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ac.ti.ch\redir$\Desktop\t000284\Desktop\"/>
    </mc:Choice>
  </mc:AlternateContent>
  <bookViews>
    <workbookView xWindow="0" yWindow="0" windowWidth="16236" windowHeight="6480" tabRatio="894"/>
  </bookViews>
  <sheets>
    <sheet name="Copertina" sheetId="1" r:id="rId1"/>
    <sheet name="Sommario" sheetId="2" r:id="rId2"/>
    <sheet name="1 Info" sheetId="3" r:id="rId3"/>
    <sheet name="2" sheetId="4" r:id="rId4"/>
    <sheet name="2.1" sheetId="5" r:id="rId5"/>
    <sheet name="2.2" sheetId="6" r:id="rId6"/>
    <sheet name="3 Formulari di candidatura -&gt;" sheetId="7" r:id="rId7"/>
    <sheet name="3.1" sheetId="8" r:id="rId8"/>
    <sheet name="3.2" sheetId="9" r:id="rId9"/>
    <sheet name="3.3" sheetId="10" r:id="rId10"/>
    <sheet name="3.4" sheetId="11" r:id="rId11"/>
    <sheet name="3.5" sheetId="12" r:id="rId12"/>
    <sheet name="3.6" sheetId="13" r:id="rId13"/>
    <sheet name="3.7" sheetId="14" r:id="rId14"/>
    <sheet name="3.8" sheetId="15" r:id="rId15"/>
    <sheet name="3.9" sheetId="16" r:id="rId16"/>
    <sheet name="3.10" sheetId="17" r:id="rId17"/>
    <sheet name="3.11" sheetId="18" r:id="rId18"/>
    <sheet name="3.12" sheetId="19" r:id="rId19"/>
    <sheet name="3.13" sheetId="20" r:id="rId20"/>
    <sheet name="3.14" sheetId="21" r:id="rId21"/>
    <sheet name="3.15" sheetId="22" r:id="rId22"/>
    <sheet name="4" sheetId="23" r:id="rId23"/>
    <sheet name="5" sheetId="24" r:id="rId24"/>
    <sheet name="6" sheetId="25" r:id="rId25"/>
    <sheet name="intern1" sheetId="26" state="hidden" r:id="rId26"/>
    <sheet name="intern2" sheetId="27" state="hidden" r:id="rId27"/>
    <sheet name="intern3" sheetId="28" state="hidden" r:id="rId28"/>
    <sheet name="intern4" sheetId="30" state="hidden" r:id="rId29"/>
    <sheet name="Modifiche" sheetId="29" state="hidden" r:id="rId30"/>
  </sheets>
  <externalReferences>
    <externalReference r:id="rId31"/>
    <externalReference r:id="rId32"/>
  </externalReferences>
  <definedNames>
    <definedName name="_xlnm._FilterDatabase" localSheetId="5" hidden="1">'2.2'!$A$8:$V$160</definedName>
    <definedName name="_xlnm._FilterDatabase" localSheetId="16" hidden="1">'3.10'!$A$9:$AT$161</definedName>
    <definedName name="_xlnm._FilterDatabase" localSheetId="25" hidden="1">intern1!$A$1:$N$154</definedName>
    <definedName name="_xlnm._FilterDatabase" localSheetId="26" hidden="1">intern2!$A$4:$BI$158</definedName>
    <definedName name="_ftn1" localSheetId="20">'3.14'!#REF!</definedName>
    <definedName name="_ftn10" localSheetId="20">'3.14'!#REF!</definedName>
    <definedName name="_ftn11" localSheetId="20">'3.14'!#REF!</definedName>
    <definedName name="_ftn2" localSheetId="20">'3.14'!#REF!</definedName>
    <definedName name="_ftn3" localSheetId="20">'3.14'!#REF!</definedName>
    <definedName name="_ftn4" localSheetId="20">'3.14'!#REF!</definedName>
    <definedName name="_ftn5" localSheetId="20">'3.14'!#REF!</definedName>
    <definedName name="_ftn6" localSheetId="20">'3.14'!#REF!</definedName>
    <definedName name="_ftn7" localSheetId="20">'3.14'!#REF!</definedName>
    <definedName name="_ftn8" localSheetId="20">'3.14'!#REF!</definedName>
    <definedName name="_ftn9" localSheetId="20">'3.14'!#REF!</definedName>
    <definedName name="_ftnref1" localSheetId="20">'3.14'!#REF!</definedName>
    <definedName name="_ftnref10" localSheetId="20">'3.14'!#REF!</definedName>
    <definedName name="_ftnref11" localSheetId="20">'3.14'!#REF!</definedName>
    <definedName name="_ftnref2" localSheetId="20">'3.14'!#REF!</definedName>
    <definedName name="_ftnref3" localSheetId="20">'3.14'!#REF!</definedName>
    <definedName name="_ftnref4" localSheetId="20">'3.14'!#REF!</definedName>
    <definedName name="_ftnref5" localSheetId="20">'3.14'!#REF!</definedName>
    <definedName name="_ftnref6" localSheetId="20">'3.14'!#REF!</definedName>
    <definedName name="_ftnref7" localSheetId="20">'3.14'!#REF!</definedName>
    <definedName name="_ftnref8" localSheetId="20">'3.14'!#REF!</definedName>
    <definedName name="_ftnref9" localSheetId="20">'3.14'!#REF!</definedName>
    <definedName name="_xlnm.Print_Area" localSheetId="2">'1 Info'!$B$2:$C$96</definedName>
    <definedName name="_xlnm.Print_Area" localSheetId="3">'2'!$A$2:$C$11</definedName>
    <definedName name="_xlnm.Print_Area" localSheetId="4">'2.1'!$B$1:$D$167</definedName>
    <definedName name="_xlnm.Print_Area" localSheetId="5">'2.2'!$B$1:$O$171</definedName>
    <definedName name="_xlnm.Print_Area" localSheetId="6">'3 Formulari di candidatura -&gt;'!$B$1:$E$15</definedName>
    <definedName name="_xlnm.Print_Area" localSheetId="7">'3.1'!$B$1:$D$45</definedName>
    <definedName name="_xlnm.Print_Area" localSheetId="16">'3.10'!$B$1:$AP$164</definedName>
    <definedName name="_xlnm.Print_Area" localSheetId="17">'3.11'!$B$1:$F$56</definedName>
    <definedName name="_xlnm.Print_Area" localSheetId="18">'3.12'!$B$1:$F$34</definedName>
    <definedName name="_xlnm.Print_Area" localSheetId="19">'3.13'!$B$1:$E$23</definedName>
    <definedName name="_xlnm.Print_Area" localSheetId="20">'3.14'!$B$1:$E$24</definedName>
    <definedName name="_xlnm.Print_Area" localSheetId="21">'3.15'!$B$1:$E$153</definedName>
    <definedName name="_xlnm.Print_Area" localSheetId="8">'3.2'!$B$1:$E$67</definedName>
    <definedName name="_xlnm.Print_Area" localSheetId="9">'3.3'!$B$1:$I$65</definedName>
    <definedName name="_xlnm.Print_Area" localSheetId="10">'3.4'!$B$1:$K$21</definedName>
    <definedName name="_xlnm.Print_Area" localSheetId="11">'3.5'!$B$1:$H$41</definedName>
    <definedName name="_xlnm.Print_Area" localSheetId="12">'3.6'!$B$1:$I$123</definedName>
    <definedName name="_xlnm.Print_Area" localSheetId="13">'3.7'!$B$1:$H$36</definedName>
    <definedName name="_xlnm.Print_Area" localSheetId="14">'3.8'!$B$1:$F$64</definedName>
    <definedName name="_xlnm.Print_Area" localSheetId="15">'3.9'!$B$1:$E$30</definedName>
    <definedName name="_xlnm.Print_Area" localSheetId="22">'4'!$B$1:$F$18</definedName>
    <definedName name="_xlnm.Print_Area" localSheetId="23">'5'!$B$1:$F$15</definedName>
    <definedName name="_xlnm.Print_Area" localSheetId="24">'6'!$B$1:$F$26</definedName>
    <definedName name="_xlnm.Print_Area" localSheetId="0">Copertina!$B$1:$G$32</definedName>
    <definedName name="_xlnm.Print_Area" localSheetId="26">intern2!$A$4:$BF$145</definedName>
    <definedName name="_xlnm.Print_Area" localSheetId="27">intern3!$A$1:$AU$323</definedName>
    <definedName name="_xlnm.Print_Area" localSheetId="1">Sommario!$B$2:$E$79</definedName>
    <definedName name="asdf" localSheetId="7">'[1]2'!#REF!</definedName>
    <definedName name="asdf" localSheetId="19">'[1]2'!#REF!</definedName>
    <definedName name="asdf" localSheetId="21">'[1]2'!#REF!</definedName>
    <definedName name="asdf" localSheetId="22">'[1]2'!#REF!</definedName>
    <definedName name="asdf" localSheetId="0">'[1]2'!#REF!</definedName>
    <definedName name="asdf" localSheetId="1">'[1]2'!#REF!</definedName>
    <definedName name="asdf">'[1]2'!#REF!</definedName>
    <definedName name="asdfasd" localSheetId="7">'[1]2'!#REF!</definedName>
    <definedName name="asdfasd" localSheetId="19">'[1]2'!#REF!</definedName>
    <definedName name="asdfasd" localSheetId="21">'[1]2'!#REF!</definedName>
    <definedName name="asdfasd" localSheetId="22">'[1]2'!#REF!</definedName>
    <definedName name="asdfasd" localSheetId="0">'[1]2'!#REF!</definedName>
    <definedName name="asdfasd" localSheetId="1">'[1]2'!#REF!</definedName>
    <definedName name="asdfasd">'[1]2'!#REF!</definedName>
    <definedName name="asdfasdfasdf" localSheetId="7">'[1]2'!#REF!</definedName>
    <definedName name="asdfasdfasdf" localSheetId="19">'[1]2'!#REF!</definedName>
    <definedName name="asdfasdfasdf" localSheetId="21">'[1]2'!#REF!</definedName>
    <definedName name="asdfasdfasdf" localSheetId="22">'[1]2'!#REF!</definedName>
    <definedName name="asdfasdfasdf" localSheetId="0">'[1]2'!#REF!</definedName>
    <definedName name="asdfasdfasdf" localSheetId="1">'[1]2'!#REF!</definedName>
    <definedName name="asdfasdfasdf">'[1]2'!#REF!</definedName>
    <definedName name="d_cw" localSheetId="7">#REF!</definedName>
    <definedName name="d_cw" localSheetId="19">#REF!</definedName>
    <definedName name="d_cw" localSheetId="20">#REF!</definedName>
    <definedName name="d_cw" localSheetId="21">#REF!</definedName>
    <definedName name="d_cw" localSheetId="22">#REF!</definedName>
    <definedName name="d_cw">#REF!</definedName>
    <definedName name="f_cw" localSheetId="7">#REF!</definedName>
    <definedName name="f_cw" localSheetId="19">#REF!</definedName>
    <definedName name="f_cw" localSheetId="20">#REF!</definedName>
    <definedName name="f_cw" localSheetId="21">#REF!</definedName>
    <definedName name="f_cw" localSheetId="22">#REF!</definedName>
    <definedName name="f_cw">#REF!</definedName>
    <definedName name="id.AP6" localSheetId="7">#REF!</definedName>
    <definedName name="id.AP6" localSheetId="19">#REF!</definedName>
    <definedName name="id.AP6" localSheetId="20">#REF!</definedName>
    <definedName name="id.AP6" localSheetId="21">#REF!</definedName>
    <definedName name="id.AP6" localSheetId="22">#REF!</definedName>
    <definedName name="id.AP6">#REF!</definedName>
    <definedName name="id.GCATsub" localSheetId="7">#REF!</definedName>
    <definedName name="id.GCATsub" localSheetId="19">#REF!</definedName>
    <definedName name="id.GCATsub" localSheetId="20">#REF!</definedName>
    <definedName name="id.GCATsub" localSheetId="21">#REF!</definedName>
    <definedName name="id.GCATsub" localSheetId="22">#REF!</definedName>
    <definedName name="id.GCATsub">#REF!</definedName>
    <definedName name="Muskuloskelettale_Rehabilitation" localSheetId="7">'[1]2'!#REF!</definedName>
    <definedName name="Muskuloskelettale_Rehabilitation" localSheetId="19">'[1]2'!#REF!</definedName>
    <definedName name="Muskuloskelettale_Rehabilitation" localSheetId="21">'[1]2'!#REF!</definedName>
    <definedName name="Muskuloskelettale_Rehabilitation" localSheetId="22">'[1]2'!#REF!</definedName>
    <definedName name="Muskuloskelettale_Rehabilitation">'[1]2'!#REF!</definedName>
    <definedName name="OLE_LINK1" localSheetId="20">'3.14'!#REF!</definedName>
    <definedName name="par.CW">'[2](PAR)'!$A$99:$H$143</definedName>
    <definedName name="par.CWt">'[2](PAR)'!$A$53:$H$97</definedName>
    <definedName name="par.F.AP6">'[2](PAR)'!$A$7:$H$51</definedName>
    <definedName name="par.pF_ZH">'[2](PAR)'!$A$145:$H$189</definedName>
    <definedName name="par.pIPS">'[2](PAR)'!$A$191:$H$235</definedName>
    <definedName name="qq.pivotGDZH" localSheetId="7">#REF!</definedName>
    <definedName name="qq.pivotGDZH" localSheetId="19">#REF!</definedName>
    <definedName name="qq.pivotGDZH" localSheetId="20">#REF!</definedName>
    <definedName name="qq.pivotGDZH" localSheetId="21">#REF!</definedName>
    <definedName name="qq.pivotGDZH" localSheetId="22">#REF!</definedName>
    <definedName name="qq.pivotGDZH">#REF!</definedName>
    <definedName name="sdfsdf" localSheetId="7">'[1]2'!#REF!</definedName>
    <definedName name="sdfsdf" localSheetId="19">'[1]2'!#REF!</definedName>
    <definedName name="sdfsdf" localSheetId="21">'[1]2'!#REF!</definedName>
    <definedName name="sdfsdf" localSheetId="22">'[1]2'!#REF!</definedName>
    <definedName name="sdfsdf">'[1]2'!#REF!</definedName>
    <definedName name="_xlnm.Print_Titles" localSheetId="4">'2.1'!$6:$7</definedName>
    <definedName name="_xlnm.Print_Titles" localSheetId="5">'2.2'!$6:$8</definedName>
    <definedName name="_xlnm.Print_Titles" localSheetId="16">'3.10'!$7:$9</definedName>
    <definedName name="_xlnm.Print_Titles" localSheetId="20">'3.14'!$3:$3</definedName>
    <definedName name="_xlnm.Print_Titles" localSheetId="8">'3.2'!$7:$7</definedName>
    <definedName name="_xlnm.Print_Titles" localSheetId="9">'3.3'!$13:$14</definedName>
    <definedName name="_xlnm.Print_Titles" localSheetId="10">'3.4'!$1:$8</definedName>
    <definedName name="_xlnm.Print_Titles" localSheetId="12">'3.6'!$50:$51</definedName>
    <definedName name="_xlnm.Print_Titles" localSheetId="13">'3.7'!$21:$22</definedName>
    <definedName name="_xlnm.Print_Titles" localSheetId="14">'3.8'!$8:$8</definedName>
    <definedName name="_xlnm.Print_Titles" localSheetId="15">'3.9'!$10:$10</definedName>
    <definedName name="_xlnm.Print_Titles" localSheetId="26">intern2!$4:$4</definedName>
    <definedName name="_xlnm.Print_Titles" localSheetId="1">Sommario!$32:$32</definedName>
    <definedName name="val.AP6" localSheetId="7">#REF!</definedName>
    <definedName name="val.AP6" localSheetId="19">#REF!</definedName>
    <definedName name="val.AP6" localSheetId="20">#REF!</definedName>
    <definedName name="val.AP6" localSheetId="21">#REF!</definedName>
    <definedName name="val.AP6" localSheetId="22">#REF!</definedName>
    <definedName name="val.AP6">#REF!</definedName>
    <definedName name="val.CW" localSheetId="7">#REF!</definedName>
    <definedName name="val.CW" localSheetId="19">#REF!</definedName>
    <definedName name="val.CW" localSheetId="20">#REF!</definedName>
    <definedName name="val.CW" localSheetId="21">#REF!</definedName>
    <definedName name="val.CW" localSheetId="22">#REF!</definedName>
    <definedName name="val.CW">#REF!</definedName>
    <definedName name="val.CWt" localSheetId="7">#REF!</definedName>
    <definedName name="val.CWt" localSheetId="19">#REF!</definedName>
    <definedName name="val.CWt" localSheetId="20">#REF!</definedName>
    <definedName name="val.CWt" localSheetId="21">#REF!</definedName>
    <definedName name="val.CWt" localSheetId="22">#REF!</definedName>
    <definedName name="val.CWt">#REF!</definedName>
    <definedName name="val.F" localSheetId="7">#REF!</definedName>
    <definedName name="val.F" localSheetId="19">#REF!</definedName>
    <definedName name="val.F" localSheetId="20">#REF!</definedName>
    <definedName name="val.F" localSheetId="21">#REF!</definedName>
    <definedName name="val.F" localSheetId="22">#REF!</definedName>
    <definedName name="val.F">#REF!</definedName>
    <definedName name="val.GCATsub" localSheetId="7">#REF!</definedName>
    <definedName name="val.GCATsub" localSheetId="19">#REF!</definedName>
    <definedName name="val.GCATsub" localSheetId="20">#REF!</definedName>
    <definedName name="val.GCATsub" localSheetId="21">#REF!</definedName>
    <definedName name="val.GCATsub" localSheetId="22">#REF!</definedName>
    <definedName name="val.GCATsub">#REF!</definedName>
    <definedName name="val.pF_ZH" localSheetId="7">#REF!</definedName>
    <definedName name="val.pF_ZH" localSheetId="19">#REF!</definedName>
    <definedName name="val.pF_ZH" localSheetId="20">#REF!</definedName>
    <definedName name="val.pF_ZH" localSheetId="21">#REF!</definedName>
    <definedName name="val.pF_ZH" localSheetId="22">#REF!</definedName>
    <definedName name="val.pF_ZH">#REF!</definedName>
    <definedName name="val.pIPS" localSheetId="7">#REF!</definedName>
    <definedName name="val.pIPS" localSheetId="19">#REF!</definedName>
    <definedName name="val.pIPS" localSheetId="20">#REF!</definedName>
    <definedName name="val.pIPS" localSheetId="21">#REF!</definedName>
    <definedName name="val.pIPS" localSheetId="22">#REF!</definedName>
    <definedName name="val.pIPS">#REF!</definedName>
    <definedName name="z.A">'[2](PAR)'!$C$1</definedName>
    <definedName name="z.B">'[2](PAR)'!$E$1</definedName>
    <definedName name="z.C">'[2](PAR)'!$G$1</definedName>
    <definedName name="Z_6509DE47_C0A2_4ED1_9D8E_F081B0F084AE_.wvu.Cols" localSheetId="4" hidden="1">'2.1'!$F:$F</definedName>
    <definedName name="Z_6509DE47_C0A2_4ED1_9D8E_F081B0F084AE_.wvu.Cols" localSheetId="16" hidden="1">'3.10'!$F:$H,'3.10'!$K:$N,'3.10'!$P:$Q,'3.10'!$S:$T,'3.10'!$AA:$AB,'3.10'!$AD:$AE,'3.10'!$AG:$AH,'3.10'!$AN:$AN,'3.10'!$AP:$AP</definedName>
    <definedName name="Z_6509DE47_C0A2_4ED1_9D8E_F081B0F084AE_.wvu.Cols" localSheetId="9" hidden="1">'3.3'!$J:$Q</definedName>
    <definedName name="Z_6509DE47_C0A2_4ED1_9D8E_F081B0F084AE_.wvu.Cols" localSheetId="10" hidden="1">'3.4'!$D:$D,'3.4'!$F:$F,'3.4'!$H:$H,'3.4'!$J:$J,'3.4'!$P:$P,'3.4'!$R:$R,'3.4'!$T:$U</definedName>
    <definedName name="Z_6509DE47_C0A2_4ED1_9D8E_F081B0F084AE_.wvu.Cols" localSheetId="11" hidden="1">'3.5'!$E:$E,'3.5'!$G:$G,'3.5'!$I:$J</definedName>
    <definedName name="Z_6509DE47_C0A2_4ED1_9D8E_F081B0F084AE_.wvu.Cols" localSheetId="22" hidden="1">'4'!$F:$F</definedName>
    <definedName name="Z_6509DE47_C0A2_4ED1_9D8E_F081B0F084AE_.wvu.Cols" localSheetId="23" hidden="1">'5'!$F:$F</definedName>
    <definedName name="Z_6509DE47_C0A2_4ED1_9D8E_F081B0F084AE_.wvu.FilterData" localSheetId="5" hidden="1">'2.2'!$A$8:$V$160</definedName>
    <definedName name="Z_6509DE47_C0A2_4ED1_9D8E_F081B0F084AE_.wvu.FilterData" localSheetId="16" hidden="1">'3.10'!$AF$1:$AF$168</definedName>
    <definedName name="Z_6509DE47_C0A2_4ED1_9D8E_F081B0F084AE_.wvu.FilterData" localSheetId="25" hidden="1">intern1!$N$1:$N$154</definedName>
    <definedName name="Z_6509DE47_C0A2_4ED1_9D8E_F081B0F084AE_.wvu.PrintArea" localSheetId="2" hidden="1">'1 Info'!$B$2:$C$96</definedName>
    <definedName name="Z_6509DE47_C0A2_4ED1_9D8E_F081B0F084AE_.wvu.PrintArea" localSheetId="3" hidden="1">'2'!$A$2:$C$11</definedName>
    <definedName name="Z_6509DE47_C0A2_4ED1_9D8E_F081B0F084AE_.wvu.PrintArea" localSheetId="4" hidden="1">'2.1'!$B$1:$D$167</definedName>
    <definedName name="Z_6509DE47_C0A2_4ED1_9D8E_F081B0F084AE_.wvu.PrintArea" localSheetId="5" hidden="1">'2.2'!$B$1:$O$171</definedName>
    <definedName name="Z_6509DE47_C0A2_4ED1_9D8E_F081B0F084AE_.wvu.PrintArea" localSheetId="6" hidden="1">'3 Formulari di candidatura -&gt;'!$B$1:$E$15</definedName>
    <definedName name="Z_6509DE47_C0A2_4ED1_9D8E_F081B0F084AE_.wvu.PrintArea" localSheetId="7" hidden="1">'3.1'!$B$1:$D$45</definedName>
    <definedName name="Z_6509DE47_C0A2_4ED1_9D8E_F081B0F084AE_.wvu.PrintArea" localSheetId="16" hidden="1">'3.10'!$B$1:$AP$164</definedName>
    <definedName name="Z_6509DE47_C0A2_4ED1_9D8E_F081B0F084AE_.wvu.PrintArea" localSheetId="17" hidden="1">'3.11'!$B$1:$F$56</definedName>
    <definedName name="Z_6509DE47_C0A2_4ED1_9D8E_F081B0F084AE_.wvu.PrintArea" localSheetId="18" hidden="1">'3.12'!$B$1:$F$34</definedName>
    <definedName name="Z_6509DE47_C0A2_4ED1_9D8E_F081B0F084AE_.wvu.PrintArea" localSheetId="19" hidden="1">'3.13'!$B$1:$E$23</definedName>
    <definedName name="Z_6509DE47_C0A2_4ED1_9D8E_F081B0F084AE_.wvu.PrintArea" localSheetId="20" hidden="1">'3.14'!$B$1:$E$24</definedName>
    <definedName name="Z_6509DE47_C0A2_4ED1_9D8E_F081B0F084AE_.wvu.PrintArea" localSheetId="21" hidden="1">'3.15'!$B$1:$E$153</definedName>
    <definedName name="Z_6509DE47_C0A2_4ED1_9D8E_F081B0F084AE_.wvu.PrintArea" localSheetId="8" hidden="1">'3.2'!$B$1:$E$67</definedName>
    <definedName name="Z_6509DE47_C0A2_4ED1_9D8E_F081B0F084AE_.wvu.PrintArea" localSheetId="9" hidden="1">'3.3'!$B$1:$I$65</definedName>
    <definedName name="Z_6509DE47_C0A2_4ED1_9D8E_F081B0F084AE_.wvu.PrintArea" localSheetId="10" hidden="1">'3.4'!$B$1:$K$21</definedName>
    <definedName name="Z_6509DE47_C0A2_4ED1_9D8E_F081B0F084AE_.wvu.PrintArea" localSheetId="11" hidden="1">'3.5'!$B$1:$H$41</definedName>
    <definedName name="Z_6509DE47_C0A2_4ED1_9D8E_F081B0F084AE_.wvu.PrintArea" localSheetId="12" hidden="1">'3.6'!$B$1:$I$123</definedName>
    <definedName name="Z_6509DE47_C0A2_4ED1_9D8E_F081B0F084AE_.wvu.PrintArea" localSheetId="13" hidden="1">'3.7'!$B$1:$H$36</definedName>
    <definedName name="Z_6509DE47_C0A2_4ED1_9D8E_F081B0F084AE_.wvu.PrintArea" localSheetId="14" hidden="1">'3.8'!$B$1:$F$64</definedName>
    <definedName name="Z_6509DE47_C0A2_4ED1_9D8E_F081B0F084AE_.wvu.PrintArea" localSheetId="15" hidden="1">'3.9'!$B$1:$E$30</definedName>
    <definedName name="Z_6509DE47_C0A2_4ED1_9D8E_F081B0F084AE_.wvu.PrintArea" localSheetId="22" hidden="1">'4'!$B$1:$F$18</definedName>
    <definedName name="Z_6509DE47_C0A2_4ED1_9D8E_F081B0F084AE_.wvu.PrintArea" localSheetId="23" hidden="1">'5'!$B$1:$F$15</definedName>
    <definedName name="Z_6509DE47_C0A2_4ED1_9D8E_F081B0F084AE_.wvu.PrintArea" localSheetId="24" hidden="1">'6'!$B$1:$F$26</definedName>
    <definedName name="Z_6509DE47_C0A2_4ED1_9D8E_F081B0F084AE_.wvu.PrintArea" localSheetId="0" hidden="1">Copertina!$B$1:$G$32</definedName>
    <definedName name="Z_6509DE47_C0A2_4ED1_9D8E_F081B0F084AE_.wvu.PrintArea" localSheetId="26" hidden="1">intern2!$A$4:$BF$145</definedName>
    <definedName name="Z_6509DE47_C0A2_4ED1_9D8E_F081B0F084AE_.wvu.PrintArea" localSheetId="27" hidden="1">intern3!$A$1:$AU$323</definedName>
    <definedName name="Z_6509DE47_C0A2_4ED1_9D8E_F081B0F084AE_.wvu.PrintArea" localSheetId="1" hidden="1">Sommario!$B$2:$E$79</definedName>
    <definedName name="Z_6509DE47_C0A2_4ED1_9D8E_F081B0F084AE_.wvu.PrintTitles" localSheetId="4" hidden="1">'2.1'!$6:$7</definedName>
    <definedName name="Z_6509DE47_C0A2_4ED1_9D8E_F081B0F084AE_.wvu.PrintTitles" localSheetId="5" hidden="1">'2.2'!$D:$E,'2.2'!$6:$8</definedName>
    <definedName name="Z_6509DE47_C0A2_4ED1_9D8E_F081B0F084AE_.wvu.PrintTitles" localSheetId="16" hidden="1">'3.10'!$7:$9</definedName>
    <definedName name="Z_6509DE47_C0A2_4ED1_9D8E_F081B0F084AE_.wvu.PrintTitles" localSheetId="20" hidden="1">'3.14'!$3:$3</definedName>
    <definedName name="Z_6509DE47_C0A2_4ED1_9D8E_F081B0F084AE_.wvu.PrintTitles" localSheetId="8" hidden="1">'3.2'!$7:$7</definedName>
    <definedName name="Z_6509DE47_C0A2_4ED1_9D8E_F081B0F084AE_.wvu.PrintTitles" localSheetId="9" hidden="1">'3.3'!$13:$14</definedName>
    <definedName name="Z_6509DE47_C0A2_4ED1_9D8E_F081B0F084AE_.wvu.PrintTitles" localSheetId="10" hidden="1">'3.4'!$1:$8</definedName>
    <definedName name="Z_6509DE47_C0A2_4ED1_9D8E_F081B0F084AE_.wvu.PrintTitles" localSheetId="12" hidden="1">'3.6'!$50:$51</definedName>
    <definedName name="Z_6509DE47_C0A2_4ED1_9D8E_F081B0F084AE_.wvu.PrintTitles" localSheetId="13" hidden="1">'3.7'!$21:$22</definedName>
    <definedName name="Z_6509DE47_C0A2_4ED1_9D8E_F081B0F084AE_.wvu.PrintTitles" localSheetId="14" hidden="1">'3.8'!$8:$8</definedName>
    <definedName name="Z_6509DE47_C0A2_4ED1_9D8E_F081B0F084AE_.wvu.PrintTitles" localSheetId="15" hidden="1">'3.9'!$10:$10</definedName>
    <definedName name="Z_6509DE47_C0A2_4ED1_9D8E_F081B0F084AE_.wvu.PrintTitles" localSheetId="26" hidden="1">intern2!$4:$4</definedName>
    <definedName name="Z_6509DE47_C0A2_4ED1_9D8E_F081B0F084AE_.wvu.PrintTitles" localSheetId="1" hidden="1">Sommario!$32:$32</definedName>
    <definedName name="Z_6509DE47_C0A2_4ED1_9D8E_F081B0F084AE_.wvu.Rows" localSheetId="4" hidden="1">'2.1'!$158:$158</definedName>
    <definedName name="Z_6509DE47_C0A2_4ED1_9D8E_F081B0F084AE_.wvu.Rows" localSheetId="5" hidden="1">'2.2'!$28:$31,'2.2'!$39:$39,'2.2'!$43:$43,'2.2'!$54:$56,'2.2'!$58:$59,'2.2'!$65:$65,'2.2'!$80:$80,'2.2'!$90:$90,'2.2'!$95:$95,'2.2'!$104:$108,'2.2'!$148:$149</definedName>
    <definedName name="Z_6509DE47_C0A2_4ED1_9D8E_F081B0F084AE_.wvu.Rows" localSheetId="16" hidden="1">'3.10'!$24:$24,'3.10'!$29:$32,'3.10'!$34:$34,'3.10'!$40:$40,'3.10'!$44:$44,'3.10'!$55:$57,'3.10'!$59:$60,'3.10'!$66:$66,'3.10'!$81:$81,'3.10'!$91:$91,'3.10'!$96:$96,'3.10'!$105:$109,'3.10'!$149:$150</definedName>
    <definedName name="Z_6509DE47_C0A2_4ED1_9D8E_F081B0F084AE_.wvu.Rows" localSheetId="12" hidden="1">'3.6'!$18:$18,'3.6'!#REF!,'3.6'!#REF!</definedName>
    <definedName name="Z_6509DE47_C0A2_4ED1_9D8E_F081B0F084AE_.wvu.Rows" localSheetId="14" hidden="1">'3.8'!#REF!,'3.8'!#REF!,'3.8'!#REF!,'3.8'!#REF!,'3.8'!#REF!,'3.8'!#REF!,'3.8'!#REF!,'3.8'!$24:$24,'3.8'!#REF!,'3.8'!#REF!,'3.8'!$30:$30,'3.8'!#REF!,'3.8'!#REF!,'3.8'!#REF!,'3.8'!#REF!,'3.8'!#REF!,'3.8'!#REF!,'3.8'!#REF!,'3.8'!#REF!,'3.8'!#REF!,'3.8'!#REF!,'3.8'!#REF!</definedName>
  </definedNames>
  <calcPr calcId="162913"/>
  <customWorkbookViews>
    <customWorkbookView name="Simone Salvatore / t147886 - Visualizzazione personale" guid="{6509DE47-C0A2-4ED1-9D8E-F081B0F084AE}" mergeInterval="0" personalView="1" maximized="1" xWindow="-8" yWindow="-8" windowWidth="1936" windowHeight="1048" tabRatio="894" activeSheetId="1"/>
  </customWorkbookViews>
</workbook>
</file>

<file path=xl/calcChain.xml><?xml version="1.0" encoding="utf-8"?>
<calcChain xmlns="http://schemas.openxmlformats.org/spreadsheetml/2006/main">
  <c r="BH477" i="27" l="1"/>
  <c r="BG477" i="27"/>
  <c r="BF477" i="27"/>
  <c r="BE477" i="27"/>
  <c r="BD477" i="27"/>
  <c r="BC477" i="27"/>
  <c r="BB477" i="27"/>
  <c r="BA477" i="27"/>
  <c r="AZ477" i="27"/>
  <c r="AY477" i="27"/>
  <c r="AX477" i="27"/>
  <c r="AW477" i="27"/>
  <c r="AV477" i="27"/>
  <c r="AU477" i="27"/>
  <c r="AT477" i="27"/>
  <c r="AS477" i="27"/>
  <c r="AR477" i="27"/>
  <c r="AQ477" i="27"/>
  <c r="AP477" i="27"/>
  <c r="AO477" i="27"/>
  <c r="AN477" i="27"/>
  <c r="AM477" i="27"/>
  <c r="AL477" i="27"/>
  <c r="AK477" i="27"/>
  <c r="AJ477" i="27"/>
  <c r="AI477" i="27"/>
  <c r="AH477" i="27"/>
  <c r="AG477" i="27"/>
  <c r="AF477" i="27"/>
  <c r="AE477" i="27"/>
  <c r="AD477" i="27"/>
  <c r="AC477" i="27"/>
  <c r="AB477" i="27"/>
  <c r="AA477" i="27"/>
  <c r="Z477" i="27"/>
  <c r="Y477" i="27"/>
  <c r="X477" i="27"/>
  <c r="W477" i="27"/>
  <c r="V477" i="27"/>
  <c r="U477" i="27"/>
  <c r="T477" i="27"/>
  <c r="S477" i="27"/>
  <c r="R477" i="27"/>
  <c r="Q477" i="27"/>
  <c r="P477" i="27"/>
  <c r="O477" i="27"/>
  <c r="N477" i="27"/>
  <c r="M477" i="27"/>
  <c r="L477" i="27"/>
  <c r="K477" i="27"/>
  <c r="J477" i="27"/>
  <c r="I477" i="27"/>
  <c r="H477" i="27"/>
  <c r="G477" i="27"/>
  <c r="F477" i="27"/>
  <c r="E477" i="27"/>
  <c r="D477" i="27"/>
  <c r="BH476" i="27"/>
  <c r="BG476" i="27"/>
  <c r="BF476" i="27"/>
  <c r="BE476" i="27"/>
  <c r="BD476" i="27"/>
  <c r="BC476" i="27"/>
  <c r="BB476" i="27"/>
  <c r="BA476" i="27"/>
  <c r="AZ476" i="27"/>
  <c r="AY476" i="27"/>
  <c r="AX476" i="27"/>
  <c r="AV476" i="27"/>
  <c r="AU476" i="27"/>
  <c r="AT476" i="27"/>
  <c r="AS476" i="27"/>
  <c r="AR476" i="27"/>
  <c r="AQ476" i="27"/>
  <c r="AP476" i="27"/>
  <c r="AO476" i="27"/>
  <c r="AN476" i="27"/>
  <c r="AM476" i="27"/>
  <c r="AL476" i="27"/>
  <c r="AK476" i="27"/>
  <c r="AJ476" i="27"/>
  <c r="AI476" i="27"/>
  <c r="AH476" i="27"/>
  <c r="AF476" i="27"/>
  <c r="AE476" i="27"/>
  <c r="AD476" i="27"/>
  <c r="AC476" i="27"/>
  <c r="AB476" i="27"/>
  <c r="AA476" i="27"/>
  <c r="Z476" i="27"/>
  <c r="Y476" i="27"/>
  <c r="X476" i="27"/>
  <c r="W476" i="27"/>
  <c r="V476" i="27"/>
  <c r="U476" i="27"/>
  <c r="T476" i="27"/>
  <c r="S476" i="27"/>
  <c r="R476" i="27"/>
  <c r="Q476" i="27"/>
  <c r="P476" i="27"/>
  <c r="O476" i="27"/>
  <c r="N476" i="27"/>
  <c r="M476" i="27"/>
  <c r="L476" i="27"/>
  <c r="K476" i="27"/>
  <c r="J476" i="27"/>
  <c r="I476" i="27"/>
  <c r="H476" i="27"/>
  <c r="G476" i="27"/>
  <c r="F476" i="27"/>
  <c r="E476" i="27"/>
  <c r="D476" i="27"/>
  <c r="BH475" i="27"/>
  <c r="BG475" i="27"/>
  <c r="BF475" i="27"/>
  <c r="BE475" i="27"/>
  <c r="BD475" i="27"/>
  <c r="BC475" i="27"/>
  <c r="BB475" i="27"/>
  <c r="BA475" i="27"/>
  <c r="AZ475" i="27"/>
  <c r="AY475" i="27"/>
  <c r="AX475" i="27"/>
  <c r="AW475" i="27"/>
  <c r="AV475" i="27"/>
  <c r="AU475" i="27"/>
  <c r="AT475" i="27"/>
  <c r="AS475" i="27"/>
  <c r="AR475" i="27"/>
  <c r="AQ475" i="27"/>
  <c r="AP475" i="27"/>
  <c r="AO475" i="27"/>
  <c r="AN475" i="27"/>
  <c r="AM475" i="27"/>
  <c r="AL475" i="27"/>
  <c r="AK475" i="27"/>
  <c r="AJ475" i="27"/>
  <c r="AI475" i="27"/>
  <c r="AH475" i="27"/>
  <c r="AF475" i="27"/>
  <c r="AE475" i="27"/>
  <c r="AD475" i="27"/>
  <c r="AC475" i="27"/>
  <c r="AB475" i="27"/>
  <c r="AA475" i="27"/>
  <c r="Z475" i="27"/>
  <c r="Y475" i="27"/>
  <c r="X475" i="27"/>
  <c r="W475" i="27"/>
  <c r="V475" i="27"/>
  <c r="U475" i="27"/>
  <c r="T475" i="27"/>
  <c r="S475" i="27"/>
  <c r="R475" i="27"/>
  <c r="Q475" i="27"/>
  <c r="P475" i="27"/>
  <c r="O475" i="27"/>
  <c r="N475" i="27"/>
  <c r="M475" i="27"/>
  <c r="L475" i="27"/>
  <c r="K475" i="27"/>
  <c r="J475" i="27"/>
  <c r="I475" i="27"/>
  <c r="H475" i="27"/>
  <c r="G475" i="27"/>
  <c r="F475" i="27"/>
  <c r="E475" i="27"/>
  <c r="D475" i="27"/>
  <c r="BH474" i="27"/>
  <c r="BG474" i="27"/>
  <c r="BF474" i="27"/>
  <c r="BE474" i="27"/>
  <c r="BD474" i="27"/>
  <c r="BC474" i="27"/>
  <c r="BB474" i="27"/>
  <c r="BA474" i="27"/>
  <c r="AZ474" i="27"/>
  <c r="AY474" i="27"/>
  <c r="AX474" i="27"/>
  <c r="AW474" i="27"/>
  <c r="AV474" i="27"/>
  <c r="AU474" i="27"/>
  <c r="AT474" i="27"/>
  <c r="AS474" i="27"/>
  <c r="AR474" i="27"/>
  <c r="AQ474" i="27"/>
  <c r="AP474" i="27"/>
  <c r="AO474" i="27"/>
  <c r="AN474" i="27"/>
  <c r="AM474" i="27"/>
  <c r="AL474" i="27"/>
  <c r="AK474" i="27"/>
  <c r="AJ474" i="27"/>
  <c r="AI474" i="27"/>
  <c r="AH474" i="27"/>
  <c r="AG474" i="27"/>
  <c r="AE474" i="27"/>
  <c r="AD474" i="27"/>
  <c r="AC474" i="27"/>
  <c r="AB474" i="27"/>
  <c r="AA474" i="27"/>
  <c r="Z474" i="27"/>
  <c r="Y474" i="27"/>
  <c r="X474" i="27"/>
  <c r="W474" i="27"/>
  <c r="V474" i="27"/>
  <c r="U474" i="27"/>
  <c r="T474" i="27"/>
  <c r="S474" i="27"/>
  <c r="R474" i="27"/>
  <c r="Q474" i="27"/>
  <c r="P474" i="27"/>
  <c r="O474" i="27"/>
  <c r="N474" i="27"/>
  <c r="M474" i="27"/>
  <c r="L474" i="27"/>
  <c r="K474" i="27"/>
  <c r="J474" i="27"/>
  <c r="I474" i="27"/>
  <c r="H474" i="27"/>
  <c r="G474" i="27"/>
  <c r="F474" i="27"/>
  <c r="E474" i="27"/>
  <c r="D474" i="27"/>
  <c r="BH473" i="27"/>
  <c r="BG473" i="27"/>
  <c r="BF473" i="27"/>
  <c r="BE473" i="27"/>
  <c r="BD473" i="27"/>
  <c r="BC473" i="27"/>
  <c r="BB473" i="27"/>
  <c r="BA473" i="27"/>
  <c r="AZ473" i="27"/>
  <c r="AY473" i="27"/>
  <c r="AX473" i="27"/>
  <c r="AW473" i="27"/>
  <c r="AV473" i="27"/>
  <c r="AU473" i="27"/>
  <c r="AT473" i="27"/>
  <c r="AS473" i="27"/>
  <c r="AR473" i="27"/>
  <c r="AQ473" i="27"/>
  <c r="AP473" i="27"/>
  <c r="AO473" i="27"/>
  <c r="AN473" i="27"/>
  <c r="AM473" i="27"/>
  <c r="AL473" i="27"/>
  <c r="AK473" i="27"/>
  <c r="AJ473" i="27"/>
  <c r="AI473" i="27"/>
  <c r="AH473" i="27"/>
  <c r="AG473" i="27"/>
  <c r="AF473" i="27"/>
  <c r="AE473" i="27"/>
  <c r="AD473" i="27"/>
  <c r="AC473" i="27"/>
  <c r="AB473" i="27"/>
  <c r="AA473" i="27"/>
  <c r="Z473" i="27"/>
  <c r="Y473" i="27"/>
  <c r="X473" i="27"/>
  <c r="W473" i="27"/>
  <c r="V473" i="27"/>
  <c r="U473" i="27"/>
  <c r="T473" i="27"/>
  <c r="S473" i="27"/>
  <c r="R473" i="27"/>
  <c r="Q473" i="27"/>
  <c r="P473" i="27"/>
  <c r="O473" i="27"/>
  <c r="N473" i="27"/>
  <c r="M473" i="27"/>
  <c r="L473" i="27"/>
  <c r="K473" i="27"/>
  <c r="J473" i="27"/>
  <c r="I473" i="27"/>
  <c r="H473" i="27"/>
  <c r="G473" i="27"/>
  <c r="F473" i="27"/>
  <c r="E473" i="27"/>
  <c r="BH472" i="27"/>
  <c r="BG472" i="27"/>
  <c r="BF472" i="27"/>
  <c r="BE472" i="27"/>
  <c r="BD472" i="27"/>
  <c r="BC472" i="27"/>
  <c r="BB472" i="27"/>
  <c r="BA472" i="27"/>
  <c r="AZ472" i="27"/>
  <c r="AY472" i="27"/>
  <c r="AX472" i="27"/>
  <c r="AW472" i="27"/>
  <c r="AV472" i="27"/>
  <c r="AU472" i="27"/>
  <c r="AT472" i="27"/>
  <c r="AS472" i="27"/>
  <c r="AR472" i="27"/>
  <c r="AQ472" i="27"/>
  <c r="AP472" i="27"/>
  <c r="AO472" i="27"/>
  <c r="AN472" i="27"/>
  <c r="AM472" i="27"/>
  <c r="AL472" i="27"/>
  <c r="AK472" i="27"/>
  <c r="AJ472" i="27"/>
  <c r="AI472" i="27"/>
  <c r="AH472" i="27"/>
  <c r="AG472" i="27"/>
  <c r="AF472" i="27"/>
  <c r="AE472" i="27"/>
  <c r="AD472" i="27"/>
  <c r="AC472" i="27"/>
  <c r="AB472" i="27"/>
  <c r="AA472" i="27"/>
  <c r="Z472" i="27"/>
  <c r="Y472" i="27"/>
  <c r="X472" i="27"/>
  <c r="W472" i="27"/>
  <c r="V472" i="27"/>
  <c r="U472" i="27"/>
  <c r="T472" i="27"/>
  <c r="S472" i="27"/>
  <c r="R472" i="27"/>
  <c r="Q472" i="27"/>
  <c r="P472" i="27"/>
  <c r="O472" i="27"/>
  <c r="N472" i="27"/>
  <c r="M472" i="27"/>
  <c r="L472" i="27"/>
  <c r="K472" i="27"/>
  <c r="J472" i="27"/>
  <c r="I472" i="27"/>
  <c r="H472" i="27"/>
  <c r="G472" i="27"/>
  <c r="F472" i="27"/>
  <c r="E472" i="27"/>
  <c r="BH471" i="27"/>
  <c r="BG471" i="27"/>
  <c r="BF471" i="27"/>
  <c r="BE471" i="27"/>
  <c r="BD471" i="27"/>
  <c r="BC471" i="27"/>
  <c r="BB471" i="27"/>
  <c r="BA471" i="27"/>
  <c r="AZ471" i="27"/>
  <c r="AY471" i="27"/>
  <c r="AX471" i="27"/>
  <c r="AW471" i="27"/>
  <c r="AV471" i="27"/>
  <c r="AU471" i="27"/>
  <c r="AT471" i="27"/>
  <c r="AS471" i="27"/>
  <c r="AR471" i="27"/>
  <c r="AQ471" i="27"/>
  <c r="AP471" i="27"/>
  <c r="AO471" i="27"/>
  <c r="AN471" i="27"/>
  <c r="AM471" i="27"/>
  <c r="AL471" i="27"/>
  <c r="AK471" i="27"/>
  <c r="AJ471" i="27"/>
  <c r="AI471" i="27"/>
  <c r="AH471" i="27"/>
  <c r="AG471" i="27"/>
  <c r="AF471" i="27"/>
  <c r="AE471" i="27"/>
  <c r="AD471" i="27"/>
  <c r="AC471" i="27"/>
  <c r="AB471" i="27"/>
  <c r="AA471" i="27"/>
  <c r="Z471" i="27"/>
  <c r="Y471" i="27"/>
  <c r="X471" i="27"/>
  <c r="W471" i="27"/>
  <c r="V471" i="27"/>
  <c r="U471" i="27"/>
  <c r="T471" i="27"/>
  <c r="S471" i="27"/>
  <c r="R471" i="27"/>
  <c r="Q471" i="27"/>
  <c r="P471" i="27"/>
  <c r="O471" i="27"/>
  <c r="N471" i="27"/>
  <c r="M471" i="27"/>
  <c r="L471" i="27"/>
  <c r="K471" i="27"/>
  <c r="J471" i="27"/>
  <c r="I471" i="27"/>
  <c r="H471" i="27"/>
  <c r="G471" i="27"/>
  <c r="F471" i="27"/>
  <c r="E471" i="27"/>
  <c r="BH470" i="27"/>
  <c r="BG470" i="27"/>
  <c r="BF470" i="27"/>
  <c r="BE470" i="27"/>
  <c r="BD470" i="27"/>
  <c r="BC470" i="27"/>
  <c r="BB470" i="27"/>
  <c r="BA470" i="27"/>
  <c r="AZ470" i="27"/>
  <c r="AY470" i="27"/>
  <c r="AX470" i="27"/>
  <c r="AW470" i="27"/>
  <c r="AV470" i="27"/>
  <c r="AU470" i="27"/>
  <c r="AT470" i="27"/>
  <c r="AS470" i="27"/>
  <c r="AR470" i="27"/>
  <c r="AQ470" i="27"/>
  <c r="AP470" i="27"/>
  <c r="AO470" i="27"/>
  <c r="AN470" i="27"/>
  <c r="AM470" i="27"/>
  <c r="AL470" i="27"/>
  <c r="AK470" i="27"/>
  <c r="AJ470" i="27"/>
  <c r="AI470" i="27"/>
  <c r="AH470" i="27"/>
  <c r="AG470" i="27"/>
  <c r="AF470" i="27"/>
  <c r="AE470" i="27"/>
  <c r="AD470" i="27"/>
  <c r="AC470" i="27"/>
  <c r="AB470" i="27"/>
  <c r="AA470" i="27"/>
  <c r="Z470" i="27"/>
  <c r="Y470" i="27"/>
  <c r="X470" i="27"/>
  <c r="W470" i="27"/>
  <c r="V470" i="27"/>
  <c r="U470" i="27"/>
  <c r="T470" i="27"/>
  <c r="S470" i="27"/>
  <c r="R470" i="27"/>
  <c r="Q470" i="27"/>
  <c r="P470" i="27"/>
  <c r="O470" i="27"/>
  <c r="N470" i="27"/>
  <c r="M470" i="27"/>
  <c r="L470" i="27"/>
  <c r="K470" i="27"/>
  <c r="J470" i="27"/>
  <c r="I470" i="27"/>
  <c r="H470" i="27"/>
  <c r="G470" i="27"/>
  <c r="F470" i="27"/>
  <c r="E470" i="27"/>
  <c r="BH469" i="27"/>
  <c r="BG469" i="27"/>
  <c r="BF469" i="27"/>
  <c r="BE469" i="27"/>
  <c r="BD469" i="27"/>
  <c r="BC469" i="27"/>
  <c r="BB469" i="27"/>
  <c r="BA469" i="27"/>
  <c r="AZ469" i="27"/>
  <c r="AY469" i="27"/>
  <c r="AX469" i="27"/>
  <c r="AW469" i="27"/>
  <c r="AV469" i="27"/>
  <c r="AU469" i="27"/>
  <c r="AT469" i="27"/>
  <c r="AS469" i="27"/>
  <c r="AR469" i="27"/>
  <c r="AQ469" i="27"/>
  <c r="AP469" i="27"/>
  <c r="AO469" i="27"/>
  <c r="AN469" i="27"/>
  <c r="AM469" i="27"/>
  <c r="AL469" i="27"/>
  <c r="AK469" i="27"/>
  <c r="AJ469" i="27"/>
  <c r="AI469" i="27"/>
  <c r="AH469" i="27"/>
  <c r="AG469" i="27"/>
  <c r="AF469" i="27"/>
  <c r="AE469" i="27"/>
  <c r="AD469" i="27"/>
  <c r="AC469" i="27"/>
  <c r="AB469" i="27"/>
  <c r="AA469" i="27"/>
  <c r="Z469" i="27"/>
  <c r="Y469" i="27"/>
  <c r="X469" i="27"/>
  <c r="W469" i="27"/>
  <c r="V469" i="27"/>
  <c r="U469" i="27"/>
  <c r="T469" i="27"/>
  <c r="S469" i="27"/>
  <c r="R469" i="27"/>
  <c r="Q469" i="27"/>
  <c r="P469" i="27"/>
  <c r="O469" i="27"/>
  <c r="N469" i="27"/>
  <c r="M469" i="27"/>
  <c r="L469" i="27"/>
  <c r="K469" i="27"/>
  <c r="J469" i="27"/>
  <c r="I469" i="27"/>
  <c r="H469" i="27"/>
  <c r="G469" i="27"/>
  <c r="F469" i="27"/>
  <c r="E469" i="27"/>
  <c r="D469" i="27"/>
  <c r="BH468" i="27"/>
  <c r="BG468" i="27"/>
  <c r="BF468" i="27"/>
  <c r="BE468" i="27"/>
  <c r="BD468" i="27"/>
  <c r="BC468" i="27"/>
  <c r="BB468" i="27"/>
  <c r="BA468" i="27"/>
  <c r="AZ468" i="27"/>
  <c r="AY468" i="27"/>
  <c r="AX468" i="27"/>
  <c r="AW468" i="27"/>
  <c r="AV468" i="27"/>
  <c r="AU468" i="27"/>
  <c r="AT468" i="27"/>
  <c r="AS468" i="27"/>
  <c r="AR468" i="27"/>
  <c r="AQ468" i="27"/>
  <c r="AP468" i="27"/>
  <c r="AO468" i="27"/>
  <c r="AN468" i="27"/>
  <c r="AM468" i="27"/>
  <c r="AL468" i="27"/>
  <c r="AK468" i="27"/>
  <c r="AJ468" i="27"/>
  <c r="AI468" i="27"/>
  <c r="AH468" i="27"/>
  <c r="AG468" i="27"/>
  <c r="AF468" i="27"/>
  <c r="AE468" i="27"/>
  <c r="AD468" i="27"/>
  <c r="AC468" i="27"/>
  <c r="AB468" i="27"/>
  <c r="AA468" i="27"/>
  <c r="Z468" i="27"/>
  <c r="Y468" i="27"/>
  <c r="X468" i="27"/>
  <c r="W468" i="27"/>
  <c r="V468" i="27"/>
  <c r="U468" i="27"/>
  <c r="T468" i="27"/>
  <c r="S468" i="27"/>
  <c r="R468" i="27"/>
  <c r="Q468" i="27"/>
  <c r="O468" i="27"/>
  <c r="N468" i="27"/>
  <c r="M468" i="27"/>
  <c r="L468" i="27"/>
  <c r="K468" i="27"/>
  <c r="J468" i="27"/>
  <c r="I468" i="27"/>
  <c r="H468" i="27"/>
  <c r="G468" i="27"/>
  <c r="F468" i="27"/>
  <c r="E468" i="27"/>
  <c r="D468" i="27"/>
  <c r="BH467" i="27"/>
  <c r="BG467" i="27"/>
  <c r="BF467" i="27"/>
  <c r="BE467" i="27"/>
  <c r="BD467" i="27"/>
  <c r="BC467" i="27"/>
  <c r="BB467" i="27"/>
  <c r="BA467" i="27"/>
  <c r="AZ467" i="27"/>
  <c r="AY467" i="27"/>
  <c r="AX467" i="27"/>
  <c r="AW467" i="27"/>
  <c r="AV467" i="27"/>
  <c r="AT467" i="27"/>
  <c r="AS467" i="27"/>
  <c r="AR467" i="27"/>
  <c r="AQ467" i="27"/>
  <c r="AP467" i="27"/>
  <c r="AO467" i="27"/>
  <c r="AN467" i="27"/>
  <c r="AM467" i="27"/>
  <c r="AL467" i="27"/>
  <c r="AK467" i="27"/>
  <c r="AJ467" i="27"/>
  <c r="AI467" i="27"/>
  <c r="AH467" i="27"/>
  <c r="AG467" i="27"/>
  <c r="AF467" i="27"/>
  <c r="AE467" i="27"/>
  <c r="AD467" i="27"/>
  <c r="AC467" i="27"/>
  <c r="AB467" i="27"/>
  <c r="AA467" i="27"/>
  <c r="Z467" i="27"/>
  <c r="Y467" i="27"/>
  <c r="X467" i="27"/>
  <c r="W467" i="27"/>
  <c r="V467" i="27"/>
  <c r="U467" i="27"/>
  <c r="T467" i="27"/>
  <c r="S467" i="27"/>
  <c r="R467" i="27"/>
  <c r="Q467" i="27"/>
  <c r="P467" i="27"/>
  <c r="O467" i="27"/>
  <c r="N467" i="27"/>
  <c r="M467" i="27"/>
  <c r="L467" i="27"/>
  <c r="K467" i="27"/>
  <c r="J467" i="27"/>
  <c r="I467" i="27"/>
  <c r="H467" i="27"/>
  <c r="G467" i="27"/>
  <c r="F467" i="27"/>
  <c r="E467" i="27"/>
  <c r="D467" i="27"/>
  <c r="BH466" i="27"/>
  <c r="BG466" i="27"/>
  <c r="BF466" i="27"/>
  <c r="BE466" i="27"/>
  <c r="BD466" i="27"/>
  <c r="BC466" i="27"/>
  <c r="BB466" i="27"/>
  <c r="BA466" i="27"/>
  <c r="AZ466" i="27"/>
  <c r="AY466" i="27"/>
  <c r="AX466" i="27"/>
  <c r="AW466" i="27"/>
  <c r="AV466" i="27"/>
  <c r="AU466" i="27"/>
  <c r="AT466" i="27"/>
  <c r="AS466" i="27"/>
  <c r="AR466" i="27"/>
  <c r="AQ466" i="27"/>
  <c r="AP466" i="27"/>
  <c r="AO466" i="27"/>
  <c r="AN466" i="27"/>
  <c r="AM466" i="27"/>
  <c r="AL466" i="27"/>
  <c r="AK466" i="27"/>
  <c r="AJ466" i="27"/>
  <c r="AI466" i="27"/>
  <c r="AH466" i="27"/>
  <c r="AG466" i="27"/>
  <c r="AF466" i="27"/>
  <c r="AE466" i="27"/>
  <c r="AD466" i="27"/>
  <c r="AC466" i="27"/>
  <c r="AB466" i="27"/>
  <c r="AA466" i="27"/>
  <c r="Z466" i="27"/>
  <c r="Y466" i="27"/>
  <c r="X466" i="27"/>
  <c r="W466" i="27"/>
  <c r="V466" i="27"/>
  <c r="U466" i="27"/>
  <c r="T466" i="27"/>
  <c r="S466" i="27"/>
  <c r="R466" i="27"/>
  <c r="Q466" i="27"/>
  <c r="P466" i="27"/>
  <c r="O466" i="27"/>
  <c r="N466" i="27"/>
  <c r="M466" i="27"/>
  <c r="L466" i="27"/>
  <c r="K466" i="27"/>
  <c r="J466" i="27"/>
  <c r="I466" i="27"/>
  <c r="H466" i="27"/>
  <c r="G466" i="27"/>
  <c r="F466" i="27"/>
  <c r="E466" i="27"/>
  <c r="D466" i="27"/>
  <c r="BH465" i="27"/>
  <c r="BG465" i="27"/>
  <c r="BF465" i="27"/>
  <c r="BE465" i="27"/>
  <c r="BD465" i="27"/>
  <c r="BC465" i="27"/>
  <c r="BB465" i="27"/>
  <c r="BA465" i="27"/>
  <c r="AZ465" i="27"/>
  <c r="AY465" i="27"/>
  <c r="AX465" i="27"/>
  <c r="AW465" i="27"/>
  <c r="AV465" i="27"/>
  <c r="AU465" i="27"/>
  <c r="AT465" i="27"/>
  <c r="AS465" i="27"/>
  <c r="AR465" i="27"/>
  <c r="AQ465" i="27"/>
  <c r="AP465" i="27"/>
  <c r="AO465" i="27"/>
  <c r="AN465" i="27"/>
  <c r="AM465" i="27"/>
  <c r="AL465" i="27"/>
  <c r="AK465" i="27"/>
  <c r="AJ465" i="27"/>
  <c r="AI465" i="27"/>
  <c r="AH465" i="27"/>
  <c r="AG465" i="27"/>
  <c r="AF465" i="27"/>
  <c r="AE465" i="27"/>
  <c r="AD465" i="27"/>
  <c r="AC465" i="27"/>
  <c r="AB465" i="27"/>
  <c r="AA465" i="27"/>
  <c r="Z465" i="27"/>
  <c r="Y465" i="27"/>
  <c r="X465" i="27"/>
  <c r="W465" i="27"/>
  <c r="V465" i="27"/>
  <c r="U465" i="27"/>
  <c r="T465" i="27"/>
  <c r="S465" i="27"/>
  <c r="R465" i="27"/>
  <c r="Q465" i="27"/>
  <c r="P465" i="27"/>
  <c r="O465" i="27"/>
  <c r="N465" i="27"/>
  <c r="M465" i="27"/>
  <c r="L465" i="27"/>
  <c r="K465" i="27"/>
  <c r="J465" i="27"/>
  <c r="I465" i="27"/>
  <c r="H465" i="27"/>
  <c r="G465" i="27"/>
  <c r="F465" i="27"/>
  <c r="E465" i="27"/>
  <c r="D465" i="27"/>
  <c r="BH464" i="27"/>
  <c r="BG464" i="27"/>
  <c r="BF464" i="27"/>
  <c r="BE464" i="27"/>
  <c r="BD464" i="27"/>
  <c r="BC464" i="27"/>
  <c r="BB464" i="27"/>
  <c r="BA464" i="27"/>
  <c r="AZ464" i="27"/>
  <c r="AY464" i="27"/>
  <c r="AX464" i="27"/>
  <c r="AW464" i="27"/>
  <c r="AV464" i="27"/>
  <c r="AU464" i="27"/>
  <c r="AT464" i="27"/>
  <c r="AS464" i="27"/>
  <c r="AR464" i="27"/>
  <c r="AQ464" i="27"/>
  <c r="AP464" i="27"/>
  <c r="AO464" i="27"/>
  <c r="AN464" i="27"/>
  <c r="AM464" i="27"/>
  <c r="AL464" i="27"/>
  <c r="AK464" i="27"/>
  <c r="AJ464" i="27"/>
  <c r="AI464" i="27"/>
  <c r="AH464" i="27"/>
  <c r="AG464" i="27"/>
  <c r="AF464" i="27"/>
  <c r="AE464" i="27"/>
  <c r="AD464" i="27"/>
  <c r="AC464" i="27"/>
  <c r="AB464" i="27"/>
  <c r="AA464" i="27"/>
  <c r="Z464" i="27"/>
  <c r="Y464" i="27"/>
  <c r="X464" i="27"/>
  <c r="W464" i="27"/>
  <c r="V464" i="27"/>
  <c r="U464" i="27"/>
  <c r="T464" i="27"/>
  <c r="S464" i="27"/>
  <c r="R464" i="27"/>
  <c r="Q464" i="27"/>
  <c r="P464" i="27"/>
  <c r="O464" i="27"/>
  <c r="N464" i="27"/>
  <c r="M464" i="27"/>
  <c r="L464" i="27"/>
  <c r="K464" i="27"/>
  <c r="J464" i="27"/>
  <c r="I464" i="27"/>
  <c r="H464" i="27"/>
  <c r="G464" i="27"/>
  <c r="F464" i="27"/>
  <c r="E464" i="27"/>
  <c r="D464" i="27"/>
  <c r="BH463" i="27"/>
  <c r="BG463" i="27"/>
  <c r="BF463" i="27"/>
  <c r="BE463" i="27"/>
  <c r="BD463" i="27"/>
  <c r="BC463" i="27"/>
  <c r="BB463" i="27"/>
  <c r="BA463" i="27"/>
  <c r="AZ463" i="27"/>
  <c r="AY463" i="27"/>
  <c r="AX463" i="27"/>
  <c r="AW463" i="27"/>
  <c r="AV463" i="27"/>
  <c r="AU463" i="27"/>
  <c r="AT463" i="27"/>
  <c r="AS463" i="27"/>
  <c r="AR463" i="27"/>
  <c r="AQ463" i="27"/>
  <c r="AP463" i="27"/>
  <c r="AO463" i="27"/>
  <c r="AN463" i="27"/>
  <c r="AM463" i="27"/>
  <c r="AL463" i="27"/>
  <c r="AK463" i="27"/>
  <c r="AJ463" i="27"/>
  <c r="AI463" i="27"/>
  <c r="AG463" i="27"/>
  <c r="AF463" i="27"/>
  <c r="AE463" i="27"/>
  <c r="AD463" i="27"/>
  <c r="AC463" i="27"/>
  <c r="AB463" i="27"/>
  <c r="AA463" i="27"/>
  <c r="Z463" i="27"/>
  <c r="Y463" i="27"/>
  <c r="X463" i="27"/>
  <c r="W463" i="27"/>
  <c r="V463" i="27"/>
  <c r="U463" i="27"/>
  <c r="T463" i="27"/>
  <c r="S463" i="27"/>
  <c r="R463" i="27"/>
  <c r="Q463" i="27"/>
  <c r="P463" i="27"/>
  <c r="O463" i="27"/>
  <c r="N463" i="27"/>
  <c r="M463" i="27"/>
  <c r="L463" i="27"/>
  <c r="K463" i="27"/>
  <c r="J463" i="27"/>
  <c r="I463" i="27"/>
  <c r="H463" i="27"/>
  <c r="G463" i="27"/>
  <c r="F463" i="27"/>
  <c r="E463" i="27"/>
  <c r="D463" i="27"/>
  <c r="BH462" i="27"/>
  <c r="BG462" i="27"/>
  <c r="BF462" i="27"/>
  <c r="BE462" i="27"/>
  <c r="BD462" i="27"/>
  <c r="BC462" i="27"/>
  <c r="BA462" i="27"/>
  <c r="AZ462" i="27"/>
  <c r="AY462" i="27"/>
  <c r="AX462" i="27"/>
  <c r="AW462" i="27"/>
  <c r="AV462" i="27"/>
  <c r="AU462" i="27"/>
  <c r="AT462" i="27"/>
  <c r="AS462" i="27"/>
  <c r="AR462" i="27"/>
  <c r="AQ462" i="27"/>
  <c r="AP462" i="27"/>
  <c r="AO462" i="27"/>
  <c r="AN462" i="27"/>
  <c r="AM462" i="27"/>
  <c r="AL462" i="27"/>
  <c r="AK462" i="27"/>
  <c r="AJ462" i="27"/>
  <c r="AI462" i="27"/>
  <c r="AH462" i="27"/>
  <c r="AG462" i="27"/>
  <c r="AF462" i="27"/>
  <c r="AE462" i="27"/>
  <c r="AD462" i="27"/>
  <c r="AC462" i="27"/>
  <c r="AB462" i="27"/>
  <c r="AA462" i="27"/>
  <c r="Z462" i="27"/>
  <c r="Y462" i="27"/>
  <c r="X462" i="27"/>
  <c r="W462" i="27"/>
  <c r="V462" i="27"/>
  <c r="U462" i="27"/>
  <c r="T462" i="27"/>
  <c r="S462" i="27"/>
  <c r="R462" i="27"/>
  <c r="Q462" i="27"/>
  <c r="P462" i="27"/>
  <c r="O462" i="27"/>
  <c r="N462" i="27"/>
  <c r="M462" i="27"/>
  <c r="L462" i="27"/>
  <c r="K462" i="27"/>
  <c r="J462" i="27"/>
  <c r="I462" i="27"/>
  <c r="H462" i="27"/>
  <c r="G462" i="27"/>
  <c r="F462" i="27"/>
  <c r="E462" i="27"/>
  <c r="D462" i="27"/>
  <c r="BH461" i="27"/>
  <c r="BG461" i="27"/>
  <c r="BF461" i="27"/>
  <c r="BE461" i="27"/>
  <c r="BD461" i="27"/>
  <c r="BC461" i="27"/>
  <c r="BB461" i="27"/>
  <c r="BA461" i="27"/>
  <c r="AZ461" i="27"/>
  <c r="AY461" i="27"/>
  <c r="AX461" i="27"/>
  <c r="AW461" i="27"/>
  <c r="AV461" i="27"/>
  <c r="AU461" i="27"/>
  <c r="AT461" i="27"/>
  <c r="AS461" i="27"/>
  <c r="AR461" i="27"/>
  <c r="AQ461" i="27"/>
  <c r="AP461" i="27"/>
  <c r="AN461" i="27"/>
  <c r="AM461" i="27"/>
  <c r="AL461" i="27"/>
  <c r="AK461" i="27"/>
  <c r="AJ461" i="27"/>
  <c r="AI461" i="27"/>
  <c r="AH461" i="27"/>
  <c r="AF461" i="27"/>
  <c r="AE461" i="27"/>
  <c r="AD461" i="27"/>
  <c r="AC461" i="27"/>
  <c r="AB461" i="27"/>
  <c r="AA461" i="27"/>
  <c r="Z461" i="27"/>
  <c r="Y461" i="27"/>
  <c r="X461" i="27"/>
  <c r="W461" i="27"/>
  <c r="V461" i="27"/>
  <c r="U461" i="27"/>
  <c r="T461" i="27"/>
  <c r="S461" i="27"/>
  <c r="R461" i="27"/>
  <c r="Q461" i="27"/>
  <c r="P461" i="27"/>
  <c r="O461" i="27"/>
  <c r="N461" i="27"/>
  <c r="M461" i="27"/>
  <c r="L461" i="27"/>
  <c r="K461" i="27"/>
  <c r="J461" i="27"/>
  <c r="I461" i="27"/>
  <c r="H461" i="27"/>
  <c r="G461" i="27"/>
  <c r="F461" i="27"/>
  <c r="E461" i="27"/>
  <c r="D461" i="27"/>
  <c r="BH460" i="27"/>
  <c r="BG460" i="27"/>
  <c r="BF460" i="27"/>
  <c r="BE460" i="27"/>
  <c r="BD460" i="27"/>
  <c r="BC460" i="27"/>
  <c r="BB460" i="27"/>
  <c r="BA460" i="27"/>
  <c r="AZ460" i="27"/>
  <c r="AY460" i="27"/>
  <c r="AX460" i="27"/>
  <c r="AW460" i="27"/>
  <c r="AV460" i="27"/>
  <c r="AU460" i="27"/>
  <c r="AS460" i="27"/>
  <c r="AR460" i="27"/>
  <c r="AQ460" i="27"/>
  <c r="AP460" i="27"/>
  <c r="AO460" i="27"/>
  <c r="AN460" i="27"/>
  <c r="AM460" i="27"/>
  <c r="AL460" i="27"/>
  <c r="AK460" i="27"/>
  <c r="AJ460" i="27"/>
  <c r="AI460" i="27"/>
  <c r="AH460" i="27"/>
  <c r="AG460" i="27"/>
  <c r="AF460" i="27"/>
  <c r="AE460" i="27"/>
  <c r="AD460" i="27"/>
  <c r="AC460" i="27"/>
  <c r="AB460" i="27"/>
  <c r="AA460" i="27"/>
  <c r="Z460" i="27"/>
  <c r="Y460" i="27"/>
  <c r="X460" i="27"/>
  <c r="W460" i="27"/>
  <c r="V460" i="27"/>
  <c r="U460" i="27"/>
  <c r="T460" i="27"/>
  <c r="S460" i="27"/>
  <c r="R460" i="27"/>
  <c r="Q460" i="27"/>
  <c r="P460" i="27"/>
  <c r="O460" i="27"/>
  <c r="N460" i="27"/>
  <c r="M460" i="27"/>
  <c r="L460" i="27"/>
  <c r="K460" i="27"/>
  <c r="J460" i="27"/>
  <c r="I460" i="27"/>
  <c r="H460" i="27"/>
  <c r="G460" i="27"/>
  <c r="F460" i="27"/>
  <c r="E460" i="27"/>
  <c r="D460" i="27"/>
  <c r="BH459" i="27"/>
  <c r="BG459" i="27"/>
  <c r="BF459" i="27"/>
  <c r="BE459" i="27"/>
  <c r="BD459" i="27"/>
  <c r="BC459" i="27"/>
  <c r="BB459" i="27"/>
  <c r="BA459" i="27"/>
  <c r="AZ459" i="27"/>
  <c r="AY459" i="27"/>
  <c r="AX459" i="27"/>
  <c r="AW459" i="27"/>
  <c r="AV459" i="27"/>
  <c r="AU459" i="27"/>
  <c r="AS459" i="27"/>
  <c r="AR459" i="27"/>
  <c r="AQ459" i="27"/>
  <c r="AP459" i="27"/>
  <c r="AO459" i="27"/>
  <c r="AN459" i="27"/>
  <c r="AM459" i="27"/>
  <c r="AL459" i="27"/>
  <c r="AK459" i="27"/>
  <c r="AJ459" i="27"/>
  <c r="AI459" i="27"/>
  <c r="AH459" i="27"/>
  <c r="AG459" i="27"/>
  <c r="AF459" i="27"/>
  <c r="AE459" i="27"/>
  <c r="AD459" i="27"/>
  <c r="AC459" i="27"/>
  <c r="AB459" i="27"/>
  <c r="AA459" i="27"/>
  <c r="Z459" i="27"/>
  <c r="Y459" i="27"/>
  <c r="X459" i="27"/>
  <c r="W459" i="27"/>
  <c r="V459" i="27"/>
  <c r="U459" i="27"/>
  <c r="T459" i="27"/>
  <c r="S459" i="27"/>
  <c r="R459" i="27"/>
  <c r="Q459" i="27"/>
  <c r="P459" i="27"/>
  <c r="O459" i="27"/>
  <c r="N459" i="27"/>
  <c r="M459" i="27"/>
  <c r="L459" i="27"/>
  <c r="K459" i="27"/>
  <c r="J459" i="27"/>
  <c r="I459" i="27"/>
  <c r="H459" i="27"/>
  <c r="G459" i="27"/>
  <c r="F459" i="27"/>
  <c r="E459" i="27"/>
  <c r="D459" i="27"/>
  <c r="BH458" i="27"/>
  <c r="BG458" i="27"/>
  <c r="BF458" i="27"/>
  <c r="BE458" i="27"/>
  <c r="BD458" i="27"/>
  <c r="BC458" i="27"/>
  <c r="BB458" i="27"/>
  <c r="BA458" i="27"/>
  <c r="AZ458" i="27"/>
  <c r="AY458" i="27"/>
  <c r="AX458" i="27"/>
  <c r="AW458" i="27"/>
  <c r="AV458" i="27"/>
  <c r="AU458" i="27"/>
  <c r="AS458" i="27"/>
  <c r="AR458" i="27"/>
  <c r="AQ458" i="27"/>
  <c r="AP458" i="27"/>
  <c r="AO458" i="27"/>
  <c r="AN458" i="27"/>
  <c r="AM458" i="27"/>
  <c r="AL458" i="27"/>
  <c r="AK458" i="27"/>
  <c r="AJ458" i="27"/>
  <c r="AI458" i="27"/>
  <c r="AH458" i="27"/>
  <c r="AG458" i="27"/>
  <c r="AF458" i="27"/>
  <c r="AE458" i="27"/>
  <c r="AD458" i="27"/>
  <c r="AC458" i="27"/>
  <c r="AB458" i="27"/>
  <c r="AA458" i="27"/>
  <c r="Z458" i="27"/>
  <c r="Y458" i="27"/>
  <c r="X458" i="27"/>
  <c r="W458" i="27"/>
  <c r="V458" i="27"/>
  <c r="U458" i="27"/>
  <c r="T458" i="27"/>
  <c r="S458" i="27"/>
  <c r="R458" i="27"/>
  <c r="Q458" i="27"/>
  <c r="P458" i="27"/>
  <c r="O458" i="27"/>
  <c r="N458" i="27"/>
  <c r="M458" i="27"/>
  <c r="L458" i="27"/>
  <c r="K458" i="27"/>
  <c r="J458" i="27"/>
  <c r="I458" i="27"/>
  <c r="H458" i="27"/>
  <c r="G458" i="27"/>
  <c r="F458" i="27"/>
  <c r="E458" i="27"/>
  <c r="D458" i="27"/>
  <c r="BH457" i="27"/>
  <c r="BG457" i="27"/>
  <c r="BF457" i="27"/>
  <c r="BE457" i="27"/>
  <c r="BD457" i="27"/>
  <c r="BC457" i="27"/>
  <c r="BB457" i="27"/>
  <c r="BA457" i="27"/>
  <c r="AZ457" i="27"/>
  <c r="AY457" i="27"/>
  <c r="AX457" i="27"/>
  <c r="AW457" i="27"/>
  <c r="AV457" i="27"/>
  <c r="AT457" i="27"/>
  <c r="AS457" i="27"/>
  <c r="AR457" i="27"/>
  <c r="AQ457" i="27"/>
  <c r="AP457" i="27"/>
  <c r="AO457" i="27"/>
  <c r="AN457" i="27"/>
  <c r="AM457" i="27"/>
  <c r="AL457" i="27"/>
  <c r="AK457" i="27"/>
  <c r="AJ457" i="27"/>
  <c r="AI457" i="27"/>
  <c r="AH457" i="27"/>
  <c r="AG457" i="27"/>
  <c r="AF457" i="27"/>
  <c r="AE457" i="27"/>
  <c r="AD457" i="27"/>
  <c r="AC457" i="27"/>
  <c r="AB457" i="27"/>
  <c r="Z457" i="27"/>
  <c r="Y457" i="27"/>
  <c r="X457" i="27"/>
  <c r="W457" i="27"/>
  <c r="V457" i="27"/>
  <c r="U457" i="27"/>
  <c r="T457" i="27"/>
  <c r="S457" i="27"/>
  <c r="R457" i="27"/>
  <c r="Q457" i="27"/>
  <c r="P457" i="27"/>
  <c r="O457" i="27"/>
  <c r="N457" i="27"/>
  <c r="M457" i="27"/>
  <c r="L457" i="27"/>
  <c r="K457" i="27"/>
  <c r="J457" i="27"/>
  <c r="I457" i="27"/>
  <c r="H457" i="27"/>
  <c r="G457" i="27"/>
  <c r="F457" i="27"/>
  <c r="E457" i="27"/>
  <c r="D457" i="27"/>
  <c r="BH456" i="27"/>
  <c r="BG456" i="27"/>
  <c r="BF456" i="27"/>
  <c r="BE456" i="27"/>
  <c r="BD456" i="27"/>
  <c r="BC456" i="27"/>
  <c r="BB456" i="27"/>
  <c r="BA456" i="27"/>
  <c r="AZ456" i="27"/>
  <c r="AY456" i="27"/>
  <c r="AX456" i="27"/>
  <c r="AW456" i="27"/>
  <c r="AV456" i="27"/>
  <c r="AU456" i="27"/>
  <c r="AT456" i="27"/>
  <c r="AS456" i="27"/>
  <c r="AR456" i="27"/>
  <c r="AQ456" i="27"/>
  <c r="AP456" i="27"/>
  <c r="AO456" i="27"/>
  <c r="AN456" i="27"/>
  <c r="AM456" i="27"/>
  <c r="AL456" i="27"/>
  <c r="AK456" i="27"/>
  <c r="AJ456" i="27"/>
  <c r="AI456" i="27"/>
  <c r="AH456" i="27"/>
  <c r="AG456" i="27"/>
  <c r="AF456" i="27"/>
  <c r="AE456" i="27"/>
  <c r="AD456" i="27"/>
  <c r="AC456" i="27"/>
  <c r="AB456" i="27"/>
  <c r="AA456" i="27"/>
  <c r="Z456" i="27"/>
  <c r="Y456" i="27"/>
  <c r="X456" i="27"/>
  <c r="W456" i="27"/>
  <c r="V456" i="27"/>
  <c r="U456" i="27"/>
  <c r="T456" i="27"/>
  <c r="S456" i="27"/>
  <c r="R456" i="27"/>
  <c r="Q456" i="27"/>
  <c r="P456" i="27"/>
  <c r="O456" i="27"/>
  <c r="N456" i="27"/>
  <c r="M456" i="27"/>
  <c r="L456" i="27"/>
  <c r="K456" i="27"/>
  <c r="J456" i="27"/>
  <c r="I456" i="27"/>
  <c r="H456" i="27"/>
  <c r="G456" i="27"/>
  <c r="F456" i="27"/>
  <c r="E456" i="27"/>
  <c r="D456" i="27"/>
  <c r="BH455" i="27"/>
  <c r="BG455" i="27"/>
  <c r="BF455" i="27"/>
  <c r="BE455" i="27"/>
  <c r="BD455" i="27"/>
  <c r="BC455" i="27"/>
  <c r="BB455" i="27"/>
  <c r="BA455" i="27"/>
  <c r="AZ455" i="27"/>
  <c r="AY455" i="27"/>
  <c r="AX455" i="27"/>
  <c r="AW455" i="27"/>
  <c r="AV455" i="27"/>
  <c r="AU455" i="27"/>
  <c r="AT455" i="27"/>
  <c r="AS455" i="27"/>
  <c r="AR455" i="27"/>
  <c r="AQ455" i="27"/>
  <c r="AP455" i="27"/>
  <c r="AO455" i="27"/>
  <c r="AN455" i="27"/>
  <c r="AM455" i="27"/>
  <c r="AL455" i="27"/>
  <c r="AK455" i="27"/>
  <c r="AJ455" i="27"/>
  <c r="AI455" i="27"/>
  <c r="AH455" i="27"/>
  <c r="AG455" i="27"/>
  <c r="AF455" i="27"/>
  <c r="AE455" i="27"/>
  <c r="AD455" i="27"/>
  <c r="AC455" i="27"/>
  <c r="AB455" i="27"/>
  <c r="AA455" i="27"/>
  <c r="Z455" i="27"/>
  <c r="X455" i="27"/>
  <c r="W455" i="27"/>
  <c r="V455" i="27"/>
  <c r="U455" i="27"/>
  <c r="T455" i="27"/>
  <c r="S455" i="27"/>
  <c r="R455" i="27"/>
  <c r="Q455" i="27"/>
  <c r="P455" i="27"/>
  <c r="O455" i="27"/>
  <c r="N455" i="27"/>
  <c r="M455" i="27"/>
  <c r="L455" i="27"/>
  <c r="K455" i="27"/>
  <c r="J455" i="27"/>
  <c r="I455" i="27"/>
  <c r="H455" i="27"/>
  <c r="G455" i="27"/>
  <c r="F455" i="27"/>
  <c r="E455" i="27"/>
  <c r="D455" i="27"/>
  <c r="BH454" i="27"/>
  <c r="BG454" i="27"/>
  <c r="BF454" i="27"/>
  <c r="BE454" i="27"/>
  <c r="BD454" i="27"/>
  <c r="BC454" i="27"/>
  <c r="BB454" i="27"/>
  <c r="BA454" i="27"/>
  <c r="AZ454" i="27"/>
  <c r="AY454" i="27"/>
  <c r="AX454" i="27"/>
  <c r="AW454" i="27"/>
  <c r="AV454" i="27"/>
  <c r="AU454" i="27"/>
  <c r="AT454" i="27"/>
  <c r="AS454" i="27"/>
  <c r="AR454" i="27"/>
  <c r="AQ454" i="27"/>
  <c r="AP454" i="27"/>
  <c r="AO454" i="27"/>
  <c r="AN454" i="27"/>
  <c r="AM454" i="27"/>
  <c r="AL454" i="27"/>
  <c r="AK454" i="27"/>
  <c r="AJ454" i="27"/>
  <c r="AI454" i="27"/>
  <c r="AH454" i="27"/>
  <c r="AG454" i="27"/>
  <c r="AF454" i="27"/>
  <c r="AE454" i="27"/>
  <c r="AD454" i="27"/>
  <c r="AC454" i="27"/>
  <c r="AB454" i="27"/>
  <c r="Z454" i="27"/>
  <c r="Y454" i="27"/>
  <c r="X454" i="27"/>
  <c r="W454" i="27"/>
  <c r="V454" i="27"/>
  <c r="U454" i="27"/>
  <c r="T454" i="27"/>
  <c r="S454" i="27"/>
  <c r="R454" i="27"/>
  <c r="Q454" i="27"/>
  <c r="P454" i="27"/>
  <c r="O454" i="27"/>
  <c r="N454" i="27"/>
  <c r="M454" i="27"/>
  <c r="L454" i="27"/>
  <c r="K454" i="27"/>
  <c r="J454" i="27"/>
  <c r="I454" i="27"/>
  <c r="H454" i="27"/>
  <c r="G454" i="27"/>
  <c r="F454" i="27"/>
  <c r="E454" i="27"/>
  <c r="D454" i="27"/>
  <c r="BH453" i="27"/>
  <c r="BG453" i="27"/>
  <c r="BF453" i="27"/>
  <c r="BE453" i="27"/>
  <c r="BD453" i="27"/>
  <c r="BC453" i="27"/>
  <c r="BB453" i="27"/>
  <c r="BA453" i="27"/>
  <c r="AZ453" i="27"/>
  <c r="AY453" i="27"/>
  <c r="AX453" i="27"/>
  <c r="AW453" i="27"/>
  <c r="AV453" i="27"/>
  <c r="AU453" i="27"/>
  <c r="AT453" i="27"/>
  <c r="AS453" i="27"/>
  <c r="AR453" i="27"/>
  <c r="AQ453" i="27"/>
  <c r="AP453" i="27"/>
  <c r="AO453" i="27"/>
  <c r="AN453" i="27"/>
  <c r="AM453" i="27"/>
  <c r="AL453" i="27"/>
  <c r="AK453" i="27"/>
  <c r="AJ453" i="27"/>
  <c r="AI453" i="27"/>
  <c r="AH453" i="27"/>
  <c r="AG453" i="27"/>
  <c r="AF453" i="27"/>
  <c r="AE453" i="27"/>
  <c r="AD453" i="27"/>
  <c r="AC453" i="27"/>
  <c r="AB453" i="27"/>
  <c r="Z453" i="27"/>
  <c r="Y453" i="27"/>
  <c r="X453" i="27"/>
  <c r="W453" i="27"/>
  <c r="V453" i="27"/>
  <c r="U453" i="27"/>
  <c r="T453" i="27"/>
  <c r="S453" i="27"/>
  <c r="R453" i="27"/>
  <c r="Q453" i="27"/>
  <c r="P453" i="27"/>
  <c r="O453" i="27"/>
  <c r="N453" i="27"/>
  <c r="M453" i="27"/>
  <c r="L453" i="27"/>
  <c r="K453" i="27"/>
  <c r="J453" i="27"/>
  <c r="I453" i="27"/>
  <c r="H453" i="27"/>
  <c r="G453" i="27"/>
  <c r="F453" i="27"/>
  <c r="E453" i="27"/>
  <c r="D453" i="27"/>
  <c r="BH452" i="27"/>
  <c r="BG452" i="27"/>
  <c r="BF452" i="27"/>
  <c r="BE452" i="27"/>
  <c r="BD452" i="27"/>
  <c r="BC452" i="27"/>
  <c r="BB452" i="27"/>
  <c r="BA452" i="27"/>
  <c r="AZ452" i="27"/>
  <c r="AY452" i="27"/>
  <c r="AX452" i="27"/>
  <c r="AW452" i="27"/>
  <c r="AV452" i="27"/>
  <c r="AU452" i="27"/>
  <c r="AT452" i="27"/>
  <c r="AS452" i="27"/>
  <c r="AR452" i="27"/>
  <c r="AQ452" i="27"/>
  <c r="AP452" i="27"/>
  <c r="AO452" i="27"/>
  <c r="AN452" i="27"/>
  <c r="AM452" i="27"/>
  <c r="AL452" i="27"/>
  <c r="AK452" i="27"/>
  <c r="AJ452" i="27"/>
  <c r="AI452" i="27"/>
  <c r="AH452" i="27"/>
  <c r="AG452" i="27"/>
  <c r="AF452" i="27"/>
  <c r="AE452" i="27"/>
  <c r="AD452" i="27"/>
  <c r="AC452" i="27"/>
  <c r="AB452" i="27"/>
  <c r="AA452" i="27"/>
  <c r="Z452" i="27"/>
  <c r="Y452" i="27"/>
  <c r="X452" i="27"/>
  <c r="W452" i="27"/>
  <c r="V452" i="27"/>
  <c r="U452" i="27"/>
  <c r="T452" i="27"/>
  <c r="S452" i="27"/>
  <c r="R452" i="27"/>
  <c r="Q452" i="27"/>
  <c r="P452" i="27"/>
  <c r="O452" i="27"/>
  <c r="N452" i="27"/>
  <c r="M452" i="27"/>
  <c r="L452" i="27"/>
  <c r="K452" i="27"/>
  <c r="J452" i="27"/>
  <c r="I452" i="27"/>
  <c r="H452" i="27"/>
  <c r="G452" i="27"/>
  <c r="F452" i="27"/>
  <c r="E452" i="27"/>
  <c r="D452" i="27"/>
  <c r="BH451" i="27"/>
  <c r="BG451" i="27"/>
  <c r="BF451" i="27"/>
  <c r="BE451" i="27"/>
  <c r="BD451" i="27"/>
  <c r="BC451" i="27"/>
  <c r="BB451" i="27"/>
  <c r="BA451" i="27"/>
  <c r="AZ451" i="27"/>
  <c r="AY451" i="27"/>
  <c r="AX451" i="27"/>
  <c r="AW451" i="27"/>
  <c r="AV451" i="27"/>
  <c r="AU451" i="27"/>
  <c r="AT451" i="27"/>
  <c r="AS451" i="27"/>
  <c r="AR451" i="27"/>
  <c r="AQ451" i="27"/>
  <c r="AP451" i="27"/>
  <c r="AO451" i="27"/>
  <c r="AN451" i="27"/>
  <c r="AM451" i="27"/>
  <c r="AL451" i="27"/>
  <c r="AK451" i="27"/>
  <c r="AJ451" i="27"/>
  <c r="AI451" i="27"/>
  <c r="AH451" i="27"/>
  <c r="AG451" i="27"/>
  <c r="AF451" i="27"/>
  <c r="AE451" i="27"/>
  <c r="AD451" i="27"/>
  <c r="AC451" i="27"/>
  <c r="AB451" i="27"/>
  <c r="Z451" i="27"/>
  <c r="Y451" i="27"/>
  <c r="X451" i="27"/>
  <c r="W451" i="27"/>
  <c r="V451" i="27"/>
  <c r="U451" i="27"/>
  <c r="T451" i="27"/>
  <c r="S451" i="27"/>
  <c r="R451" i="27"/>
  <c r="Q451" i="27"/>
  <c r="P451" i="27"/>
  <c r="O451" i="27"/>
  <c r="N451" i="27"/>
  <c r="M451" i="27"/>
  <c r="L451" i="27"/>
  <c r="K451" i="27"/>
  <c r="J451" i="27"/>
  <c r="I451" i="27"/>
  <c r="H451" i="27"/>
  <c r="G451" i="27"/>
  <c r="F451" i="27"/>
  <c r="E451" i="27"/>
  <c r="D451" i="27"/>
  <c r="BH450" i="27"/>
  <c r="BG450" i="27"/>
  <c r="BF450" i="27"/>
  <c r="BE450" i="27"/>
  <c r="BD450" i="27"/>
  <c r="BC450" i="27"/>
  <c r="BB450" i="27"/>
  <c r="BA450" i="27"/>
  <c r="AZ450" i="27"/>
  <c r="AY450" i="27"/>
  <c r="AX450" i="27"/>
  <c r="AW450" i="27"/>
  <c r="AV450" i="27"/>
  <c r="AU450" i="27"/>
  <c r="AT450" i="27"/>
  <c r="AS450" i="27"/>
  <c r="AR450" i="27"/>
  <c r="AQ450" i="27"/>
  <c r="AP450" i="27"/>
  <c r="AO450" i="27"/>
  <c r="AN450" i="27"/>
  <c r="AM450" i="27"/>
  <c r="AL450" i="27"/>
  <c r="AK450" i="27"/>
  <c r="AJ450" i="27"/>
  <c r="AI450" i="27"/>
  <c r="AH450" i="27"/>
  <c r="AG450" i="27"/>
  <c r="AF450" i="27"/>
  <c r="AE450" i="27"/>
  <c r="AD450" i="27"/>
  <c r="AC450" i="27"/>
  <c r="AB450" i="27"/>
  <c r="Z450" i="27"/>
  <c r="Y450" i="27"/>
  <c r="X450" i="27"/>
  <c r="W450" i="27"/>
  <c r="V450" i="27"/>
  <c r="U450" i="27"/>
  <c r="T450" i="27"/>
  <c r="S450" i="27"/>
  <c r="R450" i="27"/>
  <c r="P450" i="27"/>
  <c r="O450" i="27"/>
  <c r="N450" i="27"/>
  <c r="M450" i="27"/>
  <c r="L450" i="27"/>
  <c r="K450" i="27"/>
  <c r="J450" i="27"/>
  <c r="I450" i="27"/>
  <c r="H450" i="27"/>
  <c r="G450" i="27"/>
  <c r="F450" i="27"/>
  <c r="E450" i="27"/>
  <c r="D450" i="27"/>
  <c r="BH449" i="27"/>
  <c r="BG449" i="27"/>
  <c r="BF449" i="27"/>
  <c r="BE449" i="27"/>
  <c r="BD449" i="27"/>
  <c r="BC449" i="27"/>
  <c r="BB449" i="27"/>
  <c r="BA449" i="27"/>
  <c r="AZ449" i="27"/>
  <c r="AY449" i="27"/>
  <c r="AX449" i="27"/>
  <c r="AW449" i="27"/>
  <c r="AV449" i="27"/>
  <c r="AU449" i="27"/>
  <c r="AT449" i="27"/>
  <c r="AS449" i="27"/>
  <c r="AR449" i="27"/>
  <c r="AQ449" i="27"/>
  <c r="AP449" i="27"/>
  <c r="AO449" i="27"/>
  <c r="AN449" i="27"/>
  <c r="AM449" i="27"/>
  <c r="AL449" i="27"/>
  <c r="AK449" i="27"/>
  <c r="AJ449" i="27"/>
  <c r="AI449" i="27"/>
  <c r="AH449" i="27"/>
  <c r="AG449" i="27"/>
  <c r="AF449" i="27"/>
  <c r="AE449" i="27"/>
  <c r="AD449" i="27"/>
  <c r="AC449" i="27"/>
  <c r="AB449" i="27"/>
  <c r="Z449" i="27"/>
  <c r="Y449" i="27"/>
  <c r="X449" i="27"/>
  <c r="W449" i="27"/>
  <c r="V449" i="27"/>
  <c r="U449" i="27"/>
  <c r="T449" i="27"/>
  <c r="S449" i="27"/>
  <c r="R449" i="27"/>
  <c r="P449" i="27"/>
  <c r="O449" i="27"/>
  <c r="N449" i="27"/>
  <c r="M449" i="27"/>
  <c r="L449" i="27"/>
  <c r="K449" i="27"/>
  <c r="J449" i="27"/>
  <c r="I449" i="27"/>
  <c r="H449" i="27"/>
  <c r="G449" i="27"/>
  <c r="F449" i="27"/>
  <c r="E449" i="27"/>
  <c r="D449" i="27"/>
  <c r="BH448" i="27"/>
  <c r="BG448" i="27"/>
  <c r="BF448" i="27"/>
  <c r="BE448" i="27"/>
  <c r="BD448" i="27"/>
  <c r="BC448" i="27"/>
  <c r="BB448" i="27"/>
  <c r="BA448" i="27"/>
  <c r="AZ448" i="27"/>
  <c r="AY448" i="27"/>
  <c r="AX448" i="27"/>
  <c r="AW448" i="27"/>
  <c r="AV448" i="27"/>
  <c r="AU448" i="27"/>
  <c r="AT448" i="27"/>
  <c r="AS448" i="27"/>
  <c r="AR448" i="27"/>
  <c r="AQ448" i="27"/>
  <c r="AP448" i="27"/>
  <c r="AO448" i="27"/>
  <c r="AN448" i="27"/>
  <c r="AM448" i="27"/>
  <c r="AL448" i="27"/>
  <c r="AK448" i="27"/>
  <c r="AJ448" i="27"/>
  <c r="AI448" i="27"/>
  <c r="AH448" i="27"/>
  <c r="AG448" i="27"/>
  <c r="AF448" i="27"/>
  <c r="AE448" i="27"/>
  <c r="AD448" i="27"/>
  <c r="AC448" i="27"/>
  <c r="AB448" i="27"/>
  <c r="AA448" i="27"/>
  <c r="Y448" i="27"/>
  <c r="X448" i="27"/>
  <c r="W448" i="27"/>
  <c r="V448" i="27"/>
  <c r="U448" i="27"/>
  <c r="T448" i="27"/>
  <c r="S448" i="27"/>
  <c r="R448" i="27"/>
  <c r="Q448" i="27"/>
  <c r="P448" i="27"/>
  <c r="O448" i="27"/>
  <c r="N448" i="27"/>
  <c r="M448" i="27"/>
  <c r="L448" i="27"/>
  <c r="K448" i="27"/>
  <c r="J448" i="27"/>
  <c r="I448" i="27"/>
  <c r="H448" i="27"/>
  <c r="G448" i="27"/>
  <c r="F448" i="27"/>
  <c r="E448" i="27"/>
  <c r="D448" i="27"/>
  <c r="BH447" i="27"/>
  <c r="BG447" i="27"/>
  <c r="BF447" i="27"/>
  <c r="BE447" i="27"/>
  <c r="BD447" i="27"/>
  <c r="BC447" i="27"/>
  <c r="BB447" i="27"/>
  <c r="BA447" i="27"/>
  <c r="AZ447" i="27"/>
  <c r="AY447" i="27"/>
  <c r="AX447" i="27"/>
  <c r="AW447" i="27"/>
  <c r="AV447" i="27"/>
  <c r="AU447" i="27"/>
  <c r="AT447" i="27"/>
  <c r="AS447" i="27"/>
  <c r="AR447" i="27"/>
  <c r="AQ447" i="27"/>
  <c r="AP447" i="27"/>
  <c r="AO447" i="27"/>
  <c r="AN447" i="27"/>
  <c r="AM447" i="27"/>
  <c r="AL447" i="27"/>
  <c r="AK447" i="27"/>
  <c r="AJ447" i="27"/>
  <c r="AI447" i="27"/>
  <c r="AH447" i="27"/>
  <c r="AG447" i="27"/>
  <c r="AF447" i="27"/>
  <c r="AE447" i="27"/>
  <c r="AD447" i="27"/>
  <c r="AC447" i="27"/>
  <c r="AB447" i="27"/>
  <c r="Z447" i="27"/>
  <c r="Y447" i="27"/>
  <c r="X447" i="27"/>
  <c r="W447" i="27"/>
  <c r="V447" i="27"/>
  <c r="U447" i="27"/>
  <c r="T447" i="27"/>
  <c r="S447" i="27"/>
  <c r="R447" i="27"/>
  <c r="Q447" i="27"/>
  <c r="P447" i="27"/>
  <c r="O447" i="27"/>
  <c r="N447" i="27"/>
  <c r="M447" i="27"/>
  <c r="L447" i="27"/>
  <c r="K447" i="27"/>
  <c r="J447" i="27"/>
  <c r="I447" i="27"/>
  <c r="H447" i="27"/>
  <c r="G447" i="27"/>
  <c r="F447" i="27"/>
  <c r="E447" i="27"/>
  <c r="D447" i="27"/>
  <c r="BH446" i="27"/>
  <c r="BG446" i="27"/>
  <c r="BF446" i="27"/>
  <c r="BE446" i="27"/>
  <c r="BD446" i="27"/>
  <c r="BB446" i="27"/>
  <c r="BA446" i="27"/>
  <c r="AZ446" i="27"/>
  <c r="AY446" i="27"/>
  <c r="AX446" i="27"/>
  <c r="AW446" i="27"/>
  <c r="AV446" i="27"/>
  <c r="AU446" i="27"/>
  <c r="AT446" i="27"/>
  <c r="AS446" i="27"/>
  <c r="AR446" i="27"/>
  <c r="AQ446" i="27"/>
  <c r="AP446" i="27"/>
  <c r="AO446" i="27"/>
  <c r="AN446" i="27"/>
  <c r="AM446" i="27"/>
  <c r="AL446" i="27"/>
  <c r="AK446" i="27"/>
  <c r="AJ446" i="27"/>
  <c r="AI446" i="27"/>
  <c r="AH446" i="27"/>
  <c r="AG446" i="27"/>
  <c r="AF446" i="27"/>
  <c r="AE446" i="27"/>
  <c r="AD446" i="27"/>
  <c r="AB446" i="27"/>
  <c r="AA446" i="27"/>
  <c r="Z446" i="27"/>
  <c r="Y446" i="27"/>
  <c r="X446" i="27"/>
  <c r="W446" i="27"/>
  <c r="V446" i="27"/>
  <c r="U446" i="27"/>
  <c r="T446" i="27"/>
  <c r="S446" i="27"/>
  <c r="R446" i="27"/>
  <c r="Q446" i="27"/>
  <c r="P446" i="27"/>
  <c r="O446" i="27"/>
  <c r="N446" i="27"/>
  <c r="M446" i="27"/>
  <c r="L446" i="27"/>
  <c r="K446" i="27"/>
  <c r="J446" i="27"/>
  <c r="I446" i="27"/>
  <c r="H446" i="27"/>
  <c r="G446" i="27"/>
  <c r="F446" i="27"/>
  <c r="E446" i="27"/>
  <c r="D446" i="27"/>
  <c r="BH445" i="27"/>
  <c r="BG445" i="27"/>
  <c r="BF445" i="27"/>
  <c r="BE445" i="27"/>
  <c r="BD445" i="27"/>
  <c r="BB445" i="27"/>
  <c r="BA445" i="27"/>
  <c r="AZ445" i="27"/>
  <c r="AY445" i="27"/>
  <c r="AX445" i="27"/>
  <c r="AW445" i="27"/>
  <c r="AV445" i="27"/>
  <c r="AU445" i="27"/>
  <c r="AT445" i="27"/>
  <c r="AS445" i="27"/>
  <c r="AR445" i="27"/>
  <c r="AQ445" i="27"/>
  <c r="AP445" i="27"/>
  <c r="AO445" i="27"/>
  <c r="AN445" i="27"/>
  <c r="AM445" i="27"/>
  <c r="AL445" i="27"/>
  <c r="AK445" i="27"/>
  <c r="AJ445" i="27"/>
  <c r="AI445" i="27"/>
  <c r="AH445" i="27"/>
  <c r="AG445" i="27"/>
  <c r="AF445" i="27"/>
  <c r="AE445" i="27"/>
  <c r="AD445" i="27"/>
  <c r="AB445" i="27"/>
  <c r="AA445" i="27"/>
  <c r="Z445" i="27"/>
  <c r="Y445" i="27"/>
  <c r="X445" i="27"/>
  <c r="W445" i="27"/>
  <c r="V445" i="27"/>
  <c r="U445" i="27"/>
  <c r="T445" i="27"/>
  <c r="S445" i="27"/>
  <c r="R445" i="27"/>
  <c r="Q445" i="27"/>
  <c r="P445" i="27"/>
  <c r="O445" i="27"/>
  <c r="N445" i="27"/>
  <c r="M445" i="27"/>
  <c r="L445" i="27"/>
  <c r="K445" i="27"/>
  <c r="J445" i="27"/>
  <c r="I445" i="27"/>
  <c r="H445" i="27"/>
  <c r="G445" i="27"/>
  <c r="F445" i="27"/>
  <c r="E445" i="27"/>
  <c r="D445" i="27"/>
  <c r="BH444" i="27"/>
  <c r="BG444" i="27"/>
  <c r="BF444" i="27"/>
  <c r="BE444" i="27"/>
  <c r="BD444" i="27"/>
  <c r="BC444" i="27"/>
  <c r="BB444" i="27"/>
  <c r="BA444" i="27"/>
  <c r="AZ444" i="27"/>
  <c r="AY444" i="27"/>
  <c r="AX444" i="27"/>
  <c r="AW444" i="27"/>
  <c r="AV444" i="27"/>
  <c r="AU444" i="27"/>
  <c r="AT444" i="27"/>
  <c r="AS444" i="27"/>
  <c r="AR444" i="27"/>
  <c r="AQ444" i="27"/>
  <c r="AP444" i="27"/>
  <c r="AO444" i="27"/>
  <c r="AN444" i="27"/>
  <c r="AM444" i="27"/>
  <c r="AL444" i="27"/>
  <c r="AK444" i="27"/>
  <c r="AJ444" i="27"/>
  <c r="AI444" i="27"/>
  <c r="AH444" i="27"/>
  <c r="AG444" i="27"/>
  <c r="AF444" i="27"/>
  <c r="AE444" i="27"/>
  <c r="AD444" i="27"/>
  <c r="AC444" i="27"/>
  <c r="AB444" i="27"/>
  <c r="AA444" i="27"/>
  <c r="Z444" i="27"/>
  <c r="Y444" i="27"/>
  <c r="X444" i="27"/>
  <c r="W444" i="27"/>
  <c r="V444" i="27"/>
  <c r="U444" i="27"/>
  <c r="T444" i="27"/>
  <c r="S444" i="27"/>
  <c r="R444" i="27"/>
  <c r="Q444" i="27"/>
  <c r="P444" i="27"/>
  <c r="O444" i="27"/>
  <c r="N444" i="27"/>
  <c r="M444" i="27"/>
  <c r="K444" i="27"/>
  <c r="J444" i="27"/>
  <c r="I444" i="27"/>
  <c r="H444" i="27"/>
  <c r="G444" i="27"/>
  <c r="F444" i="27"/>
  <c r="E444" i="27"/>
  <c r="D444" i="27"/>
  <c r="BH443" i="27"/>
  <c r="BG443" i="27"/>
  <c r="BF443" i="27"/>
  <c r="BE443" i="27"/>
  <c r="BD443" i="27"/>
  <c r="BC443" i="27"/>
  <c r="BB443" i="27"/>
  <c r="BA443" i="27"/>
  <c r="AZ443" i="27"/>
  <c r="AY443" i="27"/>
  <c r="AX443" i="27"/>
  <c r="AW443" i="27"/>
  <c r="AV443" i="27"/>
  <c r="AU443" i="27"/>
  <c r="AT443" i="27"/>
  <c r="AS443" i="27"/>
  <c r="AR443" i="27"/>
  <c r="AQ443" i="27"/>
  <c r="AP443" i="27"/>
  <c r="AO443" i="27"/>
  <c r="AN443" i="27"/>
  <c r="AM443" i="27"/>
  <c r="AL443" i="27"/>
  <c r="AK443" i="27"/>
  <c r="AI443" i="27"/>
  <c r="AH443" i="27"/>
  <c r="AG443" i="27"/>
  <c r="AF443" i="27"/>
  <c r="AE443" i="27"/>
  <c r="AD443" i="27"/>
  <c r="AC443" i="27"/>
  <c r="AB443" i="27"/>
  <c r="AA443" i="27"/>
  <c r="Z443" i="27"/>
  <c r="Y443" i="27"/>
  <c r="X443" i="27"/>
  <c r="W443" i="27"/>
  <c r="V443" i="27"/>
  <c r="U443" i="27"/>
  <c r="T443" i="27"/>
  <c r="S443" i="27"/>
  <c r="R443" i="27"/>
  <c r="Q443" i="27"/>
  <c r="P443" i="27"/>
  <c r="O443" i="27"/>
  <c r="N443" i="27"/>
  <c r="M443" i="27"/>
  <c r="K443" i="27"/>
  <c r="J443" i="27"/>
  <c r="I443" i="27"/>
  <c r="H443" i="27"/>
  <c r="G443" i="27"/>
  <c r="F443" i="27"/>
  <c r="E443" i="27"/>
  <c r="D443" i="27"/>
  <c r="BH442" i="27"/>
  <c r="BG442" i="27"/>
  <c r="BF442" i="27"/>
  <c r="BE442" i="27"/>
  <c r="BD442" i="27"/>
  <c r="BC442" i="27"/>
  <c r="BB442" i="27"/>
  <c r="BA442" i="27"/>
  <c r="AZ442" i="27"/>
  <c r="AY442" i="27"/>
  <c r="AX442" i="27"/>
  <c r="AW442" i="27"/>
  <c r="AV442" i="27"/>
  <c r="AU442" i="27"/>
  <c r="AT442" i="27"/>
  <c r="AS442" i="27"/>
  <c r="AR442" i="27"/>
  <c r="AQ442" i="27"/>
  <c r="AP442" i="27"/>
  <c r="AO442" i="27"/>
  <c r="AN442" i="27"/>
  <c r="AM442" i="27"/>
  <c r="AL442" i="27"/>
  <c r="AK442" i="27"/>
  <c r="AJ442" i="27"/>
  <c r="AI442" i="27"/>
  <c r="AH442" i="27"/>
  <c r="AG442" i="27"/>
  <c r="AF442" i="27"/>
  <c r="AE442" i="27"/>
  <c r="AD442" i="27"/>
  <c r="AC442" i="27"/>
  <c r="AB442" i="27"/>
  <c r="AA442" i="27"/>
  <c r="Z442" i="27"/>
  <c r="Y442" i="27"/>
  <c r="X442" i="27"/>
  <c r="W442" i="27"/>
  <c r="V442" i="27"/>
  <c r="U442" i="27"/>
  <c r="T442" i="27"/>
  <c r="S442" i="27"/>
  <c r="R442" i="27"/>
  <c r="Q442" i="27"/>
  <c r="P442" i="27"/>
  <c r="N442" i="27"/>
  <c r="M442" i="27"/>
  <c r="L442" i="27"/>
  <c r="K442" i="27"/>
  <c r="J442" i="27"/>
  <c r="I442" i="27"/>
  <c r="H442" i="27"/>
  <c r="G442" i="27"/>
  <c r="F442" i="27"/>
  <c r="E442" i="27"/>
  <c r="D442" i="27"/>
  <c r="BH441" i="27"/>
  <c r="BG441" i="27"/>
  <c r="BF441" i="27"/>
  <c r="BE441" i="27"/>
  <c r="BD441" i="27"/>
  <c r="BC441" i="27"/>
  <c r="BB441" i="27"/>
  <c r="BA441" i="27"/>
  <c r="AZ441" i="27"/>
  <c r="AY441" i="27"/>
  <c r="AX441" i="27"/>
  <c r="AW441" i="27"/>
  <c r="AV441" i="27"/>
  <c r="AU441" i="27"/>
  <c r="AT441" i="27"/>
  <c r="AS441" i="27"/>
  <c r="AR441" i="27"/>
  <c r="AQ441" i="27"/>
  <c r="AP441" i="27"/>
  <c r="AO441" i="27"/>
  <c r="AN441" i="27"/>
  <c r="AM441" i="27"/>
  <c r="AL441" i="27"/>
  <c r="AK441" i="27"/>
  <c r="AJ441" i="27"/>
  <c r="AI441" i="27"/>
  <c r="AH441" i="27"/>
  <c r="AG441" i="27"/>
  <c r="AF441" i="27"/>
  <c r="AE441" i="27"/>
  <c r="AD441" i="27"/>
  <c r="AC441" i="27"/>
  <c r="AB441" i="27"/>
  <c r="AA441" i="27"/>
  <c r="Z441" i="27"/>
  <c r="Y441" i="27"/>
  <c r="X441" i="27"/>
  <c r="W441" i="27"/>
  <c r="V441" i="27"/>
  <c r="U441" i="27"/>
  <c r="T441" i="27"/>
  <c r="S441" i="27"/>
  <c r="R441" i="27"/>
  <c r="Q441" i="27"/>
  <c r="P441" i="27"/>
  <c r="O441" i="27"/>
  <c r="M441" i="27"/>
  <c r="L441" i="27"/>
  <c r="K441" i="27"/>
  <c r="J441" i="27"/>
  <c r="I441" i="27"/>
  <c r="H441" i="27"/>
  <c r="G441" i="27"/>
  <c r="F441" i="27"/>
  <c r="E441" i="27"/>
  <c r="D441" i="27"/>
  <c r="BH440" i="27"/>
  <c r="BG440" i="27"/>
  <c r="BF440" i="27"/>
  <c r="BE440" i="27"/>
  <c r="BD440" i="27"/>
  <c r="BC440" i="27"/>
  <c r="BB440" i="27"/>
  <c r="BA440" i="27"/>
  <c r="AZ440" i="27"/>
  <c r="AY440" i="27"/>
  <c r="AX440" i="27"/>
  <c r="AW440" i="27"/>
  <c r="AV440" i="27"/>
  <c r="AU440" i="27"/>
  <c r="AT440" i="27"/>
  <c r="AS440" i="27"/>
  <c r="AR440" i="27"/>
  <c r="AQ440" i="27"/>
  <c r="AP440" i="27"/>
  <c r="AO440" i="27"/>
  <c r="AN440" i="27"/>
  <c r="AM440" i="27"/>
  <c r="AL440" i="27"/>
  <c r="AK440" i="27"/>
  <c r="AJ440" i="27"/>
  <c r="AI440" i="27"/>
  <c r="AH440" i="27"/>
  <c r="AG440" i="27"/>
  <c r="AF440" i="27"/>
  <c r="AE440" i="27"/>
  <c r="AD440" i="27"/>
  <c r="AC440" i="27"/>
  <c r="AB440" i="27"/>
  <c r="AA440" i="27"/>
  <c r="Z440" i="27"/>
  <c r="Y440" i="27"/>
  <c r="X440" i="27"/>
  <c r="W440" i="27"/>
  <c r="V440" i="27"/>
  <c r="U440" i="27"/>
  <c r="T440" i="27"/>
  <c r="S440" i="27"/>
  <c r="R440" i="27"/>
  <c r="Q440" i="27"/>
  <c r="P440" i="27"/>
  <c r="O440" i="27"/>
  <c r="M440" i="27"/>
  <c r="L440" i="27"/>
  <c r="K440" i="27"/>
  <c r="J440" i="27"/>
  <c r="I440" i="27"/>
  <c r="H440" i="27"/>
  <c r="G440" i="27"/>
  <c r="F440" i="27"/>
  <c r="E440" i="27"/>
  <c r="D440" i="27"/>
  <c r="BH439" i="27"/>
  <c r="BG439" i="27"/>
  <c r="BF439" i="27"/>
  <c r="BE439" i="27"/>
  <c r="BD439" i="27"/>
  <c r="BC439" i="27"/>
  <c r="BB439" i="27"/>
  <c r="BA439" i="27"/>
  <c r="AZ439" i="27"/>
  <c r="AY439" i="27"/>
  <c r="AX439" i="27"/>
  <c r="AW439" i="27"/>
  <c r="AV439" i="27"/>
  <c r="AU439" i="27"/>
  <c r="AT439" i="27"/>
  <c r="AS439" i="27"/>
  <c r="AR439" i="27"/>
  <c r="AQ439" i="27"/>
  <c r="AP439" i="27"/>
  <c r="AO439" i="27"/>
  <c r="AN439" i="27"/>
  <c r="AM439" i="27"/>
  <c r="AL439" i="27"/>
  <c r="AK439" i="27"/>
  <c r="AJ439" i="27"/>
  <c r="AI439" i="27"/>
  <c r="AH439" i="27"/>
  <c r="AG439" i="27"/>
  <c r="AF439" i="27"/>
  <c r="AE439" i="27"/>
  <c r="AD439" i="27"/>
  <c r="AC439" i="27"/>
  <c r="AB439" i="27"/>
  <c r="AA439" i="27"/>
  <c r="Z439" i="27"/>
  <c r="Y439" i="27"/>
  <c r="X439" i="27"/>
  <c r="W439" i="27"/>
  <c r="V439" i="27"/>
  <c r="U439" i="27"/>
  <c r="T439" i="27"/>
  <c r="S439" i="27"/>
  <c r="R439" i="27"/>
  <c r="Q439" i="27"/>
  <c r="P439" i="27"/>
  <c r="O439" i="27"/>
  <c r="M439" i="27"/>
  <c r="L439" i="27"/>
  <c r="K439" i="27"/>
  <c r="J439" i="27"/>
  <c r="I439" i="27"/>
  <c r="H439" i="27"/>
  <c r="G439" i="27"/>
  <c r="F439" i="27"/>
  <c r="E439" i="27"/>
  <c r="D439" i="27"/>
  <c r="BH438" i="27"/>
  <c r="BG438" i="27"/>
  <c r="BF438" i="27"/>
  <c r="BE438" i="27"/>
  <c r="BD438" i="27"/>
  <c r="BC438" i="27"/>
  <c r="BB438" i="27"/>
  <c r="BA438" i="27"/>
  <c r="AZ438" i="27"/>
  <c r="AY438" i="27"/>
  <c r="AX438" i="27"/>
  <c r="AW438" i="27"/>
  <c r="AV438" i="27"/>
  <c r="AU438" i="27"/>
  <c r="AT438" i="27"/>
  <c r="AS438" i="27"/>
  <c r="AR438" i="27"/>
  <c r="AQ438" i="27"/>
  <c r="AP438" i="27"/>
  <c r="AO438" i="27"/>
  <c r="AN438" i="27"/>
  <c r="AM438" i="27"/>
  <c r="AL438" i="27"/>
  <c r="AK438" i="27"/>
  <c r="AJ438" i="27"/>
  <c r="AI438" i="27"/>
  <c r="AH438" i="27"/>
  <c r="AG438" i="27"/>
  <c r="AF438" i="27"/>
  <c r="AE438" i="27"/>
  <c r="AD438" i="27"/>
  <c r="AC438" i="27"/>
  <c r="AB438" i="27"/>
  <c r="AA438" i="27"/>
  <c r="Z438" i="27"/>
  <c r="Y438" i="27"/>
  <c r="X438" i="27"/>
  <c r="W438" i="27"/>
  <c r="V438" i="27"/>
  <c r="U438" i="27"/>
  <c r="T438" i="27"/>
  <c r="S438" i="27"/>
  <c r="R438" i="27"/>
  <c r="Q438" i="27"/>
  <c r="P438" i="27"/>
  <c r="N438" i="27"/>
  <c r="M438" i="27"/>
  <c r="L438" i="27"/>
  <c r="K438" i="27"/>
  <c r="J438" i="27"/>
  <c r="I438" i="27"/>
  <c r="H438" i="27"/>
  <c r="G438" i="27"/>
  <c r="F438" i="27"/>
  <c r="E438" i="27"/>
  <c r="D438" i="27"/>
  <c r="BH437" i="27"/>
  <c r="BG437" i="27"/>
  <c r="BF437" i="27"/>
  <c r="BE437" i="27"/>
  <c r="BD437" i="27"/>
  <c r="BC437" i="27"/>
  <c r="BB437" i="27"/>
  <c r="BA437" i="27"/>
  <c r="AZ437" i="27"/>
  <c r="AY437" i="27"/>
  <c r="AX437" i="27"/>
  <c r="AW437" i="27"/>
  <c r="AV437" i="27"/>
  <c r="AU437" i="27"/>
  <c r="AT437" i="27"/>
  <c r="AS437" i="27"/>
  <c r="AR437" i="27"/>
  <c r="AQ437" i="27"/>
  <c r="AP437" i="27"/>
  <c r="AO437" i="27"/>
  <c r="AN437" i="27"/>
  <c r="AM437" i="27"/>
  <c r="AL437" i="27"/>
  <c r="AK437" i="27"/>
  <c r="AJ437" i="27"/>
  <c r="AI437" i="27"/>
  <c r="AH437" i="27"/>
  <c r="AG437" i="27"/>
  <c r="AF437" i="27"/>
  <c r="AE437" i="27"/>
  <c r="AD437" i="27"/>
  <c r="AC437" i="27"/>
  <c r="AB437" i="27"/>
  <c r="AA437" i="27"/>
  <c r="Z437" i="27"/>
  <c r="Y437" i="27"/>
  <c r="X437" i="27"/>
  <c r="W437" i="27"/>
  <c r="V437" i="27"/>
  <c r="U437" i="27"/>
  <c r="T437" i="27"/>
  <c r="S437" i="27"/>
  <c r="R437" i="27"/>
  <c r="Q437" i="27"/>
  <c r="P437" i="27"/>
  <c r="N437" i="27"/>
  <c r="M437" i="27"/>
  <c r="L437" i="27"/>
  <c r="K437" i="27"/>
  <c r="J437" i="27"/>
  <c r="I437" i="27"/>
  <c r="H437" i="27"/>
  <c r="G437" i="27"/>
  <c r="F437" i="27"/>
  <c r="E437" i="27"/>
  <c r="D437" i="27"/>
  <c r="BH436" i="27"/>
  <c r="BG436" i="27"/>
  <c r="BF436" i="27"/>
  <c r="BE436" i="27"/>
  <c r="BD436" i="27"/>
  <c r="BC436" i="27"/>
  <c r="BB436" i="27"/>
  <c r="BA436" i="27"/>
  <c r="AZ436" i="27"/>
  <c r="AY436" i="27"/>
  <c r="AX436" i="27"/>
  <c r="AW436" i="27"/>
  <c r="AV436" i="27"/>
  <c r="AU436" i="27"/>
  <c r="AT436" i="27"/>
  <c r="AS436" i="27"/>
  <c r="AR436" i="27"/>
  <c r="AQ436" i="27"/>
  <c r="AP436" i="27"/>
  <c r="AO436" i="27"/>
  <c r="AN436" i="27"/>
  <c r="AM436" i="27"/>
  <c r="AL436" i="27"/>
  <c r="AK436" i="27"/>
  <c r="AJ436" i="27"/>
  <c r="AI436" i="27"/>
  <c r="AH436" i="27"/>
  <c r="AG436" i="27"/>
  <c r="AF436" i="27"/>
  <c r="AE436" i="27"/>
  <c r="AD436" i="27"/>
  <c r="AC436" i="27"/>
  <c r="AB436" i="27"/>
  <c r="AA436" i="27"/>
  <c r="Z436" i="27"/>
  <c r="Y436" i="27"/>
  <c r="X436" i="27"/>
  <c r="W436" i="27"/>
  <c r="V436" i="27"/>
  <c r="U436" i="27"/>
  <c r="T436" i="27"/>
  <c r="S436" i="27"/>
  <c r="R436" i="27"/>
  <c r="Q436" i="27"/>
  <c r="P436" i="27"/>
  <c r="N436" i="27"/>
  <c r="M436" i="27"/>
  <c r="L436" i="27"/>
  <c r="K436" i="27"/>
  <c r="J436" i="27"/>
  <c r="I436" i="27"/>
  <c r="H436" i="27"/>
  <c r="G436" i="27"/>
  <c r="F436" i="27"/>
  <c r="E436" i="27"/>
  <c r="D436" i="27"/>
  <c r="BH435" i="27"/>
  <c r="BG435" i="27"/>
  <c r="BF435" i="27"/>
  <c r="BE435" i="27"/>
  <c r="BD435" i="27"/>
  <c r="BC435" i="27"/>
  <c r="BB435" i="27"/>
  <c r="BA435" i="27"/>
  <c r="AZ435" i="27"/>
  <c r="AY435" i="27"/>
  <c r="AX435" i="27"/>
  <c r="AW435" i="27"/>
  <c r="AV435" i="27"/>
  <c r="AU435" i="27"/>
  <c r="AT435" i="27"/>
  <c r="AS435" i="27"/>
  <c r="AR435" i="27"/>
  <c r="AQ435" i="27"/>
  <c r="AP435" i="27"/>
  <c r="AO435" i="27"/>
  <c r="AN435" i="27"/>
  <c r="AM435" i="27"/>
  <c r="AL435" i="27"/>
  <c r="AK435" i="27"/>
  <c r="AJ435" i="27"/>
  <c r="AI435" i="27"/>
  <c r="AH435" i="27"/>
  <c r="AG435" i="27"/>
  <c r="AF435" i="27"/>
  <c r="AE435" i="27"/>
  <c r="AD435" i="27"/>
  <c r="AC435" i="27"/>
  <c r="AB435" i="27"/>
  <c r="AA435" i="27"/>
  <c r="Z435" i="27"/>
  <c r="Y435" i="27"/>
  <c r="X435" i="27"/>
  <c r="W435" i="27"/>
  <c r="V435" i="27"/>
  <c r="U435" i="27"/>
  <c r="T435" i="27"/>
  <c r="S435" i="27"/>
  <c r="R435" i="27"/>
  <c r="Q435" i="27"/>
  <c r="P435" i="27"/>
  <c r="N435" i="27"/>
  <c r="M435" i="27"/>
  <c r="L435" i="27"/>
  <c r="K435" i="27"/>
  <c r="J435" i="27"/>
  <c r="H435" i="27"/>
  <c r="G435" i="27"/>
  <c r="F435" i="27"/>
  <c r="E435" i="27"/>
  <c r="D435" i="27"/>
  <c r="BH434" i="27"/>
  <c r="BG434" i="27"/>
  <c r="BF434" i="27"/>
  <c r="BE434" i="27"/>
  <c r="BD434" i="27"/>
  <c r="BC434" i="27"/>
  <c r="BB434" i="27"/>
  <c r="BA434" i="27"/>
  <c r="AZ434" i="27"/>
  <c r="AY434" i="27"/>
  <c r="AX434" i="27"/>
  <c r="AW434" i="27"/>
  <c r="AV434" i="27"/>
  <c r="AU434" i="27"/>
  <c r="AT434" i="27"/>
  <c r="AS434" i="27"/>
  <c r="AR434" i="27"/>
  <c r="AQ434" i="27"/>
  <c r="AP434" i="27"/>
  <c r="AO434" i="27"/>
  <c r="AN434" i="27"/>
  <c r="AM434" i="27"/>
  <c r="AL434" i="27"/>
  <c r="AK434" i="27"/>
  <c r="AJ434" i="27"/>
  <c r="AI434" i="27"/>
  <c r="AH434" i="27"/>
  <c r="AG434" i="27"/>
  <c r="AF434" i="27"/>
  <c r="AE434" i="27"/>
  <c r="AD434" i="27"/>
  <c r="AC434" i="27"/>
  <c r="AB434" i="27"/>
  <c r="AA434" i="27"/>
  <c r="Z434" i="27"/>
  <c r="Y434" i="27"/>
  <c r="X434" i="27"/>
  <c r="W434" i="27"/>
  <c r="V434" i="27"/>
  <c r="U434" i="27"/>
  <c r="T434" i="27"/>
  <c r="S434" i="27"/>
  <c r="R434" i="27"/>
  <c r="P434" i="27"/>
  <c r="N434" i="27"/>
  <c r="M434" i="27"/>
  <c r="L434" i="27"/>
  <c r="K434" i="27"/>
  <c r="J434" i="27"/>
  <c r="H434" i="27"/>
  <c r="G434" i="27"/>
  <c r="F434" i="27"/>
  <c r="E434" i="27"/>
  <c r="D434" i="27"/>
  <c r="BH433" i="27"/>
  <c r="BG433" i="27"/>
  <c r="BF433" i="27"/>
  <c r="BE433" i="27"/>
  <c r="BD433" i="27"/>
  <c r="BC433" i="27"/>
  <c r="BB433" i="27"/>
  <c r="BA433" i="27"/>
  <c r="AZ433" i="27"/>
  <c r="AY433" i="27"/>
  <c r="AX433" i="27"/>
  <c r="AW433" i="27"/>
  <c r="AV433" i="27"/>
  <c r="AU433" i="27"/>
  <c r="AT433" i="27"/>
  <c r="AS433" i="27"/>
  <c r="AR433" i="27"/>
  <c r="AQ433" i="27"/>
  <c r="AP433" i="27"/>
  <c r="AO433" i="27"/>
  <c r="AN433" i="27"/>
  <c r="AM433" i="27"/>
  <c r="AL433" i="27"/>
  <c r="AK433" i="27"/>
  <c r="AJ433" i="27"/>
  <c r="AI433" i="27"/>
  <c r="AH433" i="27"/>
  <c r="AG433" i="27"/>
  <c r="AF433" i="27"/>
  <c r="AE433" i="27"/>
  <c r="AD433" i="27"/>
  <c r="AC433" i="27"/>
  <c r="AB433" i="27"/>
  <c r="AA433" i="27"/>
  <c r="Z433" i="27"/>
  <c r="Y433" i="27"/>
  <c r="X433" i="27"/>
  <c r="W433" i="27"/>
  <c r="V433" i="27"/>
  <c r="U433" i="27"/>
  <c r="T433" i="27"/>
  <c r="S433" i="27"/>
  <c r="R433" i="27"/>
  <c r="Q433" i="27"/>
  <c r="P433" i="27"/>
  <c r="N433" i="27"/>
  <c r="M433" i="27"/>
  <c r="L433" i="27"/>
  <c r="K433" i="27"/>
  <c r="J433" i="27"/>
  <c r="H433" i="27"/>
  <c r="G433" i="27"/>
  <c r="F433" i="27"/>
  <c r="E433" i="27"/>
  <c r="D433" i="27"/>
  <c r="BH432" i="27"/>
  <c r="BG432" i="27"/>
  <c r="BF432" i="27"/>
  <c r="BE432" i="27"/>
  <c r="BD432" i="27"/>
  <c r="BC432" i="27"/>
  <c r="BB432" i="27"/>
  <c r="BA432" i="27"/>
  <c r="AZ432" i="27"/>
  <c r="AY432" i="27"/>
  <c r="AX432" i="27"/>
  <c r="AW432" i="27"/>
  <c r="AV432" i="27"/>
  <c r="AU432" i="27"/>
  <c r="AT432" i="27"/>
  <c r="AS432" i="27"/>
  <c r="AR432" i="27"/>
  <c r="AQ432" i="27"/>
  <c r="AP432" i="27"/>
  <c r="AO432" i="27"/>
  <c r="AN432" i="27"/>
  <c r="AM432" i="27"/>
  <c r="AL432" i="27"/>
  <c r="AK432" i="27"/>
  <c r="AJ432" i="27"/>
  <c r="AI432" i="27"/>
  <c r="AH432" i="27"/>
  <c r="AG432" i="27"/>
  <c r="AF432" i="27"/>
  <c r="AE432" i="27"/>
  <c r="AD432" i="27"/>
  <c r="AC432" i="27"/>
  <c r="AB432" i="27"/>
  <c r="AA432" i="27"/>
  <c r="Z432" i="27"/>
  <c r="Y432" i="27"/>
  <c r="X432" i="27"/>
  <c r="W432" i="27"/>
  <c r="V432" i="27"/>
  <c r="U432" i="27"/>
  <c r="T432" i="27"/>
  <c r="S432" i="27"/>
  <c r="R432" i="27"/>
  <c r="Q432" i="27"/>
  <c r="P432" i="27"/>
  <c r="N432" i="27"/>
  <c r="M432" i="27"/>
  <c r="L432" i="27"/>
  <c r="K432" i="27"/>
  <c r="J432" i="27"/>
  <c r="H432" i="27"/>
  <c r="G432" i="27"/>
  <c r="F432" i="27"/>
  <c r="E432" i="27"/>
  <c r="D432" i="27"/>
  <c r="BH431" i="27"/>
  <c r="BG431" i="27"/>
  <c r="BF431" i="27"/>
  <c r="BE431" i="27"/>
  <c r="BD431" i="27"/>
  <c r="BC431" i="27"/>
  <c r="BB431" i="27"/>
  <c r="BA431" i="27"/>
  <c r="AZ431" i="27"/>
  <c r="AY431" i="27"/>
  <c r="AX431" i="27"/>
  <c r="AW431" i="27"/>
  <c r="AV431" i="27"/>
  <c r="AU431" i="27"/>
  <c r="AT431" i="27"/>
  <c r="AS431" i="27"/>
  <c r="AR431" i="27"/>
  <c r="AQ431" i="27"/>
  <c r="AP431" i="27"/>
  <c r="AO431" i="27"/>
  <c r="AN431" i="27"/>
  <c r="AM431" i="27"/>
  <c r="AL431" i="27"/>
  <c r="AK431" i="27"/>
  <c r="AJ431" i="27"/>
  <c r="AI431" i="27"/>
  <c r="AH431" i="27"/>
  <c r="AG431" i="27"/>
  <c r="AF431" i="27"/>
  <c r="AE431" i="27"/>
  <c r="AD431" i="27"/>
  <c r="AC431" i="27"/>
  <c r="AB431" i="27"/>
  <c r="AA431" i="27"/>
  <c r="Z431" i="27"/>
  <c r="Y431" i="27"/>
  <c r="X431" i="27"/>
  <c r="W431" i="27"/>
  <c r="V431" i="27"/>
  <c r="U431" i="27"/>
  <c r="T431" i="27"/>
  <c r="S431" i="27"/>
  <c r="R431" i="27"/>
  <c r="Q431" i="27"/>
  <c r="P431" i="27"/>
  <c r="N431" i="27"/>
  <c r="M431" i="27"/>
  <c r="L431" i="27"/>
  <c r="K431" i="27"/>
  <c r="J431" i="27"/>
  <c r="H431" i="27"/>
  <c r="G431" i="27"/>
  <c r="F431" i="27"/>
  <c r="E431" i="27"/>
  <c r="D431" i="27"/>
  <c r="BH430" i="27"/>
  <c r="BG430" i="27"/>
  <c r="BF430" i="27"/>
  <c r="BE430" i="27"/>
  <c r="BD430" i="27"/>
  <c r="BC430" i="27"/>
  <c r="BB430" i="27"/>
  <c r="BA430" i="27"/>
  <c r="AZ430" i="27"/>
  <c r="AY430" i="27"/>
  <c r="AX430" i="27"/>
  <c r="AW430" i="27"/>
  <c r="AV430" i="27"/>
  <c r="AU430" i="27"/>
  <c r="AT430" i="27"/>
  <c r="AS430" i="27"/>
  <c r="AR430" i="27"/>
  <c r="AQ430" i="27"/>
  <c r="AP430" i="27"/>
  <c r="AO430" i="27"/>
  <c r="AN430" i="27"/>
  <c r="AM430" i="27"/>
  <c r="AL430" i="27"/>
  <c r="AK430" i="27"/>
  <c r="AJ430" i="27"/>
  <c r="AI430" i="27"/>
  <c r="AH430" i="27"/>
  <c r="AG430" i="27"/>
  <c r="AF430" i="27"/>
  <c r="AE430" i="27"/>
  <c r="AD430" i="27"/>
  <c r="AC430" i="27"/>
  <c r="AB430" i="27"/>
  <c r="AA430" i="27"/>
  <c r="Z430" i="27"/>
  <c r="Y430" i="27"/>
  <c r="X430" i="27"/>
  <c r="W430" i="27"/>
  <c r="V430" i="27"/>
  <c r="U430" i="27"/>
  <c r="T430" i="27"/>
  <c r="S430" i="27"/>
  <c r="R430" i="27"/>
  <c r="Q430" i="27"/>
  <c r="P430" i="27"/>
  <c r="O430" i="27"/>
  <c r="N430" i="27"/>
  <c r="M430" i="27"/>
  <c r="K430" i="27"/>
  <c r="J430" i="27"/>
  <c r="I430" i="27"/>
  <c r="H430" i="27"/>
  <c r="G430" i="27"/>
  <c r="F430" i="27"/>
  <c r="E430" i="27"/>
  <c r="D430" i="27"/>
  <c r="BH429" i="27"/>
  <c r="BG429" i="27"/>
  <c r="BF429" i="27"/>
  <c r="BE429" i="27"/>
  <c r="BD429" i="27"/>
  <c r="BC429" i="27"/>
  <c r="BB429" i="27"/>
  <c r="BA429" i="27"/>
  <c r="AZ429" i="27"/>
  <c r="AY429" i="27"/>
  <c r="AX429" i="27"/>
  <c r="AW429" i="27"/>
  <c r="AV429" i="27"/>
  <c r="AU429" i="27"/>
  <c r="AT429" i="27"/>
  <c r="AS429" i="27"/>
  <c r="AR429" i="27"/>
  <c r="AQ429" i="27"/>
  <c r="AP429" i="27"/>
  <c r="AO429" i="27"/>
  <c r="AN429" i="27"/>
  <c r="AM429" i="27"/>
  <c r="AL429" i="27"/>
  <c r="AK429" i="27"/>
  <c r="AJ429" i="27"/>
  <c r="AI429" i="27"/>
  <c r="AH429" i="27"/>
  <c r="AG429" i="27"/>
  <c r="AF429" i="27"/>
  <c r="AE429" i="27"/>
  <c r="AD429" i="27"/>
  <c r="AC429" i="27"/>
  <c r="AB429" i="27"/>
  <c r="AA429" i="27"/>
  <c r="Z429" i="27"/>
  <c r="Y429" i="27"/>
  <c r="X429" i="27"/>
  <c r="W429" i="27"/>
  <c r="V429" i="27"/>
  <c r="U429" i="27"/>
  <c r="T429" i="27"/>
  <c r="S429" i="27"/>
  <c r="R429" i="27"/>
  <c r="Q429" i="27"/>
  <c r="P429" i="27"/>
  <c r="O429" i="27"/>
  <c r="M429" i="27"/>
  <c r="L429" i="27"/>
  <c r="K429" i="27"/>
  <c r="J429" i="27"/>
  <c r="I429" i="27"/>
  <c r="H429" i="27"/>
  <c r="G429" i="27"/>
  <c r="F429" i="27"/>
  <c r="E429" i="27"/>
  <c r="D429" i="27"/>
  <c r="BH428" i="27"/>
  <c r="BG428" i="27"/>
  <c r="BF428" i="27"/>
  <c r="BE428" i="27"/>
  <c r="BD428" i="27"/>
  <c r="BC428" i="27"/>
  <c r="BB428" i="27"/>
  <c r="BA428" i="27"/>
  <c r="AZ428" i="27"/>
  <c r="AY428" i="27"/>
  <c r="AX428" i="27"/>
  <c r="AW428" i="27"/>
  <c r="AV428" i="27"/>
  <c r="AU428" i="27"/>
  <c r="AT428" i="27"/>
  <c r="AS428" i="27"/>
  <c r="AR428" i="27"/>
  <c r="AQ428" i="27"/>
  <c r="AP428" i="27"/>
  <c r="AO428" i="27"/>
  <c r="AN428" i="27"/>
  <c r="AM428" i="27"/>
  <c r="AL428" i="27"/>
  <c r="AK428" i="27"/>
  <c r="AJ428" i="27"/>
  <c r="AI428" i="27"/>
  <c r="AH428" i="27"/>
  <c r="AG428" i="27"/>
  <c r="AF428" i="27"/>
  <c r="AE428" i="27"/>
  <c r="AD428" i="27"/>
  <c r="AC428" i="27"/>
  <c r="AB428" i="27"/>
  <c r="AA428" i="27"/>
  <c r="Z428" i="27"/>
  <c r="Y428" i="27"/>
  <c r="X428" i="27"/>
  <c r="W428" i="27"/>
  <c r="V428" i="27"/>
  <c r="U428" i="27"/>
  <c r="T428" i="27"/>
  <c r="S428" i="27"/>
  <c r="R428" i="27"/>
  <c r="Q428" i="27"/>
  <c r="P428" i="27"/>
  <c r="O428" i="27"/>
  <c r="M428" i="27"/>
  <c r="L428" i="27"/>
  <c r="K428" i="27"/>
  <c r="J428" i="27"/>
  <c r="H428" i="27"/>
  <c r="G428" i="27"/>
  <c r="F428" i="27"/>
  <c r="E428" i="27"/>
  <c r="D428" i="27"/>
  <c r="BH427" i="27"/>
  <c r="BG427" i="27"/>
  <c r="BF427" i="27"/>
  <c r="BE427" i="27"/>
  <c r="BD427" i="27"/>
  <c r="BC427" i="27"/>
  <c r="BB427" i="27"/>
  <c r="BA427" i="27"/>
  <c r="AZ427" i="27"/>
  <c r="AY427" i="27"/>
  <c r="AX427" i="27"/>
  <c r="AW427" i="27"/>
  <c r="AV427" i="27"/>
  <c r="AU427" i="27"/>
  <c r="AT427" i="27"/>
  <c r="AS427" i="27"/>
  <c r="AR427" i="27"/>
  <c r="AQ427" i="27"/>
  <c r="AP427" i="27"/>
  <c r="AO427" i="27"/>
  <c r="AN427" i="27"/>
  <c r="AM427" i="27"/>
  <c r="AL427" i="27"/>
  <c r="AK427" i="27"/>
  <c r="AJ427" i="27"/>
  <c r="AI427" i="27"/>
  <c r="AH427" i="27"/>
  <c r="AG427" i="27"/>
  <c r="AF427" i="27"/>
  <c r="AE427" i="27"/>
  <c r="AD427" i="27"/>
  <c r="AC427" i="27"/>
  <c r="AB427" i="27"/>
  <c r="AA427" i="27"/>
  <c r="Z427" i="27"/>
  <c r="Y427" i="27"/>
  <c r="X427" i="27"/>
  <c r="W427" i="27"/>
  <c r="V427" i="27"/>
  <c r="U427" i="27"/>
  <c r="T427" i="27"/>
  <c r="S427" i="27"/>
  <c r="R427" i="27"/>
  <c r="Q427" i="27"/>
  <c r="P427" i="27"/>
  <c r="O427" i="27"/>
  <c r="N427" i="27"/>
  <c r="M427" i="27"/>
  <c r="L427" i="27"/>
  <c r="K427" i="27"/>
  <c r="J427" i="27"/>
  <c r="I427" i="27"/>
  <c r="H427" i="27"/>
  <c r="G427" i="27"/>
  <c r="F427" i="27"/>
  <c r="E427" i="27"/>
  <c r="D427" i="27"/>
  <c r="BH426" i="27"/>
  <c r="BG426" i="27"/>
  <c r="BF426" i="27"/>
  <c r="BE426" i="27"/>
  <c r="BD426" i="27"/>
  <c r="BC426" i="27"/>
  <c r="BB426" i="27"/>
  <c r="BA426" i="27"/>
  <c r="AZ426" i="27"/>
  <c r="AY426" i="27"/>
  <c r="AX426" i="27"/>
  <c r="AW426" i="27"/>
  <c r="AV426" i="27"/>
  <c r="AU426" i="27"/>
  <c r="AT426" i="27"/>
  <c r="AS426" i="27"/>
  <c r="AR426" i="27"/>
  <c r="AQ426" i="27"/>
  <c r="AP426" i="27"/>
  <c r="AO426" i="27"/>
  <c r="AN426" i="27"/>
  <c r="AM426" i="27"/>
  <c r="AL426" i="27"/>
  <c r="AK426" i="27"/>
  <c r="AJ426" i="27"/>
  <c r="AI426" i="27"/>
  <c r="AH426" i="27"/>
  <c r="AG426" i="27"/>
  <c r="AF426" i="27"/>
  <c r="AE426" i="27"/>
  <c r="AD426" i="27"/>
  <c r="AC426" i="27"/>
  <c r="AB426" i="27"/>
  <c r="AA426" i="27"/>
  <c r="Z426" i="27"/>
  <c r="Y426" i="27"/>
  <c r="X426" i="27"/>
  <c r="W426" i="27"/>
  <c r="V426" i="27"/>
  <c r="U426" i="27"/>
  <c r="T426" i="27"/>
  <c r="S426" i="27"/>
  <c r="R426" i="27"/>
  <c r="Q426" i="27"/>
  <c r="P426" i="27"/>
  <c r="O426" i="27"/>
  <c r="N426" i="27"/>
  <c r="M426" i="27"/>
  <c r="L426" i="27"/>
  <c r="K426" i="27"/>
  <c r="J426" i="27"/>
  <c r="I426" i="27"/>
  <c r="H426" i="27"/>
  <c r="G426" i="27"/>
  <c r="F426" i="27"/>
  <c r="E426" i="27"/>
  <c r="D426" i="27"/>
  <c r="BH425" i="27"/>
  <c r="BG425" i="27"/>
  <c r="BF425" i="27"/>
  <c r="BE425" i="27"/>
  <c r="BD425" i="27"/>
  <c r="BC425" i="27"/>
  <c r="BB425" i="27"/>
  <c r="BA425" i="27"/>
  <c r="AZ425" i="27"/>
  <c r="AY425" i="27"/>
  <c r="AX425" i="27"/>
  <c r="AW425" i="27"/>
  <c r="AV425" i="27"/>
  <c r="AU425" i="27"/>
  <c r="AT425" i="27"/>
  <c r="AS425" i="27"/>
  <c r="AR425" i="27"/>
  <c r="AQ425" i="27"/>
  <c r="AP425" i="27"/>
  <c r="AO425" i="27"/>
  <c r="AN425" i="27"/>
  <c r="AM425" i="27"/>
  <c r="AL425" i="27"/>
  <c r="AK425" i="27"/>
  <c r="AJ425" i="27"/>
  <c r="AI425" i="27"/>
  <c r="AH425" i="27"/>
  <c r="AG425" i="27"/>
  <c r="AF425" i="27"/>
  <c r="AE425" i="27"/>
  <c r="AD425" i="27"/>
  <c r="AC425" i="27"/>
  <c r="AB425" i="27"/>
  <c r="AA425" i="27"/>
  <c r="Z425" i="27"/>
  <c r="Y425" i="27"/>
  <c r="X425" i="27"/>
  <c r="W425" i="27"/>
  <c r="V425" i="27"/>
  <c r="U425" i="27"/>
  <c r="T425" i="27"/>
  <c r="S425" i="27"/>
  <c r="R425" i="27"/>
  <c r="Q425" i="27"/>
  <c r="P425" i="27"/>
  <c r="O425" i="27"/>
  <c r="N425" i="27"/>
  <c r="M425" i="27"/>
  <c r="L425" i="27"/>
  <c r="K425" i="27"/>
  <c r="J425" i="27"/>
  <c r="I425" i="27"/>
  <c r="H425" i="27"/>
  <c r="G425" i="27"/>
  <c r="F425" i="27"/>
  <c r="E425" i="27"/>
  <c r="D425" i="27"/>
  <c r="BH424" i="27"/>
  <c r="BG424" i="27"/>
  <c r="BF424" i="27"/>
  <c r="BE424" i="27"/>
  <c r="BD424" i="27"/>
  <c r="BC424" i="27"/>
  <c r="BB424" i="27"/>
  <c r="BA424" i="27"/>
  <c r="AZ424" i="27"/>
  <c r="AY424" i="27"/>
  <c r="AX424" i="27"/>
  <c r="AW424" i="27"/>
  <c r="AV424" i="27"/>
  <c r="AU424" i="27"/>
  <c r="AT424" i="27"/>
  <c r="AS424" i="27"/>
  <c r="AR424" i="27"/>
  <c r="AQ424" i="27"/>
  <c r="AP424" i="27"/>
  <c r="AO424" i="27"/>
  <c r="AN424" i="27"/>
  <c r="AM424" i="27"/>
  <c r="AL424" i="27"/>
  <c r="AK424" i="27"/>
  <c r="AJ424" i="27"/>
  <c r="AI424" i="27"/>
  <c r="AH424" i="27"/>
  <c r="AG424" i="27"/>
  <c r="AF424" i="27"/>
  <c r="AE424" i="27"/>
  <c r="AD424" i="27"/>
  <c r="AC424" i="27"/>
  <c r="AB424" i="27"/>
  <c r="AA424" i="27"/>
  <c r="Z424" i="27"/>
  <c r="Y424" i="27"/>
  <c r="X424" i="27"/>
  <c r="W424" i="27"/>
  <c r="V424" i="27"/>
  <c r="U424" i="27"/>
  <c r="T424" i="27"/>
  <c r="S424" i="27"/>
  <c r="R424" i="27"/>
  <c r="Q424" i="27"/>
  <c r="P424" i="27"/>
  <c r="O424" i="27"/>
  <c r="N424" i="27"/>
  <c r="M424" i="27"/>
  <c r="L424" i="27"/>
  <c r="K424" i="27"/>
  <c r="J424" i="27"/>
  <c r="I424" i="27"/>
  <c r="H424" i="27"/>
  <c r="G424" i="27"/>
  <c r="F424" i="27"/>
  <c r="E424" i="27"/>
  <c r="D424" i="27"/>
  <c r="BH423" i="27"/>
  <c r="BG423" i="27"/>
  <c r="BF423" i="27"/>
  <c r="BE423" i="27"/>
  <c r="BD423" i="27"/>
  <c r="BC423" i="27"/>
  <c r="BB423" i="27"/>
  <c r="BA423" i="27"/>
  <c r="AZ423" i="27"/>
  <c r="AY423" i="27"/>
  <c r="AX423" i="27"/>
  <c r="AW423" i="27"/>
  <c r="AV423" i="27"/>
  <c r="AU423" i="27"/>
  <c r="AT423" i="27"/>
  <c r="AS423" i="27"/>
  <c r="AR423" i="27"/>
  <c r="AQ423" i="27"/>
  <c r="AP423" i="27"/>
  <c r="AO423" i="27"/>
  <c r="AN423" i="27"/>
  <c r="AM423" i="27"/>
  <c r="AL423" i="27"/>
  <c r="AK423" i="27"/>
  <c r="AJ423" i="27"/>
  <c r="AI423" i="27"/>
  <c r="AH423" i="27"/>
  <c r="AG423" i="27"/>
  <c r="AF423" i="27"/>
  <c r="AE423" i="27"/>
  <c r="AD423" i="27"/>
  <c r="AC423" i="27"/>
  <c r="AB423" i="27"/>
  <c r="AA423" i="27"/>
  <c r="Z423" i="27"/>
  <c r="Y423" i="27"/>
  <c r="X423" i="27"/>
  <c r="W423" i="27"/>
  <c r="V423" i="27"/>
  <c r="U423" i="27"/>
  <c r="T423" i="27"/>
  <c r="S423" i="27"/>
  <c r="R423" i="27"/>
  <c r="Q423" i="27"/>
  <c r="P423" i="27"/>
  <c r="O423" i="27"/>
  <c r="N423" i="27"/>
  <c r="M423" i="27"/>
  <c r="L423" i="27"/>
  <c r="K423" i="27"/>
  <c r="J423" i="27"/>
  <c r="I423" i="27"/>
  <c r="H423" i="27"/>
  <c r="G423" i="27"/>
  <c r="F423" i="27"/>
  <c r="E423" i="27"/>
  <c r="D423" i="27"/>
  <c r="BH422" i="27"/>
  <c r="BG422" i="27"/>
  <c r="BF422" i="27"/>
  <c r="BE422" i="27"/>
  <c r="BD422" i="27"/>
  <c r="BC422" i="27"/>
  <c r="BB422" i="27"/>
  <c r="BA422" i="27"/>
  <c r="AZ422" i="27"/>
  <c r="AY422" i="27"/>
  <c r="AX422" i="27"/>
  <c r="AW422" i="27"/>
  <c r="AV422" i="27"/>
  <c r="AU422" i="27"/>
  <c r="AT422" i="27"/>
  <c r="AS422" i="27"/>
  <c r="AR422" i="27"/>
  <c r="AQ422" i="27"/>
  <c r="AP422" i="27"/>
  <c r="AO422" i="27"/>
  <c r="AN422" i="27"/>
  <c r="AM422" i="27"/>
  <c r="AL422" i="27"/>
  <c r="AK422" i="27"/>
  <c r="AJ422" i="27"/>
  <c r="AI422" i="27"/>
  <c r="AH422" i="27"/>
  <c r="AG422" i="27"/>
  <c r="AF422" i="27"/>
  <c r="AE422" i="27"/>
  <c r="AD422" i="27"/>
  <c r="AC422" i="27"/>
  <c r="AB422" i="27"/>
  <c r="AA422" i="27"/>
  <c r="Z422" i="27"/>
  <c r="Y422" i="27"/>
  <c r="X422" i="27"/>
  <c r="W422" i="27"/>
  <c r="V422" i="27"/>
  <c r="U422" i="27"/>
  <c r="T422" i="27"/>
  <c r="S422" i="27"/>
  <c r="R422" i="27"/>
  <c r="Q422" i="27"/>
  <c r="P422" i="27"/>
  <c r="O422" i="27"/>
  <c r="N422" i="27"/>
  <c r="M422" i="27"/>
  <c r="L422" i="27"/>
  <c r="K422" i="27"/>
  <c r="J422" i="27"/>
  <c r="I422" i="27"/>
  <c r="H422" i="27"/>
  <c r="G422" i="27"/>
  <c r="F422" i="27"/>
  <c r="E422" i="27"/>
  <c r="D422" i="27"/>
  <c r="BH421" i="27"/>
  <c r="BG421" i="27"/>
  <c r="BF421" i="27"/>
  <c r="BE421" i="27"/>
  <c r="BD421" i="27"/>
  <c r="BC421" i="27"/>
  <c r="BB421" i="27"/>
  <c r="BA421" i="27"/>
  <c r="AZ421" i="27"/>
  <c r="AY421" i="27"/>
  <c r="AX421" i="27"/>
  <c r="AW421" i="27"/>
  <c r="AV421" i="27"/>
  <c r="AU421" i="27"/>
  <c r="AT421" i="27"/>
  <c r="AS421" i="27"/>
  <c r="AR421" i="27"/>
  <c r="AQ421" i="27"/>
  <c r="AP421" i="27"/>
  <c r="AO421" i="27"/>
  <c r="AN421" i="27"/>
  <c r="AM421" i="27"/>
  <c r="AL421" i="27"/>
  <c r="AK421" i="27"/>
  <c r="AJ421" i="27"/>
  <c r="AI421" i="27"/>
  <c r="AH421" i="27"/>
  <c r="AG421" i="27"/>
  <c r="AF421" i="27"/>
  <c r="AE421" i="27"/>
  <c r="AD421" i="27"/>
  <c r="AC421" i="27"/>
  <c r="AB421" i="27"/>
  <c r="AA421" i="27"/>
  <c r="Z421" i="27"/>
  <c r="Y421" i="27"/>
  <c r="X421" i="27"/>
  <c r="W421" i="27"/>
  <c r="V421" i="27"/>
  <c r="U421" i="27"/>
  <c r="T421" i="27"/>
  <c r="S421" i="27"/>
  <c r="Q421" i="27"/>
  <c r="P421" i="27"/>
  <c r="O421" i="27"/>
  <c r="N421" i="27"/>
  <c r="M421" i="27"/>
  <c r="L421" i="27"/>
  <c r="K421" i="27"/>
  <c r="J421" i="27"/>
  <c r="I421" i="27"/>
  <c r="H421" i="27"/>
  <c r="G421" i="27"/>
  <c r="F421" i="27"/>
  <c r="E421" i="27"/>
  <c r="D421" i="27"/>
  <c r="BH420" i="27"/>
  <c r="BG420" i="27"/>
  <c r="BF420" i="27"/>
  <c r="BE420" i="27"/>
  <c r="BD420" i="27"/>
  <c r="BC420" i="27"/>
  <c r="BB420" i="27"/>
  <c r="BA420" i="27"/>
  <c r="AZ420" i="27"/>
  <c r="AY420" i="27"/>
  <c r="AX420" i="27"/>
  <c r="AW420" i="27"/>
  <c r="AV420" i="27"/>
  <c r="AU420" i="27"/>
  <c r="AT420" i="27"/>
  <c r="AS420" i="27"/>
  <c r="AR420" i="27"/>
  <c r="AQ420" i="27"/>
  <c r="AP420" i="27"/>
  <c r="AO420" i="27"/>
  <c r="AN420" i="27"/>
  <c r="AM420" i="27"/>
  <c r="AL420" i="27"/>
  <c r="AK420" i="27"/>
  <c r="AJ420" i="27"/>
  <c r="AI420" i="27"/>
  <c r="AH420" i="27"/>
  <c r="AG420" i="27"/>
  <c r="AF420" i="27"/>
  <c r="AE420" i="27"/>
  <c r="AD420" i="27"/>
  <c r="AC420" i="27"/>
  <c r="AB420" i="27"/>
  <c r="AA420" i="27"/>
  <c r="Z420" i="27"/>
  <c r="Y420" i="27"/>
  <c r="X420" i="27"/>
  <c r="W420" i="27"/>
  <c r="V420" i="27"/>
  <c r="U420" i="27"/>
  <c r="T420" i="27"/>
  <c r="S420" i="27"/>
  <c r="Q420" i="27"/>
  <c r="P420" i="27"/>
  <c r="O420" i="27"/>
  <c r="N420" i="27"/>
  <c r="M420" i="27"/>
  <c r="L420" i="27"/>
  <c r="K420" i="27"/>
  <c r="J420" i="27"/>
  <c r="I420" i="27"/>
  <c r="H420" i="27"/>
  <c r="G420" i="27"/>
  <c r="F420" i="27"/>
  <c r="E420" i="27"/>
  <c r="D420" i="27"/>
  <c r="BH419" i="27"/>
  <c r="BG419" i="27"/>
  <c r="BF419" i="27"/>
  <c r="BE419" i="27"/>
  <c r="BD419" i="27"/>
  <c r="BC419" i="27"/>
  <c r="BB419" i="27"/>
  <c r="BA419" i="27"/>
  <c r="AZ419" i="27"/>
  <c r="AY419" i="27"/>
  <c r="AX419" i="27"/>
  <c r="AW419" i="27"/>
  <c r="AV419" i="27"/>
  <c r="AU419" i="27"/>
  <c r="AT419" i="27"/>
  <c r="AS419" i="27"/>
  <c r="AR419" i="27"/>
  <c r="AQ419" i="27"/>
  <c r="AP419" i="27"/>
  <c r="AO419" i="27"/>
  <c r="AN419" i="27"/>
  <c r="AM419" i="27"/>
  <c r="AL419" i="27"/>
  <c r="AK419" i="27"/>
  <c r="AJ419" i="27"/>
  <c r="AI419" i="27"/>
  <c r="AH419" i="27"/>
  <c r="AG419" i="27"/>
  <c r="AF419" i="27"/>
  <c r="AE419" i="27"/>
  <c r="AD419" i="27"/>
  <c r="AC419" i="27"/>
  <c r="AB419" i="27"/>
  <c r="AA419" i="27"/>
  <c r="Z419" i="27"/>
  <c r="Y419" i="27"/>
  <c r="X419" i="27"/>
  <c r="W419" i="27"/>
  <c r="V419" i="27"/>
  <c r="U419" i="27"/>
  <c r="T419" i="27"/>
  <c r="S419" i="27"/>
  <c r="Q419" i="27"/>
  <c r="P419" i="27"/>
  <c r="O419" i="27"/>
  <c r="N419" i="27"/>
  <c r="M419" i="27"/>
  <c r="L419" i="27"/>
  <c r="K419" i="27"/>
  <c r="J419" i="27"/>
  <c r="I419" i="27"/>
  <c r="H419" i="27"/>
  <c r="G419" i="27"/>
  <c r="F419" i="27"/>
  <c r="E419" i="27"/>
  <c r="D419" i="27"/>
  <c r="BH418" i="27"/>
  <c r="BG418" i="27"/>
  <c r="BF418" i="27"/>
  <c r="BE418" i="27"/>
  <c r="BD418" i="27"/>
  <c r="BC418" i="27"/>
  <c r="BB418" i="27"/>
  <c r="BA418" i="27"/>
  <c r="AZ418" i="27"/>
  <c r="AY418" i="27"/>
  <c r="AX418" i="27"/>
  <c r="AW418" i="27"/>
  <c r="AV418" i="27"/>
  <c r="AU418" i="27"/>
  <c r="AT418" i="27"/>
  <c r="AS418" i="27"/>
  <c r="AR418" i="27"/>
  <c r="AQ418" i="27"/>
  <c r="AP418" i="27"/>
  <c r="AO418" i="27"/>
  <c r="AN418" i="27"/>
  <c r="AM418" i="27"/>
  <c r="AL418" i="27"/>
  <c r="AK418" i="27"/>
  <c r="AJ418" i="27"/>
  <c r="AI418" i="27"/>
  <c r="AH418" i="27"/>
  <c r="AG418" i="27"/>
  <c r="AF418" i="27"/>
  <c r="AE418" i="27"/>
  <c r="AD418" i="27"/>
  <c r="AC418" i="27"/>
  <c r="AB418" i="27"/>
  <c r="AA418" i="27"/>
  <c r="Z418" i="27"/>
  <c r="Y418" i="27"/>
  <c r="X418" i="27"/>
  <c r="W418" i="27"/>
  <c r="V418" i="27"/>
  <c r="U418" i="27"/>
  <c r="T418" i="27"/>
  <c r="S418" i="27"/>
  <c r="Q418" i="27"/>
  <c r="P418" i="27"/>
  <c r="O418" i="27"/>
  <c r="N418" i="27"/>
  <c r="M418" i="27"/>
  <c r="L418" i="27"/>
  <c r="K418" i="27"/>
  <c r="J418" i="27"/>
  <c r="G418" i="27"/>
  <c r="F418" i="27"/>
  <c r="E418" i="27"/>
  <c r="D418" i="27"/>
  <c r="BH417" i="27"/>
  <c r="BG417" i="27"/>
  <c r="BF417" i="27"/>
  <c r="BE417" i="27"/>
  <c r="BD417" i="27"/>
  <c r="BC417" i="27"/>
  <c r="BB417" i="27"/>
  <c r="BA417" i="27"/>
  <c r="AZ417" i="27"/>
  <c r="AY417" i="27"/>
  <c r="AX417" i="27"/>
  <c r="AU417" i="27"/>
  <c r="AT417" i="27"/>
  <c r="AS417" i="27"/>
  <c r="AR417" i="27"/>
  <c r="AQ417" i="27"/>
  <c r="AP417" i="27"/>
  <c r="AO417" i="27"/>
  <c r="AN417" i="27"/>
  <c r="AM417" i="27"/>
  <c r="AL417" i="27"/>
  <c r="AJ417" i="27"/>
  <c r="AI417" i="27"/>
  <c r="AH417" i="27"/>
  <c r="AG417" i="27"/>
  <c r="AF417" i="27"/>
  <c r="AE417" i="27"/>
  <c r="AD417" i="27"/>
  <c r="AC417" i="27"/>
  <c r="AB417" i="27"/>
  <c r="AA417" i="27"/>
  <c r="Z417" i="27"/>
  <c r="Y417" i="27"/>
  <c r="X417" i="27"/>
  <c r="W417" i="27"/>
  <c r="V417" i="27"/>
  <c r="U417" i="27"/>
  <c r="T417" i="27"/>
  <c r="S417" i="27"/>
  <c r="R417" i="27"/>
  <c r="Q417" i="27"/>
  <c r="P417" i="27"/>
  <c r="O417" i="27"/>
  <c r="N417" i="27"/>
  <c r="M417" i="27"/>
  <c r="L417" i="27"/>
  <c r="K417" i="27"/>
  <c r="J417" i="27"/>
  <c r="I417" i="27"/>
  <c r="H417" i="27"/>
  <c r="G417" i="27"/>
  <c r="F417" i="27"/>
  <c r="E417" i="27"/>
  <c r="D417" i="27"/>
  <c r="BH416" i="27"/>
  <c r="BG416" i="27"/>
  <c r="BF416" i="27"/>
  <c r="BE416" i="27"/>
  <c r="BD416" i="27"/>
  <c r="BC416" i="27"/>
  <c r="BB416" i="27"/>
  <c r="BA416" i="27"/>
  <c r="AZ416" i="27"/>
  <c r="AY416" i="27"/>
  <c r="AX416" i="27"/>
  <c r="AW416" i="27"/>
  <c r="AU416" i="27"/>
  <c r="AT416" i="27"/>
  <c r="AS416" i="27"/>
  <c r="AR416" i="27"/>
  <c r="AQ416" i="27"/>
  <c r="AP416" i="27"/>
  <c r="AO416" i="27"/>
  <c r="AN416" i="27"/>
  <c r="AM416" i="27"/>
  <c r="AL416" i="27"/>
  <c r="AK416" i="27"/>
  <c r="AJ416" i="27"/>
  <c r="AI416" i="27"/>
  <c r="AH416" i="27"/>
  <c r="AG416" i="27"/>
  <c r="AF416" i="27"/>
  <c r="AE416" i="27"/>
  <c r="AD416" i="27"/>
  <c r="AC416" i="27"/>
  <c r="AB416" i="27"/>
  <c r="AA416" i="27"/>
  <c r="Z416" i="27"/>
  <c r="Y416" i="27"/>
  <c r="X416" i="27"/>
  <c r="W416" i="27"/>
  <c r="V416" i="27"/>
  <c r="U416" i="27"/>
  <c r="T416" i="27"/>
  <c r="S416" i="27"/>
  <c r="R416" i="27"/>
  <c r="Q416" i="27"/>
  <c r="P416" i="27"/>
  <c r="O416" i="27"/>
  <c r="N416" i="27"/>
  <c r="M416" i="27"/>
  <c r="L416" i="27"/>
  <c r="K416" i="27"/>
  <c r="J416" i="27"/>
  <c r="I416" i="27"/>
  <c r="H416" i="27"/>
  <c r="G416" i="27"/>
  <c r="F416" i="27"/>
  <c r="E416" i="27"/>
  <c r="D416" i="27"/>
  <c r="BH415" i="27"/>
  <c r="BG415" i="27"/>
  <c r="BF415" i="27"/>
  <c r="BE415" i="27"/>
  <c r="BD415" i="27"/>
  <c r="BC415" i="27"/>
  <c r="BB415" i="27"/>
  <c r="BA415" i="27"/>
  <c r="AZ415" i="27"/>
  <c r="AY415" i="27"/>
  <c r="AX415" i="27"/>
  <c r="AW415" i="27"/>
  <c r="AU415" i="27"/>
  <c r="AT415" i="27"/>
  <c r="AS415" i="27"/>
  <c r="AR415" i="27"/>
  <c r="AQ415" i="27"/>
  <c r="AP415" i="27"/>
  <c r="AO415" i="27"/>
  <c r="AN415" i="27"/>
  <c r="AM415" i="27"/>
  <c r="AL415" i="27"/>
  <c r="AK415" i="27"/>
  <c r="AJ415" i="27"/>
  <c r="AI415" i="27"/>
  <c r="AH415" i="27"/>
  <c r="AG415" i="27"/>
  <c r="AF415" i="27"/>
  <c r="AE415" i="27"/>
  <c r="AD415" i="27"/>
  <c r="AC415" i="27"/>
  <c r="AB415" i="27"/>
  <c r="AA415" i="27"/>
  <c r="Z415" i="27"/>
  <c r="Y415" i="27"/>
  <c r="X415" i="27"/>
  <c r="W415" i="27"/>
  <c r="V415" i="27"/>
  <c r="U415" i="27"/>
  <c r="T415" i="27"/>
  <c r="S415" i="27"/>
  <c r="R415" i="27"/>
  <c r="Q415" i="27"/>
  <c r="P415" i="27"/>
  <c r="O415" i="27"/>
  <c r="N415" i="27"/>
  <c r="M415" i="27"/>
  <c r="L415" i="27"/>
  <c r="K415" i="27"/>
  <c r="J415" i="27"/>
  <c r="I415" i="27"/>
  <c r="H415" i="27"/>
  <c r="G415" i="27"/>
  <c r="F415" i="27"/>
  <c r="E415" i="27"/>
  <c r="D415" i="27"/>
  <c r="BH414" i="27"/>
  <c r="BG414" i="27"/>
  <c r="BF414" i="27"/>
  <c r="BE414" i="27"/>
  <c r="BD414" i="27"/>
  <c r="BC414" i="27"/>
  <c r="BB414" i="27"/>
  <c r="BA414" i="27"/>
  <c r="AZ414" i="27"/>
  <c r="AY414" i="27"/>
  <c r="AX414" i="27"/>
  <c r="AW414" i="27"/>
  <c r="AU414" i="27"/>
  <c r="AT414" i="27"/>
  <c r="AS414" i="27"/>
  <c r="AR414" i="27"/>
  <c r="AQ414" i="27"/>
  <c r="AP414" i="27"/>
  <c r="AO414" i="27"/>
  <c r="AN414" i="27"/>
  <c r="AM414" i="27"/>
  <c r="AL414" i="27"/>
  <c r="AK414" i="27"/>
  <c r="AJ414" i="27"/>
  <c r="AI414" i="27"/>
  <c r="AH414" i="27"/>
  <c r="AG414" i="27"/>
  <c r="AF414" i="27"/>
  <c r="AE414" i="27"/>
  <c r="AD414" i="27"/>
  <c r="AC414" i="27"/>
  <c r="AB414" i="27"/>
  <c r="AA414" i="27"/>
  <c r="Z414" i="27"/>
  <c r="Y414" i="27"/>
  <c r="X414" i="27"/>
  <c r="W414" i="27"/>
  <c r="V414" i="27"/>
  <c r="U414" i="27"/>
  <c r="T414" i="27"/>
  <c r="S414" i="27"/>
  <c r="R414" i="27"/>
  <c r="Q414" i="27"/>
  <c r="P414" i="27"/>
  <c r="O414" i="27"/>
  <c r="N414" i="27"/>
  <c r="M414" i="27"/>
  <c r="L414" i="27"/>
  <c r="K414" i="27"/>
  <c r="J414" i="27"/>
  <c r="I414" i="27"/>
  <c r="H414" i="27"/>
  <c r="G414" i="27"/>
  <c r="F414" i="27"/>
  <c r="E414" i="27"/>
  <c r="D414" i="27"/>
  <c r="BH413" i="27"/>
  <c r="BG413" i="27"/>
  <c r="BF413" i="27"/>
  <c r="BE413" i="27"/>
  <c r="BD413" i="27"/>
  <c r="BC413" i="27"/>
  <c r="BB413" i="27"/>
  <c r="BA413" i="27"/>
  <c r="AZ413" i="27"/>
  <c r="AY413" i="27"/>
  <c r="AX413" i="27"/>
  <c r="AW413" i="27"/>
  <c r="AU413" i="27"/>
  <c r="AT413" i="27"/>
  <c r="AS413" i="27"/>
  <c r="AR413" i="27"/>
  <c r="AQ413" i="27"/>
  <c r="AP413" i="27"/>
  <c r="AO413" i="27"/>
  <c r="AN413" i="27"/>
  <c r="AM413" i="27"/>
  <c r="AL413" i="27"/>
  <c r="AK413" i="27"/>
  <c r="AJ413" i="27"/>
  <c r="AI413" i="27"/>
  <c r="AH413" i="27"/>
  <c r="AG413" i="27"/>
  <c r="AF413" i="27"/>
  <c r="AE413" i="27"/>
  <c r="AD413" i="27"/>
  <c r="AC413" i="27"/>
  <c r="AB413" i="27"/>
  <c r="AA413" i="27"/>
  <c r="Z413" i="27"/>
  <c r="Y413" i="27"/>
  <c r="X413" i="27"/>
  <c r="W413" i="27"/>
  <c r="V413" i="27"/>
  <c r="U413" i="27"/>
  <c r="T413" i="27"/>
  <c r="S413" i="27"/>
  <c r="R413" i="27"/>
  <c r="Q413" i="27"/>
  <c r="P413" i="27"/>
  <c r="O413" i="27"/>
  <c r="N413" i="27"/>
  <c r="M413" i="27"/>
  <c r="L413" i="27"/>
  <c r="K413" i="27"/>
  <c r="J413" i="27"/>
  <c r="I413" i="27"/>
  <c r="H413" i="27"/>
  <c r="G413" i="27"/>
  <c r="F413" i="27"/>
  <c r="E413" i="27"/>
  <c r="D413" i="27"/>
  <c r="BH412" i="27"/>
  <c r="BG412" i="27"/>
  <c r="BF412" i="27"/>
  <c r="BE412" i="27"/>
  <c r="BD412" i="27"/>
  <c r="BC412" i="27"/>
  <c r="BB412" i="27"/>
  <c r="BA412" i="27"/>
  <c r="AZ412" i="27"/>
  <c r="AY412" i="27"/>
  <c r="AX412" i="27"/>
  <c r="AW412" i="27"/>
  <c r="AV412" i="27"/>
  <c r="AU412" i="27"/>
  <c r="AT412" i="27"/>
  <c r="AS412" i="27"/>
  <c r="AR412" i="27"/>
  <c r="AQ412" i="27"/>
  <c r="AP412" i="27"/>
  <c r="AO412" i="27"/>
  <c r="AN412" i="27"/>
  <c r="AM412" i="27"/>
  <c r="AL412" i="27"/>
  <c r="AK412" i="27"/>
  <c r="AJ412" i="27"/>
  <c r="AI412" i="27"/>
  <c r="AH412" i="27"/>
  <c r="AG412" i="27"/>
  <c r="AF412" i="27"/>
  <c r="AE412" i="27"/>
  <c r="AD412" i="27"/>
  <c r="AC412" i="27"/>
  <c r="AB412" i="27"/>
  <c r="AA412" i="27"/>
  <c r="Z412" i="27"/>
  <c r="Y412" i="27"/>
  <c r="X412" i="27"/>
  <c r="W412" i="27"/>
  <c r="V412" i="27"/>
  <c r="U412" i="27"/>
  <c r="T412" i="27"/>
  <c r="S412" i="27"/>
  <c r="R412" i="27"/>
  <c r="Q412" i="27"/>
  <c r="P412" i="27"/>
  <c r="O412" i="27"/>
  <c r="N412" i="27"/>
  <c r="M412" i="27"/>
  <c r="L412" i="27"/>
  <c r="K412" i="27"/>
  <c r="J412" i="27"/>
  <c r="I412" i="27"/>
  <c r="H412" i="27"/>
  <c r="G412" i="27"/>
  <c r="F412" i="27"/>
  <c r="E412" i="27"/>
  <c r="D412" i="27"/>
  <c r="BH411" i="27"/>
  <c r="BF411" i="27"/>
  <c r="BE411" i="27"/>
  <c r="BD411" i="27"/>
  <c r="BC411" i="27"/>
  <c r="BB411" i="27"/>
  <c r="BA411" i="27"/>
  <c r="AZ411" i="27"/>
  <c r="AY411" i="27"/>
  <c r="AX411" i="27"/>
  <c r="AW411" i="27"/>
  <c r="AV411" i="27"/>
  <c r="AU411" i="27"/>
  <c r="AT411" i="27"/>
  <c r="AS411" i="27"/>
  <c r="AR411" i="27"/>
  <c r="AQ411" i="27"/>
  <c r="AP411" i="27"/>
  <c r="AO411" i="27"/>
  <c r="AN411" i="27"/>
  <c r="AM411" i="27"/>
  <c r="AL411" i="27"/>
  <c r="AK411" i="27"/>
  <c r="AJ411" i="27"/>
  <c r="AI411" i="27"/>
  <c r="AH411" i="27"/>
  <c r="AG411" i="27"/>
  <c r="AF411" i="27"/>
  <c r="AE411" i="27"/>
  <c r="AD411" i="27"/>
  <c r="AC411" i="27"/>
  <c r="AB411" i="27"/>
  <c r="AA411" i="27"/>
  <c r="Z411" i="27"/>
  <c r="Y411" i="27"/>
  <c r="X411" i="27"/>
  <c r="W411" i="27"/>
  <c r="V411" i="27"/>
  <c r="U411" i="27"/>
  <c r="T411" i="27"/>
  <c r="S411" i="27"/>
  <c r="R411" i="27"/>
  <c r="Q411" i="27"/>
  <c r="P411" i="27"/>
  <c r="O411" i="27"/>
  <c r="N411" i="27"/>
  <c r="M411" i="27"/>
  <c r="L411" i="27"/>
  <c r="K411" i="27"/>
  <c r="J411" i="27"/>
  <c r="I411" i="27"/>
  <c r="H411" i="27"/>
  <c r="G411" i="27"/>
  <c r="F411" i="27"/>
  <c r="E411" i="27"/>
  <c r="D411" i="27"/>
  <c r="BH410" i="27"/>
  <c r="BD410" i="27"/>
  <c r="BC410" i="27"/>
  <c r="BB410" i="27"/>
  <c r="BA410" i="27"/>
  <c r="AZ410" i="27"/>
  <c r="AY410" i="27"/>
  <c r="AX410" i="27"/>
  <c r="AW410" i="27"/>
  <c r="AV410" i="27"/>
  <c r="AU410" i="27"/>
  <c r="AT410" i="27"/>
  <c r="AS410" i="27"/>
  <c r="AR410" i="27"/>
  <c r="AQ410" i="27"/>
  <c r="AP410" i="27"/>
  <c r="AO410" i="27"/>
  <c r="AN410" i="27"/>
  <c r="AM410" i="27"/>
  <c r="AL410" i="27"/>
  <c r="AK410" i="27"/>
  <c r="AJ410" i="27"/>
  <c r="AI410" i="27"/>
  <c r="AH410" i="27"/>
  <c r="AG410" i="27"/>
  <c r="AF410" i="27"/>
  <c r="AE410" i="27"/>
  <c r="AD410" i="27"/>
  <c r="AC410" i="27"/>
  <c r="AB410" i="27"/>
  <c r="AA410" i="27"/>
  <c r="Z410" i="27"/>
  <c r="Y410" i="27"/>
  <c r="X410" i="27"/>
  <c r="W410" i="27"/>
  <c r="V410" i="27"/>
  <c r="U410" i="27"/>
  <c r="T410" i="27"/>
  <c r="S410" i="27"/>
  <c r="R410" i="27"/>
  <c r="Q410" i="27"/>
  <c r="P410" i="27"/>
  <c r="O410" i="27"/>
  <c r="N410" i="27"/>
  <c r="M410" i="27"/>
  <c r="L410" i="27"/>
  <c r="K410" i="27"/>
  <c r="J410" i="27"/>
  <c r="I410" i="27"/>
  <c r="H410" i="27"/>
  <c r="G410" i="27"/>
  <c r="F410" i="27"/>
  <c r="E410" i="27"/>
  <c r="D410" i="27"/>
  <c r="BH409" i="27"/>
  <c r="BF409" i="27"/>
  <c r="BE409" i="27"/>
  <c r="BD409" i="27"/>
  <c r="BC409" i="27"/>
  <c r="BB409" i="27"/>
  <c r="BA409" i="27"/>
  <c r="AZ409" i="27"/>
  <c r="AY409" i="27"/>
  <c r="AX409" i="27"/>
  <c r="AW409" i="27"/>
  <c r="AV409" i="27"/>
  <c r="AU409" i="27"/>
  <c r="AT409" i="27"/>
  <c r="AS409" i="27"/>
  <c r="AR409" i="27"/>
  <c r="AQ409" i="27"/>
  <c r="AP409" i="27"/>
  <c r="AO409" i="27"/>
  <c r="AN409" i="27"/>
  <c r="AM409" i="27"/>
  <c r="AL409" i="27"/>
  <c r="AK409" i="27"/>
  <c r="AJ409" i="27"/>
  <c r="AI409" i="27"/>
  <c r="AH409" i="27"/>
  <c r="AG409" i="27"/>
  <c r="AF409" i="27"/>
  <c r="AE409" i="27"/>
  <c r="AD409" i="27"/>
  <c r="AC409" i="27"/>
  <c r="AB409" i="27"/>
  <c r="AA409" i="27"/>
  <c r="Z409" i="27"/>
  <c r="Y409" i="27"/>
  <c r="X409" i="27"/>
  <c r="W409" i="27"/>
  <c r="V409" i="27"/>
  <c r="U409" i="27"/>
  <c r="T409" i="27"/>
  <c r="S409" i="27"/>
  <c r="R409" i="27"/>
  <c r="Q409" i="27"/>
  <c r="P409" i="27"/>
  <c r="O409" i="27"/>
  <c r="N409" i="27"/>
  <c r="M409" i="27"/>
  <c r="L409" i="27"/>
  <c r="K409" i="27"/>
  <c r="J409" i="27"/>
  <c r="I409" i="27"/>
  <c r="G409" i="27"/>
  <c r="F409" i="27"/>
  <c r="E409" i="27"/>
  <c r="D409" i="27"/>
  <c r="BH408" i="27"/>
  <c r="BF408" i="27"/>
  <c r="BE408" i="27"/>
  <c r="BD408" i="27"/>
  <c r="BC408" i="27"/>
  <c r="BB408" i="27"/>
  <c r="BA408" i="27"/>
  <c r="AZ408" i="27"/>
  <c r="AY408" i="27"/>
  <c r="AX408" i="27"/>
  <c r="AW408" i="27"/>
  <c r="AV408" i="27"/>
  <c r="AU408" i="27"/>
  <c r="AT408" i="27"/>
  <c r="AS408" i="27"/>
  <c r="AR408" i="27"/>
  <c r="AQ408" i="27"/>
  <c r="AP408" i="27"/>
  <c r="AO408" i="27"/>
  <c r="AN408" i="27"/>
  <c r="AM408" i="27"/>
  <c r="AL408" i="27"/>
  <c r="AK408" i="27"/>
  <c r="AJ408" i="27"/>
  <c r="AI408" i="27"/>
  <c r="AH408" i="27"/>
  <c r="AG408" i="27"/>
  <c r="AF408" i="27"/>
  <c r="AE408" i="27"/>
  <c r="AD408" i="27"/>
  <c r="AC408" i="27"/>
  <c r="AB408" i="27"/>
  <c r="AA408" i="27"/>
  <c r="Z408" i="27"/>
  <c r="Y408" i="27"/>
  <c r="X408" i="27"/>
  <c r="W408" i="27"/>
  <c r="V408" i="27"/>
  <c r="U408" i="27"/>
  <c r="T408" i="27"/>
  <c r="S408" i="27"/>
  <c r="R408" i="27"/>
  <c r="Q408" i="27"/>
  <c r="P408" i="27"/>
  <c r="O408" i="27"/>
  <c r="N408" i="27"/>
  <c r="M408" i="27"/>
  <c r="L408" i="27"/>
  <c r="K408" i="27"/>
  <c r="J408" i="27"/>
  <c r="I408" i="27"/>
  <c r="H408" i="27"/>
  <c r="G408" i="27"/>
  <c r="F408" i="27"/>
  <c r="E408" i="27"/>
  <c r="D408" i="27"/>
  <c r="BH407" i="27"/>
  <c r="BG407" i="27"/>
  <c r="BF407" i="27"/>
  <c r="BE407" i="27"/>
  <c r="BD407" i="27"/>
  <c r="BC407" i="27"/>
  <c r="BB407" i="27"/>
  <c r="BA407" i="27"/>
  <c r="AZ407" i="27"/>
  <c r="AY407" i="27"/>
  <c r="AX407" i="27"/>
  <c r="AW407" i="27"/>
  <c r="AV407" i="27"/>
  <c r="AU407" i="27"/>
  <c r="AT407" i="27"/>
  <c r="AS407" i="27"/>
  <c r="AR407" i="27"/>
  <c r="AQ407" i="27"/>
  <c r="AP407" i="27"/>
  <c r="AO407" i="27"/>
  <c r="AN407" i="27"/>
  <c r="AM407" i="27"/>
  <c r="AL407" i="27"/>
  <c r="AK407" i="27"/>
  <c r="AJ407" i="27"/>
  <c r="AI407" i="27"/>
  <c r="AH407" i="27"/>
  <c r="AG407" i="27"/>
  <c r="AF407" i="27"/>
  <c r="AE407" i="27"/>
  <c r="AD407" i="27"/>
  <c r="AC407" i="27"/>
  <c r="AB407" i="27"/>
  <c r="AA407" i="27"/>
  <c r="Z407" i="27"/>
  <c r="Y407" i="27"/>
  <c r="X407" i="27"/>
  <c r="W407" i="27"/>
  <c r="V407" i="27"/>
  <c r="U407" i="27"/>
  <c r="T407" i="27"/>
  <c r="S407" i="27"/>
  <c r="R407" i="27"/>
  <c r="Q407" i="27"/>
  <c r="P407" i="27"/>
  <c r="O407" i="27"/>
  <c r="N407" i="27"/>
  <c r="M407" i="27"/>
  <c r="L407" i="27"/>
  <c r="K407" i="27"/>
  <c r="J407" i="27"/>
  <c r="I407" i="27"/>
  <c r="H407" i="27"/>
  <c r="G407" i="27"/>
  <c r="F407" i="27"/>
  <c r="E407" i="27"/>
  <c r="D407" i="27"/>
  <c r="BH406" i="27"/>
  <c r="BF406" i="27"/>
  <c r="BE406" i="27"/>
  <c r="BD406" i="27"/>
  <c r="BC406" i="27"/>
  <c r="BB406" i="27"/>
  <c r="BA406" i="27"/>
  <c r="AZ406" i="27"/>
  <c r="AY406" i="27"/>
  <c r="AX406" i="27"/>
  <c r="AW406" i="27"/>
  <c r="AV406" i="27"/>
  <c r="AU406" i="27"/>
  <c r="AT406" i="27"/>
  <c r="AS406" i="27"/>
  <c r="AR406" i="27"/>
  <c r="AQ406" i="27"/>
  <c r="AP406" i="27"/>
  <c r="AO406" i="27"/>
  <c r="AN406" i="27"/>
  <c r="AM406" i="27"/>
  <c r="AL406" i="27"/>
  <c r="AK406" i="27"/>
  <c r="AJ406" i="27"/>
  <c r="AI406" i="27"/>
  <c r="AH406" i="27"/>
  <c r="AG406" i="27"/>
  <c r="AF406" i="27"/>
  <c r="AE406" i="27"/>
  <c r="AD406" i="27"/>
  <c r="AC406" i="27"/>
  <c r="AB406" i="27"/>
  <c r="AA406" i="27"/>
  <c r="Z406" i="27"/>
  <c r="Y406" i="27"/>
  <c r="X406" i="27"/>
  <c r="W406" i="27"/>
  <c r="V406" i="27"/>
  <c r="U406" i="27"/>
  <c r="T406" i="27"/>
  <c r="S406" i="27"/>
  <c r="R406" i="27"/>
  <c r="Q406" i="27"/>
  <c r="P406" i="27"/>
  <c r="O406" i="27"/>
  <c r="N406" i="27"/>
  <c r="M406" i="27"/>
  <c r="L406" i="27"/>
  <c r="K406" i="27"/>
  <c r="J406" i="27"/>
  <c r="I406" i="27"/>
  <c r="H406" i="27"/>
  <c r="G406" i="27"/>
  <c r="F406" i="27"/>
  <c r="E406" i="27"/>
  <c r="D406" i="27"/>
  <c r="BH405" i="27"/>
  <c r="BF405" i="27"/>
  <c r="BE405" i="27"/>
  <c r="BD405" i="27"/>
  <c r="BC405" i="27"/>
  <c r="BB405" i="27"/>
  <c r="BA405" i="27"/>
  <c r="AZ405" i="27"/>
  <c r="AY405" i="27"/>
  <c r="AX405" i="27"/>
  <c r="AW405" i="27"/>
  <c r="AV405" i="27"/>
  <c r="AU405" i="27"/>
  <c r="AT405" i="27"/>
  <c r="AS405" i="27"/>
  <c r="AR405" i="27"/>
  <c r="AQ405" i="27"/>
  <c r="AP405" i="27"/>
  <c r="AO405" i="27"/>
  <c r="AN405" i="27"/>
  <c r="AM405" i="27"/>
  <c r="AL405" i="27"/>
  <c r="AK405" i="27"/>
  <c r="AJ405" i="27"/>
  <c r="AI405" i="27"/>
  <c r="AH405" i="27"/>
  <c r="AG405" i="27"/>
  <c r="AF405" i="27"/>
  <c r="AE405" i="27"/>
  <c r="AD405" i="27"/>
  <c r="AC405" i="27"/>
  <c r="AB405" i="27"/>
  <c r="AA405" i="27"/>
  <c r="Z405" i="27"/>
  <c r="Y405" i="27"/>
  <c r="X405" i="27"/>
  <c r="W405" i="27"/>
  <c r="V405" i="27"/>
  <c r="U405" i="27"/>
  <c r="T405" i="27"/>
  <c r="S405" i="27"/>
  <c r="R405" i="27"/>
  <c r="Q405" i="27"/>
  <c r="P405" i="27"/>
  <c r="O405" i="27"/>
  <c r="N405" i="27"/>
  <c r="M405" i="27"/>
  <c r="L405" i="27"/>
  <c r="K405" i="27"/>
  <c r="J405" i="27"/>
  <c r="I405" i="27"/>
  <c r="H405" i="27"/>
  <c r="G405" i="27"/>
  <c r="F405" i="27"/>
  <c r="E405" i="27"/>
  <c r="D405" i="27"/>
  <c r="BG404" i="27"/>
  <c r="BF404" i="27"/>
  <c r="BE404" i="27"/>
  <c r="BD404" i="27"/>
  <c r="BC404" i="27"/>
  <c r="BB404" i="27"/>
  <c r="BA404" i="27"/>
  <c r="AZ404" i="27"/>
  <c r="AY404" i="27"/>
  <c r="AX404" i="27"/>
  <c r="AW404" i="27"/>
  <c r="AV404" i="27"/>
  <c r="AU404" i="27"/>
  <c r="AT404" i="27"/>
  <c r="AS404" i="27"/>
  <c r="AR404" i="27"/>
  <c r="AQ404" i="27"/>
  <c r="AP404" i="27"/>
  <c r="AO404" i="27"/>
  <c r="AN404" i="27"/>
  <c r="AM404" i="27"/>
  <c r="AL404" i="27"/>
  <c r="AK404" i="27"/>
  <c r="AJ404" i="27"/>
  <c r="AI404" i="27"/>
  <c r="AH404" i="27"/>
  <c r="AG404" i="27"/>
  <c r="AF404" i="27"/>
  <c r="AE404" i="27"/>
  <c r="AD404" i="27"/>
  <c r="AC404" i="27"/>
  <c r="AB404" i="27"/>
  <c r="AA404" i="27"/>
  <c r="Z404" i="27"/>
  <c r="Y404" i="27"/>
  <c r="X404" i="27"/>
  <c r="W404" i="27"/>
  <c r="V404" i="27"/>
  <c r="U404" i="27"/>
  <c r="T404" i="27"/>
  <c r="S404" i="27"/>
  <c r="R404" i="27"/>
  <c r="Q404" i="27"/>
  <c r="P404" i="27"/>
  <c r="O404" i="27"/>
  <c r="N404" i="27"/>
  <c r="M404" i="27"/>
  <c r="L404" i="27"/>
  <c r="K404" i="27"/>
  <c r="J404" i="27"/>
  <c r="I404" i="27"/>
  <c r="H404" i="27"/>
  <c r="G404" i="27"/>
  <c r="F404" i="27"/>
  <c r="E404" i="27"/>
  <c r="D404" i="27"/>
  <c r="BH403" i="27"/>
  <c r="BG403" i="27"/>
  <c r="BF403" i="27"/>
  <c r="BE403" i="27"/>
  <c r="BD403" i="27"/>
  <c r="BC403" i="27"/>
  <c r="BB403" i="27"/>
  <c r="BA403" i="27"/>
  <c r="AZ403" i="27"/>
  <c r="AY403" i="27"/>
  <c r="AX403" i="27"/>
  <c r="AW403" i="27"/>
  <c r="AV403" i="27"/>
  <c r="AU403" i="27"/>
  <c r="AT403" i="27"/>
  <c r="AS403" i="27"/>
  <c r="AR403" i="27"/>
  <c r="AQ403" i="27"/>
  <c r="AP403" i="27"/>
  <c r="AO403" i="27"/>
  <c r="AN403" i="27"/>
  <c r="AM403" i="27"/>
  <c r="AL403" i="27"/>
  <c r="AK403" i="27"/>
  <c r="AJ403" i="27"/>
  <c r="AI403" i="27"/>
  <c r="AH403" i="27"/>
  <c r="AG403" i="27"/>
  <c r="AF403" i="27"/>
  <c r="AE403" i="27"/>
  <c r="AC403" i="27"/>
  <c r="AB403" i="27"/>
  <c r="AA403" i="27"/>
  <c r="Z403" i="27"/>
  <c r="Y403" i="27"/>
  <c r="X403" i="27"/>
  <c r="W403" i="27"/>
  <c r="V403" i="27"/>
  <c r="U403" i="27"/>
  <c r="T403" i="27"/>
  <c r="S403" i="27"/>
  <c r="R403" i="27"/>
  <c r="Q403" i="27"/>
  <c r="P403" i="27"/>
  <c r="O403" i="27"/>
  <c r="N403" i="27"/>
  <c r="M403" i="27"/>
  <c r="L403" i="27"/>
  <c r="K403" i="27"/>
  <c r="J403" i="27"/>
  <c r="I403" i="27"/>
  <c r="H403" i="27"/>
  <c r="G403" i="27"/>
  <c r="F403" i="27"/>
  <c r="E403" i="27"/>
  <c r="D403" i="27"/>
  <c r="BH402" i="27"/>
  <c r="BG402" i="27"/>
  <c r="BF402" i="27"/>
  <c r="BE402" i="27"/>
  <c r="BD402" i="27"/>
  <c r="BC402" i="27"/>
  <c r="BB402" i="27"/>
  <c r="BA402" i="27"/>
  <c r="AZ402" i="27"/>
  <c r="AY402" i="27"/>
  <c r="AX402" i="27"/>
  <c r="AW402" i="27"/>
  <c r="AV402" i="27"/>
  <c r="AU402" i="27"/>
  <c r="AT402" i="27"/>
  <c r="AS402" i="27"/>
  <c r="AR402" i="27"/>
  <c r="AQ402" i="27"/>
  <c r="AP402" i="27"/>
  <c r="AO402" i="27"/>
  <c r="AN402" i="27"/>
  <c r="AM402" i="27"/>
  <c r="AL402" i="27"/>
  <c r="AK402" i="27"/>
  <c r="AJ402" i="27"/>
  <c r="AI402" i="27"/>
  <c r="AH402" i="27"/>
  <c r="AG402" i="27"/>
  <c r="AF402" i="27"/>
  <c r="AE402" i="27"/>
  <c r="AD402" i="27"/>
  <c r="AC402" i="27"/>
  <c r="AB402" i="27"/>
  <c r="AA402" i="27"/>
  <c r="Z402" i="27"/>
  <c r="Y402" i="27"/>
  <c r="X402" i="27"/>
  <c r="W402" i="27"/>
  <c r="V402" i="27"/>
  <c r="U402" i="27"/>
  <c r="T402" i="27"/>
  <c r="S402" i="27"/>
  <c r="R402" i="27"/>
  <c r="Q402" i="27"/>
  <c r="P402" i="27"/>
  <c r="O402" i="27"/>
  <c r="N402" i="27"/>
  <c r="M402" i="27"/>
  <c r="L402" i="27"/>
  <c r="J402" i="27"/>
  <c r="I402" i="27"/>
  <c r="H402" i="27"/>
  <c r="G402" i="27"/>
  <c r="E402" i="27"/>
  <c r="D402" i="27"/>
  <c r="BH401" i="27"/>
  <c r="BG401" i="27"/>
  <c r="BF401" i="27"/>
  <c r="BE401" i="27"/>
  <c r="BD401" i="27"/>
  <c r="BC401" i="27"/>
  <c r="BB401" i="27"/>
  <c r="BA401" i="27"/>
  <c r="AZ401" i="27"/>
  <c r="AY401" i="27"/>
  <c r="AX401" i="27"/>
  <c r="AW401" i="27"/>
  <c r="AV401" i="27"/>
  <c r="AU401" i="27"/>
  <c r="AT401" i="27"/>
  <c r="AS401" i="27"/>
  <c r="AR401" i="27"/>
  <c r="AQ401" i="27"/>
  <c r="AP401" i="27"/>
  <c r="AO401" i="27"/>
  <c r="AN401" i="27"/>
  <c r="AM401" i="27"/>
  <c r="AL401" i="27"/>
  <c r="AK401" i="27"/>
  <c r="AJ401" i="27"/>
  <c r="AI401" i="27"/>
  <c r="AH401" i="27"/>
  <c r="AG401" i="27"/>
  <c r="AF401" i="27"/>
  <c r="AE401" i="27"/>
  <c r="AD401" i="27"/>
  <c r="AC401" i="27"/>
  <c r="AB401" i="27"/>
  <c r="AA401" i="27"/>
  <c r="Z401" i="27"/>
  <c r="Y401" i="27"/>
  <c r="X401" i="27"/>
  <c r="W401" i="27"/>
  <c r="V401" i="27"/>
  <c r="U401" i="27"/>
  <c r="T401" i="27"/>
  <c r="S401" i="27"/>
  <c r="R401" i="27"/>
  <c r="Q401" i="27"/>
  <c r="P401" i="27"/>
  <c r="O401" i="27"/>
  <c r="N401" i="27"/>
  <c r="M401" i="27"/>
  <c r="L401" i="27"/>
  <c r="J401" i="27"/>
  <c r="I401" i="27"/>
  <c r="H401" i="27"/>
  <c r="G401" i="27"/>
  <c r="E401" i="27"/>
  <c r="D401" i="27"/>
  <c r="BH400" i="27"/>
  <c r="BG400" i="27"/>
  <c r="BF400" i="27"/>
  <c r="BE400" i="27"/>
  <c r="BD400" i="27"/>
  <c r="BC400" i="27"/>
  <c r="BB400" i="27"/>
  <c r="BA400" i="27"/>
  <c r="AZ400" i="27"/>
  <c r="AY400" i="27"/>
  <c r="AX400" i="27"/>
  <c r="AW400" i="27"/>
  <c r="AV400" i="27"/>
  <c r="AU400" i="27"/>
  <c r="AT400" i="27"/>
  <c r="AS400" i="27"/>
  <c r="AR400" i="27"/>
  <c r="AQ400" i="27"/>
  <c r="AP400" i="27"/>
  <c r="AO400" i="27"/>
  <c r="AN400" i="27"/>
  <c r="AM400" i="27"/>
  <c r="AL400" i="27"/>
  <c r="AK400" i="27"/>
  <c r="AJ400" i="27"/>
  <c r="AI400" i="27"/>
  <c r="AH400" i="27"/>
  <c r="AG400" i="27"/>
  <c r="AF400" i="27"/>
  <c r="AE400" i="27"/>
  <c r="AD400" i="27"/>
  <c r="AC400" i="27"/>
  <c r="AB400" i="27"/>
  <c r="AA400" i="27"/>
  <c r="Z400" i="27"/>
  <c r="Y400" i="27"/>
  <c r="X400" i="27"/>
  <c r="W400" i="27"/>
  <c r="V400" i="27"/>
  <c r="U400" i="27"/>
  <c r="T400" i="27"/>
  <c r="S400" i="27"/>
  <c r="R400" i="27"/>
  <c r="Q400" i="27"/>
  <c r="P400" i="27"/>
  <c r="O400" i="27"/>
  <c r="N400" i="27"/>
  <c r="M400" i="27"/>
  <c r="L400" i="27"/>
  <c r="K400" i="27"/>
  <c r="J400" i="27"/>
  <c r="I400" i="27"/>
  <c r="H400" i="27"/>
  <c r="G400" i="27"/>
  <c r="E400" i="27"/>
  <c r="D400" i="27"/>
  <c r="BH399" i="27"/>
  <c r="BG399" i="27"/>
  <c r="BF399" i="27"/>
  <c r="BE399" i="27"/>
  <c r="BD399" i="27"/>
  <c r="BC399" i="27"/>
  <c r="BB399" i="27"/>
  <c r="BA399" i="27"/>
  <c r="AZ399" i="27"/>
  <c r="AY399" i="27"/>
  <c r="AX399" i="27"/>
  <c r="AW399" i="27"/>
  <c r="AV399" i="27"/>
  <c r="AU399" i="27"/>
  <c r="AT399" i="27"/>
  <c r="AS399" i="27"/>
  <c r="AR399" i="27"/>
  <c r="AQ399" i="27"/>
  <c r="AP399" i="27"/>
  <c r="AO399" i="27"/>
  <c r="AN399" i="27"/>
  <c r="AM399" i="27"/>
  <c r="AL399" i="27"/>
  <c r="AK399" i="27"/>
  <c r="AJ399" i="27"/>
  <c r="AI399" i="27"/>
  <c r="AH399" i="27"/>
  <c r="AG399" i="27"/>
  <c r="AF399" i="27"/>
  <c r="AE399" i="27"/>
  <c r="AD399" i="27"/>
  <c r="AC399" i="27"/>
  <c r="AB399" i="27"/>
  <c r="AA399" i="27"/>
  <c r="Z399" i="27"/>
  <c r="Y399" i="27"/>
  <c r="X399" i="27"/>
  <c r="W399" i="27"/>
  <c r="V399" i="27"/>
  <c r="U399" i="27"/>
  <c r="T399" i="27"/>
  <c r="S399" i="27"/>
  <c r="R399" i="27"/>
  <c r="Q399" i="27"/>
  <c r="P399" i="27"/>
  <c r="O399" i="27"/>
  <c r="N399" i="27"/>
  <c r="M399" i="27"/>
  <c r="L399" i="27"/>
  <c r="K399" i="27"/>
  <c r="J399" i="27"/>
  <c r="I399" i="27"/>
  <c r="H399" i="27"/>
  <c r="G399" i="27"/>
  <c r="E399" i="27"/>
  <c r="D399" i="27"/>
  <c r="BH398" i="27"/>
  <c r="BG398" i="27"/>
  <c r="BF398" i="27"/>
  <c r="BE398" i="27"/>
  <c r="BD398" i="27"/>
  <c r="BC398" i="27"/>
  <c r="BB398" i="27"/>
  <c r="BA398" i="27"/>
  <c r="AZ398" i="27"/>
  <c r="AY398" i="27"/>
  <c r="AX398" i="27"/>
  <c r="AW398" i="27"/>
  <c r="AV398" i="27"/>
  <c r="AU398" i="27"/>
  <c r="AT398" i="27"/>
  <c r="AS398" i="27"/>
  <c r="AR398" i="27"/>
  <c r="AQ398" i="27"/>
  <c r="AP398" i="27"/>
  <c r="AO398" i="27"/>
  <c r="AN398" i="27"/>
  <c r="AM398" i="27"/>
  <c r="AL398" i="27"/>
  <c r="AK398" i="27"/>
  <c r="AJ398" i="27"/>
  <c r="AI398" i="27"/>
  <c r="AH398" i="27"/>
  <c r="AG398" i="27"/>
  <c r="AF398" i="27"/>
  <c r="AE398" i="27"/>
  <c r="AD398" i="27"/>
  <c r="AC398" i="27"/>
  <c r="AB398" i="27"/>
  <c r="AA398" i="27"/>
  <c r="Z398" i="27"/>
  <c r="Y398" i="27"/>
  <c r="X398" i="27"/>
  <c r="W398" i="27"/>
  <c r="V398" i="27"/>
  <c r="U398" i="27"/>
  <c r="T398" i="27"/>
  <c r="S398" i="27"/>
  <c r="R398" i="27"/>
  <c r="Q398" i="27"/>
  <c r="P398" i="27"/>
  <c r="O398" i="27"/>
  <c r="N398" i="27"/>
  <c r="M398" i="27"/>
  <c r="L398" i="27"/>
  <c r="J398" i="27"/>
  <c r="I398" i="27"/>
  <c r="H398" i="27"/>
  <c r="G398" i="27"/>
  <c r="E398" i="27"/>
  <c r="D398" i="27"/>
  <c r="BH397" i="27"/>
  <c r="BG397" i="27"/>
  <c r="BF397" i="27"/>
  <c r="BE397" i="27"/>
  <c r="BD397" i="27"/>
  <c r="BC397" i="27"/>
  <c r="BB397" i="27"/>
  <c r="BA397" i="27"/>
  <c r="AZ397" i="27"/>
  <c r="AY397" i="27"/>
  <c r="AX397" i="27"/>
  <c r="AW397" i="27"/>
  <c r="AV397" i="27"/>
  <c r="AU397" i="27"/>
  <c r="AT397" i="27"/>
  <c r="AS397" i="27"/>
  <c r="AR397" i="27"/>
  <c r="AQ397" i="27"/>
  <c r="AP397" i="27"/>
  <c r="AO397" i="27"/>
  <c r="AN397" i="27"/>
  <c r="AM397" i="27"/>
  <c r="AL397" i="27"/>
  <c r="AK397" i="27"/>
  <c r="AJ397" i="27"/>
  <c r="AI397" i="27"/>
  <c r="AH397" i="27"/>
  <c r="AG397" i="27"/>
  <c r="AF397" i="27"/>
  <c r="AE397" i="27"/>
  <c r="AD397" i="27"/>
  <c r="AC397" i="27"/>
  <c r="AB397" i="27"/>
  <c r="AA397" i="27"/>
  <c r="Z397" i="27"/>
  <c r="Y397" i="27"/>
  <c r="X397" i="27"/>
  <c r="W397" i="27"/>
  <c r="V397" i="27"/>
  <c r="U397" i="27"/>
  <c r="T397" i="27"/>
  <c r="S397" i="27"/>
  <c r="R397" i="27"/>
  <c r="Q397" i="27"/>
  <c r="P397" i="27"/>
  <c r="O397" i="27"/>
  <c r="N397" i="27"/>
  <c r="M397" i="27"/>
  <c r="L397" i="27"/>
  <c r="K397" i="27"/>
  <c r="J397" i="27"/>
  <c r="I397" i="27"/>
  <c r="H397" i="27"/>
  <c r="G397" i="27"/>
  <c r="F397" i="27"/>
  <c r="E397" i="27"/>
  <c r="D397" i="27"/>
  <c r="BH396" i="27"/>
  <c r="BG396" i="27"/>
  <c r="BF396" i="27"/>
  <c r="BE396" i="27"/>
  <c r="BD396" i="27"/>
  <c r="BC396" i="27"/>
  <c r="BB396" i="27"/>
  <c r="BA396" i="27"/>
  <c r="AZ396" i="27"/>
  <c r="AY396" i="27"/>
  <c r="AX396" i="27"/>
  <c r="AW396" i="27"/>
  <c r="AV396" i="27"/>
  <c r="AU396" i="27"/>
  <c r="AT396" i="27"/>
  <c r="AS396" i="27"/>
  <c r="AR396" i="27"/>
  <c r="AQ396" i="27"/>
  <c r="AP396" i="27"/>
  <c r="AO396" i="27"/>
  <c r="AN396" i="27"/>
  <c r="AM396" i="27"/>
  <c r="AL396" i="27"/>
  <c r="AK396" i="27"/>
  <c r="AJ396" i="27"/>
  <c r="AI396" i="27"/>
  <c r="AH396" i="27"/>
  <c r="AG396" i="27"/>
  <c r="AF396" i="27"/>
  <c r="AE396" i="27"/>
  <c r="AD396" i="27"/>
  <c r="AC396" i="27"/>
  <c r="AB396" i="27"/>
  <c r="AA396" i="27"/>
  <c r="Z396" i="27"/>
  <c r="Y396" i="27"/>
  <c r="X396" i="27"/>
  <c r="W396" i="27"/>
  <c r="V396" i="27"/>
  <c r="U396" i="27"/>
  <c r="T396" i="27"/>
  <c r="S396" i="27"/>
  <c r="R396" i="27"/>
  <c r="Q396" i="27"/>
  <c r="P396" i="27"/>
  <c r="O396" i="27"/>
  <c r="N396" i="27"/>
  <c r="M396" i="27"/>
  <c r="L396" i="27"/>
  <c r="J396" i="27"/>
  <c r="I396" i="27"/>
  <c r="H396" i="27"/>
  <c r="G396" i="27"/>
  <c r="F396" i="27"/>
  <c r="E396" i="27"/>
  <c r="D396" i="27"/>
  <c r="BH395" i="27"/>
  <c r="BG395" i="27"/>
  <c r="BF395" i="27"/>
  <c r="BE395" i="27"/>
  <c r="BD395" i="27"/>
  <c r="BC395" i="27"/>
  <c r="BB395" i="27"/>
  <c r="BA395" i="27"/>
  <c r="AZ395" i="27"/>
  <c r="AY395" i="27"/>
  <c r="AX395" i="27"/>
  <c r="AW395" i="27"/>
  <c r="AV395" i="27"/>
  <c r="AU395" i="27"/>
  <c r="AT395" i="27"/>
  <c r="AS395" i="27"/>
  <c r="AR395" i="27"/>
  <c r="AQ395" i="27"/>
  <c r="AP395" i="27"/>
  <c r="AO395" i="27"/>
  <c r="AN395" i="27"/>
  <c r="AM395" i="27"/>
  <c r="AL395" i="27"/>
  <c r="AK395" i="27"/>
  <c r="AJ395" i="27"/>
  <c r="AI395" i="27"/>
  <c r="AH395" i="27"/>
  <c r="AG395" i="27"/>
  <c r="AF395" i="27"/>
  <c r="AE395" i="27"/>
  <c r="AD395" i="27"/>
  <c r="AC395" i="27"/>
  <c r="AB395" i="27"/>
  <c r="AA395" i="27"/>
  <c r="Z395" i="27"/>
  <c r="Y395" i="27"/>
  <c r="X395" i="27"/>
  <c r="W395" i="27"/>
  <c r="V395" i="27"/>
  <c r="U395" i="27"/>
  <c r="T395" i="27"/>
  <c r="S395" i="27"/>
  <c r="R395" i="27"/>
  <c r="Q395" i="27"/>
  <c r="P395" i="27"/>
  <c r="O395" i="27"/>
  <c r="N395" i="27"/>
  <c r="M395" i="27"/>
  <c r="L395" i="27"/>
  <c r="J395" i="27"/>
  <c r="I395" i="27"/>
  <c r="H395" i="27"/>
  <c r="G395" i="27"/>
  <c r="F395" i="27"/>
  <c r="E395" i="27"/>
  <c r="D395" i="27"/>
  <c r="BH394" i="27"/>
  <c r="BG394" i="27"/>
  <c r="BF394" i="27"/>
  <c r="BE394" i="27"/>
  <c r="BD394" i="27"/>
  <c r="BC394" i="27"/>
  <c r="BB394" i="27"/>
  <c r="BA394" i="27"/>
  <c r="AZ394" i="27"/>
  <c r="AY394" i="27"/>
  <c r="AX394" i="27"/>
  <c r="AW394" i="27"/>
  <c r="AV394" i="27"/>
  <c r="AU394" i="27"/>
  <c r="AT394" i="27"/>
  <c r="AS394" i="27"/>
  <c r="AR394" i="27"/>
  <c r="AQ394" i="27"/>
  <c r="AP394" i="27"/>
  <c r="AO394" i="27"/>
  <c r="AN394" i="27"/>
  <c r="AM394" i="27"/>
  <c r="AL394" i="27"/>
  <c r="AK394" i="27"/>
  <c r="AJ394" i="27"/>
  <c r="AI394" i="27"/>
  <c r="AH394" i="27"/>
  <c r="AG394" i="27"/>
  <c r="AF394" i="27"/>
  <c r="AE394" i="27"/>
  <c r="AD394" i="27"/>
  <c r="AC394" i="27"/>
  <c r="AB394" i="27"/>
  <c r="AA394" i="27"/>
  <c r="Z394" i="27"/>
  <c r="Y394" i="27"/>
  <c r="X394" i="27"/>
  <c r="W394" i="27"/>
  <c r="V394" i="27"/>
  <c r="U394" i="27"/>
  <c r="T394" i="27"/>
  <c r="S394" i="27"/>
  <c r="R394" i="27"/>
  <c r="Q394" i="27"/>
  <c r="P394" i="27"/>
  <c r="O394" i="27"/>
  <c r="N394" i="27"/>
  <c r="M394" i="27"/>
  <c r="L394" i="27"/>
  <c r="J394" i="27"/>
  <c r="I394" i="27"/>
  <c r="H394" i="27"/>
  <c r="G394" i="27"/>
  <c r="F394" i="27"/>
  <c r="E394" i="27"/>
  <c r="D394" i="27"/>
  <c r="BH393" i="27"/>
  <c r="BG393" i="27"/>
  <c r="BF393" i="27"/>
  <c r="BE393" i="27"/>
  <c r="BD393" i="27"/>
  <c r="BC393" i="27"/>
  <c r="BB393" i="27"/>
  <c r="BA393" i="27"/>
  <c r="AZ393" i="27"/>
  <c r="AY393" i="27"/>
  <c r="AX393" i="27"/>
  <c r="AW393" i="27"/>
  <c r="AV393" i="27"/>
  <c r="AU393" i="27"/>
  <c r="AT393" i="27"/>
  <c r="AS393" i="27"/>
  <c r="AR393" i="27"/>
  <c r="AQ393" i="27"/>
  <c r="AP393" i="27"/>
  <c r="AO393" i="27"/>
  <c r="AN393" i="27"/>
  <c r="AM393" i="27"/>
  <c r="AL393" i="27"/>
  <c r="AK393" i="27"/>
  <c r="AJ393" i="27"/>
  <c r="AI393" i="27"/>
  <c r="AH393" i="27"/>
  <c r="AG393" i="27"/>
  <c r="AF393" i="27"/>
  <c r="AE393" i="27"/>
  <c r="AD393" i="27"/>
  <c r="AC393" i="27"/>
  <c r="AB393" i="27"/>
  <c r="AA393" i="27"/>
  <c r="Z393" i="27"/>
  <c r="Y393" i="27"/>
  <c r="X393" i="27"/>
  <c r="W393" i="27"/>
  <c r="V393" i="27"/>
  <c r="U393" i="27"/>
  <c r="T393" i="27"/>
  <c r="S393" i="27"/>
  <c r="R393" i="27"/>
  <c r="Q393" i="27"/>
  <c r="P393" i="27"/>
  <c r="O393" i="27"/>
  <c r="N393" i="27"/>
  <c r="M393" i="27"/>
  <c r="L393" i="27"/>
  <c r="J393" i="27"/>
  <c r="I393" i="27"/>
  <c r="H393" i="27"/>
  <c r="G393" i="27"/>
  <c r="E393" i="27"/>
  <c r="D393" i="27"/>
  <c r="BH392" i="27"/>
  <c r="BG392" i="27"/>
  <c r="BF392" i="27"/>
  <c r="BE392" i="27"/>
  <c r="BD392" i="27"/>
  <c r="BC392" i="27"/>
  <c r="BB392" i="27"/>
  <c r="BA392" i="27"/>
  <c r="AZ392" i="27"/>
  <c r="AY392" i="27"/>
  <c r="AX392" i="27"/>
  <c r="AW392" i="27"/>
  <c r="AV392" i="27"/>
  <c r="AU392" i="27"/>
  <c r="AT392" i="27"/>
  <c r="AS392" i="27"/>
  <c r="AR392" i="27"/>
  <c r="AQ392" i="27"/>
  <c r="AP392" i="27"/>
  <c r="AO392" i="27"/>
  <c r="AN392" i="27"/>
  <c r="AM392" i="27"/>
  <c r="AL392" i="27"/>
  <c r="AK392" i="27"/>
  <c r="AJ392" i="27"/>
  <c r="AI392" i="27"/>
  <c r="AH392" i="27"/>
  <c r="AG392" i="27"/>
  <c r="AF392" i="27"/>
  <c r="AE392" i="27"/>
  <c r="AD392" i="27"/>
  <c r="AC392" i="27"/>
  <c r="AB392" i="27"/>
  <c r="AA392" i="27"/>
  <c r="Z392" i="27"/>
  <c r="Y392" i="27"/>
  <c r="X392" i="27"/>
  <c r="W392" i="27"/>
  <c r="V392" i="27"/>
  <c r="U392" i="27"/>
  <c r="T392" i="27"/>
  <c r="S392" i="27"/>
  <c r="R392" i="27"/>
  <c r="Q392" i="27"/>
  <c r="P392" i="27"/>
  <c r="O392" i="27"/>
  <c r="N392" i="27"/>
  <c r="M392" i="27"/>
  <c r="L392" i="27"/>
  <c r="J392" i="27"/>
  <c r="I392" i="27"/>
  <c r="H392" i="27"/>
  <c r="G392" i="27"/>
  <c r="F392" i="27"/>
  <c r="E392" i="27"/>
  <c r="D392" i="27"/>
  <c r="BH391" i="27"/>
  <c r="BG391" i="27"/>
  <c r="BF391" i="27"/>
  <c r="BE391" i="27"/>
  <c r="BD391" i="27"/>
  <c r="BC391" i="27"/>
  <c r="BB391" i="27"/>
  <c r="BA391" i="27"/>
  <c r="AZ391" i="27"/>
  <c r="AY391" i="27"/>
  <c r="AX391" i="27"/>
  <c r="AW391" i="27"/>
  <c r="AV391" i="27"/>
  <c r="AU391" i="27"/>
  <c r="AT391" i="27"/>
  <c r="AS391" i="27"/>
  <c r="AR391" i="27"/>
  <c r="AQ391" i="27"/>
  <c r="AP391" i="27"/>
  <c r="AO391" i="27"/>
  <c r="AN391" i="27"/>
  <c r="AM391" i="27"/>
  <c r="AL391" i="27"/>
  <c r="AK391" i="27"/>
  <c r="AJ391" i="27"/>
  <c r="AI391" i="27"/>
  <c r="AH391" i="27"/>
  <c r="AG391" i="27"/>
  <c r="AF391" i="27"/>
  <c r="AE391" i="27"/>
  <c r="AD391" i="27"/>
  <c r="AC391" i="27"/>
  <c r="AB391" i="27"/>
  <c r="AA391" i="27"/>
  <c r="Z391" i="27"/>
  <c r="Y391" i="27"/>
  <c r="X391" i="27"/>
  <c r="W391" i="27"/>
  <c r="V391" i="27"/>
  <c r="U391" i="27"/>
  <c r="T391" i="27"/>
  <c r="S391" i="27"/>
  <c r="R391" i="27"/>
  <c r="Q391" i="27"/>
  <c r="P391" i="27"/>
  <c r="O391" i="27"/>
  <c r="N391" i="27"/>
  <c r="M391" i="27"/>
  <c r="L391" i="27"/>
  <c r="J391" i="27"/>
  <c r="I391" i="27"/>
  <c r="H391" i="27"/>
  <c r="G391" i="27"/>
  <c r="F391" i="27"/>
  <c r="E391" i="27"/>
  <c r="D391" i="27"/>
  <c r="BH390" i="27"/>
  <c r="BG390" i="27"/>
  <c r="BF390" i="27"/>
  <c r="BE390" i="27"/>
  <c r="BD390" i="27"/>
  <c r="BC390" i="27"/>
  <c r="BB390" i="27"/>
  <c r="BA390" i="27"/>
  <c r="AZ390" i="27"/>
  <c r="AY390" i="27"/>
  <c r="AX390" i="27"/>
  <c r="AW390" i="27"/>
  <c r="AV390" i="27"/>
  <c r="AU390" i="27"/>
  <c r="AT390" i="27"/>
  <c r="AS390" i="27"/>
  <c r="AR390" i="27"/>
  <c r="AQ390" i="27"/>
  <c r="AP390" i="27"/>
  <c r="AO390" i="27"/>
  <c r="AN390" i="27"/>
  <c r="AM390" i="27"/>
  <c r="AL390" i="27"/>
  <c r="AK390" i="27"/>
  <c r="AJ390" i="27"/>
  <c r="AI390" i="27"/>
  <c r="AH390" i="27"/>
  <c r="AG390" i="27"/>
  <c r="AF390" i="27"/>
  <c r="AE390" i="27"/>
  <c r="AD390" i="27"/>
  <c r="AC390" i="27"/>
  <c r="AB390" i="27"/>
  <c r="AA390" i="27"/>
  <c r="Z390" i="27"/>
  <c r="Y390" i="27"/>
  <c r="X390" i="27"/>
  <c r="W390" i="27"/>
  <c r="V390" i="27"/>
  <c r="U390" i="27"/>
  <c r="T390" i="27"/>
  <c r="S390" i="27"/>
  <c r="R390" i="27"/>
  <c r="Q390" i="27"/>
  <c r="P390" i="27"/>
  <c r="O390" i="27"/>
  <c r="N390" i="27"/>
  <c r="M390" i="27"/>
  <c r="L390" i="27"/>
  <c r="J390" i="27"/>
  <c r="I390" i="27"/>
  <c r="H390" i="27"/>
  <c r="G390" i="27"/>
  <c r="F390" i="27"/>
  <c r="E390" i="27"/>
  <c r="D390" i="27"/>
  <c r="BH389" i="27"/>
  <c r="BG389" i="27"/>
  <c r="BF389" i="27"/>
  <c r="BE389" i="27"/>
  <c r="BD389" i="27"/>
  <c r="BC389" i="27"/>
  <c r="BB389" i="27"/>
  <c r="AZ389" i="27"/>
  <c r="AY389" i="27"/>
  <c r="AX389" i="27"/>
  <c r="AW389" i="27"/>
  <c r="AV389" i="27"/>
  <c r="AU389" i="27"/>
  <c r="AT389" i="27"/>
  <c r="AS389" i="27"/>
  <c r="AR389" i="27"/>
  <c r="AQ389" i="27"/>
  <c r="AP389" i="27"/>
  <c r="AO389" i="27"/>
  <c r="AN389" i="27"/>
  <c r="AM389" i="27"/>
  <c r="AL389" i="27"/>
  <c r="AK389" i="27"/>
  <c r="AJ389" i="27"/>
  <c r="AI389" i="27"/>
  <c r="AH389" i="27"/>
  <c r="AG389" i="27"/>
  <c r="AF389" i="27"/>
  <c r="AE389" i="27"/>
  <c r="AD389" i="27"/>
  <c r="AC389" i="27"/>
  <c r="AB389" i="27"/>
  <c r="AA389" i="27"/>
  <c r="Z389" i="27"/>
  <c r="Y389" i="27"/>
  <c r="X389" i="27"/>
  <c r="W389" i="27"/>
  <c r="V389" i="27"/>
  <c r="U389" i="27"/>
  <c r="T389" i="27"/>
  <c r="S389" i="27"/>
  <c r="R389" i="27"/>
  <c r="Q389" i="27"/>
  <c r="P389" i="27"/>
  <c r="O389" i="27"/>
  <c r="N389" i="27"/>
  <c r="M389" i="27"/>
  <c r="L389" i="27"/>
  <c r="K389" i="27"/>
  <c r="J389" i="27"/>
  <c r="I389" i="27"/>
  <c r="H389" i="27"/>
  <c r="G389" i="27"/>
  <c r="F389" i="27"/>
  <c r="E389" i="27"/>
  <c r="D389" i="27"/>
  <c r="BH388" i="27"/>
  <c r="BG388" i="27"/>
  <c r="BF388" i="27"/>
  <c r="BE388" i="27"/>
  <c r="BD388" i="27"/>
  <c r="BC388" i="27"/>
  <c r="BB388" i="27"/>
  <c r="AZ388" i="27"/>
  <c r="AY388" i="27"/>
  <c r="AX388" i="27"/>
  <c r="AW388" i="27"/>
  <c r="AV388" i="27"/>
  <c r="AU388" i="27"/>
  <c r="AT388" i="27"/>
  <c r="AS388" i="27"/>
  <c r="AR388" i="27"/>
  <c r="AQ388" i="27"/>
  <c r="AP388" i="27"/>
  <c r="AO388" i="27"/>
  <c r="AN388" i="27"/>
  <c r="AM388" i="27"/>
  <c r="AL388" i="27"/>
  <c r="AK388" i="27"/>
  <c r="AJ388" i="27"/>
  <c r="AI388"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F388" i="27"/>
  <c r="E388" i="27"/>
  <c r="D388" i="27"/>
  <c r="BH387" i="27"/>
  <c r="BG387" i="27"/>
  <c r="BF387" i="27"/>
  <c r="BE387" i="27"/>
  <c r="BD387" i="27"/>
  <c r="BC387" i="27"/>
  <c r="BB387" i="27"/>
  <c r="AZ387" i="27"/>
  <c r="AY387" i="27"/>
  <c r="AX387" i="27"/>
  <c r="AW387" i="27"/>
  <c r="AV387" i="27"/>
  <c r="AU387" i="27"/>
  <c r="AT387" i="27"/>
  <c r="AS387" i="27"/>
  <c r="AR387" i="27"/>
  <c r="AQ387" i="27"/>
  <c r="AP387" i="27"/>
  <c r="AO387" i="27"/>
  <c r="AN387" i="27"/>
  <c r="AM387" i="27"/>
  <c r="AL387" i="27"/>
  <c r="AK387" i="27"/>
  <c r="AJ387" i="27"/>
  <c r="AI387" i="27"/>
  <c r="AH387" i="27"/>
  <c r="AG387" i="27"/>
  <c r="AF387" i="27"/>
  <c r="AE387" i="27"/>
  <c r="AD387" i="27"/>
  <c r="AC387" i="27"/>
  <c r="AB387" i="27"/>
  <c r="AA387" i="27"/>
  <c r="Z387" i="27"/>
  <c r="Y387" i="27"/>
  <c r="X387" i="27"/>
  <c r="W387" i="27"/>
  <c r="V387" i="27"/>
  <c r="U387" i="27"/>
  <c r="T387" i="27"/>
  <c r="S387" i="27"/>
  <c r="R387" i="27"/>
  <c r="Q387" i="27"/>
  <c r="P387" i="27"/>
  <c r="O387" i="27"/>
  <c r="N387" i="27"/>
  <c r="M387" i="27"/>
  <c r="L387" i="27"/>
  <c r="K387" i="27"/>
  <c r="J387" i="27"/>
  <c r="I387" i="27"/>
  <c r="H387" i="27"/>
  <c r="G387" i="27"/>
  <c r="D387" i="27"/>
  <c r="BH386" i="27"/>
  <c r="BG386" i="27"/>
  <c r="BF386" i="27"/>
  <c r="BE386" i="27"/>
  <c r="BD386" i="27"/>
  <c r="BC386" i="27"/>
  <c r="BB386" i="27"/>
  <c r="BA386" i="27"/>
  <c r="AZ386" i="27"/>
  <c r="AY386" i="27"/>
  <c r="AX386" i="27"/>
  <c r="AW386" i="27"/>
  <c r="AV386" i="27"/>
  <c r="AU386" i="27"/>
  <c r="AT386" i="27"/>
  <c r="AS386" i="27"/>
  <c r="AR386" i="27"/>
  <c r="AQ386" i="27"/>
  <c r="AP386" i="27"/>
  <c r="AO386" i="27"/>
  <c r="AN386" i="27"/>
  <c r="AM386" i="27"/>
  <c r="AL386" i="27"/>
  <c r="AK386" i="27"/>
  <c r="AI386" i="27"/>
  <c r="AH386" i="27"/>
  <c r="AG386" i="27"/>
  <c r="AF386" i="27"/>
  <c r="AE386" i="27"/>
  <c r="AD386" i="27"/>
  <c r="AC386" i="27"/>
  <c r="AB386" i="27"/>
  <c r="AA386" i="27"/>
  <c r="Z386" i="27"/>
  <c r="Y386" i="27"/>
  <c r="X386" i="27"/>
  <c r="W386" i="27"/>
  <c r="V386" i="27"/>
  <c r="U386" i="27"/>
  <c r="T386" i="27"/>
  <c r="R386" i="27"/>
  <c r="Q386" i="27"/>
  <c r="P386" i="27"/>
  <c r="O386" i="27"/>
  <c r="N386" i="27"/>
  <c r="M386" i="27"/>
  <c r="L386" i="27"/>
  <c r="J386" i="27"/>
  <c r="I386" i="27"/>
  <c r="H386" i="27"/>
  <c r="G386" i="27"/>
  <c r="F386" i="27"/>
  <c r="E386" i="27"/>
  <c r="D386" i="27"/>
  <c r="BH385" i="27"/>
  <c r="BG385" i="27"/>
  <c r="BF385" i="27"/>
  <c r="BE385" i="27"/>
  <c r="BD385" i="27"/>
  <c r="BC385" i="27"/>
  <c r="BB385" i="27"/>
  <c r="AZ385" i="27"/>
  <c r="AY385" i="27"/>
  <c r="AX385" i="27"/>
  <c r="AW385" i="27"/>
  <c r="AV385" i="27"/>
  <c r="AU385" i="27"/>
  <c r="AT385" i="27"/>
  <c r="AS385" i="27"/>
  <c r="AR385" i="27"/>
  <c r="AQ385" i="27"/>
  <c r="AP385" i="27"/>
  <c r="AO385" i="27"/>
  <c r="AN385" i="27"/>
  <c r="AM385" i="27"/>
  <c r="AL385" i="27"/>
  <c r="AK385" i="27"/>
  <c r="AJ385" i="27"/>
  <c r="AI385" i="27"/>
  <c r="AH385" i="27"/>
  <c r="AG385" i="27"/>
  <c r="AF385" i="27"/>
  <c r="AE385" i="27"/>
  <c r="AD385" i="27"/>
  <c r="AC385" i="27"/>
  <c r="AB385" i="27"/>
  <c r="AA385" i="27"/>
  <c r="Z385" i="27"/>
  <c r="Y385" i="27"/>
  <c r="X385" i="27"/>
  <c r="W385" i="27"/>
  <c r="V385" i="27"/>
  <c r="U385" i="27"/>
  <c r="T385" i="27"/>
  <c r="R385" i="27"/>
  <c r="Q385" i="27"/>
  <c r="P385" i="27"/>
  <c r="O385" i="27"/>
  <c r="N385" i="27"/>
  <c r="M385" i="27"/>
  <c r="L385" i="27"/>
  <c r="J385" i="27"/>
  <c r="I385" i="27"/>
  <c r="H385" i="27"/>
  <c r="G385" i="27"/>
  <c r="D385" i="27"/>
  <c r="BH384" i="27"/>
  <c r="BG384" i="27"/>
  <c r="BF384" i="27"/>
  <c r="BE384" i="27"/>
  <c r="BD384" i="27"/>
  <c r="BC384" i="27"/>
  <c r="BB384" i="27"/>
  <c r="BA384" i="27"/>
  <c r="AZ384" i="27"/>
  <c r="AY384" i="27"/>
  <c r="AX384" i="27"/>
  <c r="AW384" i="27"/>
  <c r="AV384" i="27"/>
  <c r="AU384" i="27"/>
  <c r="AT384" i="27"/>
  <c r="AS384" i="27"/>
  <c r="AR384" i="27"/>
  <c r="AQ384" i="27"/>
  <c r="AP384" i="27"/>
  <c r="AN384" i="27"/>
  <c r="AM384" i="27"/>
  <c r="AL384" i="27"/>
  <c r="AK384" i="27"/>
  <c r="AJ384" i="27"/>
  <c r="AI384" i="27"/>
  <c r="AH384" i="27"/>
  <c r="AG384" i="27"/>
  <c r="AF384" i="27"/>
  <c r="AE384" i="27"/>
  <c r="AD384" i="27"/>
  <c r="AC384" i="27"/>
  <c r="AB384" i="27"/>
  <c r="AA384" i="27"/>
  <c r="Z384" i="27"/>
  <c r="Y384" i="27"/>
  <c r="X384" i="27"/>
  <c r="W384" i="27"/>
  <c r="V384" i="27"/>
  <c r="U384" i="27"/>
  <c r="T384" i="27"/>
  <c r="R384" i="27"/>
  <c r="Q384" i="27"/>
  <c r="P384" i="27"/>
  <c r="O384" i="27"/>
  <c r="N384" i="27"/>
  <c r="M384" i="27"/>
  <c r="L384" i="27"/>
  <c r="K384" i="27"/>
  <c r="J384" i="27"/>
  <c r="I384" i="27"/>
  <c r="H384" i="27"/>
  <c r="G384" i="27"/>
  <c r="D384" i="27"/>
  <c r="BH383" i="27"/>
  <c r="BG383" i="27"/>
  <c r="BF383" i="27"/>
  <c r="BE383" i="27"/>
  <c r="BD383" i="27"/>
  <c r="BC383" i="27"/>
  <c r="BB383" i="27"/>
  <c r="BA383" i="27"/>
  <c r="AZ383" i="27"/>
  <c r="AY383" i="27"/>
  <c r="AX383" i="27"/>
  <c r="AW383" i="27"/>
  <c r="AV383" i="27"/>
  <c r="AU383" i="27"/>
  <c r="AT383" i="27"/>
  <c r="AS383" i="27"/>
  <c r="AR383" i="27"/>
  <c r="AQ383" i="27"/>
  <c r="AP383" i="27"/>
  <c r="AO383" i="27"/>
  <c r="AN383" i="27"/>
  <c r="AM383" i="27"/>
  <c r="AL383" i="27"/>
  <c r="AK383" i="27"/>
  <c r="AJ383" i="27"/>
  <c r="AI383" i="27"/>
  <c r="AH383" i="27"/>
  <c r="AG383" i="27"/>
  <c r="AF383" i="27"/>
  <c r="AE383" i="27"/>
  <c r="AD383" i="27"/>
  <c r="AC383" i="27"/>
  <c r="AB383" i="27"/>
  <c r="AA383" i="27"/>
  <c r="Z383" i="27"/>
  <c r="Y383" i="27"/>
  <c r="X383" i="27"/>
  <c r="W383" i="27"/>
  <c r="V383" i="27"/>
  <c r="U383" i="27"/>
  <c r="T383" i="27"/>
  <c r="R383" i="27"/>
  <c r="Q383" i="27"/>
  <c r="P383" i="27"/>
  <c r="O383" i="27"/>
  <c r="N383" i="27"/>
  <c r="M383" i="27"/>
  <c r="L383" i="27"/>
  <c r="J383" i="27"/>
  <c r="I383" i="27"/>
  <c r="H383" i="27"/>
  <c r="G383" i="27"/>
  <c r="F383" i="27"/>
  <c r="E383" i="27"/>
  <c r="D383" i="27"/>
  <c r="BH382" i="27"/>
  <c r="BG382" i="27"/>
  <c r="BF382" i="27"/>
  <c r="BE382" i="27"/>
  <c r="BD382" i="27"/>
  <c r="BC382" i="27"/>
  <c r="BB382" i="27"/>
  <c r="BA382" i="27"/>
  <c r="AZ382" i="27"/>
  <c r="AY382" i="27"/>
  <c r="AX382" i="27"/>
  <c r="AW382" i="27"/>
  <c r="AV382" i="27"/>
  <c r="AU382" i="27"/>
  <c r="AT382" i="27"/>
  <c r="AS382" i="27"/>
  <c r="AR382" i="27"/>
  <c r="AQ382" i="27"/>
  <c r="AP382" i="27"/>
  <c r="AO382" i="27"/>
  <c r="AN382" i="27"/>
  <c r="AM382" i="27"/>
  <c r="AL382" i="27"/>
  <c r="AK382" i="27"/>
  <c r="AJ382" i="27"/>
  <c r="AI382" i="27"/>
  <c r="AH382" i="27"/>
  <c r="AG382" i="27"/>
  <c r="AF382" i="27"/>
  <c r="AE382" i="27"/>
  <c r="AD382" i="27"/>
  <c r="AC382" i="27"/>
  <c r="AB382" i="27"/>
  <c r="AA382" i="27"/>
  <c r="Z382" i="27"/>
  <c r="Y382" i="27"/>
  <c r="X382" i="27"/>
  <c r="W382" i="27"/>
  <c r="V382" i="27"/>
  <c r="U382" i="27"/>
  <c r="T382" i="27"/>
  <c r="S382" i="27"/>
  <c r="R382" i="27"/>
  <c r="Q382" i="27"/>
  <c r="P382" i="27"/>
  <c r="O382" i="27"/>
  <c r="N382" i="27"/>
  <c r="M382" i="27"/>
  <c r="L382" i="27"/>
  <c r="K382" i="27"/>
  <c r="J382" i="27"/>
  <c r="I382" i="27"/>
  <c r="H382" i="27"/>
  <c r="G382" i="27"/>
  <c r="F382" i="27"/>
  <c r="E382" i="27"/>
  <c r="D382" i="27"/>
  <c r="BH381" i="27"/>
  <c r="BG381" i="27"/>
  <c r="BF381" i="27"/>
  <c r="BE381" i="27"/>
  <c r="BD381" i="27"/>
  <c r="BC381" i="27"/>
  <c r="BB381" i="27"/>
  <c r="BA381" i="27"/>
  <c r="AZ381" i="27"/>
  <c r="AY381" i="27"/>
  <c r="AX381" i="27"/>
  <c r="AW381" i="27"/>
  <c r="AV381" i="27"/>
  <c r="AU381" i="27"/>
  <c r="AT381" i="27"/>
  <c r="AS381" i="27"/>
  <c r="AR381" i="27"/>
  <c r="AQ381" i="27"/>
  <c r="AP381" i="27"/>
  <c r="AN381" i="27"/>
  <c r="AM381" i="27"/>
  <c r="AL381" i="27"/>
  <c r="AK381" i="27"/>
  <c r="AJ381" i="27"/>
  <c r="AI381" i="27"/>
  <c r="AH381" i="27"/>
  <c r="AG381" i="27"/>
  <c r="AF381" i="27"/>
  <c r="AE381" i="27"/>
  <c r="AD381" i="27"/>
  <c r="AC381" i="27"/>
  <c r="AB381" i="27"/>
  <c r="AA381" i="27"/>
  <c r="Z381" i="27"/>
  <c r="Y381" i="27"/>
  <c r="X381" i="27"/>
  <c r="W381" i="27"/>
  <c r="V381" i="27"/>
  <c r="T381" i="27"/>
  <c r="S381" i="27"/>
  <c r="R381" i="27"/>
  <c r="Q381" i="27"/>
  <c r="P381" i="27"/>
  <c r="O381" i="27"/>
  <c r="N381" i="27"/>
  <c r="M381" i="27"/>
  <c r="L381" i="27"/>
  <c r="K381" i="27"/>
  <c r="J381" i="27"/>
  <c r="I381" i="27"/>
  <c r="H381" i="27"/>
  <c r="G381" i="27"/>
  <c r="F381" i="27"/>
  <c r="E381" i="27"/>
  <c r="D381" i="27"/>
  <c r="BH380" i="27"/>
  <c r="BG380" i="27"/>
  <c r="BF380" i="27"/>
  <c r="BE380" i="27"/>
  <c r="BD380" i="27"/>
  <c r="BC380" i="27"/>
  <c r="BB380" i="27"/>
  <c r="BA380" i="27"/>
  <c r="AZ380" i="27"/>
  <c r="AY380" i="27"/>
  <c r="AX380" i="27"/>
  <c r="AW380" i="27"/>
  <c r="AV380" i="27"/>
  <c r="AU380" i="27"/>
  <c r="AT380" i="27"/>
  <c r="AS380" i="27"/>
  <c r="AR380" i="27"/>
  <c r="AQ380" i="27"/>
  <c r="AP380" i="27"/>
  <c r="AN380" i="27"/>
  <c r="AM380" i="27"/>
  <c r="AL380" i="27"/>
  <c r="AK380" i="27"/>
  <c r="AJ380" i="27"/>
  <c r="AI380" i="27"/>
  <c r="AH380" i="27"/>
  <c r="AF380" i="27"/>
  <c r="AE380" i="27"/>
  <c r="AD380" i="27"/>
  <c r="AC380" i="27"/>
  <c r="AB380" i="27"/>
  <c r="AA380" i="27"/>
  <c r="Z380" i="27"/>
  <c r="Y380" i="27"/>
  <c r="X380" i="27"/>
  <c r="W380" i="27"/>
  <c r="V380" i="27"/>
  <c r="T380" i="27"/>
  <c r="S380" i="27"/>
  <c r="R380" i="27"/>
  <c r="Q380" i="27"/>
  <c r="P380" i="27"/>
  <c r="O380" i="27"/>
  <c r="N380" i="27"/>
  <c r="M380" i="27"/>
  <c r="L380" i="27"/>
  <c r="K380" i="27"/>
  <c r="J380" i="27"/>
  <c r="I380" i="27"/>
  <c r="H380" i="27"/>
  <c r="G380" i="27"/>
  <c r="F380" i="27"/>
  <c r="E380" i="27"/>
  <c r="D380" i="27"/>
  <c r="BH379" i="27"/>
  <c r="BG379" i="27"/>
  <c r="BF379" i="27"/>
  <c r="BE379" i="27"/>
  <c r="BD379" i="27"/>
  <c r="BC379" i="27"/>
  <c r="BB379" i="27"/>
  <c r="BA379" i="27"/>
  <c r="AZ379" i="27"/>
  <c r="AY379" i="27"/>
  <c r="AX379" i="27"/>
  <c r="AW379" i="27"/>
  <c r="AV379" i="27"/>
  <c r="AU379" i="27"/>
  <c r="AT379" i="27"/>
  <c r="AS379" i="27"/>
  <c r="AR379" i="27"/>
  <c r="AQ379" i="27"/>
  <c r="AP379" i="27"/>
  <c r="AN379" i="27"/>
  <c r="AM379" i="27"/>
  <c r="AL379" i="27"/>
  <c r="AK379" i="27"/>
  <c r="AJ379" i="27"/>
  <c r="AI379" i="27"/>
  <c r="AH379" i="27"/>
  <c r="AF379" i="27"/>
  <c r="AE379" i="27"/>
  <c r="AD379" i="27"/>
  <c r="AC379" i="27"/>
  <c r="AB379" i="27"/>
  <c r="AA379" i="27"/>
  <c r="Z379" i="27"/>
  <c r="Y379" i="27"/>
  <c r="X379" i="27"/>
  <c r="W379" i="27"/>
  <c r="V379" i="27"/>
  <c r="T379" i="27"/>
  <c r="S379" i="27"/>
  <c r="R379" i="27"/>
  <c r="Q379" i="27"/>
  <c r="P379" i="27"/>
  <c r="O379" i="27"/>
  <c r="N379" i="27"/>
  <c r="M379" i="27"/>
  <c r="L379" i="27"/>
  <c r="K379" i="27"/>
  <c r="J379" i="27"/>
  <c r="I379" i="27"/>
  <c r="H379" i="27"/>
  <c r="G379" i="27"/>
  <c r="F379" i="27"/>
  <c r="E379" i="27"/>
  <c r="D379" i="27"/>
  <c r="BH378" i="27"/>
  <c r="BG378" i="27"/>
  <c r="BF378" i="27"/>
  <c r="BE378" i="27"/>
  <c r="BD378" i="27"/>
  <c r="BC378" i="27"/>
  <c r="BB378" i="27"/>
  <c r="BA378" i="27"/>
  <c r="AZ378" i="27"/>
  <c r="AY378" i="27"/>
  <c r="AX378" i="27"/>
  <c r="AW378" i="27"/>
  <c r="AV378" i="27"/>
  <c r="AU378" i="27"/>
  <c r="AT378" i="27"/>
  <c r="AS378" i="27"/>
  <c r="AR378" i="27"/>
  <c r="AQ378" i="27"/>
  <c r="AP378" i="27"/>
  <c r="AN378" i="27"/>
  <c r="AM378" i="27"/>
  <c r="AL378" i="27"/>
  <c r="AK378" i="27"/>
  <c r="AJ378" i="27"/>
  <c r="AI378" i="27"/>
  <c r="AH378" i="27"/>
  <c r="AF378" i="27"/>
  <c r="AE378" i="27"/>
  <c r="AD378" i="27"/>
  <c r="AC378" i="27"/>
  <c r="AB378" i="27"/>
  <c r="AA378" i="27"/>
  <c r="Z378" i="27"/>
  <c r="Y378" i="27"/>
  <c r="X378" i="27"/>
  <c r="W378" i="27"/>
  <c r="V378" i="27"/>
  <c r="T378" i="27"/>
  <c r="S378" i="27"/>
  <c r="R378" i="27"/>
  <c r="Q378" i="27"/>
  <c r="P378" i="27"/>
  <c r="O378" i="27"/>
  <c r="N378" i="27"/>
  <c r="M378" i="27"/>
  <c r="L378" i="27"/>
  <c r="K378" i="27"/>
  <c r="J378" i="27"/>
  <c r="I378" i="27"/>
  <c r="H378" i="27"/>
  <c r="G378" i="27"/>
  <c r="F378" i="27"/>
  <c r="E378" i="27"/>
  <c r="D378" i="27"/>
  <c r="BH377" i="27"/>
  <c r="BG377" i="27"/>
  <c r="BF377" i="27"/>
  <c r="BE377" i="27"/>
  <c r="BD377" i="27"/>
  <c r="BC377" i="27"/>
  <c r="BB377" i="27"/>
  <c r="BA377" i="27"/>
  <c r="AZ377" i="27"/>
  <c r="AY377" i="27"/>
  <c r="AX377" i="27"/>
  <c r="AW377" i="27"/>
  <c r="AV377" i="27"/>
  <c r="AU377" i="27"/>
  <c r="AT377" i="27"/>
  <c r="AS377" i="27"/>
  <c r="AR377" i="27"/>
  <c r="AQ377" i="27"/>
  <c r="AP377" i="27"/>
  <c r="AN377" i="27"/>
  <c r="AM377" i="27"/>
  <c r="AL377" i="27"/>
  <c r="AK377" i="27"/>
  <c r="AJ377" i="27"/>
  <c r="AI377" i="27"/>
  <c r="AH377" i="27"/>
  <c r="AF377" i="27"/>
  <c r="AE377" i="27"/>
  <c r="AD377" i="27"/>
  <c r="AC377" i="27"/>
  <c r="AB377" i="27"/>
  <c r="AA377" i="27"/>
  <c r="Z377" i="27"/>
  <c r="Y377" i="27"/>
  <c r="X377" i="27"/>
  <c r="W377" i="27"/>
  <c r="V377" i="27"/>
  <c r="T377" i="27"/>
  <c r="S377" i="27"/>
  <c r="R377" i="27"/>
  <c r="Q377" i="27"/>
  <c r="P377" i="27"/>
  <c r="O377" i="27"/>
  <c r="N377" i="27"/>
  <c r="M377" i="27"/>
  <c r="L377" i="27"/>
  <c r="K377" i="27"/>
  <c r="J377" i="27"/>
  <c r="I377" i="27"/>
  <c r="H377" i="27"/>
  <c r="G377" i="27"/>
  <c r="F377" i="27"/>
  <c r="E377" i="27"/>
  <c r="D377" i="27"/>
  <c r="BH376" i="27"/>
  <c r="BG376" i="27"/>
  <c r="BF376" i="27"/>
  <c r="BE376" i="27"/>
  <c r="BD376" i="27"/>
  <c r="BC376" i="27"/>
  <c r="BB376" i="27"/>
  <c r="BA376" i="27"/>
  <c r="AZ376" i="27"/>
  <c r="AY376" i="27"/>
  <c r="AX376" i="27"/>
  <c r="AW376" i="27"/>
  <c r="AV376" i="27"/>
  <c r="AU376" i="27"/>
  <c r="AT376" i="27"/>
  <c r="AS376" i="27"/>
  <c r="AR376" i="27"/>
  <c r="AQ376" i="27"/>
  <c r="AP376" i="27"/>
  <c r="AO376" i="27"/>
  <c r="AN376" i="27"/>
  <c r="AM376" i="27"/>
  <c r="AL376" i="27"/>
  <c r="AK376" i="27"/>
  <c r="AJ376" i="27"/>
  <c r="AI376" i="27"/>
  <c r="AH376" i="27"/>
  <c r="AG376" i="27"/>
  <c r="AF376" i="27"/>
  <c r="AE376" i="27"/>
  <c r="AD376" i="27"/>
  <c r="AC376" i="27"/>
  <c r="AB376" i="27"/>
  <c r="AA376" i="27"/>
  <c r="Z376" i="27"/>
  <c r="Y376" i="27"/>
  <c r="X376" i="27"/>
  <c r="W376" i="27"/>
  <c r="V376" i="27"/>
  <c r="U376" i="27"/>
  <c r="T376" i="27"/>
  <c r="S376" i="27"/>
  <c r="R376" i="27"/>
  <c r="Q376" i="27"/>
  <c r="P376" i="27"/>
  <c r="O376" i="27"/>
  <c r="N376" i="27"/>
  <c r="M376" i="27"/>
  <c r="L376" i="27"/>
  <c r="K376" i="27"/>
  <c r="J376" i="27"/>
  <c r="I376" i="27"/>
  <c r="H376" i="27"/>
  <c r="G376" i="27"/>
  <c r="F376" i="27"/>
  <c r="E376" i="27"/>
  <c r="D376" i="27"/>
  <c r="BH375" i="27"/>
  <c r="BG375" i="27"/>
  <c r="BF375" i="27"/>
  <c r="BE375" i="27"/>
  <c r="BD375" i="27"/>
  <c r="BC375" i="27"/>
  <c r="BB375" i="27"/>
  <c r="BA375" i="27"/>
  <c r="AZ375" i="27"/>
  <c r="AY375" i="27"/>
  <c r="AX375" i="27"/>
  <c r="AW375" i="27"/>
  <c r="AV375" i="27"/>
  <c r="AU375" i="27"/>
  <c r="AT375" i="27"/>
  <c r="AS375" i="27"/>
  <c r="AR375" i="27"/>
  <c r="AQ375" i="27"/>
  <c r="AP375" i="27"/>
  <c r="AO375" i="27"/>
  <c r="AN375" i="27"/>
  <c r="AM375" i="27"/>
  <c r="AL375" i="27"/>
  <c r="AK375" i="27"/>
  <c r="AJ375" i="27"/>
  <c r="AI375" i="27"/>
  <c r="AH375" i="27"/>
  <c r="AG375" i="27"/>
  <c r="AF375" i="27"/>
  <c r="AE375" i="27"/>
  <c r="AD375" i="27"/>
  <c r="AC375" i="27"/>
  <c r="AB375" i="27"/>
  <c r="AA375" i="27"/>
  <c r="Z375" i="27"/>
  <c r="Y375" i="27"/>
  <c r="X375" i="27"/>
  <c r="W375" i="27"/>
  <c r="V375" i="27"/>
  <c r="U375" i="27"/>
  <c r="T375" i="27"/>
  <c r="S375" i="27"/>
  <c r="R375" i="27"/>
  <c r="Q375" i="27"/>
  <c r="P375" i="27"/>
  <c r="O375" i="27"/>
  <c r="N375" i="27"/>
  <c r="M375" i="27"/>
  <c r="L375" i="27"/>
  <c r="K375" i="27"/>
  <c r="J375" i="27"/>
  <c r="I375" i="27"/>
  <c r="H375" i="27"/>
  <c r="G375" i="27"/>
  <c r="F375" i="27"/>
  <c r="E375" i="27"/>
  <c r="D375" i="27"/>
  <c r="BH374" i="27"/>
  <c r="BG374" i="27"/>
  <c r="BF374" i="27"/>
  <c r="BE374" i="27"/>
  <c r="BD374" i="27"/>
  <c r="BC374" i="27"/>
  <c r="BB374" i="27"/>
  <c r="BA374" i="27"/>
  <c r="AZ374" i="27"/>
  <c r="AY374" i="27"/>
  <c r="AX374" i="27"/>
  <c r="AW374" i="27"/>
  <c r="AV374" i="27"/>
  <c r="AU374" i="27"/>
  <c r="AT374" i="27"/>
  <c r="AS374" i="27"/>
  <c r="AR374" i="27"/>
  <c r="AQ374" i="27"/>
  <c r="AP374" i="27"/>
  <c r="AO374" i="27"/>
  <c r="AN374" i="27"/>
  <c r="AM374" i="27"/>
  <c r="AL374" i="27"/>
  <c r="AK374" i="27"/>
  <c r="AJ374" i="27"/>
  <c r="AI374" i="27"/>
  <c r="AH374" i="27"/>
  <c r="AG374" i="27"/>
  <c r="AF374" i="27"/>
  <c r="AE374" i="27"/>
  <c r="AD374" i="27"/>
  <c r="AC374" i="27"/>
  <c r="AB374" i="27"/>
  <c r="AA374" i="27"/>
  <c r="Z374" i="27"/>
  <c r="Y374" i="27"/>
  <c r="X374" i="27"/>
  <c r="W374" i="27"/>
  <c r="V374" i="27"/>
  <c r="U374" i="27"/>
  <c r="T374" i="27"/>
  <c r="S374" i="27"/>
  <c r="R374" i="27"/>
  <c r="Q374" i="27"/>
  <c r="P374" i="27"/>
  <c r="O374" i="27"/>
  <c r="N374" i="27"/>
  <c r="M374" i="27"/>
  <c r="L374" i="27"/>
  <c r="K374" i="27"/>
  <c r="J374" i="27"/>
  <c r="I374" i="27"/>
  <c r="G374" i="27"/>
  <c r="F374" i="27"/>
  <c r="E374" i="27"/>
  <c r="D374" i="27"/>
  <c r="BH373" i="27"/>
  <c r="BG373" i="27"/>
  <c r="BF373" i="27"/>
  <c r="BE373" i="27"/>
  <c r="BD373" i="27"/>
  <c r="BC373" i="27"/>
  <c r="BB373" i="27"/>
  <c r="BA373" i="27"/>
  <c r="AZ373" i="27"/>
  <c r="AY373" i="27"/>
  <c r="AX373" i="27"/>
  <c r="AW373" i="27"/>
  <c r="AV373" i="27"/>
  <c r="AU373" i="27"/>
  <c r="AT373" i="27"/>
  <c r="AS373" i="27"/>
  <c r="AR373" i="27"/>
  <c r="AQ373" i="27"/>
  <c r="AP373" i="27"/>
  <c r="AO373" i="27"/>
  <c r="AN373" i="27"/>
  <c r="AM373" i="27"/>
  <c r="AL373" i="27"/>
  <c r="AK373" i="27"/>
  <c r="AJ373" i="27"/>
  <c r="AI373" i="27"/>
  <c r="AH373" i="27"/>
  <c r="AG373" i="27"/>
  <c r="AF373" i="27"/>
  <c r="AE373" i="27"/>
  <c r="AD373" i="27"/>
  <c r="AC373" i="27"/>
  <c r="AB373" i="27"/>
  <c r="AA373" i="27"/>
  <c r="Z373" i="27"/>
  <c r="Y373" i="27"/>
  <c r="X373" i="27"/>
  <c r="W373" i="27"/>
  <c r="V373" i="27"/>
  <c r="U373" i="27"/>
  <c r="T373" i="27"/>
  <c r="S373" i="27"/>
  <c r="R373" i="27"/>
  <c r="Q373" i="27"/>
  <c r="P373" i="27"/>
  <c r="O373" i="27"/>
  <c r="N373" i="27"/>
  <c r="M373" i="27"/>
  <c r="L373" i="27"/>
  <c r="K373" i="27"/>
  <c r="J373" i="27"/>
  <c r="I373" i="27"/>
  <c r="H373" i="27"/>
  <c r="G373" i="27"/>
  <c r="F373" i="27"/>
  <c r="E373" i="27"/>
  <c r="D373" i="27"/>
  <c r="BH372" i="27"/>
  <c r="BG372" i="27"/>
  <c r="BF372" i="27"/>
  <c r="BE372" i="27"/>
  <c r="BD372" i="27"/>
  <c r="BC372" i="27"/>
  <c r="BB372" i="27"/>
  <c r="BA372" i="27"/>
  <c r="AZ372" i="27"/>
  <c r="AY372" i="27"/>
  <c r="AX372" i="27"/>
  <c r="AW372" i="27"/>
  <c r="AV372" i="27"/>
  <c r="AU372" i="27"/>
  <c r="AT372" i="27"/>
  <c r="AS372" i="27"/>
  <c r="AR372" i="27"/>
  <c r="AQ372" i="27"/>
  <c r="AP372" i="27"/>
  <c r="AO372" i="27"/>
  <c r="AN372" i="27"/>
  <c r="AM372" i="27"/>
  <c r="AL372" i="27"/>
  <c r="AK372" i="27"/>
  <c r="AJ372" i="27"/>
  <c r="AI372" i="27"/>
  <c r="AH372" i="27"/>
  <c r="AG372" i="27"/>
  <c r="AF372" i="27"/>
  <c r="AE372" i="27"/>
  <c r="AD372" i="27"/>
  <c r="AC372" i="27"/>
  <c r="AB372" i="27"/>
  <c r="AA372" i="27"/>
  <c r="Z372" i="27"/>
  <c r="Y372" i="27"/>
  <c r="X372" i="27"/>
  <c r="W372" i="27"/>
  <c r="V372" i="27"/>
  <c r="U372" i="27"/>
  <c r="T372" i="27"/>
  <c r="S372" i="27"/>
  <c r="R372" i="27"/>
  <c r="Q372" i="27"/>
  <c r="P372" i="27"/>
  <c r="O372" i="27"/>
  <c r="N372" i="27"/>
  <c r="M372" i="27"/>
  <c r="L372" i="27"/>
  <c r="K372" i="27"/>
  <c r="J372" i="27"/>
  <c r="I372" i="27"/>
  <c r="H372" i="27"/>
  <c r="G372" i="27"/>
  <c r="F372" i="27"/>
  <c r="E372" i="27"/>
  <c r="D372" i="27"/>
  <c r="BH371" i="27"/>
  <c r="BG371" i="27"/>
  <c r="BF371" i="27"/>
  <c r="BE371" i="27"/>
  <c r="BD371" i="27"/>
  <c r="BC371" i="27"/>
  <c r="BB371" i="27"/>
  <c r="BA371" i="27"/>
  <c r="AZ371" i="27"/>
  <c r="AY371" i="27"/>
  <c r="AX371" i="27"/>
  <c r="AW371" i="27"/>
  <c r="AV371" i="27"/>
  <c r="AU371" i="27"/>
  <c r="AT371" i="27"/>
  <c r="AS371" i="27"/>
  <c r="AR371" i="27"/>
  <c r="AQ371" i="27"/>
  <c r="AP371" i="27"/>
  <c r="AO371" i="27"/>
  <c r="AN371" i="27"/>
  <c r="AM371" i="27"/>
  <c r="AL371" i="27"/>
  <c r="AK371" i="27"/>
  <c r="AJ371" i="27"/>
  <c r="AI371" i="27"/>
  <c r="AH371" i="27"/>
  <c r="AG371" i="27"/>
  <c r="AF371" i="27"/>
  <c r="AE371" i="27"/>
  <c r="AD371" i="27"/>
  <c r="AC371" i="27"/>
  <c r="AB371" i="27"/>
  <c r="AA371" i="27"/>
  <c r="Z371" i="27"/>
  <c r="Y371" i="27"/>
  <c r="X371" i="27"/>
  <c r="W371" i="27"/>
  <c r="V371" i="27"/>
  <c r="U371" i="27"/>
  <c r="T371" i="27"/>
  <c r="S371" i="27"/>
  <c r="R371" i="27"/>
  <c r="Q371" i="27"/>
  <c r="P371" i="27"/>
  <c r="O371" i="27"/>
  <c r="N371" i="27"/>
  <c r="M371" i="27"/>
  <c r="L371" i="27"/>
  <c r="K371" i="27"/>
  <c r="J371" i="27"/>
  <c r="I371" i="27"/>
  <c r="H371" i="27"/>
  <c r="G371" i="27"/>
  <c r="F371" i="27"/>
  <c r="E371" i="27"/>
  <c r="D371" i="27"/>
  <c r="BH370" i="27"/>
  <c r="BG370" i="27"/>
  <c r="BF370" i="27"/>
  <c r="BE370" i="27"/>
  <c r="BD370" i="27"/>
  <c r="BC370" i="27"/>
  <c r="BB370" i="27"/>
  <c r="BA370" i="27"/>
  <c r="AZ370" i="27"/>
  <c r="AY370" i="27"/>
  <c r="AX370" i="27"/>
  <c r="AW370" i="27"/>
  <c r="AV370" i="27"/>
  <c r="AU370" i="27"/>
  <c r="AT370" i="27"/>
  <c r="AS370" i="27"/>
  <c r="AR370" i="27"/>
  <c r="AQ370" i="27"/>
  <c r="AP370" i="27"/>
  <c r="AO370" i="27"/>
  <c r="AN370" i="27"/>
  <c r="AM370" i="27"/>
  <c r="AL370" i="27"/>
  <c r="AK370" i="27"/>
  <c r="AJ370" i="27"/>
  <c r="AI370" i="27"/>
  <c r="AH370" i="27"/>
  <c r="AG370" i="27"/>
  <c r="AF370" i="27"/>
  <c r="AE370" i="27"/>
  <c r="AD370" i="27"/>
  <c r="AC370" i="27"/>
  <c r="AB370" i="27"/>
  <c r="AA370" i="27"/>
  <c r="Z370" i="27"/>
  <c r="Y370" i="27"/>
  <c r="X370" i="27"/>
  <c r="W370" i="27"/>
  <c r="V370" i="27"/>
  <c r="U370" i="27"/>
  <c r="T370" i="27"/>
  <c r="S370" i="27"/>
  <c r="R370" i="27"/>
  <c r="Q370" i="27"/>
  <c r="P370" i="27"/>
  <c r="O370" i="27"/>
  <c r="N370" i="27"/>
  <c r="M370" i="27"/>
  <c r="L370" i="27"/>
  <c r="K370" i="27"/>
  <c r="I370" i="27"/>
  <c r="H370" i="27"/>
  <c r="G370" i="27"/>
  <c r="F370" i="27"/>
  <c r="E370" i="27"/>
  <c r="D370" i="27"/>
  <c r="BH369" i="27"/>
  <c r="BG369" i="27"/>
  <c r="BF369" i="27"/>
  <c r="BE369" i="27"/>
  <c r="BD369" i="27"/>
  <c r="BC369" i="27"/>
  <c r="BB369" i="27"/>
  <c r="BA369" i="27"/>
  <c r="AZ369" i="27"/>
  <c r="AY369" i="27"/>
  <c r="AX369" i="27"/>
  <c r="AW369" i="27"/>
  <c r="AV369" i="27"/>
  <c r="AU369" i="27"/>
  <c r="AT369" i="27"/>
  <c r="AS369" i="27"/>
  <c r="AR369" i="27"/>
  <c r="AQ369" i="27"/>
  <c r="AP369" i="27"/>
  <c r="AO369" i="27"/>
  <c r="AN369" i="27"/>
  <c r="AM369" i="27"/>
  <c r="AL369" i="27"/>
  <c r="AK369" i="27"/>
  <c r="AJ369" i="27"/>
  <c r="AI369" i="27"/>
  <c r="AH369" i="27"/>
  <c r="AG369" i="27"/>
  <c r="AF369" i="27"/>
  <c r="AE369" i="27"/>
  <c r="AD369" i="27"/>
  <c r="AC369" i="27"/>
  <c r="AB369" i="27"/>
  <c r="AA369" i="27"/>
  <c r="Z369" i="27"/>
  <c r="Y369" i="27"/>
  <c r="X369" i="27"/>
  <c r="V369" i="27"/>
  <c r="U369" i="27"/>
  <c r="T369" i="27"/>
  <c r="S369" i="27"/>
  <c r="R369" i="27"/>
  <c r="Q369" i="27"/>
  <c r="P369" i="27"/>
  <c r="O369" i="27"/>
  <c r="N369" i="27"/>
  <c r="M369" i="27"/>
  <c r="L369" i="27"/>
  <c r="K369" i="27"/>
  <c r="J369" i="27"/>
  <c r="I369" i="27"/>
  <c r="H369" i="27"/>
  <c r="G369" i="27"/>
  <c r="F369" i="27"/>
  <c r="E369" i="27"/>
  <c r="D369" i="27"/>
  <c r="BH368" i="27"/>
  <c r="BG368" i="27"/>
  <c r="BF368" i="27"/>
  <c r="BE368" i="27"/>
  <c r="BD368" i="27"/>
  <c r="BC368" i="27"/>
  <c r="BB368" i="27"/>
  <c r="BA368" i="27"/>
  <c r="AZ368" i="27"/>
  <c r="AY368" i="27"/>
  <c r="AX368" i="27"/>
  <c r="AW368" i="27"/>
  <c r="AV368" i="27"/>
  <c r="AU368" i="27"/>
  <c r="AT368" i="27"/>
  <c r="AS368" i="27"/>
  <c r="AR368" i="27"/>
  <c r="AQ368" i="27"/>
  <c r="AP368" i="27"/>
  <c r="AO368" i="27"/>
  <c r="AN368" i="27"/>
  <c r="AM368" i="27"/>
  <c r="AL368" i="27"/>
  <c r="AK368" i="27"/>
  <c r="AJ368" i="27"/>
  <c r="AI368" i="27"/>
  <c r="AH368" i="27"/>
  <c r="AG368" i="27"/>
  <c r="AF368" i="27"/>
  <c r="AE368" i="27"/>
  <c r="AD368" i="27"/>
  <c r="AC368" i="27"/>
  <c r="AB368" i="27"/>
  <c r="AA368" i="27"/>
  <c r="Z368" i="27"/>
  <c r="Y368" i="27"/>
  <c r="X368" i="27"/>
  <c r="V368" i="27"/>
  <c r="U368" i="27"/>
  <c r="T368" i="27"/>
  <c r="S368" i="27"/>
  <c r="R368" i="27"/>
  <c r="Q368" i="27"/>
  <c r="P368" i="27"/>
  <c r="O368" i="27"/>
  <c r="N368" i="27"/>
  <c r="M368" i="27"/>
  <c r="L368" i="27"/>
  <c r="K368" i="27"/>
  <c r="J368" i="27"/>
  <c r="I368" i="27"/>
  <c r="H368" i="27"/>
  <c r="G368" i="27"/>
  <c r="F368" i="27"/>
  <c r="E368" i="27"/>
  <c r="D368" i="27"/>
  <c r="BH367" i="27"/>
  <c r="BG367" i="27"/>
  <c r="BF367" i="27"/>
  <c r="BE367" i="27"/>
  <c r="BD367" i="27"/>
  <c r="BC367" i="27"/>
  <c r="BB367" i="27"/>
  <c r="BA367" i="27"/>
  <c r="AZ367" i="27"/>
  <c r="AY367" i="27"/>
  <c r="AX367" i="27"/>
  <c r="AW367" i="27"/>
  <c r="AV367" i="27"/>
  <c r="AU367" i="27"/>
  <c r="AT367" i="27"/>
  <c r="AS367" i="27"/>
  <c r="AR367" i="27"/>
  <c r="AQ367" i="27"/>
  <c r="AP367" i="27"/>
  <c r="AO367" i="27"/>
  <c r="AN367" i="27"/>
  <c r="AM367" i="27"/>
  <c r="AL367" i="27"/>
  <c r="AK367" i="27"/>
  <c r="AJ367" i="27"/>
  <c r="AI367" i="27"/>
  <c r="AH367" i="27"/>
  <c r="AG367" i="27"/>
  <c r="AF367" i="27"/>
  <c r="AE367" i="27"/>
  <c r="AD367" i="27"/>
  <c r="AC367" i="27"/>
  <c r="AB367" i="27"/>
  <c r="AA367" i="27"/>
  <c r="Z367" i="27"/>
  <c r="Y367" i="27"/>
  <c r="X367" i="27"/>
  <c r="W367" i="27"/>
  <c r="U367" i="27"/>
  <c r="T367" i="27"/>
  <c r="S367" i="27"/>
  <c r="R367" i="27"/>
  <c r="Q367" i="27"/>
  <c r="P367" i="27"/>
  <c r="O367" i="27"/>
  <c r="N367" i="27"/>
  <c r="M367" i="27"/>
  <c r="L367" i="27"/>
  <c r="K367" i="27"/>
  <c r="J367" i="27"/>
  <c r="I367" i="27"/>
  <c r="H367" i="27"/>
  <c r="G367" i="27"/>
  <c r="F367" i="27"/>
  <c r="E367" i="27"/>
  <c r="D367" i="27"/>
  <c r="BH366" i="27"/>
  <c r="BG366" i="27"/>
  <c r="BF366" i="27"/>
  <c r="BE366" i="27"/>
  <c r="BD366" i="27"/>
  <c r="BC366" i="27"/>
  <c r="BB366" i="27"/>
  <c r="BA366" i="27"/>
  <c r="AZ366" i="27"/>
  <c r="AY366" i="27"/>
  <c r="AX366" i="27"/>
  <c r="AW366" i="27"/>
  <c r="AV366" i="27"/>
  <c r="AU366" i="27"/>
  <c r="AT366" i="27"/>
  <c r="AS366" i="27"/>
  <c r="AR366" i="27"/>
  <c r="AQ366" i="27"/>
  <c r="AP366" i="27"/>
  <c r="AO366" i="27"/>
  <c r="AN366" i="27"/>
  <c r="AL366" i="27"/>
  <c r="AK366" i="27"/>
  <c r="AJ366" i="27"/>
  <c r="AI366" i="27"/>
  <c r="AH366" i="27"/>
  <c r="AG366" i="27"/>
  <c r="AF366" i="27"/>
  <c r="AE366" i="27"/>
  <c r="AD366" i="27"/>
  <c r="AC366" i="27"/>
  <c r="AB366" i="27"/>
  <c r="AA366" i="27"/>
  <c r="Z366" i="27"/>
  <c r="Y366" i="27"/>
  <c r="X366" i="27"/>
  <c r="W366" i="27"/>
  <c r="V366" i="27"/>
  <c r="U366" i="27"/>
  <c r="T366" i="27"/>
  <c r="S366" i="27"/>
  <c r="R366" i="27"/>
  <c r="Q366" i="27"/>
  <c r="P366" i="27"/>
  <c r="O366" i="27"/>
  <c r="N366" i="27"/>
  <c r="M366" i="27"/>
  <c r="L366" i="27"/>
  <c r="K366" i="27"/>
  <c r="J366" i="27"/>
  <c r="I366" i="27"/>
  <c r="H366" i="27"/>
  <c r="G366" i="27"/>
  <c r="F366" i="27"/>
  <c r="E366" i="27"/>
  <c r="D366" i="27"/>
  <c r="BH365" i="27"/>
  <c r="BG365" i="27"/>
  <c r="BF365" i="27"/>
  <c r="BE365" i="27"/>
  <c r="BD365" i="27"/>
  <c r="BC365" i="27"/>
  <c r="BB365" i="27"/>
  <c r="BA365" i="27"/>
  <c r="AZ365" i="27"/>
  <c r="AY365" i="27"/>
  <c r="AX365" i="27"/>
  <c r="AW365" i="27"/>
  <c r="AV365" i="27"/>
  <c r="AU365" i="27"/>
  <c r="AT365" i="27"/>
  <c r="AS365" i="27"/>
  <c r="AR365" i="27"/>
  <c r="AQ365" i="27"/>
  <c r="AP365" i="27"/>
  <c r="AO365" i="27"/>
  <c r="AN365" i="27"/>
  <c r="AL365" i="27"/>
  <c r="AK365" i="27"/>
  <c r="AJ365" i="27"/>
  <c r="AI365" i="27"/>
  <c r="AH365" i="27"/>
  <c r="AG365" i="27"/>
  <c r="AF365" i="27"/>
  <c r="AE365" i="27"/>
  <c r="AD365" i="27"/>
  <c r="AC365" i="27"/>
  <c r="AB365" i="27"/>
  <c r="AA365" i="27"/>
  <c r="Z365" i="27"/>
  <c r="Y365" i="27"/>
  <c r="X365" i="27"/>
  <c r="W365" i="27"/>
  <c r="V365" i="27"/>
  <c r="U365" i="27"/>
  <c r="T365" i="27"/>
  <c r="S365" i="27"/>
  <c r="R365" i="27"/>
  <c r="Q365" i="27"/>
  <c r="P365" i="27"/>
  <c r="O365" i="27"/>
  <c r="N365" i="27"/>
  <c r="M365" i="27"/>
  <c r="L365" i="27"/>
  <c r="K365" i="27"/>
  <c r="J365" i="27"/>
  <c r="I365" i="27"/>
  <c r="H365" i="27"/>
  <c r="G365" i="27"/>
  <c r="F365" i="27"/>
  <c r="E365" i="27"/>
  <c r="D365" i="27"/>
  <c r="BH364" i="27"/>
  <c r="BG364" i="27"/>
  <c r="BF364" i="27"/>
  <c r="BE364" i="27"/>
  <c r="BD364" i="27"/>
  <c r="BC364" i="27"/>
  <c r="BB364" i="27"/>
  <c r="BA364" i="27"/>
  <c r="AZ364" i="27"/>
  <c r="AY364" i="27"/>
  <c r="AX364" i="27"/>
  <c r="AW364" i="27"/>
  <c r="AV364" i="27"/>
  <c r="AU364" i="27"/>
  <c r="AT364" i="27"/>
  <c r="AS364" i="27"/>
  <c r="AR364" i="27"/>
  <c r="AQ364" i="27"/>
  <c r="AP364" i="27"/>
  <c r="AO364" i="27"/>
  <c r="AN364" i="27"/>
  <c r="AL364" i="27"/>
  <c r="AK364" i="27"/>
  <c r="AJ364" i="27"/>
  <c r="AI364" i="27"/>
  <c r="AH364" i="27"/>
  <c r="AG364" i="27"/>
  <c r="AF364" i="27"/>
  <c r="AE364" i="27"/>
  <c r="AD364" i="27"/>
  <c r="AC364" i="27"/>
  <c r="AB364" i="27"/>
  <c r="AA364" i="27"/>
  <c r="Z364" i="27"/>
  <c r="Y364" i="27"/>
  <c r="X364" i="27"/>
  <c r="W364" i="27"/>
  <c r="V364" i="27"/>
  <c r="U364" i="27"/>
  <c r="T364" i="27"/>
  <c r="S364" i="27"/>
  <c r="R364" i="27"/>
  <c r="Q364" i="27"/>
  <c r="P364" i="27"/>
  <c r="O364" i="27"/>
  <c r="N364" i="27"/>
  <c r="M364" i="27"/>
  <c r="L364" i="27"/>
  <c r="K364" i="27"/>
  <c r="J364" i="27"/>
  <c r="I364" i="27"/>
  <c r="H364" i="27"/>
  <c r="G364" i="27"/>
  <c r="F364" i="27"/>
  <c r="E364" i="27"/>
  <c r="D364" i="27"/>
  <c r="BH363" i="27"/>
  <c r="BG363" i="27"/>
  <c r="BF363" i="27"/>
  <c r="BE363" i="27"/>
  <c r="BD363" i="27"/>
  <c r="BC363" i="27"/>
  <c r="BB363" i="27"/>
  <c r="BA363" i="27"/>
  <c r="AZ363" i="27"/>
  <c r="AY363" i="27"/>
  <c r="AX363" i="27"/>
  <c r="AW363" i="27"/>
  <c r="AV363" i="27"/>
  <c r="AU363" i="27"/>
  <c r="AT363" i="27"/>
  <c r="AS363" i="27"/>
  <c r="AR363" i="27"/>
  <c r="AQ363" i="27"/>
  <c r="AP363" i="27"/>
  <c r="AO363" i="27"/>
  <c r="AN363" i="27"/>
  <c r="AL363" i="27"/>
  <c r="AK363" i="27"/>
  <c r="AJ363" i="27"/>
  <c r="AI363" i="27"/>
  <c r="AH363" i="27"/>
  <c r="AG363" i="27"/>
  <c r="AF363" i="27"/>
  <c r="AE363" i="27"/>
  <c r="AD363" i="27"/>
  <c r="AC363" i="27"/>
  <c r="AB363" i="27"/>
  <c r="AA363" i="27"/>
  <c r="Z363" i="27"/>
  <c r="Y363" i="27"/>
  <c r="X363" i="27"/>
  <c r="W363" i="27"/>
  <c r="V363" i="27"/>
  <c r="U363" i="27"/>
  <c r="T363" i="27"/>
  <c r="S363" i="27"/>
  <c r="R363" i="27"/>
  <c r="Q363" i="27"/>
  <c r="P363" i="27"/>
  <c r="O363" i="27"/>
  <c r="N363" i="27"/>
  <c r="M363" i="27"/>
  <c r="L363" i="27"/>
  <c r="K363" i="27"/>
  <c r="J363" i="27"/>
  <c r="I363" i="27"/>
  <c r="H363" i="27"/>
  <c r="G363" i="27"/>
  <c r="F363" i="27"/>
  <c r="E363" i="27"/>
  <c r="D363" i="27"/>
  <c r="BH362" i="27"/>
  <c r="BG362" i="27"/>
  <c r="BF362" i="27"/>
  <c r="BE362" i="27"/>
  <c r="BD362" i="27"/>
  <c r="BC362" i="27"/>
  <c r="BB362" i="27"/>
  <c r="BA362" i="27"/>
  <c r="AZ362" i="27"/>
  <c r="AY362" i="27"/>
  <c r="AX362" i="27"/>
  <c r="AW362" i="27"/>
  <c r="AV362" i="27"/>
  <c r="AU362" i="27"/>
  <c r="AT362" i="27"/>
  <c r="AS362" i="27"/>
  <c r="AR362" i="27"/>
  <c r="AQ362" i="27"/>
  <c r="AP362" i="27"/>
  <c r="AO362" i="27"/>
  <c r="AN362" i="27"/>
  <c r="AL362" i="27"/>
  <c r="AK362" i="27"/>
  <c r="AJ362" i="27"/>
  <c r="AI362" i="27"/>
  <c r="AH362" i="27"/>
  <c r="AG362" i="27"/>
  <c r="AF362" i="27"/>
  <c r="AE362" i="27"/>
  <c r="AD362" i="27"/>
  <c r="AC362" i="27"/>
  <c r="AB362" i="27"/>
  <c r="AA362" i="27"/>
  <c r="Z362" i="27"/>
  <c r="Y362" i="27"/>
  <c r="X362" i="27"/>
  <c r="W362" i="27"/>
  <c r="V362" i="27"/>
  <c r="U362" i="27"/>
  <c r="T362" i="27"/>
  <c r="S362" i="27"/>
  <c r="R362" i="27"/>
  <c r="Q362" i="27"/>
  <c r="P362" i="27"/>
  <c r="O362" i="27"/>
  <c r="N362" i="27"/>
  <c r="M362" i="27"/>
  <c r="L362" i="27"/>
  <c r="K362" i="27"/>
  <c r="J362" i="27"/>
  <c r="I362" i="27"/>
  <c r="H362" i="27"/>
  <c r="G362" i="27"/>
  <c r="F362" i="27"/>
  <c r="E362" i="27"/>
  <c r="D362" i="27"/>
  <c r="BH361" i="27"/>
  <c r="BG361" i="27"/>
  <c r="BF361" i="27"/>
  <c r="BE361" i="27"/>
  <c r="BD361" i="27"/>
  <c r="BC361" i="27"/>
  <c r="BB361" i="27"/>
  <c r="BA361" i="27"/>
  <c r="AZ361" i="27"/>
  <c r="AY361" i="27"/>
  <c r="AX361" i="27"/>
  <c r="AW361" i="27"/>
  <c r="AV361" i="27"/>
  <c r="AU361" i="27"/>
  <c r="AT361" i="27"/>
  <c r="AS361" i="27"/>
  <c r="AR361" i="27"/>
  <c r="AQ361" i="27"/>
  <c r="AP361" i="27"/>
  <c r="AO361" i="27"/>
  <c r="AN361" i="27"/>
  <c r="AL361" i="27"/>
  <c r="AK361" i="27"/>
  <c r="AJ361" i="27"/>
  <c r="AI361" i="27"/>
  <c r="AH361" i="27"/>
  <c r="AG361" i="27"/>
  <c r="AF361" i="27"/>
  <c r="AE361" i="27"/>
  <c r="AD361" i="27"/>
  <c r="AC361" i="27"/>
  <c r="AB361" i="27"/>
  <c r="AA361" i="27"/>
  <c r="Z361" i="27"/>
  <c r="Y361" i="27"/>
  <c r="X361" i="27"/>
  <c r="W361" i="27"/>
  <c r="V361" i="27"/>
  <c r="U361" i="27"/>
  <c r="T361" i="27"/>
  <c r="S361" i="27"/>
  <c r="R361" i="27"/>
  <c r="Q361" i="27"/>
  <c r="P361" i="27"/>
  <c r="O361" i="27"/>
  <c r="N361" i="27"/>
  <c r="M361" i="27"/>
  <c r="L361" i="27"/>
  <c r="K361" i="27"/>
  <c r="J361" i="27"/>
  <c r="I361" i="27"/>
  <c r="H361" i="27"/>
  <c r="G361" i="27"/>
  <c r="F361" i="27"/>
  <c r="E361" i="27"/>
  <c r="D361" i="27"/>
  <c r="BH360" i="27"/>
  <c r="BG360" i="27"/>
  <c r="BF360" i="27"/>
  <c r="BE360" i="27"/>
  <c r="BD360" i="27"/>
  <c r="BC360" i="27"/>
  <c r="BB360" i="27"/>
  <c r="BA360" i="27"/>
  <c r="AZ360" i="27"/>
  <c r="AY360" i="27"/>
  <c r="AX360" i="27"/>
  <c r="AW360" i="27"/>
  <c r="AV360" i="27"/>
  <c r="AU360" i="27"/>
  <c r="AT360" i="27"/>
  <c r="AS360" i="27"/>
  <c r="AR360" i="27"/>
  <c r="AQ360" i="27"/>
  <c r="AP360" i="27"/>
  <c r="AO360" i="27"/>
  <c r="AN360" i="27"/>
  <c r="AM360" i="27"/>
  <c r="AL360" i="27"/>
  <c r="AK360" i="27"/>
  <c r="AJ360" i="27"/>
  <c r="AI360" i="27"/>
  <c r="AH360" i="27"/>
  <c r="AG360" i="27"/>
  <c r="AF360" i="27"/>
  <c r="AE360" i="27"/>
  <c r="AD360" i="27"/>
  <c r="AC360" i="27"/>
  <c r="AB360" i="27"/>
  <c r="AA360" i="27"/>
  <c r="Z360" i="27"/>
  <c r="Y360" i="27"/>
  <c r="X360" i="27"/>
  <c r="W360" i="27"/>
  <c r="V360" i="27"/>
  <c r="U360" i="27"/>
  <c r="T360" i="27"/>
  <c r="S360" i="27"/>
  <c r="R360" i="27"/>
  <c r="Q360" i="27"/>
  <c r="P360" i="27"/>
  <c r="O360" i="27"/>
  <c r="N360" i="27"/>
  <c r="M360" i="27"/>
  <c r="L360" i="27"/>
  <c r="K360" i="27"/>
  <c r="J360" i="27"/>
  <c r="I360" i="27"/>
  <c r="H360" i="27"/>
  <c r="G360" i="27"/>
  <c r="F360" i="27"/>
  <c r="E360" i="27"/>
  <c r="D360" i="27"/>
  <c r="BH359" i="27"/>
  <c r="BG359" i="27"/>
  <c r="BF359" i="27"/>
  <c r="BE359" i="27"/>
  <c r="BD359" i="27"/>
  <c r="BC359" i="27"/>
  <c r="BB359" i="27"/>
  <c r="BA359" i="27"/>
  <c r="AZ359" i="27"/>
  <c r="AY359" i="27"/>
  <c r="AX359" i="27"/>
  <c r="AW359" i="27"/>
  <c r="AV359" i="27"/>
  <c r="AU359" i="27"/>
  <c r="AT359" i="27"/>
  <c r="AS359" i="27"/>
  <c r="AR359" i="27"/>
  <c r="AQ359" i="27"/>
  <c r="AP359" i="27"/>
  <c r="AO359" i="27"/>
  <c r="AN359" i="27"/>
  <c r="AM359" i="27"/>
  <c r="AL359" i="27"/>
  <c r="AJ359" i="27"/>
  <c r="AI359" i="27"/>
  <c r="AH359" i="27"/>
  <c r="AG359" i="27"/>
  <c r="AF359" i="27"/>
  <c r="AE359" i="27"/>
  <c r="AD359" i="27"/>
  <c r="AC359" i="27"/>
  <c r="AB359" i="27"/>
  <c r="AA359" i="27"/>
  <c r="Z359" i="27"/>
  <c r="Y359" i="27"/>
  <c r="X359" i="27"/>
  <c r="W359" i="27"/>
  <c r="V359" i="27"/>
  <c r="U359" i="27"/>
  <c r="T359" i="27"/>
  <c r="S359" i="27"/>
  <c r="R359" i="27"/>
  <c r="Q359" i="27"/>
  <c r="P359" i="27"/>
  <c r="O359" i="27"/>
  <c r="N359" i="27"/>
  <c r="M359" i="27"/>
  <c r="L359" i="27"/>
  <c r="K359" i="27"/>
  <c r="J359" i="27"/>
  <c r="I359" i="27"/>
  <c r="H359" i="27"/>
  <c r="G359" i="27"/>
  <c r="F359" i="27"/>
  <c r="E359" i="27"/>
  <c r="D359" i="27"/>
  <c r="BH358" i="27"/>
  <c r="BG358" i="27"/>
  <c r="BF358" i="27"/>
  <c r="BE358" i="27"/>
  <c r="BD358" i="27"/>
  <c r="BC358" i="27"/>
  <c r="BB358" i="27"/>
  <c r="BA358" i="27"/>
  <c r="AZ358" i="27"/>
  <c r="AY358" i="27"/>
  <c r="AX358" i="27"/>
  <c r="AW358" i="27"/>
  <c r="AV358" i="27"/>
  <c r="AU358" i="27"/>
  <c r="AT358" i="27"/>
  <c r="AS358" i="27"/>
  <c r="AR358" i="27"/>
  <c r="AQ358" i="27"/>
  <c r="AP358" i="27"/>
  <c r="AO358" i="27"/>
  <c r="AN358" i="27"/>
  <c r="AM358" i="27"/>
  <c r="AL358" i="27"/>
  <c r="AJ358" i="27"/>
  <c r="AI358" i="27"/>
  <c r="AH358" i="27"/>
  <c r="AG358" i="27"/>
  <c r="AF358" i="27"/>
  <c r="AE358" i="27"/>
  <c r="AD358" i="27"/>
  <c r="AC358" i="27"/>
  <c r="AB358" i="27"/>
  <c r="AA358" i="27"/>
  <c r="Z358" i="27"/>
  <c r="Y358" i="27"/>
  <c r="X358" i="27"/>
  <c r="W358" i="27"/>
  <c r="V358" i="27"/>
  <c r="U358" i="27"/>
  <c r="T358" i="27"/>
  <c r="S358" i="27"/>
  <c r="R358" i="27"/>
  <c r="Q358" i="27"/>
  <c r="P358" i="27"/>
  <c r="O358" i="27"/>
  <c r="N358" i="27"/>
  <c r="M358" i="27"/>
  <c r="L358" i="27"/>
  <c r="K358" i="27"/>
  <c r="J358" i="27"/>
  <c r="I358" i="27"/>
  <c r="H358" i="27"/>
  <c r="G358" i="27"/>
  <c r="F358" i="27"/>
  <c r="E358" i="27"/>
  <c r="D358" i="27"/>
  <c r="BH357" i="27"/>
  <c r="BG357" i="27"/>
  <c r="BF357" i="27"/>
  <c r="BE357" i="27"/>
  <c r="BD357" i="27"/>
  <c r="BC357" i="27"/>
  <c r="BB357" i="27"/>
  <c r="BA357" i="27"/>
  <c r="AZ357" i="27"/>
  <c r="AY357" i="27"/>
  <c r="AX357" i="27"/>
  <c r="AW357" i="27"/>
  <c r="AV357" i="27"/>
  <c r="AU357" i="27"/>
  <c r="AT357" i="27"/>
  <c r="AS357" i="27"/>
  <c r="AR357" i="27"/>
  <c r="AQ357" i="27"/>
  <c r="AP357" i="27"/>
  <c r="AO357" i="27"/>
  <c r="AN357" i="27"/>
  <c r="AM357" i="27"/>
  <c r="AL357" i="27"/>
  <c r="AJ357" i="27"/>
  <c r="AI357" i="27"/>
  <c r="AH357" i="27"/>
  <c r="AG357" i="27"/>
  <c r="AF357" i="27"/>
  <c r="AE357" i="27"/>
  <c r="AD357" i="27"/>
  <c r="AC357" i="27"/>
  <c r="AB357" i="27"/>
  <c r="AA357" i="27"/>
  <c r="Z357" i="27"/>
  <c r="Y357" i="27"/>
  <c r="X357" i="27"/>
  <c r="W357" i="27"/>
  <c r="V357" i="27"/>
  <c r="U357" i="27"/>
  <c r="T357" i="27"/>
  <c r="S357" i="27"/>
  <c r="R357" i="27"/>
  <c r="Q357" i="27"/>
  <c r="P357" i="27"/>
  <c r="O357" i="27"/>
  <c r="N357" i="27"/>
  <c r="M357" i="27"/>
  <c r="L357" i="27"/>
  <c r="K357" i="27"/>
  <c r="J357" i="27"/>
  <c r="I357" i="27"/>
  <c r="H357" i="27"/>
  <c r="G357" i="27"/>
  <c r="F357" i="27"/>
  <c r="E357" i="27"/>
  <c r="D357" i="27"/>
  <c r="BH356" i="27"/>
  <c r="BG356" i="27"/>
  <c r="BF356" i="27"/>
  <c r="BE356" i="27"/>
  <c r="BD356" i="27"/>
  <c r="BC356" i="27"/>
  <c r="BB356" i="27"/>
  <c r="BA356" i="27"/>
  <c r="AZ356" i="27"/>
  <c r="AY356" i="27"/>
  <c r="AX356" i="27"/>
  <c r="AW356" i="27"/>
  <c r="AV356" i="27"/>
  <c r="AU356" i="27"/>
  <c r="AT356" i="27"/>
  <c r="AS356" i="27"/>
  <c r="AR356" i="27"/>
  <c r="AQ356" i="27"/>
  <c r="AP356" i="27"/>
  <c r="AO356" i="27"/>
  <c r="AN356" i="27"/>
  <c r="AM356" i="27"/>
  <c r="AL356" i="27"/>
  <c r="AK356" i="27"/>
  <c r="AJ356" i="27"/>
  <c r="AI356" i="27"/>
  <c r="AH356" i="27"/>
  <c r="AG356" i="27"/>
  <c r="AF356" i="27"/>
  <c r="AE356" i="27"/>
  <c r="AD356" i="27"/>
  <c r="AC356" i="27"/>
  <c r="AB356" i="27"/>
  <c r="AA356" i="27"/>
  <c r="Z356" i="27"/>
  <c r="Y356" i="27"/>
  <c r="X356" i="27"/>
  <c r="W356" i="27"/>
  <c r="V356" i="27"/>
  <c r="U356" i="27"/>
  <c r="T356" i="27"/>
  <c r="S356" i="27"/>
  <c r="R356" i="27"/>
  <c r="Q356" i="27"/>
  <c r="P356" i="27"/>
  <c r="O356" i="27"/>
  <c r="N356" i="27"/>
  <c r="M356" i="27"/>
  <c r="L356" i="27"/>
  <c r="K356" i="27"/>
  <c r="J356" i="27"/>
  <c r="I356" i="27"/>
  <c r="H356" i="27"/>
  <c r="G356" i="27"/>
  <c r="F356" i="27"/>
  <c r="E356" i="27"/>
  <c r="D356" i="27"/>
  <c r="BH355" i="27"/>
  <c r="BG355" i="27"/>
  <c r="BF355" i="27"/>
  <c r="BE355" i="27"/>
  <c r="BD355" i="27"/>
  <c r="BC355" i="27"/>
  <c r="BB355" i="27"/>
  <c r="BA355" i="27"/>
  <c r="AZ355" i="27"/>
  <c r="AY355" i="27"/>
  <c r="AX355" i="27"/>
  <c r="AW355" i="27"/>
  <c r="AV355" i="27"/>
  <c r="AU355" i="27"/>
  <c r="AT355" i="27"/>
  <c r="AS355" i="27"/>
  <c r="AR355" i="27"/>
  <c r="AQ355" i="27"/>
  <c r="AP355" i="27"/>
  <c r="AO355" i="27"/>
  <c r="AN355" i="27"/>
  <c r="AM355" i="27"/>
  <c r="AL355" i="27"/>
  <c r="AJ355" i="27"/>
  <c r="AI355" i="27"/>
  <c r="AH355" i="27"/>
  <c r="AF355" i="27"/>
  <c r="AE355" i="27"/>
  <c r="AD355" i="27"/>
  <c r="AC355" i="27"/>
  <c r="AB355" i="27"/>
  <c r="AA355" i="27"/>
  <c r="Z355" i="27"/>
  <c r="Y355" i="27"/>
  <c r="X355" i="27"/>
  <c r="W355" i="27"/>
  <c r="V355" i="27"/>
  <c r="U355" i="27"/>
  <c r="T355" i="27"/>
  <c r="S355" i="27"/>
  <c r="R355" i="27"/>
  <c r="Q355" i="27"/>
  <c r="P355" i="27"/>
  <c r="O355" i="27"/>
  <c r="N355" i="27"/>
  <c r="M355" i="27"/>
  <c r="L355" i="27"/>
  <c r="K355" i="27"/>
  <c r="J355" i="27"/>
  <c r="I355" i="27"/>
  <c r="H355" i="27"/>
  <c r="G355" i="27"/>
  <c r="F355" i="27"/>
  <c r="E355" i="27"/>
  <c r="D355" i="27"/>
  <c r="BH354" i="27"/>
  <c r="BG354" i="27"/>
  <c r="BF354" i="27"/>
  <c r="BE354" i="27"/>
  <c r="BD354" i="27"/>
  <c r="BC354" i="27"/>
  <c r="BB354" i="27"/>
  <c r="BA354" i="27"/>
  <c r="AZ354" i="27"/>
  <c r="AY354" i="27"/>
  <c r="AX354" i="27"/>
  <c r="AW354" i="27"/>
  <c r="AV354" i="27"/>
  <c r="AU354" i="27"/>
  <c r="AT354" i="27"/>
  <c r="AS354" i="27"/>
  <c r="AR354" i="27"/>
  <c r="AQ354" i="27"/>
  <c r="AP354" i="27"/>
  <c r="AO354" i="27"/>
  <c r="AN354" i="27"/>
  <c r="AM354" i="27"/>
  <c r="AL354" i="27"/>
  <c r="AI354" i="27"/>
  <c r="AH354" i="27"/>
  <c r="AG354" i="27"/>
  <c r="AF354" i="27"/>
  <c r="AE354" i="27"/>
  <c r="AD354" i="27"/>
  <c r="AC354" i="27"/>
  <c r="AB354" i="27"/>
  <c r="AA354" i="27"/>
  <c r="Z354" i="27"/>
  <c r="Y354" i="27"/>
  <c r="X354" i="27"/>
  <c r="W354" i="27"/>
  <c r="V354" i="27"/>
  <c r="U354" i="27"/>
  <c r="T354" i="27"/>
  <c r="S354" i="27"/>
  <c r="R354" i="27"/>
  <c r="Q354" i="27"/>
  <c r="P354" i="27"/>
  <c r="O354" i="27"/>
  <c r="N354" i="27"/>
  <c r="M354" i="27"/>
  <c r="L354" i="27"/>
  <c r="K354" i="27"/>
  <c r="J354" i="27"/>
  <c r="I354" i="27"/>
  <c r="H354" i="27"/>
  <c r="G354" i="27"/>
  <c r="F354" i="27"/>
  <c r="E354" i="27"/>
  <c r="D354" i="27"/>
  <c r="BH353" i="27"/>
  <c r="BG353" i="27"/>
  <c r="BF353" i="27"/>
  <c r="BE353" i="27"/>
  <c r="BD353" i="27"/>
  <c r="BC353" i="27"/>
  <c r="BA353" i="27"/>
  <c r="AZ353" i="27"/>
  <c r="AY353" i="27"/>
  <c r="AX353" i="27"/>
  <c r="AW353" i="27"/>
  <c r="AV353" i="27"/>
  <c r="AU353" i="27"/>
  <c r="AT353" i="27"/>
  <c r="AS353" i="27"/>
  <c r="AR353" i="27"/>
  <c r="AQ353" i="27"/>
  <c r="AP353" i="27"/>
  <c r="AN353" i="27"/>
  <c r="AM353" i="27"/>
  <c r="AL353" i="27"/>
  <c r="AJ353" i="27"/>
  <c r="AI353" i="27"/>
  <c r="AH353" i="27"/>
  <c r="AF353" i="27"/>
  <c r="AE353" i="27"/>
  <c r="AD353" i="27"/>
  <c r="AC353" i="27"/>
  <c r="AB353" i="27"/>
  <c r="AA353" i="27"/>
  <c r="Z353" i="27"/>
  <c r="Y353" i="27"/>
  <c r="X353" i="27"/>
  <c r="W353" i="27"/>
  <c r="V353" i="27"/>
  <c r="U353" i="27"/>
  <c r="T353" i="27"/>
  <c r="S353" i="27"/>
  <c r="R353" i="27"/>
  <c r="Q353" i="27"/>
  <c r="P353" i="27"/>
  <c r="O353" i="27"/>
  <c r="N353" i="27"/>
  <c r="M353" i="27"/>
  <c r="L353" i="27"/>
  <c r="K353" i="27"/>
  <c r="J353" i="27"/>
  <c r="I353" i="27"/>
  <c r="H353" i="27"/>
  <c r="G353" i="27"/>
  <c r="F353" i="27"/>
  <c r="E353" i="27"/>
  <c r="D353" i="27"/>
  <c r="BH352" i="27"/>
  <c r="BG352" i="27"/>
  <c r="BF352" i="27"/>
  <c r="BE352" i="27"/>
  <c r="BD352" i="27"/>
  <c r="BC352" i="27"/>
  <c r="BB352" i="27"/>
  <c r="BA352" i="27"/>
  <c r="AZ352" i="27"/>
  <c r="AY352" i="27"/>
  <c r="AX352" i="27"/>
  <c r="AW352" i="27"/>
  <c r="AV352" i="27"/>
  <c r="AU352" i="27"/>
  <c r="AT352" i="27"/>
  <c r="AS352" i="27"/>
  <c r="AR352" i="27"/>
  <c r="AQ352" i="27"/>
  <c r="AP352" i="27"/>
  <c r="AO352" i="27"/>
  <c r="AN352" i="27"/>
  <c r="AM352" i="27"/>
  <c r="AL352" i="27"/>
  <c r="AJ352" i="27"/>
  <c r="AI352" i="27"/>
  <c r="AH352" i="27"/>
  <c r="AG352" i="27"/>
  <c r="AF352" i="27"/>
  <c r="AE352" i="27"/>
  <c r="AD352" i="27"/>
  <c r="AC352" i="27"/>
  <c r="AB352" i="27"/>
  <c r="AA352" i="27"/>
  <c r="Z352" i="27"/>
  <c r="Y352" i="27"/>
  <c r="X352" i="27"/>
  <c r="W352" i="27"/>
  <c r="V352" i="27"/>
  <c r="U352" i="27"/>
  <c r="T352" i="27"/>
  <c r="S352" i="27"/>
  <c r="R352" i="27"/>
  <c r="Q352" i="27"/>
  <c r="P352" i="27"/>
  <c r="O352" i="27"/>
  <c r="N352" i="27"/>
  <c r="M352" i="27"/>
  <c r="L352" i="27"/>
  <c r="K352" i="27"/>
  <c r="J352" i="27"/>
  <c r="I352" i="27"/>
  <c r="H352" i="27"/>
  <c r="G352" i="27"/>
  <c r="F352" i="27"/>
  <c r="E352" i="27"/>
  <c r="D352" i="27"/>
  <c r="BH351" i="27"/>
  <c r="BG351" i="27"/>
  <c r="BF351" i="27"/>
  <c r="BE351" i="27"/>
  <c r="BD351" i="27"/>
  <c r="BC351" i="27"/>
  <c r="BB351" i="27"/>
  <c r="BA351" i="27"/>
  <c r="AZ351" i="27"/>
  <c r="AY351" i="27"/>
  <c r="AX351" i="27"/>
  <c r="AW351" i="27"/>
  <c r="AV351" i="27"/>
  <c r="AU351" i="27"/>
  <c r="AT351" i="27"/>
  <c r="AS351" i="27"/>
  <c r="AR351" i="27"/>
  <c r="AQ351" i="27"/>
  <c r="AP351" i="27"/>
  <c r="AO351" i="27"/>
  <c r="AN351" i="27"/>
  <c r="AM351" i="27"/>
  <c r="AL351" i="27"/>
  <c r="AK351" i="27"/>
  <c r="AI351" i="27"/>
  <c r="AH351" i="27"/>
  <c r="AG351" i="27"/>
  <c r="AF351" i="27"/>
  <c r="AE351" i="27"/>
  <c r="AD351" i="27"/>
  <c r="AC351" i="27"/>
  <c r="AB351" i="27"/>
  <c r="AA351" i="27"/>
  <c r="Z351" i="27"/>
  <c r="Y351" i="27"/>
  <c r="X351" i="27"/>
  <c r="W351" i="27"/>
  <c r="V351" i="27"/>
  <c r="U351" i="27"/>
  <c r="T351" i="27"/>
  <c r="S351" i="27"/>
  <c r="R351" i="27"/>
  <c r="Q351" i="27"/>
  <c r="P351" i="27"/>
  <c r="O351" i="27"/>
  <c r="N351" i="27"/>
  <c r="M351" i="27"/>
  <c r="L351" i="27"/>
  <c r="K351" i="27"/>
  <c r="J351" i="27"/>
  <c r="I351" i="27"/>
  <c r="H351" i="27"/>
  <c r="G351" i="27"/>
  <c r="F351" i="27"/>
  <c r="E351" i="27"/>
  <c r="D351" i="27"/>
  <c r="BH350" i="27"/>
  <c r="BG350" i="27"/>
  <c r="BF350" i="27"/>
  <c r="BE350" i="27"/>
  <c r="BD350" i="27"/>
  <c r="BC350" i="27"/>
  <c r="BB350" i="27"/>
  <c r="BA350" i="27"/>
  <c r="AZ350" i="27"/>
  <c r="AY350" i="27"/>
  <c r="AX350" i="27"/>
  <c r="AW350" i="27"/>
  <c r="AV350" i="27"/>
  <c r="AU350" i="27"/>
  <c r="AT350" i="27"/>
  <c r="AS350" i="27"/>
  <c r="AR350" i="27"/>
  <c r="AQ350" i="27"/>
  <c r="AP350" i="27"/>
  <c r="AO350" i="27"/>
  <c r="AN350" i="27"/>
  <c r="AM350" i="27"/>
  <c r="AL350" i="27"/>
  <c r="AK350" i="27"/>
  <c r="AJ350" i="27"/>
  <c r="AI350" i="27"/>
  <c r="AH350" i="27"/>
  <c r="AG350" i="27"/>
  <c r="AF350" i="27"/>
  <c r="AE350" i="27"/>
  <c r="AD350" i="27"/>
  <c r="AC350" i="27"/>
  <c r="AB350" i="27"/>
  <c r="AA350" i="27"/>
  <c r="Z350" i="27"/>
  <c r="Y350" i="27"/>
  <c r="X350" i="27"/>
  <c r="W350" i="27"/>
  <c r="V350" i="27"/>
  <c r="U350" i="27"/>
  <c r="T350" i="27"/>
  <c r="S350" i="27"/>
  <c r="R350" i="27"/>
  <c r="Q350" i="27"/>
  <c r="P350" i="27"/>
  <c r="O350" i="27"/>
  <c r="N350" i="27"/>
  <c r="M350" i="27"/>
  <c r="L350" i="27"/>
  <c r="K350" i="27"/>
  <c r="J350" i="27"/>
  <c r="I350" i="27"/>
  <c r="H350" i="27"/>
  <c r="G350" i="27"/>
  <c r="F350" i="27"/>
  <c r="E350" i="27"/>
  <c r="D350" i="27"/>
  <c r="BH349" i="27"/>
  <c r="BG349" i="27"/>
  <c r="BF349" i="27"/>
  <c r="BE349" i="27"/>
  <c r="BD349" i="27"/>
  <c r="BC349" i="27"/>
  <c r="BB349" i="27"/>
  <c r="BA349" i="27"/>
  <c r="AZ349" i="27"/>
  <c r="AY349" i="27"/>
  <c r="AX349" i="27"/>
  <c r="AW349" i="27"/>
  <c r="AV349" i="27"/>
  <c r="AU349" i="27"/>
  <c r="AT349" i="27"/>
  <c r="AS349" i="27"/>
  <c r="AR349" i="27"/>
  <c r="AQ349" i="27"/>
  <c r="AP349" i="27"/>
  <c r="AO349" i="27"/>
  <c r="AN349" i="27"/>
  <c r="AM349" i="27"/>
  <c r="AL349" i="27"/>
  <c r="AK349" i="27"/>
  <c r="AI349" i="27"/>
  <c r="AH349" i="27"/>
  <c r="AG349" i="27"/>
  <c r="AF349" i="27"/>
  <c r="AE349" i="27"/>
  <c r="AD349" i="27"/>
  <c r="AC349" i="27"/>
  <c r="AB349" i="27"/>
  <c r="AA349" i="27"/>
  <c r="Z349" i="27"/>
  <c r="Y349" i="27"/>
  <c r="X349" i="27"/>
  <c r="W349" i="27"/>
  <c r="V349" i="27"/>
  <c r="U349" i="27"/>
  <c r="T349" i="27"/>
  <c r="S349" i="27"/>
  <c r="R349" i="27"/>
  <c r="Q349" i="27"/>
  <c r="P349" i="27"/>
  <c r="O349" i="27"/>
  <c r="N349" i="27"/>
  <c r="M349" i="27"/>
  <c r="L349" i="27"/>
  <c r="K349" i="27"/>
  <c r="J349" i="27"/>
  <c r="I349" i="27"/>
  <c r="H349" i="27"/>
  <c r="G349" i="27"/>
  <c r="F349" i="27"/>
  <c r="E349" i="27"/>
  <c r="D349" i="27"/>
  <c r="BH348" i="27"/>
  <c r="BG348" i="27"/>
  <c r="BF348" i="27"/>
  <c r="BE348" i="27"/>
  <c r="BD348" i="27"/>
  <c r="BC348" i="27"/>
  <c r="BB348" i="27"/>
  <c r="BA348" i="27"/>
  <c r="AZ348" i="27"/>
  <c r="AY348" i="27"/>
  <c r="AX348" i="27"/>
  <c r="AW348" i="27"/>
  <c r="AV348" i="27"/>
  <c r="AU348" i="27"/>
  <c r="AT348" i="27"/>
  <c r="AS348" i="27"/>
  <c r="AR348" i="27"/>
  <c r="AQ348" i="27"/>
  <c r="AP348" i="27"/>
  <c r="AO348" i="27"/>
  <c r="AN348" i="27"/>
  <c r="AM348" i="27"/>
  <c r="AL348" i="27"/>
  <c r="AK348" i="27"/>
  <c r="AJ348" i="27"/>
  <c r="AI348" i="27"/>
  <c r="AH348" i="27"/>
  <c r="AG348" i="27"/>
  <c r="AF348" i="27"/>
  <c r="AE348" i="27"/>
  <c r="AD348" i="27"/>
  <c r="AC348" i="27"/>
  <c r="AB348" i="27"/>
  <c r="AA348" i="27"/>
  <c r="Z348" i="27"/>
  <c r="Y348" i="27"/>
  <c r="X348" i="27"/>
  <c r="W348" i="27"/>
  <c r="V348" i="27"/>
  <c r="U348" i="27"/>
  <c r="T348" i="27"/>
  <c r="S348" i="27"/>
  <c r="R348" i="27"/>
  <c r="Q348" i="27"/>
  <c r="P348" i="27"/>
  <c r="O348" i="27"/>
  <c r="N348" i="27"/>
  <c r="M348" i="27"/>
  <c r="L348" i="27"/>
  <c r="K348" i="27"/>
  <c r="J348" i="27"/>
  <c r="I348" i="27"/>
  <c r="H348" i="27"/>
  <c r="G348" i="27"/>
  <c r="F348" i="27"/>
  <c r="E348" i="27"/>
  <c r="D348" i="27"/>
  <c r="BH347" i="27"/>
  <c r="BG347" i="27"/>
  <c r="BF347" i="27"/>
  <c r="BE347" i="27"/>
  <c r="BD347" i="27"/>
  <c r="BC347" i="27"/>
  <c r="BB347" i="27"/>
  <c r="BA347" i="27"/>
  <c r="AZ347" i="27"/>
  <c r="AY347" i="27"/>
  <c r="AX347" i="27"/>
  <c r="AW347" i="27"/>
  <c r="AV347" i="27"/>
  <c r="AU347" i="27"/>
  <c r="AT347" i="27"/>
  <c r="AS347" i="27"/>
  <c r="AR347" i="27"/>
  <c r="AQ347" i="27"/>
  <c r="AP347" i="27"/>
  <c r="AO347" i="27"/>
  <c r="AN347" i="27"/>
  <c r="AM347" i="27"/>
  <c r="AL347" i="27"/>
  <c r="AK347" i="27"/>
  <c r="AJ347" i="27"/>
  <c r="AI347" i="27"/>
  <c r="AH347" i="27"/>
  <c r="AG347" i="27"/>
  <c r="AF347" i="27"/>
  <c r="AE347" i="27"/>
  <c r="AD347" i="27"/>
  <c r="AC347" i="27"/>
  <c r="AB347" i="27"/>
  <c r="AA347" i="27"/>
  <c r="Z347" i="27"/>
  <c r="Y347" i="27"/>
  <c r="X347" i="27"/>
  <c r="W347" i="27"/>
  <c r="V347" i="27"/>
  <c r="U347" i="27"/>
  <c r="T347" i="27"/>
  <c r="S347" i="27"/>
  <c r="R347" i="27"/>
  <c r="Q347" i="27"/>
  <c r="P347" i="27"/>
  <c r="O347" i="27"/>
  <c r="N347" i="27"/>
  <c r="M347" i="27"/>
  <c r="L347" i="27"/>
  <c r="K347" i="27"/>
  <c r="J347" i="27"/>
  <c r="I347" i="27"/>
  <c r="H347" i="27"/>
  <c r="G347" i="27"/>
  <c r="F347" i="27"/>
  <c r="E347" i="27"/>
  <c r="D347" i="27"/>
  <c r="BH346" i="27"/>
  <c r="BG346" i="27"/>
  <c r="BF346" i="27"/>
  <c r="BE346" i="27"/>
  <c r="BD346" i="27"/>
  <c r="BC346" i="27"/>
  <c r="BB346" i="27"/>
  <c r="BA346" i="27"/>
  <c r="AZ346" i="27"/>
  <c r="AY346" i="27"/>
  <c r="AX346" i="27"/>
  <c r="AW346" i="27"/>
  <c r="AV346" i="27"/>
  <c r="AU346" i="27"/>
  <c r="AT346" i="27"/>
  <c r="AS346" i="27"/>
  <c r="AR346" i="27"/>
  <c r="AQ346" i="27"/>
  <c r="AP346" i="27"/>
  <c r="AO346" i="27"/>
  <c r="AN346" i="27"/>
  <c r="AM346" i="27"/>
  <c r="AL346" i="27"/>
  <c r="AK346" i="27"/>
  <c r="AJ346" i="27"/>
  <c r="AI346" i="27"/>
  <c r="AH346" i="27"/>
  <c r="AG346" i="27"/>
  <c r="AF346" i="27"/>
  <c r="AE346" i="27"/>
  <c r="AD346" i="27"/>
  <c r="AC346" i="27"/>
  <c r="AB346" i="27"/>
  <c r="AA346" i="27"/>
  <c r="Z346" i="27"/>
  <c r="Y346" i="27"/>
  <c r="X346" i="27"/>
  <c r="W346" i="27"/>
  <c r="V346" i="27"/>
  <c r="U346" i="27"/>
  <c r="T346" i="27"/>
  <c r="S346" i="27"/>
  <c r="R346" i="27"/>
  <c r="Q346" i="27"/>
  <c r="P346" i="27"/>
  <c r="O346" i="27"/>
  <c r="N346" i="27"/>
  <c r="M346" i="27"/>
  <c r="L346" i="27"/>
  <c r="K346" i="27"/>
  <c r="J346" i="27"/>
  <c r="I346" i="27"/>
  <c r="H346" i="27"/>
  <c r="G346" i="27"/>
  <c r="F346" i="27"/>
  <c r="E346" i="27"/>
  <c r="D346" i="27"/>
  <c r="BH345" i="27"/>
  <c r="BG345" i="27"/>
  <c r="BF345" i="27"/>
  <c r="BE345" i="27"/>
  <c r="BD345" i="27"/>
  <c r="BC345" i="27"/>
  <c r="BB345" i="27"/>
  <c r="BA345" i="27"/>
  <c r="AZ345" i="27"/>
  <c r="AY345" i="27"/>
  <c r="AX345" i="27"/>
  <c r="AW345" i="27"/>
  <c r="AV345" i="27"/>
  <c r="AU345" i="27"/>
  <c r="AT345" i="27"/>
  <c r="AS345" i="27"/>
  <c r="AR345" i="27"/>
  <c r="AQ345" i="27"/>
  <c r="AP345" i="27"/>
  <c r="AO345" i="27"/>
  <c r="AN345" i="27"/>
  <c r="AM345" i="27"/>
  <c r="AL345" i="27"/>
  <c r="AK345" i="27"/>
  <c r="AJ345" i="27"/>
  <c r="AI345" i="27"/>
  <c r="AH345" i="27"/>
  <c r="AG345" i="27"/>
  <c r="AF345" i="27"/>
  <c r="AE345" i="27"/>
  <c r="AD345" i="27"/>
  <c r="AC345" i="27"/>
  <c r="AB345" i="27"/>
  <c r="AA345" i="27"/>
  <c r="Z345" i="27"/>
  <c r="Y345" i="27"/>
  <c r="X345" i="27"/>
  <c r="W345" i="27"/>
  <c r="V345" i="27"/>
  <c r="U345" i="27"/>
  <c r="T345" i="27"/>
  <c r="S345" i="27"/>
  <c r="R345" i="27"/>
  <c r="Q345" i="27"/>
  <c r="P345" i="27"/>
  <c r="O345" i="27"/>
  <c r="N345" i="27"/>
  <c r="M345" i="27"/>
  <c r="L345" i="27"/>
  <c r="K345" i="27"/>
  <c r="J345" i="27"/>
  <c r="I345" i="27"/>
  <c r="H345" i="27"/>
  <c r="G345" i="27"/>
  <c r="F345" i="27"/>
  <c r="E345" i="27"/>
  <c r="D345" i="27"/>
  <c r="BH344" i="27"/>
  <c r="BG344" i="27"/>
  <c r="BF344" i="27"/>
  <c r="BE344" i="27"/>
  <c r="BD344" i="27"/>
  <c r="BC344" i="27"/>
  <c r="BB344" i="27"/>
  <c r="BA344" i="27"/>
  <c r="AZ344" i="27"/>
  <c r="AY344" i="27"/>
  <c r="AX344" i="27"/>
  <c r="AW344" i="27"/>
  <c r="AV344" i="27"/>
  <c r="AU344" i="27"/>
  <c r="AT344" i="27"/>
  <c r="AS344" i="27"/>
  <c r="AR344" i="27"/>
  <c r="AQ344" i="27"/>
  <c r="AP344" i="27"/>
  <c r="AO344" i="27"/>
  <c r="AN344" i="27"/>
  <c r="AM344" i="27"/>
  <c r="AL344" i="27"/>
  <c r="AK344" i="27"/>
  <c r="AI344" i="27"/>
  <c r="AH344" i="27"/>
  <c r="AG344" i="27"/>
  <c r="AF344" i="27"/>
  <c r="AE344" i="27"/>
  <c r="AD344" i="27"/>
  <c r="AC344" i="27"/>
  <c r="AB344" i="27"/>
  <c r="AA344" i="27"/>
  <c r="Z344" i="27"/>
  <c r="Y344" i="27"/>
  <c r="X344" i="27"/>
  <c r="W344" i="27"/>
  <c r="V344" i="27"/>
  <c r="U344" i="27"/>
  <c r="T344" i="27"/>
  <c r="S344" i="27"/>
  <c r="R344" i="27"/>
  <c r="Q344" i="27"/>
  <c r="P344" i="27"/>
  <c r="O344" i="27"/>
  <c r="N344" i="27"/>
  <c r="M344" i="27"/>
  <c r="L344" i="27"/>
  <c r="K344" i="27"/>
  <c r="J344" i="27"/>
  <c r="I344" i="27"/>
  <c r="H344" i="27"/>
  <c r="G344" i="27"/>
  <c r="F344" i="27"/>
  <c r="E344" i="27"/>
  <c r="D344" i="27"/>
  <c r="BH343" i="27"/>
  <c r="BG343" i="27"/>
  <c r="BF343" i="27"/>
  <c r="BE343" i="27"/>
  <c r="BD343" i="27"/>
  <c r="BC343" i="27"/>
  <c r="BB343" i="27"/>
  <c r="BA343" i="27"/>
  <c r="AZ343" i="27"/>
  <c r="AY343" i="27"/>
  <c r="AX343" i="27"/>
  <c r="AW343" i="27"/>
  <c r="AV343" i="27"/>
  <c r="AU343" i="27"/>
  <c r="AT343" i="27"/>
  <c r="AS343" i="27"/>
  <c r="AR343" i="27"/>
  <c r="AQ343" i="27"/>
  <c r="AP343" i="27"/>
  <c r="AO343" i="27"/>
  <c r="AN343" i="27"/>
  <c r="AM343" i="27"/>
  <c r="AL343" i="27"/>
  <c r="AK343" i="27"/>
  <c r="AI343" i="27"/>
  <c r="AH343" i="27"/>
  <c r="AG343" i="27"/>
  <c r="AF343" i="27"/>
  <c r="AE343" i="27"/>
  <c r="AD343" i="27"/>
  <c r="AC343" i="27"/>
  <c r="AB343" i="27"/>
  <c r="AA343" i="27"/>
  <c r="Z343" i="27"/>
  <c r="Y343" i="27"/>
  <c r="X343" i="27"/>
  <c r="W343" i="27"/>
  <c r="V343" i="27"/>
  <c r="U343" i="27"/>
  <c r="T343" i="27"/>
  <c r="S343" i="27"/>
  <c r="R343" i="27"/>
  <c r="Q343" i="27"/>
  <c r="P343" i="27"/>
  <c r="O343" i="27"/>
  <c r="N343" i="27"/>
  <c r="M343" i="27"/>
  <c r="L343" i="27"/>
  <c r="K343" i="27"/>
  <c r="J343" i="27"/>
  <c r="I343" i="27"/>
  <c r="H343" i="27"/>
  <c r="G343" i="27"/>
  <c r="F343" i="27"/>
  <c r="E343" i="27"/>
  <c r="D343" i="27"/>
  <c r="BH342" i="27"/>
  <c r="BG342" i="27"/>
  <c r="BF342" i="27"/>
  <c r="BE342" i="27"/>
  <c r="BD342" i="27"/>
  <c r="BC342" i="27"/>
  <c r="BB342" i="27"/>
  <c r="BA342" i="27"/>
  <c r="AZ342" i="27"/>
  <c r="AY342" i="27"/>
  <c r="AX342" i="27"/>
  <c r="AW342" i="27"/>
  <c r="AV342" i="27"/>
  <c r="AU342" i="27"/>
  <c r="AT342" i="27"/>
  <c r="AS342" i="27"/>
  <c r="AR342" i="27"/>
  <c r="AQ342" i="27"/>
  <c r="AP342" i="27"/>
  <c r="AO342" i="27"/>
  <c r="AN342" i="27"/>
  <c r="AM342" i="27"/>
  <c r="AL342" i="27"/>
  <c r="AK342" i="27"/>
  <c r="AJ342" i="27"/>
  <c r="AI342" i="27"/>
  <c r="AH342" i="27"/>
  <c r="AG342" i="27"/>
  <c r="AF342" i="27"/>
  <c r="AE342" i="27"/>
  <c r="AD342" i="27"/>
  <c r="AC342" i="27"/>
  <c r="AB342" i="27"/>
  <c r="AA342" i="27"/>
  <c r="Z342" i="27"/>
  <c r="Y342" i="27"/>
  <c r="X342" i="27"/>
  <c r="W342" i="27"/>
  <c r="V342" i="27"/>
  <c r="U342" i="27"/>
  <c r="T342" i="27"/>
  <c r="S342" i="27"/>
  <c r="R342" i="27"/>
  <c r="P342" i="27"/>
  <c r="O342" i="27"/>
  <c r="N342" i="27"/>
  <c r="L342" i="27"/>
  <c r="K342" i="27"/>
  <c r="J342" i="27"/>
  <c r="I342" i="27"/>
  <c r="H342" i="27"/>
  <c r="G342" i="27"/>
  <c r="F342" i="27"/>
  <c r="E342" i="27"/>
  <c r="D342" i="27"/>
  <c r="BH341" i="27"/>
  <c r="BG341" i="27"/>
  <c r="BF341" i="27"/>
  <c r="BE341" i="27"/>
  <c r="BD341" i="27"/>
  <c r="BC341" i="27"/>
  <c r="BB341" i="27"/>
  <c r="BA341" i="27"/>
  <c r="AZ341" i="27"/>
  <c r="AY341" i="27"/>
  <c r="AX341" i="27"/>
  <c r="AW341" i="27"/>
  <c r="AV341" i="27"/>
  <c r="AU341" i="27"/>
  <c r="AT341" i="27"/>
  <c r="AS341" i="27"/>
  <c r="AQ341" i="27"/>
  <c r="AP341" i="27"/>
  <c r="AO341" i="27"/>
  <c r="AN341" i="27"/>
  <c r="AM341" i="27"/>
  <c r="AL341" i="27"/>
  <c r="AK341" i="27"/>
  <c r="AJ341" i="27"/>
  <c r="AI341" i="27"/>
  <c r="AH341" i="27"/>
  <c r="AG341" i="27"/>
  <c r="AF341" i="27"/>
  <c r="AE341" i="27"/>
  <c r="AD341" i="27"/>
  <c r="AC341" i="27"/>
  <c r="AB341" i="27"/>
  <c r="AA341" i="27"/>
  <c r="Z341" i="27"/>
  <c r="Y341" i="27"/>
  <c r="X341" i="27"/>
  <c r="W341" i="27"/>
  <c r="V341" i="27"/>
  <c r="U341" i="27"/>
  <c r="T341" i="27"/>
  <c r="S341" i="27"/>
  <c r="R341" i="27"/>
  <c r="Q341" i="27"/>
  <c r="P341" i="27"/>
  <c r="O341" i="27"/>
  <c r="N341" i="27"/>
  <c r="M341" i="27"/>
  <c r="L341" i="27"/>
  <c r="K341" i="27"/>
  <c r="I341" i="27"/>
  <c r="H341" i="27"/>
  <c r="G341" i="27"/>
  <c r="F341" i="27"/>
  <c r="E341" i="27"/>
  <c r="D341" i="27"/>
  <c r="BH340" i="27"/>
  <c r="BG340" i="27"/>
  <c r="BF340" i="27"/>
  <c r="BE340" i="27"/>
  <c r="BD340" i="27"/>
  <c r="BC340" i="27"/>
  <c r="BB340" i="27"/>
  <c r="BA340" i="27"/>
  <c r="AZ340" i="27"/>
  <c r="AY340" i="27"/>
  <c r="AX340" i="27"/>
  <c r="AW340" i="27"/>
  <c r="AV340" i="27"/>
  <c r="AU340" i="27"/>
  <c r="AT340" i="27"/>
  <c r="AS340" i="27"/>
  <c r="AR340" i="27"/>
  <c r="AQ340" i="27"/>
  <c r="AP340" i="27"/>
  <c r="AO340" i="27"/>
  <c r="AN340" i="27"/>
  <c r="AM340" i="27"/>
  <c r="AL340" i="27"/>
  <c r="AK340" i="27"/>
  <c r="AJ340" i="27"/>
  <c r="AI340" i="27"/>
  <c r="AH340" i="27"/>
  <c r="AG340" i="27"/>
  <c r="AF340" i="27"/>
  <c r="AE340" i="27"/>
  <c r="AD340" i="27"/>
  <c r="AC340" i="27"/>
  <c r="AB340" i="27"/>
  <c r="AA340" i="27"/>
  <c r="Z340" i="27"/>
  <c r="Y340" i="27"/>
  <c r="X340" i="27"/>
  <c r="W340" i="27"/>
  <c r="V340" i="27"/>
  <c r="U340" i="27"/>
  <c r="T340" i="27"/>
  <c r="S340" i="27"/>
  <c r="R340" i="27"/>
  <c r="Q340" i="27"/>
  <c r="P340" i="27"/>
  <c r="O340" i="27"/>
  <c r="N340" i="27"/>
  <c r="M340" i="27"/>
  <c r="L340" i="27"/>
  <c r="K340" i="27"/>
  <c r="J340" i="27"/>
  <c r="I340" i="27"/>
  <c r="H340" i="27"/>
  <c r="G340" i="27"/>
  <c r="F340" i="27"/>
  <c r="E340" i="27"/>
  <c r="D340" i="27"/>
  <c r="BH339" i="27"/>
  <c r="BG339" i="27"/>
  <c r="BF339" i="27"/>
  <c r="BE339" i="27"/>
  <c r="BD339" i="27"/>
  <c r="BC339" i="27"/>
  <c r="BB339" i="27"/>
  <c r="BA339" i="27"/>
  <c r="AZ339" i="27"/>
  <c r="AY339" i="27"/>
  <c r="AX339" i="27"/>
  <c r="AW339" i="27"/>
  <c r="AV339" i="27"/>
  <c r="AU339" i="27"/>
  <c r="AT339" i="27"/>
  <c r="AS339" i="27"/>
  <c r="AR339" i="27"/>
  <c r="AP339" i="27"/>
  <c r="AO339" i="27"/>
  <c r="AN339" i="27"/>
  <c r="AM339" i="27"/>
  <c r="AL339" i="27"/>
  <c r="AK339" i="27"/>
  <c r="AJ339" i="27"/>
  <c r="AI339" i="27"/>
  <c r="AH339" i="27"/>
  <c r="AG339" i="27"/>
  <c r="AF339" i="27"/>
  <c r="AE339" i="27"/>
  <c r="AD339" i="27"/>
  <c r="AC339" i="27"/>
  <c r="AB339" i="27"/>
  <c r="AA339" i="27"/>
  <c r="Z339" i="27"/>
  <c r="Y339" i="27"/>
  <c r="X339" i="27"/>
  <c r="W339" i="27"/>
  <c r="V339" i="27"/>
  <c r="U339" i="27"/>
  <c r="T339" i="27"/>
  <c r="S339" i="27"/>
  <c r="R339" i="27"/>
  <c r="Q339" i="27"/>
  <c r="P339" i="27"/>
  <c r="O339" i="27"/>
  <c r="N339" i="27"/>
  <c r="M339" i="27"/>
  <c r="L339" i="27"/>
  <c r="K339" i="27"/>
  <c r="J339" i="27"/>
  <c r="I339" i="27"/>
  <c r="H339" i="27"/>
  <c r="G339" i="27"/>
  <c r="F339" i="27"/>
  <c r="E339" i="27"/>
  <c r="D339" i="27"/>
  <c r="BH338" i="27"/>
  <c r="BG338" i="27"/>
  <c r="BF338" i="27"/>
  <c r="BE338" i="27"/>
  <c r="BD338" i="27"/>
  <c r="BC338" i="27"/>
  <c r="BB338" i="27"/>
  <c r="BA338" i="27"/>
  <c r="AZ338" i="27"/>
  <c r="AY338" i="27"/>
  <c r="AX338" i="27"/>
  <c r="AW338" i="27"/>
  <c r="AV338" i="27"/>
  <c r="AU338" i="27"/>
  <c r="AT338" i="27"/>
  <c r="AS338" i="27"/>
  <c r="AQ338" i="27"/>
  <c r="AP338" i="27"/>
  <c r="AO338" i="27"/>
  <c r="AN338" i="27"/>
  <c r="AM338" i="27"/>
  <c r="AL338" i="27"/>
  <c r="AK338" i="27"/>
  <c r="AJ338" i="27"/>
  <c r="AI338" i="27"/>
  <c r="AH338" i="27"/>
  <c r="AG338" i="27"/>
  <c r="AF338" i="27"/>
  <c r="AE338" i="27"/>
  <c r="AD338" i="27"/>
  <c r="AC338" i="27"/>
  <c r="AB338" i="27"/>
  <c r="AA338" i="27"/>
  <c r="Z338" i="27"/>
  <c r="Y338" i="27"/>
  <c r="X338" i="27"/>
  <c r="W338" i="27"/>
  <c r="V338" i="27"/>
  <c r="U338" i="27"/>
  <c r="T338" i="27"/>
  <c r="S338" i="27"/>
  <c r="R338" i="27"/>
  <c r="Q338" i="27"/>
  <c r="P338" i="27"/>
  <c r="O338" i="27"/>
  <c r="N338" i="27"/>
  <c r="M338" i="27"/>
  <c r="L338" i="27"/>
  <c r="K338" i="27"/>
  <c r="J338" i="27"/>
  <c r="I338" i="27"/>
  <c r="H338" i="27"/>
  <c r="G338" i="27"/>
  <c r="F338" i="27"/>
  <c r="E338" i="27"/>
  <c r="D338" i="27"/>
  <c r="BH337" i="27"/>
  <c r="BG337" i="27"/>
  <c r="BF337" i="27"/>
  <c r="BE337" i="27"/>
  <c r="BD337" i="27"/>
  <c r="BC337" i="27"/>
  <c r="BB337" i="27"/>
  <c r="BA337" i="27"/>
  <c r="AZ337" i="27"/>
  <c r="AY337" i="27"/>
  <c r="AX337" i="27"/>
  <c r="AW337" i="27"/>
  <c r="AV337" i="27"/>
  <c r="AU337" i="27"/>
  <c r="AT337" i="27"/>
  <c r="AS337" i="27"/>
  <c r="AR337" i="27"/>
  <c r="AP337" i="27"/>
  <c r="AO337" i="27"/>
  <c r="AN337" i="27"/>
  <c r="AM337" i="27"/>
  <c r="AL337" i="27"/>
  <c r="AK337" i="27"/>
  <c r="AJ337" i="27"/>
  <c r="AI337" i="27"/>
  <c r="AH337" i="27"/>
  <c r="AG337" i="27"/>
  <c r="AF337" i="27"/>
  <c r="AE337" i="27"/>
  <c r="AD337" i="27"/>
  <c r="AC337" i="27"/>
  <c r="AB337" i="27"/>
  <c r="AA337" i="27"/>
  <c r="Z337" i="27"/>
  <c r="Y337" i="27"/>
  <c r="X337" i="27"/>
  <c r="W337" i="27"/>
  <c r="V337" i="27"/>
  <c r="U337" i="27"/>
  <c r="T337" i="27"/>
  <c r="S337" i="27"/>
  <c r="R337" i="27"/>
  <c r="Q337" i="27"/>
  <c r="P337" i="27"/>
  <c r="O337" i="27"/>
  <c r="N337" i="27"/>
  <c r="M337" i="27"/>
  <c r="L337" i="27"/>
  <c r="K337" i="27"/>
  <c r="J337" i="27"/>
  <c r="I337" i="27"/>
  <c r="H337" i="27"/>
  <c r="G337" i="27"/>
  <c r="F337" i="27"/>
  <c r="E337" i="27"/>
  <c r="D337" i="27"/>
  <c r="BH336" i="27"/>
  <c r="BG336" i="27"/>
  <c r="BF336" i="27"/>
  <c r="BE336" i="27"/>
  <c r="BD336" i="27"/>
  <c r="BC336" i="27"/>
  <c r="BB336" i="27"/>
  <c r="BA336" i="27"/>
  <c r="AZ336" i="27"/>
  <c r="AY336" i="27"/>
  <c r="AX336" i="27"/>
  <c r="AW336" i="27"/>
  <c r="AV336" i="27"/>
  <c r="AU336" i="27"/>
  <c r="AT336" i="27"/>
  <c r="AS336" i="27"/>
  <c r="AQ336" i="27"/>
  <c r="AP336" i="27"/>
  <c r="AO336" i="27"/>
  <c r="AN336" i="27"/>
  <c r="AM336" i="27"/>
  <c r="AL336" i="27"/>
  <c r="AK336" i="27"/>
  <c r="AJ336" i="27"/>
  <c r="AI336" i="27"/>
  <c r="AH336" i="27"/>
  <c r="AG336" i="27"/>
  <c r="AF336" i="27"/>
  <c r="AE336" i="27"/>
  <c r="AD336" i="27"/>
  <c r="AC336" i="27"/>
  <c r="AB336" i="27"/>
  <c r="AA336" i="27"/>
  <c r="Z336" i="27"/>
  <c r="Y336" i="27"/>
  <c r="X336" i="27"/>
  <c r="W336" i="27"/>
  <c r="V336" i="27"/>
  <c r="U336" i="27"/>
  <c r="T336" i="27"/>
  <c r="S336" i="27"/>
  <c r="R336" i="27"/>
  <c r="Q336" i="27"/>
  <c r="P336" i="27"/>
  <c r="O336" i="27"/>
  <c r="N336" i="27"/>
  <c r="M336" i="27"/>
  <c r="L336" i="27"/>
  <c r="K336" i="27"/>
  <c r="J336" i="27"/>
  <c r="I336" i="27"/>
  <c r="H336" i="27"/>
  <c r="G336" i="27"/>
  <c r="F336" i="27"/>
  <c r="E336" i="27"/>
  <c r="D336" i="27"/>
  <c r="BH335" i="27"/>
  <c r="BG335" i="27"/>
  <c r="BF335" i="27"/>
  <c r="BE335" i="27"/>
  <c r="BD335" i="27"/>
  <c r="BC335" i="27"/>
  <c r="BB335" i="27"/>
  <c r="BA335" i="27"/>
  <c r="AZ335" i="27"/>
  <c r="AY335" i="27"/>
  <c r="AX335" i="27"/>
  <c r="AW335" i="27"/>
  <c r="AV335" i="27"/>
  <c r="AU335" i="27"/>
  <c r="AT335" i="27"/>
  <c r="AS335" i="27"/>
  <c r="AR335" i="27"/>
  <c r="AP335" i="27"/>
  <c r="AO335" i="27"/>
  <c r="AN335" i="27"/>
  <c r="AM335" i="27"/>
  <c r="AL335" i="27"/>
  <c r="AK335" i="27"/>
  <c r="AJ335" i="27"/>
  <c r="AI335" i="27"/>
  <c r="AH335" i="27"/>
  <c r="AG335" i="27"/>
  <c r="AF335" i="27"/>
  <c r="AE335" i="27"/>
  <c r="AD335" i="27"/>
  <c r="AC335" i="27"/>
  <c r="AB335" i="27"/>
  <c r="AA335" i="27"/>
  <c r="Z335" i="27"/>
  <c r="Y335" i="27"/>
  <c r="X335" i="27"/>
  <c r="W335" i="27"/>
  <c r="V335" i="27"/>
  <c r="U335" i="27"/>
  <c r="T335" i="27"/>
  <c r="S335" i="27"/>
  <c r="R335" i="27"/>
  <c r="Q335" i="27"/>
  <c r="P335" i="27"/>
  <c r="O335" i="27"/>
  <c r="N335" i="27"/>
  <c r="M335" i="27"/>
  <c r="L335" i="27"/>
  <c r="K335" i="27"/>
  <c r="J335" i="27"/>
  <c r="I335" i="27"/>
  <c r="H335" i="27"/>
  <c r="G335" i="27"/>
  <c r="F335" i="27"/>
  <c r="E335" i="27"/>
  <c r="D335" i="27"/>
  <c r="BH334" i="27"/>
  <c r="BG334" i="27"/>
  <c r="BF334" i="27"/>
  <c r="BE334" i="27"/>
  <c r="BD334" i="27"/>
  <c r="BC334" i="27"/>
  <c r="BB334" i="27"/>
  <c r="BA334" i="27"/>
  <c r="AZ334" i="27"/>
  <c r="AY334" i="27"/>
  <c r="AX334" i="27"/>
  <c r="AW334" i="27"/>
  <c r="AV334" i="27"/>
  <c r="AU334" i="27"/>
  <c r="AT334" i="27"/>
  <c r="AS334" i="27"/>
  <c r="AQ334" i="27"/>
  <c r="AP334" i="27"/>
  <c r="AO334" i="27"/>
  <c r="AN334" i="27"/>
  <c r="AM334" i="27"/>
  <c r="AL334" i="27"/>
  <c r="AK334" i="27"/>
  <c r="AJ334" i="27"/>
  <c r="AI334" i="27"/>
  <c r="AH334" i="27"/>
  <c r="AG334" i="27"/>
  <c r="AF334" i="27"/>
  <c r="AE334" i="27"/>
  <c r="AD334" i="27"/>
  <c r="AC334" i="27"/>
  <c r="AB334" i="27"/>
  <c r="AA334" i="27"/>
  <c r="Z334" i="27"/>
  <c r="Y334" i="27"/>
  <c r="X334" i="27"/>
  <c r="W334" i="27"/>
  <c r="V334" i="27"/>
  <c r="U334" i="27"/>
  <c r="T334" i="27"/>
  <c r="S334" i="27"/>
  <c r="R334" i="27"/>
  <c r="Q334" i="27"/>
  <c r="P334" i="27"/>
  <c r="O334" i="27"/>
  <c r="N334" i="27"/>
  <c r="M334" i="27"/>
  <c r="L334" i="27"/>
  <c r="K334" i="27"/>
  <c r="J334" i="27"/>
  <c r="I334" i="27"/>
  <c r="H334" i="27"/>
  <c r="G334" i="27"/>
  <c r="F334" i="27"/>
  <c r="E334" i="27"/>
  <c r="D334" i="27"/>
  <c r="BH333" i="27"/>
  <c r="BG333" i="27"/>
  <c r="BF333" i="27"/>
  <c r="BE333" i="27"/>
  <c r="BD333" i="27"/>
  <c r="BC333" i="27"/>
  <c r="BB333" i="27"/>
  <c r="BA333" i="27"/>
  <c r="AZ333" i="27"/>
  <c r="AY333" i="27"/>
  <c r="AX333" i="27"/>
  <c r="AW333" i="27"/>
  <c r="AV333" i="27"/>
  <c r="AU333" i="27"/>
  <c r="AT333" i="27"/>
  <c r="AS333" i="27"/>
  <c r="AQ333" i="27"/>
  <c r="AP333" i="27"/>
  <c r="AO333" i="27"/>
  <c r="AN333" i="27"/>
  <c r="AM333" i="27"/>
  <c r="AL333" i="27"/>
  <c r="AK333" i="27"/>
  <c r="AJ333" i="27"/>
  <c r="AI333" i="27"/>
  <c r="AH333" i="27"/>
  <c r="AG333" i="27"/>
  <c r="AF333" i="27"/>
  <c r="AE333" i="27"/>
  <c r="AD333" i="27"/>
  <c r="AC333" i="27"/>
  <c r="AB333" i="27"/>
  <c r="AA333" i="27"/>
  <c r="Z333" i="27"/>
  <c r="Y333" i="27"/>
  <c r="X333" i="27"/>
  <c r="W333" i="27"/>
  <c r="V333" i="27"/>
  <c r="U333" i="27"/>
  <c r="T333" i="27"/>
  <c r="S333" i="27"/>
  <c r="R333" i="27"/>
  <c r="Q333" i="27"/>
  <c r="P333" i="27"/>
  <c r="O333" i="27"/>
  <c r="N333" i="27"/>
  <c r="M333" i="27"/>
  <c r="L333" i="27"/>
  <c r="K333" i="27"/>
  <c r="J333" i="27"/>
  <c r="I333" i="27"/>
  <c r="H333" i="27"/>
  <c r="G333" i="27"/>
  <c r="F333" i="27"/>
  <c r="E333" i="27"/>
  <c r="D333" i="27"/>
  <c r="BH332" i="27"/>
  <c r="BG332" i="27"/>
  <c r="BF332" i="27"/>
  <c r="BE332" i="27"/>
  <c r="BD332" i="27"/>
  <c r="BC332" i="27"/>
  <c r="BB332" i="27"/>
  <c r="BA332" i="27"/>
  <c r="AZ332" i="27"/>
  <c r="AY332" i="27"/>
  <c r="AX332" i="27"/>
  <c r="AW332" i="27"/>
  <c r="AV332" i="27"/>
  <c r="AU332" i="27"/>
  <c r="AT332" i="27"/>
  <c r="AS332" i="27"/>
  <c r="AR332" i="27"/>
  <c r="AQ332" i="27"/>
  <c r="AP332" i="27"/>
  <c r="AO332" i="27"/>
  <c r="AN332" i="27"/>
  <c r="AM332" i="27"/>
  <c r="AL332" i="27"/>
  <c r="AK332" i="27"/>
  <c r="AJ332" i="27"/>
  <c r="AI332" i="27"/>
  <c r="AH332" i="27"/>
  <c r="AG332" i="27"/>
  <c r="AF332" i="27"/>
  <c r="AE332" i="27"/>
  <c r="AD332" i="27"/>
  <c r="AC332" i="27"/>
  <c r="AB332" i="27"/>
  <c r="AA332" i="27"/>
  <c r="Z332" i="27"/>
  <c r="Y332" i="27"/>
  <c r="X332" i="27"/>
  <c r="W332" i="27"/>
  <c r="V332" i="27"/>
  <c r="U332" i="27"/>
  <c r="T332" i="27"/>
  <c r="S332" i="27"/>
  <c r="R332" i="27"/>
  <c r="Q332" i="27"/>
  <c r="P332" i="27"/>
  <c r="O332" i="27"/>
  <c r="N332" i="27"/>
  <c r="M332" i="27"/>
  <c r="L332" i="27"/>
  <c r="K332" i="27"/>
  <c r="J332" i="27"/>
  <c r="I332" i="27"/>
  <c r="H332" i="27"/>
  <c r="G332" i="27"/>
  <c r="F332" i="27"/>
  <c r="E332" i="27"/>
  <c r="D332" i="27"/>
  <c r="BH331" i="27"/>
  <c r="BG331" i="27"/>
  <c r="BF331" i="27"/>
  <c r="BE331" i="27"/>
  <c r="BD331" i="27"/>
  <c r="BC331" i="27"/>
  <c r="BB331" i="27"/>
  <c r="BA331" i="27"/>
  <c r="AZ331" i="27"/>
  <c r="AY331" i="27"/>
  <c r="AX331" i="27"/>
  <c r="AW331" i="27"/>
  <c r="AV331" i="27"/>
  <c r="AU331" i="27"/>
  <c r="AT331" i="27"/>
  <c r="AS331" i="27"/>
  <c r="AR331" i="27"/>
  <c r="AQ331" i="27"/>
  <c r="AP331" i="27"/>
  <c r="AO331" i="27"/>
  <c r="AN331" i="27"/>
  <c r="AM331" i="27"/>
  <c r="AL331" i="27"/>
  <c r="AK331" i="27"/>
  <c r="AJ331" i="27"/>
  <c r="AI331" i="27"/>
  <c r="AH331" i="27"/>
  <c r="AG331" i="27"/>
  <c r="AF331" i="27"/>
  <c r="AE331" i="27"/>
  <c r="AD331" i="27"/>
  <c r="AC331" i="27"/>
  <c r="AB331" i="27"/>
  <c r="AA331" i="27"/>
  <c r="Z331" i="27"/>
  <c r="Y331" i="27"/>
  <c r="X331" i="27"/>
  <c r="W331" i="27"/>
  <c r="V331" i="27"/>
  <c r="U331" i="27"/>
  <c r="S331" i="27"/>
  <c r="R331" i="27"/>
  <c r="Q331" i="27"/>
  <c r="P331" i="27"/>
  <c r="O331" i="27"/>
  <c r="N331" i="27"/>
  <c r="M331" i="27"/>
  <c r="L331" i="27"/>
  <c r="K331" i="27"/>
  <c r="J331" i="27"/>
  <c r="I331" i="27"/>
  <c r="H331" i="27"/>
  <c r="G331" i="27"/>
  <c r="F331" i="27"/>
  <c r="E331" i="27"/>
  <c r="D331" i="27"/>
  <c r="BH330" i="27"/>
  <c r="BG330" i="27"/>
  <c r="BF330" i="27"/>
  <c r="BE330" i="27"/>
  <c r="BD330" i="27"/>
  <c r="BC330" i="27"/>
  <c r="BB330" i="27"/>
  <c r="BA330" i="27"/>
  <c r="AZ330" i="27"/>
  <c r="AY330" i="27"/>
  <c r="AX330" i="27"/>
  <c r="AW330" i="27"/>
  <c r="AV330" i="27"/>
  <c r="AU330" i="27"/>
  <c r="AT330" i="27"/>
  <c r="AS330" i="27"/>
  <c r="AR330" i="27"/>
  <c r="AQ330" i="27"/>
  <c r="AP330" i="27"/>
  <c r="AO330" i="27"/>
  <c r="AN330" i="27"/>
  <c r="AM330" i="27"/>
  <c r="AL330" i="27"/>
  <c r="AK330" i="27"/>
  <c r="AJ330" i="27"/>
  <c r="AI330" i="27"/>
  <c r="AH330" i="27"/>
  <c r="AG330" i="27"/>
  <c r="AF330" i="27"/>
  <c r="AE330" i="27"/>
  <c r="AD330" i="27"/>
  <c r="AC330" i="27"/>
  <c r="AB330" i="27"/>
  <c r="AA330" i="27"/>
  <c r="Z330" i="27"/>
  <c r="Y330" i="27"/>
  <c r="X330" i="27"/>
  <c r="W330" i="27"/>
  <c r="V330" i="27"/>
  <c r="U330" i="27"/>
  <c r="S330" i="27"/>
  <c r="R330" i="27"/>
  <c r="Q330" i="27"/>
  <c r="P330" i="27"/>
  <c r="O330" i="27"/>
  <c r="N330" i="27"/>
  <c r="M330" i="27"/>
  <c r="L330" i="27"/>
  <c r="K330" i="27"/>
  <c r="J330" i="27"/>
  <c r="I330" i="27"/>
  <c r="H330" i="27"/>
  <c r="G330" i="27"/>
  <c r="F330" i="27"/>
  <c r="E330" i="27"/>
  <c r="D330" i="27"/>
  <c r="BH329" i="27"/>
  <c r="BG329" i="27"/>
  <c r="BF329" i="27"/>
  <c r="BE329" i="27"/>
  <c r="BD329" i="27"/>
  <c r="BC329" i="27"/>
  <c r="BB329" i="27"/>
  <c r="BA329" i="27"/>
  <c r="AZ329" i="27"/>
  <c r="AY329" i="27"/>
  <c r="AX329" i="27"/>
  <c r="AW329" i="27"/>
  <c r="AV329" i="27"/>
  <c r="AU329" i="27"/>
  <c r="AT329" i="27"/>
  <c r="AS329" i="27"/>
  <c r="AR329" i="27"/>
  <c r="AQ329" i="27"/>
  <c r="AP329" i="27"/>
  <c r="AO329" i="27"/>
  <c r="AN329" i="27"/>
  <c r="AM329" i="27"/>
  <c r="AL329" i="27"/>
  <c r="AK329" i="27"/>
  <c r="AJ329" i="27"/>
  <c r="AI329" i="27"/>
  <c r="AH329" i="27"/>
  <c r="AG329" i="27"/>
  <c r="AF329" i="27"/>
  <c r="AE329" i="27"/>
  <c r="AD329" i="27"/>
  <c r="AC329" i="27"/>
  <c r="AB329" i="27"/>
  <c r="AA329" i="27"/>
  <c r="Z329" i="27"/>
  <c r="Y329" i="27"/>
  <c r="X329" i="27"/>
  <c r="W329" i="27"/>
  <c r="V329" i="27"/>
  <c r="U329" i="27"/>
  <c r="S329" i="27"/>
  <c r="R329" i="27"/>
  <c r="Q329" i="27"/>
  <c r="P329" i="27"/>
  <c r="O329" i="27"/>
  <c r="N329" i="27"/>
  <c r="M329" i="27"/>
  <c r="L329" i="27"/>
  <c r="K329" i="27"/>
  <c r="J329" i="27"/>
  <c r="I329" i="27"/>
  <c r="H329" i="27"/>
  <c r="G329" i="27"/>
  <c r="F329" i="27"/>
  <c r="E329" i="27"/>
  <c r="D329" i="27"/>
  <c r="BH328" i="27"/>
  <c r="BG328" i="27"/>
  <c r="BF328" i="27"/>
  <c r="BE328" i="27"/>
  <c r="BD328" i="27"/>
  <c r="BC328" i="27"/>
  <c r="BB328" i="27"/>
  <c r="BA328" i="27"/>
  <c r="AZ328" i="27"/>
  <c r="AY328" i="27"/>
  <c r="AX328" i="27"/>
  <c r="AW328" i="27"/>
  <c r="AV328" i="27"/>
  <c r="AU328" i="27"/>
  <c r="AT328" i="27"/>
  <c r="AS328" i="27"/>
  <c r="AR328" i="27"/>
  <c r="AQ328" i="27"/>
  <c r="AP328" i="27"/>
  <c r="AO328" i="27"/>
  <c r="AN328" i="27"/>
  <c r="AM328" i="27"/>
  <c r="AL328" i="27"/>
  <c r="AK328" i="27"/>
  <c r="AJ328" i="27"/>
  <c r="AI328" i="27"/>
  <c r="AH328" i="27"/>
  <c r="AF328" i="27"/>
  <c r="AE328" i="27"/>
  <c r="AD328" i="27"/>
  <c r="AC328" i="27"/>
  <c r="AB328" i="27"/>
  <c r="AA328" i="27"/>
  <c r="Z328" i="27"/>
  <c r="Y328" i="27"/>
  <c r="X328" i="27"/>
  <c r="W328" i="27"/>
  <c r="V328" i="27"/>
  <c r="U328" i="27"/>
  <c r="T328" i="27"/>
  <c r="S328" i="27"/>
  <c r="R328" i="27"/>
  <c r="Q328" i="27"/>
  <c r="P328" i="27"/>
  <c r="O328" i="27"/>
  <c r="N328" i="27"/>
  <c r="M328" i="27"/>
  <c r="L328" i="27"/>
  <c r="K328" i="27"/>
  <c r="J328" i="27"/>
  <c r="I328" i="27"/>
  <c r="H328" i="27"/>
  <c r="G328" i="27"/>
  <c r="F328" i="27"/>
  <c r="E328" i="27"/>
  <c r="D328" i="27"/>
  <c r="BH327" i="27"/>
  <c r="BG327" i="27"/>
  <c r="BF327" i="27"/>
  <c r="BE327" i="27"/>
  <c r="BD327" i="27"/>
  <c r="BC327" i="27"/>
  <c r="BB327" i="27"/>
  <c r="BA327" i="27"/>
  <c r="AZ327" i="27"/>
  <c r="AY327" i="27"/>
  <c r="AX327" i="27"/>
  <c r="AW327" i="27"/>
  <c r="AV327" i="27"/>
  <c r="AU327" i="27"/>
  <c r="AT327" i="27"/>
  <c r="AS327" i="27"/>
  <c r="AR327" i="27"/>
  <c r="AQ327" i="27"/>
  <c r="AP327" i="27"/>
  <c r="AO327" i="27"/>
  <c r="AN327" i="27"/>
  <c r="AM327" i="27"/>
  <c r="AL327" i="27"/>
  <c r="AK327" i="27"/>
  <c r="AJ327" i="27"/>
  <c r="AI327" i="27"/>
  <c r="AH327" i="27"/>
  <c r="AG327" i="27"/>
  <c r="AF327" i="27"/>
  <c r="AE327" i="27"/>
  <c r="AD327" i="27"/>
  <c r="AC327" i="27"/>
  <c r="AB327" i="27"/>
  <c r="AA327" i="27"/>
  <c r="Z327" i="27"/>
  <c r="Y327" i="27"/>
  <c r="X327" i="27"/>
  <c r="W327" i="27"/>
  <c r="V327" i="27"/>
  <c r="U327" i="27"/>
  <c r="T327" i="27"/>
  <c r="S327" i="27"/>
  <c r="R327" i="27"/>
  <c r="Q327" i="27"/>
  <c r="P327" i="27"/>
  <c r="O327" i="27"/>
  <c r="N327" i="27"/>
  <c r="M327" i="27"/>
  <c r="L327" i="27"/>
  <c r="K327" i="27"/>
  <c r="J327" i="27"/>
  <c r="I327" i="27"/>
  <c r="H327" i="27"/>
  <c r="G327" i="27"/>
  <c r="F327" i="27"/>
  <c r="E327" i="27"/>
  <c r="D327" i="27"/>
  <c r="BH326" i="27"/>
  <c r="BG326" i="27"/>
  <c r="BF326" i="27"/>
  <c r="BE326" i="27"/>
  <c r="BD326" i="27"/>
  <c r="BC326" i="27"/>
  <c r="BB326" i="27"/>
  <c r="BA326" i="27"/>
  <c r="AZ326" i="27"/>
  <c r="AY326" i="27"/>
  <c r="AX326" i="27"/>
  <c r="AW326" i="27"/>
  <c r="AV326" i="27"/>
  <c r="AU326" i="27"/>
  <c r="AT326" i="27"/>
  <c r="AS326" i="27"/>
  <c r="AR326" i="27"/>
  <c r="AQ326" i="27"/>
  <c r="AP326" i="27"/>
  <c r="AO326" i="27"/>
  <c r="AN326" i="27"/>
  <c r="AM326" i="27"/>
  <c r="AL326" i="27"/>
  <c r="AK326" i="27"/>
  <c r="AJ326" i="27"/>
  <c r="AI326" i="27"/>
  <c r="AH326" i="27"/>
  <c r="AF326" i="27"/>
  <c r="AE326" i="27"/>
  <c r="AD326" i="27"/>
  <c r="AC326" i="27"/>
  <c r="AB326" i="27"/>
  <c r="AA326" i="27"/>
  <c r="Z326" i="27"/>
  <c r="Y326" i="27"/>
  <c r="X326" i="27"/>
  <c r="W326" i="27"/>
  <c r="V326" i="27"/>
  <c r="U326" i="27"/>
  <c r="T326" i="27"/>
  <c r="S326" i="27"/>
  <c r="R326" i="27"/>
  <c r="Q326" i="27"/>
  <c r="P326" i="27"/>
  <c r="O326" i="27"/>
  <c r="N326" i="27"/>
  <c r="M326" i="27"/>
  <c r="L326" i="27"/>
  <c r="K326" i="27"/>
  <c r="I326" i="27"/>
  <c r="H326" i="27"/>
  <c r="G326" i="27"/>
  <c r="F326" i="27"/>
  <c r="E326" i="27"/>
  <c r="BH316" i="27"/>
  <c r="BG316" i="27"/>
  <c r="BF316" i="27"/>
  <c r="BE316" i="27"/>
  <c r="BD316" i="27"/>
  <c r="BC316" i="27"/>
  <c r="BB316" i="27"/>
  <c r="BA316" i="27"/>
  <c r="AZ316" i="27"/>
  <c r="AY316" i="27"/>
  <c r="AX316" i="27"/>
  <c r="AW316" i="27"/>
  <c r="AV316" i="27"/>
  <c r="AU316" i="27"/>
  <c r="AT316" i="27"/>
  <c r="AS316" i="27"/>
  <c r="AR316" i="27"/>
  <c r="AQ316" i="27"/>
  <c r="AP316" i="27"/>
  <c r="AO316" i="27"/>
  <c r="AN316" i="27"/>
  <c r="AM316" i="27"/>
  <c r="AL316" i="27"/>
  <c r="AK316" i="27"/>
  <c r="AJ316" i="27"/>
  <c r="AI316" i="27"/>
  <c r="AH316" i="27"/>
  <c r="AG316" i="27"/>
  <c r="AF316" i="27"/>
  <c r="AE316" i="27"/>
  <c r="AD316" i="27"/>
  <c r="AC316" i="27"/>
  <c r="AB316" i="27"/>
  <c r="AA316" i="27"/>
  <c r="Z316" i="27"/>
  <c r="Y316" i="27"/>
  <c r="X316" i="27"/>
  <c r="W316" i="27"/>
  <c r="V316" i="27"/>
  <c r="U316" i="27"/>
  <c r="T316" i="27"/>
  <c r="S316" i="27"/>
  <c r="R316" i="27"/>
  <c r="Q316" i="27"/>
  <c r="P316" i="27"/>
  <c r="O316" i="27"/>
  <c r="N316" i="27"/>
  <c r="M316" i="27"/>
  <c r="L316" i="27"/>
  <c r="K316" i="27"/>
  <c r="J316" i="27"/>
  <c r="I316" i="27"/>
  <c r="H316" i="27"/>
  <c r="G316" i="27"/>
  <c r="F316" i="27"/>
  <c r="E316" i="27"/>
  <c r="D316" i="27"/>
  <c r="BH315" i="27"/>
  <c r="BG315" i="27"/>
  <c r="BF315" i="27"/>
  <c r="BE315" i="27"/>
  <c r="BD315" i="27"/>
  <c r="BC315" i="27"/>
  <c r="BB315" i="27"/>
  <c r="BA315" i="27"/>
  <c r="AZ315" i="27"/>
  <c r="AY315" i="27"/>
  <c r="AX315" i="27"/>
  <c r="AV315" i="27"/>
  <c r="AU315" i="27"/>
  <c r="AT315" i="27"/>
  <c r="AS315" i="27"/>
  <c r="AR315" i="27"/>
  <c r="AQ315" i="27"/>
  <c r="AP315" i="27"/>
  <c r="AO315" i="27"/>
  <c r="AN315" i="27"/>
  <c r="AM315" i="27"/>
  <c r="AL315" i="27"/>
  <c r="AK315" i="27"/>
  <c r="AJ315" i="27"/>
  <c r="AI315" i="27"/>
  <c r="AH315" i="27"/>
  <c r="AF315" i="27"/>
  <c r="AE315" i="27"/>
  <c r="AD315" i="27"/>
  <c r="AC315" i="27"/>
  <c r="AB315" i="27"/>
  <c r="AA315" i="27"/>
  <c r="Z315" i="27"/>
  <c r="Y315" i="27"/>
  <c r="X315" i="27"/>
  <c r="W315" i="27"/>
  <c r="V315" i="27"/>
  <c r="U315" i="27"/>
  <c r="T315" i="27"/>
  <c r="S315" i="27"/>
  <c r="R315" i="27"/>
  <c r="Q315" i="27"/>
  <c r="P315" i="27"/>
  <c r="O315" i="27"/>
  <c r="N315" i="27"/>
  <c r="M315" i="27"/>
  <c r="L315" i="27"/>
  <c r="K315" i="27"/>
  <c r="J315" i="27"/>
  <c r="I315" i="27"/>
  <c r="H315" i="27"/>
  <c r="G315" i="27"/>
  <c r="F315" i="27"/>
  <c r="E315" i="27"/>
  <c r="D315" i="27"/>
  <c r="BH314" i="27"/>
  <c r="BG314" i="27"/>
  <c r="BF314" i="27"/>
  <c r="BE314" i="27"/>
  <c r="BD314" i="27"/>
  <c r="BC314" i="27"/>
  <c r="BB314" i="27"/>
  <c r="BA314" i="27"/>
  <c r="AZ314" i="27"/>
  <c r="AY314" i="27"/>
  <c r="AX314" i="27"/>
  <c r="AW314" i="27"/>
  <c r="AV314" i="27"/>
  <c r="AU314" i="27"/>
  <c r="AT314" i="27"/>
  <c r="AS314" i="27"/>
  <c r="AR314" i="27"/>
  <c r="AQ314" i="27"/>
  <c r="AP314" i="27"/>
  <c r="AO314" i="27"/>
  <c r="AN314" i="27"/>
  <c r="AM314" i="27"/>
  <c r="AL314" i="27"/>
  <c r="AK314" i="27"/>
  <c r="AJ314" i="27"/>
  <c r="AI314" i="27"/>
  <c r="AH314" i="27"/>
  <c r="AF314" i="27"/>
  <c r="AE314" i="27"/>
  <c r="AD314" i="27"/>
  <c r="AC314" i="27"/>
  <c r="AB314" i="27"/>
  <c r="AA314" i="27"/>
  <c r="Z314" i="27"/>
  <c r="Y314" i="27"/>
  <c r="X314" i="27"/>
  <c r="W314" i="27"/>
  <c r="V314" i="27"/>
  <c r="U314" i="27"/>
  <c r="T314" i="27"/>
  <c r="S314" i="27"/>
  <c r="R314" i="27"/>
  <c r="Q314" i="27"/>
  <c r="P314" i="27"/>
  <c r="O314" i="27"/>
  <c r="N314" i="27"/>
  <c r="M314" i="27"/>
  <c r="L314" i="27"/>
  <c r="K314" i="27"/>
  <c r="J314" i="27"/>
  <c r="I314" i="27"/>
  <c r="H314" i="27"/>
  <c r="G314" i="27"/>
  <c r="F314" i="27"/>
  <c r="E314" i="27"/>
  <c r="D314" i="27"/>
  <c r="BH313" i="27"/>
  <c r="BG313" i="27"/>
  <c r="BF313" i="27"/>
  <c r="BE313" i="27"/>
  <c r="BD313" i="27"/>
  <c r="BC313" i="27"/>
  <c r="BB313" i="27"/>
  <c r="BA313" i="27"/>
  <c r="AZ313" i="27"/>
  <c r="AY313" i="27"/>
  <c r="AX313" i="27"/>
  <c r="AW313" i="27"/>
  <c r="AV313" i="27"/>
  <c r="AU313" i="27"/>
  <c r="AT313" i="27"/>
  <c r="AS313" i="27"/>
  <c r="AR313" i="27"/>
  <c r="AQ313" i="27"/>
  <c r="AP313" i="27"/>
  <c r="AO313" i="27"/>
  <c r="AN313" i="27"/>
  <c r="AM313" i="27"/>
  <c r="AL313" i="27"/>
  <c r="AK313" i="27"/>
  <c r="AJ313" i="27"/>
  <c r="AI313" i="27"/>
  <c r="AH313" i="27"/>
  <c r="AG313" i="27"/>
  <c r="AE313" i="27"/>
  <c r="AD313" i="27"/>
  <c r="AC313" i="27"/>
  <c r="AB313" i="27"/>
  <c r="AA313" i="27"/>
  <c r="Z313" i="27"/>
  <c r="Y313" i="27"/>
  <c r="X313" i="27"/>
  <c r="W313" i="27"/>
  <c r="V313" i="27"/>
  <c r="U313" i="27"/>
  <c r="T313" i="27"/>
  <c r="S313" i="27"/>
  <c r="R313" i="27"/>
  <c r="Q313" i="27"/>
  <c r="P313" i="27"/>
  <c r="O313" i="27"/>
  <c r="N313" i="27"/>
  <c r="M313" i="27"/>
  <c r="L313" i="27"/>
  <c r="K313" i="27"/>
  <c r="J313" i="27"/>
  <c r="I313" i="27"/>
  <c r="H313" i="27"/>
  <c r="G313" i="27"/>
  <c r="F313" i="27"/>
  <c r="E313" i="27"/>
  <c r="D313" i="27"/>
  <c r="BH312" i="27"/>
  <c r="BG312" i="27"/>
  <c r="BF312" i="27"/>
  <c r="BE312" i="27"/>
  <c r="BD312" i="27"/>
  <c r="BC312" i="27"/>
  <c r="BB312" i="27"/>
  <c r="BA312" i="27"/>
  <c r="AZ312" i="27"/>
  <c r="AY312" i="27"/>
  <c r="AX312" i="27"/>
  <c r="AW312" i="27"/>
  <c r="AV312" i="27"/>
  <c r="AU312" i="27"/>
  <c r="AT312" i="27"/>
  <c r="AS312" i="27"/>
  <c r="AR312" i="27"/>
  <c r="AQ312" i="27"/>
  <c r="AP312" i="27"/>
  <c r="AO312" i="27"/>
  <c r="AN312" i="27"/>
  <c r="AM312" i="27"/>
  <c r="AL312" i="27"/>
  <c r="AK312" i="27"/>
  <c r="AJ312" i="27"/>
  <c r="AI312" i="27"/>
  <c r="AH312" i="27"/>
  <c r="AG312" i="27"/>
  <c r="AF312" i="27"/>
  <c r="AE312" i="27"/>
  <c r="AD312" i="27"/>
  <c r="AC312" i="27"/>
  <c r="AB312" i="27"/>
  <c r="AA312" i="27"/>
  <c r="Z312" i="27"/>
  <c r="Y312" i="27"/>
  <c r="X312" i="27"/>
  <c r="W312" i="27"/>
  <c r="V312" i="27"/>
  <c r="U312" i="27"/>
  <c r="T312" i="27"/>
  <c r="S312" i="27"/>
  <c r="R312" i="27"/>
  <c r="Q312" i="27"/>
  <c r="P312" i="27"/>
  <c r="O312" i="27"/>
  <c r="N312" i="27"/>
  <c r="M312" i="27"/>
  <c r="L312" i="27"/>
  <c r="K312" i="27"/>
  <c r="J312" i="27"/>
  <c r="I312" i="27"/>
  <c r="H312" i="27"/>
  <c r="G312" i="27"/>
  <c r="F312" i="27"/>
  <c r="E312" i="27"/>
  <c r="BH311" i="27"/>
  <c r="BG311" i="27"/>
  <c r="BF311" i="27"/>
  <c r="BE311" i="27"/>
  <c r="BD311" i="27"/>
  <c r="BC311" i="27"/>
  <c r="BB311" i="27"/>
  <c r="BA311" i="27"/>
  <c r="AZ311" i="27"/>
  <c r="AY311" i="27"/>
  <c r="AX311" i="27"/>
  <c r="AW311" i="27"/>
  <c r="AV311" i="27"/>
  <c r="AU311" i="27"/>
  <c r="AT311" i="27"/>
  <c r="AS311" i="27"/>
  <c r="AR311" i="27"/>
  <c r="AQ311" i="27"/>
  <c r="AP311" i="27"/>
  <c r="AO311" i="27"/>
  <c r="AN311" i="27"/>
  <c r="AM311" i="27"/>
  <c r="AL311" i="27"/>
  <c r="AK311" i="27"/>
  <c r="AJ311" i="27"/>
  <c r="AI311" i="27"/>
  <c r="AH311"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H311" i="27"/>
  <c r="G311" i="27"/>
  <c r="F311" i="27"/>
  <c r="E311" i="27"/>
  <c r="BH310" i="27"/>
  <c r="BG310" i="27"/>
  <c r="BF310" i="27"/>
  <c r="BE310" i="27"/>
  <c r="BD310" i="27"/>
  <c r="BC310" i="27"/>
  <c r="BB310" i="27"/>
  <c r="BA310" i="27"/>
  <c r="AZ310" i="27"/>
  <c r="AY310" i="27"/>
  <c r="AX310" i="27"/>
  <c r="AW310" i="27"/>
  <c r="AV310" i="27"/>
  <c r="AU310" i="27"/>
  <c r="AT310" i="27"/>
  <c r="AS310" i="27"/>
  <c r="AR310" i="27"/>
  <c r="AQ310" i="27"/>
  <c r="AP310" i="27"/>
  <c r="AO310" i="27"/>
  <c r="AN310" i="27"/>
  <c r="AM310" i="27"/>
  <c r="AL310" i="27"/>
  <c r="AK310" i="27"/>
  <c r="AJ310" i="27"/>
  <c r="AI310" i="27"/>
  <c r="AH310" i="27"/>
  <c r="AG310" i="27"/>
  <c r="AF310" i="27"/>
  <c r="AE310" i="27"/>
  <c r="AD310" i="27"/>
  <c r="AC310" i="27"/>
  <c r="AB310" i="27"/>
  <c r="AA310" i="27"/>
  <c r="Z310" i="27"/>
  <c r="Y310" i="27"/>
  <c r="X310" i="27"/>
  <c r="W310" i="27"/>
  <c r="V310" i="27"/>
  <c r="U310" i="27"/>
  <c r="T310" i="27"/>
  <c r="S310" i="27"/>
  <c r="R310" i="27"/>
  <c r="Q310" i="27"/>
  <c r="P310" i="27"/>
  <c r="O310" i="27"/>
  <c r="N310" i="27"/>
  <c r="M310" i="27"/>
  <c r="L310" i="27"/>
  <c r="K310" i="27"/>
  <c r="J310" i="27"/>
  <c r="I310" i="27"/>
  <c r="H310" i="27"/>
  <c r="G310" i="27"/>
  <c r="F310" i="27"/>
  <c r="E310" i="27"/>
  <c r="BH309" i="27"/>
  <c r="BG309" i="27"/>
  <c r="BF309" i="27"/>
  <c r="BE309" i="27"/>
  <c r="BD309" i="27"/>
  <c r="BC309" i="27"/>
  <c r="BB309" i="27"/>
  <c r="BA309" i="27"/>
  <c r="AZ309" i="27"/>
  <c r="AY309" i="27"/>
  <c r="AX309" i="27"/>
  <c r="AW309" i="27"/>
  <c r="AV309" i="27"/>
  <c r="AU309" i="27"/>
  <c r="AT309" i="27"/>
  <c r="AS309" i="27"/>
  <c r="AR309" i="27"/>
  <c r="AQ309" i="27"/>
  <c r="AP309" i="27"/>
  <c r="AO309" i="27"/>
  <c r="AN309" i="27"/>
  <c r="AM309" i="27"/>
  <c r="AL309" i="27"/>
  <c r="AK309" i="27"/>
  <c r="AJ309" i="27"/>
  <c r="AI309" i="27"/>
  <c r="AH309" i="27"/>
  <c r="AG309" i="27"/>
  <c r="AF309" i="27"/>
  <c r="AE309" i="27"/>
  <c r="AD309" i="27"/>
  <c r="AC309" i="27"/>
  <c r="AB309" i="27"/>
  <c r="AA309" i="27"/>
  <c r="Z309" i="27"/>
  <c r="Y309" i="27"/>
  <c r="X309" i="27"/>
  <c r="W309" i="27"/>
  <c r="V309" i="27"/>
  <c r="U309" i="27"/>
  <c r="T309" i="27"/>
  <c r="S309" i="27"/>
  <c r="R309" i="27"/>
  <c r="Q309" i="27"/>
  <c r="P309" i="27"/>
  <c r="O309" i="27"/>
  <c r="N309" i="27"/>
  <c r="M309" i="27"/>
  <c r="L309" i="27"/>
  <c r="K309" i="27"/>
  <c r="J309" i="27"/>
  <c r="I309" i="27"/>
  <c r="H309" i="27"/>
  <c r="G309" i="27"/>
  <c r="F309" i="27"/>
  <c r="E309" i="27"/>
  <c r="BH308" i="27"/>
  <c r="BG308" i="27"/>
  <c r="BF308" i="27"/>
  <c r="BE308" i="27"/>
  <c r="BD308" i="27"/>
  <c r="BC308" i="27"/>
  <c r="BB308" i="27"/>
  <c r="BA308" i="27"/>
  <c r="AZ308" i="27"/>
  <c r="AY308" i="27"/>
  <c r="AX308" i="27"/>
  <c r="AW308" i="27"/>
  <c r="AV308" i="27"/>
  <c r="AU308" i="27"/>
  <c r="AT308" i="27"/>
  <c r="AS308" i="27"/>
  <c r="AR308" i="27"/>
  <c r="AQ308" i="27"/>
  <c r="AP308" i="27"/>
  <c r="AO308" i="27"/>
  <c r="AN308" i="27"/>
  <c r="AM308" i="27"/>
  <c r="AL308" i="27"/>
  <c r="AK308" i="27"/>
  <c r="AJ308" i="27"/>
  <c r="AI308" i="27"/>
  <c r="AH308" i="27"/>
  <c r="AG308" i="27"/>
  <c r="AF308" i="27"/>
  <c r="AE308" i="27"/>
  <c r="AD308" i="27"/>
  <c r="AC308" i="27"/>
  <c r="AB308" i="27"/>
  <c r="AA308" i="27"/>
  <c r="Z308" i="27"/>
  <c r="Y308" i="27"/>
  <c r="X308" i="27"/>
  <c r="W308" i="27"/>
  <c r="V308" i="27"/>
  <c r="U308" i="27"/>
  <c r="T308" i="27"/>
  <c r="S308" i="27"/>
  <c r="R308" i="27"/>
  <c r="Q308" i="27"/>
  <c r="P308" i="27"/>
  <c r="O308" i="27"/>
  <c r="N308" i="27"/>
  <c r="M308" i="27"/>
  <c r="L308" i="27"/>
  <c r="K308" i="27"/>
  <c r="J308" i="27"/>
  <c r="I308" i="27"/>
  <c r="H308" i="27"/>
  <c r="G308" i="27"/>
  <c r="F308" i="27"/>
  <c r="E308" i="27"/>
  <c r="D308" i="27"/>
  <c r="BH307" i="27"/>
  <c r="BG307" i="27"/>
  <c r="BF307" i="27"/>
  <c r="BE307" i="27"/>
  <c r="BD307" i="27"/>
  <c r="BC307" i="27"/>
  <c r="BB307" i="27"/>
  <c r="BA307" i="27"/>
  <c r="AZ307" i="27"/>
  <c r="AY307" i="27"/>
  <c r="AX307" i="27"/>
  <c r="AW307" i="27"/>
  <c r="AV307" i="27"/>
  <c r="AU307" i="27"/>
  <c r="AT307" i="27"/>
  <c r="AS307" i="27"/>
  <c r="AR307" i="27"/>
  <c r="AQ307" i="27"/>
  <c r="AP307" i="27"/>
  <c r="AO307" i="27"/>
  <c r="AN307" i="27"/>
  <c r="AM307" i="27"/>
  <c r="AL307" i="27"/>
  <c r="AK307" i="27"/>
  <c r="AJ307" i="27"/>
  <c r="AI307" i="27"/>
  <c r="AH307" i="27"/>
  <c r="AG307" i="27"/>
  <c r="AF307" i="27"/>
  <c r="AE307" i="27"/>
  <c r="AD307" i="27"/>
  <c r="AC307" i="27"/>
  <c r="AB307" i="27"/>
  <c r="AA307" i="27"/>
  <c r="Z307" i="27"/>
  <c r="Y307" i="27"/>
  <c r="X307" i="27"/>
  <c r="W307" i="27"/>
  <c r="V307" i="27"/>
  <c r="U307" i="27"/>
  <c r="T307" i="27"/>
  <c r="S307" i="27"/>
  <c r="R307" i="27"/>
  <c r="Q307" i="27"/>
  <c r="O307" i="27"/>
  <c r="N307" i="27"/>
  <c r="M307" i="27"/>
  <c r="L307" i="27"/>
  <c r="K307" i="27"/>
  <c r="J307" i="27"/>
  <c r="I307" i="27"/>
  <c r="H307" i="27"/>
  <c r="G307" i="27"/>
  <c r="F307" i="27"/>
  <c r="E307" i="27"/>
  <c r="D307" i="27"/>
  <c r="BH306" i="27"/>
  <c r="BG306" i="27"/>
  <c r="BF306" i="27"/>
  <c r="BE306" i="27"/>
  <c r="BD306" i="27"/>
  <c r="BC306" i="27"/>
  <c r="BB306" i="27"/>
  <c r="BA306" i="27"/>
  <c r="AZ306" i="27"/>
  <c r="AY306" i="27"/>
  <c r="AX306" i="27"/>
  <c r="AW306" i="27"/>
  <c r="AV306" i="27"/>
  <c r="AT306" i="27"/>
  <c r="AS306" i="27"/>
  <c r="AR306" i="27"/>
  <c r="AQ306" i="27"/>
  <c r="AP306" i="27"/>
  <c r="AO306" i="27"/>
  <c r="AN306" i="27"/>
  <c r="AM306" i="27"/>
  <c r="AL306" i="27"/>
  <c r="AK306" i="27"/>
  <c r="AJ306" i="27"/>
  <c r="AI306" i="27"/>
  <c r="AH306" i="27"/>
  <c r="AG306" i="27"/>
  <c r="AF306" i="27"/>
  <c r="AE306" i="27"/>
  <c r="AD306" i="27"/>
  <c r="AC306" i="27"/>
  <c r="AB306" i="27"/>
  <c r="AA306" i="27"/>
  <c r="Z306" i="27"/>
  <c r="Y306" i="27"/>
  <c r="X306" i="27"/>
  <c r="W306" i="27"/>
  <c r="V306" i="27"/>
  <c r="U306" i="27"/>
  <c r="T306" i="27"/>
  <c r="S306" i="27"/>
  <c r="R306" i="27"/>
  <c r="Q306" i="27"/>
  <c r="P306" i="27"/>
  <c r="O306" i="27"/>
  <c r="N306" i="27"/>
  <c r="M306" i="27"/>
  <c r="L306" i="27"/>
  <c r="K306" i="27"/>
  <c r="J306" i="27"/>
  <c r="I306" i="27"/>
  <c r="H306" i="27"/>
  <c r="G306" i="27"/>
  <c r="F306" i="27"/>
  <c r="E306" i="27"/>
  <c r="D306" i="27"/>
  <c r="BH305" i="27"/>
  <c r="BG305" i="27"/>
  <c r="BF305" i="27"/>
  <c r="BE305" i="27"/>
  <c r="BD305" i="27"/>
  <c r="BC305" i="27"/>
  <c r="BB305" i="27"/>
  <c r="BA305" i="27"/>
  <c r="AZ305" i="27"/>
  <c r="AY305" i="27"/>
  <c r="AX305" i="27"/>
  <c r="AW305" i="27"/>
  <c r="AV305" i="27"/>
  <c r="AU305" i="27"/>
  <c r="AT305" i="27"/>
  <c r="AS305" i="27"/>
  <c r="AR305" i="27"/>
  <c r="AQ305" i="27"/>
  <c r="AP305" i="27"/>
  <c r="AO305" i="27"/>
  <c r="AN305" i="27"/>
  <c r="AM305" i="27"/>
  <c r="AL305" i="27"/>
  <c r="AK305" i="27"/>
  <c r="AJ305" i="27"/>
  <c r="AI305" i="27"/>
  <c r="AH305" i="27"/>
  <c r="AG305" i="27"/>
  <c r="AF305" i="27"/>
  <c r="AE305" i="27"/>
  <c r="AD305" i="27"/>
  <c r="AC305" i="27"/>
  <c r="AB305" i="27"/>
  <c r="AA305" i="27"/>
  <c r="Z305" i="27"/>
  <c r="Y305" i="27"/>
  <c r="X305" i="27"/>
  <c r="W305" i="27"/>
  <c r="V305" i="27"/>
  <c r="U305" i="27"/>
  <c r="T305" i="27"/>
  <c r="S305" i="27"/>
  <c r="R305" i="27"/>
  <c r="Q305" i="27"/>
  <c r="P305" i="27"/>
  <c r="O305" i="27"/>
  <c r="N305" i="27"/>
  <c r="M305" i="27"/>
  <c r="L305" i="27"/>
  <c r="K305" i="27"/>
  <c r="J305" i="27"/>
  <c r="I305" i="27"/>
  <c r="H305" i="27"/>
  <c r="G305" i="27"/>
  <c r="F305" i="27"/>
  <c r="E305" i="27"/>
  <c r="D305" i="27"/>
  <c r="BH304" i="27"/>
  <c r="BG304" i="27"/>
  <c r="BF304" i="27"/>
  <c r="BE304" i="27"/>
  <c r="BD304" i="27"/>
  <c r="BC304" i="27"/>
  <c r="BB304" i="27"/>
  <c r="BA304" i="27"/>
  <c r="AZ304" i="27"/>
  <c r="AY304" i="27"/>
  <c r="AX304" i="27"/>
  <c r="AW304" i="27"/>
  <c r="AV304" i="27"/>
  <c r="AU304" i="27"/>
  <c r="AT304" i="27"/>
  <c r="AS304" i="27"/>
  <c r="AR304" i="27"/>
  <c r="AQ304" i="27"/>
  <c r="AP304" i="27"/>
  <c r="AO304" i="27"/>
  <c r="AN304" i="27"/>
  <c r="AM304" i="27"/>
  <c r="AL304" i="27"/>
  <c r="AK304" i="27"/>
  <c r="AJ304" i="27"/>
  <c r="AI304" i="27"/>
  <c r="AH304" i="27"/>
  <c r="AG304" i="27"/>
  <c r="AF304" i="27"/>
  <c r="AE304" i="27"/>
  <c r="AD304" i="27"/>
  <c r="AC304" i="27"/>
  <c r="AB304" i="27"/>
  <c r="AA304" i="27"/>
  <c r="Z304" i="27"/>
  <c r="Y304" i="27"/>
  <c r="X304" i="27"/>
  <c r="W304" i="27"/>
  <c r="V304" i="27"/>
  <c r="U304" i="27"/>
  <c r="T304" i="27"/>
  <c r="S304" i="27"/>
  <c r="R304" i="27"/>
  <c r="Q304" i="27"/>
  <c r="P304" i="27"/>
  <c r="O304" i="27"/>
  <c r="N304" i="27"/>
  <c r="M304" i="27"/>
  <c r="L304" i="27"/>
  <c r="K304" i="27"/>
  <c r="J304" i="27"/>
  <c r="I304" i="27"/>
  <c r="H304" i="27"/>
  <c r="G304" i="27"/>
  <c r="F304" i="27"/>
  <c r="E304" i="27"/>
  <c r="D304" i="27"/>
  <c r="BH303" i="27"/>
  <c r="BG303" i="27"/>
  <c r="BF303" i="27"/>
  <c r="BE303" i="27"/>
  <c r="BD303" i="27"/>
  <c r="BC303" i="27"/>
  <c r="BB303" i="27"/>
  <c r="BA303" i="27"/>
  <c r="AZ303" i="27"/>
  <c r="AY303" i="27"/>
  <c r="AX303" i="27"/>
  <c r="AW303" i="27"/>
  <c r="AV303" i="27"/>
  <c r="AU303" i="27"/>
  <c r="AT303" i="27"/>
  <c r="AS303" i="27"/>
  <c r="AR303" i="27"/>
  <c r="AQ303" i="27"/>
  <c r="AP303" i="27"/>
  <c r="AO303" i="27"/>
  <c r="AN303" i="27"/>
  <c r="AM303" i="27"/>
  <c r="AL303" i="27"/>
  <c r="AK303" i="27"/>
  <c r="AJ303" i="27"/>
  <c r="AI303" i="27"/>
  <c r="AH303" i="27"/>
  <c r="AG303" i="27"/>
  <c r="AF303" i="27"/>
  <c r="AE303" i="27"/>
  <c r="AD303" i="27"/>
  <c r="AC303" i="27"/>
  <c r="AB303" i="27"/>
  <c r="AA303" i="27"/>
  <c r="Z303" i="27"/>
  <c r="Y303" i="27"/>
  <c r="X303" i="27"/>
  <c r="W303" i="27"/>
  <c r="V303" i="27"/>
  <c r="U303" i="27"/>
  <c r="T303" i="27"/>
  <c r="S303" i="27"/>
  <c r="R303" i="27"/>
  <c r="Q303" i="27"/>
  <c r="P303" i="27"/>
  <c r="O303" i="27"/>
  <c r="N303" i="27"/>
  <c r="M303" i="27"/>
  <c r="L303" i="27"/>
  <c r="K303" i="27"/>
  <c r="J303" i="27"/>
  <c r="I303" i="27"/>
  <c r="H303" i="27"/>
  <c r="G303" i="27"/>
  <c r="F303" i="27"/>
  <c r="E303" i="27"/>
  <c r="D303" i="27"/>
  <c r="BH302" i="27"/>
  <c r="BG302" i="27"/>
  <c r="BF302" i="27"/>
  <c r="BE302" i="27"/>
  <c r="BD302" i="27"/>
  <c r="BC302" i="27"/>
  <c r="BB302" i="27"/>
  <c r="BA302" i="27"/>
  <c r="AZ302" i="27"/>
  <c r="AY302" i="27"/>
  <c r="AX302" i="27"/>
  <c r="AW302" i="27"/>
  <c r="AV302" i="27"/>
  <c r="AU302" i="27"/>
  <c r="AT302" i="27"/>
  <c r="AS302" i="27"/>
  <c r="AR302" i="27"/>
  <c r="AQ302" i="27"/>
  <c r="AP302" i="27"/>
  <c r="AO302" i="27"/>
  <c r="AN302" i="27"/>
  <c r="AM302" i="27"/>
  <c r="AL302" i="27"/>
  <c r="AK302" i="27"/>
  <c r="AJ302" i="27"/>
  <c r="AI302" i="27"/>
  <c r="AG302" i="27"/>
  <c r="AF302" i="27"/>
  <c r="AE302" i="27"/>
  <c r="AD302" i="27"/>
  <c r="AC302" i="27"/>
  <c r="AB302" i="27"/>
  <c r="AA302" i="27"/>
  <c r="Z302" i="27"/>
  <c r="Y302" i="27"/>
  <c r="X302" i="27"/>
  <c r="W302" i="27"/>
  <c r="V302" i="27"/>
  <c r="U302" i="27"/>
  <c r="T302" i="27"/>
  <c r="S302" i="27"/>
  <c r="R302" i="27"/>
  <c r="Q302" i="27"/>
  <c r="P302" i="27"/>
  <c r="O302" i="27"/>
  <c r="N302" i="27"/>
  <c r="M302" i="27"/>
  <c r="L302" i="27"/>
  <c r="K302" i="27"/>
  <c r="J302" i="27"/>
  <c r="I302" i="27"/>
  <c r="H302" i="27"/>
  <c r="G302" i="27"/>
  <c r="F302" i="27"/>
  <c r="E302" i="27"/>
  <c r="D302" i="27"/>
  <c r="BH301" i="27"/>
  <c r="BG301" i="27"/>
  <c r="BF301" i="27"/>
  <c r="BE301" i="27"/>
  <c r="BD301" i="27"/>
  <c r="BC301" i="27"/>
  <c r="BA301" i="27"/>
  <c r="AZ301" i="27"/>
  <c r="AY301" i="27"/>
  <c r="AX301" i="27"/>
  <c r="AW301" i="27"/>
  <c r="AV301" i="27"/>
  <c r="AU301" i="27"/>
  <c r="AT301" i="27"/>
  <c r="AS301" i="27"/>
  <c r="AR301" i="27"/>
  <c r="AQ301" i="27"/>
  <c r="AP301" i="27"/>
  <c r="AO301" i="27"/>
  <c r="AN301" i="27"/>
  <c r="AM301" i="27"/>
  <c r="AL301" i="27"/>
  <c r="AK301" i="27"/>
  <c r="AJ301" i="27"/>
  <c r="AI301" i="27"/>
  <c r="AH301" i="27"/>
  <c r="AG301" i="27"/>
  <c r="AF301" i="27"/>
  <c r="AE301" i="27"/>
  <c r="AD301" i="27"/>
  <c r="AC301" i="27"/>
  <c r="AB301" i="27"/>
  <c r="AA301" i="27"/>
  <c r="Z301" i="27"/>
  <c r="Y301" i="27"/>
  <c r="X301" i="27"/>
  <c r="W301" i="27"/>
  <c r="V301" i="27"/>
  <c r="U301" i="27"/>
  <c r="T301" i="27"/>
  <c r="S301" i="27"/>
  <c r="R301" i="27"/>
  <c r="Q301" i="27"/>
  <c r="P301" i="27"/>
  <c r="O301" i="27"/>
  <c r="N301" i="27"/>
  <c r="M301" i="27"/>
  <c r="L301" i="27"/>
  <c r="K301" i="27"/>
  <c r="J301" i="27"/>
  <c r="I301" i="27"/>
  <c r="H301" i="27"/>
  <c r="G301" i="27"/>
  <c r="F301" i="27"/>
  <c r="E301" i="27"/>
  <c r="D301" i="27"/>
  <c r="BH300" i="27"/>
  <c r="BG300" i="27"/>
  <c r="BF300" i="27"/>
  <c r="BE300" i="27"/>
  <c r="BD300" i="27"/>
  <c r="BC300" i="27"/>
  <c r="BB300" i="27"/>
  <c r="BA300" i="27"/>
  <c r="AZ300" i="27"/>
  <c r="AY300" i="27"/>
  <c r="AX300" i="27"/>
  <c r="AW300" i="27"/>
  <c r="AV300" i="27"/>
  <c r="AU300" i="27"/>
  <c r="AT300" i="27"/>
  <c r="AS300" i="27"/>
  <c r="AR300" i="27"/>
  <c r="AQ300" i="27"/>
  <c r="AP300" i="27"/>
  <c r="AN300" i="27"/>
  <c r="AM300" i="27"/>
  <c r="AL300" i="27"/>
  <c r="AK300" i="27"/>
  <c r="AJ300" i="27"/>
  <c r="AI300" i="27"/>
  <c r="AH300" i="27"/>
  <c r="AF300" i="27"/>
  <c r="AE300" i="27"/>
  <c r="AD300" i="27"/>
  <c r="AC300" i="27"/>
  <c r="AB300" i="27"/>
  <c r="AA300" i="27"/>
  <c r="Z300" i="27"/>
  <c r="Y300" i="27"/>
  <c r="X300" i="27"/>
  <c r="W300" i="27"/>
  <c r="V300" i="27"/>
  <c r="U300" i="27"/>
  <c r="T300" i="27"/>
  <c r="S300" i="27"/>
  <c r="R300" i="27"/>
  <c r="Q300" i="27"/>
  <c r="P300" i="27"/>
  <c r="O300" i="27"/>
  <c r="N300" i="27"/>
  <c r="M300" i="27"/>
  <c r="L300" i="27"/>
  <c r="K300" i="27"/>
  <c r="J300" i="27"/>
  <c r="I300" i="27"/>
  <c r="H300" i="27"/>
  <c r="G300" i="27"/>
  <c r="F300" i="27"/>
  <c r="E300" i="27"/>
  <c r="D300" i="27"/>
  <c r="BH299" i="27"/>
  <c r="BG299" i="27"/>
  <c r="BF299" i="27"/>
  <c r="BE299" i="27"/>
  <c r="BD299" i="27"/>
  <c r="BC299" i="27"/>
  <c r="BB299" i="27"/>
  <c r="BA299" i="27"/>
  <c r="AZ299" i="27"/>
  <c r="AY299" i="27"/>
  <c r="AX299" i="27"/>
  <c r="AW299" i="27"/>
  <c r="AV299" i="27"/>
  <c r="AU299" i="27"/>
  <c r="AS299" i="27"/>
  <c r="AR299" i="27"/>
  <c r="AQ299" i="27"/>
  <c r="AP299" i="27"/>
  <c r="AO299" i="27"/>
  <c r="AN299" i="27"/>
  <c r="AM299" i="27"/>
  <c r="AL299" i="27"/>
  <c r="AK299" i="27"/>
  <c r="AJ299" i="27"/>
  <c r="AI299" i="27"/>
  <c r="AH299" i="27"/>
  <c r="AG299" i="27"/>
  <c r="AF299" i="27"/>
  <c r="AE299" i="27"/>
  <c r="AD299" i="27"/>
  <c r="AC299" i="27"/>
  <c r="AB299" i="27"/>
  <c r="AA299" i="27"/>
  <c r="Z299" i="27"/>
  <c r="Y299" i="27"/>
  <c r="X299" i="27"/>
  <c r="W299" i="27"/>
  <c r="V299" i="27"/>
  <c r="U299" i="27"/>
  <c r="T299" i="27"/>
  <c r="S299" i="27"/>
  <c r="R299" i="27"/>
  <c r="Q299" i="27"/>
  <c r="P299" i="27"/>
  <c r="O299" i="27"/>
  <c r="N299" i="27"/>
  <c r="M299" i="27"/>
  <c r="L299" i="27"/>
  <c r="K299" i="27"/>
  <c r="J299" i="27"/>
  <c r="I299" i="27"/>
  <c r="H299" i="27"/>
  <c r="G299" i="27"/>
  <c r="F299" i="27"/>
  <c r="E299" i="27"/>
  <c r="D299" i="27"/>
  <c r="BH298" i="27"/>
  <c r="BG298" i="27"/>
  <c r="BF298" i="27"/>
  <c r="BE298" i="27"/>
  <c r="BD298" i="27"/>
  <c r="BC298" i="27"/>
  <c r="BB298" i="27"/>
  <c r="BA298" i="27"/>
  <c r="AZ298" i="27"/>
  <c r="AY298" i="27"/>
  <c r="AX298" i="27"/>
  <c r="AW298" i="27"/>
  <c r="AV298" i="27"/>
  <c r="AU298" i="27"/>
  <c r="AS298" i="27"/>
  <c r="AR298" i="27"/>
  <c r="AQ298" i="27"/>
  <c r="AP298" i="27"/>
  <c r="AO298" i="27"/>
  <c r="AN298" i="27"/>
  <c r="AM298" i="27"/>
  <c r="AL298" i="27"/>
  <c r="AK298" i="27"/>
  <c r="AJ298" i="27"/>
  <c r="AI298" i="27"/>
  <c r="AH298" i="27"/>
  <c r="AG298" i="27"/>
  <c r="AF298" i="27"/>
  <c r="AE298" i="27"/>
  <c r="AD298" i="27"/>
  <c r="AC298" i="27"/>
  <c r="AB298" i="27"/>
  <c r="AA298" i="27"/>
  <c r="Z298" i="27"/>
  <c r="Y298" i="27"/>
  <c r="X298" i="27"/>
  <c r="W298" i="27"/>
  <c r="V298" i="27"/>
  <c r="U298" i="27"/>
  <c r="T298" i="27"/>
  <c r="S298" i="27"/>
  <c r="R298" i="27"/>
  <c r="Q298" i="27"/>
  <c r="P298" i="27"/>
  <c r="O298" i="27"/>
  <c r="N298" i="27"/>
  <c r="M298" i="27"/>
  <c r="L298" i="27"/>
  <c r="K298" i="27"/>
  <c r="J298" i="27"/>
  <c r="I298" i="27"/>
  <c r="H298" i="27"/>
  <c r="G298" i="27"/>
  <c r="F298" i="27"/>
  <c r="E298" i="27"/>
  <c r="D298" i="27"/>
  <c r="BH297" i="27"/>
  <c r="BG297" i="27"/>
  <c r="BF297" i="27"/>
  <c r="BE297" i="27"/>
  <c r="BD297" i="27"/>
  <c r="BC297" i="27"/>
  <c r="BB297" i="27"/>
  <c r="BA297" i="27"/>
  <c r="AZ297" i="27"/>
  <c r="AY297" i="27"/>
  <c r="AX297" i="27"/>
  <c r="AW297" i="27"/>
  <c r="AV297" i="27"/>
  <c r="AU297" i="27"/>
  <c r="AS297" i="27"/>
  <c r="AR297" i="27"/>
  <c r="AQ297" i="27"/>
  <c r="AP297" i="27"/>
  <c r="AO297" i="27"/>
  <c r="AN297" i="27"/>
  <c r="AM297" i="27"/>
  <c r="AL297" i="27"/>
  <c r="AK297" i="27"/>
  <c r="AJ297" i="27"/>
  <c r="AI297" i="27"/>
  <c r="AH297" i="27"/>
  <c r="AG297" i="27"/>
  <c r="AF297" i="27"/>
  <c r="AE297" i="27"/>
  <c r="AD297" i="27"/>
  <c r="AC297" i="27"/>
  <c r="AB297" i="27"/>
  <c r="AA297" i="27"/>
  <c r="Z297" i="27"/>
  <c r="Y297" i="27"/>
  <c r="X297" i="27"/>
  <c r="W297" i="27"/>
  <c r="V297" i="27"/>
  <c r="U297" i="27"/>
  <c r="T297" i="27"/>
  <c r="S297" i="27"/>
  <c r="R297" i="27"/>
  <c r="Q297" i="27"/>
  <c r="P297" i="27"/>
  <c r="O297" i="27"/>
  <c r="N297" i="27"/>
  <c r="M297" i="27"/>
  <c r="L297" i="27"/>
  <c r="K297" i="27"/>
  <c r="J297" i="27"/>
  <c r="I297" i="27"/>
  <c r="H297" i="27"/>
  <c r="G297" i="27"/>
  <c r="F297" i="27"/>
  <c r="E297" i="27"/>
  <c r="D297" i="27"/>
  <c r="BH296" i="27"/>
  <c r="BG296" i="27"/>
  <c r="BF296" i="27"/>
  <c r="BE296" i="27"/>
  <c r="BD296" i="27"/>
  <c r="BC296" i="27"/>
  <c r="BB296" i="27"/>
  <c r="BA296" i="27"/>
  <c r="AZ296" i="27"/>
  <c r="AY296" i="27"/>
  <c r="AX296" i="27"/>
  <c r="AW296" i="27"/>
  <c r="AV296" i="27"/>
  <c r="AT296" i="27"/>
  <c r="AS296" i="27"/>
  <c r="AR296" i="27"/>
  <c r="AQ296" i="27"/>
  <c r="AP296" i="27"/>
  <c r="AO296" i="27"/>
  <c r="AN296" i="27"/>
  <c r="AM296" i="27"/>
  <c r="AL296" i="27"/>
  <c r="AK296" i="27"/>
  <c r="AJ296" i="27"/>
  <c r="AI296" i="27"/>
  <c r="AH296" i="27"/>
  <c r="AG296" i="27"/>
  <c r="AF296" i="27"/>
  <c r="AE296" i="27"/>
  <c r="AD296" i="27"/>
  <c r="AC296" i="27"/>
  <c r="AB296" i="27"/>
  <c r="Z296" i="27"/>
  <c r="Y296" i="27"/>
  <c r="X296" i="27"/>
  <c r="W296" i="27"/>
  <c r="V296" i="27"/>
  <c r="U296" i="27"/>
  <c r="T296" i="27"/>
  <c r="S296" i="27"/>
  <c r="R296" i="27"/>
  <c r="Q296" i="27"/>
  <c r="P296" i="27"/>
  <c r="O296" i="27"/>
  <c r="N296" i="27"/>
  <c r="M296" i="27"/>
  <c r="L296" i="27"/>
  <c r="K296" i="27"/>
  <c r="J296" i="27"/>
  <c r="I296" i="27"/>
  <c r="H296" i="27"/>
  <c r="G296" i="27"/>
  <c r="F296" i="27"/>
  <c r="E296" i="27"/>
  <c r="D296" i="27"/>
  <c r="BH295" i="27"/>
  <c r="BG295" i="27"/>
  <c r="BF295" i="27"/>
  <c r="BE295" i="27"/>
  <c r="BD295" i="27"/>
  <c r="BC295" i="27"/>
  <c r="BB295" i="27"/>
  <c r="BA295" i="27"/>
  <c r="AZ295" i="27"/>
  <c r="AY295" i="27"/>
  <c r="AX295" i="27"/>
  <c r="AW295" i="27"/>
  <c r="AV295" i="27"/>
  <c r="AU295" i="27"/>
  <c r="AT295" i="27"/>
  <c r="AS295" i="27"/>
  <c r="AR295" i="27"/>
  <c r="AQ295" i="27"/>
  <c r="AP295" i="27"/>
  <c r="AO295" i="27"/>
  <c r="AN295" i="27"/>
  <c r="AM295" i="27"/>
  <c r="AL295" i="27"/>
  <c r="AK295" i="27"/>
  <c r="AJ295" i="27"/>
  <c r="AI295" i="27"/>
  <c r="AH295" i="27"/>
  <c r="AG295" i="27"/>
  <c r="AF295" i="27"/>
  <c r="AE295" i="27"/>
  <c r="AD295" i="27"/>
  <c r="AC295" i="27"/>
  <c r="AB295" i="27"/>
  <c r="AA295" i="27"/>
  <c r="Z295" i="27"/>
  <c r="Y295" i="27"/>
  <c r="X295" i="27"/>
  <c r="W295" i="27"/>
  <c r="V295" i="27"/>
  <c r="U295" i="27"/>
  <c r="T295" i="27"/>
  <c r="S295" i="27"/>
  <c r="R295" i="27"/>
  <c r="Q295" i="27"/>
  <c r="P295" i="27"/>
  <c r="O295" i="27"/>
  <c r="N295" i="27"/>
  <c r="M295" i="27"/>
  <c r="L295" i="27"/>
  <c r="K295" i="27"/>
  <c r="J295" i="27"/>
  <c r="I295" i="27"/>
  <c r="H295" i="27"/>
  <c r="G295" i="27"/>
  <c r="F295" i="27"/>
  <c r="E295" i="27"/>
  <c r="D295" i="27"/>
  <c r="BH294" i="27"/>
  <c r="BG294" i="27"/>
  <c r="BF294" i="27"/>
  <c r="BE294" i="27"/>
  <c r="BD294" i="27"/>
  <c r="BC294" i="27"/>
  <c r="BB294" i="27"/>
  <c r="BA294" i="27"/>
  <c r="AZ294" i="27"/>
  <c r="AY294" i="27"/>
  <c r="AX294" i="27"/>
  <c r="AW294" i="27"/>
  <c r="AV294" i="27"/>
  <c r="AU294" i="27"/>
  <c r="AT294" i="27"/>
  <c r="AS294" i="27"/>
  <c r="AR294" i="27"/>
  <c r="AQ294" i="27"/>
  <c r="AP294" i="27"/>
  <c r="AO294" i="27"/>
  <c r="AN294" i="27"/>
  <c r="AM294" i="27"/>
  <c r="AL294" i="27"/>
  <c r="AK294" i="27"/>
  <c r="AJ294" i="27"/>
  <c r="AI294" i="27"/>
  <c r="AH294" i="27"/>
  <c r="AG294" i="27"/>
  <c r="AF294" i="27"/>
  <c r="AE294" i="27"/>
  <c r="AD294" i="27"/>
  <c r="AC294" i="27"/>
  <c r="AB294" i="27"/>
  <c r="AA294" i="27"/>
  <c r="Z294" i="27"/>
  <c r="X294" i="27"/>
  <c r="W294" i="27"/>
  <c r="V294" i="27"/>
  <c r="U294" i="27"/>
  <c r="T294" i="27"/>
  <c r="S294" i="27"/>
  <c r="R294" i="27"/>
  <c r="Q294" i="27"/>
  <c r="P294" i="27"/>
  <c r="O294" i="27"/>
  <c r="N294" i="27"/>
  <c r="M294" i="27"/>
  <c r="L294" i="27"/>
  <c r="K294" i="27"/>
  <c r="J294" i="27"/>
  <c r="I294" i="27"/>
  <c r="H294" i="27"/>
  <c r="G294" i="27"/>
  <c r="F294" i="27"/>
  <c r="E294" i="27"/>
  <c r="D294" i="27"/>
  <c r="BH293" i="27"/>
  <c r="BG293" i="27"/>
  <c r="BF293" i="27"/>
  <c r="BE293" i="27"/>
  <c r="BD293" i="27"/>
  <c r="BC293" i="27"/>
  <c r="BB293" i="27"/>
  <c r="BA293" i="27"/>
  <c r="AZ293" i="27"/>
  <c r="AY293" i="27"/>
  <c r="AX293" i="27"/>
  <c r="AW293" i="27"/>
  <c r="AV293" i="27"/>
  <c r="AU293" i="27"/>
  <c r="AT293" i="27"/>
  <c r="AS293" i="27"/>
  <c r="AR293" i="27"/>
  <c r="AQ293" i="27"/>
  <c r="AP293" i="27"/>
  <c r="AO293" i="27"/>
  <c r="AN293" i="27"/>
  <c r="AM293" i="27"/>
  <c r="AL293" i="27"/>
  <c r="AK293" i="27"/>
  <c r="AJ293" i="27"/>
  <c r="AI293" i="27"/>
  <c r="AH293" i="27"/>
  <c r="AG293" i="27"/>
  <c r="AF293" i="27"/>
  <c r="AE293" i="27"/>
  <c r="AD293" i="27"/>
  <c r="AC293" i="27"/>
  <c r="AB293" i="27"/>
  <c r="Z293" i="27"/>
  <c r="Y293" i="27"/>
  <c r="X293" i="27"/>
  <c r="W293" i="27"/>
  <c r="V293" i="27"/>
  <c r="U293" i="27"/>
  <c r="T293" i="27"/>
  <c r="S293" i="27"/>
  <c r="R293" i="27"/>
  <c r="Q293" i="27"/>
  <c r="P293" i="27"/>
  <c r="O293" i="27"/>
  <c r="N293" i="27"/>
  <c r="M293" i="27"/>
  <c r="L293" i="27"/>
  <c r="K293" i="27"/>
  <c r="J293" i="27"/>
  <c r="I293" i="27"/>
  <c r="H293" i="27"/>
  <c r="G293" i="27"/>
  <c r="F293" i="27"/>
  <c r="E293" i="27"/>
  <c r="D293" i="27"/>
  <c r="BH292" i="27"/>
  <c r="BG292" i="27"/>
  <c r="BF292" i="27"/>
  <c r="BE292" i="27"/>
  <c r="BD292" i="27"/>
  <c r="BC292" i="27"/>
  <c r="BB292" i="27"/>
  <c r="BA292" i="27"/>
  <c r="AZ292" i="27"/>
  <c r="AY292" i="27"/>
  <c r="AX292" i="27"/>
  <c r="AW292" i="27"/>
  <c r="AV292" i="27"/>
  <c r="AU292" i="27"/>
  <c r="AT292" i="27"/>
  <c r="AS292" i="27"/>
  <c r="AR292" i="27"/>
  <c r="AQ292" i="27"/>
  <c r="AP292" i="27"/>
  <c r="AO292" i="27"/>
  <c r="AN292" i="27"/>
  <c r="AM292" i="27"/>
  <c r="AL292" i="27"/>
  <c r="AK292" i="27"/>
  <c r="AJ292" i="27"/>
  <c r="AI292" i="27"/>
  <c r="AH292" i="27"/>
  <c r="AG292" i="27"/>
  <c r="AF292" i="27"/>
  <c r="AE292" i="27"/>
  <c r="AD292" i="27"/>
  <c r="AC292" i="27"/>
  <c r="AB292" i="27"/>
  <c r="Z292" i="27"/>
  <c r="Y292" i="27"/>
  <c r="X292" i="27"/>
  <c r="W292" i="27"/>
  <c r="V292" i="27"/>
  <c r="U292" i="27"/>
  <c r="T292" i="27"/>
  <c r="S292" i="27"/>
  <c r="R292" i="27"/>
  <c r="Q292" i="27"/>
  <c r="P292" i="27"/>
  <c r="O292" i="27"/>
  <c r="N292" i="27"/>
  <c r="M292" i="27"/>
  <c r="L292" i="27"/>
  <c r="K292" i="27"/>
  <c r="J292" i="27"/>
  <c r="I292" i="27"/>
  <c r="H292" i="27"/>
  <c r="G292" i="27"/>
  <c r="F292" i="27"/>
  <c r="E292" i="27"/>
  <c r="D292" i="27"/>
  <c r="BH291" i="27"/>
  <c r="BG291" i="27"/>
  <c r="BF291" i="27"/>
  <c r="BE291" i="27"/>
  <c r="BD291" i="27"/>
  <c r="BC291" i="27"/>
  <c r="BB291" i="27"/>
  <c r="BA291" i="27"/>
  <c r="AZ291" i="27"/>
  <c r="AY291" i="27"/>
  <c r="AX291" i="27"/>
  <c r="AW291" i="27"/>
  <c r="AV291" i="27"/>
  <c r="AU291" i="27"/>
  <c r="AT291" i="27"/>
  <c r="AS291" i="27"/>
  <c r="AR291" i="27"/>
  <c r="AQ291" i="27"/>
  <c r="AP291" i="27"/>
  <c r="AO291" i="27"/>
  <c r="AN291" i="27"/>
  <c r="AM291" i="27"/>
  <c r="AL291" i="27"/>
  <c r="AK291" i="27"/>
  <c r="AJ291" i="27"/>
  <c r="AI291" i="27"/>
  <c r="AH291" i="27"/>
  <c r="AG291" i="27"/>
  <c r="AF291" i="27"/>
  <c r="AE291" i="27"/>
  <c r="AD291" i="27"/>
  <c r="AC291" i="27"/>
  <c r="AB291" i="27"/>
  <c r="AA291" i="27"/>
  <c r="Z291" i="27"/>
  <c r="Y291" i="27"/>
  <c r="X291" i="27"/>
  <c r="W291" i="27"/>
  <c r="V291" i="27"/>
  <c r="U291" i="27"/>
  <c r="T291" i="27"/>
  <c r="S291" i="27"/>
  <c r="R291" i="27"/>
  <c r="Q291" i="27"/>
  <c r="P291" i="27"/>
  <c r="O291" i="27"/>
  <c r="N291" i="27"/>
  <c r="M291" i="27"/>
  <c r="L291" i="27"/>
  <c r="K291" i="27"/>
  <c r="J291" i="27"/>
  <c r="I291" i="27"/>
  <c r="H291" i="27"/>
  <c r="G291" i="27"/>
  <c r="F291" i="27"/>
  <c r="E291" i="27"/>
  <c r="D291" i="27"/>
  <c r="BH290" i="27"/>
  <c r="BG290" i="27"/>
  <c r="BF290" i="27"/>
  <c r="BE290" i="27"/>
  <c r="BD290" i="27"/>
  <c r="BC290" i="27"/>
  <c r="BB290" i="27"/>
  <c r="BA290" i="27"/>
  <c r="AZ290" i="27"/>
  <c r="AY290" i="27"/>
  <c r="AX290" i="27"/>
  <c r="AW290" i="27"/>
  <c r="AV290" i="27"/>
  <c r="AU290" i="27"/>
  <c r="AT290" i="27"/>
  <c r="AS290" i="27"/>
  <c r="AR290" i="27"/>
  <c r="AQ290" i="27"/>
  <c r="AP290" i="27"/>
  <c r="AO290" i="27"/>
  <c r="AN290" i="27"/>
  <c r="AM290" i="27"/>
  <c r="AL290" i="27"/>
  <c r="AK290" i="27"/>
  <c r="AJ290" i="27"/>
  <c r="AI290" i="27"/>
  <c r="AH290" i="27"/>
  <c r="AG290" i="27"/>
  <c r="AF290" i="27"/>
  <c r="AE290" i="27"/>
  <c r="AD290" i="27"/>
  <c r="AC290" i="27"/>
  <c r="AB290" i="27"/>
  <c r="Z290" i="27"/>
  <c r="Y290" i="27"/>
  <c r="X290" i="27"/>
  <c r="W290" i="27"/>
  <c r="V290" i="27"/>
  <c r="U290" i="27"/>
  <c r="T290" i="27"/>
  <c r="S290" i="27"/>
  <c r="R290" i="27"/>
  <c r="Q290" i="27"/>
  <c r="P290" i="27"/>
  <c r="O290" i="27"/>
  <c r="N290" i="27"/>
  <c r="M290" i="27"/>
  <c r="L290" i="27"/>
  <c r="K290" i="27"/>
  <c r="J290" i="27"/>
  <c r="I290" i="27"/>
  <c r="H290" i="27"/>
  <c r="G290" i="27"/>
  <c r="F290" i="27"/>
  <c r="E290" i="27"/>
  <c r="D290" i="27"/>
  <c r="BH289" i="27"/>
  <c r="BG289" i="27"/>
  <c r="BF289" i="27"/>
  <c r="BE289" i="27"/>
  <c r="BD289" i="27"/>
  <c r="BC289" i="27"/>
  <c r="BB289" i="27"/>
  <c r="BA289" i="27"/>
  <c r="AZ289" i="27"/>
  <c r="AY289" i="27"/>
  <c r="AX289" i="27"/>
  <c r="AW289" i="27"/>
  <c r="AV289" i="27"/>
  <c r="AU289" i="27"/>
  <c r="AT289" i="27"/>
  <c r="AS289" i="27"/>
  <c r="AR289" i="27"/>
  <c r="AQ289" i="27"/>
  <c r="AP289" i="27"/>
  <c r="AO289" i="27"/>
  <c r="AN289" i="27"/>
  <c r="AM289" i="27"/>
  <c r="AL289" i="27"/>
  <c r="AK289" i="27"/>
  <c r="AJ289" i="27"/>
  <c r="AI289" i="27"/>
  <c r="AH289" i="27"/>
  <c r="AG289" i="27"/>
  <c r="AF289" i="27"/>
  <c r="AE289" i="27"/>
  <c r="AD289" i="27"/>
  <c r="AC289" i="27"/>
  <c r="AB289" i="27"/>
  <c r="Z289" i="27"/>
  <c r="Y289" i="27"/>
  <c r="X289" i="27"/>
  <c r="W289" i="27"/>
  <c r="V289" i="27"/>
  <c r="U289" i="27"/>
  <c r="T289" i="27"/>
  <c r="S289" i="27"/>
  <c r="R289" i="27"/>
  <c r="P289" i="27"/>
  <c r="O289" i="27"/>
  <c r="N289" i="27"/>
  <c r="M289" i="27"/>
  <c r="L289" i="27"/>
  <c r="K289" i="27"/>
  <c r="J289" i="27"/>
  <c r="I289" i="27"/>
  <c r="H289" i="27"/>
  <c r="G289" i="27"/>
  <c r="F289" i="27"/>
  <c r="E289" i="27"/>
  <c r="D289" i="27"/>
  <c r="BH288" i="27"/>
  <c r="BG288" i="27"/>
  <c r="BF288" i="27"/>
  <c r="BE288" i="27"/>
  <c r="BD288" i="27"/>
  <c r="BC288" i="27"/>
  <c r="BB288" i="27"/>
  <c r="BA288" i="27"/>
  <c r="AZ288" i="27"/>
  <c r="AY288" i="27"/>
  <c r="AX288" i="27"/>
  <c r="AW288" i="27"/>
  <c r="AV288" i="27"/>
  <c r="AU288" i="27"/>
  <c r="AT288" i="27"/>
  <c r="AS288" i="27"/>
  <c r="AR288" i="27"/>
  <c r="AQ288" i="27"/>
  <c r="AP288" i="27"/>
  <c r="AO288" i="27"/>
  <c r="AN288" i="27"/>
  <c r="AM288" i="27"/>
  <c r="AL288" i="27"/>
  <c r="AK288" i="27"/>
  <c r="AJ288" i="27"/>
  <c r="AI288" i="27"/>
  <c r="AH288" i="27"/>
  <c r="AG288" i="27"/>
  <c r="AF288" i="27"/>
  <c r="AE288" i="27"/>
  <c r="AD288" i="27"/>
  <c r="AC288" i="27"/>
  <c r="AB288" i="27"/>
  <c r="Z288" i="27"/>
  <c r="Y288" i="27"/>
  <c r="X288" i="27"/>
  <c r="W288" i="27"/>
  <c r="V288" i="27"/>
  <c r="U288" i="27"/>
  <c r="T288" i="27"/>
  <c r="S288" i="27"/>
  <c r="R288" i="27"/>
  <c r="P288" i="27"/>
  <c r="O288" i="27"/>
  <c r="N288" i="27"/>
  <c r="M288" i="27"/>
  <c r="L288" i="27"/>
  <c r="K288" i="27"/>
  <c r="J288" i="27"/>
  <c r="I288" i="27"/>
  <c r="H288" i="27"/>
  <c r="G288" i="27"/>
  <c r="F288" i="27"/>
  <c r="E288" i="27"/>
  <c r="D288" i="27"/>
  <c r="BH287" i="27"/>
  <c r="BG287" i="27"/>
  <c r="BF287" i="27"/>
  <c r="BE287" i="27"/>
  <c r="BD287" i="27"/>
  <c r="BC287" i="27"/>
  <c r="BB287" i="27"/>
  <c r="BA287" i="27"/>
  <c r="AZ287" i="27"/>
  <c r="AY287" i="27"/>
  <c r="AX287" i="27"/>
  <c r="AW287" i="27"/>
  <c r="AV287" i="27"/>
  <c r="AU287" i="27"/>
  <c r="AT287" i="27"/>
  <c r="AS287" i="27"/>
  <c r="AR287" i="27"/>
  <c r="AQ287" i="27"/>
  <c r="AP287" i="27"/>
  <c r="AO287" i="27"/>
  <c r="AN287" i="27"/>
  <c r="AM287" i="27"/>
  <c r="AL287" i="27"/>
  <c r="AK287" i="27"/>
  <c r="AJ287" i="27"/>
  <c r="AI287" i="27"/>
  <c r="AH287" i="27"/>
  <c r="AG287" i="27"/>
  <c r="AF287" i="27"/>
  <c r="AE287" i="27"/>
  <c r="AD287" i="27"/>
  <c r="AC287" i="27"/>
  <c r="AB287" i="27"/>
  <c r="AA287" i="27"/>
  <c r="Y287" i="27"/>
  <c r="X287" i="27"/>
  <c r="W287" i="27"/>
  <c r="V287" i="27"/>
  <c r="U287" i="27"/>
  <c r="T287" i="27"/>
  <c r="S287" i="27"/>
  <c r="R287" i="27"/>
  <c r="Q287" i="27"/>
  <c r="P287" i="27"/>
  <c r="O287" i="27"/>
  <c r="N287" i="27"/>
  <c r="M287" i="27"/>
  <c r="L287" i="27"/>
  <c r="K287" i="27"/>
  <c r="J287" i="27"/>
  <c r="I287" i="27"/>
  <c r="H287" i="27"/>
  <c r="G287" i="27"/>
  <c r="F287" i="27"/>
  <c r="E287" i="27"/>
  <c r="D287" i="27"/>
  <c r="BH286" i="27"/>
  <c r="BG286" i="27"/>
  <c r="BF286" i="27"/>
  <c r="BE286" i="27"/>
  <c r="BD286" i="27"/>
  <c r="BC286" i="27"/>
  <c r="BB286" i="27"/>
  <c r="BA286" i="27"/>
  <c r="AZ286" i="27"/>
  <c r="AY286" i="27"/>
  <c r="AX286" i="27"/>
  <c r="AW286" i="27"/>
  <c r="AV286" i="27"/>
  <c r="AU286" i="27"/>
  <c r="AT286" i="27"/>
  <c r="AS286" i="27"/>
  <c r="AR286" i="27"/>
  <c r="AQ286" i="27"/>
  <c r="AP286" i="27"/>
  <c r="AO286" i="27"/>
  <c r="AN286" i="27"/>
  <c r="AM286" i="27"/>
  <c r="AL286" i="27"/>
  <c r="AK286" i="27"/>
  <c r="AJ286" i="27"/>
  <c r="AI286" i="27"/>
  <c r="AH286" i="27"/>
  <c r="AG286" i="27"/>
  <c r="AF286" i="27"/>
  <c r="AE286" i="27"/>
  <c r="AD286" i="27"/>
  <c r="AC286" i="27"/>
  <c r="AB286" i="27"/>
  <c r="Z286" i="27"/>
  <c r="Y286" i="27"/>
  <c r="X286" i="27"/>
  <c r="W286" i="27"/>
  <c r="V286" i="27"/>
  <c r="U286" i="27"/>
  <c r="T286" i="27"/>
  <c r="S286" i="27"/>
  <c r="R286" i="27"/>
  <c r="Q286" i="27"/>
  <c r="P286" i="27"/>
  <c r="O286" i="27"/>
  <c r="N286" i="27"/>
  <c r="M286" i="27"/>
  <c r="L286" i="27"/>
  <c r="K286" i="27"/>
  <c r="J286" i="27"/>
  <c r="I286" i="27"/>
  <c r="H286" i="27"/>
  <c r="G286" i="27"/>
  <c r="F286" i="27"/>
  <c r="E286" i="27"/>
  <c r="D286" i="27"/>
  <c r="BH285" i="27"/>
  <c r="BG285" i="27"/>
  <c r="BF285" i="27"/>
  <c r="BE285" i="27"/>
  <c r="BD285" i="27"/>
  <c r="BB285" i="27"/>
  <c r="BA285" i="27"/>
  <c r="AZ285" i="27"/>
  <c r="AY285" i="27"/>
  <c r="AX285" i="27"/>
  <c r="AW285" i="27"/>
  <c r="AV285" i="27"/>
  <c r="AU285" i="27"/>
  <c r="AT285" i="27"/>
  <c r="AS285" i="27"/>
  <c r="AR285" i="27"/>
  <c r="AQ285" i="27"/>
  <c r="AP285" i="27"/>
  <c r="AO285" i="27"/>
  <c r="AN285" i="27"/>
  <c r="AM285" i="27"/>
  <c r="AL285" i="27"/>
  <c r="AK285" i="27"/>
  <c r="AJ285" i="27"/>
  <c r="AI285" i="27"/>
  <c r="AH285" i="27"/>
  <c r="AG285" i="27"/>
  <c r="AF285" i="27"/>
  <c r="AE285" i="27"/>
  <c r="AD285" i="27"/>
  <c r="AB285" i="27"/>
  <c r="AA285" i="27"/>
  <c r="Z285" i="27"/>
  <c r="Y285" i="27"/>
  <c r="X285" i="27"/>
  <c r="W285" i="27"/>
  <c r="V285" i="27"/>
  <c r="U285" i="27"/>
  <c r="T285" i="27"/>
  <c r="S285" i="27"/>
  <c r="R285" i="27"/>
  <c r="Q285" i="27"/>
  <c r="P285" i="27"/>
  <c r="O285" i="27"/>
  <c r="N285" i="27"/>
  <c r="M285" i="27"/>
  <c r="L285" i="27"/>
  <c r="K285" i="27"/>
  <c r="J285" i="27"/>
  <c r="I285" i="27"/>
  <c r="H285" i="27"/>
  <c r="G285" i="27"/>
  <c r="F285" i="27"/>
  <c r="E285" i="27"/>
  <c r="D285" i="27"/>
  <c r="BH284" i="27"/>
  <c r="BG284" i="27"/>
  <c r="BF284" i="27"/>
  <c r="BE284" i="27"/>
  <c r="BD284" i="27"/>
  <c r="BB284" i="27"/>
  <c r="BA284" i="27"/>
  <c r="AZ284" i="27"/>
  <c r="AY284" i="27"/>
  <c r="AX284" i="27"/>
  <c r="AW284" i="27"/>
  <c r="AV284" i="27"/>
  <c r="AU284" i="27"/>
  <c r="AT284" i="27"/>
  <c r="AS284" i="27"/>
  <c r="AR284" i="27"/>
  <c r="AQ284" i="27"/>
  <c r="AP284" i="27"/>
  <c r="AO284" i="27"/>
  <c r="AN284" i="27"/>
  <c r="AM284" i="27"/>
  <c r="AL284" i="27"/>
  <c r="AK284" i="27"/>
  <c r="AJ284" i="27"/>
  <c r="AI284" i="27"/>
  <c r="AH284" i="27"/>
  <c r="AG284" i="27"/>
  <c r="AF284" i="27"/>
  <c r="AE284" i="27"/>
  <c r="AD284" i="27"/>
  <c r="AB284" i="27"/>
  <c r="AA284" i="27"/>
  <c r="Z284" i="27"/>
  <c r="Y284" i="27"/>
  <c r="X284" i="27"/>
  <c r="W284" i="27"/>
  <c r="V284" i="27"/>
  <c r="U284" i="27"/>
  <c r="T284" i="27"/>
  <c r="S284" i="27"/>
  <c r="R284" i="27"/>
  <c r="Q284" i="27"/>
  <c r="P284" i="27"/>
  <c r="O284" i="27"/>
  <c r="N284" i="27"/>
  <c r="M284" i="27"/>
  <c r="L284" i="27"/>
  <c r="K284" i="27"/>
  <c r="J284" i="27"/>
  <c r="I284" i="27"/>
  <c r="H284" i="27"/>
  <c r="G284" i="27"/>
  <c r="F284" i="27"/>
  <c r="E284" i="27"/>
  <c r="D284" i="27"/>
  <c r="BH283" i="27"/>
  <c r="BG283" i="27"/>
  <c r="BF283" i="27"/>
  <c r="BE283" i="27"/>
  <c r="BD283" i="27"/>
  <c r="BC283" i="27"/>
  <c r="BB283" i="27"/>
  <c r="BA283" i="27"/>
  <c r="AZ283" i="27"/>
  <c r="AY283" i="27"/>
  <c r="AX283" i="27"/>
  <c r="AW283" i="27"/>
  <c r="AV283" i="27"/>
  <c r="AU283" i="27"/>
  <c r="AT283" i="27"/>
  <c r="AS283" i="27"/>
  <c r="AR283" i="27"/>
  <c r="AQ283" i="27"/>
  <c r="AP283" i="27"/>
  <c r="AO283" i="27"/>
  <c r="AN283" i="27"/>
  <c r="AM283" i="27"/>
  <c r="AL283" i="27"/>
  <c r="AK283" i="27"/>
  <c r="AJ283" i="27"/>
  <c r="AI283" i="27"/>
  <c r="AH283" i="27"/>
  <c r="AG283" i="27"/>
  <c r="AF283" i="27"/>
  <c r="AE283" i="27"/>
  <c r="AD283" i="27"/>
  <c r="AC283" i="27"/>
  <c r="AB283" i="27"/>
  <c r="AA283" i="27"/>
  <c r="Z283" i="27"/>
  <c r="Y283" i="27"/>
  <c r="X283" i="27"/>
  <c r="W283" i="27"/>
  <c r="V283" i="27"/>
  <c r="U283" i="27"/>
  <c r="T283" i="27"/>
  <c r="S283" i="27"/>
  <c r="R283" i="27"/>
  <c r="Q283" i="27"/>
  <c r="P283" i="27"/>
  <c r="O283" i="27"/>
  <c r="N283" i="27"/>
  <c r="M283" i="27"/>
  <c r="K283" i="27"/>
  <c r="J283" i="27"/>
  <c r="I283" i="27"/>
  <c r="H283" i="27"/>
  <c r="G283" i="27"/>
  <c r="F283" i="27"/>
  <c r="E283" i="27"/>
  <c r="D283" i="27"/>
  <c r="BH282" i="27"/>
  <c r="BG282" i="27"/>
  <c r="BF282" i="27"/>
  <c r="BE282" i="27"/>
  <c r="BD282" i="27"/>
  <c r="BC282" i="27"/>
  <c r="BB282" i="27"/>
  <c r="BA282" i="27"/>
  <c r="AZ282" i="27"/>
  <c r="AY282" i="27"/>
  <c r="AX282" i="27"/>
  <c r="AW282" i="27"/>
  <c r="AV282" i="27"/>
  <c r="AU282" i="27"/>
  <c r="AT282" i="27"/>
  <c r="AS282" i="27"/>
  <c r="AR282" i="27"/>
  <c r="AQ282" i="27"/>
  <c r="AP282" i="27"/>
  <c r="AO282" i="27"/>
  <c r="AN282" i="27"/>
  <c r="AM282" i="27"/>
  <c r="AL282" i="27"/>
  <c r="AK282" i="27"/>
  <c r="AI282" i="27"/>
  <c r="AH282" i="27"/>
  <c r="AG282" i="27"/>
  <c r="AF282" i="27"/>
  <c r="AE282" i="27"/>
  <c r="AD282" i="27"/>
  <c r="AC282" i="27"/>
  <c r="AB282" i="27"/>
  <c r="AA282" i="27"/>
  <c r="Z282" i="27"/>
  <c r="Y282" i="27"/>
  <c r="X282" i="27"/>
  <c r="W282" i="27"/>
  <c r="V282" i="27"/>
  <c r="U282" i="27"/>
  <c r="T282" i="27"/>
  <c r="S282" i="27"/>
  <c r="R282" i="27"/>
  <c r="Q282" i="27"/>
  <c r="P282" i="27"/>
  <c r="O282" i="27"/>
  <c r="N282" i="27"/>
  <c r="M282" i="27"/>
  <c r="K282" i="27"/>
  <c r="J282" i="27"/>
  <c r="I282" i="27"/>
  <c r="H282" i="27"/>
  <c r="G282" i="27"/>
  <c r="F282" i="27"/>
  <c r="E282" i="27"/>
  <c r="D282" i="27"/>
  <c r="BH281" i="27"/>
  <c r="BG281" i="27"/>
  <c r="BF281" i="27"/>
  <c r="BE281" i="27"/>
  <c r="BD281" i="27"/>
  <c r="BC281" i="27"/>
  <c r="BB281" i="27"/>
  <c r="BA281" i="27"/>
  <c r="AZ281" i="27"/>
  <c r="AY281" i="27"/>
  <c r="AX281" i="27"/>
  <c r="AW281" i="27"/>
  <c r="AV281" i="27"/>
  <c r="AU281" i="27"/>
  <c r="AT281" i="27"/>
  <c r="AS281" i="27"/>
  <c r="AR281" i="27"/>
  <c r="AQ281" i="27"/>
  <c r="AP281" i="27"/>
  <c r="AO281" i="27"/>
  <c r="AN281" i="27"/>
  <c r="AM281" i="27"/>
  <c r="AL281" i="27"/>
  <c r="AK281" i="27"/>
  <c r="AJ281" i="27"/>
  <c r="AI281" i="27"/>
  <c r="AH281" i="27"/>
  <c r="AG281" i="27"/>
  <c r="AF281" i="27"/>
  <c r="AE281" i="27"/>
  <c r="AD281" i="27"/>
  <c r="AC281" i="27"/>
  <c r="AB281" i="27"/>
  <c r="AA281" i="27"/>
  <c r="Z281" i="27"/>
  <c r="Y281" i="27"/>
  <c r="X281" i="27"/>
  <c r="W281" i="27"/>
  <c r="V281" i="27"/>
  <c r="U281" i="27"/>
  <c r="T281" i="27"/>
  <c r="S281" i="27"/>
  <c r="R281" i="27"/>
  <c r="Q281" i="27"/>
  <c r="P281" i="27"/>
  <c r="N281" i="27"/>
  <c r="M281" i="27"/>
  <c r="L281" i="27"/>
  <c r="K281" i="27"/>
  <c r="J281" i="27"/>
  <c r="I281" i="27"/>
  <c r="H281" i="27"/>
  <c r="G281" i="27"/>
  <c r="F281" i="27"/>
  <c r="E281" i="27"/>
  <c r="D281" i="27"/>
  <c r="BH280" i="27"/>
  <c r="BG280" i="27"/>
  <c r="BF280" i="27"/>
  <c r="BE280" i="27"/>
  <c r="BD280" i="27"/>
  <c r="BC280" i="27"/>
  <c r="BB280" i="27"/>
  <c r="BA280" i="27"/>
  <c r="AZ280" i="27"/>
  <c r="AY280" i="27"/>
  <c r="AX280" i="27"/>
  <c r="AW280" i="27"/>
  <c r="AV280" i="27"/>
  <c r="AU280" i="27"/>
  <c r="AT280" i="27"/>
  <c r="AS280" i="27"/>
  <c r="AR280" i="27"/>
  <c r="AQ280" i="27"/>
  <c r="AP280" i="27"/>
  <c r="AO280" i="27"/>
  <c r="AN280" i="27"/>
  <c r="AM280" i="27"/>
  <c r="AL280" i="27"/>
  <c r="AK280" i="27"/>
  <c r="AJ280" i="27"/>
  <c r="AI280" i="27"/>
  <c r="AH280" i="27"/>
  <c r="AG280" i="27"/>
  <c r="AF280" i="27"/>
  <c r="AE280" i="27"/>
  <c r="AD280" i="27"/>
  <c r="AC280" i="27"/>
  <c r="AB280" i="27"/>
  <c r="AA280" i="27"/>
  <c r="Z280" i="27"/>
  <c r="Y280" i="27"/>
  <c r="X280" i="27"/>
  <c r="W280" i="27"/>
  <c r="V280" i="27"/>
  <c r="U280" i="27"/>
  <c r="T280" i="27"/>
  <c r="S280" i="27"/>
  <c r="R280" i="27"/>
  <c r="Q280" i="27"/>
  <c r="P280" i="27"/>
  <c r="O280" i="27"/>
  <c r="M280" i="27"/>
  <c r="L280" i="27"/>
  <c r="K280" i="27"/>
  <c r="J280" i="27"/>
  <c r="I280" i="27"/>
  <c r="H280" i="27"/>
  <c r="G280" i="27"/>
  <c r="F280" i="27"/>
  <c r="E280" i="27"/>
  <c r="D280" i="27"/>
  <c r="BH279" i="27"/>
  <c r="BG279" i="27"/>
  <c r="BF279" i="27"/>
  <c r="BE279" i="27"/>
  <c r="BD279" i="27"/>
  <c r="BC279" i="27"/>
  <c r="BB279" i="27"/>
  <c r="BA279" i="27"/>
  <c r="AZ279" i="27"/>
  <c r="AY279" i="27"/>
  <c r="AX279" i="27"/>
  <c r="AW279" i="27"/>
  <c r="AV279" i="27"/>
  <c r="AU279" i="27"/>
  <c r="AT279" i="27"/>
  <c r="AS279" i="27"/>
  <c r="AR279" i="27"/>
  <c r="AQ279" i="27"/>
  <c r="AP279" i="27"/>
  <c r="AO279" i="27"/>
  <c r="AN279" i="27"/>
  <c r="AM279" i="27"/>
  <c r="AL279" i="27"/>
  <c r="AK279" i="27"/>
  <c r="AJ279" i="27"/>
  <c r="AI279" i="27"/>
  <c r="AH279" i="27"/>
  <c r="AG279" i="27"/>
  <c r="AF279" i="27"/>
  <c r="AE279" i="27"/>
  <c r="AD279" i="27"/>
  <c r="AC279" i="27"/>
  <c r="AB279" i="27"/>
  <c r="AA279" i="27"/>
  <c r="Z279" i="27"/>
  <c r="Y279" i="27"/>
  <c r="X279" i="27"/>
  <c r="W279" i="27"/>
  <c r="V279" i="27"/>
  <c r="U279" i="27"/>
  <c r="T279" i="27"/>
  <c r="S279" i="27"/>
  <c r="R279" i="27"/>
  <c r="Q279" i="27"/>
  <c r="P279" i="27"/>
  <c r="O279" i="27"/>
  <c r="M279" i="27"/>
  <c r="L279" i="27"/>
  <c r="K279" i="27"/>
  <c r="J279" i="27"/>
  <c r="I279" i="27"/>
  <c r="H279" i="27"/>
  <c r="G279" i="27"/>
  <c r="F279" i="27"/>
  <c r="E279" i="27"/>
  <c r="D279" i="27"/>
  <c r="BH278" i="27"/>
  <c r="BG278" i="27"/>
  <c r="BF278" i="27"/>
  <c r="BE278" i="27"/>
  <c r="BD278" i="27"/>
  <c r="BC278" i="27"/>
  <c r="BB278" i="27"/>
  <c r="BA278" i="27"/>
  <c r="AZ278" i="27"/>
  <c r="AY278" i="27"/>
  <c r="AX278" i="27"/>
  <c r="AW278" i="27"/>
  <c r="AV278" i="27"/>
  <c r="AU278" i="27"/>
  <c r="AT278" i="27"/>
  <c r="AS278" i="27"/>
  <c r="AR278" i="27"/>
  <c r="AQ278" i="27"/>
  <c r="AP278" i="27"/>
  <c r="AO278" i="27"/>
  <c r="AN278" i="27"/>
  <c r="AM278" i="27"/>
  <c r="AL278" i="27"/>
  <c r="AK278" i="27"/>
  <c r="AJ278" i="27"/>
  <c r="AI278" i="27"/>
  <c r="AH278" i="27"/>
  <c r="AG278" i="27"/>
  <c r="AF278" i="27"/>
  <c r="AE278" i="27"/>
  <c r="AD278" i="27"/>
  <c r="AC278" i="27"/>
  <c r="AB278" i="27"/>
  <c r="AA278" i="27"/>
  <c r="Z278" i="27"/>
  <c r="Y278" i="27"/>
  <c r="X278" i="27"/>
  <c r="W278" i="27"/>
  <c r="V278" i="27"/>
  <c r="U278" i="27"/>
  <c r="T278" i="27"/>
  <c r="S278" i="27"/>
  <c r="R278" i="27"/>
  <c r="Q278" i="27"/>
  <c r="P278" i="27"/>
  <c r="O278" i="27"/>
  <c r="M278" i="27"/>
  <c r="L278" i="27"/>
  <c r="K278" i="27"/>
  <c r="J278" i="27"/>
  <c r="I278" i="27"/>
  <c r="H278" i="27"/>
  <c r="G278" i="27"/>
  <c r="F278" i="27"/>
  <c r="E278" i="27"/>
  <c r="D278" i="27"/>
  <c r="BH277" i="27"/>
  <c r="BG277" i="27"/>
  <c r="BF277" i="27"/>
  <c r="BE277" i="27"/>
  <c r="BD277" i="27"/>
  <c r="BC277" i="27"/>
  <c r="BB277" i="27"/>
  <c r="BA277" i="27"/>
  <c r="AZ277" i="27"/>
  <c r="AY277" i="27"/>
  <c r="AX277" i="27"/>
  <c r="AW277" i="27"/>
  <c r="AV277" i="27"/>
  <c r="AU277" i="27"/>
  <c r="AT277" i="27"/>
  <c r="AS277" i="27"/>
  <c r="AR277" i="27"/>
  <c r="AQ277" i="27"/>
  <c r="AP277" i="27"/>
  <c r="AO277" i="27"/>
  <c r="AN277" i="27"/>
  <c r="AM277" i="27"/>
  <c r="AL277" i="27"/>
  <c r="AK277" i="27"/>
  <c r="AJ277" i="27"/>
  <c r="AI277" i="27"/>
  <c r="AH277" i="27"/>
  <c r="AG277" i="27"/>
  <c r="AF277" i="27"/>
  <c r="AE277" i="27"/>
  <c r="AD277" i="27"/>
  <c r="AC277" i="27"/>
  <c r="AB277" i="27"/>
  <c r="AA277" i="27"/>
  <c r="Z277" i="27"/>
  <c r="Y277" i="27"/>
  <c r="X277" i="27"/>
  <c r="W277" i="27"/>
  <c r="V277" i="27"/>
  <c r="U277" i="27"/>
  <c r="T277" i="27"/>
  <c r="S277" i="27"/>
  <c r="R277" i="27"/>
  <c r="Q277" i="27"/>
  <c r="P277" i="27"/>
  <c r="N277" i="27"/>
  <c r="M277" i="27"/>
  <c r="L277" i="27"/>
  <c r="K277" i="27"/>
  <c r="J277" i="27"/>
  <c r="I277" i="27"/>
  <c r="H277" i="27"/>
  <c r="G277" i="27"/>
  <c r="F277" i="27"/>
  <c r="E277" i="27"/>
  <c r="D277" i="27"/>
  <c r="BH276" i="27"/>
  <c r="BG276" i="27"/>
  <c r="BF276" i="27"/>
  <c r="BE276" i="27"/>
  <c r="BD276" i="27"/>
  <c r="BC276" i="27"/>
  <c r="BB276" i="27"/>
  <c r="BA276" i="27"/>
  <c r="AZ276" i="27"/>
  <c r="AY276" i="27"/>
  <c r="AX276" i="27"/>
  <c r="AW276" i="27"/>
  <c r="AV276" i="27"/>
  <c r="AU276" i="27"/>
  <c r="AT276" i="27"/>
  <c r="AS276" i="27"/>
  <c r="AR276" i="27"/>
  <c r="AQ276" i="27"/>
  <c r="AP276" i="27"/>
  <c r="AO276" i="27"/>
  <c r="AN276" i="27"/>
  <c r="AM276" i="27"/>
  <c r="AL276" i="27"/>
  <c r="AK276" i="27"/>
  <c r="AJ276" i="27"/>
  <c r="AI276" i="27"/>
  <c r="AH276" i="27"/>
  <c r="AG276" i="27"/>
  <c r="AF276" i="27"/>
  <c r="AE276" i="27"/>
  <c r="AD276" i="27"/>
  <c r="AC276" i="27"/>
  <c r="AB276" i="27"/>
  <c r="AA276" i="27"/>
  <c r="Z276" i="27"/>
  <c r="Y276" i="27"/>
  <c r="X276" i="27"/>
  <c r="W276" i="27"/>
  <c r="V276" i="27"/>
  <c r="U276" i="27"/>
  <c r="T276" i="27"/>
  <c r="S276" i="27"/>
  <c r="R276" i="27"/>
  <c r="Q276" i="27"/>
  <c r="P276" i="27"/>
  <c r="N276" i="27"/>
  <c r="M276" i="27"/>
  <c r="L276" i="27"/>
  <c r="K276" i="27"/>
  <c r="J276" i="27"/>
  <c r="I276" i="27"/>
  <c r="H276" i="27"/>
  <c r="G276" i="27"/>
  <c r="F276" i="27"/>
  <c r="E276" i="27"/>
  <c r="D276" i="27"/>
  <c r="BH275" i="27"/>
  <c r="BG275" i="27"/>
  <c r="BF275" i="27"/>
  <c r="BE275" i="27"/>
  <c r="BD275" i="27"/>
  <c r="BC275" i="27"/>
  <c r="BB275" i="27"/>
  <c r="BA275" i="27"/>
  <c r="AZ275" i="27"/>
  <c r="AY275" i="27"/>
  <c r="AX275" i="27"/>
  <c r="AW275" i="27"/>
  <c r="AV275" i="27"/>
  <c r="AU275" i="27"/>
  <c r="AT275" i="27"/>
  <c r="AS275" i="27"/>
  <c r="AR275" i="27"/>
  <c r="AQ275" i="27"/>
  <c r="AP275" i="27"/>
  <c r="AO275" i="27"/>
  <c r="AN275" i="27"/>
  <c r="AM275" i="27"/>
  <c r="AL275" i="27"/>
  <c r="AK275" i="27"/>
  <c r="AJ275" i="27"/>
  <c r="AI275" i="27"/>
  <c r="AH275" i="27"/>
  <c r="AG275" i="27"/>
  <c r="AF275" i="27"/>
  <c r="AE275" i="27"/>
  <c r="AD275" i="27"/>
  <c r="AC275" i="27"/>
  <c r="AB275" i="27"/>
  <c r="AA275" i="27"/>
  <c r="Z275" i="27"/>
  <c r="Y275" i="27"/>
  <c r="X275" i="27"/>
  <c r="W275" i="27"/>
  <c r="V275" i="27"/>
  <c r="U275" i="27"/>
  <c r="T275" i="27"/>
  <c r="S275" i="27"/>
  <c r="R275" i="27"/>
  <c r="Q275" i="27"/>
  <c r="P275" i="27"/>
  <c r="N275" i="27"/>
  <c r="M275" i="27"/>
  <c r="L275" i="27"/>
  <c r="K275" i="27"/>
  <c r="J275" i="27"/>
  <c r="I275" i="27"/>
  <c r="H275" i="27"/>
  <c r="G275" i="27"/>
  <c r="F275" i="27"/>
  <c r="E275" i="27"/>
  <c r="D275" i="27"/>
  <c r="BH274" i="27"/>
  <c r="BG274" i="27"/>
  <c r="BF274" i="27"/>
  <c r="BE274" i="27"/>
  <c r="BD274" i="27"/>
  <c r="BC274" i="27"/>
  <c r="BB274" i="27"/>
  <c r="BA274" i="27"/>
  <c r="AZ274" i="27"/>
  <c r="AY274" i="27"/>
  <c r="AX274" i="27"/>
  <c r="AW274" i="27"/>
  <c r="AV274" i="27"/>
  <c r="AU274" i="27"/>
  <c r="AT274" i="27"/>
  <c r="AS274" i="27"/>
  <c r="AR274" i="27"/>
  <c r="AQ274" i="27"/>
  <c r="AP274" i="27"/>
  <c r="AO274" i="27"/>
  <c r="AN274" i="27"/>
  <c r="AM274" i="27"/>
  <c r="AL274" i="27"/>
  <c r="AK274" i="27"/>
  <c r="AJ274" i="27"/>
  <c r="AI274" i="27"/>
  <c r="AH274" i="27"/>
  <c r="AG274" i="27"/>
  <c r="AF274" i="27"/>
  <c r="AE274" i="27"/>
  <c r="AD274" i="27"/>
  <c r="AC274" i="27"/>
  <c r="AB274" i="27"/>
  <c r="AA274" i="27"/>
  <c r="Z274" i="27"/>
  <c r="Y274" i="27"/>
  <c r="X274" i="27"/>
  <c r="W274" i="27"/>
  <c r="V274" i="27"/>
  <c r="U274" i="27"/>
  <c r="T274" i="27"/>
  <c r="S274" i="27"/>
  <c r="R274" i="27"/>
  <c r="Q274" i="27"/>
  <c r="P274" i="27"/>
  <c r="N274" i="27"/>
  <c r="M274" i="27"/>
  <c r="L274" i="27"/>
  <c r="K274" i="27"/>
  <c r="J274" i="27"/>
  <c r="H274" i="27"/>
  <c r="G274" i="27"/>
  <c r="F274" i="27"/>
  <c r="E274" i="27"/>
  <c r="D274" i="27"/>
  <c r="BH273" i="27"/>
  <c r="BG273" i="27"/>
  <c r="BF273" i="27"/>
  <c r="BE273" i="27"/>
  <c r="BD273" i="27"/>
  <c r="BC273" i="27"/>
  <c r="BB273" i="27"/>
  <c r="BA273" i="27"/>
  <c r="AZ273" i="27"/>
  <c r="AY273" i="27"/>
  <c r="AX273" i="27"/>
  <c r="AW273" i="27"/>
  <c r="AV273" i="27"/>
  <c r="AU273" i="27"/>
  <c r="AT273" i="27"/>
  <c r="AS273" i="27"/>
  <c r="AR273" i="27"/>
  <c r="AQ273" i="27"/>
  <c r="AP273" i="27"/>
  <c r="AO273" i="27"/>
  <c r="AN273" i="27"/>
  <c r="AM273" i="27"/>
  <c r="AL273" i="27"/>
  <c r="AK273" i="27"/>
  <c r="AJ273" i="27"/>
  <c r="AI273" i="27"/>
  <c r="AH273" i="27"/>
  <c r="AG273" i="27"/>
  <c r="AF273" i="27"/>
  <c r="AE273" i="27"/>
  <c r="AD273" i="27"/>
  <c r="AC273" i="27"/>
  <c r="AB273" i="27"/>
  <c r="AA273" i="27"/>
  <c r="Z273" i="27"/>
  <c r="Y273" i="27"/>
  <c r="X273" i="27"/>
  <c r="W273" i="27"/>
  <c r="V273" i="27"/>
  <c r="U273" i="27"/>
  <c r="T273" i="27"/>
  <c r="S273" i="27"/>
  <c r="R273" i="27"/>
  <c r="P273" i="27"/>
  <c r="N273" i="27"/>
  <c r="M273" i="27"/>
  <c r="L273" i="27"/>
  <c r="K273" i="27"/>
  <c r="J273" i="27"/>
  <c r="H273" i="27"/>
  <c r="G273" i="27"/>
  <c r="F273" i="27"/>
  <c r="E273" i="27"/>
  <c r="D273" i="27"/>
  <c r="BH272" i="27"/>
  <c r="BG272" i="27"/>
  <c r="BF272" i="27"/>
  <c r="BE272" i="27"/>
  <c r="BD272" i="27"/>
  <c r="BC272" i="27"/>
  <c r="BB272" i="27"/>
  <c r="BA272" i="27"/>
  <c r="AZ272" i="27"/>
  <c r="AY272" i="27"/>
  <c r="AX272" i="27"/>
  <c r="AW272" i="27"/>
  <c r="AV272" i="27"/>
  <c r="AU272" i="27"/>
  <c r="AT272" i="27"/>
  <c r="AS272" i="27"/>
  <c r="AR272" i="27"/>
  <c r="AQ272" i="27"/>
  <c r="AP272" i="27"/>
  <c r="AO272" i="27"/>
  <c r="AN272" i="27"/>
  <c r="AM272" i="27"/>
  <c r="AL272" i="27"/>
  <c r="AK272" i="27"/>
  <c r="AJ272" i="27"/>
  <c r="AI272" i="27"/>
  <c r="AH272" i="27"/>
  <c r="AG272" i="27"/>
  <c r="AF272" i="27"/>
  <c r="AE272" i="27"/>
  <c r="AD272" i="27"/>
  <c r="AC272" i="27"/>
  <c r="AB272" i="27"/>
  <c r="AA272" i="27"/>
  <c r="Z272" i="27"/>
  <c r="Y272" i="27"/>
  <c r="X272" i="27"/>
  <c r="W272" i="27"/>
  <c r="V272" i="27"/>
  <c r="U272" i="27"/>
  <c r="T272" i="27"/>
  <c r="S272" i="27"/>
  <c r="R272" i="27"/>
  <c r="Q272" i="27"/>
  <c r="P272" i="27"/>
  <c r="N272" i="27"/>
  <c r="M272" i="27"/>
  <c r="L272" i="27"/>
  <c r="K272" i="27"/>
  <c r="J272" i="27"/>
  <c r="H272" i="27"/>
  <c r="G272" i="27"/>
  <c r="F272" i="27"/>
  <c r="E272" i="27"/>
  <c r="D272" i="27"/>
  <c r="BH271" i="27"/>
  <c r="BG271" i="27"/>
  <c r="BF271" i="27"/>
  <c r="BE271" i="27"/>
  <c r="BD271" i="27"/>
  <c r="BC271" i="27"/>
  <c r="BB271" i="27"/>
  <c r="BA271" i="27"/>
  <c r="AZ271" i="27"/>
  <c r="AY271" i="27"/>
  <c r="AX271" i="27"/>
  <c r="AW271" i="27"/>
  <c r="AV271" i="27"/>
  <c r="AU271" i="27"/>
  <c r="AT271" i="27"/>
  <c r="AS271" i="27"/>
  <c r="AR271" i="27"/>
  <c r="AQ271" i="27"/>
  <c r="AP271" i="27"/>
  <c r="AO271" i="27"/>
  <c r="AN271" i="27"/>
  <c r="AM271" i="27"/>
  <c r="AL271" i="27"/>
  <c r="AK271" i="27"/>
  <c r="AJ271" i="27"/>
  <c r="AI271" i="27"/>
  <c r="AH271" i="27"/>
  <c r="AG271" i="27"/>
  <c r="AF271" i="27"/>
  <c r="AE271" i="27"/>
  <c r="AD271" i="27"/>
  <c r="AC271" i="27"/>
  <c r="AB271" i="27"/>
  <c r="AA271" i="27"/>
  <c r="Z271" i="27"/>
  <c r="Y271" i="27"/>
  <c r="X271" i="27"/>
  <c r="W271" i="27"/>
  <c r="V271" i="27"/>
  <c r="U271" i="27"/>
  <c r="T271" i="27"/>
  <c r="S271" i="27"/>
  <c r="R271" i="27"/>
  <c r="Q271" i="27"/>
  <c r="P271" i="27"/>
  <c r="N271" i="27"/>
  <c r="M271" i="27"/>
  <c r="L271" i="27"/>
  <c r="K271" i="27"/>
  <c r="J271" i="27"/>
  <c r="H271" i="27"/>
  <c r="G271" i="27"/>
  <c r="F271" i="27"/>
  <c r="E271" i="27"/>
  <c r="D271" i="27"/>
  <c r="BH270" i="27"/>
  <c r="BG270" i="27"/>
  <c r="BF270" i="27"/>
  <c r="BE270" i="27"/>
  <c r="BD270" i="27"/>
  <c r="BC270" i="27"/>
  <c r="BB270" i="27"/>
  <c r="BA270" i="27"/>
  <c r="AZ270" i="27"/>
  <c r="AY270" i="27"/>
  <c r="AX270" i="27"/>
  <c r="AW270" i="27"/>
  <c r="AV270" i="27"/>
  <c r="AU270" i="27"/>
  <c r="AT270" i="27"/>
  <c r="AS270" i="27"/>
  <c r="AR270" i="27"/>
  <c r="AQ270" i="27"/>
  <c r="AP270" i="27"/>
  <c r="AO270" i="27"/>
  <c r="AN270" i="27"/>
  <c r="AM270" i="27"/>
  <c r="AL270" i="27"/>
  <c r="AK270" i="27"/>
  <c r="AJ270" i="27"/>
  <c r="AI270" i="27"/>
  <c r="AH270" i="27"/>
  <c r="AG270" i="27"/>
  <c r="AF270" i="27"/>
  <c r="AE270" i="27"/>
  <c r="AD270" i="27"/>
  <c r="AC270" i="27"/>
  <c r="AB270" i="27"/>
  <c r="AA270" i="27"/>
  <c r="Z270" i="27"/>
  <c r="Y270" i="27"/>
  <c r="X270" i="27"/>
  <c r="W270" i="27"/>
  <c r="V270" i="27"/>
  <c r="U270" i="27"/>
  <c r="T270" i="27"/>
  <c r="S270" i="27"/>
  <c r="R270" i="27"/>
  <c r="Q270" i="27"/>
  <c r="P270" i="27"/>
  <c r="N270" i="27"/>
  <c r="M270" i="27"/>
  <c r="L270" i="27"/>
  <c r="K270" i="27"/>
  <c r="J270" i="27"/>
  <c r="H270" i="27"/>
  <c r="G270" i="27"/>
  <c r="F270" i="27"/>
  <c r="E270" i="27"/>
  <c r="D270" i="27"/>
  <c r="BH269" i="27"/>
  <c r="BG269" i="27"/>
  <c r="BF269" i="27"/>
  <c r="BE269" i="27"/>
  <c r="BD269" i="27"/>
  <c r="BC269" i="27"/>
  <c r="BB269" i="27"/>
  <c r="BA269" i="27"/>
  <c r="AZ269" i="27"/>
  <c r="AY269" i="27"/>
  <c r="AX269" i="27"/>
  <c r="AW269" i="27"/>
  <c r="AV269" i="27"/>
  <c r="AU269" i="27"/>
  <c r="AT269" i="27"/>
  <c r="AS269" i="27"/>
  <c r="AR269" i="27"/>
  <c r="AQ269" i="27"/>
  <c r="AP269" i="27"/>
  <c r="AO269" i="27"/>
  <c r="AN269" i="27"/>
  <c r="AM269" i="27"/>
  <c r="AL269" i="27"/>
  <c r="AK269" i="27"/>
  <c r="AJ269" i="27"/>
  <c r="AI269" i="27"/>
  <c r="AH269" i="27"/>
  <c r="AG269" i="27"/>
  <c r="AF269" i="27"/>
  <c r="AE269" i="27"/>
  <c r="AD269" i="27"/>
  <c r="AC269" i="27"/>
  <c r="AB269" i="27"/>
  <c r="AA269" i="27"/>
  <c r="Z269" i="27"/>
  <c r="Y269" i="27"/>
  <c r="X269" i="27"/>
  <c r="W269" i="27"/>
  <c r="V269" i="27"/>
  <c r="U269" i="27"/>
  <c r="T269" i="27"/>
  <c r="S269" i="27"/>
  <c r="R269" i="27"/>
  <c r="Q269" i="27"/>
  <c r="P269" i="27"/>
  <c r="O269" i="27"/>
  <c r="N269" i="27"/>
  <c r="M269" i="27"/>
  <c r="K269" i="27"/>
  <c r="J269" i="27"/>
  <c r="I269" i="27"/>
  <c r="H269" i="27"/>
  <c r="G269" i="27"/>
  <c r="F269" i="27"/>
  <c r="E269" i="27"/>
  <c r="D269" i="27"/>
  <c r="BH268" i="27"/>
  <c r="BG268" i="27"/>
  <c r="BF268" i="27"/>
  <c r="BE268" i="27"/>
  <c r="BD268" i="27"/>
  <c r="BC268" i="27"/>
  <c r="BB268" i="27"/>
  <c r="BA268" i="27"/>
  <c r="AZ268" i="27"/>
  <c r="AY268" i="27"/>
  <c r="AX268" i="27"/>
  <c r="AW268" i="27"/>
  <c r="AV268" i="27"/>
  <c r="AU268" i="27"/>
  <c r="AT268" i="27"/>
  <c r="AS268" i="27"/>
  <c r="AR268" i="27"/>
  <c r="AQ268" i="27"/>
  <c r="AP268" i="27"/>
  <c r="AO268" i="27"/>
  <c r="AN268" i="27"/>
  <c r="AM268" i="27"/>
  <c r="AL268" i="27"/>
  <c r="AK268" i="27"/>
  <c r="AJ268" i="27"/>
  <c r="AI268" i="27"/>
  <c r="AH268" i="27"/>
  <c r="AG268" i="27"/>
  <c r="AF268" i="27"/>
  <c r="AE268" i="27"/>
  <c r="AD268" i="27"/>
  <c r="AC268" i="27"/>
  <c r="AB268" i="27"/>
  <c r="AA268" i="27"/>
  <c r="Z268" i="27"/>
  <c r="Y268" i="27"/>
  <c r="X268" i="27"/>
  <c r="W268" i="27"/>
  <c r="V268" i="27"/>
  <c r="U268" i="27"/>
  <c r="T268" i="27"/>
  <c r="S268" i="27"/>
  <c r="R268" i="27"/>
  <c r="Q268" i="27"/>
  <c r="P268" i="27"/>
  <c r="O268" i="27"/>
  <c r="M268" i="27"/>
  <c r="L268" i="27"/>
  <c r="K268" i="27"/>
  <c r="J268" i="27"/>
  <c r="I268" i="27"/>
  <c r="H268" i="27"/>
  <c r="G268" i="27"/>
  <c r="F268" i="27"/>
  <c r="E268" i="27"/>
  <c r="D268" i="27"/>
  <c r="BH267" i="27"/>
  <c r="BG267" i="27"/>
  <c r="BF267" i="27"/>
  <c r="BE267" i="27"/>
  <c r="BD267" i="27"/>
  <c r="BC267" i="27"/>
  <c r="BB267" i="27"/>
  <c r="BA267" i="27"/>
  <c r="AZ267" i="27"/>
  <c r="AY267" i="27"/>
  <c r="AX267" i="27"/>
  <c r="AW267" i="27"/>
  <c r="AV267" i="27"/>
  <c r="AU267" i="27"/>
  <c r="AT267" i="27"/>
  <c r="AS267" i="27"/>
  <c r="AR267" i="27"/>
  <c r="AQ267" i="27"/>
  <c r="AP267" i="27"/>
  <c r="AO267" i="27"/>
  <c r="AN267" i="27"/>
  <c r="AM267" i="27"/>
  <c r="AL267" i="27"/>
  <c r="AK267" i="27"/>
  <c r="AJ267" i="27"/>
  <c r="AI267" i="27"/>
  <c r="AH267" i="27"/>
  <c r="AG267" i="27"/>
  <c r="AF267" i="27"/>
  <c r="AE267" i="27"/>
  <c r="AD267" i="27"/>
  <c r="AC267" i="27"/>
  <c r="AB267" i="27"/>
  <c r="AA267" i="27"/>
  <c r="Z267" i="27"/>
  <c r="Y267" i="27"/>
  <c r="X267" i="27"/>
  <c r="W267" i="27"/>
  <c r="V267" i="27"/>
  <c r="U267" i="27"/>
  <c r="T267" i="27"/>
  <c r="S267" i="27"/>
  <c r="R267" i="27"/>
  <c r="Q267" i="27"/>
  <c r="P267" i="27"/>
  <c r="O267" i="27"/>
  <c r="M267" i="27"/>
  <c r="L267" i="27"/>
  <c r="K267" i="27"/>
  <c r="J267" i="27"/>
  <c r="H267" i="27"/>
  <c r="G267" i="27"/>
  <c r="F267" i="27"/>
  <c r="E267" i="27"/>
  <c r="D267" i="27"/>
  <c r="BH266" i="27"/>
  <c r="BG266" i="27"/>
  <c r="BF266" i="27"/>
  <c r="BE266" i="27"/>
  <c r="BD266" i="27"/>
  <c r="BC266" i="27"/>
  <c r="BB266" i="27"/>
  <c r="BA266" i="27"/>
  <c r="AZ266" i="27"/>
  <c r="AY266" i="27"/>
  <c r="AX266" i="27"/>
  <c r="AW266" i="27"/>
  <c r="AV266" i="27"/>
  <c r="AU266" i="27"/>
  <c r="AT266" i="27"/>
  <c r="AS266" i="27"/>
  <c r="AR266" i="27"/>
  <c r="AQ266" i="27"/>
  <c r="AP266" i="27"/>
  <c r="AO266" i="27"/>
  <c r="AN266" i="27"/>
  <c r="AM266" i="27"/>
  <c r="AL266" i="27"/>
  <c r="AK266" i="27"/>
  <c r="AJ266" i="27"/>
  <c r="AI266" i="27"/>
  <c r="AH266" i="27"/>
  <c r="AG266" i="27"/>
  <c r="AF266" i="27"/>
  <c r="AE266" i="27"/>
  <c r="AD266" i="27"/>
  <c r="AC266" i="27"/>
  <c r="AB266" i="27"/>
  <c r="AA266" i="27"/>
  <c r="Z266" i="27"/>
  <c r="Y266" i="27"/>
  <c r="X266" i="27"/>
  <c r="W266" i="27"/>
  <c r="V266" i="27"/>
  <c r="U266" i="27"/>
  <c r="T266" i="27"/>
  <c r="S266" i="27"/>
  <c r="R266" i="27"/>
  <c r="Q266" i="27"/>
  <c r="P266" i="27"/>
  <c r="O266" i="27"/>
  <c r="N266" i="27"/>
  <c r="M266" i="27"/>
  <c r="L266" i="27"/>
  <c r="K266" i="27"/>
  <c r="J266" i="27"/>
  <c r="I266" i="27"/>
  <c r="H266" i="27"/>
  <c r="G266" i="27"/>
  <c r="F266" i="27"/>
  <c r="E266" i="27"/>
  <c r="D266" i="27"/>
  <c r="BH265" i="27"/>
  <c r="BG265" i="27"/>
  <c r="BF265" i="27"/>
  <c r="BE265" i="27"/>
  <c r="BD265" i="27"/>
  <c r="BC265" i="27"/>
  <c r="BB265" i="27"/>
  <c r="BA265" i="27"/>
  <c r="AZ265" i="27"/>
  <c r="AY265" i="27"/>
  <c r="AX265" i="27"/>
  <c r="AW265" i="27"/>
  <c r="AV265" i="27"/>
  <c r="AU265" i="27"/>
  <c r="AT265" i="27"/>
  <c r="AS265" i="27"/>
  <c r="AR265" i="27"/>
  <c r="AQ265" i="27"/>
  <c r="AP265" i="27"/>
  <c r="AO265" i="27"/>
  <c r="AN265" i="27"/>
  <c r="AM265" i="27"/>
  <c r="AL265" i="27"/>
  <c r="AK265" i="27"/>
  <c r="AJ265" i="27"/>
  <c r="AI265" i="27"/>
  <c r="AH265" i="27"/>
  <c r="AG265" i="27"/>
  <c r="AF265" i="27"/>
  <c r="AE265" i="27"/>
  <c r="AD265" i="27"/>
  <c r="AC265" i="27"/>
  <c r="AB265" i="27"/>
  <c r="AA265" i="27"/>
  <c r="Z265" i="27"/>
  <c r="Y265" i="27"/>
  <c r="X265" i="27"/>
  <c r="W265" i="27"/>
  <c r="V265" i="27"/>
  <c r="U265" i="27"/>
  <c r="T265" i="27"/>
  <c r="S265" i="27"/>
  <c r="R265" i="27"/>
  <c r="Q265" i="27"/>
  <c r="P265" i="27"/>
  <c r="O265" i="27"/>
  <c r="N265" i="27"/>
  <c r="M265" i="27"/>
  <c r="L265" i="27"/>
  <c r="K265" i="27"/>
  <c r="J265" i="27"/>
  <c r="I265" i="27"/>
  <c r="H265" i="27"/>
  <c r="G265" i="27"/>
  <c r="F265" i="27"/>
  <c r="E265" i="27"/>
  <c r="D265" i="27"/>
  <c r="BH264" i="27"/>
  <c r="BG264" i="27"/>
  <c r="BF264" i="27"/>
  <c r="BE264" i="27"/>
  <c r="BD264" i="27"/>
  <c r="BC264" i="27"/>
  <c r="BB264" i="27"/>
  <c r="BA264" i="27"/>
  <c r="AZ264" i="27"/>
  <c r="AY264" i="27"/>
  <c r="AX264" i="27"/>
  <c r="AW264" i="27"/>
  <c r="AV264" i="27"/>
  <c r="AU264" i="27"/>
  <c r="AT264" i="27"/>
  <c r="AS264" i="27"/>
  <c r="AR264" i="27"/>
  <c r="AQ264" i="27"/>
  <c r="AP264" i="27"/>
  <c r="AO264" i="27"/>
  <c r="AN264" i="27"/>
  <c r="AM264" i="27"/>
  <c r="AL264" i="27"/>
  <c r="AK264" i="27"/>
  <c r="AJ264" i="27"/>
  <c r="AI264" i="27"/>
  <c r="AH264" i="27"/>
  <c r="AG264" i="27"/>
  <c r="AF264" i="27"/>
  <c r="AE264" i="27"/>
  <c r="AD264" i="27"/>
  <c r="AC264" i="27"/>
  <c r="AB264" i="27"/>
  <c r="AA264" i="27"/>
  <c r="Z264" i="27"/>
  <c r="Y264" i="27"/>
  <c r="X264" i="27"/>
  <c r="W264" i="27"/>
  <c r="V264" i="27"/>
  <c r="U264" i="27"/>
  <c r="T264" i="27"/>
  <c r="S264" i="27"/>
  <c r="R264" i="27"/>
  <c r="Q264" i="27"/>
  <c r="P264" i="27"/>
  <c r="O264" i="27"/>
  <c r="N264" i="27"/>
  <c r="M264" i="27"/>
  <c r="L264" i="27"/>
  <c r="K264" i="27"/>
  <c r="J264" i="27"/>
  <c r="I264" i="27"/>
  <c r="H264" i="27"/>
  <c r="G264" i="27"/>
  <c r="F264" i="27"/>
  <c r="E264" i="27"/>
  <c r="D264" i="27"/>
  <c r="BH263" i="27"/>
  <c r="BG263" i="27"/>
  <c r="BF263" i="27"/>
  <c r="BE263" i="27"/>
  <c r="BD263" i="27"/>
  <c r="BC263" i="27"/>
  <c r="BB263" i="27"/>
  <c r="BA263" i="27"/>
  <c r="AZ263" i="27"/>
  <c r="AY263" i="27"/>
  <c r="AX263" i="27"/>
  <c r="AW263" i="27"/>
  <c r="AV263" i="27"/>
  <c r="AU263" i="27"/>
  <c r="AT263" i="27"/>
  <c r="AS263" i="27"/>
  <c r="AR263" i="27"/>
  <c r="AQ263" i="27"/>
  <c r="AP263" i="27"/>
  <c r="AO263" i="27"/>
  <c r="AN263" i="27"/>
  <c r="AM263" i="27"/>
  <c r="AL263" i="27"/>
  <c r="AK263" i="27"/>
  <c r="AJ263" i="27"/>
  <c r="AI263" i="27"/>
  <c r="AH263" i="27"/>
  <c r="AG263" i="27"/>
  <c r="AF263" i="27"/>
  <c r="AE263" i="27"/>
  <c r="AD263" i="27"/>
  <c r="AC263" i="27"/>
  <c r="AB263" i="27"/>
  <c r="AA263" i="27"/>
  <c r="Z263" i="27"/>
  <c r="Y263" i="27"/>
  <c r="X263" i="27"/>
  <c r="W263" i="27"/>
  <c r="V263" i="27"/>
  <c r="U263" i="27"/>
  <c r="T263" i="27"/>
  <c r="S263" i="27"/>
  <c r="R263" i="27"/>
  <c r="Q263" i="27"/>
  <c r="P263" i="27"/>
  <c r="O263" i="27"/>
  <c r="N263" i="27"/>
  <c r="M263" i="27"/>
  <c r="L263" i="27"/>
  <c r="K263" i="27"/>
  <c r="J263" i="27"/>
  <c r="I263" i="27"/>
  <c r="H263" i="27"/>
  <c r="G263" i="27"/>
  <c r="F263" i="27"/>
  <c r="E263" i="27"/>
  <c r="D263" i="27"/>
  <c r="BH262" i="27"/>
  <c r="BG262" i="27"/>
  <c r="BF262" i="27"/>
  <c r="BE262" i="27"/>
  <c r="BD262" i="27"/>
  <c r="BC262" i="27"/>
  <c r="BB262" i="27"/>
  <c r="BA262" i="27"/>
  <c r="AZ262" i="27"/>
  <c r="AY262" i="27"/>
  <c r="AX262" i="27"/>
  <c r="AW262" i="27"/>
  <c r="AV262" i="27"/>
  <c r="AU262" i="27"/>
  <c r="AT262" i="27"/>
  <c r="AS262" i="27"/>
  <c r="AR262" i="27"/>
  <c r="AQ262" i="27"/>
  <c r="AP262" i="27"/>
  <c r="AO262" i="27"/>
  <c r="AN262" i="27"/>
  <c r="AM262" i="27"/>
  <c r="AL262" i="27"/>
  <c r="AK262" i="27"/>
  <c r="AJ262" i="27"/>
  <c r="AI262" i="27"/>
  <c r="AH262" i="27"/>
  <c r="AG262" i="27"/>
  <c r="AF262" i="27"/>
  <c r="AE262" i="27"/>
  <c r="AD262" i="27"/>
  <c r="AC262" i="27"/>
  <c r="AB262" i="27"/>
  <c r="AA262" i="27"/>
  <c r="Z262" i="27"/>
  <c r="Y262" i="27"/>
  <c r="X262" i="27"/>
  <c r="W262" i="27"/>
  <c r="V262" i="27"/>
  <c r="U262" i="27"/>
  <c r="T262" i="27"/>
  <c r="S262" i="27"/>
  <c r="R262" i="27"/>
  <c r="Q262" i="27"/>
  <c r="P262" i="27"/>
  <c r="O262" i="27"/>
  <c r="N262" i="27"/>
  <c r="M262" i="27"/>
  <c r="L262" i="27"/>
  <c r="K262" i="27"/>
  <c r="J262" i="27"/>
  <c r="I262" i="27"/>
  <c r="H262" i="27"/>
  <c r="G262" i="27"/>
  <c r="F262" i="27"/>
  <c r="E262" i="27"/>
  <c r="D262" i="27"/>
  <c r="BH261" i="27"/>
  <c r="BG261" i="27"/>
  <c r="BF261" i="27"/>
  <c r="BE261" i="27"/>
  <c r="BD261" i="27"/>
  <c r="BC261" i="27"/>
  <c r="BB261" i="27"/>
  <c r="BA261" i="27"/>
  <c r="AZ261" i="27"/>
  <c r="AY261" i="27"/>
  <c r="AX261" i="27"/>
  <c r="AW261" i="27"/>
  <c r="AV261" i="27"/>
  <c r="AU261" i="27"/>
  <c r="AT261" i="27"/>
  <c r="AS261" i="27"/>
  <c r="AR261" i="27"/>
  <c r="AQ261" i="27"/>
  <c r="AP261" i="27"/>
  <c r="AO261" i="27"/>
  <c r="AN261" i="27"/>
  <c r="AM261" i="27"/>
  <c r="AL261" i="27"/>
  <c r="AK261" i="27"/>
  <c r="AJ261" i="27"/>
  <c r="AI261" i="27"/>
  <c r="AH261" i="27"/>
  <c r="AG261" i="27"/>
  <c r="AF261" i="27"/>
  <c r="AE261" i="27"/>
  <c r="AD261" i="27"/>
  <c r="AC261" i="27"/>
  <c r="AB261" i="27"/>
  <c r="AA261" i="27"/>
  <c r="Z261" i="27"/>
  <c r="Y261" i="27"/>
  <c r="X261" i="27"/>
  <c r="W261" i="27"/>
  <c r="V261" i="27"/>
  <c r="U261" i="27"/>
  <c r="T261" i="27"/>
  <c r="S261" i="27"/>
  <c r="R261" i="27"/>
  <c r="Q261" i="27"/>
  <c r="P261" i="27"/>
  <c r="O261" i="27"/>
  <c r="N261" i="27"/>
  <c r="M261" i="27"/>
  <c r="L261" i="27"/>
  <c r="K261" i="27"/>
  <c r="J261" i="27"/>
  <c r="I261" i="27"/>
  <c r="H261" i="27"/>
  <c r="G261" i="27"/>
  <c r="F261" i="27"/>
  <c r="E261" i="27"/>
  <c r="D261" i="27"/>
  <c r="BH260" i="27"/>
  <c r="BG260" i="27"/>
  <c r="BF260" i="27"/>
  <c r="BE260" i="27"/>
  <c r="BD260" i="27"/>
  <c r="BC260" i="27"/>
  <c r="BB260" i="27"/>
  <c r="BA260" i="27"/>
  <c r="AZ260" i="27"/>
  <c r="AY260" i="27"/>
  <c r="AX260" i="27"/>
  <c r="AW260" i="27"/>
  <c r="AV260" i="27"/>
  <c r="AU260" i="27"/>
  <c r="AT260" i="27"/>
  <c r="AS260" i="27"/>
  <c r="AR260" i="27"/>
  <c r="AQ260" i="27"/>
  <c r="AP260" i="27"/>
  <c r="AO260" i="27"/>
  <c r="AN260" i="27"/>
  <c r="AM260" i="27"/>
  <c r="AL260" i="27"/>
  <c r="AK260" i="27"/>
  <c r="AJ260" i="27"/>
  <c r="AI260" i="27"/>
  <c r="AH260" i="27"/>
  <c r="AG260" i="27"/>
  <c r="AF260" i="27"/>
  <c r="AE260" i="27"/>
  <c r="AD260" i="27"/>
  <c r="AC260" i="27"/>
  <c r="AB260" i="27"/>
  <c r="AA260" i="27"/>
  <c r="Z260" i="27"/>
  <c r="Y260" i="27"/>
  <c r="X260" i="27"/>
  <c r="W260" i="27"/>
  <c r="V260" i="27"/>
  <c r="U260" i="27"/>
  <c r="T260" i="27"/>
  <c r="S260" i="27"/>
  <c r="Q260" i="27"/>
  <c r="P260" i="27"/>
  <c r="O260" i="27"/>
  <c r="N260" i="27"/>
  <c r="M260" i="27"/>
  <c r="L260" i="27"/>
  <c r="K260" i="27"/>
  <c r="J260" i="27"/>
  <c r="I260" i="27"/>
  <c r="H260" i="27"/>
  <c r="G260" i="27"/>
  <c r="F260" i="27"/>
  <c r="E260" i="27"/>
  <c r="D260" i="27"/>
  <c r="BH259" i="27"/>
  <c r="BG259" i="27"/>
  <c r="BF259" i="27"/>
  <c r="BE259" i="27"/>
  <c r="BD259" i="27"/>
  <c r="BC259" i="27"/>
  <c r="BB259" i="27"/>
  <c r="BA259" i="27"/>
  <c r="AZ259" i="27"/>
  <c r="AY259" i="27"/>
  <c r="AX259" i="27"/>
  <c r="AW259" i="27"/>
  <c r="AV259" i="27"/>
  <c r="AU259" i="27"/>
  <c r="AT259" i="27"/>
  <c r="AS259" i="27"/>
  <c r="AR259" i="27"/>
  <c r="AQ259" i="27"/>
  <c r="AP259" i="27"/>
  <c r="AO259" i="27"/>
  <c r="AN259" i="27"/>
  <c r="AM259" i="27"/>
  <c r="AL259" i="27"/>
  <c r="AK259" i="27"/>
  <c r="AJ259" i="27"/>
  <c r="AI259" i="27"/>
  <c r="AH259" i="27"/>
  <c r="AG259" i="27"/>
  <c r="AF259" i="27"/>
  <c r="AE259" i="27"/>
  <c r="AD259" i="27"/>
  <c r="AC259" i="27"/>
  <c r="AB259" i="27"/>
  <c r="AA259" i="27"/>
  <c r="Z259" i="27"/>
  <c r="Y259" i="27"/>
  <c r="X259" i="27"/>
  <c r="W259" i="27"/>
  <c r="V259" i="27"/>
  <c r="U259" i="27"/>
  <c r="T259" i="27"/>
  <c r="S259" i="27"/>
  <c r="Q259" i="27"/>
  <c r="P259" i="27"/>
  <c r="O259" i="27"/>
  <c r="N259" i="27"/>
  <c r="M259" i="27"/>
  <c r="L259" i="27"/>
  <c r="K259" i="27"/>
  <c r="J259" i="27"/>
  <c r="I259" i="27"/>
  <c r="H259" i="27"/>
  <c r="G259" i="27"/>
  <c r="F259" i="27"/>
  <c r="E259" i="27"/>
  <c r="D259" i="27"/>
  <c r="BH258" i="27"/>
  <c r="BG258" i="27"/>
  <c r="BF258" i="27"/>
  <c r="BE258" i="27"/>
  <c r="BD258" i="27"/>
  <c r="BC258" i="27"/>
  <c r="BB258" i="27"/>
  <c r="BA258" i="27"/>
  <c r="AZ258" i="27"/>
  <c r="AY258" i="27"/>
  <c r="AX258" i="27"/>
  <c r="AW258" i="27"/>
  <c r="AV258" i="27"/>
  <c r="AU258" i="27"/>
  <c r="AT258" i="27"/>
  <c r="AS258" i="27"/>
  <c r="AR258" i="27"/>
  <c r="AQ258" i="27"/>
  <c r="AP258" i="27"/>
  <c r="AO258" i="27"/>
  <c r="AN258" i="27"/>
  <c r="AM258" i="27"/>
  <c r="AL258" i="27"/>
  <c r="AK258" i="27"/>
  <c r="AJ258" i="27"/>
  <c r="AI258" i="27"/>
  <c r="AH258" i="27"/>
  <c r="AG258" i="27"/>
  <c r="AF258" i="27"/>
  <c r="AE258" i="27"/>
  <c r="AD258" i="27"/>
  <c r="AC258" i="27"/>
  <c r="AB258" i="27"/>
  <c r="AA258" i="27"/>
  <c r="Z258" i="27"/>
  <c r="Y258" i="27"/>
  <c r="X258" i="27"/>
  <c r="W258" i="27"/>
  <c r="V258" i="27"/>
  <c r="U258" i="27"/>
  <c r="T258" i="27"/>
  <c r="S258" i="27"/>
  <c r="Q258" i="27"/>
  <c r="P258" i="27"/>
  <c r="O258" i="27"/>
  <c r="N258" i="27"/>
  <c r="M258" i="27"/>
  <c r="L258" i="27"/>
  <c r="K258" i="27"/>
  <c r="J258" i="27"/>
  <c r="I258" i="27"/>
  <c r="H258" i="27"/>
  <c r="G258" i="27"/>
  <c r="F258" i="27"/>
  <c r="E258" i="27"/>
  <c r="D258" i="27"/>
  <c r="BH257" i="27"/>
  <c r="BG257" i="27"/>
  <c r="BF257" i="27"/>
  <c r="BE257" i="27"/>
  <c r="BD257" i="27"/>
  <c r="BC257" i="27"/>
  <c r="BB257" i="27"/>
  <c r="BA257" i="27"/>
  <c r="AZ257" i="27"/>
  <c r="AY257" i="27"/>
  <c r="AX257" i="27"/>
  <c r="AW257" i="27"/>
  <c r="AV257" i="27"/>
  <c r="AU257" i="27"/>
  <c r="AT257" i="27"/>
  <c r="AS257" i="27"/>
  <c r="AR257" i="27"/>
  <c r="AQ257" i="27"/>
  <c r="AP257" i="27"/>
  <c r="AO257" i="27"/>
  <c r="AN257" i="27"/>
  <c r="AM257" i="27"/>
  <c r="AL257" i="27"/>
  <c r="AK257" i="27"/>
  <c r="AJ257" i="27"/>
  <c r="AI257" i="27"/>
  <c r="AH257" i="27"/>
  <c r="AG257" i="27"/>
  <c r="AF257" i="27"/>
  <c r="AE257" i="27"/>
  <c r="AD257" i="27"/>
  <c r="AC257" i="27"/>
  <c r="AB257" i="27"/>
  <c r="AA257" i="27"/>
  <c r="Z257" i="27"/>
  <c r="Y257" i="27"/>
  <c r="X257" i="27"/>
  <c r="W257" i="27"/>
  <c r="V257" i="27"/>
  <c r="U257" i="27"/>
  <c r="T257" i="27"/>
  <c r="S257" i="27"/>
  <c r="Q257" i="27"/>
  <c r="P257" i="27"/>
  <c r="O257" i="27"/>
  <c r="N257" i="27"/>
  <c r="M257" i="27"/>
  <c r="L257" i="27"/>
  <c r="K257" i="27"/>
  <c r="J257" i="27"/>
  <c r="G257" i="27"/>
  <c r="F257" i="27"/>
  <c r="E257" i="27"/>
  <c r="D257" i="27"/>
  <c r="BH256" i="27"/>
  <c r="BG256" i="27"/>
  <c r="BF256" i="27"/>
  <c r="BE256" i="27"/>
  <c r="BD256" i="27"/>
  <c r="BC256" i="27"/>
  <c r="BB256" i="27"/>
  <c r="BA256" i="27"/>
  <c r="AZ256" i="27"/>
  <c r="AY256" i="27"/>
  <c r="AX256" i="27"/>
  <c r="AU256" i="27"/>
  <c r="AT256" i="27"/>
  <c r="AS256" i="27"/>
  <c r="AR256" i="27"/>
  <c r="AQ256" i="27"/>
  <c r="AP256" i="27"/>
  <c r="AO256" i="27"/>
  <c r="AN256" i="27"/>
  <c r="AM256" i="27"/>
  <c r="AL256" i="27"/>
  <c r="AJ256" i="27"/>
  <c r="AI256" i="27"/>
  <c r="AH256" i="27"/>
  <c r="AG256" i="27"/>
  <c r="AF256" i="27"/>
  <c r="AE256" i="27"/>
  <c r="AD256" i="27"/>
  <c r="AC256" i="27"/>
  <c r="AB256" i="27"/>
  <c r="AA256" i="27"/>
  <c r="Z256" i="27"/>
  <c r="Y256" i="27"/>
  <c r="X256" i="27"/>
  <c r="W256" i="27"/>
  <c r="V256" i="27"/>
  <c r="U256" i="27"/>
  <c r="T256" i="27"/>
  <c r="S256" i="27"/>
  <c r="R256" i="27"/>
  <c r="Q256" i="27"/>
  <c r="P256" i="27"/>
  <c r="O256" i="27"/>
  <c r="N256" i="27"/>
  <c r="M256" i="27"/>
  <c r="L256" i="27"/>
  <c r="K256" i="27"/>
  <c r="J256" i="27"/>
  <c r="I256" i="27"/>
  <c r="H256" i="27"/>
  <c r="G256" i="27"/>
  <c r="F256" i="27"/>
  <c r="E256" i="27"/>
  <c r="D256" i="27"/>
  <c r="BH255" i="27"/>
  <c r="BG255" i="27"/>
  <c r="BF255" i="27"/>
  <c r="BE255" i="27"/>
  <c r="BD255" i="27"/>
  <c r="BC255" i="27"/>
  <c r="BB255" i="27"/>
  <c r="BA255" i="27"/>
  <c r="AZ255" i="27"/>
  <c r="AY255" i="27"/>
  <c r="AX255" i="27"/>
  <c r="AW255" i="27"/>
  <c r="AU255" i="27"/>
  <c r="AT255" i="27"/>
  <c r="AS255" i="27"/>
  <c r="AR255" i="27"/>
  <c r="AQ255" i="27"/>
  <c r="AP255" i="27"/>
  <c r="AO255" i="27"/>
  <c r="AN255" i="27"/>
  <c r="AM255" i="27"/>
  <c r="AL255" i="27"/>
  <c r="AK255" i="27"/>
  <c r="AJ255" i="27"/>
  <c r="AI255" i="27"/>
  <c r="AH255" i="27"/>
  <c r="AG255" i="27"/>
  <c r="AF255" i="27"/>
  <c r="AE255" i="27"/>
  <c r="AD255" i="27"/>
  <c r="AC255" i="27"/>
  <c r="AB255" i="27"/>
  <c r="AA255" i="27"/>
  <c r="Z255" i="27"/>
  <c r="Y255" i="27"/>
  <c r="X255" i="27"/>
  <c r="W255" i="27"/>
  <c r="V255" i="27"/>
  <c r="U255" i="27"/>
  <c r="T255" i="27"/>
  <c r="S255" i="27"/>
  <c r="R255" i="27"/>
  <c r="Q255" i="27"/>
  <c r="P255" i="27"/>
  <c r="O255" i="27"/>
  <c r="N255" i="27"/>
  <c r="M255" i="27"/>
  <c r="L255" i="27"/>
  <c r="K255" i="27"/>
  <c r="J255" i="27"/>
  <c r="I255" i="27"/>
  <c r="H255" i="27"/>
  <c r="G255" i="27"/>
  <c r="F255" i="27"/>
  <c r="E255" i="27"/>
  <c r="D255" i="27"/>
  <c r="BH254" i="27"/>
  <c r="BG254" i="27"/>
  <c r="BF254" i="27"/>
  <c r="BE254" i="27"/>
  <c r="BD254" i="27"/>
  <c r="BC254" i="27"/>
  <c r="BB254" i="27"/>
  <c r="BA254" i="27"/>
  <c r="AZ254" i="27"/>
  <c r="AY254" i="27"/>
  <c r="AX254" i="27"/>
  <c r="AW254" i="27"/>
  <c r="AU254" i="27"/>
  <c r="AT254" i="27"/>
  <c r="AS254" i="27"/>
  <c r="AR254" i="27"/>
  <c r="AQ254" i="27"/>
  <c r="AP254" i="27"/>
  <c r="AO254" i="27"/>
  <c r="AN254" i="27"/>
  <c r="AM254" i="27"/>
  <c r="AL254" i="27"/>
  <c r="AK254" i="27"/>
  <c r="AJ254" i="27"/>
  <c r="AI254" i="27"/>
  <c r="AH254" i="27"/>
  <c r="AG254" i="27"/>
  <c r="AF254" i="27"/>
  <c r="AE254" i="27"/>
  <c r="AD254" i="27"/>
  <c r="AC254" i="27"/>
  <c r="AB254" i="27"/>
  <c r="AA254" i="27"/>
  <c r="Z254" i="27"/>
  <c r="Y254" i="27"/>
  <c r="X254" i="27"/>
  <c r="W254" i="27"/>
  <c r="V254" i="27"/>
  <c r="U254" i="27"/>
  <c r="T254" i="27"/>
  <c r="S254" i="27"/>
  <c r="R254" i="27"/>
  <c r="Q254" i="27"/>
  <c r="P254" i="27"/>
  <c r="O254" i="27"/>
  <c r="N254" i="27"/>
  <c r="M254" i="27"/>
  <c r="L254" i="27"/>
  <c r="K254" i="27"/>
  <c r="J254" i="27"/>
  <c r="I254" i="27"/>
  <c r="H254" i="27"/>
  <c r="G254" i="27"/>
  <c r="F254" i="27"/>
  <c r="E254" i="27"/>
  <c r="D254" i="27"/>
  <c r="BH253" i="27"/>
  <c r="BG253" i="27"/>
  <c r="BF253" i="27"/>
  <c r="BE253" i="27"/>
  <c r="BD253" i="27"/>
  <c r="BC253" i="27"/>
  <c r="BB253" i="27"/>
  <c r="BA253" i="27"/>
  <c r="AZ253" i="27"/>
  <c r="AY253" i="27"/>
  <c r="AX253" i="27"/>
  <c r="AW253" i="27"/>
  <c r="AU253" i="27"/>
  <c r="AT253" i="27"/>
  <c r="AS253" i="27"/>
  <c r="AR253" i="27"/>
  <c r="AQ253" i="27"/>
  <c r="AP253" i="27"/>
  <c r="AO253" i="27"/>
  <c r="AN253" i="27"/>
  <c r="AM253" i="27"/>
  <c r="AL253" i="27"/>
  <c r="AK253" i="27"/>
  <c r="AJ253" i="27"/>
  <c r="AI253" i="27"/>
  <c r="AH253" i="27"/>
  <c r="AG253" i="27"/>
  <c r="AF253" i="27"/>
  <c r="AE253" i="27"/>
  <c r="AD253" i="27"/>
  <c r="AC253" i="27"/>
  <c r="AB253" i="27"/>
  <c r="AA253" i="27"/>
  <c r="Z253" i="27"/>
  <c r="Y253" i="27"/>
  <c r="X253" i="27"/>
  <c r="W253" i="27"/>
  <c r="V253" i="27"/>
  <c r="U253" i="27"/>
  <c r="T253" i="27"/>
  <c r="S253" i="27"/>
  <c r="R253" i="27"/>
  <c r="Q253" i="27"/>
  <c r="P253" i="27"/>
  <c r="O253" i="27"/>
  <c r="N253" i="27"/>
  <c r="M253" i="27"/>
  <c r="L253" i="27"/>
  <c r="K253" i="27"/>
  <c r="J253" i="27"/>
  <c r="I253" i="27"/>
  <c r="H253" i="27"/>
  <c r="G253" i="27"/>
  <c r="F253" i="27"/>
  <c r="E253" i="27"/>
  <c r="D253" i="27"/>
  <c r="BH252" i="27"/>
  <c r="BG252" i="27"/>
  <c r="BF252" i="27"/>
  <c r="BE252" i="27"/>
  <c r="BD252" i="27"/>
  <c r="BC252" i="27"/>
  <c r="BB252" i="27"/>
  <c r="BA252" i="27"/>
  <c r="AZ252" i="27"/>
  <c r="AY252" i="27"/>
  <c r="AX252" i="27"/>
  <c r="AW252" i="27"/>
  <c r="AU252" i="27"/>
  <c r="AT252" i="27"/>
  <c r="AS252" i="27"/>
  <c r="AR252" i="27"/>
  <c r="AQ252" i="27"/>
  <c r="AP252" i="27"/>
  <c r="AO252" i="27"/>
  <c r="AN252" i="27"/>
  <c r="AM252" i="27"/>
  <c r="AL252" i="27"/>
  <c r="AK252" i="27"/>
  <c r="AJ252" i="27"/>
  <c r="AI252" i="27"/>
  <c r="AH252" i="27"/>
  <c r="AG252" i="27"/>
  <c r="AF252" i="27"/>
  <c r="AE252" i="27"/>
  <c r="AD252" i="27"/>
  <c r="AC252" i="27"/>
  <c r="AB252" i="27"/>
  <c r="AA252" i="27"/>
  <c r="Z252" i="27"/>
  <c r="Y252" i="27"/>
  <c r="X252" i="27"/>
  <c r="W252" i="27"/>
  <c r="V252" i="27"/>
  <c r="U252" i="27"/>
  <c r="T252" i="27"/>
  <c r="S252" i="27"/>
  <c r="R252" i="27"/>
  <c r="Q252" i="27"/>
  <c r="P252" i="27"/>
  <c r="O252" i="27"/>
  <c r="N252" i="27"/>
  <c r="M252" i="27"/>
  <c r="L252" i="27"/>
  <c r="K252" i="27"/>
  <c r="J252" i="27"/>
  <c r="I252" i="27"/>
  <c r="H252" i="27"/>
  <c r="G252" i="27"/>
  <c r="F252" i="27"/>
  <c r="E252" i="27"/>
  <c r="D252" i="27"/>
  <c r="BH251" i="27"/>
  <c r="BG251" i="27"/>
  <c r="BF251" i="27"/>
  <c r="BE251" i="27"/>
  <c r="BD251" i="27"/>
  <c r="BC251" i="27"/>
  <c r="BB251" i="27"/>
  <c r="BA251" i="27"/>
  <c r="AZ251" i="27"/>
  <c r="AY251" i="27"/>
  <c r="AX251" i="27"/>
  <c r="AW251" i="27"/>
  <c r="AV251" i="27"/>
  <c r="AU251" i="27"/>
  <c r="AT251" i="27"/>
  <c r="AS251" i="27"/>
  <c r="AR251" i="27"/>
  <c r="AQ251" i="27"/>
  <c r="AP251" i="27"/>
  <c r="AO251" i="27"/>
  <c r="AN251" i="27"/>
  <c r="AM251" i="27"/>
  <c r="AL251" i="27"/>
  <c r="AK251" i="27"/>
  <c r="AJ251" i="27"/>
  <c r="AI251" i="27"/>
  <c r="AH251" i="27"/>
  <c r="AG251" i="27"/>
  <c r="AF251" i="27"/>
  <c r="AE251" i="27"/>
  <c r="AD251" i="27"/>
  <c r="AC251" i="27"/>
  <c r="AB251" i="27"/>
  <c r="AA251" i="27"/>
  <c r="Z251" i="27"/>
  <c r="Y251" i="27"/>
  <c r="X251" i="27"/>
  <c r="W251" i="27"/>
  <c r="V251" i="27"/>
  <c r="U251" i="27"/>
  <c r="T251" i="27"/>
  <c r="S251" i="27"/>
  <c r="R251" i="27"/>
  <c r="Q251" i="27"/>
  <c r="P251" i="27"/>
  <c r="O251" i="27"/>
  <c r="N251" i="27"/>
  <c r="M251" i="27"/>
  <c r="L251" i="27"/>
  <c r="K251" i="27"/>
  <c r="J251" i="27"/>
  <c r="I251" i="27"/>
  <c r="H251" i="27"/>
  <c r="G251" i="27"/>
  <c r="F251" i="27"/>
  <c r="E251" i="27"/>
  <c r="D251" i="27"/>
  <c r="BH250" i="27"/>
  <c r="BF250" i="27"/>
  <c r="BE250" i="27"/>
  <c r="BD250" i="27"/>
  <c r="BC250" i="27"/>
  <c r="BB250" i="27"/>
  <c r="BA250" i="27"/>
  <c r="AZ250" i="27"/>
  <c r="AY250" i="27"/>
  <c r="AX250" i="27"/>
  <c r="AW250" i="27"/>
  <c r="AV250" i="27"/>
  <c r="AU250" i="27"/>
  <c r="AT250" i="27"/>
  <c r="AS250" i="27"/>
  <c r="AR250" i="27"/>
  <c r="AQ250" i="27"/>
  <c r="AP250" i="27"/>
  <c r="AO250" i="27"/>
  <c r="AN250" i="27"/>
  <c r="AM250" i="27"/>
  <c r="AL250" i="27"/>
  <c r="AK250" i="27"/>
  <c r="AJ250" i="27"/>
  <c r="AI250" i="27"/>
  <c r="AH250" i="27"/>
  <c r="AG250" i="27"/>
  <c r="AF250" i="27"/>
  <c r="AE250" i="27"/>
  <c r="AD250" i="27"/>
  <c r="AC250" i="27"/>
  <c r="AB250" i="27"/>
  <c r="AA250" i="27"/>
  <c r="Z250" i="27"/>
  <c r="Y250" i="27"/>
  <c r="X250" i="27"/>
  <c r="W250" i="27"/>
  <c r="V250" i="27"/>
  <c r="U250" i="27"/>
  <c r="T250" i="27"/>
  <c r="S250" i="27"/>
  <c r="R250" i="27"/>
  <c r="Q250" i="27"/>
  <c r="P250" i="27"/>
  <c r="O250" i="27"/>
  <c r="N250" i="27"/>
  <c r="M250" i="27"/>
  <c r="L250" i="27"/>
  <c r="K250" i="27"/>
  <c r="J250" i="27"/>
  <c r="I250" i="27"/>
  <c r="H250" i="27"/>
  <c r="G250" i="27"/>
  <c r="F250" i="27"/>
  <c r="E250" i="27"/>
  <c r="D250" i="27"/>
  <c r="BH249" i="27"/>
  <c r="BD249" i="27"/>
  <c r="BC249" i="27"/>
  <c r="BB249" i="27"/>
  <c r="BA249" i="27"/>
  <c r="AZ249" i="27"/>
  <c r="AY249" i="27"/>
  <c r="AX249" i="27"/>
  <c r="AW249" i="27"/>
  <c r="AV249" i="27"/>
  <c r="AU249" i="27"/>
  <c r="AT249" i="27"/>
  <c r="AS249" i="27"/>
  <c r="AR249" i="27"/>
  <c r="AQ249" i="27"/>
  <c r="AP249" i="27"/>
  <c r="AO249" i="27"/>
  <c r="AN249" i="27"/>
  <c r="AM249" i="27"/>
  <c r="AL249" i="27"/>
  <c r="AK249" i="27"/>
  <c r="AJ249" i="27"/>
  <c r="AI249" i="27"/>
  <c r="AH249" i="27"/>
  <c r="AG249" i="27"/>
  <c r="AF249" i="27"/>
  <c r="AE249" i="27"/>
  <c r="AD249" i="27"/>
  <c r="AC249" i="27"/>
  <c r="AB249" i="27"/>
  <c r="AA249" i="27"/>
  <c r="Z249" i="27"/>
  <c r="Y249" i="27"/>
  <c r="X249" i="27"/>
  <c r="W249" i="27"/>
  <c r="V249" i="27"/>
  <c r="U249" i="27"/>
  <c r="T249" i="27"/>
  <c r="S249" i="27"/>
  <c r="R249" i="27"/>
  <c r="Q249" i="27"/>
  <c r="P249" i="27"/>
  <c r="O249" i="27"/>
  <c r="N249" i="27"/>
  <c r="M249" i="27"/>
  <c r="L249" i="27"/>
  <c r="K249" i="27"/>
  <c r="J249" i="27"/>
  <c r="I249" i="27"/>
  <c r="H249" i="27"/>
  <c r="G249" i="27"/>
  <c r="F249" i="27"/>
  <c r="E249" i="27"/>
  <c r="D249" i="27"/>
  <c r="BH248" i="27"/>
  <c r="BF248" i="27"/>
  <c r="BE248" i="27"/>
  <c r="BD248" i="27"/>
  <c r="BC248" i="27"/>
  <c r="BB248" i="27"/>
  <c r="BA248" i="27"/>
  <c r="AZ248" i="27"/>
  <c r="AY248" i="27"/>
  <c r="AX248" i="27"/>
  <c r="AW248" i="27"/>
  <c r="AV248" i="27"/>
  <c r="AU248" i="27"/>
  <c r="AT248" i="27"/>
  <c r="AS248" i="27"/>
  <c r="AR248" i="27"/>
  <c r="AQ248" i="27"/>
  <c r="AP248" i="27"/>
  <c r="AO248" i="27"/>
  <c r="AN248" i="27"/>
  <c r="AM248" i="27"/>
  <c r="AL248" i="27"/>
  <c r="AK248" i="27"/>
  <c r="AJ248" i="27"/>
  <c r="AI248" i="27"/>
  <c r="AH248" i="27"/>
  <c r="AG248" i="27"/>
  <c r="AF248" i="27"/>
  <c r="AE248" i="27"/>
  <c r="AD248" i="27"/>
  <c r="AC248" i="27"/>
  <c r="AB248" i="27"/>
  <c r="AA248" i="27"/>
  <c r="Z248" i="27"/>
  <c r="Y248" i="27"/>
  <c r="X248" i="27"/>
  <c r="W248" i="27"/>
  <c r="V248" i="27"/>
  <c r="U248" i="27"/>
  <c r="T248" i="27"/>
  <c r="S248" i="27"/>
  <c r="R248" i="27"/>
  <c r="Q248" i="27"/>
  <c r="P248" i="27"/>
  <c r="O248" i="27"/>
  <c r="N248" i="27"/>
  <c r="M248" i="27"/>
  <c r="L248" i="27"/>
  <c r="K248" i="27"/>
  <c r="J248" i="27"/>
  <c r="I248" i="27"/>
  <c r="G248" i="27"/>
  <c r="F248" i="27"/>
  <c r="E248" i="27"/>
  <c r="D248" i="27"/>
  <c r="BH247" i="27"/>
  <c r="BF247" i="27"/>
  <c r="BE247" i="27"/>
  <c r="BD247" i="27"/>
  <c r="BC247" i="27"/>
  <c r="BB247" i="27"/>
  <c r="BA247" i="27"/>
  <c r="AZ247" i="27"/>
  <c r="AY247" i="27"/>
  <c r="AX247" i="27"/>
  <c r="AW247" i="27"/>
  <c r="AV247" i="27"/>
  <c r="AU247" i="27"/>
  <c r="AT247" i="27"/>
  <c r="AS247" i="27"/>
  <c r="AR247" i="27"/>
  <c r="AQ247" i="27"/>
  <c r="AP247" i="27"/>
  <c r="AO247" i="27"/>
  <c r="AN247" i="27"/>
  <c r="AM247" i="27"/>
  <c r="AL247" i="27"/>
  <c r="AK247" i="27"/>
  <c r="AJ247" i="27"/>
  <c r="AI247" i="27"/>
  <c r="AH247" i="27"/>
  <c r="AG247" i="27"/>
  <c r="AF247" i="27"/>
  <c r="AE247" i="27"/>
  <c r="AD247" i="27"/>
  <c r="AC247" i="27"/>
  <c r="AB247" i="27"/>
  <c r="AA247" i="27"/>
  <c r="Z247" i="27"/>
  <c r="Y247" i="27"/>
  <c r="X247" i="27"/>
  <c r="W247" i="27"/>
  <c r="V247" i="27"/>
  <c r="U247" i="27"/>
  <c r="T247" i="27"/>
  <c r="S247" i="27"/>
  <c r="R247" i="27"/>
  <c r="Q247" i="27"/>
  <c r="P247" i="27"/>
  <c r="O247" i="27"/>
  <c r="N247" i="27"/>
  <c r="M247" i="27"/>
  <c r="L247" i="27"/>
  <c r="K247" i="27"/>
  <c r="J247" i="27"/>
  <c r="I247" i="27"/>
  <c r="H247" i="27"/>
  <c r="G247" i="27"/>
  <c r="F247" i="27"/>
  <c r="E247" i="27"/>
  <c r="D247" i="27"/>
  <c r="BH246" i="27"/>
  <c r="BG246" i="27"/>
  <c r="BF246" i="27"/>
  <c r="BE246" i="27"/>
  <c r="BD246" i="27"/>
  <c r="BC246" i="27"/>
  <c r="BB246" i="27"/>
  <c r="BA246" i="27"/>
  <c r="AZ246" i="27"/>
  <c r="AY246" i="27"/>
  <c r="AX246" i="27"/>
  <c r="AW246" i="27"/>
  <c r="AV246" i="27"/>
  <c r="AU246" i="27"/>
  <c r="AT246" i="27"/>
  <c r="AS246" i="27"/>
  <c r="AR246" i="27"/>
  <c r="AQ246" i="27"/>
  <c r="AP246" i="27"/>
  <c r="AO246" i="27"/>
  <c r="AN246" i="27"/>
  <c r="AM246" i="27"/>
  <c r="AL246" i="27"/>
  <c r="AK246" i="27"/>
  <c r="AJ246" i="27"/>
  <c r="AI246" i="27"/>
  <c r="AH246" i="27"/>
  <c r="AG246" i="27"/>
  <c r="AF246" i="27"/>
  <c r="AE246" i="27"/>
  <c r="AD246" i="27"/>
  <c r="AC246" i="27"/>
  <c r="AB246" i="27"/>
  <c r="AA246" i="27"/>
  <c r="Z246" i="27"/>
  <c r="Y246" i="27"/>
  <c r="X246" i="27"/>
  <c r="W246" i="27"/>
  <c r="V246" i="27"/>
  <c r="U246" i="27"/>
  <c r="T246" i="27"/>
  <c r="S246" i="27"/>
  <c r="R246" i="27"/>
  <c r="Q246" i="27"/>
  <c r="P246" i="27"/>
  <c r="O246" i="27"/>
  <c r="N246" i="27"/>
  <c r="M246" i="27"/>
  <c r="L246" i="27"/>
  <c r="K246" i="27"/>
  <c r="J246" i="27"/>
  <c r="I246" i="27"/>
  <c r="H246" i="27"/>
  <c r="G246" i="27"/>
  <c r="F246" i="27"/>
  <c r="E246" i="27"/>
  <c r="D246" i="27"/>
  <c r="BH245" i="27"/>
  <c r="BF245" i="27"/>
  <c r="BE245" i="27"/>
  <c r="BD245" i="27"/>
  <c r="BC245" i="27"/>
  <c r="BB245" i="27"/>
  <c r="BA245" i="27"/>
  <c r="AZ245" i="27"/>
  <c r="AY245" i="27"/>
  <c r="AX245" i="27"/>
  <c r="AW245" i="27"/>
  <c r="AV245" i="27"/>
  <c r="AU245" i="27"/>
  <c r="AT245" i="27"/>
  <c r="AS245" i="27"/>
  <c r="AR245" i="27"/>
  <c r="AQ245" i="27"/>
  <c r="AP245" i="27"/>
  <c r="AO245" i="27"/>
  <c r="AN245" i="27"/>
  <c r="AM245" i="27"/>
  <c r="AL245" i="27"/>
  <c r="AK245" i="27"/>
  <c r="AJ245" i="27"/>
  <c r="AI245" i="27"/>
  <c r="AH245" i="27"/>
  <c r="AG245" i="27"/>
  <c r="AF245" i="27"/>
  <c r="AE245" i="27"/>
  <c r="AD245" i="27"/>
  <c r="AC245" i="27"/>
  <c r="AB245" i="27"/>
  <c r="AA245" i="27"/>
  <c r="Z245" i="27"/>
  <c r="Y245" i="27"/>
  <c r="X245" i="27"/>
  <c r="W245" i="27"/>
  <c r="V245" i="27"/>
  <c r="U245" i="27"/>
  <c r="T245" i="27"/>
  <c r="S245" i="27"/>
  <c r="R245" i="27"/>
  <c r="Q245" i="27"/>
  <c r="P245" i="27"/>
  <c r="O245" i="27"/>
  <c r="N245" i="27"/>
  <c r="M245" i="27"/>
  <c r="L245" i="27"/>
  <c r="K245" i="27"/>
  <c r="J245" i="27"/>
  <c r="I245" i="27"/>
  <c r="H245" i="27"/>
  <c r="G245" i="27"/>
  <c r="F245" i="27"/>
  <c r="E245" i="27"/>
  <c r="D245" i="27"/>
  <c r="BH244" i="27"/>
  <c r="BF244" i="27"/>
  <c r="BE244" i="27"/>
  <c r="BD244" i="27"/>
  <c r="BC244" i="27"/>
  <c r="BB244" i="27"/>
  <c r="BA244" i="27"/>
  <c r="AZ244" i="27"/>
  <c r="AY244" i="27"/>
  <c r="AX244" i="27"/>
  <c r="AW244" i="27"/>
  <c r="AV244" i="27"/>
  <c r="AU244" i="27"/>
  <c r="AT244" i="27"/>
  <c r="AS244" i="27"/>
  <c r="AR244" i="27"/>
  <c r="AQ244" i="27"/>
  <c r="AP244" i="27"/>
  <c r="AO244" i="27"/>
  <c r="AN244" i="27"/>
  <c r="AM244" i="27"/>
  <c r="AL244" i="27"/>
  <c r="AK244" i="27"/>
  <c r="AJ244" i="27"/>
  <c r="AI244" i="27"/>
  <c r="AH244" i="27"/>
  <c r="AG244" i="27"/>
  <c r="AF244" i="27"/>
  <c r="AE244" i="27"/>
  <c r="AD244" i="27"/>
  <c r="AC244" i="27"/>
  <c r="AB244" i="27"/>
  <c r="AA244" i="27"/>
  <c r="Z244" i="27"/>
  <c r="Y244" i="27"/>
  <c r="X244" i="27"/>
  <c r="W244" i="27"/>
  <c r="V244" i="27"/>
  <c r="U244" i="27"/>
  <c r="T244" i="27"/>
  <c r="S244" i="27"/>
  <c r="R244" i="27"/>
  <c r="Q244" i="27"/>
  <c r="P244" i="27"/>
  <c r="O244" i="27"/>
  <c r="N244" i="27"/>
  <c r="M244" i="27"/>
  <c r="L244" i="27"/>
  <c r="K244" i="27"/>
  <c r="J244" i="27"/>
  <c r="I244" i="27"/>
  <c r="H244" i="27"/>
  <c r="G244" i="27"/>
  <c r="F244" i="27"/>
  <c r="E244" i="27"/>
  <c r="D244" i="27"/>
  <c r="BG243" i="27"/>
  <c r="BF243" i="27"/>
  <c r="BE243" i="27"/>
  <c r="BD243" i="27"/>
  <c r="BC243" i="27"/>
  <c r="BB243" i="27"/>
  <c r="BA243" i="27"/>
  <c r="AZ243" i="27"/>
  <c r="AY243" i="27"/>
  <c r="AX243" i="27"/>
  <c r="AW243" i="27"/>
  <c r="AV243" i="27"/>
  <c r="AU243" i="27"/>
  <c r="AT243" i="27"/>
  <c r="AS243" i="27"/>
  <c r="AR243" i="27"/>
  <c r="AQ243" i="27"/>
  <c r="AP243" i="27"/>
  <c r="AO243" i="27"/>
  <c r="AN243" i="27"/>
  <c r="AM243" i="27"/>
  <c r="AL243" i="27"/>
  <c r="AK243" i="27"/>
  <c r="AJ243" i="27"/>
  <c r="AI243" i="27"/>
  <c r="AH243" i="27"/>
  <c r="AG243" i="27"/>
  <c r="AF243" i="27"/>
  <c r="AE243" i="27"/>
  <c r="AD243" i="27"/>
  <c r="AC243" i="27"/>
  <c r="AB243" i="27"/>
  <c r="AA243" i="27"/>
  <c r="Z243" i="27"/>
  <c r="Y243" i="27"/>
  <c r="X243" i="27"/>
  <c r="W243" i="27"/>
  <c r="V243" i="27"/>
  <c r="U243" i="27"/>
  <c r="T243" i="27"/>
  <c r="S243" i="27"/>
  <c r="R243" i="27"/>
  <c r="Q243" i="27"/>
  <c r="P243" i="27"/>
  <c r="O243" i="27"/>
  <c r="N243" i="27"/>
  <c r="M243" i="27"/>
  <c r="L243" i="27"/>
  <c r="K243" i="27"/>
  <c r="J243" i="27"/>
  <c r="I243" i="27"/>
  <c r="H243" i="27"/>
  <c r="G243" i="27"/>
  <c r="F243" i="27"/>
  <c r="E243" i="27"/>
  <c r="D243" i="27"/>
  <c r="BH242" i="27"/>
  <c r="BG242" i="27"/>
  <c r="BF242" i="27"/>
  <c r="BE242" i="27"/>
  <c r="BD242" i="27"/>
  <c r="BC242" i="27"/>
  <c r="BB242" i="27"/>
  <c r="BA242" i="27"/>
  <c r="AZ242" i="27"/>
  <c r="AY242" i="27"/>
  <c r="AX242" i="27"/>
  <c r="AW242" i="27"/>
  <c r="AV242" i="27"/>
  <c r="AU242" i="27"/>
  <c r="AT242" i="27"/>
  <c r="AS242" i="27"/>
  <c r="AR242" i="27"/>
  <c r="AQ242" i="27"/>
  <c r="AP242" i="27"/>
  <c r="AO242" i="27"/>
  <c r="AN242" i="27"/>
  <c r="AM242" i="27"/>
  <c r="AL242" i="27"/>
  <c r="AK242" i="27"/>
  <c r="AJ242" i="27"/>
  <c r="AH242" i="27"/>
  <c r="AG242" i="27"/>
  <c r="AF242" i="27"/>
  <c r="AE242" i="27"/>
  <c r="AC242" i="27"/>
  <c r="AB242" i="27"/>
  <c r="AA242" i="27"/>
  <c r="Z242" i="27"/>
  <c r="Y242" i="27"/>
  <c r="X242" i="27"/>
  <c r="W242" i="27"/>
  <c r="V242" i="27"/>
  <c r="U242" i="27"/>
  <c r="T242" i="27"/>
  <c r="S242" i="27"/>
  <c r="R242" i="27"/>
  <c r="Q242" i="27"/>
  <c r="P242" i="27"/>
  <c r="O242" i="27"/>
  <c r="N242" i="27"/>
  <c r="M242" i="27"/>
  <c r="L242" i="27"/>
  <c r="K242" i="27"/>
  <c r="J242" i="27"/>
  <c r="I242" i="27"/>
  <c r="H242" i="27"/>
  <c r="G242" i="27"/>
  <c r="F242" i="27"/>
  <c r="E242" i="27"/>
  <c r="D242" i="27"/>
  <c r="BH241" i="27"/>
  <c r="BG241" i="27"/>
  <c r="BF241" i="27"/>
  <c r="BE241" i="27"/>
  <c r="BD241" i="27"/>
  <c r="BC241" i="27"/>
  <c r="BB241" i="27"/>
  <c r="BA241" i="27"/>
  <c r="AZ241" i="27"/>
  <c r="AY241" i="27"/>
  <c r="AX241" i="27"/>
  <c r="AW241" i="27"/>
  <c r="AV241" i="27"/>
  <c r="AU241" i="27"/>
  <c r="AT241" i="27"/>
  <c r="AS241" i="27"/>
  <c r="AR241" i="27"/>
  <c r="AQ241" i="27"/>
  <c r="AP241" i="27"/>
  <c r="AO241" i="27"/>
  <c r="AN241" i="27"/>
  <c r="AM241" i="27"/>
  <c r="AL241" i="27"/>
  <c r="AK241" i="27"/>
  <c r="AJ241" i="27"/>
  <c r="AI241" i="27"/>
  <c r="AH241" i="27"/>
  <c r="AG241" i="27"/>
  <c r="AF241" i="27"/>
  <c r="AE241" i="27"/>
  <c r="AD241" i="27"/>
  <c r="AC241" i="27"/>
  <c r="AB241" i="27"/>
  <c r="AA241" i="27"/>
  <c r="Z241" i="27"/>
  <c r="Y241" i="27"/>
  <c r="X241" i="27"/>
  <c r="W241" i="27"/>
  <c r="V241" i="27"/>
  <c r="U241" i="27"/>
  <c r="T241" i="27"/>
  <c r="S241" i="27"/>
  <c r="R241" i="27"/>
  <c r="Q241" i="27"/>
  <c r="P241" i="27"/>
  <c r="O241" i="27"/>
  <c r="N241" i="27"/>
  <c r="M241" i="27"/>
  <c r="L241" i="27"/>
  <c r="J241" i="27"/>
  <c r="I241" i="27"/>
  <c r="H241" i="27"/>
  <c r="G241" i="27"/>
  <c r="E241" i="27"/>
  <c r="D241" i="27"/>
  <c r="BH240" i="27"/>
  <c r="BG240" i="27"/>
  <c r="BF240" i="27"/>
  <c r="BE240" i="27"/>
  <c r="BD240" i="27"/>
  <c r="BC240" i="27"/>
  <c r="BB240" i="27"/>
  <c r="BA240" i="27"/>
  <c r="AZ240" i="27"/>
  <c r="AY240" i="27"/>
  <c r="AX240" i="27"/>
  <c r="AW240" i="27"/>
  <c r="AV240" i="27"/>
  <c r="AU240" i="27"/>
  <c r="AT240" i="27"/>
  <c r="AS240" i="27"/>
  <c r="AR240" i="27"/>
  <c r="AQ240" i="27"/>
  <c r="AP240" i="27"/>
  <c r="AO240" i="27"/>
  <c r="AN240" i="27"/>
  <c r="AM240" i="27"/>
  <c r="AL240" i="27"/>
  <c r="AK240" i="27"/>
  <c r="AJ240" i="27"/>
  <c r="AI240" i="27"/>
  <c r="AH240" i="27"/>
  <c r="AG240" i="27"/>
  <c r="AF240" i="27"/>
  <c r="AE240" i="27"/>
  <c r="AD240" i="27"/>
  <c r="AC240" i="27"/>
  <c r="AB240" i="27"/>
  <c r="AA240" i="27"/>
  <c r="Z240" i="27"/>
  <c r="Y240" i="27"/>
  <c r="X240" i="27"/>
  <c r="W240" i="27"/>
  <c r="V240" i="27"/>
  <c r="U240" i="27"/>
  <c r="T240" i="27"/>
  <c r="S240" i="27"/>
  <c r="R240" i="27"/>
  <c r="Q240" i="27"/>
  <c r="P240" i="27"/>
  <c r="O240" i="27"/>
  <c r="N240" i="27"/>
  <c r="M240" i="27"/>
  <c r="L240" i="27"/>
  <c r="J240" i="27"/>
  <c r="I240" i="27"/>
  <c r="H240" i="27"/>
  <c r="G240" i="27"/>
  <c r="E240" i="27"/>
  <c r="D240" i="27"/>
  <c r="BH239" i="27"/>
  <c r="BG239" i="27"/>
  <c r="BF239" i="27"/>
  <c r="BE239" i="27"/>
  <c r="BD239" i="27"/>
  <c r="BC239" i="27"/>
  <c r="BB239" i="27"/>
  <c r="BA239" i="27"/>
  <c r="AZ239" i="27"/>
  <c r="AY239" i="27"/>
  <c r="AX239" i="27"/>
  <c r="AW239" i="27"/>
  <c r="AV239" i="27"/>
  <c r="AU239" i="27"/>
  <c r="AT239" i="27"/>
  <c r="AS239" i="27"/>
  <c r="AR239" i="27"/>
  <c r="AQ239" i="27"/>
  <c r="AP239" i="27"/>
  <c r="AO239" i="27"/>
  <c r="AN239" i="27"/>
  <c r="AM239" i="27"/>
  <c r="AL239" i="27"/>
  <c r="AK239" i="27"/>
  <c r="AJ239" i="27"/>
  <c r="AI239" i="27"/>
  <c r="AH239" i="27"/>
  <c r="AG239" i="27"/>
  <c r="AF239" i="27"/>
  <c r="AE239" i="27"/>
  <c r="AD239" i="27"/>
  <c r="AC239" i="27"/>
  <c r="AB239" i="27"/>
  <c r="AA239" i="27"/>
  <c r="Z239" i="27"/>
  <c r="Y239" i="27"/>
  <c r="X239" i="27"/>
  <c r="W239" i="27"/>
  <c r="V239" i="27"/>
  <c r="U239" i="27"/>
  <c r="T239" i="27"/>
  <c r="S239" i="27"/>
  <c r="R239" i="27"/>
  <c r="Q239" i="27"/>
  <c r="P239" i="27"/>
  <c r="O239" i="27"/>
  <c r="N239" i="27"/>
  <c r="M239" i="27"/>
  <c r="L239" i="27"/>
  <c r="K239" i="27"/>
  <c r="J239" i="27"/>
  <c r="I239" i="27"/>
  <c r="H239" i="27"/>
  <c r="G239" i="27"/>
  <c r="E239" i="27"/>
  <c r="D239" i="27"/>
  <c r="BH238" i="27"/>
  <c r="BG238" i="27"/>
  <c r="BF238" i="27"/>
  <c r="BE238" i="27"/>
  <c r="BD238" i="27"/>
  <c r="BC238" i="27"/>
  <c r="BB238" i="27"/>
  <c r="BA238" i="27"/>
  <c r="AZ238" i="27"/>
  <c r="AY238" i="27"/>
  <c r="AX238" i="27"/>
  <c r="AW238" i="27"/>
  <c r="AV238" i="27"/>
  <c r="AU238" i="27"/>
  <c r="AT238" i="27"/>
  <c r="AS238" i="27"/>
  <c r="AR238" i="27"/>
  <c r="AQ238" i="27"/>
  <c r="AP238" i="27"/>
  <c r="AO238" i="27"/>
  <c r="AN238" i="27"/>
  <c r="AM238" i="27"/>
  <c r="AL238" i="27"/>
  <c r="AK238" i="27"/>
  <c r="AJ238" i="27"/>
  <c r="AI238" i="27"/>
  <c r="AH238" i="27"/>
  <c r="AG238" i="27"/>
  <c r="AF238" i="27"/>
  <c r="AE238" i="27"/>
  <c r="AD238" i="27"/>
  <c r="AC238" i="27"/>
  <c r="AB238" i="27"/>
  <c r="AA238" i="27"/>
  <c r="Z238" i="27"/>
  <c r="Y238" i="27"/>
  <c r="X238" i="27"/>
  <c r="W238" i="27"/>
  <c r="V238" i="27"/>
  <c r="U238" i="27"/>
  <c r="T238" i="27"/>
  <c r="S238" i="27"/>
  <c r="R238" i="27"/>
  <c r="Q238" i="27"/>
  <c r="P238" i="27"/>
  <c r="O238" i="27"/>
  <c r="N238" i="27"/>
  <c r="M238" i="27"/>
  <c r="L238" i="27"/>
  <c r="K238" i="27"/>
  <c r="J238" i="27"/>
  <c r="I238" i="27"/>
  <c r="H238" i="27"/>
  <c r="G238" i="27"/>
  <c r="E238" i="27"/>
  <c r="D238" i="27"/>
  <c r="BH237" i="27"/>
  <c r="BG237" i="27"/>
  <c r="BF237" i="27"/>
  <c r="BE237" i="27"/>
  <c r="BD237" i="27"/>
  <c r="BC237" i="27"/>
  <c r="BB237" i="27"/>
  <c r="BA237" i="27"/>
  <c r="AZ237" i="27"/>
  <c r="AY237" i="27"/>
  <c r="AX237" i="27"/>
  <c r="AW237" i="27"/>
  <c r="AV237" i="27"/>
  <c r="AU237" i="27"/>
  <c r="AT237" i="27"/>
  <c r="AS237" i="27"/>
  <c r="AR237" i="27"/>
  <c r="AQ237" i="27"/>
  <c r="AP237" i="27"/>
  <c r="AO237" i="27"/>
  <c r="AN237" i="27"/>
  <c r="AM237" i="27"/>
  <c r="AL237" i="27"/>
  <c r="AK237" i="27"/>
  <c r="AJ237" i="27"/>
  <c r="AI237" i="27"/>
  <c r="AH237" i="27"/>
  <c r="AG237" i="27"/>
  <c r="AF237" i="27"/>
  <c r="AE237" i="27"/>
  <c r="AD237" i="27"/>
  <c r="AC237" i="27"/>
  <c r="AB237" i="27"/>
  <c r="AA237" i="27"/>
  <c r="Z237" i="27"/>
  <c r="Y237" i="27"/>
  <c r="X237" i="27"/>
  <c r="W237" i="27"/>
  <c r="V237" i="27"/>
  <c r="U237" i="27"/>
  <c r="T237" i="27"/>
  <c r="S237" i="27"/>
  <c r="R237" i="27"/>
  <c r="Q237" i="27"/>
  <c r="P237" i="27"/>
  <c r="O237" i="27"/>
  <c r="N237" i="27"/>
  <c r="M237" i="27"/>
  <c r="L237" i="27"/>
  <c r="J237" i="27"/>
  <c r="I237" i="27"/>
  <c r="H237" i="27"/>
  <c r="G237" i="27"/>
  <c r="E237" i="27"/>
  <c r="D237" i="27"/>
  <c r="BH236" i="27"/>
  <c r="BG236" i="27"/>
  <c r="BF236" i="27"/>
  <c r="BE236" i="27"/>
  <c r="BD236" i="27"/>
  <c r="BC236" i="27"/>
  <c r="BB236" i="27"/>
  <c r="BA236" i="27"/>
  <c r="AZ236" i="27"/>
  <c r="AY236" i="27"/>
  <c r="AX236" i="27"/>
  <c r="AW236" i="27"/>
  <c r="AV236" i="27"/>
  <c r="AU236" i="27"/>
  <c r="AT236" i="27"/>
  <c r="AS236" i="27"/>
  <c r="AR236" i="27"/>
  <c r="AQ236" i="27"/>
  <c r="AP236" i="27"/>
  <c r="AO236" i="27"/>
  <c r="AN236" i="27"/>
  <c r="AM236" i="27"/>
  <c r="AL236" i="27"/>
  <c r="AK236" i="27"/>
  <c r="AJ236" i="27"/>
  <c r="AI236" i="27"/>
  <c r="AH236" i="27"/>
  <c r="AG236" i="27"/>
  <c r="AF236" i="27"/>
  <c r="AE236" i="27"/>
  <c r="AD236" i="27"/>
  <c r="AC236" i="27"/>
  <c r="AB236" i="27"/>
  <c r="AA236" i="27"/>
  <c r="Z236" i="27"/>
  <c r="Y236" i="27"/>
  <c r="X236" i="27"/>
  <c r="W236" i="27"/>
  <c r="V236" i="27"/>
  <c r="U236" i="27"/>
  <c r="T236" i="27"/>
  <c r="S236" i="27"/>
  <c r="R236" i="27"/>
  <c r="Q236" i="27"/>
  <c r="P236" i="27"/>
  <c r="O236" i="27"/>
  <c r="N236" i="27"/>
  <c r="M236" i="27"/>
  <c r="L236" i="27"/>
  <c r="K236" i="27"/>
  <c r="J236" i="27"/>
  <c r="I236" i="27"/>
  <c r="H236" i="27"/>
  <c r="G236" i="27"/>
  <c r="F236" i="27"/>
  <c r="E236" i="27"/>
  <c r="D236" i="27"/>
  <c r="BH235" i="27"/>
  <c r="BG235" i="27"/>
  <c r="BF235" i="27"/>
  <c r="BE235" i="27"/>
  <c r="BD235" i="27"/>
  <c r="BC235" i="27"/>
  <c r="BB235" i="27"/>
  <c r="BA235" i="27"/>
  <c r="AZ235" i="27"/>
  <c r="AY235" i="27"/>
  <c r="AX235" i="27"/>
  <c r="AW235" i="27"/>
  <c r="AV235" i="27"/>
  <c r="AU235" i="27"/>
  <c r="AT235" i="27"/>
  <c r="AS235" i="27"/>
  <c r="AR235" i="27"/>
  <c r="AQ235" i="27"/>
  <c r="AP235" i="27"/>
  <c r="AO235" i="27"/>
  <c r="AN235" i="27"/>
  <c r="AM235" i="27"/>
  <c r="AL235" i="27"/>
  <c r="AK235" i="27"/>
  <c r="AJ235" i="27"/>
  <c r="AI235" i="27"/>
  <c r="AH235" i="27"/>
  <c r="AG235" i="27"/>
  <c r="AF235" i="27"/>
  <c r="AE235" i="27"/>
  <c r="AD235" i="27"/>
  <c r="AC235" i="27"/>
  <c r="AB235" i="27"/>
  <c r="AA235" i="27"/>
  <c r="Z235" i="27"/>
  <c r="Y235" i="27"/>
  <c r="X235" i="27"/>
  <c r="W235" i="27"/>
  <c r="V235" i="27"/>
  <c r="U235" i="27"/>
  <c r="T235" i="27"/>
  <c r="S235" i="27"/>
  <c r="R235" i="27"/>
  <c r="Q235" i="27"/>
  <c r="P235" i="27"/>
  <c r="O235" i="27"/>
  <c r="N235" i="27"/>
  <c r="M235" i="27"/>
  <c r="L235" i="27"/>
  <c r="J235" i="27"/>
  <c r="I235" i="27"/>
  <c r="H235" i="27"/>
  <c r="G235" i="27"/>
  <c r="F235" i="27"/>
  <c r="E235" i="27"/>
  <c r="D235" i="27"/>
  <c r="BH234" i="27"/>
  <c r="BG234" i="27"/>
  <c r="BF234" i="27"/>
  <c r="BE234" i="27"/>
  <c r="BD234" i="27"/>
  <c r="BC234" i="27"/>
  <c r="BB234" i="27"/>
  <c r="BA234" i="27"/>
  <c r="AZ234" i="27"/>
  <c r="AY234" i="27"/>
  <c r="AX234" i="27"/>
  <c r="AW234" i="27"/>
  <c r="AV234" i="27"/>
  <c r="AU234" i="27"/>
  <c r="AT234" i="27"/>
  <c r="AS234" i="27"/>
  <c r="AR234" i="27"/>
  <c r="AQ234" i="27"/>
  <c r="AP234" i="27"/>
  <c r="AO234" i="27"/>
  <c r="AN234" i="27"/>
  <c r="AM234" i="27"/>
  <c r="AL234" i="27"/>
  <c r="AK234" i="27"/>
  <c r="AJ234" i="27"/>
  <c r="AI234" i="27"/>
  <c r="AH234" i="27"/>
  <c r="AG234" i="27"/>
  <c r="AF234" i="27"/>
  <c r="AE234" i="27"/>
  <c r="AD234" i="27"/>
  <c r="AC234" i="27"/>
  <c r="AB234" i="27"/>
  <c r="AA234" i="27"/>
  <c r="Z234" i="27"/>
  <c r="Y234" i="27"/>
  <c r="X234" i="27"/>
  <c r="W234" i="27"/>
  <c r="V234" i="27"/>
  <c r="U234" i="27"/>
  <c r="T234" i="27"/>
  <c r="S234" i="27"/>
  <c r="R234" i="27"/>
  <c r="Q234" i="27"/>
  <c r="P234" i="27"/>
  <c r="O234" i="27"/>
  <c r="N234" i="27"/>
  <c r="M234" i="27"/>
  <c r="L234" i="27"/>
  <c r="J234" i="27"/>
  <c r="I234" i="27"/>
  <c r="H234" i="27"/>
  <c r="G234" i="27"/>
  <c r="F234" i="27"/>
  <c r="E234" i="27"/>
  <c r="D234" i="27"/>
  <c r="BH233" i="27"/>
  <c r="BG233" i="27"/>
  <c r="BF233" i="27"/>
  <c r="BE233" i="27"/>
  <c r="BD233" i="27"/>
  <c r="BC233" i="27"/>
  <c r="BB233" i="27"/>
  <c r="BA233" i="27"/>
  <c r="AZ233" i="27"/>
  <c r="AY233" i="27"/>
  <c r="AX233" i="27"/>
  <c r="AW233" i="27"/>
  <c r="AV233" i="27"/>
  <c r="AU233" i="27"/>
  <c r="AT233" i="27"/>
  <c r="AS233" i="27"/>
  <c r="AR233" i="27"/>
  <c r="AQ233" i="27"/>
  <c r="AP233" i="27"/>
  <c r="AO233" i="27"/>
  <c r="AN233" i="27"/>
  <c r="AM233" i="27"/>
  <c r="AL233" i="27"/>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N233" i="27"/>
  <c r="M233" i="27"/>
  <c r="L233" i="27"/>
  <c r="J233" i="27"/>
  <c r="I233" i="27"/>
  <c r="H233" i="27"/>
  <c r="G233" i="27"/>
  <c r="F233" i="27"/>
  <c r="E233" i="27"/>
  <c r="D233" i="27"/>
  <c r="BH232" i="27"/>
  <c r="BG232" i="27"/>
  <c r="BF232" i="27"/>
  <c r="BE232" i="27"/>
  <c r="BD232" i="27"/>
  <c r="BC232" i="27"/>
  <c r="BB232" i="27"/>
  <c r="BA232" i="27"/>
  <c r="AZ232" i="27"/>
  <c r="AY232" i="27"/>
  <c r="AX232" i="27"/>
  <c r="AW232" i="27"/>
  <c r="AV232" i="27"/>
  <c r="AU232" i="27"/>
  <c r="AT232" i="27"/>
  <c r="AS232" i="27"/>
  <c r="AR232" i="27"/>
  <c r="AQ232" i="27"/>
  <c r="AP232" i="27"/>
  <c r="AO232" i="27"/>
  <c r="AN232" i="27"/>
  <c r="AM232" i="27"/>
  <c r="AL232"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M232" i="27"/>
  <c r="L232" i="27"/>
  <c r="J232" i="27"/>
  <c r="I232" i="27"/>
  <c r="H232" i="27"/>
  <c r="G232" i="27"/>
  <c r="E232" i="27"/>
  <c r="D232" i="27"/>
  <c r="BH231" i="27"/>
  <c r="BG231" i="27"/>
  <c r="BF231" i="27"/>
  <c r="BE231" i="27"/>
  <c r="BD231" i="27"/>
  <c r="BC231" i="27"/>
  <c r="BB231" i="27"/>
  <c r="BA231" i="27"/>
  <c r="AZ231" i="27"/>
  <c r="AY231" i="27"/>
  <c r="AX231" i="27"/>
  <c r="AW231" i="27"/>
  <c r="AV231" i="27"/>
  <c r="AU231" i="27"/>
  <c r="AT231" i="27"/>
  <c r="AS231" i="27"/>
  <c r="AR231" i="27"/>
  <c r="AQ231" i="27"/>
  <c r="AP231" i="27"/>
  <c r="AO231" i="27"/>
  <c r="AN231" i="27"/>
  <c r="AM231" i="27"/>
  <c r="AL231"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L231" i="27"/>
  <c r="J231" i="27"/>
  <c r="I231" i="27"/>
  <c r="H231" i="27"/>
  <c r="G231" i="27"/>
  <c r="F231" i="27"/>
  <c r="E231" i="27"/>
  <c r="D231" i="27"/>
  <c r="BH230" i="27"/>
  <c r="BG230" i="27"/>
  <c r="BF230" i="27"/>
  <c r="BE230" i="27"/>
  <c r="BD230" i="27"/>
  <c r="BC230" i="27"/>
  <c r="BB230" i="27"/>
  <c r="BA230" i="27"/>
  <c r="AZ230" i="27"/>
  <c r="AY230" i="27"/>
  <c r="AX230" i="27"/>
  <c r="AW230" i="27"/>
  <c r="AV230" i="27"/>
  <c r="AU230" i="27"/>
  <c r="AT230" i="27"/>
  <c r="AS230" i="27"/>
  <c r="AR230" i="27"/>
  <c r="AQ230" i="27"/>
  <c r="AP230" i="27"/>
  <c r="AO230" i="27"/>
  <c r="AN230" i="27"/>
  <c r="AM230" i="27"/>
  <c r="AL230" i="27"/>
  <c r="AK230" i="27"/>
  <c r="AJ230" i="27"/>
  <c r="AI230" i="27"/>
  <c r="AH230" i="27"/>
  <c r="AG230" i="27"/>
  <c r="AF230" i="27"/>
  <c r="AE230" i="27"/>
  <c r="AD230" i="27"/>
  <c r="AC230" i="27"/>
  <c r="AB230" i="27"/>
  <c r="AA230" i="27"/>
  <c r="Z230" i="27"/>
  <c r="Y230" i="27"/>
  <c r="X230" i="27"/>
  <c r="W230" i="27"/>
  <c r="V230" i="27"/>
  <c r="U230" i="27"/>
  <c r="T230" i="27"/>
  <c r="S230" i="27"/>
  <c r="R230" i="27"/>
  <c r="Q230" i="27"/>
  <c r="P230" i="27"/>
  <c r="O230" i="27"/>
  <c r="N230" i="27"/>
  <c r="M230" i="27"/>
  <c r="L230" i="27"/>
  <c r="J230" i="27"/>
  <c r="I230" i="27"/>
  <c r="H230" i="27"/>
  <c r="G230" i="27"/>
  <c r="F230" i="27"/>
  <c r="E230" i="27"/>
  <c r="D230" i="27"/>
  <c r="BH229" i="27"/>
  <c r="BG229" i="27"/>
  <c r="BF229" i="27"/>
  <c r="BE229" i="27"/>
  <c r="BD229" i="27"/>
  <c r="BC229" i="27"/>
  <c r="BB229" i="27"/>
  <c r="BA229" i="27"/>
  <c r="AZ229" i="27"/>
  <c r="AY229" i="27"/>
  <c r="AX229" i="27"/>
  <c r="AW229" i="27"/>
  <c r="AV229" i="27"/>
  <c r="AU229" i="27"/>
  <c r="AT229" i="27"/>
  <c r="AS229" i="27"/>
  <c r="AR229" i="27"/>
  <c r="AQ229" i="27"/>
  <c r="AP229" i="27"/>
  <c r="AO229" i="27"/>
  <c r="AN229" i="27"/>
  <c r="AM229" i="27"/>
  <c r="AL229" i="27"/>
  <c r="AK229" i="27"/>
  <c r="AJ229" i="27"/>
  <c r="AI229" i="27"/>
  <c r="AH229" i="27"/>
  <c r="AG229" i="27"/>
  <c r="AF229" i="27"/>
  <c r="AE229" i="27"/>
  <c r="AD229" i="27"/>
  <c r="AC229" i="27"/>
  <c r="AB229" i="27"/>
  <c r="AA229" i="27"/>
  <c r="Z229" i="27"/>
  <c r="Y229" i="27"/>
  <c r="X229" i="27"/>
  <c r="W229" i="27"/>
  <c r="V229" i="27"/>
  <c r="U229" i="27"/>
  <c r="T229" i="27"/>
  <c r="S229" i="27"/>
  <c r="R229" i="27"/>
  <c r="Q229" i="27"/>
  <c r="P229" i="27"/>
  <c r="O229" i="27"/>
  <c r="N229" i="27"/>
  <c r="M229" i="27"/>
  <c r="L229" i="27"/>
  <c r="J229" i="27"/>
  <c r="I229" i="27"/>
  <c r="H229" i="27"/>
  <c r="G229" i="27"/>
  <c r="F229" i="27"/>
  <c r="E229" i="27"/>
  <c r="D229" i="27"/>
  <c r="BH228" i="27"/>
  <c r="BG228" i="27"/>
  <c r="BF228" i="27"/>
  <c r="BE228" i="27"/>
  <c r="BD228" i="27"/>
  <c r="BC228" i="27"/>
  <c r="BB228" i="27"/>
  <c r="AZ228" i="27"/>
  <c r="AY228" i="27"/>
  <c r="AX228" i="27"/>
  <c r="AW228" i="27"/>
  <c r="AV228" i="27"/>
  <c r="AU228" i="27"/>
  <c r="AT228" i="27"/>
  <c r="AS228" i="27"/>
  <c r="AR228" i="27"/>
  <c r="AQ228" i="27"/>
  <c r="AP228" i="27"/>
  <c r="AO228" i="27"/>
  <c r="AN228" i="27"/>
  <c r="AM228" i="27"/>
  <c r="AL228" i="27"/>
  <c r="AK228" i="27"/>
  <c r="AJ228" i="27"/>
  <c r="AI228" i="27"/>
  <c r="AH228" i="27"/>
  <c r="AG228" i="27"/>
  <c r="AF228" i="27"/>
  <c r="AE228" i="27"/>
  <c r="AD228" i="27"/>
  <c r="AC228" i="27"/>
  <c r="AB228" i="27"/>
  <c r="AA228" i="27"/>
  <c r="Z228" i="27"/>
  <c r="Y228" i="27"/>
  <c r="X228" i="27"/>
  <c r="W228" i="27"/>
  <c r="V228" i="27"/>
  <c r="U228" i="27"/>
  <c r="T228" i="27"/>
  <c r="S228" i="27"/>
  <c r="R228" i="27"/>
  <c r="Q228" i="27"/>
  <c r="P228" i="27"/>
  <c r="O228" i="27"/>
  <c r="N228" i="27"/>
  <c r="M228" i="27"/>
  <c r="L228" i="27"/>
  <c r="K228" i="27"/>
  <c r="J228" i="27"/>
  <c r="I228" i="27"/>
  <c r="H228" i="27"/>
  <c r="G228" i="27"/>
  <c r="F228" i="27"/>
  <c r="E228" i="27"/>
  <c r="D228" i="27"/>
  <c r="BH227" i="27"/>
  <c r="BG227" i="27"/>
  <c r="BF227" i="27"/>
  <c r="BE227" i="27"/>
  <c r="BD227" i="27"/>
  <c r="BC227" i="27"/>
  <c r="BB227" i="27"/>
  <c r="AZ227" i="27"/>
  <c r="AY227" i="27"/>
  <c r="AX227" i="27"/>
  <c r="AW227" i="27"/>
  <c r="AV227" i="27"/>
  <c r="AU227" i="27"/>
  <c r="AT227" i="27"/>
  <c r="AS227" i="27"/>
  <c r="AR227" i="27"/>
  <c r="AQ227" i="27"/>
  <c r="AP227" i="27"/>
  <c r="AO227" i="27"/>
  <c r="AN227" i="27"/>
  <c r="AM227" i="27"/>
  <c r="AL227" i="27"/>
  <c r="AK227" i="27"/>
  <c r="AJ227" i="27"/>
  <c r="AI227" i="27"/>
  <c r="AH227" i="27"/>
  <c r="AG227" i="27"/>
  <c r="AF227" i="27"/>
  <c r="AE227" i="27"/>
  <c r="AD227" i="27"/>
  <c r="AC227" i="27"/>
  <c r="AB227" i="27"/>
  <c r="AA227" i="27"/>
  <c r="Z227" i="27"/>
  <c r="Y227" i="27"/>
  <c r="X227" i="27"/>
  <c r="W227" i="27"/>
  <c r="V227" i="27"/>
  <c r="U227" i="27"/>
  <c r="T227" i="27"/>
  <c r="S227" i="27"/>
  <c r="R227" i="27"/>
  <c r="Q227" i="27"/>
  <c r="P227" i="27"/>
  <c r="O227" i="27"/>
  <c r="N227" i="27"/>
  <c r="M227" i="27"/>
  <c r="L227" i="27"/>
  <c r="K227" i="27"/>
  <c r="J227" i="27"/>
  <c r="I227" i="27"/>
  <c r="H227" i="27"/>
  <c r="G227" i="27"/>
  <c r="F227" i="27"/>
  <c r="E227" i="27"/>
  <c r="D227" i="27"/>
  <c r="BH226" i="27"/>
  <c r="BG226" i="27"/>
  <c r="BF226" i="27"/>
  <c r="BE226" i="27"/>
  <c r="BD226" i="27"/>
  <c r="BC226" i="27"/>
  <c r="BB226" i="27"/>
  <c r="AZ226" i="27"/>
  <c r="AY226" i="27"/>
  <c r="AX226" i="27"/>
  <c r="AW226" i="27"/>
  <c r="AV226" i="27"/>
  <c r="AU226" i="27"/>
  <c r="AT226" i="27"/>
  <c r="AS226" i="27"/>
  <c r="AR226" i="27"/>
  <c r="AQ226" i="27"/>
  <c r="AP226" i="27"/>
  <c r="AO226" i="27"/>
  <c r="AN226" i="27"/>
  <c r="AM226" i="27"/>
  <c r="AL226" i="27"/>
  <c r="AK226" i="27"/>
  <c r="AJ226" i="27"/>
  <c r="AI226" i="27"/>
  <c r="AH226" i="27"/>
  <c r="AG226" i="27"/>
  <c r="AF226" i="27"/>
  <c r="AE226" i="27"/>
  <c r="AD226" i="27"/>
  <c r="AC226" i="27"/>
  <c r="AB226" i="27"/>
  <c r="AA226" i="27"/>
  <c r="Z226" i="27"/>
  <c r="Y226" i="27"/>
  <c r="X226" i="27"/>
  <c r="W226" i="27"/>
  <c r="V226" i="27"/>
  <c r="U226" i="27"/>
  <c r="T226" i="27"/>
  <c r="S226" i="27"/>
  <c r="R226" i="27"/>
  <c r="Q226" i="27"/>
  <c r="P226" i="27"/>
  <c r="O226" i="27"/>
  <c r="N226" i="27"/>
  <c r="M226" i="27"/>
  <c r="L226" i="27"/>
  <c r="K226" i="27"/>
  <c r="J226" i="27"/>
  <c r="I226" i="27"/>
  <c r="H226" i="27"/>
  <c r="G226" i="27"/>
  <c r="D226" i="27"/>
  <c r="BH225" i="27"/>
  <c r="BG225" i="27"/>
  <c r="BF225" i="27"/>
  <c r="BE225" i="27"/>
  <c r="BD225" i="27"/>
  <c r="BC225" i="27"/>
  <c r="BB225" i="27"/>
  <c r="BA225" i="27"/>
  <c r="AZ225" i="27"/>
  <c r="AY225" i="27"/>
  <c r="AX225" i="27"/>
  <c r="AW225" i="27"/>
  <c r="AV225" i="27"/>
  <c r="AU225" i="27"/>
  <c r="AT225" i="27"/>
  <c r="AS225" i="27"/>
  <c r="AR225" i="27"/>
  <c r="AQ225" i="27"/>
  <c r="AP225" i="27"/>
  <c r="AO225" i="27"/>
  <c r="AN225" i="27"/>
  <c r="AM225" i="27"/>
  <c r="AL225" i="27"/>
  <c r="AK225" i="27"/>
  <c r="AI225" i="27"/>
  <c r="AH225" i="27"/>
  <c r="AG225" i="27"/>
  <c r="AF225" i="27"/>
  <c r="AE225" i="27"/>
  <c r="AD225" i="27"/>
  <c r="AC225" i="27"/>
  <c r="AB225" i="27"/>
  <c r="AA225" i="27"/>
  <c r="Z225" i="27"/>
  <c r="Y225" i="27"/>
  <c r="X225" i="27"/>
  <c r="W225" i="27"/>
  <c r="V225" i="27"/>
  <c r="U225" i="27"/>
  <c r="T225" i="27"/>
  <c r="R225" i="27"/>
  <c r="Q225" i="27"/>
  <c r="P225" i="27"/>
  <c r="O225" i="27"/>
  <c r="N225" i="27"/>
  <c r="M225" i="27"/>
  <c r="L225" i="27"/>
  <c r="J225" i="27"/>
  <c r="I225" i="27"/>
  <c r="H225" i="27"/>
  <c r="G225" i="27"/>
  <c r="F225" i="27"/>
  <c r="E225" i="27"/>
  <c r="D225" i="27"/>
  <c r="BH224" i="27"/>
  <c r="BG224" i="27"/>
  <c r="BF224" i="27"/>
  <c r="BE224" i="27"/>
  <c r="BD224" i="27"/>
  <c r="BC224" i="27"/>
  <c r="BB224" i="27"/>
  <c r="AZ224" i="27"/>
  <c r="AY224" i="27"/>
  <c r="AX224" i="27"/>
  <c r="AW224" i="27"/>
  <c r="AV224" i="27"/>
  <c r="AU224" i="27"/>
  <c r="AT224" i="27"/>
  <c r="AS224" i="27"/>
  <c r="AR224" i="27"/>
  <c r="AQ224" i="27"/>
  <c r="AP224" i="27"/>
  <c r="AO224" i="27"/>
  <c r="AN224" i="27"/>
  <c r="AM224" i="27"/>
  <c r="AL224" i="27"/>
  <c r="AK224" i="27"/>
  <c r="AJ224" i="27"/>
  <c r="AI224" i="27"/>
  <c r="AH224" i="27"/>
  <c r="AG224" i="27"/>
  <c r="AF224" i="27"/>
  <c r="AE224" i="27"/>
  <c r="AD224" i="27"/>
  <c r="AC224" i="27"/>
  <c r="AB224" i="27"/>
  <c r="AA224" i="27"/>
  <c r="Z224" i="27"/>
  <c r="Y224" i="27"/>
  <c r="X224" i="27"/>
  <c r="W224" i="27"/>
  <c r="V224" i="27"/>
  <c r="U224" i="27"/>
  <c r="T224" i="27"/>
  <c r="R224" i="27"/>
  <c r="Q224" i="27"/>
  <c r="P224" i="27"/>
  <c r="O224" i="27"/>
  <c r="N224" i="27"/>
  <c r="M224" i="27"/>
  <c r="L224" i="27"/>
  <c r="J224" i="27"/>
  <c r="I224" i="27"/>
  <c r="H224" i="27"/>
  <c r="G224" i="27"/>
  <c r="D224" i="27"/>
  <c r="BH223" i="27"/>
  <c r="BG223" i="27"/>
  <c r="BF223" i="27"/>
  <c r="BE223" i="27"/>
  <c r="BD223" i="27"/>
  <c r="BC223" i="27"/>
  <c r="BB223" i="27"/>
  <c r="BA223" i="27"/>
  <c r="AZ223" i="27"/>
  <c r="AY223" i="27"/>
  <c r="AX223" i="27"/>
  <c r="AW223" i="27"/>
  <c r="AV223" i="27"/>
  <c r="AU223" i="27"/>
  <c r="AT223" i="27"/>
  <c r="AS223" i="27"/>
  <c r="AR223" i="27"/>
  <c r="AQ223" i="27"/>
  <c r="AP223" i="27"/>
  <c r="AN223" i="27"/>
  <c r="AM223" i="27"/>
  <c r="AL223" i="27"/>
  <c r="AK223" i="27"/>
  <c r="AJ223" i="27"/>
  <c r="AI223" i="27"/>
  <c r="AH223" i="27"/>
  <c r="AG223" i="27"/>
  <c r="AF223" i="27"/>
  <c r="AE223" i="27"/>
  <c r="AD223" i="27"/>
  <c r="AC223" i="27"/>
  <c r="AB223" i="27"/>
  <c r="AA223" i="27"/>
  <c r="Z223" i="27"/>
  <c r="Y223" i="27"/>
  <c r="X223" i="27"/>
  <c r="W223" i="27"/>
  <c r="V223" i="27"/>
  <c r="U223" i="27"/>
  <c r="T223" i="27"/>
  <c r="R223" i="27"/>
  <c r="Q223" i="27"/>
  <c r="P223" i="27"/>
  <c r="O223" i="27"/>
  <c r="N223" i="27"/>
  <c r="M223" i="27"/>
  <c r="L223" i="27"/>
  <c r="K223" i="27"/>
  <c r="J223" i="27"/>
  <c r="I223" i="27"/>
  <c r="H223" i="27"/>
  <c r="G223" i="27"/>
  <c r="D223" i="27"/>
  <c r="BH222" i="27"/>
  <c r="BG222" i="27"/>
  <c r="BF222" i="27"/>
  <c r="BE222" i="27"/>
  <c r="BD222" i="27"/>
  <c r="BC222" i="27"/>
  <c r="BB222" i="27"/>
  <c r="BA222" i="27"/>
  <c r="AZ222" i="27"/>
  <c r="AY222" i="27"/>
  <c r="AX222" i="27"/>
  <c r="AW222" i="27"/>
  <c r="AV222" i="27"/>
  <c r="AU222" i="27"/>
  <c r="AT222" i="27"/>
  <c r="AS222" i="27"/>
  <c r="AR222" i="27"/>
  <c r="AQ222" i="27"/>
  <c r="AP222" i="27"/>
  <c r="AO222" i="27"/>
  <c r="AN222" i="27"/>
  <c r="AM222" i="27"/>
  <c r="AL222" i="27"/>
  <c r="AK222" i="27"/>
  <c r="AJ222" i="27"/>
  <c r="AI222" i="27"/>
  <c r="AH222" i="27"/>
  <c r="AG222" i="27"/>
  <c r="AF222" i="27"/>
  <c r="AE222" i="27"/>
  <c r="AD222" i="27"/>
  <c r="AC222" i="27"/>
  <c r="AB222" i="27"/>
  <c r="AA222" i="27"/>
  <c r="Z222" i="27"/>
  <c r="Y222" i="27"/>
  <c r="X222" i="27"/>
  <c r="W222" i="27"/>
  <c r="V222" i="27"/>
  <c r="U222" i="27"/>
  <c r="T222" i="27"/>
  <c r="R222" i="27"/>
  <c r="Q222" i="27"/>
  <c r="P222" i="27"/>
  <c r="O222" i="27"/>
  <c r="N222" i="27"/>
  <c r="M222" i="27"/>
  <c r="L222" i="27"/>
  <c r="J222" i="27"/>
  <c r="I222" i="27"/>
  <c r="H222" i="27"/>
  <c r="G222" i="27"/>
  <c r="F222" i="27"/>
  <c r="E222" i="27"/>
  <c r="D222" i="27"/>
  <c r="BH221" i="27"/>
  <c r="BG221" i="27"/>
  <c r="BF221" i="27"/>
  <c r="BE221" i="27"/>
  <c r="BD221" i="27"/>
  <c r="BC221" i="27"/>
  <c r="BB221" i="27"/>
  <c r="BA221" i="27"/>
  <c r="AZ221" i="27"/>
  <c r="AY221" i="27"/>
  <c r="AX221" i="27"/>
  <c r="AW221" i="27"/>
  <c r="AV221" i="27"/>
  <c r="AU221" i="27"/>
  <c r="AT221" i="27"/>
  <c r="AS221" i="27"/>
  <c r="AR221" i="27"/>
  <c r="AQ221" i="27"/>
  <c r="AP221" i="27"/>
  <c r="AO221" i="27"/>
  <c r="AN221" i="27"/>
  <c r="AM221" i="27"/>
  <c r="AL221" i="27"/>
  <c r="AK221" i="27"/>
  <c r="AJ221" i="27"/>
  <c r="AI221" i="27"/>
  <c r="AH221" i="27"/>
  <c r="AG221" i="27"/>
  <c r="AF221" i="27"/>
  <c r="AE221" i="27"/>
  <c r="AD221" i="27"/>
  <c r="AC221" i="27"/>
  <c r="AB221" i="27"/>
  <c r="AA221" i="27"/>
  <c r="Z221" i="27"/>
  <c r="Y221" i="27"/>
  <c r="X221" i="27"/>
  <c r="W221" i="27"/>
  <c r="V221" i="27"/>
  <c r="U221" i="27"/>
  <c r="T221" i="27"/>
  <c r="S221" i="27"/>
  <c r="R221" i="27"/>
  <c r="Q221" i="27"/>
  <c r="P221" i="27"/>
  <c r="O221" i="27"/>
  <c r="N221" i="27"/>
  <c r="M221" i="27"/>
  <c r="L221" i="27"/>
  <c r="K221" i="27"/>
  <c r="J221" i="27"/>
  <c r="I221" i="27"/>
  <c r="H221" i="27"/>
  <c r="G221" i="27"/>
  <c r="F221" i="27"/>
  <c r="E221" i="27"/>
  <c r="D221" i="27"/>
  <c r="BH220" i="27"/>
  <c r="BG220" i="27"/>
  <c r="BF220" i="27"/>
  <c r="BE220" i="27"/>
  <c r="BD220" i="27"/>
  <c r="BC220" i="27"/>
  <c r="BB220" i="27"/>
  <c r="BA220" i="27"/>
  <c r="AZ220" i="27"/>
  <c r="AY220" i="27"/>
  <c r="AX220" i="27"/>
  <c r="AW220" i="27"/>
  <c r="AV220" i="27"/>
  <c r="AU220" i="27"/>
  <c r="AT220" i="27"/>
  <c r="AS220" i="27"/>
  <c r="AR220" i="27"/>
  <c r="AQ220" i="27"/>
  <c r="AP220" i="27"/>
  <c r="AN220" i="27"/>
  <c r="AM220" i="27"/>
  <c r="AL220" i="27"/>
  <c r="AK220" i="27"/>
  <c r="AJ220" i="27"/>
  <c r="AI220" i="27"/>
  <c r="AH220" i="27"/>
  <c r="AG220" i="27"/>
  <c r="AF220" i="27"/>
  <c r="AE220" i="27"/>
  <c r="AD220" i="27"/>
  <c r="AC220" i="27"/>
  <c r="AB220" i="27"/>
  <c r="AA220" i="27"/>
  <c r="Z220" i="27"/>
  <c r="Y220" i="27"/>
  <c r="X220" i="27"/>
  <c r="W220" i="27"/>
  <c r="V220" i="27"/>
  <c r="T220" i="27"/>
  <c r="S220" i="27"/>
  <c r="R220" i="27"/>
  <c r="Q220" i="27"/>
  <c r="P220" i="27"/>
  <c r="O220" i="27"/>
  <c r="N220" i="27"/>
  <c r="M220" i="27"/>
  <c r="L220" i="27"/>
  <c r="K220" i="27"/>
  <c r="J220" i="27"/>
  <c r="I220" i="27"/>
  <c r="H220" i="27"/>
  <c r="G220" i="27"/>
  <c r="F220" i="27"/>
  <c r="E220" i="27"/>
  <c r="D220" i="27"/>
  <c r="BH219" i="27"/>
  <c r="BG219" i="27"/>
  <c r="BF219" i="27"/>
  <c r="BE219" i="27"/>
  <c r="BD219" i="27"/>
  <c r="BC219" i="27"/>
  <c r="BB219" i="27"/>
  <c r="BA219" i="27"/>
  <c r="AZ219" i="27"/>
  <c r="AY219" i="27"/>
  <c r="AX219" i="27"/>
  <c r="AW219" i="27"/>
  <c r="AV219" i="27"/>
  <c r="AU219" i="27"/>
  <c r="AT219" i="27"/>
  <c r="AS219" i="27"/>
  <c r="AR219" i="27"/>
  <c r="AQ219" i="27"/>
  <c r="AP219" i="27"/>
  <c r="AN219" i="27"/>
  <c r="AM219" i="27"/>
  <c r="AL219" i="27"/>
  <c r="AK219" i="27"/>
  <c r="AJ219" i="27"/>
  <c r="AI219" i="27"/>
  <c r="AH219" i="27"/>
  <c r="AF219" i="27"/>
  <c r="AE219" i="27"/>
  <c r="AD219" i="27"/>
  <c r="AC219" i="27"/>
  <c r="AB219" i="27"/>
  <c r="AA219" i="27"/>
  <c r="Z219" i="27"/>
  <c r="Y219" i="27"/>
  <c r="X219" i="27"/>
  <c r="W219" i="27"/>
  <c r="V219" i="27"/>
  <c r="T219" i="27"/>
  <c r="S219" i="27"/>
  <c r="R219" i="27"/>
  <c r="Q219" i="27"/>
  <c r="P219" i="27"/>
  <c r="O219" i="27"/>
  <c r="N219" i="27"/>
  <c r="M219" i="27"/>
  <c r="L219" i="27"/>
  <c r="K219" i="27"/>
  <c r="J219" i="27"/>
  <c r="I219" i="27"/>
  <c r="H219" i="27"/>
  <c r="G219" i="27"/>
  <c r="F219" i="27"/>
  <c r="E219" i="27"/>
  <c r="D219" i="27"/>
  <c r="BH218" i="27"/>
  <c r="BG218" i="27"/>
  <c r="BF218" i="27"/>
  <c r="BE218" i="27"/>
  <c r="BD218" i="27"/>
  <c r="BC218" i="27"/>
  <c r="BB218" i="27"/>
  <c r="BA218" i="27"/>
  <c r="AZ218" i="27"/>
  <c r="AY218" i="27"/>
  <c r="AX218" i="27"/>
  <c r="AW218" i="27"/>
  <c r="AV218" i="27"/>
  <c r="AU218" i="27"/>
  <c r="AT218" i="27"/>
  <c r="AS218" i="27"/>
  <c r="AR218" i="27"/>
  <c r="AQ218" i="27"/>
  <c r="AP218" i="27"/>
  <c r="AN218" i="27"/>
  <c r="AM218" i="27"/>
  <c r="AL218" i="27"/>
  <c r="AK218" i="27"/>
  <c r="AJ218" i="27"/>
  <c r="AI218" i="27"/>
  <c r="AH218" i="27"/>
  <c r="AF218" i="27"/>
  <c r="AE218" i="27"/>
  <c r="AD218" i="27"/>
  <c r="AC218" i="27"/>
  <c r="AB218" i="27"/>
  <c r="AA218" i="27"/>
  <c r="Z218" i="27"/>
  <c r="Y218" i="27"/>
  <c r="X218" i="27"/>
  <c r="W218" i="27"/>
  <c r="V218" i="27"/>
  <c r="T218" i="27"/>
  <c r="S218" i="27"/>
  <c r="R218" i="27"/>
  <c r="Q218" i="27"/>
  <c r="P218" i="27"/>
  <c r="O218" i="27"/>
  <c r="N218" i="27"/>
  <c r="M218" i="27"/>
  <c r="L218" i="27"/>
  <c r="K218" i="27"/>
  <c r="J218" i="27"/>
  <c r="I218" i="27"/>
  <c r="H218" i="27"/>
  <c r="G218" i="27"/>
  <c r="F218" i="27"/>
  <c r="E218" i="27"/>
  <c r="D218" i="27"/>
  <c r="BH217" i="27"/>
  <c r="BG217" i="27"/>
  <c r="BF217" i="27"/>
  <c r="BE217" i="27"/>
  <c r="BD217" i="27"/>
  <c r="BC217" i="27"/>
  <c r="BB217" i="27"/>
  <c r="BA217" i="27"/>
  <c r="AZ217" i="27"/>
  <c r="AY217" i="27"/>
  <c r="AX217" i="27"/>
  <c r="AW217" i="27"/>
  <c r="AV217" i="27"/>
  <c r="AU217" i="27"/>
  <c r="AT217" i="27"/>
  <c r="AS217" i="27"/>
  <c r="AR217" i="27"/>
  <c r="AQ217" i="27"/>
  <c r="AP217" i="27"/>
  <c r="AN217" i="27"/>
  <c r="AM217" i="27"/>
  <c r="AL217" i="27"/>
  <c r="AK217" i="27"/>
  <c r="AJ217" i="27"/>
  <c r="AI217" i="27"/>
  <c r="AH217" i="27"/>
  <c r="AF217" i="27"/>
  <c r="AE217" i="27"/>
  <c r="AD217" i="27"/>
  <c r="AC217" i="27"/>
  <c r="AB217" i="27"/>
  <c r="AA217" i="27"/>
  <c r="Z217" i="27"/>
  <c r="Y217" i="27"/>
  <c r="X217" i="27"/>
  <c r="W217" i="27"/>
  <c r="V217" i="27"/>
  <c r="T217" i="27"/>
  <c r="S217" i="27"/>
  <c r="R217" i="27"/>
  <c r="Q217" i="27"/>
  <c r="P217" i="27"/>
  <c r="O217" i="27"/>
  <c r="N217" i="27"/>
  <c r="M217" i="27"/>
  <c r="L217" i="27"/>
  <c r="K217" i="27"/>
  <c r="J217" i="27"/>
  <c r="I217" i="27"/>
  <c r="H217" i="27"/>
  <c r="G217" i="27"/>
  <c r="F217" i="27"/>
  <c r="E217" i="27"/>
  <c r="D217" i="27"/>
  <c r="BH216" i="27"/>
  <c r="BG216" i="27"/>
  <c r="BF216" i="27"/>
  <c r="BE216" i="27"/>
  <c r="BD216" i="27"/>
  <c r="BC216" i="27"/>
  <c r="BB216" i="27"/>
  <c r="BA216" i="27"/>
  <c r="AZ216" i="27"/>
  <c r="AY216" i="27"/>
  <c r="AX216" i="27"/>
  <c r="AW216" i="27"/>
  <c r="AV216" i="27"/>
  <c r="AU216" i="27"/>
  <c r="AT216" i="27"/>
  <c r="AS216" i="27"/>
  <c r="AR216" i="27"/>
  <c r="AQ216" i="27"/>
  <c r="AP216" i="27"/>
  <c r="AN216" i="27"/>
  <c r="AM216" i="27"/>
  <c r="AL216" i="27"/>
  <c r="AK216" i="27"/>
  <c r="AJ216" i="27"/>
  <c r="AI216" i="27"/>
  <c r="AH216" i="27"/>
  <c r="AF216" i="27"/>
  <c r="AE216" i="27"/>
  <c r="AD216" i="27"/>
  <c r="AC216" i="27"/>
  <c r="AB216" i="27"/>
  <c r="AA216" i="27"/>
  <c r="Z216" i="27"/>
  <c r="Y216" i="27"/>
  <c r="X216" i="27"/>
  <c r="W216" i="27"/>
  <c r="V216" i="27"/>
  <c r="T216" i="27"/>
  <c r="S216" i="27"/>
  <c r="R216" i="27"/>
  <c r="Q216" i="27"/>
  <c r="P216" i="27"/>
  <c r="O216" i="27"/>
  <c r="N216" i="27"/>
  <c r="M216" i="27"/>
  <c r="L216" i="27"/>
  <c r="K216" i="27"/>
  <c r="J216" i="27"/>
  <c r="I216" i="27"/>
  <c r="H216" i="27"/>
  <c r="G216" i="27"/>
  <c r="F216" i="27"/>
  <c r="E216" i="27"/>
  <c r="D216" i="27"/>
  <c r="BH215" i="27"/>
  <c r="BG215" i="27"/>
  <c r="BF215" i="27"/>
  <c r="BE215" i="27"/>
  <c r="BD215" i="27"/>
  <c r="BC215" i="27"/>
  <c r="BB215" i="27"/>
  <c r="BA215" i="27"/>
  <c r="AZ215" i="27"/>
  <c r="AY215" i="27"/>
  <c r="AX215" i="27"/>
  <c r="AW215" i="27"/>
  <c r="AV215" i="27"/>
  <c r="AU215" i="27"/>
  <c r="AT215" i="27"/>
  <c r="AS215" i="27"/>
  <c r="AR215" i="27"/>
  <c r="AQ215" i="27"/>
  <c r="AP215" i="27"/>
  <c r="AO215" i="27"/>
  <c r="AN215" i="27"/>
  <c r="AM215" i="27"/>
  <c r="AL215" i="27"/>
  <c r="AK215" i="27"/>
  <c r="AJ215" i="27"/>
  <c r="AI215" i="27"/>
  <c r="AH215" i="27"/>
  <c r="AG215" i="27"/>
  <c r="AF215" i="27"/>
  <c r="AE215" i="27"/>
  <c r="AD215" i="27"/>
  <c r="AC215" i="27"/>
  <c r="AB215" i="27"/>
  <c r="AA215" i="27"/>
  <c r="Z215" i="27"/>
  <c r="Y215" i="27"/>
  <c r="X215" i="27"/>
  <c r="W215" i="27"/>
  <c r="V215" i="27"/>
  <c r="U215" i="27"/>
  <c r="T215" i="27"/>
  <c r="S215" i="27"/>
  <c r="R215" i="27"/>
  <c r="Q215" i="27"/>
  <c r="P215" i="27"/>
  <c r="O215" i="27"/>
  <c r="N215" i="27"/>
  <c r="M215" i="27"/>
  <c r="L215" i="27"/>
  <c r="K215" i="27"/>
  <c r="J215" i="27"/>
  <c r="I215" i="27"/>
  <c r="H215" i="27"/>
  <c r="G215" i="27"/>
  <c r="F215" i="27"/>
  <c r="E215" i="27"/>
  <c r="D215" i="27"/>
  <c r="BH214" i="27"/>
  <c r="BG214" i="27"/>
  <c r="BF214" i="27"/>
  <c r="BE214" i="27"/>
  <c r="BD214" i="27"/>
  <c r="BC214" i="27"/>
  <c r="BB214" i="27"/>
  <c r="BA214" i="27"/>
  <c r="AZ214" i="27"/>
  <c r="AY214" i="27"/>
  <c r="AX214" i="27"/>
  <c r="AW214" i="27"/>
  <c r="AV214" i="27"/>
  <c r="AU214" i="27"/>
  <c r="AT214" i="27"/>
  <c r="AS214" i="27"/>
  <c r="AR214" i="27"/>
  <c r="AQ214" i="27"/>
  <c r="AP214" i="27"/>
  <c r="AO214" i="27"/>
  <c r="AN214" i="27"/>
  <c r="AM214" i="27"/>
  <c r="AL214" i="27"/>
  <c r="AK214" i="27"/>
  <c r="AJ214" i="27"/>
  <c r="AI214" i="27"/>
  <c r="AH214" i="27"/>
  <c r="AG214" i="27"/>
  <c r="AF214" i="27"/>
  <c r="AE214" i="27"/>
  <c r="AD214" i="27"/>
  <c r="AC214" i="27"/>
  <c r="AB214" i="27"/>
  <c r="AA214" i="27"/>
  <c r="Z214" i="27"/>
  <c r="Y214" i="27"/>
  <c r="X214" i="27"/>
  <c r="W214" i="27"/>
  <c r="V214" i="27"/>
  <c r="U214" i="27"/>
  <c r="T214" i="27"/>
  <c r="S214" i="27"/>
  <c r="R214" i="27"/>
  <c r="Q214" i="27"/>
  <c r="P214" i="27"/>
  <c r="O214" i="27"/>
  <c r="N214" i="27"/>
  <c r="M214" i="27"/>
  <c r="L214" i="27"/>
  <c r="K214" i="27"/>
  <c r="J214" i="27"/>
  <c r="I214" i="27"/>
  <c r="H214" i="27"/>
  <c r="G214" i="27"/>
  <c r="F214" i="27"/>
  <c r="E214" i="27"/>
  <c r="D214" i="27"/>
  <c r="BH213" i="27"/>
  <c r="BG213" i="27"/>
  <c r="BF213" i="27"/>
  <c r="BE213" i="27"/>
  <c r="BD213" i="27"/>
  <c r="BC213" i="27"/>
  <c r="BB213" i="27"/>
  <c r="BA213" i="27"/>
  <c r="AZ213" i="27"/>
  <c r="AY213" i="27"/>
  <c r="AX213" i="27"/>
  <c r="AW213" i="27"/>
  <c r="AV213" i="27"/>
  <c r="AU213" i="27"/>
  <c r="AT213" i="27"/>
  <c r="AS213" i="27"/>
  <c r="AR213" i="27"/>
  <c r="AQ213" i="27"/>
  <c r="AP213" i="27"/>
  <c r="AO213" i="27"/>
  <c r="AN213" i="27"/>
  <c r="AM213" i="27"/>
  <c r="AL213" i="27"/>
  <c r="AK213" i="27"/>
  <c r="AJ213" i="27"/>
  <c r="AI213" i="27"/>
  <c r="AH213" i="27"/>
  <c r="AG213" i="27"/>
  <c r="AF213" i="27"/>
  <c r="AE213" i="27"/>
  <c r="AD213" i="27"/>
  <c r="AC213" i="27"/>
  <c r="AB213" i="27"/>
  <c r="AA213" i="27"/>
  <c r="Z213" i="27"/>
  <c r="Y213" i="27"/>
  <c r="X213" i="27"/>
  <c r="W213" i="27"/>
  <c r="V213" i="27"/>
  <c r="U213" i="27"/>
  <c r="T213" i="27"/>
  <c r="S213" i="27"/>
  <c r="R213" i="27"/>
  <c r="Q213" i="27"/>
  <c r="P213" i="27"/>
  <c r="O213" i="27"/>
  <c r="N213" i="27"/>
  <c r="M213" i="27"/>
  <c r="L213" i="27"/>
  <c r="K213" i="27"/>
  <c r="J213" i="27"/>
  <c r="I213" i="27"/>
  <c r="G213" i="27"/>
  <c r="F213" i="27"/>
  <c r="E213" i="27"/>
  <c r="D213" i="27"/>
  <c r="BH212" i="27"/>
  <c r="BG212" i="27"/>
  <c r="BF212" i="27"/>
  <c r="BE212" i="27"/>
  <c r="BD212" i="27"/>
  <c r="BC212" i="27"/>
  <c r="BB212" i="27"/>
  <c r="BA212" i="27"/>
  <c r="AZ212" i="27"/>
  <c r="AY212" i="27"/>
  <c r="AX212" i="27"/>
  <c r="AW212" i="27"/>
  <c r="AV212" i="27"/>
  <c r="AU212" i="27"/>
  <c r="AT212" i="27"/>
  <c r="AS212" i="27"/>
  <c r="AR212" i="27"/>
  <c r="AQ212" i="27"/>
  <c r="AP212" i="27"/>
  <c r="AO212" i="27"/>
  <c r="AN212" i="27"/>
  <c r="AM212" i="27"/>
  <c r="AL212" i="27"/>
  <c r="AK212" i="27"/>
  <c r="AJ212" i="27"/>
  <c r="AI212" i="27"/>
  <c r="AH212" i="27"/>
  <c r="AG212" i="27"/>
  <c r="AF212" i="27"/>
  <c r="AE212" i="27"/>
  <c r="AD212" i="27"/>
  <c r="AC212" i="27"/>
  <c r="AB212" i="27"/>
  <c r="AA212" i="27"/>
  <c r="Z212" i="27"/>
  <c r="Y212" i="27"/>
  <c r="X212" i="27"/>
  <c r="W212" i="27"/>
  <c r="V212" i="27"/>
  <c r="U212" i="27"/>
  <c r="T212" i="27"/>
  <c r="S212" i="27"/>
  <c r="R212" i="27"/>
  <c r="Q212" i="27"/>
  <c r="P212" i="27"/>
  <c r="O212" i="27"/>
  <c r="N212" i="27"/>
  <c r="M212" i="27"/>
  <c r="L212" i="27"/>
  <c r="K212" i="27"/>
  <c r="J212" i="27"/>
  <c r="I212" i="27"/>
  <c r="H212" i="27"/>
  <c r="G212" i="27"/>
  <c r="F212" i="27"/>
  <c r="E212" i="27"/>
  <c r="D212" i="27"/>
  <c r="BH211" i="27"/>
  <c r="BG211" i="27"/>
  <c r="BF211" i="27"/>
  <c r="BE211" i="27"/>
  <c r="BD211" i="27"/>
  <c r="BC211" i="27"/>
  <c r="BB211" i="27"/>
  <c r="BA211" i="27"/>
  <c r="AZ211" i="27"/>
  <c r="AY211" i="27"/>
  <c r="AX211" i="27"/>
  <c r="AW211" i="27"/>
  <c r="AV211" i="27"/>
  <c r="AU211" i="27"/>
  <c r="AT211" i="27"/>
  <c r="AS211" i="27"/>
  <c r="AR211" i="27"/>
  <c r="AQ211" i="27"/>
  <c r="AP211" i="27"/>
  <c r="AO211" i="27"/>
  <c r="AN211" i="27"/>
  <c r="AM211" i="27"/>
  <c r="AL211" i="27"/>
  <c r="AK211" i="27"/>
  <c r="AJ211" i="27"/>
  <c r="AI211" i="27"/>
  <c r="AH211" i="27"/>
  <c r="AG211" i="27"/>
  <c r="AF211" i="27"/>
  <c r="AE211" i="27"/>
  <c r="AD211" i="27"/>
  <c r="AC211" i="27"/>
  <c r="AB211" i="27"/>
  <c r="AA211" i="27"/>
  <c r="Z211" i="27"/>
  <c r="Y211" i="27"/>
  <c r="X211" i="27"/>
  <c r="W211" i="27"/>
  <c r="V211" i="27"/>
  <c r="U211" i="27"/>
  <c r="T211" i="27"/>
  <c r="S211" i="27"/>
  <c r="R211" i="27"/>
  <c r="Q211" i="27"/>
  <c r="P211" i="27"/>
  <c r="O211" i="27"/>
  <c r="N211" i="27"/>
  <c r="M211" i="27"/>
  <c r="L211" i="27"/>
  <c r="K211" i="27"/>
  <c r="J211" i="27"/>
  <c r="I211" i="27"/>
  <c r="H211" i="27"/>
  <c r="G211" i="27"/>
  <c r="F211" i="27"/>
  <c r="E211" i="27"/>
  <c r="D211" i="27"/>
  <c r="BH210" i="27"/>
  <c r="BG210" i="27"/>
  <c r="BF210" i="27"/>
  <c r="BE210" i="27"/>
  <c r="BD210" i="27"/>
  <c r="BC210" i="27"/>
  <c r="BB210" i="27"/>
  <c r="BA210" i="27"/>
  <c r="AZ210" i="27"/>
  <c r="AY210" i="27"/>
  <c r="AX210" i="27"/>
  <c r="AW210" i="27"/>
  <c r="AV210" i="27"/>
  <c r="AU210" i="27"/>
  <c r="AT210" i="27"/>
  <c r="AS210" i="27"/>
  <c r="AR210" i="27"/>
  <c r="AQ210" i="27"/>
  <c r="AP210" i="27"/>
  <c r="AO210" i="27"/>
  <c r="AN210" i="27"/>
  <c r="AM210" i="27"/>
  <c r="AL210" i="27"/>
  <c r="AK210" i="27"/>
  <c r="AJ210" i="27"/>
  <c r="AI210" i="27"/>
  <c r="AH210" i="27"/>
  <c r="AG210" i="27"/>
  <c r="AF210" i="27"/>
  <c r="AE210" i="27"/>
  <c r="AD210" i="27"/>
  <c r="AC210" i="27"/>
  <c r="AB210" i="27"/>
  <c r="AA210" i="27"/>
  <c r="Z210" i="27"/>
  <c r="Y210" i="27"/>
  <c r="X210" i="27"/>
  <c r="W210" i="27"/>
  <c r="V210" i="27"/>
  <c r="U210" i="27"/>
  <c r="T210" i="27"/>
  <c r="S210" i="27"/>
  <c r="R210" i="27"/>
  <c r="Q210" i="27"/>
  <c r="P210" i="27"/>
  <c r="O210" i="27"/>
  <c r="N210" i="27"/>
  <c r="M210" i="27"/>
  <c r="L210" i="27"/>
  <c r="K210" i="27"/>
  <c r="J210" i="27"/>
  <c r="I210" i="27"/>
  <c r="H210" i="27"/>
  <c r="G210" i="27"/>
  <c r="F210" i="27"/>
  <c r="E210" i="27"/>
  <c r="D210" i="27"/>
  <c r="BH209" i="27"/>
  <c r="BG209" i="27"/>
  <c r="BF209" i="27"/>
  <c r="BE209" i="27"/>
  <c r="BD209" i="27"/>
  <c r="BC209" i="27"/>
  <c r="BB209" i="27"/>
  <c r="BA209" i="27"/>
  <c r="AZ209" i="27"/>
  <c r="AY209" i="27"/>
  <c r="AX209" i="27"/>
  <c r="AW209" i="27"/>
  <c r="AV209" i="27"/>
  <c r="AU209" i="27"/>
  <c r="AT209" i="27"/>
  <c r="AS209" i="27"/>
  <c r="AR209" i="27"/>
  <c r="AQ209" i="27"/>
  <c r="AP209" i="27"/>
  <c r="AO209" i="27"/>
  <c r="AN209" i="27"/>
  <c r="AM209" i="27"/>
  <c r="AL209" i="27"/>
  <c r="AK209" i="27"/>
  <c r="AJ209" i="27"/>
  <c r="AI209" i="27"/>
  <c r="AH209" i="27"/>
  <c r="AG209" i="27"/>
  <c r="AF209" i="27"/>
  <c r="AE209" i="27"/>
  <c r="AD209" i="27"/>
  <c r="AC209" i="27"/>
  <c r="AB209" i="27"/>
  <c r="AA209" i="27"/>
  <c r="Z209" i="27"/>
  <c r="Y209" i="27"/>
  <c r="X209" i="27"/>
  <c r="W209" i="27"/>
  <c r="V209" i="27"/>
  <c r="U209" i="27"/>
  <c r="T209" i="27"/>
  <c r="S209" i="27"/>
  <c r="R209" i="27"/>
  <c r="Q209" i="27"/>
  <c r="P209" i="27"/>
  <c r="O209" i="27"/>
  <c r="N209" i="27"/>
  <c r="M209" i="27"/>
  <c r="L209" i="27"/>
  <c r="K209" i="27"/>
  <c r="I209" i="27"/>
  <c r="H209" i="27"/>
  <c r="G209" i="27"/>
  <c r="F209" i="27"/>
  <c r="E209" i="27"/>
  <c r="D209" i="27"/>
  <c r="BH208" i="27"/>
  <c r="BG208" i="27"/>
  <c r="BF208" i="27"/>
  <c r="BE208" i="27"/>
  <c r="BD208" i="27"/>
  <c r="BC208" i="27"/>
  <c r="BB208" i="27"/>
  <c r="BA208" i="27"/>
  <c r="AZ208" i="27"/>
  <c r="AY208" i="27"/>
  <c r="AX208" i="27"/>
  <c r="AW208" i="27"/>
  <c r="AV208" i="27"/>
  <c r="AU208" i="27"/>
  <c r="AT208" i="27"/>
  <c r="AS208" i="27"/>
  <c r="AR208" i="27"/>
  <c r="AQ208" i="27"/>
  <c r="AP208" i="27"/>
  <c r="AO208" i="27"/>
  <c r="AN208" i="27"/>
  <c r="AM208" i="27"/>
  <c r="AL208" i="27"/>
  <c r="AK208" i="27"/>
  <c r="AJ208" i="27"/>
  <c r="AI208" i="27"/>
  <c r="AH208" i="27"/>
  <c r="AG208" i="27"/>
  <c r="AF208" i="27"/>
  <c r="AE208" i="27"/>
  <c r="AD208" i="27"/>
  <c r="AC208" i="27"/>
  <c r="AB208" i="27"/>
  <c r="AA208" i="27"/>
  <c r="Z208" i="27"/>
  <c r="Y208" i="27"/>
  <c r="X208" i="27"/>
  <c r="V208" i="27"/>
  <c r="U208" i="27"/>
  <c r="T208" i="27"/>
  <c r="S208" i="27"/>
  <c r="R208" i="27"/>
  <c r="Q208" i="27"/>
  <c r="P208" i="27"/>
  <c r="O208" i="27"/>
  <c r="N208" i="27"/>
  <c r="M208" i="27"/>
  <c r="L208" i="27"/>
  <c r="K208" i="27"/>
  <c r="J208" i="27"/>
  <c r="I208" i="27"/>
  <c r="H208" i="27"/>
  <c r="G208" i="27"/>
  <c r="F208" i="27"/>
  <c r="E208" i="27"/>
  <c r="D208" i="27"/>
  <c r="BH207" i="27"/>
  <c r="BG207" i="27"/>
  <c r="BF207" i="27"/>
  <c r="BE207" i="27"/>
  <c r="BD207" i="27"/>
  <c r="BC207" i="27"/>
  <c r="BB207" i="27"/>
  <c r="BA207" i="27"/>
  <c r="AZ207" i="27"/>
  <c r="AY207" i="27"/>
  <c r="AX207" i="27"/>
  <c r="AW207" i="27"/>
  <c r="AV207" i="27"/>
  <c r="AU207" i="27"/>
  <c r="AT207" i="27"/>
  <c r="AS207" i="27"/>
  <c r="AR207" i="27"/>
  <c r="AQ207" i="27"/>
  <c r="AP207" i="27"/>
  <c r="AO207" i="27"/>
  <c r="AN207" i="27"/>
  <c r="AM207" i="27"/>
  <c r="AL207" i="27"/>
  <c r="AK207" i="27"/>
  <c r="AJ207" i="27"/>
  <c r="AI207" i="27"/>
  <c r="AH207" i="27"/>
  <c r="AG207" i="27"/>
  <c r="AF207" i="27"/>
  <c r="AE207" i="27"/>
  <c r="AD207" i="27"/>
  <c r="AC207" i="27"/>
  <c r="AB207" i="27"/>
  <c r="AA207" i="27"/>
  <c r="Z207" i="27"/>
  <c r="Y207" i="27"/>
  <c r="X207" i="27"/>
  <c r="V207" i="27"/>
  <c r="U207" i="27"/>
  <c r="T207" i="27"/>
  <c r="S207" i="27"/>
  <c r="R207" i="27"/>
  <c r="Q207" i="27"/>
  <c r="P207" i="27"/>
  <c r="O207" i="27"/>
  <c r="N207" i="27"/>
  <c r="M207" i="27"/>
  <c r="L207" i="27"/>
  <c r="K207" i="27"/>
  <c r="J207" i="27"/>
  <c r="I207" i="27"/>
  <c r="H207" i="27"/>
  <c r="G207" i="27"/>
  <c r="F207" i="27"/>
  <c r="E207" i="27"/>
  <c r="D207" i="27"/>
  <c r="BH206" i="27"/>
  <c r="BG206" i="27"/>
  <c r="BF206" i="27"/>
  <c r="BE206" i="27"/>
  <c r="BD206" i="27"/>
  <c r="BC206" i="27"/>
  <c r="BB206" i="27"/>
  <c r="BA206" i="27"/>
  <c r="AZ206" i="27"/>
  <c r="AY206" i="27"/>
  <c r="AX206" i="27"/>
  <c r="AW206" i="27"/>
  <c r="AV206" i="27"/>
  <c r="AU206" i="27"/>
  <c r="AT206" i="27"/>
  <c r="AS206" i="27"/>
  <c r="AR206" i="27"/>
  <c r="AQ206" i="27"/>
  <c r="AP206" i="27"/>
  <c r="AO206" i="27"/>
  <c r="AN206" i="27"/>
  <c r="AM206" i="27"/>
  <c r="AL206" i="27"/>
  <c r="AK206" i="27"/>
  <c r="AJ206" i="27"/>
  <c r="AI206" i="27"/>
  <c r="AH206" i="27"/>
  <c r="AG206" i="27"/>
  <c r="AF206" i="27"/>
  <c r="AE206" i="27"/>
  <c r="AD206" i="27"/>
  <c r="AC206" i="27"/>
  <c r="AB206" i="27"/>
  <c r="AA206" i="27"/>
  <c r="Z206" i="27"/>
  <c r="Y206" i="27"/>
  <c r="X206" i="27"/>
  <c r="W206" i="27"/>
  <c r="U206" i="27"/>
  <c r="T206" i="27"/>
  <c r="S206" i="27"/>
  <c r="R206" i="27"/>
  <c r="Q206" i="27"/>
  <c r="P206" i="27"/>
  <c r="O206" i="27"/>
  <c r="N206" i="27"/>
  <c r="M206" i="27"/>
  <c r="L206" i="27"/>
  <c r="K206" i="27"/>
  <c r="J206" i="27"/>
  <c r="I206" i="27"/>
  <c r="H206" i="27"/>
  <c r="G206" i="27"/>
  <c r="F206" i="27"/>
  <c r="E206" i="27"/>
  <c r="D206" i="27"/>
  <c r="BH205" i="27"/>
  <c r="BG205" i="27"/>
  <c r="BF205" i="27"/>
  <c r="BE205" i="27"/>
  <c r="BD205" i="27"/>
  <c r="BC205" i="27"/>
  <c r="BB205" i="27"/>
  <c r="BA205" i="27"/>
  <c r="AZ205" i="27"/>
  <c r="AY205" i="27"/>
  <c r="AX205" i="27"/>
  <c r="AW205" i="27"/>
  <c r="AV205" i="27"/>
  <c r="AU205" i="27"/>
  <c r="AT205" i="27"/>
  <c r="AS205" i="27"/>
  <c r="AR205" i="27"/>
  <c r="AQ205" i="27"/>
  <c r="AP205" i="27"/>
  <c r="AO205" i="27"/>
  <c r="AN205" i="27"/>
  <c r="AL205" i="27"/>
  <c r="AK205" i="27"/>
  <c r="AJ205" i="27"/>
  <c r="AI205" i="27"/>
  <c r="AH205" i="27"/>
  <c r="AG205" i="27"/>
  <c r="AF205" i="27"/>
  <c r="AE205" i="27"/>
  <c r="AD205" i="27"/>
  <c r="AC205" i="27"/>
  <c r="AB205" i="27"/>
  <c r="AA205" i="27"/>
  <c r="Z205" i="27"/>
  <c r="Y205" i="27"/>
  <c r="X205" i="27"/>
  <c r="W205" i="27"/>
  <c r="V205" i="27"/>
  <c r="U205" i="27"/>
  <c r="T205" i="27"/>
  <c r="S205" i="27"/>
  <c r="R205" i="27"/>
  <c r="Q205" i="27"/>
  <c r="P205" i="27"/>
  <c r="O205" i="27"/>
  <c r="N205" i="27"/>
  <c r="M205" i="27"/>
  <c r="L205" i="27"/>
  <c r="K205" i="27"/>
  <c r="J205" i="27"/>
  <c r="I205" i="27"/>
  <c r="H205" i="27"/>
  <c r="G205" i="27"/>
  <c r="F205" i="27"/>
  <c r="E205" i="27"/>
  <c r="D205" i="27"/>
  <c r="BH204" i="27"/>
  <c r="BG204" i="27"/>
  <c r="BF204" i="27"/>
  <c r="BE204" i="27"/>
  <c r="BD204" i="27"/>
  <c r="BC204" i="27"/>
  <c r="BB204" i="27"/>
  <c r="BA204" i="27"/>
  <c r="AZ204" i="27"/>
  <c r="AY204" i="27"/>
  <c r="AX204" i="27"/>
  <c r="AW204" i="27"/>
  <c r="AV204" i="27"/>
  <c r="AU204" i="27"/>
  <c r="AT204" i="27"/>
  <c r="AS204" i="27"/>
  <c r="AR204" i="27"/>
  <c r="AQ204" i="27"/>
  <c r="AP204" i="27"/>
  <c r="AO204" i="27"/>
  <c r="AN204" i="27"/>
  <c r="AL204" i="27"/>
  <c r="AK204" i="27"/>
  <c r="AJ204" i="27"/>
  <c r="AI204" i="27"/>
  <c r="AH204" i="27"/>
  <c r="AG204" i="27"/>
  <c r="AF204" i="27"/>
  <c r="AE204" i="27"/>
  <c r="AD204" i="27"/>
  <c r="AC204" i="27"/>
  <c r="AB204" i="27"/>
  <c r="AA204" i="27"/>
  <c r="Z204" i="27"/>
  <c r="Y204" i="27"/>
  <c r="X204" i="27"/>
  <c r="W204" i="27"/>
  <c r="V204" i="27"/>
  <c r="U204" i="27"/>
  <c r="T204" i="27"/>
  <c r="S204" i="27"/>
  <c r="R204" i="27"/>
  <c r="Q204" i="27"/>
  <c r="P204" i="27"/>
  <c r="O204" i="27"/>
  <c r="N204" i="27"/>
  <c r="M204" i="27"/>
  <c r="L204" i="27"/>
  <c r="K204" i="27"/>
  <c r="J204" i="27"/>
  <c r="I204" i="27"/>
  <c r="H204" i="27"/>
  <c r="G204" i="27"/>
  <c r="F204" i="27"/>
  <c r="E204" i="27"/>
  <c r="D204" i="27"/>
  <c r="BH203" i="27"/>
  <c r="BG203" i="27"/>
  <c r="BF203" i="27"/>
  <c r="BE203" i="27"/>
  <c r="BD203" i="27"/>
  <c r="BC203" i="27"/>
  <c r="BB203" i="27"/>
  <c r="BA203" i="27"/>
  <c r="AZ203" i="27"/>
  <c r="AY203" i="27"/>
  <c r="AX203" i="27"/>
  <c r="AW203" i="27"/>
  <c r="AV203" i="27"/>
  <c r="AU203" i="27"/>
  <c r="AT203" i="27"/>
  <c r="AS203" i="27"/>
  <c r="AR203" i="27"/>
  <c r="AQ203" i="27"/>
  <c r="AP203" i="27"/>
  <c r="AO203" i="27"/>
  <c r="AN203" i="27"/>
  <c r="AL203" i="27"/>
  <c r="AK203" i="27"/>
  <c r="AJ203" i="27"/>
  <c r="AI203" i="27"/>
  <c r="AH203" i="27"/>
  <c r="AG203" i="27"/>
  <c r="AF203" i="27"/>
  <c r="AE203" i="27"/>
  <c r="AD203" i="27"/>
  <c r="AC203" i="27"/>
  <c r="AB203" i="27"/>
  <c r="AA203" i="27"/>
  <c r="Z203" i="27"/>
  <c r="Y203" i="27"/>
  <c r="X203" i="27"/>
  <c r="W203" i="27"/>
  <c r="V203" i="27"/>
  <c r="U203" i="27"/>
  <c r="T203" i="27"/>
  <c r="S203" i="27"/>
  <c r="R203" i="27"/>
  <c r="Q203" i="27"/>
  <c r="P203" i="27"/>
  <c r="O203" i="27"/>
  <c r="N203" i="27"/>
  <c r="M203" i="27"/>
  <c r="L203" i="27"/>
  <c r="K203" i="27"/>
  <c r="J203" i="27"/>
  <c r="I203" i="27"/>
  <c r="H203" i="27"/>
  <c r="G203" i="27"/>
  <c r="F203" i="27"/>
  <c r="E203" i="27"/>
  <c r="D203" i="27"/>
  <c r="BH202" i="27"/>
  <c r="BG202" i="27"/>
  <c r="BF202" i="27"/>
  <c r="BE202" i="27"/>
  <c r="BD202" i="27"/>
  <c r="BC202" i="27"/>
  <c r="BB202" i="27"/>
  <c r="BA202" i="27"/>
  <c r="AZ202" i="27"/>
  <c r="AY202" i="27"/>
  <c r="AX202" i="27"/>
  <c r="AW202" i="27"/>
  <c r="AV202" i="27"/>
  <c r="AU202" i="27"/>
  <c r="AT202" i="27"/>
  <c r="AS202" i="27"/>
  <c r="AR202" i="27"/>
  <c r="AQ202" i="27"/>
  <c r="AP202" i="27"/>
  <c r="AO202" i="27"/>
  <c r="AN202" i="27"/>
  <c r="AL202" i="27"/>
  <c r="AK202" i="27"/>
  <c r="AJ202" i="27"/>
  <c r="AI202" i="27"/>
  <c r="AH202" i="27"/>
  <c r="AG202" i="27"/>
  <c r="AF202" i="27"/>
  <c r="AE202" i="27"/>
  <c r="AD202" i="27"/>
  <c r="AC202" i="27"/>
  <c r="AB202" i="27"/>
  <c r="AA202" i="27"/>
  <c r="Z202" i="27"/>
  <c r="Y202" i="27"/>
  <c r="X202" i="27"/>
  <c r="W202" i="27"/>
  <c r="V202" i="27"/>
  <c r="U202" i="27"/>
  <c r="T202" i="27"/>
  <c r="S202" i="27"/>
  <c r="R202" i="27"/>
  <c r="Q202" i="27"/>
  <c r="P202" i="27"/>
  <c r="O202" i="27"/>
  <c r="N202" i="27"/>
  <c r="M202" i="27"/>
  <c r="L202" i="27"/>
  <c r="K202" i="27"/>
  <c r="J202" i="27"/>
  <c r="I202" i="27"/>
  <c r="H202" i="27"/>
  <c r="G202" i="27"/>
  <c r="F202" i="27"/>
  <c r="E202" i="27"/>
  <c r="D202" i="27"/>
  <c r="BH201" i="27"/>
  <c r="BG201" i="27"/>
  <c r="BF201" i="27"/>
  <c r="BE201" i="27"/>
  <c r="BD201" i="27"/>
  <c r="BC201" i="27"/>
  <c r="BB201" i="27"/>
  <c r="BA201" i="27"/>
  <c r="AZ201" i="27"/>
  <c r="AY201" i="27"/>
  <c r="AX201" i="27"/>
  <c r="AW201" i="27"/>
  <c r="AV201" i="27"/>
  <c r="AU201" i="27"/>
  <c r="AT201" i="27"/>
  <c r="AS201" i="27"/>
  <c r="AR201" i="27"/>
  <c r="AQ201" i="27"/>
  <c r="AP201" i="27"/>
  <c r="AO201" i="27"/>
  <c r="AN201" i="27"/>
  <c r="AL201" i="27"/>
  <c r="AK201" i="27"/>
  <c r="AJ201" i="27"/>
  <c r="AI201" i="27"/>
  <c r="AH201" i="27"/>
  <c r="AG201" i="27"/>
  <c r="AF201" i="27"/>
  <c r="AE201" i="27"/>
  <c r="AD201" i="27"/>
  <c r="AC201" i="27"/>
  <c r="AB201" i="27"/>
  <c r="AA201" i="27"/>
  <c r="Z201" i="27"/>
  <c r="Y201" i="27"/>
  <c r="X201" i="27"/>
  <c r="W201" i="27"/>
  <c r="V201" i="27"/>
  <c r="U201" i="27"/>
  <c r="T201" i="27"/>
  <c r="S201" i="27"/>
  <c r="R201" i="27"/>
  <c r="Q201" i="27"/>
  <c r="P201" i="27"/>
  <c r="O201" i="27"/>
  <c r="N201" i="27"/>
  <c r="M201" i="27"/>
  <c r="L201" i="27"/>
  <c r="K201" i="27"/>
  <c r="J201" i="27"/>
  <c r="I201" i="27"/>
  <c r="H201" i="27"/>
  <c r="G201" i="27"/>
  <c r="F201" i="27"/>
  <c r="E201" i="27"/>
  <c r="D201" i="27"/>
  <c r="BH200" i="27"/>
  <c r="BG200" i="27"/>
  <c r="BF200" i="27"/>
  <c r="BE200" i="27"/>
  <c r="BD200" i="27"/>
  <c r="BC200" i="27"/>
  <c r="BB200" i="27"/>
  <c r="BA200" i="27"/>
  <c r="AZ200" i="27"/>
  <c r="AY200" i="27"/>
  <c r="AX200" i="27"/>
  <c r="AW200" i="27"/>
  <c r="AV200" i="27"/>
  <c r="AU200" i="27"/>
  <c r="AT200" i="27"/>
  <c r="AS200" i="27"/>
  <c r="AR200" i="27"/>
  <c r="AQ200" i="27"/>
  <c r="AP200" i="27"/>
  <c r="AO200" i="27"/>
  <c r="AN200" i="27"/>
  <c r="AL200" i="27"/>
  <c r="AK200" i="27"/>
  <c r="AJ200" i="27"/>
  <c r="AI200" i="27"/>
  <c r="AH200" i="27"/>
  <c r="AG200" i="27"/>
  <c r="AF200" i="27"/>
  <c r="AE200" i="27"/>
  <c r="AD200" i="27"/>
  <c r="AC200" i="27"/>
  <c r="AB200" i="27"/>
  <c r="AA200" i="27"/>
  <c r="Z200" i="27"/>
  <c r="Y200" i="27"/>
  <c r="X200" i="27"/>
  <c r="W200" i="27"/>
  <c r="V200" i="27"/>
  <c r="U200" i="27"/>
  <c r="T200" i="27"/>
  <c r="S200" i="27"/>
  <c r="R200" i="27"/>
  <c r="Q200" i="27"/>
  <c r="P200" i="27"/>
  <c r="O200" i="27"/>
  <c r="N200" i="27"/>
  <c r="M200" i="27"/>
  <c r="L200" i="27"/>
  <c r="K200" i="27"/>
  <c r="J200" i="27"/>
  <c r="I200" i="27"/>
  <c r="H200" i="27"/>
  <c r="G200" i="27"/>
  <c r="F200" i="27"/>
  <c r="E200" i="27"/>
  <c r="D200" i="27"/>
  <c r="BH199" i="27"/>
  <c r="BG199" i="27"/>
  <c r="BF199" i="27"/>
  <c r="BE199" i="27"/>
  <c r="BD199" i="27"/>
  <c r="BC199" i="27"/>
  <c r="BB199" i="27"/>
  <c r="BA199" i="27"/>
  <c r="AZ199" i="27"/>
  <c r="AY199" i="27"/>
  <c r="AX199" i="27"/>
  <c r="AW199" i="27"/>
  <c r="AV199" i="27"/>
  <c r="AU199" i="27"/>
  <c r="AT199" i="27"/>
  <c r="AS199" i="27"/>
  <c r="AR199" i="27"/>
  <c r="AQ199" i="27"/>
  <c r="AP199" i="27"/>
  <c r="AO199" i="27"/>
  <c r="AN199" i="27"/>
  <c r="AM199" i="27"/>
  <c r="AL199" i="27"/>
  <c r="AK199" i="27"/>
  <c r="AJ199" i="27"/>
  <c r="AI199" i="27"/>
  <c r="AH199" i="27"/>
  <c r="AG199" i="27"/>
  <c r="AF199" i="27"/>
  <c r="AE199" i="27"/>
  <c r="AD199" i="27"/>
  <c r="AC199" i="27"/>
  <c r="AB199" i="27"/>
  <c r="AA199" i="27"/>
  <c r="Z199" i="27"/>
  <c r="Y199" i="27"/>
  <c r="X199" i="27"/>
  <c r="W199" i="27"/>
  <c r="V199" i="27"/>
  <c r="U199" i="27"/>
  <c r="T199" i="27"/>
  <c r="S199" i="27"/>
  <c r="R199" i="27"/>
  <c r="Q199" i="27"/>
  <c r="P199" i="27"/>
  <c r="O199" i="27"/>
  <c r="N199" i="27"/>
  <c r="M199" i="27"/>
  <c r="L199" i="27"/>
  <c r="K199" i="27"/>
  <c r="J199" i="27"/>
  <c r="I199" i="27"/>
  <c r="H199" i="27"/>
  <c r="G199" i="27"/>
  <c r="F199" i="27"/>
  <c r="E199" i="27"/>
  <c r="D199" i="27"/>
  <c r="BH198" i="27"/>
  <c r="BG198" i="27"/>
  <c r="BF198" i="27"/>
  <c r="BE198" i="27"/>
  <c r="BD198" i="27"/>
  <c r="BC198" i="27"/>
  <c r="BB198" i="27"/>
  <c r="BA198" i="27"/>
  <c r="AZ198" i="27"/>
  <c r="AY198" i="27"/>
  <c r="AX198" i="27"/>
  <c r="AW198" i="27"/>
  <c r="AV198" i="27"/>
  <c r="AU198" i="27"/>
  <c r="AT198" i="27"/>
  <c r="AS198" i="27"/>
  <c r="AR198" i="27"/>
  <c r="AQ198" i="27"/>
  <c r="AP198" i="27"/>
  <c r="AO198" i="27"/>
  <c r="AN198" i="27"/>
  <c r="AM198" i="27"/>
  <c r="AL198" i="27"/>
  <c r="AJ198" i="27"/>
  <c r="AI198" i="27"/>
  <c r="AH198" i="27"/>
  <c r="AG198" i="27"/>
  <c r="AF198" i="27"/>
  <c r="AE198" i="27"/>
  <c r="AD198" i="27"/>
  <c r="AC198" i="27"/>
  <c r="AB198" i="27"/>
  <c r="AA198" i="27"/>
  <c r="Z198" i="27"/>
  <c r="Y198" i="27"/>
  <c r="X198" i="27"/>
  <c r="W198" i="27"/>
  <c r="V198" i="27"/>
  <c r="U198" i="27"/>
  <c r="T198" i="27"/>
  <c r="S198" i="27"/>
  <c r="R198" i="27"/>
  <c r="Q198" i="27"/>
  <c r="P198" i="27"/>
  <c r="O198" i="27"/>
  <c r="N198" i="27"/>
  <c r="M198" i="27"/>
  <c r="L198" i="27"/>
  <c r="K198" i="27"/>
  <c r="J198" i="27"/>
  <c r="I198" i="27"/>
  <c r="H198" i="27"/>
  <c r="G198" i="27"/>
  <c r="F198" i="27"/>
  <c r="E198" i="27"/>
  <c r="D198" i="27"/>
  <c r="BH197" i="27"/>
  <c r="BG197" i="27"/>
  <c r="BF197" i="27"/>
  <c r="BE197" i="27"/>
  <c r="BD197" i="27"/>
  <c r="BC197" i="27"/>
  <c r="BB197" i="27"/>
  <c r="BA197" i="27"/>
  <c r="AZ197" i="27"/>
  <c r="AY197" i="27"/>
  <c r="AX197" i="27"/>
  <c r="AW197" i="27"/>
  <c r="AV197" i="27"/>
  <c r="AU197" i="27"/>
  <c r="AT197" i="27"/>
  <c r="AS197" i="27"/>
  <c r="AR197" i="27"/>
  <c r="AQ197" i="27"/>
  <c r="AP197" i="27"/>
  <c r="AO197" i="27"/>
  <c r="AN197" i="27"/>
  <c r="AM197" i="27"/>
  <c r="AL197" i="27"/>
  <c r="AJ197" i="27"/>
  <c r="AI197" i="27"/>
  <c r="AH197" i="27"/>
  <c r="AG197" i="27"/>
  <c r="AF197" i="27"/>
  <c r="AE197" i="27"/>
  <c r="AD197" i="27"/>
  <c r="AC197" i="27"/>
  <c r="AB197" i="27"/>
  <c r="AA197" i="27"/>
  <c r="Z197" i="27"/>
  <c r="Y197" i="27"/>
  <c r="X197" i="27"/>
  <c r="W197" i="27"/>
  <c r="V197" i="27"/>
  <c r="U197" i="27"/>
  <c r="T197" i="27"/>
  <c r="S197" i="27"/>
  <c r="R197" i="27"/>
  <c r="Q197" i="27"/>
  <c r="P197" i="27"/>
  <c r="O197" i="27"/>
  <c r="N197" i="27"/>
  <c r="M197" i="27"/>
  <c r="L197" i="27"/>
  <c r="K197" i="27"/>
  <c r="J197" i="27"/>
  <c r="I197" i="27"/>
  <c r="H197" i="27"/>
  <c r="G197" i="27"/>
  <c r="F197" i="27"/>
  <c r="E197" i="27"/>
  <c r="D197" i="27"/>
  <c r="BH196" i="27"/>
  <c r="BG196" i="27"/>
  <c r="BF196" i="27"/>
  <c r="BE196" i="27"/>
  <c r="BD196" i="27"/>
  <c r="BC196" i="27"/>
  <c r="BB196" i="27"/>
  <c r="BA196" i="27"/>
  <c r="AZ196" i="27"/>
  <c r="AY196" i="27"/>
  <c r="AX196" i="27"/>
  <c r="AW196" i="27"/>
  <c r="AV196" i="27"/>
  <c r="AU196" i="27"/>
  <c r="AT196" i="27"/>
  <c r="AS196" i="27"/>
  <c r="AR196" i="27"/>
  <c r="AQ196" i="27"/>
  <c r="AP196" i="27"/>
  <c r="AO196" i="27"/>
  <c r="AN196" i="27"/>
  <c r="AM196" i="27"/>
  <c r="AL196" i="27"/>
  <c r="AJ196" i="27"/>
  <c r="AI196" i="27"/>
  <c r="AH196" i="27"/>
  <c r="AG196" i="27"/>
  <c r="AF196" i="27"/>
  <c r="AE196" i="27"/>
  <c r="AD196" i="27"/>
  <c r="AC196" i="27"/>
  <c r="AB196" i="27"/>
  <c r="AA196" i="27"/>
  <c r="Z196" i="27"/>
  <c r="Y196" i="27"/>
  <c r="X196" i="27"/>
  <c r="W196" i="27"/>
  <c r="V196" i="27"/>
  <c r="U196" i="27"/>
  <c r="T196" i="27"/>
  <c r="S196" i="27"/>
  <c r="R196" i="27"/>
  <c r="Q196" i="27"/>
  <c r="P196" i="27"/>
  <c r="O196" i="27"/>
  <c r="N196" i="27"/>
  <c r="M196" i="27"/>
  <c r="L196" i="27"/>
  <c r="K196" i="27"/>
  <c r="J196" i="27"/>
  <c r="I196" i="27"/>
  <c r="H196" i="27"/>
  <c r="G196" i="27"/>
  <c r="F196" i="27"/>
  <c r="E196" i="27"/>
  <c r="D196" i="27"/>
  <c r="BH195" i="27"/>
  <c r="BG195" i="27"/>
  <c r="BF195" i="27"/>
  <c r="BE195" i="27"/>
  <c r="BD195" i="27"/>
  <c r="BC195" i="27"/>
  <c r="BB195" i="27"/>
  <c r="BA195" i="27"/>
  <c r="AZ195" i="27"/>
  <c r="AY195" i="27"/>
  <c r="AX195" i="27"/>
  <c r="AW195" i="27"/>
  <c r="AV195" i="27"/>
  <c r="AU195" i="27"/>
  <c r="AT195" i="27"/>
  <c r="AS195" i="27"/>
  <c r="AR195" i="27"/>
  <c r="AQ195" i="27"/>
  <c r="AP195" i="27"/>
  <c r="AO195" i="27"/>
  <c r="AN195" i="27"/>
  <c r="AM195" i="27"/>
  <c r="AL195" i="27"/>
  <c r="AK195" i="27"/>
  <c r="AJ195" i="27"/>
  <c r="AI195" i="27"/>
  <c r="AH195" i="27"/>
  <c r="AG195" i="27"/>
  <c r="AF195" i="27"/>
  <c r="AE195" i="27"/>
  <c r="AD195" i="27"/>
  <c r="AC195" i="27"/>
  <c r="AB195" i="27"/>
  <c r="AA195" i="27"/>
  <c r="Z195" i="27"/>
  <c r="Y195" i="27"/>
  <c r="X195" i="27"/>
  <c r="W195" i="27"/>
  <c r="V195" i="27"/>
  <c r="U195" i="27"/>
  <c r="T195" i="27"/>
  <c r="S195" i="27"/>
  <c r="R195" i="27"/>
  <c r="Q195" i="27"/>
  <c r="P195" i="27"/>
  <c r="O195" i="27"/>
  <c r="N195" i="27"/>
  <c r="M195" i="27"/>
  <c r="L195" i="27"/>
  <c r="K195" i="27"/>
  <c r="J195" i="27"/>
  <c r="I195" i="27"/>
  <c r="H195" i="27"/>
  <c r="G195" i="27"/>
  <c r="F195" i="27"/>
  <c r="E195" i="27"/>
  <c r="D195" i="27"/>
  <c r="BH194" i="27"/>
  <c r="BG194" i="27"/>
  <c r="BF194" i="27"/>
  <c r="BE194" i="27"/>
  <c r="BD194" i="27"/>
  <c r="BC194" i="27"/>
  <c r="BB194" i="27"/>
  <c r="BA194" i="27"/>
  <c r="AZ194" i="27"/>
  <c r="AY194" i="27"/>
  <c r="AX194" i="27"/>
  <c r="AW194" i="27"/>
  <c r="AV194" i="27"/>
  <c r="AU194" i="27"/>
  <c r="AT194" i="27"/>
  <c r="AS194" i="27"/>
  <c r="AR194" i="27"/>
  <c r="AQ194" i="27"/>
  <c r="AP194" i="27"/>
  <c r="AO194" i="27"/>
  <c r="AN194" i="27"/>
  <c r="AM194" i="27"/>
  <c r="AL194" i="27"/>
  <c r="AJ194" i="27"/>
  <c r="AI194" i="27"/>
  <c r="AH194" i="27"/>
  <c r="AF194" i="27"/>
  <c r="AE194" i="27"/>
  <c r="AD194" i="27"/>
  <c r="AC194" i="27"/>
  <c r="AB194" i="27"/>
  <c r="AA194" i="27"/>
  <c r="Z194" i="27"/>
  <c r="Y194" i="27"/>
  <c r="X194" i="27"/>
  <c r="W194" i="27"/>
  <c r="V194" i="27"/>
  <c r="U194" i="27"/>
  <c r="T194" i="27"/>
  <c r="S194" i="27"/>
  <c r="R194" i="27"/>
  <c r="Q194" i="27"/>
  <c r="P194" i="27"/>
  <c r="O194" i="27"/>
  <c r="N194" i="27"/>
  <c r="M194" i="27"/>
  <c r="L194" i="27"/>
  <c r="K194" i="27"/>
  <c r="J194" i="27"/>
  <c r="I194" i="27"/>
  <c r="H194" i="27"/>
  <c r="G194" i="27"/>
  <c r="F194" i="27"/>
  <c r="E194" i="27"/>
  <c r="D194" i="27"/>
  <c r="BH193" i="27"/>
  <c r="BG193" i="27"/>
  <c r="BF193" i="27"/>
  <c r="BE193" i="27"/>
  <c r="BD193" i="27"/>
  <c r="BC193" i="27"/>
  <c r="BB193" i="27"/>
  <c r="BA193" i="27"/>
  <c r="AZ193" i="27"/>
  <c r="AY193" i="27"/>
  <c r="AX193" i="27"/>
  <c r="AW193" i="27"/>
  <c r="AV193" i="27"/>
  <c r="AU193" i="27"/>
  <c r="AT193" i="27"/>
  <c r="AS193" i="27"/>
  <c r="AR193" i="27"/>
  <c r="AQ193" i="27"/>
  <c r="AP193" i="27"/>
  <c r="AO193" i="27"/>
  <c r="AN193" i="27"/>
  <c r="AM193" i="27"/>
  <c r="AL193" i="27"/>
  <c r="AI193" i="27"/>
  <c r="AH193" i="27"/>
  <c r="AG193" i="27"/>
  <c r="AF193" i="27"/>
  <c r="AE193" i="27"/>
  <c r="AD193" i="27"/>
  <c r="AC193" i="27"/>
  <c r="AB193" i="27"/>
  <c r="AA193" i="27"/>
  <c r="Z193" i="27"/>
  <c r="Y193" i="27"/>
  <c r="X193" i="27"/>
  <c r="W193" i="27"/>
  <c r="V193" i="27"/>
  <c r="U193" i="27"/>
  <c r="T193" i="27"/>
  <c r="S193" i="27"/>
  <c r="R193" i="27"/>
  <c r="Q193" i="27"/>
  <c r="P193" i="27"/>
  <c r="O193" i="27"/>
  <c r="N193" i="27"/>
  <c r="M193" i="27"/>
  <c r="L193" i="27"/>
  <c r="K193" i="27"/>
  <c r="J193" i="27"/>
  <c r="I193" i="27"/>
  <c r="H193" i="27"/>
  <c r="G193" i="27"/>
  <c r="F193" i="27"/>
  <c r="E193" i="27"/>
  <c r="D193" i="27"/>
  <c r="BH192" i="27"/>
  <c r="BG192" i="27"/>
  <c r="BF192" i="27"/>
  <c r="BE192" i="27"/>
  <c r="BD192" i="27"/>
  <c r="BC192" i="27"/>
  <c r="BA192" i="27"/>
  <c r="AZ192" i="27"/>
  <c r="AY192" i="27"/>
  <c r="AX192" i="27"/>
  <c r="AW192" i="27"/>
  <c r="AV192" i="27"/>
  <c r="AU192" i="27"/>
  <c r="AT192" i="27"/>
  <c r="AS192" i="27"/>
  <c r="AR192" i="27"/>
  <c r="AQ192" i="27"/>
  <c r="AP192" i="27"/>
  <c r="AN192" i="27"/>
  <c r="AM192" i="27"/>
  <c r="AL192" i="27"/>
  <c r="AJ192" i="27"/>
  <c r="AI192" i="27"/>
  <c r="AH192" i="27"/>
  <c r="AF192" i="27"/>
  <c r="AE192" i="27"/>
  <c r="AD192" i="27"/>
  <c r="AC192" i="27"/>
  <c r="AB192" i="27"/>
  <c r="AA192" i="27"/>
  <c r="Z192" i="27"/>
  <c r="Y192" i="27"/>
  <c r="X192" i="27"/>
  <c r="W192" i="27"/>
  <c r="V192" i="27"/>
  <c r="U192" i="27"/>
  <c r="T192" i="27"/>
  <c r="S192" i="27"/>
  <c r="R192" i="27"/>
  <c r="Q192" i="27"/>
  <c r="P192" i="27"/>
  <c r="O192" i="27"/>
  <c r="N192" i="27"/>
  <c r="M192" i="27"/>
  <c r="L192" i="27"/>
  <c r="K192" i="27"/>
  <c r="J192" i="27"/>
  <c r="I192" i="27"/>
  <c r="H192" i="27"/>
  <c r="G192" i="27"/>
  <c r="F192" i="27"/>
  <c r="E192" i="27"/>
  <c r="D192" i="27"/>
  <c r="BH191" i="27"/>
  <c r="BG191" i="27"/>
  <c r="BF191" i="27"/>
  <c r="BE191" i="27"/>
  <c r="BD191" i="27"/>
  <c r="BC191" i="27"/>
  <c r="BB191" i="27"/>
  <c r="BA191" i="27"/>
  <c r="AZ191" i="27"/>
  <c r="AY191" i="27"/>
  <c r="AX191" i="27"/>
  <c r="AW191" i="27"/>
  <c r="AV191" i="27"/>
  <c r="AU191" i="27"/>
  <c r="AT191" i="27"/>
  <c r="AS191" i="27"/>
  <c r="AR191" i="27"/>
  <c r="AQ191" i="27"/>
  <c r="AP191" i="27"/>
  <c r="AO191" i="27"/>
  <c r="AN191" i="27"/>
  <c r="AM191" i="27"/>
  <c r="AL191" i="27"/>
  <c r="AJ191" i="27"/>
  <c r="AI191" i="27"/>
  <c r="AH191" i="27"/>
  <c r="AG191" i="27"/>
  <c r="AF191" i="27"/>
  <c r="AE191" i="27"/>
  <c r="AD191" i="27"/>
  <c r="AC191" i="27"/>
  <c r="AB191" i="27"/>
  <c r="AA191" i="27"/>
  <c r="Z191" i="27"/>
  <c r="Y191" i="27"/>
  <c r="X191" i="27"/>
  <c r="W191" i="27"/>
  <c r="V191" i="27"/>
  <c r="U191" i="27"/>
  <c r="T191" i="27"/>
  <c r="S191" i="27"/>
  <c r="R191" i="27"/>
  <c r="Q191" i="27"/>
  <c r="P191" i="27"/>
  <c r="O191" i="27"/>
  <c r="N191" i="27"/>
  <c r="M191" i="27"/>
  <c r="L191" i="27"/>
  <c r="K191" i="27"/>
  <c r="J191" i="27"/>
  <c r="I191" i="27"/>
  <c r="H191" i="27"/>
  <c r="G191" i="27"/>
  <c r="F191" i="27"/>
  <c r="E191" i="27"/>
  <c r="D191" i="27"/>
  <c r="BH190" i="27"/>
  <c r="BG190" i="27"/>
  <c r="BF190" i="27"/>
  <c r="BE190" i="27"/>
  <c r="BD190" i="27"/>
  <c r="BC190" i="27"/>
  <c r="BB190" i="27"/>
  <c r="BA190" i="27"/>
  <c r="AZ190" i="27"/>
  <c r="AY190" i="27"/>
  <c r="AX190" i="27"/>
  <c r="AW190" i="27"/>
  <c r="AV190" i="27"/>
  <c r="AU190" i="27"/>
  <c r="AT190" i="27"/>
  <c r="AS190" i="27"/>
  <c r="AR190" i="27"/>
  <c r="AQ190" i="27"/>
  <c r="AP190" i="27"/>
  <c r="AO190" i="27"/>
  <c r="AN190" i="27"/>
  <c r="AM190" i="27"/>
  <c r="AL190" i="27"/>
  <c r="AK190" i="27"/>
  <c r="AI190" i="27"/>
  <c r="AH190" i="27"/>
  <c r="AG190" i="27"/>
  <c r="AF190" i="27"/>
  <c r="AE190" i="27"/>
  <c r="AD190" i="27"/>
  <c r="AC190" i="27"/>
  <c r="AB190" i="27"/>
  <c r="AA190" i="27"/>
  <c r="Z190" i="27"/>
  <c r="Y190" i="27"/>
  <c r="X190" i="27"/>
  <c r="W190" i="27"/>
  <c r="V190" i="27"/>
  <c r="U190" i="27"/>
  <c r="T190" i="27"/>
  <c r="S190" i="27"/>
  <c r="R190" i="27"/>
  <c r="Q190" i="27"/>
  <c r="P190" i="27"/>
  <c r="O190" i="27"/>
  <c r="N190" i="27"/>
  <c r="M190" i="27"/>
  <c r="L190" i="27"/>
  <c r="K190" i="27"/>
  <c r="J190" i="27"/>
  <c r="I190" i="27"/>
  <c r="H190" i="27"/>
  <c r="G190" i="27"/>
  <c r="F190" i="27"/>
  <c r="E190" i="27"/>
  <c r="D190" i="27"/>
  <c r="BH189" i="27"/>
  <c r="BG189" i="27"/>
  <c r="BF189" i="27"/>
  <c r="BE189" i="27"/>
  <c r="BD189" i="27"/>
  <c r="BC189" i="27"/>
  <c r="BB189" i="27"/>
  <c r="BA189" i="27"/>
  <c r="AZ189" i="27"/>
  <c r="AY189" i="27"/>
  <c r="AX189" i="27"/>
  <c r="AW189" i="27"/>
  <c r="AV189" i="27"/>
  <c r="AU189" i="27"/>
  <c r="AT189" i="27"/>
  <c r="AS189" i="27"/>
  <c r="AR189" i="27"/>
  <c r="AQ189" i="27"/>
  <c r="AP189" i="27"/>
  <c r="AO189" i="27"/>
  <c r="AN189" i="27"/>
  <c r="AM189" i="27"/>
  <c r="AL189" i="27"/>
  <c r="AK189" i="27"/>
  <c r="AJ189" i="27"/>
  <c r="AI189" i="27"/>
  <c r="AH189" i="27"/>
  <c r="AG189" i="27"/>
  <c r="AF189" i="27"/>
  <c r="AE189" i="27"/>
  <c r="AD189" i="27"/>
  <c r="AC189" i="27"/>
  <c r="AB189" i="27"/>
  <c r="AA189" i="27"/>
  <c r="Z189" i="27"/>
  <c r="Y189" i="27"/>
  <c r="X189" i="27"/>
  <c r="W189" i="27"/>
  <c r="V189" i="27"/>
  <c r="U189" i="27"/>
  <c r="T189" i="27"/>
  <c r="S189" i="27"/>
  <c r="R189" i="27"/>
  <c r="Q189" i="27"/>
  <c r="P189" i="27"/>
  <c r="O189" i="27"/>
  <c r="N189" i="27"/>
  <c r="M189" i="27"/>
  <c r="L189" i="27"/>
  <c r="K189" i="27"/>
  <c r="J189" i="27"/>
  <c r="I189" i="27"/>
  <c r="H189" i="27"/>
  <c r="G189" i="27"/>
  <c r="F189" i="27"/>
  <c r="E189" i="27"/>
  <c r="D189" i="27"/>
  <c r="BH188" i="27"/>
  <c r="BG188" i="27"/>
  <c r="BF188" i="27"/>
  <c r="BE188" i="27"/>
  <c r="BD188" i="27"/>
  <c r="BC188" i="27"/>
  <c r="BB188" i="27"/>
  <c r="BA188" i="27"/>
  <c r="AZ188" i="27"/>
  <c r="AY188" i="27"/>
  <c r="AX188" i="27"/>
  <c r="AW188" i="27"/>
  <c r="AV188" i="27"/>
  <c r="AU188" i="27"/>
  <c r="AT188" i="27"/>
  <c r="AS188" i="27"/>
  <c r="AR188" i="27"/>
  <c r="AQ188" i="27"/>
  <c r="AP188" i="27"/>
  <c r="AO188" i="27"/>
  <c r="AN188" i="27"/>
  <c r="AM188" i="27"/>
  <c r="AL188" i="27"/>
  <c r="AK188" i="27"/>
  <c r="AI188" i="27"/>
  <c r="AH188" i="27"/>
  <c r="AG188" i="27"/>
  <c r="AF188" i="27"/>
  <c r="AE188" i="27"/>
  <c r="AD188" i="27"/>
  <c r="AC188" i="27"/>
  <c r="AB188" i="27"/>
  <c r="AA188" i="27"/>
  <c r="Z188" i="27"/>
  <c r="Y188" i="27"/>
  <c r="X188" i="27"/>
  <c r="W188" i="27"/>
  <c r="V188" i="27"/>
  <c r="U188" i="27"/>
  <c r="T188" i="27"/>
  <c r="S188" i="27"/>
  <c r="R188" i="27"/>
  <c r="Q188" i="27"/>
  <c r="P188" i="27"/>
  <c r="O188" i="27"/>
  <c r="N188" i="27"/>
  <c r="M188" i="27"/>
  <c r="L188" i="27"/>
  <c r="K188" i="27"/>
  <c r="J188" i="27"/>
  <c r="I188" i="27"/>
  <c r="H188" i="27"/>
  <c r="G188" i="27"/>
  <c r="F188" i="27"/>
  <c r="E188" i="27"/>
  <c r="D188" i="27"/>
  <c r="BH187" i="27"/>
  <c r="BG187" i="27"/>
  <c r="BF187" i="27"/>
  <c r="BE187" i="27"/>
  <c r="BD187" i="27"/>
  <c r="BC187" i="27"/>
  <c r="BB187" i="27"/>
  <c r="BA187" i="27"/>
  <c r="AZ187" i="27"/>
  <c r="AY187" i="27"/>
  <c r="AX187" i="27"/>
  <c r="AW187" i="27"/>
  <c r="AV187" i="27"/>
  <c r="AU187" i="27"/>
  <c r="AT187" i="27"/>
  <c r="AS187" i="27"/>
  <c r="AR187" i="27"/>
  <c r="AQ187" i="27"/>
  <c r="AP187" i="27"/>
  <c r="AO187" i="27"/>
  <c r="AN187" i="27"/>
  <c r="AM187" i="27"/>
  <c r="AL187" i="27"/>
  <c r="AK187" i="27"/>
  <c r="AJ187" i="27"/>
  <c r="AI187" i="27"/>
  <c r="AH187" i="27"/>
  <c r="AG187" i="27"/>
  <c r="AF187" i="27"/>
  <c r="AE187" i="27"/>
  <c r="AD187" i="27"/>
  <c r="AC187" i="27"/>
  <c r="AB187" i="27"/>
  <c r="AA187" i="27"/>
  <c r="Z187" i="27"/>
  <c r="Y187" i="27"/>
  <c r="X187" i="27"/>
  <c r="W187" i="27"/>
  <c r="V187" i="27"/>
  <c r="U187" i="27"/>
  <c r="T187" i="27"/>
  <c r="S187" i="27"/>
  <c r="R187" i="27"/>
  <c r="Q187" i="27"/>
  <c r="P187" i="27"/>
  <c r="O187" i="27"/>
  <c r="N187" i="27"/>
  <c r="M187" i="27"/>
  <c r="L187" i="27"/>
  <c r="K187" i="27"/>
  <c r="J187" i="27"/>
  <c r="I187" i="27"/>
  <c r="H187" i="27"/>
  <c r="G187" i="27"/>
  <c r="F187" i="27"/>
  <c r="E187" i="27"/>
  <c r="D187" i="27"/>
  <c r="BH186" i="27"/>
  <c r="BG186" i="27"/>
  <c r="BF186" i="27"/>
  <c r="BE186" i="27"/>
  <c r="BD186" i="27"/>
  <c r="BC186" i="27"/>
  <c r="BB186" i="27"/>
  <c r="BA186" i="27"/>
  <c r="AZ186" i="27"/>
  <c r="AY186" i="27"/>
  <c r="AX186" i="27"/>
  <c r="AW186" i="27"/>
  <c r="AV186" i="27"/>
  <c r="AU186" i="27"/>
  <c r="AT186" i="27"/>
  <c r="AS186" i="27"/>
  <c r="AR186" i="27"/>
  <c r="AQ186" i="27"/>
  <c r="AP186" i="27"/>
  <c r="AO186" i="27"/>
  <c r="AN186" i="27"/>
  <c r="AM186" i="27"/>
  <c r="AL186" i="27"/>
  <c r="AK186" i="27"/>
  <c r="AJ186" i="27"/>
  <c r="AI186" i="27"/>
  <c r="AH186" i="27"/>
  <c r="AG186" i="27"/>
  <c r="AF186" i="27"/>
  <c r="AE186" i="27"/>
  <c r="AD186" i="27"/>
  <c r="AC186" i="27"/>
  <c r="AB186" i="27"/>
  <c r="AA186" i="27"/>
  <c r="Z186" i="27"/>
  <c r="Y186" i="27"/>
  <c r="X186" i="27"/>
  <c r="W186" i="27"/>
  <c r="V186" i="27"/>
  <c r="U186" i="27"/>
  <c r="T186" i="27"/>
  <c r="S186" i="27"/>
  <c r="R186" i="27"/>
  <c r="Q186" i="27"/>
  <c r="P186" i="27"/>
  <c r="O186" i="27"/>
  <c r="N186" i="27"/>
  <c r="M186" i="27"/>
  <c r="L186" i="27"/>
  <c r="K186" i="27"/>
  <c r="J186" i="27"/>
  <c r="I186" i="27"/>
  <c r="H186" i="27"/>
  <c r="G186" i="27"/>
  <c r="F186" i="27"/>
  <c r="E186" i="27"/>
  <c r="D186" i="27"/>
  <c r="BH185" i="27"/>
  <c r="BG185" i="27"/>
  <c r="BF185" i="27"/>
  <c r="BE185" i="27"/>
  <c r="BD185" i="27"/>
  <c r="BC185" i="27"/>
  <c r="BB185" i="27"/>
  <c r="BA185" i="27"/>
  <c r="AZ185" i="27"/>
  <c r="AY185" i="27"/>
  <c r="AX185" i="27"/>
  <c r="AW185" i="27"/>
  <c r="AV185" i="27"/>
  <c r="AU185" i="27"/>
  <c r="AT185" i="27"/>
  <c r="AS185" i="27"/>
  <c r="AR185" i="27"/>
  <c r="AQ185" i="27"/>
  <c r="AP185" i="27"/>
  <c r="AO185" i="27"/>
  <c r="AN185" i="27"/>
  <c r="AM185" i="27"/>
  <c r="AL185" i="27"/>
  <c r="AK185" i="27"/>
  <c r="AJ185" i="27"/>
  <c r="AI185" i="27"/>
  <c r="AH185" i="27"/>
  <c r="AG185" i="27"/>
  <c r="AF185" i="27"/>
  <c r="AE185" i="27"/>
  <c r="AD185" i="27"/>
  <c r="AC185" i="27"/>
  <c r="AB185" i="27"/>
  <c r="AA185" i="27"/>
  <c r="Z185" i="27"/>
  <c r="Y185" i="27"/>
  <c r="X185" i="27"/>
  <c r="W185" i="27"/>
  <c r="V185" i="27"/>
  <c r="U185" i="27"/>
  <c r="T185" i="27"/>
  <c r="S185" i="27"/>
  <c r="R185" i="27"/>
  <c r="Q185" i="27"/>
  <c r="P185" i="27"/>
  <c r="O185" i="27"/>
  <c r="N185" i="27"/>
  <c r="M185" i="27"/>
  <c r="L185" i="27"/>
  <c r="K185" i="27"/>
  <c r="J185" i="27"/>
  <c r="I185" i="27"/>
  <c r="H185" i="27"/>
  <c r="G185" i="27"/>
  <c r="F185" i="27"/>
  <c r="E185" i="27"/>
  <c r="D185" i="27"/>
  <c r="BH184" i="27"/>
  <c r="BG184" i="27"/>
  <c r="BF184" i="27"/>
  <c r="BE184" i="27"/>
  <c r="BD184" i="27"/>
  <c r="BC184" i="27"/>
  <c r="BB184" i="27"/>
  <c r="BA184" i="27"/>
  <c r="AZ184" i="27"/>
  <c r="AY184" i="27"/>
  <c r="AX184" i="27"/>
  <c r="AW184" i="27"/>
  <c r="AV184" i="27"/>
  <c r="AU184" i="27"/>
  <c r="AT184" i="27"/>
  <c r="AS184" i="27"/>
  <c r="AR184" i="27"/>
  <c r="AQ184" i="27"/>
  <c r="AP184" i="27"/>
  <c r="AO184" i="27"/>
  <c r="AN184" i="27"/>
  <c r="AM184" i="27"/>
  <c r="AL184" i="27"/>
  <c r="AK184" i="27"/>
  <c r="AJ184" i="27"/>
  <c r="AI184" i="27"/>
  <c r="AH184" i="27"/>
  <c r="AG184" i="27"/>
  <c r="AF184" i="27"/>
  <c r="AE184" i="27"/>
  <c r="AD184" i="27"/>
  <c r="AC184" i="27"/>
  <c r="AB184" i="27"/>
  <c r="AA184" i="27"/>
  <c r="Z184" i="27"/>
  <c r="Y184" i="27"/>
  <c r="X184" i="27"/>
  <c r="W184" i="27"/>
  <c r="V184" i="27"/>
  <c r="U184" i="27"/>
  <c r="T184" i="27"/>
  <c r="S184" i="27"/>
  <c r="R184" i="27"/>
  <c r="Q184" i="27"/>
  <c r="P184" i="27"/>
  <c r="O184" i="27"/>
  <c r="N184" i="27"/>
  <c r="M184" i="27"/>
  <c r="L184" i="27"/>
  <c r="K184" i="27"/>
  <c r="J184" i="27"/>
  <c r="I184" i="27"/>
  <c r="H184" i="27"/>
  <c r="G184" i="27"/>
  <c r="F184" i="27"/>
  <c r="E184" i="27"/>
  <c r="D184" i="27"/>
  <c r="BH183" i="27"/>
  <c r="BG183" i="27"/>
  <c r="BF183" i="27"/>
  <c r="BE183" i="27"/>
  <c r="BD183" i="27"/>
  <c r="BC183" i="27"/>
  <c r="BB183" i="27"/>
  <c r="BA183" i="27"/>
  <c r="AZ183" i="27"/>
  <c r="AY183" i="27"/>
  <c r="AX183" i="27"/>
  <c r="AW183" i="27"/>
  <c r="AV183" i="27"/>
  <c r="AU183" i="27"/>
  <c r="AT183" i="27"/>
  <c r="AS183" i="27"/>
  <c r="AR183" i="27"/>
  <c r="AQ183" i="27"/>
  <c r="AP183" i="27"/>
  <c r="AO183" i="27"/>
  <c r="AN183" i="27"/>
  <c r="AM183" i="27"/>
  <c r="AL183" i="27"/>
  <c r="AK183" i="27"/>
  <c r="AI183" i="27"/>
  <c r="AH183" i="27"/>
  <c r="AG183" i="27"/>
  <c r="AF183" i="27"/>
  <c r="AE183" i="27"/>
  <c r="AD183" i="27"/>
  <c r="AC183" i="27"/>
  <c r="AB183" i="27"/>
  <c r="AA183" i="27"/>
  <c r="Z183" i="27"/>
  <c r="Y183" i="27"/>
  <c r="X183" i="27"/>
  <c r="W183" i="27"/>
  <c r="V183" i="27"/>
  <c r="U183" i="27"/>
  <c r="T183" i="27"/>
  <c r="S183" i="27"/>
  <c r="R183" i="27"/>
  <c r="Q183" i="27"/>
  <c r="P183" i="27"/>
  <c r="O183" i="27"/>
  <c r="N183" i="27"/>
  <c r="M183" i="27"/>
  <c r="L183" i="27"/>
  <c r="K183" i="27"/>
  <c r="J183" i="27"/>
  <c r="I183" i="27"/>
  <c r="H183" i="27"/>
  <c r="G183" i="27"/>
  <c r="F183" i="27"/>
  <c r="E183" i="27"/>
  <c r="D183" i="27"/>
  <c r="BH182" i="27"/>
  <c r="BG182" i="27"/>
  <c r="BF182" i="27"/>
  <c r="BE182" i="27"/>
  <c r="BD182" i="27"/>
  <c r="BC182" i="27"/>
  <c r="BB182" i="27"/>
  <c r="BA182" i="27"/>
  <c r="AZ182" i="27"/>
  <c r="AY182" i="27"/>
  <c r="AX182" i="27"/>
  <c r="AW182" i="27"/>
  <c r="AV182" i="27"/>
  <c r="AU182" i="27"/>
  <c r="AT182" i="27"/>
  <c r="AS182" i="27"/>
  <c r="AR182" i="27"/>
  <c r="AQ182" i="27"/>
  <c r="AP182" i="27"/>
  <c r="AO182" i="27"/>
  <c r="AN182" i="27"/>
  <c r="AM182" i="27"/>
  <c r="AL182" i="27"/>
  <c r="AK182" i="27"/>
  <c r="AI182" i="27"/>
  <c r="AH182" i="27"/>
  <c r="AG182" i="27"/>
  <c r="AF182" i="27"/>
  <c r="AE182" i="27"/>
  <c r="AD182" i="27"/>
  <c r="AC182" i="27"/>
  <c r="AB182" i="27"/>
  <c r="AA182" i="27"/>
  <c r="Z182" i="27"/>
  <c r="Y182" i="27"/>
  <c r="X182" i="27"/>
  <c r="W182" i="27"/>
  <c r="V182" i="27"/>
  <c r="U182" i="27"/>
  <c r="T182" i="27"/>
  <c r="S182" i="27"/>
  <c r="R182" i="27"/>
  <c r="Q182" i="27"/>
  <c r="P182" i="27"/>
  <c r="O182" i="27"/>
  <c r="N182" i="27"/>
  <c r="M182" i="27"/>
  <c r="L182" i="27"/>
  <c r="K182" i="27"/>
  <c r="J182" i="27"/>
  <c r="I182" i="27"/>
  <c r="H182" i="27"/>
  <c r="G182" i="27"/>
  <c r="F182" i="27"/>
  <c r="E182" i="27"/>
  <c r="D182" i="27"/>
  <c r="BH181" i="27"/>
  <c r="BG181" i="27"/>
  <c r="BF181" i="27"/>
  <c r="BE181" i="27"/>
  <c r="BD181" i="27"/>
  <c r="BC181" i="27"/>
  <c r="BB181" i="27"/>
  <c r="BA181" i="27"/>
  <c r="AZ181" i="27"/>
  <c r="AY181" i="27"/>
  <c r="AX181" i="27"/>
  <c r="AW181" i="27"/>
  <c r="AV181" i="27"/>
  <c r="AU181" i="27"/>
  <c r="AT181" i="27"/>
  <c r="AS181" i="27"/>
  <c r="AR181" i="27"/>
  <c r="AQ181" i="27"/>
  <c r="AP181" i="27"/>
  <c r="AO181" i="27"/>
  <c r="AN181" i="27"/>
  <c r="AM181" i="27"/>
  <c r="AL181" i="27"/>
  <c r="AK181" i="27"/>
  <c r="AJ181" i="27"/>
  <c r="AI181" i="27"/>
  <c r="AH181" i="27"/>
  <c r="AG181" i="27"/>
  <c r="AF181" i="27"/>
  <c r="AE181" i="27"/>
  <c r="AD181" i="27"/>
  <c r="AC181" i="27"/>
  <c r="AB181" i="27"/>
  <c r="AA181" i="27"/>
  <c r="Z181" i="27"/>
  <c r="Y181" i="27"/>
  <c r="X181" i="27"/>
  <c r="W181" i="27"/>
  <c r="V181" i="27"/>
  <c r="U181" i="27"/>
  <c r="T181" i="27"/>
  <c r="S181" i="27"/>
  <c r="R181" i="27"/>
  <c r="P181" i="27"/>
  <c r="O181" i="27"/>
  <c r="N181" i="27"/>
  <c r="L181" i="27"/>
  <c r="K181" i="27"/>
  <c r="J181" i="27"/>
  <c r="I181" i="27"/>
  <c r="H181" i="27"/>
  <c r="G181" i="27"/>
  <c r="F181" i="27"/>
  <c r="E181" i="27"/>
  <c r="D181" i="27"/>
  <c r="BH180" i="27"/>
  <c r="BG180" i="27"/>
  <c r="BF180" i="27"/>
  <c r="BE180" i="27"/>
  <c r="BD180" i="27"/>
  <c r="BC180" i="27"/>
  <c r="BB180" i="27"/>
  <c r="BA180" i="27"/>
  <c r="AZ180" i="27"/>
  <c r="AY180" i="27"/>
  <c r="AX180" i="27"/>
  <c r="AW180" i="27"/>
  <c r="AV180" i="27"/>
  <c r="AU180" i="27"/>
  <c r="AT180" i="27"/>
  <c r="AS180" i="27"/>
  <c r="AQ180" i="27"/>
  <c r="AP180" i="27"/>
  <c r="AO180" i="27"/>
  <c r="AN180" i="27"/>
  <c r="AM180" i="27"/>
  <c r="AL180" i="27"/>
  <c r="AK180" i="27"/>
  <c r="AJ180" i="27"/>
  <c r="AI180" i="27"/>
  <c r="AH180" i="27"/>
  <c r="AG180" i="27"/>
  <c r="AF180" i="27"/>
  <c r="AE180" i="27"/>
  <c r="AD180" i="27"/>
  <c r="AC180" i="27"/>
  <c r="AB180" i="27"/>
  <c r="AA180" i="27"/>
  <c r="Z180" i="27"/>
  <c r="Y180" i="27"/>
  <c r="X180" i="27"/>
  <c r="W180" i="27"/>
  <c r="V180" i="27"/>
  <c r="U180" i="27"/>
  <c r="T180" i="27"/>
  <c r="S180" i="27"/>
  <c r="R180" i="27"/>
  <c r="Q180" i="27"/>
  <c r="P180" i="27"/>
  <c r="O180" i="27"/>
  <c r="N180" i="27"/>
  <c r="M180" i="27"/>
  <c r="L180" i="27"/>
  <c r="K180" i="27"/>
  <c r="I180" i="27"/>
  <c r="H180" i="27"/>
  <c r="G180" i="27"/>
  <c r="F180" i="27"/>
  <c r="E180" i="27"/>
  <c r="D180" i="27"/>
  <c r="BH179" i="27"/>
  <c r="BG179" i="27"/>
  <c r="BF179" i="27"/>
  <c r="BE179" i="27"/>
  <c r="BD179" i="27"/>
  <c r="BC179" i="27"/>
  <c r="BB179" i="27"/>
  <c r="BA179" i="27"/>
  <c r="AZ179" i="27"/>
  <c r="AY179" i="27"/>
  <c r="AX179" i="27"/>
  <c r="AW179" i="27"/>
  <c r="AV179" i="27"/>
  <c r="AU179" i="27"/>
  <c r="AT179" i="27"/>
  <c r="AS179" i="27"/>
  <c r="AR179" i="27"/>
  <c r="AQ179" i="27"/>
  <c r="AP179" i="27"/>
  <c r="AO179" i="27"/>
  <c r="AN179" i="27"/>
  <c r="AM179" i="27"/>
  <c r="AL179" i="27"/>
  <c r="AK179" i="27"/>
  <c r="AJ179" i="27"/>
  <c r="AI179" i="27"/>
  <c r="AH179" i="27"/>
  <c r="AG179" i="27"/>
  <c r="AF179" i="27"/>
  <c r="AE179" i="27"/>
  <c r="AD179" i="27"/>
  <c r="AC179" i="27"/>
  <c r="AB179" i="27"/>
  <c r="AA179" i="27"/>
  <c r="Z179" i="27"/>
  <c r="Y179" i="27"/>
  <c r="X179" i="27"/>
  <c r="W179" i="27"/>
  <c r="V179" i="27"/>
  <c r="U179" i="27"/>
  <c r="T179" i="27"/>
  <c r="S179" i="27"/>
  <c r="R179" i="27"/>
  <c r="Q179" i="27"/>
  <c r="P179" i="27"/>
  <c r="O179" i="27"/>
  <c r="N179" i="27"/>
  <c r="M179" i="27"/>
  <c r="L179" i="27"/>
  <c r="K179" i="27"/>
  <c r="J179" i="27"/>
  <c r="I179" i="27"/>
  <c r="H179" i="27"/>
  <c r="G179" i="27"/>
  <c r="F179" i="27"/>
  <c r="E179" i="27"/>
  <c r="D179" i="27"/>
  <c r="BH178" i="27"/>
  <c r="BG178" i="27"/>
  <c r="BF178" i="27"/>
  <c r="BE178" i="27"/>
  <c r="BD178" i="27"/>
  <c r="BC178" i="27"/>
  <c r="BB178" i="27"/>
  <c r="BA178" i="27"/>
  <c r="AZ178" i="27"/>
  <c r="AY178" i="27"/>
  <c r="AX178" i="27"/>
  <c r="AW178" i="27"/>
  <c r="AV178" i="27"/>
  <c r="AU178" i="27"/>
  <c r="AT178" i="27"/>
  <c r="AS178" i="27"/>
  <c r="AR178" i="27"/>
  <c r="AP178" i="27"/>
  <c r="AO178" i="27"/>
  <c r="AN178" i="27"/>
  <c r="AM178" i="27"/>
  <c r="AL178" i="27"/>
  <c r="AK178" i="27"/>
  <c r="AJ178" i="27"/>
  <c r="AI178" i="27"/>
  <c r="AH178" i="27"/>
  <c r="AG178" i="27"/>
  <c r="AF178" i="27"/>
  <c r="AE178" i="27"/>
  <c r="AD178" i="27"/>
  <c r="AC178" i="27"/>
  <c r="AB178" i="27"/>
  <c r="AA178" i="27"/>
  <c r="Z178" i="27"/>
  <c r="Y178" i="27"/>
  <c r="X178" i="27"/>
  <c r="W178" i="27"/>
  <c r="V178" i="27"/>
  <c r="U178" i="27"/>
  <c r="T178" i="27"/>
  <c r="S178" i="27"/>
  <c r="R178" i="27"/>
  <c r="Q178" i="27"/>
  <c r="P178" i="27"/>
  <c r="O178" i="27"/>
  <c r="N178" i="27"/>
  <c r="M178" i="27"/>
  <c r="L178" i="27"/>
  <c r="K178" i="27"/>
  <c r="J178" i="27"/>
  <c r="I178" i="27"/>
  <c r="H178" i="27"/>
  <c r="G178" i="27"/>
  <c r="F178" i="27"/>
  <c r="E178" i="27"/>
  <c r="D178" i="27"/>
  <c r="BH177" i="27"/>
  <c r="BG177" i="27"/>
  <c r="BF177" i="27"/>
  <c r="BE177" i="27"/>
  <c r="BD177" i="27"/>
  <c r="BC177" i="27"/>
  <c r="BB177" i="27"/>
  <c r="BA177" i="27"/>
  <c r="AZ177" i="27"/>
  <c r="AY177" i="27"/>
  <c r="AX177" i="27"/>
  <c r="AW177" i="27"/>
  <c r="AV177" i="27"/>
  <c r="AU177" i="27"/>
  <c r="AT177" i="27"/>
  <c r="AS177" i="27"/>
  <c r="AQ177" i="27"/>
  <c r="AP177" i="27"/>
  <c r="AO177" i="27"/>
  <c r="AN177" i="27"/>
  <c r="AM177" i="27"/>
  <c r="AL177" i="27"/>
  <c r="AK177" i="27"/>
  <c r="AJ177" i="27"/>
  <c r="AI177" i="27"/>
  <c r="AH177" i="27"/>
  <c r="AG177" i="27"/>
  <c r="AF177" i="27"/>
  <c r="AE177" i="27"/>
  <c r="AD177" i="27"/>
  <c r="AC177" i="27"/>
  <c r="AB177" i="27"/>
  <c r="AA177" i="27"/>
  <c r="Z177" i="27"/>
  <c r="Y177" i="27"/>
  <c r="X177" i="27"/>
  <c r="W177" i="27"/>
  <c r="V177" i="27"/>
  <c r="U177" i="27"/>
  <c r="T177" i="27"/>
  <c r="S177" i="27"/>
  <c r="R177" i="27"/>
  <c r="Q177" i="27"/>
  <c r="P177" i="27"/>
  <c r="O177" i="27"/>
  <c r="N177" i="27"/>
  <c r="M177" i="27"/>
  <c r="L177" i="27"/>
  <c r="K177" i="27"/>
  <c r="J177" i="27"/>
  <c r="I177" i="27"/>
  <c r="H177" i="27"/>
  <c r="G177" i="27"/>
  <c r="F177" i="27"/>
  <c r="E177" i="27"/>
  <c r="D177" i="27"/>
  <c r="BH176" i="27"/>
  <c r="BG176" i="27"/>
  <c r="BF176" i="27"/>
  <c r="BE176" i="27"/>
  <c r="BD176" i="27"/>
  <c r="BC176" i="27"/>
  <c r="BB176" i="27"/>
  <c r="BA176" i="27"/>
  <c r="AZ176" i="27"/>
  <c r="AY176" i="27"/>
  <c r="AX176" i="27"/>
  <c r="AW176" i="27"/>
  <c r="AV176" i="27"/>
  <c r="AU176" i="27"/>
  <c r="AT176" i="27"/>
  <c r="AS176" i="27"/>
  <c r="AR176" i="27"/>
  <c r="AP176" i="27"/>
  <c r="AO176" i="27"/>
  <c r="AN176" i="27"/>
  <c r="AM176" i="27"/>
  <c r="AL176" i="27"/>
  <c r="AK176" i="27"/>
  <c r="AJ176" i="27"/>
  <c r="AI176" i="27"/>
  <c r="AH176" i="27"/>
  <c r="AG176" i="27"/>
  <c r="AF176" i="27"/>
  <c r="AE176" i="27"/>
  <c r="AD176" i="27"/>
  <c r="AC176" i="27"/>
  <c r="AB176" i="27"/>
  <c r="AA176" i="27"/>
  <c r="Z176" i="27"/>
  <c r="Y176" i="27"/>
  <c r="X176" i="27"/>
  <c r="W176" i="27"/>
  <c r="V176" i="27"/>
  <c r="U176" i="27"/>
  <c r="T176" i="27"/>
  <c r="S176" i="27"/>
  <c r="R176" i="27"/>
  <c r="Q176" i="27"/>
  <c r="P176" i="27"/>
  <c r="O176" i="27"/>
  <c r="N176" i="27"/>
  <c r="M176" i="27"/>
  <c r="L176" i="27"/>
  <c r="K176" i="27"/>
  <c r="J176" i="27"/>
  <c r="I176" i="27"/>
  <c r="H176" i="27"/>
  <c r="G176" i="27"/>
  <c r="F176" i="27"/>
  <c r="E176" i="27"/>
  <c r="D176" i="27"/>
  <c r="BH175" i="27"/>
  <c r="BG175" i="27"/>
  <c r="BF175" i="27"/>
  <c r="BE175" i="27"/>
  <c r="BD175" i="27"/>
  <c r="BC175" i="27"/>
  <c r="BB175" i="27"/>
  <c r="BA175" i="27"/>
  <c r="AZ175" i="27"/>
  <c r="AY175" i="27"/>
  <c r="AX175" i="27"/>
  <c r="AW175" i="27"/>
  <c r="AV175" i="27"/>
  <c r="AU175" i="27"/>
  <c r="AT175" i="27"/>
  <c r="AS175" i="27"/>
  <c r="AQ175" i="27"/>
  <c r="AP175" i="27"/>
  <c r="AO175" i="27"/>
  <c r="AN175" i="27"/>
  <c r="AM175" i="27"/>
  <c r="AL175" i="27"/>
  <c r="AK175" i="27"/>
  <c r="AJ175" i="27"/>
  <c r="AI175" i="27"/>
  <c r="AH175" i="27"/>
  <c r="AG175" i="27"/>
  <c r="AF175" i="27"/>
  <c r="AE175" i="27"/>
  <c r="AD175" i="27"/>
  <c r="AC175" i="27"/>
  <c r="AB175" i="27"/>
  <c r="AA175" i="27"/>
  <c r="Z175" i="27"/>
  <c r="Y175" i="27"/>
  <c r="X175" i="27"/>
  <c r="W175" i="27"/>
  <c r="V175" i="27"/>
  <c r="U175" i="27"/>
  <c r="T175" i="27"/>
  <c r="S175" i="27"/>
  <c r="R175" i="27"/>
  <c r="Q175" i="27"/>
  <c r="P175" i="27"/>
  <c r="O175" i="27"/>
  <c r="N175" i="27"/>
  <c r="M175" i="27"/>
  <c r="L175" i="27"/>
  <c r="K175" i="27"/>
  <c r="J175" i="27"/>
  <c r="I175" i="27"/>
  <c r="H175" i="27"/>
  <c r="G175" i="27"/>
  <c r="F175" i="27"/>
  <c r="E175" i="27"/>
  <c r="D175" i="27"/>
  <c r="BH174" i="27"/>
  <c r="BG174" i="27"/>
  <c r="BF174" i="27"/>
  <c r="BE174" i="27"/>
  <c r="BD174" i="27"/>
  <c r="BC174" i="27"/>
  <c r="BB174" i="27"/>
  <c r="BA174" i="27"/>
  <c r="AZ174" i="27"/>
  <c r="AY174" i="27"/>
  <c r="AX174" i="27"/>
  <c r="AW174" i="27"/>
  <c r="AV174" i="27"/>
  <c r="AU174" i="27"/>
  <c r="AT174" i="27"/>
  <c r="AS174" i="27"/>
  <c r="AR174" i="27"/>
  <c r="AP174" i="27"/>
  <c r="AO174" i="27"/>
  <c r="AN174" i="27"/>
  <c r="AM174" i="27"/>
  <c r="AL174" i="27"/>
  <c r="AK174" i="27"/>
  <c r="AJ174" i="27"/>
  <c r="AI174" i="27"/>
  <c r="AH174" i="27"/>
  <c r="AG174" i="27"/>
  <c r="AF174" i="27"/>
  <c r="AE174" i="27"/>
  <c r="AD174" i="27"/>
  <c r="AC174" i="27"/>
  <c r="AB174" i="27"/>
  <c r="AA174" i="27"/>
  <c r="Z174" i="27"/>
  <c r="Y174" i="27"/>
  <c r="X174" i="27"/>
  <c r="W174" i="27"/>
  <c r="V174" i="27"/>
  <c r="U174" i="27"/>
  <c r="T174" i="27"/>
  <c r="S174" i="27"/>
  <c r="R174" i="27"/>
  <c r="Q174" i="27"/>
  <c r="P174" i="27"/>
  <c r="O174" i="27"/>
  <c r="N174" i="27"/>
  <c r="M174" i="27"/>
  <c r="L174" i="27"/>
  <c r="K174" i="27"/>
  <c r="J174" i="27"/>
  <c r="I174" i="27"/>
  <c r="H174" i="27"/>
  <c r="G174" i="27"/>
  <c r="F174" i="27"/>
  <c r="E174" i="27"/>
  <c r="D174" i="27"/>
  <c r="BH173" i="27"/>
  <c r="BG173" i="27"/>
  <c r="BF173" i="27"/>
  <c r="BE173" i="27"/>
  <c r="BD173" i="27"/>
  <c r="BC173" i="27"/>
  <c r="BB173" i="27"/>
  <c r="BA173" i="27"/>
  <c r="AZ173" i="27"/>
  <c r="AY173" i="27"/>
  <c r="AX173" i="27"/>
  <c r="AW173" i="27"/>
  <c r="AV173" i="27"/>
  <c r="AU173" i="27"/>
  <c r="AT173" i="27"/>
  <c r="AS173" i="27"/>
  <c r="AQ173" i="27"/>
  <c r="AP173" i="27"/>
  <c r="AO173" i="27"/>
  <c r="AN173" i="27"/>
  <c r="AM173" i="27"/>
  <c r="AL173" i="27"/>
  <c r="AK173" i="27"/>
  <c r="AJ173" i="27"/>
  <c r="AI173" i="27"/>
  <c r="AH173" i="27"/>
  <c r="AG173" i="27"/>
  <c r="AF173" i="27"/>
  <c r="AE173" i="27"/>
  <c r="AD173" i="27"/>
  <c r="AC173" i="27"/>
  <c r="AB173" i="27"/>
  <c r="AA173" i="27"/>
  <c r="Z173" i="27"/>
  <c r="Y173" i="27"/>
  <c r="X173" i="27"/>
  <c r="W173" i="27"/>
  <c r="V173" i="27"/>
  <c r="U173" i="27"/>
  <c r="T173" i="27"/>
  <c r="S173" i="27"/>
  <c r="R173" i="27"/>
  <c r="Q173" i="27"/>
  <c r="P173" i="27"/>
  <c r="O173" i="27"/>
  <c r="N173" i="27"/>
  <c r="M173" i="27"/>
  <c r="L173" i="27"/>
  <c r="K173" i="27"/>
  <c r="J173" i="27"/>
  <c r="I173" i="27"/>
  <c r="H173" i="27"/>
  <c r="G173" i="27"/>
  <c r="F173" i="27"/>
  <c r="E173" i="27"/>
  <c r="D173" i="27"/>
  <c r="BH172" i="27"/>
  <c r="BG172" i="27"/>
  <c r="BF172" i="27"/>
  <c r="BE172" i="27"/>
  <c r="BD172" i="27"/>
  <c r="BC172" i="27"/>
  <c r="BB172" i="27"/>
  <c r="BA172" i="27"/>
  <c r="AZ172" i="27"/>
  <c r="AY172" i="27"/>
  <c r="AX172" i="27"/>
  <c r="AW172" i="27"/>
  <c r="AV172" i="27"/>
  <c r="AU172" i="27"/>
  <c r="AT172" i="27"/>
  <c r="AS172" i="27"/>
  <c r="AQ172" i="27"/>
  <c r="AP172" i="27"/>
  <c r="AO172" i="27"/>
  <c r="AN172" i="27"/>
  <c r="AM172" i="27"/>
  <c r="AL172" i="27"/>
  <c r="AK172" i="27"/>
  <c r="AJ172" i="27"/>
  <c r="AI172" i="27"/>
  <c r="AH172" i="27"/>
  <c r="AG172" i="27"/>
  <c r="AF172" i="27"/>
  <c r="AE172" i="27"/>
  <c r="AD172" i="27"/>
  <c r="AC172" i="27"/>
  <c r="AB172" i="27"/>
  <c r="AA172" i="27"/>
  <c r="Z172" i="27"/>
  <c r="Y172" i="27"/>
  <c r="X172" i="27"/>
  <c r="W172" i="27"/>
  <c r="V172" i="27"/>
  <c r="U172" i="27"/>
  <c r="T172" i="27"/>
  <c r="S172" i="27"/>
  <c r="R172" i="27"/>
  <c r="Q172" i="27"/>
  <c r="P172" i="27"/>
  <c r="O172" i="27"/>
  <c r="N172" i="27"/>
  <c r="M172" i="27"/>
  <c r="L172" i="27"/>
  <c r="K172" i="27"/>
  <c r="J172" i="27"/>
  <c r="I172" i="27"/>
  <c r="H172" i="27"/>
  <c r="G172" i="27"/>
  <c r="F172" i="27"/>
  <c r="E172" i="27"/>
  <c r="D172" i="27"/>
  <c r="BH171" i="27"/>
  <c r="BG171" i="27"/>
  <c r="BF171" i="27"/>
  <c r="BE171" i="27"/>
  <c r="BD171" i="27"/>
  <c r="BC171" i="27"/>
  <c r="BB171" i="27"/>
  <c r="BA171" i="27"/>
  <c r="AZ171" i="27"/>
  <c r="AY171" i="27"/>
  <c r="AX171" i="27"/>
  <c r="AW171" i="27"/>
  <c r="AV171" i="27"/>
  <c r="AU171" i="27"/>
  <c r="AT171" i="27"/>
  <c r="AS171" i="27"/>
  <c r="AR171" i="27"/>
  <c r="AQ171" i="27"/>
  <c r="AP171" i="27"/>
  <c r="AO171" i="27"/>
  <c r="AN171" i="27"/>
  <c r="AM171" i="27"/>
  <c r="AL171" i="27"/>
  <c r="AK171" i="27"/>
  <c r="AJ171" i="27"/>
  <c r="AI171" i="27"/>
  <c r="AH171" i="27"/>
  <c r="AG171" i="27"/>
  <c r="AF171" i="27"/>
  <c r="AE171" i="27"/>
  <c r="AD171" i="27"/>
  <c r="AC171" i="27"/>
  <c r="AB171" i="27"/>
  <c r="AA171" i="27"/>
  <c r="Z171" i="27"/>
  <c r="Y171" i="27"/>
  <c r="X171" i="27"/>
  <c r="W171" i="27"/>
  <c r="V171" i="27"/>
  <c r="U171" i="27"/>
  <c r="T171" i="27"/>
  <c r="S171" i="27"/>
  <c r="R171" i="27"/>
  <c r="Q171" i="27"/>
  <c r="P171" i="27"/>
  <c r="O171" i="27"/>
  <c r="N171" i="27"/>
  <c r="M171" i="27"/>
  <c r="L171" i="27"/>
  <c r="K171" i="27"/>
  <c r="J171" i="27"/>
  <c r="I171" i="27"/>
  <c r="H171" i="27"/>
  <c r="G171" i="27"/>
  <c r="F171" i="27"/>
  <c r="E171" i="27"/>
  <c r="D171" i="27"/>
  <c r="BH170" i="27"/>
  <c r="BG170" i="27"/>
  <c r="BF170" i="27"/>
  <c r="BE170" i="27"/>
  <c r="BD170" i="27"/>
  <c r="BC170" i="27"/>
  <c r="BB170" i="27"/>
  <c r="BA170" i="27"/>
  <c r="AZ170" i="27"/>
  <c r="AY170" i="27"/>
  <c r="AX170" i="27"/>
  <c r="AW170" i="27"/>
  <c r="AV170" i="27"/>
  <c r="AU170" i="27"/>
  <c r="AT170" i="27"/>
  <c r="AS170" i="27"/>
  <c r="AR170" i="27"/>
  <c r="AQ170" i="27"/>
  <c r="AP170" i="27"/>
  <c r="AO170" i="27"/>
  <c r="AN170" i="27"/>
  <c r="AM170" i="27"/>
  <c r="AL170" i="27"/>
  <c r="AK170" i="27"/>
  <c r="AJ170" i="27"/>
  <c r="AI170" i="27"/>
  <c r="AH170" i="27"/>
  <c r="AG170" i="27"/>
  <c r="AF170" i="27"/>
  <c r="AE170" i="27"/>
  <c r="AD170" i="27"/>
  <c r="AC170" i="27"/>
  <c r="AB170" i="27"/>
  <c r="AA170" i="27"/>
  <c r="Z170" i="27"/>
  <c r="Y170" i="27"/>
  <c r="X170" i="27"/>
  <c r="W170" i="27"/>
  <c r="V170" i="27"/>
  <c r="U170" i="27"/>
  <c r="S170" i="27"/>
  <c r="R170" i="27"/>
  <c r="Q170" i="27"/>
  <c r="P170" i="27"/>
  <c r="O170" i="27"/>
  <c r="N170" i="27"/>
  <c r="M170" i="27"/>
  <c r="L170" i="27"/>
  <c r="K170" i="27"/>
  <c r="J170" i="27"/>
  <c r="I170" i="27"/>
  <c r="H170" i="27"/>
  <c r="G170" i="27"/>
  <c r="F170" i="27"/>
  <c r="E170" i="27"/>
  <c r="D170" i="27"/>
  <c r="BH169" i="27"/>
  <c r="BG169" i="27"/>
  <c r="BF169" i="27"/>
  <c r="BE169" i="27"/>
  <c r="BD169" i="27"/>
  <c r="BC169" i="27"/>
  <c r="BB169" i="27"/>
  <c r="BA169" i="27"/>
  <c r="AZ169" i="27"/>
  <c r="AY169" i="27"/>
  <c r="AX169" i="27"/>
  <c r="AW169" i="27"/>
  <c r="AV169" i="27"/>
  <c r="AU169" i="27"/>
  <c r="AT169" i="27"/>
  <c r="AS169" i="27"/>
  <c r="AR169" i="27"/>
  <c r="AQ169" i="27"/>
  <c r="AP169" i="27"/>
  <c r="AO169" i="27"/>
  <c r="AN169" i="27"/>
  <c r="AM169" i="27"/>
  <c r="AL169" i="27"/>
  <c r="AK169" i="27"/>
  <c r="AJ169" i="27"/>
  <c r="AI169" i="27"/>
  <c r="AH169" i="27"/>
  <c r="AG169" i="27"/>
  <c r="AF169" i="27"/>
  <c r="AE169" i="27"/>
  <c r="AD169" i="27"/>
  <c r="AC169" i="27"/>
  <c r="AB169" i="27"/>
  <c r="AA169" i="27"/>
  <c r="Z169" i="27"/>
  <c r="Y169" i="27"/>
  <c r="X169" i="27"/>
  <c r="W169" i="27"/>
  <c r="V169" i="27"/>
  <c r="U169" i="27"/>
  <c r="S169" i="27"/>
  <c r="R169" i="27"/>
  <c r="Q169" i="27"/>
  <c r="P169" i="27"/>
  <c r="O169" i="27"/>
  <c r="N169" i="27"/>
  <c r="M169" i="27"/>
  <c r="L169" i="27"/>
  <c r="K169" i="27"/>
  <c r="J169" i="27"/>
  <c r="I169" i="27"/>
  <c r="H169" i="27"/>
  <c r="G169" i="27"/>
  <c r="F169" i="27"/>
  <c r="E169" i="27"/>
  <c r="D169" i="27"/>
  <c r="BH168" i="27"/>
  <c r="BG168" i="27"/>
  <c r="BF168" i="27"/>
  <c r="BE168" i="27"/>
  <c r="BD168" i="27"/>
  <c r="BC168" i="27"/>
  <c r="BB168" i="27"/>
  <c r="BA168" i="27"/>
  <c r="AZ168" i="27"/>
  <c r="AY168" i="27"/>
  <c r="AX168" i="27"/>
  <c r="AW168" i="27"/>
  <c r="AV168" i="27"/>
  <c r="AU168" i="27"/>
  <c r="AT168" i="27"/>
  <c r="AS168" i="27"/>
  <c r="AR168" i="27"/>
  <c r="AQ168" i="27"/>
  <c r="AP168" i="27"/>
  <c r="AO168" i="27"/>
  <c r="AN168" i="27"/>
  <c r="AM168" i="27"/>
  <c r="AL168" i="27"/>
  <c r="AK168" i="27"/>
  <c r="AJ168" i="27"/>
  <c r="AI168" i="27"/>
  <c r="AH168" i="27"/>
  <c r="AG168" i="27"/>
  <c r="AF168" i="27"/>
  <c r="AE168" i="27"/>
  <c r="AD168" i="27"/>
  <c r="AC168" i="27"/>
  <c r="AB168" i="27"/>
  <c r="AA168" i="27"/>
  <c r="Z168" i="27"/>
  <c r="Y168" i="27"/>
  <c r="X168" i="27"/>
  <c r="W168" i="27"/>
  <c r="V168" i="27"/>
  <c r="U168" i="27"/>
  <c r="S168" i="27"/>
  <c r="R168" i="27"/>
  <c r="Q168" i="27"/>
  <c r="P168" i="27"/>
  <c r="O168" i="27"/>
  <c r="N168" i="27"/>
  <c r="M168" i="27"/>
  <c r="L168" i="27"/>
  <c r="K168" i="27"/>
  <c r="J168" i="27"/>
  <c r="I168" i="27"/>
  <c r="H168" i="27"/>
  <c r="G168" i="27"/>
  <c r="F168" i="27"/>
  <c r="E168" i="27"/>
  <c r="D168" i="27"/>
  <c r="BH167" i="27"/>
  <c r="BG167" i="27"/>
  <c r="BF167" i="27"/>
  <c r="BE167" i="27"/>
  <c r="BD167" i="27"/>
  <c r="BC167" i="27"/>
  <c r="BB167" i="27"/>
  <c r="BA167" i="27"/>
  <c r="AZ167" i="27"/>
  <c r="AY167" i="27"/>
  <c r="AX167" i="27"/>
  <c r="AW167" i="27"/>
  <c r="AV167" i="27"/>
  <c r="AU167" i="27"/>
  <c r="AT167" i="27"/>
  <c r="AS167" i="27"/>
  <c r="AR167" i="27"/>
  <c r="AQ167" i="27"/>
  <c r="AP167" i="27"/>
  <c r="AO167" i="27"/>
  <c r="AN167" i="27"/>
  <c r="AM167" i="27"/>
  <c r="AL167" i="27"/>
  <c r="AK167" i="27"/>
  <c r="AJ167" i="27"/>
  <c r="AI167" i="27"/>
  <c r="AH167" i="27"/>
  <c r="AF167" i="27"/>
  <c r="AE167" i="27"/>
  <c r="AD167" i="27"/>
  <c r="AC167" i="27"/>
  <c r="AB167" i="27"/>
  <c r="AA167" i="27"/>
  <c r="Z167" i="27"/>
  <c r="Y167" i="27"/>
  <c r="X167" i="27"/>
  <c r="W167" i="27"/>
  <c r="V167" i="27"/>
  <c r="U167" i="27"/>
  <c r="T167" i="27"/>
  <c r="S167" i="27"/>
  <c r="R167" i="27"/>
  <c r="Q167" i="27"/>
  <c r="P167" i="27"/>
  <c r="O167" i="27"/>
  <c r="N167" i="27"/>
  <c r="M167" i="27"/>
  <c r="L167" i="27"/>
  <c r="K167" i="27"/>
  <c r="J167" i="27"/>
  <c r="I167" i="27"/>
  <c r="H167" i="27"/>
  <c r="G167" i="27"/>
  <c r="F167" i="27"/>
  <c r="E167" i="27"/>
  <c r="D167" i="27"/>
  <c r="BH166" i="27"/>
  <c r="BG166" i="27"/>
  <c r="BF166" i="27"/>
  <c r="BE166" i="27"/>
  <c r="BD166" i="27"/>
  <c r="BC166" i="27"/>
  <c r="BB166" i="27"/>
  <c r="BA166" i="27"/>
  <c r="AZ166" i="27"/>
  <c r="AY166" i="27"/>
  <c r="AX166" i="27"/>
  <c r="AW166" i="27"/>
  <c r="AV166" i="27"/>
  <c r="AU166" i="27"/>
  <c r="AT166" i="27"/>
  <c r="AS166" i="27"/>
  <c r="AR166" i="27"/>
  <c r="AQ166" i="27"/>
  <c r="AP166" i="27"/>
  <c r="AO166" i="27"/>
  <c r="AN166" i="27"/>
  <c r="AM166" i="27"/>
  <c r="AL166" i="27"/>
  <c r="AK166" i="27"/>
  <c r="AJ166" i="27"/>
  <c r="AI166" i="27"/>
  <c r="AH166" i="27"/>
  <c r="AG166" i="27"/>
  <c r="AF166" i="27"/>
  <c r="AE166" i="27"/>
  <c r="AD166" i="27"/>
  <c r="AC166" i="27"/>
  <c r="AB166" i="27"/>
  <c r="AA166" i="27"/>
  <c r="Z166" i="27"/>
  <c r="Y166" i="27"/>
  <c r="X166" i="27"/>
  <c r="W166" i="27"/>
  <c r="V166" i="27"/>
  <c r="U166" i="27"/>
  <c r="T166" i="27"/>
  <c r="S166" i="27"/>
  <c r="R166" i="27"/>
  <c r="Q166" i="27"/>
  <c r="P166" i="27"/>
  <c r="O166" i="27"/>
  <c r="N166" i="27"/>
  <c r="M166" i="27"/>
  <c r="L166" i="27"/>
  <c r="K166" i="27"/>
  <c r="J166" i="27"/>
  <c r="I166" i="27"/>
  <c r="H166" i="27"/>
  <c r="G166" i="27"/>
  <c r="F166" i="27"/>
  <c r="E166" i="27"/>
  <c r="D166" i="27"/>
  <c r="BH165" i="27"/>
  <c r="BG165" i="27"/>
  <c r="BF165" i="27"/>
  <c r="BE165" i="27"/>
  <c r="BD165" i="27"/>
  <c r="BC165" i="27"/>
  <c r="BB165" i="27"/>
  <c r="BA165" i="27"/>
  <c r="AZ165" i="27"/>
  <c r="AY165" i="27"/>
  <c r="AX165" i="27"/>
  <c r="AW165" i="27"/>
  <c r="AV165" i="27"/>
  <c r="AU165" i="27"/>
  <c r="AT165" i="27"/>
  <c r="AS165" i="27"/>
  <c r="AR165" i="27"/>
  <c r="AQ165" i="27"/>
  <c r="AP165" i="27"/>
  <c r="AO165" i="27"/>
  <c r="AN165" i="27"/>
  <c r="AM165" i="27"/>
  <c r="AL165" i="27"/>
  <c r="AK165" i="27"/>
  <c r="AJ165" i="27"/>
  <c r="AI165" i="27"/>
  <c r="AH165" i="27"/>
  <c r="AF165" i="27"/>
  <c r="AE165" i="27"/>
  <c r="AD165" i="27"/>
  <c r="AC165" i="27"/>
  <c r="AB165" i="27"/>
  <c r="AA165" i="27"/>
  <c r="Z165" i="27"/>
  <c r="Y165" i="27"/>
  <c r="X165" i="27"/>
  <c r="W165" i="27"/>
  <c r="V165" i="27"/>
  <c r="U165" i="27"/>
  <c r="T165" i="27"/>
  <c r="S165" i="27"/>
  <c r="R165" i="27"/>
  <c r="Q165" i="27"/>
  <c r="P165" i="27"/>
  <c r="O165" i="27"/>
  <c r="N165" i="27"/>
  <c r="M165" i="27"/>
  <c r="L165" i="27"/>
  <c r="K165" i="27"/>
  <c r="I165" i="27"/>
  <c r="H165" i="27"/>
  <c r="G165" i="27"/>
  <c r="F165" i="27"/>
  <c r="E165" i="27"/>
  <c r="BI12" i="27"/>
  <c r="BI11" i="27"/>
  <c r="BI10" i="27"/>
  <c r="BI9" i="27"/>
  <c r="BI8" i="27"/>
  <c r="BI7" i="27"/>
  <c r="P11" i="17" l="1"/>
  <c r="Q11" i="17"/>
  <c r="P14" i="17"/>
  <c r="Q14" i="17"/>
  <c r="P16" i="17"/>
  <c r="Q16" i="17"/>
  <c r="P17" i="17"/>
  <c r="Q17" i="17"/>
  <c r="P18" i="17"/>
  <c r="Q18" i="17"/>
  <c r="P19" i="17"/>
  <c r="Q19" i="17"/>
  <c r="P20" i="17"/>
  <c r="Q20" i="17"/>
  <c r="P21" i="17"/>
  <c r="Q21" i="17"/>
  <c r="P22" i="17"/>
  <c r="Q22" i="17"/>
  <c r="P23" i="17"/>
  <c r="Q23" i="17"/>
  <c r="P24" i="17"/>
  <c r="Q24" i="17"/>
  <c r="P25" i="17"/>
  <c r="Q25" i="17"/>
  <c r="P26" i="17"/>
  <c r="Q26" i="17"/>
  <c r="P29" i="17"/>
  <c r="Q29" i="17"/>
  <c r="P30" i="17"/>
  <c r="Q30" i="17"/>
  <c r="P31" i="17"/>
  <c r="Q31" i="17"/>
  <c r="P32" i="17"/>
  <c r="Q32" i="17"/>
  <c r="P33" i="17"/>
  <c r="Q33" i="17"/>
  <c r="P34" i="17"/>
  <c r="Q34" i="17"/>
  <c r="P35" i="17"/>
  <c r="Q35" i="17"/>
  <c r="P40" i="17"/>
  <c r="Q40" i="17"/>
  <c r="P41" i="17"/>
  <c r="Q41" i="17"/>
  <c r="P42" i="17"/>
  <c r="Q42" i="17"/>
  <c r="P43" i="17"/>
  <c r="Q43" i="17"/>
  <c r="P44" i="17"/>
  <c r="Q44" i="17"/>
  <c r="P45" i="17"/>
  <c r="Q45" i="17"/>
  <c r="P46" i="17"/>
  <c r="Q46" i="17"/>
  <c r="P47" i="17"/>
  <c r="Q47" i="17"/>
  <c r="P48" i="17"/>
  <c r="Q48" i="17"/>
  <c r="P49" i="17"/>
  <c r="Q49" i="17"/>
  <c r="P50" i="17"/>
  <c r="Q50" i="17"/>
  <c r="P55" i="17"/>
  <c r="Q55" i="17"/>
  <c r="P56" i="17"/>
  <c r="Q56" i="17"/>
  <c r="P57" i="17"/>
  <c r="Q57" i="17"/>
  <c r="P59" i="17"/>
  <c r="Q59" i="17"/>
  <c r="P60" i="17"/>
  <c r="Q60" i="17"/>
  <c r="P66" i="17"/>
  <c r="Q66" i="17"/>
  <c r="P81" i="17"/>
  <c r="Q81" i="17"/>
  <c r="P88" i="17"/>
  <c r="Q88" i="17"/>
  <c r="P89" i="17"/>
  <c r="Q89" i="17"/>
  <c r="P90" i="17"/>
  <c r="Q90" i="17"/>
  <c r="P91" i="17"/>
  <c r="Q91" i="17"/>
  <c r="P92" i="17"/>
  <c r="Q92" i="17"/>
  <c r="P93" i="17"/>
  <c r="Q93" i="17"/>
  <c r="P94" i="17"/>
  <c r="Q94" i="17"/>
  <c r="P95" i="17"/>
  <c r="Q95" i="17"/>
  <c r="P96" i="17"/>
  <c r="Q96" i="17"/>
  <c r="P101" i="17"/>
  <c r="Q101" i="17"/>
  <c r="P105" i="17"/>
  <c r="Q105" i="17"/>
  <c r="P106" i="17"/>
  <c r="Q106" i="17"/>
  <c r="P107" i="17"/>
  <c r="Q107" i="17"/>
  <c r="P108" i="17"/>
  <c r="Q108" i="17"/>
  <c r="P109" i="17"/>
  <c r="Q109" i="17"/>
  <c r="P112" i="17"/>
  <c r="Q112" i="17"/>
  <c r="P113" i="17"/>
  <c r="Q113" i="17"/>
  <c r="P114" i="17"/>
  <c r="Q114" i="17"/>
  <c r="P115" i="17"/>
  <c r="Q115" i="17"/>
  <c r="P116" i="17"/>
  <c r="Q116" i="17"/>
  <c r="P117" i="17"/>
  <c r="Q117" i="17"/>
  <c r="P118" i="17"/>
  <c r="Q118" i="17"/>
  <c r="P119" i="17"/>
  <c r="Q119" i="17"/>
  <c r="P120" i="17"/>
  <c r="Q120" i="17"/>
  <c r="P121" i="17"/>
  <c r="Q121" i="17"/>
  <c r="P122" i="17"/>
  <c r="Q122" i="17"/>
  <c r="P123" i="17"/>
  <c r="Q123" i="17"/>
  <c r="P124" i="17"/>
  <c r="Q124" i="17"/>
  <c r="P125" i="17"/>
  <c r="Q125" i="17"/>
  <c r="P126" i="17"/>
  <c r="Q126" i="17"/>
  <c r="P127" i="17"/>
  <c r="Q127" i="17"/>
  <c r="P129" i="17"/>
  <c r="Q129" i="17"/>
  <c r="P131" i="17"/>
  <c r="Q131" i="17"/>
  <c r="P132" i="17"/>
  <c r="Q132" i="17"/>
  <c r="P133" i="17"/>
  <c r="Q133" i="17"/>
  <c r="P134" i="17"/>
  <c r="Q134" i="17"/>
  <c r="P135" i="17"/>
  <c r="Q135" i="17"/>
  <c r="P136" i="17"/>
  <c r="Q136" i="17"/>
  <c r="P140" i="17"/>
  <c r="Q140" i="17"/>
  <c r="P141" i="17"/>
  <c r="Q141" i="17"/>
  <c r="P142" i="17"/>
  <c r="Q142" i="17"/>
  <c r="P143" i="17"/>
  <c r="Q143" i="17"/>
  <c r="P144" i="17"/>
  <c r="Q144" i="17"/>
  <c r="P147" i="17"/>
  <c r="Q147" i="17"/>
  <c r="P148" i="17"/>
  <c r="Q148" i="17"/>
  <c r="P149" i="17"/>
  <c r="Q149" i="17"/>
  <c r="P150" i="17"/>
  <c r="Q150" i="17"/>
  <c r="P155" i="17"/>
  <c r="Q155" i="17"/>
  <c r="P156" i="17"/>
  <c r="Q156" i="17"/>
  <c r="P157" i="17"/>
  <c r="Q157" i="17"/>
  <c r="P158" i="17"/>
  <c r="Q158" i="17"/>
  <c r="P159" i="17"/>
  <c r="Q159" i="17"/>
  <c r="P160" i="17"/>
  <c r="Q160" i="17"/>
  <c r="P161" i="17"/>
  <c r="Q161" i="17"/>
  <c r="L15" i="11"/>
  <c r="L14" i="11"/>
  <c r="D15" i="11"/>
  <c r="D14" i="11"/>
  <c r="AF160" i="17" l="1"/>
  <c r="D62" i="15"/>
  <c r="C62" i="15"/>
  <c r="B62" i="15"/>
  <c r="F161" i="17"/>
  <c r="F160" i="17"/>
  <c r="F159" i="17"/>
  <c r="F158" i="17"/>
  <c r="F157" i="17"/>
  <c r="F156" i="17"/>
  <c r="F155" i="17"/>
  <c r="F154" i="17"/>
  <c r="F153" i="17"/>
  <c r="F152" i="17"/>
  <c r="F151" i="17"/>
  <c r="F150" i="17"/>
  <c r="F149" i="17"/>
  <c r="F148" i="17"/>
  <c r="F147" i="17"/>
  <c r="F146" i="17"/>
  <c r="F145" i="17"/>
  <c r="F144" i="17"/>
  <c r="F143" i="17"/>
  <c r="F142" i="17"/>
  <c r="F141" i="17"/>
  <c r="F140" i="17"/>
  <c r="F139" i="17"/>
  <c r="F138" i="17"/>
  <c r="F137" i="17"/>
  <c r="F136" i="17"/>
  <c r="F135" i="17"/>
  <c r="F134" i="17"/>
  <c r="F133" i="17"/>
  <c r="F132" i="17"/>
  <c r="F131" i="17"/>
  <c r="F130" i="17"/>
  <c r="F129" i="17"/>
  <c r="F128" i="17"/>
  <c r="F127" i="17"/>
  <c r="F126" i="17"/>
  <c r="F125" i="17"/>
  <c r="F124" i="17"/>
  <c r="F123" i="17"/>
  <c r="F122" i="17"/>
  <c r="F121" i="17"/>
  <c r="F120" i="17"/>
  <c r="F119" i="17"/>
  <c r="F118" i="17"/>
  <c r="F117" i="17"/>
  <c r="F116" i="17"/>
  <c r="F115" i="17"/>
  <c r="F114" i="17"/>
  <c r="F113" i="17"/>
  <c r="F112" i="17"/>
  <c r="F111" i="17"/>
  <c r="F110" i="17"/>
  <c r="F109" i="17"/>
  <c r="F108" i="17"/>
  <c r="F107" i="17"/>
  <c r="F106" i="17"/>
  <c r="F105" i="17"/>
  <c r="F104" i="17"/>
  <c r="F103" i="17"/>
  <c r="F102" i="17"/>
  <c r="F101" i="17"/>
  <c r="F100" i="17"/>
  <c r="F99" i="17"/>
  <c r="F98" i="17"/>
  <c r="F97" i="17"/>
  <c r="F96" i="17"/>
  <c r="F95" i="17"/>
  <c r="F94" i="17"/>
  <c r="F93" i="17"/>
  <c r="F92" i="17"/>
  <c r="F91" i="17"/>
  <c r="F90" i="17"/>
  <c r="F89" i="17"/>
  <c r="F88" i="17"/>
  <c r="F87" i="17"/>
  <c r="F86" i="17"/>
  <c r="F85" i="17"/>
  <c r="F84" i="17"/>
  <c r="F83" i="17"/>
  <c r="F82" i="17"/>
  <c r="F81" i="17"/>
  <c r="F80" i="17"/>
  <c r="F79" i="17"/>
  <c r="F78"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6" i="17"/>
  <c r="F15" i="17"/>
  <c r="F14" i="17"/>
  <c r="F13" i="17"/>
  <c r="F12" i="17"/>
  <c r="F11" i="17"/>
  <c r="F10" i="17"/>
  <c r="F17" i="17"/>
  <c r="AB150" i="17" l="1"/>
  <c r="AA150" i="17"/>
  <c r="AB149" i="17"/>
  <c r="AA149" i="17"/>
  <c r="AB148" i="17"/>
  <c r="AA148" i="17"/>
  <c r="AB109" i="17"/>
  <c r="AA109" i="17"/>
  <c r="AB108" i="17"/>
  <c r="AA108" i="17"/>
  <c r="AB107" i="17"/>
  <c r="AA107" i="17"/>
  <c r="AB106" i="17"/>
  <c r="AA106" i="17"/>
  <c r="AB105" i="17"/>
  <c r="AA105" i="17"/>
  <c r="AB96" i="17"/>
  <c r="AA96" i="17"/>
  <c r="AB91" i="17"/>
  <c r="AA91" i="17"/>
  <c r="AB81" i="17"/>
  <c r="AA81" i="17"/>
  <c r="AB66" i="17"/>
  <c r="AA66" i="17"/>
  <c r="AB60" i="17"/>
  <c r="AA60" i="17"/>
  <c r="AB59" i="17"/>
  <c r="AA59" i="17"/>
  <c r="AB57" i="17"/>
  <c r="AA57" i="17"/>
  <c r="AB56" i="17"/>
  <c r="AA56" i="17"/>
  <c r="AB55" i="17"/>
  <c r="AA55" i="17"/>
  <c r="AB44" i="17"/>
  <c r="AA44" i="17"/>
  <c r="AB40" i="17"/>
  <c r="AA40" i="17"/>
  <c r="AB34" i="17"/>
  <c r="AA34" i="17"/>
  <c r="AB32" i="17"/>
  <c r="AA32" i="17"/>
  <c r="AB31" i="17"/>
  <c r="AA31" i="17"/>
  <c r="AB30" i="17"/>
  <c r="AA30" i="17"/>
  <c r="AB29" i="17"/>
  <c r="AA29" i="17"/>
  <c r="AB24" i="17"/>
  <c r="AA24" i="17"/>
  <c r="AE150" i="17" l="1" a="1"/>
  <c r="AE150" i="17" s="1"/>
  <c r="AD150" i="17" a="1"/>
  <c r="AD150" i="17" s="1"/>
  <c r="AE149" i="17" a="1"/>
  <c r="AE149" i="17" s="1"/>
  <c r="AD149" i="17" a="1"/>
  <c r="AD149" i="17" s="1"/>
  <c r="AE148" i="17" a="1"/>
  <c r="AE148" i="17" s="1"/>
  <c r="AD148" i="17" a="1"/>
  <c r="AD148" i="17" s="1"/>
  <c r="AE109" i="17" a="1"/>
  <c r="AE109" i="17" s="1"/>
  <c r="AD109" i="17" a="1"/>
  <c r="AD109" i="17" s="1"/>
  <c r="AE108" i="17" a="1"/>
  <c r="AE108" i="17" s="1"/>
  <c r="AD108" i="17" a="1"/>
  <c r="AD108" i="17" s="1"/>
  <c r="AE107" i="17" a="1"/>
  <c r="AE107" i="17" s="1"/>
  <c r="AD107" i="17" a="1"/>
  <c r="AD107" i="17" s="1"/>
  <c r="AE106" i="17" a="1"/>
  <c r="AE106" i="17" s="1"/>
  <c r="AD106" i="17" a="1"/>
  <c r="AD106" i="17" s="1"/>
  <c r="AE105" i="17" a="1"/>
  <c r="AE105" i="17" s="1"/>
  <c r="AD105" i="17" a="1"/>
  <c r="AD105" i="17" s="1"/>
  <c r="AE96" i="17" a="1"/>
  <c r="AE96" i="17" s="1"/>
  <c r="AD96" i="17" a="1"/>
  <c r="AD96" i="17" s="1"/>
  <c r="AE91" i="17" a="1"/>
  <c r="AE91" i="17" s="1"/>
  <c r="AD91" i="17" a="1"/>
  <c r="AD91" i="17" s="1"/>
  <c r="AE81" i="17" a="1"/>
  <c r="AE81" i="17" s="1"/>
  <c r="AD81" i="17" a="1"/>
  <c r="AD81" i="17" s="1"/>
  <c r="AE66" i="17" a="1"/>
  <c r="AE66" i="17" s="1"/>
  <c r="AD66" i="17" a="1"/>
  <c r="AD66" i="17" s="1"/>
  <c r="AE60" i="17" a="1"/>
  <c r="AE60" i="17" s="1"/>
  <c r="AD60" i="17" a="1"/>
  <c r="AD60" i="17" s="1"/>
  <c r="AE59" i="17" a="1"/>
  <c r="AE59" i="17" s="1"/>
  <c r="AD59" i="17" a="1"/>
  <c r="AD59" i="17" s="1"/>
  <c r="AE57" i="17" a="1"/>
  <c r="AE57" i="17" s="1"/>
  <c r="AD57" i="17" a="1"/>
  <c r="AD57" i="17" s="1"/>
  <c r="AE56" i="17" a="1"/>
  <c r="AE56" i="17" s="1"/>
  <c r="AD56" i="17" a="1"/>
  <c r="AD56" i="17" s="1"/>
  <c r="AE55" i="17" a="1"/>
  <c r="AE55" i="17" s="1"/>
  <c r="AD55" i="17" a="1"/>
  <c r="AD55" i="17" s="1"/>
  <c r="AE44" i="17" a="1"/>
  <c r="AE44" i="17" s="1"/>
  <c r="AD44" i="17" a="1"/>
  <c r="AD44" i="17" s="1"/>
  <c r="AE40" i="17" a="1"/>
  <c r="AE40" i="17" s="1"/>
  <c r="AD40" i="17" a="1"/>
  <c r="AD40" i="17" s="1"/>
  <c r="AE34" i="17" a="1"/>
  <c r="AE34" i="17" s="1"/>
  <c r="AD34" i="17" a="1"/>
  <c r="AD34" i="17" s="1"/>
  <c r="AE32" i="17" a="1"/>
  <c r="AE32" i="17" s="1"/>
  <c r="AD32" i="17" a="1"/>
  <c r="AD32" i="17" s="1"/>
  <c r="AE31" i="17" a="1"/>
  <c r="AE31" i="17" s="1"/>
  <c r="AD31" i="17" a="1"/>
  <c r="AD31" i="17" s="1"/>
  <c r="AE30" i="17" a="1"/>
  <c r="AE30" i="17" s="1"/>
  <c r="AD30" i="17" a="1"/>
  <c r="AD30" i="17" s="1"/>
  <c r="AE29" i="17" a="1"/>
  <c r="AE29" i="17" s="1"/>
  <c r="AD29" i="17" a="1"/>
  <c r="AD29" i="17" s="1"/>
  <c r="AE24" i="17" a="1"/>
  <c r="AE24" i="17" s="1"/>
  <c r="AD24" i="17" a="1"/>
  <c r="AD24" i="17" s="1"/>
  <c r="V150" i="17"/>
  <c r="Z150" i="17" s="1"/>
  <c r="V149" i="17"/>
  <c r="Y149" i="17" s="1"/>
  <c r="V148" i="17"/>
  <c r="Z148" i="17" s="1"/>
  <c r="V109" i="17"/>
  <c r="Y109" i="17" s="1"/>
  <c r="V108" i="17"/>
  <c r="Z108" i="17" s="1"/>
  <c r="V107" i="17"/>
  <c r="Z107" i="17" s="1"/>
  <c r="V106" i="17"/>
  <c r="V105" i="17"/>
  <c r="Z105" i="17" s="1"/>
  <c r="V96" i="17"/>
  <c r="X96" i="17" s="1"/>
  <c r="V91" i="17"/>
  <c r="Z91" i="17" s="1"/>
  <c r="V81" i="17"/>
  <c r="Y81" i="17" s="1"/>
  <c r="V66" i="17"/>
  <c r="X66" i="17" s="1"/>
  <c r="V60" i="17"/>
  <c r="X60" i="17" s="1"/>
  <c r="V59" i="17"/>
  <c r="Z59" i="17" s="1"/>
  <c r="V57" i="17"/>
  <c r="V56" i="17"/>
  <c r="W56" i="17" s="1"/>
  <c r="V55" i="17"/>
  <c r="Z55" i="17" s="1"/>
  <c r="V44" i="17"/>
  <c r="X44" i="17" s="1"/>
  <c r="V40" i="17"/>
  <c r="W40" i="17" s="1"/>
  <c r="V34" i="17"/>
  <c r="X34" i="17" s="1"/>
  <c r="V32" i="17"/>
  <c r="W32" i="17" s="1"/>
  <c r="V31" i="17"/>
  <c r="Z31" i="17" s="1"/>
  <c r="V30" i="17"/>
  <c r="Z30" i="17" s="1"/>
  <c r="V29" i="17"/>
  <c r="Z29" i="17" s="1"/>
  <c r="V24" i="17"/>
  <c r="X24" i="17" s="1"/>
  <c r="T150" i="17"/>
  <c r="S150" i="17"/>
  <c r="T149" i="17"/>
  <c r="S149" i="17"/>
  <c r="T148" i="17"/>
  <c r="S148" i="17"/>
  <c r="T109" i="17"/>
  <c r="S109" i="17"/>
  <c r="T108" i="17"/>
  <c r="S108" i="17"/>
  <c r="T107" i="17"/>
  <c r="S107" i="17"/>
  <c r="T106" i="17"/>
  <c r="S106" i="17"/>
  <c r="T105" i="17"/>
  <c r="S105" i="17"/>
  <c r="T96" i="17"/>
  <c r="S96" i="17"/>
  <c r="T91" i="17"/>
  <c r="S91" i="17"/>
  <c r="T81" i="17"/>
  <c r="S81" i="17"/>
  <c r="T66" i="17"/>
  <c r="S66" i="17"/>
  <c r="T60" i="17"/>
  <c r="S60" i="17"/>
  <c r="T59" i="17"/>
  <c r="S59" i="17"/>
  <c r="T57" i="17"/>
  <c r="S57" i="17"/>
  <c r="T56" i="17"/>
  <c r="S56" i="17"/>
  <c r="T55" i="17"/>
  <c r="S55" i="17"/>
  <c r="T44" i="17"/>
  <c r="S44" i="17"/>
  <c r="T40" i="17"/>
  <c r="S40" i="17"/>
  <c r="T34" i="17"/>
  <c r="S34" i="17"/>
  <c r="T32" i="17"/>
  <c r="S32" i="17"/>
  <c r="T31" i="17"/>
  <c r="S31" i="17"/>
  <c r="T30" i="17"/>
  <c r="S30" i="17"/>
  <c r="T29" i="17"/>
  <c r="S29" i="17"/>
  <c r="T24" i="17"/>
  <c r="S24" i="17"/>
  <c r="J15" i="11"/>
  <c r="J14" i="11"/>
  <c r="H15" i="11"/>
  <c r="H14" i="11"/>
  <c r="F15" i="11"/>
  <c r="M15" i="11" s="1"/>
  <c r="F14" i="11"/>
  <c r="M14" i="11" l="1"/>
  <c r="P15" i="17" s="1"/>
  <c r="Q15" i="17"/>
  <c r="Q27" i="17"/>
  <c r="Q39" i="17"/>
  <c r="Q51" i="17"/>
  <c r="Q63" i="17"/>
  <c r="Q67" i="17"/>
  <c r="Q71" i="17"/>
  <c r="Q75" i="17"/>
  <c r="Q79" i="17"/>
  <c r="Q83" i="17"/>
  <c r="Q87" i="17"/>
  <c r="Q99" i="17"/>
  <c r="Q103" i="17"/>
  <c r="Q111" i="17"/>
  <c r="Q139" i="17"/>
  <c r="Q151" i="17"/>
  <c r="Q28" i="17"/>
  <c r="Q52" i="17"/>
  <c r="Q68" i="17"/>
  <c r="Q76" i="17"/>
  <c r="Q84" i="17"/>
  <c r="Q100" i="17"/>
  <c r="Q128" i="17"/>
  <c r="Q10" i="17"/>
  <c r="Q54" i="17"/>
  <c r="Q74" i="17"/>
  <c r="Q98" i="17"/>
  <c r="Q154" i="17"/>
  <c r="Q12" i="17"/>
  <c r="Q36" i="17"/>
  <c r="Q64" i="17"/>
  <c r="Q72" i="17"/>
  <c r="Q80" i="17"/>
  <c r="Q104" i="17"/>
  <c r="Q152" i="17"/>
  <c r="Q58" i="17"/>
  <c r="Q82" i="17"/>
  <c r="Q110" i="17"/>
  <c r="Q146" i="17"/>
  <c r="Q102" i="17"/>
  <c r="Q70" i="17"/>
  <c r="Q86" i="17"/>
  <c r="Q138" i="17"/>
  <c r="Q13" i="17"/>
  <c r="Q37" i="17"/>
  <c r="Q53" i="17"/>
  <c r="Q61" i="17"/>
  <c r="Q65" i="17"/>
  <c r="Q69" i="17"/>
  <c r="Q73" i="17"/>
  <c r="Q77" i="17"/>
  <c r="Q85" i="17"/>
  <c r="Q97" i="17"/>
  <c r="Q137" i="17"/>
  <c r="Q145" i="17"/>
  <c r="Q153" i="17"/>
  <c r="Q38" i="17"/>
  <c r="Q62" i="17"/>
  <c r="Q78" i="17"/>
  <c r="Q130" i="17"/>
  <c r="Z81" i="17"/>
  <c r="W60" i="17"/>
  <c r="Z60" i="17"/>
  <c r="W81" i="17"/>
  <c r="Y32" i="17"/>
  <c r="Y66" i="17"/>
  <c r="Y108" i="17"/>
  <c r="Z109" i="17"/>
  <c r="Y29" i="17"/>
  <c r="Y91" i="17"/>
  <c r="X106" i="17"/>
  <c r="Z106" i="17"/>
  <c r="Y106" i="17"/>
  <c r="X57" i="17"/>
  <c r="W57" i="17"/>
  <c r="X107" i="17"/>
  <c r="Y40" i="17"/>
  <c r="W44" i="17"/>
  <c r="W105" i="17"/>
  <c r="W148" i="17"/>
  <c r="X148" i="17"/>
  <c r="X105" i="17"/>
  <c r="W108" i="17"/>
  <c r="X81" i="17"/>
  <c r="X32" i="17"/>
  <c r="Y34" i="17"/>
  <c r="X59" i="17"/>
  <c r="X40" i="17"/>
  <c r="Y105" i="17"/>
  <c r="Y148" i="17"/>
  <c r="Z149" i="17"/>
  <c r="Z44" i="17"/>
  <c r="W91" i="17"/>
  <c r="X56" i="17"/>
  <c r="Y56" i="17"/>
  <c r="W29" i="17"/>
  <c r="W109" i="17"/>
  <c r="W149" i="17"/>
  <c r="X55" i="17"/>
  <c r="X31" i="17"/>
  <c r="Y44" i="17"/>
  <c r="Y60" i="17"/>
  <c r="Y107" i="17"/>
  <c r="Z66" i="17"/>
  <c r="Z34" i="17"/>
  <c r="W30" i="17"/>
  <c r="W150" i="17"/>
  <c r="X150" i="17"/>
  <c r="X30" i="17"/>
  <c r="Z96" i="17"/>
  <c r="Z57" i="17"/>
  <c r="W31" i="17"/>
  <c r="W55" i="17"/>
  <c r="X149" i="17"/>
  <c r="X109" i="17"/>
  <c r="X29" i="17"/>
  <c r="Y30" i="17"/>
  <c r="Z56" i="17"/>
  <c r="Z40" i="17"/>
  <c r="Z32" i="17"/>
  <c r="Z24" i="17"/>
  <c r="W24" i="17"/>
  <c r="W96" i="17"/>
  <c r="X108" i="17"/>
  <c r="X91" i="17"/>
  <c r="Y31" i="17"/>
  <c r="Y55" i="17"/>
  <c r="Y150" i="17"/>
  <c r="Y24" i="17"/>
  <c r="W34" i="17"/>
  <c r="W66" i="17"/>
  <c r="W106" i="17"/>
  <c r="Y57" i="17"/>
  <c r="Y96" i="17"/>
  <c r="W59" i="17"/>
  <c r="W107" i="17"/>
  <c r="Y59" i="17"/>
  <c r="C170" i="28"/>
  <c r="D170" i="28"/>
  <c r="E170" i="28"/>
  <c r="F170" i="28"/>
  <c r="G170" i="28"/>
  <c r="H170" i="28"/>
  <c r="P87" i="17" l="1"/>
  <c r="P99" i="17"/>
  <c r="P63" i="17"/>
  <c r="P138" i="17"/>
  <c r="P78" i="17"/>
  <c r="P58" i="17"/>
  <c r="P73" i="17"/>
  <c r="P75" i="17"/>
  <c r="P39" i="17"/>
  <c r="P69" i="17"/>
  <c r="P71" i="17"/>
  <c r="P51" i="17"/>
  <c r="P146" i="17"/>
  <c r="P10" i="17"/>
  <c r="P38" i="17"/>
  <c r="P65" i="17"/>
  <c r="P128" i="17"/>
  <c r="P98" i="17"/>
  <c r="P154" i="17"/>
  <c r="P153" i="17"/>
  <c r="P61" i="17"/>
  <c r="P104" i="17"/>
  <c r="P82" i="17"/>
  <c r="P145" i="17"/>
  <c r="P53" i="17"/>
  <c r="P76" i="17"/>
  <c r="P74" i="17"/>
  <c r="P110" i="17"/>
  <c r="P137" i="17"/>
  <c r="P37" i="17"/>
  <c r="P64" i="17"/>
  <c r="P62" i="17"/>
  <c r="P102" i="17"/>
  <c r="P97" i="17"/>
  <c r="P13" i="17"/>
  <c r="P52" i="17"/>
  <c r="P111" i="17"/>
  <c r="P54" i="17"/>
  <c r="P86" i="17"/>
  <c r="P85" i="17"/>
  <c r="P103" i="17"/>
  <c r="P151" i="17"/>
  <c r="P72" i="17"/>
  <c r="P83" i="17"/>
  <c r="P152" i="17"/>
  <c r="P68" i="17"/>
  <c r="P67" i="17"/>
  <c r="P27" i="17"/>
  <c r="P100" i="17"/>
  <c r="P36" i="17"/>
  <c r="P130" i="17"/>
  <c r="P70" i="17"/>
  <c r="P77" i="17"/>
  <c r="P139" i="17"/>
  <c r="P84" i="17"/>
  <c r="P28" i="17"/>
  <c r="P79" i="17"/>
  <c r="P80" i="17"/>
  <c r="P12" i="17"/>
  <c r="J170" i="28"/>
  <c r="K170" i="28"/>
  <c r="L170" i="28"/>
  <c r="M170" i="28"/>
  <c r="N170" i="28"/>
  <c r="O170" i="28"/>
  <c r="P170" i="28"/>
  <c r="Q170" i="28"/>
  <c r="R170" i="28"/>
  <c r="S170" i="28"/>
  <c r="T170" i="28"/>
  <c r="U170" i="28"/>
  <c r="V170" i="28"/>
  <c r="W170" i="28"/>
  <c r="X170" i="28"/>
  <c r="Y170" i="28"/>
  <c r="AA170" i="28" l="1"/>
  <c r="AB170" i="28"/>
  <c r="AC170" i="28"/>
  <c r="AD170" i="28"/>
  <c r="AE170" i="28"/>
  <c r="AG170" i="28"/>
  <c r="AH170" i="28"/>
  <c r="AI170" i="28"/>
  <c r="AJ170" i="28"/>
  <c r="AK170" i="28"/>
  <c r="AL170" i="28"/>
  <c r="AN170" i="28"/>
  <c r="AO170" i="28"/>
  <c r="AP170" i="28"/>
  <c r="AR170" i="28"/>
  <c r="AS170" i="28"/>
  <c r="AU170" i="28"/>
  <c r="AV170" i="28"/>
  <c r="AW170" i="28"/>
  <c r="AX170" i="28"/>
  <c r="AY170" i="28"/>
  <c r="BA170" i="28"/>
  <c r="BB170" i="28"/>
  <c r="BC170" i="28"/>
  <c r="BD170" i="28"/>
  <c r="BE170" i="28"/>
  <c r="BF170" i="28"/>
  <c r="C171" i="28"/>
  <c r="D171" i="28"/>
  <c r="E171" i="28"/>
  <c r="F171" i="28"/>
  <c r="G171" i="28"/>
  <c r="H171" i="28"/>
  <c r="J171" i="28"/>
  <c r="K171" i="28"/>
  <c r="L171" i="28"/>
  <c r="M171" i="28"/>
  <c r="N171" i="28"/>
  <c r="O171" i="28"/>
  <c r="P171" i="28"/>
  <c r="Q171" i="28"/>
  <c r="R171" i="28"/>
  <c r="S171" i="28"/>
  <c r="T171" i="28"/>
  <c r="U171" i="28"/>
  <c r="V171" i="28"/>
  <c r="W171" i="28"/>
  <c r="X171" i="28"/>
  <c r="Y171" i="28"/>
  <c r="AA171" i="28"/>
  <c r="AB171" i="28"/>
  <c r="AC171" i="28"/>
  <c r="AG171" i="28"/>
  <c r="AH171" i="28"/>
  <c r="AI171" i="28"/>
  <c r="AJ171" i="28"/>
  <c r="AK171" i="28"/>
  <c r="AL171" i="28"/>
  <c r="AN171" i="28"/>
  <c r="AO171" i="28"/>
  <c r="AP171" i="28"/>
  <c r="AR171" i="28"/>
  <c r="AS171" i="28"/>
  <c r="AU171" i="28"/>
  <c r="AV171" i="28"/>
  <c r="AW171" i="28"/>
  <c r="AX171" i="28"/>
  <c r="AY171" i="28"/>
  <c r="BA171" i="28"/>
  <c r="BB171" i="28"/>
  <c r="BC171" i="28"/>
  <c r="BD171" i="28"/>
  <c r="BE171" i="28"/>
  <c r="BF171" i="28"/>
  <c r="C172" i="28"/>
  <c r="D172" i="28"/>
  <c r="E172" i="28"/>
  <c r="F172" i="28"/>
  <c r="G172" i="28"/>
  <c r="H172" i="28"/>
  <c r="J172" i="28"/>
  <c r="K172" i="28"/>
  <c r="L172" i="28"/>
  <c r="M172" i="28"/>
  <c r="N172" i="28"/>
  <c r="O172" i="28"/>
  <c r="P172" i="28"/>
  <c r="Q172" i="28"/>
  <c r="R172" i="28"/>
  <c r="T172" i="28"/>
  <c r="U172" i="28"/>
  <c r="V172" i="28"/>
  <c r="W172" i="28"/>
  <c r="X172" i="28"/>
  <c r="Y172" i="28"/>
  <c r="AA172" i="28"/>
  <c r="AB172" i="28"/>
  <c r="AC172" i="28"/>
  <c r="AD172" i="28"/>
  <c r="AE172" i="28"/>
  <c r="AG172" i="28"/>
  <c r="AH172" i="28"/>
  <c r="AI172" i="28"/>
  <c r="AJ172" i="28"/>
  <c r="AK172" i="28"/>
  <c r="AL172" i="28"/>
  <c r="AN172" i="28"/>
  <c r="AO172" i="28"/>
  <c r="AP172" i="28"/>
  <c r="AR172" i="28"/>
  <c r="AS172" i="28"/>
  <c r="AU172" i="28"/>
  <c r="AV172" i="28"/>
  <c r="AW172" i="28"/>
  <c r="AX172" i="28"/>
  <c r="AY172" i="28"/>
  <c r="BA172" i="28"/>
  <c r="BB172" i="28"/>
  <c r="BC172" i="28"/>
  <c r="BD172" i="28"/>
  <c r="BE172" i="28"/>
  <c r="BF172" i="28"/>
  <c r="C173" i="28"/>
  <c r="D173" i="28"/>
  <c r="E173" i="28"/>
  <c r="F173" i="28"/>
  <c r="G173" i="28"/>
  <c r="H173" i="28"/>
  <c r="J173" i="28"/>
  <c r="K173" i="28"/>
  <c r="L173" i="28"/>
  <c r="M173" i="28"/>
  <c r="N173" i="28"/>
  <c r="O173" i="28"/>
  <c r="P173" i="28"/>
  <c r="Q173" i="28"/>
  <c r="R173" i="28"/>
  <c r="T173" i="28"/>
  <c r="U173" i="28"/>
  <c r="V173" i="28"/>
  <c r="W173" i="28"/>
  <c r="X173" i="28"/>
  <c r="Y173" i="28"/>
  <c r="AA173" i="28"/>
  <c r="AB173" i="28"/>
  <c r="AC173" i="28"/>
  <c r="AD173" i="28"/>
  <c r="AE173" i="28"/>
  <c r="AG173" i="28"/>
  <c r="AH173" i="28"/>
  <c r="AI173" i="28"/>
  <c r="AJ173" i="28"/>
  <c r="AK173" i="28"/>
  <c r="AL173" i="28"/>
  <c r="AN173" i="28"/>
  <c r="AO173" i="28"/>
  <c r="AP173" i="28"/>
  <c r="AR173" i="28"/>
  <c r="AS173" i="28"/>
  <c r="AU173" i="28"/>
  <c r="AV173" i="28"/>
  <c r="AW173" i="28"/>
  <c r="AX173" i="28"/>
  <c r="AY173" i="28"/>
  <c r="BA173" i="28"/>
  <c r="BB173" i="28"/>
  <c r="BC173" i="28"/>
  <c r="BD173" i="28"/>
  <c r="BE173" i="28"/>
  <c r="BF173" i="28"/>
  <c r="C174" i="28"/>
  <c r="D174" i="28"/>
  <c r="E174" i="28"/>
  <c r="F174" i="28"/>
  <c r="G174" i="28"/>
  <c r="H174" i="28"/>
  <c r="J174" i="28"/>
  <c r="K174" i="28"/>
  <c r="L174" i="28"/>
  <c r="M174" i="28"/>
  <c r="N174" i="28"/>
  <c r="O174" i="28"/>
  <c r="P174" i="28"/>
  <c r="Q174" i="28"/>
  <c r="R174" i="28"/>
  <c r="T174" i="28"/>
  <c r="U174" i="28"/>
  <c r="V174" i="28"/>
  <c r="W174" i="28"/>
  <c r="X174" i="28"/>
  <c r="Y174" i="28"/>
  <c r="AA174" i="28"/>
  <c r="AB174" i="28"/>
  <c r="AC174" i="28"/>
  <c r="AD174" i="28"/>
  <c r="AE174" i="28"/>
  <c r="AG174" i="28"/>
  <c r="AH174" i="28"/>
  <c r="AI174" i="28"/>
  <c r="AJ174" i="28"/>
  <c r="AK174" i="28"/>
  <c r="AL174" i="28"/>
  <c r="AN174" i="28"/>
  <c r="AO174" i="28"/>
  <c r="AP174" i="28"/>
  <c r="AR174" i="28"/>
  <c r="AS174" i="28"/>
  <c r="AU174" i="28"/>
  <c r="AV174" i="28"/>
  <c r="AW174" i="28"/>
  <c r="AX174" i="28"/>
  <c r="AY174" i="28"/>
  <c r="BA174" i="28"/>
  <c r="BB174" i="28"/>
  <c r="BC174" i="28"/>
  <c r="BD174" i="28"/>
  <c r="BE174" i="28"/>
  <c r="BF174" i="28"/>
  <c r="C175" i="28"/>
  <c r="D175" i="28"/>
  <c r="E175" i="28"/>
  <c r="F175" i="28"/>
  <c r="G175" i="28"/>
  <c r="H175" i="28"/>
  <c r="J175" i="28"/>
  <c r="K175" i="28"/>
  <c r="L175" i="28"/>
  <c r="M175" i="28"/>
  <c r="N175" i="28"/>
  <c r="O175" i="28"/>
  <c r="P175" i="28"/>
  <c r="Q175" i="28"/>
  <c r="R175" i="28"/>
  <c r="S175" i="28"/>
  <c r="T175" i="28"/>
  <c r="U175" i="28"/>
  <c r="V175" i="28"/>
  <c r="W175" i="28"/>
  <c r="X175" i="28"/>
  <c r="Y175" i="28"/>
  <c r="AA175" i="28"/>
  <c r="AB175" i="28"/>
  <c r="AC175" i="28"/>
  <c r="AD175" i="28"/>
  <c r="AE175" i="28"/>
  <c r="AG175" i="28"/>
  <c r="AH175" i="28"/>
  <c r="AI175" i="28"/>
  <c r="AJ175" i="28"/>
  <c r="AK175" i="28"/>
  <c r="AL175" i="28"/>
  <c r="AN175" i="28"/>
  <c r="AO175" i="28"/>
  <c r="AP175" i="28"/>
  <c r="AR175" i="28"/>
  <c r="AS175" i="28"/>
  <c r="AU175" i="28"/>
  <c r="AV175" i="28"/>
  <c r="AW175" i="28"/>
  <c r="AX175" i="28"/>
  <c r="AY175" i="28"/>
  <c r="BA175" i="28"/>
  <c r="BB175" i="28"/>
  <c r="BC175" i="28"/>
  <c r="BD175" i="28"/>
  <c r="BE175" i="28"/>
  <c r="BF175" i="28"/>
  <c r="C176" i="28"/>
  <c r="D176" i="28"/>
  <c r="E176" i="28"/>
  <c r="F176" i="28"/>
  <c r="G176" i="28"/>
  <c r="H176" i="28"/>
  <c r="J176" i="28"/>
  <c r="K176" i="28"/>
  <c r="L176" i="28"/>
  <c r="M176" i="28"/>
  <c r="N176" i="28"/>
  <c r="O176" i="28"/>
  <c r="P176" i="28"/>
  <c r="Q176" i="28"/>
  <c r="R176" i="28"/>
  <c r="S176" i="28"/>
  <c r="T176" i="28"/>
  <c r="U176" i="28"/>
  <c r="V176" i="28"/>
  <c r="W176" i="28"/>
  <c r="X176" i="28"/>
  <c r="Y176" i="28"/>
  <c r="AA176" i="28"/>
  <c r="AB176" i="28"/>
  <c r="AC176" i="28"/>
  <c r="AD176" i="28"/>
  <c r="AE176" i="28"/>
  <c r="AG176" i="28"/>
  <c r="AH176" i="28"/>
  <c r="AI176" i="28"/>
  <c r="AJ176" i="28"/>
  <c r="AK176" i="28"/>
  <c r="AL176" i="28"/>
  <c r="AN176" i="28"/>
  <c r="AR176" i="28"/>
  <c r="AS176" i="28"/>
  <c r="AU176" i="28"/>
  <c r="AV176" i="28"/>
  <c r="AW176" i="28"/>
  <c r="AX176" i="28"/>
  <c r="AY176" i="28"/>
  <c r="BA176" i="28"/>
  <c r="BB176" i="28"/>
  <c r="BC176" i="28"/>
  <c r="BD176" i="28"/>
  <c r="BE176" i="28"/>
  <c r="BF176" i="28"/>
  <c r="C177" i="28"/>
  <c r="D177" i="28"/>
  <c r="E177" i="28"/>
  <c r="F177" i="28"/>
  <c r="G177" i="28"/>
  <c r="H177" i="28"/>
  <c r="J177" i="28"/>
  <c r="K177" i="28"/>
  <c r="L177" i="28"/>
  <c r="M177" i="28"/>
  <c r="N177" i="28"/>
  <c r="O177" i="28"/>
  <c r="P177" i="28"/>
  <c r="Q177" i="28"/>
  <c r="R177" i="28"/>
  <c r="S177" i="28"/>
  <c r="T177" i="28"/>
  <c r="U177" i="28"/>
  <c r="V177" i="28"/>
  <c r="W177" i="28"/>
  <c r="X177" i="28"/>
  <c r="Y177" i="28"/>
  <c r="AA177" i="28"/>
  <c r="AB177" i="28"/>
  <c r="AC177" i="28"/>
  <c r="AD177" i="28"/>
  <c r="AE177" i="28"/>
  <c r="AG177" i="28"/>
  <c r="AH177" i="28"/>
  <c r="AI177" i="28"/>
  <c r="AJ177" i="28"/>
  <c r="AK177" i="28"/>
  <c r="AL177" i="28"/>
  <c r="AN177" i="28"/>
  <c r="AR177" i="28"/>
  <c r="AS177" i="28"/>
  <c r="AU177" i="28"/>
  <c r="AV177" i="28"/>
  <c r="AW177" i="28"/>
  <c r="AX177" i="28"/>
  <c r="AY177" i="28"/>
  <c r="BA177" i="28"/>
  <c r="BB177" i="28"/>
  <c r="BC177" i="28"/>
  <c r="BD177" i="28"/>
  <c r="BE177" i="28"/>
  <c r="BF177" i="28"/>
  <c r="C178" i="28"/>
  <c r="D178" i="28"/>
  <c r="E178" i="28"/>
  <c r="F178" i="28"/>
  <c r="G178" i="28"/>
  <c r="H178" i="28"/>
  <c r="J178" i="28"/>
  <c r="K178" i="28"/>
  <c r="L178" i="28"/>
  <c r="M178" i="28"/>
  <c r="N178" i="28"/>
  <c r="O178" i="28"/>
  <c r="P178" i="28"/>
  <c r="Q178" i="28"/>
  <c r="R178" i="28"/>
  <c r="S178" i="28"/>
  <c r="T178" i="28"/>
  <c r="U178" i="28"/>
  <c r="V178" i="28"/>
  <c r="W178" i="28"/>
  <c r="X178" i="28"/>
  <c r="Y178" i="28"/>
  <c r="AA178" i="28"/>
  <c r="AB178" i="28"/>
  <c r="AC178" i="28"/>
  <c r="AD178" i="28"/>
  <c r="AE178" i="28"/>
  <c r="AG178" i="28"/>
  <c r="AH178" i="28"/>
  <c r="AI178" i="28"/>
  <c r="AJ178" i="28"/>
  <c r="AK178" i="28"/>
  <c r="AL178" i="28"/>
  <c r="AN178" i="28"/>
  <c r="AO178" i="28"/>
  <c r="AR178" i="28"/>
  <c r="AS178" i="28"/>
  <c r="AU178" i="28"/>
  <c r="AV178" i="28"/>
  <c r="AW178" i="28"/>
  <c r="AX178" i="28"/>
  <c r="AY178" i="28"/>
  <c r="BA178" i="28"/>
  <c r="BB178" i="28"/>
  <c r="BC178" i="28"/>
  <c r="BD178" i="28"/>
  <c r="BE178" i="28"/>
  <c r="BF178" i="28"/>
  <c r="C179" i="28"/>
  <c r="D179" i="28"/>
  <c r="E179" i="28"/>
  <c r="F179" i="28"/>
  <c r="G179" i="28"/>
  <c r="H179" i="28"/>
  <c r="J179" i="28"/>
  <c r="K179" i="28"/>
  <c r="L179" i="28"/>
  <c r="M179" i="28"/>
  <c r="N179" i="28"/>
  <c r="O179" i="28"/>
  <c r="P179" i="28"/>
  <c r="Q179" i="28"/>
  <c r="R179" i="28"/>
  <c r="S179" i="28"/>
  <c r="T179" i="28"/>
  <c r="U179" i="28"/>
  <c r="V179" i="28"/>
  <c r="W179" i="28"/>
  <c r="X179" i="28"/>
  <c r="Y179" i="28"/>
  <c r="AA179" i="28"/>
  <c r="AB179" i="28"/>
  <c r="AC179" i="28"/>
  <c r="AD179" i="28"/>
  <c r="AE179" i="28"/>
  <c r="AG179" i="28"/>
  <c r="AH179" i="28"/>
  <c r="AI179" i="28"/>
  <c r="AJ179" i="28"/>
  <c r="AK179" i="28"/>
  <c r="AL179" i="28"/>
  <c r="AN179" i="28"/>
  <c r="AR179" i="28"/>
  <c r="AS179" i="28"/>
  <c r="AU179" i="28"/>
  <c r="AV179" i="28"/>
  <c r="AW179" i="28"/>
  <c r="AX179" i="28"/>
  <c r="AY179" i="28"/>
  <c r="BA179" i="28"/>
  <c r="BB179" i="28"/>
  <c r="BC179" i="28"/>
  <c r="BD179" i="28"/>
  <c r="BE179" i="28"/>
  <c r="BF179" i="28"/>
  <c r="C180" i="28"/>
  <c r="D180" i="28"/>
  <c r="E180" i="28"/>
  <c r="F180" i="28"/>
  <c r="G180" i="28"/>
  <c r="H180" i="28"/>
  <c r="J180" i="28"/>
  <c r="K180" i="28"/>
  <c r="L180" i="28"/>
  <c r="M180" i="28"/>
  <c r="N180" i="28"/>
  <c r="O180" i="28"/>
  <c r="P180" i="28"/>
  <c r="Q180" i="28"/>
  <c r="R180" i="28"/>
  <c r="S180" i="28"/>
  <c r="T180" i="28"/>
  <c r="U180" i="28"/>
  <c r="V180" i="28"/>
  <c r="W180" i="28"/>
  <c r="X180" i="28"/>
  <c r="Y180" i="28"/>
  <c r="AA180" i="28"/>
  <c r="AB180" i="28"/>
  <c r="AC180" i="28"/>
  <c r="AD180" i="28"/>
  <c r="AE180" i="28"/>
  <c r="AG180" i="28"/>
  <c r="AH180" i="28"/>
  <c r="AI180" i="28"/>
  <c r="AJ180" i="28"/>
  <c r="AK180" i="28"/>
  <c r="AL180" i="28"/>
  <c r="AN180" i="28"/>
  <c r="AO180" i="28"/>
  <c r="AR180" i="28"/>
  <c r="AS180" i="28"/>
  <c r="AU180" i="28"/>
  <c r="AV180" i="28"/>
  <c r="AW180" i="28"/>
  <c r="AX180" i="28"/>
  <c r="AY180" i="28"/>
  <c r="BA180" i="28"/>
  <c r="BB180" i="28"/>
  <c r="BC180" i="28"/>
  <c r="BD180" i="28"/>
  <c r="BE180" i="28"/>
  <c r="BF180" i="28"/>
  <c r="C181" i="28"/>
  <c r="D181" i="28"/>
  <c r="E181" i="28"/>
  <c r="F181" i="28"/>
  <c r="G181" i="28"/>
  <c r="H181" i="28"/>
  <c r="J181" i="28"/>
  <c r="K181" i="28"/>
  <c r="L181" i="28"/>
  <c r="M181" i="28"/>
  <c r="N181" i="28"/>
  <c r="O181" i="28"/>
  <c r="P181" i="28"/>
  <c r="Q181" i="28"/>
  <c r="R181" i="28"/>
  <c r="S181" i="28"/>
  <c r="T181" i="28"/>
  <c r="U181" i="28"/>
  <c r="V181" i="28"/>
  <c r="W181" i="28"/>
  <c r="X181" i="28"/>
  <c r="Y181" i="28"/>
  <c r="AA181" i="28"/>
  <c r="AB181" i="28"/>
  <c r="AC181" i="28"/>
  <c r="AD181" i="28"/>
  <c r="AE181" i="28"/>
  <c r="AG181" i="28"/>
  <c r="AH181" i="28"/>
  <c r="AI181" i="28"/>
  <c r="AJ181" i="28"/>
  <c r="AK181" i="28"/>
  <c r="AL181" i="28"/>
  <c r="AN181" i="28"/>
  <c r="AR181" i="28"/>
  <c r="AS181" i="28"/>
  <c r="AU181" i="28"/>
  <c r="AV181" i="28"/>
  <c r="AW181" i="28"/>
  <c r="AX181" i="28"/>
  <c r="AY181" i="28"/>
  <c r="BA181" i="28"/>
  <c r="BB181" i="28"/>
  <c r="BC181" i="28"/>
  <c r="BD181" i="28"/>
  <c r="BE181" i="28"/>
  <c r="BF181" i="28"/>
  <c r="C182" i="28"/>
  <c r="D182" i="28"/>
  <c r="E182" i="28"/>
  <c r="F182" i="28"/>
  <c r="G182" i="28"/>
  <c r="H182" i="28"/>
  <c r="J182" i="28"/>
  <c r="K182" i="28"/>
  <c r="L182" i="28"/>
  <c r="M182" i="28"/>
  <c r="N182" i="28"/>
  <c r="O182" i="28"/>
  <c r="P182" i="28"/>
  <c r="Q182" i="28"/>
  <c r="R182" i="28"/>
  <c r="S182" i="28"/>
  <c r="T182" i="28"/>
  <c r="U182" i="28"/>
  <c r="V182" i="28"/>
  <c r="W182" i="28"/>
  <c r="X182" i="28"/>
  <c r="Y182" i="28"/>
  <c r="AA182" i="28"/>
  <c r="AB182" i="28"/>
  <c r="AC182" i="28"/>
  <c r="AD182" i="28"/>
  <c r="AE182" i="28"/>
  <c r="AG182" i="28"/>
  <c r="AH182" i="28"/>
  <c r="AI182" i="28"/>
  <c r="AJ182" i="28"/>
  <c r="AK182" i="28"/>
  <c r="AL182" i="28"/>
  <c r="AN182" i="28"/>
  <c r="AO182" i="28"/>
  <c r="AR182" i="28"/>
  <c r="AS182" i="28"/>
  <c r="AU182" i="28"/>
  <c r="AV182" i="28"/>
  <c r="AW182" i="28"/>
  <c r="AX182" i="28"/>
  <c r="AY182" i="28"/>
  <c r="BA182" i="28"/>
  <c r="BB182" i="28"/>
  <c r="BC182" i="28"/>
  <c r="BD182" i="28"/>
  <c r="BE182" i="28"/>
  <c r="BF182" i="28"/>
  <c r="C183" i="28"/>
  <c r="D183" i="28"/>
  <c r="E183" i="28"/>
  <c r="F183" i="28"/>
  <c r="G183" i="28"/>
  <c r="H183" i="28"/>
  <c r="J183" i="28"/>
  <c r="K183" i="28"/>
  <c r="L183" i="28"/>
  <c r="M183" i="28"/>
  <c r="N183" i="28"/>
  <c r="O183" i="28"/>
  <c r="P183" i="28"/>
  <c r="Q183" i="28"/>
  <c r="R183" i="28"/>
  <c r="S183" i="28"/>
  <c r="T183" i="28"/>
  <c r="U183" i="28"/>
  <c r="V183" i="28"/>
  <c r="W183" i="28"/>
  <c r="X183" i="28"/>
  <c r="Y183" i="28"/>
  <c r="AA183" i="28"/>
  <c r="AB183" i="28"/>
  <c r="AC183" i="28"/>
  <c r="AD183" i="28"/>
  <c r="AE183" i="28"/>
  <c r="AG183" i="28"/>
  <c r="AH183" i="28"/>
  <c r="AI183" i="28"/>
  <c r="AJ183" i="28"/>
  <c r="AK183" i="28"/>
  <c r="AL183" i="28"/>
  <c r="AN183" i="28"/>
  <c r="AO183" i="28"/>
  <c r="AP183" i="28"/>
  <c r="AR183" i="28"/>
  <c r="AS183" i="28"/>
  <c r="AU183" i="28"/>
  <c r="AV183" i="28"/>
  <c r="AW183" i="28"/>
  <c r="AX183" i="28"/>
  <c r="AY183" i="28"/>
  <c r="BA183" i="28"/>
  <c r="BB183" i="28"/>
  <c r="BC183" i="28"/>
  <c r="BD183" i="28"/>
  <c r="BE183" i="28"/>
  <c r="BF183" i="28"/>
  <c r="C184" i="28"/>
  <c r="D184" i="28"/>
  <c r="E184" i="28"/>
  <c r="J184" i="28"/>
  <c r="K184" i="28"/>
  <c r="L184" i="28"/>
  <c r="M184" i="28"/>
  <c r="N184" i="28"/>
  <c r="O184" i="28"/>
  <c r="P184" i="28"/>
  <c r="Q184" i="28"/>
  <c r="R184" i="28"/>
  <c r="S184" i="28"/>
  <c r="T184" i="28"/>
  <c r="U184" i="28"/>
  <c r="V184" i="28"/>
  <c r="W184" i="28"/>
  <c r="X184" i="28"/>
  <c r="Y184" i="28"/>
  <c r="AA184" i="28"/>
  <c r="AB184" i="28"/>
  <c r="AC184" i="28"/>
  <c r="AD184" i="28"/>
  <c r="AE184" i="28"/>
  <c r="AG184" i="28"/>
  <c r="AH184" i="28"/>
  <c r="AI184" i="28"/>
  <c r="AJ184" i="28"/>
  <c r="AK184" i="28"/>
  <c r="AL184" i="28"/>
  <c r="AN184" i="28"/>
  <c r="AR184" i="28"/>
  <c r="AS184" i="28"/>
  <c r="AU184" i="28"/>
  <c r="AV184" i="28"/>
  <c r="AW184" i="28"/>
  <c r="AX184" i="28"/>
  <c r="AY184" i="28"/>
  <c r="BA184" i="28"/>
  <c r="BB184" i="28"/>
  <c r="BC184" i="28"/>
  <c r="BD184" i="28"/>
  <c r="BE184" i="28"/>
  <c r="BF184" i="28"/>
  <c r="C185" i="28"/>
  <c r="D185" i="28"/>
  <c r="E185" i="28"/>
  <c r="F185" i="28"/>
  <c r="G185" i="28"/>
  <c r="H185" i="28"/>
  <c r="J185" i="28"/>
  <c r="K185" i="28"/>
  <c r="M185" i="28"/>
  <c r="N185" i="28"/>
  <c r="O185" i="28"/>
  <c r="Q185" i="28"/>
  <c r="R185" i="28"/>
  <c r="S185" i="28"/>
  <c r="T185" i="28"/>
  <c r="U185" i="28"/>
  <c r="V185" i="28"/>
  <c r="W185" i="28"/>
  <c r="X185" i="28"/>
  <c r="Y185" i="28"/>
  <c r="AA185" i="28"/>
  <c r="AB185" i="28"/>
  <c r="AC185" i="28"/>
  <c r="AD185" i="28"/>
  <c r="AE185" i="28"/>
  <c r="AG185" i="28"/>
  <c r="AH185" i="28"/>
  <c r="AI185" i="28"/>
  <c r="AJ185" i="28"/>
  <c r="AK185" i="28"/>
  <c r="AL185" i="28"/>
  <c r="AN185" i="28"/>
  <c r="AO185" i="28"/>
  <c r="AP185" i="28"/>
  <c r="AR185" i="28"/>
  <c r="AS185" i="28"/>
  <c r="AU185" i="28"/>
  <c r="AV185" i="28"/>
  <c r="AW185" i="28"/>
  <c r="AX185" i="28"/>
  <c r="AY185" i="28"/>
  <c r="BA185" i="28"/>
  <c r="BB185" i="28"/>
  <c r="BC185" i="28"/>
  <c r="BD185" i="28"/>
  <c r="BE185" i="28"/>
  <c r="BF185" i="28"/>
  <c r="C186" i="28"/>
  <c r="D186" i="28"/>
  <c r="E186" i="28"/>
  <c r="F186" i="28"/>
  <c r="G186" i="28"/>
  <c r="H186" i="28"/>
  <c r="J186" i="28"/>
  <c r="K186" i="28"/>
  <c r="L186" i="28"/>
  <c r="M186" i="28"/>
  <c r="N186" i="28"/>
  <c r="O186" i="28"/>
  <c r="P186" i="28"/>
  <c r="Q186" i="28"/>
  <c r="R186" i="28"/>
  <c r="S186" i="28"/>
  <c r="T186" i="28"/>
  <c r="U186" i="28"/>
  <c r="V186" i="28"/>
  <c r="W186" i="28"/>
  <c r="X186" i="28"/>
  <c r="Y186" i="28"/>
  <c r="AA186" i="28"/>
  <c r="AB186" i="28"/>
  <c r="AC186" i="28"/>
  <c r="AD186" i="28"/>
  <c r="AE186" i="28"/>
  <c r="AG186" i="28"/>
  <c r="AH186" i="28"/>
  <c r="AJ186" i="28"/>
  <c r="AK186" i="28"/>
  <c r="AL186" i="28"/>
  <c r="AN186" i="28"/>
  <c r="AO186" i="28"/>
  <c r="AP186" i="28"/>
  <c r="AR186" i="28"/>
  <c r="AS186" i="28"/>
  <c r="AU186" i="28"/>
  <c r="AV186" i="28"/>
  <c r="AW186" i="28"/>
  <c r="AX186" i="28"/>
  <c r="AY186" i="28"/>
  <c r="BA186" i="28"/>
  <c r="BB186" i="28"/>
  <c r="BC186" i="28"/>
  <c r="BD186" i="28"/>
  <c r="BE186" i="28"/>
  <c r="BF186" i="28"/>
  <c r="C187" i="28"/>
  <c r="D187" i="28"/>
  <c r="E187" i="28"/>
  <c r="F187" i="28"/>
  <c r="G187" i="28"/>
  <c r="H187" i="28"/>
  <c r="J187" i="28"/>
  <c r="K187" i="28"/>
  <c r="L187" i="28"/>
  <c r="M187" i="28"/>
  <c r="N187" i="28"/>
  <c r="O187" i="28"/>
  <c r="P187" i="28"/>
  <c r="Q187" i="28"/>
  <c r="R187" i="28"/>
  <c r="S187" i="28"/>
  <c r="T187" i="28"/>
  <c r="U187" i="28"/>
  <c r="V187" i="28"/>
  <c r="W187" i="28"/>
  <c r="X187" i="28"/>
  <c r="Y187" i="28"/>
  <c r="AA187" i="28"/>
  <c r="AB187" i="28"/>
  <c r="AC187" i="28"/>
  <c r="AD187" i="28"/>
  <c r="AE187" i="28"/>
  <c r="AG187" i="28"/>
  <c r="AH187" i="28"/>
  <c r="AJ187" i="28"/>
  <c r="AK187" i="28"/>
  <c r="AL187" i="28"/>
  <c r="AN187" i="28"/>
  <c r="AO187" i="28"/>
  <c r="AP187" i="28"/>
  <c r="AR187" i="28"/>
  <c r="AS187" i="28"/>
  <c r="AU187" i="28"/>
  <c r="AV187" i="28"/>
  <c r="AW187" i="28"/>
  <c r="AX187" i="28"/>
  <c r="AY187" i="28"/>
  <c r="BA187" i="28"/>
  <c r="BB187" i="28"/>
  <c r="BC187" i="28"/>
  <c r="BD187" i="28"/>
  <c r="BE187" i="28"/>
  <c r="BF187" i="28"/>
  <c r="C188" i="28"/>
  <c r="D188" i="28"/>
  <c r="E188" i="28"/>
  <c r="F188" i="28"/>
  <c r="G188" i="28"/>
  <c r="H188" i="28"/>
  <c r="J188" i="28"/>
  <c r="K188" i="28"/>
  <c r="L188" i="28"/>
  <c r="M188" i="28"/>
  <c r="N188" i="28"/>
  <c r="O188" i="28"/>
  <c r="P188" i="28"/>
  <c r="Q188" i="28"/>
  <c r="R188" i="28"/>
  <c r="S188" i="28"/>
  <c r="T188" i="28"/>
  <c r="U188" i="28"/>
  <c r="V188" i="28"/>
  <c r="W188" i="28"/>
  <c r="X188" i="28"/>
  <c r="Y188" i="28"/>
  <c r="AA188" i="28"/>
  <c r="AB188" i="28"/>
  <c r="AC188" i="28"/>
  <c r="AD188" i="28"/>
  <c r="AE188" i="28"/>
  <c r="AG188" i="28"/>
  <c r="AH188" i="28"/>
  <c r="AI188" i="28"/>
  <c r="AJ188" i="28"/>
  <c r="AK188" i="28"/>
  <c r="AL188" i="28"/>
  <c r="AN188" i="28"/>
  <c r="AO188" i="28"/>
  <c r="AP188" i="28"/>
  <c r="AR188" i="28"/>
  <c r="AS188" i="28"/>
  <c r="AU188" i="28"/>
  <c r="AV188" i="28"/>
  <c r="AW188" i="28"/>
  <c r="AX188" i="28"/>
  <c r="AY188" i="28"/>
  <c r="BA188" i="28"/>
  <c r="BB188" i="28"/>
  <c r="BC188" i="28"/>
  <c r="BD188" i="28"/>
  <c r="BE188" i="28"/>
  <c r="BF188" i="28"/>
  <c r="C189" i="28"/>
  <c r="D189" i="28"/>
  <c r="E189" i="28"/>
  <c r="F189" i="28"/>
  <c r="G189" i="28"/>
  <c r="H189" i="28"/>
  <c r="J189" i="28"/>
  <c r="K189" i="28"/>
  <c r="L189" i="28"/>
  <c r="M189" i="28"/>
  <c r="N189" i="28"/>
  <c r="O189" i="28"/>
  <c r="P189" i="28"/>
  <c r="Q189" i="28"/>
  <c r="R189" i="28"/>
  <c r="S189" i="28"/>
  <c r="T189" i="28"/>
  <c r="U189" i="28"/>
  <c r="V189" i="28"/>
  <c r="W189" i="28"/>
  <c r="X189" i="28"/>
  <c r="Y189" i="28"/>
  <c r="AA189" i="28"/>
  <c r="AB189" i="28"/>
  <c r="AC189" i="28"/>
  <c r="AD189" i="28"/>
  <c r="AE189" i="28"/>
  <c r="AG189" i="28"/>
  <c r="AH189" i="28"/>
  <c r="AI189" i="28"/>
  <c r="AJ189" i="28"/>
  <c r="AK189" i="28"/>
  <c r="AL189" i="28"/>
  <c r="AN189" i="28"/>
  <c r="AO189" i="28"/>
  <c r="AP189" i="28"/>
  <c r="AR189" i="28"/>
  <c r="AS189" i="28"/>
  <c r="AU189" i="28"/>
  <c r="AV189" i="28"/>
  <c r="AW189" i="28"/>
  <c r="AX189" i="28"/>
  <c r="AY189" i="28"/>
  <c r="BA189" i="28"/>
  <c r="BB189" i="28"/>
  <c r="BC189" i="28"/>
  <c r="BD189" i="28"/>
  <c r="BE189" i="28"/>
  <c r="BF189" i="28"/>
  <c r="C190" i="28"/>
  <c r="D190" i="28"/>
  <c r="E190" i="28"/>
  <c r="F190" i="28"/>
  <c r="G190" i="28"/>
  <c r="H190" i="28"/>
  <c r="J190" i="28"/>
  <c r="K190" i="28"/>
  <c r="L190" i="28"/>
  <c r="M190" i="28"/>
  <c r="N190" i="28"/>
  <c r="O190" i="28"/>
  <c r="P190" i="28"/>
  <c r="Q190" i="28"/>
  <c r="R190" i="28"/>
  <c r="S190" i="28"/>
  <c r="T190" i="28"/>
  <c r="U190" i="28"/>
  <c r="V190" i="28"/>
  <c r="W190" i="28"/>
  <c r="X190" i="28"/>
  <c r="Y190" i="28"/>
  <c r="AA190" i="28"/>
  <c r="AB190" i="28"/>
  <c r="AC190" i="28"/>
  <c r="AD190" i="28"/>
  <c r="AE190" i="28"/>
  <c r="AG190" i="28"/>
  <c r="AH190" i="28"/>
  <c r="AI190" i="28"/>
  <c r="AJ190" i="28"/>
  <c r="AK190" i="28"/>
  <c r="AL190" i="28"/>
  <c r="AN190" i="28"/>
  <c r="AO190" i="28"/>
  <c r="AP190" i="28"/>
  <c r="AR190" i="28"/>
  <c r="AS190" i="28"/>
  <c r="AU190" i="28"/>
  <c r="AV190" i="28"/>
  <c r="AW190" i="28"/>
  <c r="AX190" i="28"/>
  <c r="AY190" i="28"/>
  <c r="BA190" i="28"/>
  <c r="BB190" i="28"/>
  <c r="BC190" i="28"/>
  <c r="BD190" i="28"/>
  <c r="BE190" i="28"/>
  <c r="BF190" i="28"/>
  <c r="C191" i="28"/>
  <c r="D191" i="28"/>
  <c r="E191" i="28"/>
  <c r="F191" i="28"/>
  <c r="G191" i="28"/>
  <c r="H191" i="28"/>
  <c r="J191" i="28"/>
  <c r="K191" i="28"/>
  <c r="L191" i="28"/>
  <c r="M191" i="28"/>
  <c r="N191" i="28"/>
  <c r="O191" i="28"/>
  <c r="P191" i="28"/>
  <c r="Q191" i="28"/>
  <c r="R191" i="28"/>
  <c r="S191" i="28"/>
  <c r="T191" i="28"/>
  <c r="U191" i="28"/>
  <c r="V191" i="28"/>
  <c r="W191" i="28"/>
  <c r="X191" i="28"/>
  <c r="Y191" i="28"/>
  <c r="AA191" i="28"/>
  <c r="AB191" i="28"/>
  <c r="AC191" i="28"/>
  <c r="AD191" i="28"/>
  <c r="AE191" i="28"/>
  <c r="AG191" i="28"/>
  <c r="AH191" i="28"/>
  <c r="AI191" i="28"/>
  <c r="AJ191" i="28"/>
  <c r="AK191" i="28"/>
  <c r="AL191" i="28"/>
  <c r="AN191" i="28"/>
  <c r="AO191" i="28"/>
  <c r="AP191" i="28"/>
  <c r="AR191" i="28"/>
  <c r="AS191" i="28"/>
  <c r="AU191" i="28"/>
  <c r="AV191" i="28"/>
  <c r="AW191" i="28"/>
  <c r="AX191" i="28"/>
  <c r="AY191" i="28"/>
  <c r="BA191" i="28"/>
  <c r="BB191" i="28"/>
  <c r="BC191" i="28"/>
  <c r="BD191" i="28"/>
  <c r="BE191" i="28"/>
  <c r="BF191" i="28"/>
  <c r="C192" i="28"/>
  <c r="D192" i="28"/>
  <c r="E192" i="28"/>
  <c r="F192" i="28"/>
  <c r="G192" i="28"/>
  <c r="H192" i="28"/>
  <c r="J192" i="28"/>
  <c r="K192" i="28"/>
  <c r="L192" i="28"/>
  <c r="M192" i="28"/>
  <c r="N192" i="28"/>
  <c r="O192" i="28"/>
  <c r="P192" i="28"/>
  <c r="Q192" i="28"/>
  <c r="R192" i="28"/>
  <c r="S192" i="28"/>
  <c r="T192" i="28"/>
  <c r="U192" i="28"/>
  <c r="V192" i="28"/>
  <c r="W192" i="28"/>
  <c r="X192" i="28"/>
  <c r="Y192" i="28"/>
  <c r="AA192" i="28"/>
  <c r="AB192" i="28"/>
  <c r="AC192" i="28"/>
  <c r="AD192" i="28"/>
  <c r="AE192" i="28"/>
  <c r="AG192" i="28"/>
  <c r="AH192" i="28"/>
  <c r="AJ192" i="28"/>
  <c r="AK192" i="28"/>
  <c r="AL192" i="28"/>
  <c r="AN192" i="28"/>
  <c r="AO192" i="28"/>
  <c r="AP192" i="28"/>
  <c r="AR192" i="28"/>
  <c r="AS192" i="28"/>
  <c r="AU192" i="28"/>
  <c r="AV192" i="28"/>
  <c r="AW192" i="28"/>
  <c r="AX192" i="28"/>
  <c r="AY192" i="28"/>
  <c r="BA192" i="28"/>
  <c r="BB192" i="28"/>
  <c r="BC192" i="28"/>
  <c r="BD192" i="28"/>
  <c r="BE192" i="28"/>
  <c r="BF192" i="28"/>
  <c r="C193" i="28"/>
  <c r="D193" i="28"/>
  <c r="E193" i="28"/>
  <c r="F193" i="28"/>
  <c r="G193" i="28"/>
  <c r="H193" i="28"/>
  <c r="J193" i="28"/>
  <c r="K193" i="28"/>
  <c r="L193" i="28"/>
  <c r="M193" i="28"/>
  <c r="N193" i="28"/>
  <c r="O193" i="28"/>
  <c r="P193" i="28"/>
  <c r="Q193" i="28"/>
  <c r="R193" i="28"/>
  <c r="S193" i="28"/>
  <c r="T193" i="28"/>
  <c r="U193" i="28"/>
  <c r="V193" i="28"/>
  <c r="W193" i="28"/>
  <c r="X193" i="28"/>
  <c r="Y193" i="28"/>
  <c r="AA193" i="28"/>
  <c r="AB193" i="28"/>
  <c r="AC193" i="28"/>
  <c r="AD193" i="28"/>
  <c r="AE193" i="28"/>
  <c r="AG193" i="28"/>
  <c r="AH193" i="28"/>
  <c r="AI193" i="28"/>
  <c r="AJ193" i="28"/>
  <c r="AK193" i="28"/>
  <c r="AL193" i="28"/>
  <c r="AN193" i="28"/>
  <c r="AO193" i="28"/>
  <c r="AP193" i="28"/>
  <c r="AR193" i="28"/>
  <c r="AS193" i="28"/>
  <c r="AU193" i="28"/>
  <c r="AV193" i="28"/>
  <c r="AW193" i="28"/>
  <c r="AX193" i="28"/>
  <c r="AY193" i="28"/>
  <c r="BA193" i="28"/>
  <c r="BB193" i="28"/>
  <c r="BC193" i="28"/>
  <c r="BD193" i="28"/>
  <c r="BE193" i="28"/>
  <c r="BF193" i="28"/>
  <c r="C194" i="28"/>
  <c r="D194" i="28"/>
  <c r="E194" i="28"/>
  <c r="F194" i="28"/>
  <c r="G194" i="28"/>
  <c r="H194" i="28"/>
  <c r="J194" i="28"/>
  <c r="K194" i="28"/>
  <c r="L194" i="28"/>
  <c r="M194" i="28"/>
  <c r="N194" i="28"/>
  <c r="O194" i="28"/>
  <c r="P194" i="28"/>
  <c r="Q194" i="28"/>
  <c r="R194" i="28"/>
  <c r="S194" i="28"/>
  <c r="T194" i="28"/>
  <c r="U194" i="28"/>
  <c r="V194" i="28"/>
  <c r="W194" i="28"/>
  <c r="X194" i="28"/>
  <c r="Y194" i="28"/>
  <c r="AA194" i="28"/>
  <c r="AB194" i="28"/>
  <c r="AC194" i="28"/>
  <c r="AD194" i="28"/>
  <c r="AE194" i="28"/>
  <c r="AG194" i="28"/>
  <c r="AH194" i="28"/>
  <c r="AJ194" i="28"/>
  <c r="AK194" i="28"/>
  <c r="AL194" i="28"/>
  <c r="AN194" i="28"/>
  <c r="AO194" i="28"/>
  <c r="AP194" i="28"/>
  <c r="AR194" i="28"/>
  <c r="AS194" i="28"/>
  <c r="AU194" i="28"/>
  <c r="AV194" i="28"/>
  <c r="AW194" i="28"/>
  <c r="AX194" i="28"/>
  <c r="AY194" i="28"/>
  <c r="BA194" i="28"/>
  <c r="BB194" i="28"/>
  <c r="BC194" i="28"/>
  <c r="BD194" i="28"/>
  <c r="BE194" i="28"/>
  <c r="BF194" i="28"/>
  <c r="C195" i="28"/>
  <c r="D195" i="28"/>
  <c r="E195" i="28"/>
  <c r="F195" i="28"/>
  <c r="G195" i="28"/>
  <c r="H195" i="28"/>
  <c r="J195" i="28"/>
  <c r="K195" i="28"/>
  <c r="L195" i="28"/>
  <c r="M195" i="28"/>
  <c r="N195" i="28"/>
  <c r="O195" i="28"/>
  <c r="P195" i="28"/>
  <c r="Q195" i="28"/>
  <c r="R195" i="28"/>
  <c r="S195" i="28"/>
  <c r="T195" i="28"/>
  <c r="U195" i="28"/>
  <c r="V195" i="28"/>
  <c r="W195" i="28"/>
  <c r="X195" i="28"/>
  <c r="Y195" i="28"/>
  <c r="AA195" i="28"/>
  <c r="AB195" i="28"/>
  <c r="AC195" i="28"/>
  <c r="AD195" i="28"/>
  <c r="AE195" i="28"/>
  <c r="AG195" i="28"/>
  <c r="AH195" i="28"/>
  <c r="AI195" i="28"/>
  <c r="AK195" i="28"/>
  <c r="AL195" i="28"/>
  <c r="AN195" i="28"/>
  <c r="AO195" i="28"/>
  <c r="AP195" i="28"/>
  <c r="AR195" i="28"/>
  <c r="AS195" i="28"/>
  <c r="AU195" i="28"/>
  <c r="AV195" i="28"/>
  <c r="AW195" i="28"/>
  <c r="AX195" i="28"/>
  <c r="AY195" i="28"/>
  <c r="BA195" i="28"/>
  <c r="BB195" i="28"/>
  <c r="BC195" i="28"/>
  <c r="BD195" i="28"/>
  <c r="BE195" i="28"/>
  <c r="BF195" i="28"/>
  <c r="C196" i="28"/>
  <c r="D196" i="28"/>
  <c r="E196" i="28"/>
  <c r="F196" i="28"/>
  <c r="G196" i="28"/>
  <c r="H196" i="28"/>
  <c r="J196" i="28"/>
  <c r="K196" i="28"/>
  <c r="L196" i="28"/>
  <c r="M196" i="28"/>
  <c r="N196" i="28"/>
  <c r="O196" i="28"/>
  <c r="P196" i="28"/>
  <c r="Q196" i="28"/>
  <c r="R196" i="28"/>
  <c r="S196" i="28"/>
  <c r="T196" i="28"/>
  <c r="U196" i="28"/>
  <c r="V196" i="28"/>
  <c r="W196" i="28"/>
  <c r="X196" i="28"/>
  <c r="Y196" i="28"/>
  <c r="AA196" i="28"/>
  <c r="AB196" i="28"/>
  <c r="AC196" i="28"/>
  <c r="AG196" i="28"/>
  <c r="AH196" i="28"/>
  <c r="AI196" i="28"/>
  <c r="AK196" i="28"/>
  <c r="AL196" i="28"/>
  <c r="AO196" i="28"/>
  <c r="AP196" i="28"/>
  <c r="AR196" i="28"/>
  <c r="AS196" i="28"/>
  <c r="AU196" i="28"/>
  <c r="AV196" i="28"/>
  <c r="AW196" i="28"/>
  <c r="AX196" i="28"/>
  <c r="AY196" i="28"/>
  <c r="BB196" i="28"/>
  <c r="BC196" i="28"/>
  <c r="BD196" i="28"/>
  <c r="BE196" i="28"/>
  <c r="BF196" i="28"/>
  <c r="C197" i="28"/>
  <c r="D197" i="28"/>
  <c r="E197" i="28"/>
  <c r="F197" i="28"/>
  <c r="G197" i="28"/>
  <c r="H197" i="28"/>
  <c r="J197" i="28"/>
  <c r="K197" i="28"/>
  <c r="L197" i="28"/>
  <c r="M197" i="28"/>
  <c r="N197" i="28"/>
  <c r="O197" i="28"/>
  <c r="P197" i="28"/>
  <c r="Q197" i="28"/>
  <c r="R197" i="28"/>
  <c r="S197" i="28"/>
  <c r="T197" i="28"/>
  <c r="U197" i="28"/>
  <c r="V197" i="28"/>
  <c r="W197" i="28"/>
  <c r="X197" i="28"/>
  <c r="Y197" i="28"/>
  <c r="AA197" i="28"/>
  <c r="AB197" i="28"/>
  <c r="AC197" i="28"/>
  <c r="AD197" i="28"/>
  <c r="AE197" i="28"/>
  <c r="AG197" i="28"/>
  <c r="AH197" i="28"/>
  <c r="AK197" i="28"/>
  <c r="AL197" i="28"/>
  <c r="AN197" i="28"/>
  <c r="AO197" i="28"/>
  <c r="AP197" i="28"/>
  <c r="AR197" i="28"/>
  <c r="AS197" i="28"/>
  <c r="AU197" i="28"/>
  <c r="AV197" i="28"/>
  <c r="AW197" i="28"/>
  <c r="AX197" i="28"/>
  <c r="AY197" i="28"/>
  <c r="BA197" i="28"/>
  <c r="BB197" i="28"/>
  <c r="BC197" i="28"/>
  <c r="BD197" i="28"/>
  <c r="BE197" i="28"/>
  <c r="BF197" i="28"/>
  <c r="C198" i="28"/>
  <c r="D198" i="28"/>
  <c r="E198" i="28"/>
  <c r="F198" i="28"/>
  <c r="G198" i="28"/>
  <c r="H198" i="28"/>
  <c r="J198" i="28"/>
  <c r="K198" i="28"/>
  <c r="L198" i="28"/>
  <c r="M198" i="28"/>
  <c r="N198" i="28"/>
  <c r="O198" i="28"/>
  <c r="P198" i="28"/>
  <c r="Q198" i="28"/>
  <c r="R198" i="28"/>
  <c r="S198" i="28"/>
  <c r="T198" i="28"/>
  <c r="U198" i="28"/>
  <c r="V198" i="28"/>
  <c r="W198" i="28"/>
  <c r="X198" i="28"/>
  <c r="Y198" i="28"/>
  <c r="AA198" i="28"/>
  <c r="AB198" i="28"/>
  <c r="AC198" i="28"/>
  <c r="AG198" i="28"/>
  <c r="AH198" i="28"/>
  <c r="AI198" i="28"/>
  <c r="AK198" i="28"/>
  <c r="AL198" i="28"/>
  <c r="AN198" i="28"/>
  <c r="AO198" i="28"/>
  <c r="AP198" i="28"/>
  <c r="AR198" i="28"/>
  <c r="AS198" i="28"/>
  <c r="AU198" i="28"/>
  <c r="AV198" i="28"/>
  <c r="AW198" i="28"/>
  <c r="AX198" i="28"/>
  <c r="AY198" i="28"/>
  <c r="BA198" i="28"/>
  <c r="BB198" i="28"/>
  <c r="BC198" i="28"/>
  <c r="BD198" i="28"/>
  <c r="BE198" i="28"/>
  <c r="BF198" i="28"/>
  <c r="C199" i="28"/>
  <c r="D199" i="28"/>
  <c r="E199" i="28"/>
  <c r="F199" i="28"/>
  <c r="G199" i="28"/>
  <c r="H199" i="28"/>
  <c r="J199" i="28"/>
  <c r="K199" i="28"/>
  <c r="L199" i="28"/>
  <c r="M199" i="28"/>
  <c r="N199" i="28"/>
  <c r="O199" i="28"/>
  <c r="P199" i="28"/>
  <c r="Q199" i="28"/>
  <c r="R199" i="28"/>
  <c r="S199" i="28"/>
  <c r="T199" i="28"/>
  <c r="U199" i="28"/>
  <c r="V199" i="28"/>
  <c r="W199" i="28"/>
  <c r="X199" i="28"/>
  <c r="Y199" i="28"/>
  <c r="AA199" i="28"/>
  <c r="AB199" i="28"/>
  <c r="AC199" i="28"/>
  <c r="AD199" i="28"/>
  <c r="AE199" i="28"/>
  <c r="AG199" i="28"/>
  <c r="AH199" i="28"/>
  <c r="AI199" i="28"/>
  <c r="AJ199" i="28"/>
  <c r="AK199" i="28"/>
  <c r="AL199" i="28"/>
  <c r="AN199" i="28"/>
  <c r="AO199" i="28"/>
  <c r="AP199" i="28"/>
  <c r="AR199" i="28"/>
  <c r="AS199" i="28"/>
  <c r="AU199" i="28"/>
  <c r="AV199" i="28"/>
  <c r="AW199" i="28"/>
  <c r="AX199" i="28"/>
  <c r="AY199" i="28"/>
  <c r="BA199" i="28"/>
  <c r="BB199" i="28"/>
  <c r="BC199" i="28"/>
  <c r="BD199" i="28"/>
  <c r="BE199" i="28"/>
  <c r="BF199" i="28"/>
  <c r="C200" i="28"/>
  <c r="D200" i="28"/>
  <c r="E200" i="28"/>
  <c r="F200" i="28"/>
  <c r="G200" i="28"/>
  <c r="H200" i="28"/>
  <c r="J200" i="28"/>
  <c r="K200" i="28"/>
  <c r="L200" i="28"/>
  <c r="M200" i="28"/>
  <c r="N200" i="28"/>
  <c r="O200" i="28"/>
  <c r="P200" i="28"/>
  <c r="Q200" i="28"/>
  <c r="R200" i="28"/>
  <c r="S200" i="28"/>
  <c r="T200" i="28"/>
  <c r="U200" i="28"/>
  <c r="V200" i="28"/>
  <c r="W200" i="28"/>
  <c r="X200" i="28"/>
  <c r="Y200" i="28"/>
  <c r="AA200" i="28"/>
  <c r="AB200" i="28"/>
  <c r="AC200" i="28"/>
  <c r="AD200" i="28"/>
  <c r="AE200" i="28"/>
  <c r="AG200" i="28"/>
  <c r="AH200" i="28"/>
  <c r="AI200" i="28"/>
  <c r="AK200" i="28"/>
  <c r="AL200" i="28"/>
  <c r="AN200" i="28"/>
  <c r="AO200" i="28"/>
  <c r="AP200" i="28"/>
  <c r="AR200" i="28"/>
  <c r="AS200" i="28"/>
  <c r="AU200" i="28"/>
  <c r="AV200" i="28"/>
  <c r="AW200" i="28"/>
  <c r="AX200" i="28"/>
  <c r="AY200" i="28"/>
  <c r="BA200" i="28"/>
  <c r="BB200" i="28"/>
  <c r="BC200" i="28"/>
  <c r="BD200" i="28"/>
  <c r="BE200" i="28"/>
  <c r="BF200" i="28"/>
  <c r="C201" i="28"/>
  <c r="D201" i="28"/>
  <c r="E201" i="28"/>
  <c r="F201" i="28"/>
  <c r="G201" i="28"/>
  <c r="H201" i="28"/>
  <c r="J201" i="28"/>
  <c r="K201" i="28"/>
  <c r="L201" i="28"/>
  <c r="M201" i="28"/>
  <c r="N201" i="28"/>
  <c r="O201" i="28"/>
  <c r="P201" i="28"/>
  <c r="Q201" i="28"/>
  <c r="R201" i="28"/>
  <c r="S201" i="28"/>
  <c r="T201" i="28"/>
  <c r="U201" i="28"/>
  <c r="V201" i="28"/>
  <c r="W201" i="28"/>
  <c r="X201" i="28"/>
  <c r="Y201" i="28"/>
  <c r="AA201" i="28"/>
  <c r="AB201" i="28"/>
  <c r="AC201" i="28"/>
  <c r="AD201" i="28"/>
  <c r="AE201" i="28"/>
  <c r="AG201" i="28"/>
  <c r="AH201" i="28"/>
  <c r="AI201" i="28"/>
  <c r="AK201" i="28"/>
  <c r="AL201" i="28"/>
  <c r="AN201" i="28"/>
  <c r="AO201" i="28"/>
  <c r="AP201" i="28"/>
  <c r="AR201" i="28"/>
  <c r="AS201" i="28"/>
  <c r="AU201" i="28"/>
  <c r="AV201" i="28"/>
  <c r="AW201" i="28"/>
  <c r="AX201" i="28"/>
  <c r="AY201" i="28"/>
  <c r="BA201" i="28"/>
  <c r="BB201" i="28"/>
  <c r="BC201" i="28"/>
  <c r="BD201" i="28"/>
  <c r="BE201" i="28"/>
  <c r="BF201" i="28"/>
  <c r="C202" i="28"/>
  <c r="D202" i="28"/>
  <c r="E202" i="28"/>
  <c r="F202" i="28"/>
  <c r="G202" i="28"/>
  <c r="H202" i="28"/>
  <c r="J202" i="28"/>
  <c r="K202" i="28"/>
  <c r="L202" i="28"/>
  <c r="M202" i="28"/>
  <c r="N202" i="28"/>
  <c r="O202" i="28"/>
  <c r="P202" i="28"/>
  <c r="Q202" i="28"/>
  <c r="R202" i="28"/>
  <c r="S202" i="28"/>
  <c r="T202" i="28"/>
  <c r="U202" i="28"/>
  <c r="V202" i="28"/>
  <c r="W202" i="28"/>
  <c r="X202" i="28"/>
  <c r="Y202" i="28"/>
  <c r="AA202" i="28"/>
  <c r="AB202" i="28"/>
  <c r="AC202" i="28"/>
  <c r="AD202" i="28"/>
  <c r="AE202" i="28"/>
  <c r="AG202" i="28"/>
  <c r="AH202" i="28"/>
  <c r="AI202" i="28"/>
  <c r="AK202" i="28"/>
  <c r="AL202" i="28"/>
  <c r="AN202" i="28"/>
  <c r="AO202" i="28"/>
  <c r="AP202" i="28"/>
  <c r="AR202" i="28"/>
  <c r="AS202" i="28"/>
  <c r="AU202" i="28"/>
  <c r="AV202" i="28"/>
  <c r="AW202" i="28"/>
  <c r="AX202" i="28"/>
  <c r="AY202" i="28"/>
  <c r="BA202" i="28"/>
  <c r="BB202" i="28"/>
  <c r="BC202" i="28"/>
  <c r="BD202" i="28"/>
  <c r="BE202" i="28"/>
  <c r="BF202" i="28"/>
  <c r="C203" i="28"/>
  <c r="D203" i="28"/>
  <c r="E203" i="28"/>
  <c r="F203" i="28"/>
  <c r="G203" i="28"/>
  <c r="H203" i="28"/>
  <c r="J203" i="28"/>
  <c r="K203" i="28"/>
  <c r="L203" i="28"/>
  <c r="M203" i="28"/>
  <c r="N203" i="28"/>
  <c r="O203" i="28"/>
  <c r="P203" i="28"/>
  <c r="Q203" i="28"/>
  <c r="R203" i="28"/>
  <c r="S203" i="28"/>
  <c r="T203" i="28"/>
  <c r="U203" i="28"/>
  <c r="V203" i="28"/>
  <c r="W203" i="28"/>
  <c r="X203" i="28"/>
  <c r="Y203" i="28"/>
  <c r="AA203" i="28"/>
  <c r="AB203" i="28"/>
  <c r="AC203" i="28"/>
  <c r="AD203" i="28"/>
  <c r="AE203" i="28"/>
  <c r="AG203" i="28"/>
  <c r="AH203" i="28"/>
  <c r="AI203" i="28"/>
  <c r="AJ203" i="28"/>
  <c r="AK203" i="28"/>
  <c r="AL203" i="28"/>
  <c r="AN203" i="28"/>
  <c r="AO203" i="28"/>
  <c r="AP203" i="28"/>
  <c r="AR203" i="28"/>
  <c r="AS203" i="28"/>
  <c r="AU203" i="28"/>
  <c r="AV203" i="28"/>
  <c r="AW203" i="28"/>
  <c r="AX203" i="28"/>
  <c r="AY203" i="28"/>
  <c r="BA203" i="28"/>
  <c r="BB203" i="28"/>
  <c r="BC203" i="28"/>
  <c r="BD203" i="28"/>
  <c r="BE203" i="28"/>
  <c r="BF203" i="28"/>
  <c r="C204" i="28"/>
  <c r="D204" i="28"/>
  <c r="E204" i="28"/>
  <c r="F204" i="28"/>
  <c r="G204" i="28"/>
  <c r="H204" i="28"/>
  <c r="J204" i="28"/>
  <c r="K204" i="28"/>
  <c r="L204" i="28"/>
  <c r="M204" i="28"/>
  <c r="N204" i="28"/>
  <c r="O204" i="28"/>
  <c r="P204" i="28"/>
  <c r="Q204" i="28"/>
  <c r="R204" i="28"/>
  <c r="S204" i="28"/>
  <c r="T204" i="28"/>
  <c r="U204" i="28"/>
  <c r="V204" i="28"/>
  <c r="W204" i="28"/>
  <c r="X204" i="28"/>
  <c r="Y204" i="28"/>
  <c r="AA204" i="28"/>
  <c r="AB204" i="28"/>
  <c r="AC204" i="28"/>
  <c r="AD204" i="28"/>
  <c r="AE204" i="28"/>
  <c r="AG204" i="28"/>
  <c r="AH204" i="28"/>
  <c r="AI204" i="28"/>
  <c r="AJ204" i="28"/>
  <c r="AK204" i="28"/>
  <c r="AN204" i="28"/>
  <c r="AO204" i="28"/>
  <c r="AP204" i="28"/>
  <c r="AR204" i="28"/>
  <c r="AS204" i="28"/>
  <c r="AU204" i="28"/>
  <c r="AV204" i="28"/>
  <c r="AW204" i="28"/>
  <c r="AX204" i="28"/>
  <c r="AY204" i="28"/>
  <c r="BA204" i="28"/>
  <c r="BB204" i="28"/>
  <c r="BC204" i="28"/>
  <c r="BD204" i="28"/>
  <c r="BE204" i="28"/>
  <c r="BF204" i="28"/>
  <c r="C205" i="28"/>
  <c r="D205" i="28"/>
  <c r="E205" i="28"/>
  <c r="F205" i="28"/>
  <c r="G205" i="28"/>
  <c r="H205" i="28"/>
  <c r="J205" i="28"/>
  <c r="K205" i="28"/>
  <c r="L205" i="28"/>
  <c r="M205" i="28"/>
  <c r="N205" i="28"/>
  <c r="O205" i="28"/>
  <c r="P205" i="28"/>
  <c r="Q205" i="28"/>
  <c r="R205" i="28"/>
  <c r="S205" i="28"/>
  <c r="T205" i="28"/>
  <c r="U205" i="28"/>
  <c r="V205" i="28"/>
  <c r="W205" i="28"/>
  <c r="X205" i="28"/>
  <c r="Y205" i="28"/>
  <c r="AA205" i="28"/>
  <c r="AB205" i="28"/>
  <c r="AC205" i="28"/>
  <c r="AD205" i="28"/>
  <c r="AE205" i="28"/>
  <c r="AG205" i="28"/>
  <c r="AH205" i="28"/>
  <c r="AI205" i="28"/>
  <c r="AJ205" i="28"/>
  <c r="AK205" i="28"/>
  <c r="AN205" i="28"/>
  <c r="AO205" i="28"/>
  <c r="AP205" i="28"/>
  <c r="AR205" i="28"/>
  <c r="AS205" i="28"/>
  <c r="AU205" i="28"/>
  <c r="AV205" i="28"/>
  <c r="AW205" i="28"/>
  <c r="AX205" i="28"/>
  <c r="AY205" i="28"/>
  <c r="BA205" i="28"/>
  <c r="BB205" i="28"/>
  <c r="BC205" i="28"/>
  <c r="BD205" i="28"/>
  <c r="BE205" i="28"/>
  <c r="BF205" i="28"/>
  <c r="C206" i="28"/>
  <c r="D206" i="28"/>
  <c r="E206" i="28"/>
  <c r="F206" i="28"/>
  <c r="G206" i="28"/>
  <c r="H206" i="28"/>
  <c r="J206" i="28"/>
  <c r="K206" i="28"/>
  <c r="L206" i="28"/>
  <c r="M206" i="28"/>
  <c r="N206" i="28"/>
  <c r="O206" i="28"/>
  <c r="P206" i="28"/>
  <c r="Q206" i="28"/>
  <c r="R206" i="28"/>
  <c r="S206" i="28"/>
  <c r="T206" i="28"/>
  <c r="U206" i="28"/>
  <c r="V206" i="28"/>
  <c r="W206" i="28"/>
  <c r="X206" i="28"/>
  <c r="Y206" i="28"/>
  <c r="AA206" i="28"/>
  <c r="AB206" i="28"/>
  <c r="AC206" i="28"/>
  <c r="AD206" i="28"/>
  <c r="AE206" i="28"/>
  <c r="AG206" i="28"/>
  <c r="AH206" i="28"/>
  <c r="AI206" i="28"/>
  <c r="AJ206" i="28"/>
  <c r="AK206" i="28"/>
  <c r="AN206" i="28"/>
  <c r="AO206" i="28"/>
  <c r="AP206" i="28"/>
  <c r="AR206" i="28"/>
  <c r="AS206" i="28"/>
  <c r="AU206" i="28"/>
  <c r="AV206" i="28"/>
  <c r="AW206" i="28"/>
  <c r="AX206" i="28"/>
  <c r="AY206" i="28"/>
  <c r="BA206" i="28"/>
  <c r="BB206" i="28"/>
  <c r="BC206" i="28"/>
  <c r="BD206" i="28"/>
  <c r="BE206" i="28"/>
  <c r="BF206" i="28"/>
  <c r="C207" i="28"/>
  <c r="D207" i="28"/>
  <c r="E207" i="28"/>
  <c r="F207" i="28"/>
  <c r="G207" i="28"/>
  <c r="H207" i="28"/>
  <c r="J207" i="28"/>
  <c r="K207" i="28"/>
  <c r="L207" i="28"/>
  <c r="M207" i="28"/>
  <c r="N207" i="28"/>
  <c r="O207" i="28"/>
  <c r="P207" i="28"/>
  <c r="Q207" i="28"/>
  <c r="R207" i="28"/>
  <c r="S207" i="28"/>
  <c r="T207" i="28"/>
  <c r="U207" i="28"/>
  <c r="V207" i="28"/>
  <c r="W207" i="28"/>
  <c r="X207" i="28"/>
  <c r="Y207" i="28"/>
  <c r="AA207" i="28"/>
  <c r="AB207" i="28"/>
  <c r="AC207" i="28"/>
  <c r="AD207" i="28"/>
  <c r="AE207" i="28"/>
  <c r="AG207" i="28"/>
  <c r="AH207" i="28"/>
  <c r="AI207" i="28"/>
  <c r="AJ207" i="28"/>
  <c r="AK207" i="28"/>
  <c r="AN207" i="28"/>
  <c r="AO207" i="28"/>
  <c r="AP207" i="28"/>
  <c r="AR207" i="28"/>
  <c r="AS207" i="28"/>
  <c r="AU207" i="28"/>
  <c r="AV207" i="28"/>
  <c r="AW207" i="28"/>
  <c r="AX207" i="28"/>
  <c r="AY207" i="28"/>
  <c r="BA207" i="28"/>
  <c r="BB207" i="28"/>
  <c r="BC207" i="28"/>
  <c r="BD207" i="28"/>
  <c r="BE207" i="28"/>
  <c r="BF207" i="28"/>
  <c r="C208" i="28"/>
  <c r="D208" i="28"/>
  <c r="E208" i="28"/>
  <c r="F208" i="28"/>
  <c r="G208" i="28"/>
  <c r="H208" i="28"/>
  <c r="J208" i="28"/>
  <c r="K208" i="28"/>
  <c r="L208" i="28"/>
  <c r="M208" i="28"/>
  <c r="N208" i="28"/>
  <c r="O208" i="28"/>
  <c r="P208" i="28"/>
  <c r="Q208" i="28"/>
  <c r="R208" i="28"/>
  <c r="S208" i="28"/>
  <c r="T208" i="28"/>
  <c r="U208" i="28"/>
  <c r="V208" i="28"/>
  <c r="W208" i="28"/>
  <c r="X208" i="28"/>
  <c r="Y208" i="28"/>
  <c r="AA208" i="28"/>
  <c r="AB208" i="28"/>
  <c r="AC208" i="28"/>
  <c r="AD208" i="28"/>
  <c r="AE208" i="28"/>
  <c r="AG208" i="28"/>
  <c r="AH208" i="28"/>
  <c r="AI208" i="28"/>
  <c r="AJ208" i="28"/>
  <c r="AK208" i="28"/>
  <c r="AN208" i="28"/>
  <c r="AO208" i="28"/>
  <c r="AP208" i="28"/>
  <c r="AR208" i="28"/>
  <c r="AS208" i="28"/>
  <c r="AU208" i="28"/>
  <c r="AV208" i="28"/>
  <c r="AW208" i="28"/>
  <c r="AX208" i="28"/>
  <c r="AY208" i="28"/>
  <c r="BA208" i="28"/>
  <c r="BB208" i="28"/>
  <c r="BC208" i="28"/>
  <c r="BD208" i="28"/>
  <c r="BE208" i="28"/>
  <c r="BF208" i="28"/>
  <c r="C209" i="28"/>
  <c r="D209" i="28"/>
  <c r="E209" i="28"/>
  <c r="F209" i="28"/>
  <c r="G209" i="28"/>
  <c r="H209" i="28"/>
  <c r="J209" i="28"/>
  <c r="K209" i="28"/>
  <c r="L209" i="28"/>
  <c r="M209" i="28"/>
  <c r="N209" i="28"/>
  <c r="O209" i="28"/>
  <c r="P209" i="28"/>
  <c r="Q209" i="28"/>
  <c r="R209" i="28"/>
  <c r="S209" i="28"/>
  <c r="T209" i="28"/>
  <c r="U209" i="28"/>
  <c r="V209" i="28"/>
  <c r="W209" i="28"/>
  <c r="X209" i="28"/>
  <c r="Y209" i="28"/>
  <c r="AA209" i="28"/>
  <c r="AB209" i="28"/>
  <c r="AC209" i="28"/>
  <c r="AD209" i="28"/>
  <c r="AE209" i="28"/>
  <c r="AG209" i="28"/>
  <c r="AH209" i="28"/>
  <c r="AI209" i="28"/>
  <c r="AJ209" i="28"/>
  <c r="AK209" i="28"/>
  <c r="AN209" i="28"/>
  <c r="AO209" i="28"/>
  <c r="AP209" i="28"/>
  <c r="AR209" i="28"/>
  <c r="AS209" i="28"/>
  <c r="AU209" i="28"/>
  <c r="AV209" i="28"/>
  <c r="AW209" i="28"/>
  <c r="AX209" i="28"/>
  <c r="AY209" i="28"/>
  <c r="BA209" i="28"/>
  <c r="BB209" i="28"/>
  <c r="BC209" i="28"/>
  <c r="BD209" i="28"/>
  <c r="BE209" i="28"/>
  <c r="BF209" i="28"/>
  <c r="C210" i="28"/>
  <c r="D210" i="28"/>
  <c r="E210" i="28"/>
  <c r="F210" i="28"/>
  <c r="G210" i="28"/>
  <c r="H210" i="28"/>
  <c r="J210" i="28"/>
  <c r="K210" i="28"/>
  <c r="L210" i="28"/>
  <c r="M210" i="28"/>
  <c r="N210" i="28"/>
  <c r="O210" i="28"/>
  <c r="P210" i="28"/>
  <c r="Q210" i="28"/>
  <c r="R210" i="28"/>
  <c r="S210" i="28"/>
  <c r="T210" i="28"/>
  <c r="V210" i="28"/>
  <c r="W210" i="28"/>
  <c r="X210" i="28"/>
  <c r="Y210" i="28"/>
  <c r="AA210" i="28"/>
  <c r="AB210" i="28"/>
  <c r="AC210" i="28"/>
  <c r="AD210" i="28"/>
  <c r="AE210" i="28"/>
  <c r="AG210" i="28"/>
  <c r="AH210" i="28"/>
  <c r="AI210" i="28"/>
  <c r="AJ210" i="28"/>
  <c r="AK210" i="28"/>
  <c r="AL210" i="28"/>
  <c r="AN210" i="28"/>
  <c r="AO210" i="28"/>
  <c r="AP210" i="28"/>
  <c r="AR210" i="28"/>
  <c r="AS210" i="28"/>
  <c r="AU210" i="28"/>
  <c r="AV210" i="28"/>
  <c r="AW210" i="28"/>
  <c r="AX210" i="28"/>
  <c r="AY210" i="28"/>
  <c r="BA210" i="28"/>
  <c r="BB210" i="28"/>
  <c r="BC210" i="28"/>
  <c r="BD210" i="28"/>
  <c r="BE210" i="28"/>
  <c r="BF210" i="28"/>
  <c r="C211" i="28"/>
  <c r="D211" i="28"/>
  <c r="E211" i="28"/>
  <c r="F211" i="28"/>
  <c r="G211" i="28"/>
  <c r="H211" i="28"/>
  <c r="J211" i="28"/>
  <c r="K211" i="28"/>
  <c r="L211" i="28"/>
  <c r="M211" i="28"/>
  <c r="N211" i="28"/>
  <c r="O211" i="28"/>
  <c r="P211" i="28"/>
  <c r="Q211" i="28"/>
  <c r="R211" i="28"/>
  <c r="S211" i="28"/>
  <c r="T211" i="28"/>
  <c r="U211" i="28"/>
  <c r="W211" i="28"/>
  <c r="X211" i="28"/>
  <c r="Y211" i="28"/>
  <c r="AA211" i="28"/>
  <c r="AB211" i="28"/>
  <c r="AC211" i="28"/>
  <c r="AD211" i="28"/>
  <c r="AE211" i="28"/>
  <c r="AG211" i="28"/>
  <c r="AH211" i="28"/>
  <c r="AI211" i="28"/>
  <c r="AJ211" i="28"/>
  <c r="AK211" i="28"/>
  <c r="AL211" i="28"/>
  <c r="AN211" i="28"/>
  <c r="AO211" i="28"/>
  <c r="AP211" i="28"/>
  <c r="AR211" i="28"/>
  <c r="AS211" i="28"/>
  <c r="AU211" i="28"/>
  <c r="AV211" i="28"/>
  <c r="AW211" i="28"/>
  <c r="AX211" i="28"/>
  <c r="AY211" i="28"/>
  <c r="BA211" i="28"/>
  <c r="BB211" i="28"/>
  <c r="BC211" i="28"/>
  <c r="BD211" i="28"/>
  <c r="BE211" i="28"/>
  <c r="BF211" i="28"/>
  <c r="C212" i="28"/>
  <c r="D212" i="28"/>
  <c r="E212" i="28"/>
  <c r="F212" i="28"/>
  <c r="G212" i="28"/>
  <c r="H212" i="28"/>
  <c r="J212" i="28"/>
  <c r="K212" i="28"/>
  <c r="L212" i="28"/>
  <c r="M212" i="28"/>
  <c r="N212" i="28"/>
  <c r="O212" i="28"/>
  <c r="P212" i="28"/>
  <c r="Q212" i="28"/>
  <c r="R212" i="28"/>
  <c r="S212" i="28"/>
  <c r="T212" i="28"/>
  <c r="U212" i="28"/>
  <c r="W212" i="28"/>
  <c r="X212" i="28"/>
  <c r="Y212" i="28"/>
  <c r="AA212" i="28"/>
  <c r="AB212" i="28"/>
  <c r="AC212" i="28"/>
  <c r="AD212" i="28"/>
  <c r="AE212" i="28"/>
  <c r="AG212" i="28"/>
  <c r="AH212" i="28"/>
  <c r="AI212" i="28"/>
  <c r="AJ212" i="28"/>
  <c r="AK212" i="28"/>
  <c r="AL212" i="28"/>
  <c r="AN212" i="28"/>
  <c r="AO212" i="28"/>
  <c r="AP212" i="28"/>
  <c r="AR212" i="28"/>
  <c r="AS212" i="28"/>
  <c r="AU212" i="28"/>
  <c r="AV212" i="28"/>
  <c r="AW212" i="28"/>
  <c r="AX212" i="28"/>
  <c r="AY212" i="28"/>
  <c r="BA212" i="28"/>
  <c r="BB212" i="28"/>
  <c r="BC212" i="28"/>
  <c r="BD212" i="28"/>
  <c r="BE212" i="28"/>
  <c r="BF212" i="28"/>
  <c r="C213" i="28"/>
  <c r="D213" i="28"/>
  <c r="E213" i="28"/>
  <c r="J213" i="28"/>
  <c r="K213" i="28"/>
  <c r="L213" i="28"/>
  <c r="M213" i="28"/>
  <c r="N213" i="28"/>
  <c r="O213" i="28"/>
  <c r="P213" i="28"/>
  <c r="Q213" i="28"/>
  <c r="R213" i="28"/>
  <c r="S213" i="28"/>
  <c r="T213" i="28"/>
  <c r="U213" i="28"/>
  <c r="V213" i="28"/>
  <c r="W213" i="28"/>
  <c r="X213" i="28"/>
  <c r="Y213" i="28"/>
  <c r="AA213" i="28"/>
  <c r="AB213" i="28"/>
  <c r="AC213" i="28"/>
  <c r="AD213" i="28"/>
  <c r="AE213" i="28"/>
  <c r="AG213" i="28"/>
  <c r="AH213" i="28"/>
  <c r="AI213" i="28"/>
  <c r="AJ213" i="28"/>
  <c r="AK213" i="28"/>
  <c r="AL213" i="28"/>
  <c r="AN213" i="28"/>
  <c r="AO213" i="28"/>
  <c r="AP213" i="28"/>
  <c r="AR213" i="28"/>
  <c r="AS213" i="28"/>
  <c r="AU213" i="28"/>
  <c r="AV213" i="28"/>
  <c r="AW213" i="28"/>
  <c r="AX213" i="28"/>
  <c r="AY213" i="28"/>
  <c r="BA213" i="28"/>
  <c r="BB213" i="28"/>
  <c r="BC213" i="28"/>
  <c r="BD213" i="28"/>
  <c r="BE213" i="28"/>
  <c r="BF213" i="28"/>
  <c r="C214" i="28"/>
  <c r="D214" i="28"/>
  <c r="E214" i="28"/>
  <c r="F214" i="28"/>
  <c r="G214" i="28"/>
  <c r="H214" i="28"/>
  <c r="J214" i="28"/>
  <c r="K214" i="28"/>
  <c r="L214" i="28"/>
  <c r="M214" i="28"/>
  <c r="N214" i="28"/>
  <c r="O214" i="28"/>
  <c r="P214" i="28"/>
  <c r="Q214" i="28"/>
  <c r="R214" i="28"/>
  <c r="S214" i="28"/>
  <c r="T214" i="28"/>
  <c r="U214" i="28"/>
  <c r="V214" i="28"/>
  <c r="W214" i="28"/>
  <c r="X214" i="28"/>
  <c r="Y214" i="28"/>
  <c r="AA214" i="28"/>
  <c r="AB214" i="28"/>
  <c r="AC214" i="28"/>
  <c r="AD214" i="28"/>
  <c r="AE214" i="28"/>
  <c r="AG214" i="28"/>
  <c r="AH214" i="28"/>
  <c r="AI214" i="28"/>
  <c r="AJ214" i="28"/>
  <c r="AK214" i="28"/>
  <c r="AL214" i="28"/>
  <c r="AN214" i="28"/>
  <c r="AO214" i="28"/>
  <c r="AP214" i="28"/>
  <c r="AR214" i="28"/>
  <c r="AS214" i="28"/>
  <c r="AU214" i="28"/>
  <c r="AV214" i="28"/>
  <c r="AW214" i="28"/>
  <c r="AX214" i="28"/>
  <c r="AY214" i="28"/>
  <c r="BA214" i="28"/>
  <c r="BB214" i="28"/>
  <c r="BC214" i="28"/>
  <c r="BD214" i="28"/>
  <c r="BE214" i="28"/>
  <c r="BF214" i="28"/>
  <c r="C215" i="28"/>
  <c r="D215" i="28"/>
  <c r="E215" i="28"/>
  <c r="F215" i="28"/>
  <c r="G215" i="28"/>
  <c r="H215" i="28"/>
  <c r="J215" i="28"/>
  <c r="K215" i="28"/>
  <c r="L215" i="28"/>
  <c r="M215" i="28"/>
  <c r="N215" i="28"/>
  <c r="O215" i="28"/>
  <c r="P215" i="28"/>
  <c r="Q215" i="28"/>
  <c r="R215" i="28"/>
  <c r="S215" i="28"/>
  <c r="T215" i="28"/>
  <c r="U215" i="28"/>
  <c r="V215" i="28"/>
  <c r="W215" i="28"/>
  <c r="X215" i="28"/>
  <c r="Y215" i="28"/>
  <c r="AA215" i="28"/>
  <c r="AB215" i="28"/>
  <c r="AC215" i="28"/>
  <c r="AD215" i="28"/>
  <c r="AE215" i="28"/>
  <c r="AG215" i="28"/>
  <c r="AH215" i="28"/>
  <c r="AI215" i="28"/>
  <c r="AJ215" i="28"/>
  <c r="AK215" i="28"/>
  <c r="AL215" i="28"/>
  <c r="AN215" i="28"/>
  <c r="AO215" i="28"/>
  <c r="AP215" i="28"/>
  <c r="AR215" i="28"/>
  <c r="AS215" i="28"/>
  <c r="AU215" i="28"/>
  <c r="AV215" i="28"/>
  <c r="AW215" i="28"/>
  <c r="AX215" i="28"/>
  <c r="AY215" i="28"/>
  <c r="BA215" i="28"/>
  <c r="BB215" i="28"/>
  <c r="BC215" i="28"/>
  <c r="BD215" i="28"/>
  <c r="BE215" i="28"/>
  <c r="BF215" i="28"/>
  <c r="C216" i="28"/>
  <c r="D216" i="28"/>
  <c r="E216" i="28"/>
  <c r="F216" i="28"/>
  <c r="G216" i="28"/>
  <c r="H216" i="28"/>
  <c r="J216" i="28"/>
  <c r="K216" i="28"/>
  <c r="L216" i="28"/>
  <c r="M216" i="28"/>
  <c r="N216" i="28"/>
  <c r="O216" i="28"/>
  <c r="P216" i="28"/>
  <c r="Q216" i="28"/>
  <c r="R216" i="28"/>
  <c r="S216" i="28"/>
  <c r="T216" i="28"/>
  <c r="U216" i="28"/>
  <c r="V216" i="28"/>
  <c r="W216" i="28"/>
  <c r="X216" i="28"/>
  <c r="Y216" i="28"/>
  <c r="AA216" i="28"/>
  <c r="AB216" i="28"/>
  <c r="AC216" i="28"/>
  <c r="AD216" i="28"/>
  <c r="AE216" i="28"/>
  <c r="AG216" i="28"/>
  <c r="AH216" i="28"/>
  <c r="AI216" i="28"/>
  <c r="AJ216" i="28"/>
  <c r="AK216" i="28"/>
  <c r="AL216" i="28"/>
  <c r="AN216" i="28"/>
  <c r="AO216" i="28"/>
  <c r="AP216" i="28"/>
  <c r="AR216" i="28"/>
  <c r="AS216" i="28"/>
  <c r="AU216" i="28"/>
  <c r="AV216" i="28"/>
  <c r="AW216" i="28"/>
  <c r="AX216" i="28"/>
  <c r="AY216" i="28"/>
  <c r="BA216" i="28"/>
  <c r="BB216" i="28"/>
  <c r="BC216" i="28"/>
  <c r="BD216" i="28"/>
  <c r="BE216" i="28"/>
  <c r="BF216" i="28"/>
  <c r="C217" i="28"/>
  <c r="D217" i="28"/>
  <c r="E217" i="28"/>
  <c r="F217" i="28"/>
  <c r="H217" i="28"/>
  <c r="J217" i="28"/>
  <c r="K217" i="28"/>
  <c r="L217" i="28"/>
  <c r="M217" i="28"/>
  <c r="N217" i="28"/>
  <c r="O217" i="28"/>
  <c r="P217" i="28"/>
  <c r="Q217" i="28"/>
  <c r="R217" i="28"/>
  <c r="S217" i="28"/>
  <c r="T217" i="28"/>
  <c r="U217" i="28"/>
  <c r="V217" i="28"/>
  <c r="W217" i="28"/>
  <c r="X217" i="28"/>
  <c r="Y217" i="28"/>
  <c r="AA217" i="28"/>
  <c r="AB217" i="28"/>
  <c r="AC217" i="28"/>
  <c r="AD217" i="28"/>
  <c r="AE217" i="28"/>
  <c r="AG217" i="28"/>
  <c r="AH217" i="28"/>
  <c r="AI217" i="28"/>
  <c r="AJ217" i="28"/>
  <c r="AK217" i="28"/>
  <c r="AL217" i="28"/>
  <c r="AN217" i="28"/>
  <c r="AO217" i="28"/>
  <c r="AP217" i="28"/>
  <c r="AR217" i="28"/>
  <c r="AS217" i="28"/>
  <c r="AU217" i="28"/>
  <c r="AV217" i="28"/>
  <c r="AW217" i="28"/>
  <c r="AX217" i="28"/>
  <c r="AY217" i="28"/>
  <c r="BA217" i="28"/>
  <c r="BB217" i="28"/>
  <c r="BC217" i="28"/>
  <c r="BD217" i="28"/>
  <c r="BE217" i="28"/>
  <c r="BF217" i="28"/>
  <c r="C218" i="28"/>
  <c r="D218" i="28"/>
  <c r="E218" i="28"/>
  <c r="F218" i="28"/>
  <c r="G218" i="28"/>
  <c r="H218" i="28"/>
  <c r="J218" i="28"/>
  <c r="K218" i="28"/>
  <c r="L218" i="28"/>
  <c r="M218" i="28"/>
  <c r="N218" i="28"/>
  <c r="O218" i="28"/>
  <c r="P218" i="28"/>
  <c r="Q218" i="28"/>
  <c r="R218" i="28"/>
  <c r="S218" i="28"/>
  <c r="T218" i="28"/>
  <c r="U218" i="28"/>
  <c r="V218" i="28"/>
  <c r="W218" i="28"/>
  <c r="X218" i="28"/>
  <c r="Y218" i="28"/>
  <c r="AA218" i="28"/>
  <c r="AB218" i="28"/>
  <c r="AC218" i="28"/>
  <c r="AD218" i="28"/>
  <c r="AE218" i="28"/>
  <c r="AG218" i="28"/>
  <c r="AH218" i="28"/>
  <c r="AI218" i="28"/>
  <c r="AJ218" i="28"/>
  <c r="AK218" i="28"/>
  <c r="AL218" i="28"/>
  <c r="AN218" i="28"/>
  <c r="AO218" i="28"/>
  <c r="AP218" i="28"/>
  <c r="AR218" i="28"/>
  <c r="AS218" i="28"/>
  <c r="AU218" i="28"/>
  <c r="AV218" i="28"/>
  <c r="AW218" i="28"/>
  <c r="AX218" i="28"/>
  <c r="AY218" i="28"/>
  <c r="BA218" i="28"/>
  <c r="BB218" i="28"/>
  <c r="BC218" i="28"/>
  <c r="BD218" i="28"/>
  <c r="BE218" i="28"/>
  <c r="BF218" i="28"/>
  <c r="C219" i="28"/>
  <c r="D219" i="28"/>
  <c r="E219" i="28"/>
  <c r="F219" i="28"/>
  <c r="G219" i="28"/>
  <c r="H219" i="28"/>
  <c r="J219" i="28"/>
  <c r="K219" i="28"/>
  <c r="L219" i="28"/>
  <c r="M219" i="28"/>
  <c r="N219" i="28"/>
  <c r="O219" i="28"/>
  <c r="P219" i="28"/>
  <c r="Q219" i="28"/>
  <c r="R219" i="28"/>
  <c r="S219" i="28"/>
  <c r="T219" i="28"/>
  <c r="U219" i="28"/>
  <c r="V219" i="28"/>
  <c r="W219" i="28"/>
  <c r="X219" i="28"/>
  <c r="Y219" i="28"/>
  <c r="AA219" i="28"/>
  <c r="AB219" i="28"/>
  <c r="AC219" i="28"/>
  <c r="AD219" i="28"/>
  <c r="AE219" i="28"/>
  <c r="AG219" i="28"/>
  <c r="AH219" i="28"/>
  <c r="AI219" i="28"/>
  <c r="AJ219" i="28"/>
  <c r="AK219" i="28"/>
  <c r="AL219" i="28"/>
  <c r="AN219" i="28"/>
  <c r="AO219" i="28"/>
  <c r="AP219" i="28"/>
  <c r="AR219" i="28"/>
  <c r="AS219" i="28"/>
  <c r="AU219" i="28"/>
  <c r="AV219" i="28"/>
  <c r="AW219" i="28"/>
  <c r="AX219" i="28"/>
  <c r="AY219" i="28"/>
  <c r="BA219" i="28"/>
  <c r="BB219" i="28"/>
  <c r="BC219" i="28"/>
  <c r="BD219" i="28"/>
  <c r="BE219" i="28"/>
  <c r="BF219" i="28"/>
  <c r="C220" i="28"/>
  <c r="D220" i="28"/>
  <c r="E220" i="28"/>
  <c r="F220" i="28"/>
  <c r="G220" i="28"/>
  <c r="H220" i="28"/>
  <c r="J220" i="28"/>
  <c r="K220" i="28"/>
  <c r="L220" i="28"/>
  <c r="M220" i="28"/>
  <c r="N220" i="28"/>
  <c r="O220" i="28"/>
  <c r="P220" i="28"/>
  <c r="Q220" i="28"/>
  <c r="R220" i="28"/>
  <c r="S220" i="28"/>
  <c r="U220" i="28"/>
  <c r="V220" i="28"/>
  <c r="W220" i="28"/>
  <c r="X220" i="28"/>
  <c r="Y220" i="28"/>
  <c r="AA220" i="28"/>
  <c r="AB220" i="28"/>
  <c r="AC220" i="28"/>
  <c r="AG220" i="28"/>
  <c r="AH220" i="28"/>
  <c r="AI220" i="28"/>
  <c r="AJ220" i="28"/>
  <c r="AK220" i="28"/>
  <c r="AL220" i="28"/>
  <c r="AO220" i="28"/>
  <c r="AP220" i="28"/>
  <c r="AR220" i="28"/>
  <c r="AS220" i="28"/>
  <c r="AU220" i="28"/>
  <c r="AV220" i="28"/>
  <c r="AW220" i="28"/>
  <c r="AX220" i="28"/>
  <c r="AY220" i="28"/>
  <c r="BA220" i="28"/>
  <c r="BB220" i="28"/>
  <c r="BC220" i="28"/>
  <c r="BD220" i="28"/>
  <c r="BE220" i="28"/>
  <c r="BF220" i="28"/>
  <c r="C221" i="28"/>
  <c r="D221" i="28"/>
  <c r="E221" i="28"/>
  <c r="F221" i="28"/>
  <c r="G221" i="28"/>
  <c r="H221" i="28"/>
  <c r="J221" i="28"/>
  <c r="K221" i="28"/>
  <c r="L221" i="28"/>
  <c r="M221" i="28"/>
  <c r="N221" i="28"/>
  <c r="O221" i="28"/>
  <c r="P221" i="28"/>
  <c r="Q221" i="28"/>
  <c r="R221" i="28"/>
  <c r="S221" i="28"/>
  <c r="U221" i="28"/>
  <c r="V221" i="28"/>
  <c r="W221" i="28"/>
  <c r="X221" i="28"/>
  <c r="Y221" i="28"/>
  <c r="AA221" i="28"/>
  <c r="AB221" i="28"/>
  <c r="AC221" i="28"/>
  <c r="AG221" i="28"/>
  <c r="AH221" i="28"/>
  <c r="AI221" i="28"/>
  <c r="AJ221" i="28"/>
  <c r="AK221" i="28"/>
  <c r="AL221" i="28"/>
  <c r="AO221" i="28"/>
  <c r="AP221" i="28"/>
  <c r="AR221" i="28"/>
  <c r="AS221" i="28"/>
  <c r="AU221" i="28"/>
  <c r="AV221" i="28"/>
  <c r="AW221" i="28"/>
  <c r="AX221" i="28"/>
  <c r="AY221" i="28"/>
  <c r="BA221" i="28"/>
  <c r="BB221" i="28"/>
  <c r="BC221" i="28"/>
  <c r="BD221" i="28"/>
  <c r="BE221" i="28"/>
  <c r="BF221" i="28"/>
  <c r="C222" i="28"/>
  <c r="D222" i="28"/>
  <c r="E222" i="28"/>
  <c r="F222" i="28"/>
  <c r="G222" i="28"/>
  <c r="H222" i="28"/>
  <c r="J222" i="28"/>
  <c r="K222" i="28"/>
  <c r="L222" i="28"/>
  <c r="M222" i="28"/>
  <c r="N222" i="28"/>
  <c r="O222" i="28"/>
  <c r="P222" i="28"/>
  <c r="Q222" i="28"/>
  <c r="R222" i="28"/>
  <c r="S222" i="28"/>
  <c r="U222" i="28"/>
  <c r="V222" i="28"/>
  <c r="W222" i="28"/>
  <c r="X222" i="28"/>
  <c r="Y222" i="28"/>
  <c r="AA222" i="28"/>
  <c r="AB222" i="28"/>
  <c r="AC222" i="28"/>
  <c r="AG222" i="28"/>
  <c r="AH222" i="28"/>
  <c r="AI222" i="28"/>
  <c r="AJ222" i="28"/>
  <c r="AK222" i="28"/>
  <c r="AL222" i="28"/>
  <c r="AO222" i="28"/>
  <c r="AP222" i="28"/>
  <c r="AR222" i="28"/>
  <c r="AS222" i="28"/>
  <c r="AU222" i="28"/>
  <c r="AV222" i="28"/>
  <c r="AW222" i="28"/>
  <c r="AX222" i="28"/>
  <c r="AY222" i="28"/>
  <c r="BA222" i="28"/>
  <c r="BB222" i="28"/>
  <c r="BC222" i="28"/>
  <c r="BD222" i="28"/>
  <c r="BE222" i="28"/>
  <c r="BF222" i="28"/>
  <c r="C223" i="28"/>
  <c r="D223" i="28"/>
  <c r="E223" i="28"/>
  <c r="F223" i="28"/>
  <c r="G223" i="28"/>
  <c r="H223" i="28"/>
  <c r="J223" i="28"/>
  <c r="K223" i="28"/>
  <c r="L223" i="28"/>
  <c r="M223" i="28"/>
  <c r="N223" i="28"/>
  <c r="O223" i="28"/>
  <c r="P223" i="28"/>
  <c r="Q223" i="28"/>
  <c r="R223" i="28"/>
  <c r="S223" i="28"/>
  <c r="U223" i="28"/>
  <c r="V223" i="28"/>
  <c r="W223" i="28"/>
  <c r="X223" i="28"/>
  <c r="Y223" i="28"/>
  <c r="AA223" i="28"/>
  <c r="AB223" i="28"/>
  <c r="AC223" i="28"/>
  <c r="AG223" i="28"/>
  <c r="AH223" i="28"/>
  <c r="AI223" i="28"/>
  <c r="AJ223" i="28"/>
  <c r="AK223" i="28"/>
  <c r="AL223" i="28"/>
  <c r="AO223" i="28"/>
  <c r="AP223" i="28"/>
  <c r="AR223" i="28"/>
  <c r="AS223" i="28"/>
  <c r="AU223" i="28"/>
  <c r="AV223" i="28"/>
  <c r="AW223" i="28"/>
  <c r="AX223" i="28"/>
  <c r="AY223" i="28"/>
  <c r="BA223" i="28"/>
  <c r="BB223" i="28"/>
  <c r="BC223" i="28"/>
  <c r="BD223" i="28"/>
  <c r="BE223" i="28"/>
  <c r="BF223" i="28"/>
  <c r="C224" i="28"/>
  <c r="D224" i="28"/>
  <c r="E224" i="28"/>
  <c r="F224" i="28"/>
  <c r="G224" i="28"/>
  <c r="H224" i="28"/>
  <c r="J224" i="28"/>
  <c r="K224" i="28"/>
  <c r="L224" i="28"/>
  <c r="M224" i="28"/>
  <c r="N224" i="28"/>
  <c r="O224" i="28"/>
  <c r="P224" i="28"/>
  <c r="Q224" i="28"/>
  <c r="R224" i="28"/>
  <c r="S224" i="28"/>
  <c r="U224" i="28"/>
  <c r="V224" i="28"/>
  <c r="W224" i="28"/>
  <c r="X224" i="28"/>
  <c r="Y224" i="28"/>
  <c r="AA224" i="28"/>
  <c r="AB224" i="28"/>
  <c r="AC224" i="28"/>
  <c r="AD224" i="28"/>
  <c r="AE224" i="28"/>
  <c r="AG224" i="28"/>
  <c r="AH224" i="28"/>
  <c r="AI224" i="28"/>
  <c r="AJ224" i="28"/>
  <c r="AK224" i="28"/>
  <c r="AL224" i="28"/>
  <c r="AO224" i="28"/>
  <c r="AP224" i="28"/>
  <c r="AR224" i="28"/>
  <c r="AS224" i="28"/>
  <c r="AU224" i="28"/>
  <c r="AV224" i="28"/>
  <c r="AW224" i="28"/>
  <c r="AX224" i="28"/>
  <c r="AY224" i="28"/>
  <c r="BA224" i="28"/>
  <c r="BB224" i="28"/>
  <c r="BC224" i="28"/>
  <c r="BD224" i="28"/>
  <c r="BE224" i="28"/>
  <c r="BF224" i="28"/>
  <c r="C225" i="28"/>
  <c r="D225" i="28"/>
  <c r="E225" i="28"/>
  <c r="F225" i="28"/>
  <c r="G225" i="28"/>
  <c r="H225" i="28"/>
  <c r="J225" i="28"/>
  <c r="K225" i="28"/>
  <c r="L225" i="28"/>
  <c r="M225" i="28"/>
  <c r="N225" i="28"/>
  <c r="O225" i="28"/>
  <c r="P225" i="28"/>
  <c r="Q225" i="28"/>
  <c r="R225" i="28"/>
  <c r="S225" i="28"/>
  <c r="T225" i="28"/>
  <c r="U225" i="28"/>
  <c r="V225" i="28"/>
  <c r="W225" i="28"/>
  <c r="X225" i="28"/>
  <c r="Y225" i="28"/>
  <c r="AA225" i="28"/>
  <c r="AB225" i="28"/>
  <c r="AC225" i="28"/>
  <c r="AD225" i="28"/>
  <c r="AE225" i="28"/>
  <c r="AG225" i="28"/>
  <c r="AH225" i="28"/>
  <c r="AI225" i="28"/>
  <c r="AJ225" i="28"/>
  <c r="AK225" i="28"/>
  <c r="AL225" i="28"/>
  <c r="AN225" i="28"/>
  <c r="AO225" i="28"/>
  <c r="AP225" i="28"/>
  <c r="AR225" i="28"/>
  <c r="AS225" i="28"/>
  <c r="AU225" i="28"/>
  <c r="AV225" i="28"/>
  <c r="AW225" i="28"/>
  <c r="AX225" i="28"/>
  <c r="AY225" i="28"/>
  <c r="BA225" i="28"/>
  <c r="BB225" i="28"/>
  <c r="BC225" i="28"/>
  <c r="BD225" i="28"/>
  <c r="BE225" i="28"/>
  <c r="BF225" i="28"/>
  <c r="C226" i="28"/>
  <c r="D226" i="28"/>
  <c r="E226" i="28"/>
  <c r="F226" i="28"/>
  <c r="G226" i="28"/>
  <c r="H226" i="28"/>
  <c r="K226" i="28"/>
  <c r="L226" i="28"/>
  <c r="M226" i="28"/>
  <c r="N226" i="28"/>
  <c r="O226" i="28"/>
  <c r="P226" i="28"/>
  <c r="Q226" i="28"/>
  <c r="S226" i="28"/>
  <c r="T226" i="28"/>
  <c r="U226" i="28"/>
  <c r="V226" i="28"/>
  <c r="W226" i="28"/>
  <c r="X226" i="28"/>
  <c r="Y226" i="28"/>
  <c r="AA226" i="28"/>
  <c r="AB226" i="28"/>
  <c r="AC226" i="28"/>
  <c r="AD226" i="28"/>
  <c r="AE226" i="28"/>
  <c r="AG226" i="28"/>
  <c r="AH226" i="28"/>
  <c r="AI226" i="28"/>
  <c r="AJ226" i="28"/>
  <c r="AK226" i="28"/>
  <c r="AL226" i="28"/>
  <c r="AN226" i="28"/>
  <c r="AO226" i="28"/>
  <c r="AP226" i="28"/>
  <c r="AR226" i="28"/>
  <c r="AS226" i="28"/>
  <c r="AU226" i="28"/>
  <c r="AV226" i="28"/>
  <c r="AW226" i="28"/>
  <c r="AX226" i="28"/>
  <c r="AY226" i="28"/>
  <c r="BA226" i="28"/>
  <c r="BB226" i="28"/>
  <c r="BC226" i="28"/>
  <c r="BD226" i="28"/>
  <c r="BE226" i="28"/>
  <c r="BF226" i="28"/>
  <c r="C227" i="28"/>
  <c r="F227" i="28"/>
  <c r="G227" i="28"/>
  <c r="H227" i="28"/>
  <c r="J227" i="28"/>
  <c r="K227" i="28"/>
  <c r="L227" i="28"/>
  <c r="M227" i="28"/>
  <c r="N227" i="28"/>
  <c r="O227" i="28"/>
  <c r="P227" i="28"/>
  <c r="Q227" i="28"/>
  <c r="S227" i="28"/>
  <c r="T227" i="28"/>
  <c r="U227" i="28"/>
  <c r="V227" i="28"/>
  <c r="W227" i="28"/>
  <c r="X227" i="28"/>
  <c r="Y227" i="28"/>
  <c r="AA227" i="28"/>
  <c r="AB227" i="28"/>
  <c r="AC227" i="28"/>
  <c r="AD227" i="28"/>
  <c r="AE227" i="28"/>
  <c r="AG227" i="28"/>
  <c r="AH227" i="28"/>
  <c r="AI227" i="28"/>
  <c r="AJ227" i="28"/>
  <c r="AK227" i="28"/>
  <c r="AL227" i="28"/>
  <c r="AO227" i="28"/>
  <c r="AP227" i="28"/>
  <c r="AR227" i="28"/>
  <c r="AS227" i="28"/>
  <c r="AU227" i="28"/>
  <c r="AV227" i="28"/>
  <c r="AW227" i="28"/>
  <c r="AX227" i="28"/>
  <c r="AY227" i="28"/>
  <c r="BA227" i="28"/>
  <c r="BB227" i="28"/>
  <c r="BC227" i="28"/>
  <c r="BD227" i="28"/>
  <c r="BE227" i="28"/>
  <c r="BF227" i="28"/>
  <c r="C228" i="28"/>
  <c r="F228" i="28"/>
  <c r="G228" i="28"/>
  <c r="H228" i="28"/>
  <c r="K228" i="28"/>
  <c r="L228" i="28"/>
  <c r="M228" i="28"/>
  <c r="N228" i="28"/>
  <c r="O228" i="28"/>
  <c r="P228" i="28"/>
  <c r="Q228" i="28"/>
  <c r="S228" i="28"/>
  <c r="T228" i="28"/>
  <c r="U228" i="28"/>
  <c r="V228" i="28"/>
  <c r="W228" i="28"/>
  <c r="X228" i="28"/>
  <c r="Y228" i="28"/>
  <c r="AA228" i="28"/>
  <c r="AB228" i="28"/>
  <c r="AC228" i="28"/>
  <c r="AD228" i="28"/>
  <c r="AE228" i="28"/>
  <c r="AG228" i="28"/>
  <c r="AH228" i="28"/>
  <c r="AI228" i="28"/>
  <c r="AJ228" i="28"/>
  <c r="AK228" i="28"/>
  <c r="AL228" i="28"/>
  <c r="AN228" i="28"/>
  <c r="AO228" i="28"/>
  <c r="AP228" i="28"/>
  <c r="AR228" i="28"/>
  <c r="AS228" i="28"/>
  <c r="AU228" i="28"/>
  <c r="AV228" i="28"/>
  <c r="AW228" i="28"/>
  <c r="BA228" i="28"/>
  <c r="BB228" i="28"/>
  <c r="BC228" i="28"/>
  <c r="BD228" i="28"/>
  <c r="BE228" i="28"/>
  <c r="BF228" i="28"/>
  <c r="C229" i="28"/>
  <c r="D229" i="28"/>
  <c r="E229" i="28"/>
  <c r="F229" i="28"/>
  <c r="G229" i="28"/>
  <c r="H229" i="28"/>
  <c r="K229" i="28"/>
  <c r="L229" i="28"/>
  <c r="M229" i="28"/>
  <c r="N229" i="28"/>
  <c r="O229" i="28"/>
  <c r="P229" i="28"/>
  <c r="Q229" i="28"/>
  <c r="S229" i="28"/>
  <c r="T229" i="28"/>
  <c r="U229" i="28"/>
  <c r="V229" i="28"/>
  <c r="W229" i="28"/>
  <c r="X229" i="28"/>
  <c r="Y229" i="28"/>
  <c r="AA229" i="28"/>
  <c r="AB229" i="28"/>
  <c r="AC229" i="28"/>
  <c r="AD229" i="28"/>
  <c r="AE229" i="28"/>
  <c r="AG229" i="28"/>
  <c r="AH229" i="28"/>
  <c r="AJ229" i="28"/>
  <c r="AK229" i="28"/>
  <c r="AL229" i="28"/>
  <c r="AN229" i="28"/>
  <c r="AO229" i="28"/>
  <c r="AP229" i="28"/>
  <c r="AR229" i="28"/>
  <c r="AS229" i="28"/>
  <c r="AU229" i="28"/>
  <c r="AV229" i="28"/>
  <c r="AW229" i="28"/>
  <c r="AX229" i="28"/>
  <c r="AY229" i="28"/>
  <c r="BA229" i="28"/>
  <c r="BB229" i="28"/>
  <c r="BC229" i="28"/>
  <c r="BD229" i="28"/>
  <c r="BE229" i="28"/>
  <c r="BF229" i="28"/>
  <c r="C230" i="28"/>
  <c r="F230" i="28"/>
  <c r="G230" i="28"/>
  <c r="H230" i="28"/>
  <c r="J230" i="28"/>
  <c r="K230" i="28"/>
  <c r="L230" i="28"/>
  <c r="M230" i="28"/>
  <c r="N230" i="28"/>
  <c r="O230" i="28"/>
  <c r="P230" i="28"/>
  <c r="Q230" i="28"/>
  <c r="R230" i="28"/>
  <c r="S230" i="28"/>
  <c r="T230" i="28"/>
  <c r="U230" i="28"/>
  <c r="V230" i="28"/>
  <c r="W230" i="28"/>
  <c r="X230" i="28"/>
  <c r="Y230" i="28"/>
  <c r="AA230" i="28"/>
  <c r="AB230" i="28"/>
  <c r="AC230" i="28"/>
  <c r="AD230" i="28"/>
  <c r="AE230" i="28"/>
  <c r="AG230" i="28"/>
  <c r="AH230" i="28"/>
  <c r="AI230" i="28"/>
  <c r="AJ230" i="28"/>
  <c r="AK230" i="28"/>
  <c r="AL230" i="28"/>
  <c r="AN230" i="28"/>
  <c r="AO230" i="28"/>
  <c r="AP230" i="28"/>
  <c r="AR230" i="28"/>
  <c r="AS230" i="28"/>
  <c r="AU230" i="28"/>
  <c r="AV230" i="28"/>
  <c r="AW230" i="28"/>
  <c r="BA230" i="28"/>
  <c r="BB230" i="28"/>
  <c r="BC230" i="28"/>
  <c r="BD230" i="28"/>
  <c r="BE230" i="28"/>
  <c r="BF230" i="28"/>
  <c r="C231" i="28"/>
  <c r="D231" i="28"/>
  <c r="E231" i="28"/>
  <c r="F231" i="28"/>
  <c r="G231" i="28"/>
  <c r="H231" i="28"/>
  <c r="J231" i="28"/>
  <c r="K231" i="28"/>
  <c r="L231" i="28"/>
  <c r="M231" i="28"/>
  <c r="N231" i="28"/>
  <c r="O231" i="28"/>
  <c r="P231" i="28"/>
  <c r="Q231" i="28"/>
  <c r="R231" i="28"/>
  <c r="S231" i="28"/>
  <c r="T231" i="28"/>
  <c r="U231" i="28"/>
  <c r="V231" i="28"/>
  <c r="W231" i="28"/>
  <c r="X231" i="28"/>
  <c r="Y231" i="28"/>
  <c r="AA231" i="28"/>
  <c r="AB231" i="28"/>
  <c r="AC231" i="28"/>
  <c r="AD231" i="28"/>
  <c r="AE231" i="28"/>
  <c r="AG231" i="28"/>
  <c r="AH231" i="28"/>
  <c r="AI231" i="28"/>
  <c r="AJ231" i="28"/>
  <c r="AK231" i="28"/>
  <c r="AL231" i="28"/>
  <c r="AN231" i="28"/>
  <c r="AO231" i="28"/>
  <c r="AP231" i="28"/>
  <c r="AR231" i="28"/>
  <c r="AS231" i="28"/>
  <c r="AU231" i="28"/>
  <c r="AV231" i="28"/>
  <c r="AW231" i="28"/>
  <c r="BA231" i="28"/>
  <c r="BB231" i="28"/>
  <c r="BC231" i="28"/>
  <c r="BD231" i="28"/>
  <c r="BE231" i="28"/>
  <c r="BF231" i="28"/>
  <c r="C232" i="28"/>
  <c r="D232" i="28"/>
  <c r="E232" i="28"/>
  <c r="F232" i="28"/>
  <c r="G232" i="28"/>
  <c r="H232" i="28"/>
  <c r="J232" i="28"/>
  <c r="K232" i="28"/>
  <c r="L232" i="28"/>
  <c r="M232" i="28"/>
  <c r="N232" i="28"/>
  <c r="O232" i="28"/>
  <c r="P232" i="28"/>
  <c r="Q232" i="28"/>
  <c r="R232" i="28"/>
  <c r="S232" i="28"/>
  <c r="T232" i="28"/>
  <c r="U232" i="28"/>
  <c r="V232" i="28"/>
  <c r="W232" i="28"/>
  <c r="X232" i="28"/>
  <c r="Y232" i="28"/>
  <c r="AA232" i="28"/>
  <c r="AB232" i="28"/>
  <c r="AC232" i="28"/>
  <c r="AD232" i="28"/>
  <c r="AE232" i="28"/>
  <c r="AG232" i="28"/>
  <c r="AH232" i="28"/>
  <c r="AI232" i="28"/>
  <c r="AJ232" i="28"/>
  <c r="AK232" i="28"/>
  <c r="AL232" i="28"/>
  <c r="AN232" i="28"/>
  <c r="AO232" i="28"/>
  <c r="AP232" i="28"/>
  <c r="AR232" i="28"/>
  <c r="AS232" i="28"/>
  <c r="AU232" i="28"/>
  <c r="AV232" i="28"/>
  <c r="AW232" i="28"/>
  <c r="BA232" i="28"/>
  <c r="BB232" i="28"/>
  <c r="BC232" i="28"/>
  <c r="BD232" i="28"/>
  <c r="BE232" i="28"/>
  <c r="BF232" i="28"/>
  <c r="C233" i="28"/>
  <c r="D233" i="28"/>
  <c r="E233" i="28"/>
  <c r="F233" i="28"/>
  <c r="G233" i="28"/>
  <c r="H233" i="28"/>
  <c r="K233" i="28"/>
  <c r="L233" i="28"/>
  <c r="M233" i="28"/>
  <c r="N233" i="28"/>
  <c r="O233" i="28"/>
  <c r="P233" i="28"/>
  <c r="Q233" i="28"/>
  <c r="R233" i="28"/>
  <c r="S233" i="28"/>
  <c r="T233" i="28"/>
  <c r="U233" i="28"/>
  <c r="V233" i="28"/>
  <c r="W233" i="28"/>
  <c r="X233" i="28"/>
  <c r="Y233" i="28"/>
  <c r="AA233" i="28"/>
  <c r="AB233" i="28"/>
  <c r="AC233" i="28"/>
  <c r="AD233" i="28"/>
  <c r="AE233" i="28"/>
  <c r="AG233" i="28"/>
  <c r="AH233" i="28"/>
  <c r="AI233" i="28"/>
  <c r="AJ233" i="28"/>
  <c r="AK233" i="28"/>
  <c r="AL233" i="28"/>
  <c r="AN233" i="28"/>
  <c r="AO233" i="28"/>
  <c r="AP233" i="28"/>
  <c r="AR233" i="28"/>
  <c r="AS233" i="28"/>
  <c r="AU233" i="28"/>
  <c r="AV233" i="28"/>
  <c r="AW233" i="28"/>
  <c r="AX233" i="28"/>
  <c r="AY233" i="28"/>
  <c r="BA233" i="28"/>
  <c r="BB233" i="28"/>
  <c r="BC233" i="28"/>
  <c r="BD233" i="28"/>
  <c r="BE233" i="28"/>
  <c r="BF233" i="28"/>
  <c r="C234" i="28"/>
  <c r="D234" i="28"/>
  <c r="E234" i="28"/>
  <c r="F234" i="28"/>
  <c r="G234" i="28"/>
  <c r="H234" i="28"/>
  <c r="K234" i="28"/>
  <c r="L234" i="28"/>
  <c r="M234" i="28"/>
  <c r="N234" i="28"/>
  <c r="O234" i="28"/>
  <c r="P234" i="28"/>
  <c r="Q234" i="28"/>
  <c r="R234" i="28"/>
  <c r="S234" i="28"/>
  <c r="T234" i="28"/>
  <c r="U234" i="28"/>
  <c r="V234" i="28"/>
  <c r="W234" i="28"/>
  <c r="X234" i="28"/>
  <c r="Y234" i="28"/>
  <c r="AA234" i="28"/>
  <c r="AB234" i="28"/>
  <c r="AC234" i="28"/>
  <c r="AD234" i="28"/>
  <c r="AE234" i="28"/>
  <c r="AG234" i="28"/>
  <c r="AH234" i="28"/>
  <c r="AI234" i="28"/>
  <c r="AJ234" i="28"/>
  <c r="AK234" i="28"/>
  <c r="AL234" i="28"/>
  <c r="AN234" i="28"/>
  <c r="AO234" i="28"/>
  <c r="AP234" i="28"/>
  <c r="AR234" i="28"/>
  <c r="AS234" i="28"/>
  <c r="AU234" i="28"/>
  <c r="AV234" i="28"/>
  <c r="AW234" i="28"/>
  <c r="AX234" i="28"/>
  <c r="AY234" i="28"/>
  <c r="BA234" i="28"/>
  <c r="BB234" i="28"/>
  <c r="BC234" i="28"/>
  <c r="BD234" i="28"/>
  <c r="BE234" i="28"/>
  <c r="BF234" i="28"/>
  <c r="C235" i="28"/>
  <c r="D235" i="28"/>
  <c r="E235" i="28"/>
  <c r="F235" i="28"/>
  <c r="G235" i="28"/>
  <c r="H235" i="28"/>
  <c r="K235" i="28"/>
  <c r="L235" i="28"/>
  <c r="M235" i="28"/>
  <c r="N235" i="28"/>
  <c r="O235" i="28"/>
  <c r="P235" i="28"/>
  <c r="Q235" i="28"/>
  <c r="R235" i="28"/>
  <c r="S235" i="28"/>
  <c r="T235" i="28"/>
  <c r="U235" i="28"/>
  <c r="V235" i="28"/>
  <c r="W235" i="28"/>
  <c r="X235" i="28"/>
  <c r="Y235" i="28"/>
  <c r="AA235" i="28"/>
  <c r="AB235" i="28"/>
  <c r="AC235" i="28"/>
  <c r="AD235" i="28"/>
  <c r="AE235" i="28"/>
  <c r="AG235" i="28"/>
  <c r="AH235" i="28"/>
  <c r="AI235" i="28"/>
  <c r="AJ235" i="28"/>
  <c r="AK235" i="28"/>
  <c r="AL235" i="28"/>
  <c r="AN235" i="28"/>
  <c r="AO235" i="28"/>
  <c r="AP235" i="28"/>
  <c r="AR235" i="28"/>
  <c r="AS235" i="28"/>
  <c r="AU235" i="28"/>
  <c r="AV235" i="28"/>
  <c r="AW235" i="28"/>
  <c r="AX235" i="28"/>
  <c r="AY235" i="28"/>
  <c r="BA235" i="28"/>
  <c r="BB235" i="28"/>
  <c r="BC235" i="28"/>
  <c r="BD235" i="28"/>
  <c r="BE235" i="28"/>
  <c r="BF235" i="28"/>
  <c r="C236" i="28"/>
  <c r="D236" i="28"/>
  <c r="F236" i="28"/>
  <c r="G236" i="28"/>
  <c r="H236" i="28"/>
  <c r="K236" i="28"/>
  <c r="L236" i="28"/>
  <c r="M236" i="28"/>
  <c r="N236" i="28"/>
  <c r="O236" i="28"/>
  <c r="P236" i="28"/>
  <c r="Q236" i="28"/>
  <c r="R236" i="28"/>
  <c r="S236" i="28"/>
  <c r="T236" i="28"/>
  <c r="U236" i="28"/>
  <c r="V236" i="28"/>
  <c r="W236" i="28"/>
  <c r="X236" i="28"/>
  <c r="Y236" i="28"/>
  <c r="AA236" i="28"/>
  <c r="AB236" i="28"/>
  <c r="AC236" i="28"/>
  <c r="AD236" i="28"/>
  <c r="AE236" i="28"/>
  <c r="AG236" i="28"/>
  <c r="AH236" i="28"/>
  <c r="AI236" i="28"/>
  <c r="AJ236" i="28"/>
  <c r="AK236" i="28"/>
  <c r="AL236" i="28"/>
  <c r="AN236" i="28"/>
  <c r="AO236" i="28"/>
  <c r="AP236" i="28"/>
  <c r="AR236" i="28"/>
  <c r="AS236" i="28"/>
  <c r="AU236" i="28"/>
  <c r="AV236" i="28"/>
  <c r="AW236" i="28"/>
  <c r="AX236" i="28"/>
  <c r="AY236" i="28"/>
  <c r="BA236" i="28"/>
  <c r="BB236" i="28"/>
  <c r="BC236" i="28"/>
  <c r="BD236" i="28"/>
  <c r="BE236" i="28"/>
  <c r="BF236" i="28"/>
  <c r="C237" i="28"/>
  <c r="D237" i="28"/>
  <c r="E237" i="28"/>
  <c r="F237" i="28"/>
  <c r="G237" i="28"/>
  <c r="H237" i="28"/>
  <c r="K237" i="28"/>
  <c r="L237" i="28"/>
  <c r="M237" i="28"/>
  <c r="N237" i="28"/>
  <c r="O237" i="28"/>
  <c r="P237" i="28"/>
  <c r="Q237" i="28"/>
  <c r="R237" i="28"/>
  <c r="S237" i="28"/>
  <c r="T237" i="28"/>
  <c r="U237" i="28"/>
  <c r="V237" i="28"/>
  <c r="W237" i="28"/>
  <c r="X237" i="28"/>
  <c r="Y237" i="28"/>
  <c r="AA237" i="28"/>
  <c r="AB237" i="28"/>
  <c r="AC237" i="28"/>
  <c r="AD237" i="28"/>
  <c r="AE237" i="28"/>
  <c r="AG237" i="28"/>
  <c r="AH237" i="28"/>
  <c r="AI237" i="28"/>
  <c r="AJ237" i="28"/>
  <c r="AK237" i="28"/>
  <c r="AL237" i="28"/>
  <c r="AN237" i="28"/>
  <c r="AO237" i="28"/>
  <c r="AP237" i="28"/>
  <c r="AR237" i="28"/>
  <c r="AS237" i="28"/>
  <c r="AU237" i="28"/>
  <c r="AV237" i="28"/>
  <c r="AW237" i="28"/>
  <c r="AX237" i="28"/>
  <c r="AY237" i="28"/>
  <c r="BA237" i="28"/>
  <c r="BB237" i="28"/>
  <c r="BC237" i="28"/>
  <c r="BD237" i="28"/>
  <c r="BE237" i="28"/>
  <c r="BF237" i="28"/>
  <c r="C238" i="28"/>
  <c r="D238" i="28"/>
  <c r="E238" i="28"/>
  <c r="F238" i="28"/>
  <c r="G238" i="28"/>
  <c r="H238" i="28"/>
  <c r="K238" i="28"/>
  <c r="L238" i="28"/>
  <c r="M238" i="28"/>
  <c r="N238" i="28"/>
  <c r="O238" i="28"/>
  <c r="P238" i="28"/>
  <c r="Q238" i="28"/>
  <c r="R238" i="28"/>
  <c r="S238" i="28"/>
  <c r="T238" i="28"/>
  <c r="U238" i="28"/>
  <c r="V238" i="28"/>
  <c r="W238" i="28"/>
  <c r="X238" i="28"/>
  <c r="Y238" i="28"/>
  <c r="AA238" i="28"/>
  <c r="AB238" i="28"/>
  <c r="AC238" i="28"/>
  <c r="AD238" i="28"/>
  <c r="AE238" i="28"/>
  <c r="AG238" i="28"/>
  <c r="AH238" i="28"/>
  <c r="AI238" i="28"/>
  <c r="AJ238" i="28"/>
  <c r="AK238" i="28"/>
  <c r="AL238" i="28"/>
  <c r="AN238" i="28"/>
  <c r="AO238" i="28"/>
  <c r="AP238" i="28"/>
  <c r="AR238" i="28"/>
  <c r="AS238" i="28"/>
  <c r="AU238" i="28"/>
  <c r="AV238" i="28"/>
  <c r="AW238" i="28"/>
  <c r="AX238" i="28"/>
  <c r="AY238" i="28"/>
  <c r="BA238" i="28"/>
  <c r="BB238" i="28"/>
  <c r="BC238" i="28"/>
  <c r="BD238" i="28"/>
  <c r="BE238" i="28"/>
  <c r="BF238" i="28"/>
  <c r="C239" i="28"/>
  <c r="D239" i="28"/>
  <c r="E239" i="28"/>
  <c r="F239" i="28"/>
  <c r="G239" i="28"/>
  <c r="H239" i="28"/>
  <c r="K239" i="28"/>
  <c r="L239" i="28"/>
  <c r="M239" i="28"/>
  <c r="N239" i="28"/>
  <c r="O239" i="28"/>
  <c r="P239" i="28"/>
  <c r="Q239" i="28"/>
  <c r="R239" i="28"/>
  <c r="S239" i="28"/>
  <c r="T239" i="28"/>
  <c r="U239" i="28"/>
  <c r="V239" i="28"/>
  <c r="W239" i="28"/>
  <c r="X239" i="28"/>
  <c r="Y239" i="28"/>
  <c r="AA239" i="28"/>
  <c r="AB239" i="28"/>
  <c r="AC239" i="28"/>
  <c r="AD239" i="28"/>
  <c r="AE239" i="28"/>
  <c r="AG239" i="28"/>
  <c r="AH239" i="28"/>
  <c r="AI239" i="28"/>
  <c r="AJ239" i="28"/>
  <c r="AK239" i="28"/>
  <c r="AL239" i="28"/>
  <c r="AN239" i="28"/>
  <c r="AO239" i="28"/>
  <c r="AP239" i="28"/>
  <c r="AR239" i="28"/>
  <c r="AS239" i="28"/>
  <c r="AU239" i="28"/>
  <c r="AV239" i="28"/>
  <c r="AW239" i="28"/>
  <c r="AX239" i="28"/>
  <c r="AY239" i="28"/>
  <c r="BA239" i="28"/>
  <c r="BB239" i="28"/>
  <c r="BC239" i="28"/>
  <c r="BD239" i="28"/>
  <c r="BE239" i="28"/>
  <c r="BF239" i="28"/>
  <c r="C240" i="28"/>
  <c r="D240" i="28"/>
  <c r="E240" i="28"/>
  <c r="F240" i="28"/>
  <c r="G240" i="28"/>
  <c r="H240" i="28"/>
  <c r="J240" i="28"/>
  <c r="K240" i="28"/>
  <c r="L240" i="28"/>
  <c r="M240" i="28"/>
  <c r="N240" i="28"/>
  <c r="O240" i="28"/>
  <c r="P240" i="28"/>
  <c r="Q240" i="28"/>
  <c r="R240" i="28"/>
  <c r="S240" i="28"/>
  <c r="T240" i="28"/>
  <c r="U240" i="28"/>
  <c r="V240" i="28"/>
  <c r="W240" i="28"/>
  <c r="X240" i="28"/>
  <c r="Y240" i="28"/>
  <c r="AA240" i="28"/>
  <c r="AB240" i="28"/>
  <c r="AC240" i="28"/>
  <c r="AD240" i="28"/>
  <c r="AE240" i="28"/>
  <c r="AG240" i="28"/>
  <c r="AH240" i="28"/>
  <c r="AI240" i="28"/>
  <c r="AJ240" i="28"/>
  <c r="AK240" i="28"/>
  <c r="AL240" i="28"/>
  <c r="AN240" i="28"/>
  <c r="AO240" i="28"/>
  <c r="AP240" i="28"/>
  <c r="AR240" i="28"/>
  <c r="AS240" i="28"/>
  <c r="AU240" i="28"/>
  <c r="AV240" i="28"/>
  <c r="AW240" i="28"/>
  <c r="AX240" i="28"/>
  <c r="AY240" i="28"/>
  <c r="BA240" i="28"/>
  <c r="BB240" i="28"/>
  <c r="BC240" i="28"/>
  <c r="BD240" i="28"/>
  <c r="BE240" i="28"/>
  <c r="BF240" i="28"/>
  <c r="C241" i="28"/>
  <c r="D241" i="28"/>
  <c r="F241" i="28"/>
  <c r="G241" i="28"/>
  <c r="H241" i="28"/>
  <c r="K241" i="28"/>
  <c r="L241" i="28"/>
  <c r="M241" i="28"/>
  <c r="N241" i="28"/>
  <c r="O241" i="28"/>
  <c r="P241" i="28"/>
  <c r="Q241" i="28"/>
  <c r="R241" i="28"/>
  <c r="S241" i="28"/>
  <c r="T241" i="28"/>
  <c r="U241" i="28"/>
  <c r="V241" i="28"/>
  <c r="W241" i="28"/>
  <c r="X241" i="28"/>
  <c r="Y241" i="28"/>
  <c r="AA241" i="28"/>
  <c r="AB241" i="28"/>
  <c r="AC241" i="28"/>
  <c r="AD241" i="28"/>
  <c r="AE241" i="28"/>
  <c r="AG241" i="28"/>
  <c r="AH241" i="28"/>
  <c r="AI241" i="28"/>
  <c r="AJ241" i="28"/>
  <c r="AK241" i="28"/>
  <c r="AL241" i="28"/>
  <c r="AN241" i="28"/>
  <c r="AO241" i="28"/>
  <c r="AP241" i="28"/>
  <c r="AR241" i="28"/>
  <c r="AS241" i="28"/>
  <c r="AU241" i="28"/>
  <c r="AV241" i="28"/>
  <c r="AW241" i="28"/>
  <c r="AX241" i="28"/>
  <c r="AY241" i="28"/>
  <c r="BA241" i="28"/>
  <c r="BB241" i="28"/>
  <c r="BC241" i="28"/>
  <c r="BD241" i="28"/>
  <c r="BE241" i="28"/>
  <c r="BF241" i="28"/>
  <c r="C242" i="28"/>
  <c r="D242" i="28"/>
  <c r="F242" i="28"/>
  <c r="G242" i="28"/>
  <c r="H242" i="28"/>
  <c r="J242" i="28"/>
  <c r="K242" i="28"/>
  <c r="L242" i="28"/>
  <c r="M242" i="28"/>
  <c r="N242" i="28"/>
  <c r="O242" i="28"/>
  <c r="P242" i="28"/>
  <c r="Q242" i="28"/>
  <c r="R242" i="28"/>
  <c r="S242" i="28"/>
  <c r="T242" i="28"/>
  <c r="U242" i="28"/>
  <c r="V242" i="28"/>
  <c r="W242" i="28"/>
  <c r="X242" i="28"/>
  <c r="Y242" i="28"/>
  <c r="AA242" i="28"/>
  <c r="AB242" i="28"/>
  <c r="AC242" i="28"/>
  <c r="AD242" i="28"/>
  <c r="AE242" i="28"/>
  <c r="AG242" i="28"/>
  <c r="AH242" i="28"/>
  <c r="AI242" i="28"/>
  <c r="AJ242" i="28"/>
  <c r="AK242" i="28"/>
  <c r="AL242" i="28"/>
  <c r="AN242" i="28"/>
  <c r="AO242" i="28"/>
  <c r="AP242" i="28"/>
  <c r="AR242" i="28"/>
  <c r="AS242" i="28"/>
  <c r="AU242" i="28"/>
  <c r="AV242" i="28"/>
  <c r="AW242" i="28"/>
  <c r="AX242" i="28"/>
  <c r="AY242" i="28"/>
  <c r="BA242" i="28"/>
  <c r="BB242" i="28"/>
  <c r="BC242" i="28"/>
  <c r="BD242" i="28"/>
  <c r="BE242" i="28"/>
  <c r="BF242" i="28"/>
  <c r="C243" i="28"/>
  <c r="D243" i="28"/>
  <c r="F243" i="28"/>
  <c r="G243" i="28"/>
  <c r="H243" i="28"/>
  <c r="J243" i="28"/>
  <c r="K243" i="28"/>
  <c r="L243" i="28"/>
  <c r="M243" i="28"/>
  <c r="N243" i="28"/>
  <c r="O243" i="28"/>
  <c r="P243" i="28"/>
  <c r="Q243" i="28"/>
  <c r="R243" i="28"/>
  <c r="S243" i="28"/>
  <c r="T243" i="28"/>
  <c r="U243" i="28"/>
  <c r="V243" i="28"/>
  <c r="W243" i="28"/>
  <c r="X243" i="28"/>
  <c r="Y243" i="28"/>
  <c r="AA243" i="28"/>
  <c r="AB243" i="28"/>
  <c r="AC243" i="28"/>
  <c r="AD243" i="28"/>
  <c r="AE243" i="28"/>
  <c r="AG243" i="28"/>
  <c r="AH243" i="28"/>
  <c r="AI243" i="28"/>
  <c r="AJ243" i="28"/>
  <c r="AK243" i="28"/>
  <c r="AL243" i="28"/>
  <c r="AN243" i="28"/>
  <c r="AO243" i="28"/>
  <c r="AP243" i="28"/>
  <c r="AR243" i="28"/>
  <c r="AS243" i="28"/>
  <c r="AU243" i="28"/>
  <c r="AV243" i="28"/>
  <c r="AW243" i="28"/>
  <c r="AX243" i="28"/>
  <c r="AY243" i="28"/>
  <c r="BA243" i="28"/>
  <c r="BB243" i="28"/>
  <c r="BC243" i="28"/>
  <c r="BD243" i="28"/>
  <c r="BE243" i="28"/>
  <c r="BF243" i="28"/>
  <c r="C244" i="28"/>
  <c r="D244" i="28"/>
  <c r="F244" i="28"/>
  <c r="G244" i="28"/>
  <c r="H244" i="28"/>
  <c r="K244" i="28"/>
  <c r="L244" i="28"/>
  <c r="M244" i="28"/>
  <c r="N244" i="28"/>
  <c r="O244" i="28"/>
  <c r="P244" i="28"/>
  <c r="Q244" i="28"/>
  <c r="R244" i="28"/>
  <c r="S244" i="28"/>
  <c r="T244" i="28"/>
  <c r="U244" i="28"/>
  <c r="V244" i="28"/>
  <c r="W244" i="28"/>
  <c r="X244" i="28"/>
  <c r="Y244" i="28"/>
  <c r="AA244" i="28"/>
  <c r="AB244" i="28"/>
  <c r="AC244" i="28"/>
  <c r="AD244" i="28"/>
  <c r="AE244" i="28"/>
  <c r="AG244" i="28"/>
  <c r="AH244" i="28"/>
  <c r="AI244" i="28"/>
  <c r="AJ244" i="28"/>
  <c r="AK244" i="28"/>
  <c r="AL244" i="28"/>
  <c r="AN244" i="28"/>
  <c r="AO244" i="28"/>
  <c r="AP244" i="28"/>
  <c r="AR244" i="28"/>
  <c r="AS244" i="28"/>
  <c r="AU244" i="28"/>
  <c r="AV244" i="28"/>
  <c r="AW244" i="28"/>
  <c r="AX244" i="28"/>
  <c r="AY244" i="28"/>
  <c r="BA244" i="28"/>
  <c r="BB244" i="28"/>
  <c r="BC244" i="28"/>
  <c r="BD244" i="28"/>
  <c r="BE244" i="28"/>
  <c r="BF244" i="28"/>
  <c r="C245" i="28"/>
  <c r="D245" i="28"/>
  <c r="F245" i="28"/>
  <c r="G245" i="28"/>
  <c r="H245" i="28"/>
  <c r="K245" i="28"/>
  <c r="L245" i="28"/>
  <c r="M245" i="28"/>
  <c r="N245" i="28"/>
  <c r="O245" i="28"/>
  <c r="P245" i="28"/>
  <c r="Q245" i="28"/>
  <c r="R245" i="28"/>
  <c r="S245" i="28"/>
  <c r="T245" i="28"/>
  <c r="U245" i="28"/>
  <c r="V245" i="28"/>
  <c r="W245" i="28"/>
  <c r="X245" i="28"/>
  <c r="Y245" i="28"/>
  <c r="AA245" i="28"/>
  <c r="AB245" i="28"/>
  <c r="AC245" i="28"/>
  <c r="AD245" i="28"/>
  <c r="AE245" i="28"/>
  <c r="AG245" i="28"/>
  <c r="AH245" i="28"/>
  <c r="AI245" i="28"/>
  <c r="AJ245" i="28"/>
  <c r="AK245" i="28"/>
  <c r="AL245" i="28"/>
  <c r="AN245" i="28"/>
  <c r="AO245" i="28"/>
  <c r="AP245" i="28"/>
  <c r="AR245" i="28"/>
  <c r="AS245" i="28"/>
  <c r="AU245" i="28"/>
  <c r="AV245" i="28"/>
  <c r="AW245" i="28"/>
  <c r="AX245" i="28"/>
  <c r="AY245" i="28"/>
  <c r="BA245" i="28"/>
  <c r="BB245" i="28"/>
  <c r="BC245" i="28"/>
  <c r="BD245" i="28"/>
  <c r="BE245" i="28"/>
  <c r="BF245" i="28"/>
  <c r="C246" i="28"/>
  <c r="D246" i="28"/>
  <c r="E246" i="28"/>
  <c r="F246" i="28"/>
  <c r="G246" i="28"/>
  <c r="H246" i="28"/>
  <c r="J246" i="28"/>
  <c r="K246" i="28"/>
  <c r="L246" i="28"/>
  <c r="M246" i="28"/>
  <c r="N246" i="28"/>
  <c r="O246" i="28"/>
  <c r="P246" i="28"/>
  <c r="Q246" i="28"/>
  <c r="R246" i="28"/>
  <c r="S246" i="28"/>
  <c r="T246" i="28"/>
  <c r="U246" i="28"/>
  <c r="V246" i="28"/>
  <c r="W246" i="28"/>
  <c r="X246" i="28"/>
  <c r="Y246" i="28"/>
  <c r="AA246" i="28"/>
  <c r="AB246" i="28"/>
  <c r="AD246" i="28"/>
  <c r="AE246" i="28"/>
  <c r="AG246" i="28"/>
  <c r="AI246" i="28"/>
  <c r="AJ246" i="28"/>
  <c r="AK246" i="28"/>
  <c r="AL246" i="28"/>
  <c r="AN246" i="28"/>
  <c r="AO246" i="28"/>
  <c r="AP246" i="28"/>
  <c r="AR246" i="28"/>
  <c r="AS246" i="28"/>
  <c r="AU246" i="28"/>
  <c r="AV246" i="28"/>
  <c r="AW246" i="28"/>
  <c r="AX246" i="28"/>
  <c r="AY246" i="28"/>
  <c r="BA246" i="28"/>
  <c r="BB246" i="28"/>
  <c r="BC246" i="28"/>
  <c r="BD246" i="28"/>
  <c r="BE246" i="28"/>
  <c r="BF246" i="28"/>
  <c r="C247" i="28"/>
  <c r="D247" i="28"/>
  <c r="E247" i="28"/>
  <c r="F247" i="28"/>
  <c r="G247" i="28"/>
  <c r="H247" i="28"/>
  <c r="J247" i="28"/>
  <c r="K247" i="28"/>
  <c r="L247" i="28"/>
  <c r="M247" i="28"/>
  <c r="N247" i="28"/>
  <c r="O247" i="28"/>
  <c r="P247" i="28"/>
  <c r="Q247" i="28"/>
  <c r="R247" i="28"/>
  <c r="S247" i="28"/>
  <c r="T247" i="28"/>
  <c r="U247" i="28"/>
  <c r="V247" i="28"/>
  <c r="W247" i="28"/>
  <c r="X247" i="28"/>
  <c r="Y247" i="28"/>
  <c r="AA247" i="28"/>
  <c r="AB247" i="28"/>
  <c r="AC247" i="28"/>
  <c r="AD247" i="28"/>
  <c r="AE247" i="28"/>
  <c r="AG247" i="28"/>
  <c r="AH247" i="28"/>
  <c r="AI247" i="28"/>
  <c r="AJ247" i="28"/>
  <c r="AK247" i="28"/>
  <c r="AL247" i="28"/>
  <c r="AN247" i="28"/>
  <c r="AO247" i="28"/>
  <c r="AP247" i="28"/>
  <c r="AR247" i="28"/>
  <c r="AS247" i="28"/>
  <c r="AU247" i="28"/>
  <c r="AV247" i="28"/>
  <c r="AW247" i="28"/>
  <c r="AX247" i="28"/>
  <c r="AY247" i="28"/>
  <c r="BA247" i="28"/>
  <c r="BB247" i="28"/>
  <c r="C248" i="28"/>
  <c r="D248" i="28"/>
  <c r="E248" i="28"/>
  <c r="F248" i="28"/>
  <c r="G248" i="28"/>
  <c r="H248" i="28"/>
  <c r="J248" i="28"/>
  <c r="K248" i="28"/>
  <c r="L248" i="28"/>
  <c r="M248" i="28"/>
  <c r="N248" i="28"/>
  <c r="O248" i="28"/>
  <c r="P248" i="28"/>
  <c r="Q248" i="28"/>
  <c r="R248" i="28"/>
  <c r="S248" i="28"/>
  <c r="T248" i="28"/>
  <c r="U248" i="28"/>
  <c r="V248" i="28"/>
  <c r="W248" i="28"/>
  <c r="X248" i="28"/>
  <c r="Y248" i="28"/>
  <c r="AA248" i="28"/>
  <c r="AB248" i="28"/>
  <c r="AC248" i="28"/>
  <c r="AD248" i="28"/>
  <c r="AE248" i="28"/>
  <c r="AG248" i="28"/>
  <c r="AH248" i="28"/>
  <c r="AI248" i="28"/>
  <c r="AJ248" i="28"/>
  <c r="AK248" i="28"/>
  <c r="AL248" i="28"/>
  <c r="AN248" i="28"/>
  <c r="AO248" i="28"/>
  <c r="AP248" i="28"/>
  <c r="AR248" i="28"/>
  <c r="AS248" i="28"/>
  <c r="AU248" i="28"/>
  <c r="AV248" i="28"/>
  <c r="AW248" i="28"/>
  <c r="AX248" i="28"/>
  <c r="AY248" i="28"/>
  <c r="BA248" i="28"/>
  <c r="BB248" i="28"/>
  <c r="BC248" i="28"/>
  <c r="BD248" i="28"/>
  <c r="BE248" i="28"/>
  <c r="C249" i="28"/>
  <c r="D249" i="28"/>
  <c r="E249" i="28"/>
  <c r="F249" i="28"/>
  <c r="G249" i="28"/>
  <c r="H249" i="28"/>
  <c r="J249" i="28"/>
  <c r="K249" i="28"/>
  <c r="L249" i="28"/>
  <c r="M249" i="28"/>
  <c r="N249" i="28"/>
  <c r="O249" i="28"/>
  <c r="P249" i="28"/>
  <c r="Q249" i="28"/>
  <c r="R249" i="28"/>
  <c r="S249" i="28"/>
  <c r="T249" i="28"/>
  <c r="U249" i="28"/>
  <c r="V249" i="28"/>
  <c r="W249" i="28"/>
  <c r="X249" i="28"/>
  <c r="Y249" i="28"/>
  <c r="AA249" i="28"/>
  <c r="AB249" i="28"/>
  <c r="AC249" i="28"/>
  <c r="AD249" i="28"/>
  <c r="AE249" i="28"/>
  <c r="AG249" i="28"/>
  <c r="AH249" i="28"/>
  <c r="AI249" i="28"/>
  <c r="AJ249" i="28"/>
  <c r="AK249" i="28"/>
  <c r="AL249" i="28"/>
  <c r="AN249" i="28"/>
  <c r="AO249" i="28"/>
  <c r="AP249" i="28"/>
  <c r="AR249" i="28"/>
  <c r="AS249" i="28"/>
  <c r="AU249" i="28"/>
  <c r="AV249" i="28"/>
  <c r="AW249" i="28"/>
  <c r="AX249" i="28"/>
  <c r="AY249" i="28"/>
  <c r="BA249" i="28"/>
  <c r="BB249" i="28"/>
  <c r="BC249" i="28"/>
  <c r="BD249" i="28"/>
  <c r="BE249" i="28"/>
  <c r="C250" i="28"/>
  <c r="D250" i="28"/>
  <c r="E250" i="28"/>
  <c r="F250" i="28"/>
  <c r="G250" i="28"/>
  <c r="H250" i="28"/>
  <c r="J250" i="28"/>
  <c r="K250" i="28"/>
  <c r="L250" i="28"/>
  <c r="M250" i="28"/>
  <c r="N250" i="28"/>
  <c r="O250" i="28"/>
  <c r="P250" i="28"/>
  <c r="Q250" i="28"/>
  <c r="R250" i="28"/>
  <c r="S250" i="28"/>
  <c r="T250" i="28"/>
  <c r="U250" i="28"/>
  <c r="V250" i="28"/>
  <c r="W250" i="28"/>
  <c r="X250" i="28"/>
  <c r="Y250" i="28"/>
  <c r="AA250" i="28"/>
  <c r="AB250" i="28"/>
  <c r="AC250" i="28"/>
  <c r="AD250" i="28"/>
  <c r="AE250" i="28"/>
  <c r="AG250" i="28"/>
  <c r="AH250" i="28"/>
  <c r="AI250" i="28"/>
  <c r="AJ250" i="28"/>
  <c r="AK250" i="28"/>
  <c r="AL250" i="28"/>
  <c r="AN250" i="28"/>
  <c r="AO250" i="28"/>
  <c r="AP250" i="28"/>
  <c r="AR250" i="28"/>
  <c r="AS250" i="28"/>
  <c r="AU250" i="28"/>
  <c r="AV250" i="28"/>
  <c r="AW250" i="28"/>
  <c r="AX250" i="28"/>
  <c r="AY250" i="28"/>
  <c r="BA250" i="28"/>
  <c r="BB250" i="28"/>
  <c r="BC250" i="28"/>
  <c r="BD250" i="28"/>
  <c r="BE250" i="28"/>
  <c r="BF250" i="28"/>
  <c r="C251" i="28"/>
  <c r="D251" i="28"/>
  <c r="E251" i="28"/>
  <c r="F251" i="28"/>
  <c r="G251" i="28"/>
  <c r="H251" i="28"/>
  <c r="J251" i="28"/>
  <c r="K251" i="28"/>
  <c r="L251" i="28"/>
  <c r="M251" i="28"/>
  <c r="N251" i="28"/>
  <c r="O251" i="28"/>
  <c r="P251" i="28"/>
  <c r="Q251" i="28"/>
  <c r="R251" i="28"/>
  <c r="S251" i="28"/>
  <c r="T251" i="28"/>
  <c r="U251" i="28"/>
  <c r="V251" i="28"/>
  <c r="W251" i="28"/>
  <c r="X251" i="28"/>
  <c r="Y251" i="28"/>
  <c r="AA251" i="28"/>
  <c r="AB251" i="28"/>
  <c r="AC251" i="28"/>
  <c r="AD251" i="28"/>
  <c r="AE251" i="28"/>
  <c r="AG251" i="28"/>
  <c r="AH251" i="28"/>
  <c r="AI251" i="28"/>
  <c r="AJ251" i="28"/>
  <c r="AK251" i="28"/>
  <c r="AL251" i="28"/>
  <c r="AN251" i="28"/>
  <c r="AO251" i="28"/>
  <c r="AP251" i="28"/>
  <c r="AR251" i="28"/>
  <c r="AS251" i="28"/>
  <c r="AU251" i="28"/>
  <c r="AV251" i="28"/>
  <c r="AW251" i="28"/>
  <c r="AX251" i="28"/>
  <c r="AY251" i="28"/>
  <c r="BA251" i="28"/>
  <c r="BB251" i="28"/>
  <c r="BC251" i="28"/>
  <c r="BD251" i="28"/>
  <c r="BE251" i="28"/>
  <c r="C252" i="28"/>
  <c r="D252" i="28"/>
  <c r="E252" i="28"/>
  <c r="F252" i="28"/>
  <c r="H252" i="28"/>
  <c r="J252" i="28"/>
  <c r="K252" i="28"/>
  <c r="L252" i="28"/>
  <c r="M252" i="28"/>
  <c r="N252" i="28"/>
  <c r="O252" i="28"/>
  <c r="P252" i="28"/>
  <c r="Q252" i="28"/>
  <c r="R252" i="28"/>
  <c r="S252" i="28"/>
  <c r="T252" i="28"/>
  <c r="U252" i="28"/>
  <c r="V252" i="28"/>
  <c r="W252" i="28"/>
  <c r="X252" i="28"/>
  <c r="Y252" i="28"/>
  <c r="AA252" i="28"/>
  <c r="AB252" i="28"/>
  <c r="AC252" i="28"/>
  <c r="AD252" i="28"/>
  <c r="AE252" i="28"/>
  <c r="AG252" i="28"/>
  <c r="AH252" i="28"/>
  <c r="AI252" i="28"/>
  <c r="AJ252" i="28"/>
  <c r="AK252" i="28"/>
  <c r="AL252" i="28"/>
  <c r="AN252" i="28"/>
  <c r="AO252" i="28"/>
  <c r="AP252" i="28"/>
  <c r="AR252" i="28"/>
  <c r="AS252" i="28"/>
  <c r="AU252" i="28"/>
  <c r="AV252" i="28"/>
  <c r="AW252" i="28"/>
  <c r="AX252" i="28"/>
  <c r="AY252" i="28"/>
  <c r="BA252" i="28"/>
  <c r="BB252" i="28"/>
  <c r="BC252" i="28"/>
  <c r="BD252" i="28"/>
  <c r="BE252" i="28"/>
  <c r="C253" i="28"/>
  <c r="D253" i="28"/>
  <c r="E253" i="28"/>
  <c r="F253" i="28"/>
  <c r="G253" i="28"/>
  <c r="H253" i="28"/>
  <c r="J253" i="28"/>
  <c r="K253" i="28"/>
  <c r="L253" i="28"/>
  <c r="M253" i="28"/>
  <c r="N253" i="28"/>
  <c r="O253" i="28"/>
  <c r="P253" i="28"/>
  <c r="Q253" i="28"/>
  <c r="R253" i="28"/>
  <c r="S253" i="28"/>
  <c r="T253" i="28"/>
  <c r="U253" i="28"/>
  <c r="V253" i="28"/>
  <c r="W253" i="28"/>
  <c r="X253" i="28"/>
  <c r="Y253" i="28"/>
  <c r="AA253" i="28"/>
  <c r="AB253" i="28"/>
  <c r="AC253" i="28"/>
  <c r="AD253" i="28"/>
  <c r="AE253" i="28"/>
  <c r="AG253" i="28"/>
  <c r="AH253" i="28"/>
  <c r="AI253" i="28"/>
  <c r="AJ253" i="28"/>
  <c r="AK253" i="28"/>
  <c r="AL253" i="28"/>
  <c r="AN253" i="28"/>
  <c r="AO253" i="28"/>
  <c r="AP253" i="28"/>
  <c r="AR253" i="28"/>
  <c r="AS253" i="28"/>
  <c r="AU253" i="28"/>
  <c r="AV253" i="28"/>
  <c r="AW253" i="28"/>
  <c r="AX253" i="28"/>
  <c r="AY253" i="28"/>
  <c r="BA253" i="28"/>
  <c r="BB253" i="28"/>
  <c r="BC253" i="28"/>
  <c r="C254" i="28"/>
  <c r="D254" i="28"/>
  <c r="E254" i="28"/>
  <c r="F254" i="28"/>
  <c r="G254" i="28"/>
  <c r="H254" i="28"/>
  <c r="J254" i="28"/>
  <c r="K254" i="28"/>
  <c r="L254" i="28"/>
  <c r="M254" i="28"/>
  <c r="N254" i="28"/>
  <c r="O254" i="28"/>
  <c r="P254" i="28"/>
  <c r="Q254" i="28"/>
  <c r="R254" i="28"/>
  <c r="S254" i="28"/>
  <c r="T254" i="28"/>
  <c r="U254" i="28"/>
  <c r="V254" i="28"/>
  <c r="W254" i="28"/>
  <c r="X254" i="28"/>
  <c r="Y254" i="28"/>
  <c r="AA254" i="28"/>
  <c r="AB254" i="28"/>
  <c r="AC254" i="28"/>
  <c r="AD254" i="28"/>
  <c r="AE254" i="28"/>
  <c r="AG254" i="28"/>
  <c r="AH254" i="28"/>
  <c r="AI254" i="28"/>
  <c r="AJ254" i="28"/>
  <c r="AK254" i="28"/>
  <c r="AL254" i="28"/>
  <c r="AN254" i="28"/>
  <c r="AO254" i="28"/>
  <c r="AP254" i="28"/>
  <c r="AR254" i="28"/>
  <c r="AS254" i="28"/>
  <c r="AU254" i="28"/>
  <c r="AV254" i="28"/>
  <c r="AW254" i="28"/>
  <c r="AX254" i="28"/>
  <c r="AY254" i="28"/>
  <c r="BA254" i="28"/>
  <c r="BB254" i="28"/>
  <c r="BC254" i="28"/>
  <c r="BD254" i="28"/>
  <c r="BE254" i="28"/>
  <c r="C255" i="28"/>
  <c r="D255" i="28"/>
  <c r="E255" i="28"/>
  <c r="F255" i="28"/>
  <c r="G255" i="28"/>
  <c r="H255" i="28"/>
  <c r="J255" i="28"/>
  <c r="K255" i="28"/>
  <c r="L255" i="28"/>
  <c r="M255" i="28"/>
  <c r="N255" i="28"/>
  <c r="O255" i="28"/>
  <c r="P255" i="28"/>
  <c r="Q255" i="28"/>
  <c r="R255" i="28"/>
  <c r="S255" i="28"/>
  <c r="T255" i="28"/>
  <c r="U255" i="28"/>
  <c r="V255" i="28"/>
  <c r="W255" i="28"/>
  <c r="X255" i="28"/>
  <c r="Y255" i="28"/>
  <c r="AA255" i="28"/>
  <c r="AB255" i="28"/>
  <c r="AC255" i="28"/>
  <c r="AD255" i="28"/>
  <c r="AE255" i="28"/>
  <c r="AG255" i="28"/>
  <c r="AH255" i="28"/>
  <c r="AI255" i="28"/>
  <c r="AJ255" i="28"/>
  <c r="AK255" i="28"/>
  <c r="AL255" i="28"/>
  <c r="AN255" i="28"/>
  <c r="AO255" i="28"/>
  <c r="AP255" i="28"/>
  <c r="AR255" i="28"/>
  <c r="AS255" i="28"/>
  <c r="AU255" i="28"/>
  <c r="AV255" i="28"/>
  <c r="AW255" i="28"/>
  <c r="AX255" i="28"/>
  <c r="AY255" i="28"/>
  <c r="BA255" i="28"/>
  <c r="BB255" i="28"/>
  <c r="BC255" i="28"/>
  <c r="BD255" i="28"/>
  <c r="BE255" i="28"/>
  <c r="BF255" i="28"/>
  <c r="C256" i="28"/>
  <c r="D256" i="28"/>
  <c r="E256" i="28"/>
  <c r="F256" i="28"/>
  <c r="G256" i="28"/>
  <c r="H256" i="28"/>
  <c r="J256" i="28"/>
  <c r="K256" i="28"/>
  <c r="L256" i="28"/>
  <c r="M256" i="28"/>
  <c r="N256" i="28"/>
  <c r="O256" i="28"/>
  <c r="P256" i="28"/>
  <c r="Q256" i="28"/>
  <c r="R256" i="28"/>
  <c r="S256" i="28"/>
  <c r="T256" i="28"/>
  <c r="U256" i="28"/>
  <c r="V256" i="28"/>
  <c r="W256" i="28"/>
  <c r="X256" i="28"/>
  <c r="Y256" i="28"/>
  <c r="AA256" i="28"/>
  <c r="AB256" i="28"/>
  <c r="AC256" i="28"/>
  <c r="AD256" i="28"/>
  <c r="AE256" i="28"/>
  <c r="AG256" i="28"/>
  <c r="AH256" i="28"/>
  <c r="AI256" i="28"/>
  <c r="AJ256" i="28"/>
  <c r="AK256" i="28"/>
  <c r="AL256" i="28"/>
  <c r="AN256" i="28"/>
  <c r="AO256" i="28"/>
  <c r="AP256" i="28"/>
  <c r="AR256" i="28"/>
  <c r="AS256" i="28"/>
  <c r="AV256" i="28"/>
  <c r="AW256" i="28"/>
  <c r="AX256" i="28"/>
  <c r="AY256" i="28"/>
  <c r="BA256" i="28"/>
  <c r="BB256" i="28"/>
  <c r="BC256" i="28"/>
  <c r="BD256" i="28"/>
  <c r="BE256" i="28"/>
  <c r="BF256" i="28"/>
  <c r="C257" i="28"/>
  <c r="D257" i="28"/>
  <c r="E257" i="28"/>
  <c r="F257" i="28"/>
  <c r="G257" i="28"/>
  <c r="H257" i="28"/>
  <c r="J257" i="28"/>
  <c r="K257" i="28"/>
  <c r="L257" i="28"/>
  <c r="M257" i="28"/>
  <c r="N257" i="28"/>
  <c r="O257" i="28"/>
  <c r="P257" i="28"/>
  <c r="Q257" i="28"/>
  <c r="R257" i="28"/>
  <c r="S257" i="28"/>
  <c r="T257" i="28"/>
  <c r="U257" i="28"/>
  <c r="V257" i="28"/>
  <c r="W257" i="28"/>
  <c r="X257" i="28"/>
  <c r="Y257" i="28"/>
  <c r="AA257" i="28"/>
  <c r="AB257" i="28"/>
  <c r="AC257" i="28"/>
  <c r="AD257" i="28"/>
  <c r="AE257" i="28"/>
  <c r="AG257" i="28"/>
  <c r="AH257" i="28"/>
  <c r="AI257" i="28"/>
  <c r="AJ257" i="28"/>
  <c r="AK257" i="28"/>
  <c r="AL257" i="28"/>
  <c r="AN257" i="28"/>
  <c r="AO257" i="28"/>
  <c r="AP257" i="28"/>
  <c r="AR257" i="28"/>
  <c r="AS257" i="28"/>
  <c r="AV257" i="28"/>
  <c r="AW257" i="28"/>
  <c r="AX257" i="28"/>
  <c r="AY257" i="28"/>
  <c r="BA257" i="28"/>
  <c r="BB257" i="28"/>
  <c r="BC257" i="28"/>
  <c r="BD257" i="28"/>
  <c r="BE257" i="28"/>
  <c r="BF257" i="28"/>
  <c r="C258" i="28"/>
  <c r="D258" i="28"/>
  <c r="E258" i="28"/>
  <c r="F258" i="28"/>
  <c r="G258" i="28"/>
  <c r="H258" i="28"/>
  <c r="J258" i="28"/>
  <c r="K258" i="28"/>
  <c r="L258" i="28"/>
  <c r="M258" i="28"/>
  <c r="N258" i="28"/>
  <c r="O258" i="28"/>
  <c r="P258" i="28"/>
  <c r="Q258" i="28"/>
  <c r="R258" i="28"/>
  <c r="S258" i="28"/>
  <c r="T258" i="28"/>
  <c r="U258" i="28"/>
  <c r="V258" i="28"/>
  <c r="W258" i="28"/>
  <c r="X258" i="28"/>
  <c r="Y258" i="28"/>
  <c r="AA258" i="28"/>
  <c r="AB258" i="28"/>
  <c r="AC258" i="28"/>
  <c r="AD258" i="28"/>
  <c r="AE258" i="28"/>
  <c r="AG258" i="28"/>
  <c r="AH258" i="28"/>
  <c r="AI258" i="28"/>
  <c r="AJ258" i="28"/>
  <c r="AK258" i="28"/>
  <c r="AL258" i="28"/>
  <c r="AN258" i="28"/>
  <c r="AO258" i="28"/>
  <c r="AP258" i="28"/>
  <c r="AR258" i="28"/>
  <c r="AS258" i="28"/>
  <c r="AV258" i="28"/>
  <c r="AW258" i="28"/>
  <c r="AX258" i="28"/>
  <c r="AY258" i="28"/>
  <c r="BA258" i="28"/>
  <c r="BB258" i="28"/>
  <c r="BC258" i="28"/>
  <c r="BD258" i="28"/>
  <c r="BE258" i="28"/>
  <c r="BF258" i="28"/>
  <c r="C259" i="28"/>
  <c r="D259" i="28"/>
  <c r="E259" i="28"/>
  <c r="F259" i="28"/>
  <c r="G259" i="28"/>
  <c r="H259" i="28"/>
  <c r="J259" i="28"/>
  <c r="K259" i="28"/>
  <c r="L259" i="28"/>
  <c r="M259" i="28"/>
  <c r="N259" i="28"/>
  <c r="O259" i="28"/>
  <c r="P259" i="28"/>
  <c r="Q259" i="28"/>
  <c r="R259" i="28"/>
  <c r="S259" i="28"/>
  <c r="T259" i="28"/>
  <c r="U259" i="28"/>
  <c r="V259" i="28"/>
  <c r="W259" i="28"/>
  <c r="X259" i="28"/>
  <c r="Y259" i="28"/>
  <c r="AA259" i="28"/>
  <c r="AB259" i="28"/>
  <c r="AC259" i="28"/>
  <c r="AD259" i="28"/>
  <c r="AE259" i="28"/>
  <c r="AG259" i="28"/>
  <c r="AH259" i="28"/>
  <c r="AI259" i="28"/>
  <c r="AJ259" i="28"/>
  <c r="AK259" i="28"/>
  <c r="AL259" i="28"/>
  <c r="AN259" i="28"/>
  <c r="AO259" i="28"/>
  <c r="AP259" i="28"/>
  <c r="AR259" i="28"/>
  <c r="AS259" i="28"/>
  <c r="AV259" i="28"/>
  <c r="AW259" i="28"/>
  <c r="AX259" i="28"/>
  <c r="AY259" i="28"/>
  <c r="BA259" i="28"/>
  <c r="BB259" i="28"/>
  <c r="BC259" i="28"/>
  <c r="BD259" i="28"/>
  <c r="BE259" i="28"/>
  <c r="BF259" i="28"/>
  <c r="C260" i="28"/>
  <c r="D260" i="28"/>
  <c r="E260" i="28"/>
  <c r="F260" i="28"/>
  <c r="G260" i="28"/>
  <c r="H260" i="28"/>
  <c r="J260" i="28"/>
  <c r="K260" i="28"/>
  <c r="L260" i="28"/>
  <c r="M260" i="28"/>
  <c r="N260" i="28"/>
  <c r="O260" i="28"/>
  <c r="P260" i="28"/>
  <c r="Q260" i="28"/>
  <c r="R260" i="28"/>
  <c r="S260" i="28"/>
  <c r="T260" i="28"/>
  <c r="U260" i="28"/>
  <c r="V260" i="28"/>
  <c r="W260" i="28"/>
  <c r="X260" i="28"/>
  <c r="Y260" i="28"/>
  <c r="AA260" i="28"/>
  <c r="AB260" i="28"/>
  <c r="AC260" i="28"/>
  <c r="AD260" i="28"/>
  <c r="AE260" i="28"/>
  <c r="AG260" i="28"/>
  <c r="AH260" i="28"/>
  <c r="AI260" i="28"/>
  <c r="AK260" i="28"/>
  <c r="AL260" i="28"/>
  <c r="AN260" i="28"/>
  <c r="AO260" i="28"/>
  <c r="AP260" i="28"/>
  <c r="AR260" i="28"/>
  <c r="AS260" i="28"/>
  <c r="AW260" i="28"/>
  <c r="AX260" i="28"/>
  <c r="AY260" i="28"/>
  <c r="BA260" i="28"/>
  <c r="BB260" i="28"/>
  <c r="BC260" i="28"/>
  <c r="BD260" i="28"/>
  <c r="BE260" i="28"/>
  <c r="BF260" i="28"/>
  <c r="C261" i="28"/>
  <c r="D261" i="28"/>
  <c r="E261" i="28"/>
  <c r="F261" i="28"/>
  <c r="J261" i="28"/>
  <c r="K261" i="28"/>
  <c r="L261" i="28"/>
  <c r="M261" i="28"/>
  <c r="N261" i="28"/>
  <c r="O261" i="28"/>
  <c r="P261" i="28"/>
  <c r="R261" i="28"/>
  <c r="S261" i="28"/>
  <c r="T261" i="28"/>
  <c r="U261" i="28"/>
  <c r="V261" i="28"/>
  <c r="W261" i="28"/>
  <c r="X261" i="28"/>
  <c r="Y261" i="28"/>
  <c r="AA261" i="28"/>
  <c r="AB261" i="28"/>
  <c r="AC261" i="28"/>
  <c r="AD261" i="28"/>
  <c r="AE261" i="28"/>
  <c r="AG261" i="28"/>
  <c r="AH261" i="28"/>
  <c r="AI261" i="28"/>
  <c r="AJ261" i="28"/>
  <c r="AK261" i="28"/>
  <c r="AL261" i="28"/>
  <c r="AN261" i="28"/>
  <c r="AO261" i="28"/>
  <c r="AP261" i="28"/>
  <c r="AR261" i="28"/>
  <c r="AS261" i="28"/>
  <c r="AU261" i="28"/>
  <c r="AV261" i="28"/>
  <c r="AW261" i="28"/>
  <c r="AX261" i="28"/>
  <c r="AY261" i="28"/>
  <c r="BA261" i="28"/>
  <c r="BB261" i="28"/>
  <c r="BC261" i="28"/>
  <c r="BD261" i="28"/>
  <c r="BE261" i="28"/>
  <c r="BF261" i="28"/>
  <c r="C262" i="28"/>
  <c r="D262" i="28"/>
  <c r="E262" i="28"/>
  <c r="F262" i="28"/>
  <c r="G262" i="28"/>
  <c r="H262" i="28"/>
  <c r="J262" i="28"/>
  <c r="K262" i="28"/>
  <c r="L262" i="28"/>
  <c r="M262" i="28"/>
  <c r="N262" i="28"/>
  <c r="O262" i="28"/>
  <c r="P262" i="28"/>
  <c r="R262" i="28"/>
  <c r="S262" i="28"/>
  <c r="T262" i="28"/>
  <c r="U262" i="28"/>
  <c r="V262" i="28"/>
  <c r="W262" i="28"/>
  <c r="X262" i="28"/>
  <c r="Y262" i="28"/>
  <c r="AA262" i="28"/>
  <c r="AB262" i="28"/>
  <c r="AC262" i="28"/>
  <c r="AD262" i="28"/>
  <c r="AE262" i="28"/>
  <c r="AG262" i="28"/>
  <c r="AH262" i="28"/>
  <c r="AI262" i="28"/>
  <c r="AJ262" i="28"/>
  <c r="AK262" i="28"/>
  <c r="AL262" i="28"/>
  <c r="AN262" i="28"/>
  <c r="AO262" i="28"/>
  <c r="AP262" i="28"/>
  <c r="AR262" i="28"/>
  <c r="AS262" i="28"/>
  <c r="AU262" i="28"/>
  <c r="AV262" i="28"/>
  <c r="AW262" i="28"/>
  <c r="AX262" i="28"/>
  <c r="AY262" i="28"/>
  <c r="BA262" i="28"/>
  <c r="BB262" i="28"/>
  <c r="BC262" i="28"/>
  <c r="BD262" i="28"/>
  <c r="BE262" i="28"/>
  <c r="BF262" i="28"/>
  <c r="C263" i="28"/>
  <c r="D263" i="28"/>
  <c r="E263" i="28"/>
  <c r="F263" i="28"/>
  <c r="G263" i="28"/>
  <c r="H263" i="28"/>
  <c r="J263" i="28"/>
  <c r="K263" i="28"/>
  <c r="L263" i="28"/>
  <c r="M263" i="28"/>
  <c r="N263" i="28"/>
  <c r="O263" i="28"/>
  <c r="P263" i="28"/>
  <c r="R263" i="28"/>
  <c r="S263" i="28"/>
  <c r="T263" i="28"/>
  <c r="U263" i="28"/>
  <c r="V263" i="28"/>
  <c r="W263" i="28"/>
  <c r="X263" i="28"/>
  <c r="Y263" i="28"/>
  <c r="AA263" i="28"/>
  <c r="AB263" i="28"/>
  <c r="AC263" i="28"/>
  <c r="AD263" i="28"/>
  <c r="AE263" i="28"/>
  <c r="AG263" i="28"/>
  <c r="AH263" i="28"/>
  <c r="AI263" i="28"/>
  <c r="AJ263" i="28"/>
  <c r="AK263" i="28"/>
  <c r="AL263" i="28"/>
  <c r="AN263" i="28"/>
  <c r="AO263" i="28"/>
  <c r="AP263" i="28"/>
  <c r="AR263" i="28"/>
  <c r="AS263" i="28"/>
  <c r="AU263" i="28"/>
  <c r="AV263" i="28"/>
  <c r="AW263" i="28"/>
  <c r="AX263" i="28"/>
  <c r="AY263" i="28"/>
  <c r="BA263" i="28"/>
  <c r="BB263" i="28"/>
  <c r="BC263" i="28"/>
  <c r="BD263" i="28"/>
  <c r="BE263" i="28"/>
  <c r="BF263" i="28"/>
  <c r="C264" i="28"/>
  <c r="D264" i="28"/>
  <c r="E264" i="28"/>
  <c r="F264" i="28"/>
  <c r="G264" i="28"/>
  <c r="H264" i="28"/>
  <c r="J264" i="28"/>
  <c r="K264" i="28"/>
  <c r="L264" i="28"/>
  <c r="M264" i="28"/>
  <c r="N264" i="28"/>
  <c r="O264" i="28"/>
  <c r="P264" i="28"/>
  <c r="R264" i="28"/>
  <c r="S264" i="28"/>
  <c r="T264" i="28"/>
  <c r="U264" i="28"/>
  <c r="V264" i="28"/>
  <c r="W264" i="28"/>
  <c r="X264" i="28"/>
  <c r="Y264" i="28"/>
  <c r="AA264" i="28"/>
  <c r="AB264" i="28"/>
  <c r="AC264" i="28"/>
  <c r="AD264" i="28"/>
  <c r="AE264" i="28"/>
  <c r="AG264" i="28"/>
  <c r="AH264" i="28"/>
  <c r="AI264" i="28"/>
  <c r="AJ264" i="28"/>
  <c r="AK264" i="28"/>
  <c r="AL264" i="28"/>
  <c r="AN264" i="28"/>
  <c r="AO264" i="28"/>
  <c r="AP264" i="28"/>
  <c r="AR264" i="28"/>
  <c r="AS264" i="28"/>
  <c r="AU264" i="28"/>
  <c r="AV264" i="28"/>
  <c r="AW264" i="28"/>
  <c r="AX264" i="28"/>
  <c r="AY264" i="28"/>
  <c r="BA264" i="28"/>
  <c r="BB264" i="28"/>
  <c r="BC264" i="28"/>
  <c r="BD264" i="28"/>
  <c r="BE264" i="28"/>
  <c r="BF264" i="28"/>
  <c r="C265" i="28"/>
  <c r="D265" i="28"/>
  <c r="E265" i="28"/>
  <c r="F265" i="28"/>
  <c r="G265" i="28"/>
  <c r="H265" i="28"/>
  <c r="J265" i="28"/>
  <c r="K265" i="28"/>
  <c r="L265" i="28"/>
  <c r="M265" i="28"/>
  <c r="N265" i="28"/>
  <c r="O265" i="28"/>
  <c r="P265" i="28"/>
  <c r="Q265" i="28"/>
  <c r="R265" i="28"/>
  <c r="S265" i="28"/>
  <c r="T265" i="28"/>
  <c r="U265" i="28"/>
  <c r="V265" i="28"/>
  <c r="W265" i="28"/>
  <c r="X265" i="28"/>
  <c r="Y265" i="28"/>
  <c r="AA265" i="28"/>
  <c r="AB265" i="28"/>
  <c r="AC265" i="28"/>
  <c r="AD265" i="28"/>
  <c r="AE265" i="28"/>
  <c r="AG265" i="28"/>
  <c r="AH265" i="28"/>
  <c r="AI265" i="28"/>
  <c r="AJ265" i="28"/>
  <c r="AK265" i="28"/>
  <c r="AL265" i="28"/>
  <c r="AN265" i="28"/>
  <c r="AO265" i="28"/>
  <c r="AP265" i="28"/>
  <c r="AR265" i="28"/>
  <c r="AS265" i="28"/>
  <c r="AU265" i="28"/>
  <c r="AV265" i="28"/>
  <c r="AW265" i="28"/>
  <c r="AX265" i="28"/>
  <c r="AY265" i="28"/>
  <c r="BA265" i="28"/>
  <c r="BB265" i="28"/>
  <c r="BC265" i="28"/>
  <c r="BD265" i="28"/>
  <c r="BE265" i="28"/>
  <c r="BF265" i="28"/>
  <c r="C266" i="28"/>
  <c r="D266" i="28"/>
  <c r="E266" i="28"/>
  <c r="F266" i="28"/>
  <c r="G266" i="28"/>
  <c r="H266" i="28"/>
  <c r="J266" i="28"/>
  <c r="K266" i="28"/>
  <c r="L266" i="28"/>
  <c r="M266" i="28"/>
  <c r="N266" i="28"/>
  <c r="O266" i="28"/>
  <c r="P266" i="28"/>
  <c r="Q266" i="28"/>
  <c r="R266" i="28"/>
  <c r="S266" i="28"/>
  <c r="T266" i="28"/>
  <c r="U266" i="28"/>
  <c r="V266" i="28"/>
  <c r="W266" i="28"/>
  <c r="X266" i="28"/>
  <c r="Y266" i="28"/>
  <c r="AA266" i="28"/>
  <c r="AB266" i="28"/>
  <c r="AC266" i="28"/>
  <c r="AD266" i="28"/>
  <c r="AE266" i="28"/>
  <c r="AG266" i="28"/>
  <c r="AH266" i="28"/>
  <c r="AI266" i="28"/>
  <c r="AJ266" i="28"/>
  <c r="AK266" i="28"/>
  <c r="AL266" i="28"/>
  <c r="AN266" i="28"/>
  <c r="AO266" i="28"/>
  <c r="AP266" i="28"/>
  <c r="AR266" i="28"/>
  <c r="AS266" i="28"/>
  <c r="AU266" i="28"/>
  <c r="AV266" i="28"/>
  <c r="AW266" i="28"/>
  <c r="AX266" i="28"/>
  <c r="AY266" i="28"/>
  <c r="BA266" i="28"/>
  <c r="BB266" i="28"/>
  <c r="BC266" i="28"/>
  <c r="BD266" i="28"/>
  <c r="BE266" i="28"/>
  <c r="BF266" i="28"/>
  <c r="C267" i="28"/>
  <c r="D267" i="28"/>
  <c r="E267" i="28"/>
  <c r="F267" i="28"/>
  <c r="G267" i="28"/>
  <c r="H267" i="28"/>
  <c r="J267" i="28"/>
  <c r="K267" i="28"/>
  <c r="L267" i="28"/>
  <c r="M267" i="28"/>
  <c r="N267" i="28"/>
  <c r="O267" i="28"/>
  <c r="P267" i="28"/>
  <c r="Q267" i="28"/>
  <c r="R267" i="28"/>
  <c r="S267" i="28"/>
  <c r="T267" i="28"/>
  <c r="U267" i="28"/>
  <c r="V267" i="28"/>
  <c r="W267" i="28"/>
  <c r="X267" i="28"/>
  <c r="Y267" i="28"/>
  <c r="AA267" i="28"/>
  <c r="AB267" i="28"/>
  <c r="AC267" i="28"/>
  <c r="AD267" i="28"/>
  <c r="AE267" i="28"/>
  <c r="AG267" i="28"/>
  <c r="AH267" i="28"/>
  <c r="AI267" i="28"/>
  <c r="AJ267" i="28"/>
  <c r="AK267" i="28"/>
  <c r="AL267" i="28"/>
  <c r="AN267" i="28"/>
  <c r="AO267" i="28"/>
  <c r="AP267" i="28"/>
  <c r="AR267" i="28"/>
  <c r="AS267" i="28"/>
  <c r="AU267" i="28"/>
  <c r="AV267" i="28"/>
  <c r="AW267" i="28"/>
  <c r="AX267" i="28"/>
  <c r="AY267" i="28"/>
  <c r="BA267" i="28"/>
  <c r="BB267" i="28"/>
  <c r="BC267" i="28"/>
  <c r="BD267" i="28"/>
  <c r="BE267" i="28"/>
  <c r="BF267" i="28"/>
  <c r="C268" i="28"/>
  <c r="D268" i="28"/>
  <c r="E268" i="28"/>
  <c r="F268" i="28"/>
  <c r="G268" i="28"/>
  <c r="H268" i="28"/>
  <c r="J268" i="28"/>
  <c r="K268" i="28"/>
  <c r="L268" i="28"/>
  <c r="M268" i="28"/>
  <c r="N268" i="28"/>
  <c r="O268" i="28"/>
  <c r="P268" i="28"/>
  <c r="Q268" i="28"/>
  <c r="R268" i="28"/>
  <c r="S268" i="28"/>
  <c r="T268" i="28"/>
  <c r="U268" i="28"/>
  <c r="V268" i="28"/>
  <c r="W268" i="28"/>
  <c r="X268" i="28"/>
  <c r="Y268" i="28"/>
  <c r="AA268" i="28"/>
  <c r="AB268" i="28"/>
  <c r="AC268" i="28"/>
  <c r="AD268" i="28"/>
  <c r="AE268" i="28"/>
  <c r="AG268" i="28"/>
  <c r="AH268" i="28"/>
  <c r="AI268" i="28"/>
  <c r="AJ268" i="28"/>
  <c r="AK268" i="28"/>
  <c r="AL268" i="28"/>
  <c r="AN268" i="28"/>
  <c r="AO268" i="28"/>
  <c r="AP268" i="28"/>
  <c r="AR268" i="28"/>
  <c r="AS268" i="28"/>
  <c r="AU268" i="28"/>
  <c r="AV268" i="28"/>
  <c r="AW268" i="28"/>
  <c r="AX268" i="28"/>
  <c r="AY268" i="28"/>
  <c r="BA268" i="28"/>
  <c r="BB268" i="28"/>
  <c r="BC268" i="28"/>
  <c r="BD268" i="28"/>
  <c r="BE268" i="28"/>
  <c r="BF268" i="28"/>
  <c r="C269" i="28"/>
  <c r="D269" i="28"/>
  <c r="E269" i="28"/>
  <c r="F269" i="28"/>
  <c r="G269" i="28"/>
  <c r="H269" i="28"/>
  <c r="J269" i="28"/>
  <c r="K269" i="28"/>
  <c r="L269" i="28"/>
  <c r="M269" i="28"/>
  <c r="N269" i="28"/>
  <c r="O269" i="28"/>
  <c r="P269" i="28"/>
  <c r="Q269" i="28"/>
  <c r="R269" i="28"/>
  <c r="S269" i="28"/>
  <c r="T269" i="28"/>
  <c r="U269" i="28"/>
  <c r="V269" i="28"/>
  <c r="W269" i="28"/>
  <c r="X269" i="28"/>
  <c r="Y269" i="28"/>
  <c r="AA269" i="28"/>
  <c r="AB269" i="28"/>
  <c r="AC269" i="28"/>
  <c r="AD269" i="28"/>
  <c r="AE269" i="28"/>
  <c r="AG269" i="28"/>
  <c r="AH269" i="28"/>
  <c r="AI269" i="28"/>
  <c r="AJ269" i="28"/>
  <c r="AK269" i="28"/>
  <c r="AL269" i="28"/>
  <c r="AN269" i="28"/>
  <c r="AO269" i="28"/>
  <c r="AP269" i="28"/>
  <c r="AR269" i="28"/>
  <c r="AS269" i="28"/>
  <c r="AU269" i="28"/>
  <c r="AV269" i="28"/>
  <c r="AW269" i="28"/>
  <c r="AX269" i="28"/>
  <c r="AY269" i="28"/>
  <c r="BA269" i="28"/>
  <c r="BB269" i="28"/>
  <c r="BC269" i="28"/>
  <c r="BD269" i="28"/>
  <c r="BE269" i="28"/>
  <c r="BF269" i="28"/>
  <c r="C270" i="28"/>
  <c r="D270" i="28"/>
  <c r="E270" i="28"/>
  <c r="F270" i="28"/>
  <c r="G270" i="28"/>
  <c r="H270" i="28"/>
  <c r="J270" i="28"/>
  <c r="K270" i="28"/>
  <c r="L270" i="28"/>
  <c r="M270" i="28"/>
  <c r="N270" i="28"/>
  <c r="O270" i="28"/>
  <c r="P270" i="28"/>
  <c r="Q270" i="28"/>
  <c r="R270" i="28"/>
  <c r="S270" i="28"/>
  <c r="T270" i="28"/>
  <c r="U270" i="28"/>
  <c r="V270" i="28"/>
  <c r="W270" i="28"/>
  <c r="X270" i="28"/>
  <c r="Y270" i="28"/>
  <c r="AA270" i="28"/>
  <c r="AB270" i="28"/>
  <c r="AC270" i="28"/>
  <c r="AD270" i="28"/>
  <c r="AE270" i="28"/>
  <c r="AG270" i="28"/>
  <c r="AH270" i="28"/>
  <c r="AI270" i="28"/>
  <c r="AJ270" i="28"/>
  <c r="AK270" i="28"/>
  <c r="AL270" i="28"/>
  <c r="AN270" i="28"/>
  <c r="AO270" i="28"/>
  <c r="AP270" i="28"/>
  <c r="AR270" i="28"/>
  <c r="AS270" i="28"/>
  <c r="AU270" i="28"/>
  <c r="AV270" i="28"/>
  <c r="AW270" i="28"/>
  <c r="AX270" i="28"/>
  <c r="AY270" i="28"/>
  <c r="BA270" i="28"/>
  <c r="BB270" i="28"/>
  <c r="BC270" i="28"/>
  <c r="BD270" i="28"/>
  <c r="BE270" i="28"/>
  <c r="BF270" i="28"/>
  <c r="C271" i="28"/>
  <c r="D271" i="28"/>
  <c r="E271" i="28"/>
  <c r="F271" i="28"/>
  <c r="G271" i="28"/>
  <c r="J271" i="28"/>
  <c r="K271" i="28"/>
  <c r="L271" i="28"/>
  <c r="N271" i="28"/>
  <c r="O271" i="28"/>
  <c r="P271" i="28"/>
  <c r="Q271" i="28"/>
  <c r="R271" i="28"/>
  <c r="S271" i="28"/>
  <c r="T271" i="28"/>
  <c r="U271" i="28"/>
  <c r="V271" i="28"/>
  <c r="W271" i="28"/>
  <c r="X271" i="28"/>
  <c r="Y271" i="28"/>
  <c r="AA271" i="28"/>
  <c r="AB271" i="28"/>
  <c r="AC271" i="28"/>
  <c r="AD271" i="28"/>
  <c r="AE271" i="28"/>
  <c r="AG271" i="28"/>
  <c r="AH271" i="28"/>
  <c r="AI271" i="28"/>
  <c r="AJ271" i="28"/>
  <c r="AK271" i="28"/>
  <c r="AL271" i="28"/>
  <c r="AN271" i="28"/>
  <c r="AO271" i="28"/>
  <c r="AP271" i="28"/>
  <c r="AR271" i="28"/>
  <c r="AS271" i="28"/>
  <c r="AU271" i="28"/>
  <c r="AV271" i="28"/>
  <c r="AW271" i="28"/>
  <c r="AX271" i="28"/>
  <c r="AY271" i="28"/>
  <c r="BA271" i="28"/>
  <c r="BB271" i="28"/>
  <c r="BC271" i="28"/>
  <c r="BD271" i="28"/>
  <c r="BE271" i="28"/>
  <c r="BF271" i="28"/>
  <c r="C272" i="28"/>
  <c r="D272" i="28"/>
  <c r="E272" i="28"/>
  <c r="F272" i="28"/>
  <c r="G272" i="28"/>
  <c r="H272" i="28"/>
  <c r="J272" i="28"/>
  <c r="K272" i="28"/>
  <c r="L272" i="28"/>
  <c r="N272" i="28"/>
  <c r="O272" i="28"/>
  <c r="P272" i="28"/>
  <c r="Q272" i="28"/>
  <c r="R272" i="28"/>
  <c r="S272" i="28"/>
  <c r="T272" i="28"/>
  <c r="U272" i="28"/>
  <c r="V272" i="28"/>
  <c r="W272" i="28"/>
  <c r="X272" i="28"/>
  <c r="Y272" i="28"/>
  <c r="AA272" i="28"/>
  <c r="AB272" i="28"/>
  <c r="AC272" i="28"/>
  <c r="AD272" i="28"/>
  <c r="AE272" i="28"/>
  <c r="AG272" i="28"/>
  <c r="AH272" i="28"/>
  <c r="AI272" i="28"/>
  <c r="AJ272" i="28"/>
  <c r="AK272" i="28"/>
  <c r="AL272" i="28"/>
  <c r="AN272" i="28"/>
  <c r="AO272" i="28"/>
  <c r="AP272" i="28"/>
  <c r="AR272" i="28"/>
  <c r="AS272" i="28"/>
  <c r="AU272" i="28"/>
  <c r="AV272" i="28"/>
  <c r="AW272" i="28"/>
  <c r="AX272" i="28"/>
  <c r="AY272" i="28"/>
  <c r="BA272" i="28"/>
  <c r="BB272" i="28"/>
  <c r="BC272" i="28"/>
  <c r="BD272" i="28"/>
  <c r="BE272" i="28"/>
  <c r="BF272" i="28"/>
  <c r="C273" i="28"/>
  <c r="D273" i="28"/>
  <c r="E273" i="28"/>
  <c r="F273" i="28"/>
  <c r="G273" i="28"/>
  <c r="H273" i="28"/>
  <c r="J273" i="28"/>
  <c r="L273" i="28"/>
  <c r="M273" i="28"/>
  <c r="N273" i="28"/>
  <c r="O273" i="28"/>
  <c r="P273" i="28"/>
  <c r="Q273" i="28"/>
  <c r="R273" i="28"/>
  <c r="S273" i="28"/>
  <c r="T273" i="28"/>
  <c r="U273" i="28"/>
  <c r="V273" i="28"/>
  <c r="W273" i="28"/>
  <c r="X273" i="28"/>
  <c r="Y273" i="28"/>
  <c r="AA273" i="28"/>
  <c r="AB273" i="28"/>
  <c r="AC273" i="28"/>
  <c r="AD273" i="28"/>
  <c r="AE273" i="28"/>
  <c r="AG273" i="28"/>
  <c r="AH273" i="28"/>
  <c r="AI273" i="28"/>
  <c r="AJ273" i="28"/>
  <c r="AK273" i="28"/>
  <c r="AL273" i="28"/>
  <c r="AN273" i="28"/>
  <c r="AO273" i="28"/>
  <c r="AP273" i="28"/>
  <c r="AR273" i="28"/>
  <c r="AS273" i="28"/>
  <c r="AU273" i="28"/>
  <c r="AV273" i="28"/>
  <c r="AW273" i="28"/>
  <c r="AX273" i="28"/>
  <c r="AY273" i="28"/>
  <c r="BA273" i="28"/>
  <c r="BB273" i="28"/>
  <c r="BC273" i="28"/>
  <c r="BD273" i="28"/>
  <c r="BE273" i="28"/>
  <c r="BF273" i="28"/>
  <c r="C274" i="28"/>
  <c r="D274" i="28"/>
  <c r="E274" i="28"/>
  <c r="F274" i="28"/>
  <c r="G274" i="28"/>
  <c r="J274" i="28"/>
  <c r="K274" i="28"/>
  <c r="L274" i="28"/>
  <c r="M274" i="28"/>
  <c r="O274" i="28"/>
  <c r="P274" i="28"/>
  <c r="Q274" i="28"/>
  <c r="R274" i="28"/>
  <c r="S274" i="28"/>
  <c r="T274" i="28"/>
  <c r="U274" i="28"/>
  <c r="V274" i="28"/>
  <c r="W274" i="28"/>
  <c r="X274" i="28"/>
  <c r="Y274" i="28"/>
  <c r="AA274" i="28"/>
  <c r="AB274" i="28"/>
  <c r="AC274" i="28"/>
  <c r="AD274" i="28"/>
  <c r="AE274" i="28"/>
  <c r="AG274" i="28"/>
  <c r="AH274" i="28"/>
  <c r="AI274" i="28"/>
  <c r="AJ274" i="28"/>
  <c r="AK274" i="28"/>
  <c r="AL274" i="28"/>
  <c r="AN274" i="28"/>
  <c r="AO274" i="28"/>
  <c r="AP274" i="28"/>
  <c r="AR274" i="28"/>
  <c r="AS274" i="28"/>
  <c r="AU274" i="28"/>
  <c r="AV274" i="28"/>
  <c r="AW274" i="28"/>
  <c r="AX274" i="28"/>
  <c r="AY274" i="28"/>
  <c r="BA274" i="28"/>
  <c r="BB274" i="28"/>
  <c r="BC274" i="28"/>
  <c r="BD274" i="28"/>
  <c r="BE274" i="28"/>
  <c r="BF274" i="28"/>
  <c r="C275" i="28"/>
  <c r="D275" i="28"/>
  <c r="E275" i="28"/>
  <c r="F275" i="28"/>
  <c r="G275" i="28"/>
  <c r="J275" i="28"/>
  <c r="K275" i="28"/>
  <c r="L275" i="28"/>
  <c r="M275" i="28"/>
  <c r="O275" i="28"/>
  <c r="P275" i="28"/>
  <c r="Q275" i="28"/>
  <c r="R275" i="28"/>
  <c r="S275" i="28"/>
  <c r="T275" i="28"/>
  <c r="U275" i="28"/>
  <c r="V275" i="28"/>
  <c r="W275" i="28"/>
  <c r="X275" i="28"/>
  <c r="Y275" i="28"/>
  <c r="AA275" i="28"/>
  <c r="AB275" i="28"/>
  <c r="AC275" i="28"/>
  <c r="AD275" i="28"/>
  <c r="AE275" i="28"/>
  <c r="AG275" i="28"/>
  <c r="AH275" i="28"/>
  <c r="AI275" i="28"/>
  <c r="AJ275" i="28"/>
  <c r="AK275" i="28"/>
  <c r="AL275" i="28"/>
  <c r="AN275" i="28"/>
  <c r="AO275" i="28"/>
  <c r="AP275" i="28"/>
  <c r="AR275" i="28"/>
  <c r="AS275" i="28"/>
  <c r="AU275" i="28"/>
  <c r="AV275" i="28"/>
  <c r="AW275" i="28"/>
  <c r="AX275" i="28"/>
  <c r="AY275" i="28"/>
  <c r="BA275" i="28"/>
  <c r="BB275" i="28"/>
  <c r="BC275" i="28"/>
  <c r="BD275" i="28"/>
  <c r="BE275" i="28"/>
  <c r="BF275" i="28"/>
  <c r="C276" i="28"/>
  <c r="D276" i="28"/>
  <c r="E276" i="28"/>
  <c r="F276" i="28"/>
  <c r="G276" i="28"/>
  <c r="J276" i="28"/>
  <c r="K276" i="28"/>
  <c r="L276" i="28"/>
  <c r="M276" i="28"/>
  <c r="O276" i="28"/>
  <c r="P276" i="28"/>
  <c r="Q276" i="28"/>
  <c r="R276" i="28"/>
  <c r="S276" i="28"/>
  <c r="T276" i="28"/>
  <c r="U276" i="28"/>
  <c r="V276" i="28"/>
  <c r="W276" i="28"/>
  <c r="X276" i="28"/>
  <c r="Y276" i="28"/>
  <c r="AA276" i="28"/>
  <c r="AB276" i="28"/>
  <c r="AC276" i="28"/>
  <c r="AD276" i="28"/>
  <c r="AE276" i="28"/>
  <c r="AG276" i="28"/>
  <c r="AH276" i="28"/>
  <c r="AI276" i="28"/>
  <c r="AJ276" i="28"/>
  <c r="AK276" i="28"/>
  <c r="AL276" i="28"/>
  <c r="AN276" i="28"/>
  <c r="AO276" i="28"/>
  <c r="AP276" i="28"/>
  <c r="AR276" i="28"/>
  <c r="AS276" i="28"/>
  <c r="AU276" i="28"/>
  <c r="AV276" i="28"/>
  <c r="AW276" i="28"/>
  <c r="AX276" i="28"/>
  <c r="AY276" i="28"/>
  <c r="BA276" i="28"/>
  <c r="BB276" i="28"/>
  <c r="BC276" i="28"/>
  <c r="BD276" i="28"/>
  <c r="BE276" i="28"/>
  <c r="BF276" i="28"/>
  <c r="C277" i="28"/>
  <c r="D277" i="28"/>
  <c r="E277" i="28"/>
  <c r="F277" i="28"/>
  <c r="G277" i="28"/>
  <c r="J277" i="28"/>
  <c r="K277" i="28"/>
  <c r="L277" i="28"/>
  <c r="M277" i="28"/>
  <c r="O277" i="28"/>
  <c r="Q277" i="28"/>
  <c r="R277" i="28"/>
  <c r="S277" i="28"/>
  <c r="T277" i="28"/>
  <c r="U277" i="28"/>
  <c r="V277" i="28"/>
  <c r="W277" i="28"/>
  <c r="X277" i="28"/>
  <c r="Y277" i="28"/>
  <c r="AA277" i="28"/>
  <c r="AB277" i="28"/>
  <c r="AC277" i="28"/>
  <c r="AD277" i="28"/>
  <c r="AE277" i="28"/>
  <c r="AG277" i="28"/>
  <c r="AH277" i="28"/>
  <c r="AI277" i="28"/>
  <c r="AJ277" i="28"/>
  <c r="AK277" i="28"/>
  <c r="AL277" i="28"/>
  <c r="AN277" i="28"/>
  <c r="AO277" i="28"/>
  <c r="AP277" i="28"/>
  <c r="AR277" i="28"/>
  <c r="AS277" i="28"/>
  <c r="AU277" i="28"/>
  <c r="AV277" i="28"/>
  <c r="AW277" i="28"/>
  <c r="AX277" i="28"/>
  <c r="AY277" i="28"/>
  <c r="BA277" i="28"/>
  <c r="BB277" i="28"/>
  <c r="BC277" i="28"/>
  <c r="BD277" i="28"/>
  <c r="BE277" i="28"/>
  <c r="BF277" i="28"/>
  <c r="C278" i="28"/>
  <c r="D278" i="28"/>
  <c r="E278" i="28"/>
  <c r="F278" i="28"/>
  <c r="G278" i="28"/>
  <c r="J278" i="28"/>
  <c r="K278" i="28"/>
  <c r="L278" i="28"/>
  <c r="M278" i="28"/>
  <c r="O278" i="28"/>
  <c r="P278" i="28"/>
  <c r="Q278" i="28"/>
  <c r="R278" i="28"/>
  <c r="S278" i="28"/>
  <c r="T278" i="28"/>
  <c r="U278" i="28"/>
  <c r="V278" i="28"/>
  <c r="W278" i="28"/>
  <c r="X278" i="28"/>
  <c r="Y278" i="28"/>
  <c r="AA278" i="28"/>
  <c r="AB278" i="28"/>
  <c r="AC278" i="28"/>
  <c r="AD278" i="28"/>
  <c r="AE278" i="28"/>
  <c r="AG278" i="28"/>
  <c r="AH278" i="28"/>
  <c r="AI278" i="28"/>
  <c r="AJ278" i="28"/>
  <c r="AK278" i="28"/>
  <c r="AL278" i="28"/>
  <c r="AN278" i="28"/>
  <c r="AO278" i="28"/>
  <c r="AP278" i="28"/>
  <c r="AR278" i="28"/>
  <c r="AS278" i="28"/>
  <c r="AU278" i="28"/>
  <c r="AV278" i="28"/>
  <c r="AW278" i="28"/>
  <c r="AX278" i="28"/>
  <c r="AY278" i="28"/>
  <c r="BA278" i="28"/>
  <c r="BB278" i="28"/>
  <c r="BC278" i="28"/>
  <c r="BD278" i="28"/>
  <c r="BE278" i="28"/>
  <c r="BF278" i="28"/>
  <c r="C279" i="28"/>
  <c r="D279" i="28"/>
  <c r="E279" i="28"/>
  <c r="F279" i="28"/>
  <c r="G279" i="28"/>
  <c r="H279" i="28"/>
  <c r="J279" i="28"/>
  <c r="K279" i="28"/>
  <c r="L279" i="28"/>
  <c r="M279" i="28"/>
  <c r="O279" i="28"/>
  <c r="P279" i="28"/>
  <c r="Q279" i="28"/>
  <c r="R279" i="28"/>
  <c r="S279" i="28"/>
  <c r="T279" i="28"/>
  <c r="U279" i="28"/>
  <c r="V279" i="28"/>
  <c r="W279" i="28"/>
  <c r="X279" i="28"/>
  <c r="Y279" i="28"/>
  <c r="AA279" i="28"/>
  <c r="AB279" i="28"/>
  <c r="AC279" i="28"/>
  <c r="AD279" i="28"/>
  <c r="AE279" i="28"/>
  <c r="AG279" i="28"/>
  <c r="AH279" i="28"/>
  <c r="AI279" i="28"/>
  <c r="AJ279" i="28"/>
  <c r="AK279" i="28"/>
  <c r="AL279" i="28"/>
  <c r="AN279" i="28"/>
  <c r="AO279" i="28"/>
  <c r="AP279" i="28"/>
  <c r="AR279" i="28"/>
  <c r="AS279" i="28"/>
  <c r="AU279" i="28"/>
  <c r="AV279" i="28"/>
  <c r="AW279" i="28"/>
  <c r="AX279" i="28"/>
  <c r="AY279" i="28"/>
  <c r="BA279" i="28"/>
  <c r="BB279" i="28"/>
  <c r="BC279" i="28"/>
  <c r="BD279" i="28"/>
  <c r="BE279" i="28"/>
  <c r="BF279" i="28"/>
  <c r="C280" i="28"/>
  <c r="D280" i="28"/>
  <c r="E280" i="28"/>
  <c r="F280" i="28"/>
  <c r="G280" i="28"/>
  <c r="H280" i="28"/>
  <c r="J280" i="28"/>
  <c r="K280" i="28"/>
  <c r="L280" i="28"/>
  <c r="M280" i="28"/>
  <c r="O280" i="28"/>
  <c r="P280" i="28"/>
  <c r="Q280" i="28"/>
  <c r="R280" i="28"/>
  <c r="S280" i="28"/>
  <c r="T280" i="28"/>
  <c r="U280" i="28"/>
  <c r="V280" i="28"/>
  <c r="W280" i="28"/>
  <c r="X280" i="28"/>
  <c r="Y280" i="28"/>
  <c r="AA280" i="28"/>
  <c r="AB280" i="28"/>
  <c r="AC280" i="28"/>
  <c r="AD280" i="28"/>
  <c r="AE280" i="28"/>
  <c r="AG280" i="28"/>
  <c r="AH280" i="28"/>
  <c r="AI280" i="28"/>
  <c r="AJ280" i="28"/>
  <c r="AK280" i="28"/>
  <c r="AL280" i="28"/>
  <c r="AN280" i="28"/>
  <c r="AO280" i="28"/>
  <c r="AP280" i="28"/>
  <c r="AR280" i="28"/>
  <c r="AS280" i="28"/>
  <c r="AU280" i="28"/>
  <c r="AV280" i="28"/>
  <c r="AW280" i="28"/>
  <c r="AX280" i="28"/>
  <c r="AY280" i="28"/>
  <c r="BA280" i="28"/>
  <c r="BB280" i="28"/>
  <c r="BC280" i="28"/>
  <c r="BD280" i="28"/>
  <c r="BE280" i="28"/>
  <c r="BF280" i="28"/>
  <c r="C281" i="28"/>
  <c r="D281" i="28"/>
  <c r="E281" i="28"/>
  <c r="F281" i="28"/>
  <c r="G281" i="28"/>
  <c r="H281" i="28"/>
  <c r="J281" i="28"/>
  <c r="K281" i="28"/>
  <c r="L281" i="28"/>
  <c r="M281" i="28"/>
  <c r="O281" i="28"/>
  <c r="P281" i="28"/>
  <c r="Q281" i="28"/>
  <c r="R281" i="28"/>
  <c r="S281" i="28"/>
  <c r="T281" i="28"/>
  <c r="U281" i="28"/>
  <c r="V281" i="28"/>
  <c r="W281" i="28"/>
  <c r="X281" i="28"/>
  <c r="Y281" i="28"/>
  <c r="AA281" i="28"/>
  <c r="AB281" i="28"/>
  <c r="AC281" i="28"/>
  <c r="AD281" i="28"/>
  <c r="AE281" i="28"/>
  <c r="AG281" i="28"/>
  <c r="AH281" i="28"/>
  <c r="AI281" i="28"/>
  <c r="AJ281" i="28"/>
  <c r="AK281" i="28"/>
  <c r="AL281" i="28"/>
  <c r="AN281" i="28"/>
  <c r="AO281" i="28"/>
  <c r="AP281" i="28"/>
  <c r="AR281" i="28"/>
  <c r="AS281" i="28"/>
  <c r="AU281" i="28"/>
  <c r="AV281" i="28"/>
  <c r="AW281" i="28"/>
  <c r="AX281" i="28"/>
  <c r="AY281" i="28"/>
  <c r="BA281" i="28"/>
  <c r="BB281" i="28"/>
  <c r="BC281" i="28"/>
  <c r="BD281" i="28"/>
  <c r="BE281" i="28"/>
  <c r="BF281" i="28"/>
  <c r="C282" i="28"/>
  <c r="D282" i="28"/>
  <c r="E282" i="28"/>
  <c r="F282" i="28"/>
  <c r="G282" i="28"/>
  <c r="H282" i="28"/>
  <c r="J282" i="28"/>
  <c r="K282" i="28"/>
  <c r="L282" i="28"/>
  <c r="N282" i="28"/>
  <c r="O282" i="28"/>
  <c r="P282" i="28"/>
  <c r="Q282" i="28"/>
  <c r="R282" i="28"/>
  <c r="S282" i="28"/>
  <c r="T282" i="28"/>
  <c r="U282" i="28"/>
  <c r="V282" i="28"/>
  <c r="W282" i="28"/>
  <c r="X282" i="28"/>
  <c r="Y282" i="28"/>
  <c r="AA282" i="28"/>
  <c r="AB282" i="28"/>
  <c r="AC282" i="28"/>
  <c r="AD282" i="28"/>
  <c r="AE282" i="28"/>
  <c r="AG282" i="28"/>
  <c r="AH282" i="28"/>
  <c r="AI282" i="28"/>
  <c r="AJ282" i="28"/>
  <c r="AK282" i="28"/>
  <c r="AL282" i="28"/>
  <c r="AN282" i="28"/>
  <c r="AO282" i="28"/>
  <c r="AP282" i="28"/>
  <c r="AR282" i="28"/>
  <c r="AS282" i="28"/>
  <c r="AU282" i="28"/>
  <c r="AV282" i="28"/>
  <c r="AW282" i="28"/>
  <c r="AX282" i="28"/>
  <c r="AY282" i="28"/>
  <c r="BA282" i="28"/>
  <c r="BB282" i="28"/>
  <c r="BC282" i="28"/>
  <c r="BD282" i="28"/>
  <c r="BE282" i="28"/>
  <c r="BF282" i="28"/>
  <c r="C283" i="28"/>
  <c r="D283" i="28"/>
  <c r="E283" i="28"/>
  <c r="F283" i="28"/>
  <c r="G283" i="28"/>
  <c r="H283" i="28"/>
  <c r="J283" i="28"/>
  <c r="K283" i="28"/>
  <c r="L283" i="28"/>
  <c r="N283" i="28"/>
  <c r="O283" i="28"/>
  <c r="P283" i="28"/>
  <c r="Q283" i="28"/>
  <c r="R283" i="28"/>
  <c r="S283" i="28"/>
  <c r="T283" i="28"/>
  <c r="U283" i="28"/>
  <c r="V283" i="28"/>
  <c r="W283" i="28"/>
  <c r="X283" i="28"/>
  <c r="Y283" i="28"/>
  <c r="AA283" i="28"/>
  <c r="AB283" i="28"/>
  <c r="AC283" i="28"/>
  <c r="AD283" i="28"/>
  <c r="AE283" i="28"/>
  <c r="AG283" i="28"/>
  <c r="AH283" i="28"/>
  <c r="AI283" i="28"/>
  <c r="AJ283" i="28"/>
  <c r="AK283" i="28"/>
  <c r="AL283" i="28"/>
  <c r="AN283" i="28"/>
  <c r="AO283" i="28"/>
  <c r="AP283" i="28"/>
  <c r="AR283" i="28"/>
  <c r="AS283" i="28"/>
  <c r="AU283" i="28"/>
  <c r="AV283" i="28"/>
  <c r="AW283" i="28"/>
  <c r="AX283" i="28"/>
  <c r="AY283" i="28"/>
  <c r="BA283" i="28"/>
  <c r="BB283" i="28"/>
  <c r="BC283" i="28"/>
  <c r="BD283" i="28"/>
  <c r="BE283" i="28"/>
  <c r="BF283" i="28"/>
  <c r="C284" i="28"/>
  <c r="D284" i="28"/>
  <c r="E284" i="28"/>
  <c r="F284" i="28"/>
  <c r="G284" i="28"/>
  <c r="H284" i="28"/>
  <c r="J284" i="28"/>
  <c r="K284" i="28"/>
  <c r="L284" i="28"/>
  <c r="N284" i="28"/>
  <c r="O284" i="28"/>
  <c r="P284" i="28"/>
  <c r="Q284" i="28"/>
  <c r="R284" i="28"/>
  <c r="S284" i="28"/>
  <c r="T284" i="28"/>
  <c r="U284" i="28"/>
  <c r="V284" i="28"/>
  <c r="W284" i="28"/>
  <c r="X284" i="28"/>
  <c r="Y284" i="28"/>
  <c r="AA284" i="28"/>
  <c r="AB284" i="28"/>
  <c r="AC284" i="28"/>
  <c r="AD284" i="28"/>
  <c r="AE284" i="28"/>
  <c r="AG284" i="28"/>
  <c r="AH284" i="28"/>
  <c r="AI284" i="28"/>
  <c r="AJ284" i="28"/>
  <c r="AK284" i="28"/>
  <c r="AL284" i="28"/>
  <c r="AN284" i="28"/>
  <c r="AO284" i="28"/>
  <c r="AP284" i="28"/>
  <c r="AR284" i="28"/>
  <c r="AS284" i="28"/>
  <c r="AU284" i="28"/>
  <c r="AV284" i="28"/>
  <c r="AW284" i="28"/>
  <c r="AX284" i="28"/>
  <c r="AY284" i="28"/>
  <c r="BA284" i="28"/>
  <c r="BB284" i="28"/>
  <c r="BC284" i="28"/>
  <c r="BD284" i="28"/>
  <c r="BE284" i="28"/>
  <c r="BF284" i="28"/>
  <c r="C285" i="28"/>
  <c r="D285" i="28"/>
  <c r="E285" i="28"/>
  <c r="F285" i="28"/>
  <c r="G285" i="28"/>
  <c r="H285" i="28"/>
  <c r="J285" i="28"/>
  <c r="K285" i="28"/>
  <c r="L285" i="28"/>
  <c r="M285" i="28"/>
  <c r="O285" i="28"/>
  <c r="P285" i="28"/>
  <c r="Q285" i="28"/>
  <c r="R285" i="28"/>
  <c r="S285" i="28"/>
  <c r="T285" i="28"/>
  <c r="U285" i="28"/>
  <c r="V285" i="28"/>
  <c r="W285" i="28"/>
  <c r="X285" i="28"/>
  <c r="Y285" i="28"/>
  <c r="AA285" i="28"/>
  <c r="AB285" i="28"/>
  <c r="AC285" i="28"/>
  <c r="AD285" i="28"/>
  <c r="AE285" i="28"/>
  <c r="AG285" i="28"/>
  <c r="AH285" i="28"/>
  <c r="AI285" i="28"/>
  <c r="AJ285" i="28"/>
  <c r="AK285" i="28"/>
  <c r="AL285" i="28"/>
  <c r="AN285" i="28"/>
  <c r="AO285" i="28"/>
  <c r="AP285" i="28"/>
  <c r="AR285" i="28"/>
  <c r="AS285" i="28"/>
  <c r="AU285" i="28"/>
  <c r="AV285" i="28"/>
  <c r="AW285" i="28"/>
  <c r="AX285" i="28"/>
  <c r="AY285" i="28"/>
  <c r="BA285" i="28"/>
  <c r="BB285" i="28"/>
  <c r="BC285" i="28"/>
  <c r="BD285" i="28"/>
  <c r="BE285" i="28"/>
  <c r="BF285" i="28"/>
  <c r="C286" i="28"/>
  <c r="D286" i="28"/>
  <c r="E286" i="28"/>
  <c r="F286" i="28"/>
  <c r="G286" i="28"/>
  <c r="H286" i="28"/>
  <c r="J286" i="28"/>
  <c r="L286" i="28"/>
  <c r="M286" i="28"/>
  <c r="N286" i="28"/>
  <c r="O286" i="28"/>
  <c r="P286" i="28"/>
  <c r="Q286" i="28"/>
  <c r="R286" i="28"/>
  <c r="S286" i="28"/>
  <c r="T286" i="28"/>
  <c r="U286" i="28"/>
  <c r="V286" i="28"/>
  <c r="W286" i="28"/>
  <c r="X286" i="28"/>
  <c r="Y286" i="28"/>
  <c r="AA286" i="28"/>
  <c r="AB286" i="28"/>
  <c r="AC286" i="28"/>
  <c r="AD286" i="28"/>
  <c r="AE286" i="28"/>
  <c r="AG286" i="28"/>
  <c r="AH286" i="28"/>
  <c r="AJ286" i="28"/>
  <c r="AK286" i="28"/>
  <c r="AL286" i="28"/>
  <c r="AN286" i="28"/>
  <c r="AO286" i="28"/>
  <c r="AP286" i="28"/>
  <c r="AR286" i="28"/>
  <c r="AS286" i="28"/>
  <c r="AU286" i="28"/>
  <c r="AV286" i="28"/>
  <c r="AW286" i="28"/>
  <c r="AX286" i="28"/>
  <c r="AY286" i="28"/>
  <c r="BA286" i="28"/>
  <c r="BB286" i="28"/>
  <c r="BC286" i="28"/>
  <c r="BD286" i="28"/>
  <c r="BE286" i="28"/>
  <c r="BF286" i="28"/>
  <c r="C287" i="28"/>
  <c r="D287" i="28"/>
  <c r="E287" i="28"/>
  <c r="F287" i="28"/>
  <c r="G287" i="28"/>
  <c r="H287" i="28"/>
  <c r="J287" i="28"/>
  <c r="L287" i="28"/>
  <c r="M287" i="28"/>
  <c r="N287" i="28"/>
  <c r="O287" i="28"/>
  <c r="P287" i="28"/>
  <c r="Q287" i="28"/>
  <c r="R287" i="28"/>
  <c r="S287" i="28"/>
  <c r="T287" i="28"/>
  <c r="U287" i="28"/>
  <c r="V287" i="28"/>
  <c r="W287" i="28"/>
  <c r="X287" i="28"/>
  <c r="Y287" i="28"/>
  <c r="AA287" i="28"/>
  <c r="AB287" i="28"/>
  <c r="AC287" i="28"/>
  <c r="AD287" i="28"/>
  <c r="AE287" i="28"/>
  <c r="AG287" i="28"/>
  <c r="AH287" i="28"/>
  <c r="AI287" i="28"/>
  <c r="AJ287" i="28"/>
  <c r="AK287" i="28"/>
  <c r="AL287" i="28"/>
  <c r="AN287" i="28"/>
  <c r="AO287" i="28"/>
  <c r="AP287" i="28"/>
  <c r="AR287" i="28"/>
  <c r="AS287" i="28"/>
  <c r="AU287" i="28"/>
  <c r="AV287" i="28"/>
  <c r="AW287" i="28"/>
  <c r="AX287" i="28"/>
  <c r="AY287" i="28"/>
  <c r="BA287" i="28"/>
  <c r="BB287" i="28"/>
  <c r="BC287" i="28"/>
  <c r="BD287" i="28"/>
  <c r="BE287" i="28"/>
  <c r="BF287" i="28"/>
  <c r="C288" i="28"/>
  <c r="D288" i="28"/>
  <c r="E288" i="28"/>
  <c r="F288" i="28"/>
  <c r="G288" i="28"/>
  <c r="H288" i="28"/>
  <c r="J288" i="28"/>
  <c r="K288" i="28"/>
  <c r="L288" i="28"/>
  <c r="M288" i="28"/>
  <c r="N288" i="28"/>
  <c r="O288" i="28"/>
  <c r="P288" i="28"/>
  <c r="Q288" i="28"/>
  <c r="R288" i="28"/>
  <c r="S288" i="28"/>
  <c r="T288" i="28"/>
  <c r="U288" i="28"/>
  <c r="V288" i="28"/>
  <c r="W288" i="28"/>
  <c r="X288" i="28"/>
  <c r="Y288" i="28"/>
  <c r="AA288" i="28"/>
  <c r="AC288" i="28"/>
  <c r="AD288" i="28"/>
  <c r="AE288" i="28"/>
  <c r="AG288" i="28"/>
  <c r="AH288" i="28"/>
  <c r="AI288" i="28"/>
  <c r="AJ288" i="28"/>
  <c r="AK288" i="28"/>
  <c r="AL288" i="28"/>
  <c r="AN288" i="28"/>
  <c r="AO288" i="28"/>
  <c r="AP288" i="28"/>
  <c r="AR288" i="28"/>
  <c r="AS288" i="28"/>
  <c r="AU288" i="28"/>
  <c r="AV288" i="28"/>
  <c r="AW288" i="28"/>
  <c r="AX288" i="28"/>
  <c r="AY288" i="28"/>
  <c r="BA288" i="28"/>
  <c r="BC288" i="28"/>
  <c r="BD288" i="28"/>
  <c r="BE288" i="28"/>
  <c r="BF288" i="28"/>
  <c r="C289" i="28"/>
  <c r="D289" i="28"/>
  <c r="E289" i="28"/>
  <c r="F289" i="28"/>
  <c r="G289" i="28"/>
  <c r="H289" i="28"/>
  <c r="J289" i="28"/>
  <c r="K289" i="28"/>
  <c r="L289" i="28"/>
  <c r="M289" i="28"/>
  <c r="N289" i="28"/>
  <c r="O289" i="28"/>
  <c r="P289" i="28"/>
  <c r="Q289" i="28"/>
  <c r="R289" i="28"/>
  <c r="S289" i="28"/>
  <c r="T289" i="28"/>
  <c r="U289" i="28"/>
  <c r="V289" i="28"/>
  <c r="W289" i="28"/>
  <c r="X289" i="28"/>
  <c r="Y289" i="28"/>
  <c r="AA289" i="28"/>
  <c r="AC289" i="28"/>
  <c r="AD289" i="28"/>
  <c r="AE289" i="28"/>
  <c r="AG289" i="28"/>
  <c r="AH289" i="28"/>
  <c r="AI289" i="28"/>
  <c r="AJ289" i="28"/>
  <c r="AK289" i="28"/>
  <c r="AL289" i="28"/>
  <c r="AN289" i="28"/>
  <c r="AO289" i="28"/>
  <c r="AP289" i="28"/>
  <c r="AR289" i="28"/>
  <c r="AS289" i="28"/>
  <c r="AU289" i="28"/>
  <c r="AV289" i="28"/>
  <c r="AW289" i="28"/>
  <c r="AX289" i="28"/>
  <c r="AY289" i="28"/>
  <c r="BA289" i="28"/>
  <c r="BC289" i="28"/>
  <c r="BD289" i="28"/>
  <c r="BE289" i="28"/>
  <c r="BF289" i="28"/>
  <c r="C290" i="28"/>
  <c r="D290" i="28"/>
  <c r="E290" i="28"/>
  <c r="F290" i="28"/>
  <c r="G290" i="28"/>
  <c r="H290" i="28"/>
  <c r="J290" i="28"/>
  <c r="K290" i="28"/>
  <c r="L290" i="28"/>
  <c r="M290" i="28"/>
  <c r="N290" i="28"/>
  <c r="O290" i="28"/>
  <c r="P290" i="28"/>
  <c r="Q290" i="28"/>
  <c r="R290" i="28"/>
  <c r="S290" i="28"/>
  <c r="T290" i="28"/>
  <c r="U290" i="28"/>
  <c r="V290" i="28"/>
  <c r="AA290" i="28"/>
  <c r="AB290" i="28"/>
  <c r="AC290" i="28"/>
  <c r="AD290" i="28"/>
  <c r="AE290" i="28"/>
  <c r="AG290" i="28"/>
  <c r="AH290" i="28"/>
  <c r="AI290" i="28"/>
  <c r="AJ290" i="28"/>
  <c r="AK290" i="28"/>
  <c r="AL290" i="28"/>
  <c r="AN290" i="28"/>
  <c r="AO290" i="28"/>
  <c r="AP290" i="28"/>
  <c r="AR290" i="28"/>
  <c r="AS290" i="28"/>
  <c r="AU290" i="28"/>
  <c r="AV290" i="28"/>
  <c r="AW290" i="28"/>
  <c r="AX290" i="28"/>
  <c r="AY290" i="28"/>
  <c r="BA290" i="28"/>
  <c r="BB290" i="28"/>
  <c r="BC290" i="28"/>
  <c r="BD290" i="28"/>
  <c r="BE290" i="28"/>
  <c r="BF290" i="28"/>
  <c r="C291" i="28"/>
  <c r="D291" i="28"/>
  <c r="E291" i="28"/>
  <c r="F291" i="28"/>
  <c r="G291" i="28"/>
  <c r="H291" i="28"/>
  <c r="J291" i="28"/>
  <c r="K291" i="28"/>
  <c r="L291" i="28"/>
  <c r="M291" i="28"/>
  <c r="N291" i="28"/>
  <c r="O291" i="28"/>
  <c r="P291" i="28"/>
  <c r="Q291" i="28"/>
  <c r="R291" i="28"/>
  <c r="S291" i="28"/>
  <c r="T291" i="28"/>
  <c r="U291" i="28"/>
  <c r="V291" i="28"/>
  <c r="W291" i="28"/>
  <c r="X291" i="28"/>
  <c r="AA291" i="28"/>
  <c r="AB291" i="28"/>
  <c r="AC291" i="28"/>
  <c r="AD291" i="28"/>
  <c r="AE291" i="28"/>
  <c r="AG291" i="28"/>
  <c r="AH291" i="28"/>
  <c r="AI291" i="28"/>
  <c r="AJ291" i="28"/>
  <c r="AK291" i="28"/>
  <c r="AL291" i="28"/>
  <c r="AN291" i="28"/>
  <c r="AO291" i="28"/>
  <c r="AP291" i="28"/>
  <c r="AR291" i="28"/>
  <c r="AS291" i="28"/>
  <c r="AU291" i="28"/>
  <c r="AV291" i="28"/>
  <c r="AW291" i="28"/>
  <c r="AX291" i="28"/>
  <c r="AY291" i="28"/>
  <c r="BA291" i="28"/>
  <c r="BB291" i="28"/>
  <c r="BC291" i="28"/>
  <c r="BD291" i="28"/>
  <c r="BE291" i="28"/>
  <c r="BF291" i="28"/>
  <c r="C292" i="28"/>
  <c r="D292" i="28"/>
  <c r="E292" i="28"/>
  <c r="F292" i="28"/>
  <c r="G292" i="28"/>
  <c r="H292" i="28"/>
  <c r="J292" i="28"/>
  <c r="K292" i="28"/>
  <c r="L292" i="28"/>
  <c r="M292" i="28"/>
  <c r="N292" i="28"/>
  <c r="O292" i="28"/>
  <c r="Q292" i="28"/>
  <c r="R292" i="28"/>
  <c r="S292" i="28"/>
  <c r="T292" i="28"/>
  <c r="U292" i="28"/>
  <c r="V292" i="28"/>
  <c r="AA292" i="28"/>
  <c r="AB292" i="28"/>
  <c r="AC292" i="28"/>
  <c r="AD292" i="28"/>
  <c r="AE292" i="28"/>
  <c r="AG292" i="28"/>
  <c r="AH292" i="28"/>
  <c r="AI292" i="28"/>
  <c r="AJ292" i="28"/>
  <c r="AK292" i="28"/>
  <c r="AL292" i="28"/>
  <c r="AN292" i="28"/>
  <c r="AO292" i="28"/>
  <c r="AP292" i="28"/>
  <c r="AR292" i="28"/>
  <c r="AS292" i="28"/>
  <c r="AU292" i="28"/>
  <c r="AV292" i="28"/>
  <c r="AW292" i="28"/>
  <c r="AX292" i="28"/>
  <c r="AY292" i="28"/>
  <c r="BA292" i="28"/>
  <c r="BB292" i="28"/>
  <c r="BC292" i="28"/>
  <c r="BD292" i="28"/>
  <c r="BE292" i="28"/>
  <c r="BF292" i="28"/>
  <c r="C293" i="28"/>
  <c r="D293" i="28"/>
  <c r="E293" i="28"/>
  <c r="F293" i="28"/>
  <c r="G293" i="28"/>
  <c r="H293" i="28"/>
  <c r="J293" i="28"/>
  <c r="K293" i="28"/>
  <c r="L293" i="28"/>
  <c r="M293" i="28"/>
  <c r="N293" i="28"/>
  <c r="O293" i="28"/>
  <c r="Q293" i="28"/>
  <c r="R293" i="28"/>
  <c r="S293" i="28"/>
  <c r="T293" i="28"/>
  <c r="U293" i="28"/>
  <c r="V293" i="28"/>
  <c r="AA293" i="28"/>
  <c r="AB293" i="28"/>
  <c r="AC293" i="28"/>
  <c r="AD293" i="28"/>
  <c r="AE293" i="28"/>
  <c r="AG293" i="28"/>
  <c r="AH293" i="28"/>
  <c r="AI293" i="28"/>
  <c r="AJ293" i="28"/>
  <c r="AK293" i="28"/>
  <c r="AL293" i="28"/>
  <c r="AN293" i="28"/>
  <c r="AO293" i="28"/>
  <c r="AP293" i="28"/>
  <c r="AR293" i="28"/>
  <c r="AS293" i="28"/>
  <c r="AU293" i="28"/>
  <c r="AV293" i="28"/>
  <c r="AW293" i="28"/>
  <c r="AX293" i="28"/>
  <c r="AY293" i="28"/>
  <c r="BA293" i="28"/>
  <c r="BB293" i="28"/>
  <c r="BC293" i="28"/>
  <c r="BD293" i="28"/>
  <c r="BE293" i="28"/>
  <c r="BF293" i="28"/>
  <c r="C294" i="28"/>
  <c r="D294" i="28"/>
  <c r="E294" i="28"/>
  <c r="F294" i="28"/>
  <c r="G294" i="28"/>
  <c r="H294" i="28"/>
  <c r="J294" i="28"/>
  <c r="K294" i="28"/>
  <c r="L294" i="28"/>
  <c r="M294" i="28"/>
  <c r="N294" i="28"/>
  <c r="O294" i="28"/>
  <c r="P294" i="28"/>
  <c r="Q294" i="28"/>
  <c r="R294" i="28"/>
  <c r="S294" i="28"/>
  <c r="T294" i="28"/>
  <c r="U294" i="28"/>
  <c r="V294" i="28"/>
  <c r="AA294" i="28"/>
  <c r="AB294" i="28"/>
  <c r="AC294" i="28"/>
  <c r="AD294" i="28"/>
  <c r="AE294" i="28"/>
  <c r="AG294" i="28"/>
  <c r="AH294" i="28"/>
  <c r="AI294" i="28"/>
  <c r="AJ294" i="28"/>
  <c r="AK294" i="28"/>
  <c r="AL294" i="28"/>
  <c r="AN294" i="28"/>
  <c r="AO294" i="28"/>
  <c r="AP294" i="28"/>
  <c r="AR294" i="28"/>
  <c r="AS294" i="28"/>
  <c r="AU294" i="28"/>
  <c r="AV294" i="28"/>
  <c r="AW294" i="28"/>
  <c r="AX294" i="28"/>
  <c r="AY294" i="28"/>
  <c r="BA294" i="28"/>
  <c r="BB294" i="28"/>
  <c r="BC294" i="28"/>
  <c r="BD294" i="28"/>
  <c r="BE294" i="28"/>
  <c r="BF294" i="28"/>
  <c r="C295" i="28"/>
  <c r="D295" i="28"/>
  <c r="E295" i="28"/>
  <c r="F295" i="28"/>
  <c r="G295" i="28"/>
  <c r="H295" i="28"/>
  <c r="J295" i="28"/>
  <c r="K295" i="28"/>
  <c r="L295" i="28"/>
  <c r="M295" i="28"/>
  <c r="N295" i="28"/>
  <c r="O295" i="28"/>
  <c r="P295" i="28"/>
  <c r="Q295" i="28"/>
  <c r="R295" i="28"/>
  <c r="S295" i="28"/>
  <c r="T295" i="28"/>
  <c r="U295" i="28"/>
  <c r="V295" i="28"/>
  <c r="W295" i="28"/>
  <c r="X295" i="28"/>
  <c r="Y295" i="28"/>
  <c r="AA295" i="28"/>
  <c r="AB295" i="28"/>
  <c r="AC295" i="28"/>
  <c r="AD295" i="28"/>
  <c r="AE295" i="28"/>
  <c r="AG295" i="28"/>
  <c r="AH295" i="28"/>
  <c r="AI295" i="28"/>
  <c r="AJ295" i="28"/>
  <c r="AK295" i="28"/>
  <c r="AL295" i="28"/>
  <c r="AN295" i="28"/>
  <c r="AO295" i="28"/>
  <c r="AP295" i="28"/>
  <c r="AR295" i="28"/>
  <c r="AS295" i="28"/>
  <c r="AU295" i="28"/>
  <c r="AV295" i="28"/>
  <c r="AW295" i="28"/>
  <c r="AX295" i="28"/>
  <c r="AY295" i="28"/>
  <c r="BA295" i="28"/>
  <c r="BB295" i="28"/>
  <c r="BC295" i="28"/>
  <c r="BD295" i="28"/>
  <c r="BE295" i="28"/>
  <c r="BF295" i="28"/>
  <c r="C296" i="28"/>
  <c r="D296" i="28"/>
  <c r="E296" i="28"/>
  <c r="F296" i="28"/>
  <c r="G296" i="28"/>
  <c r="H296" i="28"/>
  <c r="J296" i="28"/>
  <c r="K296" i="28"/>
  <c r="L296" i="28"/>
  <c r="M296" i="28"/>
  <c r="N296" i="28"/>
  <c r="O296" i="28"/>
  <c r="P296" i="28"/>
  <c r="Q296" i="28"/>
  <c r="R296" i="28"/>
  <c r="S296" i="28"/>
  <c r="T296" i="28"/>
  <c r="U296" i="28"/>
  <c r="V296" i="28"/>
  <c r="AA296" i="28"/>
  <c r="AB296" i="28"/>
  <c r="AC296" i="28"/>
  <c r="AD296" i="28"/>
  <c r="AE296" i="28"/>
  <c r="AG296" i="28"/>
  <c r="AH296" i="28"/>
  <c r="AI296" i="28"/>
  <c r="AJ296" i="28"/>
  <c r="AK296" i="28"/>
  <c r="AL296" i="28"/>
  <c r="AN296" i="28"/>
  <c r="AO296" i="28"/>
  <c r="AP296" i="28"/>
  <c r="AR296" i="28"/>
  <c r="AS296" i="28"/>
  <c r="AU296" i="28"/>
  <c r="AV296" i="28"/>
  <c r="AW296" i="28"/>
  <c r="AX296" i="28"/>
  <c r="AY296" i="28"/>
  <c r="BA296" i="28"/>
  <c r="BB296" i="28"/>
  <c r="BC296" i="28"/>
  <c r="BD296" i="28"/>
  <c r="BE296" i="28"/>
  <c r="BF296" i="28"/>
  <c r="C297" i="28"/>
  <c r="D297" i="28"/>
  <c r="E297" i="28"/>
  <c r="F297" i="28"/>
  <c r="G297" i="28"/>
  <c r="H297" i="28"/>
  <c r="J297" i="28"/>
  <c r="K297" i="28"/>
  <c r="L297" i="28"/>
  <c r="M297" i="28"/>
  <c r="N297" i="28"/>
  <c r="O297" i="28"/>
  <c r="P297" i="28"/>
  <c r="Q297" i="28"/>
  <c r="R297" i="28"/>
  <c r="S297" i="28"/>
  <c r="T297" i="28"/>
  <c r="U297" i="28"/>
  <c r="V297" i="28"/>
  <c r="AA297" i="28"/>
  <c r="AB297" i="28"/>
  <c r="AC297" i="28"/>
  <c r="AD297" i="28"/>
  <c r="AE297" i="28"/>
  <c r="AG297" i="28"/>
  <c r="AH297" i="28"/>
  <c r="AI297" i="28"/>
  <c r="AJ297" i="28"/>
  <c r="AK297" i="28"/>
  <c r="AL297" i="28"/>
  <c r="AN297" i="28"/>
  <c r="AO297" i="28"/>
  <c r="AP297" i="28"/>
  <c r="AR297" i="28"/>
  <c r="AS297" i="28"/>
  <c r="AU297" i="28"/>
  <c r="AV297" i="28"/>
  <c r="AW297" i="28"/>
  <c r="AX297" i="28"/>
  <c r="AY297" i="28"/>
  <c r="BA297" i="28"/>
  <c r="BB297" i="28"/>
  <c r="BC297" i="28"/>
  <c r="BD297" i="28"/>
  <c r="BE297" i="28"/>
  <c r="BF297" i="28"/>
  <c r="C298" i="28"/>
  <c r="D298" i="28"/>
  <c r="E298" i="28"/>
  <c r="F298" i="28"/>
  <c r="G298" i="28"/>
  <c r="H298" i="28"/>
  <c r="J298" i="28"/>
  <c r="K298" i="28"/>
  <c r="L298" i="28"/>
  <c r="M298" i="28"/>
  <c r="N298" i="28"/>
  <c r="O298" i="28"/>
  <c r="P298" i="28"/>
  <c r="Q298" i="28"/>
  <c r="R298" i="28"/>
  <c r="S298" i="28"/>
  <c r="T298" i="28"/>
  <c r="U298" i="28"/>
  <c r="V298" i="28"/>
  <c r="W298" i="28"/>
  <c r="Y298" i="28"/>
  <c r="AA298" i="28"/>
  <c r="AB298" i="28"/>
  <c r="AC298" i="28"/>
  <c r="AD298" i="28"/>
  <c r="AE298" i="28"/>
  <c r="AG298" i="28"/>
  <c r="AH298" i="28"/>
  <c r="AI298" i="28"/>
  <c r="AJ298" i="28"/>
  <c r="AK298" i="28"/>
  <c r="AL298" i="28"/>
  <c r="AN298" i="28"/>
  <c r="AO298" i="28"/>
  <c r="AP298" i="28"/>
  <c r="AR298" i="28"/>
  <c r="AS298" i="28"/>
  <c r="AU298" i="28"/>
  <c r="AV298" i="28"/>
  <c r="AW298" i="28"/>
  <c r="AX298" i="28"/>
  <c r="AY298" i="28"/>
  <c r="BA298" i="28"/>
  <c r="BB298" i="28"/>
  <c r="BC298" i="28"/>
  <c r="BD298" i="28"/>
  <c r="BE298" i="28"/>
  <c r="BF298" i="28"/>
  <c r="C299" i="28"/>
  <c r="D299" i="28"/>
  <c r="E299" i="28"/>
  <c r="F299" i="28"/>
  <c r="G299" i="28"/>
  <c r="H299" i="28"/>
  <c r="J299" i="28"/>
  <c r="K299" i="28"/>
  <c r="L299" i="28"/>
  <c r="M299" i="28"/>
  <c r="N299" i="28"/>
  <c r="O299" i="28"/>
  <c r="P299" i="28"/>
  <c r="Q299" i="28"/>
  <c r="R299" i="28"/>
  <c r="S299" i="28"/>
  <c r="T299" i="28"/>
  <c r="U299" i="28"/>
  <c r="V299" i="28"/>
  <c r="W299" i="28"/>
  <c r="X299" i="28"/>
  <c r="Y299" i="28"/>
  <c r="AA299" i="28"/>
  <c r="AB299" i="28"/>
  <c r="AC299" i="28"/>
  <c r="AD299" i="28"/>
  <c r="AE299" i="28"/>
  <c r="AG299" i="28"/>
  <c r="AH299" i="28"/>
  <c r="AI299" i="28"/>
  <c r="AJ299" i="28"/>
  <c r="AK299" i="28"/>
  <c r="AL299" i="28"/>
  <c r="AN299" i="28"/>
  <c r="AO299" i="28"/>
  <c r="AP299" i="28"/>
  <c r="AR299" i="28"/>
  <c r="AS299" i="28"/>
  <c r="AU299" i="28"/>
  <c r="AV299" i="28"/>
  <c r="AW299" i="28"/>
  <c r="AX299" i="28"/>
  <c r="AY299" i="28"/>
  <c r="BA299" i="28"/>
  <c r="BB299" i="28"/>
  <c r="BC299" i="28"/>
  <c r="BD299" i="28"/>
  <c r="BE299" i="28"/>
  <c r="BF299" i="28"/>
  <c r="C300" i="28"/>
  <c r="D300" i="28"/>
  <c r="E300" i="28"/>
  <c r="F300" i="28"/>
  <c r="G300" i="28"/>
  <c r="H300" i="28"/>
  <c r="J300" i="28"/>
  <c r="K300" i="28"/>
  <c r="L300" i="28"/>
  <c r="M300" i="28"/>
  <c r="N300" i="28"/>
  <c r="O300" i="28"/>
  <c r="P300" i="28"/>
  <c r="Q300" i="28"/>
  <c r="R300" i="28"/>
  <c r="S300" i="28"/>
  <c r="T300" i="28"/>
  <c r="U300" i="28"/>
  <c r="V300" i="28"/>
  <c r="AA300" i="28"/>
  <c r="AB300" i="28"/>
  <c r="AC300" i="28"/>
  <c r="AD300" i="28"/>
  <c r="AE300" i="28"/>
  <c r="AG300" i="28"/>
  <c r="AH300" i="28"/>
  <c r="AI300" i="28"/>
  <c r="AJ300" i="28"/>
  <c r="AK300" i="28"/>
  <c r="AL300" i="28"/>
  <c r="AN300" i="28"/>
  <c r="AO300" i="28"/>
  <c r="AP300" i="28"/>
  <c r="AU300" i="28"/>
  <c r="AV300" i="28"/>
  <c r="AW300" i="28"/>
  <c r="AX300" i="28"/>
  <c r="AY300" i="28"/>
  <c r="BA300" i="28"/>
  <c r="BB300" i="28"/>
  <c r="BC300" i="28"/>
  <c r="BD300" i="28"/>
  <c r="BE300" i="28"/>
  <c r="BF300" i="28"/>
  <c r="C301" i="28"/>
  <c r="D301" i="28"/>
  <c r="E301" i="28"/>
  <c r="F301" i="28"/>
  <c r="G301" i="28"/>
  <c r="H301" i="28"/>
  <c r="J301" i="28"/>
  <c r="K301" i="28"/>
  <c r="L301" i="28"/>
  <c r="M301" i="28"/>
  <c r="N301" i="28"/>
  <c r="O301" i="28"/>
  <c r="P301" i="28"/>
  <c r="Q301" i="28"/>
  <c r="R301" i="28"/>
  <c r="S301" i="28"/>
  <c r="T301" i="28"/>
  <c r="U301" i="28"/>
  <c r="V301" i="28"/>
  <c r="W301" i="28"/>
  <c r="X301" i="28"/>
  <c r="Y301" i="28"/>
  <c r="AA301" i="28"/>
  <c r="AB301" i="28"/>
  <c r="AC301" i="28"/>
  <c r="AD301" i="28"/>
  <c r="AE301" i="28"/>
  <c r="AG301" i="28"/>
  <c r="AH301" i="28"/>
  <c r="AI301" i="28"/>
  <c r="AJ301" i="28"/>
  <c r="AK301" i="28"/>
  <c r="AL301" i="28"/>
  <c r="AN301" i="28"/>
  <c r="AO301" i="28"/>
  <c r="AP301" i="28"/>
  <c r="AR301" i="28"/>
  <c r="AU301" i="28"/>
  <c r="AV301" i="28"/>
  <c r="AW301" i="28"/>
  <c r="AX301" i="28"/>
  <c r="AY301" i="28"/>
  <c r="BA301" i="28"/>
  <c r="BB301" i="28"/>
  <c r="BC301" i="28"/>
  <c r="BD301" i="28"/>
  <c r="BE301" i="28"/>
  <c r="BF301" i="28"/>
  <c r="C302" i="28"/>
  <c r="D302" i="28"/>
  <c r="E302" i="28"/>
  <c r="F302" i="28"/>
  <c r="G302" i="28"/>
  <c r="H302" i="28"/>
  <c r="J302" i="28"/>
  <c r="K302" i="28"/>
  <c r="L302" i="28"/>
  <c r="M302" i="28"/>
  <c r="N302" i="28"/>
  <c r="O302" i="28"/>
  <c r="P302" i="28"/>
  <c r="Q302" i="28"/>
  <c r="R302" i="28"/>
  <c r="S302" i="28"/>
  <c r="T302" i="28"/>
  <c r="U302" i="28"/>
  <c r="V302" i="28"/>
  <c r="W302" i="28"/>
  <c r="X302" i="28"/>
  <c r="Y302" i="28"/>
  <c r="AA302" i="28"/>
  <c r="AB302" i="28"/>
  <c r="AC302" i="28"/>
  <c r="AD302" i="28"/>
  <c r="AE302" i="28"/>
  <c r="AG302" i="28"/>
  <c r="AH302" i="28"/>
  <c r="AI302" i="28"/>
  <c r="AJ302" i="28"/>
  <c r="AK302" i="28"/>
  <c r="AL302" i="28"/>
  <c r="AN302" i="28"/>
  <c r="AO302" i="28"/>
  <c r="AP302" i="28"/>
  <c r="AR302" i="28"/>
  <c r="AU302" i="28"/>
  <c r="AV302" i="28"/>
  <c r="AW302" i="28"/>
  <c r="AX302" i="28"/>
  <c r="AY302" i="28"/>
  <c r="BA302" i="28"/>
  <c r="BB302" i="28"/>
  <c r="BC302" i="28"/>
  <c r="BD302" i="28"/>
  <c r="BE302" i="28"/>
  <c r="BF302" i="28"/>
  <c r="C303" i="28"/>
  <c r="D303" i="28"/>
  <c r="E303" i="28"/>
  <c r="F303" i="28"/>
  <c r="G303" i="28"/>
  <c r="H303" i="28"/>
  <c r="J303" i="28"/>
  <c r="K303" i="28"/>
  <c r="L303" i="28"/>
  <c r="M303" i="28"/>
  <c r="N303" i="28"/>
  <c r="O303" i="28"/>
  <c r="P303" i="28"/>
  <c r="Q303" i="28"/>
  <c r="R303" i="28"/>
  <c r="S303" i="28"/>
  <c r="T303" i="28"/>
  <c r="U303" i="28"/>
  <c r="V303" i="28"/>
  <c r="W303" i="28"/>
  <c r="X303" i="28"/>
  <c r="Y303" i="28"/>
  <c r="AA303" i="28"/>
  <c r="AB303" i="28"/>
  <c r="AC303" i="28"/>
  <c r="AD303" i="28"/>
  <c r="AE303" i="28"/>
  <c r="AG303" i="28"/>
  <c r="AH303" i="28"/>
  <c r="AI303" i="28"/>
  <c r="AJ303" i="28"/>
  <c r="AK303" i="28"/>
  <c r="AL303" i="28"/>
  <c r="AN303" i="28"/>
  <c r="AO303" i="28"/>
  <c r="AP303" i="28"/>
  <c r="AR303" i="28"/>
  <c r="AU303" i="28"/>
  <c r="AV303" i="28"/>
  <c r="AW303" i="28"/>
  <c r="AX303" i="28"/>
  <c r="AY303" i="28"/>
  <c r="BA303" i="28"/>
  <c r="BB303" i="28"/>
  <c r="BC303" i="28"/>
  <c r="BD303" i="28"/>
  <c r="BE303" i="28"/>
  <c r="BF303" i="28"/>
  <c r="C304" i="28"/>
  <c r="D304" i="28"/>
  <c r="E304" i="28"/>
  <c r="F304" i="28"/>
  <c r="G304" i="28"/>
  <c r="H304" i="28"/>
  <c r="J304" i="28"/>
  <c r="K304" i="28"/>
  <c r="L304" i="28"/>
  <c r="M304" i="28"/>
  <c r="N304" i="28"/>
  <c r="O304" i="28"/>
  <c r="P304" i="28"/>
  <c r="Q304" i="28"/>
  <c r="R304" i="28"/>
  <c r="S304" i="28"/>
  <c r="T304" i="28"/>
  <c r="U304" i="28"/>
  <c r="V304" i="28"/>
  <c r="W304" i="28"/>
  <c r="X304" i="28"/>
  <c r="Y304" i="28"/>
  <c r="AA304" i="28"/>
  <c r="AB304" i="28"/>
  <c r="AC304" i="28"/>
  <c r="AG304" i="28"/>
  <c r="AH304" i="28"/>
  <c r="AI304" i="28"/>
  <c r="AJ304" i="28"/>
  <c r="AK304" i="28"/>
  <c r="AL304" i="28"/>
  <c r="AO304" i="28"/>
  <c r="AP304" i="28"/>
  <c r="AR304" i="28"/>
  <c r="AS304" i="28"/>
  <c r="AU304" i="28"/>
  <c r="AV304" i="28"/>
  <c r="AW304" i="28"/>
  <c r="AX304" i="28"/>
  <c r="AY304" i="28"/>
  <c r="BA304" i="28"/>
  <c r="BB304" i="28"/>
  <c r="BC304" i="28"/>
  <c r="BD304" i="28"/>
  <c r="BE304" i="28"/>
  <c r="BF304" i="28"/>
  <c r="C305" i="28"/>
  <c r="D305" i="28"/>
  <c r="E305" i="28"/>
  <c r="F305" i="28"/>
  <c r="G305" i="28"/>
  <c r="H305" i="28"/>
  <c r="J305" i="28"/>
  <c r="K305" i="28"/>
  <c r="L305" i="28"/>
  <c r="M305" i="28"/>
  <c r="N305" i="28"/>
  <c r="O305" i="28"/>
  <c r="P305" i="28"/>
  <c r="Q305" i="28"/>
  <c r="R305" i="28"/>
  <c r="S305" i="28"/>
  <c r="T305" i="28"/>
  <c r="U305" i="28"/>
  <c r="V305" i="28"/>
  <c r="W305" i="28"/>
  <c r="X305" i="28"/>
  <c r="Y305" i="28"/>
  <c r="AA305" i="28"/>
  <c r="AB305" i="28"/>
  <c r="AC305" i="28"/>
  <c r="AD305" i="28"/>
  <c r="AE305" i="28"/>
  <c r="AG305" i="28"/>
  <c r="AH305" i="28"/>
  <c r="AI305" i="28"/>
  <c r="AJ305" i="28"/>
  <c r="AK305" i="28"/>
  <c r="AL305" i="28"/>
  <c r="AN305" i="28"/>
  <c r="AO305" i="28"/>
  <c r="AP305" i="28"/>
  <c r="AR305" i="28"/>
  <c r="AS305" i="28"/>
  <c r="AU305" i="28"/>
  <c r="AV305" i="28"/>
  <c r="AW305" i="28"/>
  <c r="AX305" i="28"/>
  <c r="AY305" i="28"/>
  <c r="BB305" i="28"/>
  <c r="BC305" i="28"/>
  <c r="BD305" i="28"/>
  <c r="BE305" i="28"/>
  <c r="BF305" i="28"/>
  <c r="C306" i="28"/>
  <c r="D306" i="28"/>
  <c r="E306" i="28"/>
  <c r="F306" i="28"/>
  <c r="G306" i="28"/>
  <c r="H306" i="28"/>
  <c r="J306" i="28"/>
  <c r="K306" i="28"/>
  <c r="L306" i="28"/>
  <c r="M306" i="28"/>
  <c r="N306" i="28"/>
  <c r="O306" i="28"/>
  <c r="P306" i="28"/>
  <c r="Q306" i="28"/>
  <c r="R306" i="28"/>
  <c r="S306" i="28"/>
  <c r="T306" i="28"/>
  <c r="U306" i="28"/>
  <c r="V306" i="28"/>
  <c r="W306" i="28"/>
  <c r="X306" i="28"/>
  <c r="Y306" i="28"/>
  <c r="AA306" i="28"/>
  <c r="AB306" i="28"/>
  <c r="AC306" i="28"/>
  <c r="AD306" i="28"/>
  <c r="AE306" i="28"/>
  <c r="AH306" i="28"/>
  <c r="AI306" i="28"/>
  <c r="AJ306" i="28"/>
  <c r="AK306" i="28"/>
  <c r="AL306" i="28"/>
  <c r="AN306" i="28"/>
  <c r="AO306" i="28"/>
  <c r="AP306" i="28"/>
  <c r="AR306" i="28"/>
  <c r="AS306" i="28"/>
  <c r="AU306" i="28"/>
  <c r="AV306" i="28"/>
  <c r="AW306" i="28"/>
  <c r="AX306" i="28"/>
  <c r="AY306" i="28"/>
  <c r="BA306" i="28"/>
  <c r="BB306" i="28"/>
  <c r="BC306" i="28"/>
  <c r="BD306" i="28"/>
  <c r="BE306" i="28"/>
  <c r="BF306" i="28"/>
  <c r="C307" i="28"/>
  <c r="D307" i="28"/>
  <c r="E307" i="28"/>
  <c r="F307" i="28"/>
  <c r="G307" i="28"/>
  <c r="H307" i="28"/>
  <c r="J307" i="28"/>
  <c r="K307" i="28"/>
  <c r="L307" i="28"/>
  <c r="M307" i="28"/>
  <c r="N307" i="28"/>
  <c r="O307" i="28"/>
  <c r="P307" i="28"/>
  <c r="Q307" i="28"/>
  <c r="R307" i="28"/>
  <c r="S307" i="28"/>
  <c r="T307" i="28"/>
  <c r="U307" i="28"/>
  <c r="V307" i="28"/>
  <c r="W307" i="28"/>
  <c r="X307" i="28"/>
  <c r="Y307" i="28"/>
  <c r="AA307" i="28"/>
  <c r="AB307" i="28"/>
  <c r="AC307" i="28"/>
  <c r="AD307" i="28"/>
  <c r="AE307" i="28"/>
  <c r="AG307" i="28"/>
  <c r="AH307" i="28"/>
  <c r="AI307" i="28"/>
  <c r="AJ307" i="28"/>
  <c r="AK307" i="28"/>
  <c r="AL307" i="28"/>
  <c r="AN307" i="28"/>
  <c r="AO307" i="28"/>
  <c r="AP307" i="28"/>
  <c r="AR307" i="28"/>
  <c r="AS307" i="28"/>
  <c r="AU307" i="28"/>
  <c r="AV307" i="28"/>
  <c r="AW307" i="28"/>
  <c r="AX307" i="28"/>
  <c r="AY307" i="28"/>
  <c r="BA307" i="28"/>
  <c r="BB307" i="28"/>
  <c r="BC307" i="28"/>
  <c r="BD307" i="28"/>
  <c r="BE307" i="28"/>
  <c r="BF307" i="28"/>
  <c r="C308" i="28"/>
  <c r="D308" i="28"/>
  <c r="E308" i="28"/>
  <c r="F308" i="28"/>
  <c r="G308" i="28"/>
  <c r="H308" i="28"/>
  <c r="J308" i="28"/>
  <c r="K308" i="28"/>
  <c r="L308" i="28"/>
  <c r="M308" i="28"/>
  <c r="N308" i="28"/>
  <c r="O308" i="28"/>
  <c r="P308" i="28"/>
  <c r="Q308" i="28"/>
  <c r="R308" i="28"/>
  <c r="S308" i="28"/>
  <c r="T308" i="28"/>
  <c r="U308" i="28"/>
  <c r="V308" i="28"/>
  <c r="W308" i="28"/>
  <c r="X308" i="28"/>
  <c r="Y308" i="28"/>
  <c r="AA308" i="28"/>
  <c r="AB308" i="28"/>
  <c r="AC308" i="28"/>
  <c r="AD308" i="28"/>
  <c r="AE308" i="28"/>
  <c r="AG308" i="28"/>
  <c r="AH308" i="28"/>
  <c r="AI308" i="28"/>
  <c r="AJ308" i="28"/>
  <c r="AK308" i="28"/>
  <c r="AL308" i="28"/>
  <c r="AN308" i="28"/>
  <c r="AO308" i="28"/>
  <c r="AP308" i="28"/>
  <c r="AR308" i="28"/>
  <c r="AS308" i="28"/>
  <c r="AU308" i="28"/>
  <c r="AV308" i="28"/>
  <c r="AW308" i="28"/>
  <c r="AX308" i="28"/>
  <c r="AY308" i="28"/>
  <c r="BA308" i="28"/>
  <c r="BB308" i="28"/>
  <c r="BC308" i="28"/>
  <c r="BD308" i="28"/>
  <c r="BE308" i="28"/>
  <c r="BF308" i="28"/>
  <c r="C309" i="28"/>
  <c r="D309" i="28"/>
  <c r="E309" i="28"/>
  <c r="F309" i="28"/>
  <c r="G309" i="28"/>
  <c r="H309" i="28"/>
  <c r="J309" i="28"/>
  <c r="K309" i="28"/>
  <c r="L309" i="28"/>
  <c r="M309" i="28"/>
  <c r="N309" i="28"/>
  <c r="O309" i="28"/>
  <c r="P309" i="28"/>
  <c r="Q309" i="28"/>
  <c r="R309" i="28"/>
  <c r="S309" i="28"/>
  <c r="T309" i="28"/>
  <c r="U309" i="28"/>
  <c r="V309" i="28"/>
  <c r="W309" i="28"/>
  <c r="X309" i="28"/>
  <c r="Y309" i="28"/>
  <c r="AA309" i="28"/>
  <c r="AB309" i="28"/>
  <c r="AC309" i="28"/>
  <c r="AD309" i="28"/>
  <c r="AE309" i="28"/>
  <c r="AG309" i="28"/>
  <c r="AH309" i="28"/>
  <c r="AI309" i="28"/>
  <c r="AJ309" i="28"/>
  <c r="AK309" i="28"/>
  <c r="AL309" i="28"/>
  <c r="AN309" i="28"/>
  <c r="AO309" i="28"/>
  <c r="AP309" i="28"/>
  <c r="AR309" i="28"/>
  <c r="AS309" i="28"/>
  <c r="AU309" i="28"/>
  <c r="AV309" i="28"/>
  <c r="AW309" i="28"/>
  <c r="AX309" i="28"/>
  <c r="AY309" i="28"/>
  <c r="BA309" i="28"/>
  <c r="BB309" i="28"/>
  <c r="BC309" i="28"/>
  <c r="BD309" i="28"/>
  <c r="BE309" i="28"/>
  <c r="BF309" i="28"/>
  <c r="C310" i="28"/>
  <c r="D310" i="28"/>
  <c r="E310" i="28"/>
  <c r="F310" i="28"/>
  <c r="G310" i="28"/>
  <c r="H310" i="28"/>
  <c r="J310" i="28"/>
  <c r="K310" i="28"/>
  <c r="L310" i="28"/>
  <c r="M310" i="28"/>
  <c r="N310" i="28"/>
  <c r="O310" i="28"/>
  <c r="P310" i="28"/>
  <c r="Q310" i="28"/>
  <c r="R310" i="28"/>
  <c r="S310" i="28"/>
  <c r="T310" i="28"/>
  <c r="U310" i="28"/>
  <c r="V310" i="28"/>
  <c r="W310" i="28"/>
  <c r="X310" i="28"/>
  <c r="Y310" i="28"/>
  <c r="AA310" i="28"/>
  <c r="AB310" i="28"/>
  <c r="AC310" i="28"/>
  <c r="AD310" i="28"/>
  <c r="AE310" i="28"/>
  <c r="AG310" i="28"/>
  <c r="AH310" i="28"/>
  <c r="AI310" i="28"/>
  <c r="AJ310" i="28"/>
  <c r="AK310" i="28"/>
  <c r="AL310" i="28"/>
  <c r="AN310" i="28"/>
  <c r="AO310" i="28"/>
  <c r="AP310" i="28"/>
  <c r="AU310" i="28"/>
  <c r="AV310" i="28"/>
  <c r="AW310" i="28"/>
  <c r="AX310" i="28"/>
  <c r="AY310" i="28"/>
  <c r="BA310" i="28"/>
  <c r="BB310" i="28"/>
  <c r="BC310" i="28"/>
  <c r="BD310" i="28"/>
  <c r="BE310" i="28"/>
  <c r="BF310" i="28"/>
  <c r="C311" i="28"/>
  <c r="D311" i="28"/>
  <c r="E311" i="28"/>
  <c r="F311" i="28"/>
  <c r="G311" i="28"/>
  <c r="H311" i="28"/>
  <c r="J311" i="28"/>
  <c r="K311" i="28"/>
  <c r="L311" i="28"/>
  <c r="M311" i="28"/>
  <c r="N311" i="28"/>
  <c r="P311" i="28"/>
  <c r="Q311" i="28"/>
  <c r="R311" i="28"/>
  <c r="S311" i="28"/>
  <c r="T311" i="28"/>
  <c r="U311" i="28"/>
  <c r="V311" i="28"/>
  <c r="W311" i="28"/>
  <c r="X311" i="28"/>
  <c r="Y311" i="28"/>
  <c r="AA311" i="28"/>
  <c r="AB311" i="28"/>
  <c r="AC311" i="28"/>
  <c r="AD311" i="28"/>
  <c r="AE311" i="28"/>
  <c r="AG311" i="28"/>
  <c r="AH311" i="28"/>
  <c r="AI311" i="28"/>
  <c r="AJ311" i="28"/>
  <c r="AK311" i="28"/>
  <c r="AL311" i="28"/>
  <c r="AN311" i="28"/>
  <c r="AO311" i="28"/>
  <c r="AP311" i="28"/>
  <c r="AR311" i="28"/>
  <c r="AS311" i="28"/>
  <c r="AU311" i="28"/>
  <c r="AV311" i="28"/>
  <c r="AW311" i="28"/>
  <c r="AX311" i="28"/>
  <c r="AY311" i="28"/>
  <c r="BA311" i="28"/>
  <c r="BB311" i="28"/>
  <c r="BC311" i="28"/>
  <c r="BD311" i="28"/>
  <c r="BE311" i="28"/>
  <c r="BF311" i="28"/>
  <c r="C312" i="28"/>
  <c r="D312" i="28"/>
  <c r="E312" i="28"/>
  <c r="F312" i="28"/>
  <c r="G312" i="28"/>
  <c r="H312" i="28"/>
  <c r="J312" i="28"/>
  <c r="K312" i="28"/>
  <c r="L312" i="28"/>
  <c r="M312" i="28"/>
  <c r="N312" i="28"/>
  <c r="O312" i="28"/>
  <c r="P312" i="28"/>
  <c r="Q312" i="28"/>
  <c r="R312" i="28"/>
  <c r="S312" i="28"/>
  <c r="T312" i="28"/>
  <c r="U312" i="28"/>
  <c r="V312" i="28"/>
  <c r="W312" i="28"/>
  <c r="X312" i="28"/>
  <c r="Y312" i="28"/>
  <c r="AA312" i="28"/>
  <c r="AB312" i="28"/>
  <c r="AC312" i="28"/>
  <c r="AD312" i="28"/>
  <c r="AE312" i="28"/>
  <c r="AG312" i="28"/>
  <c r="AH312" i="28"/>
  <c r="AI312" i="28"/>
  <c r="AJ312" i="28"/>
  <c r="AK312" i="28"/>
  <c r="AL312" i="28"/>
  <c r="AN312" i="28"/>
  <c r="AO312" i="28"/>
  <c r="AP312" i="28"/>
  <c r="AR312" i="28"/>
  <c r="AS312" i="28"/>
  <c r="AU312" i="28"/>
  <c r="AV312" i="28"/>
  <c r="AW312" i="28"/>
  <c r="AX312" i="28"/>
  <c r="AY312" i="28"/>
  <c r="BA312" i="28"/>
  <c r="BB312" i="28"/>
  <c r="BC312" i="28"/>
  <c r="BD312" i="28"/>
  <c r="BE312" i="28"/>
  <c r="BF312" i="28"/>
  <c r="D313" i="28"/>
  <c r="E313" i="28"/>
  <c r="F313" i="28"/>
  <c r="G313" i="28"/>
  <c r="H313" i="28"/>
  <c r="J313" i="28"/>
  <c r="K313" i="28"/>
  <c r="L313" i="28"/>
  <c r="M313" i="28"/>
  <c r="N313" i="28"/>
  <c r="O313" i="28"/>
  <c r="P313" i="28"/>
  <c r="Q313" i="28"/>
  <c r="R313" i="28"/>
  <c r="S313" i="28"/>
  <c r="T313" i="28"/>
  <c r="U313" i="28"/>
  <c r="V313" i="28"/>
  <c r="W313" i="28"/>
  <c r="X313" i="28"/>
  <c r="Y313" i="28"/>
  <c r="AA313" i="28"/>
  <c r="AB313" i="28"/>
  <c r="AC313" i="28"/>
  <c r="AD313" i="28"/>
  <c r="AE313" i="28"/>
  <c r="AG313" i="28"/>
  <c r="AH313" i="28"/>
  <c r="AI313" i="28"/>
  <c r="AJ313" i="28"/>
  <c r="AK313" i="28"/>
  <c r="AL313" i="28"/>
  <c r="AN313" i="28"/>
  <c r="AO313" i="28"/>
  <c r="AP313" i="28"/>
  <c r="AR313" i="28"/>
  <c r="AS313" i="28"/>
  <c r="AU313" i="28"/>
  <c r="AV313" i="28"/>
  <c r="AW313" i="28"/>
  <c r="AX313" i="28"/>
  <c r="AY313" i="28"/>
  <c r="BA313" i="28"/>
  <c r="BB313" i="28"/>
  <c r="BC313" i="28"/>
  <c r="BD313" i="28"/>
  <c r="BE313" i="28"/>
  <c r="BF313" i="28"/>
  <c r="D314" i="28"/>
  <c r="E314" i="28"/>
  <c r="F314" i="28"/>
  <c r="G314" i="28"/>
  <c r="H314" i="28"/>
  <c r="J314" i="28"/>
  <c r="K314" i="28"/>
  <c r="L314" i="28"/>
  <c r="M314" i="28"/>
  <c r="N314" i="28"/>
  <c r="O314" i="28"/>
  <c r="P314" i="28"/>
  <c r="Q314" i="28"/>
  <c r="R314" i="28"/>
  <c r="S314" i="28"/>
  <c r="T314" i="28"/>
  <c r="U314" i="28"/>
  <c r="V314" i="28"/>
  <c r="W314" i="28"/>
  <c r="X314" i="28"/>
  <c r="Y314" i="28"/>
  <c r="AA314" i="28"/>
  <c r="AB314" i="28"/>
  <c r="AC314" i="28"/>
  <c r="AD314" i="28"/>
  <c r="AE314" i="28"/>
  <c r="AG314" i="28"/>
  <c r="AH314" i="28"/>
  <c r="AI314" i="28"/>
  <c r="AJ314" i="28"/>
  <c r="AK314" i="28"/>
  <c r="AL314" i="28"/>
  <c r="AN314" i="28"/>
  <c r="AO314" i="28"/>
  <c r="AP314" i="28"/>
  <c r="AR314" i="28"/>
  <c r="AS314" i="28"/>
  <c r="AU314" i="28"/>
  <c r="AV314" i="28"/>
  <c r="AW314" i="28"/>
  <c r="AX314" i="28"/>
  <c r="AY314" i="28"/>
  <c r="BA314" i="28"/>
  <c r="BB314" i="28"/>
  <c r="BC314" i="28"/>
  <c r="BD314" i="28"/>
  <c r="BE314" i="28"/>
  <c r="BF314" i="28"/>
  <c r="D315" i="28"/>
  <c r="E315" i="28"/>
  <c r="F315" i="28"/>
  <c r="G315" i="28"/>
  <c r="H315" i="28"/>
  <c r="J315" i="28"/>
  <c r="K315" i="28"/>
  <c r="L315" i="28"/>
  <c r="M315" i="28"/>
  <c r="N315" i="28"/>
  <c r="O315" i="28"/>
  <c r="P315" i="28"/>
  <c r="Q315" i="28"/>
  <c r="R315" i="28"/>
  <c r="S315" i="28"/>
  <c r="T315" i="28"/>
  <c r="U315" i="28"/>
  <c r="V315" i="28"/>
  <c r="W315" i="28"/>
  <c r="X315" i="28"/>
  <c r="Y315" i="28"/>
  <c r="AA315" i="28"/>
  <c r="AB315" i="28"/>
  <c r="AC315" i="28"/>
  <c r="AD315" i="28"/>
  <c r="AE315" i="28"/>
  <c r="AG315" i="28"/>
  <c r="AH315" i="28"/>
  <c r="AI315" i="28"/>
  <c r="AJ315" i="28"/>
  <c r="AK315" i="28"/>
  <c r="AL315" i="28"/>
  <c r="AN315" i="28"/>
  <c r="AO315" i="28"/>
  <c r="AP315" i="28"/>
  <c r="AR315" i="28"/>
  <c r="AS315" i="28"/>
  <c r="AU315" i="28"/>
  <c r="AV315" i="28"/>
  <c r="AW315" i="28"/>
  <c r="AX315" i="28"/>
  <c r="AY315" i="28"/>
  <c r="BA315" i="28"/>
  <c r="BB315" i="28"/>
  <c r="BC315" i="28"/>
  <c r="BD315" i="28"/>
  <c r="BE315" i="28"/>
  <c r="BF315" i="28"/>
  <c r="D316" i="28"/>
  <c r="E316" i="28"/>
  <c r="F316" i="28"/>
  <c r="G316" i="28"/>
  <c r="H316" i="28"/>
  <c r="J316" i="28"/>
  <c r="K316" i="28"/>
  <c r="L316" i="28"/>
  <c r="M316" i="28"/>
  <c r="N316" i="28"/>
  <c r="O316" i="28"/>
  <c r="P316" i="28"/>
  <c r="Q316" i="28"/>
  <c r="R316" i="28"/>
  <c r="S316" i="28"/>
  <c r="T316" i="28"/>
  <c r="U316" i="28"/>
  <c r="V316" i="28"/>
  <c r="W316" i="28"/>
  <c r="X316" i="28"/>
  <c r="Y316" i="28"/>
  <c r="AA316" i="28"/>
  <c r="AB316" i="28"/>
  <c r="AC316" i="28"/>
  <c r="AD316" i="28"/>
  <c r="AE316" i="28"/>
  <c r="AG316" i="28"/>
  <c r="AH316" i="28"/>
  <c r="AI316" i="28"/>
  <c r="AJ316" i="28"/>
  <c r="AK316" i="28"/>
  <c r="AL316" i="28"/>
  <c r="AN316" i="28"/>
  <c r="AO316" i="28"/>
  <c r="AP316" i="28"/>
  <c r="AR316" i="28"/>
  <c r="AS316" i="28"/>
  <c r="AU316" i="28"/>
  <c r="AV316" i="28"/>
  <c r="AW316" i="28"/>
  <c r="AX316" i="28"/>
  <c r="AY316" i="28"/>
  <c r="BA316" i="28"/>
  <c r="BB316" i="28"/>
  <c r="BC316" i="28"/>
  <c r="BD316" i="28"/>
  <c r="BE316" i="28"/>
  <c r="BF316" i="28"/>
  <c r="C317" i="28"/>
  <c r="D317" i="28"/>
  <c r="E317" i="28"/>
  <c r="F317" i="28"/>
  <c r="G317" i="28"/>
  <c r="H317" i="28"/>
  <c r="J317" i="28"/>
  <c r="K317" i="28"/>
  <c r="L317" i="28"/>
  <c r="M317" i="28"/>
  <c r="N317" i="28"/>
  <c r="O317" i="28"/>
  <c r="P317" i="28"/>
  <c r="Q317" i="28"/>
  <c r="R317" i="28"/>
  <c r="S317" i="28"/>
  <c r="T317" i="28"/>
  <c r="U317" i="28"/>
  <c r="V317" i="28"/>
  <c r="W317" i="28"/>
  <c r="X317" i="28"/>
  <c r="Y317" i="28"/>
  <c r="AA317" i="28"/>
  <c r="AB317" i="28"/>
  <c r="AC317" i="28"/>
  <c r="AD317" i="28"/>
  <c r="AG317" i="28"/>
  <c r="AH317" i="28"/>
  <c r="AI317" i="28"/>
  <c r="AJ317" i="28"/>
  <c r="AK317" i="28"/>
  <c r="AL317" i="28"/>
  <c r="AN317" i="28"/>
  <c r="AO317" i="28"/>
  <c r="AP317" i="28"/>
  <c r="AR317" i="28"/>
  <c r="AS317" i="28"/>
  <c r="AU317" i="28"/>
  <c r="AV317" i="28"/>
  <c r="AW317" i="28"/>
  <c r="AX317" i="28"/>
  <c r="AY317" i="28"/>
  <c r="BA317" i="28"/>
  <c r="BB317" i="28"/>
  <c r="BC317" i="28"/>
  <c r="BD317" i="28"/>
  <c r="BE317" i="28"/>
  <c r="BF317" i="28"/>
  <c r="C318" i="28"/>
  <c r="D318" i="28"/>
  <c r="E318" i="28"/>
  <c r="F318" i="28"/>
  <c r="G318" i="28"/>
  <c r="H318" i="28"/>
  <c r="J318" i="28"/>
  <c r="K318" i="28"/>
  <c r="L318" i="28"/>
  <c r="M318" i="28"/>
  <c r="N318" i="28"/>
  <c r="O318" i="28"/>
  <c r="P318" i="28"/>
  <c r="Q318" i="28"/>
  <c r="R318" i="28"/>
  <c r="S318" i="28"/>
  <c r="T318" i="28"/>
  <c r="U318" i="28"/>
  <c r="V318" i="28"/>
  <c r="W318" i="28"/>
  <c r="X318" i="28"/>
  <c r="Y318" i="28"/>
  <c r="AA318" i="28"/>
  <c r="AB318" i="28"/>
  <c r="AC318" i="28"/>
  <c r="AG318" i="28"/>
  <c r="AH318" i="28"/>
  <c r="AI318" i="28"/>
  <c r="AJ318" i="28"/>
  <c r="AK318" i="28"/>
  <c r="AL318" i="28"/>
  <c r="AN318" i="28"/>
  <c r="AO318" i="28"/>
  <c r="AP318" i="28"/>
  <c r="AR318" i="28"/>
  <c r="AS318" i="28"/>
  <c r="AU318" i="28"/>
  <c r="AV318" i="28"/>
  <c r="AW318" i="28"/>
  <c r="AX318" i="28"/>
  <c r="AY318" i="28"/>
  <c r="BA318" i="28"/>
  <c r="BB318" i="28"/>
  <c r="BC318" i="28"/>
  <c r="BD318" i="28"/>
  <c r="BE318" i="28"/>
  <c r="BF318" i="28"/>
  <c r="C319" i="28"/>
  <c r="D319" i="28"/>
  <c r="E319" i="28"/>
  <c r="F319" i="28"/>
  <c r="G319" i="28"/>
  <c r="H319" i="28"/>
  <c r="J319" i="28"/>
  <c r="K319" i="28"/>
  <c r="L319" i="28"/>
  <c r="M319" i="28"/>
  <c r="N319" i="28"/>
  <c r="O319" i="28"/>
  <c r="P319" i="28"/>
  <c r="Q319" i="28"/>
  <c r="R319" i="28"/>
  <c r="S319" i="28"/>
  <c r="T319" i="28"/>
  <c r="U319" i="28"/>
  <c r="V319" i="28"/>
  <c r="W319" i="28"/>
  <c r="X319" i="28"/>
  <c r="Y319" i="28"/>
  <c r="AA319" i="28"/>
  <c r="AB319" i="28"/>
  <c r="AC319" i="28"/>
  <c r="AG319" i="28"/>
  <c r="AH319" i="28"/>
  <c r="AI319" i="28"/>
  <c r="AJ319" i="28"/>
  <c r="AK319" i="28"/>
  <c r="AL319" i="28"/>
  <c r="AN319" i="28"/>
  <c r="AO319" i="28"/>
  <c r="AP319" i="28"/>
  <c r="AR319" i="28"/>
  <c r="AS319" i="28"/>
  <c r="AU319" i="28"/>
  <c r="AW319" i="28"/>
  <c r="AX319" i="28"/>
  <c r="AY319" i="28"/>
  <c r="BA319" i="28"/>
  <c r="BB319" i="28"/>
  <c r="BC319" i="28"/>
  <c r="BD319" i="28"/>
  <c r="BE319" i="28"/>
  <c r="BF319" i="28"/>
  <c r="C320" i="28"/>
  <c r="D320" i="28"/>
  <c r="E320" i="28"/>
  <c r="F320" i="28"/>
  <c r="G320" i="28"/>
  <c r="H320" i="28"/>
  <c r="J320" i="28"/>
  <c r="K320" i="28"/>
  <c r="L320" i="28"/>
  <c r="M320" i="28"/>
  <c r="N320" i="28"/>
  <c r="O320" i="28"/>
  <c r="P320" i="28"/>
  <c r="Q320" i="28"/>
  <c r="R320" i="28"/>
  <c r="S320" i="28"/>
  <c r="T320" i="28"/>
  <c r="U320" i="28"/>
  <c r="V320" i="28"/>
  <c r="W320" i="28"/>
  <c r="X320" i="28"/>
  <c r="Y320" i="28"/>
  <c r="AA320" i="28"/>
  <c r="AB320" i="28"/>
  <c r="AC320" i="28"/>
  <c r="AD320" i="28"/>
  <c r="AE320" i="28"/>
  <c r="AG320" i="28"/>
  <c r="AI320" i="28"/>
  <c r="AJ320" i="28"/>
  <c r="AK320" i="28"/>
  <c r="AL320" i="28"/>
  <c r="AN320" i="28"/>
  <c r="AO320" i="28"/>
  <c r="AP320" i="28"/>
  <c r="AR320" i="28"/>
  <c r="AS320" i="28"/>
  <c r="AU320" i="28"/>
  <c r="AV320" i="28"/>
  <c r="AW320" i="28"/>
  <c r="AX320" i="28"/>
  <c r="AY320" i="28"/>
  <c r="BA320" i="28"/>
  <c r="BB320" i="28"/>
  <c r="BC320" i="28"/>
  <c r="BD320" i="28"/>
  <c r="BE320" i="28"/>
  <c r="BF320" i="28"/>
  <c r="B33" i="6"/>
  <c r="C33" i="6"/>
  <c r="D33" i="6"/>
  <c r="E33" i="6"/>
  <c r="F33" i="6"/>
  <c r="G33" i="6"/>
  <c r="H33" i="6"/>
  <c r="I33" i="6"/>
  <c r="J33" i="6"/>
  <c r="K33" i="6"/>
  <c r="L33" i="6"/>
  <c r="M33" i="6"/>
  <c r="N33" i="6"/>
  <c r="O33" i="6"/>
  <c r="B28" i="6"/>
  <c r="C28" i="6"/>
  <c r="D28" i="6"/>
  <c r="E28" i="6"/>
  <c r="F28" i="6"/>
  <c r="G28" i="6"/>
  <c r="H28" i="6"/>
  <c r="I28" i="6"/>
  <c r="J28" i="6"/>
  <c r="K28" i="6"/>
  <c r="L28" i="6"/>
  <c r="M28" i="6"/>
  <c r="N28" i="6"/>
  <c r="O28" i="6"/>
  <c r="B29" i="6"/>
  <c r="C29" i="6"/>
  <c r="D29" i="6"/>
  <c r="E29" i="6"/>
  <c r="F29" i="6"/>
  <c r="G29" i="6"/>
  <c r="H29" i="6"/>
  <c r="I29" i="6"/>
  <c r="J29" i="6"/>
  <c r="K29" i="6"/>
  <c r="L29" i="6"/>
  <c r="M29" i="6"/>
  <c r="N29" i="6"/>
  <c r="O29" i="6"/>
  <c r="B30" i="6"/>
  <c r="C30" i="6"/>
  <c r="D30" i="6"/>
  <c r="E30" i="6"/>
  <c r="F30" i="6"/>
  <c r="G30" i="6"/>
  <c r="H30" i="6"/>
  <c r="I30" i="6"/>
  <c r="J30" i="6"/>
  <c r="K30" i="6"/>
  <c r="L30" i="6"/>
  <c r="M30" i="6"/>
  <c r="N30" i="6"/>
  <c r="O30" i="6"/>
  <c r="B31" i="6"/>
  <c r="C31" i="6"/>
  <c r="D31" i="6"/>
  <c r="E31" i="6"/>
  <c r="F31" i="6"/>
  <c r="G31" i="6"/>
  <c r="H31" i="6"/>
  <c r="I31" i="6"/>
  <c r="J31" i="6"/>
  <c r="K31" i="6"/>
  <c r="L31" i="6"/>
  <c r="M31" i="6"/>
  <c r="N31" i="6"/>
  <c r="O31" i="6"/>
  <c r="B23" i="6"/>
  <c r="C23" i="6"/>
  <c r="D23" i="6"/>
  <c r="E23" i="6"/>
  <c r="F23" i="6"/>
  <c r="G23" i="6"/>
  <c r="H23" i="6"/>
  <c r="I23" i="6"/>
  <c r="J23" i="6"/>
  <c r="K23" i="6"/>
  <c r="L23" i="6"/>
  <c r="M23" i="6"/>
  <c r="N23" i="6"/>
  <c r="O23" i="6"/>
  <c r="B39" i="6"/>
  <c r="C39" i="6"/>
  <c r="D39" i="6"/>
  <c r="E39" i="6"/>
  <c r="F39" i="6"/>
  <c r="G39" i="6"/>
  <c r="H39" i="6"/>
  <c r="I39" i="6"/>
  <c r="J39" i="6"/>
  <c r="K39" i="6"/>
  <c r="L39" i="6"/>
  <c r="M39" i="6"/>
  <c r="N39" i="6"/>
  <c r="O39" i="6"/>
  <c r="D43" i="6"/>
  <c r="E43" i="6"/>
  <c r="F43" i="6"/>
  <c r="G43" i="6"/>
  <c r="H43" i="6"/>
  <c r="I43" i="6"/>
  <c r="J43" i="6"/>
  <c r="K43" i="6"/>
  <c r="L43" i="6"/>
  <c r="M43" i="6"/>
  <c r="N43" i="6"/>
  <c r="O43" i="6"/>
  <c r="B65" i="6"/>
  <c r="C65" i="6"/>
  <c r="D65" i="6"/>
  <c r="E65" i="6"/>
  <c r="F65" i="6"/>
  <c r="G65" i="6"/>
  <c r="H65" i="6"/>
  <c r="I65" i="6"/>
  <c r="J65" i="6"/>
  <c r="K65" i="6"/>
  <c r="L65" i="6"/>
  <c r="M65" i="6"/>
  <c r="N65" i="6"/>
  <c r="O65" i="6"/>
  <c r="B58" i="6"/>
  <c r="C58" i="6"/>
  <c r="D58" i="6"/>
  <c r="E58" i="6"/>
  <c r="F58" i="6"/>
  <c r="G58" i="6"/>
  <c r="H58" i="6"/>
  <c r="I58" i="6"/>
  <c r="J58" i="6"/>
  <c r="K58" i="6"/>
  <c r="L58" i="6"/>
  <c r="M58" i="6"/>
  <c r="N58" i="6"/>
  <c r="O58" i="6"/>
  <c r="B59" i="6"/>
  <c r="C59" i="6"/>
  <c r="D59" i="6"/>
  <c r="E59" i="6"/>
  <c r="F59" i="6"/>
  <c r="G59" i="6"/>
  <c r="H59" i="6"/>
  <c r="I59" i="6"/>
  <c r="J59" i="6"/>
  <c r="K59" i="6"/>
  <c r="L59" i="6"/>
  <c r="M59" i="6"/>
  <c r="N59" i="6"/>
  <c r="O59" i="6"/>
  <c r="B54" i="6"/>
  <c r="C54" i="6"/>
  <c r="D54" i="6"/>
  <c r="E54" i="6"/>
  <c r="F54" i="6"/>
  <c r="G54" i="6"/>
  <c r="H54" i="6"/>
  <c r="I54" i="6"/>
  <c r="J54" i="6"/>
  <c r="K54" i="6"/>
  <c r="L54" i="6"/>
  <c r="M54" i="6"/>
  <c r="N54" i="6"/>
  <c r="O54" i="6"/>
  <c r="B55" i="6"/>
  <c r="C55" i="6"/>
  <c r="D55" i="6"/>
  <c r="E55" i="6"/>
  <c r="F55" i="6"/>
  <c r="G55" i="6"/>
  <c r="H55" i="6"/>
  <c r="I55" i="6"/>
  <c r="J55" i="6"/>
  <c r="K55" i="6"/>
  <c r="L55" i="6"/>
  <c r="M55" i="6"/>
  <c r="N55" i="6"/>
  <c r="O55" i="6"/>
  <c r="B56" i="6"/>
  <c r="C56" i="6"/>
  <c r="D56" i="6"/>
  <c r="E56" i="6"/>
  <c r="F56" i="6"/>
  <c r="G56" i="6"/>
  <c r="H56" i="6"/>
  <c r="I56" i="6"/>
  <c r="J56" i="6"/>
  <c r="K56" i="6"/>
  <c r="L56" i="6"/>
  <c r="M56" i="6"/>
  <c r="N56" i="6"/>
  <c r="O56" i="6"/>
  <c r="D80" i="6"/>
  <c r="E80" i="6"/>
  <c r="F80" i="6"/>
  <c r="E81" i="17" s="1"/>
  <c r="G80" i="6"/>
  <c r="H80" i="6"/>
  <c r="I80" i="6"/>
  <c r="J80" i="6"/>
  <c r="K80" i="6"/>
  <c r="L80" i="6"/>
  <c r="M80" i="6"/>
  <c r="N80" i="6"/>
  <c r="O80" i="6"/>
  <c r="B95" i="6"/>
  <c r="C95" i="6"/>
  <c r="D95" i="6"/>
  <c r="E95" i="6"/>
  <c r="F95" i="6"/>
  <c r="E96" i="17" s="1"/>
  <c r="G95" i="6"/>
  <c r="H95" i="6"/>
  <c r="I95" i="6"/>
  <c r="J95" i="6"/>
  <c r="K95" i="6"/>
  <c r="L95" i="6"/>
  <c r="M95" i="6"/>
  <c r="N95" i="6"/>
  <c r="O95" i="6"/>
  <c r="B104" i="6"/>
  <c r="C104" i="6"/>
  <c r="D104" i="6"/>
  <c r="E104" i="6"/>
  <c r="F104" i="6"/>
  <c r="G104" i="6"/>
  <c r="H104" i="6"/>
  <c r="I104" i="6"/>
  <c r="J104" i="6"/>
  <c r="K104" i="6"/>
  <c r="L104" i="6"/>
  <c r="M104" i="6"/>
  <c r="N104" i="6"/>
  <c r="O104" i="6"/>
  <c r="B105" i="6"/>
  <c r="C105" i="6"/>
  <c r="D105" i="6"/>
  <c r="E105" i="6"/>
  <c r="F105" i="6"/>
  <c r="G105" i="6"/>
  <c r="H105" i="6"/>
  <c r="I105" i="6"/>
  <c r="J105" i="6"/>
  <c r="K105" i="6"/>
  <c r="L105" i="6"/>
  <c r="M105" i="6"/>
  <c r="N105" i="6"/>
  <c r="O105" i="6"/>
  <c r="B106" i="6"/>
  <c r="C106" i="6"/>
  <c r="D106" i="6"/>
  <c r="E106" i="6"/>
  <c r="F106" i="6"/>
  <c r="G106" i="6"/>
  <c r="H106" i="6"/>
  <c r="I106" i="6"/>
  <c r="J106" i="6"/>
  <c r="K106" i="6"/>
  <c r="L106" i="6"/>
  <c r="M106" i="6"/>
  <c r="N106" i="6"/>
  <c r="O106" i="6"/>
  <c r="B107" i="6"/>
  <c r="C107" i="6"/>
  <c r="D107" i="6"/>
  <c r="E107" i="6"/>
  <c r="F107" i="6"/>
  <c r="G107" i="6"/>
  <c r="H107" i="6"/>
  <c r="I107" i="6"/>
  <c r="J107" i="6"/>
  <c r="K107" i="6"/>
  <c r="L107" i="6"/>
  <c r="M107" i="6"/>
  <c r="N107" i="6"/>
  <c r="O107" i="6"/>
  <c r="B108" i="6"/>
  <c r="C108" i="6"/>
  <c r="D108" i="6"/>
  <c r="E108" i="6"/>
  <c r="F108" i="6"/>
  <c r="G108" i="6"/>
  <c r="H108" i="6"/>
  <c r="I108" i="6"/>
  <c r="J108" i="6"/>
  <c r="K108" i="6"/>
  <c r="L108" i="6"/>
  <c r="M108" i="6"/>
  <c r="N108" i="6"/>
  <c r="O108" i="6"/>
  <c r="B148" i="6"/>
  <c r="C148" i="6"/>
  <c r="D148" i="6"/>
  <c r="E148" i="6"/>
  <c r="F148" i="6"/>
  <c r="G148" i="6"/>
  <c r="H148" i="6"/>
  <c r="I148" i="6"/>
  <c r="J148" i="6"/>
  <c r="K148" i="6"/>
  <c r="L148" i="6"/>
  <c r="M148" i="6"/>
  <c r="N148" i="6"/>
  <c r="O148" i="6"/>
  <c r="B149" i="6"/>
  <c r="C149" i="6"/>
  <c r="D149" i="6"/>
  <c r="E149" i="6"/>
  <c r="F149" i="6"/>
  <c r="G149" i="6"/>
  <c r="H149" i="6"/>
  <c r="I149" i="6"/>
  <c r="J149" i="6"/>
  <c r="K149" i="6"/>
  <c r="L149" i="6"/>
  <c r="M149" i="6"/>
  <c r="N149" i="6"/>
  <c r="O149" i="6"/>
  <c r="BA6" i="27"/>
  <c r="BA7" i="27"/>
  <c r="BA8" i="27"/>
  <c r="BA9" i="27"/>
  <c r="BA10" i="27"/>
  <c r="BA11" i="27"/>
  <c r="BA12" i="27"/>
  <c r="BA13" i="27"/>
  <c r="BA14" i="27"/>
  <c r="BA15" i="27"/>
  <c r="BA16" i="27"/>
  <c r="BA17" i="27"/>
  <c r="BA18" i="27"/>
  <c r="BA19" i="27"/>
  <c r="BA20" i="27"/>
  <c r="BA21" i="27"/>
  <c r="BA22" i="27"/>
  <c r="BA23" i="27"/>
  <c r="BA24" i="27"/>
  <c r="BA25" i="27"/>
  <c r="BA26" i="27"/>
  <c r="BA27" i="27"/>
  <c r="BA28" i="27"/>
  <c r="BA29" i="27"/>
  <c r="BA30" i="27"/>
  <c r="BA31" i="27"/>
  <c r="BA32" i="27"/>
  <c r="BA33" i="27"/>
  <c r="BA34" i="27"/>
  <c r="BA35" i="27"/>
  <c r="BA36" i="27"/>
  <c r="BA37" i="27"/>
  <c r="BA38" i="27"/>
  <c r="BA39" i="27"/>
  <c r="BA40" i="27"/>
  <c r="BA41" i="27"/>
  <c r="BA42" i="27"/>
  <c r="BA43" i="27"/>
  <c r="BA44" i="27"/>
  <c r="BA45" i="27"/>
  <c r="BA46" i="27"/>
  <c r="BA47" i="27"/>
  <c r="BA48" i="27"/>
  <c r="BA49" i="27"/>
  <c r="BA50" i="27"/>
  <c r="BA51" i="27"/>
  <c r="BA52" i="27"/>
  <c r="BA53" i="27"/>
  <c r="BA54" i="27"/>
  <c r="BA55" i="27"/>
  <c r="BA56" i="27"/>
  <c r="BA57" i="27"/>
  <c r="BA58" i="27"/>
  <c r="BA59" i="27"/>
  <c r="BA60" i="27"/>
  <c r="BA61" i="27"/>
  <c r="BA62" i="27"/>
  <c r="BA63" i="27"/>
  <c r="BA64" i="27"/>
  <c r="BA65" i="27"/>
  <c r="BA66" i="27"/>
  <c r="BA67" i="27"/>
  <c r="BA68" i="27"/>
  <c r="BA69" i="27"/>
  <c r="BA70" i="27"/>
  <c r="BA71" i="27"/>
  <c r="BA72" i="27"/>
  <c r="BA73" i="27"/>
  <c r="BA74" i="27"/>
  <c r="BA75" i="27"/>
  <c r="BA76" i="27"/>
  <c r="BA77" i="27"/>
  <c r="BA78" i="27"/>
  <c r="BA79" i="27"/>
  <c r="BA80" i="27"/>
  <c r="BA81" i="27"/>
  <c r="BA82" i="27"/>
  <c r="BA83" i="27"/>
  <c r="BA84" i="27"/>
  <c r="BA85" i="27"/>
  <c r="BA86" i="27"/>
  <c r="BA87" i="27"/>
  <c r="BA88" i="27"/>
  <c r="BA89" i="27"/>
  <c r="BA90" i="27"/>
  <c r="BA91" i="27"/>
  <c r="BA92" i="27"/>
  <c r="BA93" i="27"/>
  <c r="BA94" i="27"/>
  <c r="BA95" i="27"/>
  <c r="BA96" i="27"/>
  <c r="BA97" i="27"/>
  <c r="BA98" i="27"/>
  <c r="BA99" i="27"/>
  <c r="BA100" i="27"/>
  <c r="BA101" i="27"/>
  <c r="BA102" i="27"/>
  <c r="BA103" i="27"/>
  <c r="BA104" i="27"/>
  <c r="BA105" i="27"/>
  <c r="BA106" i="27"/>
  <c r="BA107" i="27"/>
  <c r="BA108" i="27"/>
  <c r="BA109" i="27"/>
  <c r="BA110" i="27"/>
  <c r="BA111" i="27"/>
  <c r="BA112" i="27"/>
  <c r="BA113" i="27"/>
  <c r="BA114" i="27"/>
  <c r="BA115" i="27"/>
  <c r="BA116" i="27"/>
  <c r="BA117" i="27"/>
  <c r="BA118" i="27"/>
  <c r="BA119" i="27"/>
  <c r="BA120" i="27"/>
  <c r="BA121" i="27"/>
  <c r="BA122" i="27"/>
  <c r="BA123" i="27"/>
  <c r="BA124" i="27"/>
  <c r="BA125" i="27"/>
  <c r="BA126" i="27"/>
  <c r="BA127" i="27"/>
  <c r="BA128" i="27"/>
  <c r="BA129" i="27"/>
  <c r="BA130" i="27"/>
  <c r="BA131" i="27"/>
  <c r="BA132" i="27"/>
  <c r="BA133" i="27"/>
  <c r="BA134" i="27"/>
  <c r="BA135" i="27"/>
  <c r="BA136" i="27"/>
  <c r="BA137" i="27"/>
  <c r="BA138" i="27"/>
  <c r="BA139" i="27"/>
  <c r="BA140" i="27"/>
  <c r="BA141" i="27"/>
  <c r="BA142" i="27"/>
  <c r="BA143" i="27"/>
  <c r="BA144" i="27"/>
  <c r="BA145" i="27"/>
  <c r="BA146" i="27"/>
  <c r="BA147" i="27"/>
  <c r="BA148" i="27"/>
  <c r="BA149" i="27"/>
  <c r="BA150" i="27"/>
  <c r="BA151" i="27"/>
  <c r="BA152" i="27"/>
  <c r="BA153" i="27"/>
  <c r="BA154" i="27"/>
  <c r="BA155" i="27"/>
  <c r="BA156" i="27"/>
  <c r="BA5" i="27"/>
  <c r="C184" i="27" l="1"/>
  <c r="C185" i="27"/>
  <c r="C186" i="27"/>
  <c r="C187" i="27"/>
  <c r="C189" i="27"/>
  <c r="C317" i="27"/>
  <c r="I8" i="30"/>
  <c r="Z8" i="30"/>
  <c r="BH8" i="30"/>
  <c r="BG8" i="30"/>
  <c r="AZ8" i="30"/>
  <c r="AT8" i="30"/>
  <c r="AQ8" i="30"/>
  <c r="AM8" i="30"/>
  <c r="AF8" i="30"/>
  <c r="AI324" i="27"/>
  <c r="I7" i="28"/>
  <c r="I167" i="28" s="1"/>
  <c r="Z7" i="28"/>
  <c r="Z167" i="28" s="1"/>
  <c r="AF7" i="28"/>
  <c r="AF167" i="28" s="1"/>
  <c r="AM7" i="28"/>
  <c r="AM167" i="28" s="1"/>
  <c r="AQ7" i="28"/>
  <c r="AQ167" i="28" s="1"/>
  <c r="AT7" i="28"/>
  <c r="AT167" i="28" s="1"/>
  <c r="AZ7" i="28"/>
  <c r="BG7" i="28"/>
  <c r="BG167" i="28" s="1"/>
  <c r="BH7" i="28"/>
  <c r="BH167" i="28" s="1"/>
  <c r="AU323" i="27"/>
  <c r="AU162" i="27"/>
  <c r="AU156" i="27"/>
  <c r="AU155" i="27"/>
  <c r="AU154" i="27"/>
  <c r="AU153" i="27"/>
  <c r="AU152" i="27"/>
  <c r="AU151" i="27"/>
  <c r="AU150" i="27"/>
  <c r="AU149" i="27"/>
  <c r="AU148" i="27"/>
  <c r="AU147" i="27"/>
  <c r="AU146" i="27"/>
  <c r="AU145" i="27"/>
  <c r="AU144" i="27"/>
  <c r="AU143" i="27"/>
  <c r="AU142" i="27"/>
  <c r="AU141" i="27"/>
  <c r="AU140" i="27"/>
  <c r="AU139" i="27"/>
  <c r="AU138" i="27"/>
  <c r="AU137" i="27"/>
  <c r="AU136" i="27"/>
  <c r="AU135" i="27"/>
  <c r="AU134" i="27"/>
  <c r="AU133" i="27"/>
  <c r="AU132" i="27"/>
  <c r="AU131" i="27"/>
  <c r="AU130" i="27"/>
  <c r="AU129" i="27"/>
  <c r="AU128" i="27"/>
  <c r="AU127" i="27"/>
  <c r="AU126" i="27"/>
  <c r="AU125" i="27"/>
  <c r="AU124" i="27"/>
  <c r="AU123" i="27"/>
  <c r="AU122" i="27"/>
  <c r="AU121" i="27"/>
  <c r="AU120" i="27"/>
  <c r="AU119" i="27"/>
  <c r="AU118" i="27"/>
  <c r="AU117" i="27"/>
  <c r="AU116" i="27"/>
  <c r="AU115" i="27"/>
  <c r="AU114" i="27"/>
  <c r="AU113" i="27"/>
  <c r="AU112" i="27"/>
  <c r="AU111" i="27"/>
  <c r="AU110" i="27"/>
  <c r="AU109" i="27"/>
  <c r="AU108" i="27"/>
  <c r="AU107" i="27"/>
  <c r="AU106" i="27"/>
  <c r="AU105" i="27"/>
  <c r="AU104" i="27"/>
  <c r="AU103" i="27"/>
  <c r="AU102" i="27"/>
  <c r="AU101" i="27"/>
  <c r="AU100" i="27"/>
  <c r="AU99" i="27"/>
  <c r="AU98" i="27"/>
  <c r="AU97" i="27"/>
  <c r="AU96" i="27"/>
  <c r="AU95" i="27"/>
  <c r="AU94" i="27"/>
  <c r="AU93" i="27"/>
  <c r="AU92" i="27"/>
  <c r="AU91" i="27"/>
  <c r="AU90" i="27"/>
  <c r="AU89" i="27"/>
  <c r="AU88" i="27"/>
  <c r="AU87" i="27"/>
  <c r="AU86" i="27"/>
  <c r="AU85" i="27"/>
  <c r="AU84" i="27"/>
  <c r="AU83" i="27"/>
  <c r="AU82" i="27"/>
  <c r="AU81" i="27"/>
  <c r="AU80" i="27"/>
  <c r="AU79" i="27"/>
  <c r="AU78" i="27"/>
  <c r="AU77" i="27"/>
  <c r="AU76" i="27"/>
  <c r="AU75" i="27"/>
  <c r="AU74" i="27"/>
  <c r="AU73" i="27"/>
  <c r="AU72" i="27"/>
  <c r="AU71" i="27"/>
  <c r="AU70" i="27"/>
  <c r="AU69" i="27"/>
  <c r="AU68" i="27"/>
  <c r="AU67" i="27"/>
  <c r="AU66" i="27"/>
  <c r="AU65" i="27"/>
  <c r="AU64" i="27"/>
  <c r="AU63" i="27"/>
  <c r="AU62" i="27"/>
  <c r="AU61" i="27"/>
  <c r="AU60" i="27"/>
  <c r="AU59" i="27"/>
  <c r="AU58" i="27"/>
  <c r="AU57" i="27"/>
  <c r="AU56" i="27"/>
  <c r="AU55" i="27"/>
  <c r="AU54" i="27"/>
  <c r="AU53" i="27"/>
  <c r="AU52" i="27"/>
  <c r="AU51" i="27"/>
  <c r="AU50" i="27"/>
  <c r="AU49" i="27"/>
  <c r="AU48" i="27"/>
  <c r="AU47" i="27"/>
  <c r="AU46" i="27"/>
  <c r="AU45" i="27"/>
  <c r="AU44" i="27"/>
  <c r="AU43" i="27"/>
  <c r="AU42" i="27"/>
  <c r="AU41" i="27"/>
  <c r="AU40" i="27"/>
  <c r="AU39" i="27"/>
  <c r="AU38" i="27"/>
  <c r="AU37" i="27"/>
  <c r="AU36" i="27"/>
  <c r="AU35" i="27"/>
  <c r="AU34" i="27"/>
  <c r="AU33" i="27"/>
  <c r="AU32" i="27"/>
  <c r="AU31" i="27"/>
  <c r="AU30" i="27"/>
  <c r="AU29" i="27"/>
  <c r="AU28" i="27"/>
  <c r="AU27" i="27"/>
  <c r="AU26" i="27"/>
  <c r="AU25" i="27"/>
  <c r="AU24" i="27"/>
  <c r="AU23" i="27"/>
  <c r="AU22" i="27"/>
  <c r="AU21" i="27"/>
  <c r="AU20" i="27"/>
  <c r="AU19" i="27"/>
  <c r="AU18" i="27"/>
  <c r="AU17" i="27"/>
  <c r="AU16" i="27"/>
  <c r="AU15" i="27"/>
  <c r="AU14" i="27"/>
  <c r="AU13" i="27"/>
  <c r="AU12" i="27"/>
  <c r="AU11" i="27"/>
  <c r="AU10" i="27"/>
  <c r="AU9" i="27"/>
  <c r="AU8" i="27"/>
  <c r="AU7" i="27"/>
  <c r="AU6" i="27"/>
  <c r="AU5" i="27"/>
  <c r="AA136" i="27"/>
  <c r="AA323" i="27"/>
  <c r="AA162" i="27"/>
  <c r="AA156" i="27"/>
  <c r="AA155" i="27"/>
  <c r="AA154" i="27"/>
  <c r="AA153" i="27"/>
  <c r="AA152" i="27"/>
  <c r="AA151" i="27"/>
  <c r="AA150" i="27"/>
  <c r="AA149" i="27"/>
  <c r="AA148" i="27"/>
  <c r="AA147" i="27"/>
  <c r="AA146" i="27"/>
  <c r="AA145" i="27"/>
  <c r="AA144" i="27"/>
  <c r="AA143" i="27"/>
  <c r="AA142" i="27"/>
  <c r="AA141" i="27"/>
  <c r="AA140" i="27"/>
  <c r="AA139" i="27"/>
  <c r="AA138" i="27"/>
  <c r="AA137" i="27"/>
  <c r="AA135" i="27"/>
  <c r="AA134" i="27"/>
  <c r="AA133" i="27"/>
  <c r="AA132" i="27"/>
  <c r="AA131" i="27"/>
  <c r="AA130" i="27"/>
  <c r="AA129" i="27"/>
  <c r="AA128" i="27"/>
  <c r="AA127" i="27"/>
  <c r="AA126" i="27"/>
  <c r="AA125" i="27"/>
  <c r="AA124" i="27"/>
  <c r="AA123" i="27"/>
  <c r="AA122" i="27"/>
  <c r="AA121" i="27"/>
  <c r="AA120" i="27"/>
  <c r="AA119" i="27"/>
  <c r="AA118" i="27"/>
  <c r="AA117" i="27"/>
  <c r="AA116" i="27"/>
  <c r="AA115" i="27"/>
  <c r="AA114" i="27"/>
  <c r="AA113" i="27"/>
  <c r="AA112" i="27"/>
  <c r="AA111" i="27"/>
  <c r="AA110" i="27"/>
  <c r="AA109" i="27"/>
  <c r="AA108" i="27"/>
  <c r="AA107" i="27"/>
  <c r="AA106" i="27"/>
  <c r="AA105" i="27"/>
  <c r="AA104" i="27"/>
  <c r="AA103" i="27"/>
  <c r="AA102" i="27"/>
  <c r="AA101" i="27"/>
  <c r="AA100" i="27"/>
  <c r="AA99" i="27"/>
  <c r="AA98" i="27"/>
  <c r="AA97" i="27"/>
  <c r="AA96" i="27"/>
  <c r="AA95" i="27"/>
  <c r="AA94" i="27"/>
  <c r="AA93" i="27"/>
  <c r="AA92" i="27"/>
  <c r="AA91" i="27"/>
  <c r="AA90" i="27"/>
  <c r="AA89" i="27"/>
  <c r="AA88" i="27"/>
  <c r="AA87" i="27"/>
  <c r="AA86" i="27"/>
  <c r="AA85" i="27"/>
  <c r="AA84" i="27"/>
  <c r="AA83" i="27"/>
  <c r="AA82" i="27"/>
  <c r="AA81" i="27"/>
  <c r="AA80" i="27"/>
  <c r="AA79" i="27"/>
  <c r="AA78" i="27"/>
  <c r="AA77" i="27"/>
  <c r="AA76" i="27"/>
  <c r="AA75" i="27"/>
  <c r="AA74" i="27"/>
  <c r="AA73" i="27"/>
  <c r="AA72" i="27"/>
  <c r="AA71" i="27"/>
  <c r="AA70" i="27"/>
  <c r="AA69" i="27"/>
  <c r="AA68" i="27"/>
  <c r="AA67" i="27"/>
  <c r="AA66" i="27"/>
  <c r="AA65" i="27"/>
  <c r="AA64" i="27"/>
  <c r="AA63" i="27"/>
  <c r="AA62" i="27"/>
  <c r="AA61" i="27"/>
  <c r="AA60" i="27"/>
  <c r="AA59" i="27"/>
  <c r="AA58" i="27"/>
  <c r="AA57" i="27"/>
  <c r="AA56" i="27"/>
  <c r="AA55" i="27"/>
  <c r="AA54" i="27"/>
  <c r="AA53" i="27"/>
  <c r="AA52" i="27"/>
  <c r="AA51" i="27"/>
  <c r="AA50" i="27"/>
  <c r="AA49" i="27"/>
  <c r="AA48" i="27"/>
  <c r="AA47" i="27"/>
  <c r="AA46" i="27"/>
  <c r="AA45" i="27"/>
  <c r="AA44" i="27"/>
  <c r="AA43" i="27"/>
  <c r="AA42" i="27"/>
  <c r="AA41" i="27"/>
  <c r="AA40" i="27"/>
  <c r="AA39" i="27"/>
  <c r="AA38" i="27"/>
  <c r="AA37" i="27"/>
  <c r="AA36" i="27"/>
  <c r="AA35" i="27"/>
  <c r="AA34" i="27"/>
  <c r="AA33" i="27"/>
  <c r="AA32" i="27"/>
  <c r="AA31" i="27"/>
  <c r="AA30" i="27"/>
  <c r="AA29" i="27"/>
  <c r="AA28" i="27"/>
  <c r="AA27" i="27"/>
  <c r="AA26" i="27"/>
  <c r="AA25" i="27"/>
  <c r="AA24" i="27"/>
  <c r="AA23" i="27"/>
  <c r="AA22" i="27"/>
  <c r="AA21" i="27"/>
  <c r="AA20" i="27"/>
  <c r="AA19" i="27"/>
  <c r="AA18" i="27"/>
  <c r="AA17" i="27"/>
  <c r="AA16" i="27"/>
  <c r="AA15" i="27"/>
  <c r="AA14" i="27"/>
  <c r="AA13" i="27"/>
  <c r="AA12" i="27"/>
  <c r="AA11" i="27"/>
  <c r="AA10" i="27"/>
  <c r="AA9" i="27"/>
  <c r="AA8" i="27"/>
  <c r="AA7" i="27"/>
  <c r="AA6" i="27"/>
  <c r="AA5" i="27"/>
  <c r="J114" i="27"/>
  <c r="J113" i="27"/>
  <c r="J112" i="27"/>
  <c r="J111" i="27"/>
  <c r="J108" i="27"/>
  <c r="BH6" i="27"/>
  <c r="BH7" i="27"/>
  <c r="BH8" i="27"/>
  <c r="BH9" i="27"/>
  <c r="BH10" i="27"/>
  <c r="BH11" i="27"/>
  <c r="BH12" i="27"/>
  <c r="BH13" i="27"/>
  <c r="BH14" i="27"/>
  <c r="BH15" i="27"/>
  <c r="BH16" i="27"/>
  <c r="BH17" i="27"/>
  <c r="BH18" i="27"/>
  <c r="BH19" i="27"/>
  <c r="BH20" i="27"/>
  <c r="BH21" i="27"/>
  <c r="BH22" i="27"/>
  <c r="BH23" i="27"/>
  <c r="BH24" i="27"/>
  <c r="BH25" i="27"/>
  <c r="BH26" i="27"/>
  <c r="BH27" i="27"/>
  <c r="BH28" i="27"/>
  <c r="BH29" i="27"/>
  <c r="BH30" i="27"/>
  <c r="BH31" i="27"/>
  <c r="BH32" i="27"/>
  <c r="BH33" i="27"/>
  <c r="BH34" i="27"/>
  <c r="BH35" i="27"/>
  <c r="BH36" i="27"/>
  <c r="BH37" i="27"/>
  <c r="BH38" i="27"/>
  <c r="BH39" i="27"/>
  <c r="BH40" i="27"/>
  <c r="BH41" i="27"/>
  <c r="BH42" i="27"/>
  <c r="BH43" i="27"/>
  <c r="BH44" i="27"/>
  <c r="BH45" i="27"/>
  <c r="BH46" i="27"/>
  <c r="BH47" i="27"/>
  <c r="BH48" i="27"/>
  <c r="BH49" i="27"/>
  <c r="BH50" i="27"/>
  <c r="BH51" i="27"/>
  <c r="BH52" i="27"/>
  <c r="BH53" i="27"/>
  <c r="BH54" i="27"/>
  <c r="BH55" i="27"/>
  <c r="BH56" i="27"/>
  <c r="BH57" i="27"/>
  <c r="BH58" i="27"/>
  <c r="BH59" i="27"/>
  <c r="BH60" i="27"/>
  <c r="BH61" i="27"/>
  <c r="BH62" i="27"/>
  <c r="BH63" i="27"/>
  <c r="BH64" i="27"/>
  <c r="BH65" i="27"/>
  <c r="BH66" i="27"/>
  <c r="BH67" i="27"/>
  <c r="BH68" i="27"/>
  <c r="BH69" i="27"/>
  <c r="BH70" i="27"/>
  <c r="BH71" i="27"/>
  <c r="BH72" i="27"/>
  <c r="BH73" i="27"/>
  <c r="BH74" i="27"/>
  <c r="BH75" i="27"/>
  <c r="BH76" i="27"/>
  <c r="BH77" i="27"/>
  <c r="BH78" i="27"/>
  <c r="BH79" i="27"/>
  <c r="BH80" i="27"/>
  <c r="BH81" i="27"/>
  <c r="BH82" i="27"/>
  <c r="BH83" i="27"/>
  <c r="BH84" i="27"/>
  <c r="BH85" i="27"/>
  <c r="BH86" i="27"/>
  <c r="BH87" i="27"/>
  <c r="BH88" i="27"/>
  <c r="BH89" i="27"/>
  <c r="BH90" i="27"/>
  <c r="BH91" i="27"/>
  <c r="BH92" i="27"/>
  <c r="BH93" i="27"/>
  <c r="BH94" i="27"/>
  <c r="BH95" i="27"/>
  <c r="BH96" i="27"/>
  <c r="BH97" i="27"/>
  <c r="BH98" i="27"/>
  <c r="BH99" i="27"/>
  <c r="BH100" i="27"/>
  <c r="BH101" i="27"/>
  <c r="BH102" i="27"/>
  <c r="BH103" i="27"/>
  <c r="BH104" i="27"/>
  <c r="BH105" i="27"/>
  <c r="BH106" i="27"/>
  <c r="BH107" i="27"/>
  <c r="BH108" i="27"/>
  <c r="BH109" i="27"/>
  <c r="BH110" i="27"/>
  <c r="BH111" i="27"/>
  <c r="BH112" i="27"/>
  <c r="BH113" i="27"/>
  <c r="BH114" i="27"/>
  <c r="BH115" i="27"/>
  <c r="BH116" i="27"/>
  <c r="BH117" i="27"/>
  <c r="BH118" i="27"/>
  <c r="BH119" i="27"/>
  <c r="BH120" i="27"/>
  <c r="BH121" i="27"/>
  <c r="BH122" i="27"/>
  <c r="BH123" i="27"/>
  <c r="BH124" i="27"/>
  <c r="BH125" i="27"/>
  <c r="BH126" i="27"/>
  <c r="BH127" i="27"/>
  <c r="BH128" i="27"/>
  <c r="BH129" i="27"/>
  <c r="BH130" i="27"/>
  <c r="BH131" i="27"/>
  <c r="BH132" i="27"/>
  <c r="BH133" i="27"/>
  <c r="BH134" i="27"/>
  <c r="BH135" i="27"/>
  <c r="BH136" i="27"/>
  <c r="BH137" i="27"/>
  <c r="BH138" i="27"/>
  <c r="BH139" i="27"/>
  <c r="BH140" i="27"/>
  <c r="BH141" i="27"/>
  <c r="BH142" i="27"/>
  <c r="BH143" i="27"/>
  <c r="BH144" i="27"/>
  <c r="BH145" i="27"/>
  <c r="BH146" i="27"/>
  <c r="BH147" i="27"/>
  <c r="BH148" i="27"/>
  <c r="BH149" i="27"/>
  <c r="BH150" i="27"/>
  <c r="BH151" i="27"/>
  <c r="BH152" i="27"/>
  <c r="BH153" i="27"/>
  <c r="BH154" i="27"/>
  <c r="BH155" i="27"/>
  <c r="BH156" i="27"/>
  <c r="BH5" i="27"/>
  <c r="BH323" i="27"/>
  <c r="BH162" i="27"/>
  <c r="BA323" i="27"/>
  <c r="BA162" i="27"/>
  <c r="AR59" i="27"/>
  <c r="AN59" i="27"/>
  <c r="AG59" i="27"/>
  <c r="AR58" i="27"/>
  <c r="AN58" i="27"/>
  <c r="AG58" i="27"/>
  <c r="AR57" i="27"/>
  <c r="AN57" i="27"/>
  <c r="AG57" i="27"/>
  <c r="AN323" i="27"/>
  <c r="AN162" i="27"/>
  <c r="AN156" i="27"/>
  <c r="AN155" i="27"/>
  <c r="AN154" i="27"/>
  <c r="AN153" i="27"/>
  <c r="AN152" i="27"/>
  <c r="AN151" i="27"/>
  <c r="AN150" i="27"/>
  <c r="AN149" i="27"/>
  <c r="AN148" i="27"/>
  <c r="AN147" i="27"/>
  <c r="AN146" i="27"/>
  <c r="AN145" i="27"/>
  <c r="AN144" i="27"/>
  <c r="AN143" i="27"/>
  <c r="AN142" i="27"/>
  <c r="AN141" i="27"/>
  <c r="AN140" i="27"/>
  <c r="AN139" i="27"/>
  <c r="AN138" i="27"/>
  <c r="AN137" i="27"/>
  <c r="AN136" i="27"/>
  <c r="AN135" i="27"/>
  <c r="AN134" i="27"/>
  <c r="AN133" i="27"/>
  <c r="AN132" i="27"/>
  <c r="AN131" i="27"/>
  <c r="AN130" i="27"/>
  <c r="AN129" i="27"/>
  <c r="AN128" i="27"/>
  <c r="AN127" i="27"/>
  <c r="AN126" i="27"/>
  <c r="AN125" i="27"/>
  <c r="AN124" i="27"/>
  <c r="AN123" i="27"/>
  <c r="AN122" i="27"/>
  <c r="AN121" i="27"/>
  <c r="AN120" i="27"/>
  <c r="AN119" i="27"/>
  <c r="AN118" i="27"/>
  <c r="AN117" i="27"/>
  <c r="AN116" i="27"/>
  <c r="AN115" i="27"/>
  <c r="AN114" i="27"/>
  <c r="AN113" i="27"/>
  <c r="AN112" i="27"/>
  <c r="AN111" i="27"/>
  <c r="AN110" i="27"/>
  <c r="AN109" i="27"/>
  <c r="AN108" i="27"/>
  <c r="AN107" i="27"/>
  <c r="AN106" i="27"/>
  <c r="AN105" i="27"/>
  <c r="AN104" i="27"/>
  <c r="AN103" i="27"/>
  <c r="AN102" i="27"/>
  <c r="AN101" i="27"/>
  <c r="AN100" i="27"/>
  <c r="AN99" i="27"/>
  <c r="AN98" i="27"/>
  <c r="AN97" i="27"/>
  <c r="AN96" i="27"/>
  <c r="AN95" i="27"/>
  <c r="AN94" i="27"/>
  <c r="AN93" i="27"/>
  <c r="AN92" i="27"/>
  <c r="AN91" i="27"/>
  <c r="AN90" i="27"/>
  <c r="AN89" i="27"/>
  <c r="AN88" i="27"/>
  <c r="AN87" i="27"/>
  <c r="AN86" i="27"/>
  <c r="AN85" i="27"/>
  <c r="AN84" i="27"/>
  <c r="AN83" i="27"/>
  <c r="AN82" i="27"/>
  <c r="AN81" i="27"/>
  <c r="AN80" i="27"/>
  <c r="AN79" i="27"/>
  <c r="AN78" i="27"/>
  <c r="AN77" i="27"/>
  <c r="AN76" i="27"/>
  <c r="AN75" i="27"/>
  <c r="AN74" i="27"/>
  <c r="AN73" i="27"/>
  <c r="AN72" i="27"/>
  <c r="AN71" i="27"/>
  <c r="AN70" i="27"/>
  <c r="AN69" i="27"/>
  <c r="AN68" i="27"/>
  <c r="AN67" i="27"/>
  <c r="AN66" i="27"/>
  <c r="AN65" i="27"/>
  <c r="AN64" i="27"/>
  <c r="AN63" i="27"/>
  <c r="AN62" i="27"/>
  <c r="AN61" i="27"/>
  <c r="AN60" i="27"/>
  <c r="AN56" i="27"/>
  <c r="AN55" i="27"/>
  <c r="AN54" i="27"/>
  <c r="AN53" i="27"/>
  <c r="AN52" i="27"/>
  <c r="AN51" i="27"/>
  <c r="AN50" i="27"/>
  <c r="AN49" i="27"/>
  <c r="AN48" i="27"/>
  <c r="AN47" i="27"/>
  <c r="AN46" i="27"/>
  <c r="AN45" i="27"/>
  <c r="AN44" i="27"/>
  <c r="AN43" i="27"/>
  <c r="AN42" i="27"/>
  <c r="AN41" i="27"/>
  <c r="AN40" i="27"/>
  <c r="AN39" i="27"/>
  <c r="AN38" i="27"/>
  <c r="AN37" i="27"/>
  <c r="AN36" i="27"/>
  <c r="AN35" i="27"/>
  <c r="AN34" i="27"/>
  <c r="AN33" i="27"/>
  <c r="AN32" i="27"/>
  <c r="AN31" i="27"/>
  <c r="AN30" i="27"/>
  <c r="AN29" i="27"/>
  <c r="AN28" i="27"/>
  <c r="AN27" i="27"/>
  <c r="AN26" i="27"/>
  <c r="AN25" i="27"/>
  <c r="AN24" i="27"/>
  <c r="AN23" i="27"/>
  <c r="AN22" i="27"/>
  <c r="AN21" i="27"/>
  <c r="AN20" i="27"/>
  <c r="AN19" i="27"/>
  <c r="AN18" i="27"/>
  <c r="AN17" i="27"/>
  <c r="AN16" i="27"/>
  <c r="AN15" i="27"/>
  <c r="AN14" i="27"/>
  <c r="AN13" i="27"/>
  <c r="AN12" i="27"/>
  <c r="AN11" i="27"/>
  <c r="AN10" i="27"/>
  <c r="AN9" i="27"/>
  <c r="AN8" i="27"/>
  <c r="AN7" i="27"/>
  <c r="AN6" i="27"/>
  <c r="AN5" i="27"/>
  <c r="AR323" i="27"/>
  <c r="AR162" i="27"/>
  <c r="AR156" i="27"/>
  <c r="AR155" i="27"/>
  <c r="AR154" i="27"/>
  <c r="AR153" i="27"/>
  <c r="AR152" i="27"/>
  <c r="AR151" i="27"/>
  <c r="AR150" i="27"/>
  <c r="AR149" i="27"/>
  <c r="AR148" i="27"/>
  <c r="AR147" i="27"/>
  <c r="AR146" i="27"/>
  <c r="AR145" i="27"/>
  <c r="AR144" i="27"/>
  <c r="AR143" i="27"/>
  <c r="AR142" i="27"/>
  <c r="AR141" i="27"/>
  <c r="AR140" i="27"/>
  <c r="AR139" i="27"/>
  <c r="AR138" i="27"/>
  <c r="AR137" i="27"/>
  <c r="AR136" i="27"/>
  <c r="AR135" i="27"/>
  <c r="AR134" i="27"/>
  <c r="AR133" i="27"/>
  <c r="AR132" i="27"/>
  <c r="AR131" i="27"/>
  <c r="AR130" i="27"/>
  <c r="AR129" i="27"/>
  <c r="AR128" i="27"/>
  <c r="AR127" i="27"/>
  <c r="AR126" i="27"/>
  <c r="AR125" i="27"/>
  <c r="AR124" i="27"/>
  <c r="AR123" i="27"/>
  <c r="AR122" i="27"/>
  <c r="AR121" i="27"/>
  <c r="AR120" i="27"/>
  <c r="AR119" i="27"/>
  <c r="AR118" i="27"/>
  <c r="AR117" i="27"/>
  <c r="AR116" i="27"/>
  <c r="AR115" i="27"/>
  <c r="AR114" i="27"/>
  <c r="AR113" i="27"/>
  <c r="AR112" i="27"/>
  <c r="AR111" i="27"/>
  <c r="AR110" i="27"/>
  <c r="AR109" i="27"/>
  <c r="AR108" i="27"/>
  <c r="AR107" i="27"/>
  <c r="AR106" i="27"/>
  <c r="AR105" i="27"/>
  <c r="AR104" i="27"/>
  <c r="AR103" i="27"/>
  <c r="AR102" i="27"/>
  <c r="AR101" i="27"/>
  <c r="AR100" i="27"/>
  <c r="AR99" i="27"/>
  <c r="AR98" i="27"/>
  <c r="AR97" i="27"/>
  <c r="AR96" i="27"/>
  <c r="AR95" i="27"/>
  <c r="AR94" i="27"/>
  <c r="AR93" i="27"/>
  <c r="AR92" i="27"/>
  <c r="AR91" i="27"/>
  <c r="AR90" i="27"/>
  <c r="AR89" i="27"/>
  <c r="AR88" i="27"/>
  <c r="AR87" i="27"/>
  <c r="AR86" i="27"/>
  <c r="AR85" i="27"/>
  <c r="AR84" i="27"/>
  <c r="AR83" i="27"/>
  <c r="AR82" i="27"/>
  <c r="AR81" i="27"/>
  <c r="AR80" i="27"/>
  <c r="AR79" i="27"/>
  <c r="AR78" i="27"/>
  <c r="AR77" i="27"/>
  <c r="AR76" i="27"/>
  <c r="AR75" i="27"/>
  <c r="AR74" i="27"/>
  <c r="AR73" i="27"/>
  <c r="AR72" i="27"/>
  <c r="AR71" i="27"/>
  <c r="AR70" i="27"/>
  <c r="AR69" i="27"/>
  <c r="AR68" i="27"/>
  <c r="AR67" i="27"/>
  <c r="AR66" i="27"/>
  <c r="AR65" i="27"/>
  <c r="AR64" i="27"/>
  <c r="AR63" i="27"/>
  <c r="AR62" i="27"/>
  <c r="AR61" i="27"/>
  <c r="AR60" i="27"/>
  <c r="AR56" i="27"/>
  <c r="AR55" i="27"/>
  <c r="AR54" i="27"/>
  <c r="AR53" i="27"/>
  <c r="AR52" i="27"/>
  <c r="AR51" i="27"/>
  <c r="AR50" i="27"/>
  <c r="AR49" i="27"/>
  <c r="AR48" i="27"/>
  <c r="AR47" i="27"/>
  <c r="AR46" i="27"/>
  <c r="AR45" i="27"/>
  <c r="AR44" i="27"/>
  <c r="AR43" i="27"/>
  <c r="AR42" i="27"/>
  <c r="AR41" i="27"/>
  <c r="AR40" i="27"/>
  <c r="AR39" i="27"/>
  <c r="AR38" i="27"/>
  <c r="AR37" i="27"/>
  <c r="AR36" i="27"/>
  <c r="AR35" i="27"/>
  <c r="AR34" i="27"/>
  <c r="AR33" i="27"/>
  <c r="AR32" i="27"/>
  <c r="AR31" i="27"/>
  <c r="AR30" i="27"/>
  <c r="AR29" i="27"/>
  <c r="AR28" i="27"/>
  <c r="AR27" i="27"/>
  <c r="AR26" i="27"/>
  <c r="AR25" i="27"/>
  <c r="AR24" i="27"/>
  <c r="AR23" i="27"/>
  <c r="AR22" i="27"/>
  <c r="AR21" i="27"/>
  <c r="AR20" i="27"/>
  <c r="AR19" i="27"/>
  <c r="AR18" i="27"/>
  <c r="AR17" i="27"/>
  <c r="AR16" i="27"/>
  <c r="AR15" i="27"/>
  <c r="AR14" i="27"/>
  <c r="AR13" i="27"/>
  <c r="AR12" i="27"/>
  <c r="AR11" i="27"/>
  <c r="AR10" i="27"/>
  <c r="AR9" i="27"/>
  <c r="AR8" i="27"/>
  <c r="AR7" i="27"/>
  <c r="AR6" i="27"/>
  <c r="AR5" i="27"/>
  <c r="AG7" i="27"/>
  <c r="AG6" i="27"/>
  <c r="AG8" i="27"/>
  <c r="AG9" i="27"/>
  <c r="AG10" i="27"/>
  <c r="AG11" i="27"/>
  <c r="AG12" i="27"/>
  <c r="AG13" i="27"/>
  <c r="AG14" i="27"/>
  <c r="AG15" i="27"/>
  <c r="AG16" i="27"/>
  <c r="AG17" i="27"/>
  <c r="AG18" i="27"/>
  <c r="AG19" i="27"/>
  <c r="AG20" i="27"/>
  <c r="AG21" i="27"/>
  <c r="AG22" i="27"/>
  <c r="AG23" i="27"/>
  <c r="AG24" i="27"/>
  <c r="AG25" i="27"/>
  <c r="AG26" i="27"/>
  <c r="AG27" i="27"/>
  <c r="AG28" i="27"/>
  <c r="AG29" i="27"/>
  <c r="AG30" i="27"/>
  <c r="AG31" i="27"/>
  <c r="AG32" i="27"/>
  <c r="AG33" i="27"/>
  <c r="AG34" i="27"/>
  <c r="AG35" i="27"/>
  <c r="AG36" i="27"/>
  <c r="AG37" i="27"/>
  <c r="AG38" i="27"/>
  <c r="AG39" i="27"/>
  <c r="AG40" i="27"/>
  <c r="AG41" i="27"/>
  <c r="AG42" i="27"/>
  <c r="AG43" i="27"/>
  <c r="AG44" i="27"/>
  <c r="AG45" i="27"/>
  <c r="AG46" i="27"/>
  <c r="AG47" i="27"/>
  <c r="AG48" i="27"/>
  <c r="AG49" i="27"/>
  <c r="AG50" i="27"/>
  <c r="AG51" i="27"/>
  <c r="AG52" i="27"/>
  <c r="AG53" i="27"/>
  <c r="AG54" i="27"/>
  <c r="AG55" i="27"/>
  <c r="AG56" i="27"/>
  <c r="AG60" i="27"/>
  <c r="AG61" i="27"/>
  <c r="AG62" i="27"/>
  <c r="AG63" i="27"/>
  <c r="AG64" i="27"/>
  <c r="AG65" i="27"/>
  <c r="AG66" i="27"/>
  <c r="AG67" i="27"/>
  <c r="AG68" i="27"/>
  <c r="AG69" i="27"/>
  <c r="AG70" i="27"/>
  <c r="AG71" i="27"/>
  <c r="AG72" i="27"/>
  <c r="AG73" i="27"/>
  <c r="AG74" i="27"/>
  <c r="AG75" i="27"/>
  <c r="AG76" i="27"/>
  <c r="AG77" i="27"/>
  <c r="AG78" i="27"/>
  <c r="AG79" i="27"/>
  <c r="AG80" i="27"/>
  <c r="AG81" i="27"/>
  <c r="AG82" i="27"/>
  <c r="AG83" i="27"/>
  <c r="AG84" i="27"/>
  <c r="AG85" i="27"/>
  <c r="AG86" i="27"/>
  <c r="AG87" i="27"/>
  <c r="AG88" i="27"/>
  <c r="AG89" i="27"/>
  <c r="AG90" i="27"/>
  <c r="AG91" i="27"/>
  <c r="AG92" i="27"/>
  <c r="AG93" i="27"/>
  <c r="AG94" i="27"/>
  <c r="AG95" i="27"/>
  <c r="AG96" i="27"/>
  <c r="AG97" i="27"/>
  <c r="AG98" i="27"/>
  <c r="AG99" i="27"/>
  <c r="AG100" i="27"/>
  <c r="AG101" i="27"/>
  <c r="AG102" i="27"/>
  <c r="AG103" i="27"/>
  <c r="AG104" i="27"/>
  <c r="AG105" i="27"/>
  <c r="AG106" i="27"/>
  <c r="AG107" i="27"/>
  <c r="AG108" i="27"/>
  <c r="AG109" i="27"/>
  <c r="AG110" i="27"/>
  <c r="AG111" i="27"/>
  <c r="AG112" i="27"/>
  <c r="AG113" i="27"/>
  <c r="AG114" i="27"/>
  <c r="AG115" i="27"/>
  <c r="AG116" i="27"/>
  <c r="AG117" i="27"/>
  <c r="AG118" i="27"/>
  <c r="AG119" i="27"/>
  <c r="AG120" i="27"/>
  <c r="AG121" i="27"/>
  <c r="AG122" i="27"/>
  <c r="AG123" i="27"/>
  <c r="AG124" i="27"/>
  <c r="AG125" i="27"/>
  <c r="AG126" i="27"/>
  <c r="AG127" i="27"/>
  <c r="AG128" i="27"/>
  <c r="AG129" i="27"/>
  <c r="AG130" i="27"/>
  <c r="AG131" i="27"/>
  <c r="AG132" i="27"/>
  <c r="AG133" i="27"/>
  <c r="AG134" i="27"/>
  <c r="AG135" i="27"/>
  <c r="AG136" i="27"/>
  <c r="AG137" i="27"/>
  <c r="AG138" i="27"/>
  <c r="AG139" i="27"/>
  <c r="AG140" i="27"/>
  <c r="AG141" i="27"/>
  <c r="AG142" i="27"/>
  <c r="AG143" i="27"/>
  <c r="AG144" i="27"/>
  <c r="AG145" i="27"/>
  <c r="AG146" i="27"/>
  <c r="AG147" i="27"/>
  <c r="AG148" i="27"/>
  <c r="AG149" i="27"/>
  <c r="AG150" i="27"/>
  <c r="AG151" i="27"/>
  <c r="AG152" i="27"/>
  <c r="AG153" i="27"/>
  <c r="AG154" i="27"/>
  <c r="AG155" i="27"/>
  <c r="AG156" i="27"/>
  <c r="AG5" i="27"/>
  <c r="AG323" i="27"/>
  <c r="AG162" i="27"/>
  <c r="J162" i="27"/>
  <c r="J323" i="27"/>
  <c r="J6" i="27"/>
  <c r="J7" i="27"/>
  <c r="J8" i="27"/>
  <c r="J9" i="27"/>
  <c r="J10" i="27"/>
  <c r="J11" i="27"/>
  <c r="J12" i="27"/>
  <c r="J13" i="27"/>
  <c r="J14" i="27"/>
  <c r="J15" i="27"/>
  <c r="J16" i="27"/>
  <c r="J17" i="27"/>
  <c r="J18" i="27"/>
  <c r="J19" i="27"/>
  <c r="J20" i="27"/>
  <c r="J21" i="27"/>
  <c r="J22" i="27"/>
  <c r="J23" i="27"/>
  <c r="J24" i="27"/>
  <c r="J25" i="27"/>
  <c r="J26" i="27"/>
  <c r="J27" i="27"/>
  <c r="J28" i="27"/>
  <c r="J29" i="27"/>
  <c r="J30" i="27"/>
  <c r="J31" i="27"/>
  <c r="J32" i="27"/>
  <c r="J33" i="27"/>
  <c r="J34" i="27"/>
  <c r="J35" i="27"/>
  <c r="J36" i="27"/>
  <c r="J37" i="27"/>
  <c r="J38" i="27"/>
  <c r="J39" i="27"/>
  <c r="J40" i="27"/>
  <c r="J41" i="27"/>
  <c r="J42" i="27"/>
  <c r="J43" i="27"/>
  <c r="J44" i="27"/>
  <c r="J45" i="27"/>
  <c r="J46" i="27"/>
  <c r="J47" i="27"/>
  <c r="J48" i="27"/>
  <c r="J49" i="27"/>
  <c r="J50" i="27"/>
  <c r="J51" i="27"/>
  <c r="J52" i="27"/>
  <c r="J53" i="27"/>
  <c r="J54" i="27"/>
  <c r="J55" i="27"/>
  <c r="J56" i="27"/>
  <c r="J57" i="27"/>
  <c r="J58" i="27"/>
  <c r="J59" i="27"/>
  <c r="J60" i="27"/>
  <c r="J61" i="27"/>
  <c r="J62" i="27"/>
  <c r="J63" i="27"/>
  <c r="J64" i="27"/>
  <c r="J65" i="27"/>
  <c r="J66" i="27"/>
  <c r="J67" i="27"/>
  <c r="J68" i="27"/>
  <c r="J69" i="27"/>
  <c r="J70" i="27"/>
  <c r="J71" i="27"/>
  <c r="J72" i="27"/>
  <c r="J73" i="27"/>
  <c r="J74" i="27"/>
  <c r="J75" i="27"/>
  <c r="J76" i="27"/>
  <c r="J77" i="27"/>
  <c r="J78" i="27"/>
  <c r="J79" i="27"/>
  <c r="J80" i="27"/>
  <c r="J81" i="27"/>
  <c r="J82" i="27"/>
  <c r="J83" i="27"/>
  <c r="J84" i="27"/>
  <c r="J85" i="27"/>
  <c r="J86" i="27"/>
  <c r="J87" i="27"/>
  <c r="J88" i="27"/>
  <c r="J89" i="27"/>
  <c r="J90" i="27"/>
  <c r="J91" i="27"/>
  <c r="J92" i="27"/>
  <c r="J93" i="27"/>
  <c r="J94" i="27"/>
  <c r="J95" i="27"/>
  <c r="J96" i="27"/>
  <c r="J97" i="27"/>
  <c r="J98" i="27"/>
  <c r="J99" i="27"/>
  <c r="J100" i="27"/>
  <c r="J101" i="27"/>
  <c r="J102" i="27"/>
  <c r="J103" i="27"/>
  <c r="J104" i="27"/>
  <c r="J105" i="27"/>
  <c r="J106" i="27"/>
  <c r="J107" i="27"/>
  <c r="J109" i="27"/>
  <c r="J110" i="27"/>
  <c r="J115" i="27"/>
  <c r="J116" i="27"/>
  <c r="J117" i="27"/>
  <c r="J118" i="27"/>
  <c r="J119" i="27"/>
  <c r="J120" i="27"/>
  <c r="J121" i="27"/>
  <c r="J122" i="27"/>
  <c r="J123" i="27"/>
  <c r="J124" i="27"/>
  <c r="J125" i="27"/>
  <c r="J126" i="27"/>
  <c r="J127" i="27"/>
  <c r="J128" i="27"/>
  <c r="J129" i="27"/>
  <c r="J130" i="27"/>
  <c r="J131" i="27"/>
  <c r="J132" i="27"/>
  <c r="J133" i="27"/>
  <c r="J134" i="27"/>
  <c r="J135" i="27"/>
  <c r="J136" i="27"/>
  <c r="J137" i="27"/>
  <c r="J138" i="27"/>
  <c r="J139" i="27"/>
  <c r="J140" i="27"/>
  <c r="J141" i="27"/>
  <c r="J142" i="27"/>
  <c r="J143" i="27"/>
  <c r="J144" i="27"/>
  <c r="J145" i="27"/>
  <c r="J146" i="27"/>
  <c r="J147" i="27"/>
  <c r="J148" i="27"/>
  <c r="J149" i="27"/>
  <c r="J150" i="27"/>
  <c r="J151" i="27"/>
  <c r="J152" i="27"/>
  <c r="J153" i="27"/>
  <c r="J154" i="27"/>
  <c r="J155" i="27"/>
  <c r="J156" i="27"/>
  <c r="F4" i="27"/>
  <c r="E8" i="30" s="1"/>
  <c r="E4" i="27"/>
  <c r="D8" i="30" s="1"/>
  <c r="D4" i="27"/>
  <c r="C8" i="30" s="1"/>
  <c r="BG4" i="27"/>
  <c r="BF7" i="28" s="1"/>
  <c r="BF4" i="27"/>
  <c r="BE8" i="30" s="1"/>
  <c r="BE4" i="27"/>
  <c r="BD7" i="28" s="1"/>
  <c r="BD4" i="27"/>
  <c r="BC8" i="30" s="1"/>
  <c r="BC4" i="27"/>
  <c r="BB8" i="30" s="1"/>
  <c r="BB4" i="27"/>
  <c r="BA8" i="30" s="1"/>
  <c r="AZ4" i="27"/>
  <c r="AY7" i="28" s="1"/>
  <c r="AY4" i="27"/>
  <c r="AX8" i="30" s="1"/>
  <c r="AW4" i="27"/>
  <c r="AV7" i="28" s="1"/>
  <c r="AV4" i="27"/>
  <c r="AU8" i="30" s="1"/>
  <c r="AT4" i="27"/>
  <c r="AS8" i="30" s="1"/>
  <c r="AS4" i="27"/>
  <c r="AR7" i="28" s="1"/>
  <c r="AQ4" i="27"/>
  <c r="AP7" i="28" s="1"/>
  <c r="AP4" i="27"/>
  <c r="AO8" i="30" s="1"/>
  <c r="AO4" i="27"/>
  <c r="AN7" i="28" s="1"/>
  <c r="AM4" i="27"/>
  <c r="AL8" i="30" s="1"/>
  <c r="AL4" i="27"/>
  <c r="AK8" i="30" s="1"/>
  <c r="AK4" i="27"/>
  <c r="AJ7" i="28" s="1"/>
  <c r="AJ4" i="27"/>
  <c r="AI7" i="28" s="1"/>
  <c r="AI4" i="27"/>
  <c r="AH7" i="28" s="1"/>
  <c r="AH4" i="27"/>
  <c r="AG8" i="30" s="1"/>
  <c r="AF4" i="27"/>
  <c r="AE8" i="30" s="1"/>
  <c r="AE4" i="27"/>
  <c r="AD8" i="30" s="1"/>
  <c r="AD4" i="27"/>
  <c r="AC8" i="30" s="1"/>
  <c r="AC4" i="27"/>
  <c r="AB7" i="28" s="1"/>
  <c r="AB4" i="27"/>
  <c r="AA7" i="28" s="1"/>
  <c r="Z4" i="27"/>
  <c r="Y7" i="28" s="1"/>
  <c r="Y4" i="27"/>
  <c r="X8" i="30" s="1"/>
  <c r="X4" i="27"/>
  <c r="W8" i="30" s="1"/>
  <c r="W4" i="27"/>
  <c r="V8" i="30" s="1"/>
  <c r="V4" i="27"/>
  <c r="U8" i="30" s="1"/>
  <c r="U4" i="27"/>
  <c r="T8" i="30" s="1"/>
  <c r="T4" i="27"/>
  <c r="S7" i="28" s="1"/>
  <c r="S4" i="27"/>
  <c r="R7" i="28" s="1"/>
  <c r="R4" i="27"/>
  <c r="Q7" i="28" s="1"/>
  <c r="Q4" i="27"/>
  <c r="P8" i="30" s="1"/>
  <c r="P4" i="27"/>
  <c r="O8" i="30" s="1"/>
  <c r="O4" i="27"/>
  <c r="N8" i="30" s="1"/>
  <c r="N4" i="27"/>
  <c r="M8" i="30" s="1"/>
  <c r="M4" i="27"/>
  <c r="L8" i="30" s="1"/>
  <c r="L4" i="27"/>
  <c r="K7" i="28" s="1"/>
  <c r="K4" i="27"/>
  <c r="K323" i="27" s="1"/>
  <c r="I4" i="27"/>
  <c r="H7" i="28" s="1"/>
  <c r="H4" i="27"/>
  <c r="G8" i="30" s="1"/>
  <c r="G4" i="27"/>
  <c r="F8" i="30" s="1"/>
  <c r="BK4" i="27"/>
  <c r="BK5" i="27"/>
  <c r="BK6" i="27"/>
  <c r="BK7" i="27"/>
  <c r="BK8" i="27"/>
  <c r="BK9" i="27"/>
  <c r="BK10" i="27"/>
  <c r="BK11" i="27"/>
  <c r="BK12" i="27"/>
  <c r="BK13" i="27"/>
  <c r="BK14" i="27"/>
  <c r="BK15" i="27"/>
  <c r="BK16" i="27"/>
  <c r="BK17" i="27"/>
  <c r="BK18" i="27"/>
  <c r="BK19" i="27"/>
  <c r="BK20" i="27"/>
  <c r="BK21" i="27"/>
  <c r="BK22" i="27"/>
  <c r="BK23" i="27"/>
  <c r="BK24" i="27"/>
  <c r="BK25" i="27"/>
  <c r="BK26" i="27"/>
  <c r="BK27" i="27"/>
  <c r="BK28" i="27"/>
  <c r="BK29" i="27"/>
  <c r="BK30" i="27"/>
  <c r="BK31" i="27"/>
  <c r="BK32" i="27"/>
  <c r="BK33" i="27"/>
  <c r="BK34" i="27"/>
  <c r="BK35" i="27"/>
  <c r="BK36" i="27"/>
  <c r="BK37" i="27"/>
  <c r="BK38" i="27"/>
  <c r="BK39" i="27"/>
  <c r="BK40" i="27"/>
  <c r="BK41" i="27"/>
  <c r="BK42" i="27"/>
  <c r="BK43" i="27"/>
  <c r="BK44" i="27"/>
  <c r="BK45" i="27"/>
  <c r="BK46" i="27"/>
  <c r="BK47" i="27"/>
  <c r="BK48" i="27"/>
  <c r="BK49" i="27"/>
  <c r="BK50" i="27"/>
  <c r="BK51" i="27"/>
  <c r="BK52" i="27"/>
  <c r="AZ167" i="28" l="1"/>
  <c r="AP8" i="28"/>
  <c r="AP167" i="28"/>
  <c r="AP168" i="28" s="1"/>
  <c r="AH167" i="28"/>
  <c r="AH168" i="28" s="1"/>
  <c r="AH8" i="28"/>
  <c r="AR167" i="28"/>
  <c r="AR8" i="28"/>
  <c r="H167" i="28"/>
  <c r="H168" i="28" s="1"/>
  <c r="H8" i="28"/>
  <c r="Q167" i="28"/>
  <c r="Q168" i="28" s="1"/>
  <c r="Q8" i="28"/>
  <c r="Y167" i="28"/>
  <c r="Y168" i="28" s="1"/>
  <c r="Y8" i="28"/>
  <c r="AI167" i="28"/>
  <c r="AI168" i="28" s="1"/>
  <c r="AI8" i="28"/>
  <c r="BD167" i="28"/>
  <c r="BD168" i="28" s="1"/>
  <c r="BD8" i="28"/>
  <c r="R8" i="28"/>
  <c r="R167" i="28"/>
  <c r="R168" i="28" s="1"/>
  <c r="AA8" i="28"/>
  <c r="AA167" i="28"/>
  <c r="AA168" i="28" s="1"/>
  <c r="AJ8" i="28"/>
  <c r="AJ167" i="28"/>
  <c r="AJ168" i="28" s="1"/>
  <c r="K8" i="28"/>
  <c r="K167" i="28"/>
  <c r="K168" i="28" s="1"/>
  <c r="S8" i="28"/>
  <c r="S167" i="28"/>
  <c r="S168" i="28" s="1"/>
  <c r="AB8" i="28"/>
  <c r="AB167" i="28"/>
  <c r="AB168" i="28" s="1"/>
  <c r="AV167" i="28"/>
  <c r="AV168" i="28" s="1"/>
  <c r="AV8" i="28"/>
  <c r="BF8" i="28"/>
  <c r="BF167" i="28"/>
  <c r="BF168" i="28" s="1"/>
  <c r="AN167" i="28"/>
  <c r="AN168" i="28" s="1"/>
  <c r="AN8" i="28"/>
  <c r="AY8" i="28"/>
  <c r="AY167" i="28"/>
  <c r="AY168" i="28" s="1"/>
  <c r="BC7" i="28"/>
  <c r="AU7" i="28"/>
  <c r="AE7" i="28"/>
  <c r="W7" i="28"/>
  <c r="O7" i="28"/>
  <c r="G7" i="28"/>
  <c r="H8" i="30"/>
  <c r="Q8" i="30"/>
  <c r="Y8" i="30"/>
  <c r="AH8" i="30"/>
  <c r="AP8" i="30"/>
  <c r="AY8" i="30"/>
  <c r="BF8" i="30"/>
  <c r="BB7" i="28"/>
  <c r="AL7" i="28"/>
  <c r="AD7" i="28"/>
  <c r="V7" i="28"/>
  <c r="N7" i="28"/>
  <c r="F7" i="28"/>
  <c r="J8" i="30"/>
  <c r="R8" i="30"/>
  <c r="AA8" i="30"/>
  <c r="AI8" i="30"/>
  <c r="BA7" i="28"/>
  <c r="AS7" i="28"/>
  <c r="AK7" i="28"/>
  <c r="AC7" i="28"/>
  <c r="U7" i="28"/>
  <c r="M7" i="28"/>
  <c r="E7" i="28"/>
  <c r="K8" i="30"/>
  <c r="S8" i="30"/>
  <c r="AB8" i="30"/>
  <c r="AJ8" i="30"/>
  <c r="AR8" i="30"/>
  <c r="T7" i="28"/>
  <c r="L7" i="28"/>
  <c r="D7" i="28"/>
  <c r="J7" i="28"/>
  <c r="BE7" i="28"/>
  <c r="AX7" i="28"/>
  <c r="AO7" i="28"/>
  <c r="AG7" i="28"/>
  <c r="AN8" i="30"/>
  <c r="AV8" i="30"/>
  <c r="BD8" i="30"/>
  <c r="X7" i="28"/>
  <c r="P7" i="28"/>
  <c r="BS4" i="27"/>
  <c r="CY4" i="27"/>
  <c r="CS4" i="27"/>
  <c r="CZ4" i="27"/>
  <c r="CP4" i="27"/>
  <c r="BR4" i="27"/>
  <c r="CX4" i="27"/>
  <c r="BO4" i="27"/>
  <c r="DH4" i="27"/>
  <c r="CQ4" i="27"/>
  <c r="DF4" i="27"/>
  <c r="DA4" i="27"/>
  <c r="CB4" i="27"/>
  <c r="BY4" i="27"/>
  <c r="CL4" i="27"/>
  <c r="CJ4" i="27"/>
  <c r="CN4" i="27"/>
  <c r="CA4" i="27"/>
  <c r="BT4" i="27"/>
  <c r="CG4" i="27"/>
  <c r="DE4" i="27"/>
  <c r="CK4" i="27"/>
  <c r="DC4" i="27"/>
  <c r="BX4" i="27"/>
  <c r="BW4" i="27"/>
  <c r="BP4" i="27"/>
  <c r="CM4" i="27"/>
  <c r="CW4" i="27"/>
  <c r="DB4" i="27"/>
  <c r="CU4" i="27"/>
  <c r="BZ4" i="27"/>
  <c r="BM4" i="27"/>
  <c r="BN4" i="27"/>
  <c r="BU4" i="27"/>
  <c r="DG4" i="27"/>
  <c r="CI4" i="27"/>
  <c r="CF4" i="27"/>
  <c r="DD4" i="27"/>
  <c r="CE4" i="27"/>
  <c r="CT4" i="27"/>
  <c r="CC4" i="27"/>
  <c r="BQ4" i="27"/>
  <c r="CR4" i="27"/>
  <c r="CO4" i="27"/>
  <c r="CD4" i="27"/>
  <c r="CV4" i="27"/>
  <c r="CH4" i="27"/>
  <c r="BL4" i="27"/>
  <c r="BV4" i="27"/>
  <c r="AK8" i="28" l="1"/>
  <c r="AK167" i="28"/>
  <c r="BE167" i="28"/>
  <c r="BE168" i="28" s="1"/>
  <c r="BE8" i="28"/>
  <c r="X167" i="28"/>
  <c r="X168" i="28" s="1"/>
  <c r="X8" i="28"/>
  <c r="AG8" i="28"/>
  <c r="AG167" i="28"/>
  <c r="AG168" i="28" s="1"/>
  <c r="T8" i="28"/>
  <c r="T167" i="28"/>
  <c r="T168" i="28" s="1"/>
  <c r="M167" i="28"/>
  <c r="M168" i="28" s="1"/>
  <c r="M8" i="28"/>
  <c r="N167" i="28"/>
  <c r="N168" i="28" s="1"/>
  <c r="N8" i="28"/>
  <c r="AE167" i="28"/>
  <c r="AE168" i="28" s="1"/>
  <c r="AE8" i="28"/>
  <c r="AO8" i="28"/>
  <c r="AO167" i="28"/>
  <c r="U167" i="28"/>
  <c r="U168" i="28" s="1"/>
  <c r="U8" i="28"/>
  <c r="V167" i="28"/>
  <c r="V168" i="28" s="1"/>
  <c r="V8" i="28"/>
  <c r="AU8" i="28"/>
  <c r="AU167" i="28"/>
  <c r="AU168" i="28" s="1"/>
  <c r="AX8" i="28"/>
  <c r="AX167" i="28"/>
  <c r="AC8" i="28"/>
  <c r="AC167" i="28"/>
  <c r="AC168" i="28" s="1"/>
  <c r="AD167" i="28"/>
  <c r="AD8" i="28"/>
  <c r="BC167" i="28"/>
  <c r="BC8" i="28"/>
  <c r="AL167" i="28"/>
  <c r="AL168" i="28" s="1"/>
  <c r="AL8" i="28"/>
  <c r="AR168" i="28"/>
  <c r="AS167" i="28"/>
  <c r="AS8" i="28"/>
  <c r="BB167" i="28"/>
  <c r="BB168" i="28" s="1"/>
  <c r="BB8" i="28"/>
  <c r="BA167" i="28"/>
  <c r="BA168" i="28" s="1"/>
  <c r="BA8" i="28"/>
  <c r="G167" i="28"/>
  <c r="G168" i="28" s="1"/>
  <c r="G8" i="28"/>
  <c r="D8" i="28"/>
  <c r="D167" i="28"/>
  <c r="D168" i="28" s="1"/>
  <c r="O167" i="28"/>
  <c r="O168" i="28" s="1"/>
  <c r="O8" i="28"/>
  <c r="P167" i="28"/>
  <c r="P168" i="28" s="1"/>
  <c r="P8" i="28"/>
  <c r="J8" i="28"/>
  <c r="J167" i="28"/>
  <c r="J168" i="28" s="1"/>
  <c r="L8" i="28"/>
  <c r="L167" i="28"/>
  <c r="L168" i="28" s="1"/>
  <c r="E167" i="28"/>
  <c r="E168" i="28" s="1"/>
  <c r="E8" i="28"/>
  <c r="F167" i="28"/>
  <c r="F8" i="28"/>
  <c r="W167" i="28"/>
  <c r="W8" i="28"/>
  <c r="BC168" i="28" l="1"/>
  <c r="AS168" i="28"/>
  <c r="AD168" i="28"/>
  <c r="W168" i="28"/>
  <c r="AX168" i="28"/>
  <c r="AO168" i="28"/>
  <c r="AK168" i="28"/>
  <c r="F168" i="28"/>
  <c r="AI162" i="27" l="1"/>
  <c r="K162" i="27"/>
  <c r="J5" i="27"/>
  <c r="AI156" i="27"/>
  <c r="K16" i="10"/>
  <c r="K17" i="10"/>
  <c r="K18" i="10"/>
  <c r="K19" i="10"/>
  <c r="K20" i="10"/>
  <c r="K21" i="10"/>
  <c r="K324" i="27" s="1"/>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15" i="10"/>
  <c r="K398" i="27" l="1"/>
  <c r="K390" i="27"/>
  <c r="K396" i="27"/>
  <c r="K395" i="27"/>
  <c r="K401" i="27"/>
  <c r="K402" i="27"/>
  <c r="K394" i="27"/>
  <c r="K386" i="27"/>
  <c r="K385" i="27"/>
  <c r="K392" i="27"/>
  <c r="K391" i="27"/>
  <c r="K383" i="27"/>
  <c r="K393" i="27"/>
  <c r="K163" i="27"/>
  <c r="AI163" i="27"/>
  <c r="AI242" i="27" s="1"/>
  <c r="BI5" i="27"/>
  <c r="AI158" i="27"/>
  <c r="K158" i="27"/>
  <c r="AI157" i="27"/>
  <c r="K237" i="27" l="1"/>
  <c r="K229" i="27"/>
  <c r="K235" i="27"/>
  <c r="K234" i="27"/>
  <c r="K230" i="27"/>
  <c r="K241" i="27"/>
  <c r="K233" i="27"/>
  <c r="K225" i="27"/>
  <c r="K222" i="27"/>
  <c r="K240" i="27"/>
  <c r="K232" i="27"/>
  <c r="K224" i="27"/>
  <c r="K231" i="27"/>
  <c r="AH9" i="30"/>
  <c r="AH7" i="30" s="1"/>
  <c r="J9" i="30"/>
  <c r="J7" i="30" s="1"/>
  <c r="BG158" i="27"/>
  <c r="BG157" i="27"/>
  <c r="BG323" i="27" l="1"/>
  <c r="BG162" i="27"/>
  <c r="BG324" i="27" l="1"/>
  <c r="BG163" i="27"/>
  <c r="BI148" i="27"/>
  <c r="BI156" i="27"/>
  <c r="BI155" i="27"/>
  <c r="BI154" i="27"/>
  <c r="BI153" i="27"/>
  <c r="BI152" i="27"/>
  <c r="BI151" i="27"/>
  <c r="BI150" i="27"/>
  <c r="BI149" i="27"/>
  <c r="BI147" i="27"/>
  <c r="BI146" i="27"/>
  <c r="BI145" i="27"/>
  <c r="BI144" i="27"/>
  <c r="BI143" i="27"/>
  <c r="BI142" i="27"/>
  <c r="BI141" i="27"/>
  <c r="BI140" i="27"/>
  <c r="BI139" i="27"/>
  <c r="BI138" i="27"/>
  <c r="BI137" i="27"/>
  <c r="BI136" i="27"/>
  <c r="BI135" i="27"/>
  <c r="BI134" i="27"/>
  <c r="BI133" i="27"/>
  <c r="BI132" i="27"/>
  <c r="BI131" i="27"/>
  <c r="BI130" i="27"/>
  <c r="BI129" i="27"/>
  <c r="BI128" i="27"/>
  <c r="BI127" i="27"/>
  <c r="BI126" i="27"/>
  <c r="BI125" i="27"/>
  <c r="BI124" i="27"/>
  <c r="BI123" i="27"/>
  <c r="BI122" i="27"/>
  <c r="BI121" i="27"/>
  <c r="BI120" i="27"/>
  <c r="BI119" i="27"/>
  <c r="BI118" i="27"/>
  <c r="BI117" i="27"/>
  <c r="BI116" i="27"/>
  <c r="BI115" i="27"/>
  <c r="BI114" i="27"/>
  <c r="BI113" i="27"/>
  <c r="BI112" i="27"/>
  <c r="BI111" i="27"/>
  <c r="BI110" i="27"/>
  <c r="BI109" i="27"/>
  <c r="BI108" i="27"/>
  <c r="BI107" i="27"/>
  <c r="BI106" i="27"/>
  <c r="BI105" i="27"/>
  <c r="BI104" i="27"/>
  <c r="BI103" i="27"/>
  <c r="BI102" i="27"/>
  <c r="BI101" i="27"/>
  <c r="BI100" i="27"/>
  <c r="BI99" i="27"/>
  <c r="BI98" i="27"/>
  <c r="BI97" i="27"/>
  <c r="BI96" i="27"/>
  <c r="BI95" i="27"/>
  <c r="BI94" i="27"/>
  <c r="BI93" i="27"/>
  <c r="BI92" i="27"/>
  <c r="BI91" i="27"/>
  <c r="BI90" i="27"/>
  <c r="BI89" i="27"/>
  <c r="BI88" i="27"/>
  <c r="BI87" i="27"/>
  <c r="BI86" i="27"/>
  <c r="BI85" i="27"/>
  <c r="BI84" i="27"/>
  <c r="BI83" i="27"/>
  <c r="BI82" i="27"/>
  <c r="BI81" i="27"/>
  <c r="BI80" i="27"/>
  <c r="BI79" i="27"/>
  <c r="BI78" i="27"/>
  <c r="BI77" i="27"/>
  <c r="BI76" i="27"/>
  <c r="BI75" i="27"/>
  <c r="BI74" i="27"/>
  <c r="BI73" i="27"/>
  <c r="BI72" i="27"/>
  <c r="BI71" i="27"/>
  <c r="BI70" i="27"/>
  <c r="BI69" i="27"/>
  <c r="BI68" i="27"/>
  <c r="BI67" i="27"/>
  <c r="BI66" i="27"/>
  <c r="BI65" i="27"/>
  <c r="BI64" i="27"/>
  <c r="BI63" i="27"/>
  <c r="BI62" i="27"/>
  <c r="BI61" i="27"/>
  <c r="BI60" i="27"/>
  <c r="BI59" i="27"/>
  <c r="BI58" i="27"/>
  <c r="BI57" i="27"/>
  <c r="BI56" i="27"/>
  <c r="BI55" i="27"/>
  <c r="BI54" i="27"/>
  <c r="BI53" i="27"/>
  <c r="BI52" i="27"/>
  <c r="BI51" i="27"/>
  <c r="BI50" i="27"/>
  <c r="BI49" i="27"/>
  <c r="BI48" i="27"/>
  <c r="BI47" i="27"/>
  <c r="BI46" i="27"/>
  <c r="BI45" i="27"/>
  <c r="BI44" i="27"/>
  <c r="BI43" i="27"/>
  <c r="BI42" i="27"/>
  <c r="BI41" i="27"/>
  <c r="BI40" i="27"/>
  <c r="BI39" i="27"/>
  <c r="BI38" i="27"/>
  <c r="BI37" i="27"/>
  <c r="BI36" i="27"/>
  <c r="BI35" i="27"/>
  <c r="BI34" i="27"/>
  <c r="BI33" i="27"/>
  <c r="BI32" i="27"/>
  <c r="BI31" i="27"/>
  <c r="BI30" i="27"/>
  <c r="BI29" i="27"/>
  <c r="BI28" i="27"/>
  <c r="BI27" i="27"/>
  <c r="BI26" i="27"/>
  <c r="BI25" i="27"/>
  <c r="BI24" i="27"/>
  <c r="BI23" i="27"/>
  <c r="BI22" i="27"/>
  <c r="BI21" i="27"/>
  <c r="BI20" i="27"/>
  <c r="BI19" i="27"/>
  <c r="BI18" i="27"/>
  <c r="BI17" i="27"/>
  <c r="BI16" i="27"/>
  <c r="BI15" i="27"/>
  <c r="BI14" i="27"/>
  <c r="BI13" i="27"/>
  <c r="AZ157" i="27"/>
  <c r="BG406" i="27" l="1"/>
  <c r="BG405" i="27"/>
  <c r="BG409" i="27"/>
  <c r="BG411" i="27"/>
  <c r="BG410" i="27"/>
  <c r="BG408" i="27"/>
  <c r="BG245" i="27"/>
  <c r="BG244" i="27"/>
  <c r="BG250" i="27"/>
  <c r="BG249" i="27"/>
  <c r="BG248" i="27"/>
  <c r="BG247" i="27"/>
  <c r="BF9" i="30"/>
  <c r="BF7" i="30" s="1"/>
  <c r="Z162" i="27"/>
  <c r="Z323" i="27"/>
  <c r="AO323" i="27"/>
  <c r="AO162" i="27"/>
  <c r="AO324" i="27" l="1"/>
  <c r="Z163" i="27"/>
  <c r="Z287" i="27" s="1"/>
  <c r="AO163" i="27"/>
  <c r="Z324" i="27"/>
  <c r="Z448" i="27" s="1"/>
  <c r="H161" i="17"/>
  <c r="H160" i="17"/>
  <c r="H159" i="17"/>
  <c r="H158" i="17"/>
  <c r="H157" i="17"/>
  <c r="H156" i="17"/>
  <c r="H155" i="17"/>
  <c r="H154" i="17"/>
  <c r="H153" i="17"/>
  <c r="H152" i="17"/>
  <c r="H151" i="17"/>
  <c r="H150" i="17"/>
  <c r="H149" i="17"/>
  <c r="H148" i="17"/>
  <c r="H147" i="17"/>
  <c r="H146" i="17"/>
  <c r="H145" i="17"/>
  <c r="H144" i="17"/>
  <c r="H143" i="17"/>
  <c r="H142" i="17"/>
  <c r="H141" i="17"/>
  <c r="H140" i="17"/>
  <c r="H139" i="17"/>
  <c r="H138" i="17"/>
  <c r="H137" i="17"/>
  <c r="H136" i="17"/>
  <c r="H135" i="17"/>
  <c r="H134" i="17"/>
  <c r="H133" i="17"/>
  <c r="H132" i="17"/>
  <c r="H131" i="17"/>
  <c r="H130" i="17"/>
  <c r="H129" i="17"/>
  <c r="H128" i="17"/>
  <c r="H127" i="17"/>
  <c r="H126" i="17"/>
  <c r="H125" i="17"/>
  <c r="H124" i="17"/>
  <c r="H123" i="17"/>
  <c r="H122" i="17"/>
  <c r="H121" i="17"/>
  <c r="H120" i="17"/>
  <c r="H119" i="17"/>
  <c r="H118" i="17"/>
  <c r="H117" i="17"/>
  <c r="H116" i="17"/>
  <c r="H115" i="17"/>
  <c r="H114" i="17"/>
  <c r="H113" i="17"/>
  <c r="H112" i="17"/>
  <c r="H111" i="17"/>
  <c r="H110" i="17"/>
  <c r="H109" i="17"/>
  <c r="H108" i="17"/>
  <c r="H107" i="17"/>
  <c r="H106" i="17"/>
  <c r="H105" i="17"/>
  <c r="H104" i="17"/>
  <c r="H103" i="17"/>
  <c r="H102" i="17"/>
  <c r="H101" i="17"/>
  <c r="H100" i="17"/>
  <c r="H99" i="17"/>
  <c r="H98" i="17"/>
  <c r="H97" i="17"/>
  <c r="H96" i="17"/>
  <c r="H95" i="17"/>
  <c r="H94" i="17"/>
  <c r="H93" i="17"/>
  <c r="H92" i="17"/>
  <c r="H91" i="17"/>
  <c r="H90" i="17"/>
  <c r="H89" i="17"/>
  <c r="H88" i="17"/>
  <c r="H87" i="17"/>
  <c r="H86" i="17"/>
  <c r="H85" i="17"/>
  <c r="H84" i="17"/>
  <c r="H83" i="17"/>
  <c r="H82" i="17"/>
  <c r="H81" i="17"/>
  <c r="H80" i="17"/>
  <c r="H79" i="17"/>
  <c r="H78" i="17"/>
  <c r="H77" i="17"/>
  <c r="H76" i="17"/>
  <c r="H75" i="17"/>
  <c r="H74" i="17"/>
  <c r="H73" i="17"/>
  <c r="H72" i="17"/>
  <c r="H71" i="17"/>
  <c r="H70" i="17"/>
  <c r="H69" i="17"/>
  <c r="H68" i="17"/>
  <c r="H67" i="17"/>
  <c r="H66" i="17"/>
  <c r="H65" i="17"/>
  <c r="H64" i="17"/>
  <c r="H63" i="17"/>
  <c r="H62" i="17"/>
  <c r="H61" i="17"/>
  <c r="H60" i="17"/>
  <c r="H59" i="17"/>
  <c r="H58" i="17"/>
  <c r="H57" i="17"/>
  <c r="H56" i="17"/>
  <c r="H55" i="17"/>
  <c r="H54" i="17"/>
  <c r="H53" i="17"/>
  <c r="H52" i="17"/>
  <c r="H51" i="17"/>
  <c r="H50" i="17"/>
  <c r="H49" i="17"/>
  <c r="H48" i="17"/>
  <c r="H47" i="17"/>
  <c r="H46" i="17"/>
  <c r="H45" i="17"/>
  <c r="H44" i="17"/>
  <c r="H43" i="17"/>
  <c r="H42" i="17"/>
  <c r="H41" i="17"/>
  <c r="H40" i="17"/>
  <c r="H39" i="17"/>
  <c r="H38" i="17"/>
  <c r="H37" i="17"/>
  <c r="H36" i="17"/>
  <c r="H35" i="17"/>
  <c r="H34" i="17"/>
  <c r="H33" i="17"/>
  <c r="H32" i="17"/>
  <c r="H31" i="17"/>
  <c r="H30" i="17"/>
  <c r="H29" i="17"/>
  <c r="H28" i="17"/>
  <c r="H27" i="17"/>
  <c r="H26" i="17"/>
  <c r="H25" i="17"/>
  <c r="H24" i="17"/>
  <c r="H23" i="17"/>
  <c r="H22" i="17"/>
  <c r="H21" i="17"/>
  <c r="H20" i="17"/>
  <c r="H19" i="17"/>
  <c r="H18" i="17"/>
  <c r="H17" i="17"/>
  <c r="H16" i="17"/>
  <c r="H15" i="17"/>
  <c r="H14" i="17"/>
  <c r="H13" i="17"/>
  <c r="H12" i="17"/>
  <c r="H11" i="17"/>
  <c r="H10" i="17"/>
  <c r="G161" i="17"/>
  <c r="G160" i="17"/>
  <c r="G159" i="17"/>
  <c r="G158" i="17"/>
  <c r="G157" i="17"/>
  <c r="G156" i="17"/>
  <c r="G155" i="17"/>
  <c r="G154" i="17"/>
  <c r="G153" i="17"/>
  <c r="G152" i="17"/>
  <c r="G151" i="17"/>
  <c r="G150" i="17"/>
  <c r="G149" i="17"/>
  <c r="G148" i="17"/>
  <c r="G147" i="17"/>
  <c r="G146" i="17"/>
  <c r="G145" i="17"/>
  <c r="G144" i="17"/>
  <c r="G143" i="17"/>
  <c r="G142" i="17"/>
  <c r="G141" i="17"/>
  <c r="G140" i="17"/>
  <c r="G139" i="17"/>
  <c r="G138" i="17"/>
  <c r="G137" i="17"/>
  <c r="G136" i="17"/>
  <c r="G135" i="17"/>
  <c r="G134" i="17"/>
  <c r="G133" i="17"/>
  <c r="G132" i="17"/>
  <c r="G131" i="17"/>
  <c r="G130" i="17"/>
  <c r="G129" i="17"/>
  <c r="G128" i="17"/>
  <c r="G127" i="17"/>
  <c r="G126" i="17"/>
  <c r="G125" i="17"/>
  <c r="G124" i="17"/>
  <c r="G123" i="17"/>
  <c r="G122" i="17"/>
  <c r="G121" i="17"/>
  <c r="G120" i="17"/>
  <c r="G119" i="17"/>
  <c r="G118" i="17"/>
  <c r="G117" i="17"/>
  <c r="G116" i="17"/>
  <c r="G115" i="17"/>
  <c r="G114" i="17"/>
  <c r="G113" i="17"/>
  <c r="G112" i="17"/>
  <c r="G111" i="17"/>
  <c r="G110" i="17"/>
  <c r="G109" i="17"/>
  <c r="G108" i="17"/>
  <c r="G107" i="17"/>
  <c r="G106" i="17"/>
  <c r="G105" i="17"/>
  <c r="G104" i="17"/>
  <c r="G103" i="17"/>
  <c r="G102" i="17"/>
  <c r="G101" i="17"/>
  <c r="G100" i="17"/>
  <c r="G99" i="17"/>
  <c r="G98" i="17"/>
  <c r="G97" i="17"/>
  <c r="G96" i="17"/>
  <c r="G95" i="17"/>
  <c r="G94" i="17"/>
  <c r="G93" i="17"/>
  <c r="G92" i="17"/>
  <c r="G91" i="17"/>
  <c r="G90" i="17"/>
  <c r="G89" i="17"/>
  <c r="G88" i="17"/>
  <c r="G87" i="17"/>
  <c r="G86" i="17"/>
  <c r="G85" i="17"/>
  <c r="G84" i="17"/>
  <c r="G83" i="17"/>
  <c r="G82" i="17"/>
  <c r="G81" i="17"/>
  <c r="G80" i="17"/>
  <c r="G79" i="17"/>
  <c r="G78" i="17"/>
  <c r="G77" i="17"/>
  <c r="G76" i="17"/>
  <c r="G75" i="17"/>
  <c r="G74" i="17"/>
  <c r="G73" i="17"/>
  <c r="G72" i="17"/>
  <c r="G71" i="17"/>
  <c r="G70" i="17"/>
  <c r="G69" i="17"/>
  <c r="G68" i="17"/>
  <c r="G67" i="17"/>
  <c r="G66" i="17"/>
  <c r="G65" i="17"/>
  <c r="G64" i="17"/>
  <c r="G63" i="17"/>
  <c r="G62" i="17"/>
  <c r="G61" i="17"/>
  <c r="G60" i="17"/>
  <c r="G59"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G26" i="17"/>
  <c r="G25" i="17"/>
  <c r="G24" i="17"/>
  <c r="G23" i="17"/>
  <c r="G22" i="17"/>
  <c r="G21" i="17"/>
  <c r="G20" i="17"/>
  <c r="G19" i="17"/>
  <c r="G18" i="17"/>
  <c r="G17" i="17"/>
  <c r="G16" i="17"/>
  <c r="G15" i="17"/>
  <c r="G14" i="17"/>
  <c r="G13" i="17"/>
  <c r="G12" i="17"/>
  <c r="G11" i="17"/>
  <c r="G10" i="17"/>
  <c r="B81" i="17"/>
  <c r="B75" i="17"/>
  <c r="B44" i="17"/>
  <c r="AO384" i="27" l="1"/>
  <c r="AO378" i="27"/>
  <c r="AO461" i="27"/>
  <c r="AO381" i="27"/>
  <c r="AO380" i="27"/>
  <c r="AO379" i="27"/>
  <c r="AO377" i="27"/>
  <c r="AO353" i="27"/>
  <c r="AO223" i="27"/>
  <c r="AO300" i="27"/>
  <c r="AO220" i="27"/>
  <c r="AO219" i="27"/>
  <c r="AO218" i="27"/>
  <c r="AO192" i="27"/>
  <c r="AO217" i="27"/>
  <c r="AO216" i="27"/>
  <c r="AN9" i="30"/>
  <c r="AN7" i="30" s="1"/>
  <c r="Y9" i="30"/>
  <c r="Y7" i="30" s="1"/>
  <c r="E12" i="12"/>
  <c r="E12" i="6" l="1"/>
  <c r="D13" i="17" s="1"/>
  <c r="C6" i="6" l="1"/>
  <c r="D6" i="6"/>
  <c r="D8" i="6"/>
  <c r="E8" i="6"/>
  <c r="F8" i="6"/>
  <c r="G8" i="6"/>
  <c r="H8" i="6"/>
  <c r="I8" i="6"/>
  <c r="J8" i="6"/>
  <c r="K8" i="6"/>
  <c r="L8" i="6"/>
  <c r="M8" i="6"/>
  <c r="N8" i="6"/>
  <c r="O8" i="6"/>
  <c r="B9" i="6"/>
  <c r="C9" i="6"/>
  <c r="B8" i="5" s="1"/>
  <c r="D9" i="6"/>
  <c r="C10" i="17" s="1"/>
  <c r="E9" i="6"/>
  <c r="D10" i="17" s="1"/>
  <c r="F9" i="6"/>
  <c r="E10" i="17" s="1"/>
  <c r="G9" i="6"/>
  <c r="H9" i="6"/>
  <c r="I9" i="6"/>
  <c r="J9" i="6"/>
  <c r="K9" i="6"/>
  <c r="L9" i="6"/>
  <c r="M9" i="6"/>
  <c r="N9" i="6"/>
  <c r="O9" i="6"/>
  <c r="C10" i="6"/>
  <c r="B9" i="5" s="1"/>
  <c r="D10" i="6"/>
  <c r="E10" i="6"/>
  <c r="F10" i="6"/>
  <c r="E11" i="17" s="1"/>
  <c r="G10" i="6"/>
  <c r="I11" i="17" s="1"/>
  <c r="H10" i="6"/>
  <c r="J11" i="17" s="1"/>
  <c r="I10" i="6"/>
  <c r="J10" i="6"/>
  <c r="K10" i="6"/>
  <c r="L10" i="6"/>
  <c r="D11" i="13" s="1"/>
  <c r="M10" i="6"/>
  <c r="N10" i="6"/>
  <c r="O10" i="6"/>
  <c r="C11" i="6"/>
  <c r="B10" i="5" s="1"/>
  <c r="D11" i="6"/>
  <c r="C12" i="17" s="1"/>
  <c r="E11" i="6"/>
  <c r="F11" i="6"/>
  <c r="E12" i="17" s="1"/>
  <c r="G11" i="6"/>
  <c r="I12" i="17" s="1"/>
  <c r="H11" i="6"/>
  <c r="J12" i="17" s="1"/>
  <c r="I11" i="6"/>
  <c r="J11" i="6"/>
  <c r="K11" i="6"/>
  <c r="L11" i="6"/>
  <c r="M11" i="6"/>
  <c r="N11" i="6"/>
  <c r="O11" i="6"/>
  <c r="B12" i="6"/>
  <c r="C12" i="6"/>
  <c r="B11" i="5" s="1"/>
  <c r="D12" i="6"/>
  <c r="C13" i="17" s="1"/>
  <c r="F12" i="6"/>
  <c r="E13" i="17" s="1"/>
  <c r="G12" i="6"/>
  <c r="I13" i="17" s="1"/>
  <c r="H12" i="6"/>
  <c r="J13" i="17" s="1"/>
  <c r="I12" i="6"/>
  <c r="J12" i="6"/>
  <c r="K12" i="6"/>
  <c r="L12" i="6"/>
  <c r="M12" i="6"/>
  <c r="N12" i="6"/>
  <c r="O12" i="6"/>
  <c r="D11" i="5"/>
  <c r="D11" i="17" l="1"/>
  <c r="C11" i="13"/>
  <c r="C9" i="5"/>
  <c r="C11" i="17"/>
  <c r="B11" i="13"/>
  <c r="D9" i="5"/>
  <c r="D10" i="5"/>
  <c r="D12" i="17"/>
  <c r="C11" i="5"/>
  <c r="C10" i="5"/>
  <c r="D8" i="5"/>
  <c r="C8" i="5"/>
  <c r="O100" i="6"/>
  <c r="AM43" i="17" l="1"/>
  <c r="AN43" i="17" s="1"/>
  <c r="AF44" i="17"/>
  <c r="J44" i="17"/>
  <c r="E44" i="17"/>
  <c r="A43" i="28" l="1"/>
  <c r="C44" i="17"/>
  <c r="D42" i="5"/>
  <c r="D44" i="17"/>
  <c r="C39" i="27"/>
  <c r="C199" i="27" s="1"/>
  <c r="I44" i="17"/>
  <c r="B43" i="28"/>
  <c r="B203" i="28" s="1"/>
  <c r="A39" i="27"/>
  <c r="C42" i="5"/>
  <c r="B39" i="27"/>
  <c r="B199" i="27" s="1"/>
  <c r="A203" i="28" l="1"/>
  <c r="A199" i="27"/>
  <c r="A44" i="30"/>
  <c r="BJ44" i="30" s="1"/>
  <c r="A360" i="27"/>
  <c r="B360" i="27"/>
  <c r="G12" i="12" l="1"/>
  <c r="E13" i="12"/>
  <c r="G13" i="12"/>
  <c r="AM81" i="17" l="1"/>
  <c r="AN81" i="17" s="1"/>
  <c r="AF81" i="17"/>
  <c r="AL81" i="17"/>
  <c r="AO81" i="17"/>
  <c r="AP81" i="17" s="1"/>
  <c r="J81" i="17"/>
  <c r="C81" i="17"/>
  <c r="D79" i="5" l="1"/>
  <c r="D81" i="17"/>
  <c r="C76" i="27"/>
  <c r="C236" i="27" s="1"/>
  <c r="I81" i="17"/>
  <c r="A76" i="27"/>
  <c r="A81" i="30" s="1"/>
  <c r="BJ81" i="30" s="1"/>
  <c r="A80" i="28"/>
  <c r="C79" i="5"/>
  <c r="B76" i="27"/>
  <c r="B80" i="28"/>
  <c r="B240" i="28" s="1"/>
  <c r="AM12" i="17"/>
  <c r="AN12" i="17" s="1"/>
  <c r="A240" i="28" l="1"/>
  <c r="B236" i="27"/>
  <c r="B397" i="27"/>
  <c r="A236" i="27"/>
  <c r="A397" i="27"/>
  <c r="AF11" i="17"/>
  <c r="AC11" i="17"/>
  <c r="U11" i="17"/>
  <c r="AO11" i="17"/>
  <c r="R11" i="17"/>
  <c r="O11" i="17"/>
  <c r="B11" i="17"/>
  <c r="AC10" i="17"/>
  <c r="U10" i="17"/>
  <c r="AO10" i="17"/>
  <c r="R10" i="17"/>
  <c r="O10" i="17"/>
  <c r="J10" i="17"/>
  <c r="I10" i="17"/>
  <c r="AF12" i="17"/>
  <c r="AC12" i="17"/>
  <c r="U12" i="17"/>
  <c r="AO12" i="17"/>
  <c r="AP12" i="17" s="1"/>
  <c r="R12" i="17"/>
  <c r="O12" i="17"/>
  <c r="B12" i="17"/>
  <c r="V11" i="17" l="1"/>
  <c r="Y11" i="17" s="1"/>
  <c r="V12" i="17"/>
  <c r="X12" i="17" s="1"/>
  <c r="AB10" i="17"/>
  <c r="AA10" i="17"/>
  <c r="AD10" i="17" a="1"/>
  <c r="AD10" i="17" s="1"/>
  <c r="AE10" i="17" a="1"/>
  <c r="AE10" i="17" s="1"/>
  <c r="AD11" i="17" a="1"/>
  <c r="AD11" i="17" s="1"/>
  <c r="AE11" i="17" a="1"/>
  <c r="AE11" i="17" s="1"/>
  <c r="V10" i="17"/>
  <c r="Z10" i="17" s="1"/>
  <c r="AG11" i="17"/>
  <c r="AH11" i="17"/>
  <c r="AE12" i="17" a="1"/>
  <c r="AE12" i="17" s="1"/>
  <c r="AD12" i="17" a="1"/>
  <c r="AD12" i="17" s="1"/>
  <c r="AH12" i="17"/>
  <c r="AG12" i="17"/>
  <c r="Z12" i="17"/>
  <c r="A5" i="27"/>
  <c r="B9" i="28"/>
  <c r="B169" i="28" s="1"/>
  <c r="C5" i="27"/>
  <c r="C165" i="27" s="1"/>
  <c r="A9" i="28"/>
  <c r="B10" i="17"/>
  <c r="AF10" i="17"/>
  <c r="B5" i="27"/>
  <c r="E2" i="19"/>
  <c r="B2" i="19"/>
  <c r="E1" i="19"/>
  <c r="B1" i="19"/>
  <c r="Y10" i="17" l="1"/>
  <c r="W10" i="17"/>
  <c r="Z11" i="17"/>
  <c r="W11" i="17"/>
  <c r="AB11" i="17" s="1"/>
  <c r="X11" i="17"/>
  <c r="Y12" i="17"/>
  <c r="W12" i="17"/>
  <c r="X10" i="17"/>
  <c r="A10" i="30"/>
  <c r="AH10" i="17"/>
  <c r="AG10" i="17"/>
  <c r="A169" i="28"/>
  <c r="A165" i="27"/>
  <c r="A326" i="27"/>
  <c r="B165" i="27"/>
  <c r="B326" i="27"/>
  <c r="B2" i="9"/>
  <c r="AA11" i="17" l="1"/>
  <c r="AB12" i="17"/>
  <c r="AA12" i="17"/>
  <c r="AW169" i="28"/>
  <c r="AW9" i="28"/>
  <c r="J169" i="28"/>
  <c r="AH169" i="28"/>
  <c r="AN169" i="28"/>
  <c r="C2" i="8"/>
  <c r="B2" i="8"/>
  <c r="AN10" i="30" l="1"/>
  <c r="AN9" i="28"/>
  <c r="AH10" i="30"/>
  <c r="AH9" i="28"/>
  <c r="J10" i="30"/>
  <c r="J9" i="28"/>
  <c r="E2" i="20"/>
  <c r="B2" i="20"/>
  <c r="E1" i="20"/>
  <c r="B1" i="20"/>
  <c r="BG10" i="30" l="1"/>
  <c r="BG169" i="28"/>
  <c r="BG9" i="28"/>
  <c r="Y169" i="28"/>
  <c r="Y9" i="28"/>
  <c r="Y10" i="30"/>
  <c r="AZ9" i="28"/>
  <c r="AZ10" i="30"/>
  <c r="AZ169" i="28"/>
  <c r="AT10" i="30"/>
  <c r="AT169" i="28"/>
  <c r="AT9" i="28"/>
  <c r="AQ169" i="28"/>
  <c r="AQ9" i="28"/>
  <c r="AQ10" i="30"/>
  <c r="AM169" i="28"/>
  <c r="AM9" i="28"/>
  <c r="AM10" i="30"/>
  <c r="Z10" i="30"/>
  <c r="Z9" i="28"/>
  <c r="Z169" i="28"/>
  <c r="BF169" i="28"/>
  <c r="BF9" i="28"/>
  <c r="BF10" i="30"/>
  <c r="AM158" i="17"/>
  <c r="AN158" i="17" s="1"/>
  <c r="P118" i="26" l="1"/>
  <c r="P114" i="26"/>
  <c r="P113" i="26"/>
  <c r="P115" i="26"/>
  <c r="P112" i="26"/>
  <c r="P66" i="26"/>
  <c r="P55" i="26"/>
  <c r="C160" i="6"/>
  <c r="B161" i="17" s="1"/>
  <c r="C159" i="6"/>
  <c r="B160" i="17" s="1"/>
  <c r="C158" i="6"/>
  <c r="B159" i="17" s="1"/>
  <c r="C157" i="6"/>
  <c r="B158" i="17" s="1"/>
  <c r="C156" i="6"/>
  <c r="B157" i="17" s="1"/>
  <c r="C155" i="6"/>
  <c r="B156" i="17" s="1"/>
  <c r="C154" i="6"/>
  <c r="B155" i="17" s="1"/>
  <c r="C153" i="6"/>
  <c r="B154" i="17" s="1"/>
  <c r="C152" i="6"/>
  <c r="B153" i="17" s="1"/>
  <c r="C151" i="6"/>
  <c r="B152" i="17" s="1"/>
  <c r="C150" i="6"/>
  <c r="B151" i="17" s="1"/>
  <c r="C147" i="6"/>
  <c r="B148" i="17" s="1"/>
  <c r="C146" i="6"/>
  <c r="C145" i="6"/>
  <c r="C144" i="6"/>
  <c r="C143" i="6"/>
  <c r="B144" i="17" s="1"/>
  <c r="C142" i="6"/>
  <c r="B143" i="17" s="1"/>
  <c r="C141" i="6"/>
  <c r="C140" i="6"/>
  <c r="C139" i="6"/>
  <c r="C138" i="6"/>
  <c r="C137" i="6"/>
  <c r="C136" i="6"/>
  <c r="C135" i="6"/>
  <c r="B136" i="17" s="1"/>
  <c r="C134" i="6"/>
  <c r="C133" i="6"/>
  <c r="C132" i="6"/>
  <c r="C131" i="6"/>
  <c r="B132" i="17" s="1"/>
  <c r="C130" i="6"/>
  <c r="B131" i="17" s="1"/>
  <c r="C129" i="6"/>
  <c r="C128" i="6"/>
  <c r="C127" i="6"/>
  <c r="B128" i="17" s="1"/>
  <c r="C126" i="6"/>
  <c r="C125" i="6"/>
  <c r="C124" i="6"/>
  <c r="C123" i="6"/>
  <c r="C122" i="6"/>
  <c r="C121" i="6"/>
  <c r="C120" i="6"/>
  <c r="C119" i="6"/>
  <c r="B120" i="17" s="1"/>
  <c r="C118" i="6"/>
  <c r="C117" i="6"/>
  <c r="C116" i="6"/>
  <c r="C115" i="6"/>
  <c r="B116" i="17" s="1"/>
  <c r="C114" i="6"/>
  <c r="B115" i="17" s="1"/>
  <c r="C113" i="6"/>
  <c r="C112" i="6"/>
  <c r="C111" i="6"/>
  <c r="C110" i="6"/>
  <c r="C109" i="6"/>
  <c r="B110" i="17" s="1"/>
  <c r="B108" i="17"/>
  <c r="C103" i="6"/>
  <c r="B104" i="17" s="1"/>
  <c r="C102" i="6"/>
  <c r="C101" i="6"/>
  <c r="C100" i="6"/>
  <c r="C99" i="6"/>
  <c r="C98" i="6"/>
  <c r="C97" i="6"/>
  <c r="C96" i="6"/>
  <c r="B96" i="17"/>
  <c r="C94" i="6"/>
  <c r="C93" i="6"/>
  <c r="C92" i="6"/>
  <c r="C91" i="6"/>
  <c r="B92" i="17" s="1"/>
  <c r="C90" i="6"/>
  <c r="C89" i="6"/>
  <c r="C88" i="6"/>
  <c r="C87" i="6"/>
  <c r="C86" i="6"/>
  <c r="C85" i="6"/>
  <c r="C84" i="6"/>
  <c r="C83" i="6"/>
  <c r="B84" i="17" s="1"/>
  <c r="C82" i="6"/>
  <c r="B83" i="17" s="1"/>
  <c r="C81" i="6"/>
  <c r="C79" i="6"/>
  <c r="C78" i="6"/>
  <c r="B79" i="17" s="1"/>
  <c r="C77" i="6"/>
  <c r="C76" i="6"/>
  <c r="C75" i="6"/>
  <c r="B73" i="5"/>
  <c r="C73" i="6"/>
  <c r="C72" i="6"/>
  <c r="C71" i="6"/>
  <c r="C70" i="6"/>
  <c r="B71" i="17" s="1"/>
  <c r="C69" i="6"/>
  <c r="C68" i="6"/>
  <c r="C67" i="6"/>
  <c r="C66" i="6"/>
  <c r="C64" i="6"/>
  <c r="B65" i="17" s="1"/>
  <c r="C63" i="6"/>
  <c r="C62" i="6"/>
  <c r="C61" i="6"/>
  <c r="C60" i="6"/>
  <c r="B59" i="17"/>
  <c r="C57" i="6"/>
  <c r="B57" i="17"/>
  <c r="B55" i="17"/>
  <c r="C53" i="6"/>
  <c r="C52" i="6"/>
  <c r="C51" i="6"/>
  <c r="C50" i="6"/>
  <c r="C49" i="6"/>
  <c r="C48" i="6"/>
  <c r="C47" i="6"/>
  <c r="C46" i="6"/>
  <c r="B47" i="17" s="1"/>
  <c r="C45" i="6"/>
  <c r="C44" i="6"/>
  <c r="C42" i="6"/>
  <c r="C41" i="6"/>
  <c r="B42" i="17" s="1"/>
  <c r="C40" i="6"/>
  <c r="B40" i="17"/>
  <c r="C38" i="6"/>
  <c r="C37" i="6"/>
  <c r="C36" i="6"/>
  <c r="C35" i="6"/>
  <c r="C34" i="6"/>
  <c r="B34" i="17"/>
  <c r="C32" i="6"/>
  <c r="B30" i="17"/>
  <c r="C27" i="6"/>
  <c r="C26" i="6"/>
  <c r="C25" i="6"/>
  <c r="C24" i="6"/>
  <c r="C22" i="6"/>
  <c r="C21" i="6"/>
  <c r="B22" i="17" s="1"/>
  <c r="C20" i="6"/>
  <c r="C19" i="6"/>
  <c r="C18" i="6"/>
  <c r="C17" i="6"/>
  <c r="B18" i="17" s="1"/>
  <c r="C16" i="6"/>
  <c r="C15" i="6"/>
  <c r="C14" i="6"/>
  <c r="C13" i="6"/>
  <c r="B160" i="6"/>
  <c r="B159" i="6"/>
  <c r="B158" i="6"/>
  <c r="B157" i="6"/>
  <c r="B156" i="6"/>
  <c r="B155" i="6"/>
  <c r="B154" i="6"/>
  <c r="B153" i="6"/>
  <c r="B152" i="6"/>
  <c r="B151" i="6"/>
  <c r="B150" i="6"/>
  <c r="B149" i="5" s="1"/>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3" i="6"/>
  <c r="B102" i="6"/>
  <c r="B101" i="6"/>
  <c r="B100" i="6"/>
  <c r="B99" i="6"/>
  <c r="B98" i="6"/>
  <c r="B97" i="6"/>
  <c r="B96" i="6"/>
  <c r="B94" i="6"/>
  <c r="B93" i="6"/>
  <c r="B92" i="6"/>
  <c r="B91" i="6"/>
  <c r="B90" i="6"/>
  <c r="B89" i="6"/>
  <c r="B88" i="6"/>
  <c r="B87" i="6"/>
  <c r="B86" i="6"/>
  <c r="B85" i="6"/>
  <c r="B84" i="6"/>
  <c r="B83" i="6"/>
  <c r="B82" i="6"/>
  <c r="B81" i="6"/>
  <c r="B79" i="6"/>
  <c r="B78" i="6"/>
  <c r="B77" i="6"/>
  <c r="B76" i="6"/>
  <c r="B75" i="6"/>
  <c r="B74" i="6"/>
  <c r="B73" i="6"/>
  <c r="B72" i="6"/>
  <c r="B71" i="6"/>
  <c r="B70" i="6"/>
  <c r="B69" i="6"/>
  <c r="B68" i="6"/>
  <c r="B67" i="6"/>
  <c r="B66" i="6"/>
  <c r="B64" i="6"/>
  <c r="B63" i="6"/>
  <c r="B62" i="6"/>
  <c r="B61" i="6"/>
  <c r="B60" i="6"/>
  <c r="B57" i="6"/>
  <c r="B53" i="6"/>
  <c r="B52" i="6"/>
  <c r="B51" i="6"/>
  <c r="B50" i="6"/>
  <c r="B49" i="6"/>
  <c r="B48" i="6"/>
  <c r="B47" i="6"/>
  <c r="B46" i="6"/>
  <c r="B45" i="6"/>
  <c r="B44" i="6"/>
  <c r="B42" i="6"/>
  <c r="B41" i="6"/>
  <c r="B40" i="6"/>
  <c r="B38" i="6"/>
  <c r="B37" i="6"/>
  <c r="B36" i="6"/>
  <c r="B35" i="6"/>
  <c r="B34" i="6"/>
  <c r="B32" i="6"/>
  <c r="B27" i="6"/>
  <c r="B26" i="6"/>
  <c r="B25" i="6"/>
  <c r="B24" i="6"/>
  <c r="B22" i="6"/>
  <c r="B21" i="6"/>
  <c r="B20" i="6"/>
  <c r="B19" i="6"/>
  <c r="B18" i="6"/>
  <c r="B17" i="6"/>
  <c r="B16" i="6"/>
  <c r="B15" i="6"/>
  <c r="B14" i="6"/>
  <c r="B13" i="6"/>
  <c r="B130" i="5"/>
  <c r="B114" i="5"/>
  <c r="B106" i="5"/>
  <c r="B90" i="5"/>
  <c r="B82" i="5"/>
  <c r="B77" i="5"/>
  <c r="B57" i="5"/>
  <c r="B53" i="5"/>
  <c r="B38" i="5"/>
  <c r="B32" i="5"/>
  <c r="AT297" i="28"/>
  <c r="AT274" i="28"/>
  <c r="AM220" i="28"/>
  <c r="Z257" i="28"/>
  <c r="BG270" i="28"/>
  <c r="AT218" i="28"/>
  <c r="BG263" i="28"/>
  <c r="AF295" i="28"/>
  <c r="AT203" i="28"/>
  <c r="AT180" i="28"/>
  <c r="Z183" i="28"/>
  <c r="AZ284" i="28"/>
  <c r="AM203" i="28"/>
  <c r="AQ302" i="28"/>
  <c r="AT299" i="28"/>
  <c r="AQ310" i="28"/>
  <c r="AT229" i="28"/>
  <c r="BG204" i="28"/>
  <c r="AF302" i="28"/>
  <c r="BG212" i="28"/>
  <c r="AM294" i="28"/>
  <c r="AQ261" i="28"/>
  <c r="AT178" i="28"/>
  <c r="I192" i="28"/>
  <c r="AM310" i="28"/>
  <c r="AQ308" i="28"/>
  <c r="AT198" i="28"/>
  <c r="I201" i="28"/>
  <c r="AT227" i="28"/>
  <c r="AQ277" i="28"/>
  <c r="AQ192" i="28"/>
  <c r="AT191" i="28"/>
  <c r="AZ276" i="28"/>
  <c r="AQ236" i="28"/>
  <c r="AM199" i="28"/>
  <c r="AM282" i="28"/>
  <c r="AM306" i="28"/>
  <c r="AF320" i="28"/>
  <c r="AT174" i="28"/>
  <c r="AM248" i="28"/>
  <c r="I265" i="28"/>
  <c r="I268" i="28"/>
  <c r="AM214" i="28"/>
  <c r="AF273" i="28"/>
  <c r="BG319" i="28"/>
  <c r="I204" i="28"/>
  <c r="I286" i="28"/>
  <c r="AM182" i="28"/>
  <c r="AT210" i="28"/>
  <c r="BG306" i="28"/>
  <c r="BG262" i="28"/>
  <c r="AT183" i="28"/>
  <c r="BG316" i="28"/>
  <c r="AF258" i="28"/>
  <c r="Z273" i="28"/>
  <c r="I246" i="28"/>
  <c r="AQ197" i="28"/>
  <c r="AZ252" i="28"/>
  <c r="BG186" i="28"/>
  <c r="AZ318" i="28"/>
  <c r="BG241" i="28"/>
  <c r="BG292" i="28"/>
  <c r="AQ235" i="28"/>
  <c r="BG221" i="28"/>
  <c r="BG189" i="28"/>
  <c r="BG273" i="28"/>
  <c r="AT222" i="28"/>
  <c r="Z246" i="28"/>
  <c r="AM252" i="28"/>
  <c r="BG318" i="28"/>
  <c r="AZ213" i="28"/>
  <c r="AF274" i="28"/>
  <c r="AZ294" i="28"/>
  <c r="AF286" i="28"/>
  <c r="AQ226" i="28"/>
  <c r="AQ193" i="28"/>
  <c r="AQ273" i="28"/>
  <c r="BG290" i="28"/>
  <c r="I255" i="28"/>
  <c r="AF176" i="28"/>
  <c r="Z208" i="28"/>
  <c r="BG235" i="28"/>
  <c r="AF188" i="28"/>
  <c r="BG205" i="28"/>
  <c r="AQ262" i="28"/>
  <c r="Z260" i="28"/>
  <c r="AT221" i="28"/>
  <c r="I174" i="28"/>
  <c r="AZ267" i="28"/>
  <c r="BG315" i="28"/>
  <c r="BG308" i="28"/>
  <c r="AM227" i="28"/>
  <c r="AF312" i="28"/>
  <c r="Z235" i="28"/>
  <c r="AT263" i="28"/>
  <c r="I307" i="28"/>
  <c r="AT237" i="28"/>
  <c r="AQ309" i="28"/>
  <c r="Z176" i="28"/>
  <c r="AT208" i="28"/>
  <c r="Z312" i="28"/>
  <c r="AZ217" i="28"/>
  <c r="AF283" i="28"/>
  <c r="AF180" i="28"/>
  <c r="Z303" i="28"/>
  <c r="AZ259" i="28"/>
  <c r="AM276" i="28"/>
  <c r="AF275" i="28"/>
  <c r="AQ191" i="28"/>
  <c r="AM180" i="28"/>
  <c r="AF299" i="28"/>
  <c r="AF237" i="28"/>
  <c r="AZ261" i="28"/>
  <c r="I203" i="28"/>
  <c r="I297" i="28"/>
  <c r="AM240" i="28"/>
  <c r="Z185" i="28"/>
  <c r="AM238" i="28"/>
  <c r="AZ225" i="28"/>
  <c r="BG240" i="28"/>
  <c r="I223" i="28"/>
  <c r="Z216" i="28"/>
  <c r="BG239" i="28"/>
  <c r="AM274" i="28"/>
  <c r="Z245" i="28"/>
  <c r="Z182" i="28"/>
  <c r="AZ246" i="28"/>
  <c r="BG289" i="28"/>
  <c r="BG264" i="28"/>
  <c r="BG225" i="28"/>
  <c r="AM184" i="28"/>
  <c r="BG195" i="28"/>
  <c r="I176" i="28"/>
  <c r="BG307" i="28"/>
  <c r="AM245" i="28"/>
  <c r="Z237" i="28"/>
  <c r="I8" i="28"/>
  <c r="AQ222" i="28"/>
  <c r="AQ296" i="28"/>
  <c r="Z206" i="28"/>
  <c r="AZ301" i="28"/>
  <c r="AM318" i="28"/>
  <c r="AM186" i="28"/>
  <c r="AT195" i="28"/>
  <c r="I210" i="28"/>
  <c r="AM198" i="28"/>
  <c r="AZ220" i="28"/>
  <c r="I317" i="28"/>
  <c r="I250" i="28"/>
  <c r="AT313" i="28"/>
  <c r="AQ248" i="28"/>
  <c r="AZ187" i="28"/>
  <c r="BG260" i="28"/>
  <c r="AT320" i="28"/>
  <c r="AF315" i="28"/>
  <c r="AM258" i="28"/>
  <c r="AT266" i="28"/>
  <c r="AF174" i="28"/>
  <c r="AF316" i="28"/>
  <c r="BG314" i="28"/>
  <c r="Z281" i="28"/>
  <c r="I189" i="28"/>
  <c r="AZ240" i="28"/>
  <c r="BG178" i="28"/>
  <c r="I196" i="28"/>
  <c r="Z311" i="28"/>
  <c r="AQ220" i="28"/>
  <c r="I185" i="28"/>
  <c r="AT231" i="28"/>
  <c r="I287" i="28"/>
  <c r="AZ218" i="28"/>
  <c r="I312" i="28"/>
  <c r="AT273" i="28"/>
  <c r="AZ243" i="28"/>
  <c r="Z198" i="28"/>
  <c r="AM178" i="28"/>
  <c r="BG269" i="28"/>
  <c r="AQ270" i="28"/>
  <c r="AT312" i="28"/>
  <c r="AF231" i="28"/>
  <c r="BG232" i="28"/>
  <c r="AF301" i="28"/>
  <c r="Z265" i="28"/>
  <c r="AZ212" i="28"/>
  <c r="AM229" i="28"/>
  <c r="AZ272" i="28"/>
  <c r="I221" i="28"/>
  <c r="AQ307" i="28"/>
  <c r="AM293" i="28"/>
  <c r="AM8" i="28"/>
  <c r="AT190" i="28"/>
  <c r="AM254" i="28"/>
  <c r="AQ271" i="28"/>
  <c r="AZ297" i="28"/>
  <c r="AT232" i="28"/>
  <c r="AQ185" i="28"/>
  <c r="Z186" i="28"/>
  <c r="Z242" i="28"/>
  <c r="Z285" i="28"/>
  <c r="AT240" i="28"/>
  <c r="AZ235" i="28"/>
  <c r="I289" i="28"/>
  <c r="AM297" i="28"/>
  <c r="AF285" i="28"/>
  <c r="AF186" i="28"/>
  <c r="BG274" i="28"/>
  <c r="I182" i="28"/>
  <c r="AF291" i="28"/>
  <c r="AF267" i="28"/>
  <c r="AF310" i="28"/>
  <c r="I306" i="28"/>
  <c r="AT223" i="28"/>
  <c r="AT291" i="28"/>
  <c r="AT268" i="28"/>
  <c r="AQ183" i="28"/>
  <c r="BG237" i="28"/>
  <c r="AM277" i="28"/>
  <c r="AF185" i="28"/>
  <c r="BG261" i="28"/>
  <c r="Z315" i="28"/>
  <c r="AF269" i="28"/>
  <c r="BG303" i="28"/>
  <c r="AZ258" i="28"/>
  <c r="AM237" i="28"/>
  <c r="AZ266" i="28"/>
  <c r="BG187" i="28"/>
  <c r="Z226" i="28"/>
  <c r="I207" i="28"/>
  <c r="AT248" i="28"/>
  <c r="AQ290" i="28"/>
  <c r="AF260" i="28"/>
  <c r="I296" i="28"/>
  <c r="AZ197" i="28"/>
  <c r="AQ247" i="28"/>
  <c r="AQ216" i="28"/>
  <c r="AM219" i="28"/>
  <c r="BG214" i="28"/>
  <c r="AZ229" i="28"/>
  <c r="AT259" i="28"/>
  <c r="I190" i="28"/>
  <c r="AZ275" i="28"/>
  <c r="Z278" i="28"/>
  <c r="AQ240" i="28"/>
  <c r="AT278" i="28"/>
  <c r="Z202" i="28"/>
  <c r="AF294" i="28"/>
  <c r="AM226" i="28"/>
  <c r="AQ200" i="28"/>
  <c r="BG281" i="28"/>
  <c r="AQ204" i="28"/>
  <c r="AT311" i="28"/>
  <c r="AQ215" i="28"/>
  <c r="Z219" i="28"/>
  <c r="Z8" i="28"/>
  <c r="AM185" i="28"/>
  <c r="AF226" i="28"/>
  <c r="Z263" i="28"/>
  <c r="AM234" i="28"/>
  <c r="AF259" i="28"/>
  <c r="I260" i="28"/>
  <c r="Z200" i="28"/>
  <c r="AF234" i="28"/>
  <c r="AT317" i="28"/>
  <c r="AQ205" i="28"/>
  <c r="AQ317" i="28"/>
  <c r="AQ243" i="28"/>
  <c r="AM298" i="28"/>
  <c r="AQ221" i="28"/>
  <c r="Z222" i="28"/>
  <c r="I285" i="28"/>
  <c r="BG196" i="28"/>
  <c r="AM312" i="28"/>
  <c r="I208" i="28"/>
  <c r="AF179" i="28"/>
  <c r="BG192" i="28"/>
  <c r="I209" i="28"/>
  <c r="AM264" i="28"/>
  <c r="AF249" i="28"/>
  <c r="AZ277" i="28"/>
  <c r="BG271" i="28"/>
  <c r="Z316" i="28"/>
  <c r="AQ201" i="28"/>
  <c r="Z318" i="28"/>
  <c r="I200" i="28"/>
  <c r="I259" i="28"/>
  <c r="AT262" i="28"/>
  <c r="AZ298" i="28"/>
  <c r="AT286" i="28"/>
  <c r="I222" i="28"/>
  <c r="I172" i="28"/>
  <c r="AF194" i="28"/>
  <c r="AT255" i="28"/>
  <c r="Z268" i="28"/>
  <c r="BG226" i="28"/>
  <c r="I314" i="28"/>
  <c r="AQ242" i="28"/>
  <c r="AQ174" i="28"/>
  <c r="AZ196" i="28"/>
  <c r="AM193" i="28"/>
  <c r="AM179" i="28"/>
  <c r="AM223" i="28"/>
  <c r="AM200" i="28"/>
  <c r="Z179" i="28"/>
  <c r="AT177" i="28"/>
  <c r="AZ293" i="28"/>
  <c r="AT271" i="28"/>
  <c r="AQ218" i="28"/>
  <c r="AZ198" i="28"/>
  <c r="I279" i="28"/>
  <c r="AF211" i="28"/>
  <c r="AF168" i="28"/>
  <c r="I281" i="28"/>
  <c r="I294" i="28"/>
  <c r="I284" i="28"/>
  <c r="Z305" i="28"/>
  <c r="AM213" i="28"/>
  <c r="AZ311" i="28"/>
  <c r="Z252" i="28"/>
  <c r="BG231" i="28"/>
  <c r="AZ316" i="28"/>
  <c r="I282" i="28"/>
  <c r="Z225" i="28"/>
  <c r="AF290" i="28"/>
  <c r="AF204" i="28"/>
  <c r="AF263" i="28"/>
  <c r="AF172" i="28"/>
  <c r="I269" i="28"/>
  <c r="AT241" i="28"/>
  <c r="AM249" i="28"/>
  <c r="Z251" i="28"/>
  <c r="AM217" i="28"/>
  <c r="AF235" i="28"/>
  <c r="BG309" i="28"/>
  <c r="AT295" i="28"/>
  <c r="AT213" i="28"/>
  <c r="AM284" i="28"/>
  <c r="AQ316" i="28"/>
  <c r="Z247" i="28"/>
  <c r="Z201" i="28"/>
  <c r="AF293" i="28"/>
  <c r="AT253" i="28"/>
  <c r="BG183" i="28"/>
  <c r="Z272" i="28"/>
  <c r="AF289" i="28"/>
  <c r="BG180" i="28"/>
  <c r="AT261" i="28"/>
  <c r="AF233" i="28"/>
  <c r="I267" i="28"/>
  <c r="AQ294" i="28"/>
  <c r="BG168" i="28"/>
  <c r="AT276" i="28"/>
  <c r="AT168" i="28"/>
  <c r="Z188" i="28"/>
  <c r="BG229" i="28"/>
  <c r="AZ303" i="28"/>
  <c r="AF191" i="28"/>
  <c r="I262" i="28"/>
  <c r="AQ287" i="28"/>
  <c r="I293" i="28"/>
  <c r="AM315" i="28"/>
  <c r="Z313" i="28"/>
  <c r="AM253" i="28"/>
  <c r="I194" i="28"/>
  <c r="AM287" i="28"/>
  <c r="AF287" i="28"/>
  <c r="AQ245" i="28"/>
  <c r="BG173" i="28"/>
  <c r="AQ301" i="28"/>
  <c r="AT185" i="28"/>
  <c r="BG213" i="28"/>
  <c r="I304" i="28"/>
  <c r="I302" i="28"/>
  <c r="AQ257" i="28"/>
  <c r="AT251" i="28"/>
  <c r="Z187" i="28"/>
  <c r="BG220" i="28"/>
  <c r="BG276" i="28"/>
  <c r="AZ175" i="28"/>
  <c r="AF280" i="28"/>
  <c r="AQ199" i="28"/>
  <c r="AT171" i="28"/>
  <c r="AM177" i="28"/>
  <c r="BG300" i="28"/>
  <c r="I251" i="28"/>
  <c r="Z228" i="28"/>
  <c r="AT170" i="28"/>
  <c r="AM265" i="28"/>
  <c r="AF183" i="28"/>
  <c r="AF219" i="28"/>
  <c r="BG295" i="28"/>
  <c r="AZ237" i="28"/>
  <c r="I263" i="28"/>
  <c r="AQ213" i="28"/>
  <c r="AQ318" i="28"/>
  <c r="AM314" i="28"/>
  <c r="AF209" i="28"/>
  <c r="AQ241" i="28"/>
  <c r="AF246" i="28"/>
  <c r="BG266" i="28"/>
  <c r="I266" i="28"/>
  <c r="I309" i="28"/>
  <c r="AQ319" i="28"/>
  <c r="AM196" i="28"/>
  <c r="BG175" i="28"/>
  <c r="BG302" i="28"/>
  <c r="AQ278" i="28"/>
  <c r="Z262" i="28"/>
  <c r="AZ310" i="28"/>
  <c r="Z231" i="28"/>
  <c r="Z210" i="28"/>
  <c r="Z209" i="28"/>
  <c r="BG250" i="28"/>
  <c r="Z250" i="28"/>
  <c r="AM232" i="28"/>
  <c r="AZ205" i="28"/>
  <c r="AZ313" i="28"/>
  <c r="I315" i="28"/>
  <c r="BG176" i="28"/>
  <c r="AF193" i="28"/>
  <c r="BG230" i="28"/>
  <c r="AZ238" i="28"/>
  <c r="Z243" i="28"/>
  <c r="AM244" i="28"/>
  <c r="AZ182" i="28"/>
  <c r="AM242" i="28"/>
  <c r="AT197" i="28"/>
  <c r="AF229" i="28"/>
  <c r="Z215" i="28"/>
  <c r="AT209" i="28"/>
  <c r="BG209" i="28"/>
  <c r="AT257" i="28"/>
  <c r="AF256" i="28"/>
  <c r="BG296" i="28"/>
  <c r="AM320" i="28"/>
  <c r="AQ229" i="28"/>
  <c r="AT214" i="28"/>
  <c r="AF218" i="28"/>
  <c r="AM257" i="28"/>
  <c r="I280" i="28"/>
  <c r="AZ222" i="28"/>
  <c r="Z275" i="28"/>
  <c r="AZ179" i="28"/>
  <c r="I175" i="28"/>
  <c r="Z261" i="28"/>
  <c r="AZ263" i="28"/>
  <c r="Z203" i="28"/>
  <c r="Z271" i="28"/>
  <c r="BG191" i="28"/>
  <c r="AT184" i="28"/>
  <c r="I292" i="28"/>
  <c r="AM288" i="28"/>
  <c r="I238" i="28"/>
  <c r="Z190" i="28"/>
  <c r="I219" i="28"/>
  <c r="I168" i="28"/>
  <c r="Z289" i="28"/>
  <c r="BG234" i="28"/>
  <c r="AF247" i="28"/>
  <c r="AF206" i="28"/>
  <c r="AZ189" i="28"/>
  <c r="AF224" i="28"/>
  <c r="AQ188" i="28"/>
  <c r="I225" i="28"/>
  <c r="AM212" i="28"/>
  <c r="I227" i="28"/>
  <c r="I212" i="28"/>
  <c r="AZ185" i="28"/>
  <c r="AF192" i="28"/>
  <c r="AT260" i="28"/>
  <c r="BG200" i="28"/>
  <c r="AF306" i="28"/>
  <c r="AM259" i="28"/>
  <c r="AQ228" i="28"/>
  <c r="AQ283" i="28"/>
  <c r="I257" i="28"/>
  <c r="I186" i="28"/>
  <c r="AZ296" i="28"/>
  <c r="Z224" i="28"/>
  <c r="AZ312" i="28"/>
  <c r="AM281" i="28"/>
  <c r="AM275" i="28"/>
  <c r="Z173" i="28"/>
  <c r="I299" i="28"/>
  <c r="BG222" i="28"/>
  <c r="AZ314" i="28"/>
  <c r="AZ244" i="28"/>
  <c r="BG208" i="28"/>
  <c r="AF257" i="28"/>
  <c r="AM250" i="28"/>
  <c r="AQ232" i="28"/>
  <c r="BG206" i="28"/>
  <c r="AM317" i="28"/>
  <c r="AT280" i="28"/>
  <c r="AM246" i="28"/>
  <c r="AZ170" i="28"/>
  <c r="BG215" i="28"/>
  <c r="BG275" i="28"/>
  <c r="BG304" i="28"/>
  <c r="AQ206" i="28"/>
  <c r="AT254" i="28"/>
  <c r="AZ295" i="28"/>
  <c r="AM263" i="28"/>
  <c r="AT228" i="28"/>
  <c r="Z232" i="28"/>
  <c r="AM197" i="28"/>
  <c r="AF215" i="28"/>
  <c r="AF182" i="28"/>
  <c r="AT181" i="28"/>
  <c r="AF284" i="28"/>
  <c r="BG297" i="28"/>
  <c r="AT192" i="28"/>
  <c r="AT225" i="28"/>
  <c r="AM291" i="28"/>
  <c r="AM222" i="28"/>
  <c r="AQ198" i="28"/>
  <c r="I319" i="28"/>
  <c r="AT187" i="28"/>
  <c r="AM192" i="28"/>
  <c r="AF261" i="28"/>
  <c r="BG223" i="28"/>
  <c r="AZ239" i="28"/>
  <c r="Z217" i="28"/>
  <c r="AF296" i="28"/>
  <c r="AQ244" i="28"/>
  <c r="Z295" i="28"/>
  <c r="AM235" i="28"/>
  <c r="Z234" i="28"/>
  <c r="AF170" i="28"/>
  <c r="AZ300" i="28"/>
  <c r="AZ256" i="28"/>
  <c r="AT201" i="28"/>
  <c r="AF228" i="28"/>
  <c r="BG182" i="28"/>
  <c r="I264" i="28"/>
  <c r="AT290" i="28"/>
  <c r="BG310" i="28"/>
  <c r="BG311" i="28"/>
  <c r="Z211" i="28"/>
  <c r="AZ320" i="28"/>
  <c r="AM273" i="28"/>
  <c r="AQ225" i="28"/>
  <c r="AF173" i="28"/>
  <c r="AF184" i="28"/>
  <c r="Z204" i="28"/>
  <c r="BG228" i="28"/>
  <c r="AQ212" i="28"/>
  <c r="AM292" i="28"/>
  <c r="I291" i="28"/>
  <c r="Z240" i="28"/>
  <c r="Z227" i="28"/>
  <c r="AZ279" i="28"/>
  <c r="AF251" i="28"/>
  <c r="AZ250" i="28"/>
  <c r="I249" i="28"/>
  <c r="AT233" i="28"/>
  <c r="I233" i="28"/>
  <c r="I234" i="28"/>
  <c r="Z280" i="28"/>
  <c r="I258" i="28"/>
  <c r="AF178" i="28"/>
  <c r="I270" i="28"/>
  <c r="Z307" i="28"/>
  <c r="AZ280" i="28"/>
  <c r="AM269" i="28"/>
  <c r="I235" i="28"/>
  <c r="I318" i="28"/>
  <c r="AQ223" i="28"/>
  <c r="AF297" i="28"/>
  <c r="AF227" i="28"/>
  <c r="AQ187" i="28"/>
  <c r="Z284" i="28"/>
  <c r="I198" i="28"/>
  <c r="AM190" i="28"/>
  <c r="AM308" i="28"/>
  <c r="AT207" i="28"/>
  <c r="BG194" i="28"/>
  <c r="Z301" i="28"/>
  <c r="AF190" i="28"/>
  <c r="AZ305" i="28"/>
  <c r="Z229" i="28"/>
  <c r="AT272" i="28"/>
  <c r="BG320" i="28"/>
  <c r="AF308" i="28"/>
  <c r="AT293" i="28"/>
  <c r="AQ237" i="28"/>
  <c r="BG255" i="28"/>
  <c r="Z218" i="28"/>
  <c r="AQ275" i="28"/>
  <c r="AF201" i="28"/>
  <c r="AT219" i="28"/>
  <c r="AZ221" i="28"/>
  <c r="BG177" i="28"/>
  <c r="AZ265" i="28"/>
  <c r="AF241" i="28"/>
  <c r="BG174" i="28"/>
  <c r="BG224" i="28"/>
  <c r="Z199" i="28"/>
  <c r="BG283" i="28"/>
  <c r="AF271" i="28"/>
  <c r="AZ269" i="28"/>
  <c r="AT173" i="28"/>
  <c r="BG287" i="28"/>
  <c r="AQ312" i="28"/>
  <c r="Z238" i="28"/>
  <c r="AZ202" i="28"/>
  <c r="BG288" i="28"/>
  <c r="I313" i="28"/>
  <c r="AZ173" i="28"/>
  <c r="I230" i="28"/>
  <c r="AT284" i="28"/>
  <c r="AT235" i="28"/>
  <c r="AM289" i="28"/>
  <c r="BG171" i="28"/>
  <c r="AT206" i="28"/>
  <c r="AZ226" i="28"/>
  <c r="AQ274" i="28"/>
  <c r="Z314" i="28"/>
  <c r="AM225" i="28"/>
  <c r="I224" i="28"/>
  <c r="AQ252" i="28"/>
  <c r="Z178" i="28"/>
  <c r="I226" i="28"/>
  <c r="I171" i="28"/>
  <c r="AF238" i="28"/>
  <c r="BG185" i="28"/>
  <c r="AM280" i="28"/>
  <c r="AF254" i="28"/>
  <c r="I180" i="28"/>
  <c r="AZ171" i="28"/>
  <c r="AZ273" i="28"/>
  <c r="AT216" i="28"/>
  <c r="AQ195" i="28"/>
  <c r="Z172" i="28"/>
  <c r="I290" i="28"/>
  <c r="AZ233" i="28"/>
  <c r="BG199" i="28"/>
  <c r="Z258" i="28"/>
  <c r="AM175" i="28"/>
  <c r="AT217" i="28"/>
  <c r="AT186" i="28"/>
  <c r="Z184" i="28"/>
  <c r="AF244" i="28"/>
  <c r="AQ281" i="28"/>
  <c r="Z283" i="28"/>
  <c r="BG268" i="28"/>
  <c r="AF202" i="28"/>
  <c r="AM233" i="28"/>
  <c r="AT283" i="28"/>
  <c r="BG245" i="28"/>
  <c r="BG207" i="28"/>
  <c r="BG188" i="28"/>
  <c r="I283" i="28"/>
  <c r="AQ311" i="28"/>
  <c r="AZ286" i="28"/>
  <c r="BG313" i="28"/>
  <c r="Z230" i="28"/>
  <c r="AM247" i="28"/>
  <c r="AZ319" i="28"/>
  <c r="BG285" i="28"/>
  <c r="AF250" i="28"/>
  <c r="Z181" i="28"/>
  <c r="BG298" i="28"/>
  <c r="AT258" i="28"/>
  <c r="AT279" i="28"/>
  <c r="AF262" i="28"/>
  <c r="AZ264" i="28"/>
  <c r="AQ239" i="28"/>
  <c r="I215" i="28"/>
  <c r="AQ202" i="28"/>
  <c r="AT215" i="28"/>
  <c r="AM278" i="28"/>
  <c r="AM221" i="28"/>
  <c r="Z309" i="28"/>
  <c r="AF314" i="28"/>
  <c r="AM319" i="28"/>
  <c r="AF187" i="28"/>
  <c r="I205" i="28"/>
  <c r="AZ268" i="28"/>
  <c r="AT309" i="28"/>
  <c r="AQ284" i="28"/>
  <c r="AQ297" i="28"/>
  <c r="I188" i="28"/>
  <c r="I191" i="28"/>
  <c r="AZ281" i="28"/>
  <c r="I229" i="28"/>
  <c r="AF243" i="28"/>
  <c r="AM299" i="28"/>
  <c r="Z288" i="28"/>
  <c r="AQ224" i="28"/>
  <c r="AM170" i="28"/>
  <c r="BG217" i="28"/>
  <c r="AF248" i="28"/>
  <c r="AT175" i="28"/>
  <c r="AQ230" i="28"/>
  <c r="Z180" i="28"/>
  <c r="Z299" i="28"/>
  <c r="AT305" i="28"/>
  <c r="I179" i="28"/>
  <c r="AQ172" i="28"/>
  <c r="AQ170" i="28"/>
  <c r="BG236" i="28"/>
  <c r="AT200" i="28"/>
  <c r="AF199" i="28"/>
  <c r="AF225" i="28"/>
  <c r="AQ292" i="28"/>
  <c r="AM173" i="28"/>
  <c r="BG282" i="28"/>
  <c r="AZ306" i="28"/>
  <c r="I308" i="28"/>
  <c r="BG243" i="28"/>
  <c r="AM218" i="28"/>
  <c r="AZ201" i="28"/>
  <c r="AQ305" i="28"/>
  <c r="BG291" i="28"/>
  <c r="AM286" i="28"/>
  <c r="AZ195" i="28"/>
  <c r="AF253" i="28"/>
  <c r="AZ290" i="28"/>
  <c r="AZ176" i="28"/>
  <c r="I183" i="28"/>
  <c r="AZ271" i="28"/>
  <c r="AQ168" i="28"/>
  <c r="AM224" i="28"/>
  <c r="AQ227" i="28"/>
  <c r="I256" i="28"/>
  <c r="Z310" i="28"/>
  <c r="AZ299" i="28"/>
  <c r="AQ251" i="28"/>
  <c r="AZ174" i="28"/>
  <c r="I211" i="28"/>
  <c r="I300" i="28"/>
  <c r="AF266" i="28"/>
  <c r="AM187" i="28"/>
  <c r="Z192" i="28"/>
  <c r="AM239" i="28"/>
  <c r="AZ181" i="28"/>
  <c r="AM191" i="28"/>
  <c r="AT270" i="28"/>
  <c r="AM174" i="28"/>
  <c r="BG219" i="28"/>
  <c r="AQ260" i="28"/>
  <c r="AT239" i="28"/>
  <c r="BG286" i="28"/>
  <c r="AZ262" i="28"/>
  <c r="AZ292" i="28"/>
  <c r="AQ253" i="28"/>
  <c r="Z254" i="28"/>
  <c r="AQ207" i="28"/>
  <c r="AQ264" i="28"/>
  <c r="I232" i="28"/>
  <c r="AQ186" i="28"/>
  <c r="AQ254" i="28"/>
  <c r="BG259" i="28"/>
  <c r="AQ234" i="28"/>
  <c r="AM267" i="28"/>
  <c r="AT179" i="28"/>
  <c r="AF300" i="28"/>
  <c r="AZ309" i="28"/>
  <c r="AQ303" i="28"/>
  <c r="AF213" i="28"/>
  <c r="AM316" i="28"/>
  <c r="I170" i="28"/>
  <c r="AT242" i="28"/>
  <c r="AT316" i="28"/>
  <c r="BG258" i="28"/>
  <c r="I247" i="28"/>
  <c r="BG277" i="28"/>
  <c r="BG317" i="28"/>
  <c r="BG8" i="28"/>
  <c r="AM230" i="28"/>
  <c r="AZ287" i="28"/>
  <c r="BG201" i="28"/>
  <c r="AQ210" i="28"/>
  <c r="AT212" i="28"/>
  <c r="AF272" i="28"/>
  <c r="AM303" i="28"/>
  <c r="Z266" i="28"/>
  <c r="AQ175" i="28"/>
  <c r="I237" i="28"/>
  <c r="AQ272" i="28"/>
  <c r="AF252" i="28"/>
  <c r="AT306" i="28"/>
  <c r="AQ256" i="28"/>
  <c r="AF264" i="28"/>
  <c r="AQ295" i="28"/>
  <c r="AF177" i="28"/>
  <c r="AT211" i="28"/>
  <c r="Z214" i="28"/>
  <c r="AF205" i="28"/>
  <c r="BG284" i="28"/>
  <c r="Z270" i="28"/>
  <c r="Z171" i="28"/>
  <c r="AF203" i="28"/>
  <c r="AF311" i="28"/>
  <c r="AZ285" i="28"/>
  <c r="AM171" i="28"/>
  <c r="AF210" i="28"/>
  <c r="AM285" i="28"/>
  <c r="AT252" i="28"/>
  <c r="AT307" i="28"/>
  <c r="AT230" i="28"/>
  <c r="Z170" i="28"/>
  <c r="AT204" i="28"/>
  <c r="AF281" i="28"/>
  <c r="BG256" i="28"/>
  <c r="AT282" i="28"/>
  <c r="AM195" i="28"/>
  <c r="AM262" i="28"/>
  <c r="I316" i="28"/>
  <c r="Z244" i="28"/>
  <c r="AZ210" i="28"/>
  <c r="BG246" i="28"/>
  <c r="AF8" i="28"/>
  <c r="BG179" i="28"/>
  <c r="Z223" i="28"/>
  <c r="Z236" i="28"/>
  <c r="AZ180" i="28"/>
  <c r="Z249" i="28"/>
  <c r="AZ215" i="28"/>
  <c r="AF268" i="28"/>
  <c r="Z269" i="28"/>
  <c r="AM307" i="28"/>
  <c r="I187" i="28"/>
  <c r="Z267" i="28"/>
  <c r="I193" i="28"/>
  <c r="AF208" i="28"/>
  <c r="I177" i="28"/>
  <c r="Z174" i="28"/>
  <c r="AZ211" i="28"/>
  <c r="BG244" i="28"/>
  <c r="AF309" i="28"/>
  <c r="AZ242" i="28"/>
  <c r="AF240" i="28"/>
  <c r="AT246" i="28"/>
  <c r="AZ188" i="28"/>
  <c r="AZ227" i="28"/>
  <c r="BG170" i="28"/>
  <c r="Z264" i="28"/>
  <c r="AZ282" i="28"/>
  <c r="AZ178" i="28"/>
  <c r="AZ308" i="28"/>
  <c r="I295" i="28"/>
  <c r="I248" i="28"/>
  <c r="AQ279" i="28"/>
  <c r="AQ171" i="28"/>
  <c r="Z248" i="28"/>
  <c r="AQ219" i="28"/>
  <c r="AZ257" i="28"/>
  <c r="AQ203" i="28"/>
  <c r="AF307" i="28"/>
  <c r="I243" i="28"/>
  <c r="I181" i="28"/>
  <c r="Z194" i="28"/>
  <c r="Z277" i="28"/>
  <c r="AZ223" i="28"/>
  <c r="BG218" i="28"/>
  <c r="AZ315" i="28"/>
  <c r="AF232" i="28"/>
  <c r="BG279" i="28"/>
  <c r="I228" i="28"/>
  <c r="AM304" i="28"/>
  <c r="AT243" i="28"/>
  <c r="AM172" i="28"/>
  <c r="AT256" i="28"/>
  <c r="AM290" i="28"/>
  <c r="AT292" i="28"/>
  <c r="AQ250" i="28"/>
  <c r="BG293" i="28"/>
  <c r="AQ8" i="28"/>
  <c r="BG216" i="28"/>
  <c r="AF207" i="28"/>
  <c r="BG210" i="28"/>
  <c r="AZ289" i="28"/>
  <c r="AZ183" i="28"/>
  <c r="AZ302" i="28"/>
  <c r="AF212" i="28"/>
  <c r="AQ209" i="28"/>
  <c r="AM296" i="28"/>
  <c r="I244" i="28"/>
  <c r="AQ249" i="28"/>
  <c r="AF236" i="28"/>
  <c r="AZ216" i="28"/>
  <c r="I311" i="28"/>
  <c r="Z177" i="28"/>
  <c r="BG294" i="28"/>
  <c r="BG305" i="28"/>
  <c r="BG312" i="28"/>
  <c r="AT289" i="28"/>
  <c r="I305" i="28"/>
  <c r="AZ209" i="28"/>
  <c r="AT236" i="28"/>
  <c r="AQ208" i="28"/>
  <c r="Z320" i="28"/>
  <c r="AF239" i="28"/>
  <c r="AQ313" i="28"/>
  <c r="Z304" i="28"/>
  <c r="AT202" i="28"/>
  <c r="AF189" i="28"/>
  <c r="AQ255" i="28"/>
  <c r="I216" i="28"/>
  <c r="AF282" i="28"/>
  <c r="AM302" i="28"/>
  <c r="Z191" i="28"/>
  <c r="AZ203" i="28"/>
  <c r="AQ214" i="28"/>
  <c r="AM309" i="28"/>
  <c r="AM202" i="28"/>
  <c r="AZ200" i="28"/>
  <c r="AQ266" i="28"/>
  <c r="AQ298" i="28"/>
  <c r="AQ190" i="28"/>
  <c r="AZ206" i="28"/>
  <c r="AF292" i="28"/>
  <c r="AT287" i="28"/>
  <c r="AT275" i="28"/>
  <c r="Z259" i="28"/>
  <c r="I310" i="28"/>
  <c r="AZ219" i="28"/>
  <c r="AM176" i="28"/>
  <c r="Z213" i="28"/>
  <c r="AF278" i="28"/>
  <c r="AZ184" i="28"/>
  <c r="Z239" i="28"/>
  <c r="AF270" i="28"/>
  <c r="AZ190" i="28"/>
  <c r="AQ299" i="28"/>
  <c r="AM266" i="28"/>
  <c r="AF288" i="28"/>
  <c r="BG280" i="28"/>
  <c r="AT188" i="28"/>
  <c r="AM183" i="28"/>
  <c r="AM188" i="28"/>
  <c r="AM300" i="28"/>
  <c r="AZ253" i="28"/>
  <c r="AQ280" i="28"/>
  <c r="AZ283" i="28"/>
  <c r="BG197" i="28"/>
  <c r="Z279" i="28"/>
  <c r="I298" i="28"/>
  <c r="AT238" i="28"/>
  <c r="AM243" i="28"/>
  <c r="AF303" i="28"/>
  <c r="AM168" i="28"/>
  <c r="BG242" i="28"/>
  <c r="BG198" i="28"/>
  <c r="Z308" i="28"/>
  <c r="AT196" i="28"/>
  <c r="BG193" i="28"/>
  <c r="I199" i="28"/>
  <c r="AT172" i="28"/>
  <c r="AF217" i="28"/>
  <c r="AM251" i="28"/>
  <c r="AZ260" i="28"/>
  <c r="AT193" i="28"/>
  <c r="I320" i="28"/>
  <c r="AZ177" i="28"/>
  <c r="AT269" i="28"/>
  <c r="AM181" i="28"/>
  <c r="AT267" i="28"/>
  <c r="AF298" i="28"/>
  <c r="AQ282" i="28"/>
  <c r="BG211" i="28"/>
  <c r="BG190" i="28"/>
  <c r="AM311" i="28"/>
  <c r="BG202" i="28"/>
  <c r="AT199" i="28"/>
  <c r="I231" i="28"/>
  <c r="AZ288" i="28"/>
  <c r="AM313" i="28"/>
  <c r="AQ306" i="28"/>
  <c r="AF230" i="28"/>
  <c r="Z212" i="28"/>
  <c r="AM255" i="28"/>
  <c r="Z221" i="28"/>
  <c r="AZ248" i="28"/>
  <c r="AM260" i="28"/>
  <c r="AT265" i="28"/>
  <c r="AF175" i="28"/>
  <c r="Z175" i="28"/>
  <c r="AM216" i="28"/>
  <c r="AT226" i="28"/>
  <c r="AZ270" i="28"/>
  <c r="AQ265" i="28"/>
  <c r="BG203" i="28"/>
  <c r="I301" i="28"/>
  <c r="Z205" i="28"/>
  <c r="Z241" i="28"/>
  <c r="Z256" i="28"/>
  <c r="AZ241" i="28"/>
  <c r="BG301" i="28"/>
  <c r="I195" i="28"/>
  <c r="I202" i="28"/>
  <c r="I236" i="28"/>
  <c r="AT315" i="28"/>
  <c r="AZ168" i="28"/>
  <c r="Z197" i="28"/>
  <c r="AQ276" i="28"/>
  <c r="BG272" i="28"/>
  <c r="I218" i="28"/>
  <c r="AQ300" i="28"/>
  <c r="I273" i="28"/>
  <c r="AF181" i="28"/>
  <c r="Z189" i="28"/>
  <c r="AF245" i="28"/>
  <c r="AT319" i="28"/>
  <c r="AT250" i="28"/>
  <c r="Z207" i="28"/>
  <c r="AT277" i="28"/>
  <c r="BG181" i="28"/>
  <c r="AQ267" i="28"/>
  <c r="AM305" i="28"/>
  <c r="AQ285" i="28"/>
  <c r="AQ320" i="28"/>
  <c r="BG227" i="28"/>
  <c r="AZ199" i="28"/>
  <c r="AQ233" i="28"/>
  <c r="AF265" i="28"/>
  <c r="AZ307" i="28"/>
  <c r="AT182" i="28"/>
  <c r="AQ231" i="28"/>
  <c r="I272" i="28"/>
  <c r="BG238" i="28"/>
  <c r="AF305" i="28"/>
  <c r="AQ173" i="28"/>
  <c r="AQ288" i="28"/>
  <c r="AF279" i="28"/>
  <c r="AT8" i="28"/>
  <c r="I240" i="28"/>
  <c r="BG257" i="28"/>
  <c r="AT224" i="28"/>
  <c r="AT245" i="28"/>
  <c r="AM241" i="28"/>
  <c r="AT176" i="28"/>
  <c r="AT194" i="28"/>
  <c r="AZ245" i="28"/>
  <c r="AZ247" i="28"/>
  <c r="AQ304" i="28"/>
  <c r="AF276" i="28"/>
  <c r="AT298" i="28"/>
  <c r="AQ238" i="28"/>
  <c r="AQ268" i="28"/>
  <c r="AM189" i="28"/>
  <c r="AF197" i="28"/>
  <c r="I214" i="28"/>
  <c r="AZ236" i="28"/>
  <c r="AM261" i="28"/>
  <c r="AQ263" i="28"/>
  <c r="AZ194" i="28"/>
  <c r="Z317" i="28"/>
  <c r="AZ254" i="28"/>
  <c r="AF242" i="28"/>
  <c r="AZ278" i="28"/>
  <c r="AF255" i="28"/>
  <c r="AT314" i="28"/>
  <c r="Z253" i="28"/>
  <c r="AT244" i="28"/>
  <c r="AZ208" i="28"/>
  <c r="AZ249" i="28"/>
  <c r="Z193" i="28"/>
  <c r="AQ289" i="28"/>
  <c r="AZ204" i="28"/>
  <c r="I197" i="28"/>
  <c r="I173" i="28"/>
  <c r="BG267" i="28"/>
  <c r="Z196" i="28"/>
  <c r="AQ315" i="28"/>
  <c r="AZ291" i="28"/>
  <c r="I242" i="28"/>
  <c r="AT264" i="28"/>
  <c r="AZ172" i="28"/>
  <c r="AZ214" i="28"/>
  <c r="Z233" i="28"/>
  <c r="AT308" i="28"/>
  <c r="Z306" i="28"/>
  <c r="BG172" i="28"/>
  <c r="AQ211" i="28"/>
  <c r="AQ258" i="28"/>
  <c r="I178" i="28"/>
  <c r="Z286" i="28"/>
  <c r="I220" i="28"/>
  <c r="AM301" i="28"/>
  <c r="BG233" i="28"/>
  <c r="AQ314" i="28"/>
  <c r="AF195" i="28"/>
  <c r="AM215" i="28"/>
  <c r="AM272" i="28"/>
  <c r="AZ8" i="28"/>
  <c r="AZ186" i="28"/>
  <c r="AT249" i="28"/>
  <c r="AZ274" i="28"/>
  <c r="AZ251" i="28"/>
  <c r="AT288" i="28"/>
  <c r="AM231" i="28"/>
  <c r="AQ217" i="28"/>
  <c r="BG265" i="28"/>
  <c r="AZ224" i="28"/>
  <c r="AQ293" i="28"/>
  <c r="AF313" i="28"/>
  <c r="BG278" i="28"/>
  <c r="AM295" i="28"/>
  <c r="AQ194" i="28"/>
  <c r="AQ189" i="28"/>
  <c r="AM271" i="28"/>
  <c r="BG299" i="28"/>
  <c r="Z168" i="28"/>
  <c r="AQ259" i="28"/>
  <c r="AZ192" i="28"/>
  <c r="Z220" i="28"/>
  <c r="AT304" i="28"/>
  <c r="Z276" i="28"/>
  <c r="Z274" i="28"/>
  <c r="AT285" i="28"/>
  <c r="AT205" i="28"/>
  <c r="AT247" i="28"/>
  <c r="AQ291" i="28"/>
  <c r="I254" i="28"/>
  <c r="AZ304" i="28"/>
  <c r="AQ196" i="28"/>
  <c r="AT220" i="28"/>
  <c r="I241" i="28"/>
  <c r="AT189" i="28"/>
  <c r="AM268" i="28"/>
  <c r="AM228" i="28"/>
  <c r="AT318" i="28"/>
  <c r="AM270" i="28"/>
  <c r="Z302" i="28"/>
  <c r="Z282" i="28"/>
  <c r="AF214" i="28"/>
  <c r="Z195" i="28"/>
  <c r="I288" i="28"/>
  <c r="AM256" i="28"/>
  <c r="AZ207" i="28"/>
  <c r="AZ317" i="28"/>
  <c r="AQ246" i="28"/>
  <c r="AT294" i="28"/>
  <c r="Z319" i="28"/>
  <c r="I206" i="28"/>
  <c r="AQ269" i="28"/>
  <c r="AZ234" i="28"/>
  <c r="AM279" i="28"/>
  <c r="AZ193" i="28"/>
  <c r="AM194" i="28"/>
  <c r="AM236" i="28"/>
  <c r="AF216" i="28"/>
  <c r="AT234" i="28"/>
  <c r="AF277" i="28"/>
  <c r="AM211" i="28"/>
  <c r="AT296" i="28"/>
  <c r="I239" i="28"/>
  <c r="AM283" i="28"/>
  <c r="I253" i="28"/>
  <c r="AM201" i="28"/>
  <c r="AT281" i="28"/>
  <c r="AZ191" i="28"/>
  <c r="BG184" i="28"/>
  <c r="I303" i="28"/>
  <c r="I245" i="28"/>
  <c r="AM210" i="28"/>
  <c r="AZ255" i="28"/>
  <c r="Z255" i="28"/>
  <c r="AQ286" i="28"/>
  <c r="AF200" i="28"/>
  <c r="Z287" i="28"/>
  <c r="BH188" i="28" l="1"/>
  <c r="BH299" i="28"/>
  <c r="BH255" i="28"/>
  <c r="BH240" i="28"/>
  <c r="BH218" i="28"/>
  <c r="BH309" i="28"/>
  <c r="BH216" i="28"/>
  <c r="BH312" i="28"/>
  <c r="BH215" i="28"/>
  <c r="BH170" i="28"/>
  <c r="BH189" i="28"/>
  <c r="BH225" i="28"/>
  <c r="BH266" i="28"/>
  <c r="BH270" i="28"/>
  <c r="BH219" i="28"/>
  <c r="BH250" i="28"/>
  <c r="BH267" i="28"/>
  <c r="BH295" i="28"/>
  <c r="BH175" i="28"/>
  <c r="BH268" i="28"/>
  <c r="BH190" i="28"/>
  <c r="BH265" i="28"/>
  <c r="BH307" i="28"/>
  <c r="BH269" i="28"/>
  <c r="BH199" i="28"/>
  <c r="BH193" i="28"/>
  <c r="BH183" i="28"/>
  <c r="BH203" i="28"/>
  <c r="BH191" i="28"/>
  <c r="BH308" i="28"/>
  <c r="BH214" i="28"/>
  <c r="B146" i="5"/>
  <c r="B40" i="5"/>
  <c r="B141" i="5"/>
  <c r="B16" i="5"/>
  <c r="B113" i="5"/>
  <c r="B63" i="5"/>
  <c r="B129" i="5"/>
  <c r="B55" i="5"/>
  <c r="B81" i="5"/>
  <c r="B36" i="5"/>
  <c r="B38" i="17"/>
  <c r="B110" i="5"/>
  <c r="B112" i="17"/>
  <c r="B94" i="5"/>
  <c r="B13" i="5"/>
  <c r="B15" i="17"/>
  <c r="B21" i="5"/>
  <c r="B23" i="17"/>
  <c r="B29" i="5"/>
  <c r="B31" i="17"/>
  <c r="B37" i="5"/>
  <c r="B39" i="17"/>
  <c r="B46" i="5"/>
  <c r="B48" i="17"/>
  <c r="B54" i="5"/>
  <c r="B56" i="17"/>
  <c r="B62" i="5"/>
  <c r="B64" i="17"/>
  <c r="B70" i="5"/>
  <c r="B72" i="17"/>
  <c r="B78" i="5"/>
  <c r="B80" i="17"/>
  <c r="B87" i="5"/>
  <c r="B89" i="17"/>
  <c r="B95" i="5"/>
  <c r="B97" i="17"/>
  <c r="B103" i="5"/>
  <c r="B105" i="17"/>
  <c r="B111" i="5"/>
  <c r="B113" i="17"/>
  <c r="B119" i="5"/>
  <c r="B121" i="17"/>
  <c r="B127" i="5"/>
  <c r="B129" i="17"/>
  <c r="B135" i="5"/>
  <c r="B137" i="17"/>
  <c r="B143" i="5"/>
  <c r="B145" i="17"/>
  <c r="B14" i="17"/>
  <c r="B12" i="5"/>
  <c r="B102" i="5"/>
  <c r="B134" i="5"/>
  <c r="B14" i="5"/>
  <c r="B16" i="17"/>
  <c r="B22" i="5"/>
  <c r="B24" i="17"/>
  <c r="B30" i="5"/>
  <c r="B32" i="17"/>
  <c r="B47" i="5"/>
  <c r="B49" i="17"/>
  <c r="B71" i="5"/>
  <c r="B73" i="17"/>
  <c r="B80" i="5"/>
  <c r="B82" i="17"/>
  <c r="B88" i="5"/>
  <c r="B90" i="17"/>
  <c r="B96" i="5"/>
  <c r="B98" i="17"/>
  <c r="B104" i="5"/>
  <c r="B106" i="17"/>
  <c r="B112" i="5"/>
  <c r="B114" i="17"/>
  <c r="B120" i="5"/>
  <c r="B122" i="17"/>
  <c r="B128" i="5"/>
  <c r="B130" i="17"/>
  <c r="B136" i="5"/>
  <c r="B138" i="17"/>
  <c r="B144" i="5"/>
  <c r="B146" i="17"/>
  <c r="B61" i="5"/>
  <c r="B63" i="17"/>
  <c r="B86" i="5"/>
  <c r="B88" i="17"/>
  <c r="B20" i="5"/>
  <c r="B28" i="5"/>
  <c r="B15" i="5"/>
  <c r="B17" i="17"/>
  <c r="B23" i="5"/>
  <c r="B25" i="17"/>
  <c r="B31" i="5"/>
  <c r="B33" i="17"/>
  <c r="B39" i="5"/>
  <c r="B41" i="17"/>
  <c r="B48" i="5"/>
  <c r="B50" i="17"/>
  <c r="B56" i="5"/>
  <c r="B58" i="17"/>
  <c r="B64" i="5"/>
  <c r="B66" i="17"/>
  <c r="B72" i="5"/>
  <c r="B74" i="17"/>
  <c r="B89" i="5"/>
  <c r="B91" i="17"/>
  <c r="B97" i="5"/>
  <c r="B99" i="17"/>
  <c r="B105" i="5"/>
  <c r="B107" i="17"/>
  <c r="B121" i="5"/>
  <c r="B123" i="17"/>
  <c r="B137" i="5"/>
  <c r="B139" i="17"/>
  <c r="B145" i="5"/>
  <c r="B147" i="17"/>
  <c r="B69" i="5"/>
  <c r="B142" i="5"/>
  <c r="B24" i="5"/>
  <c r="B26" i="17"/>
  <c r="B49" i="5"/>
  <c r="B51" i="17"/>
  <c r="B65" i="5"/>
  <c r="B67" i="17"/>
  <c r="B98" i="5"/>
  <c r="B100" i="17"/>
  <c r="B122" i="5"/>
  <c r="B124" i="17"/>
  <c r="B138" i="5"/>
  <c r="B140" i="17"/>
  <c r="B17" i="5"/>
  <c r="B19" i="17"/>
  <c r="B25" i="5"/>
  <c r="B27" i="17"/>
  <c r="B33" i="5"/>
  <c r="B35" i="17"/>
  <c r="B41" i="5"/>
  <c r="B43" i="17"/>
  <c r="B50" i="5"/>
  <c r="B52" i="17"/>
  <c r="B58" i="5"/>
  <c r="B60" i="17"/>
  <c r="B66" i="5"/>
  <c r="B68" i="17"/>
  <c r="B74" i="5"/>
  <c r="B76" i="17"/>
  <c r="B83" i="5"/>
  <c r="B85" i="17"/>
  <c r="B91" i="5"/>
  <c r="B93" i="17"/>
  <c r="B99" i="5"/>
  <c r="B101" i="17"/>
  <c r="B107" i="5"/>
  <c r="B109" i="17"/>
  <c r="B115" i="5"/>
  <c r="B117" i="17"/>
  <c r="B123" i="5"/>
  <c r="B125" i="17"/>
  <c r="B131" i="5"/>
  <c r="B133" i="17"/>
  <c r="B139" i="5"/>
  <c r="B141" i="17"/>
  <c r="B147" i="5"/>
  <c r="B149" i="17"/>
  <c r="B118" i="5"/>
  <c r="B18" i="5"/>
  <c r="B20" i="17"/>
  <c r="B26" i="5"/>
  <c r="B28" i="17"/>
  <c r="B34" i="5"/>
  <c r="B36" i="17"/>
  <c r="B43" i="5"/>
  <c r="B45" i="17"/>
  <c r="B51" i="5"/>
  <c r="B53" i="17"/>
  <c r="B59" i="5"/>
  <c r="B61" i="17"/>
  <c r="B67" i="5"/>
  <c r="B69" i="17"/>
  <c r="B75" i="5"/>
  <c r="B77" i="17"/>
  <c r="B84" i="5"/>
  <c r="B86" i="17"/>
  <c r="B92" i="5"/>
  <c r="B94" i="17"/>
  <c r="B100" i="5"/>
  <c r="B102" i="17"/>
  <c r="B116" i="5"/>
  <c r="B118" i="17"/>
  <c r="B124" i="5"/>
  <c r="B126" i="17"/>
  <c r="B132" i="5"/>
  <c r="B134" i="17"/>
  <c r="B140" i="5"/>
  <c r="B142" i="17"/>
  <c r="B148" i="5"/>
  <c r="B150" i="17"/>
  <c r="B45" i="5"/>
  <c r="B126" i="5"/>
  <c r="B19" i="5"/>
  <c r="B21" i="17"/>
  <c r="B27" i="5"/>
  <c r="B29" i="17"/>
  <c r="B35" i="5"/>
  <c r="B37" i="17"/>
  <c r="B44" i="5"/>
  <c r="B46" i="17"/>
  <c r="B52" i="5"/>
  <c r="B54" i="17"/>
  <c r="B60" i="5"/>
  <c r="B62" i="17"/>
  <c r="B68" i="5"/>
  <c r="B70" i="17"/>
  <c r="B76" i="5"/>
  <c r="B78" i="17"/>
  <c r="B85" i="5"/>
  <c r="B87" i="17"/>
  <c r="B93" i="5"/>
  <c r="B95" i="17"/>
  <c r="B101" i="5"/>
  <c r="B103" i="17"/>
  <c r="B109" i="5"/>
  <c r="B111" i="17"/>
  <c r="B117" i="5"/>
  <c r="B119" i="17"/>
  <c r="B125" i="5"/>
  <c r="B127" i="17"/>
  <c r="B133" i="5"/>
  <c r="B135" i="17"/>
  <c r="AM157" i="17" l="1"/>
  <c r="AN157" i="17" s="1"/>
  <c r="AM156" i="17"/>
  <c r="AN156" i="17" s="1"/>
  <c r="AM155" i="17"/>
  <c r="AN155" i="17" s="1"/>
  <c r="AM154" i="17"/>
  <c r="AN154" i="17" s="1"/>
  <c r="O156" i="6"/>
  <c r="D61" i="15" s="1"/>
  <c r="N156" i="6"/>
  <c r="AL157" i="17" s="1"/>
  <c r="M156" i="6"/>
  <c r="AC157" i="17" s="1"/>
  <c r="L156" i="6"/>
  <c r="U157" i="17" s="1"/>
  <c r="K156" i="6"/>
  <c r="AO157" i="17" s="1"/>
  <c r="AP157" i="17" s="1"/>
  <c r="J156" i="6"/>
  <c r="R157" i="17" s="1"/>
  <c r="I156" i="6"/>
  <c r="O157" i="17" s="1"/>
  <c r="H156" i="6"/>
  <c r="J157" i="17" s="1"/>
  <c r="G156" i="6"/>
  <c r="I157" i="17" s="1"/>
  <c r="F156" i="6"/>
  <c r="E157" i="17" s="1"/>
  <c r="E156" i="6"/>
  <c r="D156" i="6"/>
  <c r="O155" i="6"/>
  <c r="AF156" i="17" s="1"/>
  <c r="N155" i="6"/>
  <c r="AL156" i="17" s="1"/>
  <c r="M155" i="6"/>
  <c r="AC156" i="17" s="1"/>
  <c r="L155" i="6"/>
  <c r="U156" i="17" s="1"/>
  <c r="K155" i="6"/>
  <c r="AO156" i="17" s="1"/>
  <c r="AP156" i="17" s="1"/>
  <c r="J155" i="6"/>
  <c r="R156" i="17" s="1"/>
  <c r="I155" i="6"/>
  <c r="O156" i="17" s="1"/>
  <c r="H155" i="6"/>
  <c r="J156" i="17" s="1"/>
  <c r="G155" i="6"/>
  <c r="I156" i="17" s="1"/>
  <c r="F155" i="6"/>
  <c r="E156" i="17" s="1"/>
  <c r="E155" i="6"/>
  <c r="D156" i="17" s="1"/>
  <c r="D155" i="6"/>
  <c r="O154" i="6"/>
  <c r="AF155" i="17" s="1"/>
  <c r="N154" i="6"/>
  <c r="AL155" i="17" s="1"/>
  <c r="M154" i="6"/>
  <c r="AC155" i="17" s="1"/>
  <c r="L154" i="6"/>
  <c r="U155" i="17" s="1"/>
  <c r="K154" i="6"/>
  <c r="AO155" i="17" s="1"/>
  <c r="AP155" i="17" s="1"/>
  <c r="J154" i="6"/>
  <c r="R155" i="17" s="1"/>
  <c r="I154" i="6"/>
  <c r="O155" i="17" s="1"/>
  <c r="H154" i="6"/>
  <c r="J155" i="17" s="1"/>
  <c r="G154" i="6"/>
  <c r="F154" i="6"/>
  <c r="E155" i="17" s="1"/>
  <c r="E154" i="6"/>
  <c r="D154" i="6"/>
  <c r="C155" i="17" s="1"/>
  <c r="O153" i="6"/>
  <c r="D58" i="15" s="1"/>
  <c r="N153" i="6"/>
  <c r="AL154" i="17" s="1"/>
  <c r="M153" i="6"/>
  <c r="AC154" i="17" s="1"/>
  <c r="L153" i="6"/>
  <c r="U154" i="17" s="1"/>
  <c r="K153" i="6"/>
  <c r="AO154" i="17" s="1"/>
  <c r="AP154" i="17" s="1"/>
  <c r="J153" i="6"/>
  <c r="R154" i="17" s="1"/>
  <c r="I153" i="6"/>
  <c r="O154" i="17" s="1"/>
  <c r="H153" i="6"/>
  <c r="J154" i="17" s="1"/>
  <c r="G153" i="6"/>
  <c r="F153" i="6"/>
  <c r="E154" i="17" s="1"/>
  <c r="E153" i="6"/>
  <c r="D153" i="6"/>
  <c r="C154" i="17" s="1"/>
  <c r="AB157" i="17" l="1"/>
  <c r="AA157" i="17"/>
  <c r="AB156" i="17"/>
  <c r="AA156" i="17"/>
  <c r="AA154" i="17"/>
  <c r="AB154" i="17"/>
  <c r="AB155" i="17"/>
  <c r="AA155" i="17"/>
  <c r="V157" i="17"/>
  <c r="X157" i="17" s="1"/>
  <c r="V156" i="17"/>
  <c r="Y156" i="17" s="1"/>
  <c r="AD155" i="17" a="1"/>
  <c r="AD155" i="17" s="1"/>
  <c r="AE155" i="17" a="1"/>
  <c r="AE155" i="17" s="1"/>
  <c r="AE156" i="17" a="1"/>
  <c r="AE156" i="17" s="1"/>
  <c r="AD156" i="17" a="1"/>
  <c r="AD156" i="17" s="1"/>
  <c r="V154" i="17"/>
  <c r="X154" i="17" s="1"/>
  <c r="AE154" i="17" a="1"/>
  <c r="AE154" i="17" s="1"/>
  <c r="AD154" i="17" a="1"/>
  <c r="AD154" i="17" s="1"/>
  <c r="AE157" i="17" a="1"/>
  <c r="AE157" i="17" s="1"/>
  <c r="AD157" i="17" a="1"/>
  <c r="AD157" i="17" s="1"/>
  <c r="V155" i="17"/>
  <c r="A152" i="27"/>
  <c r="A312" i="27" s="1"/>
  <c r="C157" i="17"/>
  <c r="C61" i="15"/>
  <c r="D157" i="17"/>
  <c r="A155" i="28"/>
  <c r="C156" i="17"/>
  <c r="C150" i="27"/>
  <c r="C310" i="27" s="1"/>
  <c r="I155" i="17"/>
  <c r="C59" i="15"/>
  <c r="D155" i="17"/>
  <c r="C58" i="15"/>
  <c r="D154" i="17"/>
  <c r="C149" i="27"/>
  <c r="C309" i="27" s="1"/>
  <c r="I154" i="17"/>
  <c r="A150" i="27"/>
  <c r="A155" i="30" s="1"/>
  <c r="A151" i="27"/>
  <c r="A156" i="30" s="1"/>
  <c r="C154" i="5"/>
  <c r="B60" i="15"/>
  <c r="B149" i="27"/>
  <c r="B150" i="27"/>
  <c r="B151" i="27"/>
  <c r="B152" i="27"/>
  <c r="B153" i="28"/>
  <c r="B313" i="28" s="1"/>
  <c r="B155" i="28"/>
  <c r="B315" i="28" s="1"/>
  <c r="D152" i="5"/>
  <c r="D154" i="5"/>
  <c r="C60" i="15"/>
  <c r="C152" i="5"/>
  <c r="B58" i="15"/>
  <c r="C151" i="27"/>
  <c r="C311" i="27" s="1"/>
  <c r="C152" i="27"/>
  <c r="C312" i="27" s="1"/>
  <c r="A154" i="28"/>
  <c r="A156" i="28"/>
  <c r="C153" i="5"/>
  <c r="C155" i="5"/>
  <c r="B59" i="15"/>
  <c r="B61" i="15"/>
  <c r="A149" i="27"/>
  <c r="A154" i="30" s="1"/>
  <c r="A153" i="28"/>
  <c r="B154" i="28"/>
  <c r="B314" i="28" s="1"/>
  <c r="B156" i="28"/>
  <c r="B316" i="28" s="1"/>
  <c r="D153" i="5"/>
  <c r="D155" i="5"/>
  <c r="AF157" i="17"/>
  <c r="D60" i="15"/>
  <c r="D59" i="15"/>
  <c r="AF154" i="17"/>
  <c r="Y154" i="17" l="1"/>
  <c r="Z154" i="17"/>
  <c r="X156" i="17"/>
  <c r="Y157" i="17"/>
  <c r="Z156" i="17"/>
  <c r="Z157" i="17"/>
  <c r="A314" i="28"/>
  <c r="A313" i="28"/>
  <c r="A316" i="28"/>
  <c r="W154" i="17"/>
  <c r="A315" i="28"/>
  <c r="W156" i="17"/>
  <c r="W157" i="17"/>
  <c r="W155" i="17"/>
  <c r="Z155" i="17"/>
  <c r="X155" i="17"/>
  <c r="Y155" i="17"/>
  <c r="A473" i="27"/>
  <c r="A157" i="30"/>
  <c r="A309" i="27"/>
  <c r="A470" i="27"/>
  <c r="B309" i="27"/>
  <c r="B470" i="27"/>
  <c r="A310" i="27"/>
  <c r="A471" i="27"/>
  <c r="A311" i="27"/>
  <c r="A472" i="27"/>
  <c r="B312" i="27"/>
  <c r="B473" i="27"/>
  <c r="B310" i="27"/>
  <c r="B471" i="27"/>
  <c r="B311" i="27"/>
  <c r="B472" i="27"/>
  <c r="O157" i="6"/>
  <c r="AF158" i="17" s="1"/>
  <c r="N157" i="6"/>
  <c r="AL158" i="17" s="1"/>
  <c r="M157" i="6"/>
  <c r="AC158" i="17" s="1"/>
  <c r="L157" i="6"/>
  <c r="U158" i="17" s="1"/>
  <c r="K157" i="6"/>
  <c r="AO158" i="17" s="1"/>
  <c r="AP158" i="17" s="1"/>
  <c r="J157" i="6"/>
  <c r="R158" i="17" s="1"/>
  <c r="I157" i="6"/>
  <c r="O158" i="17" s="1"/>
  <c r="H157" i="6"/>
  <c r="J158" i="17" s="1"/>
  <c r="G157" i="6"/>
  <c r="I158" i="17" s="1"/>
  <c r="F157" i="6"/>
  <c r="E158" i="17" s="1"/>
  <c r="E157" i="6"/>
  <c r="D158" i="17" s="1"/>
  <c r="D157" i="6"/>
  <c r="C158" i="17" s="1"/>
  <c r="I13" i="12"/>
  <c r="I12" i="12"/>
  <c r="AM136" i="17"/>
  <c r="AN136" i="17" s="1"/>
  <c r="O135" i="6"/>
  <c r="N135" i="6"/>
  <c r="AL136" i="17" s="1"/>
  <c r="M135" i="6"/>
  <c r="AC136" i="17" s="1"/>
  <c r="L135" i="6"/>
  <c r="U136" i="17" s="1"/>
  <c r="K135" i="6"/>
  <c r="AO136" i="17" s="1"/>
  <c r="AP136" i="17" s="1"/>
  <c r="J135" i="6"/>
  <c r="R136" i="17" s="1"/>
  <c r="I135" i="6"/>
  <c r="O136" i="17" s="1"/>
  <c r="H135" i="6"/>
  <c r="J136" i="17" s="1"/>
  <c r="G135" i="6"/>
  <c r="I136" i="17" s="1"/>
  <c r="F135" i="6"/>
  <c r="E136" i="17" s="1"/>
  <c r="E135" i="6"/>
  <c r="D136" i="17" s="1"/>
  <c r="D135" i="6"/>
  <c r="C136" i="17" s="1"/>
  <c r="AM125" i="17"/>
  <c r="AN125" i="17" s="1"/>
  <c r="O124" i="6"/>
  <c r="N124" i="6"/>
  <c r="AL125" i="17" s="1"/>
  <c r="M124" i="6"/>
  <c r="AC125" i="17" s="1"/>
  <c r="L124" i="6"/>
  <c r="U125" i="17" s="1"/>
  <c r="K124" i="6"/>
  <c r="AO125" i="17" s="1"/>
  <c r="AP125" i="17" s="1"/>
  <c r="J124" i="6"/>
  <c r="R125" i="17" s="1"/>
  <c r="I124" i="6"/>
  <c r="O125" i="17" s="1"/>
  <c r="H124" i="6"/>
  <c r="J125" i="17" s="1"/>
  <c r="G124" i="6"/>
  <c r="I125" i="17" s="1"/>
  <c r="F124" i="6"/>
  <c r="E125" i="17" s="1"/>
  <c r="E124" i="6"/>
  <c r="D125" i="17" s="1"/>
  <c r="D124" i="6"/>
  <c r="C125" i="17" s="1"/>
  <c r="AB158" i="17" l="1"/>
  <c r="AA158" i="17"/>
  <c r="AB136" i="17"/>
  <c r="AA136" i="17"/>
  <c r="AB125" i="17"/>
  <c r="AA125" i="17"/>
  <c r="V136" i="17"/>
  <c r="X136" i="17" s="1"/>
  <c r="AE136" i="17" a="1"/>
  <c r="AE136" i="17" s="1"/>
  <c r="AD136" i="17" a="1"/>
  <c r="AD136" i="17" s="1"/>
  <c r="V125" i="17"/>
  <c r="Y125" i="17" s="1"/>
  <c r="AE125" i="17" a="1"/>
  <c r="AE125" i="17" s="1"/>
  <c r="AD125" i="17" a="1"/>
  <c r="AD125" i="17" s="1"/>
  <c r="V158" i="17"/>
  <c r="Z158" i="17" s="1"/>
  <c r="AE158" i="17" a="1"/>
  <c r="AE158" i="17" s="1"/>
  <c r="AD158" i="17" a="1"/>
  <c r="AD158" i="17" s="1"/>
  <c r="AF125" i="17"/>
  <c r="C153" i="27"/>
  <c r="C313" i="27" s="1"/>
  <c r="C123" i="5"/>
  <c r="A135" i="28"/>
  <c r="C134" i="5"/>
  <c r="B47" i="15"/>
  <c r="A153" i="27"/>
  <c r="C156" i="5"/>
  <c r="AF136" i="17"/>
  <c r="D47" i="15"/>
  <c r="D123" i="5"/>
  <c r="B135" i="28"/>
  <c r="B295" i="28" s="1"/>
  <c r="D134" i="5"/>
  <c r="C47" i="15"/>
  <c r="B157" i="28"/>
  <c r="B317" i="28" s="1"/>
  <c r="D156" i="5"/>
  <c r="A157" i="28"/>
  <c r="B153" i="27"/>
  <c r="C131" i="27"/>
  <c r="C291" i="27" s="1"/>
  <c r="A131" i="27"/>
  <c r="B131" i="27"/>
  <c r="B291" i="27" s="1"/>
  <c r="C120" i="27"/>
  <c r="C280" i="27" s="1"/>
  <c r="A124" i="28"/>
  <c r="A120" i="27"/>
  <c r="A125" i="30" s="1"/>
  <c r="B124" i="28"/>
  <c r="B284" i="28" s="1"/>
  <c r="B120" i="27"/>
  <c r="P158" i="27"/>
  <c r="P157" i="27"/>
  <c r="AM158" i="27"/>
  <c r="AM157" i="27"/>
  <c r="J96" i="17"/>
  <c r="D96" i="17"/>
  <c r="C96" i="17"/>
  <c r="X158" i="17" l="1"/>
  <c r="W158" i="17"/>
  <c r="Y136" i="17"/>
  <c r="Z136" i="17"/>
  <c r="W136" i="17"/>
  <c r="X125" i="17"/>
  <c r="A295" i="28"/>
  <c r="W125" i="17"/>
  <c r="A317" i="28"/>
  <c r="AH125" i="17"/>
  <c r="AG125" i="17"/>
  <c r="Y158" i="17"/>
  <c r="Z125" i="17"/>
  <c r="A284" i="28"/>
  <c r="A291" i="27"/>
  <c r="A136" i="30"/>
  <c r="A313" i="27"/>
  <c r="A158" i="30"/>
  <c r="C91" i="27"/>
  <c r="C251" i="27" s="1"/>
  <c r="I96" i="17"/>
  <c r="P323" i="27"/>
  <c r="AM323" i="27"/>
  <c r="A474" i="27"/>
  <c r="B95" i="28"/>
  <c r="B255" i="28" s="1"/>
  <c r="D94" i="5"/>
  <c r="AF96" i="17"/>
  <c r="A91" i="27"/>
  <c r="C94" i="5"/>
  <c r="A452" i="27"/>
  <c r="B313" i="27"/>
  <c r="B474" i="27"/>
  <c r="B452" i="27"/>
  <c r="A280" i="27"/>
  <c r="A441" i="27"/>
  <c r="B280" i="27"/>
  <c r="B441" i="27"/>
  <c r="P162" i="27"/>
  <c r="AM162" i="27"/>
  <c r="B91" i="27"/>
  <c r="B412" i="27" s="1"/>
  <c r="A95" i="28"/>
  <c r="P79" i="26"/>
  <c r="AP73" i="17"/>
  <c r="A255" i="28" l="1"/>
  <c r="AL169" i="28"/>
  <c r="AL9" i="28"/>
  <c r="P324" i="27"/>
  <c r="P468" i="27" s="1"/>
  <c r="AM324" i="27"/>
  <c r="AM163" i="27"/>
  <c r="P163" i="27"/>
  <c r="P307" i="27" s="1"/>
  <c r="O169" i="28"/>
  <c r="AL10" i="30"/>
  <c r="A412" i="27"/>
  <c r="A96" i="30"/>
  <c r="BJ96" i="30" s="1"/>
  <c r="AM73" i="17"/>
  <c r="AN73" i="17" s="1"/>
  <c r="O72" i="6"/>
  <c r="N72" i="6"/>
  <c r="AL73" i="17" s="1"/>
  <c r="M72" i="6"/>
  <c r="AC73" i="17" s="1"/>
  <c r="L72" i="6"/>
  <c r="U73" i="17" s="1"/>
  <c r="K72" i="6"/>
  <c r="J72" i="6"/>
  <c r="R73" i="17" s="1"/>
  <c r="I72" i="6"/>
  <c r="O73" i="17" s="1"/>
  <c r="H72" i="6"/>
  <c r="J73" i="17" s="1"/>
  <c r="G72" i="6"/>
  <c r="I73" i="17" s="1"/>
  <c r="F72" i="6"/>
  <c r="E73" i="17" s="1"/>
  <c r="E72" i="6"/>
  <c r="D73" i="17" s="1"/>
  <c r="D72" i="6"/>
  <c r="C73" i="17" s="1"/>
  <c r="AM362" i="27" l="1"/>
  <c r="AM361" i="27"/>
  <c r="AM366" i="27"/>
  <c r="AM363" i="27"/>
  <c r="AM365" i="27"/>
  <c r="AM364" i="27"/>
  <c r="AM201" i="27"/>
  <c r="AM200" i="27"/>
  <c r="AM202" i="27"/>
  <c r="AM205" i="27"/>
  <c r="AM204" i="27"/>
  <c r="AM203" i="27"/>
  <c r="O9" i="30"/>
  <c r="O7" i="30" s="1"/>
  <c r="AL9" i="30"/>
  <c r="AL7" i="30" s="1"/>
  <c r="AB73" i="17"/>
  <c r="AA73" i="17"/>
  <c r="AE73" i="17" a="1"/>
  <c r="AE73" i="17" s="1"/>
  <c r="AD73" i="17" a="1"/>
  <c r="AD73" i="17" s="1"/>
  <c r="V73" i="17"/>
  <c r="O321" i="28"/>
  <c r="O322" i="28"/>
  <c r="O10" i="30"/>
  <c r="O9" i="28"/>
  <c r="AF73" i="17"/>
  <c r="D23" i="15"/>
  <c r="A68" i="27"/>
  <c r="C71" i="5"/>
  <c r="B23" i="15"/>
  <c r="B68" i="27"/>
  <c r="B228" i="27" s="1"/>
  <c r="D71" i="5"/>
  <c r="C23" i="15"/>
  <c r="B72" i="28"/>
  <c r="B232" i="28" s="1"/>
  <c r="C68" i="27"/>
  <c r="C228" i="27" s="1"/>
  <c r="A72" i="28"/>
  <c r="C36" i="14"/>
  <c r="C35" i="14"/>
  <c r="C34" i="14"/>
  <c r="C33" i="14"/>
  <c r="C32" i="14"/>
  <c r="C31" i="14"/>
  <c r="C30" i="14"/>
  <c r="C29" i="14"/>
  <c r="C28" i="14"/>
  <c r="C27" i="14"/>
  <c r="C26" i="14"/>
  <c r="C25" i="14"/>
  <c r="C24" i="14"/>
  <c r="A232" i="28" l="1"/>
  <c r="X73" i="17"/>
  <c r="Y73" i="17"/>
  <c r="Z73" i="17"/>
  <c r="W73" i="17"/>
  <c r="A228" i="27"/>
  <c r="A73" i="30"/>
  <c r="B389" i="27"/>
  <c r="A389" i="27"/>
  <c r="F1" i="25" l="1"/>
  <c r="E1" i="24"/>
  <c r="E1" i="23"/>
  <c r="D1" i="21"/>
  <c r="E1" i="18"/>
  <c r="N1" i="17"/>
  <c r="AK1" i="17"/>
  <c r="E1" i="16"/>
  <c r="E1" i="15"/>
  <c r="G1" i="14"/>
  <c r="F1" i="13"/>
  <c r="H1" i="12"/>
  <c r="I1" i="11"/>
  <c r="G1" i="10"/>
  <c r="B6" i="27" l="1"/>
  <c r="B6" i="6"/>
  <c r="AM161" i="17" l="1"/>
  <c r="AN161" i="17" s="1"/>
  <c r="O159" i="6" l="1"/>
  <c r="N159" i="6"/>
  <c r="AL160" i="17" s="1"/>
  <c r="M159" i="6"/>
  <c r="AC160" i="17" s="1"/>
  <c r="L159" i="6"/>
  <c r="U160" i="17" s="1"/>
  <c r="K159" i="6"/>
  <c r="AO160" i="17" s="1"/>
  <c r="AP160" i="17" s="1"/>
  <c r="J159" i="6"/>
  <c r="R160" i="17" s="1"/>
  <c r="I159" i="6"/>
  <c r="O160" i="17" s="1"/>
  <c r="H159" i="6"/>
  <c r="J160" i="17" s="1"/>
  <c r="G159" i="6"/>
  <c r="I160" i="17" s="1"/>
  <c r="F159" i="6"/>
  <c r="E160" i="17" s="1"/>
  <c r="E159" i="6"/>
  <c r="D159" i="6"/>
  <c r="C160" i="17" s="1"/>
  <c r="AM160" i="17"/>
  <c r="AN160" i="17" s="1"/>
  <c r="AB160" i="17" l="1"/>
  <c r="AA160" i="17"/>
  <c r="AE160" i="17" a="1"/>
  <c r="AE160" i="17" s="1"/>
  <c r="AD160" i="17" a="1"/>
  <c r="AD160" i="17" s="1"/>
  <c r="V160" i="17"/>
  <c r="D158" i="5"/>
  <c r="D160" i="17"/>
  <c r="A159" i="28"/>
  <c r="C158" i="5"/>
  <c r="A155" i="27"/>
  <c r="A160" i="30" s="1"/>
  <c r="B155" i="27"/>
  <c r="B159" i="28"/>
  <c r="B319" i="28" s="1"/>
  <c r="C155" i="27"/>
  <c r="C315" i="27" s="1"/>
  <c r="AH160" i="17" l="1"/>
  <c r="AG160" i="17"/>
  <c r="A319" i="28"/>
  <c r="Y160" i="17"/>
  <c r="W160" i="17"/>
  <c r="Z160" i="17"/>
  <c r="X160" i="17"/>
  <c r="B315" i="27"/>
  <c r="B476" i="27"/>
  <c r="A315" i="27"/>
  <c r="A476" i="27"/>
  <c r="AM120" i="17" l="1"/>
  <c r="AN120" i="17" s="1"/>
  <c r="O119" i="6"/>
  <c r="N119" i="6"/>
  <c r="AL120" i="17" s="1"/>
  <c r="M119" i="6"/>
  <c r="AC120" i="17" s="1"/>
  <c r="L119" i="6"/>
  <c r="U120" i="17" s="1"/>
  <c r="K119" i="6"/>
  <c r="AO120" i="17" s="1"/>
  <c r="AP120" i="17" s="1"/>
  <c r="J119" i="6"/>
  <c r="R120" i="17" s="1"/>
  <c r="I119" i="6"/>
  <c r="O120" i="17" s="1"/>
  <c r="H119" i="6"/>
  <c r="J120" i="17" s="1"/>
  <c r="G119" i="6"/>
  <c r="F119" i="6"/>
  <c r="E120" i="17" s="1"/>
  <c r="E119" i="6"/>
  <c r="D120" i="17" s="1"/>
  <c r="D119" i="6"/>
  <c r="C120" i="17" s="1"/>
  <c r="O93" i="6"/>
  <c r="N93" i="6"/>
  <c r="AL94" i="17" s="1"/>
  <c r="M93" i="6"/>
  <c r="AC94" i="17" s="1"/>
  <c r="L93" i="6"/>
  <c r="U94" i="17" s="1"/>
  <c r="K93" i="6"/>
  <c r="AO94" i="17" s="1"/>
  <c r="AP94" i="17" s="1"/>
  <c r="J93" i="6"/>
  <c r="R94" i="17" s="1"/>
  <c r="I93" i="6"/>
  <c r="O94" i="17" s="1"/>
  <c r="H93" i="6"/>
  <c r="J94" i="17" s="1"/>
  <c r="G93" i="6"/>
  <c r="I94" i="17" s="1"/>
  <c r="F93" i="6"/>
  <c r="E94" i="17" s="1"/>
  <c r="E93" i="6"/>
  <c r="D94" i="17" s="1"/>
  <c r="D93" i="6"/>
  <c r="C94" i="17" s="1"/>
  <c r="P87" i="26"/>
  <c r="AM94" i="17" s="1"/>
  <c r="AN94" i="17" s="1"/>
  <c r="AB120" i="17" l="1"/>
  <c r="AA120" i="17"/>
  <c r="AA94" i="17"/>
  <c r="AB94" i="17"/>
  <c r="V120" i="17"/>
  <c r="X120" i="17" s="1"/>
  <c r="AE120" i="17" a="1"/>
  <c r="AE120" i="17" s="1"/>
  <c r="AD120" i="17" a="1"/>
  <c r="AD120" i="17" s="1"/>
  <c r="V94" i="17"/>
  <c r="X94" i="17" s="1"/>
  <c r="AE94" i="17" a="1"/>
  <c r="AE94" i="17" s="1"/>
  <c r="AD94" i="17" a="1"/>
  <c r="AD94" i="17" s="1"/>
  <c r="C115" i="27"/>
  <c r="C275" i="27" s="1"/>
  <c r="I120" i="17"/>
  <c r="B119" i="28"/>
  <c r="B279" i="28" s="1"/>
  <c r="C38" i="15"/>
  <c r="AF94" i="17"/>
  <c r="D30" i="15"/>
  <c r="AF120" i="17"/>
  <c r="D38" i="15"/>
  <c r="A93" i="28"/>
  <c r="B30" i="15"/>
  <c r="B93" i="28"/>
  <c r="B253" i="28" s="1"/>
  <c r="C30" i="15"/>
  <c r="A119" i="28"/>
  <c r="B38" i="15"/>
  <c r="D118" i="5"/>
  <c r="C92" i="5"/>
  <c r="A89" i="27"/>
  <c r="D92" i="5"/>
  <c r="B89" i="27"/>
  <c r="B249" i="27" s="1"/>
  <c r="C118" i="5"/>
  <c r="C89" i="27"/>
  <c r="C249" i="27" s="1"/>
  <c r="A115" i="27"/>
  <c r="A120" i="30" s="1"/>
  <c r="B115" i="27"/>
  <c r="D158" i="6"/>
  <c r="A154" i="27" s="1"/>
  <c r="AB157" i="27"/>
  <c r="AB158" i="27"/>
  <c r="AM10" i="17"/>
  <c r="AN10" i="17" s="1"/>
  <c r="AF157" i="27"/>
  <c r="AH157" i="27"/>
  <c r="D157" i="27"/>
  <c r="E157" i="27"/>
  <c r="G157" i="27"/>
  <c r="H157" i="27"/>
  <c r="T157" i="27"/>
  <c r="S157" i="27"/>
  <c r="I157" i="27"/>
  <c r="U157" i="27"/>
  <c r="W157" i="27"/>
  <c r="X157" i="27"/>
  <c r="Y157" i="27"/>
  <c r="AA157" i="27" s="1"/>
  <c r="V157" i="27"/>
  <c r="M157" i="27"/>
  <c r="L157" i="27"/>
  <c r="AC157" i="27"/>
  <c r="AE157" i="27"/>
  <c r="F157" i="27"/>
  <c r="N157" i="27"/>
  <c r="AV157" i="27"/>
  <c r="AW157" i="27"/>
  <c r="Q157" i="27"/>
  <c r="AQ157" i="27"/>
  <c r="AK157" i="27"/>
  <c r="AL157" i="27"/>
  <c r="AN157" i="27" s="1"/>
  <c r="AJ157" i="27"/>
  <c r="AP157" i="27"/>
  <c r="O157" i="27"/>
  <c r="AS157" i="27"/>
  <c r="AT157" i="27"/>
  <c r="AD157" i="27"/>
  <c r="R157" i="27"/>
  <c r="AY157" i="27"/>
  <c r="BA157" i="27" s="1"/>
  <c r="BB157" i="27"/>
  <c r="BC157" i="27"/>
  <c r="BD157" i="27"/>
  <c r="BE157" i="27"/>
  <c r="BF157" i="27"/>
  <c r="D59" i="17"/>
  <c r="E131" i="6"/>
  <c r="B131" i="28" s="1"/>
  <c r="B291" i="28" s="1"/>
  <c r="D42" i="6"/>
  <c r="C43" i="17" s="1"/>
  <c r="O121" i="6"/>
  <c r="D40" i="15" s="1"/>
  <c r="E121" i="6"/>
  <c r="D121" i="6"/>
  <c r="A117" i="27" s="1"/>
  <c r="A122" i="30" s="1"/>
  <c r="O120" i="6"/>
  <c r="D39" i="15" s="1"/>
  <c r="E120" i="6"/>
  <c r="D121" i="17" s="1"/>
  <c r="D120" i="6"/>
  <c r="B39" i="15" s="1"/>
  <c r="O118" i="6"/>
  <c r="D37" i="15" s="1"/>
  <c r="E118" i="6"/>
  <c r="D118" i="6"/>
  <c r="O25" i="6"/>
  <c r="E138" i="6"/>
  <c r="AL13" i="17"/>
  <c r="N13" i="6"/>
  <c r="AL14" i="17" s="1"/>
  <c r="N14" i="6"/>
  <c r="AL15" i="17" s="1"/>
  <c r="N15" i="6"/>
  <c r="AL16" i="17" s="1"/>
  <c r="N16" i="6"/>
  <c r="AL17" i="17" s="1"/>
  <c r="N17" i="6"/>
  <c r="AL18" i="17" s="1"/>
  <c r="N18" i="6"/>
  <c r="AL19" i="17" s="1"/>
  <c r="N19" i="6"/>
  <c r="AL20" i="17" s="1"/>
  <c r="N20" i="6"/>
  <c r="AL21" i="17" s="1"/>
  <c r="N21" i="6"/>
  <c r="AL22" i="17" s="1"/>
  <c r="N22" i="6"/>
  <c r="AL23" i="17" s="1"/>
  <c r="N24" i="6"/>
  <c r="AL25" i="17" s="1"/>
  <c r="N25" i="6"/>
  <c r="AL26" i="17" s="1"/>
  <c r="N26" i="6"/>
  <c r="AL27" i="17" s="1"/>
  <c r="N27" i="6"/>
  <c r="AL28" i="17" s="1"/>
  <c r="N32" i="6"/>
  <c r="AL33" i="17" s="1"/>
  <c r="N34" i="6"/>
  <c r="AL35" i="17" s="1"/>
  <c r="N35" i="6"/>
  <c r="AL36" i="17" s="1"/>
  <c r="N36" i="6"/>
  <c r="AL37" i="17" s="1"/>
  <c r="N37" i="6"/>
  <c r="AL38" i="17" s="1"/>
  <c r="N38" i="6"/>
  <c r="AL39" i="17" s="1"/>
  <c r="N40" i="6"/>
  <c r="AL41" i="17" s="1"/>
  <c r="N41" i="6"/>
  <c r="AL42" i="17" s="1"/>
  <c r="N42" i="6"/>
  <c r="AL43" i="17" s="1"/>
  <c r="N44" i="6"/>
  <c r="AL45" i="17" s="1"/>
  <c r="N45" i="6"/>
  <c r="AL46" i="17" s="1"/>
  <c r="N46" i="6"/>
  <c r="AL47" i="17" s="1"/>
  <c r="N47" i="6"/>
  <c r="AL48" i="17" s="1"/>
  <c r="N48" i="6"/>
  <c r="AL49" i="17" s="1"/>
  <c r="N49" i="6"/>
  <c r="AL50" i="17" s="1"/>
  <c r="N50" i="6"/>
  <c r="AL51" i="17" s="1"/>
  <c r="N51" i="6"/>
  <c r="AL52" i="17" s="1"/>
  <c r="N52" i="6"/>
  <c r="AL53" i="17" s="1"/>
  <c r="N53" i="6"/>
  <c r="AL54" i="17" s="1"/>
  <c r="N57" i="6"/>
  <c r="AL58" i="17" s="1"/>
  <c r="N60" i="6"/>
  <c r="N61" i="6"/>
  <c r="AL62" i="17" s="1"/>
  <c r="N62" i="6"/>
  <c r="AL63" i="17" s="1"/>
  <c r="N63" i="6"/>
  <c r="AL64" i="17" s="1"/>
  <c r="N64" i="6"/>
  <c r="AL65" i="17" s="1"/>
  <c r="N66" i="6"/>
  <c r="AL67" i="17" s="1"/>
  <c r="N67" i="6"/>
  <c r="AL68" i="17" s="1"/>
  <c r="N68" i="6"/>
  <c r="AL69" i="17" s="1"/>
  <c r="N69" i="6"/>
  <c r="AL70" i="17" s="1"/>
  <c r="N70" i="6"/>
  <c r="AL71" i="17" s="1"/>
  <c r="N71" i="6"/>
  <c r="AL72" i="17" s="1"/>
  <c r="N73" i="6"/>
  <c r="AL74" i="17" s="1"/>
  <c r="N74" i="6"/>
  <c r="AL75" i="17" s="1"/>
  <c r="N75" i="6"/>
  <c r="AL76" i="17" s="1"/>
  <c r="N76" i="6"/>
  <c r="AL77" i="17" s="1"/>
  <c r="N77" i="6"/>
  <c r="N78" i="6"/>
  <c r="AL79" i="17" s="1"/>
  <c r="N79" i="6"/>
  <c r="AL80" i="17" s="1"/>
  <c r="N81" i="6"/>
  <c r="N83" i="6"/>
  <c r="N84" i="6"/>
  <c r="AL85" i="17" s="1"/>
  <c r="N82" i="6"/>
  <c r="AL83" i="17" s="1"/>
  <c r="N85" i="6"/>
  <c r="AL86" i="17" s="1"/>
  <c r="N86" i="6"/>
  <c r="AL87" i="17" s="1"/>
  <c r="N87" i="6"/>
  <c r="AL88" i="17" s="1"/>
  <c r="N88" i="6"/>
  <c r="AL89" i="17" s="1"/>
  <c r="N89" i="6"/>
  <c r="N90" i="6"/>
  <c r="N91" i="6"/>
  <c r="AL92" i="17" s="1"/>
  <c r="N92" i="6"/>
  <c r="AL93" i="17" s="1"/>
  <c r="N94" i="6"/>
  <c r="AL95" i="17" s="1"/>
  <c r="N96" i="6"/>
  <c r="AL97" i="17" s="1"/>
  <c r="N97" i="6"/>
  <c r="AL98" i="17" s="1"/>
  <c r="N98" i="6"/>
  <c r="AL99" i="17" s="1"/>
  <c r="N99" i="6"/>
  <c r="N100" i="6"/>
  <c r="AL101" i="17" s="1"/>
  <c r="N101" i="6"/>
  <c r="AL102" i="17" s="1"/>
  <c r="N102" i="6"/>
  <c r="AL103" i="17" s="1"/>
  <c r="N103" i="6"/>
  <c r="AL104" i="17" s="1"/>
  <c r="N109" i="6"/>
  <c r="AL110" i="17" s="1"/>
  <c r="N110" i="6"/>
  <c r="AL111" i="17" s="1"/>
  <c r="N111" i="6"/>
  <c r="AL112" i="17" s="1"/>
  <c r="N112" i="6"/>
  <c r="AL113" i="17" s="1"/>
  <c r="N113" i="6"/>
  <c r="AL114" i="17" s="1"/>
  <c r="N114" i="6"/>
  <c r="AL115" i="17" s="1"/>
  <c r="N115" i="6"/>
  <c r="AL116" i="17" s="1"/>
  <c r="N116" i="6"/>
  <c r="N117" i="6"/>
  <c r="AL118" i="17" s="1"/>
  <c r="N118" i="6"/>
  <c r="AL119" i="17" s="1"/>
  <c r="N120" i="6"/>
  <c r="AL121" i="17" s="1"/>
  <c r="N121" i="6"/>
  <c r="AL122" i="17" s="1"/>
  <c r="N122" i="6"/>
  <c r="AL123" i="17" s="1"/>
  <c r="N123" i="6"/>
  <c r="AL124" i="17" s="1"/>
  <c r="N125" i="6"/>
  <c r="AL126" i="17" s="1"/>
  <c r="N126" i="6"/>
  <c r="AL127" i="17" s="1"/>
  <c r="N127" i="6"/>
  <c r="AL128" i="17" s="1"/>
  <c r="N128" i="6"/>
  <c r="AL129" i="17" s="1"/>
  <c r="N129" i="6"/>
  <c r="AL130" i="17" s="1"/>
  <c r="N130" i="6"/>
  <c r="N131" i="6"/>
  <c r="AL132" i="17" s="1"/>
  <c r="N132" i="6"/>
  <c r="AL133" i="17" s="1"/>
  <c r="N133" i="6"/>
  <c r="AL134" i="17" s="1"/>
  <c r="N134" i="6"/>
  <c r="AL135" i="17" s="1"/>
  <c r="N136" i="6"/>
  <c r="AL137" i="17" s="1"/>
  <c r="N137" i="6"/>
  <c r="AL138" i="17" s="1"/>
  <c r="N138" i="6"/>
  <c r="AL139" i="17" s="1"/>
  <c r="N139" i="6"/>
  <c r="AL140" i="17" s="1"/>
  <c r="N140" i="6"/>
  <c r="AL141" i="17" s="1"/>
  <c r="N141" i="6"/>
  <c r="AL142" i="17" s="1"/>
  <c r="N142" i="6"/>
  <c r="AL143" i="17" s="1"/>
  <c r="N143" i="6"/>
  <c r="AL144" i="17" s="1"/>
  <c r="N144" i="6"/>
  <c r="AL145" i="17" s="1"/>
  <c r="N145" i="6"/>
  <c r="AL146" i="17" s="1"/>
  <c r="N146" i="6"/>
  <c r="AL147" i="17" s="1"/>
  <c r="N147" i="6"/>
  <c r="N150" i="6"/>
  <c r="AL151" i="17" s="1"/>
  <c r="N151" i="6"/>
  <c r="AL152" i="17" s="1"/>
  <c r="N152" i="6"/>
  <c r="AL153" i="17" s="1"/>
  <c r="N158" i="6"/>
  <c r="AL159" i="17" s="1"/>
  <c r="N160" i="6"/>
  <c r="AL161" i="17" s="1"/>
  <c r="D34" i="17"/>
  <c r="E147" i="6"/>
  <c r="K121" i="6"/>
  <c r="AO122" i="17" s="1"/>
  <c r="AP122" i="17" s="1"/>
  <c r="AM122" i="17"/>
  <c r="AN122" i="17" s="1"/>
  <c r="M121" i="6"/>
  <c r="AC122" i="17" s="1"/>
  <c r="L121" i="6"/>
  <c r="U122" i="17" s="1"/>
  <c r="J121" i="6"/>
  <c r="R122" i="17" s="1"/>
  <c r="I121" i="6"/>
  <c r="O122" i="17" s="1"/>
  <c r="H121" i="6"/>
  <c r="J122" i="17" s="1"/>
  <c r="G121" i="6"/>
  <c r="I122" i="17" s="1"/>
  <c r="F121" i="6"/>
  <c r="E122" i="17" s="1"/>
  <c r="K120" i="6"/>
  <c r="AO121" i="17" s="1"/>
  <c r="AP121" i="17" s="1"/>
  <c r="AM121" i="17"/>
  <c r="AN121" i="17" s="1"/>
  <c r="M120" i="6"/>
  <c r="AC121" i="17" s="1"/>
  <c r="L120" i="6"/>
  <c r="U121" i="17" s="1"/>
  <c r="J120" i="6"/>
  <c r="R121" i="17" s="1"/>
  <c r="I120" i="6"/>
  <c r="O121" i="17" s="1"/>
  <c r="H120" i="6"/>
  <c r="J121" i="17" s="1"/>
  <c r="G120" i="6"/>
  <c r="I121" i="17" s="1"/>
  <c r="F120" i="6"/>
  <c r="E121" i="17" s="1"/>
  <c r="K118" i="6"/>
  <c r="AO119" i="17" s="1"/>
  <c r="AP119" i="17" s="1"/>
  <c r="AM119" i="17"/>
  <c r="AN119" i="17" s="1"/>
  <c r="M118" i="6"/>
  <c r="AC119" i="17" s="1"/>
  <c r="L118" i="6"/>
  <c r="U119" i="17" s="1"/>
  <c r="J118" i="6"/>
  <c r="R119" i="17" s="1"/>
  <c r="I118" i="6"/>
  <c r="O119" i="17" s="1"/>
  <c r="H118" i="6"/>
  <c r="J119" i="17" s="1"/>
  <c r="G118" i="6"/>
  <c r="F118" i="6"/>
  <c r="E119" i="17" s="1"/>
  <c r="P46" i="26"/>
  <c r="AM53" i="17" s="1"/>
  <c r="AN53" i="17" s="1"/>
  <c r="M160" i="6"/>
  <c r="AC161" i="17" s="1"/>
  <c r="M158" i="6"/>
  <c r="AC159" i="17" s="1"/>
  <c r="M152" i="6"/>
  <c r="AC153" i="17" s="1"/>
  <c r="M151" i="6"/>
  <c r="AC152" i="17" s="1"/>
  <c r="M150" i="6"/>
  <c r="AC151" i="17" s="1"/>
  <c r="M147" i="6"/>
  <c r="M146" i="6"/>
  <c r="AC147" i="17" s="1"/>
  <c r="M25" i="6"/>
  <c r="AC26" i="17" s="1"/>
  <c r="M144" i="6"/>
  <c r="AC145" i="17" s="1"/>
  <c r="M143" i="6"/>
  <c r="AC144" i="17" s="1"/>
  <c r="M142" i="6"/>
  <c r="AC143" i="17" s="1"/>
  <c r="M141" i="6"/>
  <c r="AC142" i="17" s="1"/>
  <c r="M140" i="6"/>
  <c r="AC141" i="17" s="1"/>
  <c r="M139" i="6"/>
  <c r="AC140" i="17" s="1"/>
  <c r="M138" i="6"/>
  <c r="AC139" i="17" s="1"/>
  <c r="M137" i="6"/>
  <c r="AC138" i="17" s="1"/>
  <c r="M136" i="6"/>
  <c r="AC137" i="17" s="1"/>
  <c r="M134" i="6"/>
  <c r="AC135" i="17" s="1"/>
  <c r="M145" i="6"/>
  <c r="AC146" i="17" s="1"/>
  <c r="M129" i="6"/>
  <c r="AC130" i="17" s="1"/>
  <c r="M128" i="6"/>
  <c r="AC129" i="17" s="1"/>
  <c r="M127" i="6"/>
  <c r="AC128" i="17" s="1"/>
  <c r="M126" i="6"/>
  <c r="AC127" i="17" s="1"/>
  <c r="M125" i="6"/>
  <c r="AC126" i="17" s="1"/>
  <c r="M123" i="6"/>
  <c r="AC124" i="17" s="1"/>
  <c r="M122" i="6"/>
  <c r="AC123" i="17" s="1"/>
  <c r="M117" i="6"/>
  <c r="AC118" i="17" s="1"/>
  <c r="M116" i="6"/>
  <c r="AC117" i="17" s="1"/>
  <c r="M115" i="6"/>
  <c r="AC116" i="17" s="1"/>
  <c r="M114" i="6"/>
  <c r="AC115" i="17" s="1"/>
  <c r="M113" i="6"/>
  <c r="AC114" i="17" s="1"/>
  <c r="M112" i="6"/>
  <c r="AC113" i="17" s="1"/>
  <c r="M111" i="6"/>
  <c r="AC112" i="17" s="1"/>
  <c r="M110" i="6"/>
  <c r="AC111" i="17" s="1"/>
  <c r="M109" i="6"/>
  <c r="AC110" i="17" s="1"/>
  <c r="M103" i="6"/>
  <c r="AC104" i="17" s="1"/>
  <c r="M102" i="6"/>
  <c r="AC103" i="17" s="1"/>
  <c r="M101" i="6"/>
  <c r="AC102" i="17" s="1"/>
  <c r="M133" i="6"/>
  <c r="AC134" i="17" s="1"/>
  <c r="M132" i="6"/>
  <c r="AC133" i="17" s="1"/>
  <c r="M131" i="6"/>
  <c r="AC132" i="17" s="1"/>
  <c r="M130" i="6"/>
  <c r="AC131" i="17" s="1"/>
  <c r="M94" i="6"/>
  <c r="AC95" i="17" s="1"/>
  <c r="M92" i="6"/>
  <c r="AC93" i="17" s="1"/>
  <c r="M91" i="6"/>
  <c r="AC92" i="17" s="1"/>
  <c r="M90" i="6"/>
  <c r="M89" i="6"/>
  <c r="AC90" i="17" s="1"/>
  <c r="M88" i="6"/>
  <c r="AC89" i="17" s="1"/>
  <c r="M87" i="6"/>
  <c r="AC88" i="17" s="1"/>
  <c r="M86" i="6"/>
  <c r="AC87" i="17" s="1"/>
  <c r="M85" i="6"/>
  <c r="AC86" i="17" s="1"/>
  <c r="M82" i="6"/>
  <c r="AC83" i="17" s="1"/>
  <c r="M84" i="6"/>
  <c r="AC85" i="17" s="1"/>
  <c r="M83" i="6"/>
  <c r="AC84" i="17" s="1"/>
  <c r="M81" i="6"/>
  <c r="AC82" i="17" s="1"/>
  <c r="M79" i="6"/>
  <c r="AC80" i="17" s="1"/>
  <c r="M78" i="6"/>
  <c r="AC79" i="17" s="1"/>
  <c r="M77" i="6"/>
  <c r="M76" i="6"/>
  <c r="AC77" i="17" s="1"/>
  <c r="M75" i="6"/>
  <c r="AC76" i="17" s="1"/>
  <c r="M74" i="6"/>
  <c r="AC75" i="17" s="1"/>
  <c r="M73" i="6"/>
  <c r="AC74" i="17" s="1"/>
  <c r="M71" i="6"/>
  <c r="AC72" i="17" s="1"/>
  <c r="M70" i="6"/>
  <c r="AC71" i="17" s="1"/>
  <c r="M69" i="6"/>
  <c r="AC70" i="17" s="1"/>
  <c r="M68" i="6"/>
  <c r="AC69" i="17" s="1"/>
  <c r="M67" i="6"/>
  <c r="AC68" i="17" s="1"/>
  <c r="M66" i="6"/>
  <c r="AC67" i="17" s="1"/>
  <c r="M100" i="6"/>
  <c r="AC101" i="17" s="1"/>
  <c r="M99" i="6"/>
  <c r="AC100" i="17" s="1"/>
  <c r="M98" i="6"/>
  <c r="AC99" i="17" s="1"/>
  <c r="M97" i="6"/>
  <c r="AC98" i="17" s="1"/>
  <c r="M96" i="6"/>
  <c r="AC97" i="17" s="1"/>
  <c r="M22" i="6"/>
  <c r="AC23" i="17" s="1"/>
  <c r="M21" i="6"/>
  <c r="AC22" i="17" s="1"/>
  <c r="M20" i="6"/>
  <c r="AC21" i="17" s="1"/>
  <c r="M19" i="6"/>
  <c r="AC20" i="17" s="1"/>
  <c r="M17" i="6"/>
  <c r="AC18" i="17" s="1"/>
  <c r="M16" i="6"/>
  <c r="AC17" i="17" s="1"/>
  <c r="M15" i="6"/>
  <c r="AC16" i="17" s="1"/>
  <c r="M14" i="6"/>
  <c r="AC15" i="17" s="1"/>
  <c r="AC13" i="17"/>
  <c r="M24" i="6"/>
  <c r="AC25" i="17" s="1"/>
  <c r="M34" i="6"/>
  <c r="AC35" i="17" s="1"/>
  <c r="M32" i="6"/>
  <c r="AC33" i="17" s="1"/>
  <c r="M41" i="6"/>
  <c r="AC42" i="17" s="1"/>
  <c r="M40" i="6"/>
  <c r="AC41" i="17" s="1"/>
  <c r="M38" i="6"/>
  <c r="AC39" i="17" s="1"/>
  <c r="M35" i="6"/>
  <c r="AC36" i="17" s="1"/>
  <c r="M50" i="6"/>
  <c r="AC51" i="17" s="1"/>
  <c r="M49" i="6"/>
  <c r="AC50" i="17" s="1"/>
  <c r="M48" i="6"/>
  <c r="AC49" i="17" s="1"/>
  <c r="M47" i="6"/>
  <c r="AC48" i="17" s="1"/>
  <c r="M46" i="6"/>
  <c r="AC47" i="17" s="1"/>
  <c r="M45" i="6"/>
  <c r="AC46" i="17" s="1"/>
  <c r="M44" i="6"/>
  <c r="AC45" i="17" s="1"/>
  <c r="M57" i="6"/>
  <c r="AC58" i="17" s="1"/>
  <c r="M64" i="6"/>
  <c r="AC65" i="17" s="1"/>
  <c r="M63" i="6"/>
  <c r="AC64" i="17" s="1"/>
  <c r="M62" i="6"/>
  <c r="AC63" i="17" s="1"/>
  <c r="M61" i="6"/>
  <c r="AC62" i="17" s="1"/>
  <c r="M60" i="6"/>
  <c r="AC61" i="17" s="1"/>
  <c r="M53" i="6"/>
  <c r="AC54" i="17" s="1"/>
  <c r="M52" i="6"/>
  <c r="AC53" i="17" s="1"/>
  <c r="M51" i="6"/>
  <c r="AC52" i="17" s="1"/>
  <c r="M37" i="6"/>
  <c r="AC38" i="17" s="1"/>
  <c r="M36" i="6"/>
  <c r="AC37" i="17" s="1"/>
  <c r="M27" i="6"/>
  <c r="AC28" i="17" s="1"/>
  <c r="M26" i="6"/>
  <c r="AC27" i="17" s="1"/>
  <c r="M18" i="6"/>
  <c r="AC19" i="17" s="1"/>
  <c r="L147" i="6"/>
  <c r="L146" i="6"/>
  <c r="U147" i="17" s="1"/>
  <c r="L144" i="6"/>
  <c r="U145" i="17" s="1"/>
  <c r="L142" i="6"/>
  <c r="U143" i="17" s="1"/>
  <c r="L141" i="6"/>
  <c r="U142" i="17" s="1"/>
  <c r="L137" i="6"/>
  <c r="U138" i="17" s="1"/>
  <c r="L136" i="6"/>
  <c r="L139" i="6"/>
  <c r="U140" i="17" s="1"/>
  <c r="L134" i="6"/>
  <c r="U135" i="17" s="1"/>
  <c r="L131" i="6"/>
  <c r="U132" i="17" s="1"/>
  <c r="L128" i="6"/>
  <c r="U129" i="17" s="1"/>
  <c r="L86" i="6"/>
  <c r="L98" i="6"/>
  <c r="U99" i="17" s="1"/>
  <c r="L96" i="6"/>
  <c r="U97" i="17" s="1"/>
  <c r="L92" i="6"/>
  <c r="U93" i="17" s="1"/>
  <c r="L85" i="6"/>
  <c r="L82" i="6"/>
  <c r="U83" i="17" s="1"/>
  <c r="L81" i="6"/>
  <c r="U82" i="17" s="1"/>
  <c r="L70" i="6"/>
  <c r="U71" i="17" s="1"/>
  <c r="L69" i="6"/>
  <c r="U70" i="17" s="1"/>
  <c r="L68" i="6"/>
  <c r="U69" i="17" s="1"/>
  <c r="L67" i="6"/>
  <c r="U68" i="17" s="1"/>
  <c r="L57" i="6"/>
  <c r="U58" i="17" s="1"/>
  <c r="L51" i="6"/>
  <c r="U52" i="17" s="1"/>
  <c r="L40" i="6"/>
  <c r="U41" i="17" s="1"/>
  <c r="L38" i="6"/>
  <c r="U39" i="17" s="1"/>
  <c r="L37" i="6"/>
  <c r="U38" i="17" s="1"/>
  <c r="L32" i="6"/>
  <c r="U33" i="17" s="1"/>
  <c r="AH158" i="27"/>
  <c r="D158" i="27"/>
  <c r="E158" i="27"/>
  <c r="G158" i="27"/>
  <c r="H158" i="27"/>
  <c r="T158" i="27"/>
  <c r="S158" i="27"/>
  <c r="I158" i="27"/>
  <c r="U158" i="27"/>
  <c r="W158" i="27"/>
  <c r="X158" i="27"/>
  <c r="Y158" i="27"/>
  <c r="V158" i="27"/>
  <c r="M158" i="27"/>
  <c r="L158" i="27"/>
  <c r="AC158" i="27"/>
  <c r="AE158" i="27"/>
  <c r="F158" i="27"/>
  <c r="N158" i="27"/>
  <c r="AV158" i="27"/>
  <c r="AW158" i="27"/>
  <c r="Q158" i="27"/>
  <c r="AQ158" i="27"/>
  <c r="AK158" i="27"/>
  <c r="AL158" i="27"/>
  <c r="AJ158" i="27"/>
  <c r="AP158" i="27"/>
  <c r="O158" i="27"/>
  <c r="AS158" i="27"/>
  <c r="AT158" i="27"/>
  <c r="AD158" i="27"/>
  <c r="R158" i="27"/>
  <c r="AY158" i="27"/>
  <c r="AZ158" i="27"/>
  <c r="BB158" i="27"/>
  <c r="BC158" i="27"/>
  <c r="BD158" i="27"/>
  <c r="BE158" i="27"/>
  <c r="BF158" i="27"/>
  <c r="AF158" i="27"/>
  <c r="O139" i="6"/>
  <c r="AF140" i="17" s="1"/>
  <c r="E2" i="23"/>
  <c r="B2" i="23"/>
  <c r="B1" i="23"/>
  <c r="M13" i="6"/>
  <c r="AC14" i="17" s="1"/>
  <c r="M42" i="6"/>
  <c r="AC43" i="17" s="1"/>
  <c r="U13" i="17"/>
  <c r="L13" i="6"/>
  <c r="U14" i="17" s="1"/>
  <c r="L14" i="6"/>
  <c r="U15" i="17" s="1"/>
  <c r="L15" i="6"/>
  <c r="U16" i="17" s="1"/>
  <c r="L16" i="6"/>
  <c r="U17" i="17" s="1"/>
  <c r="L17" i="6"/>
  <c r="U18" i="17" s="1"/>
  <c r="L18" i="6"/>
  <c r="U19" i="17" s="1"/>
  <c r="L19" i="6"/>
  <c r="U20" i="17" s="1"/>
  <c r="L20" i="6"/>
  <c r="U21" i="17" s="1"/>
  <c r="L21" i="6"/>
  <c r="U22" i="17" s="1"/>
  <c r="L22" i="6"/>
  <c r="U23" i="17" s="1"/>
  <c r="L24" i="6"/>
  <c r="U25" i="17" s="1"/>
  <c r="L25" i="6"/>
  <c r="U26" i="17" s="1"/>
  <c r="L26" i="6"/>
  <c r="U27" i="17" s="1"/>
  <c r="L27" i="6"/>
  <c r="U28" i="17" s="1"/>
  <c r="L34" i="6"/>
  <c r="U35" i="17" s="1"/>
  <c r="L35" i="6"/>
  <c r="U36" i="17" s="1"/>
  <c r="L36" i="6"/>
  <c r="U37" i="17" s="1"/>
  <c r="L41" i="6"/>
  <c r="U42" i="17" s="1"/>
  <c r="L42" i="6"/>
  <c r="L44" i="6"/>
  <c r="U45" i="17" s="1"/>
  <c r="L45" i="6"/>
  <c r="U46" i="17" s="1"/>
  <c r="L46" i="6"/>
  <c r="U47" i="17" s="1"/>
  <c r="L47" i="6"/>
  <c r="U48" i="17" s="1"/>
  <c r="L48" i="6"/>
  <c r="U49" i="17" s="1"/>
  <c r="L49" i="6"/>
  <c r="U50" i="17" s="1"/>
  <c r="L50" i="6"/>
  <c r="U51" i="17" s="1"/>
  <c r="L52" i="6"/>
  <c r="U53" i="17" s="1"/>
  <c r="L53" i="6"/>
  <c r="U54" i="17" s="1"/>
  <c r="L60" i="6"/>
  <c r="U61" i="17" s="1"/>
  <c r="L61" i="6"/>
  <c r="U62" i="17" s="1"/>
  <c r="L62" i="6"/>
  <c r="U63" i="17" s="1"/>
  <c r="L63" i="6"/>
  <c r="U64" i="17" s="1"/>
  <c r="L64" i="6"/>
  <c r="U65" i="17" s="1"/>
  <c r="L66" i="6"/>
  <c r="U67" i="17" s="1"/>
  <c r="L71" i="6"/>
  <c r="U72" i="17" s="1"/>
  <c r="L73" i="6"/>
  <c r="U74" i="17" s="1"/>
  <c r="L74" i="6"/>
  <c r="U75" i="17" s="1"/>
  <c r="L75" i="6"/>
  <c r="U76" i="17" s="1"/>
  <c r="L76" i="6"/>
  <c r="U77" i="17" s="1"/>
  <c r="L77" i="6"/>
  <c r="L78" i="6"/>
  <c r="U79" i="17" s="1"/>
  <c r="L79" i="6"/>
  <c r="U80" i="17" s="1"/>
  <c r="L83" i="6"/>
  <c r="U84" i="17" s="1"/>
  <c r="L84" i="6"/>
  <c r="L87" i="6"/>
  <c r="U88" i="17" s="1"/>
  <c r="L88" i="6"/>
  <c r="U89" i="17" s="1"/>
  <c r="L89" i="6"/>
  <c r="U90" i="17" s="1"/>
  <c r="L90" i="6"/>
  <c r="L91" i="6"/>
  <c r="U92" i="17" s="1"/>
  <c r="L94" i="6"/>
  <c r="U95" i="17" s="1"/>
  <c r="L97" i="6"/>
  <c r="U98" i="17" s="1"/>
  <c r="L99" i="6"/>
  <c r="U100" i="17" s="1"/>
  <c r="L100" i="6"/>
  <c r="U101" i="17" s="1"/>
  <c r="L101" i="6"/>
  <c r="U102" i="17" s="1"/>
  <c r="L102" i="6"/>
  <c r="U103" i="17" s="1"/>
  <c r="L103" i="6"/>
  <c r="U104" i="17" s="1"/>
  <c r="L109" i="6"/>
  <c r="U110" i="17" s="1"/>
  <c r="L110" i="6"/>
  <c r="U111" i="17" s="1"/>
  <c r="L111" i="6"/>
  <c r="U112" i="17" s="1"/>
  <c r="L112" i="6"/>
  <c r="U113" i="17" s="1"/>
  <c r="L113" i="6"/>
  <c r="U114" i="17" s="1"/>
  <c r="L114" i="6"/>
  <c r="U115" i="17" s="1"/>
  <c r="L115" i="6"/>
  <c r="U116" i="17" s="1"/>
  <c r="L116" i="6"/>
  <c r="U117" i="17" s="1"/>
  <c r="L117" i="6"/>
  <c r="U118" i="17" s="1"/>
  <c r="L122" i="6"/>
  <c r="L123" i="6"/>
  <c r="U124" i="17" s="1"/>
  <c r="L125" i="6"/>
  <c r="U126" i="17" s="1"/>
  <c r="L126" i="6"/>
  <c r="U127" i="17" s="1"/>
  <c r="L127" i="6"/>
  <c r="U128" i="17" s="1"/>
  <c r="L129" i="6"/>
  <c r="U130" i="17" s="1"/>
  <c r="L130" i="6"/>
  <c r="U131" i="17" s="1"/>
  <c r="L132" i="6"/>
  <c r="U133" i="17" s="1"/>
  <c r="L133" i="6"/>
  <c r="U134" i="17" s="1"/>
  <c r="L138" i="6"/>
  <c r="U139" i="17" s="1"/>
  <c r="L140" i="6"/>
  <c r="U141" i="17" s="1"/>
  <c r="L143" i="6"/>
  <c r="U144" i="17" s="1"/>
  <c r="L145" i="6"/>
  <c r="U146" i="17" s="1"/>
  <c r="L150" i="6"/>
  <c r="U151" i="17" s="1"/>
  <c r="L151" i="6"/>
  <c r="U152" i="17" s="1"/>
  <c r="L152" i="6"/>
  <c r="U153" i="17" s="1"/>
  <c r="L158" i="6"/>
  <c r="U159" i="17" s="1"/>
  <c r="L160" i="6"/>
  <c r="U161" i="17" s="1"/>
  <c r="O13" i="17"/>
  <c r="I13" i="6"/>
  <c r="O14" i="17" s="1"/>
  <c r="I14" i="6"/>
  <c r="O15" i="17" s="1"/>
  <c r="I15" i="6"/>
  <c r="O16" i="17" s="1"/>
  <c r="I16" i="6"/>
  <c r="O17" i="17" s="1"/>
  <c r="I17" i="6"/>
  <c r="O18" i="17" s="1"/>
  <c r="I18" i="6"/>
  <c r="O19" i="17" s="1"/>
  <c r="I19" i="6"/>
  <c r="O20" i="17" s="1"/>
  <c r="I20" i="6"/>
  <c r="O21" i="17" s="1"/>
  <c r="I21" i="6"/>
  <c r="O22" i="17" s="1"/>
  <c r="I22" i="6"/>
  <c r="O23" i="17" s="1"/>
  <c r="I24" i="6"/>
  <c r="O25" i="17" s="1"/>
  <c r="I25" i="6"/>
  <c r="O26" i="17" s="1"/>
  <c r="I26" i="6"/>
  <c r="O27" i="17" s="1"/>
  <c r="I27" i="6"/>
  <c r="O28" i="17" s="1"/>
  <c r="I32" i="6"/>
  <c r="O33" i="17" s="1"/>
  <c r="I34" i="6"/>
  <c r="O35" i="17" s="1"/>
  <c r="I35" i="6"/>
  <c r="O36" i="17" s="1"/>
  <c r="I36" i="6"/>
  <c r="O37" i="17" s="1"/>
  <c r="I37" i="6"/>
  <c r="O38" i="17" s="1"/>
  <c r="I38" i="6"/>
  <c r="O39" i="17" s="1"/>
  <c r="I40" i="6"/>
  <c r="O41" i="17" s="1"/>
  <c r="I41" i="6"/>
  <c r="O42" i="17" s="1"/>
  <c r="I42" i="6"/>
  <c r="O43" i="17" s="1"/>
  <c r="I44" i="6"/>
  <c r="O45" i="17" s="1"/>
  <c r="I45" i="6"/>
  <c r="O46" i="17" s="1"/>
  <c r="I46" i="6"/>
  <c r="O47" i="17" s="1"/>
  <c r="I47" i="6"/>
  <c r="O48" i="17" s="1"/>
  <c r="I48" i="6"/>
  <c r="O49" i="17" s="1"/>
  <c r="I49" i="6"/>
  <c r="O50" i="17" s="1"/>
  <c r="I50" i="6"/>
  <c r="O51" i="17" s="1"/>
  <c r="I51" i="6"/>
  <c r="O52" i="17" s="1"/>
  <c r="I52" i="6"/>
  <c r="O53" i="17" s="1"/>
  <c r="I53" i="6"/>
  <c r="O54" i="17" s="1"/>
  <c r="I57" i="6"/>
  <c r="O58" i="17" s="1"/>
  <c r="I60" i="6"/>
  <c r="O61" i="17" s="1"/>
  <c r="I61" i="6"/>
  <c r="O62" i="17" s="1"/>
  <c r="I62" i="6"/>
  <c r="O63" i="17" s="1"/>
  <c r="I63" i="6"/>
  <c r="O64" i="17" s="1"/>
  <c r="I64" i="6"/>
  <c r="O65" i="17" s="1"/>
  <c r="I66" i="6"/>
  <c r="O67" i="17" s="1"/>
  <c r="I67" i="6"/>
  <c r="O68" i="17" s="1"/>
  <c r="I68" i="6"/>
  <c r="O69" i="17" s="1"/>
  <c r="I69" i="6"/>
  <c r="O70" i="17" s="1"/>
  <c r="I70" i="6"/>
  <c r="O71" i="17" s="1"/>
  <c r="I71" i="6"/>
  <c r="O72" i="17" s="1"/>
  <c r="I73" i="6"/>
  <c r="O74" i="17" s="1"/>
  <c r="I74" i="6"/>
  <c r="O75" i="17" s="1"/>
  <c r="I75" i="6"/>
  <c r="O76" i="17" s="1"/>
  <c r="I76" i="6"/>
  <c r="O77" i="17" s="1"/>
  <c r="I77" i="6"/>
  <c r="I78" i="6"/>
  <c r="O79" i="17" s="1"/>
  <c r="I79" i="6"/>
  <c r="O80" i="17" s="1"/>
  <c r="I81" i="6"/>
  <c r="O82" i="17" s="1"/>
  <c r="I83" i="6"/>
  <c r="O84" i="17" s="1"/>
  <c r="I84" i="6"/>
  <c r="O85" i="17" s="1"/>
  <c r="I82" i="6"/>
  <c r="O83" i="17" s="1"/>
  <c r="I85" i="6"/>
  <c r="O86" i="17" s="1"/>
  <c r="I86" i="6"/>
  <c r="O87" i="17" s="1"/>
  <c r="I87" i="6"/>
  <c r="O88" i="17" s="1"/>
  <c r="I88" i="6"/>
  <c r="O89" i="17" s="1"/>
  <c r="I89" i="6"/>
  <c r="O90" i="17" s="1"/>
  <c r="I90" i="6"/>
  <c r="I91" i="6"/>
  <c r="O92" i="17" s="1"/>
  <c r="I92" i="6"/>
  <c r="O93" i="17" s="1"/>
  <c r="I94" i="6"/>
  <c r="O95" i="17" s="1"/>
  <c r="I96" i="6"/>
  <c r="O97" i="17" s="1"/>
  <c r="I97" i="6"/>
  <c r="O98" i="17" s="1"/>
  <c r="I98" i="6"/>
  <c r="O99" i="17" s="1"/>
  <c r="I99" i="6"/>
  <c r="O100" i="17" s="1"/>
  <c r="I100" i="6"/>
  <c r="O101" i="17" s="1"/>
  <c r="I101" i="6"/>
  <c r="O102" i="17" s="1"/>
  <c r="I102" i="6"/>
  <c r="O103" i="17" s="1"/>
  <c r="I103" i="6"/>
  <c r="O104" i="17" s="1"/>
  <c r="I109" i="6"/>
  <c r="O110" i="17" s="1"/>
  <c r="I110" i="6"/>
  <c r="O111" i="17" s="1"/>
  <c r="I111" i="6"/>
  <c r="O112" i="17" s="1"/>
  <c r="I112" i="6"/>
  <c r="O113" i="17" s="1"/>
  <c r="I113" i="6"/>
  <c r="O114" i="17" s="1"/>
  <c r="I114" i="6"/>
  <c r="O115" i="17" s="1"/>
  <c r="I115" i="6"/>
  <c r="O116" i="17" s="1"/>
  <c r="I116" i="6"/>
  <c r="O117" i="17" s="1"/>
  <c r="I117" i="6"/>
  <c r="O118" i="17" s="1"/>
  <c r="I122" i="6"/>
  <c r="O123" i="17" s="1"/>
  <c r="I123" i="6"/>
  <c r="O124" i="17" s="1"/>
  <c r="I125" i="6"/>
  <c r="O126" i="17" s="1"/>
  <c r="I126" i="6"/>
  <c r="O127" i="17" s="1"/>
  <c r="I127" i="6"/>
  <c r="O128" i="17" s="1"/>
  <c r="I128" i="6"/>
  <c r="O129" i="17" s="1"/>
  <c r="I129" i="6"/>
  <c r="O130" i="17" s="1"/>
  <c r="I130" i="6"/>
  <c r="O131" i="17" s="1"/>
  <c r="I131" i="6"/>
  <c r="O132" i="17" s="1"/>
  <c r="I132" i="6"/>
  <c r="O133" i="17" s="1"/>
  <c r="I133" i="6"/>
  <c r="O134" i="17" s="1"/>
  <c r="I134" i="6"/>
  <c r="O135" i="17" s="1"/>
  <c r="I136" i="6"/>
  <c r="O137" i="17" s="1"/>
  <c r="I137" i="6"/>
  <c r="O138" i="17" s="1"/>
  <c r="I138" i="6"/>
  <c r="O139" i="17" s="1"/>
  <c r="I139" i="6"/>
  <c r="O140" i="17" s="1"/>
  <c r="I140" i="6"/>
  <c r="O141" i="17" s="1"/>
  <c r="I141" i="6"/>
  <c r="O142" i="17" s="1"/>
  <c r="I142" i="6"/>
  <c r="O143" i="17" s="1"/>
  <c r="I143" i="6"/>
  <c r="O144" i="17" s="1"/>
  <c r="I144" i="6"/>
  <c r="O145" i="17" s="1"/>
  <c r="I145" i="6"/>
  <c r="O146" i="17" s="1"/>
  <c r="I146" i="6"/>
  <c r="O147" i="17" s="1"/>
  <c r="I147" i="6"/>
  <c r="I150" i="6"/>
  <c r="O151" i="17" s="1"/>
  <c r="I151" i="6"/>
  <c r="O152" i="17" s="1"/>
  <c r="I152" i="6"/>
  <c r="O153" i="17" s="1"/>
  <c r="I158" i="6"/>
  <c r="O159" i="17" s="1"/>
  <c r="I160" i="6"/>
  <c r="O161" i="17" s="1"/>
  <c r="E42" i="6"/>
  <c r="D43" i="17" s="1"/>
  <c r="D30" i="17"/>
  <c r="C30" i="17"/>
  <c r="D29" i="17"/>
  <c r="C29" i="17"/>
  <c r="R13" i="17"/>
  <c r="J13" i="6"/>
  <c r="R14" i="17" s="1"/>
  <c r="J14" i="6"/>
  <c r="R15" i="17" s="1"/>
  <c r="J15" i="6"/>
  <c r="R16" i="17" s="1"/>
  <c r="J16" i="6"/>
  <c r="R17" i="17" s="1"/>
  <c r="J17" i="6"/>
  <c r="R18" i="17" s="1"/>
  <c r="J18" i="6"/>
  <c r="R19" i="17" s="1"/>
  <c r="J19" i="6"/>
  <c r="R20" i="17" s="1"/>
  <c r="J20" i="6"/>
  <c r="R21" i="17" s="1"/>
  <c r="J21" i="6"/>
  <c r="R22" i="17" s="1"/>
  <c r="J22" i="6"/>
  <c r="R23" i="17" s="1"/>
  <c r="J24" i="6"/>
  <c r="R25" i="17" s="1"/>
  <c r="J25" i="6"/>
  <c r="R26" i="17" s="1"/>
  <c r="J26" i="6"/>
  <c r="R27" i="17" s="1"/>
  <c r="J27" i="6"/>
  <c r="R28" i="17" s="1"/>
  <c r="J32" i="6"/>
  <c r="R33" i="17" s="1"/>
  <c r="J34" i="6"/>
  <c r="R35" i="17" s="1"/>
  <c r="J35" i="6"/>
  <c r="R36" i="17" s="1"/>
  <c r="J36" i="6"/>
  <c r="R37" i="17" s="1"/>
  <c r="J37" i="6"/>
  <c r="R38" i="17" s="1"/>
  <c r="J38" i="6"/>
  <c r="R39" i="17" s="1"/>
  <c r="J40" i="6"/>
  <c r="R41" i="17" s="1"/>
  <c r="J41" i="6"/>
  <c r="R42" i="17" s="1"/>
  <c r="J42" i="6"/>
  <c r="R43" i="17" s="1"/>
  <c r="J44" i="6"/>
  <c r="R45" i="17" s="1"/>
  <c r="J45" i="6"/>
  <c r="R46" i="17" s="1"/>
  <c r="J46" i="6"/>
  <c r="R47" i="17" s="1"/>
  <c r="J47" i="6"/>
  <c r="R48" i="17" s="1"/>
  <c r="J48" i="6"/>
  <c r="R49" i="17" s="1"/>
  <c r="J49" i="6"/>
  <c r="R50" i="17" s="1"/>
  <c r="J50" i="6"/>
  <c r="R51" i="17" s="1"/>
  <c r="J51" i="6"/>
  <c r="R52" i="17" s="1"/>
  <c r="J52" i="6"/>
  <c r="R53" i="17" s="1"/>
  <c r="J53" i="6"/>
  <c r="R54" i="17" s="1"/>
  <c r="J57" i="6"/>
  <c r="R58" i="17" s="1"/>
  <c r="J60" i="6"/>
  <c r="R61" i="17" s="1"/>
  <c r="J61" i="6"/>
  <c r="R62" i="17" s="1"/>
  <c r="J62" i="6"/>
  <c r="R63" i="17" s="1"/>
  <c r="J63" i="6"/>
  <c r="R64" i="17" s="1"/>
  <c r="J64" i="6"/>
  <c r="R65" i="17" s="1"/>
  <c r="J66" i="6"/>
  <c r="R67" i="17" s="1"/>
  <c r="J67" i="6"/>
  <c r="R68" i="17" s="1"/>
  <c r="J68" i="6"/>
  <c r="R69" i="17" s="1"/>
  <c r="J69" i="6"/>
  <c r="R70" i="17" s="1"/>
  <c r="J70" i="6"/>
  <c r="R71" i="17" s="1"/>
  <c r="J71" i="6"/>
  <c r="R72" i="17" s="1"/>
  <c r="J73" i="6"/>
  <c r="R74" i="17" s="1"/>
  <c r="J74" i="6"/>
  <c r="R75" i="17" s="1"/>
  <c r="J75" i="6"/>
  <c r="R76" i="17" s="1"/>
  <c r="J76" i="6"/>
  <c r="R77" i="17" s="1"/>
  <c r="J77" i="6"/>
  <c r="J78" i="6"/>
  <c r="R79" i="17" s="1"/>
  <c r="J79" i="6"/>
  <c r="R80" i="17" s="1"/>
  <c r="J81" i="6"/>
  <c r="R82" i="17" s="1"/>
  <c r="J83" i="6"/>
  <c r="R84" i="17" s="1"/>
  <c r="J84" i="6"/>
  <c r="R85" i="17" s="1"/>
  <c r="J82" i="6"/>
  <c r="R83" i="17" s="1"/>
  <c r="J85" i="6"/>
  <c r="R86" i="17" s="1"/>
  <c r="J86" i="6"/>
  <c r="R87" i="17" s="1"/>
  <c r="J87" i="6"/>
  <c r="R88" i="17" s="1"/>
  <c r="J88" i="6"/>
  <c r="R89" i="17" s="1"/>
  <c r="J89" i="6"/>
  <c r="R90" i="17" s="1"/>
  <c r="J90" i="6"/>
  <c r="J91" i="6"/>
  <c r="R92" i="17" s="1"/>
  <c r="J92" i="6"/>
  <c r="R93" i="17" s="1"/>
  <c r="J94" i="6"/>
  <c r="R95" i="17" s="1"/>
  <c r="J96" i="6"/>
  <c r="R97" i="17" s="1"/>
  <c r="J97" i="6"/>
  <c r="R98" i="17" s="1"/>
  <c r="J98" i="6"/>
  <c r="R99" i="17" s="1"/>
  <c r="J99" i="6"/>
  <c r="R100" i="17" s="1"/>
  <c r="J100" i="6"/>
  <c r="R101" i="17" s="1"/>
  <c r="J101" i="6"/>
  <c r="R102" i="17" s="1"/>
  <c r="J102" i="6"/>
  <c r="R103" i="17" s="1"/>
  <c r="J103" i="6"/>
  <c r="R104" i="17" s="1"/>
  <c r="J109" i="6"/>
  <c r="R110" i="17" s="1"/>
  <c r="J110" i="6"/>
  <c r="R111" i="17" s="1"/>
  <c r="J111" i="6"/>
  <c r="R112" i="17" s="1"/>
  <c r="J112" i="6"/>
  <c r="R113" i="17" s="1"/>
  <c r="J113" i="6"/>
  <c r="R114" i="17" s="1"/>
  <c r="J114" i="6"/>
  <c r="R115" i="17" s="1"/>
  <c r="J115" i="6"/>
  <c r="R116" i="17" s="1"/>
  <c r="J116" i="6"/>
  <c r="R117" i="17" s="1"/>
  <c r="J117" i="6"/>
  <c r="R118" i="17" s="1"/>
  <c r="J122" i="6"/>
  <c r="R123" i="17" s="1"/>
  <c r="J123" i="6"/>
  <c r="R124" i="17" s="1"/>
  <c r="J125" i="6"/>
  <c r="R126" i="17" s="1"/>
  <c r="J126" i="6"/>
  <c r="R127" i="17" s="1"/>
  <c r="J127" i="6"/>
  <c r="R128" i="17" s="1"/>
  <c r="J128" i="6"/>
  <c r="R129" i="17" s="1"/>
  <c r="J129" i="6"/>
  <c r="R130" i="17" s="1"/>
  <c r="J130" i="6"/>
  <c r="R131" i="17" s="1"/>
  <c r="J131" i="6"/>
  <c r="R132" i="17" s="1"/>
  <c r="J132" i="6"/>
  <c r="R133" i="17" s="1"/>
  <c r="J133" i="6"/>
  <c r="R134" i="17" s="1"/>
  <c r="J134" i="6"/>
  <c r="R135" i="17" s="1"/>
  <c r="J136" i="6"/>
  <c r="R137" i="17" s="1"/>
  <c r="J137" i="6"/>
  <c r="R138" i="17" s="1"/>
  <c r="J138" i="6"/>
  <c r="R139" i="17" s="1"/>
  <c r="J139" i="6"/>
  <c r="R140" i="17" s="1"/>
  <c r="J140" i="6"/>
  <c r="R141" i="17" s="1"/>
  <c r="J141" i="6"/>
  <c r="R142" i="17" s="1"/>
  <c r="J142" i="6"/>
  <c r="R143" i="17" s="1"/>
  <c r="J143" i="6"/>
  <c r="R144" i="17" s="1"/>
  <c r="J144" i="6"/>
  <c r="R145" i="17" s="1"/>
  <c r="J145" i="6"/>
  <c r="R146" i="17" s="1"/>
  <c r="J146" i="6"/>
  <c r="R147" i="17" s="1"/>
  <c r="J147" i="6"/>
  <c r="J150" i="6"/>
  <c r="R151" i="17" s="1"/>
  <c r="J151" i="6"/>
  <c r="R152" i="17" s="1"/>
  <c r="J152" i="6"/>
  <c r="R153" i="17" s="1"/>
  <c r="J158" i="6"/>
  <c r="R159" i="17" s="1"/>
  <c r="J160" i="6"/>
  <c r="R161" i="17" s="1"/>
  <c r="F13" i="6"/>
  <c r="E14" i="17" s="1"/>
  <c r="F14" i="6"/>
  <c r="E15" i="17" s="1"/>
  <c r="F15" i="6"/>
  <c r="E16" i="17" s="1"/>
  <c r="F16" i="6"/>
  <c r="E17" i="17" s="1"/>
  <c r="F17" i="6"/>
  <c r="E18" i="17" s="1"/>
  <c r="F18" i="6"/>
  <c r="E19" i="17" s="1"/>
  <c r="F19" i="6"/>
  <c r="E20" i="17" s="1"/>
  <c r="F20" i="6"/>
  <c r="E21" i="17" s="1"/>
  <c r="F21" i="6"/>
  <c r="E22" i="17" s="1"/>
  <c r="F22" i="6"/>
  <c r="E23" i="17" s="1"/>
  <c r="E24" i="17"/>
  <c r="F24" i="6"/>
  <c r="E25" i="17" s="1"/>
  <c r="F25" i="6"/>
  <c r="E26" i="17" s="1"/>
  <c r="F26" i="6"/>
  <c r="E27" i="17" s="1"/>
  <c r="F27" i="6"/>
  <c r="E28" i="17" s="1"/>
  <c r="E29" i="17"/>
  <c r="E30" i="17"/>
  <c r="E31" i="17"/>
  <c r="E32" i="17"/>
  <c r="F32" i="6"/>
  <c r="E33" i="17" s="1"/>
  <c r="E34" i="17"/>
  <c r="F34" i="6"/>
  <c r="E35" i="17" s="1"/>
  <c r="F35" i="6"/>
  <c r="E36" i="17" s="1"/>
  <c r="F36" i="6"/>
  <c r="E37" i="17" s="1"/>
  <c r="F37" i="6"/>
  <c r="E38" i="17" s="1"/>
  <c r="F38" i="6"/>
  <c r="E39" i="17" s="1"/>
  <c r="E40" i="17"/>
  <c r="F40" i="6"/>
  <c r="E41" i="17" s="1"/>
  <c r="F41" i="6"/>
  <c r="E42" i="17" s="1"/>
  <c r="F42" i="6"/>
  <c r="E43" i="17" s="1"/>
  <c r="F44" i="6"/>
  <c r="E45" i="17" s="1"/>
  <c r="F45" i="6"/>
  <c r="E46" i="17" s="1"/>
  <c r="F46" i="6"/>
  <c r="E47" i="17" s="1"/>
  <c r="F47" i="6"/>
  <c r="E48" i="17" s="1"/>
  <c r="F48" i="6"/>
  <c r="E49" i="17" s="1"/>
  <c r="F49" i="6"/>
  <c r="E50" i="17" s="1"/>
  <c r="F50" i="6"/>
  <c r="E51" i="17" s="1"/>
  <c r="F51" i="6"/>
  <c r="E52" i="17" s="1"/>
  <c r="F52" i="6"/>
  <c r="E53" i="17" s="1"/>
  <c r="F53" i="6"/>
  <c r="E54" i="17" s="1"/>
  <c r="E55" i="17"/>
  <c r="E56" i="17"/>
  <c r="E57" i="17"/>
  <c r="F57" i="6"/>
  <c r="E58" i="17" s="1"/>
  <c r="E59" i="17"/>
  <c r="E60" i="17"/>
  <c r="F60" i="6"/>
  <c r="E61" i="17" s="1"/>
  <c r="F61" i="6"/>
  <c r="E62" i="17" s="1"/>
  <c r="F62" i="6"/>
  <c r="E63" i="17" s="1"/>
  <c r="F63" i="6"/>
  <c r="E64" i="17" s="1"/>
  <c r="F64" i="6"/>
  <c r="E65" i="17" s="1"/>
  <c r="E66" i="17"/>
  <c r="F66" i="6"/>
  <c r="E67" i="17" s="1"/>
  <c r="F67" i="6"/>
  <c r="E68" i="17" s="1"/>
  <c r="F68" i="6"/>
  <c r="E69" i="17" s="1"/>
  <c r="F69" i="6"/>
  <c r="E70" i="17" s="1"/>
  <c r="F70" i="6"/>
  <c r="E71" i="17" s="1"/>
  <c r="F71" i="6"/>
  <c r="E72" i="17" s="1"/>
  <c r="F73" i="6"/>
  <c r="E74" i="17" s="1"/>
  <c r="F74" i="6"/>
  <c r="E75" i="17" s="1"/>
  <c r="F75" i="6"/>
  <c r="E76" i="17" s="1"/>
  <c r="F76" i="6"/>
  <c r="E77" i="17" s="1"/>
  <c r="F77" i="6"/>
  <c r="E78" i="17" s="1"/>
  <c r="F78" i="6"/>
  <c r="E79" i="17" s="1"/>
  <c r="F79" i="6"/>
  <c r="E80" i="17" s="1"/>
  <c r="F81" i="6"/>
  <c r="E82" i="17" s="1"/>
  <c r="F83" i="6"/>
  <c r="E84" i="17" s="1"/>
  <c r="F84" i="6"/>
  <c r="E85" i="17" s="1"/>
  <c r="F82" i="6"/>
  <c r="E83" i="17" s="1"/>
  <c r="F85" i="6"/>
  <c r="E86" i="17" s="1"/>
  <c r="F86" i="6"/>
  <c r="E87" i="17" s="1"/>
  <c r="F87" i="6"/>
  <c r="E88" i="17" s="1"/>
  <c r="F88" i="6"/>
  <c r="E89" i="17" s="1"/>
  <c r="F89" i="6"/>
  <c r="E90" i="17" s="1"/>
  <c r="F90" i="6"/>
  <c r="E91" i="17" s="1"/>
  <c r="F91" i="6"/>
  <c r="E92" i="17" s="1"/>
  <c r="F92" i="6"/>
  <c r="E93" i="17" s="1"/>
  <c r="F94" i="6"/>
  <c r="E95" i="17" s="1"/>
  <c r="F96" i="6"/>
  <c r="E97" i="17" s="1"/>
  <c r="F97" i="6"/>
  <c r="E98" i="17" s="1"/>
  <c r="F98" i="6"/>
  <c r="E99" i="17" s="1"/>
  <c r="F99" i="6"/>
  <c r="E100" i="17" s="1"/>
  <c r="F100" i="6"/>
  <c r="E101" i="17" s="1"/>
  <c r="F101" i="6"/>
  <c r="E102" i="17" s="1"/>
  <c r="F102" i="6"/>
  <c r="E103" i="17" s="1"/>
  <c r="F103" i="6"/>
  <c r="E104" i="17" s="1"/>
  <c r="E105" i="17"/>
  <c r="E106" i="17"/>
  <c r="E107" i="17"/>
  <c r="E108" i="17"/>
  <c r="E109" i="17"/>
  <c r="F109" i="6"/>
  <c r="E110" i="17" s="1"/>
  <c r="F110" i="6"/>
  <c r="E111" i="17" s="1"/>
  <c r="F111" i="6"/>
  <c r="E112" i="17" s="1"/>
  <c r="F112" i="6"/>
  <c r="E113" i="17" s="1"/>
  <c r="F113" i="6"/>
  <c r="E114" i="17" s="1"/>
  <c r="F114" i="6"/>
  <c r="E115" i="17" s="1"/>
  <c r="F115" i="6"/>
  <c r="E116" i="17" s="1"/>
  <c r="F116" i="6"/>
  <c r="E117" i="17" s="1"/>
  <c r="F117" i="6"/>
  <c r="E118" i="17" s="1"/>
  <c r="F122" i="6"/>
  <c r="E123" i="17" s="1"/>
  <c r="F123" i="6"/>
  <c r="E124" i="17" s="1"/>
  <c r="F125" i="6"/>
  <c r="E126" i="17" s="1"/>
  <c r="F126" i="6"/>
  <c r="E127" i="17" s="1"/>
  <c r="F127" i="6"/>
  <c r="E128" i="17" s="1"/>
  <c r="F128" i="6"/>
  <c r="E129" i="17" s="1"/>
  <c r="F129" i="6"/>
  <c r="E130" i="17" s="1"/>
  <c r="F130" i="6"/>
  <c r="E131" i="17" s="1"/>
  <c r="F131" i="6"/>
  <c r="E132" i="17" s="1"/>
  <c r="F132" i="6"/>
  <c r="E133" i="17" s="1"/>
  <c r="F133" i="6"/>
  <c r="E134" i="17" s="1"/>
  <c r="F134" i="6"/>
  <c r="E135" i="17" s="1"/>
  <c r="F136" i="6"/>
  <c r="E137" i="17" s="1"/>
  <c r="F137" i="6"/>
  <c r="E138" i="17" s="1"/>
  <c r="F138" i="6"/>
  <c r="E139" i="17" s="1"/>
  <c r="F139" i="6"/>
  <c r="E140" i="17" s="1"/>
  <c r="F140" i="6"/>
  <c r="E141" i="17" s="1"/>
  <c r="F141" i="6"/>
  <c r="E142" i="17" s="1"/>
  <c r="F142" i="6"/>
  <c r="E143" i="17" s="1"/>
  <c r="F143" i="6"/>
  <c r="E144" i="17" s="1"/>
  <c r="F144" i="6"/>
  <c r="E145" i="17" s="1"/>
  <c r="F145" i="6"/>
  <c r="E146" i="17" s="1"/>
  <c r="F146" i="6"/>
  <c r="E147" i="17" s="1"/>
  <c r="F147" i="6"/>
  <c r="E148" i="17" s="1"/>
  <c r="E149" i="17"/>
  <c r="E150" i="17"/>
  <c r="F150" i="6"/>
  <c r="E151" i="17" s="1"/>
  <c r="F151" i="6"/>
  <c r="E152" i="17" s="1"/>
  <c r="F152" i="6"/>
  <c r="E153" i="17" s="1"/>
  <c r="F158" i="6"/>
  <c r="E159" i="17" s="1"/>
  <c r="F160" i="6"/>
  <c r="E161" i="17" s="1"/>
  <c r="AP10" i="17"/>
  <c r="AP11" i="17"/>
  <c r="AO13" i="17"/>
  <c r="AP13" i="17" s="1"/>
  <c r="K13" i="6"/>
  <c r="AO14" i="17" s="1"/>
  <c r="AP14" i="17" s="1"/>
  <c r="K14" i="6"/>
  <c r="AO15" i="17" s="1"/>
  <c r="AP15" i="17" s="1"/>
  <c r="K15" i="6"/>
  <c r="AO16" i="17" s="1"/>
  <c r="AP16" i="17" s="1"/>
  <c r="K16" i="6"/>
  <c r="AO17" i="17" s="1"/>
  <c r="AP17" i="17" s="1"/>
  <c r="K17" i="6"/>
  <c r="AO18" i="17" s="1"/>
  <c r="AP18" i="17" s="1"/>
  <c r="K18" i="6"/>
  <c r="AO19" i="17" s="1"/>
  <c r="AP19" i="17" s="1"/>
  <c r="K19" i="6"/>
  <c r="AO20" i="17" s="1"/>
  <c r="AP20" i="17" s="1"/>
  <c r="K20" i="6"/>
  <c r="AO21" i="17" s="1"/>
  <c r="AP21" i="17" s="1"/>
  <c r="K21" i="6"/>
  <c r="AO22" i="17" s="1"/>
  <c r="AP22" i="17" s="1"/>
  <c r="K22" i="6"/>
  <c r="AO23" i="17" s="1"/>
  <c r="AP23" i="17" s="1"/>
  <c r="K24" i="6"/>
  <c r="AO25" i="17" s="1"/>
  <c r="AP25" i="17" s="1"/>
  <c r="K25" i="6"/>
  <c r="K26" i="6"/>
  <c r="AO27" i="17" s="1"/>
  <c r="AP27" i="17" s="1"/>
  <c r="K27" i="6"/>
  <c r="AO28" i="17" s="1"/>
  <c r="AP28" i="17" s="1"/>
  <c r="K32" i="6"/>
  <c r="AO33" i="17" s="1"/>
  <c r="AP33" i="17" s="1"/>
  <c r="K34" i="6"/>
  <c r="AO35" i="17" s="1"/>
  <c r="AP35" i="17" s="1"/>
  <c r="K35" i="6"/>
  <c r="AO36" i="17" s="1"/>
  <c r="AP36" i="17" s="1"/>
  <c r="K36" i="6"/>
  <c r="AO37" i="17" s="1"/>
  <c r="AP37" i="17" s="1"/>
  <c r="K37" i="6"/>
  <c r="AO38" i="17" s="1"/>
  <c r="AP38" i="17" s="1"/>
  <c r="K38" i="6"/>
  <c r="AO39" i="17" s="1"/>
  <c r="AP39" i="17" s="1"/>
  <c r="K40" i="6"/>
  <c r="AO41" i="17" s="1"/>
  <c r="AP41" i="17" s="1"/>
  <c r="K41" i="6"/>
  <c r="AO42" i="17" s="1"/>
  <c r="AP42" i="17" s="1"/>
  <c r="K42" i="6"/>
  <c r="AO43" i="17" s="1"/>
  <c r="AP43" i="17" s="1"/>
  <c r="K44" i="6"/>
  <c r="AO45" i="17" s="1"/>
  <c r="AP45" i="17" s="1"/>
  <c r="K45" i="6"/>
  <c r="AO46" i="17" s="1"/>
  <c r="AP46" i="17" s="1"/>
  <c r="K46" i="6"/>
  <c r="AO47" i="17" s="1"/>
  <c r="AP47" i="17" s="1"/>
  <c r="K47" i="6"/>
  <c r="AO48" i="17" s="1"/>
  <c r="AP48" i="17" s="1"/>
  <c r="K48" i="6"/>
  <c r="AO49" i="17" s="1"/>
  <c r="AP49" i="17" s="1"/>
  <c r="K49" i="6"/>
  <c r="AO50" i="17" s="1"/>
  <c r="AP50" i="17" s="1"/>
  <c r="K50" i="6"/>
  <c r="AO51" i="17" s="1"/>
  <c r="AP51" i="17" s="1"/>
  <c r="K51" i="6"/>
  <c r="AO52" i="17" s="1"/>
  <c r="AP52" i="17" s="1"/>
  <c r="K52" i="6"/>
  <c r="AO53" i="17" s="1"/>
  <c r="AP53" i="17" s="1"/>
  <c r="K53" i="6"/>
  <c r="AO54" i="17" s="1"/>
  <c r="AP54" i="17" s="1"/>
  <c r="K57" i="6"/>
  <c r="AO58" i="17" s="1"/>
  <c r="AP58" i="17" s="1"/>
  <c r="K60" i="6"/>
  <c r="AO61" i="17" s="1"/>
  <c r="AP61" i="17" s="1"/>
  <c r="K61" i="6"/>
  <c r="AO62" i="17" s="1"/>
  <c r="AP62" i="17" s="1"/>
  <c r="K62" i="6"/>
  <c r="AO63" i="17" s="1"/>
  <c r="AP63" i="17" s="1"/>
  <c r="K63" i="6"/>
  <c r="AO64" i="17" s="1"/>
  <c r="AP64" i="17" s="1"/>
  <c r="K64" i="6"/>
  <c r="AO65" i="17" s="1"/>
  <c r="AP65" i="17" s="1"/>
  <c r="K66" i="6"/>
  <c r="AO67" i="17" s="1"/>
  <c r="AP67" i="17" s="1"/>
  <c r="K67" i="6"/>
  <c r="AO68" i="17" s="1"/>
  <c r="AP68" i="17" s="1"/>
  <c r="K68" i="6"/>
  <c r="AO69" i="17" s="1"/>
  <c r="AP69" i="17" s="1"/>
  <c r="K69" i="6"/>
  <c r="AO70" i="17" s="1"/>
  <c r="AP70" i="17" s="1"/>
  <c r="K70" i="6"/>
  <c r="AO71" i="17" s="1"/>
  <c r="AP71" i="17" s="1"/>
  <c r="K71" i="6"/>
  <c r="AO72" i="17" s="1"/>
  <c r="AP72" i="17" s="1"/>
  <c r="K73" i="6"/>
  <c r="AO74" i="17" s="1"/>
  <c r="AP74" i="17" s="1"/>
  <c r="K74" i="6"/>
  <c r="AO75" i="17" s="1"/>
  <c r="AP75" i="17" s="1"/>
  <c r="K75" i="6"/>
  <c r="AO76" i="17" s="1"/>
  <c r="AP76" i="17" s="1"/>
  <c r="K76" i="6"/>
  <c r="AO77" i="17" s="1"/>
  <c r="AP77" i="17" s="1"/>
  <c r="K77" i="6"/>
  <c r="K78" i="6"/>
  <c r="AO79" i="17" s="1"/>
  <c r="AP79" i="17" s="1"/>
  <c r="K79" i="6"/>
  <c r="AO80" i="17" s="1"/>
  <c r="AP80" i="17" s="1"/>
  <c r="K81" i="6"/>
  <c r="AO82" i="17" s="1"/>
  <c r="AP82" i="17" s="1"/>
  <c r="K83" i="6"/>
  <c r="AO84" i="17" s="1"/>
  <c r="AP84" i="17" s="1"/>
  <c r="K84" i="6"/>
  <c r="AO85" i="17" s="1"/>
  <c r="AP85" i="17" s="1"/>
  <c r="K82" i="6"/>
  <c r="AO83" i="17" s="1"/>
  <c r="AP83" i="17" s="1"/>
  <c r="K85" i="6"/>
  <c r="AO86" i="17" s="1"/>
  <c r="AP86" i="17" s="1"/>
  <c r="K86" i="6"/>
  <c r="AO87" i="17" s="1"/>
  <c r="AP87" i="17" s="1"/>
  <c r="K87" i="6"/>
  <c r="AO88" i="17" s="1"/>
  <c r="AP88" i="17" s="1"/>
  <c r="K88" i="6"/>
  <c r="AO89" i="17" s="1"/>
  <c r="AP89" i="17" s="1"/>
  <c r="K89" i="6"/>
  <c r="AO90" i="17" s="1"/>
  <c r="AP90" i="17" s="1"/>
  <c r="K90" i="6"/>
  <c r="K91" i="6"/>
  <c r="AO92" i="17" s="1"/>
  <c r="AP92" i="17" s="1"/>
  <c r="K92" i="6"/>
  <c r="AO93" i="17" s="1"/>
  <c r="AP93" i="17" s="1"/>
  <c r="K94" i="6"/>
  <c r="AO95" i="17" s="1"/>
  <c r="AP95" i="17" s="1"/>
  <c r="K96" i="6"/>
  <c r="AO97" i="17" s="1"/>
  <c r="AP97" i="17" s="1"/>
  <c r="K97" i="6"/>
  <c r="AO98" i="17" s="1"/>
  <c r="AP98" i="17" s="1"/>
  <c r="K98" i="6"/>
  <c r="AO99" i="17" s="1"/>
  <c r="AP99" i="17" s="1"/>
  <c r="K99" i="6"/>
  <c r="AO100" i="17" s="1"/>
  <c r="AP100" i="17" s="1"/>
  <c r="K100" i="6"/>
  <c r="AO101" i="17" s="1"/>
  <c r="AP101" i="17" s="1"/>
  <c r="K101" i="6"/>
  <c r="AO102" i="17" s="1"/>
  <c r="AP102" i="17" s="1"/>
  <c r="K102" i="6"/>
  <c r="AO103" i="17" s="1"/>
  <c r="AP103" i="17" s="1"/>
  <c r="K103" i="6"/>
  <c r="AO104" i="17" s="1"/>
  <c r="AP104" i="17" s="1"/>
  <c r="K109" i="6"/>
  <c r="AO110" i="17" s="1"/>
  <c r="AP110" i="17" s="1"/>
  <c r="K110" i="6"/>
  <c r="AO111" i="17" s="1"/>
  <c r="AP111" i="17" s="1"/>
  <c r="K111" i="6"/>
  <c r="AO112" i="17" s="1"/>
  <c r="AP112" i="17" s="1"/>
  <c r="K112" i="6"/>
  <c r="AO113" i="17" s="1"/>
  <c r="AP113" i="17" s="1"/>
  <c r="K113" i="6"/>
  <c r="AO114" i="17" s="1"/>
  <c r="AP114" i="17" s="1"/>
  <c r="K114" i="6"/>
  <c r="AO115" i="17" s="1"/>
  <c r="AP115" i="17" s="1"/>
  <c r="K115" i="6"/>
  <c r="AO116" i="17" s="1"/>
  <c r="AP116" i="17" s="1"/>
  <c r="K116" i="6"/>
  <c r="AO117" i="17" s="1"/>
  <c r="AP117" i="17" s="1"/>
  <c r="K117" i="6"/>
  <c r="AO118" i="17" s="1"/>
  <c r="AP118" i="17" s="1"/>
  <c r="K122" i="6"/>
  <c r="AO123" i="17" s="1"/>
  <c r="AP123" i="17" s="1"/>
  <c r="K123" i="6"/>
  <c r="AO124" i="17" s="1"/>
  <c r="AP124" i="17" s="1"/>
  <c r="K125" i="6"/>
  <c r="AO126" i="17" s="1"/>
  <c r="AP126" i="17" s="1"/>
  <c r="K126" i="6"/>
  <c r="AO127" i="17" s="1"/>
  <c r="AP127" i="17" s="1"/>
  <c r="K127" i="6"/>
  <c r="AO128" i="17" s="1"/>
  <c r="AP128" i="17" s="1"/>
  <c r="K128" i="6"/>
  <c r="AO129" i="17" s="1"/>
  <c r="AP129" i="17" s="1"/>
  <c r="K129" i="6"/>
  <c r="AO130" i="17" s="1"/>
  <c r="AP130" i="17" s="1"/>
  <c r="K130" i="6"/>
  <c r="AO131" i="17" s="1"/>
  <c r="AP131" i="17" s="1"/>
  <c r="K131" i="6"/>
  <c r="AO132" i="17" s="1"/>
  <c r="AP132" i="17" s="1"/>
  <c r="K132" i="6"/>
  <c r="AO133" i="17" s="1"/>
  <c r="AP133" i="17" s="1"/>
  <c r="K133" i="6"/>
  <c r="AO134" i="17" s="1"/>
  <c r="AP134" i="17" s="1"/>
  <c r="K134" i="6"/>
  <c r="AO135" i="17" s="1"/>
  <c r="AP135" i="17" s="1"/>
  <c r="K136" i="6"/>
  <c r="AO137" i="17" s="1"/>
  <c r="AP137" i="17" s="1"/>
  <c r="K137" i="6"/>
  <c r="AO138" i="17" s="1"/>
  <c r="AP138" i="17" s="1"/>
  <c r="K138" i="6"/>
  <c r="AO139" i="17" s="1"/>
  <c r="AP139" i="17" s="1"/>
  <c r="K139" i="6"/>
  <c r="AO140" i="17" s="1"/>
  <c r="AP140" i="17" s="1"/>
  <c r="K140" i="6"/>
  <c r="AO141" i="17" s="1"/>
  <c r="AP141" i="17" s="1"/>
  <c r="K141" i="6"/>
  <c r="AO142" i="17" s="1"/>
  <c r="AP142" i="17" s="1"/>
  <c r="K142" i="6"/>
  <c r="AO143" i="17" s="1"/>
  <c r="AP143" i="17" s="1"/>
  <c r="K143" i="6"/>
  <c r="AO144" i="17" s="1"/>
  <c r="AP144" i="17" s="1"/>
  <c r="K144" i="6"/>
  <c r="AO145" i="17" s="1"/>
  <c r="AP145" i="17" s="1"/>
  <c r="K145" i="6"/>
  <c r="AO146" i="17" s="1"/>
  <c r="AP146" i="17" s="1"/>
  <c r="K146" i="6"/>
  <c r="K147" i="6"/>
  <c r="AO148" i="17" s="1"/>
  <c r="AP148" i="17" s="1"/>
  <c r="K150" i="6"/>
  <c r="AO151" i="17" s="1"/>
  <c r="AP151" i="17" s="1"/>
  <c r="K151" i="6"/>
  <c r="AO152" i="17" s="1"/>
  <c r="AP152" i="17" s="1"/>
  <c r="K152" i="6"/>
  <c r="AO153" i="17" s="1"/>
  <c r="AP153" i="17" s="1"/>
  <c r="K158" i="6"/>
  <c r="AO159" i="17" s="1"/>
  <c r="AP159" i="17" s="1"/>
  <c r="K160" i="6"/>
  <c r="AO161" i="17" s="1"/>
  <c r="AP161" i="17" s="1"/>
  <c r="O42" i="6"/>
  <c r="H42" i="6"/>
  <c r="J43" i="17" s="1"/>
  <c r="G42" i="6"/>
  <c r="I43" i="17" s="1"/>
  <c r="I34" i="17"/>
  <c r="J34" i="17"/>
  <c r="J32" i="17"/>
  <c r="I32" i="17"/>
  <c r="J31" i="17"/>
  <c r="I31" i="17"/>
  <c r="J30" i="17"/>
  <c r="I30" i="17"/>
  <c r="J29" i="17"/>
  <c r="I29" i="17"/>
  <c r="O160" i="6"/>
  <c r="E160" i="6"/>
  <c r="D160" i="6"/>
  <c r="O32" i="6"/>
  <c r="O34" i="6"/>
  <c r="O35" i="6"/>
  <c r="D41" i="6"/>
  <c r="D44" i="6"/>
  <c r="D45" i="6"/>
  <c r="C46" i="17" s="1"/>
  <c r="D46" i="6"/>
  <c r="D47" i="6"/>
  <c r="D48" i="6"/>
  <c r="E139" i="6"/>
  <c r="D139" i="6"/>
  <c r="C140" i="17" s="1"/>
  <c r="D33" i="13"/>
  <c r="E99" i="6"/>
  <c r="D99" i="6"/>
  <c r="E98" i="6"/>
  <c r="D98" i="6"/>
  <c r="C99" i="17" s="1"/>
  <c r="C12" i="13"/>
  <c r="G160" i="6"/>
  <c r="I161" i="17" s="1"/>
  <c r="O68" i="6"/>
  <c r="D19" i="15" s="1"/>
  <c r="O41" i="6"/>
  <c r="D13" i="15" s="1"/>
  <c r="H41" i="6"/>
  <c r="J42" i="17" s="1"/>
  <c r="G41" i="6"/>
  <c r="E41" i="6"/>
  <c r="D40" i="6"/>
  <c r="E37" i="6"/>
  <c r="D38" i="17" s="1"/>
  <c r="H160" i="6"/>
  <c r="J161" i="17" s="1"/>
  <c r="G139" i="6"/>
  <c r="I140" i="17" s="1"/>
  <c r="P135" i="26"/>
  <c r="AM142" i="17" s="1"/>
  <c r="AN142" i="17" s="1"/>
  <c r="E141" i="6"/>
  <c r="D141" i="6"/>
  <c r="D140" i="6"/>
  <c r="C141" i="17" s="1"/>
  <c r="AM141" i="17"/>
  <c r="AN141" i="17" s="1"/>
  <c r="O140" i="6"/>
  <c r="D50" i="15" s="1"/>
  <c r="H140" i="6"/>
  <c r="J141" i="17" s="1"/>
  <c r="G140" i="6"/>
  <c r="I141" i="17" s="1"/>
  <c r="E140" i="6"/>
  <c r="AM140" i="17"/>
  <c r="AN140" i="17" s="1"/>
  <c r="H139" i="6"/>
  <c r="J140" i="17" s="1"/>
  <c r="A10" i="28"/>
  <c r="B327" i="27"/>
  <c r="B2" i="16"/>
  <c r="B2" i="10"/>
  <c r="G2" i="10"/>
  <c r="B2" i="25"/>
  <c r="F2" i="25"/>
  <c r="E2" i="24"/>
  <c r="D2" i="21"/>
  <c r="E2" i="18"/>
  <c r="AK2" i="17"/>
  <c r="E2" i="16"/>
  <c r="E2" i="15"/>
  <c r="G2" i="14"/>
  <c r="F2" i="13"/>
  <c r="H2" i="12"/>
  <c r="I2" i="11"/>
  <c r="D2" i="9"/>
  <c r="B2" i="24"/>
  <c r="B2" i="21"/>
  <c r="B2" i="18"/>
  <c r="B2" i="17"/>
  <c r="B2" i="15"/>
  <c r="B2" i="14"/>
  <c r="B2" i="13"/>
  <c r="B2" i="12"/>
  <c r="B2" i="11"/>
  <c r="B1" i="25"/>
  <c r="B1" i="24"/>
  <c r="B1" i="21"/>
  <c r="B1" i="18"/>
  <c r="B1" i="17"/>
  <c r="B1" i="16"/>
  <c r="B1" i="15"/>
  <c r="B1" i="14"/>
  <c r="B1" i="13"/>
  <c r="B1" i="12"/>
  <c r="B1" i="11"/>
  <c r="B1" i="10"/>
  <c r="O27" i="6"/>
  <c r="O26" i="6"/>
  <c r="O37" i="6"/>
  <c r="AM151" i="17"/>
  <c r="AN151" i="17" s="1"/>
  <c r="AM152" i="17"/>
  <c r="AN152" i="17" s="1"/>
  <c r="AM153" i="17"/>
  <c r="AN153" i="17" s="1"/>
  <c r="AM159" i="17"/>
  <c r="AN159" i="17" s="1"/>
  <c r="D151" i="6"/>
  <c r="E151" i="6"/>
  <c r="D152" i="17" s="1"/>
  <c r="G151" i="6"/>
  <c r="H151" i="6"/>
  <c r="J152" i="17" s="1"/>
  <c r="O151" i="6"/>
  <c r="D56" i="15" s="1"/>
  <c r="D152" i="6"/>
  <c r="C153" i="17" s="1"/>
  <c r="E152" i="6"/>
  <c r="D153" i="17" s="1"/>
  <c r="G152" i="6"/>
  <c r="H152" i="6"/>
  <c r="J153" i="17" s="1"/>
  <c r="O152" i="6"/>
  <c r="AF153" i="17" s="1"/>
  <c r="E158" i="6"/>
  <c r="D159" i="17" s="1"/>
  <c r="G158" i="6"/>
  <c r="I159" i="17" s="1"/>
  <c r="H158" i="6"/>
  <c r="J159" i="17" s="1"/>
  <c r="O158" i="6"/>
  <c r="D150" i="6"/>
  <c r="C151" i="17" s="1"/>
  <c r="E150" i="6"/>
  <c r="G150" i="6"/>
  <c r="H150" i="6"/>
  <c r="J151" i="17" s="1"/>
  <c r="O150" i="6"/>
  <c r="AF151" i="17" s="1"/>
  <c r="G134" i="6"/>
  <c r="I135" i="17" s="1"/>
  <c r="P137" i="26"/>
  <c r="AM144" i="17" s="1"/>
  <c r="AN144" i="17" s="1"/>
  <c r="D143" i="6"/>
  <c r="E143" i="6"/>
  <c r="G143" i="6"/>
  <c r="H143" i="6"/>
  <c r="J144" i="17" s="1"/>
  <c r="O143" i="6"/>
  <c r="AF144" i="17" s="1"/>
  <c r="P136" i="26"/>
  <c r="AM143" i="17" s="1"/>
  <c r="AN143" i="17" s="1"/>
  <c r="AM111" i="17"/>
  <c r="AN111" i="17" s="1"/>
  <c r="D110" i="6"/>
  <c r="E110" i="6"/>
  <c r="D111" i="17" s="1"/>
  <c r="G110" i="6"/>
  <c r="H110" i="6"/>
  <c r="J111" i="17" s="1"/>
  <c r="O110" i="6"/>
  <c r="AF111" i="17" s="1"/>
  <c r="AM110" i="17"/>
  <c r="AN110" i="17" s="1"/>
  <c r="D109" i="6"/>
  <c r="E109" i="6"/>
  <c r="D110" i="17" s="1"/>
  <c r="G109" i="6"/>
  <c r="I110" i="17" s="1"/>
  <c r="H109" i="6"/>
  <c r="J110" i="17" s="1"/>
  <c r="O109" i="6"/>
  <c r="D109" i="17"/>
  <c r="J109" i="17"/>
  <c r="J107" i="17"/>
  <c r="J108" i="17"/>
  <c r="C106" i="17"/>
  <c r="D106" i="17"/>
  <c r="J106" i="17"/>
  <c r="P73" i="26"/>
  <c r="AM80" i="17" s="1"/>
  <c r="AN80" i="17" s="1"/>
  <c r="D79" i="6"/>
  <c r="C80" i="17" s="1"/>
  <c r="E79" i="6"/>
  <c r="G79" i="6"/>
  <c r="H79" i="6"/>
  <c r="J80" i="17" s="1"/>
  <c r="O79" i="6"/>
  <c r="P72" i="26"/>
  <c r="AM79" i="17" s="1"/>
  <c r="AN79" i="17" s="1"/>
  <c r="D78" i="6"/>
  <c r="C79" i="17" s="1"/>
  <c r="E78" i="6"/>
  <c r="D79" i="17" s="1"/>
  <c r="G78" i="6"/>
  <c r="H78" i="6"/>
  <c r="J79" i="17" s="1"/>
  <c r="O78" i="6"/>
  <c r="O77" i="6"/>
  <c r="D77" i="6"/>
  <c r="C78" i="17" s="1"/>
  <c r="E77" i="6"/>
  <c r="G77" i="6"/>
  <c r="I78" i="17" s="1"/>
  <c r="H77" i="6"/>
  <c r="J78" i="17" s="1"/>
  <c r="P71" i="26"/>
  <c r="AM78" i="17" s="1"/>
  <c r="AN78" i="17" s="1"/>
  <c r="J59" i="17"/>
  <c r="AM35" i="17"/>
  <c r="AN35" i="17" s="1"/>
  <c r="AM33" i="17"/>
  <c r="AN33" i="17" s="1"/>
  <c r="D34" i="6"/>
  <c r="E34" i="6"/>
  <c r="D35" i="17" s="1"/>
  <c r="G34" i="6"/>
  <c r="I35" i="17" s="1"/>
  <c r="H34" i="6"/>
  <c r="J35" i="17" s="1"/>
  <c r="H32" i="6"/>
  <c r="J33" i="17" s="1"/>
  <c r="G32" i="6"/>
  <c r="I33" i="17" s="1"/>
  <c r="E32" i="6"/>
  <c r="D33" i="17" s="1"/>
  <c r="D32" i="6"/>
  <c r="AM11" i="17"/>
  <c r="AN11" i="17" s="1"/>
  <c r="AM13" i="17"/>
  <c r="AN13" i="17" s="1"/>
  <c r="AM16" i="17"/>
  <c r="AN16" i="17" s="1"/>
  <c r="AM17" i="17"/>
  <c r="AN17" i="17" s="1"/>
  <c r="AM25" i="17"/>
  <c r="AN25" i="17" s="1"/>
  <c r="AM26" i="17"/>
  <c r="AN26" i="17" s="1"/>
  <c r="AM27" i="17"/>
  <c r="AN27" i="17" s="1"/>
  <c r="AM36" i="17"/>
  <c r="AN36" i="17" s="1"/>
  <c r="AM37" i="17"/>
  <c r="AN37" i="17" s="1"/>
  <c r="AM39" i="17"/>
  <c r="AN39" i="17" s="1"/>
  <c r="AM41" i="17"/>
  <c r="AN41" i="17" s="1"/>
  <c r="AM45" i="17"/>
  <c r="AN45" i="17" s="1"/>
  <c r="AM51" i="17"/>
  <c r="AN51" i="17" s="1"/>
  <c r="AM52" i="17"/>
  <c r="AN52" i="17" s="1"/>
  <c r="AM54" i="17"/>
  <c r="AN54" i="17" s="1"/>
  <c r="AM61" i="17"/>
  <c r="AN61" i="17" s="1"/>
  <c r="AM62" i="17"/>
  <c r="AN62" i="17" s="1"/>
  <c r="AM63" i="17"/>
  <c r="AN63" i="17" s="1"/>
  <c r="AM64" i="17"/>
  <c r="AN64" i="17" s="1"/>
  <c r="AM65" i="17"/>
  <c r="AN65" i="17" s="1"/>
  <c r="AM67" i="17"/>
  <c r="AN67" i="17" s="1"/>
  <c r="AM68" i="17"/>
  <c r="AN68" i="17" s="1"/>
  <c r="AM69" i="17"/>
  <c r="AN69" i="17" s="1"/>
  <c r="AM70" i="17"/>
  <c r="AN70" i="17" s="1"/>
  <c r="AM71" i="17"/>
  <c r="AN71" i="17" s="1"/>
  <c r="AM72" i="17"/>
  <c r="AN72" i="17" s="1"/>
  <c r="AM74" i="17"/>
  <c r="AN74" i="17" s="1"/>
  <c r="AM82" i="17"/>
  <c r="AN82" i="17" s="1"/>
  <c r="AM87" i="17"/>
  <c r="AN87" i="17" s="1"/>
  <c r="AM88" i="17"/>
  <c r="AN88" i="17" s="1"/>
  <c r="AM97" i="17"/>
  <c r="AN97" i="17" s="1"/>
  <c r="AM101" i="17"/>
  <c r="AN101" i="17" s="1"/>
  <c r="AM102" i="17"/>
  <c r="AN102" i="17" s="1"/>
  <c r="AM112" i="17"/>
  <c r="AN112" i="17" s="1"/>
  <c r="AM113" i="17"/>
  <c r="AN113" i="17" s="1"/>
  <c r="AM114" i="17"/>
  <c r="AN114" i="17" s="1"/>
  <c r="AM115" i="17"/>
  <c r="AN115" i="17" s="1"/>
  <c r="AM116" i="17"/>
  <c r="AN116" i="17" s="1"/>
  <c r="AM117" i="17"/>
  <c r="AN117" i="17" s="1"/>
  <c r="AM118" i="17"/>
  <c r="AN118" i="17" s="1"/>
  <c r="AM123" i="17"/>
  <c r="AN123" i="17" s="1"/>
  <c r="AM126" i="17"/>
  <c r="AN126" i="17" s="1"/>
  <c r="AM127" i="17"/>
  <c r="AN127" i="17" s="1"/>
  <c r="AM128" i="17"/>
  <c r="AN128" i="17" s="1"/>
  <c r="AM129" i="17"/>
  <c r="AN129" i="17" s="1"/>
  <c r="AM130" i="17"/>
  <c r="AN130" i="17" s="1"/>
  <c r="AM131" i="17"/>
  <c r="AN131" i="17" s="1"/>
  <c r="AM133" i="17"/>
  <c r="AN133" i="17" s="1"/>
  <c r="AM134" i="17"/>
  <c r="AN134" i="17" s="1"/>
  <c r="AM135" i="17"/>
  <c r="AN135" i="17" s="1"/>
  <c r="AM137" i="17"/>
  <c r="AN137" i="17" s="1"/>
  <c r="AM145" i="17"/>
  <c r="AN145" i="17" s="1"/>
  <c r="AM146" i="17"/>
  <c r="AN146" i="17" s="1"/>
  <c r="AM147" i="17"/>
  <c r="AN147" i="17" s="1"/>
  <c r="J150" i="17"/>
  <c r="J149" i="17"/>
  <c r="D149" i="17"/>
  <c r="C149" i="17"/>
  <c r="O147" i="6"/>
  <c r="H147" i="6"/>
  <c r="J148" i="17" s="1"/>
  <c r="G147" i="6"/>
  <c r="D147" i="6"/>
  <c r="C148" i="17" s="1"/>
  <c r="O146" i="6"/>
  <c r="D54" i="15" s="1"/>
  <c r="H146" i="6"/>
  <c r="J147" i="17" s="1"/>
  <c r="G146" i="6"/>
  <c r="E146" i="6"/>
  <c r="D146" i="6"/>
  <c r="C147" i="17" s="1"/>
  <c r="O145" i="6"/>
  <c r="H145" i="6"/>
  <c r="J146" i="17" s="1"/>
  <c r="G145" i="6"/>
  <c r="I146" i="17" s="1"/>
  <c r="E145" i="6"/>
  <c r="D145" i="6"/>
  <c r="C146" i="17" s="1"/>
  <c r="O144" i="6"/>
  <c r="H144" i="6"/>
  <c r="J145" i="17" s="1"/>
  <c r="G144" i="6"/>
  <c r="E144" i="6"/>
  <c r="D144" i="6"/>
  <c r="C145" i="17" s="1"/>
  <c r="O142" i="6"/>
  <c r="AF143" i="17" s="1"/>
  <c r="H142" i="6"/>
  <c r="J143" i="17" s="1"/>
  <c r="G142" i="6"/>
  <c r="E142" i="6"/>
  <c r="D143" i="17" s="1"/>
  <c r="D142" i="6"/>
  <c r="O141" i="6"/>
  <c r="D51" i="15" s="1"/>
  <c r="H141" i="6"/>
  <c r="J142" i="17" s="1"/>
  <c r="G141" i="6"/>
  <c r="I142" i="17" s="1"/>
  <c r="O138" i="6"/>
  <c r="H138" i="6"/>
  <c r="J139" i="17" s="1"/>
  <c r="G138" i="6"/>
  <c r="I139" i="17" s="1"/>
  <c r="D138" i="6"/>
  <c r="C139" i="17" s="1"/>
  <c r="O137" i="6"/>
  <c r="H137" i="6"/>
  <c r="J138" i="17" s="1"/>
  <c r="G137" i="6"/>
  <c r="I138" i="17" s="1"/>
  <c r="E137" i="6"/>
  <c r="D137" i="6"/>
  <c r="C138" i="17" s="1"/>
  <c r="O136" i="6"/>
  <c r="D48" i="15" s="1"/>
  <c r="H136" i="6"/>
  <c r="J137" i="17" s="1"/>
  <c r="G136" i="6"/>
  <c r="E136" i="6"/>
  <c r="D136" i="6"/>
  <c r="O134" i="6"/>
  <c r="H134" i="6"/>
  <c r="J135" i="17" s="1"/>
  <c r="E134" i="6"/>
  <c r="D134" i="6"/>
  <c r="O133" i="6"/>
  <c r="D45" i="15" s="1"/>
  <c r="H133" i="6"/>
  <c r="J134" i="17" s="1"/>
  <c r="G133" i="6"/>
  <c r="E133" i="6"/>
  <c r="D133" i="6"/>
  <c r="C134" i="17" s="1"/>
  <c r="O132" i="6"/>
  <c r="H132" i="6"/>
  <c r="J133" i="17" s="1"/>
  <c r="G132" i="6"/>
  <c r="E132" i="6"/>
  <c r="D132" i="6"/>
  <c r="C133" i="17" s="1"/>
  <c r="O131" i="6"/>
  <c r="D43" i="15" s="1"/>
  <c r="H131" i="6"/>
  <c r="J132" i="17" s="1"/>
  <c r="G131" i="6"/>
  <c r="I132" i="17" s="1"/>
  <c r="D131" i="6"/>
  <c r="O130" i="6"/>
  <c r="AL131" i="17"/>
  <c r="H130" i="6"/>
  <c r="J131" i="17" s="1"/>
  <c r="G130" i="6"/>
  <c r="E130" i="6"/>
  <c r="D131" i="17" s="1"/>
  <c r="D130" i="6"/>
  <c r="O129" i="6"/>
  <c r="H129" i="6"/>
  <c r="J130" i="17" s="1"/>
  <c r="G129" i="6"/>
  <c r="E129" i="6"/>
  <c r="D130" i="17" s="1"/>
  <c r="D129" i="6"/>
  <c r="O128" i="6"/>
  <c r="H128" i="6"/>
  <c r="J129" i="17" s="1"/>
  <c r="G128" i="6"/>
  <c r="E128" i="6"/>
  <c r="D128" i="6"/>
  <c r="C129" i="17" s="1"/>
  <c r="O127" i="6"/>
  <c r="D42" i="15" s="1"/>
  <c r="H127" i="6"/>
  <c r="J128" i="17" s="1"/>
  <c r="G127" i="6"/>
  <c r="E127" i="6"/>
  <c r="D128" i="17" s="1"/>
  <c r="D127" i="6"/>
  <c r="O126" i="6"/>
  <c r="H126" i="6"/>
  <c r="J127" i="17" s="1"/>
  <c r="G126" i="6"/>
  <c r="I127" i="17" s="1"/>
  <c r="E126" i="6"/>
  <c r="D127" i="17" s="1"/>
  <c r="D126" i="6"/>
  <c r="O125" i="6"/>
  <c r="H125" i="6"/>
  <c r="J126" i="17" s="1"/>
  <c r="G125" i="6"/>
  <c r="E125" i="6"/>
  <c r="D126" i="17" s="1"/>
  <c r="D125" i="6"/>
  <c r="C126" i="17" s="1"/>
  <c r="O123" i="6"/>
  <c r="D41" i="15" s="1"/>
  <c r="H123" i="6"/>
  <c r="J124" i="17" s="1"/>
  <c r="G123" i="6"/>
  <c r="I124" i="17" s="1"/>
  <c r="E123" i="6"/>
  <c r="D123" i="6"/>
  <c r="O122" i="6"/>
  <c r="H122" i="6"/>
  <c r="J123" i="17" s="1"/>
  <c r="G122" i="6"/>
  <c r="E122" i="6"/>
  <c r="D122" i="6"/>
  <c r="C123" i="17" s="1"/>
  <c r="O117" i="6"/>
  <c r="H117" i="6"/>
  <c r="J118" i="17" s="1"/>
  <c r="G117" i="6"/>
  <c r="E117" i="6"/>
  <c r="D118" i="17" s="1"/>
  <c r="D117" i="6"/>
  <c r="C118" i="17" s="1"/>
  <c r="O116" i="6"/>
  <c r="AL117" i="17"/>
  <c r="H116" i="6"/>
  <c r="J117" i="17" s="1"/>
  <c r="G116" i="6"/>
  <c r="E116" i="6"/>
  <c r="D116" i="6"/>
  <c r="C117" i="17" s="1"/>
  <c r="O115" i="6"/>
  <c r="H115" i="6"/>
  <c r="J116" i="17" s="1"/>
  <c r="G115" i="6"/>
  <c r="E115" i="6"/>
  <c r="D116" i="17" s="1"/>
  <c r="D115" i="6"/>
  <c r="O114" i="6"/>
  <c r="H114" i="6"/>
  <c r="J115" i="17" s="1"/>
  <c r="G114" i="6"/>
  <c r="E114" i="6"/>
  <c r="D114" i="6"/>
  <c r="C115" i="17" s="1"/>
  <c r="O113" i="6"/>
  <c r="D36" i="15" s="1"/>
  <c r="H113" i="6"/>
  <c r="J114" i="17" s="1"/>
  <c r="G113" i="6"/>
  <c r="E113" i="6"/>
  <c r="D113" i="6"/>
  <c r="O112" i="6"/>
  <c r="H112" i="6"/>
  <c r="J113" i="17" s="1"/>
  <c r="G112" i="6"/>
  <c r="E112" i="6"/>
  <c r="D112" i="6"/>
  <c r="C113" i="17" s="1"/>
  <c r="O111" i="6"/>
  <c r="H111" i="6"/>
  <c r="J112" i="17" s="1"/>
  <c r="G111" i="6"/>
  <c r="I112" i="17" s="1"/>
  <c r="E111" i="6"/>
  <c r="D112" i="17" s="1"/>
  <c r="D111" i="6"/>
  <c r="C112" i="17" s="1"/>
  <c r="J105" i="17"/>
  <c r="D105" i="17"/>
  <c r="C105" i="17"/>
  <c r="O103" i="6"/>
  <c r="D35" i="15" s="1"/>
  <c r="H103" i="6"/>
  <c r="J104" i="17" s="1"/>
  <c r="G103" i="6"/>
  <c r="E103" i="6"/>
  <c r="D103" i="6"/>
  <c r="O102" i="6"/>
  <c r="D34" i="15" s="1"/>
  <c r="H102" i="6"/>
  <c r="J103" i="17" s="1"/>
  <c r="G102" i="6"/>
  <c r="E102" i="6"/>
  <c r="D102" i="6"/>
  <c r="B34" i="15" s="1"/>
  <c r="O101" i="6"/>
  <c r="H101" i="6"/>
  <c r="J102" i="17" s="1"/>
  <c r="G101" i="6"/>
  <c r="I102" i="17" s="1"/>
  <c r="E101" i="6"/>
  <c r="D101" i="6"/>
  <c r="C102" i="17" s="1"/>
  <c r="D33" i="15"/>
  <c r="H100" i="6"/>
  <c r="J101" i="17" s="1"/>
  <c r="G100" i="6"/>
  <c r="E100" i="6"/>
  <c r="D100" i="6"/>
  <c r="C101" i="17" s="1"/>
  <c r="O99" i="6"/>
  <c r="AF100" i="17" s="1"/>
  <c r="H99" i="6"/>
  <c r="J100" i="17" s="1"/>
  <c r="G99" i="6"/>
  <c r="I100" i="17" s="1"/>
  <c r="O98" i="6"/>
  <c r="H98" i="6"/>
  <c r="J99" i="17" s="1"/>
  <c r="G98" i="6"/>
  <c r="I99" i="17" s="1"/>
  <c r="O97" i="6"/>
  <c r="H97" i="6"/>
  <c r="J98" i="17" s="1"/>
  <c r="G97" i="6"/>
  <c r="I98" i="17" s="1"/>
  <c r="E97" i="6"/>
  <c r="D98" i="17" s="1"/>
  <c r="D97" i="6"/>
  <c r="O96" i="6"/>
  <c r="D31" i="15" s="1"/>
  <c r="H96" i="6"/>
  <c r="J97" i="17" s="1"/>
  <c r="G96" i="6"/>
  <c r="I97" i="17" s="1"/>
  <c r="E96" i="6"/>
  <c r="D97" i="17" s="1"/>
  <c r="D96" i="6"/>
  <c r="C97" i="17" s="1"/>
  <c r="O94" i="6"/>
  <c r="H94" i="6"/>
  <c r="J95" i="17" s="1"/>
  <c r="G94" i="6"/>
  <c r="E94" i="6"/>
  <c r="D95" i="17" s="1"/>
  <c r="D94" i="6"/>
  <c r="O92" i="6"/>
  <c r="AF93" i="17" s="1"/>
  <c r="D30" i="13"/>
  <c r="H92" i="6"/>
  <c r="J93" i="17" s="1"/>
  <c r="G92" i="6"/>
  <c r="E92" i="6"/>
  <c r="D92" i="6"/>
  <c r="C93" i="17" s="1"/>
  <c r="O91" i="6"/>
  <c r="H91" i="6"/>
  <c r="J92" i="17" s="1"/>
  <c r="G91" i="6"/>
  <c r="E91" i="6"/>
  <c r="D92" i="17" s="1"/>
  <c r="D91" i="6"/>
  <c r="C92" i="17" s="1"/>
  <c r="O90" i="6"/>
  <c r="H90" i="6"/>
  <c r="J91" i="17" s="1"/>
  <c r="G90" i="6"/>
  <c r="E90" i="6"/>
  <c r="D91" i="17" s="1"/>
  <c r="D90" i="6"/>
  <c r="C91" i="17" s="1"/>
  <c r="O89" i="6"/>
  <c r="D29" i="15" s="1"/>
  <c r="AL90" i="17"/>
  <c r="H89" i="6"/>
  <c r="J90" i="17" s="1"/>
  <c r="G89" i="6"/>
  <c r="E89" i="6"/>
  <c r="D90" i="17" s="1"/>
  <c r="D89" i="6"/>
  <c r="C90" i="17" s="1"/>
  <c r="O88" i="6"/>
  <c r="H88" i="6"/>
  <c r="J89" i="17" s="1"/>
  <c r="G88" i="6"/>
  <c r="I89" i="17" s="1"/>
  <c r="E88" i="6"/>
  <c r="D88" i="6"/>
  <c r="O87" i="6"/>
  <c r="H87" i="6"/>
  <c r="J88" i="17" s="1"/>
  <c r="G87" i="6"/>
  <c r="I88" i="17" s="1"/>
  <c r="E87" i="6"/>
  <c r="D88" i="17" s="1"/>
  <c r="D87" i="6"/>
  <c r="C88" i="17" s="1"/>
  <c r="O86" i="6"/>
  <c r="AF87" i="17" s="1"/>
  <c r="H86" i="6"/>
  <c r="J87" i="17" s="1"/>
  <c r="G86" i="6"/>
  <c r="I87" i="17" s="1"/>
  <c r="E86" i="6"/>
  <c r="D87" i="17" s="1"/>
  <c r="D86" i="6"/>
  <c r="C87" i="17" s="1"/>
  <c r="O85" i="6"/>
  <c r="AF86" i="17" s="1"/>
  <c r="H85" i="6"/>
  <c r="J86" i="17" s="1"/>
  <c r="G85" i="6"/>
  <c r="E85" i="6"/>
  <c r="D86" i="17" s="1"/>
  <c r="D85" i="6"/>
  <c r="O82" i="6"/>
  <c r="H82" i="6"/>
  <c r="J83" i="17" s="1"/>
  <c r="G82" i="6"/>
  <c r="I83" i="17" s="1"/>
  <c r="E82" i="6"/>
  <c r="D82" i="6"/>
  <c r="O84" i="6"/>
  <c r="AF85" i="17" s="1"/>
  <c r="H84" i="6"/>
  <c r="J85" i="17" s="1"/>
  <c r="G84" i="6"/>
  <c r="E84" i="6"/>
  <c r="D84" i="6"/>
  <c r="O83" i="6"/>
  <c r="H83" i="6"/>
  <c r="J84" i="17" s="1"/>
  <c r="G83" i="6"/>
  <c r="E83" i="6"/>
  <c r="D84" i="17" s="1"/>
  <c r="D83" i="6"/>
  <c r="O81" i="6"/>
  <c r="AF82" i="17" s="1"/>
  <c r="AL82" i="17"/>
  <c r="H81" i="6"/>
  <c r="J82" i="17" s="1"/>
  <c r="G81" i="6"/>
  <c r="I82" i="17" s="1"/>
  <c r="E81" i="6"/>
  <c r="D81" i="6"/>
  <c r="C82" i="17" s="1"/>
  <c r="O76" i="6"/>
  <c r="AF77" i="17" s="1"/>
  <c r="H76" i="6"/>
  <c r="J77" i="17" s="1"/>
  <c r="G76" i="6"/>
  <c r="E76" i="6"/>
  <c r="D77" i="17" s="1"/>
  <c r="D76" i="6"/>
  <c r="O75" i="6"/>
  <c r="H75" i="6"/>
  <c r="J76" i="17" s="1"/>
  <c r="G75" i="6"/>
  <c r="E75" i="6"/>
  <c r="D75" i="6"/>
  <c r="O74" i="6"/>
  <c r="AF75" i="17" s="1"/>
  <c r="H74" i="6"/>
  <c r="J75" i="17" s="1"/>
  <c r="G74" i="6"/>
  <c r="E74" i="6"/>
  <c r="D74" i="6"/>
  <c r="C75" i="17" s="1"/>
  <c r="O73" i="6"/>
  <c r="H73" i="6"/>
  <c r="J74" i="17" s="1"/>
  <c r="G73" i="6"/>
  <c r="E73" i="6"/>
  <c r="D73" i="6"/>
  <c r="O71" i="6"/>
  <c r="D22" i="15" s="1"/>
  <c r="H71" i="6"/>
  <c r="J72" i="17" s="1"/>
  <c r="G71" i="6"/>
  <c r="E71" i="6"/>
  <c r="D71" i="6"/>
  <c r="O70" i="6"/>
  <c r="D21" i="15" s="1"/>
  <c r="H70" i="6"/>
  <c r="J71" i="17" s="1"/>
  <c r="G70" i="6"/>
  <c r="E70" i="6"/>
  <c r="D70" i="6"/>
  <c r="C71" i="17" s="1"/>
  <c r="O69" i="6"/>
  <c r="H69" i="6"/>
  <c r="J70" i="17" s="1"/>
  <c r="G69" i="6"/>
  <c r="E69" i="6"/>
  <c r="D69" i="6"/>
  <c r="H68" i="6"/>
  <c r="J69" i="17" s="1"/>
  <c r="G68" i="6"/>
  <c r="E68" i="6"/>
  <c r="D68" i="6"/>
  <c r="C69" i="17" s="1"/>
  <c r="O67" i="6"/>
  <c r="D18" i="15" s="1"/>
  <c r="H67" i="6"/>
  <c r="J68" i="17" s="1"/>
  <c r="G67" i="6"/>
  <c r="E67" i="6"/>
  <c r="D67" i="6"/>
  <c r="O66" i="6"/>
  <c r="D17" i="15" s="1"/>
  <c r="H66" i="6"/>
  <c r="J67" i="17" s="1"/>
  <c r="G66" i="6"/>
  <c r="I67" i="17" s="1"/>
  <c r="E66" i="6"/>
  <c r="D66" i="6"/>
  <c r="J66" i="17"/>
  <c r="D66" i="17"/>
  <c r="O64" i="6"/>
  <c r="D16" i="15" s="1"/>
  <c r="H64" i="6"/>
  <c r="J65" i="17" s="1"/>
  <c r="G64" i="6"/>
  <c r="E64" i="6"/>
  <c r="D64" i="6"/>
  <c r="C65" i="17" s="1"/>
  <c r="O63" i="6"/>
  <c r="H63" i="6"/>
  <c r="J64" i="17" s="1"/>
  <c r="G63" i="6"/>
  <c r="I64" i="17" s="1"/>
  <c r="E63" i="6"/>
  <c r="D64" i="17" s="1"/>
  <c r="D63" i="6"/>
  <c r="C64" i="17" s="1"/>
  <c r="O62" i="6"/>
  <c r="AF63" i="17" s="1"/>
  <c r="H62" i="6"/>
  <c r="J63" i="17" s="1"/>
  <c r="G62" i="6"/>
  <c r="E62" i="6"/>
  <c r="D63" i="17" s="1"/>
  <c r="D62" i="6"/>
  <c r="C63" i="17" s="1"/>
  <c r="O61" i="6"/>
  <c r="H61" i="6"/>
  <c r="J62" i="17" s="1"/>
  <c r="G61" i="6"/>
  <c r="E61" i="6"/>
  <c r="D61" i="6"/>
  <c r="C62" i="17" s="1"/>
  <c r="O60" i="6"/>
  <c r="AF61" i="17" s="1"/>
  <c r="H60" i="6"/>
  <c r="J61" i="17" s="1"/>
  <c r="G60" i="6"/>
  <c r="E60" i="6"/>
  <c r="D61" i="17" s="1"/>
  <c r="D60" i="6"/>
  <c r="J60" i="17"/>
  <c r="D60" i="17"/>
  <c r="O57" i="6"/>
  <c r="AF58" i="17" s="1"/>
  <c r="H57" i="6"/>
  <c r="J58" i="17" s="1"/>
  <c r="G57" i="6"/>
  <c r="I58" i="17" s="1"/>
  <c r="E57" i="6"/>
  <c r="D57" i="6"/>
  <c r="J57" i="17"/>
  <c r="J56" i="17"/>
  <c r="C56" i="17"/>
  <c r="J55" i="17"/>
  <c r="C55" i="17"/>
  <c r="O53" i="6"/>
  <c r="H53" i="6"/>
  <c r="J54" i="17" s="1"/>
  <c r="G53" i="6"/>
  <c r="E53" i="6"/>
  <c r="D54" i="17" s="1"/>
  <c r="D53" i="6"/>
  <c r="O52" i="6"/>
  <c r="H52" i="6"/>
  <c r="J53" i="17" s="1"/>
  <c r="G52" i="6"/>
  <c r="I53" i="17" s="1"/>
  <c r="E52" i="6"/>
  <c r="D53" i="17" s="1"/>
  <c r="D52" i="6"/>
  <c r="O51" i="6"/>
  <c r="AF52" i="17" s="1"/>
  <c r="H51" i="6"/>
  <c r="J52" i="17" s="1"/>
  <c r="G51" i="6"/>
  <c r="E51" i="6"/>
  <c r="D51" i="6"/>
  <c r="C52" i="17" s="1"/>
  <c r="O50" i="6"/>
  <c r="D14" i="15" s="1"/>
  <c r="H50" i="6"/>
  <c r="J51" i="17" s="1"/>
  <c r="G50" i="6"/>
  <c r="E50" i="6"/>
  <c r="D50" i="6"/>
  <c r="C51" i="17" s="1"/>
  <c r="O49" i="6"/>
  <c r="H49" i="6"/>
  <c r="J50" i="17" s="1"/>
  <c r="G49" i="6"/>
  <c r="E49" i="6"/>
  <c r="D49" i="6"/>
  <c r="C50" i="17" s="1"/>
  <c r="O48" i="6"/>
  <c r="AF49" i="17" s="1"/>
  <c r="H48" i="6"/>
  <c r="J49" i="17" s="1"/>
  <c r="G48" i="6"/>
  <c r="E48" i="6"/>
  <c r="O47" i="6"/>
  <c r="H47" i="6"/>
  <c r="J48" i="17" s="1"/>
  <c r="G47" i="6"/>
  <c r="E47" i="6"/>
  <c r="O46" i="6"/>
  <c r="H46" i="6"/>
  <c r="J47" i="17" s="1"/>
  <c r="G46" i="6"/>
  <c r="E46" i="6"/>
  <c r="D47" i="17" s="1"/>
  <c r="O45" i="6"/>
  <c r="H45" i="6"/>
  <c r="J46" i="17" s="1"/>
  <c r="G45" i="6"/>
  <c r="E45" i="6"/>
  <c r="D46" i="17" s="1"/>
  <c r="O44" i="6"/>
  <c r="H44" i="6"/>
  <c r="J45" i="17" s="1"/>
  <c r="G44" i="6"/>
  <c r="E44" i="6"/>
  <c r="D45" i="17" s="1"/>
  <c r="O40" i="6"/>
  <c r="AF41" i="17" s="1"/>
  <c r="H40" i="6"/>
  <c r="J41" i="17" s="1"/>
  <c r="G40" i="6"/>
  <c r="I41" i="17" s="1"/>
  <c r="E40" i="6"/>
  <c r="J40" i="17"/>
  <c r="C40" i="17"/>
  <c r="O38" i="6"/>
  <c r="D11" i="15" s="1"/>
  <c r="H38" i="6"/>
  <c r="J39" i="17" s="1"/>
  <c r="G38" i="6"/>
  <c r="E38" i="6"/>
  <c r="D38" i="6"/>
  <c r="H37" i="6"/>
  <c r="J38" i="17" s="1"/>
  <c r="G37" i="6"/>
  <c r="I38" i="17" s="1"/>
  <c r="D37" i="6"/>
  <c r="O36" i="6"/>
  <c r="AF37" i="17" s="1"/>
  <c r="H36" i="6"/>
  <c r="J37" i="17" s="1"/>
  <c r="G36" i="6"/>
  <c r="I37" i="17" s="1"/>
  <c r="E36" i="6"/>
  <c r="D36" i="6"/>
  <c r="C37" i="17" s="1"/>
  <c r="H35" i="6"/>
  <c r="J36" i="17" s="1"/>
  <c r="G35" i="6"/>
  <c r="E35" i="6"/>
  <c r="D36" i="17" s="1"/>
  <c r="D35" i="6"/>
  <c r="C36" i="17" s="1"/>
  <c r="H27" i="6"/>
  <c r="J28" i="17" s="1"/>
  <c r="G27" i="6"/>
  <c r="I28" i="17" s="1"/>
  <c r="E27" i="6"/>
  <c r="D28" i="17" s="1"/>
  <c r="D27" i="6"/>
  <c r="C28" i="17" s="1"/>
  <c r="H26" i="6"/>
  <c r="J27" i="17" s="1"/>
  <c r="G26" i="6"/>
  <c r="E26" i="6"/>
  <c r="D27" i="17" s="1"/>
  <c r="D26" i="6"/>
  <c r="AO26" i="17"/>
  <c r="AP26" i="17" s="1"/>
  <c r="H25" i="6"/>
  <c r="J26" i="17" s="1"/>
  <c r="G25" i="6"/>
  <c r="E25" i="6"/>
  <c r="D26" i="17" s="1"/>
  <c r="D25" i="6"/>
  <c r="O24" i="6"/>
  <c r="D10" i="15" s="1"/>
  <c r="H24" i="6"/>
  <c r="J25" i="17" s="1"/>
  <c r="G24" i="6"/>
  <c r="E24" i="6"/>
  <c r="D25" i="17" s="1"/>
  <c r="D24" i="6"/>
  <c r="J24" i="17"/>
  <c r="D24" i="17"/>
  <c r="O22" i="6"/>
  <c r="H22" i="6"/>
  <c r="J23" i="17" s="1"/>
  <c r="G22" i="6"/>
  <c r="E22" i="6"/>
  <c r="D22" i="6"/>
  <c r="O21" i="6"/>
  <c r="H21" i="6"/>
  <c r="J22" i="17" s="1"/>
  <c r="G21" i="6"/>
  <c r="I22" i="17" s="1"/>
  <c r="E21" i="6"/>
  <c r="D21" i="6"/>
  <c r="O20" i="6"/>
  <c r="AF21" i="17" s="1"/>
  <c r="H20" i="6"/>
  <c r="J21" i="17" s="1"/>
  <c r="G20" i="6"/>
  <c r="E20" i="6"/>
  <c r="D20" i="6"/>
  <c r="C21" i="17" s="1"/>
  <c r="O19" i="6"/>
  <c r="H19" i="6"/>
  <c r="J20" i="17" s="1"/>
  <c r="G19" i="6"/>
  <c r="E19" i="6"/>
  <c r="D20" i="17" s="1"/>
  <c r="D19" i="6"/>
  <c r="C20" i="17" s="1"/>
  <c r="O18" i="6"/>
  <c r="AF19" i="17" s="1"/>
  <c r="H18" i="6"/>
  <c r="J19" i="17" s="1"/>
  <c r="G18" i="6"/>
  <c r="I19" i="17" s="1"/>
  <c r="E18" i="6"/>
  <c r="D19" i="17" s="1"/>
  <c r="D18" i="6"/>
  <c r="C19" i="17" s="1"/>
  <c r="O17" i="6"/>
  <c r="H17" i="6"/>
  <c r="J18" i="17" s="1"/>
  <c r="G17" i="6"/>
  <c r="E17" i="6"/>
  <c r="D17" i="6"/>
  <c r="O16" i="6"/>
  <c r="H16" i="6"/>
  <c r="J17" i="17" s="1"/>
  <c r="G16" i="6"/>
  <c r="I17" i="17" s="1"/>
  <c r="E16" i="6"/>
  <c r="D16" i="6"/>
  <c r="C17" i="17" s="1"/>
  <c r="O15" i="6"/>
  <c r="D9" i="15" s="1"/>
  <c r="H15" i="6"/>
  <c r="J16" i="17" s="1"/>
  <c r="G15" i="6"/>
  <c r="E15" i="6"/>
  <c r="D16" i="17" s="1"/>
  <c r="D15" i="6"/>
  <c r="O14" i="6"/>
  <c r="AF15" i="17" s="1"/>
  <c r="H14" i="6"/>
  <c r="J15" i="17" s="1"/>
  <c r="G14" i="6"/>
  <c r="E14" i="6"/>
  <c r="D15" i="17" s="1"/>
  <c r="D14" i="6"/>
  <c r="O13" i="6"/>
  <c r="H13" i="6"/>
  <c r="J14" i="17" s="1"/>
  <c r="G13" i="6"/>
  <c r="I14" i="17" s="1"/>
  <c r="E13" i="6"/>
  <c r="D13" i="6"/>
  <c r="C8" i="27"/>
  <c r="C168" i="27" s="1"/>
  <c r="B8" i="27"/>
  <c r="B329" i="27" s="1"/>
  <c r="A8" i="27"/>
  <c r="P11" i="26"/>
  <c r="AM18" i="17" s="1"/>
  <c r="AN18" i="17" s="1"/>
  <c r="P132" i="26"/>
  <c r="AM139" i="17" s="1"/>
  <c r="AN139" i="17" s="1"/>
  <c r="P131" i="26"/>
  <c r="AM138" i="17" s="1"/>
  <c r="AN138" i="17" s="1"/>
  <c r="P117" i="26"/>
  <c r="AM124" i="17" s="1"/>
  <c r="AN124" i="17" s="1"/>
  <c r="P125" i="26"/>
  <c r="AM132" i="17" s="1"/>
  <c r="AN132" i="17" s="1"/>
  <c r="P97" i="26"/>
  <c r="AM104" i="17" s="1"/>
  <c r="AN104" i="17" s="1"/>
  <c r="P96" i="26"/>
  <c r="AM103" i="17" s="1"/>
  <c r="AN103" i="17" s="1"/>
  <c r="P93" i="26"/>
  <c r="AM100" i="17" s="1"/>
  <c r="AN100" i="17" s="1"/>
  <c r="P92" i="26"/>
  <c r="AM99" i="17" s="1"/>
  <c r="AN99" i="17" s="1"/>
  <c r="P91" i="26"/>
  <c r="AM98" i="17" s="1"/>
  <c r="AN98" i="17" s="1"/>
  <c r="P88" i="26"/>
  <c r="AM95" i="17" s="1"/>
  <c r="AN95" i="17" s="1"/>
  <c r="P86" i="26"/>
  <c r="AM93" i="17" s="1"/>
  <c r="AN93" i="17" s="1"/>
  <c r="P85" i="26"/>
  <c r="AM92" i="17" s="1"/>
  <c r="AN92" i="17" s="1"/>
  <c r="P83" i="26"/>
  <c r="AM90" i="17" s="1"/>
  <c r="AN90" i="17" s="1"/>
  <c r="P82" i="26"/>
  <c r="AM89" i="17" s="1"/>
  <c r="AN89" i="17" s="1"/>
  <c r="AM86" i="17"/>
  <c r="AN86" i="17" s="1"/>
  <c r="P76" i="26"/>
  <c r="AM83" i="17" s="1"/>
  <c r="AN83" i="17" s="1"/>
  <c r="P78" i="26"/>
  <c r="AM85" i="17" s="1"/>
  <c r="AN85" i="17" s="1"/>
  <c r="P77" i="26"/>
  <c r="AM84" i="17" s="1"/>
  <c r="AN84" i="17" s="1"/>
  <c r="P70" i="26"/>
  <c r="AM77" i="17" s="1"/>
  <c r="AN77" i="17" s="1"/>
  <c r="P69" i="26"/>
  <c r="AM76" i="17" s="1"/>
  <c r="AN76" i="17" s="1"/>
  <c r="P68" i="26"/>
  <c r="AM75" i="17" s="1"/>
  <c r="AN75" i="17" s="1"/>
  <c r="P16" i="26"/>
  <c r="AM23" i="17" s="1"/>
  <c r="AN23" i="17" s="1"/>
  <c r="P17" i="26"/>
  <c r="P14" i="26"/>
  <c r="AM21" i="17" s="1"/>
  <c r="AN21" i="17" s="1"/>
  <c r="P12" i="26"/>
  <c r="AM19" i="17" s="1"/>
  <c r="AN19" i="17" s="1"/>
  <c r="P51" i="26"/>
  <c r="AM58" i="17" s="1"/>
  <c r="AN58" i="17" s="1"/>
  <c r="P43" i="26"/>
  <c r="AM50" i="17" s="1"/>
  <c r="AN50" i="17" s="1"/>
  <c r="P42" i="26"/>
  <c r="AM49" i="17" s="1"/>
  <c r="AN49" i="17" s="1"/>
  <c r="P41" i="26"/>
  <c r="AM48" i="17" s="1"/>
  <c r="AN48" i="17" s="1"/>
  <c r="P40" i="26"/>
  <c r="AM47" i="17" s="1"/>
  <c r="AN47" i="17" s="1"/>
  <c r="P39" i="26"/>
  <c r="AM46" i="17" s="1"/>
  <c r="AN46" i="17" s="1"/>
  <c r="P35" i="26"/>
  <c r="AM42" i="17" s="1"/>
  <c r="AN42" i="17" s="1"/>
  <c r="P31" i="26"/>
  <c r="AM38" i="17" s="1"/>
  <c r="AN38" i="17" s="1"/>
  <c r="P21" i="26"/>
  <c r="AM28" i="17" s="1"/>
  <c r="AN28" i="17" s="1"/>
  <c r="P15" i="26"/>
  <c r="AM22" i="17" s="1"/>
  <c r="AN22" i="17" s="1"/>
  <c r="P13" i="26"/>
  <c r="AM20" i="17" s="1"/>
  <c r="AN20" i="17" s="1"/>
  <c r="P8" i="26"/>
  <c r="AM15" i="17" s="1"/>
  <c r="AN15" i="17" s="1"/>
  <c r="P7" i="26"/>
  <c r="AM14" i="17" s="1"/>
  <c r="AN14" i="17" s="1"/>
  <c r="AL84" i="17"/>
  <c r="AL10" i="17"/>
  <c r="C6" i="27"/>
  <c r="C166" i="27" s="1"/>
  <c r="B25" i="27"/>
  <c r="B29" i="28"/>
  <c r="B189" i="28" s="1"/>
  <c r="D28" i="5"/>
  <c r="U137" i="17"/>
  <c r="D38" i="13"/>
  <c r="C97" i="5" l="1"/>
  <c r="B63" i="15"/>
  <c r="A94" i="27"/>
  <c r="A98" i="28"/>
  <c r="Z120" i="17"/>
  <c r="B32" i="13"/>
  <c r="AB79" i="17"/>
  <c r="AA79" i="17"/>
  <c r="AA14" i="17"/>
  <c r="AB14" i="17"/>
  <c r="V137" i="17"/>
  <c r="Z137" i="17" s="1"/>
  <c r="AB152" i="17"/>
  <c r="AA152" i="17"/>
  <c r="AB131" i="17"/>
  <c r="AA131" i="17"/>
  <c r="AB117" i="17"/>
  <c r="AA117" i="17"/>
  <c r="AB104" i="17"/>
  <c r="AA104" i="17"/>
  <c r="AB64" i="17"/>
  <c r="AA64" i="17"/>
  <c r="AB49" i="17"/>
  <c r="AA49" i="17"/>
  <c r="AB36" i="17"/>
  <c r="AA36" i="17"/>
  <c r="AB21" i="17"/>
  <c r="AA21" i="17"/>
  <c r="AB13" i="17"/>
  <c r="AA13" i="17"/>
  <c r="V38" i="17"/>
  <c r="Y38" i="17" s="1"/>
  <c r="V129" i="17"/>
  <c r="V145" i="17"/>
  <c r="AB121" i="17"/>
  <c r="AA121" i="17"/>
  <c r="Y120" i="17"/>
  <c r="AB153" i="17"/>
  <c r="AA153" i="17"/>
  <c r="AB37" i="17"/>
  <c r="AA37" i="17"/>
  <c r="AB151" i="17"/>
  <c r="AA151" i="17"/>
  <c r="AB130" i="17"/>
  <c r="AA130" i="17"/>
  <c r="AB116" i="17"/>
  <c r="AA116" i="17"/>
  <c r="AB103" i="17"/>
  <c r="AA103" i="17"/>
  <c r="AA90" i="17"/>
  <c r="AB90" i="17"/>
  <c r="AB77" i="17"/>
  <c r="AA77" i="17"/>
  <c r="AB63" i="17"/>
  <c r="AA63" i="17"/>
  <c r="AB48" i="17"/>
  <c r="AA48" i="17"/>
  <c r="AB35" i="17"/>
  <c r="AA35" i="17"/>
  <c r="AB20" i="17"/>
  <c r="AA20" i="17"/>
  <c r="V39" i="17"/>
  <c r="Z39" i="17" s="1"/>
  <c r="V82" i="17"/>
  <c r="Z82" i="17" s="1"/>
  <c r="V132" i="17"/>
  <c r="W132" i="17" s="1"/>
  <c r="V147" i="17"/>
  <c r="AA122" i="17"/>
  <c r="AB122" i="17"/>
  <c r="AA110" i="17"/>
  <c r="AB110" i="17"/>
  <c r="AA22" i="17"/>
  <c r="AB22" i="17"/>
  <c r="AA146" i="17"/>
  <c r="AB146" i="17"/>
  <c r="AB128" i="17"/>
  <c r="AA128" i="17"/>
  <c r="AB115" i="17"/>
  <c r="AA115" i="17"/>
  <c r="AB102" i="17"/>
  <c r="AA102" i="17"/>
  <c r="AB89" i="17"/>
  <c r="AA89" i="17"/>
  <c r="AB76" i="17"/>
  <c r="AA76" i="17"/>
  <c r="AA62" i="17"/>
  <c r="AB62" i="17"/>
  <c r="AB47" i="17"/>
  <c r="AA47" i="17"/>
  <c r="AB28" i="17"/>
  <c r="AA28" i="17"/>
  <c r="AB19" i="17"/>
  <c r="AA19" i="17"/>
  <c r="V41" i="17"/>
  <c r="Y41" i="17" s="1"/>
  <c r="V83" i="17"/>
  <c r="V135" i="17"/>
  <c r="Y135" i="17" s="1"/>
  <c r="W120" i="17"/>
  <c r="AB92" i="17"/>
  <c r="AA92" i="17"/>
  <c r="V33" i="17"/>
  <c r="AB119" i="17"/>
  <c r="AA119" i="17"/>
  <c r="AB144" i="17"/>
  <c r="AA144" i="17"/>
  <c r="AB127" i="17"/>
  <c r="AA127" i="17"/>
  <c r="AA114" i="17"/>
  <c r="AB114" i="17"/>
  <c r="AB101" i="17"/>
  <c r="AA101" i="17"/>
  <c r="AB88" i="17"/>
  <c r="AA88" i="17"/>
  <c r="AB75" i="17"/>
  <c r="AA75" i="17"/>
  <c r="AB61" i="17"/>
  <c r="AA61" i="17"/>
  <c r="AA46" i="17"/>
  <c r="AB46" i="17"/>
  <c r="AB27" i="17"/>
  <c r="AA27" i="17"/>
  <c r="AA18" i="17"/>
  <c r="AB18" i="17"/>
  <c r="V52" i="17"/>
  <c r="U86" i="17"/>
  <c r="V86" i="17" s="1"/>
  <c r="Y86" i="17" s="1"/>
  <c r="V140" i="17"/>
  <c r="AA118" i="17"/>
  <c r="AB118" i="17"/>
  <c r="AA50" i="17"/>
  <c r="AB50" i="17"/>
  <c r="V143" i="17"/>
  <c r="X143" i="17" s="1"/>
  <c r="AB141" i="17"/>
  <c r="AA141" i="17"/>
  <c r="AA126" i="17"/>
  <c r="AB126" i="17"/>
  <c r="AB113" i="17"/>
  <c r="AA113" i="17"/>
  <c r="V100" i="17"/>
  <c r="Y100" i="17" s="1"/>
  <c r="AA74" i="17"/>
  <c r="AB74" i="17"/>
  <c r="AA54" i="17"/>
  <c r="AB54" i="17"/>
  <c r="AB45" i="17"/>
  <c r="AA45" i="17"/>
  <c r="AA26" i="17"/>
  <c r="AB26" i="17"/>
  <c r="AB17" i="17"/>
  <c r="AA17" i="17"/>
  <c r="V58" i="17"/>
  <c r="Z58" i="17" s="1"/>
  <c r="AB133" i="17"/>
  <c r="AA133" i="17"/>
  <c r="AB65" i="17"/>
  <c r="AA65" i="17"/>
  <c r="V70" i="17"/>
  <c r="W70" i="17" s="1"/>
  <c r="AB161" i="17"/>
  <c r="AA161" i="17"/>
  <c r="AB139" i="17"/>
  <c r="AA139" i="17"/>
  <c r="AB124" i="17"/>
  <c r="AA124" i="17"/>
  <c r="AB112" i="17"/>
  <c r="AA112" i="17"/>
  <c r="AA98" i="17"/>
  <c r="AB98" i="17"/>
  <c r="AB72" i="17"/>
  <c r="AA72" i="17"/>
  <c r="AB53" i="17"/>
  <c r="AA53" i="17"/>
  <c r="V25" i="17"/>
  <c r="X25" i="17" s="1"/>
  <c r="AB16" i="17"/>
  <c r="AA16" i="17"/>
  <c r="V97" i="17"/>
  <c r="Y97" i="17" s="1"/>
  <c r="V138" i="17"/>
  <c r="M284" i="28"/>
  <c r="BH284" i="28" s="1"/>
  <c r="AE317" i="28"/>
  <c r="AY232" i="28"/>
  <c r="AX232" i="28"/>
  <c r="AE319" i="28"/>
  <c r="AV319" i="28"/>
  <c r="AD319" i="28"/>
  <c r="AB159" i="17"/>
  <c r="AA159" i="17"/>
  <c r="AA134" i="17"/>
  <c r="AB134" i="17"/>
  <c r="AB111" i="17"/>
  <c r="AA111" i="17"/>
  <c r="AB95" i="17"/>
  <c r="AA95" i="17"/>
  <c r="AB80" i="17"/>
  <c r="AA80" i="17"/>
  <c r="AB67" i="17"/>
  <c r="AA67" i="17"/>
  <c r="AB51" i="17"/>
  <c r="AA51" i="17"/>
  <c r="AA42" i="17"/>
  <c r="AB42" i="17"/>
  <c r="AB23" i="17"/>
  <c r="AA23" i="17"/>
  <c r="AB15" i="17"/>
  <c r="AA15" i="17"/>
  <c r="V99" i="17"/>
  <c r="W99" i="17" s="1"/>
  <c r="V142" i="17"/>
  <c r="X142" i="17" s="1"/>
  <c r="AG75" i="17"/>
  <c r="AH75" i="17"/>
  <c r="V65" i="17"/>
  <c r="X65" i="17" s="1"/>
  <c r="AE65" i="17" a="1"/>
  <c r="AE65" i="17" s="1"/>
  <c r="AD65" i="17" a="1"/>
  <c r="AD65" i="17" s="1"/>
  <c r="AD51" i="17" a="1"/>
  <c r="AD51" i="17" s="1"/>
  <c r="AE51" i="17" a="1"/>
  <c r="AE51" i="17" s="1"/>
  <c r="AE13" i="17" a="1"/>
  <c r="AE13" i="17" s="1"/>
  <c r="AD13" i="17" a="1"/>
  <c r="AD13" i="17" s="1"/>
  <c r="AD23" i="17" a="1"/>
  <c r="AD23" i="17" s="1"/>
  <c r="AE23" i="17" a="1"/>
  <c r="AE23" i="17" s="1"/>
  <c r="AE69" i="17" a="1"/>
  <c r="AE69" i="17" s="1"/>
  <c r="AD69" i="17" a="1"/>
  <c r="AD69" i="17" s="1"/>
  <c r="AD87" i="17" a="1"/>
  <c r="AD87" i="17" s="1"/>
  <c r="AE87" i="17" a="1"/>
  <c r="AE87" i="17" s="1"/>
  <c r="AD131" i="17" a="1"/>
  <c r="AD131" i="17" s="1"/>
  <c r="AE131" i="17" a="1"/>
  <c r="AE131" i="17" s="1"/>
  <c r="AD111" i="17" a="1"/>
  <c r="AD111" i="17" s="1"/>
  <c r="AE111" i="17" a="1"/>
  <c r="AE111" i="17" s="1"/>
  <c r="AD123" i="17" a="1"/>
  <c r="AD123" i="17" s="1"/>
  <c r="AE123" i="17" a="1"/>
  <c r="AE123" i="17" s="1"/>
  <c r="AD135" i="17" a="1"/>
  <c r="AD135" i="17" s="1"/>
  <c r="AE135" i="17" a="1"/>
  <c r="AE135" i="17" s="1"/>
  <c r="AE144" i="17" a="1"/>
  <c r="AE144" i="17" s="1"/>
  <c r="AD144" i="17" a="1"/>
  <c r="AD144" i="17" s="1"/>
  <c r="AD159" i="17" a="1"/>
  <c r="AD159" i="17" s="1"/>
  <c r="AE159" i="17" a="1"/>
  <c r="AE159" i="17" s="1"/>
  <c r="Z94" i="17"/>
  <c r="A258" i="28"/>
  <c r="AU258" i="28" s="1"/>
  <c r="BH258" i="28" s="1"/>
  <c r="AG15" i="17"/>
  <c r="AH15" i="17"/>
  <c r="AH21" i="17"/>
  <c r="AG21" i="17"/>
  <c r="AH52" i="17"/>
  <c r="AG52" i="17"/>
  <c r="AH49" i="17"/>
  <c r="AG49" i="17"/>
  <c r="V64" i="17"/>
  <c r="Y64" i="17" s="1"/>
  <c r="V13" i="17"/>
  <c r="W13" i="17" s="1"/>
  <c r="AE58" i="17" a="1"/>
  <c r="AE58" i="17" s="1"/>
  <c r="AD58" i="17" a="1"/>
  <c r="AD58" i="17" s="1"/>
  <c r="AE36" i="17" a="1"/>
  <c r="AE36" i="17" s="1"/>
  <c r="AD36" i="17" a="1"/>
  <c r="AD36" i="17" s="1"/>
  <c r="AD15" i="17" a="1"/>
  <c r="AD15" i="17" s="1"/>
  <c r="AE15" i="17" a="1"/>
  <c r="AE15" i="17" s="1"/>
  <c r="AE70" i="17" a="1"/>
  <c r="AE70" i="17" s="1"/>
  <c r="AD70" i="17" a="1"/>
  <c r="AD70" i="17" s="1"/>
  <c r="AD79" i="17" a="1"/>
  <c r="AD79" i="17" s="1"/>
  <c r="AE79" i="17" a="1"/>
  <c r="AE79" i="17" s="1"/>
  <c r="AE112" i="17" a="1"/>
  <c r="AE112" i="17" s="1"/>
  <c r="AD112" i="17" a="1"/>
  <c r="AD112" i="17" s="1"/>
  <c r="AE124" i="17" a="1"/>
  <c r="AE124" i="17" s="1"/>
  <c r="AD124" i="17" a="1"/>
  <c r="AD124" i="17" s="1"/>
  <c r="AE137" i="17" a="1"/>
  <c r="AE137" i="17" s="1"/>
  <c r="AD137" i="17" a="1"/>
  <c r="AD137" i="17" s="1"/>
  <c r="AE161" i="17" a="1"/>
  <c r="AE161" i="17" s="1"/>
  <c r="AD161" i="17" a="1"/>
  <c r="AD161" i="17" s="1"/>
  <c r="AD119" i="17" a="1"/>
  <c r="AD119" i="17" s="1"/>
  <c r="AE119" i="17" a="1"/>
  <c r="AE119" i="17" s="1"/>
  <c r="V121" i="17"/>
  <c r="Y121" i="17" s="1"/>
  <c r="V130" i="17"/>
  <c r="W130" i="17" s="1"/>
  <c r="V116" i="17"/>
  <c r="X116" i="17" s="1"/>
  <c r="AD43" i="17" a="1"/>
  <c r="AD43" i="17" s="1"/>
  <c r="AE43" i="17" a="1"/>
  <c r="AE43" i="17" s="1"/>
  <c r="AE45" i="17" a="1"/>
  <c r="AE45" i="17" s="1"/>
  <c r="AD45" i="17" a="1"/>
  <c r="AD45" i="17" s="1"/>
  <c r="AD39" i="17" a="1"/>
  <c r="AD39" i="17" s="1"/>
  <c r="AE39" i="17" a="1"/>
  <c r="AE39" i="17" s="1"/>
  <c r="AE16" i="17" a="1"/>
  <c r="AE16" i="17" s="1"/>
  <c r="AD16" i="17" a="1"/>
  <c r="AD16" i="17" s="1"/>
  <c r="AE98" i="17" a="1"/>
  <c r="AE98" i="17" s="1"/>
  <c r="AD98" i="17" a="1"/>
  <c r="AD98" i="17" s="1"/>
  <c r="AD71" i="17" a="1"/>
  <c r="AD71" i="17" s="1"/>
  <c r="AE71" i="17" a="1"/>
  <c r="AE71" i="17" s="1"/>
  <c r="AE80" i="17" a="1"/>
  <c r="AE80" i="17" s="1"/>
  <c r="AD80" i="17" a="1"/>
  <c r="AD80" i="17" s="1"/>
  <c r="AE89" i="17" a="1"/>
  <c r="AE89" i="17" s="1"/>
  <c r="AD89" i="17" a="1"/>
  <c r="AD89" i="17" s="1"/>
  <c r="AE113" i="17" a="1"/>
  <c r="AE113" i="17" s="1"/>
  <c r="AD113" i="17" a="1"/>
  <c r="AD113" i="17" s="1"/>
  <c r="AE138" i="17" a="1"/>
  <c r="AE138" i="17" s="1"/>
  <c r="AD138" i="17" a="1"/>
  <c r="AD138" i="17" s="1"/>
  <c r="AE121" i="17" a="1"/>
  <c r="AE121" i="17" s="1"/>
  <c r="AD121" i="17" a="1"/>
  <c r="AD121" i="17" s="1"/>
  <c r="A253" i="28"/>
  <c r="BE253" i="28" s="1"/>
  <c r="AE46" i="17" a="1"/>
  <c r="AE46" i="17" s="1"/>
  <c r="AD46" i="17" a="1"/>
  <c r="AD46" i="17" s="1"/>
  <c r="AE41" i="17" a="1"/>
  <c r="AE41" i="17" s="1"/>
  <c r="AD41" i="17" a="1"/>
  <c r="AD41" i="17" s="1"/>
  <c r="AE17" i="17" a="1"/>
  <c r="AE17" i="17" s="1"/>
  <c r="AD17" i="17" a="1"/>
  <c r="AD17" i="17" s="1"/>
  <c r="AD99" i="17" a="1"/>
  <c r="AD99" i="17" s="1"/>
  <c r="AE99" i="17" a="1"/>
  <c r="AE99" i="17" s="1"/>
  <c r="AE72" i="17" a="1"/>
  <c r="AE72" i="17" s="1"/>
  <c r="AD72" i="17" a="1"/>
  <c r="AD72" i="17" s="1"/>
  <c r="AE82" i="17" a="1"/>
  <c r="AE82" i="17" s="1"/>
  <c r="AD82" i="17" a="1"/>
  <c r="AD82" i="17" s="1"/>
  <c r="AE134" i="17" a="1"/>
  <c r="AE134" i="17" s="1"/>
  <c r="AD134" i="17" a="1"/>
  <c r="AD134" i="17" s="1"/>
  <c r="AE114" i="17" a="1"/>
  <c r="AE114" i="17" s="1"/>
  <c r="AD114" i="17" a="1"/>
  <c r="AD114" i="17" s="1"/>
  <c r="AD127" i="17" a="1"/>
  <c r="AD127" i="17" s="1"/>
  <c r="AE127" i="17" a="1"/>
  <c r="AE127" i="17" s="1"/>
  <c r="AD139" i="17" a="1"/>
  <c r="AD139" i="17" s="1"/>
  <c r="AE139" i="17" a="1"/>
  <c r="AE139" i="17" s="1"/>
  <c r="AE122" i="17" a="1"/>
  <c r="AE122" i="17" s="1"/>
  <c r="AD122" i="17" a="1"/>
  <c r="AD122" i="17" s="1"/>
  <c r="AH93" i="17"/>
  <c r="AG93" i="17"/>
  <c r="AH77" i="17"/>
  <c r="AG77" i="17"/>
  <c r="AH85" i="17"/>
  <c r="AG85" i="17"/>
  <c r="V61" i="17"/>
  <c r="X61" i="17" s="1"/>
  <c r="AD47" i="17" a="1"/>
  <c r="AD47" i="17" s="1"/>
  <c r="AE47" i="17" a="1"/>
  <c r="AE47" i="17" s="1"/>
  <c r="AE42" i="17" a="1"/>
  <c r="AE42" i="17" s="1"/>
  <c r="AD42" i="17" a="1"/>
  <c r="AD42" i="17" s="1"/>
  <c r="AE18" i="17" a="1"/>
  <c r="AE18" i="17" s="1"/>
  <c r="AD18" i="17" a="1"/>
  <c r="AD18" i="17" s="1"/>
  <c r="AE100" i="17" a="1"/>
  <c r="AE100" i="17" s="1"/>
  <c r="AD100" i="17" a="1"/>
  <c r="AD100" i="17" s="1"/>
  <c r="AE74" i="17" a="1"/>
  <c r="AE74" i="17" s="1"/>
  <c r="AD74" i="17" a="1"/>
  <c r="AD74" i="17" s="1"/>
  <c r="AE84" i="17" a="1"/>
  <c r="AE84" i="17" s="1"/>
  <c r="AD84" i="17" a="1"/>
  <c r="AD84" i="17" s="1"/>
  <c r="AE102" i="17" a="1"/>
  <c r="AE102" i="17" s="1"/>
  <c r="AD102" i="17" a="1"/>
  <c r="AD102" i="17" s="1"/>
  <c r="AD115" i="17" a="1"/>
  <c r="AD115" i="17" s="1"/>
  <c r="AE115" i="17" a="1"/>
  <c r="AE115" i="17" s="1"/>
  <c r="AE128" i="17" a="1"/>
  <c r="AE128" i="17" s="1"/>
  <c r="AD128" i="17" a="1"/>
  <c r="AD128" i="17" s="1"/>
  <c r="AE140" i="17" a="1"/>
  <c r="AE140" i="17" s="1"/>
  <c r="AD140" i="17" a="1"/>
  <c r="AD140" i="17" s="1"/>
  <c r="AH61" i="17"/>
  <c r="AG61" i="17"/>
  <c r="AG111" i="17"/>
  <c r="AH111" i="17"/>
  <c r="V26" i="17"/>
  <c r="Y26" i="17" s="1"/>
  <c r="AE48" i="17" a="1"/>
  <c r="AE48" i="17" s="1"/>
  <c r="AD48" i="17" a="1"/>
  <c r="AD48" i="17" s="1"/>
  <c r="AE33" i="17" a="1"/>
  <c r="AE33" i="17" s="1"/>
  <c r="AD33" i="17" a="1"/>
  <c r="AD33" i="17" s="1"/>
  <c r="AE20" i="17" a="1"/>
  <c r="AE20" i="17" s="1"/>
  <c r="AD20" i="17" a="1"/>
  <c r="AD20" i="17" s="1"/>
  <c r="AE101" i="17" a="1"/>
  <c r="AE101" i="17" s="1"/>
  <c r="AD101" i="17" a="1"/>
  <c r="AD101" i="17" s="1"/>
  <c r="AD75" i="17" a="1"/>
  <c r="AD75" i="17" s="1"/>
  <c r="AE75" i="17" a="1"/>
  <c r="AE75" i="17" s="1"/>
  <c r="AE85" i="17" a="1"/>
  <c r="AE85" i="17" s="1"/>
  <c r="AD85" i="17" a="1"/>
  <c r="AD85" i="17" s="1"/>
  <c r="AE116" i="17" a="1"/>
  <c r="AE116" i="17" s="1"/>
  <c r="AD116" i="17" a="1"/>
  <c r="AD116" i="17" s="1"/>
  <c r="AE129" i="17" a="1"/>
  <c r="AE129" i="17" s="1"/>
  <c r="AD129" i="17" a="1"/>
  <c r="AD129" i="17" s="1"/>
  <c r="AE141" i="17" a="1"/>
  <c r="AE141" i="17" s="1"/>
  <c r="AD141" i="17" a="1"/>
  <c r="AD141" i="17" s="1"/>
  <c r="AD151" i="17" a="1"/>
  <c r="AD151" i="17" s="1"/>
  <c r="AE151" i="17" a="1"/>
  <c r="AE151" i="17" s="1"/>
  <c r="W94" i="17"/>
  <c r="V161" i="17"/>
  <c r="Z161" i="17" s="1"/>
  <c r="V139" i="17"/>
  <c r="W139" i="17" s="1"/>
  <c r="V124" i="17"/>
  <c r="X124" i="17" s="1"/>
  <c r="V112" i="17"/>
  <c r="X112" i="17" s="1"/>
  <c r="AE49" i="17" a="1"/>
  <c r="AE49" i="17" s="1"/>
  <c r="AD49" i="17" a="1"/>
  <c r="AD49" i="17" s="1"/>
  <c r="AD35" i="17" a="1"/>
  <c r="AD35" i="17" s="1"/>
  <c r="AE35" i="17" a="1"/>
  <c r="AE35" i="17" s="1"/>
  <c r="AE21" i="17" a="1"/>
  <c r="AE21" i="17" s="1"/>
  <c r="AD21" i="17" a="1"/>
  <c r="AD21" i="17" s="1"/>
  <c r="AD67" i="17" a="1"/>
  <c r="AD67" i="17" s="1"/>
  <c r="AE67" i="17" a="1"/>
  <c r="AE67" i="17" s="1"/>
  <c r="AE76" i="17" a="1"/>
  <c r="AE76" i="17" s="1"/>
  <c r="AD76" i="17" a="1"/>
  <c r="AD76" i="17" s="1"/>
  <c r="AD83" i="17" a="1"/>
  <c r="AD83" i="17" s="1"/>
  <c r="AE83" i="17" a="1"/>
  <c r="AE83" i="17" s="1"/>
  <c r="AE93" i="17" a="1"/>
  <c r="AE93" i="17" s="1"/>
  <c r="AD93" i="17" a="1"/>
  <c r="AD93" i="17" s="1"/>
  <c r="AE117" i="17" a="1"/>
  <c r="AE117" i="17" s="1"/>
  <c r="AD117" i="17" a="1"/>
  <c r="AD117" i="17" s="1"/>
  <c r="AE130" i="17" a="1"/>
  <c r="AE130" i="17" s="1"/>
  <c r="AD130" i="17" a="1"/>
  <c r="AD130" i="17" s="1"/>
  <c r="AE142" i="17" a="1"/>
  <c r="AE142" i="17" s="1"/>
  <c r="AD142" i="17" a="1"/>
  <c r="AD142" i="17" s="1"/>
  <c r="AE152" i="17" a="1"/>
  <c r="AE152" i="17" s="1"/>
  <c r="AD152" i="17" a="1"/>
  <c r="AD152" i="17" s="1"/>
  <c r="A279" i="28"/>
  <c r="N279" i="28" s="1"/>
  <c r="BH279" i="28" s="1"/>
  <c r="Y94" i="17"/>
  <c r="AG19" i="17"/>
  <c r="AH19" i="17"/>
  <c r="AG63" i="17"/>
  <c r="AH63" i="17"/>
  <c r="AH37" i="17"/>
  <c r="AG37" i="17"/>
  <c r="AE50" i="17" a="1"/>
  <c r="AE50" i="17" s="1"/>
  <c r="AD50" i="17" a="1"/>
  <c r="AD50" i="17" s="1"/>
  <c r="AE22" i="17" a="1"/>
  <c r="AE22" i="17" s="1"/>
  <c r="AD22" i="17" a="1"/>
  <c r="AD22" i="17" s="1"/>
  <c r="AE68" i="17" a="1"/>
  <c r="AE68" i="17" s="1"/>
  <c r="AD68" i="17" a="1"/>
  <c r="AD68" i="17" s="1"/>
  <c r="AE77" i="17" a="1"/>
  <c r="AE77" i="17" s="1"/>
  <c r="AD77" i="17" a="1"/>
  <c r="AD77" i="17" s="1"/>
  <c r="AE86" i="17" a="1"/>
  <c r="AE86" i="17" s="1"/>
  <c r="AD86" i="17" a="1"/>
  <c r="AD86" i="17" s="1"/>
  <c r="AD95" i="17" a="1"/>
  <c r="AD95" i="17" s="1"/>
  <c r="AE95" i="17" a="1"/>
  <c r="AE95" i="17" s="1"/>
  <c r="AE110" i="17" a="1"/>
  <c r="AE110" i="17" s="1"/>
  <c r="AD110" i="17" a="1"/>
  <c r="AD110" i="17" s="1"/>
  <c r="AE118" i="17" a="1"/>
  <c r="AE118" i="17" s="1"/>
  <c r="AD118" i="17" a="1"/>
  <c r="AD118" i="17" s="1"/>
  <c r="AD143" i="17" a="1"/>
  <c r="AD143" i="17" s="1"/>
  <c r="AE143" i="17" a="1"/>
  <c r="AE143" i="17" s="1"/>
  <c r="AE153" i="17" a="1"/>
  <c r="AE153" i="17" s="1"/>
  <c r="AD153" i="17" a="1"/>
  <c r="AD153" i="17" s="1"/>
  <c r="W58" i="17"/>
  <c r="X58" i="17"/>
  <c r="Y25" i="17"/>
  <c r="Z97" i="17"/>
  <c r="X97" i="17"/>
  <c r="W97" i="17"/>
  <c r="Z138" i="17"/>
  <c r="X138" i="17"/>
  <c r="Y138" i="17"/>
  <c r="W138" i="17"/>
  <c r="Z33" i="17"/>
  <c r="Y33" i="17"/>
  <c r="X33" i="17"/>
  <c r="W33" i="17"/>
  <c r="W137" i="17"/>
  <c r="Z13" i="17"/>
  <c r="Y13" i="17"/>
  <c r="W129" i="17"/>
  <c r="X129" i="17"/>
  <c r="Y129" i="17"/>
  <c r="Z129" i="17"/>
  <c r="W145" i="17"/>
  <c r="X145" i="17"/>
  <c r="Y145" i="17"/>
  <c r="Z145" i="17"/>
  <c r="W39" i="17"/>
  <c r="X39" i="17"/>
  <c r="Z147" i="17"/>
  <c r="Y147" i="17"/>
  <c r="X147" i="17"/>
  <c r="W147" i="17"/>
  <c r="W41" i="17"/>
  <c r="Z83" i="17"/>
  <c r="Y83" i="17"/>
  <c r="W83" i="17"/>
  <c r="X83" i="17"/>
  <c r="Z52" i="17"/>
  <c r="Y52" i="17"/>
  <c r="W52" i="17"/>
  <c r="X52" i="17"/>
  <c r="Z140" i="17"/>
  <c r="Y140" i="17"/>
  <c r="X140" i="17"/>
  <c r="W140" i="17"/>
  <c r="V93" i="17"/>
  <c r="U87" i="17"/>
  <c r="V84" i="17"/>
  <c r="V71" i="17"/>
  <c r="V69" i="17"/>
  <c r="V68" i="17"/>
  <c r="V98" i="17"/>
  <c r="V72" i="17"/>
  <c r="V53" i="17"/>
  <c r="V16" i="17"/>
  <c r="V159" i="17"/>
  <c r="V134" i="17"/>
  <c r="V111" i="17"/>
  <c r="V95" i="17"/>
  <c r="V80" i="17"/>
  <c r="V67" i="17"/>
  <c r="V51" i="17"/>
  <c r="V42" i="17"/>
  <c r="V23" i="17"/>
  <c r="V15" i="17"/>
  <c r="V153" i="17"/>
  <c r="V133" i="17"/>
  <c r="V118" i="17"/>
  <c r="V110" i="17"/>
  <c r="V92" i="17"/>
  <c r="V79" i="17"/>
  <c r="V50" i="17"/>
  <c r="V37" i="17"/>
  <c r="V22" i="17"/>
  <c r="V14" i="17"/>
  <c r="V152" i="17"/>
  <c r="V131" i="17"/>
  <c r="V117" i="17"/>
  <c r="V104" i="17"/>
  <c r="V49" i="17"/>
  <c r="V36" i="17"/>
  <c r="V21" i="17"/>
  <c r="V119" i="17"/>
  <c r="V151" i="17"/>
  <c r="V103" i="17"/>
  <c r="V90" i="17"/>
  <c r="V77" i="17"/>
  <c r="V63" i="17"/>
  <c r="V48" i="17"/>
  <c r="V35" i="17"/>
  <c r="V20" i="17"/>
  <c r="V146" i="17"/>
  <c r="V128" i="17"/>
  <c r="V115" i="17"/>
  <c r="V102" i="17"/>
  <c r="V89" i="17"/>
  <c r="V76" i="17"/>
  <c r="V62" i="17"/>
  <c r="V47" i="17"/>
  <c r="V28" i="17"/>
  <c r="V19" i="17"/>
  <c r="V122" i="17"/>
  <c r="V144" i="17"/>
  <c r="V127" i="17"/>
  <c r="V114" i="17"/>
  <c r="V101" i="17"/>
  <c r="V88" i="17"/>
  <c r="V75" i="17"/>
  <c r="V46" i="17"/>
  <c r="V27" i="17"/>
  <c r="V18" i="17"/>
  <c r="V141" i="17"/>
  <c r="V126" i="17"/>
  <c r="V113" i="17"/>
  <c r="V74" i="17"/>
  <c r="V54" i="17"/>
  <c r="V45" i="17"/>
  <c r="V17" i="17"/>
  <c r="I119" i="17"/>
  <c r="C114" i="27"/>
  <c r="C274" i="27" s="1"/>
  <c r="I68" i="17"/>
  <c r="A170" i="28"/>
  <c r="D25" i="13"/>
  <c r="D43" i="13"/>
  <c r="A116" i="27"/>
  <c r="A437" i="27" s="1"/>
  <c r="A118" i="27"/>
  <c r="A123" i="30" s="1"/>
  <c r="D15" i="13"/>
  <c r="D24" i="13"/>
  <c r="AG157" i="27"/>
  <c r="A415" i="27"/>
  <c r="A99" i="30"/>
  <c r="A168" i="27"/>
  <c r="A13" i="30"/>
  <c r="A475" i="27"/>
  <c r="A159" i="30"/>
  <c r="A249" i="27"/>
  <c r="A94" i="30"/>
  <c r="AU157" i="27"/>
  <c r="BH157" i="27"/>
  <c r="AR157" i="27"/>
  <c r="J157" i="27"/>
  <c r="K157" i="27"/>
  <c r="C31" i="27"/>
  <c r="C191" i="27" s="1"/>
  <c r="I36" i="17"/>
  <c r="C42" i="27"/>
  <c r="C202" i="27" s="1"/>
  <c r="I47" i="17"/>
  <c r="C47" i="27"/>
  <c r="C207" i="27" s="1"/>
  <c r="I52" i="17"/>
  <c r="A53" i="28"/>
  <c r="C54" i="17"/>
  <c r="C56" i="27"/>
  <c r="C216" i="27" s="1"/>
  <c r="I61" i="17"/>
  <c r="A71" i="28"/>
  <c r="C72" i="17"/>
  <c r="B71" i="27"/>
  <c r="B392" i="27" s="1"/>
  <c r="D76" i="17"/>
  <c r="A90" i="27"/>
  <c r="A250" i="27" s="1"/>
  <c r="C95" i="17"/>
  <c r="C96" i="27"/>
  <c r="C256" i="27" s="1"/>
  <c r="I101" i="17"/>
  <c r="C101" i="5"/>
  <c r="C103" i="17"/>
  <c r="C122" i="5"/>
  <c r="C124" i="17"/>
  <c r="C126" i="27"/>
  <c r="C286" i="27" s="1"/>
  <c r="I131" i="17"/>
  <c r="B48" i="15"/>
  <c r="C137" i="17"/>
  <c r="C140" i="27"/>
  <c r="C300" i="27" s="1"/>
  <c r="I145" i="17"/>
  <c r="C145" i="27"/>
  <c r="C305" i="27" s="1"/>
  <c r="I150" i="17"/>
  <c r="A34" i="28"/>
  <c r="C35" i="17"/>
  <c r="C103" i="27"/>
  <c r="C263" i="27" s="1"/>
  <c r="I108" i="17"/>
  <c r="A33" i="28"/>
  <c r="C34" i="17"/>
  <c r="C15" i="27"/>
  <c r="C175" i="27" s="1"/>
  <c r="I20" i="17"/>
  <c r="A17" i="27"/>
  <c r="A22" i="30" s="1"/>
  <c r="C22" i="17"/>
  <c r="A65" i="27"/>
  <c r="A70" i="30" s="1"/>
  <c r="C70" i="17"/>
  <c r="B21" i="28"/>
  <c r="B181" i="28" s="1"/>
  <c r="D22" i="17"/>
  <c r="C20" i="27"/>
  <c r="C180" i="27" s="1"/>
  <c r="I25" i="17"/>
  <c r="A22" i="27"/>
  <c r="A182" i="27" s="1"/>
  <c r="C27" i="17"/>
  <c r="C45" i="27"/>
  <c r="C205" i="27" s="1"/>
  <c r="I50" i="17"/>
  <c r="B54" i="28"/>
  <c r="B214" i="28" s="1"/>
  <c r="D55" i="17"/>
  <c r="C20" i="15"/>
  <c r="D70" i="17"/>
  <c r="B88" i="28"/>
  <c r="B248" i="28" s="1"/>
  <c r="D89" i="17"/>
  <c r="C35" i="15"/>
  <c r="D104" i="17"/>
  <c r="C124" i="27"/>
  <c r="C284" i="27" s="1"/>
  <c r="I129" i="17"/>
  <c r="B146" i="27"/>
  <c r="B306" i="27" s="1"/>
  <c r="D151" i="17"/>
  <c r="C150" i="5"/>
  <c r="C152" i="17"/>
  <c r="B149" i="28"/>
  <c r="B309" i="28" s="1"/>
  <c r="D150" i="17"/>
  <c r="A120" i="28"/>
  <c r="A14" i="28"/>
  <c r="C15" i="17"/>
  <c r="A19" i="27"/>
  <c r="A24" i="30" s="1"/>
  <c r="BJ24" i="30" s="1"/>
  <c r="C24" i="17"/>
  <c r="C82" i="5"/>
  <c r="C84" i="17"/>
  <c r="D113" i="5"/>
  <c r="D115" i="17"/>
  <c r="A151" i="28"/>
  <c r="B17" i="28"/>
  <c r="B177" i="28" s="1"/>
  <c r="D18" i="17"/>
  <c r="C40" i="27"/>
  <c r="C200" i="27" s="1"/>
  <c r="I45" i="17"/>
  <c r="D55" i="5"/>
  <c r="D57" i="17"/>
  <c r="D42" i="13"/>
  <c r="D19" i="5"/>
  <c r="D21" i="17"/>
  <c r="C19" i="27"/>
  <c r="C179" i="27" s="1"/>
  <c r="I24" i="17"/>
  <c r="C58" i="5"/>
  <c r="C60" i="17"/>
  <c r="A65" i="28"/>
  <c r="C66" i="17"/>
  <c r="D23" i="13"/>
  <c r="C22" i="15"/>
  <c r="D72" i="17"/>
  <c r="C79" i="27"/>
  <c r="C239" i="27" s="1"/>
  <c r="I84" i="17"/>
  <c r="B26" i="13"/>
  <c r="C83" i="17"/>
  <c r="D101" i="5"/>
  <c r="D103" i="17"/>
  <c r="B36" i="15"/>
  <c r="C114" i="17"/>
  <c r="B112" i="27"/>
  <c r="B433" i="27" s="1"/>
  <c r="D117" i="17"/>
  <c r="C41" i="15"/>
  <c r="D124" i="17"/>
  <c r="C123" i="27"/>
  <c r="C283" i="27" s="1"/>
  <c r="I128" i="17"/>
  <c r="C128" i="5"/>
  <c r="C130" i="17"/>
  <c r="C44" i="15"/>
  <c r="D133" i="17"/>
  <c r="D135" i="5"/>
  <c r="D137" i="17"/>
  <c r="C141" i="5"/>
  <c r="C143" i="17"/>
  <c r="C54" i="15"/>
  <c r="D147" i="17"/>
  <c r="A32" i="28"/>
  <c r="C33" i="17"/>
  <c r="D106" i="5"/>
  <c r="D108" i="17"/>
  <c r="A105" i="27"/>
  <c r="A265" i="27" s="1"/>
  <c r="C110" i="17"/>
  <c r="D138" i="5"/>
  <c r="D140" i="17"/>
  <c r="D137" i="5"/>
  <c r="D139" i="17"/>
  <c r="C120" i="5"/>
  <c r="C122" i="17"/>
  <c r="D48" i="5"/>
  <c r="D50" i="17"/>
  <c r="C60" i="27"/>
  <c r="C220" i="27" s="1"/>
  <c r="I65" i="17"/>
  <c r="C66" i="27"/>
  <c r="C226" i="27" s="1"/>
  <c r="I71" i="17"/>
  <c r="A73" i="28"/>
  <c r="C74" i="17"/>
  <c r="D72" i="5"/>
  <c r="D74" i="17"/>
  <c r="D78" i="5"/>
  <c r="D80" i="17"/>
  <c r="C32" i="15"/>
  <c r="D100" i="17"/>
  <c r="A33" i="27"/>
  <c r="A38" i="30" s="1"/>
  <c r="C38" i="17"/>
  <c r="A75" i="28"/>
  <c r="C76" i="17"/>
  <c r="C87" i="27"/>
  <c r="C247" i="27" s="1"/>
  <c r="I92" i="17"/>
  <c r="A127" i="28"/>
  <c r="C128" i="17"/>
  <c r="C22" i="27"/>
  <c r="C182" i="27" s="1"/>
  <c r="I27" i="17"/>
  <c r="B39" i="28"/>
  <c r="B199" i="28" s="1"/>
  <c r="D40" i="17"/>
  <c r="D47" i="5"/>
  <c r="D49" i="17"/>
  <c r="C10" i="27"/>
  <c r="C170" i="27" s="1"/>
  <c r="I15" i="17"/>
  <c r="C13" i="27"/>
  <c r="C173" i="27" s="1"/>
  <c r="I18" i="17"/>
  <c r="C24" i="5"/>
  <c r="C26" i="17"/>
  <c r="C35" i="27"/>
  <c r="C195" i="27" s="1"/>
  <c r="I40" i="17"/>
  <c r="C44" i="27"/>
  <c r="C204" i="27" s="1"/>
  <c r="I49" i="17"/>
  <c r="C52" i="27"/>
  <c r="C212" i="27" s="1"/>
  <c r="I57" i="17"/>
  <c r="C14" i="17"/>
  <c r="C12" i="5"/>
  <c r="C16" i="27"/>
  <c r="C176" i="27" s="1"/>
  <c r="I21" i="17"/>
  <c r="A22" i="28"/>
  <c r="C23" i="17"/>
  <c r="A34" i="27"/>
  <c r="A39" i="30" s="1"/>
  <c r="C39" i="17"/>
  <c r="B46" i="27"/>
  <c r="B367" i="27" s="1"/>
  <c r="D51" i="17"/>
  <c r="C49" i="27"/>
  <c r="C209" i="27" s="1"/>
  <c r="I54" i="17"/>
  <c r="C58" i="27"/>
  <c r="C218" i="27" s="1"/>
  <c r="I63" i="17"/>
  <c r="B64" i="27"/>
  <c r="B385" i="27" s="1"/>
  <c r="D69" i="17"/>
  <c r="C67" i="27"/>
  <c r="C227" i="27" s="1"/>
  <c r="I72" i="17"/>
  <c r="D80" i="5"/>
  <c r="D82" i="17"/>
  <c r="C25" i="15"/>
  <c r="D83" i="17"/>
  <c r="C86" i="27"/>
  <c r="C246" i="27" s="1"/>
  <c r="I91" i="17"/>
  <c r="C90" i="27"/>
  <c r="C250" i="27" s="1"/>
  <c r="I95" i="17"/>
  <c r="C98" i="27"/>
  <c r="C258" i="27" s="1"/>
  <c r="I103" i="17"/>
  <c r="B109" i="27"/>
  <c r="B269" i="27" s="1"/>
  <c r="D114" i="17"/>
  <c r="C125" i="5"/>
  <c r="A122" i="27"/>
  <c r="A127" i="30" s="1"/>
  <c r="C127" i="17"/>
  <c r="C128" i="27"/>
  <c r="C288" i="27" s="1"/>
  <c r="I133" i="17"/>
  <c r="C132" i="27"/>
  <c r="C292" i="27" s="1"/>
  <c r="I137" i="17"/>
  <c r="C142" i="27"/>
  <c r="C302" i="27" s="1"/>
  <c r="I147" i="17"/>
  <c r="D76" i="5"/>
  <c r="D78" i="17"/>
  <c r="A103" i="27"/>
  <c r="A108" i="30" s="1"/>
  <c r="BJ108" i="30" s="1"/>
  <c r="C108" i="17"/>
  <c r="C104" i="27"/>
  <c r="C264" i="27" s="1"/>
  <c r="I109" i="17"/>
  <c r="A48" i="28"/>
  <c r="C49" i="17"/>
  <c r="A30" i="28"/>
  <c r="C31" i="17"/>
  <c r="U85" i="17"/>
  <c r="D28" i="13"/>
  <c r="B121" i="28"/>
  <c r="B281" i="28" s="1"/>
  <c r="D122" i="17"/>
  <c r="C33" i="15"/>
  <c r="D101" i="17"/>
  <c r="C99" i="27"/>
  <c r="C259" i="27" s="1"/>
  <c r="I104" i="17"/>
  <c r="D14" i="17"/>
  <c r="D12" i="5"/>
  <c r="B16" i="28"/>
  <c r="B176" i="28" s="1"/>
  <c r="D17" i="17"/>
  <c r="B18" i="27"/>
  <c r="B339" i="27" s="1"/>
  <c r="D23" i="17"/>
  <c r="C21" i="27"/>
  <c r="C181" i="27" s="1"/>
  <c r="I26" i="17"/>
  <c r="D35" i="5"/>
  <c r="D37" i="17"/>
  <c r="C11" i="15"/>
  <c r="D39" i="17"/>
  <c r="C12" i="15"/>
  <c r="D41" i="17"/>
  <c r="B43" i="27"/>
  <c r="B364" i="27" s="1"/>
  <c r="D48" i="17"/>
  <c r="C46" i="27"/>
  <c r="C206" i="27" s="1"/>
  <c r="I51" i="17"/>
  <c r="A52" i="28"/>
  <c r="C53" i="17"/>
  <c r="D54" i="5"/>
  <c r="D56" i="17"/>
  <c r="C55" i="27"/>
  <c r="C215" i="27" s="1"/>
  <c r="I60" i="17"/>
  <c r="C61" i="27"/>
  <c r="C221" i="27" s="1"/>
  <c r="I66" i="17"/>
  <c r="B18" i="15"/>
  <c r="C68" i="17"/>
  <c r="D73" i="5"/>
  <c r="D75" i="17"/>
  <c r="B88" i="27"/>
  <c r="B248" i="27" s="1"/>
  <c r="D93" i="17"/>
  <c r="C96" i="5"/>
  <c r="C98" i="17"/>
  <c r="C109" i="27"/>
  <c r="C269" i="27" s="1"/>
  <c r="I114" i="17"/>
  <c r="A115" i="28"/>
  <c r="C116" i="17"/>
  <c r="C125" i="27"/>
  <c r="C285" i="27" s="1"/>
  <c r="I130" i="17"/>
  <c r="B37" i="13"/>
  <c r="C135" i="17"/>
  <c r="C138" i="27"/>
  <c r="C298" i="27" s="1"/>
  <c r="I143" i="17"/>
  <c r="C101" i="27"/>
  <c r="C261" i="27" s="1"/>
  <c r="I106" i="17"/>
  <c r="A40" i="28"/>
  <c r="C41" i="17"/>
  <c r="A43" i="27"/>
  <c r="A203" i="27" s="1"/>
  <c r="C48" i="17"/>
  <c r="C159" i="5"/>
  <c r="C161" i="17"/>
  <c r="B26" i="27"/>
  <c r="B186" i="27" s="1"/>
  <c r="D31" i="17"/>
  <c r="B37" i="15"/>
  <c r="C119" i="17"/>
  <c r="B17" i="15"/>
  <c r="C67" i="17"/>
  <c r="C84" i="5"/>
  <c r="C86" i="17"/>
  <c r="C129" i="5"/>
  <c r="C131" i="17"/>
  <c r="B129" i="27"/>
  <c r="B289" i="27" s="1"/>
  <c r="D134" i="17"/>
  <c r="B102" i="27"/>
  <c r="B262" i="27" s="1"/>
  <c r="D107" i="17"/>
  <c r="C51" i="15"/>
  <c r="D142" i="17"/>
  <c r="A44" i="28"/>
  <c r="C45" i="17"/>
  <c r="C119" i="5"/>
  <c r="C121" i="17"/>
  <c r="C16" i="5"/>
  <c r="C18" i="17"/>
  <c r="B51" i="28"/>
  <c r="B211" i="28" s="1"/>
  <c r="D52" i="17"/>
  <c r="C50" i="27"/>
  <c r="C210" i="27" s="1"/>
  <c r="I55" i="17"/>
  <c r="C55" i="5"/>
  <c r="C57" i="17"/>
  <c r="C17" i="15"/>
  <c r="D67" i="17"/>
  <c r="C14" i="5"/>
  <c r="C16" i="17"/>
  <c r="C18" i="27"/>
  <c r="C178" i="27" s="1"/>
  <c r="I23" i="17"/>
  <c r="C23" i="5"/>
  <c r="C25" i="17"/>
  <c r="C34" i="27"/>
  <c r="C194" i="27" s="1"/>
  <c r="I39" i="17"/>
  <c r="C41" i="27"/>
  <c r="C201" i="27" s="1"/>
  <c r="I46" i="17"/>
  <c r="C43" i="27"/>
  <c r="C203" i="27" s="1"/>
  <c r="I48" i="17"/>
  <c r="C51" i="27"/>
  <c r="C211" i="27" s="1"/>
  <c r="I56" i="17"/>
  <c r="C56" i="5"/>
  <c r="C58" i="17"/>
  <c r="B61" i="28"/>
  <c r="B221" i="28" s="1"/>
  <c r="D62" i="17"/>
  <c r="C16" i="15"/>
  <c r="D65" i="17"/>
  <c r="B63" i="27"/>
  <c r="B223" i="27" s="1"/>
  <c r="D68" i="17"/>
  <c r="C21" i="15"/>
  <c r="D71" i="17"/>
  <c r="A72" i="27"/>
  <c r="A77" i="30" s="1"/>
  <c r="C77" i="17"/>
  <c r="A80" i="27"/>
  <c r="A85" i="30" s="1"/>
  <c r="B28" i="13"/>
  <c r="C85" i="17"/>
  <c r="C85" i="27"/>
  <c r="C245" i="27" s="1"/>
  <c r="I90" i="17"/>
  <c r="C88" i="27"/>
  <c r="C248" i="27" s="1"/>
  <c r="I93" i="17"/>
  <c r="D100" i="5"/>
  <c r="D102" i="17"/>
  <c r="C100" i="27"/>
  <c r="C260" i="27" s="1"/>
  <c r="I105" i="17"/>
  <c r="C34" i="13"/>
  <c r="D123" i="17"/>
  <c r="B43" i="15"/>
  <c r="C132" i="17"/>
  <c r="B134" i="28"/>
  <c r="B294" i="28" s="1"/>
  <c r="D135" i="17"/>
  <c r="B145" i="28"/>
  <c r="B305" i="28" s="1"/>
  <c r="D146" i="17"/>
  <c r="C144" i="27"/>
  <c r="C304" i="27" s="1"/>
  <c r="I149" i="17"/>
  <c r="C54" i="27"/>
  <c r="C214" i="27" s="1"/>
  <c r="I59" i="17"/>
  <c r="A108" i="28"/>
  <c r="C109" i="17"/>
  <c r="C147" i="27"/>
  <c r="C307" i="27" s="1"/>
  <c r="I152" i="17"/>
  <c r="C13" i="15"/>
  <c r="D42" i="17"/>
  <c r="B98" i="28"/>
  <c r="B258" i="28" s="1"/>
  <c r="D99" i="17"/>
  <c r="A42" i="27"/>
  <c r="A47" i="30" s="1"/>
  <c r="C47" i="17"/>
  <c r="D159" i="5"/>
  <c r="D161" i="17"/>
  <c r="A27" i="27"/>
  <c r="A348" i="27" s="1"/>
  <c r="C32" i="17"/>
  <c r="D117" i="5"/>
  <c r="D119" i="17"/>
  <c r="A58" i="28"/>
  <c r="C59" i="17"/>
  <c r="C102" i="27"/>
  <c r="C262" i="27" s="1"/>
  <c r="I107" i="17"/>
  <c r="C106" i="27"/>
  <c r="C266" i="27" s="1"/>
  <c r="I111" i="17"/>
  <c r="C139" i="27"/>
  <c r="C299" i="27" s="1"/>
  <c r="I144" i="17"/>
  <c r="C146" i="27"/>
  <c r="C306" i="27" s="1"/>
  <c r="I151" i="17"/>
  <c r="A141" i="28"/>
  <c r="C142" i="17"/>
  <c r="C37" i="27"/>
  <c r="C197" i="27" s="1"/>
  <c r="I42" i="17"/>
  <c r="A95" i="27"/>
  <c r="A100" i="30" s="1"/>
  <c r="C100" i="17"/>
  <c r="B27" i="27"/>
  <c r="B348" i="27" s="1"/>
  <c r="D32" i="17"/>
  <c r="C43" i="15"/>
  <c r="D132" i="17"/>
  <c r="C157" i="5"/>
  <c r="C159" i="17"/>
  <c r="D56" i="5"/>
  <c r="D58" i="17"/>
  <c r="D85" i="17"/>
  <c r="C28" i="13"/>
  <c r="C87" i="5"/>
  <c r="C89" i="17"/>
  <c r="A103" i="28"/>
  <c r="C104" i="17"/>
  <c r="B108" i="27"/>
  <c r="B429" i="27" s="1"/>
  <c r="D113" i="17"/>
  <c r="D127" i="5"/>
  <c r="D129" i="17"/>
  <c r="C11" i="27"/>
  <c r="C171" i="27" s="1"/>
  <c r="I16" i="17"/>
  <c r="A56" i="27"/>
  <c r="A61" i="30" s="1"/>
  <c r="C61" i="17"/>
  <c r="C108" i="27"/>
  <c r="C268" i="27" s="1"/>
  <c r="I113" i="17"/>
  <c r="B143" i="28"/>
  <c r="B303" i="28" s="1"/>
  <c r="D144" i="17"/>
  <c r="C129" i="27"/>
  <c r="C289" i="27" s="1"/>
  <c r="I134" i="17"/>
  <c r="B144" i="28"/>
  <c r="B304" i="28" s="1"/>
  <c r="D145" i="17"/>
  <c r="C143" i="27"/>
  <c r="C303" i="27" s="1"/>
  <c r="I148" i="17"/>
  <c r="A145" i="27"/>
  <c r="A150" i="30" s="1"/>
  <c r="BJ150" i="30" s="1"/>
  <c r="C150" i="17"/>
  <c r="A106" i="28"/>
  <c r="C107" i="17"/>
  <c r="C109" i="5"/>
  <c r="C111" i="17"/>
  <c r="A143" i="28"/>
  <c r="C144" i="17"/>
  <c r="C148" i="27"/>
  <c r="C308" i="27" s="1"/>
  <c r="I153" i="17"/>
  <c r="D139" i="5"/>
  <c r="D141" i="17"/>
  <c r="B13" i="15"/>
  <c r="C42" i="17"/>
  <c r="B147" i="28"/>
  <c r="B307" i="28" s="1"/>
  <c r="D148" i="17"/>
  <c r="AZ323" i="27"/>
  <c r="AS323" i="27"/>
  <c r="T162" i="27"/>
  <c r="O162" i="27"/>
  <c r="BE323" i="27"/>
  <c r="AP323" i="27"/>
  <c r="AC162" i="27"/>
  <c r="C7" i="28"/>
  <c r="BB323" i="27"/>
  <c r="V323" i="27"/>
  <c r="AK323" i="27"/>
  <c r="AF323" i="27"/>
  <c r="Q323" i="27"/>
  <c r="AW162" i="27"/>
  <c r="U323" i="27"/>
  <c r="M162" i="27"/>
  <c r="AL162" i="27"/>
  <c r="Y323" i="27"/>
  <c r="AD323" i="27"/>
  <c r="AV162" i="27"/>
  <c r="I323" i="27"/>
  <c r="AB162" i="27"/>
  <c r="B133" i="27"/>
  <c r="B454" i="27" s="1"/>
  <c r="D138" i="17"/>
  <c r="C65" i="27"/>
  <c r="C225" i="27" s="1"/>
  <c r="I70" i="17"/>
  <c r="C64" i="27"/>
  <c r="C224" i="27" s="1"/>
  <c r="I69" i="17"/>
  <c r="AD162" i="27"/>
  <c r="C121" i="27"/>
  <c r="C281" i="27" s="1"/>
  <c r="I126" i="17"/>
  <c r="C118" i="27"/>
  <c r="C278" i="27" s="1"/>
  <c r="I123" i="17"/>
  <c r="C116" i="27"/>
  <c r="C276" i="27" s="1"/>
  <c r="C113" i="27"/>
  <c r="C273" i="27" s="1"/>
  <c r="I118" i="17"/>
  <c r="C112" i="27"/>
  <c r="C272" i="27" s="1"/>
  <c r="I117" i="17"/>
  <c r="C111" i="27"/>
  <c r="C271" i="27" s="1"/>
  <c r="I116" i="17"/>
  <c r="C110" i="27"/>
  <c r="C270" i="27" s="1"/>
  <c r="I115" i="17"/>
  <c r="C81" i="27"/>
  <c r="C241" i="27" s="1"/>
  <c r="I86" i="17"/>
  <c r="C80" i="27"/>
  <c r="C240" i="27" s="1"/>
  <c r="I85" i="17"/>
  <c r="C75" i="27"/>
  <c r="C235" i="27" s="1"/>
  <c r="I80" i="17"/>
  <c r="C74" i="27"/>
  <c r="C234" i="27" s="1"/>
  <c r="I79" i="17"/>
  <c r="C72" i="27"/>
  <c r="C232" i="27" s="1"/>
  <c r="I77" i="17"/>
  <c r="C71" i="27"/>
  <c r="C231" i="27" s="1"/>
  <c r="I76" i="17"/>
  <c r="C70" i="27"/>
  <c r="C230" i="27" s="1"/>
  <c r="I75" i="17"/>
  <c r="C69" i="27"/>
  <c r="C229" i="27" s="1"/>
  <c r="I74" i="17"/>
  <c r="C57" i="27"/>
  <c r="C217" i="27" s="1"/>
  <c r="I62" i="17"/>
  <c r="Y162" i="27"/>
  <c r="AF162" i="27"/>
  <c r="AK162" i="27"/>
  <c r="AS162" i="27"/>
  <c r="BE162" i="27"/>
  <c r="O323" i="27"/>
  <c r="T323" i="27"/>
  <c r="AP162" i="27"/>
  <c r="BB162" i="27"/>
  <c r="B37" i="27"/>
  <c r="D40" i="5"/>
  <c r="C27" i="5"/>
  <c r="D130" i="5"/>
  <c r="A28" i="28"/>
  <c r="A24" i="27"/>
  <c r="AF26" i="17"/>
  <c r="A147" i="27"/>
  <c r="D37" i="13"/>
  <c r="C36" i="13"/>
  <c r="B127" i="27"/>
  <c r="AF148" i="17"/>
  <c r="C138" i="5"/>
  <c r="C38" i="27"/>
  <c r="C198" i="27" s="1"/>
  <c r="AO147" i="17"/>
  <c r="AP147" i="17" s="1"/>
  <c r="AF118" i="17"/>
  <c r="A107" i="27"/>
  <c r="B18" i="13"/>
  <c r="AF135" i="17"/>
  <c r="D46" i="15"/>
  <c r="AF119" i="17"/>
  <c r="BI157" i="27"/>
  <c r="D18" i="13"/>
  <c r="U43" i="17"/>
  <c r="B38" i="27"/>
  <c r="B359" i="27" s="1"/>
  <c r="C18" i="13"/>
  <c r="AF43" i="17"/>
  <c r="U162" i="27"/>
  <c r="AW323" i="27"/>
  <c r="Q162" i="27"/>
  <c r="B49" i="15"/>
  <c r="A139" i="28"/>
  <c r="C41" i="5"/>
  <c r="A135" i="27"/>
  <c r="AF112" i="17"/>
  <c r="A38" i="27"/>
  <c r="D20" i="13"/>
  <c r="AF69" i="17"/>
  <c r="B117" i="27"/>
  <c r="B277" i="27" s="1"/>
  <c r="B79" i="28"/>
  <c r="B239" i="28" s="1"/>
  <c r="D35" i="13"/>
  <c r="D19" i="13"/>
  <c r="D29" i="13"/>
  <c r="D41" i="5"/>
  <c r="AF56" i="17"/>
  <c r="AF66" i="17"/>
  <c r="AF60" i="17"/>
  <c r="AF59" i="17"/>
  <c r="AF57" i="17"/>
  <c r="AF55" i="17"/>
  <c r="C62" i="27"/>
  <c r="C222" i="27" s="1"/>
  <c r="C28" i="27"/>
  <c r="C188" i="27" s="1"/>
  <c r="B56" i="15"/>
  <c r="AF117" i="17"/>
  <c r="AF130" i="17"/>
  <c r="A128" i="28"/>
  <c r="A124" i="27"/>
  <c r="A129" i="30" s="1"/>
  <c r="C146" i="5"/>
  <c r="D133" i="5"/>
  <c r="B94" i="27"/>
  <c r="B254" i="27" s="1"/>
  <c r="A109" i="27"/>
  <c r="B40" i="13"/>
  <c r="A147" i="28"/>
  <c r="A143" i="27"/>
  <c r="A55" i="27"/>
  <c r="C81" i="5"/>
  <c r="C112" i="5"/>
  <c r="A141" i="27"/>
  <c r="AF36" i="17"/>
  <c r="B158" i="28"/>
  <c r="B318" i="28" s="1"/>
  <c r="D157" i="5"/>
  <c r="B42" i="15"/>
  <c r="C134" i="27"/>
  <c r="C294" i="27" s="1"/>
  <c r="D57" i="15"/>
  <c r="B147" i="27"/>
  <c r="B468" i="27" s="1"/>
  <c r="A110" i="27"/>
  <c r="A44" i="27"/>
  <c r="D148" i="5"/>
  <c r="C117" i="27"/>
  <c r="C277" i="27" s="1"/>
  <c r="B145" i="27"/>
  <c r="B466" i="27" s="1"/>
  <c r="C43" i="5"/>
  <c r="A40" i="27"/>
  <c r="B151" i="28"/>
  <c r="B311" i="28" s="1"/>
  <c r="D150" i="5"/>
  <c r="A111" i="27"/>
  <c r="A113" i="28"/>
  <c r="C56" i="15"/>
  <c r="B66" i="27"/>
  <c r="B226" i="27" s="1"/>
  <c r="A111" i="28"/>
  <c r="C110" i="5"/>
  <c r="B89" i="28"/>
  <c r="B249" i="28" s="1"/>
  <c r="A23" i="28"/>
  <c r="D49" i="5"/>
  <c r="B117" i="28"/>
  <c r="B277" i="28" s="1"/>
  <c r="B128" i="27"/>
  <c r="B449" i="27" s="1"/>
  <c r="AF131" i="17"/>
  <c r="A137" i="28"/>
  <c r="A78" i="28"/>
  <c r="A98" i="27"/>
  <c r="C39" i="5"/>
  <c r="D36" i="13"/>
  <c r="C70" i="5"/>
  <c r="D55" i="15"/>
  <c r="C52" i="15"/>
  <c r="A106" i="27"/>
  <c r="A102" i="28"/>
  <c r="D16" i="13"/>
  <c r="AF99" i="17"/>
  <c r="B54" i="27"/>
  <c r="B375" i="27" s="1"/>
  <c r="D31" i="5"/>
  <c r="B34" i="27"/>
  <c r="B194" i="27" s="1"/>
  <c r="A54" i="27"/>
  <c r="C57" i="5"/>
  <c r="A79" i="28"/>
  <c r="B22" i="28"/>
  <c r="B182" i="28" s="1"/>
  <c r="B55" i="15"/>
  <c r="C105" i="5"/>
  <c r="B116" i="27"/>
  <c r="B276" i="27" s="1"/>
  <c r="B152" i="28"/>
  <c r="B312" i="28" s="1"/>
  <c r="B50" i="28"/>
  <c r="B210" i="28" s="1"/>
  <c r="B51" i="15"/>
  <c r="C83" i="5"/>
  <c r="A102" i="27"/>
  <c r="A84" i="28"/>
  <c r="C48" i="27"/>
  <c r="C208" i="27" s="1"/>
  <c r="D53" i="15"/>
  <c r="D31" i="13"/>
  <c r="D63" i="5"/>
  <c r="B121" i="27"/>
  <c r="B442" i="27" s="1"/>
  <c r="A131" i="28"/>
  <c r="A146" i="27"/>
  <c r="A151" i="30" s="1"/>
  <c r="A114" i="27"/>
  <c r="A150" i="28"/>
  <c r="B120" i="28"/>
  <c r="B280" i="28" s="1"/>
  <c r="C14" i="15"/>
  <c r="D57" i="5"/>
  <c r="D52" i="15"/>
  <c r="A49" i="27"/>
  <c r="D39" i="13"/>
  <c r="C149" i="5"/>
  <c r="C133" i="27"/>
  <c r="C293" i="27" s="1"/>
  <c r="B58" i="28"/>
  <c r="B218" i="28" s="1"/>
  <c r="B124" i="27"/>
  <c r="B445" i="27" s="1"/>
  <c r="D88" i="5"/>
  <c r="D21" i="13"/>
  <c r="D44" i="13"/>
  <c r="B10" i="15"/>
  <c r="B96" i="28"/>
  <c r="B256" i="28" s="1"/>
  <c r="B251" i="27"/>
  <c r="C92" i="27"/>
  <c r="C252" i="27" s="1"/>
  <c r="A251" i="27"/>
  <c r="B79" i="27"/>
  <c r="B239" i="27" s="1"/>
  <c r="D82" i="5"/>
  <c r="B90" i="28"/>
  <c r="B250" i="28" s="1"/>
  <c r="D26" i="15"/>
  <c r="D95" i="5"/>
  <c r="A94" i="28"/>
  <c r="B113" i="27"/>
  <c r="B434" i="27" s="1"/>
  <c r="C31" i="13"/>
  <c r="AF62" i="17"/>
  <c r="C31" i="15"/>
  <c r="B110" i="27"/>
  <c r="B431" i="27" s="1"/>
  <c r="C86" i="5"/>
  <c r="B44" i="27"/>
  <c r="B365" i="27" s="1"/>
  <c r="B92" i="27"/>
  <c r="B413" i="27" s="1"/>
  <c r="A25" i="28"/>
  <c r="D69" i="5"/>
  <c r="A15" i="28"/>
  <c r="B14" i="15"/>
  <c r="C19" i="5"/>
  <c r="AF14" i="17"/>
  <c r="C148" i="5"/>
  <c r="B43" i="13"/>
  <c r="A133" i="27"/>
  <c r="C93" i="5"/>
  <c r="A88" i="27"/>
  <c r="C24" i="13"/>
  <c r="B50" i="27"/>
  <c r="B371" i="27" s="1"/>
  <c r="B83" i="28"/>
  <c r="B243" i="28" s="1"/>
  <c r="C27" i="13"/>
  <c r="B41" i="15"/>
  <c r="C113" i="5"/>
  <c r="A123" i="27"/>
  <c r="D147" i="5"/>
  <c r="C27" i="15"/>
  <c r="A114" i="28"/>
  <c r="C42" i="13"/>
  <c r="C51" i="5"/>
  <c r="A96" i="28"/>
  <c r="C30" i="27"/>
  <c r="C190" i="27" s="1"/>
  <c r="A123" i="28"/>
  <c r="C93" i="27"/>
  <c r="C253" i="27" s="1"/>
  <c r="A119" i="27"/>
  <c r="C89" i="5"/>
  <c r="C14" i="13"/>
  <c r="C20" i="13"/>
  <c r="B32" i="28"/>
  <c r="B192" i="28" s="1"/>
  <c r="B148" i="27"/>
  <c r="B469" i="27" s="1"/>
  <c r="B109" i="28"/>
  <c r="B269" i="28" s="1"/>
  <c r="B19" i="13"/>
  <c r="B53" i="15"/>
  <c r="B16" i="13"/>
  <c r="C142" i="5"/>
  <c r="AF128" i="17"/>
  <c r="B12" i="15"/>
  <c r="AF23" i="17"/>
  <c r="C77" i="5"/>
  <c r="C136" i="5"/>
  <c r="A75" i="27"/>
  <c r="C46" i="15"/>
  <c r="B30" i="13"/>
  <c r="D38" i="5"/>
  <c r="D116" i="5"/>
  <c r="B56" i="28"/>
  <c r="B216" i="28" s="1"/>
  <c r="D17" i="13"/>
  <c r="B114" i="28"/>
  <c r="B274" i="28" s="1"/>
  <c r="C115" i="5"/>
  <c r="C154" i="27"/>
  <c r="C314" i="27" s="1"/>
  <c r="B139" i="28"/>
  <c r="B299" i="28" s="1"/>
  <c r="C57" i="15"/>
  <c r="C140" i="5"/>
  <c r="A139" i="27"/>
  <c r="C127" i="5"/>
  <c r="C30" i="5"/>
  <c r="A74" i="27"/>
  <c r="B39" i="13"/>
  <c r="C37" i="13"/>
  <c r="C78" i="5"/>
  <c r="B17" i="13"/>
  <c r="D26" i="13"/>
  <c r="AF116" i="17"/>
  <c r="D22" i="13"/>
  <c r="D13" i="13"/>
  <c r="C17" i="5"/>
  <c r="B105" i="27"/>
  <c r="B426" i="27" s="1"/>
  <c r="B41" i="13"/>
  <c r="A137" i="27"/>
  <c r="A36" i="27"/>
  <c r="B35" i="13"/>
  <c r="C15" i="15"/>
  <c r="AF50" i="17"/>
  <c r="B130" i="27"/>
  <c r="B451" i="27" s="1"/>
  <c r="BD323" i="27"/>
  <c r="AZ162" i="27"/>
  <c r="N162" i="27"/>
  <c r="N323" i="27"/>
  <c r="L323" i="27"/>
  <c r="S162" i="27"/>
  <c r="S323" i="27"/>
  <c r="E323" i="27"/>
  <c r="AJ323" i="27"/>
  <c r="AJ162" i="27"/>
  <c r="L162" i="27"/>
  <c r="AQ323" i="27"/>
  <c r="AQ162" i="27"/>
  <c r="X323" i="27"/>
  <c r="X162" i="27"/>
  <c r="BD162" i="27"/>
  <c r="E162" i="27"/>
  <c r="B132" i="28"/>
  <c r="B292" i="28" s="1"/>
  <c r="AF48" i="17"/>
  <c r="B22" i="15"/>
  <c r="D121" i="5"/>
  <c r="A49" i="28"/>
  <c r="AF51" i="17"/>
  <c r="D131" i="5"/>
  <c r="D46" i="5"/>
  <c r="B53" i="27"/>
  <c r="B213" i="27" s="1"/>
  <c r="A134" i="27"/>
  <c r="D124" i="5"/>
  <c r="B7" i="27"/>
  <c r="B167" i="27" s="1"/>
  <c r="C83" i="27"/>
  <c r="C243" i="27" s="1"/>
  <c r="C144" i="5"/>
  <c r="A138" i="28"/>
  <c r="A91" i="28"/>
  <c r="D12" i="13"/>
  <c r="C136" i="27"/>
  <c r="C296" i="27" s="1"/>
  <c r="B125" i="28"/>
  <c r="B285" i="28" s="1"/>
  <c r="A145" i="28"/>
  <c r="D141" i="5"/>
  <c r="B11" i="28"/>
  <c r="B171" i="28" s="1"/>
  <c r="A148" i="28"/>
  <c r="A329" i="27"/>
  <c r="A45" i="27"/>
  <c r="B141" i="28"/>
  <c r="B301" i="28" s="1"/>
  <c r="C90" i="5"/>
  <c r="B28" i="15"/>
  <c r="B57" i="28"/>
  <c r="B217" i="28" s="1"/>
  <c r="C137" i="5"/>
  <c r="D145" i="5"/>
  <c r="B146" i="28"/>
  <c r="B306" i="28" s="1"/>
  <c r="AF90" i="17"/>
  <c r="A50" i="27"/>
  <c r="A99" i="28"/>
  <c r="A59" i="27"/>
  <c r="C40" i="13"/>
  <c r="AF35" i="17"/>
  <c r="B82" i="27"/>
  <c r="B242" i="27" s="1"/>
  <c r="A52" i="27"/>
  <c r="C114" i="5"/>
  <c r="D24" i="15"/>
  <c r="A29" i="27"/>
  <c r="A126" i="28"/>
  <c r="B118" i="28"/>
  <c r="B278" i="28" s="1"/>
  <c r="B116" i="28"/>
  <c r="B276" i="28" s="1"/>
  <c r="A82" i="28"/>
  <c r="A144" i="28"/>
  <c r="B128" i="28"/>
  <c r="B288" i="28" s="1"/>
  <c r="A45" i="28"/>
  <c r="A97" i="27"/>
  <c r="B144" i="27"/>
  <c r="B465" i="27" s="1"/>
  <c r="C44" i="5"/>
  <c r="C32" i="5"/>
  <c r="B32" i="15"/>
  <c r="C36" i="15"/>
  <c r="B135" i="27"/>
  <c r="A81" i="27"/>
  <c r="C29" i="13"/>
  <c r="C126" i="5"/>
  <c r="D144" i="5"/>
  <c r="B44" i="28"/>
  <c r="B204" i="28" s="1"/>
  <c r="AF138" i="17"/>
  <c r="D27" i="13"/>
  <c r="D132" i="5"/>
  <c r="C38" i="5"/>
  <c r="B25" i="15"/>
  <c r="A92" i="27"/>
  <c r="A31" i="28"/>
  <c r="A6" i="27"/>
  <c r="B52" i="28"/>
  <c r="B212" i="28" s="1"/>
  <c r="A140" i="28"/>
  <c r="C98" i="5"/>
  <c r="AF147" i="17"/>
  <c r="A78" i="27"/>
  <c r="A83" i="30" s="1"/>
  <c r="D122" i="5"/>
  <c r="B33" i="13"/>
  <c r="B26" i="15"/>
  <c r="B85" i="27"/>
  <c r="B245" i="27" s="1"/>
  <c r="D85" i="5"/>
  <c r="A51" i="28"/>
  <c r="C95" i="5"/>
  <c r="B133" i="28"/>
  <c r="B293" i="28" s="1"/>
  <c r="B86" i="28"/>
  <c r="B246" i="28" s="1"/>
  <c r="A39" i="28"/>
  <c r="C108" i="5"/>
  <c r="C37" i="15"/>
  <c r="A85" i="28"/>
  <c r="C29" i="15"/>
  <c r="C35" i="13"/>
  <c r="B113" i="28"/>
  <c r="B273" i="28" s="1"/>
  <c r="D115" i="5"/>
  <c r="A41" i="27"/>
  <c r="B148" i="28"/>
  <c r="B308" i="28" s="1"/>
  <c r="B137" i="28"/>
  <c r="B297" i="28" s="1"/>
  <c r="D41" i="13"/>
  <c r="D32" i="13"/>
  <c r="O78" i="17"/>
  <c r="B77" i="28"/>
  <c r="B237" i="28" s="1"/>
  <c r="AO78" i="17"/>
  <c r="AP78" i="17" s="1"/>
  <c r="AL78" i="17"/>
  <c r="R78" i="17"/>
  <c r="U78" i="17"/>
  <c r="AC78" i="17"/>
  <c r="A14" i="27"/>
  <c r="B14" i="28"/>
  <c r="B174" i="28" s="1"/>
  <c r="C35" i="5"/>
  <c r="A16" i="28"/>
  <c r="B15" i="13"/>
  <c r="D65" i="5"/>
  <c r="B81" i="27"/>
  <c r="B241" i="27" s="1"/>
  <c r="C26" i="13"/>
  <c r="B66" i="28"/>
  <c r="B226" i="28" s="1"/>
  <c r="A12" i="27"/>
  <c r="B11" i="15"/>
  <c r="D13" i="5"/>
  <c r="A36" i="28"/>
  <c r="C48" i="5"/>
  <c r="D81" i="5"/>
  <c r="A67" i="27"/>
  <c r="A92" i="28"/>
  <c r="C91" i="5"/>
  <c r="B10" i="27"/>
  <c r="B170" i="27" s="1"/>
  <c r="C15" i="5"/>
  <c r="A18" i="28"/>
  <c r="A38" i="28"/>
  <c r="A87" i="28"/>
  <c r="B62" i="27"/>
  <c r="B222" i="27" s="1"/>
  <c r="B47" i="28"/>
  <c r="B207" i="28" s="1"/>
  <c r="A87" i="27"/>
  <c r="B78" i="27"/>
  <c r="B238" i="27" s="1"/>
  <c r="A101" i="28"/>
  <c r="C52" i="5"/>
  <c r="C100" i="5"/>
  <c r="B28" i="27"/>
  <c r="B349" i="27" s="1"/>
  <c r="AF152" i="17"/>
  <c r="B61" i="27"/>
  <c r="B382" i="27" s="1"/>
  <c r="B65" i="28"/>
  <c r="B225" i="28" s="1"/>
  <c r="D146" i="5"/>
  <c r="B143" i="27"/>
  <c r="B303" i="27" s="1"/>
  <c r="C45" i="15"/>
  <c r="B129" i="28"/>
  <c r="B289" i="28" s="1"/>
  <c r="B114" i="27"/>
  <c r="C33" i="13"/>
  <c r="D98" i="5"/>
  <c r="B95" i="27"/>
  <c r="B255" i="27" s="1"/>
  <c r="B99" i="28"/>
  <c r="B259" i="28" s="1"/>
  <c r="B85" i="28"/>
  <c r="B245" i="28" s="1"/>
  <c r="C26" i="15"/>
  <c r="D84" i="5"/>
  <c r="B82" i="28"/>
  <c r="B242" i="28" s="1"/>
  <c r="B69" i="27"/>
  <c r="B229" i="27" s="1"/>
  <c r="C18" i="15"/>
  <c r="D59" i="5"/>
  <c r="B56" i="27"/>
  <c r="B216" i="27" s="1"/>
  <c r="B60" i="28"/>
  <c r="B220" i="28" s="1"/>
  <c r="D50" i="5"/>
  <c r="B47" i="27"/>
  <c r="B207" i="27" s="1"/>
  <c r="C19" i="13"/>
  <c r="B46" i="28"/>
  <c r="B206" i="28" s="1"/>
  <c r="B42" i="27"/>
  <c r="B202" i="27" s="1"/>
  <c r="D43" i="5"/>
  <c r="B40" i="27"/>
  <c r="B200" i="27" s="1"/>
  <c r="B41" i="28"/>
  <c r="B201" i="28" s="1"/>
  <c r="B42" i="28"/>
  <c r="B202" i="28" s="1"/>
  <c r="A42" i="28"/>
  <c r="D36" i="5"/>
  <c r="B37" i="28"/>
  <c r="B197" i="28" s="1"/>
  <c r="C32" i="27"/>
  <c r="C192" i="27" s="1"/>
  <c r="B24" i="27"/>
  <c r="B345" i="27" s="1"/>
  <c r="D27" i="5"/>
  <c r="B28" i="28"/>
  <c r="B188" i="28" s="1"/>
  <c r="C22" i="5"/>
  <c r="B20" i="13"/>
  <c r="C31" i="5"/>
  <c r="A28" i="27"/>
  <c r="B14" i="13"/>
  <c r="D33" i="5"/>
  <c r="B78" i="28"/>
  <c r="B238" i="28" s="1"/>
  <c r="B101" i="27"/>
  <c r="B422" i="27" s="1"/>
  <c r="C105" i="27"/>
  <c r="C265" i="27" s="1"/>
  <c r="B106" i="27"/>
  <c r="B266" i="27" s="1"/>
  <c r="B110" i="28"/>
  <c r="B270" i="28" s="1"/>
  <c r="B139" i="27"/>
  <c r="B299" i="27" s="1"/>
  <c r="D142" i="5"/>
  <c r="C53" i="15"/>
  <c r="D63" i="15"/>
  <c r="AF159" i="17"/>
  <c r="B154" i="27"/>
  <c r="C63" i="15"/>
  <c r="A148" i="27"/>
  <c r="C151" i="5"/>
  <c r="A152" i="28"/>
  <c r="B57" i="15"/>
  <c r="C26" i="5"/>
  <c r="A27" i="28"/>
  <c r="C33" i="27"/>
  <c r="C193" i="27" s="1"/>
  <c r="D37" i="5"/>
  <c r="C16" i="13"/>
  <c r="AF46" i="17"/>
  <c r="A53" i="27"/>
  <c r="A57" i="28"/>
  <c r="B15" i="15"/>
  <c r="B55" i="27"/>
  <c r="B376" i="27" s="1"/>
  <c r="B59" i="28"/>
  <c r="B219" i="28" s="1"/>
  <c r="D61" i="5"/>
  <c r="C59" i="27"/>
  <c r="C219" i="27" s="1"/>
  <c r="A61" i="27"/>
  <c r="C64" i="5"/>
  <c r="B19" i="15"/>
  <c r="A64" i="27"/>
  <c r="B22" i="13"/>
  <c r="C69" i="5"/>
  <c r="B24" i="13"/>
  <c r="C73" i="5"/>
  <c r="AF76" i="17"/>
  <c r="D86" i="5"/>
  <c r="B87" i="28"/>
  <c r="B247" i="28" s="1"/>
  <c r="B83" i="27"/>
  <c r="B404" i="27" s="1"/>
  <c r="C28" i="15"/>
  <c r="B84" i="27"/>
  <c r="B405" i="27" s="1"/>
  <c r="D87" i="5"/>
  <c r="D90" i="5"/>
  <c r="AF95" i="17"/>
  <c r="A97" i="28"/>
  <c r="A93" i="27"/>
  <c r="C95" i="27"/>
  <c r="C255" i="27" s="1"/>
  <c r="B101" i="28"/>
  <c r="B261" i="28" s="1"/>
  <c r="A104" i="28"/>
  <c r="A100" i="27"/>
  <c r="A105" i="30" s="1"/>
  <c r="BJ105" i="30" s="1"/>
  <c r="C103" i="5"/>
  <c r="C107" i="27"/>
  <c r="C267" i="27" s="1"/>
  <c r="C111" i="5"/>
  <c r="A108" i="27"/>
  <c r="A112" i="28"/>
  <c r="B34" i="13"/>
  <c r="C121" i="5"/>
  <c r="A122" i="28"/>
  <c r="C119" i="27"/>
  <c r="C279" i="27" s="1"/>
  <c r="B126" i="28"/>
  <c r="B286" i="28" s="1"/>
  <c r="B122" i="27"/>
  <c r="B282" i="27" s="1"/>
  <c r="A126" i="27"/>
  <c r="A130" i="28"/>
  <c r="C127" i="27"/>
  <c r="C287" i="27" s="1"/>
  <c r="B44" i="15"/>
  <c r="A128" i="27"/>
  <c r="D44" i="15"/>
  <c r="AF133" i="17"/>
  <c r="B132" i="27"/>
  <c r="B292" i="27" s="1"/>
  <c r="C48" i="15"/>
  <c r="B136" i="28"/>
  <c r="B296" i="28" s="1"/>
  <c r="C38" i="13"/>
  <c r="B140" i="27"/>
  <c r="B461" i="27" s="1"/>
  <c r="D143" i="5"/>
  <c r="C43" i="13"/>
  <c r="AF145" i="17"/>
  <c r="C141" i="27"/>
  <c r="C301" i="27" s="1"/>
  <c r="A149" i="28"/>
  <c r="C9" i="27"/>
  <c r="C169" i="27" s="1"/>
  <c r="C9" i="15"/>
  <c r="B11" i="27"/>
  <c r="B332" i="27" s="1"/>
  <c r="B15" i="28"/>
  <c r="B175" i="28" s="1"/>
  <c r="D14" i="5"/>
  <c r="C12" i="27"/>
  <c r="C172" i="27" s="1"/>
  <c r="C14" i="27"/>
  <c r="C174" i="27" s="1"/>
  <c r="B20" i="27"/>
  <c r="B180" i="27" s="1"/>
  <c r="C10" i="15"/>
  <c r="B137" i="27"/>
  <c r="B458" i="27" s="1"/>
  <c r="C41" i="13"/>
  <c r="D140" i="5"/>
  <c r="D97" i="5"/>
  <c r="C46" i="5"/>
  <c r="A47" i="28"/>
  <c r="A156" i="27"/>
  <c r="A161" i="30" s="1"/>
  <c r="B64" i="15"/>
  <c r="A160" i="28"/>
  <c r="D29" i="5"/>
  <c r="C32" i="13"/>
  <c r="B30" i="28"/>
  <c r="B190" i="28" s="1"/>
  <c r="A48" i="27"/>
  <c r="B70" i="28"/>
  <c r="B230" i="28" s="1"/>
  <c r="D14" i="13"/>
  <c r="AF121" i="17"/>
  <c r="B16" i="27"/>
  <c r="B337" i="27" s="1"/>
  <c r="B168" i="27"/>
  <c r="B13" i="17"/>
  <c r="AE14" i="17" s="1" a="1"/>
  <c r="AE14" i="17" s="1"/>
  <c r="AF47" i="17"/>
  <c r="B48" i="28"/>
  <c r="B208" i="28" s="1"/>
  <c r="B12" i="13"/>
  <c r="B73" i="27"/>
  <c r="B394" i="27" s="1"/>
  <c r="C22" i="13"/>
  <c r="A86" i="28"/>
  <c r="AF91" i="17"/>
  <c r="B27" i="28"/>
  <c r="B187" i="28" s="1"/>
  <c r="D26" i="5"/>
  <c r="A105" i="28"/>
  <c r="B136" i="27"/>
  <c r="B457" i="27" s="1"/>
  <c r="B29" i="13"/>
  <c r="B107" i="28"/>
  <c r="B267" i="28" s="1"/>
  <c r="B27" i="15"/>
  <c r="B23" i="27"/>
  <c r="B183" i="27" s="1"/>
  <c r="C25" i="5"/>
  <c r="A30" i="27"/>
  <c r="B103" i="27"/>
  <c r="B263" i="27" s="1"/>
  <c r="A60" i="28"/>
  <c r="C104" i="5"/>
  <c r="A19" i="28"/>
  <c r="A63" i="27"/>
  <c r="B140" i="28"/>
  <c r="B300" i="28" s="1"/>
  <c r="A110" i="28"/>
  <c r="D99" i="5"/>
  <c r="AF92" i="17"/>
  <c r="C156" i="27"/>
  <c r="C316" i="27" s="1"/>
  <c r="A26" i="28"/>
  <c r="C50" i="15"/>
  <c r="B100" i="28"/>
  <c r="B260" i="28" s="1"/>
  <c r="B93" i="27"/>
  <c r="D64" i="15"/>
  <c r="AF161" i="17"/>
  <c r="C33" i="5"/>
  <c r="A101" i="27"/>
  <c r="B112" i="28"/>
  <c r="B272" i="28" s="1"/>
  <c r="C97" i="27"/>
  <c r="C257" i="27" s="1"/>
  <c r="A130" i="27"/>
  <c r="C85" i="5"/>
  <c r="D60" i="5"/>
  <c r="B58" i="27"/>
  <c r="B218" i="27" s="1"/>
  <c r="B20" i="28"/>
  <c r="B180" i="28" s="1"/>
  <c r="A23" i="27"/>
  <c r="AF42" i="17"/>
  <c r="D45" i="5"/>
  <c r="D34" i="5"/>
  <c r="B60" i="27"/>
  <c r="B64" i="28"/>
  <c r="B224" i="28" s="1"/>
  <c r="C62" i="5"/>
  <c r="D30" i="5"/>
  <c r="B35" i="28"/>
  <c r="B195" i="28" s="1"/>
  <c r="A63" i="28"/>
  <c r="B72" i="27"/>
  <c r="B232" i="27" s="1"/>
  <c r="A132" i="28"/>
  <c r="B86" i="27"/>
  <c r="B407" i="27" s="1"/>
  <c r="C88" i="5"/>
  <c r="A121" i="28"/>
  <c r="B115" i="28"/>
  <c r="B275" i="28" s="1"/>
  <c r="AF141" i="17"/>
  <c r="D89" i="5"/>
  <c r="D27" i="15"/>
  <c r="C137" i="27"/>
  <c r="C297" i="27" s="1"/>
  <c r="B123" i="27"/>
  <c r="B444" i="27" s="1"/>
  <c r="C23" i="27"/>
  <c r="C183" i="27" s="1"/>
  <c r="B52" i="27"/>
  <c r="B212" i="27" s="1"/>
  <c r="B134" i="27"/>
  <c r="B294" i="27" s="1"/>
  <c r="A158" i="28"/>
  <c r="D49" i="15"/>
  <c r="C131" i="5"/>
  <c r="B156" i="27"/>
  <c r="B316" i="27" s="1"/>
  <c r="B22" i="27"/>
  <c r="B182" i="27" s="1"/>
  <c r="B13" i="27"/>
  <c r="B334" i="27" s="1"/>
  <c r="B40" i="15"/>
  <c r="B127" i="28"/>
  <c r="B287" i="28" s="1"/>
  <c r="B138" i="28"/>
  <c r="B298" i="28" s="1"/>
  <c r="D40" i="13"/>
  <c r="C28" i="5"/>
  <c r="AF78" i="17"/>
  <c r="B160" i="28"/>
  <c r="B320" i="28" s="1"/>
  <c r="D125" i="5"/>
  <c r="AF123" i="17"/>
  <c r="D32" i="5"/>
  <c r="C124" i="5"/>
  <c r="A71" i="27"/>
  <c r="A29" i="28"/>
  <c r="B150" i="28"/>
  <c r="B310" i="28" s="1"/>
  <c r="A11" i="27"/>
  <c r="C64" i="15"/>
  <c r="B10" i="28"/>
  <c r="B170" i="28" s="1"/>
  <c r="D75" i="5"/>
  <c r="AF80" i="17"/>
  <c r="B33" i="28"/>
  <c r="B193" i="28" s="1"/>
  <c r="B104" i="28"/>
  <c r="B264" i="28" s="1"/>
  <c r="D149" i="5"/>
  <c r="AF101" i="17"/>
  <c r="AF137" i="17"/>
  <c r="AF72" i="17"/>
  <c r="D25" i="5"/>
  <c r="B29" i="27"/>
  <c r="B189" i="27" s="1"/>
  <c r="A121" i="27"/>
  <c r="B76" i="28"/>
  <c r="B236" i="28" s="1"/>
  <c r="B26" i="28"/>
  <c r="B186" i="28" s="1"/>
  <c r="B100" i="27"/>
  <c r="B421" i="27" s="1"/>
  <c r="D103" i="5"/>
  <c r="A314" i="27"/>
  <c r="D104" i="5"/>
  <c r="A61" i="28"/>
  <c r="C30" i="13"/>
  <c r="B87" i="27"/>
  <c r="B408" i="27" s="1"/>
  <c r="B67" i="27"/>
  <c r="AF115" i="17"/>
  <c r="B42" i="13"/>
  <c r="A79" i="27"/>
  <c r="B36" i="13"/>
  <c r="B9" i="15"/>
  <c r="AH158" i="17" s="1"/>
  <c r="AF67" i="17"/>
  <c r="D93" i="5"/>
  <c r="A83" i="28"/>
  <c r="A18" i="27"/>
  <c r="C73" i="27"/>
  <c r="C233" i="27" s="1"/>
  <c r="A16" i="27"/>
  <c r="B31" i="27"/>
  <c r="B191" i="27" s="1"/>
  <c r="C15" i="13"/>
  <c r="C107" i="5"/>
  <c r="B75" i="27"/>
  <c r="B396" i="27" s="1"/>
  <c r="A59" i="28"/>
  <c r="A140" i="27"/>
  <c r="A26" i="27"/>
  <c r="C143" i="5"/>
  <c r="C42" i="15"/>
  <c r="A66" i="27"/>
  <c r="D91" i="5"/>
  <c r="C18" i="5"/>
  <c r="D66" i="5"/>
  <c r="B119" i="27"/>
  <c r="B130" i="28"/>
  <c r="B290" i="28" s="1"/>
  <c r="A125" i="27"/>
  <c r="B74" i="28"/>
  <c r="B234" i="28" s="1"/>
  <c r="B63" i="28"/>
  <c r="B223" i="28" s="1"/>
  <c r="A62" i="27"/>
  <c r="AF113" i="17"/>
  <c r="C74" i="5"/>
  <c r="C39" i="13"/>
  <c r="A116" i="28"/>
  <c r="A117" i="28"/>
  <c r="A37" i="27"/>
  <c r="A42" i="30" s="1"/>
  <c r="C82" i="27"/>
  <c r="C242" i="27" s="1"/>
  <c r="B21" i="27"/>
  <c r="B342" i="27" s="1"/>
  <c r="C133" i="5"/>
  <c r="B94" i="28"/>
  <c r="B254" i="28" s="1"/>
  <c r="B27" i="13"/>
  <c r="A142" i="28"/>
  <c r="A69" i="27"/>
  <c r="A57" i="27"/>
  <c r="B33" i="27"/>
  <c r="B193" i="27" s="1"/>
  <c r="B106" i="28"/>
  <c r="B266" i="28" s="1"/>
  <c r="B107" i="27"/>
  <c r="B428" i="27" s="1"/>
  <c r="C37" i="5"/>
  <c r="AF53" i="17"/>
  <c r="D15" i="15"/>
  <c r="A104" i="27"/>
  <c r="AF126" i="17"/>
  <c r="C21" i="13"/>
  <c r="C29" i="5"/>
  <c r="AF139" i="17"/>
  <c r="B62" i="28"/>
  <c r="B222" i="28" s="1"/>
  <c r="B31" i="15"/>
  <c r="B21" i="15"/>
  <c r="A15" i="27"/>
  <c r="A20" i="30" s="1"/>
  <c r="D136" i="5"/>
  <c r="C139" i="5"/>
  <c r="C25" i="13"/>
  <c r="D112" i="5"/>
  <c r="B35" i="27"/>
  <c r="B356" i="27" s="1"/>
  <c r="B14" i="27"/>
  <c r="B335" i="27" s="1"/>
  <c r="A7" i="27"/>
  <c r="B70" i="27"/>
  <c r="B391" i="27" s="1"/>
  <c r="B59" i="27"/>
  <c r="B380" i="27" s="1"/>
  <c r="B38" i="13"/>
  <c r="A21" i="28"/>
  <c r="A62" i="28"/>
  <c r="D126" i="5"/>
  <c r="AF102" i="17"/>
  <c r="AF142" i="17"/>
  <c r="B99" i="27"/>
  <c r="B420" i="27" s="1"/>
  <c r="C23" i="13"/>
  <c r="C67" i="5"/>
  <c r="A51" i="27"/>
  <c r="D96" i="5"/>
  <c r="A144" i="27"/>
  <c r="A125" i="28"/>
  <c r="B46" i="15"/>
  <c r="A55" i="28"/>
  <c r="A138" i="27"/>
  <c r="A35" i="28"/>
  <c r="C60" i="5"/>
  <c r="AF103" i="17"/>
  <c r="B77" i="27"/>
  <c r="B398" i="27" s="1"/>
  <c r="C75" i="5"/>
  <c r="B126" i="27"/>
  <c r="B286" i="27" s="1"/>
  <c r="AF127" i="17"/>
  <c r="A113" i="27"/>
  <c r="A118" i="30" s="1"/>
  <c r="A134" i="28"/>
  <c r="D105" i="5"/>
  <c r="D24" i="5"/>
  <c r="C54" i="5"/>
  <c r="A129" i="28"/>
  <c r="B52" i="15"/>
  <c r="A56" i="28"/>
  <c r="C13" i="13"/>
  <c r="B141" i="27"/>
  <c r="B301" i="27" s="1"/>
  <c r="D16" i="5"/>
  <c r="D110" i="5"/>
  <c r="A109" i="28"/>
  <c r="C72" i="5"/>
  <c r="A88" i="28"/>
  <c r="B67" i="28"/>
  <c r="B227" i="28" s="1"/>
  <c r="C24" i="15"/>
  <c r="A76" i="28"/>
  <c r="A83" i="27"/>
  <c r="C116" i="5"/>
  <c r="A58" i="27"/>
  <c r="B111" i="27"/>
  <c r="B432" i="27" s="1"/>
  <c r="B81" i="28"/>
  <c r="B241" i="28" s="1"/>
  <c r="D15" i="5"/>
  <c r="B69" i="28"/>
  <c r="B229" i="28" s="1"/>
  <c r="A11" i="28"/>
  <c r="A132" i="27"/>
  <c r="D128" i="5"/>
  <c r="A136" i="28"/>
  <c r="C61" i="5"/>
  <c r="AF134" i="17"/>
  <c r="A112" i="27"/>
  <c r="A68" i="28"/>
  <c r="A86" i="27"/>
  <c r="C130" i="5"/>
  <c r="B103" i="28"/>
  <c r="B263" i="28" s="1"/>
  <c r="A90" i="28"/>
  <c r="C21" i="5"/>
  <c r="B111" i="28"/>
  <c r="B271" i="28" s="1"/>
  <c r="B90" i="27"/>
  <c r="B411" i="27" s="1"/>
  <c r="B34" i="28"/>
  <c r="B194" i="28" s="1"/>
  <c r="A70" i="28"/>
  <c r="B92" i="28"/>
  <c r="B252" i="28" s="1"/>
  <c r="B96" i="27"/>
  <c r="B256" i="27" s="1"/>
  <c r="B31" i="13"/>
  <c r="D62" i="5"/>
  <c r="B91" i="28"/>
  <c r="B251" i="28" s="1"/>
  <c r="D70" i="5"/>
  <c r="D68" i="5"/>
  <c r="B97" i="28"/>
  <c r="B257" i="28" s="1"/>
  <c r="A254" i="27"/>
  <c r="AF17" i="17"/>
  <c r="AF79" i="17"/>
  <c r="C17" i="27"/>
  <c r="C177" i="27" s="1"/>
  <c r="AF13" i="17"/>
  <c r="B118" i="27"/>
  <c r="B278" i="27" s="1"/>
  <c r="B122" i="28"/>
  <c r="B282" i="28" s="1"/>
  <c r="AF129" i="17"/>
  <c r="AF18" i="17"/>
  <c r="D111" i="5"/>
  <c r="B105" i="28"/>
  <c r="B265" i="28" s="1"/>
  <c r="B36" i="28"/>
  <c r="B196" i="28" s="1"/>
  <c r="C59" i="5"/>
  <c r="C20" i="5"/>
  <c r="B30" i="27"/>
  <c r="B190" i="27" s="1"/>
  <c r="D32" i="15"/>
  <c r="A84" i="27"/>
  <c r="D129" i="5"/>
  <c r="B123" i="28"/>
  <c r="B283" i="28" s="1"/>
  <c r="D64" i="5"/>
  <c r="A127" i="27"/>
  <c r="A132" i="30" s="1"/>
  <c r="B71" i="28"/>
  <c r="B231" i="28" s="1"/>
  <c r="B65" i="27"/>
  <c r="B386" i="27" s="1"/>
  <c r="B84" i="28"/>
  <c r="B244" i="28" s="1"/>
  <c r="B125" i="27"/>
  <c r="B446" i="27" s="1"/>
  <c r="B32" i="27"/>
  <c r="B192" i="27" s="1"/>
  <c r="C135" i="5"/>
  <c r="C147" i="5"/>
  <c r="D114" i="5"/>
  <c r="AF88" i="17"/>
  <c r="A66" i="28"/>
  <c r="A41" i="28"/>
  <c r="C40" i="5"/>
  <c r="D102" i="5"/>
  <c r="AF38" i="17"/>
  <c r="AF27" i="17"/>
  <c r="AF28" i="17"/>
  <c r="D25" i="15"/>
  <c r="AF83" i="17"/>
  <c r="J13" i="12"/>
  <c r="T144" i="17" s="1"/>
  <c r="J12" i="12"/>
  <c r="S43" i="17" s="1"/>
  <c r="U123" i="17"/>
  <c r="D34" i="13"/>
  <c r="AY162" i="27"/>
  <c r="AY323" i="27"/>
  <c r="F323" i="27"/>
  <c r="F162" i="27"/>
  <c r="B17" i="27"/>
  <c r="B338" i="27" s="1"/>
  <c r="B45" i="27"/>
  <c r="D44" i="5"/>
  <c r="C53" i="27"/>
  <c r="C213" i="27" s="1"/>
  <c r="D20" i="5"/>
  <c r="AF74" i="17"/>
  <c r="AF104" i="17"/>
  <c r="AF114" i="17"/>
  <c r="AF124" i="17"/>
  <c r="AF65" i="17"/>
  <c r="AF54" i="17"/>
  <c r="AF84" i="17"/>
  <c r="AF71" i="17"/>
  <c r="AF110" i="17"/>
  <c r="D12" i="15"/>
  <c r="AF132" i="17"/>
  <c r="AF33" i="17"/>
  <c r="AF97" i="17"/>
  <c r="AF25" i="17"/>
  <c r="D17" i="5"/>
  <c r="C63" i="27"/>
  <c r="B13" i="13"/>
  <c r="A9" i="27"/>
  <c r="A82" i="27"/>
  <c r="W323" i="27"/>
  <c r="W162" i="27"/>
  <c r="AE162" i="27"/>
  <c r="AE323" i="27"/>
  <c r="AL323" i="27"/>
  <c r="BF162" i="27"/>
  <c r="BF323" i="27"/>
  <c r="R323" i="27"/>
  <c r="R162" i="27"/>
  <c r="D323" i="27"/>
  <c r="D162" i="27"/>
  <c r="A438" i="27"/>
  <c r="A277" i="27"/>
  <c r="B166" i="27"/>
  <c r="B410" i="27"/>
  <c r="B19" i="27"/>
  <c r="B340" i="27" s="1"/>
  <c r="A32" i="27"/>
  <c r="A37" i="30" s="1"/>
  <c r="B45" i="28"/>
  <c r="B205" i="28" s="1"/>
  <c r="B23" i="28"/>
  <c r="B183" i="28" s="1"/>
  <c r="C17" i="13"/>
  <c r="B41" i="27"/>
  <c r="D39" i="5"/>
  <c r="B49" i="27"/>
  <c r="B370" i="27" s="1"/>
  <c r="B12" i="28"/>
  <c r="B172" i="28" s="1"/>
  <c r="C50" i="5"/>
  <c r="D58" i="5"/>
  <c r="D67" i="5"/>
  <c r="B53" i="28"/>
  <c r="B213" i="28" s="1"/>
  <c r="C65" i="5"/>
  <c r="C66" i="5"/>
  <c r="A47" i="27"/>
  <c r="D51" i="5"/>
  <c r="B68" i="28"/>
  <c r="B228" i="28" s="1"/>
  <c r="D52" i="5"/>
  <c r="A74" i="28"/>
  <c r="C44" i="13"/>
  <c r="A410" i="27"/>
  <c r="C19" i="15"/>
  <c r="AF22" i="17"/>
  <c r="B21" i="13"/>
  <c r="B142" i="27"/>
  <c r="B463" i="27" s="1"/>
  <c r="A67" i="28"/>
  <c r="C39" i="15"/>
  <c r="D119" i="5"/>
  <c r="B275" i="27"/>
  <c r="B436" i="27"/>
  <c r="A275" i="27"/>
  <c r="A436" i="27"/>
  <c r="A25" i="27"/>
  <c r="A30" i="30" s="1"/>
  <c r="BJ30" i="30" s="1"/>
  <c r="C40" i="15"/>
  <c r="D120" i="5"/>
  <c r="A24" i="28"/>
  <c r="C34" i="5"/>
  <c r="C117" i="5"/>
  <c r="B409" i="27"/>
  <c r="BC162" i="27"/>
  <c r="BC323" i="27"/>
  <c r="AV323" i="27"/>
  <c r="V162" i="27"/>
  <c r="H323" i="27"/>
  <c r="H162" i="27"/>
  <c r="AT323" i="27"/>
  <c r="AT162" i="27"/>
  <c r="A401" i="27"/>
  <c r="AF122" i="17"/>
  <c r="A20" i="27"/>
  <c r="A25" i="30" s="1"/>
  <c r="A13" i="28"/>
  <c r="A21" i="27"/>
  <c r="A26" i="30" s="1"/>
  <c r="A118" i="28"/>
  <c r="A17" i="28"/>
  <c r="A13" i="27"/>
  <c r="A18" i="30" s="1"/>
  <c r="A46" i="27"/>
  <c r="B19" i="28"/>
  <c r="B179" i="28" s="1"/>
  <c r="A31" i="27"/>
  <c r="C49" i="5"/>
  <c r="D108" i="5"/>
  <c r="A50" i="28"/>
  <c r="B48" i="27"/>
  <c r="A54" i="28"/>
  <c r="A12" i="28"/>
  <c r="AF20" i="17"/>
  <c r="D77" i="5"/>
  <c r="B12" i="27"/>
  <c r="B40" i="28"/>
  <c r="B200" i="28" s="1"/>
  <c r="AF45" i="17"/>
  <c r="AF16" i="17"/>
  <c r="A20" i="28"/>
  <c r="A70" i="27"/>
  <c r="A75" i="30" s="1"/>
  <c r="D151" i="5"/>
  <c r="C49" i="15"/>
  <c r="B18" i="28"/>
  <c r="B178" i="28" s="1"/>
  <c r="D18" i="5"/>
  <c r="AF39" i="17"/>
  <c r="B104" i="27"/>
  <c r="B15" i="27"/>
  <c r="B36" i="27"/>
  <c r="B357" i="27" s="1"/>
  <c r="A35" i="27"/>
  <c r="A40" i="30" s="1"/>
  <c r="BJ40" i="30" s="1"/>
  <c r="C36" i="5"/>
  <c r="B38" i="28"/>
  <c r="B198" i="28" s="1"/>
  <c r="C53" i="5"/>
  <c r="D22" i="5"/>
  <c r="AF68" i="17"/>
  <c r="A37" i="28"/>
  <c r="B97" i="27"/>
  <c r="C55" i="15"/>
  <c r="B108" i="28"/>
  <c r="B268" i="28" s="1"/>
  <c r="D107" i="5"/>
  <c r="C135" i="27"/>
  <c r="C295" i="27" s="1"/>
  <c r="A179" i="27"/>
  <c r="B450" i="27"/>
  <c r="AB323" i="27"/>
  <c r="I162" i="27"/>
  <c r="M323" i="27"/>
  <c r="G323" i="27"/>
  <c r="G162" i="27"/>
  <c r="B346" i="27"/>
  <c r="B185" i="27"/>
  <c r="AH162" i="27"/>
  <c r="AH323" i="27"/>
  <c r="A466" i="27"/>
  <c r="AC323" i="27"/>
  <c r="B13" i="28"/>
  <c r="B173" i="28" s="1"/>
  <c r="D28" i="15"/>
  <c r="AF89" i="17"/>
  <c r="C132" i="5"/>
  <c r="A129" i="27"/>
  <c r="A134" i="30" s="1"/>
  <c r="A133" i="28"/>
  <c r="A10" i="27"/>
  <c r="A15" i="30" s="1"/>
  <c r="C13" i="5"/>
  <c r="C36" i="27"/>
  <c r="C196" i="27" s="1"/>
  <c r="C78" i="27"/>
  <c r="C238" i="27" s="1"/>
  <c r="B54" i="15"/>
  <c r="C145" i="5"/>
  <c r="B44" i="13"/>
  <c r="A146" i="28"/>
  <c r="A142" i="27"/>
  <c r="A147" i="30" s="1"/>
  <c r="A73" i="27"/>
  <c r="A78" i="30" s="1"/>
  <c r="A77" i="28"/>
  <c r="B9" i="27"/>
  <c r="C7" i="27"/>
  <c r="C167" i="27" s="1"/>
  <c r="A81" i="28"/>
  <c r="B24" i="15"/>
  <c r="C80" i="5"/>
  <c r="B25" i="13"/>
  <c r="AF98" i="17"/>
  <c r="C122" i="27"/>
  <c r="C282" i="27" s="1"/>
  <c r="B45" i="15"/>
  <c r="A77" i="27"/>
  <c r="A82" i="30" s="1"/>
  <c r="C76" i="5"/>
  <c r="C63" i="5"/>
  <c r="A60" i="27"/>
  <c r="A65" i="30" s="1"/>
  <c r="B16" i="15"/>
  <c r="A64" i="28"/>
  <c r="A69" i="28"/>
  <c r="B23" i="13"/>
  <c r="C68" i="5"/>
  <c r="B20" i="15"/>
  <c r="B75" i="28"/>
  <c r="B235" i="28" s="1"/>
  <c r="D74" i="5"/>
  <c r="B33" i="15"/>
  <c r="A96" i="27"/>
  <c r="A101" i="30" s="1"/>
  <c r="A100" i="28"/>
  <c r="C99" i="5"/>
  <c r="B98" i="27"/>
  <c r="C34" i="15"/>
  <c r="B102" i="28"/>
  <c r="B262" i="28" s="1"/>
  <c r="A99" i="27"/>
  <c r="A104" i="30" s="1"/>
  <c r="C102" i="5"/>
  <c r="B35" i="15"/>
  <c r="B25" i="28"/>
  <c r="B185" i="28" s="1"/>
  <c r="D53" i="5"/>
  <c r="B73" i="28"/>
  <c r="B233" i="28" s="1"/>
  <c r="B49" i="28"/>
  <c r="B209" i="28" s="1"/>
  <c r="AF64" i="17"/>
  <c r="C77" i="27"/>
  <c r="C237" i="27" s="1"/>
  <c r="B29" i="15"/>
  <c r="A85" i="27"/>
  <c r="A90" i="30" s="1"/>
  <c r="A89" i="28"/>
  <c r="C94" i="27"/>
  <c r="C254" i="27" s="1"/>
  <c r="B24" i="28"/>
  <c r="B184" i="28" s="1"/>
  <c r="D23" i="5"/>
  <c r="B55" i="28"/>
  <c r="B215" i="28" s="1"/>
  <c r="B51" i="27"/>
  <c r="B57" i="27"/>
  <c r="D109" i="5"/>
  <c r="C45" i="5"/>
  <c r="A46" i="28"/>
  <c r="D21" i="5"/>
  <c r="C47" i="5"/>
  <c r="D83" i="5"/>
  <c r="B80" i="27"/>
  <c r="C84" i="27"/>
  <c r="C244" i="27" s="1"/>
  <c r="AF146" i="17"/>
  <c r="B50" i="15"/>
  <c r="A136" i="27"/>
  <c r="A141" i="30" s="1"/>
  <c r="D20" i="15"/>
  <c r="AF70" i="17"/>
  <c r="B138" i="27"/>
  <c r="B142" i="28"/>
  <c r="B302" i="28" s="1"/>
  <c r="C130" i="27"/>
  <c r="C290" i="27" s="1"/>
  <c r="B74" i="27"/>
  <c r="A107" i="28"/>
  <c r="C106" i="5"/>
  <c r="B31" i="28"/>
  <c r="B191" i="28" s="1"/>
  <c r="AF317" i="28"/>
  <c r="AZ232" i="28"/>
  <c r="AF319" i="28"/>
  <c r="AG158" i="17" l="1"/>
  <c r="S42" i="17"/>
  <c r="S144" i="17"/>
  <c r="T46" i="17"/>
  <c r="T11" i="17"/>
  <c r="T12" i="17"/>
  <c r="T42" i="17"/>
  <c r="T43" i="17"/>
  <c r="T142" i="17"/>
  <c r="T41" i="17"/>
  <c r="T143" i="17"/>
  <c r="S130" i="17"/>
  <c r="S11" i="17"/>
  <c r="S12" i="17"/>
  <c r="S142" i="17"/>
  <c r="S41" i="17"/>
  <c r="S143" i="17"/>
  <c r="Y116" i="17"/>
  <c r="Z64" i="17"/>
  <c r="AA138" i="17"/>
  <c r="X139" i="17"/>
  <c r="A282" i="27"/>
  <c r="Z116" i="17"/>
  <c r="Z38" i="17"/>
  <c r="Z143" i="17"/>
  <c r="Z112" i="17"/>
  <c r="A305" i="27"/>
  <c r="W143" i="17"/>
  <c r="Y143" i="17"/>
  <c r="A240" i="27"/>
  <c r="X64" i="17"/>
  <c r="W116" i="17"/>
  <c r="W64" i="17"/>
  <c r="AB97" i="17"/>
  <c r="Y139" i="17"/>
  <c r="W38" i="17"/>
  <c r="AA52" i="17"/>
  <c r="X38" i="17"/>
  <c r="BD253" i="28"/>
  <c r="Z100" i="17"/>
  <c r="BF253" i="28"/>
  <c r="W100" i="17"/>
  <c r="Z130" i="17"/>
  <c r="X100" i="17"/>
  <c r="Z132" i="17"/>
  <c r="Y130" i="17"/>
  <c r="X130" i="17"/>
  <c r="Y142" i="17"/>
  <c r="W135" i="17"/>
  <c r="AA135" i="17" s="1"/>
  <c r="Y39" i="17"/>
  <c r="AB39" i="17" s="1"/>
  <c r="Z99" i="17"/>
  <c r="Z139" i="17"/>
  <c r="X135" i="17"/>
  <c r="AB145" i="17"/>
  <c r="AB33" i="17"/>
  <c r="Y99" i="17"/>
  <c r="Z25" i="17"/>
  <c r="AA25" i="17" s="1"/>
  <c r="AB83" i="17"/>
  <c r="W25" i="17"/>
  <c r="W82" i="17"/>
  <c r="Z121" i="17"/>
  <c r="AB140" i="17"/>
  <c r="Z26" i="17"/>
  <c r="X82" i="17"/>
  <c r="W121" i="17"/>
  <c r="AA129" i="17"/>
  <c r="AB138" i="17"/>
  <c r="AD92" i="17" a="1"/>
  <c r="AD92" i="17" s="1"/>
  <c r="Z135" i="17"/>
  <c r="Y82" i="17"/>
  <c r="AB82" i="17" s="1"/>
  <c r="X99" i="17"/>
  <c r="AD28" i="17" a="1"/>
  <c r="AD28" i="17" s="1"/>
  <c r="AB147" i="17"/>
  <c r="AB38" i="17"/>
  <c r="AE104" i="17" a="1"/>
  <c r="AE104" i="17" s="1"/>
  <c r="AA78" i="17"/>
  <c r="AB78" i="17"/>
  <c r="AH41" i="17"/>
  <c r="Z86" i="17"/>
  <c r="X41" i="17"/>
  <c r="X132" i="17"/>
  <c r="Y137" i="17"/>
  <c r="W142" i="17"/>
  <c r="Y58" i="17"/>
  <c r="AB58" i="17" s="1"/>
  <c r="AE146" i="17" a="1"/>
  <c r="AE146" i="17" s="1"/>
  <c r="AD27" i="17" a="1"/>
  <c r="AD27" i="17" s="1"/>
  <c r="AB129" i="17"/>
  <c r="Z41" i="17"/>
  <c r="Y132" i="17"/>
  <c r="X137" i="17"/>
  <c r="Z142" i="17"/>
  <c r="AD63" i="17" a="1"/>
  <c r="AD63" i="17" s="1"/>
  <c r="AD103" i="17" a="1"/>
  <c r="AD103" i="17" s="1"/>
  <c r="BH317" i="28"/>
  <c r="AA86" i="17"/>
  <c r="AB86" i="17"/>
  <c r="W86" i="17"/>
  <c r="B231" i="27"/>
  <c r="X86" i="17"/>
  <c r="Y70" i="17"/>
  <c r="Z65" i="17"/>
  <c r="W112" i="17"/>
  <c r="BH319" i="28"/>
  <c r="AB52" i="17"/>
  <c r="AA33" i="17"/>
  <c r="AA145" i="17"/>
  <c r="AA38" i="17"/>
  <c r="AB43" i="17"/>
  <c r="AA43" i="17"/>
  <c r="Z61" i="17"/>
  <c r="X70" i="17"/>
  <c r="Y65" i="17"/>
  <c r="AA83" i="17"/>
  <c r="AA147" i="17"/>
  <c r="Z70" i="17"/>
  <c r="W65" i="17"/>
  <c r="V123" i="17"/>
  <c r="Z123" i="17" s="1"/>
  <c r="AA97" i="17"/>
  <c r="AA100" i="17"/>
  <c r="AA140" i="17"/>
  <c r="AE25" i="17" a="1"/>
  <c r="AE25" i="17" s="1"/>
  <c r="AE27" i="17" a="1"/>
  <c r="AE27" i="17" s="1"/>
  <c r="BH232" i="28"/>
  <c r="S35" i="17"/>
  <c r="S139" i="17"/>
  <c r="T130" i="17"/>
  <c r="T147" i="17"/>
  <c r="T117" i="17"/>
  <c r="T139" i="17"/>
  <c r="T119" i="17"/>
  <c r="T121" i="17"/>
  <c r="T39" i="17"/>
  <c r="T49" i="17"/>
  <c r="T124" i="17"/>
  <c r="T133" i="17"/>
  <c r="T161" i="17"/>
  <c r="T131" i="17"/>
  <c r="T127" i="17"/>
  <c r="T140" i="17"/>
  <c r="T48" i="17"/>
  <c r="T61" i="17"/>
  <c r="T21" i="17"/>
  <c r="T70" i="17"/>
  <c r="T90" i="17"/>
  <c r="T79" i="17"/>
  <c r="T100" i="17"/>
  <c r="T35" i="17"/>
  <c r="T88" i="17"/>
  <c r="T19" i="17"/>
  <c r="T45" i="17"/>
  <c r="T53" i="17"/>
  <c r="T50" i="17"/>
  <c r="T67" i="17"/>
  <c r="T145" i="17"/>
  <c r="T63" i="17"/>
  <c r="T84" i="17"/>
  <c r="T138" i="17"/>
  <c r="T110" i="17"/>
  <c r="T17" i="17"/>
  <c r="T72" i="17"/>
  <c r="T101" i="17"/>
  <c r="T146" i="17"/>
  <c r="T118" i="17"/>
  <c r="T26" i="17"/>
  <c r="T82" i="17"/>
  <c r="T114" i="17"/>
  <c r="T14" i="17"/>
  <c r="T98" i="17"/>
  <c r="T152" i="17"/>
  <c r="T20" i="17"/>
  <c r="T135" i="17"/>
  <c r="T22" i="17"/>
  <c r="T87" i="17"/>
  <c r="T33" i="17"/>
  <c r="T75" i="17"/>
  <c r="T36" i="17"/>
  <c r="T97" i="17"/>
  <c r="T115" i="17"/>
  <c r="T10" i="17"/>
  <c r="T157" i="17"/>
  <c r="T154" i="17"/>
  <c r="T155" i="17"/>
  <c r="T156" i="17"/>
  <c r="T136" i="17"/>
  <c r="T125" i="17"/>
  <c r="T158" i="17"/>
  <c r="T73" i="17"/>
  <c r="T160" i="17"/>
  <c r="T120" i="17"/>
  <c r="T94" i="17"/>
  <c r="T15" i="17"/>
  <c r="T52" i="17"/>
  <c r="T111" i="17"/>
  <c r="T62" i="17"/>
  <c r="T102" i="17"/>
  <c r="T113" i="17"/>
  <c r="T28" i="17"/>
  <c r="T76" i="17"/>
  <c r="T54" i="17"/>
  <c r="T23" i="17"/>
  <c r="T85" i="17"/>
  <c r="T123" i="17"/>
  <c r="T71" i="17"/>
  <c r="T122" i="17"/>
  <c r="T126" i="17"/>
  <c r="T159" i="17"/>
  <c r="T83" i="17"/>
  <c r="T68" i="17"/>
  <c r="T37" i="17"/>
  <c r="T128" i="17"/>
  <c r="T132" i="17"/>
  <c r="T80" i="17"/>
  <c r="T18" i="17"/>
  <c r="T134" i="17"/>
  <c r="T65" i="17"/>
  <c r="T93" i="17"/>
  <c r="T77" i="17"/>
  <c r="T47" i="17"/>
  <c r="T16" i="17"/>
  <c r="T141" i="17"/>
  <c r="T89" i="17"/>
  <c r="T27" i="17"/>
  <c r="T51" i="17"/>
  <c r="T92" i="17"/>
  <c r="T103" i="17"/>
  <c r="T86" i="17"/>
  <c r="T58" i="17"/>
  <c r="T25" i="17"/>
  <c r="T151" i="17"/>
  <c r="T99" i="17"/>
  <c r="T64" i="17"/>
  <c r="T137" i="17"/>
  <c r="T116" i="17"/>
  <c r="T95" i="17"/>
  <c r="T69" i="17"/>
  <c r="T38" i="17"/>
  <c r="T112" i="17"/>
  <c r="T153" i="17"/>
  <c r="T74" i="17"/>
  <c r="T13" i="17"/>
  <c r="T129" i="17"/>
  <c r="T104" i="17"/>
  <c r="S89" i="17"/>
  <c r="S97" i="17"/>
  <c r="S14" i="17"/>
  <c r="S85" i="17"/>
  <c r="S70" i="17"/>
  <c r="S152" i="17"/>
  <c r="S50" i="17"/>
  <c r="S114" i="17"/>
  <c r="S93" i="17"/>
  <c r="S22" i="17"/>
  <c r="S79" i="17"/>
  <c r="S80" i="17"/>
  <c r="S28" i="17"/>
  <c r="S36" i="17"/>
  <c r="S16" i="17"/>
  <c r="S17" i="17"/>
  <c r="S90" i="17"/>
  <c r="S20" i="17"/>
  <c r="S116" i="17"/>
  <c r="S110" i="17"/>
  <c r="S99" i="17"/>
  <c r="S45" i="17"/>
  <c r="S147" i="17"/>
  <c r="S23" i="17"/>
  <c r="S123" i="17"/>
  <c r="S100" i="17"/>
  <c r="S75" i="17"/>
  <c r="S159" i="17"/>
  <c r="S77" i="17"/>
  <c r="S118" i="17"/>
  <c r="S26" i="17"/>
  <c r="S27" i="17"/>
  <c r="S53" i="17"/>
  <c r="S119" i="17"/>
  <c r="S37" i="17"/>
  <c r="S132" i="17"/>
  <c r="S39" i="17"/>
  <c r="S113" i="17"/>
  <c r="S84" i="17"/>
  <c r="S65" i="17"/>
  <c r="S61" i="17"/>
  <c r="S86" i="17"/>
  <c r="S47" i="17"/>
  <c r="S141" i="17"/>
  <c r="S101" i="17"/>
  <c r="S92" i="17"/>
  <c r="S95" i="17"/>
  <c r="S19" i="17"/>
  <c r="S128" i="17"/>
  <c r="S33" i="17"/>
  <c r="S153" i="17"/>
  <c r="S103" i="17"/>
  <c r="S58" i="17"/>
  <c r="S131" i="17"/>
  <c r="S25" i="17"/>
  <c r="S88" i="17"/>
  <c r="S151" i="17"/>
  <c r="S49" i="17"/>
  <c r="S112" i="17"/>
  <c r="S63" i="17"/>
  <c r="S126" i="17"/>
  <c r="S115" i="17"/>
  <c r="S51" i="17"/>
  <c r="S127" i="17"/>
  <c r="S137" i="17"/>
  <c r="S67" i="17"/>
  <c r="S129" i="17"/>
  <c r="S46" i="17"/>
  <c r="S104" i="17"/>
  <c r="S102" i="17"/>
  <c r="S69" i="17"/>
  <c r="S140" i="17"/>
  <c r="S98" i="17"/>
  <c r="S62" i="17"/>
  <c r="S124" i="17"/>
  <c r="S72" i="17"/>
  <c r="S134" i="17"/>
  <c r="S161" i="17"/>
  <c r="S64" i="17"/>
  <c r="S135" i="17"/>
  <c r="S13" i="17"/>
  <c r="S76" i="17"/>
  <c r="S117" i="17"/>
  <c r="S38" i="17"/>
  <c r="S122" i="17"/>
  <c r="S138" i="17"/>
  <c r="S54" i="17"/>
  <c r="S15" i="17"/>
  <c r="S87" i="17"/>
  <c r="S52" i="17"/>
  <c r="S48" i="17"/>
  <c r="S111" i="17"/>
  <c r="S145" i="17"/>
  <c r="S71" i="17"/>
  <c r="S133" i="17"/>
  <c r="S18" i="17"/>
  <c r="S121" i="17"/>
  <c r="S74" i="17"/>
  <c r="S21" i="17"/>
  <c r="S83" i="17"/>
  <c r="S146" i="17"/>
  <c r="S68" i="17"/>
  <c r="S10" i="17"/>
  <c r="S156" i="17"/>
  <c r="S155" i="17"/>
  <c r="S157" i="17"/>
  <c r="S154" i="17"/>
  <c r="S158" i="17"/>
  <c r="S136" i="17"/>
  <c r="S125" i="17"/>
  <c r="S73" i="17"/>
  <c r="S160" i="17"/>
  <c r="S94" i="17"/>
  <c r="S120" i="17"/>
  <c r="S82" i="17"/>
  <c r="AD26" i="17" a="1"/>
  <c r="AD26" i="17" s="1"/>
  <c r="AE26" i="17" a="1"/>
  <c r="AE26" i="17" s="1"/>
  <c r="AH144" i="17"/>
  <c r="B187" i="27"/>
  <c r="B203" i="27"/>
  <c r="B206" i="27"/>
  <c r="AH87" i="17"/>
  <c r="AD14" i="17" a="1"/>
  <c r="AD14" i="17" s="1"/>
  <c r="AD54" i="17" a="1"/>
  <c r="AD54" i="17" s="1"/>
  <c r="Y112" i="17"/>
  <c r="AD146" i="17" a="1"/>
  <c r="AD146" i="17" s="1"/>
  <c r="AD25" i="17" a="1"/>
  <c r="AD25" i="17" s="1"/>
  <c r="AD104" i="17" a="1"/>
  <c r="AD104" i="17" s="1"/>
  <c r="AE63" i="17" a="1"/>
  <c r="AE63" i="17" s="1"/>
  <c r="AE62" i="17" a="1"/>
  <c r="AE62" i="17" s="1"/>
  <c r="AE147" i="17" a="1"/>
  <c r="AE147" i="17" s="1"/>
  <c r="AE145" i="17" a="1"/>
  <c r="AE145" i="17" s="1"/>
  <c r="AD90" i="17" a="1"/>
  <c r="AD90" i="17" s="1"/>
  <c r="AE90" i="17" a="1"/>
  <c r="AE90" i="17" s="1"/>
  <c r="AE92" i="17" a="1"/>
  <c r="AE92" i="17" s="1"/>
  <c r="A289" i="28"/>
  <c r="AH102" i="17"/>
  <c r="AG102" i="17"/>
  <c r="AG115" i="17"/>
  <c r="AH115" i="17"/>
  <c r="AG91" i="17"/>
  <c r="AH91" i="17"/>
  <c r="A297" i="28"/>
  <c r="AH57" i="17"/>
  <c r="AG57" i="17"/>
  <c r="AG140" i="17"/>
  <c r="AH38" i="17"/>
  <c r="AG38" i="17"/>
  <c r="AG79" i="17"/>
  <c r="AH79" i="17"/>
  <c r="A296" i="28"/>
  <c r="A243" i="28"/>
  <c r="E243" i="28" s="1"/>
  <c r="BH243" i="28" s="1"/>
  <c r="AH78" i="17"/>
  <c r="AG78" i="17"/>
  <c r="A197" i="28"/>
  <c r="A214" i="28"/>
  <c r="A227" i="28"/>
  <c r="AH25" i="17"/>
  <c r="AG25" i="17"/>
  <c r="AH54" i="17"/>
  <c r="AG54" i="17"/>
  <c r="AH17" i="17"/>
  <c r="AG17" i="17"/>
  <c r="A189" i="28"/>
  <c r="AH97" i="17"/>
  <c r="AG97" i="17"/>
  <c r="AH18" i="17"/>
  <c r="AG18" i="17"/>
  <c r="A181" i="28"/>
  <c r="AG67" i="17"/>
  <c r="AH67" i="17"/>
  <c r="A223" i="28"/>
  <c r="AN223" i="28" s="1"/>
  <c r="AH42" i="17"/>
  <c r="AG42" i="17"/>
  <c r="A186" i="28"/>
  <c r="AI186" i="28" s="1"/>
  <c r="BH186" i="28" s="1"/>
  <c r="A309" i="28"/>
  <c r="A217" i="28"/>
  <c r="G217" i="28" s="1"/>
  <c r="A259" i="28"/>
  <c r="AU259" i="28" s="1"/>
  <c r="BH259" i="28" s="1"/>
  <c r="AG23" i="17"/>
  <c r="AH23" i="17"/>
  <c r="A185" i="28"/>
  <c r="A273" i="28"/>
  <c r="K273" i="28" s="1"/>
  <c r="BH273" i="28" s="1"/>
  <c r="AH117" i="17"/>
  <c r="AG117" i="17"/>
  <c r="AH66" i="17"/>
  <c r="AG66" i="17"/>
  <c r="AH69" i="17"/>
  <c r="AG69" i="17"/>
  <c r="A266" i="28"/>
  <c r="A301" i="28"/>
  <c r="AS301" i="28" s="1"/>
  <c r="A201" i="28"/>
  <c r="AJ201" i="28" s="1"/>
  <c r="BH201" i="28" s="1"/>
  <c r="AH129" i="17"/>
  <c r="AG129" i="17"/>
  <c r="A230" i="28"/>
  <c r="AY230" i="28" s="1"/>
  <c r="A195" i="28"/>
  <c r="AJ195" i="28" s="1"/>
  <c r="BH195" i="28" s="1"/>
  <c r="AG44" i="17"/>
  <c r="AH44" i="17"/>
  <c r="AH81" i="17"/>
  <c r="AG81" i="17"/>
  <c r="AG155" i="17"/>
  <c r="AH155" i="17"/>
  <c r="AH157" i="17"/>
  <c r="AG156" i="17"/>
  <c r="AG157" i="17"/>
  <c r="AH156" i="17"/>
  <c r="AH154" i="17"/>
  <c r="AG154" i="17"/>
  <c r="AH136" i="17"/>
  <c r="AG136" i="17"/>
  <c r="AH96" i="17"/>
  <c r="AG96" i="17"/>
  <c r="AH73" i="17"/>
  <c r="AG73" i="17"/>
  <c r="AH80" i="17"/>
  <c r="AG80" i="17"/>
  <c r="A318" i="28"/>
  <c r="AD318" i="28" s="1"/>
  <c r="A220" i="28"/>
  <c r="A207" i="28"/>
  <c r="AL207" i="28" s="1"/>
  <c r="A252" i="28"/>
  <c r="AG147" i="17"/>
  <c r="AH147" i="17"/>
  <c r="AH48" i="17"/>
  <c r="AG48" i="17"/>
  <c r="A256" i="28"/>
  <c r="AU256" i="28" s="1"/>
  <c r="BH256" i="28" s="1"/>
  <c r="A254" i="28"/>
  <c r="BF254" i="28" s="1"/>
  <c r="A310" i="28"/>
  <c r="AR310" i="28" s="1"/>
  <c r="AH146" i="17"/>
  <c r="AG146" i="17"/>
  <c r="A224" i="28"/>
  <c r="AH98" i="17"/>
  <c r="AG98" i="17"/>
  <c r="A225" i="27"/>
  <c r="A276" i="27"/>
  <c r="AH22" i="17"/>
  <c r="AG22" i="17"/>
  <c r="AH132" i="17"/>
  <c r="AG132" i="17"/>
  <c r="AH114" i="17"/>
  <c r="AG114" i="17"/>
  <c r="AG83" i="17"/>
  <c r="AH83" i="17"/>
  <c r="A226" i="28"/>
  <c r="R226" i="28" s="1"/>
  <c r="A228" i="28"/>
  <c r="AH126" i="17"/>
  <c r="AG126" i="17"/>
  <c r="AH92" i="17"/>
  <c r="AG92" i="17"/>
  <c r="A265" i="28"/>
  <c r="AH145" i="17"/>
  <c r="AG145" i="17"/>
  <c r="AH133" i="17"/>
  <c r="AG133" i="17"/>
  <c r="AG95" i="17"/>
  <c r="AH95" i="17"/>
  <c r="AH76" i="17"/>
  <c r="AG76" i="17"/>
  <c r="AH46" i="17"/>
  <c r="AG46" i="17"/>
  <c r="AH152" i="17"/>
  <c r="AG152" i="17"/>
  <c r="AE78" i="17" a="1"/>
  <c r="AE78" i="17" s="1"/>
  <c r="AD78" i="17" a="1"/>
  <c r="AD78" i="17" s="1"/>
  <c r="A245" i="28"/>
  <c r="A211" i="28"/>
  <c r="V211" i="28" s="1"/>
  <c r="BH211" i="28" s="1"/>
  <c r="AH90" i="17"/>
  <c r="AG90" i="17"/>
  <c r="AH128" i="17"/>
  <c r="AG128" i="17"/>
  <c r="A244" i="28"/>
  <c r="AG99" i="17"/>
  <c r="AH99" i="17"/>
  <c r="A183" i="28"/>
  <c r="AH148" i="17"/>
  <c r="AG148" i="17"/>
  <c r="A218" i="28"/>
  <c r="AH109" i="17"/>
  <c r="AG109" i="17"/>
  <c r="A190" i="28"/>
  <c r="A311" i="28"/>
  <c r="O311" i="28" s="1"/>
  <c r="BH311" i="28" s="1"/>
  <c r="A174" i="28"/>
  <c r="S174" i="28" s="1"/>
  <c r="BH174" i="28" s="1"/>
  <c r="AH34" i="17"/>
  <c r="AG34" i="17"/>
  <c r="W26" i="17"/>
  <c r="X121" i="17"/>
  <c r="X13" i="17"/>
  <c r="Y124" i="17"/>
  <c r="W161" i="17"/>
  <c r="AE64" i="17" a="1"/>
  <c r="AE64" i="17" s="1"/>
  <c r="AG94" i="17"/>
  <c r="AH86" i="17"/>
  <c r="AH82" i="17"/>
  <c r="AE61" i="17" a="1"/>
  <c r="AE61" i="17" s="1"/>
  <c r="AH151" i="17"/>
  <c r="AG106" i="17"/>
  <c r="AG29" i="17"/>
  <c r="AH105" i="17"/>
  <c r="AH64" i="17"/>
  <c r="AG64" i="17"/>
  <c r="AG27" i="17"/>
  <c r="AH27" i="17"/>
  <c r="AH101" i="17"/>
  <c r="AG101" i="17"/>
  <c r="A264" i="28"/>
  <c r="Q264" i="28" s="1"/>
  <c r="BH264" i="28" s="1"/>
  <c r="A196" i="28"/>
  <c r="AN196" i="28" s="1"/>
  <c r="AH50" i="17"/>
  <c r="AG50" i="17"/>
  <c r="A271" i="28"/>
  <c r="W124" i="17"/>
  <c r="Y161" i="17"/>
  <c r="AG87" i="17"/>
  <c r="A267" i="28"/>
  <c r="A249" i="28"/>
  <c r="BF249" i="28" s="1"/>
  <c r="A260" i="28"/>
  <c r="A229" i="28"/>
  <c r="AI229" i="28" s="1"/>
  <c r="A386" i="27"/>
  <c r="AH89" i="17"/>
  <c r="AG89" i="17"/>
  <c r="A340" i="27"/>
  <c r="AG39" i="17"/>
  <c r="AH39" i="17"/>
  <c r="AH45" i="17"/>
  <c r="AG45" i="17"/>
  <c r="A210" i="28"/>
  <c r="U210" i="28" s="1"/>
  <c r="BH210" i="28" s="1"/>
  <c r="A278" i="28"/>
  <c r="A237" i="28"/>
  <c r="J237" i="28" s="1"/>
  <c r="BH237" i="28" s="1"/>
  <c r="A173" i="28"/>
  <c r="AH104" i="17"/>
  <c r="AG104" i="17"/>
  <c r="AH88" i="17"/>
  <c r="AG88" i="17"/>
  <c r="A216" i="28"/>
  <c r="AG127" i="17"/>
  <c r="AH127" i="17"/>
  <c r="A215" i="28"/>
  <c r="A277" i="28"/>
  <c r="AH72" i="17"/>
  <c r="AG72" i="17"/>
  <c r="AG123" i="17"/>
  <c r="AH123" i="17"/>
  <c r="A281" i="28"/>
  <c r="N281" i="28" s="1"/>
  <c r="BH281" i="28" s="1"/>
  <c r="AH161" i="17"/>
  <c r="AG161" i="17"/>
  <c r="AG47" i="17"/>
  <c r="AH47" i="17"/>
  <c r="A247" i="28"/>
  <c r="V78" i="17"/>
  <c r="Y78" i="17" s="1"/>
  <c r="A300" i="28"/>
  <c r="A304" i="28"/>
  <c r="A251" i="28"/>
  <c r="BF251" i="28" s="1"/>
  <c r="AH14" i="17"/>
  <c r="AG14" i="17"/>
  <c r="AH112" i="17"/>
  <c r="AG112" i="17"/>
  <c r="AG43" i="17"/>
  <c r="AH43" i="17"/>
  <c r="AG135" i="17"/>
  <c r="AH135" i="17"/>
  <c r="A268" i="28"/>
  <c r="A204" i="28"/>
  <c r="AL204" i="28" s="1"/>
  <c r="A275" i="28"/>
  <c r="H275" i="28" s="1"/>
  <c r="A235" i="28"/>
  <c r="J235" i="28" s="1"/>
  <c r="BH235" i="28" s="1"/>
  <c r="A280" i="28"/>
  <c r="N280" i="28" s="1"/>
  <c r="BH280" i="28" s="1"/>
  <c r="A193" i="28"/>
  <c r="X26" i="17"/>
  <c r="Z124" i="17"/>
  <c r="X161" i="17"/>
  <c r="AD37" i="17" a="1"/>
  <c r="AD37" i="17" s="1"/>
  <c r="AH94" i="17"/>
  <c r="AG120" i="17"/>
  <c r="AE19" i="17" a="1"/>
  <c r="AE19" i="17" s="1"/>
  <c r="AG151" i="17"/>
  <c r="AD126" i="17" a="1"/>
  <c r="AD126" i="17" s="1"/>
  <c r="AH106" i="17"/>
  <c r="AH29" i="17"/>
  <c r="AG100" i="17"/>
  <c r="A192" i="28"/>
  <c r="AI192" i="28" s="1"/>
  <c r="BH192" i="28" s="1"/>
  <c r="AH24" i="17"/>
  <c r="AG24" i="17"/>
  <c r="A206" i="28"/>
  <c r="AL206" i="28" s="1"/>
  <c r="AH68" i="17"/>
  <c r="AG68" i="17"/>
  <c r="AH16" i="17"/>
  <c r="AG16" i="17"/>
  <c r="A177" i="28"/>
  <c r="AP177" i="28" s="1"/>
  <c r="AH65" i="17"/>
  <c r="AG65" i="17"/>
  <c r="A184" i="28"/>
  <c r="AH110" i="17"/>
  <c r="AG110" i="17"/>
  <c r="AH74" i="17"/>
  <c r="AG74" i="17"/>
  <c r="AH28" i="17"/>
  <c r="AG28" i="17"/>
  <c r="AH13" i="17"/>
  <c r="AG13" i="17"/>
  <c r="AH134" i="17"/>
  <c r="AG134" i="17"/>
  <c r="A248" i="28"/>
  <c r="BF248" i="28" s="1"/>
  <c r="AH142" i="17"/>
  <c r="AG142" i="17"/>
  <c r="A302" i="28"/>
  <c r="AS302" i="28" s="1"/>
  <c r="A276" i="28"/>
  <c r="H276" i="28" s="1"/>
  <c r="AH137" i="17"/>
  <c r="AG137" i="17"/>
  <c r="A270" i="28"/>
  <c r="A282" i="28"/>
  <c r="M282" i="28" s="1"/>
  <c r="BH282" i="28" s="1"/>
  <c r="A202" i="28"/>
  <c r="AJ202" i="28" s="1"/>
  <c r="BH202" i="28" s="1"/>
  <c r="A198" i="28"/>
  <c r="AJ198" i="28" s="1"/>
  <c r="AH138" i="17"/>
  <c r="AG138" i="17"/>
  <c r="A242" i="28"/>
  <c r="E242" i="28" s="1"/>
  <c r="BH242" i="28" s="1"/>
  <c r="A308" i="28"/>
  <c r="A298" i="28"/>
  <c r="X298" i="28" s="1"/>
  <c r="A274" i="28"/>
  <c r="A291" i="28"/>
  <c r="Y291" i="28" s="1"/>
  <c r="A239" i="28"/>
  <c r="J239" i="28" s="1"/>
  <c r="BH239" i="28" s="1"/>
  <c r="A262" i="28"/>
  <c r="Q262" i="28" s="1"/>
  <c r="BH262" i="28" s="1"/>
  <c r="A238" i="28"/>
  <c r="J238" i="28" s="1"/>
  <c r="BH238" i="28" s="1"/>
  <c r="AG55" i="17"/>
  <c r="AH55" i="17"/>
  <c r="A303" i="28"/>
  <c r="AS303" i="28" s="1"/>
  <c r="A208" i="28"/>
  <c r="AL208" i="28" s="1"/>
  <c r="A225" i="28"/>
  <c r="W61" i="17"/>
  <c r="AE37" i="17" a="1"/>
  <c r="AE37" i="17" s="1"/>
  <c r="AE103" i="17" a="1"/>
  <c r="AE103" i="17" s="1"/>
  <c r="AD62" i="17" a="1"/>
  <c r="AD62" i="17" s="1"/>
  <c r="AG41" i="17"/>
  <c r="AH120" i="17"/>
  <c r="AD19" i="17" a="1"/>
  <c r="AD19" i="17" s="1"/>
  <c r="AG144" i="17"/>
  <c r="AE126" i="17" a="1"/>
  <c r="AE126" i="17" s="1"/>
  <c r="AD145" i="17" a="1"/>
  <c r="AD145" i="17" s="1"/>
  <c r="AD132" i="17" a="1"/>
  <c r="AD132" i="17" s="1"/>
  <c r="AD97" i="17" a="1"/>
  <c r="AD97" i="17" s="1"/>
  <c r="AD52" i="17" a="1"/>
  <c r="AD52" i="17" s="1"/>
  <c r="AH100" i="17"/>
  <c r="AE132" i="17" a="1"/>
  <c r="AE132" i="17" s="1"/>
  <c r="AE97" i="17" a="1"/>
  <c r="AE97" i="17" s="1"/>
  <c r="AE52" i="17" a="1"/>
  <c r="AE52" i="17" s="1"/>
  <c r="AH20" i="17"/>
  <c r="AG20" i="17"/>
  <c r="AH122" i="17"/>
  <c r="AG122" i="17"/>
  <c r="AG71" i="17"/>
  <c r="AH71" i="17"/>
  <c r="A285" i="28"/>
  <c r="N285" i="28" s="1"/>
  <c r="BH285" i="28" s="1"/>
  <c r="AH53" i="17"/>
  <c r="AG53" i="17"/>
  <c r="A178" i="28"/>
  <c r="AP178" i="28" s="1"/>
  <c r="AG35" i="17"/>
  <c r="AH35" i="17"/>
  <c r="AG51" i="17"/>
  <c r="AH51" i="17"/>
  <c r="A233" i="28"/>
  <c r="J233" i="28" s="1"/>
  <c r="BH233" i="28" s="1"/>
  <c r="A231" i="28"/>
  <c r="AY231" i="28" s="1"/>
  <c r="AH70" i="17"/>
  <c r="AG70" i="17"/>
  <c r="A306" i="28"/>
  <c r="AG306" i="28" s="1"/>
  <c r="BH306" i="28" s="1"/>
  <c r="A172" i="28"/>
  <c r="S172" i="28" s="1"/>
  <c r="BH172" i="28" s="1"/>
  <c r="AH84" i="17"/>
  <c r="AG84" i="17"/>
  <c r="A219" i="28"/>
  <c r="A187" i="28"/>
  <c r="AI187" i="28" s="1"/>
  <c r="BH187" i="28" s="1"/>
  <c r="AG159" i="17"/>
  <c r="AH159" i="17"/>
  <c r="A261" i="28"/>
  <c r="A176" i="28"/>
  <c r="A199" i="28"/>
  <c r="A191" i="28"/>
  <c r="A209" i="28"/>
  <c r="AL209" i="28" s="1"/>
  <c r="A175" i="28"/>
  <c r="AH62" i="17"/>
  <c r="AG62" i="17"/>
  <c r="AG131" i="17"/>
  <c r="AH131" i="17"/>
  <c r="A288" i="28"/>
  <c r="AG59" i="17"/>
  <c r="AH59" i="17"/>
  <c r="A299" i="28"/>
  <c r="V43" i="17"/>
  <c r="X43" i="17" s="1"/>
  <c r="AH118" i="17"/>
  <c r="AG118" i="17"/>
  <c r="A263" i="28"/>
  <c r="Q263" i="28" s="1"/>
  <c r="BH263" i="28" s="1"/>
  <c r="AH32" i="17"/>
  <c r="AG32" i="17"/>
  <c r="A212" i="28"/>
  <c r="V212" i="28" s="1"/>
  <c r="BH212" i="28" s="1"/>
  <c r="A182" i="28"/>
  <c r="AP182" i="28" s="1"/>
  <c r="A121" i="30"/>
  <c r="N11" i="17"/>
  <c r="Y61" i="17"/>
  <c r="AH140" i="17"/>
  <c r="AG153" i="17"/>
  <c r="AH143" i="17"/>
  <c r="AG58" i="17"/>
  <c r="AG30" i="17"/>
  <c r="AD147" i="17" a="1"/>
  <c r="AD147" i="17" s="1"/>
  <c r="AE54" i="17" a="1"/>
  <c r="AE54" i="17" s="1"/>
  <c r="AD88" i="17" a="1"/>
  <c r="AD88" i="17" s="1"/>
  <c r="AG149" i="17"/>
  <c r="AG103" i="17"/>
  <c r="AH103" i="17"/>
  <c r="A222" i="28"/>
  <c r="AG139" i="17"/>
  <c r="AH139" i="17"/>
  <c r="AH113" i="17"/>
  <c r="AG113" i="17"/>
  <c r="A179" i="28"/>
  <c r="AP179" i="28" s="1"/>
  <c r="AH121" i="17"/>
  <c r="AG121" i="17"/>
  <c r="A290" i="28"/>
  <c r="Y290" i="28" s="1"/>
  <c r="A272" i="28"/>
  <c r="M272" i="28" s="1"/>
  <c r="BH272" i="28" s="1"/>
  <c r="A286" i="28"/>
  <c r="A305" i="28"/>
  <c r="BA305" i="28" s="1"/>
  <c r="BH305" i="28" s="1"/>
  <c r="AH116" i="17"/>
  <c r="AG116" i="17"/>
  <c r="A283" i="28"/>
  <c r="M283" i="28" s="1"/>
  <c r="BH283" i="28" s="1"/>
  <c r="A307" i="28"/>
  <c r="AH130" i="17"/>
  <c r="AG130" i="17"/>
  <c r="AH60" i="17"/>
  <c r="AG60" i="17"/>
  <c r="AH26" i="17"/>
  <c r="AG26" i="17"/>
  <c r="AG107" i="17"/>
  <c r="AH107" i="17"/>
  <c r="AH108" i="17"/>
  <c r="AG108" i="17"/>
  <c r="A287" i="28"/>
  <c r="K287" i="28" s="1"/>
  <c r="BH287" i="28" s="1"/>
  <c r="AH153" i="17"/>
  <c r="AG143" i="17"/>
  <c r="AH58" i="17"/>
  <c r="AH30" i="17"/>
  <c r="AD133" i="17" a="1"/>
  <c r="AD133" i="17" s="1"/>
  <c r="AD53" i="17" a="1"/>
  <c r="AD53" i="17" s="1"/>
  <c r="AE88" i="17" a="1"/>
  <c r="AE88" i="17" s="1"/>
  <c r="AH149" i="17"/>
  <c r="AG40" i="17"/>
  <c r="AD38" i="17" a="1"/>
  <c r="AD38" i="17" s="1"/>
  <c r="AE133" i="17" a="1"/>
  <c r="AE133" i="17" s="1"/>
  <c r="AE53" i="17" a="1"/>
  <c r="AE53" i="17" s="1"/>
  <c r="AH40" i="17"/>
  <c r="AE38" i="17" a="1"/>
  <c r="AE38" i="17" s="1"/>
  <c r="A241" i="28"/>
  <c r="J241" i="28" s="1"/>
  <c r="A293" i="28"/>
  <c r="A234" i="28"/>
  <c r="J234" i="28" s="1"/>
  <c r="BH234" i="28" s="1"/>
  <c r="A250" i="28"/>
  <c r="A269" i="28"/>
  <c r="A292" i="28"/>
  <c r="A246" i="28"/>
  <c r="A180" i="28"/>
  <c r="AP180" i="28" s="1"/>
  <c r="AH33" i="17"/>
  <c r="AG33" i="17"/>
  <c r="AH124" i="17"/>
  <c r="AG124" i="17"/>
  <c r="A171" i="28"/>
  <c r="A236" i="28"/>
  <c r="A294" i="28"/>
  <c r="A221" i="28"/>
  <c r="T221" i="28" s="1"/>
  <c r="AH141" i="17"/>
  <c r="AG141" i="17"/>
  <c r="A257" i="28"/>
  <c r="AU257" i="28" s="1"/>
  <c r="BH257" i="28" s="1"/>
  <c r="A312" i="28"/>
  <c r="A205" i="28"/>
  <c r="AL205" i="28" s="1"/>
  <c r="AH36" i="17"/>
  <c r="AG36" i="17"/>
  <c r="AH56" i="17"/>
  <c r="AG56" i="17"/>
  <c r="AG119" i="17"/>
  <c r="AH119" i="17"/>
  <c r="A188" i="28"/>
  <c r="AH150" i="17"/>
  <c r="AG150" i="17"/>
  <c r="A200" i="28"/>
  <c r="AJ200" i="28" s="1"/>
  <c r="BH200" i="28" s="1"/>
  <c r="AG31" i="17"/>
  <c r="AH31" i="17"/>
  <c r="A194" i="28"/>
  <c r="AI194" i="28" s="1"/>
  <c r="BH194" i="28" s="1"/>
  <c r="A213" i="28"/>
  <c r="H213" i="28" s="1"/>
  <c r="AD64" i="17" a="1"/>
  <c r="AD64" i="17" s="1"/>
  <c r="AE28" i="17" a="1"/>
  <c r="AE28" i="17" s="1"/>
  <c r="AG86" i="17"/>
  <c r="AG82" i="17"/>
  <c r="AD61" i="17" a="1"/>
  <c r="AD61" i="17" s="1"/>
  <c r="AG105" i="17"/>
  <c r="Y45" i="17"/>
  <c r="Z45" i="17"/>
  <c r="W45" i="17"/>
  <c r="X45" i="17"/>
  <c r="X46" i="17"/>
  <c r="Y46" i="17"/>
  <c r="W46" i="17"/>
  <c r="Z46" i="17"/>
  <c r="Z19" i="17"/>
  <c r="Y19" i="17"/>
  <c r="X19" i="17"/>
  <c r="W19" i="17"/>
  <c r="X128" i="17"/>
  <c r="W128" i="17"/>
  <c r="Z128" i="17"/>
  <c r="Y128" i="17"/>
  <c r="X103" i="17"/>
  <c r="Y103" i="17"/>
  <c r="Z103" i="17"/>
  <c r="W103" i="17"/>
  <c r="Z131" i="17"/>
  <c r="Y131" i="17"/>
  <c r="X131" i="17"/>
  <c r="W131" i="17"/>
  <c r="Y110" i="17"/>
  <c r="Z110" i="17"/>
  <c r="W110" i="17"/>
  <c r="X110" i="17"/>
  <c r="Y67" i="17"/>
  <c r="X67" i="17"/>
  <c r="W67" i="17"/>
  <c r="Z67" i="17"/>
  <c r="W72" i="17"/>
  <c r="X72" i="17"/>
  <c r="Z72" i="17"/>
  <c r="Y72" i="17"/>
  <c r="X54" i="17"/>
  <c r="Y54" i="17"/>
  <c r="W54" i="17"/>
  <c r="Z54" i="17"/>
  <c r="Z75" i="17"/>
  <c r="Y75" i="17"/>
  <c r="W75" i="17"/>
  <c r="X75" i="17"/>
  <c r="Z28" i="17"/>
  <c r="Y28" i="17"/>
  <c r="X28" i="17"/>
  <c r="W28" i="17"/>
  <c r="X146" i="17"/>
  <c r="Y146" i="17"/>
  <c r="Z146" i="17"/>
  <c r="W146" i="17"/>
  <c r="Y151" i="17"/>
  <c r="Z151" i="17"/>
  <c r="W151" i="17"/>
  <c r="X151" i="17"/>
  <c r="Y152" i="17"/>
  <c r="W152" i="17"/>
  <c r="Z152" i="17"/>
  <c r="X152" i="17"/>
  <c r="Y118" i="17"/>
  <c r="Z118" i="17"/>
  <c r="W118" i="17"/>
  <c r="X118" i="17"/>
  <c r="W80" i="17"/>
  <c r="X80" i="17"/>
  <c r="Z80" i="17"/>
  <c r="Y80" i="17"/>
  <c r="Z98" i="17"/>
  <c r="Y98" i="17"/>
  <c r="W98" i="17"/>
  <c r="X98" i="17"/>
  <c r="Z74" i="17"/>
  <c r="Y74" i="17"/>
  <c r="X74" i="17"/>
  <c r="W74" i="17"/>
  <c r="Y88" i="17"/>
  <c r="Z88" i="17"/>
  <c r="W88" i="17"/>
  <c r="X88" i="17"/>
  <c r="Y47" i="17"/>
  <c r="X47" i="17"/>
  <c r="W47" i="17"/>
  <c r="Z47" i="17"/>
  <c r="Z20" i="17"/>
  <c r="X20" i="17"/>
  <c r="W20" i="17"/>
  <c r="Y20" i="17"/>
  <c r="X119" i="17"/>
  <c r="W119" i="17"/>
  <c r="Z119" i="17"/>
  <c r="Y119" i="17"/>
  <c r="Z14" i="17"/>
  <c r="W14" i="17"/>
  <c r="Y14" i="17"/>
  <c r="X14" i="17"/>
  <c r="Y133" i="17"/>
  <c r="Z133" i="17"/>
  <c r="W133" i="17"/>
  <c r="X133" i="17"/>
  <c r="Z95" i="17"/>
  <c r="Y95" i="17"/>
  <c r="X95" i="17"/>
  <c r="W95" i="17"/>
  <c r="W113" i="17"/>
  <c r="X113" i="17"/>
  <c r="Y113" i="17"/>
  <c r="Z113" i="17"/>
  <c r="X101" i="17"/>
  <c r="W101" i="17"/>
  <c r="Z101" i="17"/>
  <c r="Y101" i="17"/>
  <c r="Z62" i="17"/>
  <c r="Y62" i="17"/>
  <c r="X62" i="17"/>
  <c r="W62" i="17"/>
  <c r="Z35" i="17"/>
  <c r="Y35" i="17"/>
  <c r="W35" i="17"/>
  <c r="X35" i="17"/>
  <c r="Z21" i="17"/>
  <c r="X21" i="17"/>
  <c r="W21" i="17"/>
  <c r="Y21" i="17"/>
  <c r="Z22" i="17"/>
  <c r="W22" i="17"/>
  <c r="Y22" i="17"/>
  <c r="X22" i="17"/>
  <c r="X153" i="17"/>
  <c r="W153" i="17"/>
  <c r="Y153" i="17"/>
  <c r="Z153" i="17"/>
  <c r="X111" i="17"/>
  <c r="W111" i="17"/>
  <c r="Y111" i="17"/>
  <c r="Z111" i="17"/>
  <c r="Y126" i="17"/>
  <c r="Z126" i="17"/>
  <c r="W126" i="17"/>
  <c r="X126" i="17"/>
  <c r="X114" i="17"/>
  <c r="Z114" i="17"/>
  <c r="Y114" i="17"/>
  <c r="W114" i="17"/>
  <c r="Z76" i="17"/>
  <c r="Y76" i="17"/>
  <c r="W76" i="17"/>
  <c r="X76" i="17"/>
  <c r="W48" i="17"/>
  <c r="X48" i="17"/>
  <c r="Y48" i="17"/>
  <c r="Z48" i="17"/>
  <c r="Y36" i="17"/>
  <c r="Z36" i="17"/>
  <c r="X36" i="17"/>
  <c r="W36" i="17"/>
  <c r="X37" i="17"/>
  <c r="Y37" i="17"/>
  <c r="W37" i="17"/>
  <c r="Z37" i="17"/>
  <c r="W15" i="17"/>
  <c r="Z15" i="17"/>
  <c r="Y15" i="17"/>
  <c r="X15" i="17"/>
  <c r="Y134" i="17"/>
  <c r="Z134" i="17"/>
  <c r="W134" i="17"/>
  <c r="X134" i="17"/>
  <c r="Y141" i="17"/>
  <c r="Z141" i="17"/>
  <c r="W141" i="17"/>
  <c r="X141" i="17"/>
  <c r="X127" i="17"/>
  <c r="Y127" i="17"/>
  <c r="W127" i="17"/>
  <c r="Z127" i="17"/>
  <c r="X89" i="17"/>
  <c r="Y89" i="17"/>
  <c r="W89" i="17"/>
  <c r="Z89" i="17"/>
  <c r="Z63" i="17"/>
  <c r="Y63" i="17"/>
  <c r="W63" i="17"/>
  <c r="X63" i="17"/>
  <c r="W49" i="17"/>
  <c r="Z49" i="17"/>
  <c r="X49" i="17"/>
  <c r="Y49" i="17"/>
  <c r="Z50" i="17"/>
  <c r="X50" i="17"/>
  <c r="Y50" i="17"/>
  <c r="W50" i="17"/>
  <c r="W23" i="17"/>
  <c r="Z23" i="17"/>
  <c r="Y23" i="17"/>
  <c r="X23" i="17"/>
  <c r="Y159" i="17"/>
  <c r="Z159" i="17"/>
  <c r="W159" i="17"/>
  <c r="X159" i="17"/>
  <c r="Z43" i="17"/>
  <c r="Y43" i="17"/>
  <c r="W18" i="17"/>
  <c r="Y18" i="17"/>
  <c r="X18" i="17"/>
  <c r="Z18" i="17"/>
  <c r="X144" i="17"/>
  <c r="W144" i="17"/>
  <c r="Z144" i="17"/>
  <c r="Y144" i="17"/>
  <c r="W102" i="17"/>
  <c r="X102" i="17"/>
  <c r="Z102" i="17"/>
  <c r="Y102" i="17"/>
  <c r="X77" i="17"/>
  <c r="Y77" i="17"/>
  <c r="Z77" i="17"/>
  <c r="W77" i="17"/>
  <c r="Z104" i="17"/>
  <c r="Y104" i="17"/>
  <c r="X104" i="17"/>
  <c r="W104" i="17"/>
  <c r="Y79" i="17"/>
  <c r="W79" i="17"/>
  <c r="X79" i="17"/>
  <c r="Z79" i="17"/>
  <c r="Z42" i="17"/>
  <c r="Y42" i="17"/>
  <c r="X42" i="17"/>
  <c r="W42" i="17"/>
  <c r="X16" i="17"/>
  <c r="W16" i="17"/>
  <c r="Y16" i="17"/>
  <c r="Z16" i="17"/>
  <c r="X17" i="17"/>
  <c r="W17" i="17"/>
  <c r="Y17" i="17"/>
  <c r="Z17" i="17"/>
  <c r="W27" i="17"/>
  <c r="Y27" i="17"/>
  <c r="X27" i="17"/>
  <c r="Z27" i="17"/>
  <c r="Z122" i="17"/>
  <c r="X122" i="17"/>
  <c r="Y122" i="17"/>
  <c r="W122" i="17"/>
  <c r="Z115" i="17"/>
  <c r="Y115" i="17"/>
  <c r="X115" i="17"/>
  <c r="W115" i="17"/>
  <c r="Y90" i="17"/>
  <c r="X90" i="17"/>
  <c r="W90" i="17"/>
  <c r="Z90" i="17"/>
  <c r="Y117" i="17"/>
  <c r="Z117" i="17"/>
  <c r="W117" i="17"/>
  <c r="X117" i="17"/>
  <c r="W92" i="17"/>
  <c r="X92" i="17"/>
  <c r="Z92" i="17"/>
  <c r="Y92" i="17"/>
  <c r="Z51" i="17"/>
  <c r="Y51" i="17"/>
  <c r="X51" i="17"/>
  <c r="W51" i="17"/>
  <c r="Y53" i="17"/>
  <c r="Z53" i="17"/>
  <c r="W53" i="17"/>
  <c r="X53" i="17"/>
  <c r="Y93" i="17"/>
  <c r="X93" i="17"/>
  <c r="W93" i="17"/>
  <c r="Z93" i="17"/>
  <c r="V87" i="17"/>
  <c r="Y84" i="17"/>
  <c r="X84" i="17"/>
  <c r="W84" i="17"/>
  <c r="Z84" i="17"/>
  <c r="Z71" i="17"/>
  <c r="W71" i="17"/>
  <c r="Y71" i="17"/>
  <c r="X71" i="17"/>
  <c r="Z69" i="17"/>
  <c r="X69" i="17"/>
  <c r="W69" i="17"/>
  <c r="Y69" i="17"/>
  <c r="Z68" i="17"/>
  <c r="X68" i="17"/>
  <c r="Y68" i="17"/>
  <c r="W68" i="17"/>
  <c r="V85" i="17"/>
  <c r="T78" i="17"/>
  <c r="S78" i="17"/>
  <c r="AC324" i="27"/>
  <c r="M324" i="27"/>
  <c r="M342" i="27" s="1"/>
  <c r="AE163" i="27"/>
  <c r="BD163" i="27"/>
  <c r="E324" i="27"/>
  <c r="O324" i="27"/>
  <c r="Y324" i="27"/>
  <c r="Y455" i="27" s="1"/>
  <c r="V324" i="27"/>
  <c r="V367" i="27" s="1"/>
  <c r="AS324" i="27"/>
  <c r="AH163" i="27"/>
  <c r="AH302" i="27" s="1"/>
  <c r="AG169" i="28"/>
  <c r="I163" i="27"/>
  <c r="H324" i="27"/>
  <c r="W163" i="27"/>
  <c r="V169" i="28"/>
  <c r="X163" i="27"/>
  <c r="S324" i="27"/>
  <c r="Q163" i="27"/>
  <c r="P169" i="28"/>
  <c r="BE163" i="27"/>
  <c r="BE249" i="27" s="1"/>
  <c r="AL163" i="27"/>
  <c r="AK9" i="30" s="1"/>
  <c r="AK7" i="30" s="1"/>
  <c r="BB324" i="27"/>
  <c r="AZ324" i="27"/>
  <c r="W324" i="27"/>
  <c r="X324" i="27"/>
  <c r="S163" i="27"/>
  <c r="R169" i="28"/>
  <c r="AW324" i="27"/>
  <c r="AS163" i="27"/>
  <c r="L169" i="28"/>
  <c r="G163" i="27"/>
  <c r="H163" i="27"/>
  <c r="D163" i="27"/>
  <c r="AQ163" i="27"/>
  <c r="L324" i="27"/>
  <c r="AK163" i="27"/>
  <c r="AJ169" i="28"/>
  <c r="U324" i="27"/>
  <c r="AC163" i="27"/>
  <c r="AB169" i="28"/>
  <c r="AH324" i="27"/>
  <c r="AH463" i="27" s="1"/>
  <c r="AB324" i="27"/>
  <c r="U169" i="28"/>
  <c r="R163" i="27"/>
  <c r="Q169" i="28"/>
  <c r="AV324" i="27"/>
  <c r="R324" i="27"/>
  <c r="F163" i="27"/>
  <c r="BC324" i="27"/>
  <c r="BF324" i="27"/>
  <c r="BF410" i="27" s="1"/>
  <c r="F324" i="27"/>
  <c r="AQ324" i="27"/>
  <c r="N324" i="27"/>
  <c r="AF163" i="27"/>
  <c r="AF313" i="27" s="1"/>
  <c r="AB163" i="27"/>
  <c r="AA9" i="30" s="1"/>
  <c r="AA7" i="30" s="1"/>
  <c r="AA169" i="28"/>
  <c r="AW163" i="27"/>
  <c r="AV169" i="28"/>
  <c r="AP324" i="27"/>
  <c r="BF163" i="27"/>
  <c r="BF249" i="27" s="1"/>
  <c r="AY324" i="27"/>
  <c r="L163" i="27"/>
  <c r="K169" i="28"/>
  <c r="N163" i="27"/>
  <c r="M169" i="28"/>
  <c r="U163" i="27"/>
  <c r="T169" i="28"/>
  <c r="BB163" i="27"/>
  <c r="BA169" i="28"/>
  <c r="Y163" i="27"/>
  <c r="Y294" i="27" s="1"/>
  <c r="AC169" i="28"/>
  <c r="I324" i="27"/>
  <c r="Q324" i="27"/>
  <c r="BE324" i="27"/>
  <c r="BE410" i="27" s="1"/>
  <c r="AJ163" i="27"/>
  <c r="AI169" i="28"/>
  <c r="AZ163" i="27"/>
  <c r="AP163" i="27"/>
  <c r="AV163" i="27"/>
  <c r="AU169" i="28"/>
  <c r="AF324" i="27"/>
  <c r="AF474" i="27" s="1"/>
  <c r="O163" i="27"/>
  <c r="N169" i="28"/>
  <c r="BC163" i="27"/>
  <c r="BB169" i="28"/>
  <c r="AT163" i="27"/>
  <c r="AL324" i="27"/>
  <c r="AY163" i="27"/>
  <c r="G324" i="27"/>
  <c r="AT324" i="27"/>
  <c r="AE324" i="27"/>
  <c r="E163" i="27"/>
  <c r="AJ324" i="27"/>
  <c r="BD324" i="27"/>
  <c r="T324" i="27"/>
  <c r="AD324" i="27"/>
  <c r="AD403" i="27" s="1"/>
  <c r="AK324" i="27"/>
  <c r="T163" i="27"/>
  <c r="S169" i="28"/>
  <c r="B467" i="27"/>
  <c r="A377" i="27"/>
  <c r="B384" i="27"/>
  <c r="A216" i="27"/>
  <c r="H261" i="28"/>
  <c r="Q261" i="28"/>
  <c r="G261" i="28"/>
  <c r="AN304" i="28"/>
  <c r="AE304" i="28"/>
  <c r="AD304" i="28"/>
  <c r="Y297" i="28"/>
  <c r="W297" i="28"/>
  <c r="X297" i="28"/>
  <c r="H271" i="28"/>
  <c r="M271" i="28"/>
  <c r="E241" i="28"/>
  <c r="AP184" i="28"/>
  <c r="H184" i="28"/>
  <c r="F184" i="28"/>
  <c r="G184" i="28"/>
  <c r="AO184" i="28"/>
  <c r="AB289" i="28"/>
  <c r="BB289" i="28"/>
  <c r="BF252" i="28"/>
  <c r="G252" i="28"/>
  <c r="L185" i="28"/>
  <c r="P185" i="28"/>
  <c r="AN224" i="28"/>
  <c r="T224" i="28"/>
  <c r="AI197" i="28"/>
  <c r="AJ197" i="28"/>
  <c r="AN222" i="28"/>
  <c r="AE222" i="28"/>
  <c r="T222" i="28"/>
  <c r="AD222" i="28"/>
  <c r="AO179" i="28"/>
  <c r="E245" i="28"/>
  <c r="J245" i="28"/>
  <c r="AJ260" i="28"/>
  <c r="AV260" i="28"/>
  <c r="AU260" i="28"/>
  <c r="Y293" i="28"/>
  <c r="P293" i="28"/>
  <c r="W293" i="28"/>
  <c r="X293" i="28"/>
  <c r="K286" i="28"/>
  <c r="AI286" i="28"/>
  <c r="H274" i="28"/>
  <c r="N274" i="28"/>
  <c r="AX231" i="28"/>
  <c r="AH246" i="28"/>
  <c r="AC246" i="28"/>
  <c r="E244" i="28"/>
  <c r="J244" i="28"/>
  <c r="A320" i="28"/>
  <c r="AH320" i="28" s="1"/>
  <c r="BH320" i="28" s="1"/>
  <c r="R227" i="28"/>
  <c r="AN227" i="28"/>
  <c r="D227" i="28"/>
  <c r="E227" i="28"/>
  <c r="AN221" i="28"/>
  <c r="AD221" i="28"/>
  <c r="BF247" i="28"/>
  <c r="BD247" i="28"/>
  <c r="BE247" i="28"/>
  <c r="BC247" i="28"/>
  <c r="AP176" i="28"/>
  <c r="AO176" i="28"/>
  <c r="Y300" i="28"/>
  <c r="AR300" i="28"/>
  <c r="W300" i="28"/>
  <c r="AS300" i="28"/>
  <c r="X300" i="28"/>
  <c r="A424" i="27"/>
  <c r="J226" i="28"/>
  <c r="AY228" i="28"/>
  <c r="R228" i="28"/>
  <c r="AX228" i="28"/>
  <c r="J228" i="28"/>
  <c r="D228" i="28"/>
  <c r="E228" i="28"/>
  <c r="AE318" i="28"/>
  <c r="Y296" i="28"/>
  <c r="W296" i="28"/>
  <c r="X296" i="28"/>
  <c r="AP181" i="28"/>
  <c r="AO181" i="28"/>
  <c r="Y292" i="28"/>
  <c r="W292" i="28"/>
  <c r="P292" i="28"/>
  <c r="X292" i="28"/>
  <c r="AD171" i="28"/>
  <c r="AE171" i="28"/>
  <c r="J236" i="28"/>
  <c r="E236" i="28"/>
  <c r="Y294" i="28"/>
  <c r="X294" i="28"/>
  <c r="W294" i="28"/>
  <c r="AN220" i="28"/>
  <c r="T220" i="28"/>
  <c r="AD220" i="28"/>
  <c r="AE220" i="28"/>
  <c r="X290" i="28"/>
  <c r="W290" i="28"/>
  <c r="H278" i="28"/>
  <c r="N278" i="28"/>
  <c r="A263" i="27"/>
  <c r="H277" i="28"/>
  <c r="P277" i="28"/>
  <c r="N277" i="28"/>
  <c r="AB288" i="28"/>
  <c r="BB288" i="28"/>
  <c r="A363" i="27"/>
  <c r="A278" i="27"/>
  <c r="A439" i="27"/>
  <c r="B347" i="27"/>
  <c r="B272" i="27"/>
  <c r="B178" i="27"/>
  <c r="A202" i="27"/>
  <c r="A416" i="27"/>
  <c r="A194" i="27"/>
  <c r="A355" i="27"/>
  <c r="A255" i="27"/>
  <c r="B268" i="27"/>
  <c r="B224" i="27"/>
  <c r="A393" i="27"/>
  <c r="A177" i="27"/>
  <c r="A232" i="27"/>
  <c r="A338" i="27"/>
  <c r="B423" i="27"/>
  <c r="A354" i="27"/>
  <c r="A193" i="27"/>
  <c r="A229" i="27"/>
  <c r="A74" i="30"/>
  <c r="A337" i="27"/>
  <c r="A21" i="30"/>
  <c r="A429" i="27"/>
  <c r="A113" i="30"/>
  <c r="A347" i="27"/>
  <c r="A31" i="30"/>
  <c r="BJ31" i="30" s="1"/>
  <c r="A374" i="27"/>
  <c r="A58" i="30"/>
  <c r="A206" i="27"/>
  <c r="A51" i="30"/>
  <c r="D324" i="27"/>
  <c r="A461" i="27"/>
  <c r="A145" i="30"/>
  <c r="A339" i="27"/>
  <c r="A23" i="30"/>
  <c r="A332" i="27"/>
  <c r="A16" i="30"/>
  <c r="A205" i="27"/>
  <c r="A50" i="30"/>
  <c r="A379" i="27"/>
  <c r="A63" i="30"/>
  <c r="A304" i="27"/>
  <c r="A149" i="30"/>
  <c r="BJ149" i="30" s="1"/>
  <c r="A223" i="27"/>
  <c r="A68" i="30"/>
  <c r="A308" i="27"/>
  <c r="A153" i="30"/>
  <c r="A297" i="27"/>
  <c r="A142" i="30"/>
  <c r="A307" i="27"/>
  <c r="A152" i="30"/>
  <c r="AD163" i="27"/>
  <c r="AD242" i="27" s="1"/>
  <c r="A207" i="27"/>
  <c r="A52" i="30"/>
  <c r="A413" i="27"/>
  <c r="A97" i="30"/>
  <c r="A357" i="27"/>
  <c r="A41" i="30"/>
  <c r="A460" i="27"/>
  <c r="A144" i="30"/>
  <c r="A454" i="27"/>
  <c r="A138" i="30"/>
  <c r="A204" i="27"/>
  <c r="A49" i="30"/>
  <c r="A303" i="27"/>
  <c r="A148" i="30"/>
  <c r="A456" i="27"/>
  <c r="A140" i="30"/>
  <c r="B430" i="27"/>
  <c r="A242" i="27"/>
  <c r="A87" i="30"/>
  <c r="A288" i="27"/>
  <c r="A133" i="30"/>
  <c r="A408" i="27"/>
  <c r="A92" i="30"/>
  <c r="A241" i="27"/>
  <c r="A86" i="30"/>
  <c r="A423" i="27"/>
  <c r="A107" i="30"/>
  <c r="BJ107" i="30" s="1"/>
  <c r="A214" i="27"/>
  <c r="A59" i="30"/>
  <c r="BJ59" i="30" s="1"/>
  <c r="A187" i="27"/>
  <c r="A32" i="30"/>
  <c r="BJ32" i="30" s="1"/>
  <c r="A364" i="27"/>
  <c r="A48" i="30"/>
  <c r="A426" i="27"/>
  <c r="A110" i="30"/>
  <c r="A411" i="27"/>
  <c r="A95" i="30"/>
  <c r="A330" i="27"/>
  <c r="A14" i="30"/>
  <c r="A244" i="27"/>
  <c r="A89" i="30"/>
  <c r="A453" i="27"/>
  <c r="A137" i="30"/>
  <c r="A243" i="27"/>
  <c r="A88" i="30"/>
  <c r="A372" i="27"/>
  <c r="A56" i="30"/>
  <c r="BJ56" i="30" s="1"/>
  <c r="A383" i="27"/>
  <c r="A67" i="30"/>
  <c r="A442" i="27"/>
  <c r="A126" i="30"/>
  <c r="A392" i="27"/>
  <c r="A76" i="30"/>
  <c r="A290" i="27"/>
  <c r="A135" i="30"/>
  <c r="A380" i="27"/>
  <c r="A64" i="30"/>
  <c r="A427" i="27"/>
  <c r="A111" i="30"/>
  <c r="A432" i="27"/>
  <c r="A116" i="30"/>
  <c r="A269" i="27"/>
  <c r="A114" i="30"/>
  <c r="A184" i="27"/>
  <c r="A29" i="30"/>
  <c r="BJ29" i="30" s="1"/>
  <c r="A418" i="27"/>
  <c r="A102" i="30"/>
  <c r="A350" i="27"/>
  <c r="A34" i="30"/>
  <c r="BJ34" i="30" s="1"/>
  <c r="A435" i="27"/>
  <c r="A119" i="30"/>
  <c r="A419" i="27"/>
  <c r="A103" i="30"/>
  <c r="A431" i="27"/>
  <c r="A115" i="30"/>
  <c r="A301" i="27"/>
  <c r="A146" i="30"/>
  <c r="A459" i="27"/>
  <c r="A143" i="30"/>
  <c r="A217" i="27"/>
  <c r="A62" i="30"/>
  <c r="A224" i="27"/>
  <c r="A69" i="30"/>
  <c r="A227" i="27"/>
  <c r="A72" i="30"/>
  <c r="A362" i="27"/>
  <c r="A46" i="30"/>
  <c r="A210" i="27"/>
  <c r="A55" i="30"/>
  <c r="BJ55" i="30" s="1"/>
  <c r="A234" i="27"/>
  <c r="A79" i="30"/>
  <c r="A235" i="27"/>
  <c r="A80" i="30"/>
  <c r="A440" i="27"/>
  <c r="A124" i="30"/>
  <c r="V163" i="27"/>
  <c r="V206" i="27" s="1"/>
  <c r="A285" i="27"/>
  <c r="A130" i="30"/>
  <c r="A183" i="27"/>
  <c r="A28" i="30"/>
  <c r="A190" i="27"/>
  <c r="A35" i="30"/>
  <c r="A369" i="27"/>
  <c r="A53" i="30"/>
  <c r="A286" i="27"/>
  <c r="A131" i="30"/>
  <c r="A333" i="27"/>
  <c r="A17" i="30"/>
  <c r="A335" i="27"/>
  <c r="A19" i="30"/>
  <c r="A327" i="27"/>
  <c r="A11" i="30"/>
  <c r="A248" i="27"/>
  <c r="A93" i="30"/>
  <c r="A370" i="27"/>
  <c r="A54" i="30"/>
  <c r="A361" i="27"/>
  <c r="A45" i="30"/>
  <c r="A359" i="27"/>
  <c r="A43" i="30"/>
  <c r="A428" i="27"/>
  <c r="A112" i="30"/>
  <c r="M163" i="27"/>
  <c r="M181" i="27" s="1"/>
  <c r="C167" i="28"/>
  <c r="C8" i="28"/>
  <c r="A407" i="27"/>
  <c r="A91" i="30"/>
  <c r="BJ91" i="30" s="1"/>
  <c r="A212" i="27"/>
  <c r="A57" i="30"/>
  <c r="BJ57" i="30" s="1"/>
  <c r="A455" i="27"/>
  <c r="A139" i="30"/>
  <c r="A444" i="27"/>
  <c r="A128" i="30"/>
  <c r="A215" i="27"/>
  <c r="A60" i="30"/>
  <c r="BJ60" i="30" s="1"/>
  <c r="A343" i="27"/>
  <c r="A27" i="30"/>
  <c r="A387" i="27"/>
  <c r="A71" i="30"/>
  <c r="A191" i="27"/>
  <c r="A36" i="30"/>
  <c r="A272" i="27"/>
  <c r="A117" i="30"/>
  <c r="A264" i="27"/>
  <c r="A109" i="30"/>
  <c r="BJ109" i="30" s="1"/>
  <c r="A239" i="27"/>
  <c r="A84" i="30"/>
  <c r="A261" i="27"/>
  <c r="A106" i="30"/>
  <c r="BJ106" i="30" s="1"/>
  <c r="A253" i="27"/>
  <c r="A98" i="30"/>
  <c r="A328" i="27"/>
  <c r="A12" i="30"/>
  <c r="A382" i="27"/>
  <c r="A66" i="30"/>
  <c r="BJ66" i="30" s="1"/>
  <c r="A349" i="27"/>
  <c r="A33" i="30"/>
  <c r="B293" i="27"/>
  <c r="B210" i="27"/>
  <c r="A375" i="27"/>
  <c r="B198" i="27"/>
  <c r="A345" i="27"/>
  <c r="B355" i="27"/>
  <c r="A267" i="27"/>
  <c r="B244" i="27"/>
  <c r="A468" i="27"/>
  <c r="B197" i="27"/>
  <c r="B358" i="27"/>
  <c r="A467" i="27"/>
  <c r="A306" i="27"/>
  <c r="B448" i="27"/>
  <c r="B287" i="27"/>
  <c r="A425" i="27"/>
  <c r="A399" i="27"/>
  <c r="A238" i="27"/>
  <c r="A262" i="27"/>
  <c r="B400" i="27"/>
  <c r="A295" i="27"/>
  <c r="A376" i="27"/>
  <c r="A403" i="27"/>
  <c r="A266" i="27"/>
  <c r="A221" i="27"/>
  <c r="B235" i="27"/>
  <c r="A252" i="27"/>
  <c r="A167" i="27"/>
  <c r="B270" i="27"/>
  <c r="A430" i="27"/>
  <c r="A464" i="27"/>
  <c r="B221" i="27"/>
  <c r="B437" i="27"/>
  <c r="B374" i="27"/>
  <c r="A198" i="27"/>
  <c r="A271" i="27"/>
  <c r="A270" i="27"/>
  <c r="B284" i="27"/>
  <c r="A396" i="27"/>
  <c r="A231" i="27"/>
  <c r="B368" i="27"/>
  <c r="A283" i="27"/>
  <c r="A458" i="27"/>
  <c r="A462" i="27"/>
  <c r="B297" i="27"/>
  <c r="B331" i="27"/>
  <c r="B438" i="27"/>
  <c r="A365" i="27"/>
  <c r="B455" i="27"/>
  <c r="B415" i="27"/>
  <c r="B307" i="27"/>
  <c r="B271" i="27"/>
  <c r="A200" i="27"/>
  <c r="A222" i="27"/>
  <c r="B247" i="27"/>
  <c r="B237" i="27"/>
  <c r="A188" i="27"/>
  <c r="A257" i="27"/>
  <c r="B406" i="27"/>
  <c r="A247" i="27"/>
  <c r="B377" i="27"/>
  <c r="A388" i="27"/>
  <c r="A404" i="27"/>
  <c r="A445" i="27"/>
  <c r="A284" i="27"/>
  <c r="A465" i="27"/>
  <c r="A176" i="27"/>
  <c r="B393" i="27"/>
  <c r="A373" i="27"/>
  <c r="A208" i="27"/>
  <c r="B230" i="27"/>
  <c r="B439" i="27"/>
  <c r="B267" i="27"/>
  <c r="B219" i="27"/>
  <c r="A390" i="27"/>
  <c r="A186" i="27"/>
  <c r="A298" i="27"/>
  <c r="A171" i="27"/>
  <c r="A433" i="27"/>
  <c r="A213" i="27"/>
  <c r="A293" i="27"/>
  <c r="A294" i="27"/>
  <c r="B403" i="27"/>
  <c r="B305" i="27"/>
  <c r="B383" i="27"/>
  <c r="A219" i="27"/>
  <c r="B460" i="27"/>
  <c r="B176" i="27"/>
  <c r="A196" i="27"/>
  <c r="A446" i="27"/>
  <c r="B184" i="27"/>
  <c r="B402" i="27"/>
  <c r="B215" i="27"/>
  <c r="B173" i="27"/>
  <c r="A366" i="27"/>
  <c r="B344" i="27"/>
  <c r="A258" i="27"/>
  <c r="B416" i="27"/>
  <c r="A218" i="27"/>
  <c r="B477" i="27"/>
  <c r="B387" i="27"/>
  <c r="A209" i="27"/>
  <c r="B259" i="27"/>
  <c r="A201" i="27"/>
  <c r="B204" i="27"/>
  <c r="A169" i="27"/>
  <c r="B427" i="27"/>
  <c r="A166" i="27"/>
  <c r="A414" i="27"/>
  <c r="B296" i="27"/>
  <c r="B399" i="27"/>
  <c r="B171" i="27"/>
  <c r="A279" i="27"/>
  <c r="B288" i="27"/>
  <c r="A395" i="27"/>
  <c r="B361" i="27"/>
  <c r="B373" i="27"/>
  <c r="B351" i="27"/>
  <c r="A281" i="27"/>
  <c r="B304" i="27"/>
  <c r="A226" i="27"/>
  <c r="A344" i="27"/>
  <c r="B302" i="27"/>
  <c r="A402" i="27"/>
  <c r="B214" i="27"/>
  <c r="B295" i="27"/>
  <c r="B456" i="27"/>
  <c r="B341" i="27"/>
  <c r="A449" i="27"/>
  <c r="B363" i="27"/>
  <c r="B188" i="27"/>
  <c r="A378" i="27"/>
  <c r="B464" i="27"/>
  <c r="B285" i="27"/>
  <c r="B283" i="27"/>
  <c r="B174" i="27"/>
  <c r="A400" i="27"/>
  <c r="B308" i="27"/>
  <c r="B273" i="27"/>
  <c r="A371" i="27"/>
  <c r="A178" i="27"/>
  <c r="B181" i="27"/>
  <c r="A409" i="27"/>
  <c r="A172" i="27"/>
  <c r="B462" i="27"/>
  <c r="B424" i="27"/>
  <c r="B233" i="27"/>
  <c r="B453" i="27"/>
  <c r="B265" i="27"/>
  <c r="A443" i="27"/>
  <c r="B290" i="27"/>
  <c r="B352" i="27"/>
  <c r="A211" i="27"/>
  <c r="B209" i="27"/>
  <c r="B354" i="27"/>
  <c r="B353" i="27"/>
  <c r="B243" i="27"/>
  <c r="B252" i="27"/>
  <c r="A189" i="27"/>
  <c r="B443" i="27"/>
  <c r="A384" i="27"/>
  <c r="A422" i="27"/>
  <c r="A300" i="27"/>
  <c r="A274" i="27"/>
  <c r="A268" i="27"/>
  <c r="B246" i="27"/>
  <c r="B390" i="27"/>
  <c r="A385" i="27"/>
  <c r="B261" i="27"/>
  <c r="B281" i="27"/>
  <c r="B328" i="27"/>
  <c r="A299" i="27"/>
  <c r="A351" i="27"/>
  <c r="A174" i="27"/>
  <c r="B179" i="27"/>
  <c r="B195" i="27"/>
  <c r="B447" i="27"/>
  <c r="B177" i="27"/>
  <c r="A447" i="27"/>
  <c r="B417" i="27"/>
  <c r="B343" i="27"/>
  <c r="A246" i="27"/>
  <c r="B250" i="27"/>
  <c r="A405" i="27"/>
  <c r="A451" i="27"/>
  <c r="B350" i="27"/>
  <c r="A469" i="27"/>
  <c r="A292" i="27"/>
  <c r="B300" i="27"/>
  <c r="B435" i="27"/>
  <c r="B274" i="27"/>
  <c r="B379" i="27"/>
  <c r="A287" i="27"/>
  <c r="A448" i="27"/>
  <c r="A336" i="27"/>
  <c r="A175" i="27"/>
  <c r="B381" i="27"/>
  <c r="B220" i="27"/>
  <c r="B414" i="27"/>
  <c r="B253" i="27"/>
  <c r="A477" i="27"/>
  <c r="A316" i="27"/>
  <c r="A421" i="27"/>
  <c r="A260" i="27"/>
  <c r="B260" i="27"/>
  <c r="B314" i="27"/>
  <c r="B475" i="27"/>
  <c r="B225" i="27"/>
  <c r="B227" i="27"/>
  <c r="B388" i="27"/>
  <c r="A273" i="27"/>
  <c r="A434" i="27"/>
  <c r="A358" i="27"/>
  <c r="A197" i="27"/>
  <c r="B279" i="27"/>
  <c r="B440" i="27"/>
  <c r="B366" i="27"/>
  <c r="B205" i="27"/>
  <c r="A367" i="27"/>
  <c r="A368" i="27"/>
  <c r="B201" i="27"/>
  <c r="B362" i="27"/>
  <c r="A352" i="27"/>
  <c r="A192" i="27"/>
  <c r="A353" i="27"/>
  <c r="A346" i="27"/>
  <c r="A185" i="27"/>
  <c r="A180" i="27"/>
  <c r="A341" i="27"/>
  <c r="A342" i="27"/>
  <c r="A181" i="27"/>
  <c r="B196" i="27"/>
  <c r="A334" i="27"/>
  <c r="A173" i="27"/>
  <c r="B208" i="27"/>
  <c r="B369" i="27"/>
  <c r="B336" i="27"/>
  <c r="B175" i="27"/>
  <c r="B333" i="27"/>
  <c r="B172" i="27"/>
  <c r="B264" i="27"/>
  <c r="B425" i="27"/>
  <c r="A230" i="27"/>
  <c r="A391" i="27"/>
  <c r="B418" i="27"/>
  <c r="B257" i="27"/>
  <c r="A195" i="27"/>
  <c r="A356" i="27"/>
  <c r="B459" i="27"/>
  <c r="B298" i="27"/>
  <c r="A259" i="27"/>
  <c r="A420" i="27"/>
  <c r="A381" i="27"/>
  <c r="A220" i="27"/>
  <c r="A463" i="27"/>
  <c r="A302" i="27"/>
  <c r="A289" i="27"/>
  <c r="A450" i="27"/>
  <c r="B211" i="27"/>
  <c r="B372" i="27"/>
  <c r="A256" i="27"/>
  <c r="A417" i="27"/>
  <c r="A331" i="27"/>
  <c r="A170" i="27"/>
  <c r="A245" i="27"/>
  <c r="A406" i="27"/>
  <c r="A296" i="27"/>
  <c r="A457" i="27"/>
  <c r="B240" i="27"/>
  <c r="B401" i="27"/>
  <c r="B234" i="27"/>
  <c r="B395" i="27"/>
  <c r="A398" i="27"/>
  <c r="A237" i="27"/>
  <c r="B169" i="27"/>
  <c r="B330" i="27"/>
  <c r="A233" i="27"/>
  <c r="A394" i="27"/>
  <c r="B419" i="27"/>
  <c r="B258" i="27"/>
  <c r="B378" i="27"/>
  <c r="B217" i="27"/>
  <c r="I432" i="27" l="1"/>
  <c r="I431" i="27"/>
  <c r="I418" i="27"/>
  <c r="I434" i="27"/>
  <c r="I428" i="27"/>
  <c r="I435" i="27"/>
  <c r="I433" i="27"/>
  <c r="W369" i="27"/>
  <c r="W368" i="27"/>
  <c r="T331" i="27"/>
  <c r="T330" i="27"/>
  <c r="T329" i="27"/>
  <c r="R421" i="27"/>
  <c r="R420" i="27"/>
  <c r="R419" i="27"/>
  <c r="R418" i="27"/>
  <c r="AV417" i="27"/>
  <c r="AV416" i="27"/>
  <c r="AV415" i="27"/>
  <c r="AV414" i="27"/>
  <c r="AV413" i="27"/>
  <c r="U380" i="27"/>
  <c r="U379" i="27"/>
  <c r="U378" i="27"/>
  <c r="U377" i="27"/>
  <c r="U381" i="27"/>
  <c r="BB353" i="27"/>
  <c r="BB462" i="27"/>
  <c r="O442" i="27"/>
  <c r="O434" i="27"/>
  <c r="O433" i="27"/>
  <c r="O432" i="27"/>
  <c r="O436" i="27"/>
  <c r="O431" i="27"/>
  <c r="O438" i="27"/>
  <c r="O437" i="27"/>
  <c r="O435" i="27"/>
  <c r="AJ349" i="27"/>
  <c r="AJ344" i="27"/>
  <c r="AJ351" i="27"/>
  <c r="AJ343" i="27"/>
  <c r="AJ443" i="27"/>
  <c r="AJ386" i="27"/>
  <c r="AJ354" i="27"/>
  <c r="N441" i="27"/>
  <c r="N440" i="27"/>
  <c r="N429" i="27"/>
  <c r="N439" i="27"/>
  <c r="N428" i="27"/>
  <c r="H409" i="27"/>
  <c r="H374" i="27"/>
  <c r="H418" i="27"/>
  <c r="E387" i="27"/>
  <c r="E385" i="27"/>
  <c r="E384" i="27"/>
  <c r="AQ337" i="27"/>
  <c r="AQ339" i="27"/>
  <c r="AQ335" i="27"/>
  <c r="AW476" i="27"/>
  <c r="AW417" i="27"/>
  <c r="D326" i="27"/>
  <c r="D473" i="27"/>
  <c r="D472" i="27"/>
  <c r="D471" i="27"/>
  <c r="D470" i="27"/>
  <c r="F387" i="27"/>
  <c r="F398" i="27"/>
  <c r="F402" i="27"/>
  <c r="F401" i="27"/>
  <c r="F393" i="27"/>
  <c r="F385" i="27"/>
  <c r="F400" i="27"/>
  <c r="F384" i="27"/>
  <c r="F399" i="27"/>
  <c r="L444" i="27"/>
  <c r="L443" i="27"/>
  <c r="L430" i="27"/>
  <c r="AT459" i="27"/>
  <c r="AT458" i="27"/>
  <c r="AT460" i="27"/>
  <c r="AK358" i="27"/>
  <c r="AK355" i="27"/>
  <c r="AK354" i="27"/>
  <c r="AK417" i="27"/>
  <c r="AK353" i="27"/>
  <c r="AK352" i="27"/>
  <c r="AK359" i="27"/>
  <c r="AK357" i="27"/>
  <c r="Q342" i="27"/>
  <c r="Q450" i="27"/>
  <c r="Q449" i="27"/>
  <c r="Q434" i="27"/>
  <c r="BC446" i="27"/>
  <c r="BC445" i="27"/>
  <c r="S385" i="27"/>
  <c r="S386" i="27"/>
  <c r="S384" i="27"/>
  <c r="S383" i="27"/>
  <c r="AC446" i="27"/>
  <c r="AC445" i="27"/>
  <c r="N280" i="27"/>
  <c r="M124" i="28" s="1"/>
  <c r="M125" i="30" s="1"/>
  <c r="N279" i="27"/>
  <c r="M123" i="28" s="1"/>
  <c r="N267" i="27"/>
  <c r="M111" i="28" s="1"/>
  <c r="N278" i="27"/>
  <c r="M122" i="28" s="1"/>
  <c r="N268" i="27"/>
  <c r="M112" i="28" s="1"/>
  <c r="F226" i="27"/>
  <c r="E70" i="28" s="1"/>
  <c r="F241" i="27"/>
  <c r="E85" i="28" s="1"/>
  <c r="F240" i="27"/>
  <c r="E84" i="28" s="1"/>
  <c r="E85" i="30" s="1"/>
  <c r="F232" i="27"/>
  <c r="E76" i="28" s="1"/>
  <c r="F224" i="27"/>
  <c r="E68" i="28" s="1"/>
  <c r="F239" i="27"/>
  <c r="E83" i="28" s="1"/>
  <c r="F223" i="27"/>
  <c r="E67" i="28" s="1"/>
  <c r="F238" i="27"/>
  <c r="E82" i="28" s="1"/>
  <c r="F237" i="27"/>
  <c r="E81" i="28" s="1"/>
  <c r="H248" i="27"/>
  <c r="H257" i="27"/>
  <c r="H213" i="27"/>
  <c r="AV256" i="27"/>
  <c r="AU100" i="28" s="1"/>
  <c r="AV255" i="27"/>
  <c r="AU99" i="28" s="1"/>
  <c r="AV254" i="27"/>
  <c r="AU98" i="28" s="1"/>
  <c r="AV253" i="27"/>
  <c r="AU97" i="28" s="1"/>
  <c r="AV252" i="27"/>
  <c r="AU96" i="28" s="1"/>
  <c r="AC284" i="27"/>
  <c r="AB128" i="28" s="1"/>
  <c r="AC285" i="27"/>
  <c r="AB129" i="28" s="1"/>
  <c r="W208" i="27"/>
  <c r="V52" i="28" s="1"/>
  <c r="W207" i="27"/>
  <c r="V51" i="28" s="1"/>
  <c r="E226" i="27"/>
  <c r="D70" i="28" s="1"/>
  <c r="E224" i="27"/>
  <c r="E223" i="27"/>
  <c r="D67" i="28" s="1"/>
  <c r="BC285" i="27"/>
  <c r="BB129" i="28" s="1"/>
  <c r="BC284" i="27"/>
  <c r="BB128" i="28" s="1"/>
  <c r="BB192" i="27"/>
  <c r="BA36" i="28" s="1"/>
  <c r="BB301" i="27"/>
  <c r="BA145" i="28" s="1"/>
  <c r="R260" i="27"/>
  <c r="Q104" i="28" s="1"/>
  <c r="R259" i="27"/>
  <c r="Q103" i="28" s="1"/>
  <c r="R258" i="27"/>
  <c r="Q102" i="28" s="1"/>
  <c r="R257" i="27"/>
  <c r="Q101" i="28" s="1"/>
  <c r="AK193" i="27"/>
  <c r="AJ37" i="28" s="1"/>
  <c r="AK194" i="27"/>
  <c r="AJ38" i="28" s="1"/>
  <c r="AK256" i="27"/>
  <c r="AJ100" i="28" s="1"/>
  <c r="AK192" i="27"/>
  <c r="AJ36" i="28" s="1"/>
  <c r="AK191" i="27"/>
  <c r="AJ35" i="28" s="1"/>
  <c r="AK198" i="27"/>
  <c r="AJ42" i="28" s="1"/>
  <c r="AK196" i="27"/>
  <c r="AJ40" i="28" s="1"/>
  <c r="AK197" i="27"/>
  <c r="AJ41" i="28" s="1"/>
  <c r="I271" i="27"/>
  <c r="I270" i="27"/>
  <c r="I272" i="27"/>
  <c r="I267" i="27"/>
  <c r="I274" i="27"/>
  <c r="I273" i="27"/>
  <c r="I257" i="27"/>
  <c r="L283" i="27"/>
  <c r="K127" i="28" s="1"/>
  <c r="L282" i="27"/>
  <c r="K126" i="28" s="1"/>
  <c r="K127" i="30" s="1"/>
  <c r="L269" i="27"/>
  <c r="K113" i="28" s="1"/>
  <c r="AJ188" i="27"/>
  <c r="AI32" i="28" s="1"/>
  <c r="AJ282" i="27"/>
  <c r="AI126" i="28" s="1"/>
  <c r="AI127" i="30" s="1"/>
  <c r="AJ225" i="27"/>
  <c r="AJ193" i="27"/>
  <c r="AI37" i="28" s="1"/>
  <c r="AJ183" i="27"/>
  <c r="AI27" i="28" s="1"/>
  <c r="AJ190" i="27"/>
  <c r="AI34" i="28" s="1"/>
  <c r="AJ182" i="27"/>
  <c r="T170" i="27"/>
  <c r="S14" i="28" s="1"/>
  <c r="T169" i="27"/>
  <c r="S13" i="28" s="1"/>
  <c r="T168" i="27"/>
  <c r="S12" i="28" s="1"/>
  <c r="S13" i="30" s="1"/>
  <c r="O281" i="27"/>
  <c r="N125" i="28" s="1"/>
  <c r="O273" i="27"/>
  <c r="N117" i="28" s="1"/>
  <c r="O272" i="27"/>
  <c r="N116" i="28" s="1"/>
  <c r="O271" i="27"/>
  <c r="N115" i="28" s="1"/>
  <c r="O270" i="27"/>
  <c r="N114" i="28" s="1"/>
  <c r="O277" i="27"/>
  <c r="O274" i="27"/>
  <c r="N118" i="28" s="1"/>
  <c r="O276" i="27"/>
  <c r="N120" i="28" s="1"/>
  <c r="N121" i="30" s="1"/>
  <c r="O275" i="27"/>
  <c r="N119" i="28" s="1"/>
  <c r="U219" i="27"/>
  <c r="T63" i="28" s="1"/>
  <c r="U218" i="27"/>
  <c r="T62" i="28" s="1"/>
  <c r="U217" i="27"/>
  <c r="T61" i="28" s="1"/>
  <c r="U220" i="27"/>
  <c r="T64" i="28" s="1"/>
  <c r="U216" i="27"/>
  <c r="T60" i="28" s="1"/>
  <c r="AQ178" i="27"/>
  <c r="AQ174" i="27"/>
  <c r="AQ176" i="27"/>
  <c r="S225" i="27"/>
  <c r="R69" i="28" s="1"/>
  <c r="R70" i="30" s="1"/>
  <c r="S224" i="27"/>
  <c r="R68" i="28" s="1"/>
  <c r="S222" i="27"/>
  <c r="R66" i="28" s="1"/>
  <c r="S223" i="27"/>
  <c r="R67" i="28" s="1"/>
  <c r="Q181" i="27"/>
  <c r="P25" i="28" s="1"/>
  <c r="Q288" i="27"/>
  <c r="P132" i="28" s="1"/>
  <c r="Q289" i="27"/>
  <c r="P133" i="28" s="1"/>
  <c r="Q273" i="27"/>
  <c r="P117" i="28" s="1"/>
  <c r="AT298" i="27"/>
  <c r="AT297" i="27"/>
  <c r="AT299" i="27"/>
  <c r="AW256" i="27"/>
  <c r="AV100" i="28" s="1"/>
  <c r="AW315" i="27"/>
  <c r="AV159" i="28" s="1"/>
  <c r="AV160" i="30" s="1"/>
  <c r="D165" i="27"/>
  <c r="D312" i="27"/>
  <c r="D311" i="27"/>
  <c r="D309" i="27"/>
  <c r="C153" i="28" s="1"/>
  <c r="D310" i="27"/>
  <c r="BB9" i="30"/>
  <c r="BB7" i="30" s="1"/>
  <c r="N121" i="28"/>
  <c r="X9" i="30"/>
  <c r="X7" i="30" s="1"/>
  <c r="P9" i="30"/>
  <c r="P7" i="30" s="1"/>
  <c r="BA9" i="30"/>
  <c r="BA7" i="30" s="1"/>
  <c r="BE9" i="30"/>
  <c r="BE7" i="30" s="1"/>
  <c r="W9" i="30"/>
  <c r="W7" i="30" s="1"/>
  <c r="H9" i="30"/>
  <c r="H7" i="30" s="1"/>
  <c r="AU9" i="30"/>
  <c r="AU7" i="30" s="1"/>
  <c r="AE9" i="30"/>
  <c r="AE7" i="30" s="1"/>
  <c r="AX9" i="30"/>
  <c r="AX7" i="30" s="1"/>
  <c r="AO9" i="30"/>
  <c r="AO7" i="30" s="1"/>
  <c r="T9" i="30"/>
  <c r="T7" i="30" s="1"/>
  <c r="Q9" i="30"/>
  <c r="Q7" i="30" s="1"/>
  <c r="AP9" i="30"/>
  <c r="AP7" i="30" s="1"/>
  <c r="AR9" i="30"/>
  <c r="AR7" i="30" s="1"/>
  <c r="V9" i="30"/>
  <c r="V7" i="30" s="1"/>
  <c r="AG9" i="30"/>
  <c r="AG7" i="30" s="1"/>
  <c r="D9" i="30"/>
  <c r="D7" i="30" s="1"/>
  <c r="AJ9" i="30"/>
  <c r="AJ7" i="30" s="1"/>
  <c r="AY9" i="30"/>
  <c r="AY7" i="30" s="1"/>
  <c r="AB9" i="30"/>
  <c r="AB7" i="30" s="1"/>
  <c r="BC9" i="30"/>
  <c r="BC7" i="30" s="1"/>
  <c r="AS9" i="30"/>
  <c r="AS7" i="30" s="1"/>
  <c r="G9" i="30"/>
  <c r="G7" i="30" s="1"/>
  <c r="BD9" i="30"/>
  <c r="BD7" i="30" s="1"/>
  <c r="AD9" i="30"/>
  <c r="AD7" i="30" s="1"/>
  <c r="C121" i="28"/>
  <c r="C122" i="30" s="1"/>
  <c r="C126" i="28"/>
  <c r="C127" i="30" s="1"/>
  <c r="C148" i="28"/>
  <c r="C84" i="28"/>
  <c r="C85" i="30" s="1"/>
  <c r="C128" i="28"/>
  <c r="C64" i="28"/>
  <c r="C56" i="28"/>
  <c r="C119" i="28"/>
  <c r="C120" i="30" s="1"/>
  <c r="C118" i="28"/>
  <c r="C69" i="28"/>
  <c r="C23" i="28"/>
  <c r="C24" i="30" s="1"/>
  <c r="C39" i="28"/>
  <c r="C98" i="28"/>
  <c r="C99" i="30" s="1"/>
  <c r="F9" i="30"/>
  <c r="F7" i="30" s="1"/>
  <c r="AB143" i="17"/>
  <c r="AE221" i="28"/>
  <c r="AA143" i="17"/>
  <c r="J229" i="28"/>
  <c r="J321" i="28" s="1"/>
  <c r="AA41" i="17"/>
  <c r="AB100" i="17"/>
  <c r="AB41" i="17"/>
  <c r="AA39" i="17"/>
  <c r="D230" i="28"/>
  <c r="AU69" i="28"/>
  <c r="Q69" i="28"/>
  <c r="AH69" i="28"/>
  <c r="E230" i="28"/>
  <c r="N275" i="28"/>
  <c r="AD198" i="28"/>
  <c r="BB69" i="28"/>
  <c r="AJ70" i="30"/>
  <c r="V70" i="30"/>
  <c r="AG70" i="30"/>
  <c r="AX230" i="28"/>
  <c r="AE198" i="28"/>
  <c r="AC70" i="30"/>
  <c r="L69" i="28"/>
  <c r="AA99" i="17"/>
  <c r="BA196" i="28"/>
  <c r="S69" i="28"/>
  <c r="AB70" i="30"/>
  <c r="W123" i="17"/>
  <c r="AE196" i="28"/>
  <c r="D69" i="28"/>
  <c r="AA70" i="30"/>
  <c r="X123" i="17"/>
  <c r="AD196" i="28"/>
  <c r="AO177" i="28"/>
  <c r="N70" i="30"/>
  <c r="M69" i="28"/>
  <c r="K70" i="30"/>
  <c r="E70" i="30"/>
  <c r="U69" i="28"/>
  <c r="O69" i="28"/>
  <c r="Y123" i="17"/>
  <c r="AA137" i="17"/>
  <c r="AA58" i="17"/>
  <c r="AJ196" i="28"/>
  <c r="AJ322" i="28" s="1"/>
  <c r="BA70" i="30"/>
  <c r="T69" i="28"/>
  <c r="AV69" i="28"/>
  <c r="AB25" i="17"/>
  <c r="R229" i="28"/>
  <c r="R322" i="28" s="1"/>
  <c r="AA70" i="17"/>
  <c r="F213" i="28"/>
  <c r="AB132" i="17"/>
  <c r="AA82" i="17"/>
  <c r="AB135" i="17"/>
  <c r="G213" i="28"/>
  <c r="N276" i="28"/>
  <c r="AD223" i="28"/>
  <c r="T223" i="28"/>
  <c r="T322" i="28" s="1"/>
  <c r="AV19" i="28"/>
  <c r="AE223" i="28"/>
  <c r="AS310" i="28"/>
  <c r="AB123" i="17"/>
  <c r="AB99" i="17"/>
  <c r="AB71" i="17"/>
  <c r="AA71" i="17"/>
  <c r="AA93" i="17"/>
  <c r="AB93" i="17"/>
  <c r="AB137" i="17"/>
  <c r="N128" i="17"/>
  <c r="Z78" i="17"/>
  <c r="AB69" i="17"/>
  <c r="AA69" i="17"/>
  <c r="AB84" i="17"/>
  <c r="AA84" i="17"/>
  <c r="W78" i="17"/>
  <c r="AA132" i="17"/>
  <c r="X78" i="17"/>
  <c r="AA123" i="17"/>
  <c r="AB70" i="17"/>
  <c r="AA68" i="17"/>
  <c r="AB68" i="17"/>
  <c r="AI24" i="28"/>
  <c r="W43" i="17"/>
  <c r="AA142" i="17"/>
  <c r="AB142" i="17"/>
  <c r="G9" i="28"/>
  <c r="G169" i="28"/>
  <c r="H169" i="28"/>
  <c r="H322" i="28" s="1"/>
  <c r="H9" i="28"/>
  <c r="F169" i="28"/>
  <c r="F9" i="28"/>
  <c r="U322" i="28"/>
  <c r="V322" i="28"/>
  <c r="AL322" i="28"/>
  <c r="AL321" i="28"/>
  <c r="AG322" i="28"/>
  <c r="N161" i="17"/>
  <c r="N16" i="17"/>
  <c r="N41" i="17"/>
  <c r="N158" i="17"/>
  <c r="AI129" i="28"/>
  <c r="D149" i="28"/>
  <c r="BB94" i="28"/>
  <c r="N84" i="28"/>
  <c r="AU158" i="28"/>
  <c r="BB74" i="28"/>
  <c r="AV117" i="28"/>
  <c r="S144" i="28"/>
  <c r="AI62" i="28"/>
  <c r="BA20" i="28"/>
  <c r="T42" i="28"/>
  <c r="M106" i="28"/>
  <c r="K108" i="28"/>
  <c r="K54" i="28"/>
  <c r="AA61" i="28"/>
  <c r="AU88" i="28"/>
  <c r="BA67" i="28"/>
  <c r="T76" i="28"/>
  <c r="M107" i="28"/>
  <c r="S93" i="28"/>
  <c r="S119" i="28"/>
  <c r="S158" i="28"/>
  <c r="D23" i="28"/>
  <c r="D84" i="28"/>
  <c r="D94" i="28"/>
  <c r="D158" i="28"/>
  <c r="O119" i="28"/>
  <c r="AH23" i="28"/>
  <c r="BB47" i="28"/>
  <c r="BB109" i="28"/>
  <c r="BB158" i="28"/>
  <c r="O109" i="28"/>
  <c r="N43" i="28"/>
  <c r="N95" i="28"/>
  <c r="N154" i="28"/>
  <c r="AU80" i="28"/>
  <c r="AU126" i="28"/>
  <c r="AU153" i="28"/>
  <c r="AI43" i="28"/>
  <c r="AI109" i="28"/>
  <c r="AI95" i="28"/>
  <c r="AC23" i="28"/>
  <c r="AC93" i="28"/>
  <c r="AC155" i="28"/>
  <c r="AC159" i="28"/>
  <c r="BA23" i="28"/>
  <c r="BA94" i="28"/>
  <c r="BA155" i="28"/>
  <c r="T23" i="28"/>
  <c r="T156" i="28"/>
  <c r="T109" i="28"/>
  <c r="T149" i="28"/>
  <c r="J95" i="28"/>
  <c r="M120" i="28"/>
  <c r="M135" i="28"/>
  <c r="M126" i="28"/>
  <c r="K26" i="28"/>
  <c r="K80" i="28"/>
  <c r="K120" i="28"/>
  <c r="K159" i="28"/>
  <c r="AV93" i="28"/>
  <c r="AV109" i="28"/>
  <c r="AV149" i="28"/>
  <c r="AA12" i="28"/>
  <c r="AA95" i="28"/>
  <c r="AA156" i="28"/>
  <c r="E23" i="28"/>
  <c r="E119" i="28"/>
  <c r="E93" i="28"/>
  <c r="E156" i="28"/>
  <c r="Q47" i="28"/>
  <c r="Q135" i="28"/>
  <c r="BA73" i="28"/>
  <c r="AC21" i="28"/>
  <c r="K46" i="28"/>
  <c r="S159" i="28"/>
  <c r="S121" i="28"/>
  <c r="S153" i="28"/>
  <c r="D43" i="28"/>
  <c r="D93" i="28"/>
  <c r="D109" i="28"/>
  <c r="D124" i="28"/>
  <c r="AN119" i="28"/>
  <c r="BB23" i="28"/>
  <c r="BB119" i="28"/>
  <c r="BB153" i="28"/>
  <c r="AN109" i="28"/>
  <c r="N26" i="28"/>
  <c r="N124" i="28"/>
  <c r="N156" i="28"/>
  <c r="AU23" i="28"/>
  <c r="AU121" i="28"/>
  <c r="AU155" i="28"/>
  <c r="AI12" i="28"/>
  <c r="AI119" i="28"/>
  <c r="AI124" i="28"/>
  <c r="AC26" i="28"/>
  <c r="AC120" i="28"/>
  <c r="AC157" i="28"/>
  <c r="BA109" i="28"/>
  <c r="BA98" i="28"/>
  <c r="BA157" i="28"/>
  <c r="T84" i="28"/>
  <c r="T119" i="28"/>
  <c r="T158" i="28"/>
  <c r="AH95" i="28"/>
  <c r="M23" i="28"/>
  <c r="M94" i="28"/>
  <c r="M149" i="28"/>
  <c r="K12" i="28"/>
  <c r="K93" i="28"/>
  <c r="K157" i="28"/>
  <c r="K154" i="28"/>
  <c r="O93" i="28"/>
  <c r="AV23" i="28"/>
  <c r="AV120" i="28"/>
  <c r="AV119" i="28"/>
  <c r="AV158" i="28"/>
  <c r="AA43" i="28"/>
  <c r="AA94" i="28"/>
  <c r="AA124" i="28"/>
  <c r="AI38" i="28"/>
  <c r="S47" i="28"/>
  <c r="J94" i="28"/>
  <c r="AI120" i="28"/>
  <c r="T140" i="28"/>
  <c r="K81" i="28"/>
  <c r="K17" i="28"/>
  <c r="BB89" i="28"/>
  <c r="D40" i="28"/>
  <c r="AC116" i="28"/>
  <c r="M134" i="28"/>
  <c r="T151" i="28"/>
  <c r="K60" i="28"/>
  <c r="S84" i="28"/>
  <c r="S98" i="28"/>
  <c r="S155" i="28"/>
  <c r="D12" i="28"/>
  <c r="D95" i="28"/>
  <c r="D119" i="28"/>
  <c r="D126" i="28"/>
  <c r="AH119" i="28"/>
  <c r="BB98" i="28"/>
  <c r="BB155" i="28"/>
  <c r="AH109" i="28"/>
  <c r="N72" i="28"/>
  <c r="N126" i="28"/>
  <c r="N153" i="28"/>
  <c r="AU84" i="28"/>
  <c r="AU120" i="28"/>
  <c r="AU135" i="28"/>
  <c r="AU159" i="28"/>
  <c r="AI98" i="28"/>
  <c r="AI153" i="28"/>
  <c r="AI149" i="28"/>
  <c r="AC80" i="28"/>
  <c r="AC135" i="28"/>
  <c r="AC154" i="28"/>
  <c r="BA12" i="28"/>
  <c r="BA119" i="28"/>
  <c r="BA93" i="28"/>
  <c r="BA135" i="28"/>
  <c r="T43" i="28"/>
  <c r="T153" i="28"/>
  <c r="T121" i="28"/>
  <c r="T157" i="28"/>
  <c r="M43" i="28"/>
  <c r="M121" i="28"/>
  <c r="M109" i="28"/>
  <c r="M158" i="28"/>
  <c r="K43" i="28"/>
  <c r="K94" i="28"/>
  <c r="K149" i="28"/>
  <c r="K156" i="28"/>
  <c r="O121" i="28"/>
  <c r="AN93" i="28"/>
  <c r="AV12" i="28"/>
  <c r="AV95" i="28"/>
  <c r="AV98" i="28"/>
  <c r="AA72" i="28"/>
  <c r="AA109" i="28"/>
  <c r="AA126" i="28"/>
  <c r="T102" i="28"/>
  <c r="AC65" i="28"/>
  <c r="AV97" i="28"/>
  <c r="BA113" i="28"/>
  <c r="T31" i="28"/>
  <c r="AA14" i="28"/>
  <c r="BA146" i="28"/>
  <c r="K45" i="28"/>
  <c r="M57" i="28"/>
  <c r="M75" i="28"/>
  <c r="AA110" i="28"/>
  <c r="K34" i="28"/>
  <c r="AI147" i="28"/>
  <c r="S157" i="28"/>
  <c r="S120" i="28"/>
  <c r="S135" i="28"/>
  <c r="D120" i="28"/>
  <c r="D121" i="28"/>
  <c r="J119" i="28"/>
  <c r="BB126" i="28"/>
  <c r="BB120" i="28"/>
  <c r="BB121" i="28"/>
  <c r="J109" i="28"/>
  <c r="N12" i="28"/>
  <c r="N80" i="28"/>
  <c r="N98" i="28"/>
  <c r="N155" i="28"/>
  <c r="AU12" i="28"/>
  <c r="AU95" i="28"/>
  <c r="AU154" i="28"/>
  <c r="AI84" i="28"/>
  <c r="AI154" i="28"/>
  <c r="AI158" i="28"/>
  <c r="AC121" i="28"/>
  <c r="AC156" i="28"/>
  <c r="BA120" i="28"/>
  <c r="BA121" i="28"/>
  <c r="BA154" i="28"/>
  <c r="T26" i="28"/>
  <c r="T72" i="28"/>
  <c r="AA111" i="28"/>
  <c r="AI105" i="28"/>
  <c r="AC35" i="28"/>
  <c r="T79" i="28"/>
  <c r="AV71" i="28"/>
  <c r="AV145" i="28"/>
  <c r="T87" i="28"/>
  <c r="BA58" i="28"/>
  <c r="S132" i="28"/>
  <c r="AV141" i="28"/>
  <c r="S26" i="28"/>
  <c r="S72" i="28"/>
  <c r="S95" i="28"/>
  <c r="S154" i="28"/>
  <c r="D26" i="28"/>
  <c r="D153" i="28"/>
  <c r="D157" i="28"/>
  <c r="BB84" i="28"/>
  <c r="BB72" i="28"/>
  <c r="BB157" i="28"/>
  <c r="BB135" i="28"/>
  <c r="O94" i="28"/>
  <c r="O47" i="28"/>
  <c r="N109" i="28"/>
  <c r="N93" i="28"/>
  <c r="N157" i="28"/>
  <c r="AU26" i="28"/>
  <c r="AU157" i="28"/>
  <c r="AU156" i="28"/>
  <c r="AI47" i="28"/>
  <c r="AI155" i="28"/>
  <c r="D98" i="28"/>
  <c r="J23" i="28"/>
  <c r="BB159" i="28"/>
  <c r="N94" i="28"/>
  <c r="AU93" i="28"/>
  <c r="AI94" i="28"/>
  <c r="AA103" i="28"/>
  <c r="BB127" i="28"/>
  <c r="S133" i="28"/>
  <c r="BA55" i="28"/>
  <c r="AA123" i="28"/>
  <c r="K32" i="28"/>
  <c r="AC90" i="28"/>
  <c r="K63" i="28"/>
  <c r="AA15" i="28"/>
  <c r="AA52" i="28"/>
  <c r="T66" i="28"/>
  <c r="BB27" i="28"/>
  <c r="K48" i="28"/>
  <c r="AC99" i="28"/>
  <c r="S43" i="28"/>
  <c r="S80" i="28"/>
  <c r="S124" i="28"/>
  <c r="S156" i="28"/>
  <c r="D154" i="28"/>
  <c r="D135" i="28"/>
  <c r="O23" i="28"/>
  <c r="BB12" i="28"/>
  <c r="BB80" i="28"/>
  <c r="BB95" i="28"/>
  <c r="BB154" i="28"/>
  <c r="AN94" i="28"/>
  <c r="AN47" i="28"/>
  <c r="N23" i="28"/>
  <c r="N149" i="28"/>
  <c r="N158" i="28"/>
  <c r="AU43" i="28"/>
  <c r="AU94" i="28"/>
  <c r="AU124" i="28"/>
  <c r="AI72" i="28"/>
  <c r="AI156" i="28"/>
  <c r="AI121" i="28"/>
  <c r="AN84" i="28"/>
  <c r="AC12" i="28"/>
  <c r="AC84" i="28"/>
  <c r="AC109" i="28"/>
  <c r="AC126" i="28"/>
  <c r="BA43" i="28"/>
  <c r="BA124" i="28"/>
  <c r="BA158" i="28"/>
  <c r="BA126" i="28"/>
  <c r="BA136" i="28"/>
  <c r="N10" i="28"/>
  <c r="AW43" i="28"/>
  <c r="AW80" i="28"/>
  <c r="AW155" i="28"/>
  <c r="AW153" i="28"/>
  <c r="AW156" i="28"/>
  <c r="AW154" i="28"/>
  <c r="AW135" i="28"/>
  <c r="AW157" i="28"/>
  <c r="AW124" i="28"/>
  <c r="AW95" i="28"/>
  <c r="AW72" i="28"/>
  <c r="AW159" i="28"/>
  <c r="AW93" i="28"/>
  <c r="AW10" i="28"/>
  <c r="AW98" i="28"/>
  <c r="AW119" i="28"/>
  <c r="AW63" i="28"/>
  <c r="AW57" i="28"/>
  <c r="AW113" i="28"/>
  <c r="AW106" i="28"/>
  <c r="AW70" i="28"/>
  <c r="AW66" i="28"/>
  <c r="AW105" i="28"/>
  <c r="AW85" i="28"/>
  <c r="AW84" i="28"/>
  <c r="AW58" i="28"/>
  <c r="AW151" i="28"/>
  <c r="AW91" i="28"/>
  <c r="AW75" i="28"/>
  <c r="AW17" i="28"/>
  <c r="AW88" i="28"/>
  <c r="AW38" i="28"/>
  <c r="AW138" i="28"/>
  <c r="AW102" i="28"/>
  <c r="AW73" i="28"/>
  <c r="AW27" i="28"/>
  <c r="AW39" i="28"/>
  <c r="AW139" i="28"/>
  <c r="AW74" i="28"/>
  <c r="AW86" i="28"/>
  <c r="AW11" i="28"/>
  <c r="AW129" i="28"/>
  <c r="AW137" i="28"/>
  <c r="AW37" i="28"/>
  <c r="AW99" i="28"/>
  <c r="AW141" i="28"/>
  <c r="AW111" i="28"/>
  <c r="AW107" i="28"/>
  <c r="AW50" i="28"/>
  <c r="AW55" i="28"/>
  <c r="AW121" i="28"/>
  <c r="AW48" i="28"/>
  <c r="AW12" i="28"/>
  <c r="AW112" i="28"/>
  <c r="AW123" i="28"/>
  <c r="AW127" i="28"/>
  <c r="AW34" i="28"/>
  <c r="AW35" i="28"/>
  <c r="AW158" i="28"/>
  <c r="AW47" i="28"/>
  <c r="AW96" i="28"/>
  <c r="AW64" i="28"/>
  <c r="AW68" i="28"/>
  <c r="AW51" i="28"/>
  <c r="AW14" i="28"/>
  <c r="AW108" i="28"/>
  <c r="AW46" i="28"/>
  <c r="AW110" i="28"/>
  <c r="AW114" i="28"/>
  <c r="AW78" i="28"/>
  <c r="AW18" i="28"/>
  <c r="AW71" i="28"/>
  <c r="AW31" i="28"/>
  <c r="AW90" i="28"/>
  <c r="AW20" i="28"/>
  <c r="AW76" i="28"/>
  <c r="AW97" i="28"/>
  <c r="AW136" i="28"/>
  <c r="AW54" i="28"/>
  <c r="AW21" i="28"/>
  <c r="AW26" i="28"/>
  <c r="AW104" i="28"/>
  <c r="AW89" i="28"/>
  <c r="AW118" i="28"/>
  <c r="AW117" i="28"/>
  <c r="AW120" i="28"/>
  <c r="AW65" i="28"/>
  <c r="AW19" i="28"/>
  <c r="AW126" i="28"/>
  <c r="AW147" i="28"/>
  <c r="AW53" i="28"/>
  <c r="AW41" i="28"/>
  <c r="AW60" i="28"/>
  <c r="AW92" i="28"/>
  <c r="AW94" i="28"/>
  <c r="AW23" i="28"/>
  <c r="AW140" i="28"/>
  <c r="AW44" i="28"/>
  <c r="AW24" i="28"/>
  <c r="AW142" i="28"/>
  <c r="AW122" i="28"/>
  <c r="AW82" i="28"/>
  <c r="AW131" i="28"/>
  <c r="AW101" i="28"/>
  <c r="AW49" i="28"/>
  <c r="AW128" i="28"/>
  <c r="AW52" i="28"/>
  <c r="AW81" i="28"/>
  <c r="AW109" i="28"/>
  <c r="AW134" i="28"/>
  <c r="AW152" i="28"/>
  <c r="AW40" i="28"/>
  <c r="AW83" i="28"/>
  <c r="AW67" i="28"/>
  <c r="AW29" i="28"/>
  <c r="AW149" i="28"/>
  <c r="AW25" i="28"/>
  <c r="AW30" i="28"/>
  <c r="AW36" i="28"/>
  <c r="AW100" i="28"/>
  <c r="AW77" i="28"/>
  <c r="AW56" i="28"/>
  <c r="AW33" i="28"/>
  <c r="AW32" i="28"/>
  <c r="AW59" i="28"/>
  <c r="AW62" i="28"/>
  <c r="AW145" i="28"/>
  <c r="AW150" i="28"/>
  <c r="AW13" i="28"/>
  <c r="AW160" i="28"/>
  <c r="AW42" i="28"/>
  <c r="AW130" i="28"/>
  <c r="AW69" i="28"/>
  <c r="AW116" i="28"/>
  <c r="AW146" i="28"/>
  <c r="AW15" i="28"/>
  <c r="AW87" i="28"/>
  <c r="AW79" i="28"/>
  <c r="AW133" i="28"/>
  <c r="AW61" i="28"/>
  <c r="AW143" i="28"/>
  <c r="AW132" i="28"/>
  <c r="AW45" i="28"/>
  <c r="AW28" i="28"/>
  <c r="AW115" i="28"/>
  <c r="AW16" i="28"/>
  <c r="AW22" i="28"/>
  <c r="AW125" i="28"/>
  <c r="AW144" i="28"/>
  <c r="AW103" i="28"/>
  <c r="AW148" i="28"/>
  <c r="N30" i="28"/>
  <c r="BA91" i="28"/>
  <c r="BB115" i="28"/>
  <c r="M11" i="28"/>
  <c r="T130" i="28"/>
  <c r="S109" i="28"/>
  <c r="D80" i="28"/>
  <c r="BB43" i="28"/>
  <c r="J47" i="28"/>
  <c r="AU72" i="28"/>
  <c r="AC43" i="28"/>
  <c r="AV29" i="28"/>
  <c r="T138" i="28"/>
  <c r="D101" i="28"/>
  <c r="BA131" i="28"/>
  <c r="D137" i="28"/>
  <c r="AV39" i="28"/>
  <c r="BA125" i="28"/>
  <c r="AA41" i="28"/>
  <c r="K18" i="28"/>
  <c r="BA53" i="28"/>
  <c r="D77" i="28"/>
  <c r="AI100" i="28"/>
  <c r="AC112" i="28"/>
  <c r="T22" i="28"/>
  <c r="AA142" i="28"/>
  <c r="AV44" i="28"/>
  <c r="M150" i="28"/>
  <c r="AA83" i="28"/>
  <c r="BA78" i="28"/>
  <c r="M68" i="28"/>
  <c r="AU86" i="28"/>
  <c r="BB152" i="28"/>
  <c r="AI122" i="28"/>
  <c r="S23" i="28"/>
  <c r="S94" i="28"/>
  <c r="S126" i="28"/>
  <c r="D47" i="28"/>
  <c r="D72" i="28"/>
  <c r="D155" i="28"/>
  <c r="D159" i="28"/>
  <c r="AN23" i="28"/>
  <c r="BB26" i="28"/>
  <c r="BB93" i="28"/>
  <c r="BB124" i="28"/>
  <c r="BB156" i="28"/>
  <c r="AH94" i="28"/>
  <c r="AH47" i="28"/>
  <c r="N47" i="28"/>
  <c r="N135" i="28"/>
  <c r="AU47" i="28"/>
  <c r="AU109" i="28"/>
  <c r="AU149" i="28"/>
  <c r="AI80" i="28"/>
  <c r="AI93" i="28"/>
  <c r="AI135" i="28"/>
  <c r="J84" i="28"/>
  <c r="J85" i="30" s="1"/>
  <c r="AC95" i="28"/>
  <c r="AC119" i="28"/>
  <c r="AC149" i="28"/>
  <c r="BA47" i="28"/>
  <c r="BA72" i="28"/>
  <c r="AC92" i="28"/>
  <c r="K51" i="28"/>
  <c r="S149" i="28"/>
  <c r="D156" i="28"/>
  <c r="BB149" i="28"/>
  <c r="N159" i="28"/>
  <c r="AU119" i="28"/>
  <c r="AI23" i="28"/>
  <c r="AI159" i="28"/>
  <c r="AH84" i="28"/>
  <c r="AC98" i="28"/>
  <c r="AC153" i="28"/>
  <c r="AC158" i="28"/>
  <c r="BA80" i="28"/>
  <c r="BA153" i="28"/>
  <c r="T94" i="28"/>
  <c r="T126" i="28"/>
  <c r="AN95" i="28"/>
  <c r="M47" i="28"/>
  <c r="M84" i="28"/>
  <c r="M156" i="28"/>
  <c r="K72" i="28"/>
  <c r="K95" i="28"/>
  <c r="K135" i="28"/>
  <c r="J158" i="28"/>
  <c r="AV26" i="28"/>
  <c r="AV94" i="28"/>
  <c r="AV124" i="28"/>
  <c r="AA47" i="28"/>
  <c r="AA157" i="28"/>
  <c r="AA154" i="28"/>
  <c r="AA159" i="28"/>
  <c r="E47" i="28"/>
  <c r="E135" i="28"/>
  <c r="E154" i="28"/>
  <c r="Q120" i="28"/>
  <c r="Q157" i="28"/>
  <c r="U121" i="28"/>
  <c r="U149" i="28"/>
  <c r="AH149" i="28"/>
  <c r="AB93" i="28"/>
  <c r="AB109" i="28"/>
  <c r="AB158" i="28"/>
  <c r="AJ12" i="28"/>
  <c r="AJ121" i="28"/>
  <c r="AJ154" i="28"/>
  <c r="AJ157" i="28"/>
  <c r="AH126" i="28"/>
  <c r="C72" i="28"/>
  <c r="C157" i="28"/>
  <c r="C124" i="28"/>
  <c r="L98" i="28"/>
  <c r="L153" i="28"/>
  <c r="L158" i="28"/>
  <c r="R72" i="28"/>
  <c r="R93" i="28"/>
  <c r="R154" i="28"/>
  <c r="P120" i="28"/>
  <c r="P155" i="28"/>
  <c r="P158" i="28"/>
  <c r="V43" i="28"/>
  <c r="V119" i="28"/>
  <c r="V98" i="28"/>
  <c r="V159" i="28"/>
  <c r="AG12" i="28"/>
  <c r="AG94" i="28"/>
  <c r="AG93" i="28"/>
  <c r="AG157" i="28"/>
  <c r="BA149" i="28"/>
  <c r="BA159" i="28"/>
  <c r="T155" i="28"/>
  <c r="T154" i="28"/>
  <c r="T124" i="28"/>
  <c r="O95" i="28"/>
  <c r="M80" i="28"/>
  <c r="M154" i="28"/>
  <c r="K98" i="28"/>
  <c r="K155" i="28"/>
  <c r="AH158" i="28"/>
  <c r="AV43" i="28"/>
  <c r="AV80" i="28"/>
  <c r="AV156" i="28"/>
  <c r="AV126" i="28"/>
  <c r="AA23" i="28"/>
  <c r="AA120" i="28"/>
  <c r="AA135" i="28"/>
  <c r="AA155" i="28"/>
  <c r="AH98" i="28"/>
  <c r="E80" i="28"/>
  <c r="E126" i="28"/>
  <c r="E157" i="28"/>
  <c r="Q12" i="28"/>
  <c r="Q93" i="28"/>
  <c r="Q155" i="28"/>
  <c r="Q159" i="28"/>
  <c r="U26" i="28"/>
  <c r="U119" i="28"/>
  <c r="U126" i="28"/>
  <c r="J120" i="28"/>
  <c r="J149" i="28"/>
  <c r="AB43" i="28"/>
  <c r="AB94" i="28"/>
  <c r="AB149" i="28"/>
  <c r="AJ43" i="28"/>
  <c r="AJ47" i="28"/>
  <c r="AJ120" i="28"/>
  <c r="AJ155" i="28"/>
  <c r="AN126" i="28"/>
  <c r="C43" i="28"/>
  <c r="C109" i="28"/>
  <c r="C110" i="30" s="1"/>
  <c r="C158" i="28"/>
  <c r="L84" i="28"/>
  <c r="L93" i="28"/>
  <c r="L149" i="28"/>
  <c r="R109" i="28"/>
  <c r="R84" i="28"/>
  <c r="R98" i="28"/>
  <c r="R135" i="28"/>
  <c r="P12" i="28"/>
  <c r="P93" i="28"/>
  <c r="P154" i="28"/>
  <c r="P149" i="28"/>
  <c r="Q154" i="28"/>
  <c r="U72" i="28"/>
  <c r="U98" i="28"/>
  <c r="U158" i="28"/>
  <c r="AN69" i="28"/>
  <c r="O26" i="28"/>
  <c r="AB26" i="28"/>
  <c r="AB153" i="28"/>
  <c r="AB119" i="28"/>
  <c r="AB159" i="28"/>
  <c r="AJ72" i="28"/>
  <c r="AJ94" i="28"/>
  <c r="AJ156" i="28"/>
  <c r="AJ159" i="28"/>
  <c r="J126" i="28"/>
  <c r="C80" i="28"/>
  <c r="L12" i="28"/>
  <c r="L72" i="28"/>
  <c r="L154" i="28"/>
  <c r="L124" i="28"/>
  <c r="R12" i="28"/>
  <c r="R80" i="28"/>
  <c r="R124" i="28"/>
  <c r="R156" i="28"/>
  <c r="P47" i="28"/>
  <c r="P95" i="28"/>
  <c r="P156" i="28"/>
  <c r="V26" i="28"/>
  <c r="V120" i="28"/>
  <c r="V93" i="28"/>
  <c r="AG72" i="28"/>
  <c r="AG149" i="28"/>
  <c r="AG135" i="28"/>
  <c r="O12" i="28"/>
  <c r="E12" i="28"/>
  <c r="E120" i="28"/>
  <c r="E159" i="28"/>
  <c r="E149" i="28"/>
  <c r="Q26" i="28"/>
  <c r="Q94" i="28"/>
  <c r="Q156" i="28"/>
  <c r="U23" i="28"/>
  <c r="U95" i="28"/>
  <c r="U93" i="28"/>
  <c r="U153" i="28"/>
  <c r="J69" i="28"/>
  <c r="J70" i="30" s="1"/>
  <c r="AN26" i="28"/>
  <c r="AB98" i="28"/>
  <c r="AB154" i="28"/>
  <c r="AB157" i="28"/>
  <c r="AJ80" i="28"/>
  <c r="AJ109" i="28"/>
  <c r="AJ126" i="28"/>
  <c r="C12" i="28"/>
  <c r="L26" i="28"/>
  <c r="L80" i="28"/>
  <c r="L155" i="28"/>
  <c r="L157" i="28"/>
  <c r="R43" i="28"/>
  <c r="R119" i="28"/>
  <c r="R126" i="28"/>
  <c r="R159" i="28"/>
  <c r="P23" i="28"/>
  <c r="P94" i="28"/>
  <c r="P157" i="28"/>
  <c r="V72" i="28"/>
  <c r="V121" i="28"/>
  <c r="V135" i="28"/>
  <c r="E121" i="28"/>
  <c r="E94" i="28"/>
  <c r="E158" i="28"/>
  <c r="Q43" i="28"/>
  <c r="Q109" i="28"/>
  <c r="Q124" i="28"/>
  <c r="U47" i="28"/>
  <c r="U135" i="28"/>
  <c r="U120" i="28"/>
  <c r="U155" i="28"/>
  <c r="AH26" i="28"/>
  <c r="AB12" i="28"/>
  <c r="AB155" i="28"/>
  <c r="AB121" i="28"/>
  <c r="AJ23" i="28"/>
  <c r="AJ119" i="28"/>
  <c r="AJ124" i="28"/>
  <c r="C26" i="28"/>
  <c r="C93" i="28"/>
  <c r="L47" i="28"/>
  <c r="L94" i="28"/>
  <c r="L156" i="28"/>
  <c r="L135" i="28"/>
  <c r="R26" i="28"/>
  <c r="R120" i="28"/>
  <c r="R95" i="28"/>
  <c r="P84" i="28"/>
  <c r="P109" i="28"/>
  <c r="P135" i="28"/>
  <c r="V80" i="28"/>
  <c r="V84" i="28"/>
  <c r="V154" i="28"/>
  <c r="AG26" i="28"/>
  <c r="AG109" i="28"/>
  <c r="AG124" i="28"/>
  <c r="AG156" i="28"/>
  <c r="J12" i="28"/>
  <c r="T93" i="28"/>
  <c r="T159" i="28"/>
  <c r="M12" i="28"/>
  <c r="M26" i="28"/>
  <c r="M98" i="28"/>
  <c r="M153" i="28"/>
  <c r="K84" i="28"/>
  <c r="K109" i="28"/>
  <c r="K158" i="28"/>
  <c r="AN121" i="28"/>
  <c r="J93" i="28"/>
  <c r="AV84" i="28"/>
  <c r="AV153" i="28"/>
  <c r="AV157" i="28"/>
  <c r="AA80" i="28"/>
  <c r="AA119" i="28"/>
  <c r="AA149" i="28"/>
  <c r="O98" i="28"/>
  <c r="E43" i="28"/>
  <c r="E95" i="28"/>
  <c r="E109" i="28"/>
  <c r="Q23" i="28"/>
  <c r="Q95" i="28"/>
  <c r="Q119" i="28"/>
  <c r="Q126" i="28"/>
  <c r="U43" i="28"/>
  <c r="U84" i="28"/>
  <c r="U154" i="28"/>
  <c r="U157" i="28"/>
  <c r="O120" i="28"/>
  <c r="J26" i="28"/>
  <c r="AB84" i="28"/>
  <c r="AB156" i="28"/>
  <c r="AB135" i="28"/>
  <c r="AJ95" i="28"/>
  <c r="AJ98" i="28"/>
  <c r="AJ149" i="28"/>
  <c r="C95" i="28"/>
  <c r="C135" i="28"/>
  <c r="L23" i="28"/>
  <c r="L109" i="28"/>
  <c r="L95" i="28"/>
  <c r="L159" i="28"/>
  <c r="R23" i="28"/>
  <c r="R121" i="28"/>
  <c r="R153" i="28"/>
  <c r="P69" i="28"/>
  <c r="P72" i="28"/>
  <c r="P119" i="28"/>
  <c r="P159" i="28"/>
  <c r="AI157" i="28"/>
  <c r="O84" i="28"/>
  <c r="AC47" i="28"/>
  <c r="AC72" i="28"/>
  <c r="AC94" i="28"/>
  <c r="AC124" i="28"/>
  <c r="BA26" i="28"/>
  <c r="BA84" i="28"/>
  <c r="BA95" i="28"/>
  <c r="BA156" i="28"/>
  <c r="T12" i="28"/>
  <c r="T80" i="28"/>
  <c r="T120" i="28"/>
  <c r="T135" i="28"/>
  <c r="M95" i="28"/>
  <c r="M93" i="28"/>
  <c r="M155" i="28"/>
  <c r="K23" i="28"/>
  <c r="K119" i="28"/>
  <c r="K124" i="28"/>
  <c r="O158" i="28"/>
  <c r="J121" i="28"/>
  <c r="AH93" i="28"/>
  <c r="AV47" i="28"/>
  <c r="AV154" i="28"/>
  <c r="AV121" i="28"/>
  <c r="AA84" i="28"/>
  <c r="AA93" i="28"/>
  <c r="AA121" i="28"/>
  <c r="AA158" i="28"/>
  <c r="AN98" i="28"/>
  <c r="E26" i="28"/>
  <c r="E98" i="28"/>
  <c r="E153" i="28"/>
  <c r="Q72" i="28"/>
  <c r="Q84" i="28"/>
  <c r="Q121" i="28"/>
  <c r="Q149" i="28"/>
  <c r="U12" i="28"/>
  <c r="U94" i="28"/>
  <c r="U156" i="28"/>
  <c r="U159" i="28"/>
  <c r="AN120" i="28"/>
  <c r="O149" i="28"/>
  <c r="AB47" i="28"/>
  <c r="AB72" i="28"/>
  <c r="AB120" i="28"/>
  <c r="AB124" i="28"/>
  <c r="AJ26" i="28"/>
  <c r="AJ93" i="28"/>
  <c r="AJ158" i="28"/>
  <c r="C47" i="28"/>
  <c r="C120" i="28"/>
  <c r="C159" i="28"/>
  <c r="C160" i="30" s="1"/>
  <c r="L43" i="28"/>
  <c r="L119" i="28"/>
  <c r="L120" i="28"/>
  <c r="R47" i="28"/>
  <c r="R158" i="28"/>
  <c r="R155" i="28"/>
  <c r="P43" i="28"/>
  <c r="P80" i="28"/>
  <c r="P121" i="28"/>
  <c r="P124" i="28"/>
  <c r="V94" i="28"/>
  <c r="V95" i="28"/>
  <c r="V153" i="28"/>
  <c r="AG47" i="28"/>
  <c r="AG120" i="28"/>
  <c r="AG121" i="28"/>
  <c r="T47" i="28"/>
  <c r="T98" i="28"/>
  <c r="T95" i="28"/>
  <c r="M72" i="28"/>
  <c r="M119" i="28"/>
  <c r="M159" i="28"/>
  <c r="M157" i="28"/>
  <c r="K47" i="28"/>
  <c r="K121" i="28"/>
  <c r="K153" i="28"/>
  <c r="AN158" i="28"/>
  <c r="AH121" i="28"/>
  <c r="AV72" i="28"/>
  <c r="AV155" i="28"/>
  <c r="AV135" i="28"/>
  <c r="AA26" i="28"/>
  <c r="AA98" i="28"/>
  <c r="AA153" i="28"/>
  <c r="J98" i="28"/>
  <c r="E72" i="28"/>
  <c r="E124" i="28"/>
  <c r="E155" i="28"/>
  <c r="Q80" i="28"/>
  <c r="Q98" i="28"/>
  <c r="Q153" i="28"/>
  <c r="Q158" i="28"/>
  <c r="U80" i="28"/>
  <c r="U109" i="28"/>
  <c r="U124" i="28"/>
  <c r="AH120" i="28"/>
  <c r="AN149" i="28"/>
  <c r="AB23" i="28"/>
  <c r="AB80" i="28"/>
  <c r="AB95" i="28"/>
  <c r="AB126" i="28"/>
  <c r="AJ84" i="28"/>
  <c r="AJ135" i="28"/>
  <c r="AJ153" i="28"/>
  <c r="O126" i="28"/>
  <c r="C94" i="28"/>
  <c r="C95" i="30" s="1"/>
  <c r="C149" i="28"/>
  <c r="L121" i="28"/>
  <c r="L126" i="28"/>
  <c r="R94" i="28"/>
  <c r="R149" i="28"/>
  <c r="AG43" i="28"/>
  <c r="AG80" i="28"/>
  <c r="AG95" i="28"/>
  <c r="AG154" i="28"/>
  <c r="AN12" i="28"/>
  <c r="V12" i="28"/>
  <c r="V124" i="28"/>
  <c r="V126" i="28"/>
  <c r="V156" i="28"/>
  <c r="AG23" i="28"/>
  <c r="AG119" i="28"/>
  <c r="AG126" i="28"/>
  <c r="AG159" i="28"/>
  <c r="AH12" i="28"/>
  <c r="S173" i="28"/>
  <c r="BH173" i="28" s="1"/>
  <c r="N14" i="17" s="1"/>
  <c r="N150" i="17"/>
  <c r="R157" i="28"/>
  <c r="P26" i="28"/>
  <c r="P98" i="28"/>
  <c r="P153" i="28"/>
  <c r="P126" i="28"/>
  <c r="V23" i="28"/>
  <c r="V158" i="28"/>
  <c r="V155" i="28"/>
  <c r="AG98" i="28"/>
  <c r="AG153" i="28"/>
  <c r="V47" i="28"/>
  <c r="V109" i="28"/>
  <c r="V149" i="28"/>
  <c r="V157" i="28"/>
  <c r="AG84" i="28"/>
  <c r="AG158" i="28"/>
  <c r="AG155" i="28"/>
  <c r="N147" i="17"/>
  <c r="N75" i="17"/>
  <c r="N103" i="17"/>
  <c r="N30" i="17"/>
  <c r="N110" i="17"/>
  <c r="N74" i="17"/>
  <c r="N152" i="17"/>
  <c r="N73" i="17"/>
  <c r="N104" i="17"/>
  <c r="N28" i="17"/>
  <c r="N140" i="17"/>
  <c r="N32" i="17"/>
  <c r="N44" i="17"/>
  <c r="N149" i="17"/>
  <c r="N100" i="17"/>
  <c r="N121" i="17"/>
  <c r="N109" i="17"/>
  <c r="N66" i="17"/>
  <c r="N81" i="17"/>
  <c r="N91" i="17"/>
  <c r="N57" i="17"/>
  <c r="N29" i="17"/>
  <c r="N107" i="17"/>
  <c r="N59" i="17"/>
  <c r="N153" i="17"/>
  <c r="N34" i="17"/>
  <c r="N148" i="17"/>
  <c r="N56" i="17"/>
  <c r="N120" i="17"/>
  <c r="N136" i="17"/>
  <c r="N99" i="17"/>
  <c r="N40" i="17"/>
  <c r="N111" i="17"/>
  <c r="N160" i="17"/>
  <c r="N96" i="17"/>
  <c r="N55" i="17"/>
  <c r="N106" i="17"/>
  <c r="N125" i="17"/>
  <c r="N108" i="17"/>
  <c r="N60" i="17"/>
  <c r="N31" i="17"/>
  <c r="N24" i="17"/>
  <c r="N76" i="17"/>
  <c r="N114" i="17"/>
  <c r="O153" i="28"/>
  <c r="O124" i="28"/>
  <c r="J135" i="28"/>
  <c r="AH155" i="28"/>
  <c r="N126" i="17"/>
  <c r="N80" i="17"/>
  <c r="N43" i="17"/>
  <c r="AH72" i="28"/>
  <c r="O154" i="28"/>
  <c r="J153" i="28"/>
  <c r="J154" i="28"/>
  <c r="AH43" i="28"/>
  <c r="N146" i="17"/>
  <c r="N33" i="17"/>
  <c r="N78" i="17"/>
  <c r="N84" i="17"/>
  <c r="O159" i="28"/>
  <c r="AN135" i="28"/>
  <c r="AH157" i="28"/>
  <c r="O135" i="28"/>
  <c r="J124" i="28"/>
  <c r="AN156" i="28"/>
  <c r="AH80" i="28"/>
  <c r="N53" i="17"/>
  <c r="N83" i="17"/>
  <c r="N123" i="17"/>
  <c r="N42" i="17"/>
  <c r="O43" i="28"/>
  <c r="AN124" i="28"/>
  <c r="AN154" i="28"/>
  <c r="AH156" i="28"/>
  <c r="AN43" i="28"/>
  <c r="N105" i="17"/>
  <c r="N27" i="17"/>
  <c r="AN159" i="28"/>
  <c r="O72" i="28"/>
  <c r="O155" i="28"/>
  <c r="J155" i="28"/>
  <c r="J156" i="28"/>
  <c r="N98" i="17"/>
  <c r="N79" i="17"/>
  <c r="N15" i="17"/>
  <c r="N52" i="17"/>
  <c r="N97" i="17"/>
  <c r="N36" i="17"/>
  <c r="AH159" i="28"/>
  <c r="J157" i="28"/>
  <c r="O156" i="28"/>
  <c r="AH154" i="28"/>
  <c r="J80" i="28"/>
  <c r="N35" i="17"/>
  <c r="N124" i="17"/>
  <c r="N113" i="17"/>
  <c r="N13" i="17"/>
  <c r="N122" i="17"/>
  <c r="N51" i="17"/>
  <c r="AN72" i="28"/>
  <c r="AN157" i="28"/>
  <c r="O80" i="28"/>
  <c r="AH124" i="28"/>
  <c r="AH153" i="28"/>
  <c r="AN80" i="28"/>
  <c r="J159" i="28"/>
  <c r="J72" i="28"/>
  <c r="AH135" i="28"/>
  <c r="O157" i="28"/>
  <c r="AN153" i="28"/>
  <c r="AN155" i="28"/>
  <c r="J43" i="28"/>
  <c r="Y87" i="17"/>
  <c r="X87" i="17"/>
  <c r="Z87" i="17"/>
  <c r="W87" i="17"/>
  <c r="Z85" i="17"/>
  <c r="Y85" i="17"/>
  <c r="X85" i="17"/>
  <c r="W85" i="17"/>
  <c r="AI9" i="30"/>
  <c r="AI7" i="30" s="1"/>
  <c r="N9" i="30"/>
  <c r="N7" i="30" s="1"/>
  <c r="U321" i="28"/>
  <c r="AG321" i="28"/>
  <c r="AU322" i="28"/>
  <c r="R9" i="30"/>
  <c r="R7" i="30" s="1"/>
  <c r="AV9" i="30"/>
  <c r="AV7" i="30" s="1"/>
  <c r="V321" i="28"/>
  <c r="BH241" i="28"/>
  <c r="N82" i="17" s="1"/>
  <c r="BH246" i="28"/>
  <c r="N87" i="17" s="1"/>
  <c r="BH224" i="28"/>
  <c r="N65" i="17" s="1"/>
  <c r="BH245" i="28"/>
  <c r="N86" i="17" s="1"/>
  <c r="BH244" i="28"/>
  <c r="N85" i="17" s="1"/>
  <c r="BH288" i="28"/>
  <c r="N129" i="17" s="1"/>
  <c r="BH227" i="28"/>
  <c r="N68" i="17" s="1"/>
  <c r="BH197" i="28"/>
  <c r="N38" i="17" s="1"/>
  <c r="BH289" i="28"/>
  <c r="N130" i="17" s="1"/>
  <c r="BH236" i="28"/>
  <c r="N77" i="17" s="1"/>
  <c r="BH226" i="28"/>
  <c r="N67" i="17" s="1"/>
  <c r="BH286" i="28"/>
  <c r="N127" i="17" s="1"/>
  <c r="BH260" i="28"/>
  <c r="N101" i="17" s="1"/>
  <c r="BH185" i="28"/>
  <c r="N26" i="17" s="1"/>
  <c r="E9" i="28"/>
  <c r="E10" i="30" s="1"/>
  <c r="E169" i="28"/>
  <c r="D9" i="28"/>
  <c r="D169" i="28"/>
  <c r="AA322" i="28"/>
  <c r="AA321" i="28"/>
  <c r="M9" i="30"/>
  <c r="M7" i="30" s="1"/>
  <c r="S9" i="30"/>
  <c r="S7" i="30" s="1"/>
  <c r="AU10" i="30"/>
  <c r="AU9" i="28"/>
  <c r="AV10" i="30"/>
  <c r="AV9" i="28"/>
  <c r="U10" i="30"/>
  <c r="U9" i="28"/>
  <c r="AG10" i="30"/>
  <c r="AG9" i="28"/>
  <c r="T10" i="30"/>
  <c r="T9" i="28"/>
  <c r="S10" i="30"/>
  <c r="S9" i="28"/>
  <c r="BB10" i="30"/>
  <c r="BB9" i="28"/>
  <c r="BA10" i="30"/>
  <c r="BA9" i="28"/>
  <c r="AA10" i="30"/>
  <c r="AA9" i="28"/>
  <c r="N10" i="30"/>
  <c r="N9" i="28"/>
  <c r="M10" i="30"/>
  <c r="M9" i="28"/>
  <c r="V10" i="30"/>
  <c r="V9" i="28"/>
  <c r="AJ10" i="30"/>
  <c r="AJ9" i="28"/>
  <c r="AI10" i="30"/>
  <c r="AI9" i="28"/>
  <c r="AC10" i="30"/>
  <c r="AC9" i="28"/>
  <c r="K10" i="30"/>
  <c r="K9" i="28"/>
  <c r="Q10" i="30"/>
  <c r="Q9" i="28"/>
  <c r="AB10" i="30"/>
  <c r="AB9" i="28"/>
  <c r="L10" i="30"/>
  <c r="L9" i="28"/>
  <c r="R10" i="30"/>
  <c r="R9" i="28"/>
  <c r="P10" i="30"/>
  <c r="P9" i="28"/>
  <c r="D10" i="30"/>
  <c r="K9" i="30"/>
  <c r="K7" i="30" s="1"/>
  <c r="E9" i="30"/>
  <c r="E7" i="30" s="1"/>
  <c r="U50" i="28"/>
  <c r="AH104" i="28"/>
  <c r="J104" i="28"/>
  <c r="O104" i="28"/>
  <c r="V104" i="28"/>
  <c r="AG104" i="28"/>
  <c r="P104" i="28"/>
  <c r="R104" i="28"/>
  <c r="AJ104" i="28"/>
  <c r="L104" i="28"/>
  <c r="C104" i="28"/>
  <c r="E104" i="28"/>
  <c r="AB104" i="28"/>
  <c r="U104" i="28"/>
  <c r="J64" i="28"/>
  <c r="AH64" i="28"/>
  <c r="AN64" i="28"/>
  <c r="O64" i="28"/>
  <c r="AG64" i="28"/>
  <c r="V64" i="28"/>
  <c r="P64" i="28"/>
  <c r="L64" i="28"/>
  <c r="R64" i="28"/>
  <c r="AJ64" i="28"/>
  <c r="AB64" i="28"/>
  <c r="U64" i="28"/>
  <c r="E64" i="28"/>
  <c r="J143" i="28"/>
  <c r="AH143" i="28"/>
  <c r="AN143" i="28"/>
  <c r="O143" i="28"/>
  <c r="V143" i="28"/>
  <c r="AG143" i="28"/>
  <c r="C143" i="28"/>
  <c r="P143" i="28"/>
  <c r="R143" i="28"/>
  <c r="AJ143" i="28"/>
  <c r="L143" i="28"/>
  <c r="U143" i="28"/>
  <c r="E143" i="28"/>
  <c r="Q143" i="28"/>
  <c r="AB143" i="28"/>
  <c r="J118" i="28"/>
  <c r="AH118" i="28"/>
  <c r="AN118" i="28"/>
  <c r="O118" i="28"/>
  <c r="AG118" i="28"/>
  <c r="V118" i="28"/>
  <c r="P118" i="28"/>
  <c r="AJ118" i="28"/>
  <c r="R118" i="28"/>
  <c r="Q118" i="28"/>
  <c r="U118" i="28"/>
  <c r="E118" i="28"/>
  <c r="AB118" i="28"/>
  <c r="AV118" i="28"/>
  <c r="AH33" i="28"/>
  <c r="J33" i="28"/>
  <c r="O33" i="28"/>
  <c r="AG33" i="28"/>
  <c r="V33" i="28"/>
  <c r="L33" i="28"/>
  <c r="P33" i="28"/>
  <c r="R33" i="28"/>
  <c r="AJ33" i="28"/>
  <c r="U33" i="28"/>
  <c r="Q33" i="28"/>
  <c r="AB33" i="28"/>
  <c r="C33" i="28"/>
  <c r="AA33" i="28"/>
  <c r="AH16" i="28"/>
  <c r="J16" i="28"/>
  <c r="AN16" i="28"/>
  <c r="O16" i="28"/>
  <c r="AG16" i="28"/>
  <c r="V16" i="28"/>
  <c r="AJ16" i="28"/>
  <c r="R16" i="28"/>
  <c r="L16" i="28"/>
  <c r="E16" i="28"/>
  <c r="AB16" i="28"/>
  <c r="U16" i="28"/>
  <c r="Q16" i="28"/>
  <c r="J13" i="28"/>
  <c r="AH13" i="28"/>
  <c r="AN13" i="28"/>
  <c r="O13" i="28"/>
  <c r="AG13" i="28"/>
  <c r="AJ13" i="28"/>
  <c r="L13" i="28"/>
  <c r="R13" i="28"/>
  <c r="V13" i="28"/>
  <c r="P13" i="28"/>
  <c r="C13" i="28"/>
  <c r="U13" i="28"/>
  <c r="E13" i="28"/>
  <c r="AB13" i="28"/>
  <c r="Q13" i="28"/>
  <c r="AH128" i="28"/>
  <c r="J128" i="28"/>
  <c r="AN128" i="28"/>
  <c r="O128" i="28"/>
  <c r="AG128" i="28"/>
  <c r="AJ128" i="28"/>
  <c r="V128" i="28"/>
  <c r="L128" i="28"/>
  <c r="P128" i="28"/>
  <c r="E128" i="28"/>
  <c r="U128" i="28"/>
  <c r="Q128" i="28"/>
  <c r="J114" i="28"/>
  <c r="AH114" i="28"/>
  <c r="AN114" i="28"/>
  <c r="O114" i="28"/>
  <c r="V114" i="28"/>
  <c r="AG114" i="28"/>
  <c r="L114" i="28"/>
  <c r="P114" i="28"/>
  <c r="C114" i="28"/>
  <c r="R114" i="28"/>
  <c r="AB114" i="28"/>
  <c r="E114" i="28"/>
  <c r="Q114" i="28"/>
  <c r="U114" i="28"/>
  <c r="AH96" i="28"/>
  <c r="J96" i="28"/>
  <c r="AN96" i="28"/>
  <c r="O96" i="28"/>
  <c r="V96" i="28"/>
  <c r="AG96" i="28"/>
  <c r="R96" i="28"/>
  <c r="L96" i="28"/>
  <c r="P96" i="28"/>
  <c r="C96" i="28"/>
  <c r="AJ96" i="28"/>
  <c r="Q96" i="28"/>
  <c r="E96" i="28"/>
  <c r="U96" i="28"/>
  <c r="AB96" i="28"/>
  <c r="AA96" i="28"/>
  <c r="J82" i="28"/>
  <c r="AH82" i="28"/>
  <c r="AN82" i="28"/>
  <c r="O82" i="28"/>
  <c r="AJ82" i="28"/>
  <c r="P82" i="28"/>
  <c r="L82" i="28"/>
  <c r="V82" i="28"/>
  <c r="R82" i="28"/>
  <c r="C82" i="28"/>
  <c r="AB82" i="28"/>
  <c r="Q82" i="28"/>
  <c r="U82" i="28"/>
  <c r="AH59" i="28"/>
  <c r="J59" i="28"/>
  <c r="O59" i="28"/>
  <c r="AG59" i="28"/>
  <c r="R59" i="28"/>
  <c r="L59" i="28"/>
  <c r="P59" i="28"/>
  <c r="C59" i="28"/>
  <c r="V59" i="28"/>
  <c r="AJ59" i="28"/>
  <c r="Q59" i="28"/>
  <c r="U59" i="28"/>
  <c r="E59" i="28"/>
  <c r="AB59" i="28"/>
  <c r="AA59" i="28"/>
  <c r="J56" i="28"/>
  <c r="AH56" i="28"/>
  <c r="AN56" i="28"/>
  <c r="O56" i="28"/>
  <c r="AG56" i="28"/>
  <c r="V56" i="28"/>
  <c r="AJ56" i="28"/>
  <c r="L56" i="28"/>
  <c r="R56" i="28"/>
  <c r="U56" i="28"/>
  <c r="Q56" i="28"/>
  <c r="AB56" i="28"/>
  <c r="E56" i="28"/>
  <c r="AV56" i="28"/>
  <c r="AH28" i="28"/>
  <c r="J28" i="28"/>
  <c r="AN28" i="28"/>
  <c r="V28" i="28"/>
  <c r="AG28" i="28"/>
  <c r="L28" i="28"/>
  <c r="C28" i="28"/>
  <c r="P28" i="28"/>
  <c r="R28" i="28"/>
  <c r="AJ28" i="28"/>
  <c r="U28" i="28"/>
  <c r="Q28" i="28"/>
  <c r="E28" i="28"/>
  <c r="AB28" i="28"/>
  <c r="AH85" i="28"/>
  <c r="J85" i="28"/>
  <c r="AN85" i="28"/>
  <c r="AG85" i="28"/>
  <c r="V85" i="28"/>
  <c r="P85" i="28"/>
  <c r="L85" i="28"/>
  <c r="C85" i="28"/>
  <c r="R85" i="28"/>
  <c r="AJ85" i="28"/>
  <c r="AB85" i="28"/>
  <c r="Q85" i="28"/>
  <c r="U85" i="28"/>
  <c r="AA85" i="28"/>
  <c r="J148" i="28"/>
  <c r="AH148" i="28"/>
  <c r="AN148" i="28"/>
  <c r="V148" i="28"/>
  <c r="AG148" i="28"/>
  <c r="P148" i="28"/>
  <c r="R148" i="28"/>
  <c r="L148" i="28"/>
  <c r="AJ148" i="28"/>
  <c r="Q148" i="28"/>
  <c r="AB148" i="28"/>
  <c r="E148" i="28"/>
  <c r="U148" i="28"/>
  <c r="AV148" i="28"/>
  <c r="J49" i="28"/>
  <c r="AH49" i="28"/>
  <c r="AN49" i="28"/>
  <c r="O49" i="28"/>
  <c r="AG49" i="28"/>
  <c r="V49" i="28"/>
  <c r="P49" i="28"/>
  <c r="AJ49" i="28"/>
  <c r="L49" i="28"/>
  <c r="C49" i="28"/>
  <c r="R49" i="28"/>
  <c r="Q49" i="28"/>
  <c r="AB49" i="28"/>
  <c r="U49" i="28"/>
  <c r="E49" i="28"/>
  <c r="AA49" i="28"/>
  <c r="J37" i="28"/>
  <c r="AH37" i="28"/>
  <c r="AN37" i="28"/>
  <c r="O37" i="28"/>
  <c r="AG37" i="28"/>
  <c r="V37" i="28"/>
  <c r="L37" i="28"/>
  <c r="C37" i="28"/>
  <c r="P37" i="28"/>
  <c r="R37" i="28"/>
  <c r="Q37" i="28"/>
  <c r="U37" i="28"/>
  <c r="E37" i="28"/>
  <c r="S45" i="28"/>
  <c r="S28" i="28"/>
  <c r="S10" i="28"/>
  <c r="S24" i="28"/>
  <c r="S71" i="28"/>
  <c r="S66" i="28"/>
  <c r="S111" i="28"/>
  <c r="S127" i="28"/>
  <c r="S105" i="28"/>
  <c r="S116" i="28"/>
  <c r="S128" i="28"/>
  <c r="S143" i="28"/>
  <c r="D20" i="28"/>
  <c r="D73" i="28"/>
  <c r="D29" i="28"/>
  <c r="D39" i="28"/>
  <c r="D61" i="28"/>
  <c r="D51" i="28"/>
  <c r="D85" i="28"/>
  <c r="D89" i="28"/>
  <c r="D104" i="28"/>
  <c r="D145" i="28"/>
  <c r="D127" i="28"/>
  <c r="BB34" i="28"/>
  <c r="BB33" i="28"/>
  <c r="BB40" i="28"/>
  <c r="BB58" i="28"/>
  <c r="BB55" i="28"/>
  <c r="BB132" i="28"/>
  <c r="BB67" i="28"/>
  <c r="BB49" i="28"/>
  <c r="BB117" i="28"/>
  <c r="BB87" i="28"/>
  <c r="BB148" i="28"/>
  <c r="BB130" i="28"/>
  <c r="N22" i="28"/>
  <c r="N35" i="28"/>
  <c r="N79" i="28"/>
  <c r="N14" i="28"/>
  <c r="N24" i="28"/>
  <c r="N59" i="28"/>
  <c r="N64" i="28"/>
  <c r="N103" i="28"/>
  <c r="N75" i="28"/>
  <c r="N107" i="28"/>
  <c r="N138" i="28"/>
  <c r="N88" i="28"/>
  <c r="N152" i="28"/>
  <c r="N151" i="28"/>
  <c r="AU35" i="28"/>
  <c r="AU13" i="28"/>
  <c r="AU27" i="28"/>
  <c r="AU41" i="28"/>
  <c r="AU57" i="28"/>
  <c r="AU148" i="28"/>
  <c r="AU56" i="28"/>
  <c r="AU79" i="28"/>
  <c r="AU75" i="28"/>
  <c r="AU90" i="28"/>
  <c r="AU112" i="28"/>
  <c r="AU151" i="28"/>
  <c r="AI31" i="28"/>
  <c r="AI10" i="28"/>
  <c r="AI17" i="28"/>
  <c r="AI46" i="28"/>
  <c r="AI56" i="28"/>
  <c r="AI58" i="28"/>
  <c r="AI55" i="28"/>
  <c r="AI57" i="28"/>
  <c r="AI78" i="28"/>
  <c r="AI111" i="28"/>
  <c r="AI148" i="28"/>
  <c r="AI143" i="28"/>
  <c r="AC30" i="28"/>
  <c r="AC10" i="28"/>
  <c r="AC24" i="28"/>
  <c r="AC64" i="28"/>
  <c r="AC59" i="28"/>
  <c r="AC114" i="28"/>
  <c r="AC91" i="28"/>
  <c r="AC53" i="28"/>
  <c r="AC103" i="28"/>
  <c r="AC102" i="28"/>
  <c r="AC136" i="28"/>
  <c r="AC141" i="28"/>
  <c r="AC145" i="28"/>
  <c r="AC122" i="28"/>
  <c r="BA81" i="28"/>
  <c r="BA42" i="28"/>
  <c r="BA10" i="28"/>
  <c r="BA31" i="28"/>
  <c r="BA33" i="28"/>
  <c r="BA76" i="28"/>
  <c r="BA142" i="28"/>
  <c r="BA61" i="28"/>
  <c r="BA90" i="28"/>
  <c r="BA111" i="28"/>
  <c r="BA114" i="28"/>
  <c r="BA102" i="28"/>
  <c r="T24" i="28"/>
  <c r="T37" i="28"/>
  <c r="T41" i="28"/>
  <c r="T36" i="28"/>
  <c r="T35" i="28"/>
  <c r="T73" i="28"/>
  <c r="T99" i="28"/>
  <c r="T145" i="28"/>
  <c r="T90" i="28"/>
  <c r="T114" i="28"/>
  <c r="T134" i="28"/>
  <c r="T131" i="28"/>
  <c r="M42" i="28"/>
  <c r="M10" i="28"/>
  <c r="M27" i="28"/>
  <c r="M34" i="28"/>
  <c r="M53" i="28"/>
  <c r="M81" i="28"/>
  <c r="M82" i="28"/>
  <c r="M125" i="28"/>
  <c r="M86" i="28"/>
  <c r="M108" i="28"/>
  <c r="M145" i="28"/>
  <c r="M132" i="28"/>
  <c r="M151" i="28"/>
  <c r="K68" i="28"/>
  <c r="K44" i="28"/>
  <c r="K13" i="28"/>
  <c r="K71" i="28"/>
  <c r="K73" i="28"/>
  <c r="K82" i="28"/>
  <c r="K56" i="28"/>
  <c r="K117" i="28"/>
  <c r="K118" i="28"/>
  <c r="K114" i="28"/>
  <c r="K150" i="28"/>
  <c r="AV36" i="28"/>
  <c r="AV28" i="28"/>
  <c r="AV40" i="28"/>
  <c r="AV61" i="28"/>
  <c r="AV82" i="28"/>
  <c r="AV65" i="28"/>
  <c r="AV116" i="28"/>
  <c r="AV91" i="28"/>
  <c r="AV128" i="28"/>
  <c r="AV146" i="28"/>
  <c r="AA29" i="28"/>
  <c r="AA34" i="28"/>
  <c r="AA13" i="28"/>
  <c r="AA42" i="28"/>
  <c r="AA82" i="28"/>
  <c r="AA127" i="28"/>
  <c r="AA97" i="28"/>
  <c r="AA91" i="28"/>
  <c r="AA151" i="28"/>
  <c r="J136" i="28"/>
  <c r="AH136" i="28"/>
  <c r="O136" i="28"/>
  <c r="V136" i="28"/>
  <c r="AG136" i="28"/>
  <c r="R136" i="28"/>
  <c r="L136" i="28"/>
  <c r="C136" i="28"/>
  <c r="P136" i="28"/>
  <c r="AJ136" i="28"/>
  <c r="U136" i="28"/>
  <c r="Q136" i="28"/>
  <c r="AB136" i="28"/>
  <c r="E136" i="28"/>
  <c r="J55" i="28"/>
  <c r="AH55" i="28"/>
  <c r="AN55" i="28"/>
  <c r="O55" i="28"/>
  <c r="AG55" i="28"/>
  <c r="C55" i="28"/>
  <c r="AJ55" i="28"/>
  <c r="L55" i="28"/>
  <c r="P55" i="28"/>
  <c r="V55" i="28"/>
  <c r="R55" i="28"/>
  <c r="Q55" i="28"/>
  <c r="U55" i="28"/>
  <c r="E55" i="28"/>
  <c r="AV55" i="28"/>
  <c r="AH39" i="28"/>
  <c r="J39" i="28"/>
  <c r="AN39" i="28"/>
  <c r="O39" i="28"/>
  <c r="AG39" i="28"/>
  <c r="AJ39" i="28"/>
  <c r="V39" i="28"/>
  <c r="R39" i="28"/>
  <c r="P39" i="28"/>
  <c r="L39" i="28"/>
  <c r="Q39" i="28"/>
  <c r="E39" i="28"/>
  <c r="U39" i="28"/>
  <c r="AB39" i="28"/>
  <c r="AA39" i="28"/>
  <c r="AH25" i="28"/>
  <c r="J25" i="28"/>
  <c r="AN25" i="28"/>
  <c r="O25" i="28"/>
  <c r="AG25" i="28"/>
  <c r="R25" i="28"/>
  <c r="C25" i="28"/>
  <c r="Q25" i="28"/>
  <c r="E25" i="28"/>
  <c r="AJ25" i="28"/>
  <c r="AB25" i="28"/>
  <c r="U25" i="28"/>
  <c r="AH77" i="28"/>
  <c r="J77" i="28"/>
  <c r="AN77" i="28"/>
  <c r="O77" i="28"/>
  <c r="AG77" i="28"/>
  <c r="R77" i="28"/>
  <c r="P77" i="28"/>
  <c r="L77" i="28"/>
  <c r="C77" i="28"/>
  <c r="V77" i="28"/>
  <c r="Q77" i="28"/>
  <c r="AJ77" i="28"/>
  <c r="U77" i="28"/>
  <c r="E77" i="28"/>
  <c r="AB77" i="28"/>
  <c r="AH100" i="28"/>
  <c r="J100" i="28"/>
  <c r="AN100" i="28"/>
  <c r="O100" i="28"/>
  <c r="AG100" i="28"/>
  <c r="P100" i="28"/>
  <c r="V100" i="28"/>
  <c r="L100" i="28"/>
  <c r="C100" i="28"/>
  <c r="R100" i="28"/>
  <c r="U100" i="28"/>
  <c r="AB100" i="28"/>
  <c r="Q100" i="28"/>
  <c r="E100" i="28"/>
  <c r="AH160" i="28"/>
  <c r="AN160" i="28"/>
  <c r="O160" i="28"/>
  <c r="AG160" i="28"/>
  <c r="P160" i="28"/>
  <c r="R160" i="28"/>
  <c r="C160" i="28"/>
  <c r="V160" i="28"/>
  <c r="L160" i="28"/>
  <c r="U160" i="28"/>
  <c r="Q160" i="28"/>
  <c r="E160" i="28"/>
  <c r="AB160" i="28"/>
  <c r="AJ160" i="28"/>
  <c r="AA160" i="28"/>
  <c r="J144" i="28"/>
  <c r="AH144" i="28"/>
  <c r="AN144" i="28"/>
  <c r="V144" i="28"/>
  <c r="AG144" i="28"/>
  <c r="R144" i="28"/>
  <c r="L144" i="28"/>
  <c r="P144" i="28"/>
  <c r="C144" i="28"/>
  <c r="U144" i="28"/>
  <c r="Q144" i="28"/>
  <c r="AB144" i="28"/>
  <c r="AJ144" i="28"/>
  <c r="AV144" i="28"/>
  <c r="J70" i="28"/>
  <c r="AH70" i="28"/>
  <c r="AN70" i="28"/>
  <c r="O70" i="28"/>
  <c r="AG70" i="28"/>
  <c r="V70" i="28"/>
  <c r="P70" i="28"/>
  <c r="R70" i="28"/>
  <c r="L70" i="28"/>
  <c r="C70" i="28"/>
  <c r="AB70" i="28"/>
  <c r="AJ70" i="28"/>
  <c r="U70" i="28"/>
  <c r="AH123" i="28"/>
  <c r="J123" i="28"/>
  <c r="AN123" i="28"/>
  <c r="O123" i="28"/>
  <c r="AG123" i="28"/>
  <c r="P123" i="28"/>
  <c r="R123" i="28"/>
  <c r="L123" i="28"/>
  <c r="C123" i="28"/>
  <c r="AJ123" i="28"/>
  <c r="AB123" i="28"/>
  <c r="E123" i="28"/>
  <c r="U123" i="28"/>
  <c r="Q123" i="28"/>
  <c r="J102" i="28"/>
  <c r="AH102" i="28"/>
  <c r="AN102" i="28"/>
  <c r="O102" i="28"/>
  <c r="AG102" i="28"/>
  <c r="L102" i="28"/>
  <c r="V102" i="28"/>
  <c r="P102" i="28"/>
  <c r="R102" i="28"/>
  <c r="E102" i="28"/>
  <c r="AB102" i="28"/>
  <c r="AA102" i="28"/>
  <c r="U102" i="28"/>
  <c r="AJ102" i="28"/>
  <c r="J138" i="28"/>
  <c r="AH138" i="28"/>
  <c r="AN138" i="28"/>
  <c r="O138" i="28"/>
  <c r="AG138" i="28"/>
  <c r="V138" i="28"/>
  <c r="R138" i="28"/>
  <c r="L138" i="28"/>
  <c r="AJ138" i="28"/>
  <c r="C138" i="28"/>
  <c r="P138" i="28"/>
  <c r="AB138" i="28"/>
  <c r="E138" i="28"/>
  <c r="U138" i="28"/>
  <c r="Q138" i="28"/>
  <c r="J101" i="28"/>
  <c r="AN101" i="28"/>
  <c r="O101" i="28"/>
  <c r="AG101" i="28"/>
  <c r="V101" i="28"/>
  <c r="C101" i="28"/>
  <c r="AJ101" i="28"/>
  <c r="R101" i="28"/>
  <c r="P101" i="28"/>
  <c r="L101" i="28"/>
  <c r="U101" i="28"/>
  <c r="AB101" i="28"/>
  <c r="J115" i="28"/>
  <c r="AN115" i="28"/>
  <c r="O115" i="28"/>
  <c r="AG115" i="28"/>
  <c r="V115" i="28"/>
  <c r="C115" i="28"/>
  <c r="L115" i="28"/>
  <c r="AJ115" i="28"/>
  <c r="P115" i="28"/>
  <c r="R115" i="28"/>
  <c r="AB115" i="28"/>
  <c r="Q115" i="28"/>
  <c r="U115" i="28"/>
  <c r="J139" i="28"/>
  <c r="AH139" i="28"/>
  <c r="AN139" i="28"/>
  <c r="O139" i="28"/>
  <c r="AG139" i="28"/>
  <c r="V139" i="28"/>
  <c r="P139" i="28"/>
  <c r="L139" i="28"/>
  <c r="R139" i="28"/>
  <c r="C139" i="28"/>
  <c r="AJ139" i="28"/>
  <c r="U139" i="28"/>
  <c r="E139" i="28"/>
  <c r="Q139" i="28"/>
  <c r="AA139" i="28"/>
  <c r="AH83" i="28"/>
  <c r="J83" i="28"/>
  <c r="AN83" i="28"/>
  <c r="O83" i="28"/>
  <c r="AG83" i="28"/>
  <c r="P83" i="28"/>
  <c r="R83" i="28"/>
  <c r="L83" i="28"/>
  <c r="C83" i="28"/>
  <c r="AJ83" i="28"/>
  <c r="V83" i="28"/>
  <c r="AB83" i="28"/>
  <c r="Q83" i="28"/>
  <c r="U83" i="28"/>
  <c r="AH92" i="28"/>
  <c r="J92" i="28"/>
  <c r="AN92" i="28"/>
  <c r="O92" i="28"/>
  <c r="V92" i="28"/>
  <c r="AG92" i="28"/>
  <c r="C92" i="28"/>
  <c r="L92" i="28"/>
  <c r="R92" i="28"/>
  <c r="AJ92" i="28"/>
  <c r="P92" i="28"/>
  <c r="AB92" i="28"/>
  <c r="Q92" i="28"/>
  <c r="U92" i="28"/>
  <c r="E92" i="28"/>
  <c r="AA92" i="28"/>
  <c r="J130" i="28"/>
  <c r="AH130" i="28"/>
  <c r="AN130" i="28"/>
  <c r="O130" i="28"/>
  <c r="AG130" i="28"/>
  <c r="P130" i="28"/>
  <c r="AJ130" i="28"/>
  <c r="R130" i="28"/>
  <c r="V130" i="28"/>
  <c r="L130" i="28"/>
  <c r="C130" i="28"/>
  <c r="E130" i="28"/>
  <c r="U130" i="28"/>
  <c r="Q130" i="28"/>
  <c r="AB130" i="28"/>
  <c r="J129" i="28"/>
  <c r="AH129" i="28"/>
  <c r="AN129" i="28"/>
  <c r="O129" i="28"/>
  <c r="V129" i="28"/>
  <c r="AG129" i="28"/>
  <c r="AJ129" i="28"/>
  <c r="L129" i="28"/>
  <c r="C129" i="28"/>
  <c r="R129" i="28"/>
  <c r="P129" i="28"/>
  <c r="E129" i="28"/>
  <c r="U129" i="28"/>
  <c r="AA129" i="28"/>
  <c r="Q129" i="28"/>
  <c r="AH79" i="28"/>
  <c r="J79" i="28"/>
  <c r="AN79" i="28"/>
  <c r="O79" i="28"/>
  <c r="AG79" i="28"/>
  <c r="V79" i="28"/>
  <c r="R79" i="28"/>
  <c r="P79" i="28"/>
  <c r="L79" i="28"/>
  <c r="C79" i="28"/>
  <c r="AJ79" i="28"/>
  <c r="U79" i="28"/>
  <c r="E79" i="28"/>
  <c r="AB79" i="28"/>
  <c r="Q79" i="28"/>
  <c r="AA79" i="28"/>
  <c r="AH88" i="28"/>
  <c r="J88" i="28"/>
  <c r="AN88" i="28"/>
  <c r="O88" i="28"/>
  <c r="AG88" i="28"/>
  <c r="R88" i="28"/>
  <c r="V88" i="28"/>
  <c r="L88" i="28"/>
  <c r="P88" i="28"/>
  <c r="C88" i="28"/>
  <c r="AB88" i="28"/>
  <c r="AJ88" i="28"/>
  <c r="Q88" i="28"/>
  <c r="E88" i="28"/>
  <c r="U88" i="28"/>
  <c r="AH51" i="28"/>
  <c r="J51" i="28"/>
  <c r="AN51" i="28"/>
  <c r="O51" i="28"/>
  <c r="AG51" i="28"/>
  <c r="R51" i="28"/>
  <c r="P51" i="28"/>
  <c r="L51" i="28"/>
  <c r="Q51" i="28"/>
  <c r="E51" i="28"/>
  <c r="U51" i="28"/>
  <c r="AJ51" i="28"/>
  <c r="C51" i="28"/>
  <c r="AB51" i="28"/>
  <c r="J141" i="28"/>
  <c r="AH141" i="28"/>
  <c r="AN141" i="28"/>
  <c r="O141" i="28"/>
  <c r="AG141" i="28"/>
  <c r="V141" i="28"/>
  <c r="AJ141" i="28"/>
  <c r="R141" i="28"/>
  <c r="P141" i="28"/>
  <c r="L141" i="28"/>
  <c r="C141" i="28"/>
  <c r="U141" i="28"/>
  <c r="Q141" i="28"/>
  <c r="AB141" i="28"/>
  <c r="E141" i="28"/>
  <c r="J50" i="28"/>
  <c r="O50" i="28"/>
  <c r="AG50" i="28"/>
  <c r="V50" i="28"/>
  <c r="P50" i="28"/>
  <c r="R50" i="28"/>
  <c r="L50" i="28"/>
  <c r="C50" i="28"/>
  <c r="AJ50" i="28"/>
  <c r="E50" i="28"/>
  <c r="AB50" i="28"/>
  <c r="Q50" i="28"/>
  <c r="AA50" i="28"/>
  <c r="S50" i="28"/>
  <c r="S36" i="28"/>
  <c r="S51" i="28"/>
  <c r="S22" i="28"/>
  <c r="S63" i="28"/>
  <c r="S25" i="28"/>
  <c r="S77" i="28"/>
  <c r="S55" i="28"/>
  <c r="S76" i="28"/>
  <c r="S113" i="28"/>
  <c r="S129" i="28"/>
  <c r="S118" i="28"/>
  <c r="S92" i="28"/>
  <c r="S134" i="28"/>
  <c r="S146" i="28"/>
  <c r="S150" i="28"/>
  <c r="S160" i="28"/>
  <c r="D10" i="28"/>
  <c r="D28" i="28"/>
  <c r="D75" i="28"/>
  <c r="D32" i="28"/>
  <c r="D136" i="28"/>
  <c r="D34" i="28"/>
  <c r="D46" i="28"/>
  <c r="D107" i="28"/>
  <c r="D53" i="28"/>
  <c r="D88" i="28"/>
  <c r="D79" i="28"/>
  <c r="D103" i="28"/>
  <c r="D152" i="28"/>
  <c r="D146" i="28"/>
  <c r="D133" i="28"/>
  <c r="D128" i="28"/>
  <c r="D139" i="28"/>
  <c r="BB44" i="28"/>
  <c r="BB20" i="28"/>
  <c r="BB14" i="28"/>
  <c r="BB31" i="28"/>
  <c r="BB42" i="28"/>
  <c r="BB60" i="28"/>
  <c r="BB101" i="28"/>
  <c r="BB63" i="28"/>
  <c r="BB54" i="28"/>
  <c r="BB51" i="28"/>
  <c r="BB88" i="28"/>
  <c r="BB92" i="28"/>
  <c r="BB139" i="28"/>
  <c r="BB123" i="28"/>
  <c r="BB140" i="28"/>
  <c r="N45" i="28"/>
  <c r="N13" i="28"/>
  <c r="N25" i="28"/>
  <c r="N19" i="28"/>
  <c r="N61" i="28"/>
  <c r="N85" i="28"/>
  <c r="N104" i="28"/>
  <c r="N60" i="28"/>
  <c r="N87" i="28"/>
  <c r="N123" i="28"/>
  <c r="N142" i="28"/>
  <c r="N96" i="28"/>
  <c r="N143" i="28"/>
  <c r="N160" i="28"/>
  <c r="AU38" i="28"/>
  <c r="AU18" i="28"/>
  <c r="AU32" i="28"/>
  <c r="AU46" i="28"/>
  <c r="AU59" i="28"/>
  <c r="AU62" i="28"/>
  <c r="AU81" i="28"/>
  <c r="AU50" i="28"/>
  <c r="AU105" i="28"/>
  <c r="AU114" i="28"/>
  <c r="AU117" i="28"/>
  <c r="AU127" i="28"/>
  <c r="AU140" i="28"/>
  <c r="AU134" i="28"/>
  <c r="AU129" i="28"/>
  <c r="AI11" i="28"/>
  <c r="AI44" i="28"/>
  <c r="AI29" i="28"/>
  <c r="AI21" i="28"/>
  <c r="AI13" i="28"/>
  <c r="AI71" i="28"/>
  <c r="AI60" i="28"/>
  <c r="AI70" i="28"/>
  <c r="AI82" i="28"/>
  <c r="AI89" i="28"/>
  <c r="AI152" i="28"/>
  <c r="AI113" i="28"/>
  <c r="AI130" i="28"/>
  <c r="AI85" i="28"/>
  <c r="AI132" i="28"/>
  <c r="AI139" i="28"/>
  <c r="AI150" i="28"/>
  <c r="AC41" i="28"/>
  <c r="AC46" i="28"/>
  <c r="AC49" i="28"/>
  <c r="AC73" i="28"/>
  <c r="AC50" i="28"/>
  <c r="AC54" i="28"/>
  <c r="AC62" i="28"/>
  <c r="AC83" i="28"/>
  <c r="AC108" i="28"/>
  <c r="AC97" i="28"/>
  <c r="AC104" i="28"/>
  <c r="AC144" i="28"/>
  <c r="AC148" i="28"/>
  <c r="AC147" i="28"/>
  <c r="BA83" i="28"/>
  <c r="BA54" i="28"/>
  <c r="BA13" i="28"/>
  <c r="BA35" i="28"/>
  <c r="BA77" i="28"/>
  <c r="BA63" i="28"/>
  <c r="BA50" i="28"/>
  <c r="BA70" i="28"/>
  <c r="BA138" i="28"/>
  <c r="BA85" i="28"/>
  <c r="BA116" i="28"/>
  <c r="BA104" i="28"/>
  <c r="T15" i="28"/>
  <c r="T14" i="28"/>
  <c r="T45" i="28"/>
  <c r="T81" i="28"/>
  <c r="T75" i="28"/>
  <c r="T100" i="28"/>
  <c r="T59" i="28"/>
  <c r="T104" i="28"/>
  <c r="T146" i="28"/>
  <c r="T136" i="28"/>
  <c r="T105" i="28"/>
  <c r="T116" i="28"/>
  <c r="T142" i="28"/>
  <c r="T133" i="28"/>
  <c r="M14" i="28"/>
  <c r="M46" i="28"/>
  <c r="M22" i="28"/>
  <c r="M32" i="28"/>
  <c r="M36" i="28"/>
  <c r="M28" i="28"/>
  <c r="M45" i="28"/>
  <c r="M67" i="28"/>
  <c r="M83" i="28"/>
  <c r="M63" i="28"/>
  <c r="M92" i="28"/>
  <c r="M90" i="28"/>
  <c r="M147" i="28"/>
  <c r="M133" i="28"/>
  <c r="K20" i="28"/>
  <c r="K52" i="28"/>
  <c r="K15" i="28"/>
  <c r="K77" i="28"/>
  <c r="K75" i="28"/>
  <c r="K59" i="28"/>
  <c r="K64" i="28"/>
  <c r="K129" i="28"/>
  <c r="K86" i="28"/>
  <c r="K90" i="28"/>
  <c r="K116" i="28"/>
  <c r="K122" i="28"/>
  <c r="K160" i="28"/>
  <c r="AV10" i="28"/>
  <c r="AV68" i="28"/>
  <c r="AV35" i="28"/>
  <c r="AV17" i="28"/>
  <c r="AV41" i="28"/>
  <c r="AV70" i="28"/>
  <c r="AV67" i="28"/>
  <c r="AV85" i="28"/>
  <c r="AV152" i="28"/>
  <c r="AV96" i="28"/>
  <c r="AV132" i="28"/>
  <c r="AV151" i="28"/>
  <c r="AA36" i="28"/>
  <c r="AA18" i="28"/>
  <c r="AA37" i="28"/>
  <c r="AA132" i="28"/>
  <c r="AA51" i="28"/>
  <c r="AA101" i="28"/>
  <c r="AA99" i="28"/>
  <c r="AA106" i="28"/>
  <c r="AA138" i="28"/>
  <c r="AA136" i="28"/>
  <c r="J45" i="28"/>
  <c r="AH45" i="28"/>
  <c r="AN45" i="28"/>
  <c r="O45" i="28"/>
  <c r="AG45" i="28"/>
  <c r="P45" i="28"/>
  <c r="L45" i="28"/>
  <c r="R45" i="28"/>
  <c r="V45" i="28"/>
  <c r="C45" i="28"/>
  <c r="AJ45" i="28"/>
  <c r="U45" i="28"/>
  <c r="AB45" i="28"/>
  <c r="Q45" i="28"/>
  <c r="E45" i="28"/>
  <c r="J137" i="28"/>
  <c r="AH137" i="28"/>
  <c r="AN137" i="28"/>
  <c r="O137" i="28"/>
  <c r="AG137" i="28"/>
  <c r="P137" i="28"/>
  <c r="V137" i="28"/>
  <c r="C137" i="28"/>
  <c r="R137" i="28"/>
  <c r="L137" i="28"/>
  <c r="U137" i="28"/>
  <c r="E137" i="28"/>
  <c r="Q137" i="28"/>
  <c r="AV137" i="28"/>
  <c r="AB137" i="28"/>
  <c r="AJ137" i="28"/>
  <c r="AH42" i="28"/>
  <c r="J42" i="28"/>
  <c r="AN42" i="28"/>
  <c r="O42" i="28"/>
  <c r="V42" i="28"/>
  <c r="AG42" i="28"/>
  <c r="P42" i="28"/>
  <c r="C42" i="28"/>
  <c r="R42" i="28"/>
  <c r="L42" i="28"/>
  <c r="Q42" i="28"/>
  <c r="U42" i="28"/>
  <c r="E42" i="28"/>
  <c r="AB42" i="28"/>
  <c r="AV42" i="28"/>
  <c r="J65" i="28"/>
  <c r="AN65" i="28"/>
  <c r="AG65" i="28"/>
  <c r="V65" i="28"/>
  <c r="L65" i="28"/>
  <c r="P65" i="28"/>
  <c r="AJ65" i="28"/>
  <c r="R65" i="28"/>
  <c r="C65" i="28"/>
  <c r="Q65" i="28"/>
  <c r="E65" i="28"/>
  <c r="U65" i="28"/>
  <c r="AB65" i="28"/>
  <c r="AH71" i="28"/>
  <c r="AN71" i="28"/>
  <c r="O71" i="28"/>
  <c r="V71" i="28"/>
  <c r="AG71" i="28"/>
  <c r="R71" i="28"/>
  <c r="C71" i="28"/>
  <c r="P71" i="28"/>
  <c r="L71" i="28"/>
  <c r="AJ71" i="28"/>
  <c r="AB71" i="28"/>
  <c r="Q71" i="28"/>
  <c r="U71" i="28"/>
  <c r="E71" i="28"/>
  <c r="AH145" i="28"/>
  <c r="J145" i="28"/>
  <c r="AN145" i="28"/>
  <c r="O145" i="28"/>
  <c r="AG145" i="28"/>
  <c r="V145" i="28"/>
  <c r="P145" i="28"/>
  <c r="R145" i="28"/>
  <c r="C145" i="28"/>
  <c r="L145" i="28"/>
  <c r="Q145" i="28"/>
  <c r="AJ145" i="28"/>
  <c r="AB145" i="28"/>
  <c r="E145" i="28"/>
  <c r="U145" i="28"/>
  <c r="J113" i="28"/>
  <c r="AH113" i="28"/>
  <c r="AN113" i="28"/>
  <c r="O113" i="28"/>
  <c r="AG113" i="28"/>
  <c r="V113" i="28"/>
  <c r="C113" i="28"/>
  <c r="L113" i="28"/>
  <c r="AJ113" i="28"/>
  <c r="P113" i="28"/>
  <c r="R113" i="28"/>
  <c r="Q113" i="28"/>
  <c r="AB113" i="28"/>
  <c r="AA113" i="28"/>
  <c r="E113" i="28"/>
  <c r="U113" i="28"/>
  <c r="AC86" i="28"/>
  <c r="S52" i="28"/>
  <c r="S20" i="28"/>
  <c r="S53" i="28"/>
  <c r="S39" i="28"/>
  <c r="S104" i="28"/>
  <c r="S40" i="28"/>
  <c r="S79" i="28"/>
  <c r="S65" i="28"/>
  <c r="S78" i="28"/>
  <c r="S49" i="28"/>
  <c r="S117" i="28"/>
  <c r="S115" i="28"/>
  <c r="S131" i="28"/>
  <c r="S97" i="28"/>
  <c r="S142" i="28"/>
  <c r="S130" i="28"/>
  <c r="D16" i="28"/>
  <c r="D37" i="28"/>
  <c r="D18" i="28"/>
  <c r="D36" i="28"/>
  <c r="D64" i="28"/>
  <c r="D78" i="28"/>
  <c r="D97" i="28"/>
  <c r="D92" i="28"/>
  <c r="D83" i="28"/>
  <c r="D105" i="28"/>
  <c r="D147" i="28"/>
  <c r="D129" i="28"/>
  <c r="D138" i="28"/>
  <c r="D132" i="28"/>
  <c r="BB45" i="28"/>
  <c r="BB21" i="28"/>
  <c r="BB22" i="28"/>
  <c r="BB102" i="28"/>
  <c r="BB65" i="28"/>
  <c r="BB64" i="28"/>
  <c r="BB56" i="28"/>
  <c r="BB91" i="28"/>
  <c r="BB90" i="28"/>
  <c r="BB97" i="28"/>
  <c r="BB107" i="28"/>
  <c r="BB144" i="28"/>
  <c r="BB125" i="28"/>
  <c r="BB147" i="28"/>
  <c r="N46" i="28"/>
  <c r="N15" i="28"/>
  <c r="N27" i="28"/>
  <c r="N31" i="28"/>
  <c r="N28" i="28"/>
  <c r="N66" i="28"/>
  <c r="N51" i="28"/>
  <c r="N105" i="28"/>
  <c r="N89" i="28"/>
  <c r="N150" i="28"/>
  <c r="AU37" i="28"/>
  <c r="AU16" i="28"/>
  <c r="AU30" i="28"/>
  <c r="AU36" i="28"/>
  <c r="AU61" i="28"/>
  <c r="AU54" i="28"/>
  <c r="AU67" i="28"/>
  <c r="AU68" i="28"/>
  <c r="AU83" i="28"/>
  <c r="AU52" i="28"/>
  <c r="AU118" i="28"/>
  <c r="AU116" i="28"/>
  <c r="AU128" i="28"/>
  <c r="AU123" i="28"/>
  <c r="AU145" i="28"/>
  <c r="AU142" i="28"/>
  <c r="AU136" i="28"/>
  <c r="AI20" i="28"/>
  <c r="AI41" i="28"/>
  <c r="AI16" i="28"/>
  <c r="AI36" i="28"/>
  <c r="AI35" i="28"/>
  <c r="AI18" i="28"/>
  <c r="AI77" i="28"/>
  <c r="AI65" i="28"/>
  <c r="AI107" i="28"/>
  <c r="AI102" i="28"/>
  <c r="AI115" i="28"/>
  <c r="AI136" i="28"/>
  <c r="AI87" i="28"/>
  <c r="AI137" i="28"/>
  <c r="AI146" i="28"/>
  <c r="AC11" i="28"/>
  <c r="AC15" i="28"/>
  <c r="AC28" i="28"/>
  <c r="AC52" i="28"/>
  <c r="AC61" i="28"/>
  <c r="AC113" i="28"/>
  <c r="AC106" i="28"/>
  <c r="AC88" i="28"/>
  <c r="AC151" i="28"/>
  <c r="AC146" i="28"/>
  <c r="AC152" i="28"/>
  <c r="BA46" i="28"/>
  <c r="BA29" i="28"/>
  <c r="BA60" i="28"/>
  <c r="BA65" i="28"/>
  <c r="BA52" i="28"/>
  <c r="BA49" i="28"/>
  <c r="BA115" i="28"/>
  <c r="BA87" i="28"/>
  <c r="BA122" i="28"/>
  <c r="BA143" i="28"/>
  <c r="T11" i="28"/>
  <c r="T10" i="28"/>
  <c r="T67" i="28"/>
  <c r="T68" i="28"/>
  <c r="T92" i="28"/>
  <c r="T83" i="28"/>
  <c r="T152" i="28"/>
  <c r="T147" i="28"/>
  <c r="T160" i="28"/>
  <c r="T118" i="28"/>
  <c r="T132" i="28"/>
  <c r="T141" i="28"/>
  <c r="T143" i="28"/>
  <c r="M18" i="28"/>
  <c r="M39" i="28"/>
  <c r="M44" i="28"/>
  <c r="M33" i="28"/>
  <c r="M66" i="28"/>
  <c r="M70" i="28"/>
  <c r="M97" i="28"/>
  <c r="M139" i="28"/>
  <c r="M96" i="28"/>
  <c r="M101" i="28"/>
  <c r="M152" i="28"/>
  <c r="M142" i="28"/>
  <c r="M138" i="28"/>
  <c r="K16" i="28"/>
  <c r="K27" i="28"/>
  <c r="K21" i="28"/>
  <c r="K53" i="28"/>
  <c r="K70" i="28"/>
  <c r="K79" i="28"/>
  <c r="K61" i="28"/>
  <c r="K85" i="28"/>
  <c r="K131" i="28"/>
  <c r="K88" i="28"/>
  <c r="K101" i="28"/>
  <c r="K148" i="28"/>
  <c r="K133" i="28"/>
  <c r="AV20" i="28"/>
  <c r="AV16" i="28"/>
  <c r="AV38" i="28"/>
  <c r="AV46" i="28"/>
  <c r="AV77" i="28"/>
  <c r="AV107" i="28"/>
  <c r="AV87" i="28"/>
  <c r="AV122" i="28"/>
  <c r="AV160" i="28"/>
  <c r="AA35" i="28"/>
  <c r="AA11" i="28"/>
  <c r="AA38" i="28"/>
  <c r="AA64" i="28"/>
  <c r="AA56" i="28"/>
  <c r="AA75" i="28"/>
  <c r="AA87" i="28"/>
  <c r="AA107" i="28"/>
  <c r="AA144" i="28"/>
  <c r="AH41" i="28"/>
  <c r="J41" i="28"/>
  <c r="AN41" i="28"/>
  <c r="O41" i="28"/>
  <c r="AG41" i="28"/>
  <c r="C41" i="28"/>
  <c r="V41" i="28"/>
  <c r="R41" i="28"/>
  <c r="P41" i="28"/>
  <c r="L41" i="28"/>
  <c r="AB41" i="28"/>
  <c r="E41" i="28"/>
  <c r="U41" i="28"/>
  <c r="Q41" i="28"/>
  <c r="AH40" i="28"/>
  <c r="J40" i="28"/>
  <c r="AN40" i="28"/>
  <c r="O40" i="28"/>
  <c r="AG40" i="28"/>
  <c r="V40" i="28"/>
  <c r="C40" i="28"/>
  <c r="R40" i="28"/>
  <c r="L40" i="28"/>
  <c r="E40" i="28"/>
  <c r="Q40" i="28"/>
  <c r="AB40" i="28"/>
  <c r="U40" i="28"/>
  <c r="AH32" i="28"/>
  <c r="J32" i="28"/>
  <c r="O32" i="28"/>
  <c r="V32" i="28"/>
  <c r="AG32" i="28"/>
  <c r="L32" i="28"/>
  <c r="C32" i="28"/>
  <c r="R32" i="28"/>
  <c r="P32" i="28"/>
  <c r="AJ32" i="28"/>
  <c r="AB32" i="28"/>
  <c r="E32" i="28"/>
  <c r="U32" i="28"/>
  <c r="Q32" i="28"/>
  <c r="AH140" i="28"/>
  <c r="J140" i="28"/>
  <c r="AN140" i="28"/>
  <c r="O140" i="28"/>
  <c r="V140" i="28"/>
  <c r="R140" i="28"/>
  <c r="L140" i="28"/>
  <c r="C140" i="28"/>
  <c r="P140" i="28"/>
  <c r="AJ140" i="28"/>
  <c r="AB140" i="28"/>
  <c r="U140" i="28"/>
  <c r="Q140" i="28"/>
  <c r="AV140" i="28"/>
  <c r="E140" i="28"/>
  <c r="AH103" i="28"/>
  <c r="J103" i="28"/>
  <c r="AN103" i="28"/>
  <c r="O103" i="28"/>
  <c r="AG103" i="28"/>
  <c r="V103" i="28"/>
  <c r="R103" i="28"/>
  <c r="P103" i="28"/>
  <c r="L103" i="28"/>
  <c r="C103" i="28"/>
  <c r="AB103" i="28"/>
  <c r="AV103" i="28"/>
  <c r="U103" i="28"/>
  <c r="E103" i="28"/>
  <c r="AH74" i="28"/>
  <c r="J74" i="28"/>
  <c r="AN74" i="28"/>
  <c r="O74" i="28"/>
  <c r="AG74" i="28"/>
  <c r="V74" i="28"/>
  <c r="P74" i="28"/>
  <c r="C74" i="28"/>
  <c r="AJ74" i="28"/>
  <c r="L74" i="28"/>
  <c r="R74" i="28"/>
  <c r="U74" i="28"/>
  <c r="Q74" i="28"/>
  <c r="AB74" i="28"/>
  <c r="E74" i="28"/>
  <c r="AH29" i="28"/>
  <c r="J29" i="28"/>
  <c r="AN29" i="28"/>
  <c r="O29" i="28"/>
  <c r="AG29" i="28"/>
  <c r="V29" i="28"/>
  <c r="C29" i="28"/>
  <c r="P29" i="28"/>
  <c r="AJ29" i="28"/>
  <c r="L29" i="28"/>
  <c r="R29" i="28"/>
  <c r="U29" i="28"/>
  <c r="Q29" i="28"/>
  <c r="AB29" i="28"/>
  <c r="E29" i="28"/>
  <c r="AH125" i="28"/>
  <c r="J125" i="28"/>
  <c r="AN125" i="28"/>
  <c r="O125" i="28"/>
  <c r="AG125" i="28"/>
  <c r="P125" i="28"/>
  <c r="L125" i="28"/>
  <c r="C125" i="28"/>
  <c r="AJ125" i="28"/>
  <c r="V125" i="28"/>
  <c r="R125" i="28"/>
  <c r="AB125" i="28"/>
  <c r="E125" i="28"/>
  <c r="AA125" i="28"/>
  <c r="AV125" i="28"/>
  <c r="U125" i="28"/>
  <c r="Q125" i="28"/>
  <c r="J57" i="28"/>
  <c r="AH57" i="28"/>
  <c r="AN57" i="28"/>
  <c r="O57" i="28"/>
  <c r="AG57" i="28"/>
  <c r="V57" i="28"/>
  <c r="P57" i="28"/>
  <c r="AJ57" i="28"/>
  <c r="C57" i="28"/>
  <c r="R57" i="28"/>
  <c r="L57" i="28"/>
  <c r="U57" i="28"/>
  <c r="E57" i="28"/>
  <c r="AB57" i="28"/>
  <c r="Q57" i="28"/>
  <c r="AH127" i="28"/>
  <c r="J127" i="28"/>
  <c r="AN127" i="28"/>
  <c r="O127" i="28"/>
  <c r="AG127" i="28"/>
  <c r="L127" i="28"/>
  <c r="AJ127" i="28"/>
  <c r="R127" i="28"/>
  <c r="P127" i="28"/>
  <c r="C127" i="28"/>
  <c r="V127" i="28"/>
  <c r="AB127" i="28"/>
  <c r="E127" i="28"/>
  <c r="AV127" i="28"/>
  <c r="U127" i="28"/>
  <c r="Q127" i="28"/>
  <c r="AH111" i="28"/>
  <c r="J111" i="28"/>
  <c r="AN111" i="28"/>
  <c r="O111" i="28"/>
  <c r="AG111" i="28"/>
  <c r="V111" i="28"/>
  <c r="C111" i="28"/>
  <c r="P111" i="28"/>
  <c r="R111" i="28"/>
  <c r="L111" i="28"/>
  <c r="AJ111" i="28"/>
  <c r="AB111" i="28"/>
  <c r="E111" i="28"/>
  <c r="U111" i="28"/>
  <c r="AH108" i="28"/>
  <c r="J108" i="28"/>
  <c r="AN108" i="28"/>
  <c r="O108" i="28"/>
  <c r="V108" i="28"/>
  <c r="AG108" i="28"/>
  <c r="P108" i="28"/>
  <c r="AJ108" i="28"/>
  <c r="R108" i="28"/>
  <c r="L108" i="28"/>
  <c r="E108" i="28"/>
  <c r="Q108" i="28"/>
  <c r="C108" i="28"/>
  <c r="U108" i="28"/>
  <c r="AB108" i="28"/>
  <c r="AH78" i="28"/>
  <c r="J78" i="28"/>
  <c r="AN78" i="28"/>
  <c r="O78" i="28"/>
  <c r="V78" i="28"/>
  <c r="AG78" i="28"/>
  <c r="C78" i="28"/>
  <c r="R78" i="28"/>
  <c r="P78" i="28"/>
  <c r="L78" i="28"/>
  <c r="U78" i="28"/>
  <c r="E78" i="28"/>
  <c r="AJ78" i="28"/>
  <c r="AB78" i="28"/>
  <c r="Q78" i="28"/>
  <c r="J134" i="28"/>
  <c r="AH134" i="28"/>
  <c r="AN134" i="28"/>
  <c r="O134" i="28"/>
  <c r="AG134" i="28"/>
  <c r="V134" i="28"/>
  <c r="P134" i="28"/>
  <c r="R134" i="28"/>
  <c r="AJ134" i="28"/>
  <c r="C134" i="28"/>
  <c r="AB134" i="28"/>
  <c r="AA134" i="28"/>
  <c r="U134" i="28"/>
  <c r="Q134" i="28"/>
  <c r="J58" i="28"/>
  <c r="AH58" i="28"/>
  <c r="AN58" i="28"/>
  <c r="O58" i="28"/>
  <c r="AG58" i="28"/>
  <c r="R58" i="28"/>
  <c r="V58" i="28"/>
  <c r="P58" i="28"/>
  <c r="L58" i="28"/>
  <c r="AB58" i="28"/>
  <c r="E58" i="28"/>
  <c r="AJ58" i="28"/>
  <c r="U58" i="28"/>
  <c r="Q58" i="28"/>
  <c r="AH99" i="28"/>
  <c r="J99" i="28"/>
  <c r="AN99" i="28"/>
  <c r="O99" i="28"/>
  <c r="AG99" i="28"/>
  <c r="P99" i="28"/>
  <c r="R99" i="28"/>
  <c r="L99" i="28"/>
  <c r="V99" i="28"/>
  <c r="C99" i="28"/>
  <c r="Q99" i="28"/>
  <c r="AB99" i="28"/>
  <c r="U99" i="28"/>
  <c r="E99" i="28"/>
  <c r="S103" i="28"/>
  <c r="S21" i="28"/>
  <c r="S57" i="28"/>
  <c r="S46" i="28"/>
  <c r="S108" i="28"/>
  <c r="S42" i="28"/>
  <c r="S81" i="28"/>
  <c r="S82" i="28"/>
  <c r="S86" i="28"/>
  <c r="S87" i="28"/>
  <c r="S99" i="28"/>
  <c r="S140" i="28"/>
  <c r="D24" i="28"/>
  <c r="D42" i="28"/>
  <c r="D30" i="28"/>
  <c r="D49" i="28"/>
  <c r="D76" i="28"/>
  <c r="D122" i="28"/>
  <c r="D115" i="28"/>
  <c r="D96" i="28"/>
  <c r="D86" i="28"/>
  <c r="D87" i="28"/>
  <c r="D151" i="28"/>
  <c r="D131" i="28"/>
  <c r="D125" i="28"/>
  <c r="D134" i="28"/>
  <c r="BB24" i="28"/>
  <c r="BB16" i="28"/>
  <c r="BB37" i="28"/>
  <c r="BB39" i="28"/>
  <c r="BB15" i="28"/>
  <c r="BB71" i="28"/>
  <c r="BB103" i="28"/>
  <c r="BB73" i="28"/>
  <c r="BB66" i="28"/>
  <c r="BB62" i="28"/>
  <c r="BB96" i="28"/>
  <c r="BB105" i="28"/>
  <c r="BB99" i="28"/>
  <c r="BB122" i="28"/>
  <c r="BB146" i="28"/>
  <c r="BB138" i="28"/>
  <c r="N78" i="28"/>
  <c r="N18" i="28"/>
  <c r="N32" i="28"/>
  <c r="N37" i="28"/>
  <c r="N33" i="28"/>
  <c r="N53" i="28"/>
  <c r="N50" i="28"/>
  <c r="N110" i="28"/>
  <c r="N91" i="28"/>
  <c r="N100" i="28"/>
  <c r="N137" i="28"/>
  <c r="N127" i="28"/>
  <c r="AU89" i="28"/>
  <c r="AU17" i="28"/>
  <c r="AU40" i="28"/>
  <c r="AU19" i="28"/>
  <c r="AU64" i="28"/>
  <c r="AU58" i="28"/>
  <c r="AU48" i="28"/>
  <c r="AU101" i="28"/>
  <c r="AU92" i="28"/>
  <c r="AU91" i="28"/>
  <c r="AU131" i="28"/>
  <c r="AU125" i="28"/>
  <c r="AU147" i="28"/>
  <c r="AI99" i="28"/>
  <c r="AI67" i="28"/>
  <c r="AI45" i="28"/>
  <c r="AI30" i="28"/>
  <c r="AI79" i="28"/>
  <c r="AI59" i="28"/>
  <c r="AI104" i="28"/>
  <c r="AI140" i="28"/>
  <c r="AI151" i="28"/>
  <c r="AI123" i="28"/>
  <c r="AC19" i="28"/>
  <c r="AC60" i="28"/>
  <c r="AC40" i="28"/>
  <c r="AC74" i="28"/>
  <c r="AC33" i="28"/>
  <c r="AC20" i="28"/>
  <c r="AC17" i="28"/>
  <c r="AC66" i="28"/>
  <c r="AC51" i="28"/>
  <c r="AC110" i="28"/>
  <c r="AC96" i="28"/>
  <c r="AC107" i="28"/>
  <c r="AC123" i="28"/>
  <c r="AC134" i="28"/>
  <c r="BA11" i="28"/>
  <c r="BA40" i="28"/>
  <c r="BA79" i="28"/>
  <c r="BA117" i="28"/>
  <c r="BA51" i="28"/>
  <c r="BA88" i="28"/>
  <c r="BA92" i="28"/>
  <c r="BA139" i="28"/>
  <c r="BA127" i="28"/>
  <c r="BA150" i="28"/>
  <c r="BA128" i="28"/>
  <c r="T28" i="28"/>
  <c r="T27" i="28"/>
  <c r="T85" i="28"/>
  <c r="T39" i="28"/>
  <c r="T13" i="28"/>
  <c r="T86" i="28"/>
  <c r="T54" i="28"/>
  <c r="T74" i="28"/>
  <c r="T91" i="28"/>
  <c r="T144" i="28"/>
  <c r="T137" i="28"/>
  <c r="T148" i="28"/>
  <c r="T150" i="28"/>
  <c r="M31" i="28"/>
  <c r="M15" i="28"/>
  <c r="M65" i="28"/>
  <c r="M61" i="28"/>
  <c r="M59" i="28"/>
  <c r="M87" i="28"/>
  <c r="M49" i="28"/>
  <c r="M58" i="28"/>
  <c r="M110" i="28"/>
  <c r="M99" i="28"/>
  <c r="M143" i="28"/>
  <c r="M103" i="28"/>
  <c r="M127" i="28"/>
  <c r="M160" i="28"/>
  <c r="K33" i="28"/>
  <c r="K40" i="28"/>
  <c r="K66" i="28"/>
  <c r="K89" i="28"/>
  <c r="K137" i="28"/>
  <c r="K96" i="28"/>
  <c r="K103" i="28"/>
  <c r="K92" i="28"/>
  <c r="K128" i="28"/>
  <c r="K139" i="28"/>
  <c r="K138" i="28"/>
  <c r="K140" i="28"/>
  <c r="AV25" i="28"/>
  <c r="AV45" i="28"/>
  <c r="AV37" i="28"/>
  <c r="AV49" i="28"/>
  <c r="AV74" i="28"/>
  <c r="AV79" i="28"/>
  <c r="AV111" i="28"/>
  <c r="AV123" i="28"/>
  <c r="AA44" i="28"/>
  <c r="AA141" i="28"/>
  <c r="AA67" i="28"/>
  <c r="AA104" i="28"/>
  <c r="AA115" i="28"/>
  <c r="AA143" i="28"/>
  <c r="AH14" i="28"/>
  <c r="AN14" i="28"/>
  <c r="O14" i="28"/>
  <c r="AG14" i="28"/>
  <c r="V14" i="28"/>
  <c r="L14" i="28"/>
  <c r="AJ14" i="28"/>
  <c r="P14" i="28"/>
  <c r="C14" i="28"/>
  <c r="R14" i="28"/>
  <c r="AB14" i="28"/>
  <c r="U14" i="28"/>
  <c r="E14" i="28"/>
  <c r="Q14" i="28"/>
  <c r="AH24" i="28"/>
  <c r="J24" i="28"/>
  <c r="AN24" i="28"/>
  <c r="O24" i="28"/>
  <c r="AG24" i="28"/>
  <c r="P24" i="28"/>
  <c r="V24" i="28"/>
  <c r="R24" i="28"/>
  <c r="L24" i="28"/>
  <c r="C24" i="28"/>
  <c r="AB24" i="28"/>
  <c r="U24" i="28"/>
  <c r="Q24" i="28"/>
  <c r="E24" i="28"/>
  <c r="AV24" i="28"/>
  <c r="AH81" i="28"/>
  <c r="J81" i="28"/>
  <c r="AN81" i="28"/>
  <c r="AG81" i="28"/>
  <c r="V81" i="28"/>
  <c r="P81" i="28"/>
  <c r="R81" i="28"/>
  <c r="L81" i="28"/>
  <c r="C81" i="28"/>
  <c r="AJ81" i="28"/>
  <c r="AB81" i="28"/>
  <c r="Q81" i="28"/>
  <c r="U81" i="28"/>
  <c r="AV81" i="28"/>
  <c r="J17" i="28"/>
  <c r="AH17" i="28"/>
  <c r="AN17" i="28"/>
  <c r="O17" i="28"/>
  <c r="AG17" i="28"/>
  <c r="R17" i="28"/>
  <c r="P17" i="28"/>
  <c r="V17" i="28"/>
  <c r="C17" i="28"/>
  <c r="AJ17" i="28"/>
  <c r="L17" i="28"/>
  <c r="E17" i="28"/>
  <c r="U17" i="28"/>
  <c r="Q17" i="28"/>
  <c r="AB17" i="28"/>
  <c r="J90" i="28"/>
  <c r="AH90" i="28"/>
  <c r="AN90" i="28"/>
  <c r="O90" i="28"/>
  <c r="AG90" i="28"/>
  <c r="C90" i="28"/>
  <c r="R90" i="28"/>
  <c r="AJ90" i="28"/>
  <c r="P90" i="28"/>
  <c r="L90" i="28"/>
  <c r="AB90" i="28"/>
  <c r="E90" i="28"/>
  <c r="Q90" i="28"/>
  <c r="U90" i="28"/>
  <c r="J18" i="28"/>
  <c r="AH18" i="28"/>
  <c r="AN18" i="28"/>
  <c r="O18" i="28"/>
  <c r="AG18" i="28"/>
  <c r="P18" i="28"/>
  <c r="R18" i="28"/>
  <c r="C18" i="28"/>
  <c r="V18" i="28"/>
  <c r="L18" i="28"/>
  <c r="AJ18" i="28"/>
  <c r="Q18" i="28"/>
  <c r="AB18" i="28"/>
  <c r="U18" i="28"/>
  <c r="E18" i="28"/>
  <c r="J22" i="28"/>
  <c r="AH22" i="28"/>
  <c r="AN22" i="28"/>
  <c r="O22" i="28"/>
  <c r="C22" i="28"/>
  <c r="V22" i="28"/>
  <c r="R22" i="28"/>
  <c r="P22" i="28"/>
  <c r="L22" i="28"/>
  <c r="AB22" i="28"/>
  <c r="Q22" i="28"/>
  <c r="E22" i="28"/>
  <c r="U22" i="28"/>
  <c r="AJ22" i="28"/>
  <c r="AV22" i="28"/>
  <c r="J53" i="28"/>
  <c r="AH53" i="28"/>
  <c r="AN53" i="28"/>
  <c r="O53" i="28"/>
  <c r="AG53" i="28"/>
  <c r="V53" i="28"/>
  <c r="R53" i="28"/>
  <c r="P53" i="28"/>
  <c r="L53" i="28"/>
  <c r="C53" i="28"/>
  <c r="AJ53" i="28"/>
  <c r="E53" i="28"/>
  <c r="AB53" i="28"/>
  <c r="Q53" i="28"/>
  <c r="J106" i="28"/>
  <c r="AH106" i="28"/>
  <c r="O106" i="28"/>
  <c r="AG106" i="28"/>
  <c r="V106" i="28"/>
  <c r="C106" i="28"/>
  <c r="L106" i="28"/>
  <c r="P106" i="28"/>
  <c r="R106" i="28"/>
  <c r="AJ106" i="28"/>
  <c r="Q106" i="28"/>
  <c r="U106" i="28"/>
  <c r="AB106" i="28"/>
  <c r="E106" i="28"/>
  <c r="AV106" i="28"/>
  <c r="AH68" i="28"/>
  <c r="J68" i="28"/>
  <c r="AN68" i="28"/>
  <c r="O68" i="28"/>
  <c r="AG68" i="28"/>
  <c r="V68" i="28"/>
  <c r="P68" i="28"/>
  <c r="L68" i="28"/>
  <c r="C68" i="28"/>
  <c r="AA68" i="28"/>
  <c r="AJ68" i="28"/>
  <c r="AB68" i="28"/>
  <c r="Q68" i="28"/>
  <c r="U68" i="28"/>
  <c r="AH132" i="28"/>
  <c r="J132" i="28"/>
  <c r="AN132" i="28"/>
  <c r="O132" i="28"/>
  <c r="AG132" i="28"/>
  <c r="V132" i="28"/>
  <c r="L132" i="28"/>
  <c r="R132" i="28"/>
  <c r="C132" i="28"/>
  <c r="AJ132" i="28"/>
  <c r="U132" i="28"/>
  <c r="AB132" i="28"/>
  <c r="E132" i="28"/>
  <c r="AH147" i="28"/>
  <c r="J147" i="28"/>
  <c r="AN147" i="28"/>
  <c r="O147" i="28"/>
  <c r="AG147" i="28"/>
  <c r="V147" i="28"/>
  <c r="P147" i="28"/>
  <c r="R147" i="28"/>
  <c r="C147" i="28"/>
  <c r="AJ147" i="28"/>
  <c r="L147" i="28"/>
  <c r="Q147" i="28"/>
  <c r="AA147" i="28"/>
  <c r="AB147" i="28"/>
  <c r="E147" i="28"/>
  <c r="U147" i="28"/>
  <c r="J152" i="28"/>
  <c r="AH152" i="28"/>
  <c r="AN152" i="28"/>
  <c r="O152" i="28"/>
  <c r="V152" i="28"/>
  <c r="AG152" i="28"/>
  <c r="L152" i="28"/>
  <c r="C152" i="28"/>
  <c r="P152" i="28"/>
  <c r="R152" i="28"/>
  <c r="E152" i="28"/>
  <c r="U152" i="28"/>
  <c r="AB152" i="28"/>
  <c r="Q152" i="28"/>
  <c r="AH73" i="28"/>
  <c r="J73" i="28"/>
  <c r="AN73" i="28"/>
  <c r="O73" i="28"/>
  <c r="AG73" i="28"/>
  <c r="L73" i="28"/>
  <c r="P73" i="28"/>
  <c r="V73" i="28"/>
  <c r="R73" i="28"/>
  <c r="AB73" i="28"/>
  <c r="U73" i="28"/>
  <c r="E73" i="28"/>
  <c r="C73" i="28"/>
  <c r="Q73" i="28"/>
  <c r="AJ73" i="28"/>
  <c r="AH122" i="28"/>
  <c r="J122" i="28"/>
  <c r="AN122" i="28"/>
  <c r="O122" i="28"/>
  <c r="V122" i="28"/>
  <c r="AG122" i="28"/>
  <c r="P122" i="28"/>
  <c r="R122" i="28"/>
  <c r="L122" i="28"/>
  <c r="C122" i="28"/>
  <c r="AJ122" i="28"/>
  <c r="U122" i="28"/>
  <c r="Q122" i="28"/>
  <c r="E122" i="28"/>
  <c r="AA122" i="28"/>
  <c r="J60" i="28"/>
  <c r="AH60" i="28"/>
  <c r="AN60" i="28"/>
  <c r="O60" i="28"/>
  <c r="AG60" i="28"/>
  <c r="V60" i="28"/>
  <c r="L60" i="28"/>
  <c r="C60" i="28"/>
  <c r="R60" i="28"/>
  <c r="P60" i="28"/>
  <c r="AJ60" i="28"/>
  <c r="AB60" i="28"/>
  <c r="U60" i="28"/>
  <c r="Q60" i="28"/>
  <c r="E60" i="28"/>
  <c r="S11" i="28"/>
  <c r="S101" i="28"/>
  <c r="S19" i="28"/>
  <c r="S18" i="28"/>
  <c r="S83" i="28"/>
  <c r="S73" i="28"/>
  <c r="S64" i="28"/>
  <c r="S88" i="28"/>
  <c r="S107" i="28"/>
  <c r="S123" i="28"/>
  <c r="S145" i="28"/>
  <c r="D74" i="28"/>
  <c r="D27" i="28"/>
  <c r="D14" i="28"/>
  <c r="D140" i="28"/>
  <c r="D38" i="28"/>
  <c r="D66" i="28"/>
  <c r="D50" i="28"/>
  <c r="D54" i="28"/>
  <c r="D82" i="28"/>
  <c r="D123" i="28"/>
  <c r="D114" i="28"/>
  <c r="D113" i="28"/>
  <c r="D91" i="28"/>
  <c r="D141" i="28"/>
  <c r="D142" i="28"/>
  <c r="BB28" i="28"/>
  <c r="BB17" i="28"/>
  <c r="BB131" i="28"/>
  <c r="BB41" i="28"/>
  <c r="BB13" i="28"/>
  <c r="BB77" i="28"/>
  <c r="BB75" i="28"/>
  <c r="BB76" i="28"/>
  <c r="BB68" i="28"/>
  <c r="BB118" i="28"/>
  <c r="BB110" i="28"/>
  <c r="BB151" i="28"/>
  <c r="N39" i="28"/>
  <c r="N17" i="28"/>
  <c r="N29" i="28"/>
  <c r="N40" i="28"/>
  <c r="N44" i="28"/>
  <c r="N41" i="28"/>
  <c r="N81" i="28"/>
  <c r="N74" i="28"/>
  <c r="N67" i="28"/>
  <c r="N52" i="28"/>
  <c r="N112" i="28"/>
  <c r="N128" i="28"/>
  <c r="N106" i="28"/>
  <c r="N130" i="28"/>
  <c r="N139" i="28"/>
  <c r="N129" i="28"/>
  <c r="AU24" i="28"/>
  <c r="AU42" i="28"/>
  <c r="AU66" i="28"/>
  <c r="AU74" i="28"/>
  <c r="AU60" i="28"/>
  <c r="AU55" i="28"/>
  <c r="AU102" i="28"/>
  <c r="AU85" i="28"/>
  <c r="AU107" i="28"/>
  <c r="AU106" i="28"/>
  <c r="AU132" i="28"/>
  <c r="AU138" i="28"/>
  <c r="AU152" i="28"/>
  <c r="AI19" i="28"/>
  <c r="AI68" i="28"/>
  <c r="AI15" i="28"/>
  <c r="AI49" i="28"/>
  <c r="AI81" i="28"/>
  <c r="AI75" i="28"/>
  <c r="AI54" i="28"/>
  <c r="AI64" i="28"/>
  <c r="AI86" i="28"/>
  <c r="AI110" i="28"/>
  <c r="AI127" i="28"/>
  <c r="AI125" i="28"/>
  <c r="AC85" i="28"/>
  <c r="AC37" i="28"/>
  <c r="AC22" i="28"/>
  <c r="AC14" i="28"/>
  <c r="AC48" i="28"/>
  <c r="AC27" i="28"/>
  <c r="AC29" i="28"/>
  <c r="AC115" i="28"/>
  <c r="AC76" i="28"/>
  <c r="AC56" i="28"/>
  <c r="AC58" i="28"/>
  <c r="AC105" i="28"/>
  <c r="AC125" i="28"/>
  <c r="AC142" i="28"/>
  <c r="BA45" i="28"/>
  <c r="BA21" i="28"/>
  <c r="BA18" i="28"/>
  <c r="BA17" i="28"/>
  <c r="BA71" i="28"/>
  <c r="BA25" i="28"/>
  <c r="BA75" i="28"/>
  <c r="BA118" i="28"/>
  <c r="BA59" i="28"/>
  <c r="BA56" i="28"/>
  <c r="BA97" i="28"/>
  <c r="BA107" i="28"/>
  <c r="BA144" i="28"/>
  <c r="BA130" i="28"/>
  <c r="BA132" i="28"/>
  <c r="T25" i="28"/>
  <c r="T107" i="28"/>
  <c r="T46" i="28"/>
  <c r="T18" i="28"/>
  <c r="T48" i="28"/>
  <c r="T50" i="28"/>
  <c r="T106" i="28"/>
  <c r="T122" i="28"/>
  <c r="T139" i="28"/>
  <c r="M74" i="28"/>
  <c r="M56" i="28"/>
  <c r="M62" i="28"/>
  <c r="M60" i="28"/>
  <c r="M100" i="28"/>
  <c r="M105" i="28"/>
  <c r="M129" i="28"/>
  <c r="K24" i="28"/>
  <c r="K22" i="28"/>
  <c r="K14" i="28"/>
  <c r="K30" i="28"/>
  <c r="K42" i="28"/>
  <c r="K83" i="28"/>
  <c r="K105" i="28"/>
  <c r="K97" i="28"/>
  <c r="K132" i="28"/>
  <c r="K136" i="28"/>
  <c r="K123" i="28"/>
  <c r="K145" i="28"/>
  <c r="AV32" i="28"/>
  <c r="AV31" i="28"/>
  <c r="AV88" i="28"/>
  <c r="AV62" i="28"/>
  <c r="AV50" i="28"/>
  <c r="AV54" i="28"/>
  <c r="AV83" i="28"/>
  <c r="AV101" i="28"/>
  <c r="AV113" i="28"/>
  <c r="AV138" i="28"/>
  <c r="AV134" i="28"/>
  <c r="AA16" i="28"/>
  <c r="AA45" i="28"/>
  <c r="AA32" i="28"/>
  <c r="AA22" i="28"/>
  <c r="AA54" i="28"/>
  <c r="AA108" i="28"/>
  <c r="AA86" i="28"/>
  <c r="AA130" i="28"/>
  <c r="AA128" i="28"/>
  <c r="J36" i="28"/>
  <c r="AH36" i="28"/>
  <c r="AN36" i="28"/>
  <c r="O36" i="28"/>
  <c r="AG36" i="28"/>
  <c r="V36" i="28"/>
  <c r="C36" i="28"/>
  <c r="L36" i="28"/>
  <c r="R36" i="28"/>
  <c r="Q36" i="28"/>
  <c r="AB36" i="28"/>
  <c r="E36" i="28"/>
  <c r="U36" i="28"/>
  <c r="AH131" i="28"/>
  <c r="J131" i="28"/>
  <c r="AN131" i="28"/>
  <c r="O131" i="28"/>
  <c r="AG131" i="28"/>
  <c r="V131" i="28"/>
  <c r="L131" i="28"/>
  <c r="C131" i="28"/>
  <c r="AJ131" i="28"/>
  <c r="R131" i="28"/>
  <c r="P131" i="28"/>
  <c r="AB131" i="28"/>
  <c r="U131" i="28"/>
  <c r="Q131" i="28"/>
  <c r="E131" i="28"/>
  <c r="J89" i="28"/>
  <c r="AN89" i="28"/>
  <c r="O89" i="28"/>
  <c r="V89" i="28"/>
  <c r="AG89" i="28"/>
  <c r="C89" i="28"/>
  <c r="L89" i="28"/>
  <c r="P89" i="28"/>
  <c r="R89" i="28"/>
  <c r="AJ89" i="28"/>
  <c r="Q89" i="28"/>
  <c r="AB89" i="28"/>
  <c r="E89" i="28"/>
  <c r="U89" i="28"/>
  <c r="AV89" i="28"/>
  <c r="J133" i="28"/>
  <c r="AH133" i="28"/>
  <c r="AN133" i="28"/>
  <c r="O133" i="28"/>
  <c r="AG133" i="28"/>
  <c r="V133" i="28"/>
  <c r="R133" i="28"/>
  <c r="L133" i="28"/>
  <c r="C133" i="28"/>
  <c r="AJ133" i="28"/>
  <c r="U133" i="28"/>
  <c r="Q133" i="28"/>
  <c r="E133" i="28"/>
  <c r="AB133" i="28"/>
  <c r="AH117" i="28"/>
  <c r="J117" i="28"/>
  <c r="AN117" i="28"/>
  <c r="O117" i="28"/>
  <c r="AG117" i="28"/>
  <c r="V117" i="28"/>
  <c r="R117" i="28"/>
  <c r="L117" i="28"/>
  <c r="C117" i="28"/>
  <c r="U117" i="28"/>
  <c r="E117" i="28"/>
  <c r="AJ117" i="28"/>
  <c r="Q117" i="28"/>
  <c r="AB117" i="28"/>
  <c r="J63" i="28"/>
  <c r="AH63" i="28"/>
  <c r="AN63" i="28"/>
  <c r="O63" i="28"/>
  <c r="AG63" i="28"/>
  <c r="V63" i="28"/>
  <c r="C63" i="28"/>
  <c r="P63" i="28"/>
  <c r="R63" i="28"/>
  <c r="L63" i="28"/>
  <c r="AJ63" i="28"/>
  <c r="E63" i="28"/>
  <c r="AB63" i="28"/>
  <c r="U63" i="28"/>
  <c r="Q63" i="28"/>
  <c r="J15" i="28"/>
  <c r="AH15" i="28"/>
  <c r="AN15" i="28"/>
  <c r="O15" i="28"/>
  <c r="V15" i="28"/>
  <c r="AG15" i="28"/>
  <c r="L15" i="28"/>
  <c r="R15" i="28"/>
  <c r="P15" i="28"/>
  <c r="AJ15" i="28"/>
  <c r="AB15" i="28"/>
  <c r="U15" i="28"/>
  <c r="C15" i="28"/>
  <c r="Q15" i="28"/>
  <c r="E15" i="28"/>
  <c r="J52" i="28"/>
  <c r="AH52" i="28"/>
  <c r="AN52" i="28"/>
  <c r="O52" i="28"/>
  <c r="AG52" i="28"/>
  <c r="P52" i="28"/>
  <c r="C52" i="28"/>
  <c r="R52" i="28"/>
  <c r="L52" i="28"/>
  <c r="U52" i="28"/>
  <c r="E52" i="28"/>
  <c r="AB52" i="28"/>
  <c r="Q52" i="28"/>
  <c r="AJ52" i="28"/>
  <c r="J91" i="28"/>
  <c r="AH91" i="28"/>
  <c r="O91" i="28"/>
  <c r="AG91" i="28"/>
  <c r="V91" i="28"/>
  <c r="P91" i="28"/>
  <c r="R91" i="28"/>
  <c r="C91" i="28"/>
  <c r="L91" i="28"/>
  <c r="U91" i="28"/>
  <c r="AJ91" i="28"/>
  <c r="Q91" i="28"/>
  <c r="AB91" i="28"/>
  <c r="E91" i="28"/>
  <c r="AH66" i="28"/>
  <c r="J66" i="28"/>
  <c r="AN66" i="28"/>
  <c r="O66" i="28"/>
  <c r="V66" i="28"/>
  <c r="AG66" i="28"/>
  <c r="P66" i="28"/>
  <c r="C66" i="28"/>
  <c r="AJ66" i="28"/>
  <c r="L66" i="28"/>
  <c r="Q66" i="28"/>
  <c r="U66" i="28"/>
  <c r="AB66" i="28"/>
  <c r="E66" i="28"/>
  <c r="AV66" i="28"/>
  <c r="AH75" i="28"/>
  <c r="J75" i="28"/>
  <c r="AN75" i="28"/>
  <c r="O75" i="28"/>
  <c r="AG75" i="28"/>
  <c r="L75" i="28"/>
  <c r="P75" i="28"/>
  <c r="V75" i="28"/>
  <c r="R75" i="28"/>
  <c r="AJ75" i="28"/>
  <c r="C75" i="28"/>
  <c r="AB75" i="28"/>
  <c r="E75" i="28"/>
  <c r="U75" i="28"/>
  <c r="Q75" i="28"/>
  <c r="AV75" i="28"/>
  <c r="AH110" i="28"/>
  <c r="J110" i="28"/>
  <c r="AN110" i="28"/>
  <c r="AG110" i="28"/>
  <c r="V110" i="28"/>
  <c r="P110" i="28"/>
  <c r="L110" i="28"/>
  <c r="C110" i="28"/>
  <c r="R110" i="28"/>
  <c r="AJ110" i="28"/>
  <c r="AB110" i="28"/>
  <c r="U110" i="28"/>
  <c r="E110" i="28"/>
  <c r="Q110" i="28"/>
  <c r="AH150" i="28"/>
  <c r="AN150" i="28"/>
  <c r="O150" i="28"/>
  <c r="AG150" i="28"/>
  <c r="V150" i="28"/>
  <c r="P150" i="28"/>
  <c r="R150" i="28"/>
  <c r="AJ150" i="28"/>
  <c r="L150" i="28"/>
  <c r="C150" i="28"/>
  <c r="U150" i="28"/>
  <c r="AB150" i="28"/>
  <c r="Q150" i="28"/>
  <c r="E150" i="28"/>
  <c r="AA150" i="28"/>
  <c r="AV150" i="28"/>
  <c r="AH97" i="28"/>
  <c r="J97" i="28"/>
  <c r="O97" i="28"/>
  <c r="AG97" i="28"/>
  <c r="V97" i="28"/>
  <c r="P97" i="28"/>
  <c r="R97" i="28"/>
  <c r="AJ97" i="28"/>
  <c r="L97" i="28"/>
  <c r="C97" i="28"/>
  <c r="AB97" i="28"/>
  <c r="Q97" i="28"/>
  <c r="U97" i="28"/>
  <c r="E97" i="28"/>
  <c r="J116" i="28"/>
  <c r="AH116" i="28"/>
  <c r="AN116" i="28"/>
  <c r="O116" i="28"/>
  <c r="AG116" i="28"/>
  <c r="V116" i="28"/>
  <c r="P116" i="28"/>
  <c r="L116" i="28"/>
  <c r="C116" i="28"/>
  <c r="R116" i="28"/>
  <c r="AJ116" i="28"/>
  <c r="Q116" i="28"/>
  <c r="U116" i="28"/>
  <c r="AB116" i="28"/>
  <c r="E116" i="28"/>
  <c r="AH34" i="28"/>
  <c r="J34" i="28"/>
  <c r="AN34" i="28"/>
  <c r="O34" i="28"/>
  <c r="V34" i="28"/>
  <c r="AG34" i="28"/>
  <c r="P34" i="28"/>
  <c r="R34" i="28"/>
  <c r="L34" i="28"/>
  <c r="C34" i="28"/>
  <c r="U34" i="28"/>
  <c r="Q34" i="28"/>
  <c r="AJ34" i="28"/>
  <c r="AB34" i="28"/>
  <c r="E34" i="28"/>
  <c r="AH87" i="28"/>
  <c r="J87" i="28"/>
  <c r="AN87" i="28"/>
  <c r="O87" i="28"/>
  <c r="AG87" i="28"/>
  <c r="V87" i="28"/>
  <c r="R87" i="28"/>
  <c r="P87" i="28"/>
  <c r="L87" i="28"/>
  <c r="C87" i="28"/>
  <c r="AJ87" i="28"/>
  <c r="U87" i="28"/>
  <c r="AB87" i="28"/>
  <c r="Q87" i="28"/>
  <c r="E87" i="28"/>
  <c r="J38" i="28"/>
  <c r="AH38" i="28"/>
  <c r="AN38" i="28"/>
  <c r="O38" i="28"/>
  <c r="AG38" i="28"/>
  <c r="V38" i="28"/>
  <c r="C38" i="28"/>
  <c r="L38" i="28"/>
  <c r="P38" i="28"/>
  <c r="R38" i="28"/>
  <c r="AB38" i="28"/>
  <c r="U38" i="28"/>
  <c r="E38" i="28"/>
  <c r="Q38" i="28"/>
  <c r="AH107" i="28"/>
  <c r="J107" i="28"/>
  <c r="AN107" i="28"/>
  <c r="O107" i="28"/>
  <c r="AG107" i="28"/>
  <c r="V107" i="28"/>
  <c r="R107" i="28"/>
  <c r="L107" i="28"/>
  <c r="AJ107" i="28"/>
  <c r="P107" i="28"/>
  <c r="C107" i="28"/>
  <c r="Q107" i="28"/>
  <c r="U107" i="28"/>
  <c r="E107" i="28"/>
  <c r="AB107" i="28"/>
  <c r="S29" i="28"/>
  <c r="S27" i="28"/>
  <c r="S70" i="28"/>
  <c r="S31" i="28"/>
  <c r="S30" i="28"/>
  <c r="S102" i="28"/>
  <c r="S89" i="28"/>
  <c r="S75" i="28"/>
  <c r="S59" i="28"/>
  <c r="S67" i="28"/>
  <c r="S148" i="28"/>
  <c r="S96" i="28"/>
  <c r="S137" i="28"/>
  <c r="S110" i="28"/>
  <c r="S122" i="28"/>
  <c r="S139" i="28"/>
  <c r="S125" i="28"/>
  <c r="S147" i="28"/>
  <c r="D56" i="28"/>
  <c r="D31" i="28"/>
  <c r="D33" i="28"/>
  <c r="D11" i="28"/>
  <c r="D21" i="28"/>
  <c r="D112" i="28"/>
  <c r="D81" i="28"/>
  <c r="D52" i="28"/>
  <c r="D100" i="28"/>
  <c r="D58" i="28"/>
  <c r="D48" i="28"/>
  <c r="D110" i="28"/>
  <c r="D106" i="28"/>
  <c r="D148" i="28"/>
  <c r="D143" i="28"/>
  <c r="BB35" i="28"/>
  <c r="BB53" i="28"/>
  <c r="BB46" i="28"/>
  <c r="BB18" i="28"/>
  <c r="BB25" i="28"/>
  <c r="BB79" i="28"/>
  <c r="BB108" i="28"/>
  <c r="BB137" i="28"/>
  <c r="BB78" i="28"/>
  <c r="BB86" i="28"/>
  <c r="BB106" i="28"/>
  <c r="BB112" i="28"/>
  <c r="BB134" i="28"/>
  <c r="BB136" i="28"/>
  <c r="BB143" i="28"/>
  <c r="N38" i="28"/>
  <c r="N11" i="28"/>
  <c r="N34" i="28"/>
  <c r="N42" i="28"/>
  <c r="N54" i="28"/>
  <c r="N82" i="28"/>
  <c r="N68" i="28"/>
  <c r="N55" i="28"/>
  <c r="N57" i="28"/>
  <c r="N92" i="28"/>
  <c r="N132" i="28"/>
  <c r="N111" i="28"/>
  <c r="N108" i="28"/>
  <c r="N140" i="28"/>
  <c r="N136" i="28"/>
  <c r="N131" i="28"/>
  <c r="AU11" i="28"/>
  <c r="AU34" i="28"/>
  <c r="AU15" i="28"/>
  <c r="AU14" i="28"/>
  <c r="AU31" i="28"/>
  <c r="AU76" i="28"/>
  <c r="AU63" i="28"/>
  <c r="AU103" i="28"/>
  <c r="AU87" i="28"/>
  <c r="AU111" i="28"/>
  <c r="AU133" i="28"/>
  <c r="AU139" i="28"/>
  <c r="AI42" i="28"/>
  <c r="AI28" i="28"/>
  <c r="AI14" i="28"/>
  <c r="AI50" i="28"/>
  <c r="AI53" i="28"/>
  <c r="AI83" i="28"/>
  <c r="AI88" i="28"/>
  <c r="AI61" i="28"/>
  <c r="AI101" i="28"/>
  <c r="AI90" i="28"/>
  <c r="AI112" i="28"/>
  <c r="AI134" i="28"/>
  <c r="AI131" i="28"/>
  <c r="AI138" i="28"/>
  <c r="AC18" i="28"/>
  <c r="AC42" i="28"/>
  <c r="AC39" i="28"/>
  <c r="AC13" i="28"/>
  <c r="AC32" i="28"/>
  <c r="AC34" i="28"/>
  <c r="AC57" i="28"/>
  <c r="AC78" i="28"/>
  <c r="AC67" i="28"/>
  <c r="AC71" i="28"/>
  <c r="AC100" i="28"/>
  <c r="AC118" i="28"/>
  <c r="AC139" i="28"/>
  <c r="AC117" i="28"/>
  <c r="AC127" i="28"/>
  <c r="AC138" i="28"/>
  <c r="AC128" i="28"/>
  <c r="BA14" i="28"/>
  <c r="BA38" i="28"/>
  <c r="BA41" i="28"/>
  <c r="BA30" i="28"/>
  <c r="BA16" i="28"/>
  <c r="BA27" i="28"/>
  <c r="BA34" i="28"/>
  <c r="BA105" i="28"/>
  <c r="BA62" i="28"/>
  <c r="BA96" i="28"/>
  <c r="BA101" i="28"/>
  <c r="BA99" i="28"/>
  <c r="BA133" i="28"/>
  <c r="BA140" i="28"/>
  <c r="BA137" i="28"/>
  <c r="T56" i="28"/>
  <c r="T17" i="28"/>
  <c r="T49" i="28"/>
  <c r="T30" i="28"/>
  <c r="T58" i="28"/>
  <c r="T55" i="28"/>
  <c r="T52" i="28"/>
  <c r="T117" i="28"/>
  <c r="T111" i="28"/>
  <c r="T101" i="28"/>
  <c r="M13" i="28"/>
  <c r="M40" i="28"/>
  <c r="M91" i="28"/>
  <c r="M118" i="28"/>
  <c r="M113" i="28"/>
  <c r="M64" i="28"/>
  <c r="M71" i="28"/>
  <c r="M54" i="28"/>
  <c r="M114" i="28"/>
  <c r="M102" i="28"/>
  <c r="M115" i="28"/>
  <c r="M137" i="28"/>
  <c r="M136" i="28"/>
  <c r="M131" i="28"/>
  <c r="K25" i="28"/>
  <c r="K28" i="28"/>
  <c r="K39" i="28"/>
  <c r="K19" i="28"/>
  <c r="K38" i="28"/>
  <c r="K74" i="28"/>
  <c r="K91" i="28"/>
  <c r="K100" i="28"/>
  <c r="K87" i="28"/>
  <c r="K99" i="28"/>
  <c r="K134" i="28"/>
  <c r="K144" i="28"/>
  <c r="K125" i="28"/>
  <c r="K147" i="28"/>
  <c r="AV27" i="28"/>
  <c r="AV11" i="28"/>
  <c r="AV13" i="28"/>
  <c r="AV92" i="28"/>
  <c r="AV51" i="28"/>
  <c r="AV64" i="28"/>
  <c r="AV53" i="28"/>
  <c r="AV147" i="28"/>
  <c r="AV108" i="28"/>
  <c r="AV99" i="28"/>
  <c r="AV129" i="28"/>
  <c r="AV115" i="28"/>
  <c r="AA17" i="28"/>
  <c r="AA137" i="28"/>
  <c r="AA53" i="28"/>
  <c r="AA46" i="28"/>
  <c r="AA71" i="28"/>
  <c r="AA55" i="28"/>
  <c r="AA63" i="28"/>
  <c r="AA114" i="28"/>
  <c r="AA117" i="28"/>
  <c r="AA88" i="28"/>
  <c r="AA140" i="28"/>
  <c r="AH146" i="28"/>
  <c r="J146" i="28"/>
  <c r="AN146" i="28"/>
  <c r="O146" i="28"/>
  <c r="V146" i="28"/>
  <c r="R146" i="28"/>
  <c r="AJ146" i="28"/>
  <c r="C146" i="28"/>
  <c r="L146" i="28"/>
  <c r="P146" i="28"/>
  <c r="Q146" i="28"/>
  <c r="E146" i="28"/>
  <c r="AB146" i="28"/>
  <c r="U146" i="28"/>
  <c r="AH10" i="28"/>
  <c r="J10" i="28"/>
  <c r="AN10" i="28"/>
  <c r="O10" i="28"/>
  <c r="V10" i="28"/>
  <c r="AG10" i="28"/>
  <c r="P10" i="28"/>
  <c r="AJ10" i="28"/>
  <c r="L10" i="28"/>
  <c r="R10" i="28"/>
  <c r="C10" i="28"/>
  <c r="Q10" i="28"/>
  <c r="AB10" i="28"/>
  <c r="E10" i="28"/>
  <c r="U10" i="28"/>
  <c r="AA10" i="28"/>
  <c r="J142" i="28"/>
  <c r="AH142" i="28"/>
  <c r="AN142" i="28"/>
  <c r="O142" i="28"/>
  <c r="AG142" i="28"/>
  <c r="V142" i="28"/>
  <c r="P142" i="28"/>
  <c r="L142" i="28"/>
  <c r="R142" i="28"/>
  <c r="AJ142" i="28"/>
  <c r="C142" i="28"/>
  <c r="U142" i="28"/>
  <c r="Q142" i="28"/>
  <c r="E142" i="28"/>
  <c r="AB142" i="28"/>
  <c r="AV142" i="28"/>
  <c r="J20" i="28"/>
  <c r="AH20" i="28"/>
  <c r="AN20" i="28"/>
  <c r="O20" i="28"/>
  <c r="AG20" i="28"/>
  <c r="P20" i="28"/>
  <c r="L20" i="28"/>
  <c r="R20" i="28"/>
  <c r="V20" i="28"/>
  <c r="C20" i="28"/>
  <c r="AJ20" i="28"/>
  <c r="AB20" i="28"/>
  <c r="U20" i="28"/>
  <c r="Q20" i="28"/>
  <c r="E20" i="28"/>
  <c r="AA20" i="28"/>
  <c r="J44" i="28"/>
  <c r="AH44" i="28"/>
  <c r="AN44" i="28"/>
  <c r="O44" i="28"/>
  <c r="AG44" i="28"/>
  <c r="C44" i="28"/>
  <c r="R44" i="28"/>
  <c r="V44" i="28"/>
  <c r="L44" i="28"/>
  <c r="AJ44" i="28"/>
  <c r="P44" i="28"/>
  <c r="E44" i="28"/>
  <c r="AB44" i="28"/>
  <c r="U44" i="28"/>
  <c r="Q44" i="28"/>
  <c r="L25" i="28"/>
  <c r="J54" i="28"/>
  <c r="AH54" i="28"/>
  <c r="AN54" i="28"/>
  <c r="O54" i="28"/>
  <c r="AG54" i="28"/>
  <c r="V54" i="28"/>
  <c r="P54" i="28"/>
  <c r="R54" i="28"/>
  <c r="AJ54" i="28"/>
  <c r="L54" i="28"/>
  <c r="C54" i="28"/>
  <c r="Q54" i="28"/>
  <c r="U54" i="28"/>
  <c r="E54" i="28"/>
  <c r="AB54" i="28"/>
  <c r="AH61" i="28"/>
  <c r="J61" i="28"/>
  <c r="AN61" i="28"/>
  <c r="O61" i="28"/>
  <c r="AG61" i="28"/>
  <c r="V61" i="28"/>
  <c r="R61" i="28"/>
  <c r="L61" i="28"/>
  <c r="P61" i="28"/>
  <c r="C61" i="28"/>
  <c r="AJ61" i="28"/>
  <c r="E61" i="28"/>
  <c r="U61" i="28"/>
  <c r="Q61" i="28"/>
  <c r="AB61" i="28"/>
  <c r="J31" i="28"/>
  <c r="AH31" i="28"/>
  <c r="AN31" i="28"/>
  <c r="O31" i="28"/>
  <c r="V31" i="28"/>
  <c r="AG31" i="28"/>
  <c r="P31" i="28"/>
  <c r="C31" i="28"/>
  <c r="R31" i="28"/>
  <c r="AJ31" i="28"/>
  <c r="L31" i="28"/>
  <c r="U31" i="28"/>
  <c r="Q31" i="28"/>
  <c r="AB31" i="28"/>
  <c r="E31" i="28"/>
  <c r="J48" i="28"/>
  <c r="AH48" i="28"/>
  <c r="AN48" i="28"/>
  <c r="O48" i="28"/>
  <c r="AG48" i="28"/>
  <c r="V48" i="28"/>
  <c r="R48" i="28"/>
  <c r="C48" i="28"/>
  <c r="L48" i="28"/>
  <c r="P48" i="28"/>
  <c r="Q48" i="28"/>
  <c r="E48" i="28"/>
  <c r="AB48" i="28"/>
  <c r="U48" i="28"/>
  <c r="AJ48" i="28"/>
  <c r="AA48" i="28"/>
  <c r="AH151" i="28"/>
  <c r="J151" i="28"/>
  <c r="AN151" i="28"/>
  <c r="O151" i="28"/>
  <c r="AG151" i="28"/>
  <c r="P151" i="28"/>
  <c r="V151" i="28"/>
  <c r="R151" i="28"/>
  <c r="C151" i="28"/>
  <c r="L151" i="28"/>
  <c r="AJ151" i="28"/>
  <c r="U151" i="28"/>
  <c r="Q151" i="28"/>
  <c r="AB151" i="28"/>
  <c r="E151" i="28"/>
  <c r="AH67" i="28"/>
  <c r="J67" i="28"/>
  <c r="AN67" i="28"/>
  <c r="O67" i="28"/>
  <c r="AG67" i="28"/>
  <c r="V67" i="28"/>
  <c r="P67" i="28"/>
  <c r="L67" i="28"/>
  <c r="AJ67" i="28"/>
  <c r="C67" i="28"/>
  <c r="U67" i="28"/>
  <c r="AB67" i="28"/>
  <c r="Q67" i="28"/>
  <c r="AH76" i="28"/>
  <c r="J76" i="28"/>
  <c r="AN76" i="28"/>
  <c r="O76" i="28"/>
  <c r="AG76" i="28"/>
  <c r="C76" i="28"/>
  <c r="AJ76" i="28"/>
  <c r="R76" i="28"/>
  <c r="P76" i="28"/>
  <c r="L76" i="28"/>
  <c r="U76" i="28"/>
  <c r="AA76" i="28"/>
  <c r="AB76" i="28"/>
  <c r="Q76" i="28"/>
  <c r="S35" i="28"/>
  <c r="S33" i="28"/>
  <c r="S16" i="28"/>
  <c r="S37" i="28"/>
  <c r="S38" i="28"/>
  <c r="S58" i="28"/>
  <c r="S60" i="28"/>
  <c r="S61" i="28"/>
  <c r="S68" i="28"/>
  <c r="S91" i="28"/>
  <c r="S141" i="28"/>
  <c r="S112" i="28"/>
  <c r="S151" i="28"/>
  <c r="S138" i="28"/>
  <c r="S152" i="28"/>
  <c r="D60" i="28"/>
  <c r="D13" i="28"/>
  <c r="D35" i="28"/>
  <c r="D17" i="28"/>
  <c r="D144" i="28"/>
  <c r="D57" i="28"/>
  <c r="D130" i="28"/>
  <c r="D99" i="28"/>
  <c r="D62" i="28"/>
  <c r="D55" i="28"/>
  <c r="D108" i="28"/>
  <c r="D118" i="28"/>
  <c r="D150" i="28"/>
  <c r="BB61" i="28"/>
  <c r="BB57" i="28"/>
  <c r="BB38" i="28"/>
  <c r="BB70" i="28"/>
  <c r="BB30" i="28"/>
  <c r="BB81" i="28"/>
  <c r="BB50" i="28"/>
  <c r="BB82" i="28"/>
  <c r="BB133" i="28"/>
  <c r="BB111" i="28"/>
  <c r="BB114" i="28"/>
  <c r="BB142" i="28"/>
  <c r="BB145" i="28"/>
  <c r="BB160" i="28"/>
  <c r="N71" i="28"/>
  <c r="N58" i="28"/>
  <c r="N48" i="28"/>
  <c r="N83" i="28"/>
  <c r="N49" i="28"/>
  <c r="N101" i="28"/>
  <c r="N65" i="28"/>
  <c r="N63" i="28"/>
  <c r="N97" i="28"/>
  <c r="N133" i="28"/>
  <c r="N113" i="28"/>
  <c r="N145" i="28"/>
  <c r="N144" i="28"/>
  <c r="N141" i="28"/>
  <c r="AU10" i="28"/>
  <c r="AU28" i="28"/>
  <c r="AU44" i="28"/>
  <c r="AU22" i="28"/>
  <c r="AU78" i="28"/>
  <c r="AU49" i="28"/>
  <c r="AU71" i="28"/>
  <c r="AU65" i="28"/>
  <c r="AU104" i="28"/>
  <c r="AU113" i="28"/>
  <c r="AU137" i="28"/>
  <c r="AU143" i="28"/>
  <c r="AU144" i="28"/>
  <c r="AU160" i="28"/>
  <c r="AI63" i="28"/>
  <c r="AI40" i="28"/>
  <c r="AI33" i="28"/>
  <c r="AI22" i="28"/>
  <c r="AI51" i="28"/>
  <c r="AI97" i="28"/>
  <c r="AI92" i="28"/>
  <c r="AI66" i="28"/>
  <c r="AI74" i="28"/>
  <c r="AI91" i="28"/>
  <c r="AI103" i="28"/>
  <c r="AI114" i="28"/>
  <c r="AI142" i="28"/>
  <c r="AI133" i="28"/>
  <c r="AC25" i="28"/>
  <c r="AC75" i="28"/>
  <c r="AC44" i="28"/>
  <c r="AC36" i="28"/>
  <c r="AC70" i="28"/>
  <c r="AC82" i="28"/>
  <c r="AC68" i="28"/>
  <c r="AC77" i="28"/>
  <c r="AC131" i="28"/>
  <c r="AC130" i="28"/>
  <c r="AC132" i="28"/>
  <c r="BA22" i="28"/>
  <c r="BA123" i="28"/>
  <c r="BA66" i="28"/>
  <c r="BA19" i="28"/>
  <c r="BA24" i="28"/>
  <c r="BA32" i="28"/>
  <c r="BA44" i="28"/>
  <c r="BA68" i="28"/>
  <c r="BA103" i="28"/>
  <c r="BA110" i="28"/>
  <c r="BA89" i="28"/>
  <c r="BA151" i="28"/>
  <c r="BA141" i="28"/>
  <c r="BA147" i="28"/>
  <c r="BA160" i="28"/>
  <c r="T44" i="28"/>
  <c r="T20" i="28"/>
  <c r="T29" i="28"/>
  <c r="T97" i="28"/>
  <c r="T38" i="28"/>
  <c r="T71" i="28"/>
  <c r="T65" i="28"/>
  <c r="T57" i="28"/>
  <c r="T78" i="28"/>
  <c r="T113" i="28"/>
  <c r="T103" i="28"/>
  <c r="T110" i="28"/>
  <c r="T127" i="28"/>
  <c r="T123" i="28"/>
  <c r="M19" i="28"/>
  <c r="M48" i="28"/>
  <c r="M20" i="28"/>
  <c r="M17" i="28"/>
  <c r="M16" i="28"/>
  <c r="M85" i="28"/>
  <c r="M77" i="28"/>
  <c r="M50" i="28"/>
  <c r="M76" i="28"/>
  <c r="M116" i="28"/>
  <c r="M104" i="28"/>
  <c r="M117" i="28"/>
  <c r="M130" i="28"/>
  <c r="M144" i="28"/>
  <c r="M141" i="28"/>
  <c r="K36" i="28"/>
  <c r="K31" i="28"/>
  <c r="K67" i="28"/>
  <c r="K58" i="28"/>
  <c r="K55" i="28"/>
  <c r="K76" i="28"/>
  <c r="K102" i="28"/>
  <c r="K106" i="28"/>
  <c r="K111" i="28"/>
  <c r="K107" i="28"/>
  <c r="K142" i="28"/>
  <c r="K146" i="28"/>
  <c r="K152" i="28"/>
  <c r="AV34" i="28"/>
  <c r="AV15" i="28"/>
  <c r="AV18" i="28"/>
  <c r="AV52" i="28"/>
  <c r="AV76" i="28"/>
  <c r="AV58" i="28"/>
  <c r="AV48" i="28"/>
  <c r="AV90" i="28"/>
  <c r="AV110" i="28"/>
  <c r="AV102" i="28"/>
  <c r="AV130" i="28"/>
  <c r="AV131" i="28"/>
  <c r="AV143" i="28"/>
  <c r="AA24" i="28"/>
  <c r="AA57" i="28"/>
  <c r="AA25" i="28"/>
  <c r="AA70" i="28"/>
  <c r="AA66" i="28"/>
  <c r="AA77" i="28"/>
  <c r="AA60" i="28"/>
  <c r="AA90" i="28"/>
  <c r="AA116" i="28"/>
  <c r="AA145" i="28"/>
  <c r="J19" i="28"/>
  <c r="AH19" i="28"/>
  <c r="AN19" i="28"/>
  <c r="O19" i="28"/>
  <c r="AG19" i="28"/>
  <c r="L19" i="28"/>
  <c r="V19" i="28"/>
  <c r="C19" i="28"/>
  <c r="P19" i="28"/>
  <c r="R19" i="28"/>
  <c r="E19" i="28"/>
  <c r="AB19" i="28"/>
  <c r="AA19" i="28"/>
  <c r="Q19" i="28"/>
  <c r="AJ19" i="28"/>
  <c r="U19" i="28"/>
  <c r="AH112" i="28"/>
  <c r="J112" i="28"/>
  <c r="AN112" i="28"/>
  <c r="O112" i="28"/>
  <c r="AG112" i="28"/>
  <c r="V112" i="28"/>
  <c r="P112" i="28"/>
  <c r="L112" i="28"/>
  <c r="AJ112" i="28"/>
  <c r="C112" i="28"/>
  <c r="R112" i="28"/>
  <c r="AB112" i="28"/>
  <c r="Q112" i="28"/>
  <c r="E112" i="28"/>
  <c r="AA112" i="28"/>
  <c r="U112" i="28"/>
  <c r="AV112" i="28"/>
  <c r="AH62" i="28"/>
  <c r="J62" i="28"/>
  <c r="AN62" i="28"/>
  <c r="O62" i="28"/>
  <c r="V62" i="28"/>
  <c r="AG62" i="28"/>
  <c r="AJ62" i="28"/>
  <c r="R62" i="28"/>
  <c r="C62" i="28"/>
  <c r="P62" i="28"/>
  <c r="L62" i="28"/>
  <c r="E62" i="28"/>
  <c r="U62" i="28"/>
  <c r="Q62" i="28"/>
  <c r="AA62" i="28"/>
  <c r="AB62" i="28"/>
  <c r="AH30" i="28"/>
  <c r="J30" i="28"/>
  <c r="AN30" i="28"/>
  <c r="O30" i="28"/>
  <c r="AG30" i="28"/>
  <c r="V30" i="28"/>
  <c r="C30" i="28"/>
  <c r="R30" i="28"/>
  <c r="AJ30" i="28"/>
  <c r="L30" i="28"/>
  <c r="P30" i="28"/>
  <c r="AB30" i="28"/>
  <c r="AA30" i="28"/>
  <c r="E30" i="28"/>
  <c r="U30" i="28"/>
  <c r="Q30" i="28"/>
  <c r="AH11" i="28"/>
  <c r="J11" i="28"/>
  <c r="AN11" i="28"/>
  <c r="O11" i="28"/>
  <c r="AG11" i="28"/>
  <c r="V11" i="28"/>
  <c r="L11" i="28"/>
  <c r="C11" i="28"/>
  <c r="AJ11" i="28"/>
  <c r="P11" i="28"/>
  <c r="R11" i="28"/>
  <c r="E11" i="28"/>
  <c r="U11" i="28"/>
  <c r="AB11" i="28"/>
  <c r="Q11" i="28"/>
  <c r="J105" i="28"/>
  <c r="AH105" i="28"/>
  <c r="AN105" i="28"/>
  <c r="O105" i="28"/>
  <c r="AG105" i="28"/>
  <c r="V105" i="28"/>
  <c r="R105" i="28"/>
  <c r="P105" i="28"/>
  <c r="L105" i="28"/>
  <c r="AJ105" i="28"/>
  <c r="AB105" i="28"/>
  <c r="Q105" i="28"/>
  <c r="AA105" i="28"/>
  <c r="U105" i="28"/>
  <c r="C105" i="28"/>
  <c r="E105" i="28"/>
  <c r="AH35" i="28"/>
  <c r="J35" i="28"/>
  <c r="AN35" i="28"/>
  <c r="O35" i="28"/>
  <c r="AG35" i="28"/>
  <c r="V35" i="28"/>
  <c r="C35" i="28"/>
  <c r="P35" i="28"/>
  <c r="L35" i="28"/>
  <c r="R35" i="28"/>
  <c r="E35" i="28"/>
  <c r="U35" i="28"/>
  <c r="AB35" i="28"/>
  <c r="Q35" i="28"/>
  <c r="J27" i="28"/>
  <c r="AH27" i="28"/>
  <c r="AN27" i="28"/>
  <c r="O27" i="28"/>
  <c r="AG27" i="28"/>
  <c r="V27" i="28"/>
  <c r="L27" i="28"/>
  <c r="P27" i="28"/>
  <c r="R27" i="28"/>
  <c r="C27" i="28"/>
  <c r="U27" i="28"/>
  <c r="Q27" i="28"/>
  <c r="AB27" i="28"/>
  <c r="E27" i="28"/>
  <c r="AJ27" i="28"/>
  <c r="J86" i="28"/>
  <c r="AH86" i="28"/>
  <c r="AN86" i="28"/>
  <c r="O86" i="28"/>
  <c r="AG86" i="28"/>
  <c r="V86" i="28"/>
  <c r="R86" i="28"/>
  <c r="L86" i="28"/>
  <c r="AJ86" i="28"/>
  <c r="P86" i="28"/>
  <c r="C86" i="28"/>
  <c r="AB86" i="28"/>
  <c r="Q86" i="28"/>
  <c r="E86" i="28"/>
  <c r="AV86" i="28"/>
  <c r="U86" i="28"/>
  <c r="J21" i="28"/>
  <c r="AH21" i="28"/>
  <c r="AN21" i="28"/>
  <c r="O21" i="28"/>
  <c r="AG21" i="28"/>
  <c r="V21" i="28"/>
  <c r="P21" i="28"/>
  <c r="AJ21" i="28"/>
  <c r="L21" i="28"/>
  <c r="C21" i="28"/>
  <c r="R21" i="28"/>
  <c r="E21" i="28"/>
  <c r="U21" i="28"/>
  <c r="AB21" i="28"/>
  <c r="Q21" i="28"/>
  <c r="AV21" i="28"/>
  <c r="J46" i="28"/>
  <c r="AH46" i="28"/>
  <c r="AN46" i="28"/>
  <c r="O46" i="28"/>
  <c r="AG46" i="28"/>
  <c r="R46" i="28"/>
  <c r="AJ46" i="28"/>
  <c r="P46" i="28"/>
  <c r="L46" i="28"/>
  <c r="V46" i="28"/>
  <c r="U46" i="28"/>
  <c r="E46" i="28"/>
  <c r="AB46" i="28"/>
  <c r="C46" i="28"/>
  <c r="Q46" i="28"/>
  <c r="S44" i="28"/>
  <c r="S34" i="28"/>
  <c r="S32" i="28"/>
  <c r="S17" i="28"/>
  <c r="S41" i="28"/>
  <c r="S15" i="28"/>
  <c r="S62" i="28"/>
  <c r="S54" i="28"/>
  <c r="S85" i="28"/>
  <c r="S106" i="28"/>
  <c r="S100" i="28"/>
  <c r="S90" i="28"/>
  <c r="S114" i="28"/>
  <c r="S136" i="28"/>
  <c r="D41" i="28"/>
  <c r="D15" i="28"/>
  <c r="D116" i="28"/>
  <c r="D19" i="28"/>
  <c r="D45" i="28"/>
  <c r="D22" i="28"/>
  <c r="D63" i="28"/>
  <c r="D59" i="28"/>
  <c r="D117" i="28"/>
  <c r="D71" i="28"/>
  <c r="D65" i="28"/>
  <c r="D90" i="28"/>
  <c r="D102" i="28"/>
  <c r="D160" i="28"/>
  <c r="BB11" i="28"/>
  <c r="BB29" i="28"/>
  <c r="BB10" i="28"/>
  <c r="BB19" i="28"/>
  <c r="BB36" i="28"/>
  <c r="BB32" i="28"/>
  <c r="BB83" i="28"/>
  <c r="BB48" i="28"/>
  <c r="BB52" i="28"/>
  <c r="BB59" i="28"/>
  <c r="BB141" i="28"/>
  <c r="BB113" i="28"/>
  <c r="BB85" i="28"/>
  <c r="BB116" i="28"/>
  <c r="N21" i="28"/>
  <c r="N36" i="28"/>
  <c r="N77" i="28"/>
  <c r="N62" i="28"/>
  <c r="N16" i="28"/>
  <c r="N90" i="28"/>
  <c r="N56" i="28"/>
  <c r="N102" i="28"/>
  <c r="N73" i="28"/>
  <c r="N70" i="28"/>
  <c r="N99" i="28"/>
  <c r="N134" i="28"/>
  <c r="N86" i="28"/>
  <c r="N147" i="28"/>
  <c r="N146" i="28"/>
  <c r="N148" i="28"/>
  <c r="AU20" i="28"/>
  <c r="AU29" i="28"/>
  <c r="AU45" i="28"/>
  <c r="AU25" i="28"/>
  <c r="AU39" i="28"/>
  <c r="AU53" i="28"/>
  <c r="AU82" i="28"/>
  <c r="AU51" i="28"/>
  <c r="AU77" i="28"/>
  <c r="AU73" i="28"/>
  <c r="AU108" i="28"/>
  <c r="AU110" i="28"/>
  <c r="AU115" i="28"/>
  <c r="AU141" i="28"/>
  <c r="AU150" i="28"/>
  <c r="AU146" i="28"/>
  <c r="AI25" i="28"/>
  <c r="AI145" i="28"/>
  <c r="AI39" i="28"/>
  <c r="AI52" i="28"/>
  <c r="AI48" i="28"/>
  <c r="AI96" i="28"/>
  <c r="AI76" i="28"/>
  <c r="AI117" i="28"/>
  <c r="AI106" i="28"/>
  <c r="AI108" i="28"/>
  <c r="AI118" i="28"/>
  <c r="AI116" i="28"/>
  <c r="AI141" i="28"/>
  <c r="AC31" i="28"/>
  <c r="AC38" i="28"/>
  <c r="AC45" i="28"/>
  <c r="AC55" i="28"/>
  <c r="AC87" i="28"/>
  <c r="AC111" i="28"/>
  <c r="AC79" i="28"/>
  <c r="AC101" i="28"/>
  <c r="AC150" i="28"/>
  <c r="AC89" i="28"/>
  <c r="AC129" i="28"/>
  <c r="AC133" i="28"/>
  <c r="AC140" i="28"/>
  <c r="AC160" i="28"/>
  <c r="BA39" i="28"/>
  <c r="BA37" i="28"/>
  <c r="BA82" i="28"/>
  <c r="BA28" i="28"/>
  <c r="BA64" i="28"/>
  <c r="BA48" i="28"/>
  <c r="BA134" i="28"/>
  <c r="BA57" i="28"/>
  <c r="BA74" i="28"/>
  <c r="BA86" i="28"/>
  <c r="BA106" i="28"/>
  <c r="BA108" i="28"/>
  <c r="BA112" i="28"/>
  <c r="BA100" i="28"/>
  <c r="BA129" i="28"/>
  <c r="BA148" i="28"/>
  <c r="BA152" i="28"/>
  <c r="T16" i="28"/>
  <c r="T32" i="28"/>
  <c r="T19" i="28"/>
  <c r="T34" i="28"/>
  <c r="T21" i="28"/>
  <c r="T51" i="28"/>
  <c r="T77" i="28"/>
  <c r="T70" i="28"/>
  <c r="T82" i="28"/>
  <c r="T89" i="28"/>
  <c r="T115" i="28"/>
  <c r="T108" i="28"/>
  <c r="T112" i="28"/>
  <c r="T128" i="28"/>
  <c r="T129" i="28"/>
  <c r="T125" i="28"/>
  <c r="M37" i="28"/>
  <c r="M41" i="28"/>
  <c r="M25" i="28"/>
  <c r="M29" i="28"/>
  <c r="M24" i="28"/>
  <c r="M21" i="28"/>
  <c r="M51" i="28"/>
  <c r="M79" i="28"/>
  <c r="M52" i="28"/>
  <c r="M78" i="28"/>
  <c r="M89" i="28"/>
  <c r="M140" i="28"/>
  <c r="M128" i="28"/>
  <c r="M146" i="28"/>
  <c r="M148" i="28"/>
  <c r="K11" i="28"/>
  <c r="K35" i="28"/>
  <c r="K10" i="28"/>
  <c r="K50" i="28"/>
  <c r="K37" i="28"/>
  <c r="K62" i="28"/>
  <c r="K65" i="28"/>
  <c r="K78" i="28"/>
  <c r="K49" i="28"/>
  <c r="K104" i="28"/>
  <c r="K115" i="28"/>
  <c r="K110" i="28"/>
  <c r="K112" i="28"/>
  <c r="K151" i="28"/>
  <c r="K143" i="28"/>
  <c r="AV33" i="28"/>
  <c r="AV30" i="28"/>
  <c r="AV14" i="28"/>
  <c r="AV57" i="28"/>
  <c r="AV78" i="28"/>
  <c r="AV60" i="28"/>
  <c r="AV63" i="28"/>
  <c r="AV105" i="28"/>
  <c r="AV114" i="28"/>
  <c r="AV104" i="28"/>
  <c r="AV136" i="28"/>
  <c r="AV139" i="28"/>
  <c r="AA28" i="28"/>
  <c r="AA27" i="28"/>
  <c r="AA21" i="28"/>
  <c r="AA40" i="28"/>
  <c r="AA133" i="28"/>
  <c r="AA78" i="28"/>
  <c r="AA81" i="28"/>
  <c r="AA65" i="28"/>
  <c r="AA118" i="28"/>
  <c r="AA148" i="28"/>
  <c r="AA100" i="28"/>
  <c r="AA152" i="28"/>
  <c r="AG146" i="28"/>
  <c r="AU321" i="28"/>
  <c r="AI322" i="28"/>
  <c r="AN321" i="28"/>
  <c r="AN322" i="28"/>
  <c r="AH322" i="28"/>
  <c r="AH321" i="28"/>
  <c r="M321" i="28"/>
  <c r="M322" i="28"/>
  <c r="AV321" i="28"/>
  <c r="AV322" i="28"/>
  <c r="AI321" i="28"/>
  <c r="Q322" i="28"/>
  <c r="Q321" i="28"/>
  <c r="AB322" i="28"/>
  <c r="AB321" i="28"/>
  <c r="K322" i="28"/>
  <c r="P322" i="28"/>
  <c r="P321" i="28"/>
  <c r="Y322" i="28"/>
  <c r="Y321" i="28"/>
  <c r="AC321" i="28"/>
  <c r="AC322" i="28"/>
  <c r="K321" i="28"/>
  <c r="L322" i="28"/>
  <c r="L321" i="28"/>
  <c r="C313" i="28"/>
  <c r="C314" i="28"/>
  <c r="C315" i="28"/>
  <c r="C316" i="28"/>
  <c r="G10" i="30"/>
  <c r="H10" i="30"/>
  <c r="AV24" i="30"/>
  <c r="P94" i="30"/>
  <c r="D99" i="30"/>
  <c r="AC9" i="30"/>
  <c r="AC7" i="30" s="1"/>
  <c r="O44" i="30"/>
  <c r="U44" i="30"/>
  <c r="K44" i="30"/>
  <c r="C81" i="30"/>
  <c r="BB81" i="30"/>
  <c r="R81" i="30"/>
  <c r="AB81" i="30"/>
  <c r="C44" i="30"/>
  <c r="AB44" i="30"/>
  <c r="AC44" i="30"/>
  <c r="AV44" i="30"/>
  <c r="BB44" i="30"/>
  <c r="J44" i="30"/>
  <c r="AG81" i="30"/>
  <c r="AN44" i="30"/>
  <c r="S44" i="30"/>
  <c r="S81" i="30"/>
  <c r="D81" i="30"/>
  <c r="AN81" i="30"/>
  <c r="R44" i="30"/>
  <c r="AH44" i="30"/>
  <c r="AJ44" i="30"/>
  <c r="AA81" i="30"/>
  <c r="L81" i="30"/>
  <c r="N81" i="30"/>
  <c r="AA44" i="30"/>
  <c r="V44" i="30"/>
  <c r="AG44" i="30"/>
  <c r="Q81" i="30"/>
  <c r="BA81" i="30"/>
  <c r="P81" i="30"/>
  <c r="AV81" i="30"/>
  <c r="AC81" i="30"/>
  <c r="AU81" i="30"/>
  <c r="AU44" i="30"/>
  <c r="Q44" i="30"/>
  <c r="L44" i="30"/>
  <c r="M44" i="30"/>
  <c r="E81" i="30"/>
  <c r="V81" i="30"/>
  <c r="M81" i="30"/>
  <c r="T81" i="30"/>
  <c r="T44" i="30"/>
  <c r="BA44" i="30"/>
  <c r="AI81" i="30"/>
  <c r="AH81" i="30"/>
  <c r="U81" i="30"/>
  <c r="K81" i="30"/>
  <c r="P44" i="30"/>
  <c r="AI44" i="30"/>
  <c r="D44" i="30"/>
  <c r="E44" i="30"/>
  <c r="N44" i="30"/>
  <c r="AJ81" i="30"/>
  <c r="J81" i="30"/>
  <c r="O81" i="30"/>
  <c r="E155" i="30"/>
  <c r="N155" i="30"/>
  <c r="AH155" i="30"/>
  <c r="AB155" i="30"/>
  <c r="S155" i="30"/>
  <c r="D154" i="30"/>
  <c r="M154" i="30"/>
  <c r="AG154" i="30"/>
  <c r="AI154" i="30"/>
  <c r="AN154" i="30"/>
  <c r="O156" i="30"/>
  <c r="AI156" i="30"/>
  <c r="U156" i="30"/>
  <c r="P156" i="30"/>
  <c r="D156" i="30"/>
  <c r="AV156" i="30"/>
  <c r="AJ155" i="30"/>
  <c r="AH154" i="30"/>
  <c r="K156" i="30"/>
  <c r="AH156" i="30"/>
  <c r="AA156" i="30"/>
  <c r="M155" i="30"/>
  <c r="V155" i="30"/>
  <c r="AI155" i="30"/>
  <c r="L154" i="30"/>
  <c r="U154" i="30"/>
  <c r="N154" i="30"/>
  <c r="N156" i="30"/>
  <c r="AG156" i="30"/>
  <c r="Q155" i="30"/>
  <c r="BB154" i="30"/>
  <c r="K154" i="30"/>
  <c r="O154" i="30"/>
  <c r="Q156" i="30"/>
  <c r="U155" i="30"/>
  <c r="AN155" i="30"/>
  <c r="O155" i="30"/>
  <c r="T154" i="30"/>
  <c r="AC154" i="30"/>
  <c r="J154" i="30"/>
  <c r="V156" i="30"/>
  <c r="BB156" i="30"/>
  <c r="AN156" i="30"/>
  <c r="L155" i="30"/>
  <c r="AC156" i="30"/>
  <c r="AC155" i="30"/>
  <c r="AV155" i="30"/>
  <c r="D155" i="30"/>
  <c r="AB154" i="30"/>
  <c r="AU154" i="30"/>
  <c r="V154" i="30"/>
  <c r="L156" i="30"/>
  <c r="AA155" i="30"/>
  <c r="AJ156" i="30"/>
  <c r="BA156" i="30"/>
  <c r="E154" i="30"/>
  <c r="AA154" i="30"/>
  <c r="J156" i="30"/>
  <c r="K155" i="30"/>
  <c r="AU155" i="30"/>
  <c r="T155" i="30"/>
  <c r="AJ154" i="30"/>
  <c r="R154" i="30"/>
  <c r="P154" i="30"/>
  <c r="AU156" i="30"/>
  <c r="T156" i="30"/>
  <c r="AB156" i="30"/>
  <c r="R156" i="30"/>
  <c r="J155" i="30"/>
  <c r="AV154" i="30"/>
  <c r="M156" i="30"/>
  <c r="P155" i="30"/>
  <c r="E156" i="30"/>
  <c r="BB155" i="30"/>
  <c r="R155" i="30"/>
  <c r="AG155" i="30"/>
  <c r="BA155" i="30"/>
  <c r="BA154" i="30"/>
  <c r="Q154" i="30"/>
  <c r="S156" i="30"/>
  <c r="S154" i="30"/>
  <c r="P157" i="30"/>
  <c r="AB157" i="30"/>
  <c r="E157" i="30"/>
  <c r="O157" i="30"/>
  <c r="AH157" i="30"/>
  <c r="AJ157" i="30"/>
  <c r="U157" i="30"/>
  <c r="AA157" i="30"/>
  <c r="Q157" i="30"/>
  <c r="T157" i="30"/>
  <c r="AN157" i="30"/>
  <c r="BA157" i="30"/>
  <c r="AG157" i="30"/>
  <c r="BB157" i="30"/>
  <c r="R157" i="30"/>
  <c r="AV157" i="30"/>
  <c r="M157" i="30"/>
  <c r="K157" i="30"/>
  <c r="S157" i="30"/>
  <c r="N157" i="30"/>
  <c r="AU157" i="30"/>
  <c r="D157" i="30"/>
  <c r="AC157" i="30"/>
  <c r="V157" i="30"/>
  <c r="J157" i="30"/>
  <c r="L157" i="30"/>
  <c r="AI157" i="30"/>
  <c r="R125" i="30"/>
  <c r="AB125" i="30"/>
  <c r="Q125" i="30"/>
  <c r="AJ125" i="30"/>
  <c r="O125" i="30"/>
  <c r="BA125" i="30"/>
  <c r="AH125" i="30"/>
  <c r="P125" i="30"/>
  <c r="AG125" i="30"/>
  <c r="BB125" i="30"/>
  <c r="E125" i="30"/>
  <c r="J125" i="30"/>
  <c r="AU125" i="30"/>
  <c r="S125" i="30"/>
  <c r="T125" i="30"/>
  <c r="D125" i="30"/>
  <c r="V125" i="30"/>
  <c r="AA125" i="30"/>
  <c r="AI125" i="30"/>
  <c r="AC125" i="30"/>
  <c r="AV125" i="30"/>
  <c r="C125" i="30"/>
  <c r="L125" i="30"/>
  <c r="K125" i="30"/>
  <c r="U125" i="30"/>
  <c r="N125" i="30"/>
  <c r="AN125" i="30"/>
  <c r="R158" i="30"/>
  <c r="AB158" i="30"/>
  <c r="K158" i="30"/>
  <c r="AU158" i="30"/>
  <c r="P136" i="30"/>
  <c r="AH136" i="30"/>
  <c r="T136" i="30"/>
  <c r="BB136" i="30"/>
  <c r="O136" i="30"/>
  <c r="J158" i="30"/>
  <c r="T158" i="30"/>
  <c r="K136" i="30"/>
  <c r="P158" i="30"/>
  <c r="V158" i="30"/>
  <c r="AA158" i="30"/>
  <c r="Q158" i="30"/>
  <c r="E136" i="30"/>
  <c r="N136" i="30"/>
  <c r="AG136" i="30"/>
  <c r="S136" i="30"/>
  <c r="AA136" i="30"/>
  <c r="BA136" i="30"/>
  <c r="BA158" i="30"/>
  <c r="Q136" i="30"/>
  <c r="O158" i="30"/>
  <c r="AI158" i="30"/>
  <c r="AH158" i="30"/>
  <c r="M136" i="30"/>
  <c r="V136" i="30"/>
  <c r="D136" i="30"/>
  <c r="AB136" i="30"/>
  <c r="AG158" i="30"/>
  <c r="BB158" i="30"/>
  <c r="M158" i="30"/>
  <c r="U136" i="30"/>
  <c r="AN136" i="30"/>
  <c r="L136" i="30"/>
  <c r="E158" i="30"/>
  <c r="AC158" i="30"/>
  <c r="C158" i="30"/>
  <c r="AC136" i="30"/>
  <c r="AV136" i="30"/>
  <c r="AI136" i="30"/>
  <c r="AU136" i="30"/>
  <c r="S158" i="30"/>
  <c r="J136" i="30"/>
  <c r="AN158" i="30"/>
  <c r="D158" i="30"/>
  <c r="U158" i="30"/>
  <c r="C136" i="30"/>
  <c r="AJ136" i="30"/>
  <c r="AV158" i="30"/>
  <c r="L158" i="30"/>
  <c r="N158" i="30"/>
  <c r="AJ158" i="30"/>
  <c r="R136" i="30"/>
  <c r="AV96" i="30"/>
  <c r="M96" i="30"/>
  <c r="J96" i="30"/>
  <c r="BB96" i="30"/>
  <c r="E96" i="30"/>
  <c r="AI96" i="30"/>
  <c r="C96" i="30"/>
  <c r="AG96" i="30"/>
  <c r="U96" i="30"/>
  <c r="AJ96" i="30"/>
  <c r="AU96" i="30"/>
  <c r="T96" i="30"/>
  <c r="AB96" i="30"/>
  <c r="N96" i="30"/>
  <c r="BA96" i="30"/>
  <c r="R96" i="30"/>
  <c r="AC96" i="30"/>
  <c r="AA96" i="30"/>
  <c r="L96" i="30"/>
  <c r="Q96" i="30"/>
  <c r="P96" i="30"/>
  <c r="V96" i="30"/>
  <c r="S96" i="30"/>
  <c r="D96" i="30"/>
  <c r="AH96" i="30"/>
  <c r="O96" i="30"/>
  <c r="AN96" i="30"/>
  <c r="K96" i="30"/>
  <c r="O73" i="30"/>
  <c r="AG73" i="30"/>
  <c r="BB73" i="30"/>
  <c r="D73" i="30"/>
  <c r="M73" i="30"/>
  <c r="E73" i="30"/>
  <c r="AH73" i="30"/>
  <c r="N73" i="30"/>
  <c r="AA73" i="30"/>
  <c r="S73" i="30"/>
  <c r="AV73" i="30"/>
  <c r="AU73" i="30"/>
  <c r="R73" i="30"/>
  <c r="U73" i="30"/>
  <c r="K73" i="30"/>
  <c r="V73" i="30"/>
  <c r="AN73" i="30"/>
  <c r="AC73" i="30"/>
  <c r="BA73" i="30"/>
  <c r="C73" i="30"/>
  <c r="T73" i="30"/>
  <c r="L73" i="30"/>
  <c r="J73" i="30"/>
  <c r="AI73" i="30"/>
  <c r="AB73" i="30"/>
  <c r="Q73" i="30"/>
  <c r="P73" i="30"/>
  <c r="AJ73" i="30"/>
  <c r="D160" i="30"/>
  <c r="M160" i="30"/>
  <c r="N160" i="30"/>
  <c r="Q160" i="30"/>
  <c r="V160" i="30"/>
  <c r="L160" i="30"/>
  <c r="U160" i="30"/>
  <c r="AH160" i="30"/>
  <c r="BB160" i="30"/>
  <c r="AG160" i="30"/>
  <c r="BA160" i="30"/>
  <c r="T160" i="30"/>
  <c r="AC160" i="30"/>
  <c r="J160" i="30"/>
  <c r="S160" i="30"/>
  <c r="AN160" i="30"/>
  <c r="P160" i="30"/>
  <c r="R160" i="30"/>
  <c r="E160" i="30"/>
  <c r="AB160" i="30"/>
  <c r="O160" i="30"/>
  <c r="AI160" i="30"/>
  <c r="AA160" i="30"/>
  <c r="AJ160" i="30"/>
  <c r="AU160" i="30"/>
  <c r="K160" i="30"/>
  <c r="M122" i="30"/>
  <c r="AA120" i="30"/>
  <c r="T120" i="30"/>
  <c r="V120" i="30"/>
  <c r="AB120" i="30"/>
  <c r="K122" i="30"/>
  <c r="V122" i="30"/>
  <c r="AV122" i="30"/>
  <c r="R120" i="30"/>
  <c r="AI120" i="30"/>
  <c r="AJ120" i="30"/>
  <c r="J122" i="30"/>
  <c r="T122" i="30"/>
  <c r="Q122" i="30"/>
  <c r="P120" i="30"/>
  <c r="BB120" i="30"/>
  <c r="L120" i="30"/>
  <c r="S122" i="30"/>
  <c r="AB122" i="30"/>
  <c r="AU122" i="30"/>
  <c r="AN122" i="30"/>
  <c r="AG122" i="30"/>
  <c r="O120" i="30"/>
  <c r="AH120" i="30"/>
  <c r="BA120" i="30"/>
  <c r="D120" i="30"/>
  <c r="AC120" i="30"/>
  <c r="AA122" i="30"/>
  <c r="AJ122" i="30"/>
  <c r="L122" i="30"/>
  <c r="Q120" i="30"/>
  <c r="U120" i="30"/>
  <c r="AI122" i="30"/>
  <c r="D122" i="30"/>
  <c r="AC122" i="30"/>
  <c r="R122" i="30"/>
  <c r="AN120" i="30"/>
  <c r="AG120" i="30"/>
  <c r="M120" i="30"/>
  <c r="AI123" i="30"/>
  <c r="BB122" i="30"/>
  <c r="U122" i="30"/>
  <c r="AH122" i="30"/>
  <c r="AV120" i="30"/>
  <c r="J120" i="30"/>
  <c r="BA122" i="30"/>
  <c r="E122" i="30"/>
  <c r="O122" i="30"/>
  <c r="P122" i="30"/>
  <c r="AU120" i="30"/>
  <c r="S120" i="30"/>
  <c r="E120" i="30"/>
  <c r="K120" i="30"/>
  <c r="AV30" i="30"/>
  <c r="AA104" i="30"/>
  <c r="AI159" i="30"/>
  <c r="BB159" i="30"/>
  <c r="E159" i="30"/>
  <c r="AG159" i="30"/>
  <c r="D159" i="30"/>
  <c r="AU159" i="30"/>
  <c r="AA15" i="30"/>
  <c r="C159" i="30"/>
  <c r="U159" i="30"/>
  <c r="AH159" i="30"/>
  <c r="BA147" i="30"/>
  <c r="AA13" i="30"/>
  <c r="AJ13" i="30"/>
  <c r="P150" i="30"/>
  <c r="AI150" i="30"/>
  <c r="AN150" i="30"/>
  <c r="L85" i="30"/>
  <c r="U85" i="30"/>
  <c r="AN85" i="30"/>
  <c r="AU127" i="30"/>
  <c r="J127" i="30"/>
  <c r="O127" i="30"/>
  <c r="BB99" i="30"/>
  <c r="P99" i="30"/>
  <c r="U99" i="30"/>
  <c r="AC99" i="30"/>
  <c r="L94" i="30"/>
  <c r="U94" i="30"/>
  <c r="K121" i="30"/>
  <c r="U121" i="30"/>
  <c r="M121" i="30"/>
  <c r="AV121" i="30"/>
  <c r="D24" i="30"/>
  <c r="M24" i="30"/>
  <c r="V24" i="30"/>
  <c r="AN24" i="30"/>
  <c r="BA24" i="30"/>
  <c r="BA159" i="30"/>
  <c r="S159" i="30"/>
  <c r="AN159" i="30"/>
  <c r="R159" i="30"/>
  <c r="AB159" i="30"/>
  <c r="P13" i="30"/>
  <c r="BB13" i="30"/>
  <c r="N13" i="30"/>
  <c r="E150" i="30"/>
  <c r="O150" i="30"/>
  <c r="K150" i="30"/>
  <c r="AV150" i="30"/>
  <c r="K85" i="30"/>
  <c r="AB85" i="30"/>
  <c r="AG85" i="30"/>
  <c r="L99" i="30"/>
  <c r="V99" i="30"/>
  <c r="J99" i="30"/>
  <c r="BB90" i="30"/>
  <c r="M151" i="30"/>
  <c r="AI39" i="30"/>
  <c r="R94" i="30"/>
  <c r="AB94" i="30"/>
  <c r="AU94" i="30"/>
  <c r="S94" i="30"/>
  <c r="R121" i="30"/>
  <c r="AB121" i="30"/>
  <c r="AI121" i="30"/>
  <c r="T24" i="30"/>
  <c r="AC24" i="30"/>
  <c r="AU24" i="30"/>
  <c r="AI24" i="30"/>
  <c r="AA159" i="30"/>
  <c r="AV159" i="30"/>
  <c r="D78" i="30"/>
  <c r="BB75" i="30"/>
  <c r="O13" i="30"/>
  <c r="AH13" i="30"/>
  <c r="BA13" i="30"/>
  <c r="E13" i="30"/>
  <c r="AU13" i="30"/>
  <c r="AA42" i="30"/>
  <c r="D150" i="30"/>
  <c r="M150" i="30"/>
  <c r="AG150" i="30"/>
  <c r="AA150" i="30"/>
  <c r="R150" i="30"/>
  <c r="V150" i="30"/>
  <c r="S85" i="30"/>
  <c r="AJ85" i="30"/>
  <c r="E127" i="30"/>
  <c r="Q127" i="30"/>
  <c r="BA127" i="30"/>
  <c r="AN70" i="30"/>
  <c r="K99" i="30"/>
  <c r="T99" i="30"/>
  <c r="AN99" i="30"/>
  <c r="AJ94" i="30"/>
  <c r="V94" i="30"/>
  <c r="AA94" i="30"/>
  <c r="Q121" i="30"/>
  <c r="AJ121" i="30"/>
  <c r="O121" i="30"/>
  <c r="BA121" i="30"/>
  <c r="AB24" i="30"/>
  <c r="J24" i="30"/>
  <c r="AA24" i="30"/>
  <c r="AV40" i="30"/>
  <c r="Q159" i="30"/>
  <c r="T141" i="30"/>
  <c r="AG13" i="30"/>
  <c r="C13" i="30"/>
  <c r="M13" i="30"/>
  <c r="AC13" i="30"/>
  <c r="U13" i="30"/>
  <c r="L150" i="30"/>
  <c r="U150" i="30"/>
  <c r="AH150" i="30"/>
  <c r="AA85" i="30"/>
  <c r="Q85" i="30"/>
  <c r="D127" i="30"/>
  <c r="N127" i="30"/>
  <c r="L127" i="30"/>
  <c r="AJ127" i="30"/>
  <c r="S99" i="30"/>
  <c r="AB99" i="30"/>
  <c r="O99" i="30"/>
  <c r="E99" i="30"/>
  <c r="Q94" i="30"/>
  <c r="AH94" i="30"/>
  <c r="AI94" i="30"/>
  <c r="AH121" i="30"/>
  <c r="E121" i="30"/>
  <c r="AJ24" i="30"/>
  <c r="R24" i="30"/>
  <c r="AG24" i="30"/>
  <c r="K61" i="30"/>
  <c r="N159" i="30"/>
  <c r="T159" i="30"/>
  <c r="K13" i="30"/>
  <c r="V13" i="30"/>
  <c r="L13" i="30"/>
  <c r="AV118" i="30"/>
  <c r="T150" i="30"/>
  <c r="AC150" i="30"/>
  <c r="N150" i="30"/>
  <c r="R85" i="30"/>
  <c r="AI85" i="30"/>
  <c r="BB85" i="30"/>
  <c r="D85" i="30"/>
  <c r="P85" i="30"/>
  <c r="O85" i="30"/>
  <c r="M127" i="30"/>
  <c r="V127" i="30"/>
  <c r="AG127" i="30"/>
  <c r="T127" i="30"/>
  <c r="AB127" i="30"/>
  <c r="AA99" i="30"/>
  <c r="AJ99" i="30"/>
  <c r="M99" i="30"/>
  <c r="K47" i="30"/>
  <c r="BB94" i="30"/>
  <c r="BA94" i="30"/>
  <c r="C94" i="30"/>
  <c r="AN94" i="30"/>
  <c r="AG121" i="30"/>
  <c r="BB121" i="30"/>
  <c r="J121" i="30"/>
  <c r="AU121" i="30"/>
  <c r="V121" i="30"/>
  <c r="AI25" i="30"/>
  <c r="P24" i="30"/>
  <c r="K24" i="30"/>
  <c r="AJ159" i="30"/>
  <c r="J159" i="30"/>
  <c r="AN13" i="30"/>
  <c r="J13" i="30"/>
  <c r="T13" i="30"/>
  <c r="D13" i="30"/>
  <c r="AB150" i="30"/>
  <c r="AU150" i="30"/>
  <c r="C150" i="30"/>
  <c r="N85" i="30"/>
  <c r="AU85" i="30"/>
  <c r="U127" i="30"/>
  <c r="AH127" i="30"/>
  <c r="AN127" i="30"/>
  <c r="AI99" i="30"/>
  <c r="R99" i="30"/>
  <c r="AV99" i="30"/>
  <c r="AH99" i="30"/>
  <c r="AG94" i="30"/>
  <c r="E94" i="30"/>
  <c r="O94" i="30"/>
  <c r="K94" i="30"/>
  <c r="AV94" i="30"/>
  <c r="D121" i="30"/>
  <c r="AA121" i="30"/>
  <c r="P121" i="30"/>
  <c r="BB24" i="30"/>
  <c r="O24" i="30"/>
  <c r="AH24" i="30"/>
  <c r="P159" i="30"/>
  <c r="M159" i="30"/>
  <c r="O159" i="30"/>
  <c r="M108" i="30"/>
  <c r="AV13" i="30"/>
  <c r="R13" i="30"/>
  <c r="AB13" i="30"/>
  <c r="AJ150" i="30"/>
  <c r="J150" i="30"/>
  <c r="S150" i="30"/>
  <c r="AH85" i="30"/>
  <c r="BA85" i="30"/>
  <c r="M85" i="30"/>
  <c r="V85" i="30"/>
  <c r="AC127" i="30"/>
  <c r="AV127" i="30"/>
  <c r="BB127" i="30"/>
  <c r="P127" i="30"/>
  <c r="Q99" i="30"/>
  <c r="AV20" i="30"/>
  <c r="D94" i="30"/>
  <c r="M94" i="30"/>
  <c r="C121" i="30"/>
  <c r="L121" i="30"/>
  <c r="AN121" i="30"/>
  <c r="S134" i="30"/>
  <c r="E24" i="30"/>
  <c r="N24" i="30"/>
  <c r="S24" i="30"/>
  <c r="S121" i="30"/>
  <c r="R127" i="30"/>
  <c r="AV85" i="30"/>
  <c r="AC159" i="30"/>
  <c r="BA132" i="30"/>
  <c r="AC94" i="30"/>
  <c r="AC100" i="30"/>
  <c r="P70" i="30"/>
  <c r="AA127" i="30"/>
  <c r="Q150" i="30"/>
  <c r="AI13" i="30"/>
  <c r="K159" i="30"/>
  <c r="K18" i="30"/>
  <c r="U24" i="30"/>
  <c r="AC121" i="30"/>
  <c r="T94" i="30"/>
  <c r="BA99" i="30"/>
  <c r="AC85" i="30"/>
  <c r="Q13" i="30"/>
  <c r="L24" i="30"/>
  <c r="AI101" i="30"/>
  <c r="T121" i="30"/>
  <c r="J94" i="30"/>
  <c r="S127" i="30"/>
  <c r="T85" i="30"/>
  <c r="BB150" i="30"/>
  <c r="K82" i="30"/>
  <c r="T77" i="30"/>
  <c r="T131" i="30"/>
  <c r="AI130" i="30"/>
  <c r="AG99" i="30"/>
  <c r="Q24" i="30"/>
  <c r="AC22" i="30"/>
  <c r="AV72" i="30"/>
  <c r="L159" i="30"/>
  <c r="N94" i="30"/>
  <c r="N99" i="30"/>
  <c r="BA150" i="30"/>
  <c r="V159" i="30"/>
  <c r="T139" i="30"/>
  <c r="AA53" i="30"/>
  <c r="AA124" i="30"/>
  <c r="M69" i="30"/>
  <c r="AI148" i="30"/>
  <c r="D41" i="30"/>
  <c r="AA16" i="30"/>
  <c r="K33" i="30"/>
  <c r="AV98" i="30"/>
  <c r="AC117" i="30"/>
  <c r="AA112" i="30"/>
  <c r="AC93" i="30"/>
  <c r="T103" i="30"/>
  <c r="BB116" i="30"/>
  <c r="K64" i="30"/>
  <c r="T67" i="30"/>
  <c r="AU89" i="30"/>
  <c r="F10" i="30"/>
  <c r="T32" i="30"/>
  <c r="BA59" i="30"/>
  <c r="BB153" i="30"/>
  <c r="M12" i="30"/>
  <c r="C9" i="30"/>
  <c r="C7" i="30" s="1"/>
  <c r="K19" i="30"/>
  <c r="K35" i="30"/>
  <c r="T80" i="30"/>
  <c r="K55" i="30"/>
  <c r="AA62" i="30"/>
  <c r="K49" i="30"/>
  <c r="T23" i="30"/>
  <c r="AC66" i="30"/>
  <c r="AI106" i="30"/>
  <c r="AC36" i="30"/>
  <c r="P27" i="30"/>
  <c r="Q27" i="30"/>
  <c r="AG27" i="30"/>
  <c r="J27" i="30"/>
  <c r="R27" i="30"/>
  <c r="AH27" i="30"/>
  <c r="BA27" i="30"/>
  <c r="C27" i="30"/>
  <c r="K27" i="30"/>
  <c r="S27" i="30"/>
  <c r="AA27" i="30"/>
  <c r="AJ27" i="30"/>
  <c r="BB27" i="30"/>
  <c r="D27" i="30"/>
  <c r="L27" i="30"/>
  <c r="T27" i="30"/>
  <c r="AB27" i="30"/>
  <c r="N27" i="30"/>
  <c r="M27" i="30"/>
  <c r="O27" i="30"/>
  <c r="V27" i="30"/>
  <c r="AN27" i="30"/>
  <c r="AU27" i="30"/>
  <c r="AV27" i="30"/>
  <c r="E27" i="30"/>
  <c r="U27" i="30"/>
  <c r="AC27" i="30"/>
  <c r="C168" i="28"/>
  <c r="AA111" i="30"/>
  <c r="M135" i="30"/>
  <c r="BA56" i="30"/>
  <c r="E95" i="30"/>
  <c r="M95" i="30"/>
  <c r="U95" i="30"/>
  <c r="AC95" i="30"/>
  <c r="N95" i="30"/>
  <c r="V95" i="30"/>
  <c r="K95" i="30"/>
  <c r="S95" i="30"/>
  <c r="AA95" i="30"/>
  <c r="AI95" i="30"/>
  <c r="BA95" i="30"/>
  <c r="P95" i="30"/>
  <c r="AB95" i="30"/>
  <c r="Q95" i="30"/>
  <c r="T95" i="30"/>
  <c r="AG95" i="30"/>
  <c r="AU95" i="30"/>
  <c r="J95" i="30"/>
  <c r="AJ95" i="30"/>
  <c r="L95" i="30"/>
  <c r="O95" i="30"/>
  <c r="AV95" i="30"/>
  <c r="R95" i="30"/>
  <c r="BB95" i="30"/>
  <c r="AH95" i="30"/>
  <c r="D95" i="30"/>
  <c r="AN95" i="30"/>
  <c r="M107" i="30"/>
  <c r="AU87" i="30"/>
  <c r="T152" i="30"/>
  <c r="AV142" i="30"/>
  <c r="BA68" i="30"/>
  <c r="BB128" i="30"/>
  <c r="AC91" i="30"/>
  <c r="L9" i="30"/>
  <c r="L7" i="30" s="1"/>
  <c r="BB28" i="30"/>
  <c r="U9" i="30"/>
  <c r="U7" i="30" s="1"/>
  <c r="BA79" i="30"/>
  <c r="K46" i="30"/>
  <c r="AA143" i="30"/>
  <c r="D102" i="30"/>
  <c r="BA92" i="30"/>
  <c r="D138" i="30"/>
  <c r="K52" i="30"/>
  <c r="S145" i="30"/>
  <c r="AA84" i="30"/>
  <c r="T43" i="30"/>
  <c r="AV146" i="30"/>
  <c r="M76" i="30"/>
  <c r="T88" i="30"/>
  <c r="K109" i="30"/>
  <c r="AV45" i="30"/>
  <c r="BA54" i="30"/>
  <c r="BA114" i="30"/>
  <c r="BA126" i="30"/>
  <c r="BA137" i="30"/>
  <c r="P48" i="30"/>
  <c r="Q48" i="30"/>
  <c r="AI48" i="30"/>
  <c r="R48" i="30"/>
  <c r="AA48" i="30"/>
  <c r="AJ48" i="30"/>
  <c r="J48" i="30"/>
  <c r="S48" i="30"/>
  <c r="AB48" i="30"/>
  <c r="AU48" i="30"/>
  <c r="K48" i="30"/>
  <c r="T48" i="30"/>
  <c r="AC48" i="30"/>
  <c r="AV48" i="30"/>
  <c r="C48" i="30"/>
  <c r="L48" i="30"/>
  <c r="U48" i="30"/>
  <c r="AN48" i="30"/>
  <c r="E48" i="30"/>
  <c r="N48" i="30"/>
  <c r="AG48" i="30"/>
  <c r="BB48" i="30"/>
  <c r="O48" i="30"/>
  <c r="V48" i="30"/>
  <c r="AH48" i="30"/>
  <c r="D48" i="30"/>
  <c r="M48" i="30"/>
  <c r="BA48" i="30"/>
  <c r="S133" i="30"/>
  <c r="Q110" i="30"/>
  <c r="AG110" i="30"/>
  <c r="J110" i="30"/>
  <c r="R110" i="30"/>
  <c r="AH110" i="30"/>
  <c r="D110" i="30"/>
  <c r="L110" i="30"/>
  <c r="T110" i="30"/>
  <c r="AB110" i="30"/>
  <c r="AJ110" i="30"/>
  <c r="BB110" i="30"/>
  <c r="N110" i="30"/>
  <c r="V110" i="30"/>
  <c r="AN110" i="30"/>
  <c r="M110" i="30"/>
  <c r="AC110" i="30"/>
  <c r="O110" i="30"/>
  <c r="AU110" i="30"/>
  <c r="P110" i="30"/>
  <c r="AV110" i="30"/>
  <c r="K110" i="30"/>
  <c r="S110" i="30"/>
  <c r="U110" i="30"/>
  <c r="AA110" i="30"/>
  <c r="AI110" i="30"/>
  <c r="E110" i="30"/>
  <c r="BA110" i="30"/>
  <c r="AI63" i="30"/>
  <c r="AC113" i="30"/>
  <c r="BA21" i="30"/>
  <c r="M58" i="30"/>
  <c r="BA74" i="30"/>
  <c r="N31" i="30"/>
  <c r="BG248" i="28"/>
  <c r="Z291" i="28"/>
  <c r="AM206" i="28"/>
  <c r="AT302" i="28"/>
  <c r="AM205" i="28"/>
  <c r="BG253" i="28"/>
  <c r="AM207" i="28"/>
  <c r="AM204" i="28"/>
  <c r="AT303" i="28"/>
  <c r="Z298" i="28"/>
  <c r="AQ178" i="28"/>
  <c r="BG249" i="28"/>
  <c r="AM209" i="28"/>
  <c r="AT301" i="28"/>
  <c r="AQ180" i="28"/>
  <c r="AM208" i="28"/>
  <c r="BG251" i="28"/>
  <c r="I217" i="28"/>
  <c r="BG254" i="28"/>
  <c r="AQ182" i="28"/>
  <c r="D318" i="27" l="1"/>
  <c r="D317" i="27"/>
  <c r="AY126" i="28"/>
  <c r="AY127" i="30"/>
  <c r="AY12" i="28"/>
  <c r="AY13" i="30"/>
  <c r="AZ109" i="28"/>
  <c r="AZ110" i="30"/>
  <c r="AF12" i="28"/>
  <c r="AF13" i="30"/>
  <c r="AZ98" i="28"/>
  <c r="AZ99" i="30"/>
  <c r="G156" i="28"/>
  <c r="G157" i="30"/>
  <c r="Y120" i="28"/>
  <c r="Y121" i="30"/>
  <c r="H157" i="28"/>
  <c r="H158" i="30"/>
  <c r="AP153" i="28"/>
  <c r="AP154" i="30"/>
  <c r="AY109" i="28"/>
  <c r="AY110" i="30"/>
  <c r="AZ156" i="28"/>
  <c r="AZ157" i="30"/>
  <c r="AL156" i="28"/>
  <c r="AL157" i="30"/>
  <c r="AO43" i="28"/>
  <c r="AO44" i="30"/>
  <c r="I47" i="28"/>
  <c r="I48" i="30"/>
  <c r="BD119" i="28"/>
  <c r="BD120" i="30"/>
  <c r="H98" i="28"/>
  <c r="H99" i="30"/>
  <c r="G159" i="28"/>
  <c r="G160" i="30"/>
  <c r="AY149" i="28"/>
  <c r="AY150" i="30"/>
  <c r="AM26" i="28"/>
  <c r="AM27" i="30"/>
  <c r="AS149" i="28"/>
  <c r="AS150" i="30"/>
  <c r="I12" i="28"/>
  <c r="I13" i="30"/>
  <c r="I109" i="28"/>
  <c r="I110" i="30"/>
  <c r="AQ126" i="28"/>
  <c r="AQ127" i="30"/>
  <c r="AD119" i="28"/>
  <c r="AD120" i="30"/>
  <c r="AR120" i="28"/>
  <c r="AR121" i="30"/>
  <c r="AM47" i="28"/>
  <c r="AM48" i="30"/>
  <c r="BG135" i="28"/>
  <c r="BG136" i="30"/>
  <c r="AO9" i="28"/>
  <c r="AO10" i="30"/>
  <c r="AO169" i="28"/>
  <c r="BI348" i="27"/>
  <c r="L32" i="17" s="1"/>
  <c r="AM84" i="28"/>
  <c r="AM85" i="30"/>
  <c r="G12" i="28"/>
  <c r="G13" i="30"/>
  <c r="AL124" i="28"/>
  <c r="AL125" i="30"/>
  <c r="H80" i="28"/>
  <c r="H81" i="30"/>
  <c r="W80" i="28"/>
  <c r="W81" i="30"/>
  <c r="AZ94" i="28"/>
  <c r="AZ95" i="30"/>
  <c r="AK26" i="28"/>
  <c r="AK27" i="30"/>
  <c r="BG69" i="28"/>
  <c r="BG70" i="30"/>
  <c r="AT109" i="28"/>
  <c r="AT110" i="30"/>
  <c r="AT84" i="28"/>
  <c r="AT85" i="30"/>
  <c r="BC84" i="28"/>
  <c r="BC85" i="30"/>
  <c r="AD156" i="28"/>
  <c r="AD157" i="30"/>
  <c r="AK72" i="28"/>
  <c r="AK73" i="30"/>
  <c r="AF119" i="28"/>
  <c r="AF120" i="30"/>
  <c r="Z26" i="28"/>
  <c r="Z27" i="30"/>
  <c r="AK43" i="28"/>
  <c r="AK44" i="30"/>
  <c r="BD69" i="28"/>
  <c r="BD70" i="30"/>
  <c r="AD47" i="28"/>
  <c r="AD48" i="30"/>
  <c r="AM124" i="28"/>
  <c r="AM125" i="30"/>
  <c r="AX109" i="28"/>
  <c r="AX110" i="30"/>
  <c r="AM109" i="28"/>
  <c r="AM110" i="30"/>
  <c r="BH302" i="28"/>
  <c r="N143" i="17" s="1"/>
  <c r="W158" i="30"/>
  <c r="W157" i="28"/>
  <c r="W93" i="28"/>
  <c r="W94" i="30"/>
  <c r="BH208" i="28"/>
  <c r="N49" i="17" s="1"/>
  <c r="AD154" i="28"/>
  <c r="AD155" i="30"/>
  <c r="AL12" i="28"/>
  <c r="AL13" i="30"/>
  <c r="AT126" i="28"/>
  <c r="AT127" i="30"/>
  <c r="BE155" i="28"/>
  <c r="BE156" i="30"/>
  <c r="AD157" i="28"/>
  <c r="AD158" i="30"/>
  <c r="AZ23" i="28"/>
  <c r="AZ24" i="30"/>
  <c r="W94" i="28"/>
  <c r="W95" i="30"/>
  <c r="BC94" i="28"/>
  <c r="BC95" i="30"/>
  <c r="Y23" i="28"/>
  <c r="Y24" i="30"/>
  <c r="F124" i="28"/>
  <c r="F125" i="30"/>
  <c r="BI280" i="27"/>
  <c r="K125" i="17" s="1"/>
  <c r="BD47" i="28"/>
  <c r="BD48" i="30"/>
  <c r="BF72" i="28"/>
  <c r="BF73" i="30"/>
  <c r="AZ84" i="28"/>
  <c r="AZ85" i="30"/>
  <c r="AX125" i="30"/>
  <c r="AX124" i="28"/>
  <c r="AS135" i="28"/>
  <c r="AS136" i="30"/>
  <c r="AF120" i="28"/>
  <c r="AF121" i="30"/>
  <c r="AT124" i="28"/>
  <c r="AT125" i="30"/>
  <c r="X156" i="28"/>
  <c r="X157" i="30"/>
  <c r="AM98" i="28"/>
  <c r="AM99" i="30"/>
  <c r="I121" i="28"/>
  <c r="I122" i="30"/>
  <c r="AP84" i="28"/>
  <c r="AP85" i="30"/>
  <c r="AF155" i="28"/>
  <c r="AF156" i="30"/>
  <c r="AK47" i="28"/>
  <c r="AK48" i="30"/>
  <c r="AE159" i="28"/>
  <c r="AE160" i="30"/>
  <c r="AY157" i="28"/>
  <c r="AY158" i="30"/>
  <c r="AY84" i="28"/>
  <c r="AY85" i="30"/>
  <c r="AL155" i="28"/>
  <c r="AL156" i="30"/>
  <c r="BD12" i="28"/>
  <c r="BD13" i="30"/>
  <c r="AS121" i="28"/>
  <c r="AS122" i="30"/>
  <c r="BD98" i="28"/>
  <c r="BD99" i="30"/>
  <c r="Z158" i="28"/>
  <c r="Z159" i="30"/>
  <c r="BD26" i="28"/>
  <c r="BD27" i="30"/>
  <c r="AL109" i="28"/>
  <c r="AL110" i="30"/>
  <c r="AY154" i="28"/>
  <c r="AY155" i="30"/>
  <c r="G124" i="28"/>
  <c r="G125" i="30"/>
  <c r="BE80" i="28"/>
  <c r="BE81" i="30"/>
  <c r="BG95" i="28"/>
  <c r="BG96" i="30"/>
  <c r="AK80" i="28"/>
  <c r="AK81" i="30"/>
  <c r="AX26" i="28"/>
  <c r="AX27" i="30"/>
  <c r="AQ120" i="28"/>
  <c r="AQ121" i="30"/>
  <c r="BF94" i="28"/>
  <c r="BF95" i="30" s="1"/>
  <c r="Y154" i="28"/>
  <c r="Y155" i="30"/>
  <c r="BE126" i="28"/>
  <c r="BE127" i="30"/>
  <c r="AK95" i="28"/>
  <c r="AK96" i="30"/>
  <c r="I80" i="28"/>
  <c r="I81" i="30"/>
  <c r="BI452" i="27"/>
  <c r="L136" i="17" s="1"/>
  <c r="AR119" i="28"/>
  <c r="AR120" i="30"/>
  <c r="I153" i="28"/>
  <c r="I154" i="30"/>
  <c r="BE169" i="28"/>
  <c r="BE10" i="30"/>
  <c r="BE9" i="28"/>
  <c r="AY47" i="28"/>
  <c r="AY48" i="30"/>
  <c r="BI291" i="27"/>
  <c r="K136" i="17" s="1"/>
  <c r="F135" i="28"/>
  <c r="F136" i="30"/>
  <c r="BC124" i="28"/>
  <c r="BC125" i="30"/>
  <c r="BH254" i="28"/>
  <c r="N95" i="17" s="1"/>
  <c r="AS93" i="28"/>
  <c r="AS94" i="30"/>
  <c r="Z12" i="28"/>
  <c r="Z13" i="30"/>
  <c r="X72" i="28"/>
  <c r="X73" i="30"/>
  <c r="BC149" i="28"/>
  <c r="BC150" i="30"/>
  <c r="Z120" i="28"/>
  <c r="Z121" i="30"/>
  <c r="AT94" i="28"/>
  <c r="AT95" i="30"/>
  <c r="H149" i="28"/>
  <c r="H150" i="30"/>
  <c r="AF154" i="28"/>
  <c r="AF155" i="30"/>
  <c r="AD149" i="28"/>
  <c r="AD150" i="30"/>
  <c r="AQ155" i="28"/>
  <c r="AQ156" i="30"/>
  <c r="H153" i="28"/>
  <c r="H154" i="30"/>
  <c r="BF156" i="28"/>
  <c r="BF157" i="30"/>
  <c r="AO72" i="28"/>
  <c r="AO73" i="30"/>
  <c r="AX84" i="28"/>
  <c r="AX85" i="30"/>
  <c r="H43" i="28"/>
  <c r="H44" i="30"/>
  <c r="BC47" i="28"/>
  <c r="BC48" i="30"/>
  <c r="AP93" i="28"/>
  <c r="AP94" i="30"/>
  <c r="BC156" i="30"/>
  <c r="BC155" i="28"/>
  <c r="I26" i="28"/>
  <c r="I27" i="30"/>
  <c r="H72" i="28"/>
  <c r="H73" i="30"/>
  <c r="AO12" i="28"/>
  <c r="AO13" i="30"/>
  <c r="W12" i="28"/>
  <c r="W13" i="30"/>
  <c r="Y12" i="28"/>
  <c r="Y13" i="30"/>
  <c r="AE120" i="28"/>
  <c r="AE121" i="30"/>
  <c r="AE23" i="28"/>
  <c r="AE24" i="30"/>
  <c r="BF109" i="28"/>
  <c r="BF110" i="30"/>
  <c r="Y126" i="28"/>
  <c r="Y127" i="30"/>
  <c r="AY26" i="28"/>
  <c r="AY27" i="30"/>
  <c r="BE157" i="28"/>
  <c r="BE158" i="30"/>
  <c r="AY156" i="28"/>
  <c r="AY157" i="30"/>
  <c r="Y69" i="28"/>
  <c r="Y70" i="30"/>
  <c r="AD120" i="28"/>
  <c r="AD121" i="30"/>
  <c r="Z72" i="28"/>
  <c r="Z73" i="30"/>
  <c r="AK159" i="28"/>
  <c r="AK160" i="30"/>
  <c r="BC126" i="28"/>
  <c r="BC127" i="30"/>
  <c r="BC93" i="28"/>
  <c r="BC94" i="30"/>
  <c r="AX93" i="28"/>
  <c r="AX94" i="30"/>
  <c r="AO69" i="28"/>
  <c r="AO70" i="30"/>
  <c r="Z69" i="28"/>
  <c r="Z70" i="30"/>
  <c r="AD153" i="28"/>
  <c r="AD154" i="30"/>
  <c r="AX98" i="28"/>
  <c r="AX99" i="30"/>
  <c r="BC159" i="28"/>
  <c r="BC160" i="30"/>
  <c r="BH206" i="28"/>
  <c r="N47" i="17" s="1"/>
  <c r="BC156" i="28"/>
  <c r="BC157" i="30"/>
  <c r="AS95" i="28"/>
  <c r="AS96" i="30"/>
  <c r="Y26" i="28"/>
  <c r="Y27" i="30"/>
  <c r="AR10" i="30"/>
  <c r="AR169" i="28"/>
  <c r="AR321" i="28" s="1"/>
  <c r="AR9" i="28"/>
  <c r="AP96" i="30"/>
  <c r="AP95" i="28"/>
  <c r="BD126" i="28"/>
  <c r="BD127" i="30"/>
  <c r="AR93" i="28"/>
  <c r="AR94" i="30"/>
  <c r="W47" i="28"/>
  <c r="W48" i="30"/>
  <c r="AM43" i="28"/>
  <c r="AM44" i="30"/>
  <c r="AO158" i="28"/>
  <c r="AO159" i="30"/>
  <c r="AD23" i="28"/>
  <c r="AD24" i="30"/>
  <c r="H155" i="28"/>
  <c r="H156" i="30"/>
  <c r="AF109" i="28"/>
  <c r="AF110" i="30"/>
  <c r="BC43" i="28"/>
  <c r="BC44" i="30"/>
  <c r="AL80" i="28"/>
  <c r="AL81" i="30"/>
  <c r="Y158" i="28"/>
  <c r="Y159" i="30"/>
  <c r="BE159" i="28"/>
  <c r="BE160" i="30"/>
  <c r="H158" i="28"/>
  <c r="H159" i="30"/>
  <c r="BG121" i="28"/>
  <c r="BG122" i="30"/>
  <c r="BH291" i="28"/>
  <c r="N132" i="17" s="1"/>
  <c r="BF153" i="28"/>
  <c r="BF154" i="30"/>
  <c r="BF124" i="28"/>
  <c r="BF125" i="30"/>
  <c r="AX159" i="28"/>
  <c r="AX160" i="30"/>
  <c r="W26" i="28"/>
  <c r="W27" i="30"/>
  <c r="BH303" i="28"/>
  <c r="N144" i="17" s="1"/>
  <c r="F154" i="28"/>
  <c r="F155" i="30"/>
  <c r="Z159" i="28"/>
  <c r="Z160" i="30"/>
  <c r="W135" i="28"/>
  <c r="W136" i="30"/>
  <c r="BD93" i="28"/>
  <c r="BD94" i="30" s="1"/>
  <c r="BG43" i="28"/>
  <c r="BG44" i="30"/>
  <c r="BC80" i="28"/>
  <c r="BC81" i="30"/>
  <c r="BG157" i="28"/>
  <c r="BG158" i="30"/>
  <c r="X93" i="28"/>
  <c r="X94" i="30"/>
  <c r="AE47" i="28"/>
  <c r="AE48" i="30"/>
  <c r="AR121" i="28"/>
  <c r="AR122" i="30"/>
  <c r="AQ98" i="28"/>
  <c r="AQ99" i="30"/>
  <c r="BH204" i="28"/>
  <c r="N45" i="17" s="1"/>
  <c r="AM321" i="28"/>
  <c r="AM322" i="28"/>
  <c r="AL158" i="28"/>
  <c r="AL159" i="30"/>
  <c r="Y43" i="28"/>
  <c r="Y44" i="30"/>
  <c r="BD81" i="30"/>
  <c r="BD80" i="28"/>
  <c r="BH298" i="28"/>
  <c r="N139" i="17" s="1"/>
  <c r="AP43" i="28"/>
  <c r="AP44" i="30"/>
  <c r="G153" i="28"/>
  <c r="G154" i="30"/>
  <c r="BG12" i="28"/>
  <c r="BG13" i="30"/>
  <c r="Z23" i="28"/>
  <c r="Z24" i="30"/>
  <c r="AS26" i="28"/>
  <c r="AS27" i="30"/>
  <c r="BC121" i="28"/>
  <c r="BC122" i="30"/>
  <c r="G149" i="28"/>
  <c r="G150" i="30"/>
  <c r="H120" i="28"/>
  <c r="H121" i="30"/>
  <c r="AY23" i="28"/>
  <c r="AY24" i="30"/>
  <c r="I157" i="28"/>
  <c r="I158" i="30"/>
  <c r="BE95" i="28"/>
  <c r="BE96" i="30"/>
  <c r="W119" i="28"/>
  <c r="W120" i="30"/>
  <c r="AO159" i="28"/>
  <c r="AO160" i="30"/>
  <c r="AK121" i="28"/>
  <c r="AK122" i="30"/>
  <c r="AO98" i="28"/>
  <c r="AO99" i="30"/>
  <c r="AQ23" i="28"/>
  <c r="AQ24" i="30"/>
  <c r="BD157" i="28"/>
  <c r="BD158" i="30"/>
  <c r="BC98" i="28"/>
  <c r="BC99" i="30"/>
  <c r="G121" i="28"/>
  <c r="G122" i="30"/>
  <c r="X120" i="28"/>
  <c r="X121" i="30"/>
  <c r="BI412" i="27"/>
  <c r="L96" i="17" s="1"/>
  <c r="BD23" i="28"/>
  <c r="BD24" i="30"/>
  <c r="AL23" i="28"/>
  <c r="AL24" i="30"/>
  <c r="AD98" i="28"/>
  <c r="AD99" i="30"/>
  <c r="AR149" i="28"/>
  <c r="AR150" i="30"/>
  <c r="AZ135" i="28"/>
  <c r="AZ136" i="30"/>
  <c r="AD121" i="28"/>
  <c r="AD122" i="30"/>
  <c r="AZ80" i="28"/>
  <c r="AZ81" i="30"/>
  <c r="W155" i="28"/>
  <c r="W156" i="30"/>
  <c r="BF157" i="28"/>
  <c r="BF158" i="30"/>
  <c r="AS109" i="28"/>
  <c r="AS110" i="30"/>
  <c r="AY155" i="28"/>
  <c r="AY156" i="30"/>
  <c r="AP72" i="28"/>
  <c r="AP73" i="30"/>
  <c r="AR153" i="28"/>
  <c r="AR154" i="30"/>
  <c r="AQ69" i="28"/>
  <c r="AQ70" i="30"/>
  <c r="AO80" i="28"/>
  <c r="AO81" i="30"/>
  <c r="G158" i="28"/>
  <c r="G159" i="30"/>
  <c r="F153" i="28"/>
  <c r="BI309" i="27"/>
  <c r="K154" i="17" s="1"/>
  <c r="F154" i="30"/>
  <c r="AP149" i="28"/>
  <c r="AP150" i="30"/>
  <c r="AS23" i="28"/>
  <c r="AS24" i="30"/>
  <c r="X26" i="28"/>
  <c r="X27" i="30"/>
  <c r="AS153" i="28"/>
  <c r="AS154" i="30"/>
  <c r="AF124" i="28"/>
  <c r="AF125" i="30"/>
  <c r="I135" i="28"/>
  <c r="I136" i="30"/>
  <c r="AZ120" i="28"/>
  <c r="AZ121" i="30"/>
  <c r="BD159" i="28"/>
  <c r="BD160" i="30"/>
  <c r="AD94" i="28"/>
  <c r="AD95" i="30"/>
  <c r="W120" i="28"/>
  <c r="W121" i="30"/>
  <c r="AY93" i="28"/>
  <c r="AY94" i="30"/>
  <c r="Y159" i="28"/>
  <c r="Y160" i="30"/>
  <c r="I94" i="28"/>
  <c r="I95" i="30"/>
  <c r="I43" i="28"/>
  <c r="I44" i="30"/>
  <c r="BC23" i="28"/>
  <c r="BC24" i="30"/>
  <c r="G109" i="28"/>
  <c r="G110" i="30"/>
  <c r="Z84" i="28"/>
  <c r="Z85" i="30"/>
  <c r="BI474" i="27"/>
  <c r="L158" i="17" s="1"/>
  <c r="BH205" i="28"/>
  <c r="N46" i="17" s="1"/>
  <c r="AS72" i="28"/>
  <c r="AS73" i="30"/>
  <c r="AD72" i="28"/>
  <c r="AD73" i="30"/>
  <c r="H154" i="28"/>
  <c r="H155" i="30"/>
  <c r="AL26" i="28"/>
  <c r="AL27" i="30"/>
  <c r="AX72" i="28"/>
  <c r="AX73" i="30"/>
  <c r="X43" i="28"/>
  <c r="X44" i="30"/>
  <c r="AP157" i="28"/>
  <c r="AP158" i="30"/>
  <c r="AT158" i="28"/>
  <c r="AT159" i="30"/>
  <c r="AF84" i="28"/>
  <c r="AF85" i="30"/>
  <c r="AR23" i="28"/>
  <c r="AR24" i="30"/>
  <c r="W153" i="28"/>
  <c r="W154" i="30"/>
  <c r="BF121" i="28"/>
  <c r="BF122" i="30"/>
  <c r="BG119" i="28"/>
  <c r="BG120" i="30"/>
  <c r="AY135" i="28"/>
  <c r="AY136" i="30"/>
  <c r="AX126" i="28"/>
  <c r="AX127" i="30"/>
  <c r="BG23" i="28"/>
  <c r="BG24" i="30"/>
  <c r="F12" i="28"/>
  <c r="BI168" i="27"/>
  <c r="K13" i="17" s="1"/>
  <c r="F13" i="30"/>
  <c r="AS120" i="28"/>
  <c r="AS121" i="30"/>
  <c r="G43" i="28"/>
  <c r="G44" i="30"/>
  <c r="AX120" i="28"/>
  <c r="AX121" i="30"/>
  <c r="Z157" i="28"/>
  <c r="Z158" i="30"/>
  <c r="AT135" i="28"/>
  <c r="AT136" i="30"/>
  <c r="F109" i="28"/>
  <c r="BI265" i="27"/>
  <c r="K110" i="17" s="1"/>
  <c r="F110" i="30"/>
  <c r="AQ159" i="28"/>
  <c r="AQ160" i="30"/>
  <c r="AM94" i="28"/>
  <c r="AM95" i="30"/>
  <c r="AD124" i="28"/>
  <c r="AD125" i="30"/>
  <c r="I93" i="28"/>
  <c r="I94" i="30"/>
  <c r="AD43" i="28"/>
  <c r="AD44" i="30"/>
  <c r="X12" i="28"/>
  <c r="X13" i="30"/>
  <c r="AQ119" i="28"/>
  <c r="AQ120" i="30"/>
  <c r="BG124" i="28"/>
  <c r="BG125" i="30"/>
  <c r="AE80" i="28"/>
  <c r="AE81" i="30"/>
  <c r="G155" i="28"/>
  <c r="G156" i="30"/>
  <c r="AQ154" i="28"/>
  <c r="AQ155" i="30"/>
  <c r="X95" i="28"/>
  <c r="X96" i="30"/>
  <c r="AL84" i="28"/>
  <c r="AL85" i="30"/>
  <c r="AL43" i="28"/>
  <c r="AL44" i="30"/>
  <c r="X159" i="28"/>
  <c r="X160" i="30"/>
  <c r="Y121" i="28"/>
  <c r="Y122" i="30"/>
  <c r="I95" i="28"/>
  <c r="I96" i="30"/>
  <c r="AK153" i="28"/>
  <c r="AK154" i="30"/>
  <c r="AX158" i="28"/>
  <c r="AX159" i="30"/>
  <c r="AP135" i="28"/>
  <c r="AP136" i="30"/>
  <c r="AT153" i="28"/>
  <c r="AT154" i="30"/>
  <c r="AY43" i="28"/>
  <c r="AY44" i="30"/>
  <c r="AE43" i="28"/>
  <c r="AE44" i="30"/>
  <c r="AX156" i="28"/>
  <c r="AX157" i="30"/>
  <c r="AP154" i="28"/>
  <c r="AP155" i="30"/>
  <c r="AP155" i="28"/>
  <c r="AP156" i="30"/>
  <c r="AM23" i="28"/>
  <c r="AM24" i="30"/>
  <c r="BE119" i="28"/>
  <c r="BE120" i="30"/>
  <c r="G154" i="28"/>
  <c r="G155" i="30"/>
  <c r="BF98" i="28"/>
  <c r="BF99" i="30"/>
  <c r="Y95" i="28"/>
  <c r="Y96" i="30"/>
  <c r="AL69" i="28"/>
  <c r="AL70" i="30"/>
  <c r="Z94" i="28"/>
  <c r="Z95" i="30"/>
  <c r="H26" i="28"/>
  <c r="H27" i="30"/>
  <c r="G80" i="28"/>
  <c r="G81" i="30"/>
  <c r="AK124" i="28"/>
  <c r="AK125" i="30"/>
  <c r="AT26" i="28"/>
  <c r="AT27" i="30"/>
  <c r="BE124" i="28"/>
  <c r="BE125" i="30"/>
  <c r="BC119" i="28"/>
  <c r="BC120" i="30"/>
  <c r="AF95" i="28"/>
  <c r="AF96" i="30"/>
  <c r="AL121" i="28"/>
  <c r="AL122" i="30"/>
  <c r="G93" i="28"/>
  <c r="G94" i="30"/>
  <c r="AD84" i="28"/>
  <c r="AD85" i="30"/>
  <c r="AK23" i="28"/>
  <c r="AK24" i="30"/>
  <c r="BE43" i="28"/>
  <c r="BE44" i="30"/>
  <c r="AS12" i="28"/>
  <c r="AS13" i="30"/>
  <c r="BI249" i="27"/>
  <c r="K94" i="17" s="1"/>
  <c r="F93" i="28"/>
  <c r="F94" i="30"/>
  <c r="AR109" i="28"/>
  <c r="AR110" i="30"/>
  <c r="AZ159" i="28"/>
  <c r="AZ160" i="30"/>
  <c r="AK98" i="28"/>
  <c r="AK99" i="30"/>
  <c r="AZ126" i="28"/>
  <c r="AZ127" i="30"/>
  <c r="BH178" i="28"/>
  <c r="N19" i="17" s="1"/>
  <c r="BE69" i="28"/>
  <c r="BE70" i="30"/>
  <c r="X158" i="28"/>
  <c r="X159" i="30"/>
  <c r="AD155" i="28"/>
  <c r="AD156" i="30"/>
  <c r="BI401" i="27"/>
  <c r="L85" i="17" s="1"/>
  <c r="G95" i="28"/>
  <c r="G96" i="30"/>
  <c r="AR26" i="28"/>
  <c r="AR27" i="30"/>
  <c r="AR135" i="28"/>
  <c r="AR136" i="30"/>
  <c r="BE154" i="28"/>
  <c r="BE155" i="30"/>
  <c r="Z80" i="28"/>
  <c r="Z81" i="30"/>
  <c r="AP98" i="28"/>
  <c r="AP99" i="30"/>
  <c r="AE26" i="28"/>
  <c r="AE27" i="30"/>
  <c r="G157" i="28"/>
  <c r="G158" i="30"/>
  <c r="AX157" i="28"/>
  <c r="AX158" i="30"/>
  <c r="Y149" i="28"/>
  <c r="Y150" i="30"/>
  <c r="BF155" i="28"/>
  <c r="BF156" i="30"/>
  <c r="AE169" i="28"/>
  <c r="AE9" i="28"/>
  <c r="AE10" i="30"/>
  <c r="AY94" i="28"/>
  <c r="AY95" i="30"/>
  <c r="BG154" i="28"/>
  <c r="BG155" i="30"/>
  <c r="AR155" i="28"/>
  <c r="AR156" i="30"/>
  <c r="BC72" i="28"/>
  <c r="BC73" i="30"/>
  <c r="AD95" i="28"/>
  <c r="AD96" i="30"/>
  <c r="AZ12" i="28"/>
  <c r="AZ13" i="30"/>
  <c r="AK149" i="28"/>
  <c r="AK150" i="30"/>
  <c r="Y135" i="28"/>
  <c r="Y136" i="30"/>
  <c r="Z155" i="28"/>
  <c r="Z156" i="30"/>
  <c r="BC109" i="28"/>
  <c r="BC110" i="30"/>
  <c r="X121" i="28"/>
  <c r="X122" i="30"/>
  <c r="BE98" i="28"/>
  <c r="BE99" i="30"/>
  <c r="F159" i="28"/>
  <c r="F160" i="30"/>
  <c r="AR156" i="28"/>
  <c r="AR157" i="30"/>
  <c r="F69" i="28"/>
  <c r="F70" i="30"/>
  <c r="AE12" i="28"/>
  <c r="AE13" i="30"/>
  <c r="AD109" i="28"/>
  <c r="AD110" i="30"/>
  <c r="H159" i="28"/>
  <c r="H160" i="30"/>
  <c r="AD69" i="28"/>
  <c r="AD70" i="30"/>
  <c r="AQ43" i="28"/>
  <c r="AQ44" i="30"/>
  <c r="AM80" i="28"/>
  <c r="AM81" i="30"/>
  <c r="BC69" i="28"/>
  <c r="BC70" i="30"/>
  <c r="AP120" i="28"/>
  <c r="AP121" i="30"/>
  <c r="BG158" i="28"/>
  <c r="BG159" i="30"/>
  <c r="AO153" i="28"/>
  <c r="AO154" i="30"/>
  <c r="BF120" i="28"/>
  <c r="BF121" i="30"/>
  <c r="BF43" i="28"/>
  <c r="BF44" i="30"/>
  <c r="AM69" i="28"/>
  <c r="AM70" i="30"/>
  <c r="AO121" i="28"/>
  <c r="AO122" i="30"/>
  <c r="H126" i="28"/>
  <c r="H127" i="30"/>
  <c r="AY119" i="28"/>
  <c r="AY120" i="30"/>
  <c r="AT154" i="28"/>
  <c r="AT155" i="30"/>
  <c r="W154" i="28"/>
  <c r="W155" i="30"/>
  <c r="AO135" i="28"/>
  <c r="AO136" i="30"/>
  <c r="AL47" i="28"/>
  <c r="AL48" i="30" s="1"/>
  <c r="AX154" i="28"/>
  <c r="AX155" i="30"/>
  <c r="BI397" i="27"/>
  <c r="L81" i="17" s="1"/>
  <c r="I154" i="28"/>
  <c r="I155" i="30"/>
  <c r="BE12" i="28"/>
  <c r="BE13" i="30"/>
  <c r="AR159" i="28"/>
  <c r="AR160" i="30"/>
  <c r="W10" i="30"/>
  <c r="W169" i="28"/>
  <c r="W322" i="28" s="1"/>
  <c r="W9" i="28"/>
  <c r="AF69" i="28"/>
  <c r="AF70" i="30"/>
  <c r="AZ149" i="28"/>
  <c r="AZ150" i="30"/>
  <c r="F72" i="28"/>
  <c r="F73" i="30"/>
  <c r="AZ26" i="28"/>
  <c r="AZ27" i="30"/>
  <c r="Y93" i="28"/>
  <c r="Y94" i="30"/>
  <c r="BE156" i="28"/>
  <c r="BE157" i="30"/>
  <c r="AP156" i="28"/>
  <c r="AP157" i="30"/>
  <c r="BG156" i="28"/>
  <c r="BG157" i="30"/>
  <c r="AQ149" i="28"/>
  <c r="AQ150" i="30"/>
  <c r="AK94" i="28"/>
  <c r="AK95" i="30"/>
  <c r="G94" i="28"/>
  <c r="G95" i="30"/>
  <c r="X47" i="28"/>
  <c r="X48" i="30"/>
  <c r="H47" i="28"/>
  <c r="H48" i="30"/>
  <c r="Z119" i="28"/>
  <c r="Z120" i="30"/>
  <c r="BE149" i="28"/>
  <c r="BE150" i="30"/>
  <c r="BE23" i="28"/>
  <c r="BE24" i="30"/>
  <c r="G69" i="28"/>
  <c r="G70" i="30"/>
  <c r="AX23" i="28"/>
  <c r="AX24" i="30"/>
  <c r="AZ43" i="28"/>
  <c r="AZ44" i="30"/>
  <c r="AQ157" i="28"/>
  <c r="AQ158" i="30"/>
  <c r="BI438" i="27"/>
  <c r="L122" i="17" s="1"/>
  <c r="W159" i="28"/>
  <c r="W160" i="30"/>
  <c r="BF126" i="28"/>
  <c r="BF127" i="30"/>
  <c r="G23" i="28"/>
  <c r="G24" i="30"/>
  <c r="AD93" i="28"/>
  <c r="AD94" i="30"/>
  <c r="AE149" i="28"/>
  <c r="AE150" i="30"/>
  <c r="G98" i="28"/>
  <c r="G99" i="30"/>
  <c r="BG94" i="28"/>
  <c r="BG95" i="30"/>
  <c r="AT119" i="28"/>
  <c r="AT120" i="30"/>
  <c r="X149" i="28"/>
  <c r="X150" i="30"/>
  <c r="BG153" i="28"/>
  <c r="BG154" i="30"/>
  <c r="AF23" i="28"/>
  <c r="AF24" i="30"/>
  <c r="AT47" i="28"/>
  <c r="AT48" i="30"/>
  <c r="AZ157" i="28"/>
  <c r="AZ158" i="30"/>
  <c r="AO126" i="28"/>
  <c r="AO127" i="30"/>
  <c r="BI466" i="27"/>
  <c r="L150" i="17" s="1"/>
  <c r="AQ135" i="28"/>
  <c r="AQ136" i="30"/>
  <c r="AP121" i="28"/>
  <c r="AP122" i="30"/>
  <c r="F120" i="28"/>
  <c r="BI276" i="27"/>
  <c r="K121" i="17" s="1"/>
  <c r="F121" i="30"/>
  <c r="AM158" i="28"/>
  <c r="AM159" i="30"/>
  <c r="BD10" i="30"/>
  <c r="BD169" i="28"/>
  <c r="BD9" i="28"/>
  <c r="AP12" i="28"/>
  <c r="AP13" i="30"/>
  <c r="BI329" i="27"/>
  <c r="L13" i="17" s="1"/>
  <c r="H124" i="28"/>
  <c r="H125" i="30"/>
  <c r="X157" i="28"/>
  <c r="X158" i="30"/>
  <c r="AO154" i="28"/>
  <c r="AO155" i="30"/>
  <c r="AQ84" i="28"/>
  <c r="AQ85" i="30"/>
  <c r="AZ124" i="28"/>
  <c r="AZ125" i="30"/>
  <c r="AT120" i="28"/>
  <c r="AT121" i="30"/>
  <c r="AM157" i="28"/>
  <c r="AM158" i="30"/>
  <c r="AK120" i="28"/>
  <c r="AK121" i="30"/>
  <c r="AX69" i="28"/>
  <c r="AX70" i="30"/>
  <c r="AO84" i="28"/>
  <c r="AO85" i="30"/>
  <c r="AL120" i="28"/>
  <c r="AL121" i="30"/>
  <c r="AD126" i="28"/>
  <c r="AD127" i="30"/>
  <c r="AX135" i="28"/>
  <c r="AX136" i="30"/>
  <c r="AE69" i="28"/>
  <c r="AE70" i="30"/>
  <c r="AK69" i="28"/>
  <c r="AK70" i="30"/>
  <c r="BI282" i="27"/>
  <c r="K127" i="17" s="1"/>
  <c r="F126" i="28"/>
  <c r="F127" i="30"/>
  <c r="I158" i="28"/>
  <c r="I159" i="30"/>
  <c r="Z156" i="28"/>
  <c r="Z157" i="30"/>
  <c r="BF159" i="28"/>
  <c r="BF160" i="30"/>
  <c r="AS157" i="28"/>
  <c r="AS158" i="30"/>
  <c r="AO47" i="28"/>
  <c r="AO48" i="30"/>
  <c r="BG159" i="28"/>
  <c r="BG160" i="30"/>
  <c r="BE94" i="28"/>
  <c r="BE95" i="30"/>
  <c r="AP109" i="28"/>
  <c r="AP110" i="30"/>
  <c r="X69" i="28"/>
  <c r="X70" i="30"/>
  <c r="BH217" i="28"/>
  <c r="N58" i="17" s="1"/>
  <c r="X155" i="28"/>
  <c r="X156" i="30"/>
  <c r="BE153" i="28"/>
  <c r="BE154" i="30"/>
  <c r="AP23" i="28"/>
  <c r="AP24" i="30"/>
  <c r="BF84" i="28"/>
  <c r="BF85" i="30"/>
  <c r="F98" i="28"/>
  <c r="F99" i="30"/>
  <c r="BG126" i="28"/>
  <c r="BG127" i="30"/>
  <c r="AL159" i="28"/>
  <c r="AL160" i="30"/>
  <c r="AM72" i="28"/>
  <c r="AM73" i="30"/>
  <c r="AK158" i="28"/>
  <c r="AK159" i="30"/>
  <c r="AS155" i="28"/>
  <c r="AS156" i="30"/>
  <c r="AY81" i="30"/>
  <c r="AY80" i="28"/>
  <c r="Z126" i="28"/>
  <c r="Z127" i="30"/>
  <c r="BD156" i="28"/>
  <c r="BD157" i="30"/>
  <c r="AF157" i="28"/>
  <c r="AF158" i="30"/>
  <c r="F158" i="28"/>
  <c r="F159" i="30"/>
  <c r="AZ158" i="28"/>
  <c r="AZ159" i="30"/>
  <c r="X94" i="28"/>
  <c r="X95" i="30"/>
  <c r="AF98" i="28"/>
  <c r="AF99" i="30"/>
  <c r="AM126" i="28"/>
  <c r="AM127" i="30"/>
  <c r="BF93" i="28"/>
  <c r="BF94" i="30" s="1"/>
  <c r="BC158" i="28"/>
  <c r="BC159" i="30"/>
  <c r="BF119" i="28"/>
  <c r="BF120" i="30"/>
  <c r="H121" i="28"/>
  <c r="H122" i="30"/>
  <c r="Z149" i="28"/>
  <c r="Z150" i="30"/>
  <c r="I72" i="28"/>
  <c r="I73" i="30"/>
  <c r="AZ154" i="28"/>
  <c r="AZ155" i="30"/>
  <c r="I149" i="28"/>
  <c r="I150" i="30"/>
  <c r="BE109" i="28"/>
  <c r="BE110" i="30"/>
  <c r="AS158" i="28"/>
  <c r="AS159" i="30"/>
  <c r="AD9" i="28"/>
  <c r="AD169" i="28"/>
  <c r="AD322" i="28" s="1"/>
  <c r="AD10" i="30"/>
  <c r="AY120" i="28"/>
  <c r="AY121" i="30"/>
  <c r="BF149" i="28"/>
  <c r="BF150" i="30"/>
  <c r="AP47" i="28"/>
  <c r="AP48" i="30"/>
  <c r="I98" i="28"/>
  <c r="I99" i="30"/>
  <c r="AQ158" i="28"/>
  <c r="AQ159" i="30"/>
  <c r="AL126" i="28"/>
  <c r="AL127" i="30"/>
  <c r="AS154" i="28"/>
  <c r="AS155" i="30"/>
  <c r="AT122" i="30"/>
  <c r="AT121" i="28"/>
  <c r="Z47" i="28"/>
  <c r="Z48" i="30"/>
  <c r="BH301" i="28"/>
  <c r="N142" i="17" s="1"/>
  <c r="AD12" i="28"/>
  <c r="AD13" i="30"/>
  <c r="W98" i="28"/>
  <c r="W99" i="30"/>
  <c r="BF69" i="28"/>
  <c r="BF70" i="30"/>
  <c r="BI410" i="27"/>
  <c r="L94" i="17" s="1"/>
  <c r="AT157" i="28"/>
  <c r="AT158" i="30"/>
  <c r="AE119" i="28"/>
  <c r="AE120" i="30"/>
  <c r="BI360" i="27"/>
  <c r="L44" i="17" s="1"/>
  <c r="AL157" i="28"/>
  <c r="AL158" i="30"/>
  <c r="BC26" i="28"/>
  <c r="BC27" i="30"/>
  <c r="BH207" i="28"/>
  <c r="N48" i="17" s="1"/>
  <c r="AM154" i="28"/>
  <c r="AM155" i="30"/>
  <c r="AT69" i="28"/>
  <c r="AT70" i="30"/>
  <c r="AK155" i="28"/>
  <c r="AK156" i="30"/>
  <c r="AD80" i="28"/>
  <c r="AD81" i="30"/>
  <c r="AE84" i="28"/>
  <c r="AE85" i="30"/>
  <c r="AK109" i="28"/>
  <c r="AK110" i="30"/>
  <c r="AR94" i="28"/>
  <c r="AR95" i="30"/>
  <c r="AF72" i="28"/>
  <c r="AF73" i="30"/>
  <c r="Y109" i="28"/>
  <c r="Y110" i="30"/>
  <c r="X98" i="28"/>
  <c r="X99" i="30"/>
  <c r="BG149" i="28"/>
  <c r="BG150" i="30"/>
  <c r="AL98" i="28"/>
  <c r="AL99" i="30"/>
  <c r="AE156" i="28"/>
  <c r="AE157" i="30"/>
  <c r="BF47" i="28"/>
  <c r="BF48" i="30"/>
  <c r="AX153" i="28"/>
  <c r="AX154" i="30"/>
  <c r="BH251" i="28"/>
  <c r="N92" i="17" s="1"/>
  <c r="Y155" i="28"/>
  <c r="Y156" i="30"/>
  <c r="X169" i="28"/>
  <c r="X321" i="28" s="1"/>
  <c r="X10" i="30"/>
  <c r="X9" i="28"/>
  <c r="AS80" i="28"/>
  <c r="AS81" i="30"/>
  <c r="BD120" i="28"/>
  <c r="BD121" i="30"/>
  <c r="AF80" i="28"/>
  <c r="AF81" i="30"/>
  <c r="AO23" i="28"/>
  <c r="AO24" i="30"/>
  <c r="F95" i="28"/>
  <c r="BI251" i="27"/>
  <c r="K96" i="17" s="1"/>
  <c r="F96" i="30"/>
  <c r="BE158" i="28"/>
  <c r="BE159" i="30"/>
  <c r="AK12" i="28"/>
  <c r="AK13" i="30"/>
  <c r="AF135" i="28"/>
  <c r="AF136" i="30"/>
  <c r="BH248" i="28"/>
  <c r="N89" i="17" s="1"/>
  <c r="X154" i="28"/>
  <c r="X155" i="30"/>
  <c r="AX47" i="28"/>
  <c r="AX48" i="30"/>
  <c r="AL135" i="28"/>
  <c r="AL136" i="30"/>
  <c r="AS124" i="28"/>
  <c r="AS125" i="30"/>
  <c r="I159" i="28"/>
  <c r="I160" i="30"/>
  <c r="AE72" i="28"/>
  <c r="AE73" i="30"/>
  <c r="BE93" i="28"/>
  <c r="BE94" i="30" s="1"/>
  <c r="AQ72" i="28"/>
  <c r="AQ73" i="30"/>
  <c r="AR155" i="30"/>
  <c r="AR154" i="28"/>
  <c r="AR95" i="28"/>
  <c r="AR96" i="30"/>
  <c r="BD72" i="28"/>
  <c r="BD73" i="30"/>
  <c r="BD121" i="28"/>
  <c r="BD122" i="30"/>
  <c r="BI441" i="27"/>
  <c r="L125" i="17" s="1"/>
  <c r="BG72" i="28"/>
  <c r="BG73" i="30"/>
  <c r="BH249" i="28"/>
  <c r="N90" i="17" s="1"/>
  <c r="BE135" i="28"/>
  <c r="BE136" i="30"/>
  <c r="AQ124" i="28"/>
  <c r="AQ125" i="30"/>
  <c r="AY159" i="28"/>
  <c r="AY160" i="30"/>
  <c r="AZ95" i="28"/>
  <c r="AZ96" i="30"/>
  <c r="AR98" i="28"/>
  <c r="AR99" i="30"/>
  <c r="AK154" i="28"/>
  <c r="AK155" i="30"/>
  <c r="BC12" i="28"/>
  <c r="BC13" i="30"/>
  <c r="H135" i="28"/>
  <c r="H136" i="30"/>
  <c r="AR12" i="28"/>
  <c r="AR13" i="30"/>
  <c r="AM119" i="28"/>
  <c r="AM120" i="30"/>
  <c r="AZ155" i="28"/>
  <c r="AZ156" i="30"/>
  <c r="Z154" i="28"/>
  <c r="Z155" i="30"/>
  <c r="AY124" i="28"/>
  <c r="AY125" i="30"/>
  <c r="AF126" i="28"/>
  <c r="AF127" i="30"/>
  <c r="AE94" i="28"/>
  <c r="AE95" i="30"/>
  <c r="AM135" i="28"/>
  <c r="AM136" i="30"/>
  <c r="AL153" i="28"/>
  <c r="AL154" i="30"/>
  <c r="AM149" i="28"/>
  <c r="AM150" i="30"/>
  <c r="BG98" i="28"/>
  <c r="BG99" i="30"/>
  <c r="AQ121" i="28"/>
  <c r="AQ122" i="30"/>
  <c r="AX12" i="28"/>
  <c r="AX13" i="30"/>
  <c r="AF47" i="28"/>
  <c r="AF48" i="30"/>
  <c r="BC95" i="28"/>
  <c r="BC96" i="30"/>
  <c r="F47" i="28"/>
  <c r="BI203" i="27"/>
  <c r="K48" i="17" s="1"/>
  <c r="F48" i="30"/>
  <c r="BE121" i="28"/>
  <c r="BE122" i="30"/>
  <c r="BF12" i="28"/>
  <c r="BF13" i="30"/>
  <c r="AS69" i="28"/>
  <c r="AS70" i="30"/>
  <c r="AO120" i="28"/>
  <c r="AO121" i="30"/>
  <c r="AR157" i="28"/>
  <c r="AR158" i="30"/>
  <c r="I23" i="28"/>
  <c r="I24" i="30"/>
  <c r="BF80" i="28"/>
  <c r="BF81" i="30"/>
  <c r="Z124" i="28"/>
  <c r="Z125" i="30"/>
  <c r="H95" i="28"/>
  <c r="H96" i="30"/>
  <c r="AS98" i="28"/>
  <c r="AS99" i="30"/>
  <c r="AF26" i="28"/>
  <c r="AF27" i="30"/>
  <c r="F84" i="28"/>
  <c r="BI240" i="27"/>
  <c r="K85" i="17" s="1"/>
  <c r="F85" i="30"/>
  <c r="AE126" i="28"/>
  <c r="AE127" i="30"/>
  <c r="H109" i="28"/>
  <c r="H110" i="30"/>
  <c r="F155" i="28"/>
  <c r="F156" i="30"/>
  <c r="AR72" i="28"/>
  <c r="AR73" i="30"/>
  <c r="BF23" i="28"/>
  <c r="BF24" i="30"/>
  <c r="AR124" i="28"/>
  <c r="AR125" i="30"/>
  <c r="AY95" i="28"/>
  <c r="AY96" i="30"/>
  <c r="AX95" i="28"/>
  <c r="AX96" i="30"/>
  <c r="AE109" i="28"/>
  <c r="AE110" i="30"/>
  <c r="Z95" i="28"/>
  <c r="Z96" i="30"/>
  <c r="W23" i="28"/>
  <c r="W24" i="30"/>
  <c r="AT12" i="28"/>
  <c r="AT13" i="30"/>
  <c r="AF94" i="28"/>
  <c r="AF95" i="30"/>
  <c r="BC154" i="28"/>
  <c r="BC155" i="30"/>
  <c r="G84" i="28"/>
  <c r="G85" i="30"/>
  <c r="X119" i="28"/>
  <c r="X120" i="30"/>
  <c r="I155" i="28"/>
  <c r="I156" i="30"/>
  <c r="AE154" i="28"/>
  <c r="AE155" i="30"/>
  <c r="F149" i="28"/>
  <c r="BI305" i="27"/>
  <c r="K150" i="17" s="1"/>
  <c r="F150" i="30"/>
  <c r="W124" i="28"/>
  <c r="W125" i="30"/>
  <c r="AP124" i="28"/>
  <c r="AP125" i="30"/>
  <c r="AT149" i="28"/>
  <c r="AT150" i="30"/>
  <c r="Y47" i="28"/>
  <c r="Y48" i="30"/>
  <c r="X23" i="28"/>
  <c r="X24" i="30"/>
  <c r="G120" i="28"/>
  <c r="G121" i="30"/>
  <c r="AS159" i="28"/>
  <c r="AS160" i="30"/>
  <c r="AX43" i="28"/>
  <c r="AX44" i="30"/>
  <c r="X109" i="28"/>
  <c r="X110" i="30"/>
  <c r="AO93" i="28"/>
  <c r="AO94" i="30"/>
  <c r="AF121" i="28"/>
  <c r="AF122" i="30"/>
  <c r="I119" i="28"/>
  <c r="I120" i="30"/>
  <c r="AL154" i="28"/>
  <c r="AL155" i="30"/>
  <c r="BF154" i="28"/>
  <c r="BF155" i="30"/>
  <c r="W149" i="28"/>
  <c r="W150" i="30"/>
  <c r="AO119" i="28"/>
  <c r="AO120" i="30"/>
  <c r="BF158" i="28"/>
  <c r="BF159" i="30"/>
  <c r="AL119" i="28"/>
  <c r="AL120" i="30"/>
  <c r="X80" i="28"/>
  <c r="X81" i="30"/>
  <c r="AL72" i="28"/>
  <c r="AL73" i="30"/>
  <c r="AX10" i="30"/>
  <c r="AX9" i="28"/>
  <c r="AX169" i="28"/>
  <c r="AX322" i="28" s="1"/>
  <c r="AZ47" i="28"/>
  <c r="AZ48" i="30"/>
  <c r="AR158" i="28"/>
  <c r="AR159" i="30"/>
  <c r="BG155" i="28"/>
  <c r="BG156" i="30"/>
  <c r="AL93" i="28"/>
  <c r="AL94" i="30"/>
  <c r="W84" i="28"/>
  <c r="W85" i="30"/>
  <c r="BG93" i="28"/>
  <c r="BG94" i="30"/>
  <c r="W43" i="28"/>
  <c r="W44" i="30"/>
  <c r="BE72" i="28"/>
  <c r="BE73" i="30"/>
  <c r="AT23" i="28"/>
  <c r="AT24" i="30"/>
  <c r="AL94" i="28"/>
  <c r="AL95" i="30"/>
  <c r="X126" i="28"/>
  <c r="X127" i="30"/>
  <c r="I69" i="28"/>
  <c r="I70" i="30"/>
  <c r="AO95" i="28"/>
  <c r="AO96" i="30"/>
  <c r="BE120" i="28"/>
  <c r="BE121" i="30"/>
  <c r="AK126" i="28"/>
  <c r="AK127" i="30"/>
  <c r="AS119" i="28"/>
  <c r="AS120" i="30"/>
  <c r="AT43" i="28"/>
  <c r="AT44" i="30"/>
  <c r="AO157" i="28"/>
  <c r="AO158" i="30"/>
  <c r="AE95" i="28"/>
  <c r="AE96" i="30"/>
  <c r="Z109" i="28"/>
  <c r="Z110" i="30"/>
  <c r="AL95" i="28"/>
  <c r="AL96" i="30"/>
  <c r="AK157" i="28"/>
  <c r="AK158" i="30"/>
  <c r="BH209" i="28"/>
  <c r="N50" i="17" s="1"/>
  <c r="H23" i="28"/>
  <c r="H24" i="30"/>
  <c r="AP126" i="28"/>
  <c r="AP127" i="30"/>
  <c r="AE124" i="28"/>
  <c r="AE125" i="30"/>
  <c r="AL149" i="28"/>
  <c r="AL150" i="30"/>
  <c r="BD125" i="30"/>
  <c r="BD124" i="28"/>
  <c r="F26" i="28"/>
  <c r="F27" i="30"/>
  <c r="AF43" i="28"/>
  <c r="AF44" i="30"/>
  <c r="AR126" i="28"/>
  <c r="AR127" i="30"/>
  <c r="BD135" i="28"/>
  <c r="BD136" i="30"/>
  <c r="BI415" i="27"/>
  <c r="L99" i="17" s="1"/>
  <c r="AM156" i="28"/>
  <c r="AM157" i="30"/>
  <c r="AR43" i="28"/>
  <c r="AR44" i="30"/>
  <c r="F23" i="28"/>
  <c r="BI179" i="27"/>
  <c r="K24" i="17" s="1"/>
  <c r="F24" i="30"/>
  <c r="AQ12" i="28"/>
  <c r="AQ13" i="30"/>
  <c r="AT80" i="28"/>
  <c r="AT81" i="30"/>
  <c r="H93" i="28"/>
  <c r="H94" i="30"/>
  <c r="G119" i="28"/>
  <c r="G120" i="30"/>
  <c r="AR80" i="28"/>
  <c r="AR81" i="30"/>
  <c r="W126" i="28"/>
  <c r="W127" i="30"/>
  <c r="AM153" i="28"/>
  <c r="AM154" i="30"/>
  <c r="AS156" i="28"/>
  <c r="AS157" i="30"/>
  <c r="F157" i="28"/>
  <c r="BI313" i="27"/>
  <c r="K158" i="17" s="1"/>
  <c r="F158" i="30"/>
  <c r="H12" i="28"/>
  <c r="H13" i="30"/>
  <c r="AE121" i="28"/>
  <c r="AE122" i="30"/>
  <c r="BF135" i="28"/>
  <c r="BF136" i="30"/>
  <c r="Z43" i="28"/>
  <c r="Z44" i="30"/>
  <c r="BG120" i="28"/>
  <c r="BG121" i="30"/>
  <c r="Z135" i="28"/>
  <c r="Z136" i="30"/>
  <c r="AS84" i="28"/>
  <c r="AS85" i="30"/>
  <c r="W121" i="28"/>
  <c r="W122" i="30"/>
  <c r="AE135" i="28"/>
  <c r="AE136" i="30"/>
  <c r="W156" i="28"/>
  <c r="W157" i="30"/>
  <c r="BH182" i="28"/>
  <c r="N23" i="17" s="1"/>
  <c r="AM155" i="28"/>
  <c r="AM156" i="30"/>
  <c r="AK169" i="28"/>
  <c r="AK322" i="28" s="1"/>
  <c r="AK9" i="28"/>
  <c r="AK10" i="30"/>
  <c r="AM95" i="28"/>
  <c r="AM96" i="30"/>
  <c r="AK119" i="28"/>
  <c r="AK120" i="30"/>
  <c r="BD153" i="28"/>
  <c r="BD154" i="30"/>
  <c r="AX94" i="28"/>
  <c r="AX95" i="30"/>
  <c r="AT159" i="28"/>
  <c r="AT160" i="30"/>
  <c r="F156" i="28"/>
  <c r="F157" i="30"/>
  <c r="AQ109" i="28"/>
  <c r="AQ110" i="30"/>
  <c r="Y84" i="28"/>
  <c r="Y85" i="30"/>
  <c r="AT72" i="28"/>
  <c r="AT73" i="30"/>
  <c r="BE84" i="28"/>
  <c r="BE85" i="30"/>
  <c r="I84" i="28"/>
  <c r="I85" i="30"/>
  <c r="AP80" i="28"/>
  <c r="AP81" i="30"/>
  <c r="F121" i="28"/>
  <c r="F122" i="30"/>
  <c r="G135" i="28"/>
  <c r="G136" i="30"/>
  <c r="Z121" i="28"/>
  <c r="Z122" i="30"/>
  <c r="AY72" i="28"/>
  <c r="AY73" i="30"/>
  <c r="W69" i="28"/>
  <c r="W70" i="30"/>
  <c r="AZ69" i="28"/>
  <c r="AZ70" i="30"/>
  <c r="Y157" i="28"/>
  <c r="Y158" i="30"/>
  <c r="AT156" i="28"/>
  <c r="AT157" i="30"/>
  <c r="Y119" i="28"/>
  <c r="Y120" i="30"/>
  <c r="AQ26" i="28"/>
  <c r="AQ27" i="30"/>
  <c r="BG80" i="28"/>
  <c r="BG81" i="30"/>
  <c r="F80" i="28"/>
  <c r="F81" i="30"/>
  <c r="BI236" i="27"/>
  <c r="K81" i="17" s="1"/>
  <c r="AO109" i="28"/>
  <c r="AO110" i="30"/>
  <c r="Z93" i="28"/>
  <c r="Z94" i="30"/>
  <c r="AM159" i="28"/>
  <c r="AM160" i="30"/>
  <c r="AO149" i="28"/>
  <c r="AO150" i="30"/>
  <c r="AO94" i="28"/>
  <c r="AO95" i="30"/>
  <c r="AX121" i="28"/>
  <c r="AX122" i="30"/>
  <c r="X124" i="28"/>
  <c r="X125" i="30"/>
  <c r="Y124" i="28"/>
  <c r="Y125" i="30"/>
  <c r="BC153" i="28"/>
  <c r="BC154" i="30"/>
  <c r="AT98" i="28"/>
  <c r="AT99" i="30"/>
  <c r="AR84" i="28"/>
  <c r="AR85" i="30"/>
  <c r="AO156" i="28"/>
  <c r="AO157" i="30"/>
  <c r="AX155" i="28"/>
  <c r="AX156" i="30"/>
  <c r="H94" i="28"/>
  <c r="H95" i="30"/>
  <c r="F94" i="28"/>
  <c r="BI250" i="27"/>
  <c r="K95" i="17" s="1"/>
  <c r="F95" i="30"/>
  <c r="AO124" i="28"/>
  <c r="AO125" i="30"/>
  <c r="BF95" i="28"/>
  <c r="BF96" i="30"/>
  <c r="AQ153" i="28"/>
  <c r="AQ154" i="30"/>
  <c r="AK135" i="28"/>
  <c r="AK136" i="30"/>
  <c r="AX80" i="28"/>
  <c r="AX81" i="30"/>
  <c r="AF156" i="28"/>
  <c r="AF157" i="30"/>
  <c r="F119" i="28"/>
  <c r="F120" i="30"/>
  <c r="X84" i="28"/>
  <c r="X85" i="30"/>
  <c r="AM121" i="28"/>
  <c r="AM122" i="30"/>
  <c r="AK84" i="28"/>
  <c r="AK85" i="30"/>
  <c r="AF153" i="28"/>
  <c r="AF154" i="30"/>
  <c r="AT95" i="28"/>
  <c r="AT96" i="30"/>
  <c r="I124" i="28"/>
  <c r="I125" i="30"/>
  <c r="BD155" i="28"/>
  <c r="BD156" i="30"/>
  <c r="AP158" i="28"/>
  <c r="AP159" i="30"/>
  <c r="BG109" i="28"/>
  <c r="BG110" i="30"/>
  <c r="AQ93" i="28"/>
  <c r="AQ94" i="30"/>
  <c r="AP10" i="30"/>
  <c r="AP9" i="28"/>
  <c r="AP169" i="28"/>
  <c r="AP322" i="28" s="1"/>
  <c r="AE158" i="28"/>
  <c r="AE159" i="30" s="1"/>
  <c r="BD94" i="28"/>
  <c r="BD95" i="30"/>
  <c r="W158" i="28"/>
  <c r="W159" i="30"/>
  <c r="AE157" i="28"/>
  <c r="AE158" i="30" s="1"/>
  <c r="AS9" i="28"/>
  <c r="AS10" i="30"/>
  <c r="AS169" i="28"/>
  <c r="AS322" i="28" s="1"/>
  <c r="AP26" i="28"/>
  <c r="AP27" i="30"/>
  <c r="BF26" i="28"/>
  <c r="BF27" i="30"/>
  <c r="AS47" i="28"/>
  <c r="AS48" i="30"/>
  <c r="AZ93" i="28"/>
  <c r="AZ94" i="30"/>
  <c r="AY10" i="30"/>
  <c r="AY169" i="28"/>
  <c r="AY322" i="28" s="1"/>
  <c r="AY9" i="28"/>
  <c r="AS126" i="28"/>
  <c r="AS127" i="30"/>
  <c r="AM12" i="28"/>
  <c r="AM13" i="30"/>
  <c r="AS94" i="28"/>
  <c r="AS95" i="30"/>
  <c r="AS43" i="28"/>
  <c r="AS44" i="30"/>
  <c r="Y156" i="28"/>
  <c r="Y157" i="30"/>
  <c r="Y94" i="28"/>
  <c r="Y95" i="30"/>
  <c r="AP159" i="28"/>
  <c r="AP160" i="30"/>
  <c r="AY154" i="30"/>
  <c r="AY153" i="28"/>
  <c r="AO155" i="28"/>
  <c r="AO156" i="30"/>
  <c r="H84" i="28"/>
  <c r="H85" i="30"/>
  <c r="BC157" i="28"/>
  <c r="BC158" i="30"/>
  <c r="AY158" i="28"/>
  <c r="AY159" i="30"/>
  <c r="AR47" i="28"/>
  <c r="AR48" i="30"/>
  <c r="AR69" i="28"/>
  <c r="AR70" i="30"/>
  <c r="AZ119" i="28"/>
  <c r="AZ120" i="30"/>
  <c r="AD135" i="28"/>
  <c r="AD136" i="30"/>
  <c r="H69" i="28"/>
  <c r="H70" i="30"/>
  <c r="BD158" i="28"/>
  <c r="BD159" i="30"/>
  <c r="BD154" i="28"/>
  <c r="BD155" i="30"/>
  <c r="X135" i="28"/>
  <c r="X136" i="30"/>
  <c r="I120" i="28"/>
  <c r="I121" i="30"/>
  <c r="AE153" i="28"/>
  <c r="AE154" i="30"/>
  <c r="AT155" i="28"/>
  <c r="AT156" i="30"/>
  <c r="AF149" i="28"/>
  <c r="AF150" i="30"/>
  <c r="AZ153" i="28"/>
  <c r="AZ154" i="30"/>
  <c r="W95" i="28"/>
  <c r="W96" i="30"/>
  <c r="AE155" i="28"/>
  <c r="AE156" i="30"/>
  <c r="Y72" i="28"/>
  <c r="Y73" i="30"/>
  <c r="I126" i="28"/>
  <c r="I127" i="30"/>
  <c r="H156" i="28"/>
  <c r="H157" i="30"/>
  <c r="BE26" i="28"/>
  <c r="BE27" i="30"/>
  <c r="G126" i="28"/>
  <c r="G127" i="30"/>
  <c r="AX149" i="28"/>
  <c r="AX150" i="30"/>
  <c r="AQ156" i="28"/>
  <c r="AQ157" i="30"/>
  <c r="G47" i="28"/>
  <c r="G48" i="30"/>
  <c r="AY98" i="28"/>
  <c r="AY99" i="30"/>
  <c r="AP119" i="28"/>
  <c r="AP120" i="30"/>
  <c r="BG47" i="28"/>
  <c r="BG48" i="30"/>
  <c r="AQ80" i="28"/>
  <c r="AQ81" i="30"/>
  <c r="AQ47" i="28"/>
  <c r="AQ48" i="30"/>
  <c r="AK156" i="28"/>
  <c r="AK157" i="30"/>
  <c r="Z153" i="28"/>
  <c r="Z154" i="30"/>
  <c r="W72" i="28"/>
  <c r="W73" i="30"/>
  <c r="BH180" i="28"/>
  <c r="N21" i="17" s="1"/>
  <c r="AD158" i="28"/>
  <c r="AD159" i="30" s="1"/>
  <c r="AY69" i="28"/>
  <c r="AY70" i="30"/>
  <c r="AE93" i="28"/>
  <c r="AE94" i="30"/>
  <c r="AP94" i="28"/>
  <c r="AP95" i="30"/>
  <c r="F43" i="28"/>
  <c r="BI199" i="27"/>
  <c r="K44" i="17" s="1"/>
  <c r="F44" i="30"/>
  <c r="AX119" i="28"/>
  <c r="AX120" i="30"/>
  <c r="AK93" i="28"/>
  <c r="AK94" i="30"/>
  <c r="Y80" i="28"/>
  <c r="Y81" i="30"/>
  <c r="BI386" i="27"/>
  <c r="L70" i="17" s="1"/>
  <c r="G72" i="28"/>
  <c r="G73" i="30"/>
  <c r="X153" i="28"/>
  <c r="X154" i="30"/>
  <c r="AZ121" i="28"/>
  <c r="AZ122" i="30"/>
  <c r="G26" i="28"/>
  <c r="G27" i="30"/>
  <c r="AQ94" i="28"/>
  <c r="AQ95" i="30"/>
  <c r="BD109" i="28"/>
  <c r="BD110" i="30"/>
  <c r="BD84" i="28"/>
  <c r="BD85" i="30"/>
  <c r="Y98" i="28"/>
  <c r="Y99" i="30"/>
  <c r="AM93" i="28"/>
  <c r="AM94" i="30"/>
  <c r="BD43" i="28"/>
  <c r="BD44" i="30"/>
  <c r="AD26" i="28"/>
  <c r="AD27" i="30"/>
  <c r="AY121" i="28"/>
  <c r="AY122" i="30"/>
  <c r="BG84" i="28"/>
  <c r="BG85" i="30"/>
  <c r="BD149" i="28"/>
  <c r="BD150" i="30"/>
  <c r="AD159" i="28"/>
  <c r="AD160" i="30"/>
  <c r="BC120" i="28"/>
  <c r="BC121" i="30"/>
  <c r="I156" i="28"/>
  <c r="I157" i="30"/>
  <c r="BC169" i="28"/>
  <c r="BC9" i="28"/>
  <c r="BC10" i="30"/>
  <c r="BD95" i="28"/>
  <c r="BD96" i="30"/>
  <c r="Y153" i="28"/>
  <c r="Y154" i="30"/>
  <c r="BE47" i="28"/>
  <c r="BE48" i="30"/>
  <c r="AO26" i="28"/>
  <c r="AO27" i="30"/>
  <c r="H119" i="28"/>
  <c r="H120" i="30"/>
  <c r="BC135" i="28"/>
  <c r="BC136" i="30"/>
  <c r="AP69" i="28"/>
  <c r="AP70" i="30"/>
  <c r="Z98" i="28"/>
  <c r="Z99" i="30"/>
  <c r="BG26" i="28"/>
  <c r="BG27" i="30"/>
  <c r="AF93" i="28"/>
  <c r="AF94" i="30"/>
  <c r="AM120" i="28"/>
  <c r="AM121" i="30"/>
  <c r="AT93" i="28"/>
  <c r="AT94" i="30"/>
  <c r="AE98" i="28"/>
  <c r="AE99" i="30"/>
  <c r="W109" i="28"/>
  <c r="W110" i="30"/>
  <c r="AQ95" i="28"/>
  <c r="AQ96" i="30"/>
  <c r="BH253" i="28"/>
  <c r="N94" i="17" s="1"/>
  <c r="BI436" i="27"/>
  <c r="L120" i="17" s="1"/>
  <c r="R321" i="28"/>
  <c r="AH70" i="30"/>
  <c r="T321" i="28"/>
  <c r="T70" i="30"/>
  <c r="N69" i="28"/>
  <c r="Q70" i="30"/>
  <c r="AV70" i="30"/>
  <c r="M70" i="30"/>
  <c r="BH229" i="28"/>
  <c r="N70" i="17" s="1"/>
  <c r="J322" i="28"/>
  <c r="S70" i="30"/>
  <c r="AG69" i="28"/>
  <c r="E321" i="28"/>
  <c r="BB70" i="30"/>
  <c r="V69" i="28"/>
  <c r="U70" i="30"/>
  <c r="AB69" i="28"/>
  <c r="AU70" i="30"/>
  <c r="AJ321" i="28"/>
  <c r="BI340" i="27"/>
  <c r="L24" i="17" s="1"/>
  <c r="BI472" i="27"/>
  <c r="L156" i="17" s="1"/>
  <c r="BI473" i="27"/>
  <c r="L157" i="17" s="1"/>
  <c r="N321" i="28"/>
  <c r="BI437" i="27"/>
  <c r="L121" i="17" s="1"/>
  <c r="BI470" i="27"/>
  <c r="L154" i="17" s="1"/>
  <c r="BI471" i="27"/>
  <c r="L155" i="17" s="1"/>
  <c r="AJ69" i="28"/>
  <c r="D322" i="28"/>
  <c r="O70" i="30"/>
  <c r="H321" i="28"/>
  <c r="N322" i="28"/>
  <c r="K69" i="28"/>
  <c r="AC69" i="28"/>
  <c r="AE322" i="28"/>
  <c r="BA69" i="28"/>
  <c r="F321" i="28"/>
  <c r="D70" i="30"/>
  <c r="E69" i="28"/>
  <c r="C70" i="30"/>
  <c r="AO322" i="28"/>
  <c r="L70" i="30"/>
  <c r="AA69" i="28"/>
  <c r="G321" i="28"/>
  <c r="AA87" i="17"/>
  <c r="AB87" i="17"/>
  <c r="AB85" i="17"/>
  <c r="AA85" i="17"/>
  <c r="G322" i="28"/>
  <c r="AY321" i="28"/>
  <c r="AE321" i="28"/>
  <c r="X322" i="28"/>
  <c r="AK321" i="28"/>
  <c r="W321" i="28"/>
  <c r="AO321" i="28"/>
  <c r="F322" i="28"/>
  <c r="AR322" i="28"/>
  <c r="N11" i="30"/>
  <c r="N65" i="30"/>
  <c r="S322" i="28"/>
  <c r="S321" i="28"/>
  <c r="D147" i="30"/>
  <c r="S117" i="30"/>
  <c r="L43" i="30"/>
  <c r="U58" i="30"/>
  <c r="V83" i="30"/>
  <c r="AB14" i="30"/>
  <c r="P135" i="30"/>
  <c r="AN14" i="30"/>
  <c r="E126" i="30"/>
  <c r="BB133" i="30"/>
  <c r="R115" i="30"/>
  <c r="AI18" i="30"/>
  <c r="S89" i="30"/>
  <c r="O71" i="30"/>
  <c r="S106" i="30"/>
  <c r="S137" i="30"/>
  <c r="N92" i="30"/>
  <c r="D98" i="30"/>
  <c r="U139" i="30"/>
  <c r="M47" i="30"/>
  <c r="O50" i="30"/>
  <c r="M82" i="30"/>
  <c r="O146" i="30"/>
  <c r="AV126" i="30"/>
  <c r="L101" i="30"/>
  <c r="U144" i="30"/>
  <c r="S88" i="30"/>
  <c r="Q128" i="30"/>
  <c r="Q54" i="30"/>
  <c r="U124" i="30"/>
  <c r="AH65" i="30"/>
  <c r="E40" i="30"/>
  <c r="AN123" i="30"/>
  <c r="S128" i="30"/>
  <c r="D142" i="30"/>
  <c r="AU14" i="30"/>
  <c r="AA107" i="30"/>
  <c r="BB113" i="30"/>
  <c r="V137" i="30"/>
  <c r="AC52" i="30"/>
  <c r="N16" i="30"/>
  <c r="C29" i="30"/>
  <c r="AH139" i="30"/>
  <c r="O131" i="30"/>
  <c r="N53" i="30"/>
  <c r="K21" i="30"/>
  <c r="AV114" i="30"/>
  <c r="R114" i="30"/>
  <c r="J146" i="30"/>
  <c r="AU143" i="30"/>
  <c r="AB46" i="30"/>
  <c r="AU28" i="30"/>
  <c r="AG104" i="30"/>
  <c r="S54" i="30"/>
  <c r="E86" i="30"/>
  <c r="L145" i="30"/>
  <c r="AJ52" i="30"/>
  <c r="U14" i="30"/>
  <c r="M67" i="30"/>
  <c r="BA64" i="30"/>
  <c r="AH40" i="30"/>
  <c r="AG102" i="30"/>
  <c r="V18" i="30"/>
  <c r="AH17" i="30"/>
  <c r="C91" i="30"/>
  <c r="BA62" i="30"/>
  <c r="R43" i="30"/>
  <c r="E133" i="30"/>
  <c r="AH126" i="30"/>
  <c r="AN54" i="30"/>
  <c r="S143" i="30"/>
  <c r="AU135" i="30"/>
  <c r="N120" i="30"/>
  <c r="V82" i="30"/>
  <c r="AG107" i="30"/>
  <c r="AH89" i="30"/>
  <c r="J128" i="30"/>
  <c r="R68" i="30"/>
  <c r="L58" i="30"/>
  <c r="AG51" i="30"/>
  <c r="AG145" i="30"/>
  <c r="AV17" i="30"/>
  <c r="K117" i="30"/>
  <c r="L79" i="30"/>
  <c r="M106" i="30"/>
  <c r="J115" i="30"/>
  <c r="O133" i="30"/>
  <c r="R33" i="30"/>
  <c r="L53" i="30"/>
  <c r="O67" i="30"/>
  <c r="AA50" i="30"/>
  <c r="AU132" i="30"/>
  <c r="BB57" i="30"/>
  <c r="AI12" i="30"/>
  <c r="L93" i="30"/>
  <c r="BB50" i="30"/>
  <c r="N86" i="30"/>
  <c r="P69" i="30"/>
  <c r="U78" i="30"/>
  <c r="BB147" i="30"/>
  <c r="L142" i="30"/>
  <c r="L86" i="30"/>
  <c r="AG54" i="30"/>
  <c r="AU55" i="30"/>
  <c r="BA60" i="30"/>
  <c r="S141" i="30"/>
  <c r="Q74" i="30"/>
  <c r="J58" i="30"/>
  <c r="O63" i="30"/>
  <c r="R137" i="30"/>
  <c r="AH57" i="30"/>
  <c r="AG112" i="30"/>
  <c r="AV139" i="30"/>
  <c r="AA18" i="30"/>
  <c r="AN114" i="30"/>
  <c r="AI60" i="30"/>
  <c r="U101" i="30"/>
  <c r="AV78" i="30"/>
  <c r="K91" i="30"/>
  <c r="S87" i="30"/>
  <c r="J65" i="30"/>
  <c r="L144" i="30"/>
  <c r="C23" i="30"/>
  <c r="J104" i="30"/>
  <c r="AC50" i="30"/>
  <c r="BA78" i="30"/>
  <c r="R58" i="30"/>
  <c r="O34" i="30"/>
  <c r="AV21" i="30"/>
  <c r="AG66" i="30"/>
  <c r="BB87" i="30"/>
  <c r="N111" i="30"/>
  <c r="AV62" i="30"/>
  <c r="D80" i="30"/>
  <c r="V93" i="30"/>
  <c r="R97" i="30"/>
  <c r="P30" i="30"/>
  <c r="S98" i="30"/>
  <c r="L56" i="30"/>
  <c r="P119" i="30"/>
  <c r="BA66" i="30"/>
  <c r="AJ129" i="30"/>
  <c r="U46" i="30"/>
  <c r="AG133" i="30"/>
  <c r="AA109" i="30"/>
  <c r="V145" i="30"/>
  <c r="K36" i="30"/>
  <c r="AG65" i="30"/>
  <c r="S21" i="30"/>
  <c r="P114" i="30"/>
  <c r="V29" i="30"/>
  <c r="D135" i="30"/>
  <c r="E19" i="30"/>
  <c r="E129" i="30"/>
  <c r="E84" i="30"/>
  <c r="AB133" i="30"/>
  <c r="AB146" i="30"/>
  <c r="S52" i="30"/>
  <c r="J102" i="30"/>
  <c r="AH128" i="30"/>
  <c r="J56" i="30"/>
  <c r="O69" i="30"/>
  <c r="P139" i="30"/>
  <c r="U104" i="30"/>
  <c r="C100" i="30"/>
  <c r="AA65" i="30"/>
  <c r="AB25" i="30"/>
  <c r="AU31" i="30"/>
  <c r="Q52" i="30"/>
  <c r="T82" i="30"/>
  <c r="K22" i="30"/>
  <c r="BB61" i="30"/>
  <c r="AB161" i="30"/>
  <c r="R138" i="30"/>
  <c r="K14" i="30"/>
  <c r="U131" i="30"/>
  <c r="AN15" i="30"/>
  <c r="N15" i="30"/>
  <c r="M54" i="30"/>
  <c r="T84" i="30"/>
  <c r="BA143" i="30"/>
  <c r="O107" i="30"/>
  <c r="U97" i="30"/>
  <c r="R153" i="30"/>
  <c r="U116" i="30"/>
  <c r="AA116" i="30"/>
  <c r="AU141" i="30"/>
  <c r="E112" i="30"/>
  <c r="AA100" i="30"/>
  <c r="AU39" i="30"/>
  <c r="AU146" i="30"/>
  <c r="V135" i="30"/>
  <c r="AV86" i="30"/>
  <c r="M34" i="30"/>
  <c r="C41" i="30"/>
  <c r="V161" i="30"/>
  <c r="O51" i="30"/>
  <c r="AG91" i="30"/>
  <c r="AJ123" i="30"/>
  <c r="AC63" i="30"/>
  <c r="AB126" i="30"/>
  <c r="AB54" i="30"/>
  <c r="V149" i="30"/>
  <c r="AH146" i="30"/>
  <c r="C43" i="30"/>
  <c r="AU152" i="30"/>
  <c r="D62" i="30"/>
  <c r="R80" i="30"/>
  <c r="R57" i="30"/>
  <c r="AC67" i="30"/>
  <c r="BB103" i="30"/>
  <c r="AJ124" i="30"/>
  <c r="O72" i="30"/>
  <c r="V141" i="30"/>
  <c r="AI90" i="30"/>
  <c r="AB65" i="30"/>
  <c r="R75" i="30"/>
  <c r="E17" i="30"/>
  <c r="AI103" i="30"/>
  <c r="AG33" i="30"/>
  <c r="K41" i="30"/>
  <c r="D79" i="30"/>
  <c r="J71" i="30"/>
  <c r="V78" i="30"/>
  <c r="U74" i="30"/>
  <c r="S74" i="30"/>
  <c r="BB76" i="30"/>
  <c r="M91" i="30"/>
  <c r="T87" i="30"/>
  <c r="O119" i="30"/>
  <c r="O35" i="30"/>
  <c r="O60" i="30"/>
  <c r="AC53" i="30"/>
  <c r="Q40" i="30"/>
  <c r="AB50" i="30"/>
  <c r="L42" i="30"/>
  <c r="N26" i="30"/>
  <c r="N47" i="30"/>
  <c r="S147" i="30"/>
  <c r="M15" i="30"/>
  <c r="K115" i="30"/>
  <c r="V148" i="30"/>
  <c r="BI277" i="27"/>
  <c r="K122" i="17" s="1"/>
  <c r="AV161" i="30"/>
  <c r="L126" i="30"/>
  <c r="AI138" i="30"/>
  <c r="T106" i="30"/>
  <c r="AU99" i="30"/>
  <c r="L137" i="30"/>
  <c r="AU126" i="30"/>
  <c r="T119" i="30"/>
  <c r="N105" i="30"/>
  <c r="O103" i="30"/>
  <c r="AB31" i="30"/>
  <c r="U135" i="30"/>
  <c r="N106" i="30"/>
  <c r="P35" i="30"/>
  <c r="AB109" i="30"/>
  <c r="AG128" i="30"/>
  <c r="P116" i="30"/>
  <c r="R59" i="30"/>
  <c r="K84" i="30"/>
  <c r="Q145" i="30"/>
  <c r="C65" i="30"/>
  <c r="R149" i="30"/>
  <c r="AI88" i="30"/>
  <c r="K76" i="30"/>
  <c r="T92" i="30"/>
  <c r="T91" i="30"/>
  <c r="BA71" i="30"/>
  <c r="AV117" i="30"/>
  <c r="AB148" i="30"/>
  <c r="D77" i="30"/>
  <c r="S104" i="30"/>
  <c r="R71" i="30"/>
  <c r="AB114" i="30"/>
  <c r="AV152" i="30"/>
  <c r="Q59" i="30"/>
  <c r="AI14" i="30"/>
  <c r="J79" i="30"/>
  <c r="P51" i="30"/>
  <c r="U109" i="30"/>
  <c r="AA88" i="30"/>
  <c r="M43" i="30"/>
  <c r="V84" i="30"/>
  <c r="J124" i="30"/>
  <c r="AN139" i="30"/>
  <c r="P105" i="30"/>
  <c r="J100" i="30"/>
  <c r="T161" i="30"/>
  <c r="Q144" i="30"/>
  <c r="AN140" i="30"/>
  <c r="AC31" i="30"/>
  <c r="AU51" i="30"/>
  <c r="M126" i="30"/>
  <c r="Q149" i="30"/>
  <c r="Q138" i="30"/>
  <c r="U59" i="30"/>
  <c r="BA112" i="30"/>
  <c r="J130" i="30"/>
  <c r="AN38" i="30"/>
  <c r="AV75" i="30"/>
  <c r="AJ107" i="30"/>
  <c r="M152" i="30"/>
  <c r="E68" i="30"/>
  <c r="AN119" i="30"/>
  <c r="D35" i="30"/>
  <c r="T117" i="30"/>
  <c r="AJ72" i="30"/>
  <c r="BB131" i="30"/>
  <c r="E30" i="30"/>
  <c r="C15" i="30"/>
  <c r="AJ138" i="30"/>
  <c r="C30" i="30"/>
  <c r="AB119" i="30"/>
  <c r="O30" i="30"/>
  <c r="AJ51" i="30"/>
  <c r="AG109" i="30"/>
  <c r="AU80" i="30"/>
  <c r="BB35" i="30"/>
  <c r="T12" i="30"/>
  <c r="AN26" i="30"/>
  <c r="BA84" i="30"/>
  <c r="L89" i="30"/>
  <c r="P74" i="30"/>
  <c r="M133" i="30"/>
  <c r="AC28" i="30"/>
  <c r="AB80" i="30"/>
  <c r="AN103" i="30"/>
  <c r="V139" i="30"/>
  <c r="M100" i="30"/>
  <c r="V75" i="30"/>
  <c r="U141" i="30"/>
  <c r="BB74" i="30"/>
  <c r="U34" i="30"/>
  <c r="AC145" i="30"/>
  <c r="V89" i="30"/>
  <c r="Q93" i="30"/>
  <c r="V52" i="30"/>
  <c r="M109" i="30"/>
  <c r="U30" i="30"/>
  <c r="AU63" i="30"/>
  <c r="AB26" i="30"/>
  <c r="R66" i="30"/>
  <c r="K97" i="30"/>
  <c r="BB91" i="30"/>
  <c r="N113" i="30"/>
  <c r="S58" i="30"/>
  <c r="T107" i="30"/>
  <c r="R19" i="30"/>
  <c r="C145" i="30"/>
  <c r="AG131" i="30"/>
  <c r="AN153" i="30"/>
  <c r="AB89" i="30"/>
  <c r="AC105" i="30"/>
  <c r="U37" i="30"/>
  <c r="AU103" i="30"/>
  <c r="AG126" i="30"/>
  <c r="O14" i="30"/>
  <c r="V133" i="30"/>
  <c r="AV138" i="30"/>
  <c r="D33" i="30"/>
  <c r="BB130" i="30"/>
  <c r="AI133" i="30"/>
  <c r="D92" i="30"/>
  <c r="J42" i="30"/>
  <c r="BB78" i="30"/>
  <c r="BA151" i="30"/>
  <c r="AV137" i="30"/>
  <c r="Q14" i="30"/>
  <c r="AI17" i="30"/>
  <c r="BB139" i="30"/>
  <c r="P72" i="30"/>
  <c r="AC61" i="30"/>
  <c r="E322" i="28"/>
  <c r="AG21" i="30"/>
  <c r="V53" i="30"/>
  <c r="L149" i="30"/>
  <c r="K62" i="30"/>
  <c r="BB118" i="30"/>
  <c r="N40" i="30"/>
  <c r="AC143" i="30"/>
  <c r="Q126" i="30"/>
  <c r="AH114" i="30"/>
  <c r="AN115" i="30"/>
  <c r="BA119" i="30"/>
  <c r="AI86" i="30"/>
  <c r="AU124" i="30"/>
  <c r="M101" i="30"/>
  <c r="AB78" i="30"/>
  <c r="AC20" i="30"/>
  <c r="T115" i="30"/>
  <c r="D146" i="30"/>
  <c r="AH43" i="30"/>
  <c r="E79" i="30"/>
  <c r="N68" i="30"/>
  <c r="D106" i="30"/>
  <c r="J103" i="30"/>
  <c r="U148" i="30"/>
  <c r="AI69" i="30"/>
  <c r="AG50" i="30"/>
  <c r="J78" i="30"/>
  <c r="N76" i="30"/>
  <c r="R29" i="30"/>
  <c r="K86" i="30"/>
  <c r="AN58" i="30"/>
  <c r="T133" i="30"/>
  <c r="V54" i="30"/>
  <c r="AN109" i="30"/>
  <c r="BB92" i="30"/>
  <c r="AC152" i="30"/>
  <c r="L98" i="30"/>
  <c r="E148" i="30"/>
  <c r="P90" i="30"/>
  <c r="S78" i="30"/>
  <c r="AA140" i="30"/>
  <c r="AB122" i="28"/>
  <c r="AB123" i="30"/>
  <c r="S56" i="28"/>
  <c r="S57" i="30"/>
  <c r="N76" i="28"/>
  <c r="N77" i="30"/>
  <c r="E115" i="28"/>
  <c r="E116" i="30"/>
  <c r="AI128" i="28"/>
  <c r="AI129" i="30"/>
  <c r="D68" i="28"/>
  <c r="AJ114" i="28"/>
  <c r="AJ115" i="30"/>
  <c r="J150" i="28"/>
  <c r="J151" i="30"/>
  <c r="C58" i="28"/>
  <c r="C59" i="30" s="1"/>
  <c r="AJ103" i="28"/>
  <c r="AJ104" i="30"/>
  <c r="M88" i="28"/>
  <c r="M89" i="30"/>
  <c r="AB139" i="28"/>
  <c r="AB140" i="30"/>
  <c r="V123" i="28"/>
  <c r="V124" i="30"/>
  <c r="AB55" i="28"/>
  <c r="AB56" i="30"/>
  <c r="K41" i="28"/>
  <c r="K42" i="30"/>
  <c r="AU21" i="28"/>
  <c r="AU22" i="30"/>
  <c r="S74" i="28"/>
  <c r="S75" i="30"/>
  <c r="P56" i="28"/>
  <c r="P57" i="30"/>
  <c r="AN104" i="28"/>
  <c r="AN105" i="30"/>
  <c r="P16" i="28"/>
  <c r="P17" i="30"/>
  <c r="K141" i="28"/>
  <c r="K142" i="30"/>
  <c r="AU70" i="28"/>
  <c r="AU71" i="30"/>
  <c r="V90" i="28"/>
  <c r="V91" i="30"/>
  <c r="Q111" i="28"/>
  <c r="Q112" i="30"/>
  <c r="M55" i="28"/>
  <c r="M56" i="30"/>
  <c r="E144" i="28"/>
  <c r="E145" i="30"/>
  <c r="AG82" i="28"/>
  <c r="AG83" i="30"/>
  <c r="L118" i="28"/>
  <c r="L119" i="30"/>
  <c r="M30" i="28"/>
  <c r="M31" i="30"/>
  <c r="AH89" i="28"/>
  <c r="AH90" i="30"/>
  <c r="V142" i="30"/>
  <c r="S48" i="28"/>
  <c r="S49" i="30"/>
  <c r="AJ146" i="30"/>
  <c r="L52" i="30"/>
  <c r="C138" i="30"/>
  <c r="Q117" i="30"/>
  <c r="S53" i="30"/>
  <c r="AJ152" i="28"/>
  <c r="AJ153" i="30"/>
  <c r="AG22" i="28"/>
  <c r="AG23" i="30"/>
  <c r="K130" i="28"/>
  <c r="K131" i="30"/>
  <c r="AN59" i="28"/>
  <c r="AN60" i="30"/>
  <c r="AI144" i="28"/>
  <c r="AI145" i="30"/>
  <c r="P26" i="30"/>
  <c r="AG111" i="30"/>
  <c r="AN35" i="30"/>
  <c r="AA93" i="30"/>
  <c r="O93" i="30"/>
  <c r="AV41" i="30"/>
  <c r="C130" i="30"/>
  <c r="C40" i="30"/>
  <c r="Q132" i="28"/>
  <c r="Q133" i="30"/>
  <c r="O81" i="28"/>
  <c r="O82" i="30"/>
  <c r="AJ24" i="28"/>
  <c r="AJ25" i="30"/>
  <c r="T96" i="28"/>
  <c r="T97" i="30"/>
  <c r="P40" i="28"/>
  <c r="P41" i="30"/>
  <c r="BA15" i="28"/>
  <c r="BA16" i="30"/>
  <c r="Q70" i="28"/>
  <c r="Q71" i="30"/>
  <c r="AH50" i="28"/>
  <c r="AH51" i="30"/>
  <c r="AI111" i="30"/>
  <c r="AA51" i="30"/>
  <c r="AJ101" i="30"/>
  <c r="AN91" i="28"/>
  <c r="AN92" i="30"/>
  <c r="T33" i="28"/>
  <c r="T34" i="30"/>
  <c r="AN106" i="28"/>
  <c r="AN107" i="30"/>
  <c r="AA131" i="28"/>
  <c r="AA132" i="30"/>
  <c r="AI73" i="28"/>
  <c r="AI74" i="30"/>
  <c r="D44" i="28"/>
  <c r="D45" i="30"/>
  <c r="AJ99" i="28"/>
  <c r="AJ100" i="30"/>
  <c r="AA73" i="28"/>
  <c r="AA74" i="30"/>
  <c r="AN50" i="28"/>
  <c r="AN51" i="30"/>
  <c r="AH101" i="28"/>
  <c r="AH102" i="30"/>
  <c r="C102" i="28"/>
  <c r="C103" i="30" s="1"/>
  <c r="AC81" i="28"/>
  <c r="AC82" i="30"/>
  <c r="N20" i="28"/>
  <c r="N21" i="30"/>
  <c r="O148" i="28"/>
  <c r="O149" i="30"/>
  <c r="O28" i="28"/>
  <c r="O29" i="30"/>
  <c r="Q64" i="28"/>
  <c r="Q65" i="30"/>
  <c r="AC16" i="28"/>
  <c r="AC17" i="30"/>
  <c r="O110" i="28"/>
  <c r="O111" i="30"/>
  <c r="M73" i="28"/>
  <c r="M74" i="30"/>
  <c r="J71" i="28"/>
  <c r="J72" i="30"/>
  <c r="V74" i="30"/>
  <c r="P101" i="30"/>
  <c r="U21" i="30"/>
  <c r="N51" i="30"/>
  <c r="D126" i="30"/>
  <c r="BB23" i="30"/>
  <c r="V80" i="30"/>
  <c r="R16" i="30"/>
  <c r="Q50" i="30"/>
  <c r="T88" i="28"/>
  <c r="T89" i="30"/>
  <c r="E101" i="28"/>
  <c r="E102" i="30"/>
  <c r="J160" i="28"/>
  <c r="J161" i="30"/>
  <c r="AA31" i="28"/>
  <c r="AA32" i="30"/>
  <c r="BB100" i="28"/>
  <c r="BB101" i="30"/>
  <c r="O85" i="28"/>
  <c r="O86" i="30"/>
  <c r="C16" i="28"/>
  <c r="C17" i="30" s="1"/>
  <c r="BB43" i="30"/>
  <c r="AN32" i="28"/>
  <c r="AN33" i="30"/>
  <c r="U19" i="30"/>
  <c r="AA58" i="28"/>
  <c r="AA59" i="30"/>
  <c r="BB104" i="28"/>
  <c r="BB105" i="30"/>
  <c r="U53" i="28"/>
  <c r="U54" i="30"/>
  <c r="AC63" i="28"/>
  <c r="AC64" i="30"/>
  <c r="AG140" i="28"/>
  <c r="AG141" i="30"/>
  <c r="M35" i="28"/>
  <c r="M36" i="30"/>
  <c r="E33" i="28"/>
  <c r="E34" i="30"/>
  <c r="AC137" i="28"/>
  <c r="AC138" i="30"/>
  <c r="T40" i="28"/>
  <c r="T41" i="30"/>
  <c r="AU33" i="28"/>
  <c r="AU34" i="30"/>
  <c r="BB46" i="30"/>
  <c r="AC55" i="30"/>
  <c r="C58" i="30"/>
  <c r="AV149" i="30"/>
  <c r="U67" i="30"/>
  <c r="C139" i="30"/>
  <c r="AN97" i="28"/>
  <c r="AN98" i="30"/>
  <c r="P36" i="28"/>
  <c r="P37" i="30"/>
  <c r="J14" i="28"/>
  <c r="J15" i="30"/>
  <c r="K57" i="28"/>
  <c r="K58" i="30"/>
  <c r="L134" i="28"/>
  <c r="L135" i="30"/>
  <c r="D111" i="28"/>
  <c r="D112" i="30"/>
  <c r="O65" i="28"/>
  <c r="O66" i="30"/>
  <c r="AV73" i="28"/>
  <c r="AV74" i="30"/>
  <c r="M38" i="28"/>
  <c r="M39" i="30"/>
  <c r="AH115" i="28"/>
  <c r="AH116" i="30"/>
  <c r="O144" i="28"/>
  <c r="O145" i="30"/>
  <c r="V25" i="28"/>
  <c r="V26" i="30"/>
  <c r="AN136" i="28"/>
  <c r="AN137" i="30"/>
  <c r="T53" i="28"/>
  <c r="T54" i="30"/>
  <c r="AU130" i="28"/>
  <c r="AU131" i="30"/>
  <c r="AB37" i="28"/>
  <c r="AB38" i="30"/>
  <c r="AV59" i="28"/>
  <c r="AV60" i="30"/>
  <c r="R128" i="28"/>
  <c r="R129" i="30"/>
  <c r="AN33" i="28"/>
  <c r="AN34" i="30"/>
  <c r="AA74" i="28"/>
  <c r="AA75" i="30"/>
  <c r="E134" i="28"/>
  <c r="E135" i="30"/>
  <c r="AH65" i="28"/>
  <c r="AH66" i="30"/>
  <c r="V37" i="30"/>
  <c r="AG97" i="30"/>
  <c r="P14" i="30"/>
  <c r="E137" i="30"/>
  <c r="AN84" i="30"/>
  <c r="BA77" i="30"/>
  <c r="O41" i="30"/>
  <c r="S114" i="30"/>
  <c r="R131" i="30"/>
  <c r="N23" i="30"/>
  <c r="AB86" i="30"/>
  <c r="Q82" i="30"/>
  <c r="J83" i="30"/>
  <c r="E51" i="30"/>
  <c r="S29" i="30"/>
  <c r="AN43" i="30"/>
  <c r="P102" i="30"/>
  <c r="N79" i="30"/>
  <c r="AJ17" i="30"/>
  <c r="S56" i="30"/>
  <c r="AI56" i="30"/>
  <c r="AI36" i="30"/>
  <c r="Q66" i="30"/>
  <c r="BA97" i="30"/>
  <c r="R86" i="30"/>
  <c r="AC60" i="30"/>
  <c r="BB89" i="30"/>
  <c r="AV33" i="30"/>
  <c r="K16" i="30"/>
  <c r="AU41" i="30"/>
  <c r="N139" i="30"/>
  <c r="AG42" i="30"/>
  <c r="K129" i="30"/>
  <c r="AB82" i="30"/>
  <c r="AJ103" i="30"/>
  <c r="V40" i="30"/>
  <c r="T151" i="30"/>
  <c r="R104" i="30"/>
  <c r="L140" i="30"/>
  <c r="C146" i="30"/>
  <c r="L74" i="30"/>
  <c r="J88" i="30"/>
  <c r="AH33" i="30"/>
  <c r="V115" i="30"/>
  <c r="AB145" i="30"/>
  <c r="U35" i="30"/>
  <c r="P124" i="30"/>
  <c r="E101" i="30"/>
  <c r="AV123" i="30"/>
  <c r="AG144" i="30"/>
  <c r="AG138" i="30"/>
  <c r="AB142" i="30"/>
  <c r="U29" i="30"/>
  <c r="R102" i="30"/>
  <c r="E91" i="30"/>
  <c r="M19" i="30"/>
  <c r="AG78" i="30"/>
  <c r="AG114" i="30"/>
  <c r="V57" i="30"/>
  <c r="AJ50" i="30"/>
  <c r="V114" i="30"/>
  <c r="AH142" i="30"/>
  <c r="Q135" i="30"/>
  <c r="J80" i="30"/>
  <c r="AB93" i="30"/>
  <c r="T38" i="30"/>
  <c r="Q83" i="30"/>
  <c r="Q29" i="30"/>
  <c r="AG52" i="30"/>
  <c r="L14" i="30"/>
  <c r="R128" i="30"/>
  <c r="R54" i="30"/>
  <c r="S109" i="30"/>
  <c r="AJ60" i="30"/>
  <c r="R116" i="30"/>
  <c r="J33" i="30"/>
  <c r="D139" i="30"/>
  <c r="C132" i="30"/>
  <c r="L61" i="30"/>
  <c r="C105" i="30"/>
  <c r="D133" i="30"/>
  <c r="AH29" i="30"/>
  <c r="AA145" i="30"/>
  <c r="O52" i="30"/>
  <c r="U92" i="30"/>
  <c r="AJ14" i="30"/>
  <c r="BA12" i="30"/>
  <c r="M153" i="30"/>
  <c r="AG38" i="30"/>
  <c r="L51" i="30"/>
  <c r="AJ137" i="30"/>
  <c r="BA43" i="30"/>
  <c r="M84" i="30"/>
  <c r="AG46" i="30"/>
  <c r="L46" i="30"/>
  <c r="S79" i="30"/>
  <c r="L71" i="30"/>
  <c r="E23" i="30"/>
  <c r="J97" i="30"/>
  <c r="V60" i="30"/>
  <c r="BB104" i="30"/>
  <c r="AB75" i="30"/>
  <c r="C128" i="30"/>
  <c r="O11" i="30"/>
  <c r="AJ74" i="30"/>
  <c r="BB21" i="30"/>
  <c r="N116" i="30"/>
  <c r="P109" i="30"/>
  <c r="J29" i="30"/>
  <c r="AG146" i="30"/>
  <c r="AA138" i="30"/>
  <c r="P92" i="30"/>
  <c r="AA152" i="30"/>
  <c r="U107" i="30"/>
  <c r="Q119" i="30"/>
  <c r="AH86" i="30"/>
  <c r="Q34" i="30"/>
  <c r="K60" i="30"/>
  <c r="AU60" i="30"/>
  <c r="AV32" i="30"/>
  <c r="C64" i="30"/>
  <c r="AB103" i="30"/>
  <c r="BA146" i="30"/>
  <c r="P148" i="30"/>
  <c r="BA139" i="30"/>
  <c r="S50" i="30"/>
  <c r="AI47" i="30"/>
  <c r="S130" i="30"/>
  <c r="D134" i="30"/>
  <c r="S129" i="30"/>
  <c r="J18" i="30"/>
  <c r="V104" i="30"/>
  <c r="R30" i="30"/>
  <c r="D123" i="30"/>
  <c r="AI19" i="30"/>
  <c r="AI91" i="30"/>
  <c r="AH58" i="30"/>
  <c r="AH149" i="30"/>
  <c r="E76" i="30"/>
  <c r="R52" i="30"/>
  <c r="AJ143" i="30"/>
  <c r="N143" i="30"/>
  <c r="O46" i="30"/>
  <c r="U79" i="30"/>
  <c r="U91" i="30"/>
  <c r="AU68" i="30"/>
  <c r="BB34" i="30"/>
  <c r="AG80" i="30"/>
  <c r="AC59" i="30"/>
  <c r="U33" i="30"/>
  <c r="S41" i="30"/>
  <c r="S14" i="30"/>
  <c r="P75" i="30"/>
  <c r="E61" i="30"/>
  <c r="AN25" i="30"/>
  <c r="O129" i="30"/>
  <c r="C98" i="30"/>
  <c r="P56" i="30"/>
  <c r="AU58" i="30"/>
  <c r="J138" i="30"/>
  <c r="P128" i="30"/>
  <c r="AJ97" i="30"/>
  <c r="M64" i="30"/>
  <c r="AN75" i="30"/>
  <c r="O126" i="30"/>
  <c r="AC146" i="30"/>
  <c r="AJ66" i="30"/>
  <c r="L34" i="30"/>
  <c r="V116" i="30"/>
  <c r="AG26" i="30"/>
  <c r="Q137" i="30"/>
  <c r="AJ126" i="30"/>
  <c r="AJ109" i="30"/>
  <c r="AB72" i="30"/>
  <c r="V58" i="30"/>
  <c r="D51" i="30"/>
  <c r="AG147" i="30"/>
  <c r="C126" i="30"/>
  <c r="K102" i="30"/>
  <c r="Q107" i="30"/>
  <c r="V59" i="30"/>
  <c r="AG130" i="30"/>
  <c r="C42" i="30"/>
  <c r="AG76" i="30"/>
  <c r="N29" i="30"/>
  <c r="O17" i="30"/>
  <c r="U23" i="30"/>
  <c r="BA37" i="30"/>
  <c r="AU86" i="30"/>
  <c r="AA80" i="30"/>
  <c r="AA35" i="30"/>
  <c r="AN57" i="30"/>
  <c r="AB32" i="30"/>
  <c r="K53" i="30"/>
  <c r="AI72" i="30"/>
  <c r="P38" i="30"/>
  <c r="S118" i="30"/>
  <c r="AA137" i="30"/>
  <c r="U126" i="30"/>
  <c r="AG115" i="30"/>
  <c r="Q17" i="30"/>
  <c r="C71" i="30"/>
  <c r="AC107" i="30"/>
  <c r="N115" i="30"/>
  <c r="AB97" i="30"/>
  <c r="U89" i="30"/>
  <c r="O117" i="30"/>
  <c r="T16" i="30"/>
  <c r="AN124" i="30"/>
  <c r="S72" i="30"/>
  <c r="N131" i="30"/>
  <c r="O65" i="30"/>
  <c r="AB149" i="30"/>
  <c r="Q43" i="30"/>
  <c r="O43" i="30"/>
  <c r="R84" i="30"/>
  <c r="BB145" i="30"/>
  <c r="BB52" i="30"/>
  <c r="BA128" i="30"/>
  <c r="AB130" i="30"/>
  <c r="AC142" i="30"/>
  <c r="C142" i="30"/>
  <c r="O56" i="30"/>
  <c r="U111" i="30"/>
  <c r="AH119" i="30"/>
  <c r="AU106" i="30"/>
  <c r="C86" i="30"/>
  <c r="D19" i="30"/>
  <c r="P19" i="30"/>
  <c r="L60" i="30"/>
  <c r="M59" i="30"/>
  <c r="M32" i="30"/>
  <c r="AN89" i="30"/>
  <c r="V112" i="30"/>
  <c r="L69" i="30"/>
  <c r="C50" i="30"/>
  <c r="C72" i="30"/>
  <c r="D47" i="30"/>
  <c r="N90" i="30"/>
  <c r="S22" i="30"/>
  <c r="AA108" i="30"/>
  <c r="C38" i="30"/>
  <c r="D39" i="30"/>
  <c r="R15" i="30"/>
  <c r="T105" i="30"/>
  <c r="R83" i="30"/>
  <c r="AN100" i="30"/>
  <c r="U42" i="30"/>
  <c r="C63" i="30"/>
  <c r="AC12" i="30"/>
  <c r="C133" i="30"/>
  <c r="BA46" i="30"/>
  <c r="AV71" i="30"/>
  <c r="J66" i="30"/>
  <c r="AC115" i="30"/>
  <c r="E66" i="30"/>
  <c r="AC23" i="30"/>
  <c r="BA47" i="30"/>
  <c r="D74" i="30"/>
  <c r="AU100" i="30"/>
  <c r="D71" i="30"/>
  <c r="K137" i="30"/>
  <c r="AA114" i="30"/>
  <c r="R46" i="30"/>
  <c r="O142" i="30"/>
  <c r="Q80" i="30"/>
  <c r="AC89" i="30"/>
  <c r="Q41" i="30"/>
  <c r="BB124" i="30"/>
  <c r="AA130" i="30"/>
  <c r="AH83" i="30"/>
  <c r="AN101" i="30"/>
  <c r="P141" i="30"/>
  <c r="C104" i="30"/>
  <c r="P161" i="30"/>
  <c r="AJ88" i="30"/>
  <c r="D76" i="30"/>
  <c r="L84" i="30"/>
  <c r="AA92" i="30"/>
  <c r="N122" i="30"/>
  <c r="C97" i="30"/>
  <c r="K80" i="30"/>
  <c r="AB57" i="30"/>
  <c r="AV11" i="30"/>
  <c r="AJ139" i="30"/>
  <c r="AJ26" i="30"/>
  <c r="R105" i="30"/>
  <c r="D90" i="30"/>
  <c r="AB40" i="30"/>
  <c r="AB58" i="30"/>
  <c r="AI31" i="30"/>
  <c r="AI58" i="30"/>
  <c r="AA133" i="30"/>
  <c r="E115" i="30"/>
  <c r="Q115" i="30"/>
  <c r="AI45" i="30"/>
  <c r="D88" i="30"/>
  <c r="U43" i="30"/>
  <c r="AH145" i="30"/>
  <c r="AH52" i="30"/>
  <c r="AB138" i="30"/>
  <c r="AH14" i="30"/>
  <c r="AN46" i="30"/>
  <c r="E46" i="30"/>
  <c r="AN17" i="30"/>
  <c r="T68" i="30"/>
  <c r="AN142" i="30"/>
  <c r="AV56" i="30"/>
  <c r="M111" i="30"/>
  <c r="R119" i="30"/>
  <c r="N97" i="30"/>
  <c r="V97" i="30"/>
  <c r="C80" i="30"/>
  <c r="AV80" i="30"/>
  <c r="S12" i="30"/>
  <c r="AH153" i="30"/>
  <c r="N89" i="30"/>
  <c r="Q64" i="30"/>
  <c r="C116" i="30"/>
  <c r="E103" i="30"/>
  <c r="BA41" i="30"/>
  <c r="J53" i="30"/>
  <c r="T11" i="30"/>
  <c r="T42" i="30"/>
  <c r="AJ132" i="30"/>
  <c r="M37" i="30"/>
  <c r="AN144" i="30"/>
  <c r="M140" i="30"/>
  <c r="AA36" i="30"/>
  <c r="AJ92" i="30"/>
  <c r="O79" i="30"/>
  <c r="Q60" i="30"/>
  <c r="AU20" i="30"/>
  <c r="AC74" i="30"/>
  <c r="AN88" i="30"/>
  <c r="BA88" i="30"/>
  <c r="L146" i="30"/>
  <c r="AJ42" i="30"/>
  <c r="P138" i="30"/>
  <c r="AV92" i="30"/>
  <c r="M143" i="30"/>
  <c r="AN79" i="30"/>
  <c r="Q91" i="30"/>
  <c r="AU119" i="30"/>
  <c r="K57" i="30"/>
  <c r="D67" i="30"/>
  <c r="P33" i="30"/>
  <c r="AI16" i="30"/>
  <c r="AV42" i="30"/>
  <c r="AH134" i="30"/>
  <c r="O40" i="30"/>
  <c r="O25" i="30"/>
  <c r="E75" i="30"/>
  <c r="R100" i="30"/>
  <c r="AI42" i="30"/>
  <c r="J141" i="30"/>
  <c r="Q42" i="30"/>
  <c r="O26" i="30"/>
  <c r="Q141" i="30"/>
  <c r="O123" i="30"/>
  <c r="T123" i="30"/>
  <c r="K74" i="30"/>
  <c r="Q105" i="30"/>
  <c r="AJ149" i="30"/>
  <c r="V138" i="30"/>
  <c r="J17" i="30"/>
  <c r="J142" i="30"/>
  <c r="P86" i="30"/>
  <c r="E80" i="30"/>
  <c r="J60" i="30"/>
  <c r="T63" i="30"/>
  <c r="E89" i="30"/>
  <c r="P129" i="30"/>
  <c r="S51" i="30"/>
  <c r="AU137" i="30"/>
  <c r="O114" i="30"/>
  <c r="AB115" i="30"/>
  <c r="AC149" i="30"/>
  <c r="J43" i="30"/>
  <c r="U84" i="30"/>
  <c r="AG14" i="30"/>
  <c r="AJ102" i="30"/>
  <c r="P46" i="30"/>
  <c r="P71" i="30"/>
  <c r="AN66" i="30"/>
  <c r="C57" i="30"/>
  <c r="AI59" i="30"/>
  <c r="T137" i="30"/>
  <c r="AG137" i="30"/>
  <c r="N28" i="30"/>
  <c r="P142" i="30"/>
  <c r="N80" i="30"/>
  <c r="AC35" i="30"/>
  <c r="P93" i="30"/>
  <c r="AN50" i="30"/>
  <c r="BA51" i="30"/>
  <c r="T146" i="30"/>
  <c r="Q146" i="30"/>
  <c r="P52" i="30"/>
  <c r="L17" i="30"/>
  <c r="C66" i="30"/>
  <c r="AJ34" i="30"/>
  <c r="J34" i="30"/>
  <c r="V55" i="30"/>
  <c r="R50" i="30"/>
  <c r="O58" i="30"/>
  <c r="AC51" i="30"/>
  <c r="AU113" i="30"/>
  <c r="J126" i="30"/>
  <c r="AU114" i="30"/>
  <c r="AJ29" i="30"/>
  <c r="M146" i="30"/>
  <c r="AN146" i="30"/>
  <c r="P84" i="30"/>
  <c r="E14" i="30"/>
  <c r="Q46" i="30"/>
  <c r="D128" i="30"/>
  <c r="AI71" i="30"/>
  <c r="E56" i="30"/>
  <c r="AJ119" i="30"/>
  <c r="M35" i="30"/>
  <c r="J57" i="30"/>
  <c r="AA98" i="30"/>
  <c r="K75" i="30"/>
  <c r="AN65" i="30"/>
  <c r="AB137" i="30"/>
  <c r="AN149" i="30"/>
  <c r="AV29" i="30"/>
  <c r="T46" i="30"/>
  <c r="AJ56" i="30"/>
  <c r="M119" i="30"/>
  <c r="AA86" i="30"/>
  <c r="Q116" i="30"/>
  <c r="AH124" i="30"/>
  <c r="S11" i="30"/>
  <c r="J139" i="30"/>
  <c r="V38" i="30"/>
  <c r="C51" i="30"/>
  <c r="J51" i="30"/>
  <c r="BB63" i="30"/>
  <c r="D137" i="30"/>
  <c r="AC137" i="30"/>
  <c r="Q114" i="30"/>
  <c r="O115" i="30"/>
  <c r="AN29" i="30"/>
  <c r="AN145" i="30"/>
  <c r="U145" i="30"/>
  <c r="BB68" i="30"/>
  <c r="N56" i="30"/>
  <c r="E97" i="30"/>
  <c r="BA34" i="30"/>
  <c r="D153" i="30"/>
  <c r="R103" i="30"/>
  <c r="L40" i="30"/>
  <c r="T33" i="30"/>
  <c r="AA79" i="30"/>
  <c r="AN108" i="30"/>
  <c r="D46" i="30"/>
  <c r="AI97" i="30"/>
  <c r="BA107" i="30"/>
  <c r="AU83" i="30"/>
  <c r="BB33" i="30"/>
  <c r="D91" i="30"/>
  <c r="N57" i="30"/>
  <c r="AJ116" i="30"/>
  <c r="S64" i="30"/>
  <c r="Q28" i="30"/>
  <c r="Q118" i="30"/>
  <c r="AG39" i="30"/>
  <c r="C18" i="30"/>
  <c r="N18" i="30"/>
  <c r="AC30" i="30"/>
  <c r="K140" i="30"/>
  <c r="AH132" i="30"/>
  <c r="R90" i="30"/>
  <c r="AJ134" i="30"/>
  <c r="AG118" i="30"/>
  <c r="V151" i="30"/>
  <c r="AG82" i="30"/>
  <c r="E39" i="30"/>
  <c r="J90" i="30"/>
  <c r="P108" i="30"/>
  <c r="J108" i="30"/>
  <c r="S108" i="30"/>
  <c r="Q151" i="30"/>
  <c r="C61" i="30"/>
  <c r="R74" i="30"/>
  <c r="AA21" i="30"/>
  <c r="D149" i="30"/>
  <c r="AU84" i="30"/>
  <c r="K17" i="30"/>
  <c r="AH152" i="30"/>
  <c r="AI135" i="30"/>
  <c r="R89" i="30"/>
  <c r="AG116" i="30"/>
  <c r="K148" i="30"/>
  <c r="C124" i="30"/>
  <c r="J129" i="30"/>
  <c r="AA113" i="30"/>
  <c r="AH63" i="30"/>
  <c r="V45" i="30"/>
  <c r="BB109" i="30"/>
  <c r="U143" i="30"/>
  <c r="D17" i="30"/>
  <c r="T142" i="30"/>
  <c r="AN87" i="30"/>
  <c r="K56" i="30"/>
  <c r="L49" i="30"/>
  <c r="U153" i="30"/>
  <c r="M124" i="30"/>
  <c r="AA47" i="30"/>
  <c r="S149" i="30"/>
  <c r="AU29" i="30"/>
  <c r="S92" i="30"/>
  <c r="O143" i="30"/>
  <c r="E28" i="30"/>
  <c r="T56" i="30"/>
  <c r="R62" i="30"/>
  <c r="E55" i="30"/>
  <c r="V19" i="30"/>
  <c r="BA134" i="30"/>
  <c r="AC118" i="30"/>
  <c r="R21" i="30"/>
  <c r="V126" i="30"/>
  <c r="V28" i="30"/>
  <c r="BA17" i="30"/>
  <c r="C68" i="30"/>
  <c r="V107" i="30"/>
  <c r="C32" i="30"/>
  <c r="AH103" i="30"/>
  <c r="Q11" i="30"/>
  <c r="AU130" i="30"/>
  <c r="R77" i="30"/>
  <c r="U147" i="30"/>
  <c r="AJ65" i="30"/>
  <c r="AH31" i="30"/>
  <c r="AI51" i="30"/>
  <c r="D113" i="30"/>
  <c r="P113" i="30"/>
  <c r="D68" i="30"/>
  <c r="AI115" i="30"/>
  <c r="AH109" i="30"/>
  <c r="J68" i="30"/>
  <c r="D119" i="30"/>
  <c r="AI23" i="30"/>
  <c r="AH74" i="30"/>
  <c r="BB51" i="30"/>
  <c r="AA146" i="30"/>
  <c r="M17" i="30"/>
  <c r="AV91" i="30"/>
  <c r="C152" i="30"/>
  <c r="M23" i="30"/>
  <c r="J49" i="30"/>
  <c r="AB62" i="30"/>
  <c r="K153" i="30"/>
  <c r="BB32" i="30"/>
  <c r="AN93" i="30"/>
  <c r="AV148" i="30"/>
  <c r="C101" i="30"/>
  <c r="AJ31" i="30"/>
  <c r="T61" i="30"/>
  <c r="R109" i="30"/>
  <c r="M138" i="30"/>
  <c r="M71" i="30"/>
  <c r="S71" i="30"/>
  <c r="AV68" i="30"/>
  <c r="AG106" i="30"/>
  <c r="N62" i="30"/>
  <c r="AA19" i="30"/>
  <c r="E26" i="30"/>
  <c r="K133" i="30"/>
  <c r="AU133" i="30"/>
  <c r="M137" i="30"/>
  <c r="AI76" i="30"/>
  <c r="AV51" i="30"/>
  <c r="AV67" i="30"/>
  <c r="AB35" i="30"/>
  <c r="AU12" i="30"/>
  <c r="AB16" i="30"/>
  <c r="AN56" i="30"/>
  <c r="P65" i="30"/>
  <c r="Q129" i="30"/>
  <c r="U63" i="30"/>
  <c r="K45" i="30"/>
  <c r="C34" i="30"/>
  <c r="Q51" i="30"/>
  <c r="R87" i="30"/>
  <c r="R69" i="30"/>
  <c r="AH97" i="30"/>
  <c r="P97" i="30"/>
  <c r="U103" i="30"/>
  <c r="AB131" i="30"/>
  <c r="AC109" i="30"/>
  <c r="AN138" i="30"/>
  <c r="E50" i="30"/>
  <c r="D63" i="30"/>
  <c r="N109" i="30"/>
  <c r="R143" i="30"/>
  <c r="P152" i="30"/>
  <c r="K135" i="30"/>
  <c r="V49" i="30"/>
  <c r="C55" i="30"/>
  <c r="N55" i="30"/>
  <c r="L11" i="30"/>
  <c r="AB113" i="30"/>
  <c r="AB45" i="30"/>
  <c r="AI102" i="30"/>
  <c r="J143" i="30"/>
  <c r="P68" i="30"/>
  <c r="AB152" i="30"/>
  <c r="R36" i="30"/>
  <c r="AH106" i="30"/>
  <c r="D49" i="30"/>
  <c r="D34" i="30"/>
  <c r="AJ12" i="30"/>
  <c r="Q32" i="30"/>
  <c r="AU32" i="30"/>
  <c r="AA118" i="30"/>
  <c r="AC101" i="30"/>
  <c r="E31" i="30"/>
  <c r="V31" i="30"/>
  <c r="AG63" i="30"/>
  <c r="AV115" i="30"/>
  <c r="AC45" i="30"/>
  <c r="M14" i="30"/>
  <c r="AJ106" i="30"/>
  <c r="O62" i="30"/>
  <c r="T50" i="30"/>
  <c r="Q104" i="30"/>
  <c r="BA39" i="30"/>
  <c r="K40" i="30"/>
  <c r="M115" i="30"/>
  <c r="K128" i="30"/>
  <c r="BB71" i="30"/>
  <c r="AV34" i="30"/>
  <c r="E62" i="30"/>
  <c r="AN55" i="30"/>
  <c r="V32" i="30"/>
  <c r="O147" i="30"/>
  <c r="Q63" i="30"/>
  <c r="AG45" i="30"/>
  <c r="AI43" i="30"/>
  <c r="U28" i="30"/>
  <c r="U49" i="30"/>
  <c r="AA61" i="30"/>
  <c r="AU72" i="30"/>
  <c r="AC40" i="30"/>
  <c r="N145" i="30"/>
  <c r="AC102" i="30"/>
  <c r="J36" i="30"/>
  <c r="AH11" i="30"/>
  <c r="T58" i="30"/>
  <c r="O113" i="30"/>
  <c r="BA45" i="30"/>
  <c r="S76" i="30"/>
  <c r="AV52" i="30"/>
  <c r="N102" i="30"/>
  <c r="BB143" i="30"/>
  <c r="AN28" i="30"/>
  <c r="U87" i="30"/>
  <c r="BB19" i="30"/>
  <c r="AB77" i="30"/>
  <c r="D100" i="30"/>
  <c r="AU161" i="30"/>
  <c r="BB39" i="30"/>
  <c r="N88" i="30"/>
  <c r="J14" i="30"/>
  <c r="N46" i="30"/>
  <c r="M46" i="30"/>
  <c r="AA135" i="30"/>
  <c r="T36" i="30"/>
  <c r="AV36" i="30"/>
  <c r="AN86" i="30"/>
  <c r="AU57" i="30"/>
  <c r="BB59" i="30"/>
  <c r="L103" i="30"/>
  <c r="S93" i="30"/>
  <c r="K112" i="30"/>
  <c r="AV53" i="30"/>
  <c r="AJ131" i="30"/>
  <c r="AI22" i="30"/>
  <c r="AJ58" i="30"/>
  <c r="V51" i="30"/>
  <c r="AN113" i="30"/>
  <c r="BA63" i="30"/>
  <c r="AI114" i="30"/>
  <c r="R145" i="30"/>
  <c r="U52" i="30"/>
  <c r="V14" i="30"/>
  <c r="N152" i="30"/>
  <c r="D86" i="30"/>
  <c r="AG57" i="30"/>
  <c r="C93" i="30"/>
  <c r="BA117" i="30"/>
  <c r="AU33" i="30"/>
  <c r="E124" i="30"/>
  <c r="P50" i="30"/>
  <c r="R38" i="30"/>
  <c r="M134" i="30"/>
  <c r="O78" i="30"/>
  <c r="AV132" i="30"/>
  <c r="M20" i="30"/>
  <c r="AH38" i="30"/>
  <c r="AA161" i="30"/>
  <c r="AH140" i="30"/>
  <c r="BA58" i="30"/>
  <c r="V63" i="30"/>
  <c r="AH137" i="30"/>
  <c r="U114" i="30"/>
  <c r="D54" i="30"/>
  <c r="U149" i="30"/>
  <c r="P146" i="30"/>
  <c r="U146" i="30"/>
  <c r="AB43" i="30"/>
  <c r="AV145" i="30"/>
  <c r="V17" i="30"/>
  <c r="R56" i="30"/>
  <c r="AI119" i="30"/>
  <c r="AV97" i="30"/>
  <c r="BB64" i="30"/>
  <c r="J116" i="30"/>
  <c r="AG124" i="30"/>
  <c r="K130" i="30"/>
  <c r="L130" i="30"/>
  <c r="T134" i="30"/>
  <c r="C129" i="30"/>
  <c r="L105" i="30"/>
  <c r="U40" i="30"/>
  <c r="V144" i="30"/>
  <c r="AA31" i="30"/>
  <c r="AC76" i="30"/>
  <c r="AB29" i="30"/>
  <c r="N146" i="30"/>
  <c r="AA43" i="30"/>
  <c r="AG43" i="30"/>
  <c r="AN52" i="30"/>
  <c r="U138" i="30"/>
  <c r="U102" i="30"/>
  <c r="C46" i="30"/>
  <c r="U17" i="30"/>
  <c r="BA91" i="30"/>
  <c r="BB142" i="30"/>
  <c r="K119" i="30"/>
  <c r="E119" i="30"/>
  <c r="AV66" i="30"/>
  <c r="Q57" i="30"/>
  <c r="R60" i="30"/>
  <c r="O32" i="30"/>
  <c r="R67" i="30"/>
  <c r="AI112" i="30"/>
  <c r="BA33" i="30"/>
  <c r="BA148" i="30"/>
  <c r="E139" i="30"/>
  <c r="AC132" i="30"/>
  <c r="AJ78" i="30"/>
  <c r="T132" i="30"/>
  <c r="BA82" i="30"/>
  <c r="AG77" i="30"/>
  <c r="J105" i="30"/>
  <c r="AB83" i="30"/>
  <c r="AG101" i="30"/>
  <c r="BB115" i="30"/>
  <c r="AG31" i="30"/>
  <c r="P137" i="30"/>
  <c r="L114" i="30"/>
  <c r="V109" i="30"/>
  <c r="L29" i="30"/>
  <c r="J84" i="30"/>
  <c r="O102" i="30"/>
  <c r="C28" i="30"/>
  <c r="AB71" i="30"/>
  <c r="AG142" i="30"/>
  <c r="N135" i="30"/>
  <c r="V119" i="30"/>
  <c r="P133" i="30"/>
  <c r="AH36" i="30"/>
  <c r="AB66" i="30"/>
  <c r="AJ86" i="30"/>
  <c r="AN62" i="30"/>
  <c r="AH80" i="30"/>
  <c r="J89" i="30"/>
  <c r="AI67" i="30"/>
  <c r="D11" i="30"/>
  <c r="S139" i="30"/>
  <c r="AU50" i="30"/>
  <c r="AG72" i="30"/>
  <c r="AA78" i="30"/>
  <c r="T101" i="30"/>
  <c r="O83" i="30"/>
  <c r="K37" i="30"/>
  <c r="Q101" i="30"/>
  <c r="M83" i="30"/>
  <c r="C161" i="30"/>
  <c r="N63" i="30"/>
  <c r="T62" i="30"/>
  <c r="P115" i="30"/>
  <c r="AC54" i="30"/>
  <c r="P149" i="30"/>
  <c r="BB149" i="30"/>
  <c r="AJ84" i="30"/>
  <c r="BA14" i="30"/>
  <c r="AH46" i="30"/>
  <c r="AN71" i="30"/>
  <c r="AU111" i="30"/>
  <c r="T66" i="30"/>
  <c r="V34" i="30"/>
  <c r="N60" i="30"/>
  <c r="S59" i="30"/>
  <c r="S67" i="30"/>
  <c r="E65" i="30"/>
  <c r="M77" i="30"/>
  <c r="E144" i="30"/>
  <c r="R113" i="30"/>
  <c r="AA102" i="30"/>
  <c r="AH28" i="30"/>
  <c r="Q142" i="30"/>
  <c r="AV87" i="30"/>
  <c r="BB107" i="30"/>
  <c r="L66" i="30"/>
  <c r="L80" i="30"/>
  <c r="E60" i="30"/>
  <c r="C89" i="30"/>
  <c r="E93" i="30"/>
  <c r="AI11" i="30"/>
  <c r="AG139" i="30"/>
  <c r="N50" i="30"/>
  <c r="U72" i="30"/>
  <c r="R26" i="30"/>
  <c r="AU118" i="30"/>
  <c r="AJ40" i="30"/>
  <c r="C140" i="30"/>
  <c r="S140" i="30"/>
  <c r="AI46" i="30"/>
  <c r="AV107" i="30"/>
  <c r="L107" i="30"/>
  <c r="C111" i="30"/>
  <c r="T86" i="30"/>
  <c r="E35" i="30"/>
  <c r="AJ19" i="30"/>
  <c r="M57" i="30"/>
  <c r="Q153" i="30"/>
  <c r="E98" i="30"/>
  <c r="AA33" i="30"/>
  <c r="L148" i="30"/>
  <c r="AI124" i="30"/>
  <c r="V134" i="30"/>
  <c r="AH82" i="30"/>
  <c r="S84" i="30"/>
  <c r="R88" i="30"/>
  <c r="R76" i="30"/>
  <c r="AH91" i="30"/>
  <c r="L23" i="30"/>
  <c r="AI55" i="30"/>
  <c r="T19" i="30"/>
  <c r="BB12" i="30"/>
  <c r="J112" i="30"/>
  <c r="L117" i="30"/>
  <c r="E100" i="30"/>
  <c r="R25" i="30"/>
  <c r="Q15" i="30"/>
  <c r="O61" i="30"/>
  <c r="R123" i="30"/>
  <c r="E128" i="30"/>
  <c r="AH133" i="30"/>
  <c r="AH54" i="30"/>
  <c r="AH111" i="30"/>
  <c r="L112" i="30"/>
  <c r="AB69" i="30"/>
  <c r="AB61" i="30"/>
  <c r="AA129" i="30"/>
  <c r="L82" i="30"/>
  <c r="U18" i="30"/>
  <c r="BB40" i="30"/>
  <c r="AV25" i="30"/>
  <c r="E109" i="30"/>
  <c r="E88" i="30"/>
  <c r="S43" i="30"/>
  <c r="BA145" i="30"/>
  <c r="Q79" i="30"/>
  <c r="D28" i="30"/>
  <c r="N128" i="30"/>
  <c r="BB106" i="30"/>
  <c r="AC34" i="30"/>
  <c r="AN19" i="30"/>
  <c r="M60" i="30"/>
  <c r="C67" i="30"/>
  <c r="M113" i="30"/>
  <c r="O16" i="30"/>
  <c r="AU139" i="30"/>
  <c r="L15" i="30"/>
  <c r="AA123" i="30"/>
  <c r="E92" i="30"/>
  <c r="AU102" i="30"/>
  <c r="AA142" i="30"/>
  <c r="AN135" i="30"/>
  <c r="AV55" i="30"/>
  <c r="AN64" i="30"/>
  <c r="N38" i="30"/>
  <c r="AC108" i="30"/>
  <c r="AN74" i="30"/>
  <c r="C54" i="30"/>
  <c r="D43" i="30"/>
  <c r="M128" i="30"/>
  <c r="C135" i="30"/>
  <c r="AB59" i="30"/>
  <c r="BA89" i="30"/>
  <c r="AN148" i="30"/>
  <c r="AH76" i="30"/>
  <c r="T145" i="30"/>
  <c r="AV46" i="30"/>
  <c r="C79" i="30"/>
  <c r="P91" i="30"/>
  <c r="BB119" i="30"/>
  <c r="AH23" i="30"/>
  <c r="L153" i="30"/>
  <c r="AN59" i="30"/>
  <c r="AJ64" i="30"/>
  <c r="U16" i="30"/>
  <c r="D124" i="30"/>
  <c r="BA72" i="30"/>
  <c r="Q37" i="30"/>
  <c r="AG18" i="30"/>
  <c r="N58" i="30"/>
  <c r="M114" i="30"/>
  <c r="AV28" i="30"/>
  <c r="BA28" i="30"/>
  <c r="U68" i="30"/>
  <c r="J152" i="30"/>
  <c r="S97" i="30"/>
  <c r="AH49" i="30"/>
  <c r="AC57" i="30"/>
  <c r="M98" i="30"/>
  <c r="U130" i="30"/>
  <c r="L118" i="30"/>
  <c r="BA108" i="30"/>
  <c r="L38" i="30"/>
  <c r="AG161" i="30"/>
  <c r="N161" i="30"/>
  <c r="AH144" i="30"/>
  <c r="AJ144" i="30"/>
  <c r="AV109" i="30"/>
  <c r="AU88" i="30"/>
  <c r="K92" i="30"/>
  <c r="AJ38" i="30"/>
  <c r="AN68" i="30"/>
  <c r="P55" i="30"/>
  <c r="S19" i="30"/>
  <c r="S32" i="30"/>
  <c r="P117" i="30"/>
  <c r="E117" i="30"/>
  <c r="V98" i="30"/>
  <c r="AN72" i="30"/>
  <c r="V130" i="30"/>
  <c r="E131" i="30"/>
  <c r="L39" i="30"/>
  <c r="C147" i="30"/>
  <c r="D75" i="30"/>
  <c r="S132" i="30"/>
  <c r="T47" i="30"/>
  <c r="AU42" i="30"/>
  <c r="AC58" i="30"/>
  <c r="N45" i="30"/>
  <c r="Q88" i="30"/>
  <c r="AV76" i="30"/>
  <c r="AC128" i="30"/>
  <c r="L111" i="30"/>
  <c r="L62" i="30"/>
  <c r="AG35" i="30"/>
  <c r="AJ151" i="30"/>
  <c r="R37" i="30"/>
  <c r="K83" i="30"/>
  <c r="P42" i="30"/>
  <c r="AH37" i="30"/>
  <c r="BB18" i="30"/>
  <c r="AA38" i="30"/>
  <c r="AH78" i="30"/>
  <c r="K114" i="30"/>
  <c r="AG143" i="30"/>
  <c r="M62" i="30"/>
  <c r="U98" i="30"/>
  <c r="T65" i="30"/>
  <c r="AB90" i="30"/>
  <c r="AG134" i="30"/>
  <c r="S37" i="30"/>
  <c r="AH141" i="30"/>
  <c r="AC38" i="30"/>
  <c r="V90" i="30"/>
  <c r="AA30" i="30"/>
  <c r="V21" i="30"/>
  <c r="AI54" i="30"/>
  <c r="V88" i="30"/>
  <c r="BB138" i="30"/>
  <c r="AB92" i="30"/>
  <c r="P49" i="30"/>
  <c r="AB55" i="30"/>
  <c r="P67" i="30"/>
  <c r="AH64" i="30"/>
  <c r="L64" i="30"/>
  <c r="E41" i="30"/>
  <c r="AC148" i="30"/>
  <c r="AB53" i="30"/>
  <c r="O53" i="30"/>
  <c r="O132" i="30"/>
  <c r="D83" i="30"/>
  <c r="J101" i="30"/>
  <c r="E134" i="30"/>
  <c r="C78" i="30"/>
  <c r="AN129" i="30"/>
  <c r="AH104" i="30"/>
  <c r="BB140" i="30"/>
  <c r="Q140" i="30"/>
  <c r="L113" i="30"/>
  <c r="L45" i="30"/>
  <c r="J45" i="30"/>
  <c r="V76" i="30"/>
  <c r="Q143" i="30"/>
  <c r="L152" i="30"/>
  <c r="N107" i="30"/>
  <c r="BB97" i="30"/>
  <c r="AU67" i="30"/>
  <c r="AN16" i="30"/>
  <c r="BB69" i="30"/>
  <c r="AG108" i="30"/>
  <c r="R101" i="30"/>
  <c r="AB132" i="30"/>
  <c r="AN40" i="30"/>
  <c r="AI83" i="30"/>
  <c r="E161" i="30"/>
  <c r="J21" i="30"/>
  <c r="V92" i="30"/>
  <c r="AA46" i="30"/>
  <c r="K23" i="30"/>
  <c r="M33" i="30"/>
  <c r="AJ36" i="30"/>
  <c r="AA131" i="30"/>
  <c r="AI132" i="30"/>
  <c r="AV151" i="30"/>
  <c r="AI151" i="30"/>
  <c r="U108" i="30"/>
  <c r="BA18" i="30"/>
  <c r="S25" i="30"/>
  <c r="U100" i="30"/>
  <c r="D40" i="30"/>
  <c r="K161" i="30"/>
  <c r="P140" i="30"/>
  <c r="AG113" i="30"/>
  <c r="BB114" i="30"/>
  <c r="AI29" i="30"/>
  <c r="P134" i="30"/>
  <c r="N87" i="30"/>
  <c r="AC119" i="30"/>
  <c r="K106" i="30"/>
  <c r="AG62" i="30"/>
  <c r="C19" i="30"/>
  <c r="P59" i="30"/>
  <c r="AV89" i="30"/>
  <c r="AB67" i="30"/>
  <c r="AC116" i="30"/>
  <c r="AU116" i="30"/>
  <c r="AV112" i="30"/>
  <c r="AJ33" i="30"/>
  <c r="R41" i="30"/>
  <c r="AA41" i="30"/>
  <c r="AG25" i="30"/>
  <c r="J61" i="30"/>
  <c r="T147" i="30"/>
  <c r="E104" i="30"/>
  <c r="S126" i="30"/>
  <c r="C45" i="30"/>
  <c r="AC14" i="30"/>
  <c r="AI128" i="30"/>
  <c r="V152" i="30"/>
  <c r="V111" i="30"/>
  <c r="AJ49" i="30"/>
  <c r="BA57" i="30"/>
  <c r="BA153" i="30"/>
  <c r="M103" i="30"/>
  <c r="AI117" i="30"/>
  <c r="O98" i="30"/>
  <c r="P16" i="30"/>
  <c r="K139" i="30"/>
  <c r="Q100" i="30"/>
  <c r="V22" i="30"/>
  <c r="O100" i="30"/>
  <c r="V42" i="30"/>
  <c r="R132" i="30"/>
  <c r="D104" i="30"/>
  <c r="Q21" i="30"/>
  <c r="U88" i="30"/>
  <c r="L76" i="30"/>
  <c r="K145" i="30"/>
  <c r="E152" i="30"/>
  <c r="E111" i="30"/>
  <c r="AA89" i="30"/>
  <c r="BB67" i="30"/>
  <c r="P64" i="30"/>
  <c r="D116" i="30"/>
  <c r="D117" i="30"/>
  <c r="AH41" i="30"/>
  <c r="S124" i="30"/>
  <c r="AI147" i="30"/>
  <c r="AU108" i="30"/>
  <c r="AB15" i="30"/>
  <c r="T15" i="30"/>
  <c r="BB15" i="30"/>
  <c r="AH30" i="30"/>
  <c r="T31" i="30"/>
  <c r="P21" i="30"/>
  <c r="U45" i="30"/>
  <c r="M149" i="30"/>
  <c r="O92" i="30"/>
  <c r="S102" i="30"/>
  <c r="D143" i="30"/>
  <c r="AH143" i="30"/>
  <c r="T71" i="30"/>
  <c r="AJ23" i="30"/>
  <c r="T55" i="30"/>
  <c r="Q35" i="30"/>
  <c r="S60" i="30"/>
  <c r="AI33" i="30"/>
  <c r="AB98" i="30"/>
  <c r="M16" i="30"/>
  <c r="AU148" i="30"/>
  <c r="AU69" i="30"/>
  <c r="AA37" i="30"/>
  <c r="R141" i="30"/>
  <c r="BB25" i="30"/>
  <c r="N20" i="30"/>
  <c r="T126" i="30"/>
  <c r="U76" i="30"/>
  <c r="M52" i="30"/>
  <c r="S91" i="30"/>
  <c r="L68" i="30"/>
  <c r="AV135" i="30"/>
  <c r="BB135" i="30"/>
  <c r="O153" i="30"/>
  <c r="K67" i="30"/>
  <c r="U112" i="30"/>
  <c r="J16" i="30"/>
  <c r="R148" i="30"/>
  <c r="J11" i="30"/>
  <c r="M130" i="30"/>
  <c r="U25" i="30"/>
  <c r="AI105" i="30"/>
  <c r="AU65" i="30"/>
  <c r="AJ18" i="30"/>
  <c r="O88" i="30"/>
  <c r="D111" i="30"/>
  <c r="AB106" i="30"/>
  <c r="N66" i="30"/>
  <c r="R49" i="30"/>
  <c r="AJ41" i="30"/>
  <c r="E153" i="30"/>
  <c r="AC32" i="30"/>
  <c r="V67" i="30"/>
  <c r="U117" i="30"/>
  <c r="AH53" i="30"/>
  <c r="U53" i="30"/>
  <c r="M139" i="30"/>
  <c r="C108" i="30"/>
  <c r="E151" i="30"/>
  <c r="N151" i="30"/>
  <c r="AV141" i="30"/>
  <c r="C75" i="30"/>
  <c r="AI61" i="30"/>
  <c r="V123" i="30"/>
  <c r="BA102" i="30"/>
  <c r="K79" i="30"/>
  <c r="N17" i="30"/>
  <c r="V23" i="30"/>
  <c r="BA80" i="30"/>
  <c r="AA153" i="30"/>
  <c r="C112" i="30"/>
  <c r="AH69" i="30"/>
  <c r="C69" i="30"/>
  <c r="BA53" i="30"/>
  <c r="AI50" i="30"/>
  <c r="BA129" i="30"/>
  <c r="AH18" i="30"/>
  <c r="S151" i="30"/>
  <c r="O15" i="30"/>
  <c r="P151" i="30"/>
  <c r="AI78" i="30"/>
  <c r="P143" i="30"/>
  <c r="AV131" i="30"/>
  <c r="O31" i="30"/>
  <c r="S39" i="30"/>
  <c r="AA29" i="30"/>
  <c r="R117" i="30"/>
  <c r="U69" i="30"/>
  <c r="AJ133" i="30"/>
  <c r="BB126" i="30"/>
  <c r="D115" i="30"/>
  <c r="K54" i="30"/>
  <c r="BB88" i="30"/>
  <c r="AJ145" i="30"/>
  <c r="AC92" i="30"/>
  <c r="AI79" i="30"/>
  <c r="L128" i="30"/>
  <c r="AH71" i="30"/>
  <c r="L97" i="30"/>
  <c r="AC62" i="30"/>
  <c r="S80" i="30"/>
  <c r="AG93" i="30"/>
  <c r="AB124" i="30"/>
  <c r="V50" i="30"/>
  <c r="Q131" i="30"/>
  <c r="U65" i="30"/>
  <c r="AN78" i="30"/>
  <c r="C83" i="30"/>
  <c r="Q58" i="30"/>
  <c r="AC21" i="30"/>
  <c r="J133" i="30"/>
  <c r="AU115" i="30"/>
  <c r="AJ54" i="30"/>
  <c r="O109" i="30"/>
  <c r="E149" i="30"/>
  <c r="D52" i="30"/>
  <c r="U142" i="30"/>
  <c r="V56" i="30"/>
  <c r="AG119" i="30"/>
  <c r="M97" i="30"/>
  <c r="AJ37" i="30"/>
  <c r="N25" i="30"/>
  <c r="V65" i="30"/>
  <c r="O144" i="30"/>
  <c r="AG29" i="30"/>
  <c r="J52" i="30"/>
  <c r="N126" i="30"/>
  <c r="L102" i="30"/>
  <c r="T135" i="30"/>
  <c r="J86" i="30"/>
  <c r="O57" i="30"/>
  <c r="AG60" i="30"/>
  <c r="T153" i="30"/>
  <c r="AI116" i="30"/>
  <c r="AU117" i="30"/>
  <c r="BB41" i="30"/>
  <c r="M148" i="30"/>
  <c r="T37" i="30"/>
  <c r="AH105" i="30"/>
  <c r="AN83" i="30"/>
  <c r="AC123" i="30"/>
  <c r="O74" i="30"/>
  <c r="M63" i="30"/>
  <c r="AH84" i="30"/>
  <c r="E52" i="30"/>
  <c r="AH56" i="30"/>
  <c r="BB66" i="30"/>
  <c r="AA97" i="30"/>
  <c r="P80" i="30"/>
  <c r="AA57" i="30"/>
  <c r="AI32" i="30"/>
  <c r="N67" i="30"/>
  <c r="L116" i="30"/>
  <c r="AG103" i="30"/>
  <c r="Q33" i="30"/>
  <c r="AJ130" i="30"/>
  <c r="AG129" i="30"/>
  <c r="R161" i="30"/>
  <c r="J137" i="30"/>
  <c r="D31" i="30"/>
  <c r="C137" i="30"/>
  <c r="E29" i="30"/>
  <c r="AB17" i="30"/>
  <c r="AV128" i="30"/>
  <c r="S119" i="30"/>
  <c r="AG34" i="30"/>
  <c r="P89" i="30"/>
  <c r="U93" i="30"/>
  <c r="E83" i="30"/>
  <c r="K69" i="30"/>
  <c r="O139" i="30"/>
  <c r="AB139" i="30"/>
  <c r="U129" i="30"/>
  <c r="AB101" i="30"/>
  <c r="AV83" i="30"/>
  <c r="AG40" i="30"/>
  <c r="L115" i="30"/>
  <c r="Q109" i="30"/>
  <c r="K149" i="30"/>
  <c r="C84" i="30"/>
  <c r="AV84" i="30"/>
  <c r="T138" i="30"/>
  <c r="AA14" i="30"/>
  <c r="R79" i="30"/>
  <c r="AG17" i="30"/>
  <c r="U57" i="30"/>
  <c r="U60" i="30"/>
  <c r="N153" i="30"/>
  <c r="D148" i="30"/>
  <c r="U50" i="30"/>
  <c r="Q130" i="30"/>
  <c r="P131" i="30"/>
  <c r="J38" i="30"/>
  <c r="U26" i="30"/>
  <c r="K118" i="30"/>
  <c r="AJ161" i="30"/>
  <c r="K31" i="30"/>
  <c r="E74" i="30"/>
  <c r="P58" i="30"/>
  <c r="AB51" i="30"/>
  <c r="U115" i="30"/>
  <c r="AU149" i="30"/>
  <c r="AG149" i="30"/>
  <c r="M88" i="30"/>
  <c r="R14" i="30"/>
  <c r="AN102" i="30"/>
  <c r="P107" i="30"/>
  <c r="U119" i="30"/>
  <c r="AB34" i="30"/>
  <c r="AA103" i="30"/>
  <c r="O124" i="30"/>
  <c r="AJ105" i="30"/>
  <c r="Q78" i="30"/>
  <c r="Q47" i="30"/>
  <c r="AB100" i="30"/>
  <c r="Q31" i="30"/>
  <c r="Q106" i="30"/>
  <c r="BA50" i="30"/>
  <c r="P61" i="30"/>
  <c r="AI49" i="30"/>
  <c r="AH61" i="30"/>
  <c r="R63" i="30"/>
  <c r="J59" i="30"/>
  <c r="AG67" i="30"/>
  <c r="AV124" i="30"/>
  <c r="AU21" i="30"/>
  <c r="BA30" i="30"/>
  <c r="Q30" i="30"/>
  <c r="S144" i="30"/>
  <c r="V132" i="30"/>
  <c r="AJ112" i="30"/>
  <c r="S101" i="30"/>
  <c r="U22" i="30"/>
  <c r="T130" i="30"/>
  <c r="V113" i="30"/>
  <c r="AB63" i="30"/>
  <c r="P54" i="30"/>
  <c r="AB88" i="30"/>
  <c r="AB28" i="30"/>
  <c r="V128" i="30"/>
  <c r="AC71" i="30"/>
  <c r="AH87" i="30"/>
  <c r="R135" i="30"/>
  <c r="U55" i="30"/>
  <c r="M123" i="30"/>
  <c r="K59" i="30"/>
  <c r="D93" i="30"/>
  <c r="P112" i="30"/>
  <c r="AB33" i="30"/>
  <c r="AH72" i="30"/>
  <c r="O130" i="30"/>
  <c r="AV39" i="30"/>
  <c r="R42" i="30"/>
  <c r="AH75" i="30"/>
  <c r="S77" i="30"/>
  <c r="K123" i="30"/>
  <c r="Q123" i="30"/>
  <c r="E113" i="30"/>
  <c r="AJ79" i="30"/>
  <c r="T17" i="30"/>
  <c r="BB17" i="30"/>
  <c r="AI142" i="30"/>
  <c r="P87" i="30"/>
  <c r="R23" i="30"/>
  <c r="BB93" i="30"/>
  <c r="BB98" i="30"/>
  <c r="AC41" i="30"/>
  <c r="AA69" i="30"/>
  <c r="AG100" i="30"/>
  <c r="D25" i="30"/>
  <c r="N101" i="30"/>
  <c r="U105" i="30"/>
  <c r="P104" i="30"/>
  <c r="M144" i="30"/>
  <c r="T114" i="30"/>
  <c r="J135" i="30"/>
  <c r="O106" i="30"/>
  <c r="M66" i="30"/>
  <c r="AV49" i="30"/>
  <c r="J41" i="30"/>
  <c r="AH148" i="30"/>
  <c r="BB129" i="30"/>
  <c r="S69" i="30"/>
  <c r="AU11" i="30"/>
  <c r="L72" i="30"/>
  <c r="AG15" i="30"/>
  <c r="Q25" i="30"/>
  <c r="BA118" i="30"/>
  <c r="AV82" i="30"/>
  <c r="K141" i="30"/>
  <c r="AI100" i="30"/>
  <c r="K132" i="30"/>
  <c r="N108" i="30"/>
  <c r="AJ75" i="30"/>
  <c r="K39" i="30"/>
  <c r="AI141" i="30"/>
  <c r="L133" i="30"/>
  <c r="K126" i="30"/>
  <c r="AU54" i="30"/>
  <c r="D109" i="30"/>
  <c r="S146" i="30"/>
  <c r="V79" i="30"/>
  <c r="AG28" i="30"/>
  <c r="AC111" i="30"/>
  <c r="O36" i="30"/>
  <c r="AI66" i="30"/>
  <c r="AI34" i="30"/>
  <c r="N19" i="30"/>
  <c r="R12" i="30"/>
  <c r="L59" i="30"/>
  <c r="S116" i="30"/>
  <c r="N41" i="30"/>
  <c r="T69" i="30"/>
  <c r="K78" i="30"/>
  <c r="BB22" i="30"/>
  <c r="D22" i="30"/>
  <c r="AC151" i="30"/>
  <c r="AU82" i="30"/>
  <c r="S100" i="30"/>
  <c r="S40" i="30"/>
  <c r="BB82" i="30"/>
  <c r="L83" i="30"/>
  <c r="J30" i="30"/>
  <c r="AG123" i="30"/>
  <c r="R31" i="30"/>
  <c r="BA31" i="30"/>
  <c r="AN128" i="30"/>
  <c r="AB107" i="30"/>
  <c r="BA23" i="30"/>
  <c r="AN12" i="30"/>
  <c r="N64" i="30"/>
  <c r="O33" i="30"/>
  <c r="J69" i="30"/>
  <c r="AA139" i="30"/>
  <c r="E130" i="30"/>
  <c r="E141" i="30"/>
  <c r="AH101" i="30"/>
  <c r="L18" i="30"/>
  <c r="P82" i="30"/>
  <c r="AN18" i="30"/>
  <c r="P25" i="30"/>
  <c r="T75" i="30"/>
  <c r="U15" i="30"/>
  <c r="O161" i="30"/>
  <c r="E140" i="30"/>
  <c r="T25" i="30"/>
  <c r="AV31" i="30"/>
  <c r="AA58" i="30"/>
  <c r="T21" i="30"/>
  <c r="T29" i="30"/>
  <c r="AH68" i="30"/>
  <c r="S36" i="30"/>
  <c r="U36" i="30"/>
  <c r="D97" i="30"/>
  <c r="V153" i="30"/>
  <c r="N69" i="30"/>
  <c r="AN131" i="30"/>
  <c r="C131" i="30"/>
  <c r="AV147" i="30"/>
  <c r="AC65" i="30"/>
  <c r="E38" i="30"/>
  <c r="L141" i="30"/>
  <c r="L78" i="30"/>
  <c r="AV105" i="30"/>
  <c r="J26" i="30"/>
  <c r="AG105" i="30"/>
  <c r="J40" i="30"/>
  <c r="S161" i="30"/>
  <c r="J144" i="30"/>
  <c r="S115" i="30"/>
  <c r="R91" i="30"/>
  <c r="D36" i="30"/>
  <c r="AV23" i="30"/>
  <c r="Q62" i="30"/>
  <c r="J19" i="30"/>
  <c r="AA12" i="30"/>
  <c r="AU59" i="30"/>
  <c r="M93" i="30"/>
  <c r="AA117" i="30"/>
  <c r="AC16" i="30"/>
  <c r="L41" i="30"/>
  <c r="C148" i="30"/>
  <c r="K90" i="30"/>
  <c r="S47" i="30"/>
  <c r="AC147" i="30"/>
  <c r="S20" i="30"/>
  <c r="AU38" i="30"/>
  <c r="D30" i="30"/>
  <c r="L30" i="30"/>
  <c r="Q161" i="30"/>
  <c r="R144" i="30"/>
  <c r="V140" i="30"/>
  <c r="AI140" i="30"/>
  <c r="U12" i="30"/>
  <c r="AN112" i="30"/>
  <c r="AV108" i="30"/>
  <c r="R140" i="30"/>
  <c r="AI84" i="30"/>
  <c r="N34" i="30"/>
  <c r="AN141" i="30"/>
  <c r="N82" i="30"/>
  <c r="D37" i="30"/>
  <c r="J140" i="30"/>
  <c r="Q49" i="30"/>
  <c r="BB16" i="30"/>
  <c r="AJ141" i="30"/>
  <c r="AU37" i="30"/>
  <c r="U75" i="30"/>
  <c r="AA71" i="30"/>
  <c r="AG41" i="30"/>
  <c r="AB41" i="30"/>
  <c r="AJ15" i="30"/>
  <c r="L33" i="30"/>
  <c r="AB42" i="30"/>
  <c r="O75" i="30"/>
  <c r="BB111" i="30"/>
  <c r="O101" i="30"/>
  <c r="P88" i="30"/>
  <c r="S17" i="30"/>
  <c r="J107" i="30"/>
  <c r="AB135" i="30"/>
  <c r="AB23" i="30"/>
  <c r="R98" i="30"/>
  <c r="M112" i="30"/>
  <c r="AH25" i="30"/>
  <c r="C21" i="30"/>
  <c r="P63" i="30"/>
  <c r="AJ45" i="30"/>
  <c r="J76" i="30"/>
  <c r="Q19" i="30"/>
  <c r="E59" i="30"/>
  <c r="AC15" i="30"/>
  <c r="AB37" i="30"/>
  <c r="BA26" i="30"/>
  <c r="L91" i="30"/>
  <c r="D152" i="30"/>
  <c r="AC106" i="30"/>
  <c r="AU93" i="30"/>
  <c r="AC124" i="30"/>
  <c r="AU90" i="30"/>
  <c r="L25" i="30"/>
  <c r="AN91" i="30"/>
  <c r="O59" i="30"/>
  <c r="Q69" i="30"/>
  <c r="M65" i="30"/>
  <c r="BB100" i="30"/>
  <c r="AH21" i="30"/>
  <c r="R92" i="30"/>
  <c r="AA68" i="30"/>
  <c r="AN23" i="30"/>
  <c r="BA93" i="30"/>
  <c r="K77" i="30"/>
  <c r="AJ76" i="30"/>
  <c r="S138" i="30"/>
  <c r="O135" i="30"/>
  <c r="T111" i="30"/>
  <c r="S31" i="30"/>
  <c r="J31" i="30"/>
  <c r="D145" i="30"/>
  <c r="E69" i="30"/>
  <c r="O19" i="30"/>
  <c r="K111" i="30"/>
  <c r="AU134" i="30"/>
  <c r="AC134" i="30"/>
  <c r="L106" i="30"/>
  <c r="C12" i="30"/>
  <c r="J106" i="30"/>
  <c r="E47" i="30"/>
  <c r="U20" i="30"/>
  <c r="C20" i="30"/>
  <c r="S35" i="30"/>
  <c r="N78" i="30"/>
  <c r="K152" i="30"/>
  <c r="L36" i="30"/>
  <c r="O47" i="30"/>
  <c r="O22" i="30"/>
  <c r="BB30" i="30"/>
  <c r="BA135" i="30"/>
  <c r="BA130" i="30"/>
  <c r="E22" i="30"/>
  <c r="BB58" i="30"/>
  <c r="T113" i="30"/>
  <c r="N84" i="30"/>
  <c r="AH92" i="30"/>
  <c r="S152" i="30"/>
  <c r="P106" i="30"/>
  <c r="AJ62" i="30"/>
  <c r="AH55" i="30"/>
  <c r="D32" i="30"/>
  <c r="V64" i="30"/>
  <c r="D64" i="30"/>
  <c r="AN117" i="30"/>
  <c r="E16" i="30"/>
  <c r="R53" i="30"/>
  <c r="AJ108" i="30"/>
  <c r="U39" i="30"/>
  <c r="S123" i="30"/>
  <c r="M55" i="30"/>
  <c r="E77" i="30"/>
  <c r="BB112" i="30"/>
  <c r="L16" i="30"/>
  <c r="D131" i="30"/>
  <c r="AU140" i="30"/>
  <c r="AU74" i="30"/>
  <c r="C113" i="30"/>
  <c r="S45" i="30"/>
  <c r="AU145" i="30"/>
  <c r="J28" i="30"/>
  <c r="V68" i="30"/>
  <c r="E87" i="30"/>
  <c r="J35" i="30"/>
  <c r="AV19" i="30"/>
  <c r="AV93" i="30"/>
  <c r="AA11" i="30"/>
  <c r="Q147" i="30"/>
  <c r="AC141" i="30"/>
  <c r="C134" i="30"/>
  <c r="AA77" i="30"/>
  <c r="K29" i="30"/>
  <c r="L92" i="30"/>
  <c r="N71" i="30"/>
  <c r="BA142" i="30"/>
  <c r="AI107" i="30"/>
  <c r="Q12" i="30"/>
  <c r="AI93" i="30"/>
  <c r="AU15" i="30"/>
  <c r="AJ20" i="30"/>
  <c r="AC26" i="30"/>
  <c r="AN47" i="30"/>
  <c r="O118" i="30"/>
  <c r="BA15" i="30"/>
  <c r="S90" i="30"/>
  <c r="AJ118" i="30"/>
  <c r="AH108" i="30"/>
  <c r="M51" i="30"/>
  <c r="E63" i="30"/>
  <c r="AA115" i="30"/>
  <c r="C88" i="30"/>
  <c r="O76" i="30"/>
  <c r="AG152" i="30"/>
  <c r="AA119" i="30"/>
  <c r="AG49" i="30"/>
  <c r="AI62" i="30"/>
  <c r="AN67" i="30"/>
  <c r="J98" i="30"/>
  <c r="T124" i="30"/>
  <c r="AJ11" i="30"/>
  <c r="T72" i="30"/>
  <c r="AN22" i="30"/>
  <c r="AN147" i="30"/>
  <c r="O21" i="30"/>
  <c r="E45" i="30"/>
  <c r="AC88" i="30"/>
  <c r="AB76" i="30"/>
  <c r="N43" i="30"/>
  <c r="AV143" i="30"/>
  <c r="Q152" i="30"/>
  <c r="V87" i="30"/>
  <c r="K107" i="30"/>
  <c r="P36" i="30"/>
  <c r="E106" i="30"/>
  <c r="S86" i="30"/>
  <c r="C35" i="30"/>
  <c r="D59" i="30"/>
  <c r="U32" i="30"/>
  <c r="N112" i="30"/>
  <c r="AV61" i="30"/>
  <c r="J134" i="30"/>
  <c r="AB151" i="30"/>
  <c r="V20" i="30"/>
  <c r="AG151" i="30"/>
  <c r="K113" i="30"/>
  <c r="T102" i="30"/>
  <c r="R28" i="30"/>
  <c r="AB21" i="30"/>
  <c r="J113" i="30"/>
  <c r="O45" i="30"/>
  <c r="AC43" i="30"/>
  <c r="L143" i="30"/>
  <c r="AU79" i="30"/>
  <c r="AB111" i="30"/>
  <c r="AI35" i="30"/>
  <c r="AB49" i="30"/>
  <c r="BA49" i="30"/>
  <c r="L55" i="30"/>
  <c r="L12" i="30"/>
  <c r="Q67" i="30"/>
  <c r="U64" i="30"/>
  <c r="AV116" i="30"/>
  <c r="AJ117" i="30"/>
  <c r="AC72" i="30"/>
  <c r="O39" i="30"/>
  <c r="K100" i="30"/>
  <c r="L77" i="30"/>
  <c r="N147" i="30"/>
  <c r="BB117" i="30"/>
  <c r="K105" i="30"/>
  <c r="M53" i="30"/>
  <c r="AC90" i="30"/>
  <c r="T90" i="30"/>
  <c r="AV15" i="30"/>
  <c r="S16" i="30"/>
  <c r="M131" i="30"/>
  <c r="AU151" i="30"/>
  <c r="T109" i="30"/>
  <c r="D23" i="30"/>
  <c r="T35" i="30"/>
  <c r="AU147" i="30"/>
  <c r="BA113" i="30"/>
  <c r="K51" i="30"/>
  <c r="AG68" i="30"/>
  <c r="M142" i="30"/>
  <c r="AC49" i="30"/>
  <c r="BB53" i="30"/>
  <c r="R22" i="30"/>
  <c r="U47" i="30"/>
  <c r="M90" i="30"/>
  <c r="AG75" i="30"/>
  <c r="BB47" i="30"/>
  <c r="AB39" i="30"/>
  <c r="AV90" i="30"/>
  <c r="E118" i="30"/>
  <c r="D161" i="30"/>
  <c r="AA66" i="30"/>
  <c r="BB49" i="30"/>
  <c r="S55" i="30"/>
  <c r="AJ39" i="30"/>
  <c r="U152" i="30"/>
  <c r="AH107" i="30"/>
  <c r="AC56" i="30"/>
  <c r="O49" i="30"/>
  <c r="M72" i="30"/>
  <c r="BA25" i="30"/>
  <c r="BA65" i="30"/>
  <c r="T18" i="30"/>
  <c r="AJ55" i="30"/>
  <c r="L32" i="30"/>
  <c r="AI20" i="30"/>
  <c r="M26" i="30"/>
  <c r="N74" i="30"/>
  <c r="BB14" i="30"/>
  <c r="AV79" i="30"/>
  <c r="AI89" i="30"/>
  <c r="AI98" i="30"/>
  <c r="BB148" i="30"/>
  <c r="AI118" i="30"/>
  <c r="AU30" i="30"/>
  <c r="N22" i="30"/>
  <c r="AU78" i="30"/>
  <c r="AV106" i="30"/>
  <c r="Q55" i="30"/>
  <c r="AC80" i="30"/>
  <c r="AH12" i="30"/>
  <c r="S153" i="30"/>
  <c r="AG32" i="30"/>
  <c r="M117" i="30"/>
  <c r="BB11" i="30"/>
  <c r="AC131" i="30"/>
  <c r="V39" i="30"/>
  <c r="AN90" i="30"/>
  <c r="N83" i="30"/>
  <c r="M147" i="30"/>
  <c r="AG22" i="30"/>
  <c r="BI254" i="27"/>
  <c r="K99" i="17" s="1"/>
  <c r="O55" i="30"/>
  <c r="D12" i="30"/>
  <c r="AG117" i="30"/>
  <c r="D16" i="30"/>
  <c r="BA22" i="30"/>
  <c r="Q39" i="30"/>
  <c r="BB26" i="30"/>
  <c r="S61" i="30"/>
  <c r="U82" i="30"/>
  <c r="J132" i="30"/>
  <c r="AU26" i="30"/>
  <c r="AJ90" i="30"/>
  <c r="N144" i="30"/>
  <c r="J20" i="30"/>
  <c r="Q77" i="30"/>
  <c r="AI40" i="30"/>
  <c r="R61" i="30"/>
  <c r="V147" i="30"/>
  <c r="S30" i="30"/>
  <c r="BA149" i="30"/>
  <c r="M49" i="30"/>
  <c r="U62" i="30"/>
  <c r="K32" i="30"/>
  <c r="M41" i="30"/>
  <c r="C77" i="30"/>
  <c r="K20" i="30"/>
  <c r="T78" i="30"/>
  <c r="N141" i="30"/>
  <c r="N30" i="30"/>
  <c r="U123" i="30"/>
  <c r="AA144" i="30"/>
  <c r="K66" i="30"/>
  <c r="AI64" i="30"/>
  <c r="S33" i="30"/>
  <c r="U134" i="30"/>
  <c r="AN134" i="30"/>
  <c r="V118" i="30"/>
  <c r="AA22" i="30"/>
  <c r="K108" i="30"/>
  <c r="AU77" i="30"/>
  <c r="AG47" i="30"/>
  <c r="AV65" i="30"/>
  <c r="BA42" i="30"/>
  <c r="L87" i="30"/>
  <c r="R11" i="30"/>
  <c r="AA101" i="30"/>
  <c r="AB118" i="30"/>
  <c r="AU25" i="30"/>
  <c r="AB47" i="30"/>
  <c r="D118" i="30"/>
  <c r="M22" i="30"/>
  <c r="E147" i="30"/>
  <c r="T26" i="30"/>
  <c r="AJ30" i="30"/>
  <c r="BA161" i="30"/>
  <c r="AC161" i="30"/>
  <c r="M145" i="30"/>
  <c r="AI143" i="30"/>
  <c r="V143" i="30"/>
  <c r="O87" i="30"/>
  <c r="R111" i="30"/>
  <c r="BB36" i="30"/>
  <c r="V36" i="30"/>
  <c r="U106" i="30"/>
  <c r="AA23" i="30"/>
  <c r="R55" i="30"/>
  <c r="AV12" i="30"/>
  <c r="E82" i="30"/>
  <c r="BA67" i="30"/>
  <c r="O64" i="30"/>
  <c r="J117" i="30"/>
  <c r="C117" i="30"/>
  <c r="U61" i="30"/>
  <c r="J47" i="30"/>
  <c r="AA20" i="30"/>
  <c r="L31" i="30"/>
  <c r="E143" i="30"/>
  <c r="BB79" i="30"/>
  <c r="AJ28" i="30"/>
  <c r="J111" i="30"/>
  <c r="V106" i="30"/>
  <c r="AN49" i="30"/>
  <c r="T49" i="30"/>
  <c r="BA35" i="30"/>
  <c r="AU35" i="30"/>
  <c r="AJ32" i="30"/>
  <c r="AH67" i="30"/>
  <c r="D53" i="30"/>
  <c r="T118" i="30"/>
  <c r="J118" i="30"/>
  <c r="C151" i="30"/>
  <c r="N134" i="30"/>
  <c r="R39" i="30"/>
  <c r="M86" i="30"/>
  <c r="R35" i="30"/>
  <c r="AU153" i="30"/>
  <c r="M132" i="30"/>
  <c r="D151" i="30"/>
  <c r="Q132" i="30"/>
  <c r="L147" i="30"/>
  <c r="AN151" i="30"/>
  <c r="BB83" i="30"/>
  <c r="AG20" i="30"/>
  <c r="AU45" i="30"/>
  <c r="AH45" i="30"/>
  <c r="BA138" i="30"/>
  <c r="AU138" i="30"/>
  <c r="AB87" i="30"/>
  <c r="N117" i="30"/>
  <c r="P62" i="30"/>
  <c r="AV35" i="30"/>
  <c r="AG12" i="30"/>
  <c r="C153" i="30"/>
  <c r="AU112" i="30"/>
  <c r="V16" i="30"/>
  <c r="O148" i="30"/>
  <c r="P53" i="30"/>
  <c r="AI139" i="30"/>
  <c r="J82" i="30"/>
  <c r="K101" i="30"/>
  <c r="L47" i="30"/>
  <c r="J22" i="30"/>
  <c r="BA90" i="30"/>
  <c r="AV100" i="30"/>
  <c r="C90" i="30"/>
  <c r="AH123" i="30"/>
  <c r="N140" i="30"/>
  <c r="J63" i="30"/>
  <c r="AV101" i="30"/>
  <c r="L28" i="30"/>
  <c r="AJ152" i="30"/>
  <c r="Q36" i="30"/>
  <c r="AH62" i="30"/>
  <c r="N12" i="30"/>
  <c r="AH32" i="30"/>
  <c r="AJ67" i="30"/>
  <c r="E11" i="30"/>
  <c r="U118" i="30"/>
  <c r="R134" i="30"/>
  <c r="U90" i="30"/>
  <c r="AB108" i="30"/>
  <c r="AI52" i="30"/>
  <c r="AN152" i="30"/>
  <c r="AA56" i="30"/>
  <c r="N59" i="30"/>
  <c r="E64" i="30"/>
  <c r="T116" i="30"/>
  <c r="T98" i="30"/>
  <c r="C16" i="30"/>
  <c r="Q148" i="30"/>
  <c r="AC69" i="30"/>
  <c r="AG69" i="30"/>
  <c r="AG11" i="30"/>
  <c r="AC139" i="30"/>
  <c r="D15" i="30"/>
  <c r="BA131" i="30"/>
  <c r="BB42" i="30"/>
  <c r="AH39" i="30"/>
  <c r="AH147" i="30"/>
  <c r="O37" i="30"/>
  <c r="R108" i="30"/>
  <c r="U113" i="30"/>
  <c r="AC79" i="30"/>
  <c r="O68" i="30"/>
  <c r="AB68" i="30"/>
  <c r="S142" i="30"/>
  <c r="AV111" i="30"/>
  <c r="N93" i="30"/>
  <c r="K124" i="30"/>
  <c r="AJ53" i="30"/>
  <c r="AN77" i="30"/>
  <c r="L22" i="30"/>
  <c r="AI65" i="30"/>
  <c r="AU61" i="30"/>
  <c r="D58" i="30"/>
  <c r="AN21" i="30"/>
  <c r="AC126" i="30"/>
  <c r="AC114" i="30"/>
  <c r="J114" i="30"/>
  <c r="BB54" i="30"/>
  <c r="BB84" i="30"/>
  <c r="AB52" i="30"/>
  <c r="AC46" i="30"/>
  <c r="P79" i="30"/>
  <c r="O91" i="30"/>
  <c r="AU128" i="30"/>
  <c r="U128" i="30"/>
  <c r="R107" i="30"/>
  <c r="AJ43" i="30"/>
  <c r="AH34" i="30"/>
  <c r="AU62" i="30"/>
  <c r="C62" i="30"/>
  <c r="AH35" i="30"/>
  <c r="AB19" i="30"/>
  <c r="T60" i="30"/>
  <c r="L67" i="30"/>
  <c r="AG64" i="30"/>
  <c r="K116" i="30"/>
  <c r="AV103" i="30"/>
  <c r="O112" i="30"/>
  <c r="AJ98" i="30"/>
  <c r="AG16" i="30"/>
  <c r="T148" i="30"/>
  <c r="AH50" i="30"/>
  <c r="E72" i="30"/>
  <c r="AC130" i="30"/>
  <c r="AH131" i="30"/>
  <c r="AU98" i="30"/>
  <c r="L108" i="30"/>
  <c r="O141" i="30"/>
  <c r="S83" i="30"/>
  <c r="S38" i="30"/>
  <c r="C25" i="30"/>
  <c r="T39" i="30"/>
  <c r="AN118" i="30"/>
  <c r="P18" i="30"/>
  <c r="AC25" i="30"/>
  <c r="Q20" i="30"/>
  <c r="O104" i="30"/>
  <c r="U161" i="30"/>
  <c r="AU144" i="30"/>
  <c r="AG140" i="30"/>
  <c r="U140" i="30"/>
  <c r="D321" i="28"/>
  <c r="AH113" i="30"/>
  <c r="S63" i="30"/>
  <c r="BA133" i="30"/>
  <c r="AV133" i="30"/>
  <c r="U133" i="30"/>
  <c r="AI137" i="30"/>
  <c r="N114" i="30"/>
  <c r="N54" i="30"/>
  <c r="P45" i="30"/>
  <c r="BA109" i="30"/>
  <c r="T149" i="30"/>
  <c r="K88" i="30"/>
  <c r="AN76" i="30"/>
  <c r="C76" i="30"/>
  <c r="AV43" i="30"/>
  <c r="E138" i="30"/>
  <c r="AA128" i="30"/>
  <c r="U71" i="30"/>
  <c r="Q103" i="30"/>
  <c r="C56" i="30"/>
  <c r="J119" i="30"/>
  <c r="E49" i="30"/>
  <c r="J62" i="30"/>
  <c r="AC19" i="30"/>
  <c r="AG19" i="30"/>
  <c r="D57" i="30"/>
  <c r="J153" i="30"/>
  <c r="N119" i="30"/>
  <c r="D103" i="30"/>
  <c r="K93" i="30"/>
  <c r="AB112" i="30"/>
  <c r="U11" i="30"/>
  <c r="AI37" i="30"/>
  <c r="O151" i="30"/>
  <c r="P78" i="30"/>
  <c r="L134" i="30"/>
  <c r="BA61" i="30"/>
  <c r="AV37" i="30"/>
  <c r="BB134" i="30"/>
  <c r="J147" i="30"/>
  <c r="L132" i="30"/>
  <c r="T100" i="30"/>
  <c r="AH47" i="30"/>
  <c r="U151" i="30"/>
  <c r="Q61" i="30"/>
  <c r="AV58" i="30"/>
  <c r="AJ21" i="30"/>
  <c r="T51" i="30"/>
  <c r="AA126" i="30"/>
  <c r="O54" i="30"/>
  <c r="M45" i="30"/>
  <c r="L88" i="30"/>
  <c r="R146" i="30"/>
  <c r="AU52" i="30"/>
  <c r="O138" i="30"/>
  <c r="M102" i="30"/>
  <c r="AB143" i="30"/>
  <c r="AB91" i="30"/>
  <c r="BB152" i="30"/>
  <c r="BA152" i="30"/>
  <c r="AG87" i="30"/>
  <c r="AC135" i="30"/>
  <c r="AN111" i="30"/>
  <c r="O97" i="30"/>
  <c r="U86" i="30"/>
  <c r="R34" i="30"/>
  <c r="J55" i="30"/>
  <c r="AI80" i="30"/>
  <c r="N35" i="30"/>
  <c r="C60" i="30"/>
  <c r="V12" i="30"/>
  <c r="P153" i="30"/>
  <c r="BA32" i="30"/>
  <c r="AN32" i="30"/>
  <c r="D89" i="30"/>
  <c r="BA103" i="30"/>
  <c r="AJ93" i="30"/>
  <c r="T112" i="30"/>
  <c r="Q16" i="30"/>
  <c r="U41" i="30"/>
  <c r="AV130" i="30"/>
  <c r="L131" i="30"/>
  <c r="AU129" i="30"/>
  <c r="T20" i="30"/>
  <c r="M42" i="30"/>
  <c r="M78" i="30"/>
  <c r="AH100" i="30"/>
  <c r="AN39" i="30"/>
  <c r="J25" i="30"/>
  <c r="AI134" i="30"/>
  <c r="AU47" i="30"/>
  <c r="AB105" i="30"/>
  <c r="K26" i="30"/>
  <c r="R65" i="30"/>
  <c r="AC47" i="30"/>
  <c r="AJ82" i="30"/>
  <c r="AH26" i="30"/>
  <c r="M61" i="30"/>
  <c r="AV18" i="30"/>
  <c r="AN63" i="30"/>
  <c r="P126" i="30"/>
  <c r="BB45" i="30"/>
  <c r="N149" i="30"/>
  <c r="AA76" i="30"/>
  <c r="AG84" i="30"/>
  <c r="T14" i="30"/>
  <c r="AV102" i="30"/>
  <c r="C102" i="30"/>
  <c r="AH79" i="30"/>
  <c r="M79" i="30"/>
  <c r="M28" i="30"/>
  <c r="K71" i="30"/>
  <c r="M68" i="30"/>
  <c r="Q68" i="30"/>
  <c r="AU56" i="30"/>
  <c r="AJ111" i="30"/>
  <c r="C119" i="30"/>
  <c r="N36" i="30"/>
  <c r="BA106" i="30"/>
  <c r="R106" i="30"/>
  <c r="Q97" i="30"/>
  <c r="AG89" i="30"/>
  <c r="AA64" i="30"/>
  <c r="O116" i="30"/>
  <c r="K103" i="30"/>
  <c r="V41" i="30"/>
  <c r="AG148" i="30"/>
  <c r="K72" i="30"/>
  <c r="S65" i="30"/>
  <c r="N130" i="30"/>
  <c r="D130" i="30"/>
  <c r="AI131" i="30"/>
  <c r="AB18" i="30"/>
  <c r="U77" i="30"/>
  <c r="V100" i="30"/>
  <c r="AC18" i="30"/>
  <c r="BA105" i="30"/>
  <c r="U38" i="30"/>
  <c r="P15" i="30"/>
  <c r="V30" i="30"/>
  <c r="AN161" i="30"/>
  <c r="J123" i="30"/>
  <c r="BA140" i="30"/>
  <c r="P31" i="30"/>
  <c r="AJ113" i="30"/>
  <c r="L63" i="30"/>
  <c r="E54" i="30"/>
  <c r="BA76" i="30"/>
  <c r="J92" i="30"/>
  <c r="AV14" i="30"/>
  <c r="AU91" i="30"/>
  <c r="AC68" i="30"/>
  <c r="AI87" i="30"/>
  <c r="U56" i="30"/>
  <c r="S135" i="30"/>
  <c r="C36" i="30"/>
  <c r="AU23" i="30"/>
  <c r="V86" i="30"/>
  <c r="K34" i="30"/>
  <c r="AI57" i="30"/>
  <c r="J67" i="30"/>
  <c r="AC98" i="30"/>
  <c r="C33" i="30"/>
  <c r="AU16" i="30"/>
  <c r="V69" i="30"/>
  <c r="D50" i="30"/>
  <c r="S131" i="30"/>
  <c r="BA20" i="30"/>
  <c r="Q75" i="30"/>
  <c r="AC78" i="30"/>
  <c r="N75" i="30"/>
  <c r="K134" i="30"/>
  <c r="AN82" i="30"/>
  <c r="AH15" i="30"/>
  <c r="AB141" i="30"/>
  <c r="Q26" i="30"/>
  <c r="AU18" i="30"/>
  <c r="D101" i="30"/>
  <c r="AG37" i="30"/>
  <c r="P83" i="30"/>
  <c r="AA105" i="30"/>
  <c r="AV104" i="30"/>
  <c r="AB30" i="30"/>
  <c r="BB123" i="30"/>
  <c r="C74" i="30"/>
  <c r="AG74" i="30"/>
  <c r="AN133" i="30"/>
  <c r="AU97" i="30"/>
  <c r="D114" i="30"/>
  <c r="AN45" i="30"/>
  <c r="AV88" i="30"/>
  <c r="AH88" i="30"/>
  <c r="BA29" i="30"/>
  <c r="K146" i="30"/>
  <c r="K43" i="30"/>
  <c r="Q84" i="30"/>
  <c r="Q102" i="30"/>
  <c r="AU92" i="30"/>
  <c r="N14" i="30"/>
  <c r="AJ128" i="30"/>
  <c r="R142" i="30"/>
  <c r="AG135" i="30"/>
  <c r="P66" i="30"/>
  <c r="S66" i="30"/>
  <c r="Q23" i="30"/>
  <c r="N49" i="30"/>
  <c r="BB62" i="30"/>
  <c r="AA55" i="30"/>
  <c r="BB55" i="30"/>
  <c r="AV57" i="30"/>
  <c r="L57" i="30"/>
  <c r="AA60" i="30"/>
  <c r="AH60" i="30"/>
  <c r="AJ59" i="30"/>
  <c r="AG59" i="30"/>
  <c r="Q89" i="30"/>
  <c r="AA67" i="30"/>
  <c r="AB64" i="30"/>
  <c r="N103" i="30"/>
  <c r="P103" i="30"/>
  <c r="J93" i="30"/>
  <c r="AH117" i="30"/>
  <c r="AV16" i="30"/>
  <c r="N124" i="30"/>
  <c r="C53" i="30"/>
  <c r="K11" i="30"/>
  <c r="AV50" i="30"/>
  <c r="BB72" i="30"/>
  <c r="P118" i="30"/>
  <c r="AH129" i="30"/>
  <c r="O77" i="30"/>
  <c r="AC129" i="30"/>
  <c r="S26" i="30"/>
  <c r="L90" i="30"/>
  <c r="O42" i="30"/>
  <c r="E37" i="30"/>
  <c r="V61" i="30"/>
  <c r="C22" i="30"/>
  <c r="AA82" i="30"/>
  <c r="D141" i="30"/>
  <c r="V47" i="30"/>
  <c r="P147" i="30"/>
  <c r="BI275" i="27"/>
  <c r="K120" i="17" s="1"/>
  <c r="AN31" i="30"/>
  <c r="S113" i="30"/>
  <c r="AV113" i="30"/>
  <c r="N133" i="30"/>
  <c r="AJ114" i="30"/>
  <c r="C109" i="30"/>
  <c r="D29" i="30"/>
  <c r="P43" i="30"/>
  <c r="N52" i="30"/>
  <c r="C92" i="30"/>
  <c r="AJ46" i="30"/>
  <c r="P28" i="30"/>
  <c r="T128" i="30"/>
  <c r="V71" i="30"/>
  <c r="O152" i="30"/>
  <c r="K87" i="30"/>
  <c r="Q87" i="30"/>
  <c r="S111" i="30"/>
  <c r="BA36" i="30"/>
  <c r="C106" i="30"/>
  <c r="O23" i="30"/>
  <c r="U80" i="30"/>
  <c r="O80" i="30"/>
  <c r="L35" i="30"/>
  <c r="T57" i="30"/>
  <c r="AB12" i="30"/>
  <c r="AB116" i="30"/>
  <c r="S15" i="30"/>
  <c r="AC103" i="30"/>
  <c r="S103" i="30"/>
  <c r="AH98" i="30"/>
  <c r="AA148" i="30"/>
  <c r="L124" i="30"/>
  <c r="P11" i="30"/>
  <c r="L139" i="30"/>
  <c r="M50" i="30"/>
  <c r="R72" i="30"/>
  <c r="AI77" i="30"/>
  <c r="P130" i="30"/>
  <c r="AN130" i="30"/>
  <c r="D65" i="30"/>
  <c r="AV129" i="30"/>
  <c r="V105" i="30"/>
  <c r="BB65" i="30"/>
  <c r="E42" i="30"/>
  <c r="L129" i="30"/>
  <c r="P40" i="30"/>
  <c r="D132" i="30"/>
  <c r="E132" i="30"/>
  <c r="L20" i="30"/>
  <c r="C123" i="30"/>
  <c r="BA144" i="30"/>
  <c r="AI144" i="30"/>
  <c r="P144" i="30"/>
  <c r="AA106" i="30"/>
  <c r="D66" i="30"/>
  <c r="O12" i="30"/>
  <c r="AB134" i="30"/>
  <c r="BA141" i="30"/>
  <c r="P77" i="30"/>
  <c r="P39" i="30"/>
  <c r="R18" i="30"/>
  <c r="AA134" i="30"/>
  <c r="C82" i="30"/>
  <c r="K15" i="30"/>
  <c r="Q18" i="30"/>
  <c r="C87" i="30"/>
  <c r="M80" i="30"/>
  <c r="R32" i="30"/>
  <c r="AB20" i="30"/>
  <c r="BB132" i="30"/>
  <c r="P47" i="30"/>
  <c r="N42" i="30"/>
  <c r="T40" i="30"/>
  <c r="N39" i="30"/>
  <c r="AN42" i="30"/>
  <c r="T83" i="30"/>
  <c r="AN104" i="30"/>
  <c r="L123" i="30"/>
  <c r="AG36" i="30"/>
  <c r="J32" i="30"/>
  <c r="T53" i="30"/>
  <c r="V11" i="30"/>
  <c r="AU75" i="30"/>
  <c r="M38" i="30"/>
  <c r="AN37" i="30"/>
  <c r="AV22" i="30"/>
  <c r="E90" i="30"/>
  <c r="L100" i="30"/>
  <c r="S42" i="30"/>
  <c r="S82" i="30"/>
  <c r="M161" i="30"/>
  <c r="V108" i="30"/>
  <c r="K12" i="30"/>
  <c r="N148" i="30"/>
  <c r="AG53" i="30"/>
  <c r="AG132" i="30"/>
  <c r="E108" i="30"/>
  <c r="O20" i="30"/>
  <c r="U132" i="30"/>
  <c r="AH151" i="30"/>
  <c r="AB104" i="30"/>
  <c r="AU142" i="30"/>
  <c r="BA87" i="30"/>
  <c r="AB36" i="30"/>
  <c r="S34" i="30"/>
  <c r="BA124" i="30"/>
  <c r="N72" i="30"/>
  <c r="D20" i="30"/>
  <c r="AG90" i="30"/>
  <c r="AG61" i="30"/>
  <c r="L151" i="30"/>
  <c r="AJ22" i="30"/>
  <c r="BA38" i="30"/>
  <c r="M40" i="30"/>
  <c r="T30" i="30"/>
  <c r="AG30" i="30"/>
  <c r="T104" i="30"/>
  <c r="D140" i="30"/>
  <c r="N91" i="30"/>
  <c r="BA111" i="30"/>
  <c r="P98" i="30"/>
  <c r="N98" i="30"/>
  <c r="AB11" i="30"/>
  <c r="D82" i="30"/>
  <c r="AH118" i="30"/>
  <c r="D18" i="30"/>
  <c r="J77" i="30"/>
  <c r="AV38" i="30"/>
  <c r="BB37" i="30"/>
  <c r="BA123" i="30"/>
  <c r="AC42" i="30"/>
  <c r="BB86" i="30"/>
  <c r="E12" i="30"/>
  <c r="Q53" i="30"/>
  <c r="AC83" i="30"/>
  <c r="K50" i="30"/>
  <c r="AA72" i="30"/>
  <c r="AA26" i="30"/>
  <c r="C118" i="30"/>
  <c r="J39" i="30"/>
  <c r="AC39" i="30"/>
  <c r="K104" i="30"/>
  <c r="D144" i="30"/>
  <c r="K38" i="30"/>
  <c r="AH22" i="30"/>
  <c r="M30" i="30"/>
  <c r="BA83" i="30"/>
  <c r="AV140" i="30"/>
  <c r="AI53" i="30"/>
  <c r="AU104" i="30"/>
  <c r="M18" i="30"/>
  <c r="E20" i="30"/>
  <c r="BA75" i="30"/>
  <c r="Q22" i="30"/>
  <c r="AJ47" i="30"/>
  <c r="AJ147" i="30"/>
  <c r="K144" i="30"/>
  <c r="D72" i="30"/>
  <c r="N132" i="30"/>
  <c r="M118" i="30"/>
  <c r="BA40" i="30"/>
  <c r="AH77" i="30"/>
  <c r="P22" i="30"/>
  <c r="AN20" i="30"/>
  <c r="K147" i="30"/>
  <c r="BB20" i="30"/>
  <c r="BA104" i="30"/>
  <c r="BH316" i="28"/>
  <c r="N157" i="17" s="1"/>
  <c r="BH315" i="28"/>
  <c r="N156" i="17" s="1"/>
  <c r="BH314" i="28"/>
  <c r="N155" i="17" s="1"/>
  <c r="BH313" i="28"/>
  <c r="N154" i="17" s="1"/>
  <c r="S18" i="30"/>
  <c r="BB144" i="30"/>
  <c r="BB161" i="30"/>
  <c r="AU105" i="30"/>
  <c r="AU40" i="30"/>
  <c r="AI104" i="30"/>
  <c r="C169" i="28"/>
  <c r="U31" i="30"/>
  <c r="AG58" i="30"/>
  <c r="AU76" i="30"/>
  <c r="K138" i="30"/>
  <c r="AU49" i="30"/>
  <c r="S62" i="30"/>
  <c r="D55" i="30"/>
  <c r="V35" i="30"/>
  <c r="BA19" i="30"/>
  <c r="E67" i="30"/>
  <c r="AU64" i="30"/>
  <c r="V117" i="30"/>
  <c r="Q98" i="30"/>
  <c r="N33" i="30"/>
  <c r="Q124" i="30"/>
  <c r="E53" i="30"/>
  <c r="R78" i="30"/>
  <c r="L50" i="30"/>
  <c r="V131" i="30"/>
  <c r="AA39" i="30"/>
  <c r="E25" i="30"/>
  <c r="AV47" i="30"/>
  <c r="P100" i="30"/>
  <c r="AC37" i="30"/>
  <c r="C39" i="30"/>
  <c r="R47" i="30"/>
  <c r="BB108" i="30"/>
  <c r="R147" i="30"/>
  <c r="N104" i="30"/>
  <c r="T144" i="30"/>
  <c r="AB144" i="30"/>
  <c r="C144" i="30"/>
  <c r="BB31" i="30"/>
  <c r="U137" i="30"/>
  <c r="S107" i="30"/>
  <c r="D56" i="30"/>
  <c r="C49" i="30"/>
  <c r="Q113" i="30"/>
  <c r="AA63" i="30"/>
  <c r="K63" i="30"/>
  <c r="AI38" i="30"/>
  <c r="AC133" i="30"/>
  <c r="J109" i="30"/>
  <c r="P29" i="30"/>
  <c r="AB84" i="30"/>
  <c r="L138" i="30"/>
  <c r="Q92" i="30"/>
  <c r="M92" i="30"/>
  <c r="D14" i="30"/>
  <c r="AG79" i="30"/>
  <c r="O128" i="30"/>
  <c r="AI68" i="30"/>
  <c r="AJ87" i="30"/>
  <c r="AC97" i="30"/>
  <c r="E71" i="30"/>
  <c r="BA86" i="30"/>
  <c r="BB60" i="30"/>
  <c r="P12" i="30"/>
  <c r="AV64" i="30"/>
  <c r="AN116" i="30"/>
  <c r="AH112" i="30"/>
  <c r="AJ16" i="30"/>
  <c r="AI41" i="30"/>
  <c r="R124" i="30"/>
  <c r="AC11" i="30"/>
  <c r="Q139" i="30"/>
  <c r="M75" i="30"/>
  <c r="V72" i="30"/>
  <c r="R130" i="30"/>
  <c r="E15" i="30"/>
  <c r="R151" i="30"/>
  <c r="AI15" i="30"/>
  <c r="R40" i="30"/>
  <c r="R20" i="30"/>
  <c r="Q90" i="30"/>
  <c r="R118" i="30"/>
  <c r="AI108" i="30"/>
  <c r="V25" i="30"/>
  <c r="E78" i="30"/>
  <c r="P20" i="30"/>
  <c r="K25" i="30"/>
  <c r="AJ77" i="30"/>
  <c r="N129" i="30"/>
  <c r="V101" i="30"/>
  <c r="D61" i="30"/>
  <c r="D38" i="30"/>
  <c r="AC104" i="30"/>
  <c r="AV144" i="30"/>
  <c r="AN126" i="30"/>
  <c r="AV54" i="30"/>
  <c r="C14" i="30"/>
  <c r="J91" i="30"/>
  <c r="E142" i="30"/>
  <c r="J74" i="30"/>
  <c r="AI21" i="30"/>
  <c r="AA54" i="30"/>
  <c r="AI149" i="30"/>
  <c r="AG88" i="30"/>
  <c r="Q76" i="30"/>
  <c r="AC84" i="30"/>
  <c r="J145" i="30"/>
  <c r="AA52" i="30"/>
  <c r="T52" i="30"/>
  <c r="N138" i="30"/>
  <c r="AN143" i="30"/>
  <c r="K143" i="30"/>
  <c r="AA28" i="30"/>
  <c r="D107" i="30"/>
  <c r="C107" i="30"/>
  <c r="N118" i="30"/>
  <c r="AH135" i="30"/>
  <c r="Q111" i="30"/>
  <c r="E36" i="30"/>
  <c r="AG86" i="30"/>
  <c r="AU101" i="30"/>
  <c r="BA55" i="30"/>
  <c r="AH19" i="30"/>
  <c r="E57" i="30"/>
  <c r="P60" i="30"/>
  <c r="AC153" i="30"/>
  <c r="AI153" i="30"/>
  <c r="AV59" i="30"/>
  <c r="E32" i="30"/>
  <c r="T93" i="30"/>
  <c r="AH93" i="30"/>
  <c r="AB117" i="30"/>
  <c r="K98" i="30"/>
  <c r="E33" i="30"/>
  <c r="AC33" i="30"/>
  <c r="AJ69" i="30"/>
  <c r="AN11" i="30"/>
  <c r="C11" i="30"/>
  <c r="T108" i="30"/>
  <c r="AJ61" i="30"/>
  <c r="AA40" i="30"/>
  <c r="T129" i="30"/>
  <c r="Q108" i="30"/>
  <c r="J75" i="30"/>
  <c r="AN61" i="30"/>
  <c r="V129" i="30"/>
  <c r="Q134" i="30"/>
  <c r="Q38" i="30"/>
  <c r="BB38" i="30"/>
  <c r="L104" i="30"/>
  <c r="O140" i="30"/>
  <c r="R126" i="30"/>
  <c r="AN106" i="30"/>
  <c r="AA49" i="30"/>
  <c r="L21" i="30"/>
  <c r="BB137" i="30"/>
  <c r="AI126" i="30"/>
  <c r="BA115" i="30"/>
  <c r="J54" i="30"/>
  <c r="AA45" i="30"/>
  <c r="R45" i="30"/>
  <c r="AA149" i="30"/>
  <c r="T76" i="30"/>
  <c r="BB146" i="30"/>
  <c r="V146" i="30"/>
  <c r="V43" i="30"/>
  <c r="C52" i="30"/>
  <c r="AG92" i="30"/>
  <c r="C143" i="30"/>
  <c r="S28" i="30"/>
  <c r="AJ71" i="30"/>
  <c r="AJ68" i="30"/>
  <c r="S68" i="30"/>
  <c r="AA87" i="30"/>
  <c r="AU107" i="30"/>
  <c r="AV119" i="30"/>
  <c r="S23" i="30"/>
  <c r="J23" i="30"/>
  <c r="AA34" i="30"/>
  <c r="AU19" i="30"/>
  <c r="J12" i="30"/>
  <c r="N32" i="30"/>
  <c r="AJ89" i="30"/>
  <c r="R64" i="30"/>
  <c r="R112" i="30"/>
  <c r="AH16" i="30"/>
  <c r="M11" i="30"/>
  <c r="L37" i="30"/>
  <c r="AH130" i="30"/>
  <c r="AB22" i="30"/>
  <c r="AB147" i="30"/>
  <c r="D105" i="30"/>
  <c r="L75" i="30"/>
  <c r="M105" i="30"/>
  <c r="AC75" i="30"/>
  <c r="N61" i="30"/>
  <c r="L65" i="30"/>
  <c r="M129" i="30"/>
  <c r="O108" i="30"/>
  <c r="D42" i="30"/>
  <c r="U83" i="30"/>
  <c r="AH161" i="30"/>
  <c r="AI30" i="30"/>
  <c r="P123" i="30"/>
  <c r="AJ140" i="30"/>
  <c r="BB29" i="30"/>
  <c r="V102" i="30"/>
  <c r="P23" i="30"/>
  <c r="T74" i="30"/>
  <c r="E58" i="30"/>
  <c r="M21" i="30"/>
  <c r="D21" i="30"/>
  <c r="AJ63" i="30"/>
  <c r="R133" i="30"/>
  <c r="C114" i="30"/>
  <c r="C115" i="30"/>
  <c r="AC29" i="30"/>
  <c r="AU43" i="30"/>
  <c r="AI28" i="30"/>
  <c r="BB102" i="30"/>
  <c r="T143" i="30"/>
  <c r="J46" i="30"/>
  <c r="AB79" i="30"/>
  <c r="T28" i="30"/>
  <c r="K28" i="30"/>
  <c r="AU17" i="30"/>
  <c r="AJ142" i="30"/>
  <c r="M87" i="30"/>
  <c r="J87" i="30"/>
  <c r="Q56" i="30"/>
  <c r="AN97" i="30"/>
  <c r="Q86" i="30"/>
  <c r="BB80" i="30"/>
  <c r="AB60" i="30"/>
  <c r="AG153" i="30"/>
  <c r="AH59" i="30"/>
  <c r="K89" i="30"/>
  <c r="J64" i="30"/>
  <c r="M116" i="30"/>
  <c r="BA116" i="30"/>
  <c r="R93" i="30"/>
  <c r="AJ148" i="30"/>
  <c r="AV69" i="30"/>
  <c r="AU53" i="30"/>
  <c r="BA11" i="30"/>
  <c r="J50" i="30"/>
  <c r="Q72" i="30"/>
  <c r="AA83" i="30"/>
  <c r="T22" i="30"/>
  <c r="N100" i="30"/>
  <c r="E105" i="30"/>
  <c r="C141" i="30"/>
  <c r="AA25" i="30"/>
  <c r="P132" i="30"/>
  <c r="O38" i="30"/>
  <c r="BA101" i="30"/>
  <c r="O90" i="30"/>
  <c r="N37" i="30"/>
  <c r="AN132" i="30"/>
  <c r="BB77" i="30"/>
  <c r="D129" i="30"/>
  <c r="C26" i="30"/>
  <c r="O134" i="30"/>
  <c r="BA100" i="30"/>
  <c r="C47" i="30"/>
  <c r="AI26" i="30"/>
  <c r="AN30" i="30"/>
  <c r="E123" i="30"/>
  <c r="O137" i="30"/>
  <c r="AH138" i="30"/>
  <c r="O28" i="30"/>
  <c r="AN36" i="30"/>
  <c r="AB74" i="30"/>
  <c r="C31" i="30"/>
  <c r="E21" i="30"/>
  <c r="AV63" i="30"/>
  <c r="E114" i="30"/>
  <c r="AH115" i="30"/>
  <c r="Q45" i="30"/>
  <c r="T45" i="30"/>
  <c r="AI109" i="30"/>
  <c r="AI146" i="30"/>
  <c r="D84" i="30"/>
  <c r="O84" i="30"/>
  <c r="BA52" i="30"/>
  <c r="AU46" i="30"/>
  <c r="T79" i="30"/>
  <c r="AB128" i="30"/>
  <c r="AG71" i="30"/>
  <c r="BB56" i="30"/>
  <c r="AJ135" i="30"/>
  <c r="P111" i="30"/>
  <c r="AU66" i="30"/>
  <c r="U66" i="30"/>
  <c r="AG55" i="30"/>
  <c r="AJ80" i="30"/>
  <c r="AJ35" i="30"/>
  <c r="D60" i="30"/>
  <c r="AB129" i="30"/>
  <c r="AV153" i="30"/>
  <c r="AB153" i="30"/>
  <c r="T59" i="30"/>
  <c r="P32" i="30"/>
  <c r="S112" i="30"/>
  <c r="V33" i="30"/>
  <c r="AN41" i="30"/>
  <c r="S148" i="30"/>
  <c r="J148" i="30"/>
  <c r="AN69" i="30"/>
  <c r="AH20" i="30"/>
  <c r="AA141" i="30"/>
  <c r="M25" i="30"/>
  <c r="O105" i="30"/>
  <c r="AH42" i="30"/>
  <c r="D108" i="30"/>
  <c r="AI82" i="30"/>
  <c r="M141" i="30"/>
  <c r="O18" i="30"/>
  <c r="R82" i="30"/>
  <c r="S105" i="30"/>
  <c r="AI75" i="30"/>
  <c r="E18" i="30"/>
  <c r="M104" i="30"/>
  <c r="R51" i="30"/>
  <c r="J149" i="30"/>
  <c r="V46" i="30"/>
  <c r="N142" i="30"/>
  <c r="AI113" i="30"/>
  <c r="N137" i="30"/>
  <c r="L54" i="30"/>
  <c r="L109" i="30"/>
  <c r="AU109" i="30"/>
  <c r="C149" i="30"/>
  <c r="P76" i="30"/>
  <c r="M29" i="30"/>
  <c r="E146" i="30"/>
  <c r="E43" i="30"/>
  <c r="P145" i="30"/>
  <c r="AI92" i="30"/>
  <c r="AB102" i="30"/>
  <c r="S46" i="30"/>
  <c r="AA17" i="30"/>
  <c r="R17" i="30"/>
  <c r="AJ91" i="30"/>
  <c r="AA91" i="30"/>
  <c r="K68" i="30"/>
  <c r="AI152" i="30"/>
  <c r="R152" i="30"/>
  <c r="D87" i="30"/>
  <c r="E107" i="30"/>
  <c r="AG56" i="30"/>
  <c r="AU36" i="30"/>
  <c r="V66" i="30"/>
  <c r="T64" i="30"/>
  <c r="AC86" i="30"/>
  <c r="P34" i="30"/>
  <c r="V62" i="30"/>
  <c r="AN80" i="30"/>
  <c r="L19" i="30"/>
  <c r="AJ57" i="30"/>
  <c r="O89" i="30"/>
  <c r="V103" i="30"/>
  <c r="AC112" i="30"/>
  <c r="BA98" i="30"/>
  <c r="AG98" i="30"/>
  <c r="BA69" i="30"/>
  <c r="AN53" i="30"/>
  <c r="R139" i="30"/>
  <c r="V15" i="30"/>
  <c r="J131" i="30"/>
  <c r="AJ83" i="30"/>
  <c r="AV77" i="30"/>
  <c r="AA151" i="30"/>
  <c r="J37" i="30"/>
  <c r="K65" i="30"/>
  <c r="AC77" i="30"/>
  <c r="AV26" i="30"/>
  <c r="BB141" i="30"/>
  <c r="L161" i="30"/>
  <c r="T140" i="30"/>
  <c r="AC140" i="30"/>
  <c r="K151" i="30"/>
  <c r="V77" i="30"/>
  <c r="V76" i="28"/>
  <c r="AA147" i="30"/>
  <c r="AA146" i="28"/>
  <c r="AV134" i="30"/>
  <c r="AV133" i="28"/>
  <c r="AU123" i="30"/>
  <c r="AU122" i="28"/>
  <c r="BB151" i="30"/>
  <c r="BB150" i="28"/>
  <c r="D26" i="30"/>
  <c r="D25" i="28"/>
  <c r="AA90" i="30"/>
  <c r="AA89" i="28"/>
  <c r="K30" i="30"/>
  <c r="K29" i="28"/>
  <c r="AC144" i="30"/>
  <c r="AC143" i="28"/>
  <c r="AI161" i="30"/>
  <c r="AI160" i="28"/>
  <c r="N123" i="30"/>
  <c r="N122" i="28"/>
  <c r="BI225" i="27"/>
  <c r="K70" i="17" s="1"/>
  <c r="AI69" i="28"/>
  <c r="BI312" i="27"/>
  <c r="K157" i="17" s="1"/>
  <c r="C156" i="28"/>
  <c r="BI182" i="27"/>
  <c r="K27" i="17" s="1"/>
  <c r="AI26" i="28"/>
  <c r="BI311" i="27"/>
  <c r="K156" i="17" s="1"/>
  <c r="C155" i="28"/>
  <c r="BI310" i="27"/>
  <c r="K155" i="17" s="1"/>
  <c r="C154" i="28"/>
  <c r="C37" i="30"/>
  <c r="C9" i="28"/>
  <c r="C154" i="30"/>
  <c r="AO318" i="27"/>
  <c r="AO317" i="27"/>
  <c r="AO479" i="27"/>
  <c r="AO478" i="27"/>
  <c r="AC87" i="30"/>
  <c r="U51" i="30"/>
  <c r="L26" i="30"/>
  <c r="M318" i="27"/>
  <c r="M317" i="27"/>
  <c r="AV318" i="27"/>
  <c r="AV317" i="27"/>
  <c r="P478" i="27"/>
  <c r="P318" i="27"/>
  <c r="P317" i="27"/>
  <c r="P479" i="27"/>
  <c r="N317" i="27"/>
  <c r="AK317" i="27"/>
  <c r="T317" i="27"/>
  <c r="AK318" i="27"/>
  <c r="T318" i="27"/>
  <c r="N318" i="27"/>
  <c r="AC317" i="27"/>
  <c r="AC318" i="27"/>
  <c r="AD479" i="27"/>
  <c r="AK479" i="27"/>
  <c r="AD478" i="27"/>
  <c r="AK478" i="27"/>
  <c r="AX321" i="28" l="1"/>
  <c r="BH94" i="30"/>
  <c r="AD321" i="28"/>
  <c r="BH127" i="30"/>
  <c r="BH81" i="30"/>
  <c r="AS321" i="28"/>
  <c r="BH48" i="30"/>
  <c r="BH96" i="30"/>
  <c r="BH85" i="30"/>
  <c r="BH125" i="30"/>
  <c r="BH150" i="30"/>
  <c r="BH13" i="30"/>
  <c r="BH121" i="30"/>
  <c r="BH136" i="30"/>
  <c r="BH110" i="30"/>
  <c r="BH24" i="30"/>
  <c r="BH44" i="30"/>
  <c r="BH95" i="30"/>
  <c r="BH158" i="30"/>
  <c r="BH94" i="28"/>
  <c r="M95" i="17" s="1"/>
  <c r="BH154" i="30"/>
  <c r="BH155" i="28"/>
  <c r="M156" i="17" s="1"/>
  <c r="BH98" i="28"/>
  <c r="M99" i="17" s="1"/>
  <c r="BH80" i="28"/>
  <c r="M81" i="17" s="1"/>
  <c r="BH126" i="28"/>
  <c r="M127" i="17" s="1"/>
  <c r="BH156" i="28"/>
  <c r="M157" i="17" s="1"/>
  <c r="BH154" i="28"/>
  <c r="M155" i="17" s="1"/>
  <c r="BH119" i="28"/>
  <c r="M120" i="17" s="1"/>
  <c r="BH157" i="28"/>
  <c r="M158" i="17" s="1"/>
  <c r="BH84" i="28"/>
  <c r="M85" i="17" s="1"/>
  <c r="BH121" i="28"/>
  <c r="M122" i="17" s="1"/>
  <c r="BH95" i="28"/>
  <c r="M96" i="17" s="1"/>
  <c r="BH124" i="28"/>
  <c r="M125" i="17" s="1"/>
  <c r="BH120" i="28"/>
  <c r="M121" i="17" s="1"/>
  <c r="BH149" i="28"/>
  <c r="M150" i="17" s="1"/>
  <c r="BH135" i="28"/>
  <c r="M136" i="17" s="1"/>
  <c r="BH93" i="28"/>
  <c r="M94" i="17" s="1"/>
  <c r="BH12" i="28"/>
  <c r="M13" i="17" s="1"/>
  <c r="BH23" i="28"/>
  <c r="M24" i="17" s="1"/>
  <c r="BH43" i="28"/>
  <c r="M44" i="17" s="1"/>
  <c r="BH109" i="28"/>
  <c r="M110" i="17" s="1"/>
  <c r="BH153" i="28"/>
  <c r="M154" i="17" s="1"/>
  <c r="BH47" i="28"/>
  <c r="M48" i="17" s="1"/>
  <c r="AP321" i="28"/>
  <c r="BH122" i="30"/>
  <c r="BH120" i="30"/>
  <c r="BJ120" i="30" s="1"/>
  <c r="BH99" i="30"/>
  <c r="BJ99" i="30" s="1"/>
  <c r="AH162" i="28"/>
  <c r="S162" i="28"/>
  <c r="S161" i="28"/>
  <c r="D69" i="30"/>
  <c r="AG162" i="28"/>
  <c r="AH161" i="28"/>
  <c r="AJ162" i="28"/>
  <c r="M162" i="28"/>
  <c r="P161" i="28"/>
  <c r="Q162" i="28"/>
  <c r="AJ161" i="28"/>
  <c r="P162" i="28"/>
  <c r="E161" i="28"/>
  <c r="N161" i="28"/>
  <c r="E162" i="28"/>
  <c r="AG161" i="28"/>
  <c r="Q161" i="28"/>
  <c r="AU161" i="28"/>
  <c r="M161" i="28"/>
  <c r="C157" i="30"/>
  <c r="BH157" i="30" s="1"/>
  <c r="BJ157" i="30" s="1"/>
  <c r="AC161" i="28"/>
  <c r="C10" i="30"/>
  <c r="D161" i="28"/>
  <c r="D162" i="28"/>
  <c r="AC162" i="28"/>
  <c r="AV161" i="28"/>
  <c r="AV162" i="28"/>
  <c r="C155" i="30"/>
  <c r="BH155" i="30" s="1"/>
  <c r="BJ155" i="30" s="1"/>
  <c r="AU162" i="28"/>
  <c r="AI162" i="28"/>
  <c r="AA161" i="28"/>
  <c r="AI161" i="28"/>
  <c r="AA162" i="28"/>
  <c r="C156" i="30"/>
  <c r="BH156" i="30" s="1"/>
  <c r="AI70" i="30"/>
  <c r="BH70" i="30" s="1"/>
  <c r="BH69" i="28"/>
  <c r="M70" i="17" s="1"/>
  <c r="AI27" i="30"/>
  <c r="BH27" i="30" s="1"/>
  <c r="BH26" i="28"/>
  <c r="M27" i="17" s="1"/>
  <c r="T479" i="27"/>
  <c r="T478" i="27"/>
  <c r="M478" i="27"/>
  <c r="W478" i="27"/>
  <c r="M479" i="27"/>
  <c r="AB478" i="27"/>
  <c r="AV479" i="27"/>
  <c r="W479" i="27"/>
  <c r="E317" i="27"/>
  <c r="AB479" i="27"/>
  <c r="AW479" i="27"/>
  <c r="AV478" i="27"/>
  <c r="E318" i="27"/>
  <c r="AW478" i="27"/>
  <c r="R317" i="27"/>
  <c r="AD317" i="27"/>
  <c r="R318" i="27"/>
  <c r="BC318" i="27"/>
  <c r="BC317" i="27"/>
  <c r="AD318" i="27"/>
  <c r="L317" i="27"/>
  <c r="L318" i="27"/>
  <c r="Q318" i="27"/>
  <c r="AB318" i="27"/>
  <c r="AJ479" i="27"/>
  <c r="BC479" i="27"/>
  <c r="AW317" i="27"/>
  <c r="F317" i="27"/>
  <c r="AC478" i="27"/>
  <c r="D479" i="27"/>
  <c r="BC478" i="27"/>
  <c r="F318" i="27"/>
  <c r="Q317" i="27"/>
  <c r="AW318" i="27"/>
  <c r="AJ478" i="27"/>
  <c r="AB317" i="27"/>
  <c r="AC479" i="27"/>
  <c r="D478" i="27"/>
  <c r="BB318" i="27"/>
  <c r="R479" i="27"/>
  <c r="V479" i="27"/>
  <c r="R478" i="27"/>
  <c r="V478" i="27"/>
  <c r="U317" i="27"/>
  <c r="O478" i="27"/>
  <c r="L478" i="27"/>
  <c r="BB317" i="27"/>
  <c r="U318" i="27"/>
  <c r="O479" i="27"/>
  <c r="S478" i="27"/>
  <c r="AH479" i="27"/>
  <c r="L479" i="27"/>
  <c r="W317" i="27"/>
  <c r="V317" i="27"/>
  <c r="S479" i="27"/>
  <c r="S317" i="27"/>
  <c r="AH478" i="27"/>
  <c r="S318" i="27"/>
  <c r="V318" i="27"/>
  <c r="O317" i="27"/>
  <c r="W318" i="27"/>
  <c r="F479" i="27"/>
  <c r="E479" i="27"/>
  <c r="AJ317" i="27"/>
  <c r="N478" i="27"/>
  <c r="E478" i="27"/>
  <c r="F478" i="27"/>
  <c r="AJ318" i="27"/>
  <c r="N479" i="27"/>
  <c r="O318" i="27"/>
  <c r="BB479" i="27"/>
  <c r="Q478" i="27"/>
  <c r="U478" i="27"/>
  <c r="U479" i="27"/>
  <c r="BB478" i="27"/>
  <c r="Q479" i="27"/>
  <c r="AB161" i="28"/>
  <c r="AB162" i="28"/>
  <c r="AN161" i="28"/>
  <c r="AN162" i="28"/>
  <c r="L162" i="28"/>
  <c r="V161" i="28"/>
  <c r="L161" i="28"/>
  <c r="N162" i="28"/>
  <c r="V162" i="28"/>
  <c r="O162" i="28"/>
  <c r="O161" i="28"/>
  <c r="J161" i="28"/>
  <c r="J162" i="28"/>
  <c r="T162" i="28"/>
  <c r="T161" i="28"/>
  <c r="U161" i="28"/>
  <c r="U162" i="28"/>
  <c r="R162" i="28"/>
  <c r="R161" i="28"/>
  <c r="K161" i="28"/>
  <c r="K162" i="28"/>
  <c r="BJ48" i="30" l="1"/>
  <c r="BJ85" i="30"/>
  <c r="BJ94" i="30"/>
  <c r="BJ13" i="30"/>
  <c r="BJ127" i="30"/>
  <c r="BJ122" i="30"/>
  <c r="BJ158" i="30"/>
  <c r="BJ154" i="30"/>
  <c r="BJ95" i="30"/>
  <c r="BJ125" i="30"/>
  <c r="BJ121" i="30"/>
  <c r="BJ156" i="30"/>
  <c r="BJ27" i="30"/>
  <c r="BJ70" i="30"/>
  <c r="AH318" i="27"/>
  <c r="AH317" i="27"/>
  <c r="BJ136" i="30" l="1"/>
  <c r="BJ110" i="30" l="1"/>
  <c r="AQ176" i="28"/>
  <c r="AF198" i="28"/>
  <c r="Z296" i="28"/>
  <c r="I277" i="28"/>
  <c r="AF223" i="28"/>
  <c r="AZ230" i="28"/>
  <c r="AU324" i="27"/>
  <c r="I274" i="28"/>
  <c r="AF221" i="28"/>
  <c r="I271" i="28"/>
  <c r="J324" i="27"/>
  <c r="BA324" i="27"/>
  <c r="AF318" i="28"/>
  <c r="I252" i="28"/>
  <c r="Z297" i="28"/>
  <c r="I275" i="28"/>
  <c r="AA163" i="27"/>
  <c r="Z294" i="28"/>
  <c r="AF220" i="28"/>
  <c r="AR324" i="27"/>
  <c r="AU163" i="27"/>
  <c r="I276" i="28"/>
  <c r="AR163" i="27"/>
  <c r="Z292" i="28"/>
  <c r="Z293" i="28"/>
  <c r="AG324" i="27"/>
  <c r="AQ184" i="28"/>
  <c r="BG252" i="28"/>
  <c r="AN163" i="27"/>
  <c r="BA163" i="27"/>
  <c r="AF171" i="28"/>
  <c r="BG247" i="28"/>
  <c r="I9" i="30"/>
  <c r="I261" i="28"/>
  <c r="AF304" i="28"/>
  <c r="AQ177" i="28"/>
  <c r="BH324" i="27"/>
  <c r="J163" i="27"/>
  <c r="AZ231" i="28"/>
  <c r="AF196" i="28"/>
  <c r="AT310" i="28"/>
  <c r="AT300" i="28"/>
  <c r="BH163" i="27"/>
  <c r="Z290" i="28"/>
  <c r="AQ179" i="28"/>
  <c r="AQ181" i="28"/>
  <c r="AA324" i="27"/>
  <c r="I213" i="28"/>
  <c r="AF222" i="28"/>
  <c r="Z300" i="28"/>
  <c r="I278" i="28"/>
  <c r="AZ228" i="28"/>
  <c r="AG163" i="27"/>
  <c r="AN324" i="27"/>
  <c r="I184" i="28"/>
  <c r="BH404" i="27" l="1"/>
  <c r="BI404" i="27" s="1"/>
  <c r="L88" i="17" s="1"/>
  <c r="AA454" i="27"/>
  <c r="AA453" i="27"/>
  <c r="BI453" i="27" s="1"/>
  <c r="L137" i="17" s="1"/>
  <c r="AA451" i="27"/>
  <c r="BI451" i="27" s="1"/>
  <c r="L135" i="17" s="1"/>
  <c r="AA450" i="27"/>
  <c r="BI450" i="27" s="1"/>
  <c r="L134" i="17" s="1"/>
  <c r="AA457" i="27"/>
  <c r="AA449" i="27"/>
  <c r="BI449" i="27" s="1"/>
  <c r="L133" i="17" s="1"/>
  <c r="AA447" i="27"/>
  <c r="BI447" i="27" s="1"/>
  <c r="L131" i="17" s="1"/>
  <c r="J326" i="27"/>
  <c r="J341" i="27"/>
  <c r="J370" i="27"/>
  <c r="BI370" i="27" s="1"/>
  <c r="L54" i="17" s="1"/>
  <c r="AU457" i="27"/>
  <c r="AU467" i="27"/>
  <c r="BI467" i="27" s="1"/>
  <c r="L151" i="17" s="1"/>
  <c r="AR341" i="27"/>
  <c r="AR333" i="27"/>
  <c r="BI333" i="27" s="1"/>
  <c r="L17" i="17" s="1"/>
  <c r="AR336" i="27"/>
  <c r="BI336" i="27" s="1"/>
  <c r="L20" i="17" s="1"/>
  <c r="AR338" i="27"/>
  <c r="BI338" i="27" s="1"/>
  <c r="L22" i="17" s="1"/>
  <c r="AR334" i="27"/>
  <c r="BI334" i="27" s="1"/>
  <c r="L18" i="17" s="1"/>
  <c r="BA388" i="27"/>
  <c r="BI388" i="27" s="1"/>
  <c r="L72" i="17" s="1"/>
  <c r="BA387" i="27"/>
  <c r="BI387" i="27" s="1"/>
  <c r="L71" i="17" s="1"/>
  <c r="BA385" i="27"/>
  <c r="BI385" i="27" s="1"/>
  <c r="L69" i="17" s="1"/>
  <c r="BA389" i="27"/>
  <c r="BI389" i="27" s="1"/>
  <c r="L73" i="17" s="1"/>
  <c r="AG328" i="27"/>
  <c r="BI328" i="27" s="1"/>
  <c r="L12" i="17" s="1"/>
  <c r="AG355" i="27"/>
  <c r="BI355" i="27" s="1"/>
  <c r="L39" i="17" s="1"/>
  <c r="AG326" i="27"/>
  <c r="AG461" i="27"/>
  <c r="BI461" i="27" s="1"/>
  <c r="L145" i="17" s="1"/>
  <c r="AG378" i="27"/>
  <c r="BI378" i="27" s="1"/>
  <c r="L62" i="17" s="1"/>
  <c r="AG476" i="27"/>
  <c r="BI476" i="27" s="1"/>
  <c r="L160" i="17" s="1"/>
  <c r="AG380" i="27"/>
  <c r="BI380" i="27" s="1"/>
  <c r="L64" i="17" s="1"/>
  <c r="AG379" i="27"/>
  <c r="BI379" i="27" s="1"/>
  <c r="L63" i="17" s="1"/>
  <c r="AG475" i="27"/>
  <c r="BI475" i="27" s="1"/>
  <c r="L159" i="17" s="1"/>
  <c r="AG377" i="27"/>
  <c r="BI377" i="27" s="1"/>
  <c r="L61" i="17" s="1"/>
  <c r="AG353" i="27"/>
  <c r="BI353" i="27" s="1"/>
  <c r="L37" i="17" s="1"/>
  <c r="AA293" i="27"/>
  <c r="AA292" i="27"/>
  <c r="Z136" i="28" s="1"/>
  <c r="Z137" i="30" s="1"/>
  <c r="AA290" i="27"/>
  <c r="Z134" i="28" s="1"/>
  <c r="Z135" i="30" s="1"/>
  <c r="AA289" i="27"/>
  <c r="Z133" i="28" s="1"/>
  <c r="Z134" i="30" s="1"/>
  <c r="AA296" i="27"/>
  <c r="Z140" i="28" s="1"/>
  <c r="Z141" i="30" s="1"/>
  <c r="AA288" i="27"/>
  <c r="BI288" i="27" s="1"/>
  <c r="K133" i="17" s="1"/>
  <c r="AA286" i="27"/>
  <c r="BI286" i="27" s="1"/>
  <c r="K131" i="17" s="1"/>
  <c r="BH243" i="27"/>
  <c r="BI243" i="27" s="1"/>
  <c r="K88" i="17" s="1"/>
  <c r="AR180" i="27"/>
  <c r="AR172" i="27"/>
  <c r="AQ16" i="28" s="1"/>
  <c r="AQ17" i="30" s="1"/>
  <c r="AR177" i="27"/>
  <c r="AQ21" i="28" s="1"/>
  <c r="AQ22" i="30" s="1"/>
  <c r="AR173" i="27"/>
  <c r="BI173" i="27" s="1"/>
  <c r="K18" i="17" s="1"/>
  <c r="AR175" i="27"/>
  <c r="AQ19" i="28" s="1"/>
  <c r="AQ20" i="30" s="1"/>
  <c r="BA227" i="27"/>
  <c r="BI227" i="27" s="1"/>
  <c r="K72" i="17" s="1"/>
  <c r="BA226" i="27"/>
  <c r="BI226" i="27" s="1"/>
  <c r="K71" i="17" s="1"/>
  <c r="BA228" i="27"/>
  <c r="BI228" i="27" s="1"/>
  <c r="K73" i="17" s="1"/>
  <c r="BA224" i="27"/>
  <c r="AZ68" i="28" s="1"/>
  <c r="AZ69" i="30" s="1"/>
  <c r="J165" i="27"/>
  <c r="J180" i="27"/>
  <c r="I24" i="28" s="1"/>
  <c r="I25" i="30" s="1"/>
  <c r="J209" i="27"/>
  <c r="I53" i="28" s="1"/>
  <c r="I54" i="30" s="1"/>
  <c r="AU296" i="27"/>
  <c r="AT140" i="28" s="1"/>
  <c r="AT141" i="30" s="1"/>
  <c r="AU306" i="27"/>
  <c r="BI306" i="27" s="1"/>
  <c r="K151" i="17" s="1"/>
  <c r="AG167" i="27"/>
  <c r="AG165" i="27"/>
  <c r="AG300" i="27"/>
  <c r="BI300" i="27" s="1"/>
  <c r="K145" i="17" s="1"/>
  <c r="AG216" i="27"/>
  <c r="BI216" i="27" s="1"/>
  <c r="K61" i="17" s="1"/>
  <c r="AG192" i="27"/>
  <c r="BI192" i="27" s="1"/>
  <c r="K37" i="17" s="1"/>
  <c r="AG315" i="27"/>
  <c r="AG219" i="27"/>
  <c r="BI219" i="27" s="1"/>
  <c r="K64" i="17" s="1"/>
  <c r="AG314" i="27"/>
  <c r="AG218" i="27"/>
  <c r="BI218" i="27" s="1"/>
  <c r="K63" i="17" s="1"/>
  <c r="AG194" i="27"/>
  <c r="AF38" i="28" s="1"/>
  <c r="AF39" i="30" s="1"/>
  <c r="AG217" i="27"/>
  <c r="AF61" i="28" s="1"/>
  <c r="AF62" i="30" s="1"/>
  <c r="BI477" i="27"/>
  <c r="L161" i="17" s="1"/>
  <c r="Z77" i="30"/>
  <c r="Z76" i="28"/>
  <c r="AP75" i="28"/>
  <c r="AP76" i="30"/>
  <c r="AR54" i="30"/>
  <c r="AR53" i="28"/>
  <c r="AY58" i="30"/>
  <c r="AY57" i="28"/>
  <c r="G64" i="28"/>
  <c r="G65" i="30"/>
  <c r="BE21" i="30"/>
  <c r="BE20" i="28"/>
  <c r="Z118" i="30"/>
  <c r="Z117" i="28"/>
  <c r="AY76" i="30"/>
  <c r="AY75" i="28"/>
  <c r="I29" i="30"/>
  <c r="I28" i="28"/>
  <c r="AM65" i="30"/>
  <c r="AM64" i="28"/>
  <c r="AD14" i="28"/>
  <c r="AD15" i="30"/>
  <c r="BG15" i="28"/>
  <c r="BG16" i="30"/>
  <c r="BE127" i="28"/>
  <c r="BE128" i="30"/>
  <c r="F40" i="30"/>
  <c r="F39" i="28"/>
  <c r="BI195" i="27"/>
  <c r="K40" i="17" s="1"/>
  <c r="BC86" i="28"/>
  <c r="BC87" i="30"/>
  <c r="BF161" i="30"/>
  <c r="BF160" i="28"/>
  <c r="H20" i="28"/>
  <c r="H21" i="30"/>
  <c r="BH198" i="28"/>
  <c r="N39" i="17" s="1"/>
  <c r="BD152" i="30"/>
  <c r="BD151" i="28"/>
  <c r="BC36" i="30"/>
  <c r="BC35" i="28"/>
  <c r="F39" i="30"/>
  <c r="F38" i="28"/>
  <c r="AT72" i="30"/>
  <c r="AT71" i="28"/>
  <c r="BF80" i="30"/>
  <c r="BF79" i="28"/>
  <c r="BI252" i="27"/>
  <c r="K97" i="17" s="1"/>
  <c r="F96" i="28"/>
  <c r="F97" i="30"/>
  <c r="H26" i="30"/>
  <c r="H25" i="28"/>
  <c r="AD56" i="30"/>
  <c r="AD55" i="28"/>
  <c r="AF41" i="28"/>
  <c r="AF42" i="30"/>
  <c r="AS22" i="28"/>
  <c r="AS23" i="30"/>
  <c r="H18" i="30"/>
  <c r="H17" i="28"/>
  <c r="H128" i="28"/>
  <c r="H129" i="30"/>
  <c r="G86" i="30"/>
  <c r="G85" i="28"/>
  <c r="H53" i="28"/>
  <c r="H54" i="30" s="1"/>
  <c r="AF129" i="28"/>
  <c r="AF130" i="30"/>
  <c r="AE88" i="30"/>
  <c r="AE87" i="28"/>
  <c r="BE139" i="30"/>
  <c r="BE138" i="28"/>
  <c r="Z45" i="28"/>
  <c r="Z46" i="30"/>
  <c r="AY29" i="30"/>
  <c r="AY28" i="28"/>
  <c r="AZ143" i="30"/>
  <c r="AZ142" i="28"/>
  <c r="AT119" i="30"/>
  <c r="AT118" i="28"/>
  <c r="BF84" i="30"/>
  <c r="BF83" i="28"/>
  <c r="H30" i="28"/>
  <c r="H31" i="30"/>
  <c r="AX116" i="28"/>
  <c r="AX117" i="30"/>
  <c r="AT71" i="30"/>
  <c r="AT70" i="28"/>
  <c r="Y77" i="30"/>
  <c r="Y76" i="28"/>
  <c r="AD73" i="28"/>
  <c r="AD74" i="30"/>
  <c r="AS161" i="30"/>
  <c r="AS160" i="28"/>
  <c r="Y153" i="30"/>
  <c r="Y152" i="28"/>
  <c r="BD23" i="30"/>
  <c r="BD22" i="28"/>
  <c r="AL118" i="28"/>
  <c r="AL119" i="30"/>
  <c r="AE26" i="30"/>
  <c r="AE25" i="28"/>
  <c r="AS55" i="28"/>
  <c r="AS56" i="30"/>
  <c r="AK143" i="30"/>
  <c r="AK142" i="28"/>
  <c r="AR51" i="30"/>
  <c r="AR50" i="28"/>
  <c r="AO56" i="28"/>
  <c r="AO57" i="30"/>
  <c r="X137" i="28"/>
  <c r="X138" i="30"/>
  <c r="AS81" i="28"/>
  <c r="AS82" i="30"/>
  <c r="Y86" i="28"/>
  <c r="Y87" i="30"/>
  <c r="AP53" i="30"/>
  <c r="AP52" i="28"/>
  <c r="G52" i="30"/>
  <c r="G51" i="28"/>
  <c r="F99" i="28"/>
  <c r="F100" i="30"/>
  <c r="BI255" i="27"/>
  <c r="K100" i="17" s="1"/>
  <c r="AQ39" i="28"/>
  <c r="AQ40" i="30"/>
  <c r="H92" i="28"/>
  <c r="H93" i="30"/>
  <c r="AX34" i="30"/>
  <c r="AX33" i="28"/>
  <c r="H137" i="30"/>
  <c r="H136" i="28"/>
  <c r="AD139" i="30"/>
  <c r="AD138" i="28"/>
  <c r="AL28" i="30"/>
  <c r="AL27" i="28"/>
  <c r="AT38" i="28"/>
  <c r="AT39" i="30"/>
  <c r="BI373" i="27"/>
  <c r="L57" i="17" s="1"/>
  <c r="AM52" i="28"/>
  <c r="AM53" i="30"/>
  <c r="AM19" i="30"/>
  <c r="AM18" i="28"/>
  <c r="AO137" i="30"/>
  <c r="AO136" i="28"/>
  <c r="AD31" i="28"/>
  <c r="AD32" i="30"/>
  <c r="AR51" i="28"/>
  <c r="AR52" i="30"/>
  <c r="AT142" i="28"/>
  <c r="AT143" i="30"/>
  <c r="BE81" i="28"/>
  <c r="BE82" i="30"/>
  <c r="AD60" i="30"/>
  <c r="AD59" i="28"/>
  <c r="AK61" i="30"/>
  <c r="AK60" i="28"/>
  <c r="AS22" i="30"/>
  <c r="AS21" i="28"/>
  <c r="AX108" i="30"/>
  <c r="AX107" i="28"/>
  <c r="AY134" i="28"/>
  <c r="AY135" i="30"/>
  <c r="AP24" i="28"/>
  <c r="AP25" i="30" s="1"/>
  <c r="W62" i="30"/>
  <c r="W61" i="28"/>
  <c r="BD55" i="28"/>
  <c r="BD56" i="30"/>
  <c r="H143" i="28"/>
  <c r="H144" i="30"/>
  <c r="AL73" i="28"/>
  <c r="AL74" i="30"/>
  <c r="AP115" i="30"/>
  <c r="AP114" i="28"/>
  <c r="AL59" i="30"/>
  <c r="AL58" i="28"/>
  <c r="X73" i="28"/>
  <c r="X74" i="30"/>
  <c r="BD161" i="30"/>
  <c r="BD160" i="28"/>
  <c r="AE118" i="28"/>
  <c r="AE119" i="30"/>
  <c r="X71" i="30"/>
  <c r="X70" i="28"/>
  <c r="G60" i="30"/>
  <c r="G59" i="28"/>
  <c r="BG68" i="30"/>
  <c r="BG67" i="28"/>
  <c r="AQ111" i="30"/>
  <c r="AQ110" i="28"/>
  <c r="AR73" i="28"/>
  <c r="AR74" i="30"/>
  <c r="AD90" i="28"/>
  <c r="AD91" i="30"/>
  <c r="AE28" i="28"/>
  <c r="AE29" i="30"/>
  <c r="BE14" i="30"/>
  <c r="BE13" i="28"/>
  <c r="BI356" i="27"/>
  <c r="L40" i="17" s="1"/>
  <c r="AZ37" i="28"/>
  <c r="AZ38" i="30"/>
  <c r="Z118" i="28"/>
  <c r="Z119" i="30"/>
  <c r="BC41" i="28"/>
  <c r="BC42" i="30"/>
  <c r="AF59" i="28"/>
  <c r="AF60" i="30"/>
  <c r="AD151" i="30"/>
  <c r="AD150" i="28"/>
  <c r="BD28" i="30"/>
  <c r="BD27" i="28"/>
  <c r="Z92" i="28"/>
  <c r="Z93" i="30"/>
  <c r="BF40" i="30"/>
  <c r="BF39" i="28"/>
  <c r="AS150" i="28"/>
  <c r="AS151" i="30" s="1"/>
  <c r="AM41" i="30"/>
  <c r="AM40" i="28"/>
  <c r="AQ127" i="28"/>
  <c r="AQ128" i="30"/>
  <c r="AQ56" i="30"/>
  <c r="AQ55" i="28"/>
  <c r="BE98" i="30"/>
  <c r="BE97" i="28"/>
  <c r="Y100" i="30"/>
  <c r="Y99" i="28"/>
  <c r="AF55" i="30"/>
  <c r="AF54" i="28"/>
  <c r="I16" i="28"/>
  <c r="I17" i="30"/>
  <c r="AZ87" i="30"/>
  <c r="AZ86" i="28"/>
  <c r="AY113" i="28"/>
  <c r="AY114" i="30"/>
  <c r="AE142" i="30"/>
  <c r="AE141" i="28"/>
  <c r="F29" i="28"/>
  <c r="F30" i="30"/>
  <c r="BI185" i="27"/>
  <c r="K30" i="17" s="1"/>
  <c r="H33" i="28"/>
  <c r="H34" i="30"/>
  <c r="I55" i="30"/>
  <c r="I54" i="28"/>
  <c r="AZ132" i="28"/>
  <c r="AZ133" i="30"/>
  <c r="AP86" i="30"/>
  <c r="AP85" i="28"/>
  <c r="AS83" i="30"/>
  <c r="AS82" i="28"/>
  <c r="BG97" i="28"/>
  <c r="BG98" i="30"/>
  <c r="BD109" i="30"/>
  <c r="BD108" i="28"/>
  <c r="AS33" i="28"/>
  <c r="AS34" i="30"/>
  <c r="AL153" i="30"/>
  <c r="AL152" i="28"/>
  <c r="AO18" i="28"/>
  <c r="AO19" i="30"/>
  <c r="G161" i="30"/>
  <c r="G160" i="28"/>
  <c r="W22" i="28"/>
  <c r="W23" i="30"/>
  <c r="BI330" i="27"/>
  <c r="L14" i="17" s="1"/>
  <c r="BG100" i="28"/>
  <c r="BG101" i="30"/>
  <c r="F143" i="30"/>
  <c r="BI298" i="27"/>
  <c r="K143" i="17" s="1"/>
  <c r="F142" i="28"/>
  <c r="X68" i="28"/>
  <c r="X69" i="30"/>
  <c r="AR45" i="28"/>
  <c r="AR46" i="30"/>
  <c r="BC114" i="28"/>
  <c r="BC115" i="30"/>
  <c r="F28" i="28"/>
  <c r="F29" i="30"/>
  <c r="BI184" i="27"/>
  <c r="K29" i="17" s="1"/>
  <c r="AY30" i="28"/>
  <c r="AY31" i="30"/>
  <c r="BD26" i="30"/>
  <c r="BD25" i="28"/>
  <c r="BG122" i="28"/>
  <c r="BG123" i="30"/>
  <c r="BE74" i="28"/>
  <c r="BE75" i="30"/>
  <c r="AY60" i="30"/>
  <c r="AY59" i="28"/>
  <c r="F24" i="28"/>
  <c r="F25" i="30" s="1"/>
  <c r="BF132" i="28"/>
  <c r="BF133" i="30"/>
  <c r="BE130" i="28"/>
  <c r="BE131" i="30"/>
  <c r="AZ57" i="28"/>
  <c r="AZ58" i="30"/>
  <c r="AO115" i="28"/>
  <c r="AO116" i="30"/>
  <c r="AQ31" i="28"/>
  <c r="AQ32" i="30"/>
  <c r="BG52" i="28"/>
  <c r="BG53" i="30"/>
  <c r="BD47" i="30"/>
  <c r="BD46" i="28"/>
  <c r="BG144" i="30"/>
  <c r="BG143" i="28"/>
  <c r="G147" i="30"/>
  <c r="G146" i="28"/>
  <c r="AY115" i="28"/>
  <c r="AY116" i="30"/>
  <c r="G136" i="28"/>
  <c r="G137" i="30"/>
  <c r="H148" i="28"/>
  <c r="H149" i="30"/>
  <c r="BI364" i="27"/>
  <c r="L48" i="17" s="1"/>
  <c r="AT16" i="28"/>
  <c r="AT17" i="30"/>
  <c r="AM136" i="28"/>
  <c r="AM137" i="30"/>
  <c r="BF136" i="28"/>
  <c r="BF137" i="30"/>
  <c r="AY26" i="30"/>
  <c r="AY25" i="28"/>
  <c r="I145" i="28"/>
  <c r="I146" i="30"/>
  <c r="BE128" i="28"/>
  <c r="BE129" i="30"/>
  <c r="BD33" i="28"/>
  <c r="BD34" i="30"/>
  <c r="BD98" i="30"/>
  <c r="BD97" i="28"/>
  <c r="I130" i="28"/>
  <c r="I131" i="30"/>
  <c r="AL124" i="30"/>
  <c r="AL123" i="28"/>
  <c r="AR122" i="28"/>
  <c r="AR123" i="30"/>
  <c r="AE89" i="28"/>
  <c r="AE90" i="30"/>
  <c r="H117" i="28"/>
  <c r="H118" i="30" s="1"/>
  <c r="AE40" i="28"/>
  <c r="AE41" i="30"/>
  <c r="X144" i="30"/>
  <c r="X143" i="28"/>
  <c r="AK101" i="30"/>
  <c r="AK100" i="28"/>
  <c r="H145" i="30"/>
  <c r="H144" i="28"/>
  <c r="F148" i="30"/>
  <c r="F147" i="28"/>
  <c r="BI303" i="27"/>
  <c r="K148" i="17" s="1"/>
  <c r="G21" i="30"/>
  <c r="G20" i="28"/>
  <c r="X15" i="28"/>
  <c r="X16" i="30"/>
  <c r="BF88" i="28"/>
  <c r="BF89" i="30" s="1"/>
  <c r="BE73" i="28"/>
  <c r="BE74" i="30"/>
  <c r="Y70" i="28"/>
  <c r="Y71" i="30"/>
  <c r="AK57" i="30"/>
  <c r="AK56" i="28"/>
  <c r="G70" i="28"/>
  <c r="G71" i="30"/>
  <c r="X29" i="28"/>
  <c r="X30" i="30"/>
  <c r="G129" i="28"/>
  <c r="G130" i="30"/>
  <c r="BE97" i="30"/>
  <c r="BE96" i="28"/>
  <c r="BE65" i="30"/>
  <c r="BE64" i="28"/>
  <c r="AM50" i="30"/>
  <c r="AM49" i="28"/>
  <c r="AT30" i="30"/>
  <c r="AT29" i="28"/>
  <c r="AP153" i="30"/>
  <c r="AP152" i="28"/>
  <c r="BE117" i="28"/>
  <c r="BE118" i="30"/>
  <c r="AL131" i="30"/>
  <c r="AL130" i="28"/>
  <c r="AS128" i="28"/>
  <c r="AS129" i="30"/>
  <c r="Y317" i="27"/>
  <c r="Y318" i="27"/>
  <c r="X10" i="28"/>
  <c r="X11" i="30"/>
  <c r="AY13" i="28"/>
  <c r="AY14" i="30"/>
  <c r="AO91" i="28"/>
  <c r="AO92" i="30"/>
  <c r="I110" i="28"/>
  <c r="I111" i="30"/>
  <c r="AR109" i="30"/>
  <c r="AR108" i="28"/>
  <c r="BD117" i="30"/>
  <c r="BD116" i="28"/>
  <c r="AF46" i="30"/>
  <c r="AF45" i="28"/>
  <c r="BG38" i="30"/>
  <c r="BG37" i="28"/>
  <c r="X116" i="30"/>
  <c r="X115" i="28"/>
  <c r="AX79" i="30"/>
  <c r="AX78" i="28"/>
  <c r="AR131" i="30"/>
  <c r="AR130" i="28"/>
  <c r="AP160" i="28"/>
  <c r="AP161" i="30"/>
  <c r="I102" i="30"/>
  <c r="I101" i="28"/>
  <c r="G111" i="30"/>
  <c r="G110" i="28"/>
  <c r="AP77" i="28"/>
  <c r="AP78" i="30"/>
  <c r="AT52" i="28"/>
  <c r="AT53" i="30"/>
  <c r="AL25" i="28"/>
  <c r="AL26" i="30"/>
  <c r="I15" i="30"/>
  <c r="I14" i="28"/>
  <c r="F78" i="30"/>
  <c r="BI233" i="27"/>
  <c r="K78" i="17" s="1"/>
  <c r="F77" i="28"/>
  <c r="AL21" i="30"/>
  <c r="AL20" i="28"/>
  <c r="AS85" i="28"/>
  <c r="AS86" i="30"/>
  <c r="G114" i="28"/>
  <c r="G115" i="30"/>
  <c r="AR49" i="30"/>
  <c r="AR48" i="28"/>
  <c r="I86" i="28"/>
  <c r="I87" i="30"/>
  <c r="BG59" i="30"/>
  <c r="BG58" i="28"/>
  <c r="H161" i="30"/>
  <c r="H160" i="28"/>
  <c r="G114" i="30"/>
  <c r="G113" i="28"/>
  <c r="X44" i="28"/>
  <c r="X45" i="30"/>
  <c r="AY74" i="28"/>
  <c r="AY75" i="30"/>
  <c r="BF43" i="30"/>
  <c r="BF42" i="28"/>
  <c r="X102" i="28"/>
  <c r="X103" i="30"/>
  <c r="AQ82" i="28"/>
  <c r="AQ83" i="30"/>
  <c r="AO140" i="30"/>
  <c r="AO139" i="28"/>
  <c r="G92" i="28"/>
  <c r="G93" i="30" s="1"/>
  <c r="Z39" i="28"/>
  <c r="Z40" i="30"/>
  <c r="X45" i="28"/>
  <c r="X46" i="30"/>
  <c r="AX80" i="30"/>
  <c r="AX79" i="28"/>
  <c r="AE38" i="28"/>
  <c r="AE39" i="30" s="1"/>
  <c r="AY122" i="28"/>
  <c r="AY123" i="30"/>
  <c r="Z51" i="28"/>
  <c r="Z52" i="30"/>
  <c r="G112" i="30"/>
  <c r="G111" i="28"/>
  <c r="AZ26" i="30"/>
  <c r="AZ25" i="28"/>
  <c r="AD44" i="28"/>
  <c r="AD45" i="30"/>
  <c r="Z35" i="28"/>
  <c r="Z36" i="30"/>
  <c r="AQ68" i="28"/>
  <c r="AQ69" i="30"/>
  <c r="BG60" i="30"/>
  <c r="BG59" i="28"/>
  <c r="AY51" i="30"/>
  <c r="AY50" i="28"/>
  <c r="AS108" i="28"/>
  <c r="AS109" i="30"/>
  <c r="AS106" i="30"/>
  <c r="AS105" i="28"/>
  <c r="AS44" i="28"/>
  <c r="AS45" i="30"/>
  <c r="BG103" i="30"/>
  <c r="BG102" i="28"/>
  <c r="Z17" i="30"/>
  <c r="Z16" i="28"/>
  <c r="BF102" i="28"/>
  <c r="BF103" i="30"/>
  <c r="AZ15" i="30"/>
  <c r="AZ14" i="28"/>
  <c r="BH261" i="28"/>
  <c r="N102" i="17" s="1"/>
  <c r="AE30" i="30"/>
  <c r="AE29" i="28"/>
  <c r="BI365" i="27"/>
  <c r="L49" i="17" s="1"/>
  <c r="AQ108" i="28"/>
  <c r="AQ109" i="30"/>
  <c r="AX135" i="30"/>
  <c r="AX134" i="28"/>
  <c r="BI359" i="27"/>
  <c r="L43" i="17" s="1"/>
  <c r="AQ143" i="28"/>
  <c r="AQ144" i="30"/>
  <c r="Z22" i="28"/>
  <c r="Z23" i="30"/>
  <c r="AY18" i="28"/>
  <c r="AY19" i="30"/>
  <c r="G57" i="30"/>
  <c r="G56" i="28"/>
  <c r="BF53" i="30"/>
  <c r="BF52" i="28"/>
  <c r="AP51" i="30"/>
  <c r="AP50" i="28"/>
  <c r="AF91" i="30"/>
  <c r="AF90" i="28"/>
  <c r="AO48" i="28"/>
  <c r="AO49" i="30"/>
  <c r="G48" i="28"/>
  <c r="G49" i="30"/>
  <c r="AP16" i="30"/>
  <c r="AP15" i="28"/>
  <c r="Z147" i="28"/>
  <c r="Z148" i="30"/>
  <c r="F92" i="28"/>
  <c r="BI248" i="27"/>
  <c r="K93" i="17" s="1"/>
  <c r="F93" i="30"/>
  <c r="AZ93" i="30"/>
  <c r="AZ92" i="28"/>
  <c r="AZ106" i="30"/>
  <c r="AZ105" i="28"/>
  <c r="AT161" i="30"/>
  <c r="AT160" i="28"/>
  <c r="AM60" i="30"/>
  <c r="AM59" i="28"/>
  <c r="BG40" i="30"/>
  <c r="BG39" i="28"/>
  <c r="AZ40" i="28"/>
  <c r="AZ41" i="30"/>
  <c r="BC119" i="30"/>
  <c r="BC118" i="28"/>
  <c r="BF67" i="30"/>
  <c r="BF66" i="28"/>
  <c r="AO37" i="30"/>
  <c r="AO36" i="28"/>
  <c r="I62" i="28"/>
  <c r="I63" i="30"/>
  <c r="AM43" i="30"/>
  <c r="AM42" i="28"/>
  <c r="AY90" i="28"/>
  <c r="AY91" i="30"/>
  <c r="AZ138" i="28"/>
  <c r="AZ139" i="30"/>
  <c r="AO131" i="28"/>
  <c r="AO132" i="30"/>
  <c r="AZ103" i="28"/>
  <c r="AZ104" i="30"/>
  <c r="AM148" i="28"/>
  <c r="AM149" i="30"/>
  <c r="W30" i="28"/>
  <c r="W31" i="30"/>
  <c r="AY145" i="28"/>
  <c r="AY146" i="30"/>
  <c r="AF40" i="30"/>
  <c r="AF39" i="28"/>
  <c r="F40" i="28"/>
  <c r="BI196" i="27"/>
  <c r="K41" i="17" s="1"/>
  <c r="F41" i="30"/>
  <c r="BF90" i="28"/>
  <c r="BF91" i="30"/>
  <c r="BF66" i="30"/>
  <c r="BF65" i="28"/>
  <c r="BI366" i="27"/>
  <c r="L50" i="17" s="1"/>
  <c r="AQ108" i="30"/>
  <c r="AQ107" i="28"/>
  <c r="Y65" i="28"/>
  <c r="Y66" i="30"/>
  <c r="AS139" i="28"/>
  <c r="AS140" i="30"/>
  <c r="AF115" i="30"/>
  <c r="AF114" i="28"/>
  <c r="AK71" i="30"/>
  <c r="AK70" i="28"/>
  <c r="AE92" i="28"/>
  <c r="AE93" i="30"/>
  <c r="AF128" i="28"/>
  <c r="AF129" i="30"/>
  <c r="AX144" i="28"/>
  <c r="AX145" i="30"/>
  <c r="W81" i="28"/>
  <c r="W82" i="30"/>
  <c r="F132" i="28"/>
  <c r="F133" i="30"/>
  <c r="AT29" i="30"/>
  <c r="AT28" i="28"/>
  <c r="H83" i="30"/>
  <c r="H82" i="28"/>
  <c r="AY161" i="30"/>
  <c r="AY160" i="28"/>
  <c r="AD20" i="30"/>
  <c r="AD19" i="28"/>
  <c r="AQ29" i="30"/>
  <c r="AQ28" i="28"/>
  <c r="AF149" i="30"/>
  <c r="AF148" i="28"/>
  <c r="AX132" i="30"/>
  <c r="AX131" i="28"/>
  <c r="AS49" i="28"/>
  <c r="AS50" i="30"/>
  <c r="BC57" i="30"/>
  <c r="BC56" i="28"/>
  <c r="AF79" i="28"/>
  <c r="AF80" i="30"/>
  <c r="AK43" i="30"/>
  <c r="AK42" i="28"/>
  <c r="BI445" i="27"/>
  <c r="L129" i="17" s="1"/>
  <c r="AL100" i="28"/>
  <c r="AL101" i="30"/>
  <c r="AQ128" i="28"/>
  <c r="AQ129" i="30"/>
  <c r="AK131" i="30"/>
  <c r="AK130" i="28"/>
  <c r="X128" i="28"/>
  <c r="X129" i="30"/>
  <c r="AF16" i="28"/>
  <c r="AF17" i="30"/>
  <c r="Y51" i="28"/>
  <c r="Y52" i="30"/>
  <c r="AP317" i="27"/>
  <c r="AO10" i="28"/>
  <c r="AO11" i="30"/>
  <c r="AP318" i="27"/>
  <c r="AT51" i="30"/>
  <c r="AT50" i="28"/>
  <c r="W15" i="28"/>
  <c r="W16" i="30"/>
  <c r="AS117" i="28"/>
  <c r="AS118" i="30"/>
  <c r="H29" i="28"/>
  <c r="H30" i="30"/>
  <c r="BH247" i="28"/>
  <c r="N88" i="17" s="1"/>
  <c r="BC57" i="28"/>
  <c r="BC58" i="30"/>
  <c r="BF140" i="30"/>
  <c r="BF139" i="28"/>
  <c r="AK55" i="28"/>
  <c r="AK56" i="30"/>
  <c r="BE42" i="30"/>
  <c r="BE41" i="28"/>
  <c r="I107" i="28"/>
  <c r="I108" i="30"/>
  <c r="BE58" i="28"/>
  <c r="BE59" i="30"/>
  <c r="AP145" i="28"/>
  <c r="AP146" i="30"/>
  <c r="BF46" i="28"/>
  <c r="BF47" i="30"/>
  <c r="BE115" i="28"/>
  <c r="BE116" i="30"/>
  <c r="BD142" i="28"/>
  <c r="BD143" i="30"/>
  <c r="AM39" i="30"/>
  <c r="AM38" i="28"/>
  <c r="I82" i="30"/>
  <c r="I81" i="28"/>
  <c r="AR49" i="28"/>
  <c r="AR50" i="30"/>
  <c r="BD102" i="30"/>
  <c r="BD101" i="28"/>
  <c r="AS145" i="28"/>
  <c r="AS146" i="30"/>
  <c r="AF317" i="27"/>
  <c r="AF318" i="27"/>
  <c r="AE11" i="30"/>
  <c r="AE10" i="28"/>
  <c r="H71" i="30"/>
  <c r="H70" i="28"/>
  <c r="AY54" i="28"/>
  <c r="AY55" i="30"/>
  <c r="AP17" i="28"/>
  <c r="AP18" i="30"/>
  <c r="BI239" i="27"/>
  <c r="K84" i="17" s="1"/>
  <c r="F83" i="28"/>
  <c r="F84" i="30"/>
  <c r="BF129" i="28"/>
  <c r="BF130" i="30"/>
  <c r="H78" i="30"/>
  <c r="H77" i="28"/>
  <c r="AF108" i="30"/>
  <c r="AF107" i="28"/>
  <c r="BH196" i="28"/>
  <c r="N37" i="17" s="1"/>
  <c r="AO109" i="30"/>
  <c r="AO108" i="28"/>
  <c r="H55" i="28"/>
  <c r="H56" i="30"/>
  <c r="AS58" i="30"/>
  <c r="AS57" i="28"/>
  <c r="AT47" i="30"/>
  <c r="AT46" i="28"/>
  <c r="AR132" i="28"/>
  <c r="AR133" i="30"/>
  <c r="W56" i="28"/>
  <c r="W57" i="30"/>
  <c r="AZ102" i="30"/>
  <c r="AZ101" i="28"/>
  <c r="AK78" i="30"/>
  <c r="AK77" i="28"/>
  <c r="AS26" i="30"/>
  <c r="AS25" i="28"/>
  <c r="X78" i="28"/>
  <c r="X79" i="30"/>
  <c r="X99" i="28"/>
  <c r="X100" i="30"/>
  <c r="Y84" i="30"/>
  <c r="Y83" i="28"/>
  <c r="AF71" i="30"/>
  <c r="AF70" i="28"/>
  <c r="AO18" i="30"/>
  <c r="AO17" i="28"/>
  <c r="AY147" i="30"/>
  <c r="AY146" i="28"/>
  <c r="BD72" i="30"/>
  <c r="BD71" i="28"/>
  <c r="BE160" i="28"/>
  <c r="BE161" i="30"/>
  <c r="Z67" i="30"/>
  <c r="Z66" i="28"/>
  <c r="AS53" i="30"/>
  <c r="AS52" i="28"/>
  <c r="W42" i="30"/>
  <c r="W41" i="28"/>
  <c r="BH300" i="28"/>
  <c r="N141" i="17" s="1"/>
  <c r="G45" i="28"/>
  <c r="G46" i="30"/>
  <c r="BE101" i="30"/>
  <c r="BE100" i="28"/>
  <c r="AF112" i="30"/>
  <c r="AF111" i="28"/>
  <c r="AQ152" i="28"/>
  <c r="AQ153" i="30"/>
  <c r="AL57" i="30"/>
  <c r="AL56" i="28"/>
  <c r="Z74" i="28"/>
  <c r="Z75" i="30"/>
  <c r="AQ124" i="30"/>
  <c r="AQ123" i="28"/>
  <c r="AX115" i="28"/>
  <c r="AX116" i="30"/>
  <c r="F138" i="28"/>
  <c r="F139" i="30"/>
  <c r="BI294" i="27"/>
  <c r="K139" i="17" s="1"/>
  <c r="AZ28" i="28"/>
  <c r="AZ29" i="30"/>
  <c r="AL14" i="30"/>
  <c r="AL13" i="28"/>
  <c r="BI426" i="27"/>
  <c r="L110" i="17" s="1"/>
  <c r="AD64" i="30"/>
  <c r="AD63" i="28"/>
  <c r="AX50" i="30"/>
  <c r="AX49" i="28"/>
  <c r="AQ114" i="30"/>
  <c r="AQ113" i="28"/>
  <c r="AO86" i="28"/>
  <c r="AO87" i="30"/>
  <c r="AT56" i="28"/>
  <c r="AT57" i="30"/>
  <c r="G84" i="30"/>
  <c r="G83" i="28"/>
  <c r="W90" i="30"/>
  <c r="W89" i="28"/>
  <c r="BH271" i="28"/>
  <c r="N112" i="17" s="1"/>
  <c r="AD112" i="28"/>
  <c r="AD113" i="30"/>
  <c r="AQ52" i="30"/>
  <c r="AQ51" i="28"/>
  <c r="AQ132" i="30"/>
  <c r="AQ131" i="28"/>
  <c r="AM89" i="28"/>
  <c r="AM90" i="30"/>
  <c r="X79" i="28"/>
  <c r="X80" i="30"/>
  <c r="Y14" i="30"/>
  <c r="Y13" i="28"/>
  <c r="H129" i="28"/>
  <c r="H130" i="30"/>
  <c r="BI455" i="27"/>
  <c r="L139" i="17" s="1"/>
  <c r="H60" i="30"/>
  <c r="H59" i="28"/>
  <c r="AM14" i="28"/>
  <c r="AM15" i="30"/>
  <c r="Z79" i="28"/>
  <c r="Z80" i="30"/>
  <c r="AK53" i="28"/>
  <c r="AK54" i="30"/>
  <c r="BD83" i="30"/>
  <c r="BD82" i="28"/>
  <c r="Y39" i="28"/>
  <c r="Y40" i="30"/>
  <c r="BI429" i="27"/>
  <c r="L113" i="17" s="1"/>
  <c r="Y87" i="28"/>
  <c r="Y88" i="30"/>
  <c r="AD51" i="28"/>
  <c r="AD52" i="30"/>
  <c r="F92" i="30"/>
  <c r="F91" i="28"/>
  <c r="BI247" i="27"/>
  <c r="K92" i="17" s="1"/>
  <c r="AE41" i="28"/>
  <c r="AE42" i="30"/>
  <c r="H104" i="30"/>
  <c r="H103" i="28"/>
  <c r="AR68" i="28"/>
  <c r="AR69" i="30"/>
  <c r="BG60" i="28"/>
  <c r="BG61" i="30"/>
  <c r="I123" i="28"/>
  <c r="I124" i="30"/>
  <c r="AP103" i="28"/>
  <c r="AP104" i="30"/>
  <c r="X75" i="28"/>
  <c r="X76" i="30"/>
  <c r="W53" i="30"/>
  <c r="W52" i="28"/>
  <c r="X64" i="30"/>
  <c r="X63" i="28"/>
  <c r="G112" i="28"/>
  <c r="G113" i="30"/>
  <c r="G115" i="28"/>
  <c r="G116" i="30"/>
  <c r="BG84" i="30"/>
  <c r="BG83" i="28"/>
  <c r="F129" i="28"/>
  <c r="F130" i="30"/>
  <c r="BI285" i="27"/>
  <c r="K130" i="17" s="1"/>
  <c r="W107" i="30"/>
  <c r="W106" i="28"/>
  <c r="AL79" i="28"/>
  <c r="AL80" i="30"/>
  <c r="AO74" i="30"/>
  <c r="AO73" i="28"/>
  <c r="BC32" i="30"/>
  <c r="BC31" i="28"/>
  <c r="X114" i="30"/>
  <c r="X113" i="28"/>
  <c r="AD103" i="30"/>
  <c r="AD102" i="28"/>
  <c r="Z139" i="30"/>
  <c r="Z138" i="28"/>
  <c r="AX64" i="28"/>
  <c r="AX65" i="30"/>
  <c r="AK83" i="30"/>
  <c r="AK82" i="28"/>
  <c r="AO65" i="30"/>
  <c r="AO64" i="28"/>
  <c r="AE146" i="28"/>
  <c r="AE147" i="30"/>
  <c r="AT147" i="30"/>
  <c r="AT146" i="28"/>
  <c r="H44" i="28"/>
  <c r="H45" i="30"/>
  <c r="Z11" i="28"/>
  <c r="Z12" i="30"/>
  <c r="H141" i="30"/>
  <c r="H140" i="28"/>
  <c r="BE28" i="30"/>
  <c r="BE27" i="28"/>
  <c r="AK57" i="28"/>
  <c r="AK58" i="30"/>
  <c r="Z145" i="30"/>
  <c r="Z144" i="28"/>
  <c r="AQ42" i="28"/>
  <c r="AQ43" i="30"/>
  <c r="AS18" i="28"/>
  <c r="AS19" i="30"/>
  <c r="AY102" i="30"/>
  <c r="AY101" i="28"/>
  <c r="F116" i="30"/>
  <c r="F115" i="28"/>
  <c r="BI271" i="27"/>
  <c r="K116" i="17" s="1"/>
  <c r="X18" i="30"/>
  <c r="X17" i="28"/>
  <c r="G68" i="28"/>
  <c r="G69" i="30"/>
  <c r="AR102" i="28"/>
  <c r="AR103" i="30"/>
  <c r="X119" i="30"/>
  <c r="X118" i="28"/>
  <c r="I101" i="30"/>
  <c r="I100" i="28"/>
  <c r="BD478" i="27"/>
  <c r="BD479" i="27"/>
  <c r="BD149" i="30"/>
  <c r="BD148" i="28"/>
  <c r="AD142" i="28"/>
  <c r="AD143" i="30"/>
  <c r="AE23" i="30"/>
  <c r="AE22" i="28"/>
  <c r="AT114" i="30"/>
  <c r="AT113" i="28"/>
  <c r="AR132" i="30"/>
  <c r="AR131" i="28"/>
  <c r="BE147" i="28"/>
  <c r="BE148" i="30"/>
  <c r="G83" i="30"/>
  <c r="G82" i="28"/>
  <c r="AT83" i="30"/>
  <c r="AT82" i="28"/>
  <c r="AO29" i="30"/>
  <c r="AO28" i="28"/>
  <c r="AT11" i="28"/>
  <c r="AT12" i="30"/>
  <c r="X132" i="30"/>
  <c r="X131" i="28"/>
  <c r="AY108" i="28"/>
  <c r="AY109" i="30"/>
  <c r="BG88" i="28"/>
  <c r="BG89" i="30"/>
  <c r="AQ145" i="30"/>
  <c r="AQ144" i="28"/>
  <c r="AZ114" i="28"/>
  <c r="AZ115" i="30"/>
  <c r="I79" i="30"/>
  <c r="I78" i="28"/>
  <c r="AY124" i="30"/>
  <c r="AY123" i="28"/>
  <c r="BE39" i="30"/>
  <c r="BE38" i="28"/>
  <c r="BD38" i="30"/>
  <c r="BD37" i="28"/>
  <c r="AK29" i="30"/>
  <c r="AK28" i="28"/>
  <c r="AX14" i="30"/>
  <c r="AX13" i="28"/>
  <c r="BD17" i="30"/>
  <c r="BD16" i="28"/>
  <c r="AT46" i="30"/>
  <c r="AT45" i="28"/>
  <c r="AR65" i="30"/>
  <c r="AR64" i="28"/>
  <c r="W114" i="28"/>
  <c r="W115" i="30"/>
  <c r="AP87" i="28"/>
  <c r="AP88" i="30"/>
  <c r="AK31" i="30"/>
  <c r="AK30" i="28"/>
  <c r="AO25" i="28"/>
  <c r="AO26" i="30"/>
  <c r="Y78" i="28"/>
  <c r="Y79" i="30"/>
  <c r="W108" i="28"/>
  <c r="W109" i="30"/>
  <c r="BG134" i="30"/>
  <c r="BG133" i="28"/>
  <c r="AZ146" i="28"/>
  <c r="AZ147" i="30"/>
  <c r="X24" i="28"/>
  <c r="X25" i="30"/>
  <c r="AL148" i="28"/>
  <c r="AL149" i="30"/>
  <c r="W64" i="28"/>
  <c r="W65" i="30"/>
  <c r="AL74" i="28"/>
  <c r="AL75" i="30"/>
  <c r="Y143" i="28"/>
  <c r="Y144" i="30"/>
  <c r="AR70" i="28"/>
  <c r="AR71" i="30"/>
  <c r="Y112" i="28"/>
  <c r="Y113" i="30"/>
  <c r="AY78" i="28"/>
  <c r="AY79" i="30"/>
  <c r="Z83" i="30"/>
  <c r="Z82" i="28"/>
  <c r="AE104" i="28"/>
  <c r="AE105" i="30"/>
  <c r="BE78" i="28"/>
  <c r="BE79" i="30"/>
  <c r="AY34" i="28"/>
  <c r="AY35" i="30"/>
  <c r="AP45" i="28"/>
  <c r="AP46" i="30"/>
  <c r="AM115" i="28"/>
  <c r="AM116" i="30"/>
  <c r="AE136" i="28"/>
  <c r="AE137" i="30"/>
  <c r="AE74" i="28"/>
  <c r="AE75" i="30"/>
  <c r="AX109" i="30"/>
  <c r="AX108" i="28"/>
  <c r="AP100" i="28"/>
  <c r="AP101" i="30"/>
  <c r="AR39" i="28"/>
  <c r="AR40" i="30"/>
  <c r="I131" i="28"/>
  <c r="I132" i="30"/>
  <c r="AO102" i="30"/>
  <c r="AO101" i="28"/>
  <c r="BD59" i="28"/>
  <c r="BD60" i="30"/>
  <c r="AX136" i="28"/>
  <c r="AX137" i="30"/>
  <c r="AO119" i="30"/>
  <c r="AO118" i="28"/>
  <c r="AS113" i="28"/>
  <c r="AS114" i="30"/>
  <c r="AL34" i="30"/>
  <c r="AL33" i="28"/>
  <c r="Z45" i="30"/>
  <c r="Z44" i="28"/>
  <c r="I21" i="30"/>
  <c r="I20" i="28"/>
  <c r="W130" i="30"/>
  <c r="W129" i="28"/>
  <c r="Y85" i="28"/>
  <c r="Y86" i="30"/>
  <c r="BG123" i="28"/>
  <c r="BG124" i="30"/>
  <c r="AX118" i="30"/>
  <c r="AX117" i="28"/>
  <c r="BH310" i="28"/>
  <c r="N151" i="17" s="1"/>
  <c r="H32" i="28"/>
  <c r="H33" i="30"/>
  <c r="Y129" i="30"/>
  <c r="Y128" i="28"/>
  <c r="AK14" i="28"/>
  <c r="AK15" i="30"/>
  <c r="G17" i="30"/>
  <c r="G16" i="28"/>
  <c r="Y101" i="30"/>
  <c r="Y100" i="28"/>
  <c r="AO139" i="30"/>
  <c r="AO138" i="28"/>
  <c r="AY137" i="28"/>
  <c r="AY138" i="30"/>
  <c r="BC68" i="30"/>
  <c r="BC67" i="28"/>
  <c r="AL106" i="30"/>
  <c r="AL105" i="28"/>
  <c r="Y150" i="28"/>
  <c r="Y151" i="30"/>
  <c r="AS100" i="28"/>
  <c r="AS101" i="30"/>
  <c r="W145" i="28"/>
  <c r="W146" i="30"/>
  <c r="BE70" i="28"/>
  <c r="BE71" i="30"/>
  <c r="AO50" i="30"/>
  <c r="AO49" i="28"/>
  <c r="W33" i="28"/>
  <c r="W34" i="30"/>
  <c r="BD48" i="28"/>
  <c r="BD49" i="30"/>
  <c r="AF143" i="30"/>
  <c r="AF142" i="28"/>
  <c r="BD41" i="28"/>
  <c r="BD42" i="30"/>
  <c r="AF22" i="28"/>
  <c r="AF23" i="30"/>
  <c r="BD71" i="30"/>
  <c r="BD70" i="28"/>
  <c r="AZ88" i="28"/>
  <c r="AZ89" i="30"/>
  <c r="BI439" i="27"/>
  <c r="L123" i="17" s="1"/>
  <c r="AF125" i="28"/>
  <c r="AF126" i="30"/>
  <c r="AF92" i="28"/>
  <c r="AF93" i="30"/>
  <c r="AX26" i="30"/>
  <c r="AX25" i="28"/>
  <c r="AY101" i="30"/>
  <c r="AY100" i="28"/>
  <c r="AS97" i="28"/>
  <c r="AS98" i="30"/>
  <c r="AE65" i="30"/>
  <c r="AE64" i="28"/>
  <c r="W103" i="30"/>
  <c r="W102" i="28"/>
  <c r="G67" i="30"/>
  <c r="G66" i="28"/>
  <c r="H98" i="30"/>
  <c r="H97" i="28"/>
  <c r="W130" i="28"/>
  <c r="W131" i="30" s="1"/>
  <c r="AF109" i="30"/>
  <c r="AF108" i="28"/>
  <c r="AM61" i="30"/>
  <c r="AM60" i="28"/>
  <c r="H24" i="28"/>
  <c r="H25" i="30" s="1"/>
  <c r="AO33" i="30"/>
  <c r="AO32" i="28"/>
  <c r="AQ13" i="28"/>
  <c r="AQ14" i="30"/>
  <c r="BF77" i="28"/>
  <c r="BF78" i="30"/>
  <c r="AQ49" i="30"/>
  <c r="AQ48" i="28"/>
  <c r="W20" i="28"/>
  <c r="W21" i="30"/>
  <c r="AR66" i="30"/>
  <c r="AR65" i="28"/>
  <c r="Y111" i="28"/>
  <c r="Y112" i="30"/>
  <c r="BE109" i="30"/>
  <c r="BE108" i="28"/>
  <c r="BG81" i="28"/>
  <c r="BG82" i="30"/>
  <c r="H153" i="30"/>
  <c r="H152" i="28"/>
  <c r="BD76" i="30"/>
  <c r="BD75" i="28"/>
  <c r="I18" i="30"/>
  <c r="I17" i="28"/>
  <c r="BH293" i="28"/>
  <c r="N134" i="17" s="1"/>
  <c r="Y73" i="28"/>
  <c r="Y74" i="30"/>
  <c r="AL106" i="28"/>
  <c r="AL107" i="30"/>
  <c r="AM80" i="30"/>
  <c r="AM79" i="28"/>
  <c r="AX54" i="30"/>
  <c r="AX53" i="28"/>
  <c r="AD137" i="28"/>
  <c r="AD138" i="30"/>
  <c r="G146" i="30"/>
  <c r="G145" i="28"/>
  <c r="BD119" i="30"/>
  <c r="BD118" i="28"/>
  <c r="AY10" i="28"/>
  <c r="AZ318" i="27"/>
  <c r="AZ317" i="27"/>
  <c r="AY11" i="30"/>
  <c r="AS30" i="28"/>
  <c r="AS31" i="30"/>
  <c r="AZ45" i="28"/>
  <c r="AZ46" i="30"/>
  <c r="I41" i="28"/>
  <c r="I42" i="30"/>
  <c r="X317" i="27"/>
  <c r="W10" i="28"/>
  <c r="W11" i="30"/>
  <c r="X318" i="27"/>
  <c r="BG83" i="30"/>
  <c r="BG82" i="28"/>
  <c r="BI393" i="27"/>
  <c r="L77" i="17" s="1"/>
  <c r="H123" i="28"/>
  <c r="H124" i="30"/>
  <c r="AE77" i="28"/>
  <c r="AE78" i="30"/>
  <c r="AD77" i="30"/>
  <c r="AD76" i="28"/>
  <c r="AS50" i="28"/>
  <c r="AS51" i="30"/>
  <c r="X142" i="28"/>
  <c r="X143" i="30"/>
  <c r="AR118" i="28"/>
  <c r="AR119" i="30"/>
  <c r="W31" i="28"/>
  <c r="W32" i="30"/>
  <c r="AE74" i="30"/>
  <c r="AE73" i="28"/>
  <c r="G148" i="28"/>
  <c r="G149" i="30"/>
  <c r="H14" i="30"/>
  <c r="H13" i="28"/>
  <c r="AT137" i="28"/>
  <c r="AT138" i="30"/>
  <c r="AL115" i="30"/>
  <c r="AL114" i="28"/>
  <c r="AP61" i="30"/>
  <c r="AP60" i="28"/>
  <c r="BF115" i="28"/>
  <c r="BF116" i="30"/>
  <c r="Z54" i="28"/>
  <c r="Z55" i="30"/>
  <c r="AM126" i="30"/>
  <c r="AM125" i="28"/>
  <c r="H32" i="30"/>
  <c r="H31" i="28"/>
  <c r="W14" i="30"/>
  <c r="W13" i="28"/>
  <c r="AQ118" i="28"/>
  <c r="AQ119" i="30"/>
  <c r="AY128" i="28"/>
  <c r="AY129" i="30"/>
  <c r="BE57" i="30"/>
  <c r="BE56" i="28"/>
  <c r="BI456" i="27"/>
  <c r="L140" i="17" s="1"/>
  <c r="Z57" i="30"/>
  <c r="Z56" i="28"/>
  <c r="Y56" i="28"/>
  <c r="Y57" i="30"/>
  <c r="AP130" i="30"/>
  <c r="AP129" i="28"/>
  <c r="AR43" i="30"/>
  <c r="AR42" i="28"/>
  <c r="AX37" i="30"/>
  <c r="AX36" i="28"/>
  <c r="I99" i="28"/>
  <c r="I100" i="30"/>
  <c r="X96" i="28"/>
  <c r="X97" i="30"/>
  <c r="AF101" i="28"/>
  <c r="AF102" i="30"/>
  <c r="AZ130" i="28"/>
  <c r="AZ131" i="30"/>
  <c r="BC117" i="28"/>
  <c r="BC118" i="30"/>
  <c r="AL84" i="30"/>
  <c r="AL83" i="28"/>
  <c r="AS54" i="30"/>
  <c r="AS53" i="28"/>
  <c r="AL145" i="28"/>
  <c r="AL146" i="30"/>
  <c r="BE87" i="28"/>
  <c r="BE88" i="30"/>
  <c r="AS102" i="28"/>
  <c r="AS103" i="30"/>
  <c r="G100" i="28"/>
  <c r="G101" i="30"/>
  <c r="BF25" i="30"/>
  <c r="BF24" i="28"/>
  <c r="AP40" i="28"/>
  <c r="AP41" i="30"/>
  <c r="X160" i="28"/>
  <c r="X161" i="30"/>
  <c r="H67" i="28"/>
  <c r="H68" i="30"/>
  <c r="AY17" i="28"/>
  <c r="AY18" i="30"/>
  <c r="BD40" i="30"/>
  <c r="BD39" i="28"/>
  <c r="BE146" i="30"/>
  <c r="BE145" i="28"/>
  <c r="X78" i="30"/>
  <c r="X77" i="28"/>
  <c r="AK49" i="28"/>
  <c r="AK50" i="30"/>
  <c r="BF101" i="28"/>
  <c r="BF102" i="30"/>
  <c r="AY40" i="30"/>
  <c r="AY39" i="28"/>
  <c r="AY144" i="28"/>
  <c r="AY145" i="30"/>
  <c r="Y45" i="28"/>
  <c r="Y46" i="30"/>
  <c r="H88" i="28"/>
  <c r="H89" i="30"/>
  <c r="AX145" i="28"/>
  <c r="AX146" i="30"/>
  <c r="AL71" i="28"/>
  <c r="AL72" i="30"/>
  <c r="H143" i="30"/>
  <c r="H142" i="28"/>
  <c r="Y132" i="28"/>
  <c r="Y133" i="30" s="1"/>
  <c r="AE53" i="28"/>
  <c r="AE54" i="30"/>
  <c r="AE79" i="28"/>
  <c r="AE80" i="30"/>
  <c r="H131" i="28"/>
  <c r="H132" i="30"/>
  <c r="AT33" i="28"/>
  <c r="AT34" i="30"/>
  <c r="AE37" i="28"/>
  <c r="AE38" i="30"/>
  <c r="BC19" i="30"/>
  <c r="BC18" i="28"/>
  <c r="G57" i="28"/>
  <c r="G58" i="30" s="1"/>
  <c r="Z100" i="28"/>
  <c r="Z101" i="30"/>
  <c r="H11" i="30"/>
  <c r="H10" i="28"/>
  <c r="I317" i="27"/>
  <c r="I318" i="27"/>
  <c r="BD49" i="28"/>
  <c r="BD50" i="30"/>
  <c r="H131" i="30"/>
  <c r="H130" i="28"/>
  <c r="W97" i="30"/>
  <c r="W96" i="28"/>
  <c r="G28" i="28"/>
  <c r="G29" i="30"/>
  <c r="AP75" i="30"/>
  <c r="AP74" i="28"/>
  <c r="BF107" i="28"/>
  <c r="BF108" i="30"/>
  <c r="AL12" i="30"/>
  <c r="AL11" i="28"/>
  <c r="AM26" i="30"/>
  <c r="AM25" i="28"/>
  <c r="I97" i="28"/>
  <c r="I98" i="30"/>
  <c r="BG30" i="28"/>
  <c r="BG31" i="30"/>
  <c r="BI460" i="27"/>
  <c r="L144" i="17" s="1"/>
  <c r="BE141" i="30"/>
  <c r="BE140" i="28"/>
  <c r="BF34" i="30"/>
  <c r="BF33" i="28"/>
  <c r="AP106" i="30"/>
  <c r="AP105" i="28"/>
  <c r="AF96" i="28"/>
  <c r="AF97" i="30"/>
  <c r="AF106" i="28"/>
  <c r="AF107" i="30"/>
  <c r="BI459" i="27"/>
  <c r="L143" i="17" s="1"/>
  <c r="BF45" i="30"/>
  <c r="BF44" i="28"/>
  <c r="AF479" i="27"/>
  <c r="AF478" i="27"/>
  <c r="BC102" i="28"/>
  <c r="BC103" i="30"/>
  <c r="Z24" i="28"/>
  <c r="Z25" i="30"/>
  <c r="BE41" i="30"/>
  <c r="BE40" i="28"/>
  <c r="BG27" i="28"/>
  <c r="BG28" i="30"/>
  <c r="AP66" i="30"/>
  <c r="AP65" i="28"/>
  <c r="F68" i="28"/>
  <c r="F69" i="30"/>
  <c r="BG90" i="28"/>
  <c r="BG91" i="30"/>
  <c r="X71" i="28"/>
  <c r="X72" i="30"/>
  <c r="G118" i="28"/>
  <c r="G119" i="30"/>
  <c r="AF153" i="30"/>
  <c r="AF152" i="28"/>
  <c r="AO86" i="30"/>
  <c r="AO85" i="28"/>
  <c r="AZ54" i="28"/>
  <c r="AZ55" i="30"/>
  <c r="AX37" i="28"/>
  <c r="AX38" i="30"/>
  <c r="AY46" i="30"/>
  <c r="AY45" i="28"/>
  <c r="AE160" i="28"/>
  <c r="AE161" i="30"/>
  <c r="BE101" i="28"/>
  <c r="BE102" i="30"/>
  <c r="AK38" i="30"/>
  <c r="AK37" i="28"/>
  <c r="AD41" i="30"/>
  <c r="AD40" i="28"/>
  <c r="AQ111" i="28"/>
  <c r="AQ112" i="30"/>
  <c r="AF161" i="30"/>
  <c r="AF160" i="28"/>
  <c r="AX22" i="28"/>
  <c r="AX23" i="30"/>
  <c r="BI368" i="27"/>
  <c r="L52" i="17" s="1"/>
  <c r="Y77" i="28"/>
  <c r="Y78" i="30"/>
  <c r="AR14" i="30"/>
  <c r="AR13" i="28"/>
  <c r="BC140" i="28"/>
  <c r="BC141" i="30"/>
  <c r="BD28" i="28"/>
  <c r="BD29" i="30"/>
  <c r="AR153" i="30"/>
  <c r="AR152" i="28"/>
  <c r="AD58" i="30"/>
  <c r="AD57" i="28"/>
  <c r="H114" i="28"/>
  <c r="H115" i="30" s="1"/>
  <c r="AK148" i="30"/>
  <c r="AK147" i="28"/>
  <c r="X85" i="28"/>
  <c r="X86" i="30"/>
  <c r="AD30" i="30"/>
  <c r="AD29" i="28"/>
  <c r="BI332" i="27"/>
  <c r="L16" i="17" s="1"/>
  <c r="AD145" i="28"/>
  <c r="AD146" i="30"/>
  <c r="AE114" i="30"/>
  <c r="AE113" i="28"/>
  <c r="I91" i="28"/>
  <c r="I92" i="30"/>
  <c r="AF65" i="30"/>
  <c r="AF64" i="28"/>
  <c r="AT18" i="28"/>
  <c r="AT19" i="30"/>
  <c r="AQ146" i="28"/>
  <c r="AQ147" i="30"/>
  <c r="H60" i="28"/>
  <c r="H61" i="30"/>
  <c r="G144" i="28"/>
  <c r="G145" i="30"/>
  <c r="BC59" i="30"/>
  <c r="BC58" i="28"/>
  <c r="AZ67" i="28"/>
  <c r="AZ68" i="30"/>
  <c r="Z124" i="30"/>
  <c r="Z123" i="28"/>
  <c r="AZ478" i="27"/>
  <c r="AZ479" i="27"/>
  <c r="H83" i="28"/>
  <c r="H84" i="30"/>
  <c r="Z144" i="30"/>
  <c r="Z143" i="28"/>
  <c r="BG74" i="30"/>
  <c r="BG73" i="28"/>
  <c r="AT131" i="28"/>
  <c r="AT132" i="30"/>
  <c r="AQ90" i="28"/>
  <c r="AQ91" i="30"/>
  <c r="AX51" i="28"/>
  <c r="AX52" i="30"/>
  <c r="AF114" i="30"/>
  <c r="AF113" i="28"/>
  <c r="AE112" i="28"/>
  <c r="AE113" i="30"/>
  <c r="BF15" i="30"/>
  <c r="BF14" i="28"/>
  <c r="BD83" i="28"/>
  <c r="BD84" i="30"/>
  <c r="AZ57" i="30"/>
  <c r="AZ56" i="28"/>
  <c r="BF141" i="30"/>
  <c r="BF140" i="28"/>
  <c r="AF131" i="28"/>
  <c r="AF132" i="30"/>
  <c r="AX90" i="30"/>
  <c r="AX89" i="28"/>
  <c r="Z148" i="28"/>
  <c r="Z149" i="30"/>
  <c r="AS131" i="30"/>
  <c r="AS130" i="28"/>
  <c r="BG74" i="28"/>
  <c r="BG75" i="30"/>
  <c r="BF20" i="28"/>
  <c r="BF21" i="30"/>
  <c r="I40" i="28"/>
  <c r="I41" i="30"/>
  <c r="G24" i="28"/>
  <c r="G25" i="30" s="1"/>
  <c r="AF144" i="30"/>
  <c r="AF143" i="28"/>
  <c r="AM122" i="28"/>
  <c r="AM123" i="30"/>
  <c r="BG63" i="28"/>
  <c r="BG64" i="30"/>
  <c r="AR130" i="30"/>
  <c r="AR129" i="28"/>
  <c r="AY99" i="28"/>
  <c r="AY100" i="30"/>
  <c r="AR149" i="30"/>
  <c r="AR148" i="28"/>
  <c r="AM87" i="28"/>
  <c r="AM88" i="30"/>
  <c r="BG104" i="30"/>
  <c r="BG103" i="28"/>
  <c r="BI417" i="27"/>
  <c r="L101" i="17" s="1"/>
  <c r="AO64" i="30"/>
  <c r="AO63" i="28"/>
  <c r="AX119" i="30"/>
  <c r="AX118" i="28"/>
  <c r="AZ77" i="28"/>
  <c r="AZ78" i="30"/>
  <c r="AY141" i="30"/>
  <c r="AY140" i="28"/>
  <c r="AZ92" i="30"/>
  <c r="AZ91" i="28"/>
  <c r="BF50" i="28"/>
  <c r="BF51" i="30"/>
  <c r="AY137" i="30"/>
  <c r="AY136" i="28"/>
  <c r="Y41" i="30"/>
  <c r="Y40" i="28"/>
  <c r="W78" i="30"/>
  <c r="W77" i="28"/>
  <c r="BE17" i="30"/>
  <c r="BE16" i="28"/>
  <c r="Z38" i="30"/>
  <c r="Z37" i="28"/>
  <c r="BC144" i="30"/>
  <c r="BC143" i="28"/>
  <c r="AZ145" i="28"/>
  <c r="AZ146" i="30"/>
  <c r="BE139" i="28"/>
  <c r="BE140" i="30"/>
  <c r="G34" i="30"/>
  <c r="G33" i="28"/>
  <c r="AR19" i="28"/>
  <c r="AR20" i="30"/>
  <c r="AM105" i="28"/>
  <c r="AM106" i="30"/>
  <c r="AR15" i="30"/>
  <c r="AR14" i="28"/>
  <c r="AQ112" i="28"/>
  <c r="AQ113" i="30"/>
  <c r="W101" i="28"/>
  <c r="W102" i="30"/>
  <c r="W88" i="30"/>
  <c r="W87" i="28"/>
  <c r="AT64" i="28"/>
  <c r="AT65" i="30"/>
  <c r="AX84" i="30"/>
  <c r="AX83" i="28"/>
  <c r="AO29" i="28"/>
  <c r="AO30" i="30"/>
  <c r="AY72" i="30"/>
  <c r="AY71" i="28"/>
  <c r="Y116" i="30"/>
  <c r="Y115" i="28"/>
  <c r="AQ139" i="28"/>
  <c r="AQ140" i="30"/>
  <c r="BD11" i="28"/>
  <c r="BD12" i="30"/>
  <c r="W73" i="28"/>
  <c r="W74" i="30"/>
  <c r="AL132" i="28"/>
  <c r="AL133" i="30"/>
  <c r="AE90" i="28"/>
  <c r="AE91" i="30"/>
  <c r="AL22" i="28"/>
  <c r="AL23" i="30"/>
  <c r="BG153" i="30"/>
  <c r="BG152" i="28"/>
  <c r="AS68" i="30"/>
  <c r="AS67" i="28"/>
  <c r="AX75" i="30"/>
  <c r="AX74" i="28"/>
  <c r="X124" i="30"/>
  <c r="X123" i="28"/>
  <c r="X135" i="30"/>
  <c r="X134" i="28"/>
  <c r="F73" i="28"/>
  <c r="BI229" i="27"/>
  <c r="K74" i="17" s="1"/>
  <c r="F74" i="30"/>
  <c r="AM83" i="30"/>
  <c r="AM82" i="28"/>
  <c r="AP58" i="28"/>
  <c r="AP59" i="30"/>
  <c r="AO148" i="28"/>
  <c r="AO149" i="30"/>
  <c r="AY152" i="28"/>
  <c r="AY153" i="30"/>
  <c r="Y22" i="28"/>
  <c r="Y23" i="30"/>
  <c r="AF58" i="30"/>
  <c r="AF57" i="28"/>
  <c r="BG58" i="30"/>
  <c r="BG57" i="28"/>
  <c r="BF92" i="28"/>
  <c r="BF93" i="30" s="1"/>
  <c r="AD101" i="30"/>
  <c r="AD100" i="28"/>
  <c r="AP117" i="28"/>
  <c r="AP118" i="30"/>
  <c r="BC75" i="28"/>
  <c r="BC76" i="30"/>
  <c r="AL65" i="28"/>
  <c r="AL66" i="30"/>
  <c r="AD143" i="28"/>
  <c r="AD144" i="30"/>
  <c r="AD134" i="30"/>
  <c r="AD133" i="28"/>
  <c r="Y57" i="28"/>
  <c r="Y58" i="30"/>
  <c r="AR11" i="28"/>
  <c r="AR12" i="30"/>
  <c r="F32" i="30"/>
  <c r="F31" i="28"/>
  <c r="BI187" i="27"/>
  <c r="K32" i="17" s="1"/>
  <c r="I138" i="30"/>
  <c r="I137" i="28"/>
  <c r="Z105" i="30"/>
  <c r="Z104" i="28"/>
  <c r="AE139" i="28"/>
  <c r="AE140" i="30"/>
  <c r="BC146" i="30"/>
  <c r="BC145" i="28"/>
  <c r="AQ99" i="28"/>
  <c r="AQ100" i="30"/>
  <c r="AK113" i="30"/>
  <c r="AK112" i="28"/>
  <c r="AZ67" i="30"/>
  <c r="AZ66" i="28"/>
  <c r="BE60" i="28"/>
  <c r="BE61" i="30"/>
  <c r="BG32" i="30"/>
  <c r="BG31" i="28"/>
  <c r="BF133" i="28"/>
  <c r="BF134" i="30"/>
  <c r="AO106" i="30"/>
  <c r="AO105" i="28"/>
  <c r="AD103" i="28"/>
  <c r="AD104" i="30"/>
  <c r="AX59" i="28"/>
  <c r="AX60" i="30"/>
  <c r="F126" i="30"/>
  <c r="F125" i="28"/>
  <c r="BI281" i="27"/>
  <c r="K126" i="17" s="1"/>
  <c r="AD77" i="28"/>
  <c r="AD78" i="30"/>
  <c r="AO115" i="30"/>
  <c r="AO114" i="28"/>
  <c r="AS14" i="28"/>
  <c r="AS15" i="30"/>
  <c r="Y92" i="30"/>
  <c r="Y91" i="28"/>
  <c r="Z42" i="30"/>
  <c r="Z41" i="28"/>
  <c r="Y139" i="28"/>
  <c r="Y140" i="30"/>
  <c r="AM146" i="30"/>
  <c r="AM145" i="28"/>
  <c r="AY35" i="28"/>
  <c r="AY36" i="30"/>
  <c r="BC85" i="28"/>
  <c r="BC86" i="30"/>
  <c r="BH221" i="28"/>
  <c r="N62" i="17" s="1"/>
  <c r="AQ89" i="28"/>
  <c r="AQ90" i="30"/>
  <c r="AF83" i="30"/>
  <c r="AF82" i="28"/>
  <c r="BH184" i="28"/>
  <c r="N25" i="17" s="1"/>
  <c r="BG139" i="30"/>
  <c r="BG138" i="28"/>
  <c r="H37" i="28"/>
  <c r="H38" i="30"/>
  <c r="AY17" i="30"/>
  <c r="AY16" i="28"/>
  <c r="AY117" i="28"/>
  <c r="AY118" i="30"/>
  <c r="H146" i="30"/>
  <c r="H145" i="28"/>
  <c r="AE126" i="30"/>
  <c r="AE125" i="28"/>
  <c r="Z86" i="28"/>
  <c r="Z87" i="30"/>
  <c r="Y104" i="30"/>
  <c r="Y103" i="28"/>
  <c r="AD140" i="30"/>
  <c r="AD139" i="28"/>
  <c r="AZ136" i="28"/>
  <c r="AZ137" i="30"/>
  <c r="BG92" i="28"/>
  <c r="BG93" i="30"/>
  <c r="I71" i="28"/>
  <c r="I72" i="30"/>
  <c r="AO83" i="28"/>
  <c r="AO84" i="30"/>
  <c r="BG78" i="30"/>
  <c r="BG77" i="28"/>
  <c r="H82" i="30"/>
  <c r="H81" i="28"/>
  <c r="Y49" i="30"/>
  <c r="Y48" i="28"/>
  <c r="AZ11" i="28"/>
  <c r="AZ12" i="30"/>
  <c r="I139" i="28"/>
  <c r="I140" i="30"/>
  <c r="AO103" i="28"/>
  <c r="AO104" i="30"/>
  <c r="AF57" i="30"/>
  <c r="AF56" i="28"/>
  <c r="AY151" i="28"/>
  <c r="AY152" i="30"/>
  <c r="AO56" i="30"/>
  <c r="AO55" i="28"/>
  <c r="AQ107" i="30"/>
  <c r="AQ106" i="28"/>
  <c r="AR99" i="28"/>
  <c r="AR100" i="30"/>
  <c r="AZ145" i="30"/>
  <c r="AZ144" i="28"/>
  <c r="AO129" i="30"/>
  <c r="AO128" i="28"/>
  <c r="AM130" i="30"/>
  <c r="AM129" i="28"/>
  <c r="BE100" i="30"/>
  <c r="BE99" i="28"/>
  <c r="AQ29" i="28"/>
  <c r="AQ30" i="30"/>
  <c r="AQ60" i="30"/>
  <c r="AQ59" i="28"/>
  <c r="AF19" i="28"/>
  <c r="AF20" i="30"/>
  <c r="AY46" i="28"/>
  <c r="AY47" i="30"/>
  <c r="AE55" i="30"/>
  <c r="AE54" i="28"/>
  <c r="X65" i="28"/>
  <c r="X66" i="30"/>
  <c r="BE22" i="28"/>
  <c r="BE23" i="30"/>
  <c r="AQ81" i="28"/>
  <c r="AQ82" i="30"/>
  <c r="I43" i="30"/>
  <c r="I42" i="28"/>
  <c r="AD18" i="28"/>
  <c r="AD19" i="30"/>
  <c r="AE106" i="28"/>
  <c r="AE107" i="30"/>
  <c r="Z109" i="30"/>
  <c r="Z108" i="28"/>
  <c r="AZ111" i="30"/>
  <c r="AZ110" i="28"/>
  <c r="H142" i="30"/>
  <c r="H141" i="28"/>
  <c r="Z91" i="30"/>
  <c r="Z90" i="28"/>
  <c r="AD105" i="28"/>
  <c r="AD106" i="30"/>
  <c r="AS148" i="30"/>
  <c r="AS147" i="28"/>
  <c r="BD19" i="30"/>
  <c r="BD18" i="28"/>
  <c r="AM68" i="28"/>
  <c r="AM69" i="30"/>
  <c r="AT65" i="28"/>
  <c r="AT66" i="30"/>
  <c r="BI211" i="27"/>
  <c r="K56" i="17" s="1"/>
  <c r="F56" i="30"/>
  <c r="F55" i="28"/>
  <c r="AO132" i="28"/>
  <c r="AO133" i="30"/>
  <c r="W68" i="28"/>
  <c r="W69" i="30"/>
  <c r="BE131" i="28"/>
  <c r="BE132" i="30"/>
  <c r="G41" i="30"/>
  <c r="G40" i="28"/>
  <c r="AD71" i="28"/>
  <c r="AD72" i="30"/>
  <c r="AM131" i="28"/>
  <c r="AM132" i="30"/>
  <c r="BD61" i="30"/>
  <c r="BD60" i="28"/>
  <c r="AR104" i="28"/>
  <c r="AR105" i="30"/>
  <c r="H29" i="30"/>
  <c r="H28" i="28"/>
  <c r="H36" i="28"/>
  <c r="H37" i="30"/>
  <c r="X88" i="28"/>
  <c r="X89" i="30"/>
  <c r="AT84" i="30"/>
  <c r="AT83" i="28"/>
  <c r="AO82" i="28"/>
  <c r="AO83" i="30"/>
  <c r="AD25" i="30"/>
  <c r="AD24" i="28"/>
  <c r="AS100" i="30"/>
  <c r="AS99" i="28"/>
  <c r="F101" i="28"/>
  <c r="F102" i="30"/>
  <c r="BI257" i="27"/>
  <c r="K102" i="17" s="1"/>
  <c r="BC25" i="28"/>
  <c r="BC26" i="30"/>
  <c r="AO67" i="28"/>
  <c r="AO68" i="30"/>
  <c r="AR53" i="30"/>
  <c r="AR52" i="28"/>
  <c r="BF145" i="30"/>
  <c r="BF144" i="28"/>
  <c r="AO116" i="28"/>
  <c r="AO117" i="30"/>
  <c r="AR77" i="28"/>
  <c r="AR78" i="30"/>
  <c r="BF15" i="28"/>
  <c r="BF16" i="30"/>
  <c r="AS133" i="30"/>
  <c r="AS132" i="28"/>
  <c r="AO40" i="30"/>
  <c r="AO39" i="28"/>
  <c r="W131" i="28"/>
  <c r="W132" i="30"/>
  <c r="AZ22" i="28"/>
  <c r="AZ23" i="30"/>
  <c r="BC111" i="28"/>
  <c r="BC112" i="30"/>
  <c r="Y71" i="28"/>
  <c r="Y72" i="30"/>
  <c r="AQ106" i="30"/>
  <c r="AQ105" i="28"/>
  <c r="X111" i="30"/>
  <c r="X110" i="28"/>
  <c r="BC148" i="28"/>
  <c r="BC149" i="30"/>
  <c r="AD28" i="28"/>
  <c r="AD29" i="30"/>
  <c r="G135" i="30"/>
  <c r="G134" i="28"/>
  <c r="G44" i="28"/>
  <c r="G45" i="30"/>
  <c r="BE122" i="28"/>
  <c r="BE123" i="30"/>
  <c r="Z84" i="30"/>
  <c r="Z83" i="28"/>
  <c r="X50" i="30"/>
  <c r="X49" i="28"/>
  <c r="AX106" i="28"/>
  <c r="AX107" i="30"/>
  <c r="AT49" i="28"/>
  <c r="AT50" i="30"/>
  <c r="AE19" i="28"/>
  <c r="AE20" i="30"/>
  <c r="AF88" i="30"/>
  <c r="AF87" i="28"/>
  <c r="AX38" i="28"/>
  <c r="AX39" i="30"/>
  <c r="AM12" i="30"/>
  <c r="AM11" i="28"/>
  <c r="AP100" i="30"/>
  <c r="AP99" i="28"/>
  <c r="H116" i="28"/>
  <c r="H117" i="30" s="1"/>
  <c r="AT90" i="30"/>
  <c r="AT89" i="28"/>
  <c r="AP70" i="28"/>
  <c r="AP71" i="30"/>
  <c r="BF142" i="30"/>
  <c r="BF141" i="28"/>
  <c r="AM107" i="30"/>
  <c r="AM106" i="28"/>
  <c r="AR101" i="30"/>
  <c r="AR100" i="28"/>
  <c r="AF86" i="30"/>
  <c r="AF85" i="28"/>
  <c r="F86" i="28"/>
  <c r="BI242" i="27"/>
  <c r="K87" i="17" s="1"/>
  <c r="F87" i="30"/>
  <c r="H52" i="28"/>
  <c r="H53" i="30"/>
  <c r="BE37" i="28"/>
  <c r="BE38" i="30"/>
  <c r="AR128" i="30"/>
  <c r="AR127" i="28"/>
  <c r="AS20" i="30"/>
  <c r="AS19" i="28"/>
  <c r="Z97" i="30"/>
  <c r="Z96" i="28"/>
  <c r="BF128" i="30"/>
  <c r="BF127" i="28"/>
  <c r="BF100" i="28"/>
  <c r="BF101" i="30"/>
  <c r="AZ124" i="30"/>
  <c r="AZ123" i="28"/>
  <c r="AL59" i="28"/>
  <c r="AL60" i="30"/>
  <c r="AF52" i="30"/>
  <c r="AF51" i="28"/>
  <c r="AK74" i="28"/>
  <c r="AK75" i="30"/>
  <c r="W28" i="30"/>
  <c r="W27" i="28"/>
  <c r="H150" i="28"/>
  <c r="H151" i="30"/>
  <c r="BE58" i="30"/>
  <c r="BE57" i="28"/>
  <c r="BF76" i="28"/>
  <c r="BF77" i="30"/>
  <c r="AE52" i="28"/>
  <c r="AE53" i="30"/>
  <c r="BG79" i="30"/>
  <c r="BG78" i="28"/>
  <c r="BD56" i="28"/>
  <c r="BD57" i="30"/>
  <c r="AK125" i="28"/>
  <c r="AK126" i="30"/>
  <c r="AR115" i="30"/>
  <c r="AR114" i="28"/>
  <c r="AL109" i="30"/>
  <c r="AL108" i="28"/>
  <c r="BI354" i="27"/>
  <c r="L38" i="17" s="1"/>
  <c r="BG85" i="28"/>
  <c r="BG86" i="30"/>
  <c r="AR38" i="28"/>
  <c r="AR39" i="30"/>
  <c r="W147" i="30"/>
  <c r="W146" i="28"/>
  <c r="BC78" i="30"/>
  <c r="BC77" i="28"/>
  <c r="Z317" i="27"/>
  <c r="Y11" i="30"/>
  <c r="Z318" i="27"/>
  <c r="Y10" i="28"/>
  <c r="BE20" i="30"/>
  <c r="BE19" i="28"/>
  <c r="AX66" i="30"/>
  <c r="AX65" i="28"/>
  <c r="AP28" i="28"/>
  <c r="AP29" i="30"/>
  <c r="AP91" i="28"/>
  <c r="AP92" i="30"/>
  <c r="AT53" i="28"/>
  <c r="AT54" i="30"/>
  <c r="AL21" i="28"/>
  <c r="AL22" i="30"/>
  <c r="BH252" i="28"/>
  <c r="N93" i="17" s="1"/>
  <c r="BF110" i="28"/>
  <c r="BF111" i="30"/>
  <c r="AR55" i="30"/>
  <c r="AR54" i="28"/>
  <c r="BF40" i="28"/>
  <c r="BF41" i="30"/>
  <c r="Z68" i="28"/>
  <c r="Z69" i="30"/>
  <c r="X138" i="28"/>
  <c r="X139" i="30" s="1"/>
  <c r="AD132" i="28"/>
  <c r="AD133" i="30"/>
  <c r="BF55" i="28"/>
  <c r="BF56" i="30"/>
  <c r="AD40" i="30"/>
  <c r="AD39" i="28"/>
  <c r="Y101" i="28"/>
  <c r="Y102" i="30"/>
  <c r="AT133" i="28"/>
  <c r="AT134" i="30"/>
  <c r="BE104" i="28"/>
  <c r="BE105" i="30"/>
  <c r="BD89" i="30"/>
  <c r="BD88" i="28"/>
  <c r="AP12" i="30"/>
  <c r="AP11" i="28"/>
  <c r="H43" i="30"/>
  <c r="H42" i="28"/>
  <c r="AD128" i="30"/>
  <c r="AD127" i="28"/>
  <c r="Y147" i="30"/>
  <c r="Y146" i="28"/>
  <c r="AX15" i="28"/>
  <c r="AX16" i="30"/>
  <c r="AD147" i="28"/>
  <c r="AD148" i="30"/>
  <c r="W111" i="30"/>
  <c r="W110" i="28"/>
  <c r="I19" i="28"/>
  <c r="I20" i="30"/>
  <c r="AS89" i="30"/>
  <c r="AS88" i="28"/>
  <c r="H126" i="30"/>
  <c r="H125" i="28"/>
  <c r="Z38" i="28"/>
  <c r="Z39" i="30"/>
  <c r="BF151" i="30"/>
  <c r="BF150" i="28"/>
  <c r="I67" i="30"/>
  <c r="I66" i="28"/>
  <c r="Y63" i="28"/>
  <c r="Y64" i="30"/>
  <c r="BC60" i="30"/>
  <c r="BC59" i="28"/>
  <c r="BD141" i="28"/>
  <c r="BD142" i="30"/>
  <c r="F66" i="28"/>
  <c r="F67" i="30"/>
  <c r="BI222" i="27"/>
  <c r="K67" i="17" s="1"/>
  <c r="X42" i="28"/>
  <c r="X43" i="30"/>
  <c r="AK33" i="28"/>
  <c r="AK34" i="30"/>
  <c r="AY111" i="28"/>
  <c r="AY112" i="30"/>
  <c r="W35" i="28"/>
  <c r="W36" i="30"/>
  <c r="AS30" i="30"/>
  <c r="AS29" i="28"/>
  <c r="AK97" i="30"/>
  <c r="AK96" i="28"/>
  <c r="BE60" i="30"/>
  <c r="BE59" i="28"/>
  <c r="AX90" i="28"/>
  <c r="AX91" i="30"/>
  <c r="H122" i="28"/>
  <c r="H123" i="30"/>
  <c r="AF116" i="30"/>
  <c r="AF115" i="28"/>
  <c r="Z53" i="28"/>
  <c r="Z54" i="30"/>
  <c r="Z78" i="28"/>
  <c r="Z79" i="30"/>
  <c r="BE124" i="30"/>
  <c r="BE123" i="28"/>
  <c r="BD124" i="30"/>
  <c r="BD123" i="28"/>
  <c r="AP31" i="28"/>
  <c r="AP32" i="30"/>
  <c r="AP54" i="30"/>
  <c r="AP53" i="28"/>
  <c r="AE68" i="28"/>
  <c r="AE69" i="30"/>
  <c r="AO51" i="28"/>
  <c r="AO52" i="30"/>
  <c r="AX99" i="28"/>
  <c r="AX100" i="30"/>
  <c r="BG24" i="28"/>
  <c r="BG25" i="30"/>
  <c r="AR29" i="28"/>
  <c r="AR30" i="30"/>
  <c r="F59" i="28"/>
  <c r="BI215" i="27"/>
  <c r="K60" i="17" s="1"/>
  <c r="F60" i="30"/>
  <c r="AD128" i="28"/>
  <c r="AD129" i="30"/>
  <c r="AX146" i="28"/>
  <c r="AX147" i="30"/>
  <c r="AX114" i="30"/>
  <c r="AX113" i="28"/>
  <c r="Z32" i="30"/>
  <c r="Z31" i="28"/>
  <c r="AD36" i="30"/>
  <c r="AD35" i="28"/>
  <c r="W89" i="30"/>
  <c r="W88" i="28"/>
  <c r="AO145" i="28"/>
  <c r="AO146" i="30"/>
  <c r="I75" i="28"/>
  <c r="I76" i="30"/>
  <c r="AQ83" i="28"/>
  <c r="AQ84" i="30"/>
  <c r="AF105" i="30"/>
  <c r="AF104" i="28"/>
  <c r="AY87" i="28"/>
  <c r="AY88" i="30"/>
  <c r="AT68" i="28"/>
  <c r="AT69" i="30"/>
  <c r="BF114" i="28"/>
  <c r="BF115" i="30"/>
  <c r="AT146" i="30"/>
  <c r="AT145" i="28"/>
  <c r="I108" i="28"/>
  <c r="I109" i="30"/>
  <c r="BC160" i="28"/>
  <c r="BC161" i="30"/>
  <c r="BG34" i="28"/>
  <c r="BG35" i="30"/>
  <c r="Z151" i="30"/>
  <c r="Z150" i="28"/>
  <c r="Z65" i="28"/>
  <c r="Z66" i="30"/>
  <c r="AR141" i="28"/>
  <c r="AR142" i="30"/>
  <c r="G53" i="28"/>
  <c r="G54" i="30" s="1"/>
  <c r="Z65" i="30"/>
  <c r="Z64" i="28"/>
  <c r="AD109" i="30"/>
  <c r="AD108" i="28"/>
  <c r="F102" i="28"/>
  <c r="BI258" i="27"/>
  <c r="K103" i="17" s="1"/>
  <c r="F103" i="30"/>
  <c r="AZ112" i="28"/>
  <c r="AZ113" i="30"/>
  <c r="H90" i="30"/>
  <c r="H89" i="28"/>
  <c r="AY133" i="30"/>
  <c r="AY132" i="28"/>
  <c r="AD76" i="30"/>
  <c r="AD75" i="28"/>
  <c r="AQ67" i="30"/>
  <c r="AQ66" i="28"/>
  <c r="Y25" i="28"/>
  <c r="Y26" i="30"/>
  <c r="BD77" i="28"/>
  <c r="BD78" i="30"/>
  <c r="F124" i="30"/>
  <c r="BI279" i="27"/>
  <c r="K124" i="17" s="1"/>
  <c r="F123" i="28"/>
  <c r="AD83" i="28"/>
  <c r="AD84" i="30"/>
  <c r="Y49" i="28"/>
  <c r="Y50" i="30"/>
  <c r="AS76" i="30"/>
  <c r="AS75" i="28"/>
  <c r="AL141" i="28"/>
  <c r="AL142" i="30"/>
  <c r="F97" i="28"/>
  <c r="BI253" i="27"/>
  <c r="K98" i="17" s="1"/>
  <c r="F98" i="30"/>
  <c r="G105" i="30"/>
  <c r="G104" i="28"/>
  <c r="AK73" i="28"/>
  <c r="AK74" i="30"/>
  <c r="AF77" i="28"/>
  <c r="AF78" i="30"/>
  <c r="AO107" i="30"/>
  <c r="AO106" i="28"/>
  <c r="AK51" i="28"/>
  <c r="AK52" i="30"/>
  <c r="AO96" i="28"/>
  <c r="AO97" i="30"/>
  <c r="Z26" i="30"/>
  <c r="Z25" i="28"/>
  <c r="AD140" i="28"/>
  <c r="AD141" i="30"/>
  <c r="BD50" i="28"/>
  <c r="BD51" i="30"/>
  <c r="H51" i="30"/>
  <c r="H50" i="28"/>
  <c r="Z478" i="27"/>
  <c r="Z479" i="27"/>
  <c r="AK26" i="30"/>
  <c r="AK25" i="28"/>
  <c r="AF40" i="28"/>
  <c r="AF41" i="30"/>
  <c r="AZ75" i="28"/>
  <c r="AZ76" i="30"/>
  <c r="AM70" i="28"/>
  <c r="AM71" i="30"/>
  <c r="AD10" i="28"/>
  <c r="AE317" i="27"/>
  <c r="AD11" i="30"/>
  <c r="AE318" i="27"/>
  <c r="AO46" i="30"/>
  <c r="AO45" i="28"/>
  <c r="Y43" i="30"/>
  <c r="Y42" i="28"/>
  <c r="I33" i="30"/>
  <c r="I32" i="28"/>
  <c r="W128" i="28"/>
  <c r="W129" i="30"/>
  <c r="AF34" i="30"/>
  <c r="AF33" i="28"/>
  <c r="I93" i="30"/>
  <c r="I92" i="28"/>
  <c r="H87" i="30"/>
  <c r="H86" i="28"/>
  <c r="BI376" i="27"/>
  <c r="L60" i="17" s="1"/>
  <c r="AR117" i="30"/>
  <c r="AR116" i="28"/>
  <c r="H105" i="30"/>
  <c r="H104" i="28"/>
  <c r="AM139" i="28"/>
  <c r="AM140" i="30"/>
  <c r="AK103" i="28"/>
  <c r="AK104" i="30"/>
  <c r="W55" i="28"/>
  <c r="W56" i="30"/>
  <c r="X87" i="28"/>
  <c r="X88" i="30"/>
  <c r="BF60" i="28"/>
  <c r="BF61" i="30"/>
  <c r="Y140" i="28"/>
  <c r="Y141" i="30" s="1"/>
  <c r="AK141" i="30"/>
  <c r="AK140" i="28"/>
  <c r="F130" i="28"/>
  <c r="F131" i="30"/>
  <c r="BF17" i="30"/>
  <c r="BF16" i="28"/>
  <c r="AR26" i="30"/>
  <c r="AR25" i="28"/>
  <c r="W112" i="30"/>
  <c r="W111" i="28"/>
  <c r="AL39" i="28"/>
  <c r="AL40" i="30"/>
  <c r="AQ149" i="30"/>
  <c r="AQ148" i="28"/>
  <c r="AZ64" i="30"/>
  <c r="AZ63" i="28"/>
  <c r="H12" i="30"/>
  <c r="H11" i="28"/>
  <c r="H61" i="28"/>
  <c r="H62" i="30"/>
  <c r="AO16" i="28"/>
  <c r="AO17" i="30" s="1"/>
  <c r="AX86" i="30"/>
  <c r="AX85" i="28"/>
  <c r="AO61" i="28"/>
  <c r="AO62" i="30"/>
  <c r="BI352" i="27"/>
  <c r="L36" i="17" s="1"/>
  <c r="W143" i="30"/>
  <c r="W142" i="28"/>
  <c r="AY64" i="28"/>
  <c r="AY65" i="30"/>
  <c r="AQ130" i="30"/>
  <c r="AQ129" i="28"/>
  <c r="W132" i="28"/>
  <c r="W133" i="30" s="1"/>
  <c r="AK139" i="28"/>
  <c r="AK140" i="30"/>
  <c r="AZ21" i="28"/>
  <c r="AZ22" i="30"/>
  <c r="W11" i="28"/>
  <c r="W12" i="30"/>
  <c r="W21" i="28"/>
  <c r="W22" i="30"/>
  <c r="AS72" i="30"/>
  <c r="AS71" i="28"/>
  <c r="Z112" i="28"/>
  <c r="Z113" i="30"/>
  <c r="AK139" i="30"/>
  <c r="AK138" i="28"/>
  <c r="Z49" i="30"/>
  <c r="Z48" i="28"/>
  <c r="AT138" i="28"/>
  <c r="AT139" i="30"/>
  <c r="BH290" i="28"/>
  <c r="N131" i="17" s="1"/>
  <c r="Z322" i="28"/>
  <c r="AF103" i="30"/>
  <c r="AF102" i="28"/>
  <c r="BE145" i="30"/>
  <c r="BE144" i="28"/>
  <c r="AK137" i="30"/>
  <c r="AK136" i="28"/>
  <c r="AE34" i="30"/>
  <c r="AE33" i="28"/>
  <c r="AZ62" i="30"/>
  <c r="AZ61" i="28"/>
  <c r="BC14" i="30"/>
  <c r="BC13" i="28"/>
  <c r="X19" i="30"/>
  <c r="X18" i="28"/>
  <c r="AE76" i="30"/>
  <c r="AE75" i="28"/>
  <c r="BC74" i="30"/>
  <c r="BC73" i="28"/>
  <c r="X147" i="30"/>
  <c r="X146" i="28"/>
  <c r="BD53" i="30"/>
  <c r="BD52" i="28"/>
  <c r="F22" i="30"/>
  <c r="F21" i="28"/>
  <c r="W106" i="30"/>
  <c r="W105" i="28"/>
  <c r="AZ135" i="30"/>
  <c r="AZ134" i="28"/>
  <c r="AT52" i="30"/>
  <c r="AT51" i="28"/>
  <c r="W161" i="30"/>
  <c r="W160" i="28"/>
  <c r="Z33" i="28"/>
  <c r="Z34" i="30"/>
  <c r="AS139" i="30"/>
  <c r="AS138" i="28"/>
  <c r="Y61" i="30"/>
  <c r="Y60" i="28"/>
  <c r="AS78" i="30"/>
  <c r="AS77" i="28"/>
  <c r="H151" i="28"/>
  <c r="H152" i="30"/>
  <c r="AY142" i="30"/>
  <c r="AY141" i="28"/>
  <c r="BE143" i="30"/>
  <c r="BE142" i="28"/>
  <c r="BG20" i="28"/>
  <c r="BG21" i="30"/>
  <c r="BF87" i="28"/>
  <c r="BF88" i="30" s="1"/>
  <c r="AD51" i="30"/>
  <c r="AD50" i="28"/>
  <c r="AP150" i="28"/>
  <c r="AP151" i="30"/>
  <c r="BD100" i="30"/>
  <c r="BD99" i="28"/>
  <c r="AT75" i="30"/>
  <c r="AT74" i="28"/>
  <c r="AK89" i="30"/>
  <c r="AK88" i="28"/>
  <c r="W46" i="28"/>
  <c r="W47" i="30"/>
  <c r="W35" i="30"/>
  <c r="W34" i="28"/>
  <c r="BD66" i="28"/>
  <c r="BD67" i="30"/>
  <c r="BG89" i="28"/>
  <c r="BG90" i="30"/>
  <c r="AR116" i="30"/>
  <c r="AR115" i="28"/>
  <c r="AM124" i="30"/>
  <c r="AM123" i="28"/>
  <c r="Z85" i="28"/>
  <c r="Z86" i="30"/>
  <c r="BF126" i="30"/>
  <c r="BF125" i="28"/>
  <c r="BG14" i="28"/>
  <c r="BG15" i="30"/>
  <c r="AY52" i="30"/>
  <c r="AY51" i="28"/>
  <c r="AK145" i="28"/>
  <c r="AK146" i="30"/>
  <c r="AQ42" i="30"/>
  <c r="AQ41" i="28"/>
  <c r="AX142" i="30"/>
  <c r="AX141" i="28"/>
  <c r="AK102" i="28"/>
  <c r="AK103" i="30"/>
  <c r="I146" i="28"/>
  <c r="I147" i="30"/>
  <c r="BD129" i="30"/>
  <c r="BD128" i="28"/>
  <c r="H51" i="28"/>
  <c r="H52" i="30"/>
  <c r="BG35" i="28"/>
  <c r="BG36" i="30"/>
  <c r="Z104" i="30"/>
  <c r="Z103" i="28"/>
  <c r="Z153" i="30"/>
  <c r="Z152" i="28"/>
  <c r="BC130" i="30"/>
  <c r="BC129" i="28"/>
  <c r="AK60" i="30"/>
  <c r="AK59" i="28"/>
  <c r="BD22" i="30"/>
  <c r="BD21" i="28"/>
  <c r="BI335" i="27"/>
  <c r="L19" i="17" s="1"/>
  <c r="Y125" i="28"/>
  <c r="Y126" i="30"/>
  <c r="X140" i="30"/>
  <c r="X139" i="28"/>
  <c r="AE33" i="30"/>
  <c r="AE32" i="28"/>
  <c r="AP58" i="30"/>
  <c r="AP57" i="28"/>
  <c r="AS134" i="28"/>
  <c r="AS135" i="30"/>
  <c r="AL114" i="30"/>
  <c r="AL113" i="28"/>
  <c r="I60" i="30"/>
  <c r="I59" i="28"/>
  <c r="BF27" i="28"/>
  <c r="BF28" i="30"/>
  <c r="AX50" i="28"/>
  <c r="AX51" i="30"/>
  <c r="AX101" i="30"/>
  <c r="AX100" i="28"/>
  <c r="AF51" i="30"/>
  <c r="AF50" i="28"/>
  <c r="AZ133" i="28"/>
  <c r="AZ134" i="30"/>
  <c r="BI351" i="27"/>
  <c r="L35" i="17" s="1"/>
  <c r="AM36" i="28"/>
  <c r="AM37" i="30"/>
  <c r="AE42" i="28"/>
  <c r="AE43" i="30"/>
  <c r="AP141" i="28"/>
  <c r="AP142" i="30"/>
  <c r="BH181" i="28"/>
  <c r="N22" i="17" s="1"/>
  <c r="Y34" i="30"/>
  <c r="Y33" i="28"/>
  <c r="BD104" i="30"/>
  <c r="BD103" i="28"/>
  <c r="BD114" i="28"/>
  <c r="BD115" i="30"/>
  <c r="AX27" i="28"/>
  <c r="AX28" i="30"/>
  <c r="BE18" i="30"/>
  <c r="BE17" i="28"/>
  <c r="BG42" i="28"/>
  <c r="BG43" i="30"/>
  <c r="AP144" i="30"/>
  <c r="AP143" i="28"/>
  <c r="BC55" i="28"/>
  <c r="BC56" i="30"/>
  <c r="BD37" i="30"/>
  <c r="BD36" i="28"/>
  <c r="AR61" i="28"/>
  <c r="AR62" i="30"/>
  <c r="BF142" i="28"/>
  <c r="BF143" i="30"/>
  <c r="BF68" i="28"/>
  <c r="BF69" i="30"/>
  <c r="AX104" i="28"/>
  <c r="AX105" i="30"/>
  <c r="BE105" i="28"/>
  <c r="BE106" i="30"/>
  <c r="AD78" i="28"/>
  <c r="AD79" i="30"/>
  <c r="BC106" i="28"/>
  <c r="BC107" i="30"/>
  <c r="AO141" i="28"/>
  <c r="AO142" i="30"/>
  <c r="BF145" i="28"/>
  <c r="BF146" i="30"/>
  <c r="AE60" i="28"/>
  <c r="AE61" i="30" s="1"/>
  <c r="AR88" i="28"/>
  <c r="AR89" i="30"/>
  <c r="AM85" i="28"/>
  <c r="AM86" i="30"/>
  <c r="AF142" i="30"/>
  <c r="AF141" i="28"/>
  <c r="AL100" i="30"/>
  <c r="AL99" i="28"/>
  <c r="F129" i="30"/>
  <c r="F128" i="28"/>
  <c r="BI284" i="27"/>
  <c r="K129" i="17" s="1"/>
  <c r="AZ75" i="30"/>
  <c r="AZ74" i="28"/>
  <c r="Y111" i="30"/>
  <c r="Y110" i="28"/>
  <c r="BI406" i="27"/>
  <c r="L90" i="17" s="1"/>
  <c r="AP128" i="28"/>
  <c r="AP129" i="30"/>
  <c r="BE40" i="30"/>
  <c r="BE39" i="28"/>
  <c r="AD26" i="30"/>
  <c r="AD25" i="28"/>
  <c r="I136" i="28"/>
  <c r="I137" i="30"/>
  <c r="AE124" i="30"/>
  <c r="AE123" i="28"/>
  <c r="AR139" i="30"/>
  <c r="AR138" i="28"/>
  <c r="H80" i="30"/>
  <c r="H79" i="28"/>
  <c r="BI463" i="27"/>
  <c r="L147" i="17" s="1"/>
  <c r="BD144" i="30"/>
  <c r="BD143" i="28"/>
  <c r="F64" i="30"/>
  <c r="F63" i="28"/>
  <c r="AX76" i="30"/>
  <c r="AX75" i="28"/>
  <c r="G37" i="28"/>
  <c r="G38" i="30"/>
  <c r="AR79" i="28"/>
  <c r="AR80" i="30"/>
  <c r="F82" i="30"/>
  <c r="F81" i="28"/>
  <c r="BI237" i="27"/>
  <c r="K82" i="17" s="1"/>
  <c r="BH179" i="28"/>
  <c r="N20" i="17" s="1"/>
  <c r="AX12" i="30"/>
  <c r="AX11" i="28"/>
  <c r="Y107" i="30"/>
  <c r="Y106" i="28"/>
  <c r="BE69" i="30"/>
  <c r="BE68" i="28"/>
  <c r="Y54" i="28"/>
  <c r="Y55" i="30"/>
  <c r="AR34" i="30"/>
  <c r="AR33" i="28"/>
  <c r="H78" i="28"/>
  <c r="H79" i="30"/>
  <c r="X148" i="28"/>
  <c r="X149" i="30"/>
  <c r="AY81" i="28"/>
  <c r="AY82" i="30"/>
  <c r="BD67" i="28"/>
  <c r="BD68" i="30"/>
  <c r="BD43" i="30"/>
  <c r="BD42" i="28"/>
  <c r="AQ478" i="27"/>
  <c r="AQ479" i="27"/>
  <c r="AF33" i="30"/>
  <c r="AF32" i="28"/>
  <c r="AL103" i="30"/>
  <c r="AL102" i="28"/>
  <c r="AM112" i="28"/>
  <c r="AM113" i="30"/>
  <c r="BH177" i="28"/>
  <c r="N18" i="17" s="1"/>
  <c r="X58" i="30"/>
  <c r="X57" i="28"/>
  <c r="AS90" i="28"/>
  <c r="AS91" i="30"/>
  <c r="AL112" i="30"/>
  <c r="AL111" i="28"/>
  <c r="AM88" i="28"/>
  <c r="AM89" i="30"/>
  <c r="AY118" i="28"/>
  <c r="AY119" i="30"/>
  <c r="BD33" i="30"/>
  <c r="BD32" i="28"/>
  <c r="BG152" i="30"/>
  <c r="BG151" i="28"/>
  <c r="BD63" i="28"/>
  <c r="BD64" i="30"/>
  <c r="BE29" i="28"/>
  <c r="BE30" i="30"/>
  <c r="BE126" i="30"/>
  <c r="BE125" i="28"/>
  <c r="F118" i="28"/>
  <c r="BI274" i="27"/>
  <c r="K119" i="17" s="1"/>
  <c r="F119" i="30"/>
  <c r="W84" i="30"/>
  <c r="W83" i="28"/>
  <c r="W80" i="30"/>
  <c r="W79" i="28"/>
  <c r="AK110" i="28"/>
  <c r="AK111" i="30"/>
  <c r="BC97" i="28"/>
  <c r="BC98" i="30"/>
  <c r="AQ117" i="30"/>
  <c r="AQ116" i="28"/>
  <c r="BI411" i="27"/>
  <c r="L95" i="17" s="1"/>
  <c r="H65" i="30"/>
  <c r="H64" i="28"/>
  <c r="AE36" i="28"/>
  <c r="AE37" i="30" s="1"/>
  <c r="G128" i="30"/>
  <c r="G127" i="28"/>
  <c r="AS116" i="28"/>
  <c r="AS117" i="30"/>
  <c r="W50" i="28"/>
  <c r="W51" i="30"/>
  <c r="AE61" i="28"/>
  <c r="AE62" i="30"/>
  <c r="AF82" i="30"/>
  <c r="AF81" i="28"/>
  <c r="F118" i="30"/>
  <c r="F117" i="28"/>
  <c r="BI273" i="27"/>
  <c r="K118" i="17" s="1"/>
  <c r="AT136" i="28"/>
  <c r="AT137" i="30"/>
  <c r="AL17" i="30"/>
  <c r="AL16" i="28"/>
  <c r="AR41" i="30"/>
  <c r="AR40" i="28"/>
  <c r="Y37" i="28"/>
  <c r="Y38" i="30"/>
  <c r="AS123" i="30"/>
  <c r="AS122" i="28"/>
  <c r="BG30" i="30"/>
  <c r="BG29" i="28"/>
  <c r="AO134" i="30"/>
  <c r="AO133" i="28"/>
  <c r="BI454" i="27"/>
  <c r="L138" i="17" s="1"/>
  <c r="AZ79" i="28"/>
  <c r="AZ80" i="30"/>
  <c r="AP14" i="30"/>
  <c r="AP13" i="28"/>
  <c r="AQ103" i="28"/>
  <c r="AQ104" i="30"/>
  <c r="BG65" i="28"/>
  <c r="BG66" i="30"/>
  <c r="AT109" i="30"/>
  <c r="AT108" i="28"/>
  <c r="BD136" i="28"/>
  <c r="BD137" i="30"/>
  <c r="Y31" i="28"/>
  <c r="Y32" i="30"/>
  <c r="Y41" i="28"/>
  <c r="Y42" i="30"/>
  <c r="AP142" i="28"/>
  <c r="AP143" i="30"/>
  <c r="AL126" i="30"/>
  <c r="AL125" i="28"/>
  <c r="AK115" i="28"/>
  <c r="AK116" i="30"/>
  <c r="AQ141" i="28"/>
  <c r="AQ142" i="30"/>
  <c r="BC134" i="28"/>
  <c r="BC135" i="30"/>
  <c r="AY56" i="30"/>
  <c r="AY55" i="28"/>
  <c r="AD90" i="30"/>
  <c r="AD89" i="28"/>
  <c r="Y33" i="30"/>
  <c r="Y32" i="28"/>
  <c r="BD131" i="30"/>
  <c r="BD130" i="28"/>
  <c r="AE67" i="28"/>
  <c r="AE68" i="30"/>
  <c r="AP83" i="28"/>
  <c r="AP84" i="30"/>
  <c r="AQ35" i="28"/>
  <c r="AQ36" i="30"/>
  <c r="AL127" i="28"/>
  <c r="AL128" i="30"/>
  <c r="AD137" i="30"/>
  <c r="AD136" i="28"/>
  <c r="X54" i="30"/>
  <c r="X53" i="28"/>
  <c r="AT141" i="28"/>
  <c r="AT142" i="30"/>
  <c r="AP50" i="30"/>
  <c r="AP49" i="28"/>
  <c r="AZ100" i="28"/>
  <c r="AZ101" i="30"/>
  <c r="AK119" i="30"/>
  <c r="AK118" i="28"/>
  <c r="H66" i="28"/>
  <c r="H67" i="30"/>
  <c r="BF130" i="28"/>
  <c r="BF131" i="30"/>
  <c r="AL144" i="30"/>
  <c r="AL143" i="28"/>
  <c r="X112" i="30"/>
  <c r="X111" i="28"/>
  <c r="AK30" i="30"/>
  <c r="AK29" i="28"/>
  <c r="BG54" i="28"/>
  <c r="BG55" i="30"/>
  <c r="Z64" i="30"/>
  <c r="Z63" i="28"/>
  <c r="X105" i="30"/>
  <c r="X104" i="28"/>
  <c r="H140" i="30"/>
  <c r="H139" i="28"/>
  <c r="G59" i="30"/>
  <c r="G58" i="28"/>
  <c r="AQ73" i="28"/>
  <c r="AQ74" i="30"/>
  <c r="F141" i="30"/>
  <c r="F140" i="28"/>
  <c r="AR75" i="30"/>
  <c r="AR74" i="28"/>
  <c r="BD74" i="30"/>
  <c r="BD73" i="28"/>
  <c r="AL91" i="28"/>
  <c r="AL92" i="30"/>
  <c r="I52" i="30"/>
  <c r="I51" i="28"/>
  <c r="AE21" i="30"/>
  <c r="AE20" i="28"/>
  <c r="BH276" i="28"/>
  <c r="N117" i="17" s="1"/>
  <c r="AX39" i="28"/>
  <c r="AX40" i="30"/>
  <c r="H64" i="30"/>
  <c r="H63" i="28"/>
  <c r="X106" i="28"/>
  <c r="X107" i="30"/>
  <c r="BD52" i="30"/>
  <c r="BD51" i="28"/>
  <c r="AX70" i="28"/>
  <c r="AX71" i="30" s="1"/>
  <c r="X33" i="28"/>
  <c r="X34" i="30"/>
  <c r="X62" i="30"/>
  <c r="X61" i="28"/>
  <c r="AD38" i="30"/>
  <c r="AD37" i="28"/>
  <c r="BG41" i="28"/>
  <c r="BG42" i="30"/>
  <c r="Y102" i="28"/>
  <c r="Y103" i="30"/>
  <c r="BC34" i="30"/>
  <c r="BC33" i="28"/>
  <c r="AT128" i="30"/>
  <c r="AT127" i="28"/>
  <c r="AZ18" i="30"/>
  <c r="AZ17" i="28"/>
  <c r="AF31" i="28"/>
  <c r="AF32" i="30"/>
  <c r="F53" i="30"/>
  <c r="BI208" i="27"/>
  <c r="K53" i="17" s="1"/>
  <c r="F52" i="28"/>
  <c r="Z129" i="28"/>
  <c r="Z130" i="30"/>
  <c r="BG149" i="30"/>
  <c r="BG148" i="28"/>
  <c r="AQ30" i="28"/>
  <c r="AQ31" i="30"/>
  <c r="AD108" i="30"/>
  <c r="AD107" i="28"/>
  <c r="BE141" i="28"/>
  <c r="BE142" i="30"/>
  <c r="F72" i="30"/>
  <c r="F71" i="28"/>
  <c r="AL71" i="30"/>
  <c r="AL70" i="28"/>
  <c r="BF51" i="28"/>
  <c r="BF52" i="30"/>
  <c r="AE97" i="28"/>
  <c r="AE98" i="30"/>
  <c r="AM77" i="28"/>
  <c r="AM78" i="30"/>
  <c r="AE56" i="30"/>
  <c r="AE55" i="28"/>
  <c r="AT102" i="30"/>
  <c r="AT101" i="28"/>
  <c r="BI327" i="27"/>
  <c r="L11" i="17" s="1"/>
  <c r="G478" i="27"/>
  <c r="G479" i="27"/>
  <c r="AY15" i="30"/>
  <c r="AY14" i="28"/>
  <c r="AO74" i="28"/>
  <c r="AO75" i="30"/>
  <c r="H111" i="28"/>
  <c r="H112" i="30" s="1"/>
  <c r="BI446" i="27"/>
  <c r="L130" i="17" s="1"/>
  <c r="I104" i="28"/>
  <c r="I105" i="30"/>
  <c r="BE117" i="30"/>
  <c r="BE116" i="28"/>
  <c r="AY62" i="28"/>
  <c r="AY63" i="30"/>
  <c r="AL116" i="28"/>
  <c r="AL117" i="30"/>
  <c r="AM56" i="30"/>
  <c r="AM55" i="28"/>
  <c r="I102" i="28"/>
  <c r="I103" i="30"/>
  <c r="I90" i="30"/>
  <c r="I89" i="28"/>
  <c r="AE140" i="28"/>
  <c r="AE141" i="30"/>
  <c r="BI347" i="27"/>
  <c r="L31" i="17" s="1"/>
  <c r="AP63" i="30"/>
  <c r="AP62" i="28"/>
  <c r="AL96" i="28"/>
  <c r="AL97" i="30"/>
  <c r="BF73" i="28"/>
  <c r="BF74" i="30"/>
  <c r="BF106" i="30"/>
  <c r="BF105" i="28"/>
  <c r="AD80" i="30"/>
  <c r="AD79" i="28"/>
  <c r="F32" i="28"/>
  <c r="F33" i="30"/>
  <c r="BI188" i="27"/>
  <c r="K33" i="17" s="1"/>
  <c r="Y30" i="30"/>
  <c r="Y29" i="28"/>
  <c r="W72" i="30"/>
  <c r="W71" i="28"/>
  <c r="AQ143" i="30"/>
  <c r="AQ142" i="28"/>
  <c r="X91" i="28"/>
  <c r="X92" i="30"/>
  <c r="Y79" i="28"/>
  <c r="Y80" i="30"/>
  <c r="W74" i="28"/>
  <c r="W75" i="30"/>
  <c r="BC90" i="30"/>
  <c r="BC89" i="28"/>
  <c r="I33" i="28"/>
  <c r="I34" i="30"/>
  <c r="AZ160" i="28"/>
  <c r="AZ161" i="30"/>
  <c r="AL83" i="30"/>
  <c r="AL82" i="28"/>
  <c r="I148" i="28"/>
  <c r="I149" i="30"/>
  <c r="BE93" i="30"/>
  <c r="BE92" i="28"/>
  <c r="AO131" i="30"/>
  <c r="AO130" i="28"/>
  <c r="AP145" i="30"/>
  <c r="AP144" i="28"/>
  <c r="AF53" i="28"/>
  <c r="AF54" i="30"/>
  <c r="AM30" i="30"/>
  <c r="AM29" i="28"/>
  <c r="AY38" i="30"/>
  <c r="AY37" i="28"/>
  <c r="AM30" i="28"/>
  <c r="AM31" i="30"/>
  <c r="AS145" i="30"/>
  <c r="AS144" i="28"/>
  <c r="W115" i="28"/>
  <c r="W116" i="30"/>
  <c r="AY43" i="30"/>
  <c r="AY42" i="28"/>
  <c r="AE146" i="30"/>
  <c r="AE145" i="28"/>
  <c r="X122" i="28"/>
  <c r="X123" i="30"/>
  <c r="Y148" i="28"/>
  <c r="Y149" i="30"/>
  <c r="BC146" i="28"/>
  <c r="BC147" i="30"/>
  <c r="BF25" i="28"/>
  <c r="BF26" i="30"/>
  <c r="AZ106" i="28"/>
  <c r="AZ107" i="30"/>
  <c r="F57" i="30"/>
  <c r="BI212" i="27"/>
  <c r="K57" i="17" s="1"/>
  <c r="F56" i="28"/>
  <c r="BC122" i="28"/>
  <c r="BC123" i="30"/>
  <c r="AM58" i="30"/>
  <c r="AM57" i="28"/>
  <c r="AS74" i="28"/>
  <c r="AS75" i="30"/>
  <c r="W108" i="30"/>
  <c r="W107" i="28"/>
  <c r="AD86" i="30"/>
  <c r="AD85" i="28"/>
  <c r="Y81" i="28"/>
  <c r="Y82" i="30"/>
  <c r="AZ62" i="28"/>
  <c r="AZ63" i="30"/>
  <c r="BG137" i="30"/>
  <c r="BG136" i="28"/>
  <c r="BE112" i="30"/>
  <c r="BE111" i="28"/>
  <c r="H66" i="30"/>
  <c r="H65" i="28"/>
  <c r="AM56" i="28"/>
  <c r="AM57" i="30"/>
  <c r="Z9" i="30"/>
  <c r="Z7" i="30" s="1"/>
  <c r="AK142" i="30"/>
  <c r="AK141" i="28"/>
  <c r="BD101" i="30"/>
  <c r="BD100" i="28"/>
  <c r="BH220" i="28"/>
  <c r="N61" i="17" s="1"/>
  <c r="AT33" i="30"/>
  <c r="AT32" i="28"/>
  <c r="AX82" i="30"/>
  <c r="AX81" i="28"/>
  <c r="BI440" i="27"/>
  <c r="L124" i="17" s="1"/>
  <c r="AR59" i="28"/>
  <c r="AR60" i="30"/>
  <c r="G50" i="28"/>
  <c r="G51" i="30"/>
  <c r="W77" i="30"/>
  <c r="W76" i="28"/>
  <c r="BG119" i="30"/>
  <c r="BG118" i="28"/>
  <c r="I91" i="30"/>
  <c r="I90" i="28"/>
  <c r="F137" i="28"/>
  <c r="F138" i="30"/>
  <c r="AZ97" i="30"/>
  <c r="AZ96" i="28"/>
  <c r="AT117" i="28"/>
  <c r="AT118" i="30"/>
  <c r="AX45" i="28"/>
  <c r="AX46" i="30"/>
  <c r="BC54" i="30"/>
  <c r="BC53" i="28"/>
  <c r="AD122" i="28"/>
  <c r="AD123" i="30"/>
  <c r="AT103" i="30"/>
  <c r="AT102" i="28"/>
  <c r="AE96" i="28"/>
  <c r="AE97" i="30"/>
  <c r="H58" i="28"/>
  <c r="H59" i="30"/>
  <c r="AQ86" i="28"/>
  <c r="AQ87" i="30"/>
  <c r="AE28" i="30"/>
  <c r="AE27" i="28"/>
  <c r="BF87" i="30"/>
  <c r="BF86" i="28"/>
  <c r="BD140" i="30"/>
  <c r="BD139" i="28"/>
  <c r="AP141" i="30"/>
  <c r="AP140" i="28"/>
  <c r="BH297" i="28"/>
  <c r="N138" i="17" s="1"/>
  <c r="AE101" i="30"/>
  <c r="AE100" i="28"/>
  <c r="AL129" i="28"/>
  <c r="AL130" i="30"/>
  <c r="Y21" i="30"/>
  <c r="Y20" i="28"/>
  <c r="AE106" i="30"/>
  <c r="AE105" i="28"/>
  <c r="AT57" i="28"/>
  <c r="AT58" i="30"/>
  <c r="AZ115" i="28"/>
  <c r="AZ116" i="30"/>
  <c r="Z76" i="30"/>
  <c r="Z75" i="28"/>
  <c r="I26" i="30"/>
  <c r="I25" i="28"/>
  <c r="AK151" i="28"/>
  <c r="AK152" i="30"/>
  <c r="BF151" i="28"/>
  <c r="BF152" i="30"/>
  <c r="G78" i="28"/>
  <c r="G79" i="30"/>
  <c r="AY84" i="30"/>
  <c r="AY83" i="28"/>
  <c r="BI169" i="27"/>
  <c r="K14" i="17" s="1"/>
  <c r="F13" i="28"/>
  <c r="F14" i="30"/>
  <c r="Y108" i="30"/>
  <c r="Y107" i="28"/>
  <c r="W29" i="28"/>
  <c r="W30" i="30"/>
  <c r="Z77" i="28"/>
  <c r="Z78" i="30"/>
  <c r="W137" i="28"/>
  <c r="W138" i="30"/>
  <c r="AD89" i="30"/>
  <c r="AD88" i="28"/>
  <c r="BE88" i="28"/>
  <c r="BE89" i="30"/>
  <c r="AP149" i="30"/>
  <c r="AP148" i="28"/>
  <c r="AZ33" i="30"/>
  <c r="AZ32" i="28"/>
  <c r="AK131" i="28"/>
  <c r="AK132" i="30"/>
  <c r="AX16" i="28"/>
  <c r="AX17" i="30"/>
  <c r="AY20" i="28"/>
  <c r="AY21" i="30"/>
  <c r="I39" i="30"/>
  <c r="I38" i="28"/>
  <c r="I123" i="30"/>
  <c r="I122" i="28"/>
  <c r="H16" i="30"/>
  <c r="H15" i="28"/>
  <c r="BF97" i="28"/>
  <c r="BF98" i="30"/>
  <c r="AO90" i="28"/>
  <c r="AO91" i="30"/>
  <c r="BE67" i="30"/>
  <c r="BE66" i="28"/>
  <c r="AS62" i="28"/>
  <c r="AS63" i="30"/>
  <c r="AK145" i="30"/>
  <c r="AK144" i="28"/>
  <c r="BE85" i="28"/>
  <c r="BE86" i="30"/>
  <c r="AT148" i="28"/>
  <c r="AT149" i="30"/>
  <c r="W37" i="28"/>
  <c r="W38" i="30"/>
  <c r="W150" i="28"/>
  <c r="W151" i="30"/>
  <c r="I113" i="28"/>
  <c r="I114" i="30"/>
  <c r="AT61" i="28"/>
  <c r="AT62" i="30"/>
  <c r="AP127" i="28"/>
  <c r="AP128" i="30"/>
  <c r="BF63" i="28"/>
  <c r="BF64" i="30"/>
  <c r="G124" i="30"/>
  <c r="G123" i="28"/>
  <c r="BI464" i="27"/>
  <c r="L148" i="17" s="1"/>
  <c r="X136" i="28"/>
  <c r="X137" i="30" s="1"/>
  <c r="BG50" i="28"/>
  <c r="BG51" i="30"/>
  <c r="AQ96" i="28"/>
  <c r="AQ97" i="30"/>
  <c r="AL32" i="28"/>
  <c r="AL33" i="30"/>
  <c r="AP20" i="28"/>
  <c r="AP21" i="30" s="1"/>
  <c r="BF19" i="28"/>
  <c r="BF20" i="30"/>
  <c r="AS28" i="28"/>
  <c r="AS29" i="30"/>
  <c r="BE62" i="28"/>
  <c r="BE63" i="30"/>
  <c r="H72" i="30"/>
  <c r="H71" i="28"/>
  <c r="Y139" i="30"/>
  <c r="Y138" i="28"/>
  <c r="AE131" i="28"/>
  <c r="AE132" i="30"/>
  <c r="AE46" i="30"/>
  <c r="AE45" i="28"/>
  <c r="AF25" i="30"/>
  <c r="AF24" i="28"/>
  <c r="AX127" i="28"/>
  <c r="AX128" i="30"/>
  <c r="BF114" i="30"/>
  <c r="BF113" i="28"/>
  <c r="AR101" i="28"/>
  <c r="AR102" i="30"/>
  <c r="X48" i="28"/>
  <c r="X49" i="30"/>
  <c r="AD93" i="30"/>
  <c r="AD92" i="28"/>
  <c r="AP134" i="28"/>
  <c r="AP135" i="30"/>
  <c r="AE144" i="28"/>
  <c r="AE145" i="30" s="1"/>
  <c r="AE60" i="30"/>
  <c r="AE59" i="28"/>
  <c r="AY106" i="30"/>
  <c r="AY105" i="28"/>
  <c r="AY115" i="30"/>
  <c r="AY114" i="28"/>
  <c r="AE152" i="30"/>
  <c r="AE151" i="28"/>
  <c r="BE30" i="28"/>
  <c r="BE31" i="30"/>
  <c r="AE135" i="30"/>
  <c r="AE134" i="28"/>
  <c r="I70" i="28"/>
  <c r="I71" i="30"/>
  <c r="AX20" i="30"/>
  <c r="AX19" i="28"/>
  <c r="AE24" i="28"/>
  <c r="AE25" i="30"/>
  <c r="BF123" i="28"/>
  <c r="BF124" i="30"/>
  <c r="BD66" i="30"/>
  <c r="BD65" i="28"/>
  <c r="W139" i="28"/>
  <c r="W140" i="30"/>
  <c r="AZ34" i="30"/>
  <c r="AZ33" i="28"/>
  <c r="AR152" i="30"/>
  <c r="AR151" i="28"/>
  <c r="F61" i="30"/>
  <c r="F60" i="28"/>
  <c r="AD99" i="28"/>
  <c r="AD100" i="30"/>
  <c r="AR42" i="30"/>
  <c r="AR41" i="28"/>
  <c r="AQ58" i="30"/>
  <c r="AQ57" i="28"/>
  <c r="BE42" i="28"/>
  <c r="BE43" i="30"/>
  <c r="AQ25" i="28"/>
  <c r="AQ26" i="30"/>
  <c r="BD131" i="28"/>
  <c r="BD132" i="30"/>
  <c r="AY103" i="28"/>
  <c r="AY104" i="30"/>
  <c r="AY105" i="30"/>
  <c r="AY104" i="28"/>
  <c r="W126" i="30"/>
  <c r="W125" i="28"/>
  <c r="BG70" i="28"/>
  <c r="BG71" i="30"/>
  <c r="BE83" i="30"/>
  <c r="BE82" i="28"/>
  <c r="AE152" i="28"/>
  <c r="AE153" i="30"/>
  <c r="AD115" i="30"/>
  <c r="AD114" i="28"/>
  <c r="BC48" i="28"/>
  <c r="BC49" i="30"/>
  <c r="AO67" i="30"/>
  <c r="AO66" i="28"/>
  <c r="AX67" i="30"/>
  <c r="AX66" i="28"/>
  <c r="AZ50" i="30"/>
  <c r="AZ49" i="28"/>
  <c r="BG9" i="30"/>
  <c r="BG7" i="30" s="1"/>
  <c r="Z52" i="28"/>
  <c r="Z53" i="30"/>
  <c r="Y52" i="28"/>
  <c r="Y53" i="30"/>
  <c r="H76" i="28"/>
  <c r="H77" i="30"/>
  <c r="BF34" i="28"/>
  <c r="BF35" i="30"/>
  <c r="AS143" i="28"/>
  <c r="AS144" i="30" s="1"/>
  <c r="I23" i="30"/>
  <c r="I22" i="28"/>
  <c r="X129" i="28"/>
  <c r="X130" i="30"/>
  <c r="AL49" i="28"/>
  <c r="AL50" i="30" s="1"/>
  <c r="I106" i="28"/>
  <c r="I107" i="30"/>
  <c r="AF146" i="28"/>
  <c r="AF147" i="30"/>
  <c r="AF84" i="30"/>
  <c r="AF83" i="28"/>
  <c r="AS142" i="28"/>
  <c r="AS143" i="30"/>
  <c r="Z14" i="28"/>
  <c r="Z15" i="30"/>
  <c r="AR105" i="28"/>
  <c r="AR106" i="30"/>
  <c r="AK16" i="30"/>
  <c r="AK15" i="28"/>
  <c r="AY149" i="30"/>
  <c r="AY148" i="28"/>
  <c r="AK68" i="30"/>
  <c r="AK67" i="28"/>
  <c r="AO135" i="30"/>
  <c r="AO134" i="28"/>
  <c r="AK115" i="30"/>
  <c r="AK114" i="28"/>
  <c r="AS93" i="30"/>
  <c r="AS92" i="28"/>
  <c r="AT26" i="30"/>
  <c r="AT25" i="28"/>
  <c r="AM28" i="28"/>
  <c r="AM29" i="30"/>
  <c r="I97" i="30"/>
  <c r="I96" i="28"/>
  <c r="AQ64" i="30"/>
  <c r="AQ63" i="28"/>
  <c r="H97" i="30"/>
  <c r="H96" i="28"/>
  <c r="X102" i="30"/>
  <c r="X101" i="28"/>
  <c r="W148" i="30"/>
  <c r="W147" i="28"/>
  <c r="BG108" i="28"/>
  <c r="BG109" i="30"/>
  <c r="BC129" i="30"/>
  <c r="BC128" i="28"/>
  <c r="BG132" i="30"/>
  <c r="BG131" i="28"/>
  <c r="AR76" i="30"/>
  <c r="AR75" i="28"/>
  <c r="AY22" i="30"/>
  <c r="AY21" i="28"/>
  <c r="G131" i="28"/>
  <c r="G132" i="30"/>
  <c r="BE45" i="30"/>
  <c r="BE44" i="28"/>
  <c r="BI181" i="27"/>
  <c r="K26" i="17" s="1"/>
  <c r="F26" i="30"/>
  <c r="F25" i="28"/>
  <c r="AP46" i="28"/>
  <c r="AP47" i="30"/>
  <c r="AP107" i="28"/>
  <c r="AP108" i="30"/>
  <c r="AR107" i="28"/>
  <c r="AR108" i="30"/>
  <c r="W152" i="28"/>
  <c r="W153" i="30"/>
  <c r="BD57" i="28"/>
  <c r="BD58" i="30"/>
  <c r="G63" i="30"/>
  <c r="G62" i="28"/>
  <c r="BG146" i="30"/>
  <c r="BG145" i="28"/>
  <c r="F114" i="28"/>
  <c r="F115" i="30"/>
  <c r="BI270" i="27"/>
  <c r="K115" i="17" s="1"/>
  <c r="BF18" i="30"/>
  <c r="BF17" i="28"/>
  <c r="F62" i="28"/>
  <c r="F63" i="30"/>
  <c r="AY19" i="28"/>
  <c r="AY20" i="30"/>
  <c r="Y137" i="28"/>
  <c r="Y138" i="30"/>
  <c r="AD151" i="28"/>
  <c r="AD152" i="30"/>
  <c r="I45" i="28"/>
  <c r="I46" i="30"/>
  <c r="AD149" i="30"/>
  <c r="AD148" i="28"/>
  <c r="AS16" i="28"/>
  <c r="AS17" i="30"/>
  <c r="X35" i="30"/>
  <c r="X34" i="28"/>
  <c r="AQ9" i="30"/>
  <c r="AQ7" i="30" s="1"/>
  <c r="G56" i="30"/>
  <c r="G55" i="28"/>
  <c r="AL44" i="28"/>
  <c r="AL45" i="30" s="1"/>
  <c r="G74" i="28"/>
  <c r="G75" i="30"/>
  <c r="G25" i="28"/>
  <c r="G26" i="30"/>
  <c r="AK17" i="30"/>
  <c r="AK16" i="28"/>
  <c r="AY147" i="28"/>
  <c r="AY148" i="30"/>
  <c r="AS129" i="28"/>
  <c r="AS130" i="30"/>
  <c r="AD123" i="28"/>
  <c r="AD124" i="30"/>
  <c r="AT88" i="30"/>
  <c r="AT87" i="28"/>
  <c r="BF91" i="28"/>
  <c r="BF92" i="30" s="1"/>
  <c r="X67" i="28"/>
  <c r="X68" i="30"/>
  <c r="AR85" i="28"/>
  <c r="AR86" i="30"/>
  <c r="Z58" i="30"/>
  <c r="Z57" i="28"/>
  <c r="Y67" i="28"/>
  <c r="Y68" i="30"/>
  <c r="AK58" i="28"/>
  <c r="AK59" i="30"/>
  <c r="BC16" i="28"/>
  <c r="BC17" i="30"/>
  <c r="AS317" i="27"/>
  <c r="AS318" i="27"/>
  <c r="AR10" i="28"/>
  <c r="AR11" i="30"/>
  <c r="BE129" i="28"/>
  <c r="BE130" i="30"/>
  <c r="G76" i="28"/>
  <c r="G77" i="30"/>
  <c r="Y148" i="30"/>
  <c r="Y147" i="28"/>
  <c r="AM99" i="28"/>
  <c r="AM100" i="30"/>
  <c r="BF139" i="30"/>
  <c r="BF138" i="28"/>
  <c r="Y127" i="28"/>
  <c r="Y128" i="30"/>
  <c r="AS58" i="28"/>
  <c r="AS59" i="30"/>
  <c r="BC114" i="30"/>
  <c r="BC113" i="28"/>
  <c r="AP48" i="28"/>
  <c r="AP49" i="30"/>
  <c r="AS78" i="28"/>
  <c r="AS79" i="30"/>
  <c r="Z41" i="30"/>
  <c r="Z40" i="28"/>
  <c r="AZ43" i="30"/>
  <c r="AZ42" i="28"/>
  <c r="AP478" i="27"/>
  <c r="AP479" i="27"/>
  <c r="AZ65" i="30"/>
  <c r="AZ64" i="28"/>
  <c r="BC127" i="28"/>
  <c r="BC128" i="30"/>
  <c r="AO89" i="28"/>
  <c r="AO90" i="30"/>
  <c r="BG107" i="30"/>
  <c r="BG106" i="28"/>
  <c r="BI171" i="27"/>
  <c r="K16" i="17" s="1"/>
  <c r="F16" i="30"/>
  <c r="F15" i="28"/>
  <c r="BE54" i="30"/>
  <c r="BE53" i="28"/>
  <c r="AZ66" i="30"/>
  <c r="AZ65" i="28"/>
  <c r="AZ105" i="30"/>
  <c r="AZ104" i="28"/>
  <c r="G81" i="28"/>
  <c r="G82" i="30"/>
  <c r="X148" i="30"/>
  <c r="X147" i="28"/>
  <c r="Y119" i="30"/>
  <c r="Y118" i="28"/>
  <c r="H106" i="28"/>
  <c r="H107" i="30"/>
  <c r="BD36" i="30"/>
  <c r="BD35" i="28"/>
  <c r="BE77" i="28"/>
  <c r="BE78" i="30"/>
  <c r="BI174" i="27"/>
  <c r="K19" i="17" s="1"/>
  <c r="F19" i="30"/>
  <c r="F18" i="28"/>
  <c r="AO78" i="30"/>
  <c r="AO77" i="28"/>
  <c r="BF105" i="30"/>
  <c r="BF104" i="28"/>
  <c r="X151" i="28"/>
  <c r="X152" i="30"/>
  <c r="AT14" i="30"/>
  <c r="AT13" i="28"/>
  <c r="Y97" i="30"/>
  <c r="Y96" i="28"/>
  <c r="F20" i="30"/>
  <c r="F19" i="28"/>
  <c r="BG132" i="28"/>
  <c r="BG133" i="30"/>
  <c r="AR44" i="28"/>
  <c r="AR45" i="30"/>
  <c r="AL81" i="28"/>
  <c r="AL82" i="30"/>
  <c r="BE133" i="30"/>
  <c r="BE132" i="28"/>
  <c r="I34" i="28"/>
  <c r="I35" i="30"/>
  <c r="G97" i="30"/>
  <c r="G96" i="28"/>
  <c r="Z55" i="28"/>
  <c r="Z56" i="30"/>
  <c r="AL61" i="30"/>
  <c r="AL60" i="28"/>
  <c r="AR57" i="28"/>
  <c r="AR58" i="30"/>
  <c r="Z151" i="28"/>
  <c r="Z152" i="30"/>
  <c r="W29" i="30"/>
  <c r="W28" i="28"/>
  <c r="Y478" i="27"/>
  <c r="Y479" i="27"/>
  <c r="AY103" i="30"/>
  <c r="AY102" i="28"/>
  <c r="F58" i="28"/>
  <c r="F59" i="30"/>
  <c r="BI214" i="27"/>
  <c r="K59" i="17" s="1"/>
  <c r="BC101" i="30"/>
  <c r="BC100" i="28"/>
  <c r="X17" i="30"/>
  <c r="X16" i="28"/>
  <c r="AL52" i="28"/>
  <c r="AL53" i="30"/>
  <c r="AT67" i="28"/>
  <c r="AT68" i="30"/>
  <c r="AO66" i="30"/>
  <c r="AO65" i="28"/>
  <c r="AM160" i="28"/>
  <c r="AM161" i="30"/>
  <c r="AS116" i="30"/>
  <c r="AS115" i="28"/>
  <c r="AD65" i="30"/>
  <c r="AD64" i="28"/>
  <c r="Z59" i="30"/>
  <c r="Z58" i="28"/>
  <c r="BC145" i="30"/>
  <c r="BC144" i="28"/>
  <c r="AY130" i="28"/>
  <c r="AY131" i="30"/>
  <c r="BF19" i="30"/>
  <c r="BF18" i="28"/>
  <c r="AF65" i="28"/>
  <c r="AF66" i="30"/>
  <c r="AP82" i="28"/>
  <c r="AP83" i="30"/>
  <c r="Y88" i="28"/>
  <c r="Y89" i="30"/>
  <c r="AP105" i="30"/>
  <c r="AP104" i="28"/>
  <c r="AS118" i="28"/>
  <c r="AS119" i="30"/>
  <c r="W152" i="30"/>
  <c r="W151" i="28"/>
  <c r="BD87" i="28"/>
  <c r="BD88" i="30" s="1"/>
  <c r="AP106" i="28"/>
  <c r="AP107" i="30"/>
  <c r="BC104" i="28"/>
  <c r="BC105" i="30"/>
  <c r="AF123" i="28"/>
  <c r="AF124" i="30"/>
  <c r="Z161" i="30"/>
  <c r="Z160" i="28"/>
  <c r="AL32" i="30"/>
  <c r="AL31" i="28"/>
  <c r="AF117" i="30"/>
  <c r="AF116" i="28"/>
  <c r="W128" i="30"/>
  <c r="W127" i="28"/>
  <c r="AY79" i="28"/>
  <c r="AY80" i="30"/>
  <c r="BI363" i="27"/>
  <c r="L47" i="17" s="1"/>
  <c r="W105" i="30"/>
  <c r="W104" i="28"/>
  <c r="I151" i="28"/>
  <c r="I152" i="30"/>
  <c r="AF117" i="28"/>
  <c r="AF118" i="30"/>
  <c r="F33" i="28"/>
  <c r="F34" i="30"/>
  <c r="BI189" i="27"/>
  <c r="K34" i="17" s="1"/>
  <c r="H146" i="28"/>
  <c r="H147" i="30"/>
  <c r="AL101" i="28"/>
  <c r="AL102" i="30"/>
  <c r="W33" i="30"/>
  <c r="W32" i="28"/>
  <c r="AZ129" i="30"/>
  <c r="AZ128" i="28"/>
  <c r="BI421" i="27"/>
  <c r="L105" i="17" s="1"/>
  <c r="AE103" i="30"/>
  <c r="AE102" i="28"/>
  <c r="BC76" i="28"/>
  <c r="BC77" i="30"/>
  <c r="BE151" i="28"/>
  <c r="BE152" i="30"/>
  <c r="I14" i="30"/>
  <c r="I13" i="28"/>
  <c r="AX77" i="28"/>
  <c r="AX78" i="30"/>
  <c r="AF59" i="30"/>
  <c r="AF58" i="28"/>
  <c r="W17" i="28"/>
  <c r="W18" i="30"/>
  <c r="AM117" i="30"/>
  <c r="AM116" i="28"/>
  <c r="F135" i="30"/>
  <c r="F134" i="28"/>
  <c r="AE108" i="28"/>
  <c r="AE109" i="30"/>
  <c r="Y90" i="30"/>
  <c r="Y89" i="28"/>
  <c r="AT153" i="30"/>
  <c r="AT152" i="28"/>
  <c r="BC81" i="28"/>
  <c r="BC82" i="30"/>
  <c r="AF13" i="28"/>
  <c r="AF14" i="30"/>
  <c r="F117" i="30"/>
  <c r="F116" i="28"/>
  <c r="BI272" i="27"/>
  <c r="K117" i="17" s="1"/>
  <c r="X151" i="30"/>
  <c r="X150" i="28"/>
  <c r="AT79" i="28"/>
  <c r="AT80" i="30"/>
  <c r="Y142" i="30"/>
  <c r="Y141" i="28"/>
  <c r="BC40" i="28"/>
  <c r="BC41" i="30"/>
  <c r="AP52" i="30"/>
  <c r="AP51" i="28"/>
  <c r="AS141" i="28"/>
  <c r="AS142" i="30" s="1"/>
  <c r="AM151" i="30"/>
  <c r="AM150" i="28"/>
  <c r="Z113" i="28"/>
  <c r="Z114" i="30"/>
  <c r="AM83" i="28"/>
  <c r="AM84" i="30"/>
  <c r="AM39" i="28"/>
  <c r="AM40" i="30"/>
  <c r="BI444" i="27"/>
  <c r="L128" i="17" s="1"/>
  <c r="BG76" i="30"/>
  <c r="BG75" i="28"/>
  <c r="AS57" i="30"/>
  <c r="AS56" i="28"/>
  <c r="BI399" i="27"/>
  <c r="L83" i="17" s="1"/>
  <c r="BF49" i="30"/>
  <c r="BF48" i="28"/>
  <c r="BI391" i="27"/>
  <c r="L75" i="17" s="1"/>
  <c r="Y34" i="28"/>
  <c r="Y35" i="30"/>
  <c r="Y130" i="30"/>
  <c r="Y129" i="28"/>
  <c r="AK107" i="30"/>
  <c r="AK106" i="28"/>
  <c r="Y19" i="30"/>
  <c r="Y18" i="28"/>
  <c r="I49" i="30"/>
  <c r="I48" i="28"/>
  <c r="W119" i="30"/>
  <c r="W118" i="28"/>
  <c r="AR37" i="28"/>
  <c r="AR38" i="30"/>
  <c r="AM75" i="30"/>
  <c r="AM74" i="28"/>
  <c r="AD60" i="28"/>
  <c r="AD61" i="30" s="1"/>
  <c r="AS92" i="30"/>
  <c r="AS91" i="28"/>
  <c r="BD139" i="30"/>
  <c r="BD138" i="28"/>
  <c r="AT77" i="30"/>
  <c r="AT76" i="28"/>
  <c r="BF103" i="28"/>
  <c r="BF104" i="30"/>
  <c r="X153" i="30"/>
  <c r="X152" i="28"/>
  <c r="AK46" i="30"/>
  <c r="AK45" i="28"/>
  <c r="Y56" i="30"/>
  <c r="Y55" i="28"/>
  <c r="BE28" i="28"/>
  <c r="BE29" i="30"/>
  <c r="BG111" i="28"/>
  <c r="BG112" i="30"/>
  <c r="I144" i="28"/>
  <c r="I145" i="30"/>
  <c r="BC38" i="30"/>
  <c r="BC37" i="28"/>
  <c r="I31" i="28"/>
  <c r="I32" i="30"/>
  <c r="BC103" i="28"/>
  <c r="BC104" i="30"/>
  <c r="F144" i="28"/>
  <c r="F145" i="30"/>
  <c r="F87" i="28"/>
  <c r="F88" i="30"/>
  <c r="Z111" i="28"/>
  <c r="Z112" i="30"/>
  <c r="AR143" i="28"/>
  <c r="AR144" i="30"/>
  <c r="AF71" i="28"/>
  <c r="AF72" i="30"/>
  <c r="AK21" i="28"/>
  <c r="AK22" i="30"/>
  <c r="AD144" i="28"/>
  <c r="AD145" i="30" s="1"/>
  <c r="F140" i="30"/>
  <c r="BI295" i="27"/>
  <c r="K140" i="17" s="1"/>
  <c r="F139" i="28"/>
  <c r="AE63" i="30"/>
  <c r="AE62" i="28"/>
  <c r="AD96" i="28"/>
  <c r="AD97" i="30"/>
  <c r="X28" i="30"/>
  <c r="X27" i="28"/>
  <c r="AR106" i="28"/>
  <c r="AR107" i="30"/>
  <c r="AY89" i="28"/>
  <c r="AY90" i="30"/>
  <c r="AL144" i="28"/>
  <c r="AL145" i="30"/>
  <c r="AQ54" i="28"/>
  <c r="AQ55" i="30"/>
  <c r="AE77" i="30"/>
  <c r="AE76" i="28"/>
  <c r="H27" i="28"/>
  <c r="H28" i="30"/>
  <c r="AO36" i="30"/>
  <c r="AO35" i="28"/>
  <c r="AZ51" i="30"/>
  <c r="AZ50" i="28"/>
  <c r="BI381" i="27"/>
  <c r="L65" i="17" s="1"/>
  <c r="X62" i="28"/>
  <c r="X63" i="30"/>
  <c r="AR97" i="30"/>
  <c r="AR96" i="28"/>
  <c r="Z67" i="28"/>
  <c r="Z68" i="30"/>
  <c r="AZ90" i="28"/>
  <c r="AZ91" i="30"/>
  <c r="AY38" i="28"/>
  <c r="AY39" i="30"/>
  <c r="BI462" i="27"/>
  <c r="L146" i="17" s="1"/>
  <c r="AQ22" i="28"/>
  <c r="AQ23" i="30"/>
  <c r="AR22" i="28"/>
  <c r="AR23" i="30"/>
  <c r="AO54" i="28"/>
  <c r="AO55" i="30"/>
  <c r="AP18" i="28"/>
  <c r="AP19" i="30" s="1"/>
  <c r="I78" i="30"/>
  <c r="I77" i="28"/>
  <c r="AF139" i="28"/>
  <c r="AF140" i="30"/>
  <c r="BF148" i="30"/>
  <c r="BF147" i="28"/>
  <c r="Z71" i="30"/>
  <c r="Z70" i="28"/>
  <c r="AP147" i="28"/>
  <c r="AP148" i="30"/>
  <c r="H134" i="30"/>
  <c r="H133" i="28"/>
  <c r="G36" i="28"/>
  <c r="G37" i="30"/>
  <c r="AS64" i="28"/>
  <c r="AS65" i="30"/>
  <c r="AX110" i="28"/>
  <c r="AX111" i="30"/>
  <c r="AR15" i="28"/>
  <c r="AR16" i="30"/>
  <c r="BD81" i="28"/>
  <c r="BD82" i="30"/>
  <c r="AR161" i="30"/>
  <c r="AR160" i="28"/>
  <c r="AZ79" i="30"/>
  <c r="AZ78" i="28"/>
  <c r="BI371" i="27"/>
  <c r="L55" i="17" s="1"/>
  <c r="AQ60" i="28"/>
  <c r="AQ61" i="30"/>
  <c r="AS71" i="30"/>
  <c r="AS70" i="28"/>
  <c r="AR81" i="28"/>
  <c r="AR82" i="30"/>
  <c r="AT20" i="30"/>
  <c r="AT19" i="28"/>
  <c r="AP32" i="28"/>
  <c r="AP33" i="30"/>
  <c r="BE34" i="28"/>
  <c r="BE35" i="30"/>
  <c r="AT88" i="28"/>
  <c r="AT89" i="30"/>
  <c r="AT128" i="28"/>
  <c r="AT129" i="30"/>
  <c r="BG62" i="30"/>
  <c r="BG61" i="28"/>
  <c r="Z63" i="30"/>
  <c r="Z62" i="28"/>
  <c r="W104" i="30"/>
  <c r="W103" i="28"/>
  <c r="G117" i="28"/>
  <c r="G118" i="30"/>
  <c r="BH213" i="28"/>
  <c r="N54" i="17" s="1"/>
  <c r="Y104" i="28"/>
  <c r="Y105" i="30"/>
  <c r="AM10" i="28"/>
  <c r="AN318" i="27"/>
  <c r="AN317" i="27"/>
  <c r="AM11" i="30"/>
  <c r="Z128" i="30"/>
  <c r="Z127" i="28"/>
  <c r="W57" i="28"/>
  <c r="W58" i="30"/>
  <c r="Z31" i="30"/>
  <c r="Z30" i="28"/>
  <c r="AZ37" i="30"/>
  <c r="AZ36" i="28"/>
  <c r="AX105" i="28"/>
  <c r="AX106" i="30"/>
  <c r="G153" i="30"/>
  <c r="G152" i="28"/>
  <c r="AQ50" i="28"/>
  <c r="AQ51" i="30"/>
  <c r="AE36" i="30"/>
  <c r="AE35" i="28"/>
  <c r="BC75" i="30"/>
  <c r="BC74" i="28"/>
  <c r="AP35" i="30"/>
  <c r="AP34" i="28"/>
  <c r="F47" i="30"/>
  <c r="F46" i="28"/>
  <c r="BI202" i="27"/>
  <c r="K47" i="17" s="1"/>
  <c r="I128" i="28"/>
  <c r="I129" i="30"/>
  <c r="F37" i="30"/>
  <c r="F36" i="28"/>
  <c r="H478" i="27"/>
  <c r="H479" i="27"/>
  <c r="AE101" i="28"/>
  <c r="AE102" i="30"/>
  <c r="BD90" i="28"/>
  <c r="BD91" i="30"/>
  <c r="AS479" i="27"/>
  <c r="AS478" i="27"/>
  <c r="AX35" i="30"/>
  <c r="AX34" i="28"/>
  <c r="AZ9" i="30"/>
  <c r="AZ7" i="30" s="1"/>
  <c r="AM38" i="30"/>
  <c r="AM37" i="28"/>
  <c r="AS45" i="28"/>
  <c r="AS46" i="30"/>
  <c r="H106" i="30"/>
  <c r="H105" i="28"/>
  <c r="AL18" i="30"/>
  <c r="AL17" i="28"/>
  <c r="Y98" i="30"/>
  <c r="Y97" i="28"/>
  <c r="BI193" i="27"/>
  <c r="K38" i="17" s="1"/>
  <c r="F37" i="28"/>
  <c r="F38" i="30"/>
  <c r="AP31" i="30"/>
  <c r="AP30" i="28"/>
  <c r="AE19" i="30"/>
  <c r="AE18" i="28"/>
  <c r="AF35" i="30"/>
  <c r="AF34" i="28"/>
  <c r="AP81" i="28"/>
  <c r="AP82" i="30"/>
  <c r="BI469" i="27"/>
  <c r="L153" i="17" s="1"/>
  <c r="BC39" i="28"/>
  <c r="BC40" i="30"/>
  <c r="BC131" i="28"/>
  <c r="BC132" i="30"/>
  <c r="AL58" i="30"/>
  <c r="AL57" i="28"/>
  <c r="AZ116" i="28"/>
  <c r="AZ117" i="30"/>
  <c r="AO79" i="28"/>
  <c r="AO80" i="30"/>
  <c r="I66" i="30"/>
  <c r="I65" i="28"/>
  <c r="AQ136" i="28"/>
  <c r="AQ137" i="30"/>
  <c r="I142" i="28"/>
  <c r="I143" i="30"/>
  <c r="F146" i="30"/>
  <c r="F145" i="28"/>
  <c r="BI301" i="27"/>
  <c r="K146" i="17" s="1"/>
  <c r="BE55" i="28"/>
  <c r="BE56" i="30"/>
  <c r="AR83" i="28"/>
  <c r="AR84" i="30"/>
  <c r="BF137" i="28"/>
  <c r="BF138" i="30"/>
  <c r="AX152" i="28"/>
  <c r="AX153" i="30"/>
  <c r="AX125" i="28"/>
  <c r="AX126" i="30"/>
  <c r="BE118" i="28"/>
  <c r="BE119" i="30"/>
  <c r="BE137" i="30"/>
  <c r="BE136" i="28"/>
  <c r="H91" i="28"/>
  <c r="H92" i="30"/>
  <c r="AL65" i="30"/>
  <c r="AL64" i="28"/>
  <c r="BD147" i="28"/>
  <c r="BD148" i="30"/>
  <c r="AL42" i="30"/>
  <c r="AL41" i="28"/>
  <c r="G64" i="30"/>
  <c r="G63" i="28"/>
  <c r="W26" i="30"/>
  <c r="W25" i="28"/>
  <c r="AP64" i="28"/>
  <c r="AP65" i="30"/>
  <c r="AP114" i="30"/>
  <c r="AP113" i="28"/>
  <c r="H69" i="30"/>
  <c r="H68" i="28"/>
  <c r="AX161" i="30"/>
  <c r="AX160" i="28"/>
  <c r="AS43" i="30"/>
  <c r="AS42" i="28"/>
  <c r="W36" i="28"/>
  <c r="W37" i="30"/>
  <c r="AQ138" i="30"/>
  <c r="AQ137" i="28"/>
  <c r="BH304" i="28"/>
  <c r="N145" i="17" s="1"/>
  <c r="Y20" i="30"/>
  <c r="Y19" i="28"/>
  <c r="BI205" i="27"/>
  <c r="K50" i="17" s="1"/>
  <c r="F49" i="28"/>
  <c r="F50" i="30"/>
  <c r="AQ104" i="28"/>
  <c r="AQ105" i="30"/>
  <c r="AY76" i="28"/>
  <c r="AY77" i="30"/>
  <c r="AS32" i="30"/>
  <c r="AS31" i="28"/>
  <c r="AX48" i="28"/>
  <c r="AX49" i="30"/>
  <c r="Y74" i="28"/>
  <c r="Y75" i="30"/>
  <c r="BI420" i="27"/>
  <c r="L104" i="17" s="1"/>
  <c r="AR87" i="30"/>
  <c r="AR86" i="28"/>
  <c r="X23" i="30"/>
  <c r="X22" i="28"/>
  <c r="BE80" i="30"/>
  <c r="BE79" i="28"/>
  <c r="AL56" i="30"/>
  <c r="AL55" i="28"/>
  <c r="AR117" i="28"/>
  <c r="AR118" i="30"/>
  <c r="BI259" i="27"/>
  <c r="K104" i="17" s="1"/>
  <c r="F104" i="30"/>
  <c r="F103" i="28"/>
  <c r="AL28" i="28"/>
  <c r="AL29" i="30"/>
  <c r="AS64" i="30"/>
  <c r="AS63" i="28"/>
  <c r="AE131" i="30"/>
  <c r="AE130" i="28"/>
  <c r="BI345" i="27"/>
  <c r="L29" i="17" s="1"/>
  <c r="AO151" i="30"/>
  <c r="AO150" i="28"/>
  <c r="BD30" i="30"/>
  <c r="BD29" i="28"/>
  <c r="Y11" i="28"/>
  <c r="Y12" i="30"/>
  <c r="AK42" i="30"/>
  <c r="AK41" i="28"/>
  <c r="AP124" i="30"/>
  <c r="AP123" i="28"/>
  <c r="BC65" i="30"/>
  <c r="BC64" i="28"/>
  <c r="I134" i="30"/>
  <c r="I133" i="28"/>
  <c r="AD135" i="30"/>
  <c r="AD134" i="28"/>
  <c r="AQ14" i="28"/>
  <c r="AQ15" i="30"/>
  <c r="AO63" i="30"/>
  <c r="AO62" i="28"/>
  <c r="BC115" i="28"/>
  <c r="BC116" i="30"/>
  <c r="AP66" i="28"/>
  <c r="AP67" i="30"/>
  <c r="BI419" i="27"/>
  <c r="L103" i="17" s="1"/>
  <c r="AK93" i="30"/>
  <c r="AK92" i="28"/>
  <c r="BG18" i="28"/>
  <c r="BG19" i="30"/>
  <c r="BC87" i="28"/>
  <c r="BC88" i="30" s="1"/>
  <c r="AX68" i="28"/>
  <c r="AX69" i="30" s="1"/>
  <c r="AK27" i="28"/>
  <c r="AK28" i="30"/>
  <c r="AT75" i="28"/>
  <c r="AT76" i="30"/>
  <c r="AK88" i="30"/>
  <c r="AK87" i="28"/>
  <c r="AR147" i="30"/>
  <c r="AR146" i="28"/>
  <c r="BE48" i="28"/>
  <c r="BE49" i="30"/>
  <c r="BC22" i="28"/>
  <c r="BC23" i="30"/>
  <c r="AY111" i="30"/>
  <c r="AY110" i="28"/>
  <c r="BF118" i="30"/>
  <c r="BF117" i="28"/>
  <c r="AF55" i="28"/>
  <c r="AF56" i="30"/>
  <c r="AZ51" i="28"/>
  <c r="AZ52" i="30"/>
  <c r="Y17" i="28"/>
  <c r="Y18" i="30"/>
  <c r="AD87" i="30"/>
  <c r="AD86" i="28"/>
  <c r="BG130" i="30"/>
  <c r="BG129" i="28"/>
  <c r="AQ79" i="30"/>
  <c r="AQ78" i="28"/>
  <c r="W135" i="30"/>
  <c r="W134" i="28"/>
  <c r="G15" i="28"/>
  <c r="G16" i="30"/>
  <c r="W59" i="30"/>
  <c r="W58" i="28"/>
  <c r="AX31" i="30"/>
  <c r="AX30" i="28"/>
  <c r="H109" i="30"/>
  <c r="H108" i="28"/>
  <c r="AL76" i="30"/>
  <c r="AL75" i="28"/>
  <c r="AZ30" i="28"/>
  <c r="AZ31" i="30"/>
  <c r="BF42" i="30"/>
  <c r="BF41" i="28"/>
  <c r="AT9" i="30"/>
  <c r="AT7" i="30" s="1"/>
  <c r="BC15" i="28"/>
  <c r="BC16" i="30"/>
  <c r="AY70" i="28"/>
  <c r="AY71" i="30" s="1"/>
  <c r="AX138" i="30"/>
  <c r="AX137" i="28"/>
  <c r="AY93" i="30"/>
  <c r="AY92" i="28"/>
  <c r="AS141" i="30"/>
  <c r="AS140" i="28"/>
  <c r="AZ109" i="30"/>
  <c r="AZ108" i="28"/>
  <c r="AY60" i="28"/>
  <c r="AY61" i="30"/>
  <c r="BF78" i="28"/>
  <c r="BF79" i="30"/>
  <c r="F134" i="30"/>
  <c r="F133" i="28"/>
  <c r="AR62" i="28"/>
  <c r="AR63" i="30"/>
  <c r="BG23" i="30"/>
  <c r="BG22" i="28"/>
  <c r="AY83" i="30"/>
  <c r="AY82" i="28"/>
  <c r="Z131" i="28"/>
  <c r="Z132" i="30"/>
  <c r="AP79" i="30"/>
  <c r="AP78" i="28"/>
  <c r="AY59" i="30"/>
  <c r="AY58" i="28"/>
  <c r="I44" i="28"/>
  <c r="I45" i="30"/>
  <c r="BE52" i="28"/>
  <c r="BE53" i="30"/>
  <c r="AR90" i="28"/>
  <c r="AR91" i="30"/>
  <c r="AK71" i="28"/>
  <c r="AK72" i="30"/>
  <c r="BD19" i="28"/>
  <c r="BD20" i="30"/>
  <c r="AT478" i="27"/>
  <c r="AT479" i="27"/>
  <c r="G52" i="28"/>
  <c r="G53" i="30"/>
  <c r="AX152" i="30"/>
  <c r="AX151" i="28"/>
  <c r="AT18" i="30"/>
  <c r="AT17" i="28"/>
  <c r="AO123" i="30"/>
  <c r="AO122" i="28"/>
  <c r="AZ152" i="28"/>
  <c r="AZ153" i="30"/>
  <c r="G31" i="30"/>
  <c r="G30" i="28"/>
  <c r="BG71" i="28"/>
  <c r="BG72" i="30"/>
  <c r="BD92" i="30"/>
  <c r="BD91" i="28"/>
  <c r="AX41" i="28"/>
  <c r="AX42" i="30"/>
  <c r="AY139" i="30"/>
  <c r="AY138" i="28"/>
  <c r="BC60" i="28"/>
  <c r="BC61" i="30"/>
  <c r="AL136" i="28"/>
  <c r="AL137" i="30"/>
  <c r="AM133" i="28"/>
  <c r="AM134" i="30"/>
  <c r="AZ39" i="28"/>
  <c r="AZ40" i="30"/>
  <c r="BI297" i="27"/>
  <c r="K142" i="17" s="1"/>
  <c r="F141" i="28"/>
  <c r="F142" i="30"/>
  <c r="AF68" i="30"/>
  <c r="AF67" i="28"/>
  <c r="G140" i="30"/>
  <c r="G139" i="28"/>
  <c r="BI424" i="27"/>
  <c r="L108" i="17" s="1"/>
  <c r="AO89" i="30"/>
  <c r="AO88" i="28"/>
  <c r="AX67" i="28"/>
  <c r="AX68" i="30"/>
  <c r="F65" i="30"/>
  <c r="BI220" i="27"/>
  <c r="K65" i="17" s="1"/>
  <c r="F64" i="28"/>
  <c r="AM46" i="30"/>
  <c r="AM45" i="28"/>
  <c r="AF14" i="28"/>
  <c r="AF15" i="30"/>
  <c r="BH171" i="28"/>
  <c r="N12" i="17" s="1"/>
  <c r="AP27" i="28"/>
  <c r="AP28" i="30"/>
  <c r="AP26" i="30"/>
  <c r="AP25" i="28"/>
  <c r="AS97" i="30"/>
  <c r="AS96" i="28"/>
  <c r="BC78" i="28"/>
  <c r="BC79" i="30"/>
  <c r="Y63" i="30"/>
  <c r="Y62" i="28"/>
  <c r="BC130" i="28"/>
  <c r="BC131" i="30"/>
  <c r="BC18" i="30"/>
  <c r="BC17" i="28"/>
  <c r="BC46" i="30"/>
  <c r="BC45" i="28"/>
  <c r="AQ122" i="28"/>
  <c r="AQ123" i="30"/>
  <c r="AE88" i="28"/>
  <c r="AE89" i="30"/>
  <c r="F107" i="28"/>
  <c r="F108" i="30"/>
  <c r="BI263" i="27"/>
  <c r="K108" i="17" s="1"/>
  <c r="X21" i="30"/>
  <c r="X20" i="28"/>
  <c r="AY143" i="28"/>
  <c r="AY144" i="30"/>
  <c r="BC24" i="28"/>
  <c r="BC25" i="30"/>
  <c r="AQ63" i="30"/>
  <c r="AQ62" i="28"/>
  <c r="AM75" i="28"/>
  <c r="AM76" i="30"/>
  <c r="AF138" i="28"/>
  <c r="AF139" i="30"/>
  <c r="AZ123" i="30"/>
  <c r="AZ122" i="28"/>
  <c r="AM34" i="28"/>
  <c r="AM35" i="30"/>
  <c r="AR104" i="30"/>
  <c r="AR103" i="28"/>
  <c r="AT10" i="28"/>
  <c r="AT11" i="30"/>
  <c r="AD110" i="28"/>
  <c r="AD111" i="30"/>
  <c r="AQ53" i="28"/>
  <c r="AQ54" i="30"/>
  <c r="F77" i="30"/>
  <c r="F76" i="28"/>
  <c r="BI232" i="27"/>
  <c r="K77" i="17" s="1"/>
  <c r="BC30" i="30"/>
  <c r="BC29" i="28"/>
  <c r="BD134" i="28"/>
  <c r="BD135" i="30"/>
  <c r="BC50" i="28"/>
  <c r="BC51" i="30"/>
  <c r="AL52" i="30"/>
  <c r="AL51" i="28"/>
  <c r="AS103" i="28"/>
  <c r="AS104" i="30"/>
  <c r="AP67" i="28"/>
  <c r="AP68" i="30"/>
  <c r="AP138" i="30"/>
  <c r="AP137" i="28"/>
  <c r="BE16" i="30"/>
  <c r="BE15" i="28"/>
  <c r="H100" i="30"/>
  <c r="H99" i="28"/>
  <c r="AX138" i="28"/>
  <c r="AX139" i="30"/>
  <c r="W59" i="28"/>
  <c r="W60" i="30"/>
  <c r="BG49" i="30"/>
  <c r="BG48" i="28"/>
  <c r="BI407" i="27"/>
  <c r="L91" i="17" s="1"/>
  <c r="AY56" i="28"/>
  <c r="AY57" i="30"/>
  <c r="X56" i="30"/>
  <c r="X55" i="28"/>
  <c r="AD67" i="30"/>
  <c r="AD66" i="28"/>
  <c r="AY11" i="28"/>
  <c r="AY12" i="30"/>
  <c r="BG20" i="30"/>
  <c r="BG19" i="28"/>
  <c r="X90" i="30"/>
  <c r="X89" i="28"/>
  <c r="Z123" i="30"/>
  <c r="Z122" i="28"/>
  <c r="AM118" i="28"/>
  <c r="AM119" i="30"/>
  <c r="AE100" i="30"/>
  <c r="AE99" i="28"/>
  <c r="AQ134" i="30"/>
  <c r="AQ133" i="28"/>
  <c r="AZ89" i="28"/>
  <c r="AZ90" i="30"/>
  <c r="X131" i="30"/>
  <c r="X130" i="28"/>
  <c r="AR125" i="28"/>
  <c r="AR126" i="30"/>
  <c r="AE66" i="30"/>
  <c r="AE65" i="28"/>
  <c r="AF99" i="28"/>
  <c r="AF100" i="30"/>
  <c r="Z116" i="28"/>
  <c r="Z117" i="30"/>
  <c r="AS123" i="28"/>
  <c r="AS124" i="30"/>
  <c r="AY91" i="28"/>
  <c r="AY92" i="30"/>
  <c r="AM66" i="28"/>
  <c r="AM67" i="30"/>
  <c r="AO101" i="30"/>
  <c r="AO100" i="28"/>
  <c r="AE86" i="30"/>
  <c r="AE85" i="28"/>
  <c r="I30" i="28"/>
  <c r="I31" i="30"/>
  <c r="BC31" i="30"/>
  <c r="BC30" i="28"/>
  <c r="AK129" i="30"/>
  <c r="AK128" i="28"/>
  <c r="G22" i="28"/>
  <c r="G23" i="30"/>
  <c r="AO54" i="30"/>
  <c r="AO53" i="28"/>
  <c r="AX83" i="30"/>
  <c r="AX82" i="28"/>
  <c r="G40" i="30"/>
  <c r="G39" i="28"/>
  <c r="AD118" i="28"/>
  <c r="AD119" i="30"/>
  <c r="X87" i="30"/>
  <c r="X86" i="28"/>
  <c r="W78" i="28"/>
  <c r="W79" i="30"/>
  <c r="BD114" i="30"/>
  <c r="BD113" i="28"/>
  <c r="AD107" i="30"/>
  <c r="AD106" i="28"/>
  <c r="AM52" i="30"/>
  <c r="AM51" i="28"/>
  <c r="H73" i="28"/>
  <c r="H74" i="30"/>
  <c r="AM16" i="28"/>
  <c r="AM17" i="30"/>
  <c r="AP131" i="30"/>
  <c r="AP130" i="28"/>
  <c r="AD17" i="30"/>
  <c r="AD16" i="28"/>
  <c r="AS86" i="28"/>
  <c r="AS87" i="30"/>
  <c r="AK39" i="28"/>
  <c r="AK40" i="30"/>
  <c r="AY49" i="28"/>
  <c r="AY50" i="30"/>
  <c r="AS138" i="30"/>
  <c r="AS137" i="28"/>
  <c r="BG139" i="28"/>
  <c r="BG140" i="30"/>
  <c r="I29" i="28"/>
  <c r="I30" i="30"/>
  <c r="BF89" i="28"/>
  <c r="BF90" i="30" s="1"/>
  <c r="AD141" i="28"/>
  <c r="AD142" i="30"/>
  <c r="AK134" i="28"/>
  <c r="AK135" i="30"/>
  <c r="AO41" i="30"/>
  <c r="AO40" i="28"/>
  <c r="G71" i="28"/>
  <c r="G72" i="30"/>
  <c r="BC72" i="30"/>
  <c r="BC71" i="28"/>
  <c r="AT61" i="30"/>
  <c r="AT60" i="28"/>
  <c r="Y22" i="30"/>
  <c r="Y21" i="28"/>
  <c r="AP57" i="30"/>
  <c r="AP56" i="28"/>
  <c r="F18" i="30"/>
  <c r="F17" i="28"/>
  <c r="BG16" i="28"/>
  <c r="BG17" i="30"/>
  <c r="Y108" i="28"/>
  <c r="Y109" i="30"/>
  <c r="BD31" i="28"/>
  <c r="BD32" i="30"/>
  <c r="AT125" i="28"/>
  <c r="AT126" i="30"/>
  <c r="BE66" i="30"/>
  <c r="BE65" i="28"/>
  <c r="AZ54" i="30"/>
  <c r="AZ53" i="28"/>
  <c r="I55" i="28"/>
  <c r="I56" i="30"/>
  <c r="Z126" i="30"/>
  <c r="Z125" i="28"/>
  <c r="AT91" i="30"/>
  <c r="AT90" i="28"/>
  <c r="BG45" i="30"/>
  <c r="BG44" i="28"/>
  <c r="G141" i="28"/>
  <c r="G142" i="30"/>
  <c r="AF50" i="30"/>
  <c r="AF49" i="28"/>
  <c r="AT86" i="28"/>
  <c r="AT87" i="30"/>
  <c r="BI349" i="27"/>
  <c r="L33" i="17" s="1"/>
  <c r="X53" i="30"/>
  <c r="X52" i="28"/>
  <c r="AF137" i="30"/>
  <c r="AF136" i="28"/>
  <c r="AO23" i="30"/>
  <c r="AO22" i="28"/>
  <c r="AR64" i="30"/>
  <c r="AR63" i="28"/>
  <c r="AM137" i="28"/>
  <c r="AM138" i="30"/>
  <c r="AZ132" i="30"/>
  <c r="AZ131" i="28"/>
  <c r="BI262" i="27"/>
  <c r="K107" i="17" s="1"/>
  <c r="F106" i="28"/>
  <c r="F107" i="30"/>
  <c r="G18" i="28"/>
  <c r="G19" i="30"/>
  <c r="W63" i="30"/>
  <c r="W62" i="28"/>
  <c r="BD54" i="28"/>
  <c r="BD55" i="30"/>
  <c r="BC36" i="28"/>
  <c r="BC37" i="30"/>
  <c r="BD25" i="30"/>
  <c r="BD24" i="28"/>
  <c r="BG131" i="30"/>
  <c r="BG130" i="28"/>
  <c r="AX143" i="30"/>
  <c r="AX142" i="28"/>
  <c r="BC32" i="28"/>
  <c r="BC33" i="30"/>
  <c r="Z43" i="30"/>
  <c r="Z42" i="28"/>
  <c r="AE86" i="28"/>
  <c r="AE87" i="30"/>
  <c r="BI264" i="27"/>
  <c r="K109" i="17" s="1"/>
  <c r="F109" i="30"/>
  <c r="F108" i="28"/>
  <c r="BI403" i="27"/>
  <c r="L87" i="17" s="1"/>
  <c r="AX15" i="30"/>
  <c r="AX14" i="28"/>
  <c r="AY62" i="30"/>
  <c r="AY61" i="28"/>
  <c r="BI428" i="27"/>
  <c r="L112" i="17" s="1"/>
  <c r="BC88" i="28"/>
  <c r="BC89" i="30"/>
  <c r="BC39" i="30"/>
  <c r="BC38" i="28"/>
  <c r="AL86" i="28"/>
  <c r="AL87" i="30"/>
  <c r="AP119" i="30"/>
  <c r="AP118" i="28"/>
  <c r="AK86" i="30"/>
  <c r="AK85" i="28"/>
  <c r="BG87" i="30"/>
  <c r="BG86" i="28"/>
  <c r="BI299" i="27"/>
  <c r="K144" i="17" s="1"/>
  <c r="F143" i="28"/>
  <c r="F144" i="30"/>
  <c r="I51" i="30"/>
  <c r="I50" i="28"/>
  <c r="G35" i="28"/>
  <c r="G36" i="30"/>
  <c r="AQ75" i="28"/>
  <c r="AQ76" i="30"/>
  <c r="BG148" i="30"/>
  <c r="BG147" i="28"/>
  <c r="BG65" i="30"/>
  <c r="BG64" i="28"/>
  <c r="AE39" i="28"/>
  <c r="AE40" i="30"/>
  <c r="AK138" i="30"/>
  <c r="AK137" i="28"/>
  <c r="AT73" i="28"/>
  <c r="AT74" i="30"/>
  <c r="Y93" i="30"/>
  <c r="Y92" i="28"/>
  <c r="AX103" i="30"/>
  <c r="AX102" i="28"/>
  <c r="AX87" i="30"/>
  <c r="AX86" i="28"/>
  <c r="BI357" i="27"/>
  <c r="L41" i="17" s="1"/>
  <c r="AP116" i="30"/>
  <c r="AP115" i="28"/>
  <c r="G108" i="30"/>
  <c r="G107" i="28"/>
  <c r="AP80" i="30"/>
  <c r="AP79" i="28"/>
  <c r="AF91" i="28"/>
  <c r="AF92" i="30"/>
  <c r="X103" i="28"/>
  <c r="X104" i="30"/>
  <c r="BI395" i="27"/>
  <c r="L79" i="17" s="1"/>
  <c r="AP41" i="28"/>
  <c r="AP42" i="30"/>
  <c r="BF36" i="30"/>
  <c r="BF35" i="28"/>
  <c r="BI431" i="27"/>
  <c r="L115" i="17" s="1"/>
  <c r="BI384" i="27"/>
  <c r="L68" i="17" s="1"/>
  <c r="BG22" i="30"/>
  <c r="BG21" i="28"/>
  <c r="AT30" i="28"/>
  <c r="AT31" i="30"/>
  <c r="AO144" i="30"/>
  <c r="AO143" i="28"/>
  <c r="AO129" i="28"/>
  <c r="AO130" i="30"/>
  <c r="AQ151" i="30"/>
  <c r="AQ150" i="28"/>
  <c r="AE78" i="28"/>
  <c r="AE79" i="30"/>
  <c r="AK123" i="30"/>
  <c r="AK122" i="28"/>
  <c r="BC123" i="28"/>
  <c r="BC124" i="30"/>
  <c r="AM145" i="30"/>
  <c r="AM144" i="28"/>
  <c r="AQ88" i="30"/>
  <c r="AQ87" i="28"/>
  <c r="AZ119" i="30"/>
  <c r="AZ118" i="28"/>
  <c r="AL134" i="28"/>
  <c r="AL135" i="30"/>
  <c r="G108" i="28"/>
  <c r="G109" i="30"/>
  <c r="H110" i="28"/>
  <c r="H111" i="30"/>
  <c r="AL46" i="28"/>
  <c r="AL47" i="30" s="1"/>
  <c r="Z146" i="30"/>
  <c r="Z145" i="28"/>
  <c r="BI238" i="27"/>
  <c r="K83" i="17" s="1"/>
  <c r="F83" i="30"/>
  <c r="F82" i="28"/>
  <c r="W53" i="28"/>
  <c r="W54" i="30"/>
  <c r="BG114" i="30"/>
  <c r="BG113" i="28"/>
  <c r="BF83" i="30"/>
  <c r="BF82" i="28"/>
  <c r="BG54" i="30"/>
  <c r="BG53" i="28"/>
  <c r="AT39" i="28"/>
  <c r="AT40" i="30"/>
  <c r="BI422" i="27"/>
  <c r="L106" i="17" s="1"/>
  <c r="AT34" i="28"/>
  <c r="AT35" i="30"/>
  <c r="BI350" i="27"/>
  <c r="L34" i="17" s="1"/>
  <c r="AX56" i="30"/>
  <c r="AX55" i="28"/>
  <c r="BG33" i="28"/>
  <c r="BG34" i="30"/>
  <c r="Y59" i="28"/>
  <c r="Y60" i="30"/>
  <c r="G129" i="30"/>
  <c r="G128" i="28"/>
  <c r="AK127" i="28"/>
  <c r="AK128" i="30"/>
  <c r="X38" i="28"/>
  <c r="X39" i="30"/>
  <c r="BI405" i="27"/>
  <c r="L89" i="17" s="1"/>
  <c r="Z140" i="30"/>
  <c r="Z139" i="28"/>
  <c r="AQ19" i="30"/>
  <c r="AQ18" i="28"/>
  <c r="BE15" i="30"/>
  <c r="BE14" i="28"/>
  <c r="AK66" i="30"/>
  <c r="AK65" i="28"/>
  <c r="AM54" i="30"/>
  <c r="AM53" i="28"/>
  <c r="AS87" i="28"/>
  <c r="AS88" i="30"/>
  <c r="AK78" i="28"/>
  <c r="AK79" i="30"/>
  <c r="AF119" i="30"/>
  <c r="AF118" i="28"/>
  <c r="AR32" i="30"/>
  <c r="AR31" i="28"/>
  <c r="BF64" i="28"/>
  <c r="BF65" i="30"/>
  <c r="F111" i="28"/>
  <c r="F112" i="30"/>
  <c r="BI267" i="27"/>
  <c r="K112" i="17" s="1"/>
  <c r="AM73" i="28"/>
  <c r="AM74" i="30"/>
  <c r="BD14" i="30"/>
  <c r="BD13" i="28"/>
  <c r="BI346" i="27"/>
  <c r="L30" i="17" s="1"/>
  <c r="X41" i="30"/>
  <c r="X40" i="28"/>
  <c r="AL140" i="28"/>
  <c r="AL141" i="30"/>
  <c r="AQ45" i="28"/>
  <c r="AQ46" i="30"/>
  <c r="X83" i="28"/>
  <c r="X84" i="30"/>
  <c r="I80" i="30"/>
  <c r="I79" i="28"/>
  <c r="BG147" i="30"/>
  <c r="BG146" i="28"/>
  <c r="AM117" i="28"/>
  <c r="AM118" i="30"/>
  <c r="F15" i="30"/>
  <c r="F14" i="28"/>
  <c r="BI170" i="27"/>
  <c r="K15" i="17" s="1"/>
  <c r="BE143" i="28"/>
  <c r="BE144" i="30"/>
  <c r="AS40" i="30"/>
  <c r="AS39" i="28"/>
  <c r="AP110" i="28"/>
  <c r="AP111" i="30"/>
  <c r="BD150" i="28"/>
  <c r="BD151" i="30"/>
  <c r="AR147" i="28"/>
  <c r="AR148" i="30"/>
  <c r="AR18" i="28"/>
  <c r="AR19" i="30"/>
  <c r="Y68" i="28"/>
  <c r="Y69" i="30"/>
  <c r="BG79" i="28"/>
  <c r="BG80" i="30"/>
  <c r="W136" i="28"/>
  <c r="W137" i="30" s="1"/>
  <c r="AD20" i="28"/>
  <c r="AD21" i="30"/>
  <c r="AO93" i="30"/>
  <c r="AO92" i="28"/>
  <c r="AZ113" i="28"/>
  <c r="AZ114" i="30"/>
  <c r="BF99" i="28"/>
  <c r="BF100" i="30"/>
  <c r="BH275" i="28"/>
  <c r="N116" i="17" s="1"/>
  <c r="AM46" i="28"/>
  <c r="AM47" i="30"/>
  <c r="BF61" i="28"/>
  <c r="BF62" i="30"/>
  <c r="AX88" i="28"/>
  <c r="AX89" i="30"/>
  <c r="AL78" i="30"/>
  <c r="AL77" i="28"/>
  <c r="BH228" i="28"/>
  <c r="N69" i="17" s="1"/>
  <c r="AZ82" i="28"/>
  <c r="AZ83" i="30"/>
  <c r="AP132" i="30"/>
  <c r="AP131" i="28"/>
  <c r="BF30" i="30"/>
  <c r="BF29" i="28"/>
  <c r="AT43" i="30"/>
  <c r="AT42" i="28"/>
  <c r="BD115" i="28"/>
  <c r="BD116" i="30"/>
  <c r="AQ161" i="30"/>
  <c r="AQ160" i="28"/>
  <c r="BG112" i="28"/>
  <c r="BG113" i="30"/>
  <c r="G50" i="30"/>
  <c r="G49" i="28"/>
  <c r="AD117" i="30"/>
  <c r="AD116" i="28"/>
  <c r="BG140" i="28"/>
  <c r="BG141" i="30"/>
  <c r="AR111" i="30"/>
  <c r="AR110" i="28"/>
  <c r="AK21" i="30"/>
  <c r="AK20" i="28"/>
  <c r="AF134" i="28"/>
  <c r="AF135" i="30"/>
  <c r="AZ60" i="30"/>
  <c r="AZ59" i="28"/>
  <c r="F57" i="28"/>
  <c r="BI213" i="27"/>
  <c r="K58" i="17" s="1"/>
  <c r="F58" i="30"/>
  <c r="BG137" i="28"/>
  <c r="BG138" i="30"/>
  <c r="AR28" i="28"/>
  <c r="AR29" i="30"/>
  <c r="AM128" i="30"/>
  <c r="AM127" i="28"/>
  <c r="AX150" i="28"/>
  <c r="AX151" i="30"/>
  <c r="AE57" i="30"/>
  <c r="AE56" i="28"/>
  <c r="AS17" i="28"/>
  <c r="AS18" i="30"/>
  <c r="BD93" i="30"/>
  <c r="BD92" i="28"/>
  <c r="BE76" i="28"/>
  <c r="BE77" i="30"/>
  <c r="AS32" i="28"/>
  <c r="AS33" i="30"/>
  <c r="BD317" i="27"/>
  <c r="BD318" i="27"/>
  <c r="BC11" i="30"/>
  <c r="BC10" i="28"/>
  <c r="AS108" i="30"/>
  <c r="AS107" i="28"/>
  <c r="AO141" i="30"/>
  <c r="AO140" i="28"/>
  <c r="AL143" i="30"/>
  <c r="AL142" i="28"/>
  <c r="BC142" i="28"/>
  <c r="BC143" i="30"/>
  <c r="AQ75" i="30"/>
  <c r="AQ74" i="28"/>
  <c r="BF96" i="28"/>
  <c r="BF97" i="30"/>
  <c r="AQ36" i="28"/>
  <c r="AQ37" i="30"/>
  <c r="AM25" i="30"/>
  <c r="AM24" i="28"/>
  <c r="AQ45" i="30"/>
  <c r="AQ44" i="28"/>
  <c r="BC93" i="30"/>
  <c r="BC92" i="28"/>
  <c r="BC111" i="30"/>
  <c r="BC110" i="28"/>
  <c r="H113" i="28"/>
  <c r="H114" i="30"/>
  <c r="BH176" i="28"/>
  <c r="N17" i="17" s="1"/>
  <c r="AQ321" i="28"/>
  <c r="AQ322" i="28"/>
  <c r="AE21" i="28"/>
  <c r="AE22" i="30"/>
  <c r="BD69" i="30"/>
  <c r="BD68" i="28"/>
  <c r="I61" i="28"/>
  <c r="I62" i="30"/>
  <c r="AY23" i="30"/>
  <c r="AY22" i="28"/>
  <c r="AD98" i="30"/>
  <c r="AD97" i="28"/>
  <c r="AF68" i="28"/>
  <c r="AF69" i="30"/>
  <c r="AE11" i="28"/>
  <c r="AE12" i="30" s="1"/>
  <c r="AZ24" i="28"/>
  <c r="AZ25" i="30"/>
  <c r="Z33" i="30"/>
  <c r="Z32" i="28"/>
  <c r="W118" i="30"/>
  <c r="W117" i="28"/>
  <c r="BE76" i="30"/>
  <c r="BE75" i="28"/>
  <c r="BE115" i="30"/>
  <c r="BE114" i="28"/>
  <c r="AE479" i="27"/>
  <c r="AE478" i="27"/>
  <c r="Z143" i="30"/>
  <c r="Z142" i="28"/>
  <c r="BI245" i="27"/>
  <c r="K90" i="17" s="1"/>
  <c r="F89" i="28"/>
  <c r="F90" i="30"/>
  <c r="BG127" i="28"/>
  <c r="BG128" i="30"/>
  <c r="BG100" i="30"/>
  <c r="BG99" i="28"/>
  <c r="AK111" i="28"/>
  <c r="AK112" i="30"/>
  <c r="AD50" i="30"/>
  <c r="AD49" i="28"/>
  <c r="AX97" i="28"/>
  <c r="AX98" i="30"/>
  <c r="BI448" i="27"/>
  <c r="L132" i="17" s="1"/>
  <c r="AP125" i="28"/>
  <c r="AP126" i="30"/>
  <c r="AL151" i="30"/>
  <c r="AL150" i="28"/>
  <c r="W61" i="30"/>
  <c r="W60" i="28"/>
  <c r="G130" i="28"/>
  <c r="G131" i="30"/>
  <c r="BI178" i="27"/>
  <c r="K23" i="17" s="1"/>
  <c r="F22" i="28"/>
  <c r="F23" i="30"/>
  <c r="G117" i="30"/>
  <c r="G116" i="28"/>
  <c r="AF151" i="28"/>
  <c r="AF152" i="30"/>
  <c r="I138" i="28"/>
  <c r="I139" i="30"/>
  <c r="I117" i="30"/>
  <c r="I116" i="28"/>
  <c r="AK109" i="30"/>
  <c r="AK108" i="28"/>
  <c r="W144" i="30"/>
  <c r="W143" i="28"/>
  <c r="AY74" i="30"/>
  <c r="AY73" i="28"/>
  <c r="AT103" i="28"/>
  <c r="AT104" i="30"/>
  <c r="W113" i="28"/>
  <c r="W114" i="30"/>
  <c r="AT115" i="30"/>
  <c r="AT114" i="28"/>
  <c r="X126" i="30"/>
  <c r="X125" i="28"/>
  <c r="AT116" i="28"/>
  <c r="AT117" i="30"/>
  <c r="BD125" i="28"/>
  <c r="BD126" i="30"/>
  <c r="AM64" i="30"/>
  <c r="AM63" i="28"/>
  <c r="BE135" i="30"/>
  <c r="BE134" i="28"/>
  <c r="AS131" i="28"/>
  <c r="AS132" i="30"/>
  <c r="AQ100" i="28"/>
  <c r="AQ101" i="30"/>
  <c r="AM142" i="30"/>
  <c r="AM141" i="28"/>
  <c r="BE479" i="27"/>
  <c r="BE478" i="27"/>
  <c r="AT104" i="28"/>
  <c r="AT105" i="30"/>
  <c r="Z49" i="28"/>
  <c r="Z50" i="30"/>
  <c r="AT55" i="28"/>
  <c r="AT56" i="30"/>
  <c r="BG63" i="30"/>
  <c r="BG62" i="28"/>
  <c r="BI430" i="27"/>
  <c r="L114" i="17" s="1"/>
  <c r="BC34" i="28"/>
  <c r="BC35" i="30"/>
  <c r="AL85" i="28"/>
  <c r="AL86" i="30"/>
  <c r="AL123" i="30"/>
  <c r="AL122" i="28"/>
  <c r="AZ142" i="30"/>
  <c r="AZ141" i="28"/>
  <c r="AO51" i="30"/>
  <c r="AO50" i="28"/>
  <c r="AQ80" i="30"/>
  <c r="AQ79" i="28"/>
  <c r="AQ62" i="30"/>
  <c r="AQ61" i="28"/>
  <c r="AM18" i="30"/>
  <c r="AM17" i="28"/>
  <c r="AX76" i="28"/>
  <c r="AX77" i="30"/>
  <c r="G77" i="28"/>
  <c r="G78" i="30"/>
  <c r="AL19" i="28"/>
  <c r="AL20" i="30"/>
  <c r="AK32" i="30"/>
  <c r="AK31" i="28"/>
  <c r="Z102" i="28"/>
  <c r="Z103" i="30"/>
  <c r="AO28" i="30"/>
  <c r="AO27" i="28"/>
  <c r="BC70" i="28"/>
  <c r="BC71" i="30"/>
  <c r="AQ66" i="30"/>
  <c r="AQ65" i="28"/>
  <c r="H85" i="28"/>
  <c r="H86" i="30"/>
  <c r="AX104" i="30"/>
  <c r="AX103" i="28"/>
  <c r="AO46" i="28"/>
  <c r="AO47" i="30"/>
  <c r="BF28" i="28"/>
  <c r="BF29" i="30"/>
  <c r="Z146" i="28"/>
  <c r="Z147" i="30"/>
  <c r="AR30" i="28"/>
  <c r="AR31" i="30"/>
  <c r="AQ64" i="28"/>
  <c r="AQ65" i="30"/>
  <c r="BD77" i="30"/>
  <c r="BD76" i="28"/>
  <c r="Y45" i="30"/>
  <c r="Y44" i="28"/>
  <c r="BD65" i="30"/>
  <c r="BD64" i="28"/>
  <c r="AE111" i="28"/>
  <c r="AE112" i="30"/>
  <c r="F75" i="30"/>
  <c r="BI230" i="27"/>
  <c r="K75" i="17" s="1"/>
  <c r="F74" i="28"/>
  <c r="BE50" i="28"/>
  <c r="BE51" i="30"/>
  <c r="AR21" i="28"/>
  <c r="AR22" i="30"/>
  <c r="BE37" i="30"/>
  <c r="BE36" i="28"/>
  <c r="AX18" i="28"/>
  <c r="AX19" i="30"/>
  <c r="BC102" i="30"/>
  <c r="BC101" i="28"/>
  <c r="F70" i="28"/>
  <c r="F71" i="30"/>
  <c r="W63" i="28"/>
  <c r="W64" i="30"/>
  <c r="BC138" i="30"/>
  <c r="BC137" i="28"/>
  <c r="AL36" i="30"/>
  <c r="AL35" i="28"/>
  <c r="AT40" i="28"/>
  <c r="AT41" i="30"/>
  <c r="BD89" i="28"/>
  <c r="BD90" i="30"/>
  <c r="G17" i="28"/>
  <c r="G18" i="30"/>
  <c r="BI418" i="27"/>
  <c r="L102" i="17" s="1"/>
  <c r="AO60" i="28"/>
  <c r="AO61" i="30"/>
  <c r="AR145" i="28"/>
  <c r="AR146" i="30"/>
  <c r="AQ72" i="30"/>
  <c r="AQ71" i="28"/>
  <c r="F127" i="28"/>
  <c r="BI283" i="27"/>
  <c r="K128" i="17" s="1"/>
  <c r="F128" i="30"/>
  <c r="AT86" i="30"/>
  <c r="AT85" i="28"/>
  <c r="AE123" i="30"/>
  <c r="AE122" i="28"/>
  <c r="AR112" i="30"/>
  <c r="AR111" i="28"/>
  <c r="AZ82" i="30"/>
  <c r="AZ81" i="28"/>
  <c r="Y75" i="28"/>
  <c r="Y76" i="30"/>
  <c r="AX102" i="30"/>
  <c r="AX101" i="28"/>
  <c r="BF50" i="30"/>
  <c r="BF49" i="28"/>
  <c r="AR56" i="28"/>
  <c r="AR57" i="30"/>
  <c r="AX57" i="28"/>
  <c r="AX58" i="30"/>
  <c r="AF133" i="28"/>
  <c r="AF134" i="30"/>
  <c r="BI400" i="27"/>
  <c r="L84" i="17" s="1"/>
  <c r="Z28" i="28"/>
  <c r="Z29" i="30"/>
  <c r="AF140" i="28"/>
  <c r="AF141" i="30"/>
  <c r="BG101" i="28"/>
  <c r="BG102" i="30"/>
  <c r="BD18" i="30"/>
  <c r="BD17" i="28"/>
  <c r="W67" i="28"/>
  <c r="W68" i="30"/>
  <c r="BC153" i="30"/>
  <c r="BC152" i="28"/>
  <c r="Y114" i="30"/>
  <c r="Y113" i="28"/>
  <c r="AQ33" i="28"/>
  <c r="AQ34" i="30"/>
  <c r="Z98" i="30"/>
  <c r="Z97" i="28"/>
  <c r="G103" i="28"/>
  <c r="G104" i="30"/>
  <c r="I88" i="28"/>
  <c r="I89" i="30"/>
  <c r="AE116" i="28"/>
  <c r="AE117" i="30"/>
  <c r="BF70" i="28"/>
  <c r="BF71" i="30"/>
  <c r="I135" i="30"/>
  <c r="I134" i="28"/>
  <c r="F146" i="28"/>
  <c r="BI302" i="27"/>
  <c r="K147" i="17" s="1"/>
  <c r="F147" i="30"/>
  <c r="AK80" i="30"/>
  <c r="AK79" i="28"/>
  <c r="Z92" i="30"/>
  <c r="Z91" i="28"/>
  <c r="AX63" i="30"/>
  <c r="AX62" i="28"/>
  <c r="F132" i="30"/>
  <c r="BI287" i="27"/>
  <c r="K132" i="17" s="1"/>
  <c r="F131" i="28"/>
  <c r="AM138" i="28"/>
  <c r="AM139" i="30"/>
  <c r="AD61" i="28"/>
  <c r="AD62" i="30"/>
  <c r="BC64" i="30"/>
  <c r="BC63" i="28"/>
  <c r="AD68" i="28"/>
  <c r="AD69" i="30"/>
  <c r="X59" i="28"/>
  <c r="X60" i="30"/>
  <c r="G21" i="28"/>
  <c r="G22" i="30"/>
  <c r="AL77" i="30"/>
  <c r="AL76" i="28"/>
  <c r="AF25" i="28"/>
  <c r="AF26" i="30"/>
  <c r="AT77" i="28"/>
  <c r="AT78" i="30"/>
  <c r="AZ56" i="30"/>
  <c r="AZ55" i="28"/>
  <c r="BF106" i="28"/>
  <c r="BF107" i="30"/>
  <c r="Y144" i="28"/>
  <c r="Y145" i="30"/>
  <c r="AE32" i="30"/>
  <c r="AE31" i="28"/>
  <c r="G88" i="28"/>
  <c r="G89" i="30"/>
  <c r="BD74" i="28"/>
  <c r="BD75" i="30"/>
  <c r="AP112" i="28"/>
  <c r="AP113" i="30"/>
  <c r="Y91" i="30"/>
  <c r="Y90" i="28"/>
  <c r="AF130" i="28"/>
  <c r="AF131" i="30"/>
  <c r="AQ41" i="30"/>
  <c r="AQ40" i="28"/>
  <c r="BI468" i="27"/>
  <c r="L152" i="17" s="1"/>
  <c r="AX40" i="28"/>
  <c r="AX41" i="30"/>
  <c r="AR139" i="28"/>
  <c r="AR140" i="30"/>
  <c r="BI375" i="27"/>
  <c r="L59" i="17" s="1"/>
  <c r="AL103" i="28"/>
  <c r="AL104" i="30"/>
  <c r="W101" i="30"/>
  <c r="W100" i="28"/>
  <c r="Y14" i="28"/>
  <c r="Y15" i="30"/>
  <c r="AL51" i="30"/>
  <c r="AL50" i="28"/>
  <c r="AK133" i="30"/>
  <c r="AK132" i="28"/>
  <c r="BF129" i="30"/>
  <c r="BF128" i="28"/>
  <c r="AK22" i="28"/>
  <c r="AK23" i="30"/>
  <c r="AK150" i="28"/>
  <c r="AK151" i="30"/>
  <c r="BG56" i="30"/>
  <c r="BG55" i="28"/>
  <c r="AT132" i="28"/>
  <c r="AT133" i="30"/>
  <c r="G101" i="28"/>
  <c r="G102" i="30" s="1"/>
  <c r="H45" i="28"/>
  <c r="H46" i="30"/>
  <c r="AX11" i="30"/>
  <c r="AY318" i="27"/>
  <c r="AY317" i="27"/>
  <c r="AX10" i="28"/>
  <c r="AT139" i="28"/>
  <c r="AT140" i="30"/>
  <c r="BH230" i="28"/>
  <c r="N71" i="17" s="1"/>
  <c r="I36" i="30"/>
  <c r="I35" i="28"/>
  <c r="AT59" i="28"/>
  <c r="AT60" i="30"/>
  <c r="I152" i="28"/>
  <c r="I153" i="30"/>
  <c r="I160" i="28"/>
  <c r="I161" i="30"/>
  <c r="AO12" i="30"/>
  <c r="AO11" i="28"/>
  <c r="AZ61" i="30"/>
  <c r="AZ60" i="28"/>
  <c r="BD112" i="30"/>
  <c r="BD111" i="28"/>
  <c r="AP61" i="28"/>
  <c r="AP62" i="30"/>
  <c r="AF76" i="30"/>
  <c r="AF75" i="28"/>
  <c r="Y160" i="28"/>
  <c r="Y161" i="30"/>
  <c r="BG13" i="28"/>
  <c r="BG14" i="30"/>
  <c r="BI331" i="27"/>
  <c r="L15" i="17" s="1"/>
  <c r="H101" i="28"/>
  <c r="H102" i="30" s="1"/>
  <c r="G20" i="30"/>
  <c r="G19" i="28"/>
  <c r="W67" i="30"/>
  <c r="W66" i="28"/>
  <c r="BC43" i="30"/>
  <c r="BC42" i="28"/>
  <c r="F45" i="28"/>
  <c r="BI201" i="27"/>
  <c r="K46" i="17" s="1"/>
  <c r="F46" i="30"/>
  <c r="BF59" i="28"/>
  <c r="BF60" i="30"/>
  <c r="BH278" i="28"/>
  <c r="N119" i="17" s="1"/>
  <c r="AP37" i="30"/>
  <c r="AP36" i="28"/>
  <c r="AX111" i="28"/>
  <c r="AX112" i="30"/>
  <c r="AM34" i="30"/>
  <c r="AM33" i="28"/>
  <c r="X41" i="28"/>
  <c r="X42" i="30"/>
  <c r="AZ84" i="30"/>
  <c r="AZ83" i="28"/>
  <c r="AF43" i="30"/>
  <c r="AF42" i="28"/>
  <c r="BD21" i="30"/>
  <c r="BD20" i="28"/>
  <c r="AT48" i="28"/>
  <c r="AT49" i="30"/>
  <c r="X117" i="28"/>
  <c r="X118" i="30"/>
  <c r="BF46" i="30"/>
  <c r="BF45" i="28"/>
  <c r="AD14" i="30"/>
  <c r="AD13" i="28"/>
  <c r="AO112" i="30"/>
  <c r="AO111" i="28"/>
  <c r="AM58" i="28"/>
  <c r="AM59" i="30"/>
  <c r="AY41" i="30"/>
  <c r="AY40" i="28"/>
  <c r="BF116" i="28"/>
  <c r="BF117" i="30"/>
  <c r="AY42" i="30"/>
  <c r="AY41" i="28"/>
  <c r="AT144" i="30"/>
  <c r="AT143" i="28"/>
  <c r="BI362" i="27"/>
  <c r="L46" i="17" s="1"/>
  <c r="AT151" i="28"/>
  <c r="AT152" i="30"/>
  <c r="AQ28" i="30"/>
  <c r="AQ27" i="28"/>
  <c r="G33" i="30"/>
  <c r="G32" i="28"/>
  <c r="BF62" i="28"/>
  <c r="BF63" i="30"/>
  <c r="AZ42" i="30"/>
  <c r="AZ41" i="28"/>
  <c r="AQ50" i="30"/>
  <c r="AQ49" i="28"/>
  <c r="H19" i="28"/>
  <c r="H20" i="30"/>
  <c r="AL89" i="28"/>
  <c r="AL90" i="30"/>
  <c r="I105" i="28"/>
  <c r="I106" i="30"/>
  <c r="AY15" i="28"/>
  <c r="AY16" i="30"/>
  <c r="BG56" i="28"/>
  <c r="BG57" i="30"/>
  <c r="AS152" i="30"/>
  <c r="AS151" i="28"/>
  <c r="BC91" i="28"/>
  <c r="BC92" i="30"/>
  <c r="F54" i="28"/>
  <c r="BI210" i="27"/>
  <c r="K55" i="17" s="1"/>
  <c r="F55" i="30"/>
  <c r="F17" i="30"/>
  <c r="F16" i="28"/>
  <c r="AP132" i="28"/>
  <c r="AP133" i="30"/>
  <c r="AY129" i="28"/>
  <c r="AY130" i="30"/>
  <c r="BG36" i="28"/>
  <c r="BG37" i="30"/>
  <c r="Z71" i="28"/>
  <c r="Z72" i="30"/>
  <c r="X61" i="30"/>
  <c r="X60" i="28"/>
  <c r="H133" i="30"/>
  <c r="H132" i="28"/>
  <c r="W19" i="28"/>
  <c r="W20" i="30"/>
  <c r="AE58" i="30"/>
  <c r="AE57" i="28"/>
  <c r="AT124" i="30"/>
  <c r="AT123" i="28"/>
  <c r="AZ48" i="28"/>
  <c r="AZ49" i="30"/>
  <c r="AS104" i="28"/>
  <c r="AS105" i="30"/>
  <c r="BI458" i="27"/>
  <c r="L142" i="17" s="1"/>
  <c r="AR144" i="28"/>
  <c r="AR145" i="30"/>
  <c r="AO123" i="28"/>
  <c r="AO124" i="30"/>
  <c r="I117" i="28"/>
  <c r="I118" i="30"/>
  <c r="AP133" i="28"/>
  <c r="AP134" i="30"/>
  <c r="AM109" i="30"/>
  <c r="AM108" i="28"/>
  <c r="AS36" i="30"/>
  <c r="AS35" i="28"/>
  <c r="F51" i="28"/>
  <c r="F52" i="30"/>
  <c r="BI207" i="27"/>
  <c r="K52" i="17" s="1"/>
  <c r="BC50" i="30"/>
  <c r="BC49" i="28"/>
  <c r="X113" i="30"/>
  <c r="X112" i="28"/>
  <c r="AT145" i="30"/>
  <c r="AT144" i="28"/>
  <c r="BF22" i="30"/>
  <c r="BF21" i="28"/>
  <c r="W45" i="30"/>
  <c r="W44" i="28"/>
  <c r="AD117" i="28"/>
  <c r="AD118" i="30"/>
  <c r="G12" i="30"/>
  <c r="G11" i="28"/>
  <c r="I65" i="30"/>
  <c r="I64" i="28"/>
  <c r="AE118" i="30"/>
  <c r="AE117" i="28"/>
  <c r="AX130" i="28"/>
  <c r="AX131" i="30"/>
  <c r="AD57" i="30"/>
  <c r="AD56" i="28"/>
  <c r="I49" i="28"/>
  <c r="I50" i="30"/>
  <c r="AK11" i="30"/>
  <c r="AL318" i="27"/>
  <c r="AL317" i="27"/>
  <c r="AK10" i="28"/>
  <c r="AK152" i="28"/>
  <c r="AK153" i="30"/>
  <c r="AP86" i="28"/>
  <c r="AP87" i="30"/>
  <c r="I150" i="28"/>
  <c r="I151" i="30"/>
  <c r="AE138" i="30"/>
  <c r="AE137" i="28"/>
  <c r="BG144" i="28"/>
  <c r="BG145" i="30"/>
  <c r="X35" i="28"/>
  <c r="X36" i="30"/>
  <c r="BE12" i="30"/>
  <c r="BE11" i="28"/>
  <c r="BF109" i="30"/>
  <c r="BF108" i="28"/>
  <c r="BG49" i="28"/>
  <c r="BG50" i="30"/>
  <c r="BH274" i="28"/>
  <c r="N115" i="17" s="1"/>
  <c r="I7" i="30"/>
  <c r="BI396" i="27"/>
  <c r="L80" i="17" s="1"/>
  <c r="BI435" i="27"/>
  <c r="L119" i="17" s="1"/>
  <c r="AF89" i="30"/>
  <c r="AF88" i="28"/>
  <c r="AT59" i="30"/>
  <c r="AT58" i="28"/>
  <c r="AT130" i="28"/>
  <c r="AT131" i="30"/>
  <c r="AD65" i="28"/>
  <c r="AD66" i="30"/>
  <c r="AP16" i="28"/>
  <c r="AP17" i="30" s="1"/>
  <c r="AE111" i="30"/>
  <c r="AE110" i="28"/>
  <c r="W71" i="30"/>
  <c r="W70" i="28"/>
  <c r="AO34" i="28"/>
  <c r="AO35" i="30"/>
  <c r="Y151" i="28"/>
  <c r="Y152" i="30"/>
  <c r="AL66" i="28"/>
  <c r="AL67" i="30"/>
  <c r="AL137" i="28"/>
  <c r="AL138" i="30"/>
  <c r="AR113" i="30"/>
  <c r="AR112" i="28"/>
  <c r="W17" i="30"/>
  <c r="W16" i="28"/>
  <c r="H128" i="30"/>
  <c r="H127" i="28"/>
  <c r="W142" i="30"/>
  <c r="W141" i="28"/>
  <c r="BD34" i="28"/>
  <c r="BD35" i="30"/>
  <c r="AD11" i="28"/>
  <c r="AD12" i="30" s="1"/>
  <c r="H22" i="28"/>
  <c r="H23" i="30"/>
  <c r="AF29" i="30"/>
  <c r="AF28" i="28"/>
  <c r="W52" i="30"/>
  <c r="W51" i="28"/>
  <c r="F151" i="30"/>
  <c r="F150" i="28"/>
  <c r="X40" i="30"/>
  <c r="X39" i="28"/>
  <c r="AM131" i="30"/>
  <c r="AM130" i="28"/>
  <c r="BE106" i="28"/>
  <c r="BE107" i="30"/>
  <c r="AZ32" i="30"/>
  <c r="AZ31" i="28"/>
  <c r="BC29" i="30"/>
  <c r="BC28" i="28"/>
  <c r="AZ118" i="30"/>
  <c r="AZ117" i="28"/>
  <c r="AO99" i="28"/>
  <c r="AO100" i="30"/>
  <c r="AK32" i="28"/>
  <c r="AK33" i="30"/>
  <c r="AX29" i="28"/>
  <c r="AX30" i="30"/>
  <c r="G87" i="30"/>
  <c r="G86" i="28"/>
  <c r="AF133" i="30"/>
  <c r="AF132" i="28"/>
  <c r="AK51" i="30"/>
  <c r="AK50" i="28"/>
  <c r="AX148" i="28"/>
  <c r="AX149" i="30"/>
  <c r="AT63" i="30"/>
  <c r="AT62" i="28"/>
  <c r="AS134" i="30"/>
  <c r="AS133" i="28"/>
  <c r="G55" i="30"/>
  <c r="G54" i="28"/>
  <c r="Y15" i="28"/>
  <c r="Y16" i="30"/>
  <c r="AO152" i="28"/>
  <c r="AO153" i="30"/>
  <c r="F10" i="28"/>
  <c r="G317" i="27"/>
  <c r="G318" i="27"/>
  <c r="F11" i="30"/>
  <c r="BI166" i="27"/>
  <c r="K11" i="17" s="1"/>
  <c r="AE17" i="28"/>
  <c r="AE18" i="30"/>
  <c r="AQ77" i="28"/>
  <c r="AQ78" i="30"/>
  <c r="AE127" i="28"/>
  <c r="AE128" i="30"/>
  <c r="AD160" i="28"/>
  <c r="AD161" i="30"/>
  <c r="H139" i="30"/>
  <c r="H138" i="28"/>
  <c r="I148" i="30"/>
  <c r="I147" i="28"/>
  <c r="I129" i="28"/>
  <c r="I130" i="30"/>
  <c r="BG32" i="28"/>
  <c r="BG33" i="30"/>
  <c r="BC134" i="30"/>
  <c r="BC133" i="28"/>
  <c r="AQ92" i="28"/>
  <c r="AQ93" i="30"/>
  <c r="X55" i="30"/>
  <c r="X54" i="28"/>
  <c r="X108" i="28"/>
  <c r="X109" i="30"/>
  <c r="Z30" i="30"/>
  <c r="Z29" i="28"/>
  <c r="AP88" i="28"/>
  <c r="AP89" i="30"/>
  <c r="AO147" i="30"/>
  <c r="AO146" i="28"/>
  <c r="Y145" i="28"/>
  <c r="Y146" i="30"/>
  <c r="Y59" i="30"/>
  <c r="Y58" i="28"/>
  <c r="AF101" i="30"/>
  <c r="AF100" i="28"/>
  <c r="AQ116" i="30"/>
  <c r="AQ115" i="28"/>
  <c r="BD45" i="30"/>
  <c r="BD44" i="28"/>
  <c r="F42" i="30"/>
  <c r="F41" i="28"/>
  <c r="BI197" i="27"/>
  <c r="K42" i="17" s="1"/>
  <c r="AD46" i="30"/>
  <c r="AD45" i="28"/>
  <c r="G62" i="30"/>
  <c r="G61" i="28"/>
  <c r="I68" i="28"/>
  <c r="I69" i="30"/>
  <c r="AQ102" i="28"/>
  <c r="AQ103" i="30"/>
  <c r="AZ27" i="28"/>
  <c r="AZ28" i="30"/>
  <c r="BC63" i="30"/>
  <c r="BC62" i="28"/>
  <c r="AP96" i="28"/>
  <c r="AP97" i="30"/>
  <c r="H54" i="28"/>
  <c r="H55" i="30"/>
  <c r="AD28" i="30"/>
  <c r="AD27" i="28"/>
  <c r="G34" i="28"/>
  <c r="G35" i="30"/>
  <c r="BE83" i="28"/>
  <c r="BE84" i="30"/>
  <c r="F30" i="28"/>
  <c r="F31" i="30"/>
  <c r="BI186" i="27"/>
  <c r="K31" i="17" s="1"/>
  <c r="BG52" i="30"/>
  <c r="BG51" i="28"/>
  <c r="AE104" i="30"/>
  <c r="AE103" i="28"/>
  <c r="AS14" i="30"/>
  <c r="AS13" i="28"/>
  <c r="AM36" i="30"/>
  <c r="AM35" i="28"/>
  <c r="AZ45" i="30"/>
  <c r="AZ44" i="28"/>
  <c r="AS90" i="30"/>
  <c r="AS89" i="28"/>
  <c r="BF31" i="30"/>
  <c r="BF30" i="28"/>
  <c r="AX28" i="28"/>
  <c r="AX29" i="30"/>
  <c r="AR142" i="28"/>
  <c r="AR143" i="30"/>
  <c r="AE149" i="30"/>
  <c r="AE148" i="28"/>
  <c r="AF76" i="28"/>
  <c r="AF77" i="30"/>
  <c r="AY44" i="28"/>
  <c r="AY45" i="30"/>
  <c r="AM97" i="28"/>
  <c r="AM98" i="30"/>
  <c r="AM81" i="28"/>
  <c r="AM82" i="30"/>
  <c r="AO138" i="30"/>
  <c r="AO137" i="28"/>
  <c r="BE113" i="30"/>
  <c r="BE112" i="28"/>
  <c r="AT101" i="30"/>
  <c r="AT100" i="28"/>
  <c r="F48" i="28"/>
  <c r="BI204" i="27"/>
  <c r="K49" i="17" s="1"/>
  <c r="F49" i="30"/>
  <c r="BG67" i="30"/>
  <c r="BG66" i="28"/>
  <c r="AK100" i="30"/>
  <c r="AK99" i="28"/>
  <c r="AS55" i="30"/>
  <c r="AS54" i="28"/>
  <c r="BF11" i="28"/>
  <c r="BF12" i="30"/>
  <c r="BG117" i="30"/>
  <c r="BG116" i="28"/>
  <c r="BI394" i="27"/>
  <c r="L78" i="17" s="1"/>
  <c r="AO108" i="30"/>
  <c r="AO107" i="28"/>
  <c r="W76" i="30"/>
  <c r="W75" i="28"/>
  <c r="AZ148" i="30"/>
  <c r="AZ147" i="28"/>
  <c r="AP29" i="28"/>
  <c r="AP30" i="30"/>
  <c r="AE115" i="28"/>
  <c r="AE116" i="30"/>
  <c r="AR136" i="28"/>
  <c r="AR137" i="30"/>
  <c r="BE46" i="30"/>
  <c r="BE45" i="28"/>
  <c r="W93" i="30"/>
  <c r="W92" i="28"/>
  <c r="BC108" i="30"/>
  <c r="BC107" i="28"/>
  <c r="AL63" i="30"/>
  <c r="AL62" i="28"/>
  <c r="AX130" i="30"/>
  <c r="AX129" i="28"/>
  <c r="AF27" i="28"/>
  <c r="AF28" i="30"/>
  <c r="AM92" i="30"/>
  <c r="AM91" i="28"/>
  <c r="AQ101" i="28"/>
  <c r="AQ102" i="30"/>
  <c r="AE150" i="28"/>
  <c r="AE151" i="30"/>
  <c r="AO111" i="30"/>
  <c r="AO110" i="28"/>
  <c r="AO114" i="30"/>
  <c r="AO113" i="28"/>
  <c r="AK108" i="30"/>
  <c r="AK107" i="28"/>
  <c r="AD70" i="28"/>
  <c r="AD71" i="30"/>
  <c r="G132" i="28"/>
  <c r="G133" i="30"/>
  <c r="I11" i="30"/>
  <c r="I10" i="28"/>
  <c r="AD31" i="30"/>
  <c r="AD30" i="28"/>
  <c r="AY53" i="30"/>
  <c r="AY52" i="28"/>
  <c r="BE104" i="30"/>
  <c r="BE103" i="28"/>
  <c r="AR92" i="30"/>
  <c r="AR91" i="28"/>
  <c r="X15" i="30"/>
  <c r="X14" i="28"/>
  <c r="AR114" i="30"/>
  <c r="AR113" i="28"/>
  <c r="AZ39" i="30"/>
  <c r="AZ38" i="28"/>
  <c r="AO77" i="30"/>
  <c r="AO76" i="28"/>
  <c r="AL64" i="30"/>
  <c r="AL63" i="28"/>
  <c r="AM107" i="28"/>
  <c r="AM108" i="30"/>
  <c r="Z34" i="28"/>
  <c r="Z35" i="30"/>
  <c r="F149" i="30"/>
  <c r="BI304" i="27"/>
  <c r="K149" i="17" s="1"/>
  <c r="F148" i="28"/>
  <c r="BD111" i="30"/>
  <c r="BD110" i="28"/>
  <c r="BE148" i="28"/>
  <c r="BE149" i="30"/>
  <c r="Z37" i="30"/>
  <c r="Z36" i="28"/>
  <c r="AE63" i="28"/>
  <c r="AE64" i="30"/>
  <c r="I126" i="30"/>
  <c r="I125" i="28"/>
  <c r="BC139" i="28"/>
  <c r="BC140" i="30"/>
  <c r="I75" i="30"/>
  <c r="I74" i="28"/>
  <c r="AE129" i="28"/>
  <c r="AE130" i="30"/>
  <c r="BF36" i="28"/>
  <c r="BF37" i="30"/>
  <c r="AE82" i="28"/>
  <c r="AE83" i="30"/>
  <c r="AL139" i="28"/>
  <c r="AL140" i="30"/>
  <c r="BG45" i="28"/>
  <c r="BG46" i="30"/>
  <c r="Y31" i="30"/>
  <c r="Y30" i="28"/>
  <c r="G42" i="30"/>
  <c r="G41" i="28"/>
  <c r="AL15" i="28"/>
  <c r="AL16" i="30"/>
  <c r="AX71" i="28"/>
  <c r="AX72" i="30"/>
  <c r="AP93" i="30"/>
  <c r="AP92" i="28"/>
  <c r="AF30" i="30"/>
  <c r="AF29" i="28"/>
  <c r="X37" i="30"/>
  <c r="X36" i="28"/>
  <c r="BI434" i="27"/>
  <c r="L118" i="17" s="1"/>
  <c r="AO148" i="30"/>
  <c r="AO147" i="28"/>
  <c r="AR35" i="28"/>
  <c r="AR36" i="30"/>
  <c r="AP89" i="28"/>
  <c r="AP90" i="30"/>
  <c r="AZ29" i="28"/>
  <c r="AZ30" i="30"/>
  <c r="AY97" i="30"/>
  <c r="AY96" i="28"/>
  <c r="AM14" i="30"/>
  <c r="AM13" i="28"/>
  <c r="AT63" i="28"/>
  <c r="AT64" i="30"/>
  <c r="AZ99" i="28"/>
  <c r="AZ100" i="30"/>
  <c r="AK36" i="30"/>
  <c r="AK35" i="28"/>
  <c r="F89" i="30"/>
  <c r="BI244" i="27"/>
  <c r="K89" i="17" s="1"/>
  <c r="F88" i="28"/>
  <c r="H49" i="28"/>
  <c r="H50" i="30"/>
  <c r="X32" i="30"/>
  <c r="X31" i="28"/>
  <c r="AQ125" i="28"/>
  <c r="AQ126" i="30"/>
  <c r="AP55" i="28"/>
  <c r="AP56" i="30"/>
  <c r="AO127" i="28"/>
  <c r="AO128" i="30"/>
  <c r="AK102" i="30"/>
  <c r="AK101" i="28"/>
  <c r="X57" i="30"/>
  <c r="X56" i="28"/>
  <c r="AT129" i="28"/>
  <c r="AT130" i="30"/>
  <c r="AS24" i="28"/>
  <c r="AS25" i="30"/>
  <c r="AF53" i="30"/>
  <c r="AF52" i="28"/>
  <c r="AP117" i="30"/>
  <c r="AP116" i="28"/>
  <c r="BC20" i="30"/>
  <c r="BC19" i="28"/>
  <c r="AD112" i="30"/>
  <c r="AD111" i="28"/>
  <c r="AQ114" i="28"/>
  <c r="AQ115" i="30"/>
  <c r="Z106" i="28"/>
  <c r="Z107" i="30"/>
  <c r="I115" i="30"/>
  <c r="I114" i="28"/>
  <c r="BD127" i="28"/>
  <c r="BD128" i="30"/>
  <c r="AK40" i="28"/>
  <c r="AK41" i="30"/>
  <c r="BI383" i="27"/>
  <c r="L67" i="17" s="1"/>
  <c r="AM102" i="30"/>
  <c r="AM101" i="28"/>
  <c r="AQ89" i="30"/>
  <c r="AQ88" i="28"/>
  <c r="BD15" i="28"/>
  <c r="BD16" i="30"/>
  <c r="AK19" i="30"/>
  <c r="AK18" i="28"/>
  <c r="AT37" i="28"/>
  <c r="AT38" i="30"/>
  <c r="W99" i="28"/>
  <c r="W100" i="30"/>
  <c r="BE318" i="27"/>
  <c r="BD10" i="28"/>
  <c r="BD11" i="30"/>
  <c r="BE317" i="27"/>
  <c r="AM92" i="28"/>
  <c r="AM93" i="30"/>
  <c r="AQ70" i="28"/>
  <c r="AQ71" i="30"/>
  <c r="AQ76" i="28"/>
  <c r="AQ77" i="30"/>
  <c r="AS40" i="28"/>
  <c r="AS41" i="30"/>
  <c r="BD105" i="28"/>
  <c r="BD106" i="30"/>
  <c r="AY106" i="28"/>
  <c r="AY107" i="30"/>
  <c r="G102" i="28"/>
  <c r="G103" i="30"/>
  <c r="Z87" i="28"/>
  <c r="Z88" i="30"/>
  <c r="AD23" i="30"/>
  <c r="AD22" i="28"/>
  <c r="AK104" i="28"/>
  <c r="AK105" i="30"/>
  <c r="AX139" i="28"/>
  <c r="AX140" i="30"/>
  <c r="AO57" i="28"/>
  <c r="AO58" i="30"/>
  <c r="AL479" i="27"/>
  <c r="AL478" i="27"/>
  <c r="Y131" i="28"/>
  <c r="Y132" i="30" s="1"/>
  <c r="BF317" i="27"/>
  <c r="BE10" i="28"/>
  <c r="BF318" i="27"/>
  <c r="BE11" i="30"/>
  <c r="AT41" i="28"/>
  <c r="AT42" i="30"/>
  <c r="AR76" i="28"/>
  <c r="AR77" i="30"/>
  <c r="BI408" i="27"/>
  <c r="L92" i="17" s="1"/>
  <c r="AT107" i="28"/>
  <c r="AT108" i="30"/>
  <c r="AO14" i="30"/>
  <c r="AO13" i="28"/>
  <c r="G46" i="28"/>
  <c r="G47" i="30"/>
  <c r="BI409" i="27"/>
  <c r="L93" i="17" s="1"/>
  <c r="X144" i="28"/>
  <c r="X145" i="30"/>
  <c r="AS147" i="30"/>
  <c r="AS146" i="28"/>
  <c r="AX122" i="28"/>
  <c r="AX123" i="30"/>
  <c r="AP103" i="30"/>
  <c r="AP102" i="28"/>
  <c r="AM77" i="30"/>
  <c r="AM76" i="28"/>
  <c r="AS152" i="28"/>
  <c r="AS153" i="30"/>
  <c r="AL40" i="28"/>
  <c r="AL41" i="30"/>
  <c r="BG126" i="30"/>
  <c r="BG125" i="28"/>
  <c r="W40" i="28"/>
  <c r="W41" i="30"/>
  <c r="AD125" i="28"/>
  <c r="AD126" i="30"/>
  <c r="BF131" i="28"/>
  <c r="BF132" i="30"/>
  <c r="BD62" i="30"/>
  <c r="BD61" i="28"/>
  <c r="H101" i="30"/>
  <c r="H100" i="28"/>
  <c r="AX60" i="28"/>
  <c r="AX61" i="30"/>
  <c r="AX93" i="30"/>
  <c r="AX92" i="28"/>
  <c r="AS15" i="28"/>
  <c r="AS16" i="30"/>
  <c r="AP36" i="30"/>
  <c r="AP35" i="28"/>
  <c r="BI423" i="27"/>
  <c r="L107" i="17" s="1"/>
  <c r="AM23" i="30"/>
  <c r="AM22" i="28"/>
  <c r="AM63" i="30"/>
  <c r="AM62" i="28"/>
  <c r="AP15" i="30"/>
  <c r="AP14" i="28"/>
  <c r="AK90" i="30"/>
  <c r="AK89" i="28"/>
  <c r="Y67" i="30"/>
  <c r="Y66" i="28"/>
  <c r="BE24" i="28"/>
  <c r="BE25" i="30"/>
  <c r="AO69" i="30"/>
  <c r="AO68" i="28"/>
  <c r="BF32" i="28"/>
  <c r="BF33" i="30"/>
  <c r="X33" i="30"/>
  <c r="X32" i="28"/>
  <c r="AK63" i="28"/>
  <c r="AK64" i="30"/>
  <c r="AL112" i="28"/>
  <c r="AL113" i="30"/>
  <c r="AO78" i="28"/>
  <c r="AO79" i="30"/>
  <c r="BC44" i="28"/>
  <c r="BC45" i="30"/>
  <c r="BG26" i="30"/>
  <c r="BG25" i="28"/>
  <c r="AE114" i="28"/>
  <c r="AE115" i="30"/>
  <c r="AK149" i="30"/>
  <c r="AK148" i="28"/>
  <c r="AP63" i="28"/>
  <c r="AP64" i="30"/>
  <c r="AD38" i="28"/>
  <c r="AD39" i="30" s="1"/>
  <c r="AL161" i="30"/>
  <c r="AL160" i="28"/>
  <c r="AS34" i="28"/>
  <c r="AS35" i="30"/>
  <c r="AQ118" i="30"/>
  <c r="AQ117" i="28"/>
  <c r="Y134" i="30"/>
  <c r="Y133" i="28"/>
  <c r="AL98" i="30"/>
  <c r="AL97" i="28"/>
  <c r="AL146" i="28"/>
  <c r="AL147" i="30"/>
  <c r="AE13" i="28"/>
  <c r="AE14" i="30"/>
  <c r="AK77" i="30"/>
  <c r="AK76" i="28"/>
  <c r="AE128" i="28"/>
  <c r="AE129" i="30"/>
  <c r="AO21" i="28"/>
  <c r="AO22" i="30" s="1"/>
  <c r="AQ134" i="28"/>
  <c r="AQ135" i="30"/>
  <c r="X58" i="28"/>
  <c r="X59" i="30"/>
  <c r="Y37" i="30"/>
  <c r="Y36" i="28"/>
  <c r="AP39" i="28"/>
  <c r="AP40" i="30"/>
  <c r="AS49" i="30"/>
  <c r="AS48" i="28"/>
  <c r="AY86" i="28"/>
  <c r="AY87" i="30"/>
  <c r="AM66" i="30"/>
  <c r="AM65" i="28"/>
  <c r="W124" i="30"/>
  <c r="W123" i="28"/>
  <c r="AF21" i="28"/>
  <c r="AF22" i="30"/>
  <c r="F152" i="30"/>
  <c r="F151" i="28"/>
  <c r="BI307" i="27"/>
  <c r="K152" i="17" s="1"/>
  <c r="AZ15" i="28"/>
  <c r="AZ16" i="30"/>
  <c r="AD74" i="28"/>
  <c r="AD75" i="30"/>
  <c r="AR72" i="30"/>
  <c r="AR71" i="28"/>
  <c r="AS112" i="30"/>
  <c r="AS111" i="28"/>
  <c r="G27" i="28"/>
  <c r="G28" i="30"/>
  <c r="AO113" i="30"/>
  <c r="AO112" i="28"/>
  <c r="AM21" i="30"/>
  <c r="AM20" i="28"/>
  <c r="AK68" i="28"/>
  <c r="AK69" i="30"/>
  <c r="Z27" i="28"/>
  <c r="Z28" i="30"/>
  <c r="AM54" i="28"/>
  <c r="AM55" i="30"/>
  <c r="AZ19" i="28"/>
  <c r="AZ20" i="30"/>
  <c r="AS37" i="28"/>
  <c r="AS38" i="30"/>
  <c r="AD67" i="28"/>
  <c r="AD68" i="30"/>
  <c r="AL107" i="28"/>
  <c r="AL108" i="30"/>
  <c r="BE133" i="28"/>
  <c r="BE134" i="30"/>
  <c r="AM128" i="28"/>
  <c r="AM129" i="30"/>
  <c r="AE143" i="28"/>
  <c r="AE144" i="30"/>
  <c r="AP22" i="28"/>
  <c r="AP23" i="30" s="1"/>
  <c r="AD116" i="30"/>
  <c r="AD115" i="28"/>
  <c r="AT123" i="30"/>
  <c r="AT122" i="28"/>
  <c r="G30" i="30"/>
  <c r="G29" i="28"/>
  <c r="AT67" i="30"/>
  <c r="AT66" i="28"/>
  <c r="BF53" i="28"/>
  <c r="BF54" i="30"/>
  <c r="BC66" i="28"/>
  <c r="BC67" i="30"/>
  <c r="BF23" i="30"/>
  <c r="BF22" i="28"/>
  <c r="Y29" i="30"/>
  <c r="Y28" i="28"/>
  <c r="AM101" i="30"/>
  <c r="AM100" i="28"/>
  <c r="AS60" i="28"/>
  <c r="AS61" i="30"/>
  <c r="BE113" i="28"/>
  <c r="BE114" i="30"/>
  <c r="BC142" i="30"/>
  <c r="BC141" i="28"/>
  <c r="AO43" i="30"/>
  <c r="AO42" i="28"/>
  <c r="AD16" i="30"/>
  <c r="AD15" i="28"/>
  <c r="G32" i="30"/>
  <c r="G31" i="28"/>
  <c r="Z102" i="30"/>
  <c r="Z101" i="28"/>
  <c r="Y123" i="28"/>
  <c r="Y124" i="30"/>
  <c r="AM87" i="30"/>
  <c r="AM86" i="28"/>
  <c r="G76" i="30"/>
  <c r="G75" i="28"/>
  <c r="BD45" i="28"/>
  <c r="BD46" i="30"/>
  <c r="AT107" i="30"/>
  <c r="AT106" i="28"/>
  <c r="AF128" i="30"/>
  <c r="AF127" i="28"/>
  <c r="BG114" i="28"/>
  <c r="BG115" i="30"/>
  <c r="AL134" i="30"/>
  <c r="AL133" i="28"/>
  <c r="AE82" i="30"/>
  <c r="AE81" i="28"/>
  <c r="Y136" i="28"/>
  <c r="Y137" i="30"/>
  <c r="BC151" i="30"/>
  <c r="BC150" i="28"/>
  <c r="I38" i="30"/>
  <c r="I37" i="28"/>
  <c r="G98" i="30"/>
  <c r="G97" i="28"/>
  <c r="AM135" i="30"/>
  <c r="AM134" i="28"/>
  <c r="X146" i="30"/>
  <c r="X145" i="28"/>
  <c r="AY78" i="30"/>
  <c r="AY77" i="28"/>
  <c r="AS61" i="28"/>
  <c r="AS62" i="30"/>
  <c r="H118" i="28"/>
  <c r="H119" i="30" s="1"/>
  <c r="X114" i="28"/>
  <c r="X115" i="30"/>
  <c r="G13" i="28"/>
  <c r="G14" i="30"/>
  <c r="AP10" i="28"/>
  <c r="AP11" i="30"/>
  <c r="AQ317" i="27"/>
  <c r="AQ318" i="27"/>
  <c r="BG29" i="30"/>
  <c r="BG28" i="28"/>
  <c r="BC52" i="28"/>
  <c r="BC53" i="30"/>
  <c r="BE50" i="30"/>
  <c r="BE49" i="28"/>
  <c r="H115" i="28"/>
  <c r="H116" i="30" s="1"/>
  <c r="BC65" i="28"/>
  <c r="BC66" i="30"/>
  <c r="AQ20" i="28"/>
  <c r="AQ21" i="30"/>
  <c r="BF86" i="30"/>
  <c r="BF85" i="28"/>
  <c r="AK13" i="28"/>
  <c r="AK14" i="30"/>
  <c r="BG10" i="28"/>
  <c r="BG11" i="30"/>
  <c r="AS113" i="30"/>
  <c r="AS112" i="28"/>
  <c r="BC84" i="30"/>
  <c r="BC83" i="28"/>
  <c r="AP140" i="30"/>
  <c r="AP139" i="28"/>
  <c r="AO19" i="28"/>
  <c r="AO20" i="30" s="1"/>
  <c r="Z106" i="30"/>
  <c r="Z105" i="28"/>
  <c r="BC139" i="30"/>
  <c r="BC138" i="28"/>
  <c r="AS51" i="28"/>
  <c r="AS52" i="30"/>
  <c r="AL79" i="30"/>
  <c r="AL78" i="28"/>
  <c r="BF123" i="30"/>
  <c r="BF122" i="28"/>
  <c r="H62" i="28"/>
  <c r="H63" i="30"/>
  <c r="AM114" i="30"/>
  <c r="AM113" i="28"/>
  <c r="AL128" i="28"/>
  <c r="AL129" i="30"/>
  <c r="F152" i="28"/>
  <c r="BI308" i="27"/>
  <c r="K153" i="17" s="1"/>
  <c r="F153" i="30"/>
  <c r="H87" i="28"/>
  <c r="H88" i="30"/>
  <c r="AE84" i="30"/>
  <c r="AE83" i="28"/>
  <c r="Z107" i="28"/>
  <c r="Z108" i="30"/>
  <c r="X66" i="28"/>
  <c r="X67" i="30"/>
  <c r="AM115" i="30"/>
  <c r="AM114" i="28"/>
  <c r="AK62" i="30"/>
  <c r="AK61" i="28"/>
  <c r="AP54" i="28"/>
  <c r="AP55" i="30"/>
  <c r="BF31" i="28"/>
  <c r="BF32" i="30"/>
  <c r="AF122" i="28"/>
  <c r="AF123" i="30"/>
  <c r="AZ19" i="30"/>
  <c r="AZ18" i="28"/>
  <c r="BE110" i="28"/>
  <c r="BE111" i="30"/>
  <c r="AS127" i="28"/>
  <c r="AS128" i="30"/>
  <c r="BF13" i="28"/>
  <c r="BF14" i="30"/>
  <c r="AL68" i="28"/>
  <c r="AL69" i="30"/>
  <c r="Z20" i="28"/>
  <c r="Z21" i="30"/>
  <c r="F123" i="30"/>
  <c r="BI278" i="27"/>
  <c r="K123" i="17" s="1"/>
  <c r="F122" i="28"/>
  <c r="AK97" i="28"/>
  <c r="AK98" i="30"/>
  <c r="BF39" i="30"/>
  <c r="BF38" i="28"/>
  <c r="H103" i="30"/>
  <c r="H102" i="28"/>
  <c r="AE14" i="28"/>
  <c r="AE15" i="30"/>
  <c r="BF76" i="30"/>
  <c r="BF75" i="28"/>
  <c r="Y135" i="30"/>
  <c r="Y134" i="28"/>
  <c r="I113" i="30"/>
  <c r="I112" i="28"/>
  <c r="AL18" i="28"/>
  <c r="AL19" i="30"/>
  <c r="AX59" i="30"/>
  <c r="AX58" i="28"/>
  <c r="AL43" i="30"/>
  <c r="AL42" i="28"/>
  <c r="BG12" i="30"/>
  <c r="BG11" i="28"/>
  <c r="BI266" i="27"/>
  <c r="K111" i="17" s="1"/>
  <c r="F110" i="28"/>
  <c r="F111" i="30"/>
  <c r="AE132" i="28"/>
  <c r="AE133" i="30"/>
  <c r="AE142" i="28"/>
  <c r="AE143" i="30"/>
  <c r="BD132" i="28"/>
  <c r="BD133" i="30"/>
  <c r="Y54" i="30"/>
  <c r="Y53" i="28"/>
  <c r="BH292" i="28"/>
  <c r="N133" i="17" s="1"/>
  <c r="AR79" i="30"/>
  <c r="AR78" i="28"/>
  <c r="F62" i="30"/>
  <c r="F61" i="28"/>
  <c r="I128" i="30"/>
  <c r="I127" i="28"/>
  <c r="BF75" i="30"/>
  <c r="BF74" i="28"/>
  <c r="BE63" i="28"/>
  <c r="BE64" i="30"/>
  <c r="AS27" i="28"/>
  <c r="AS28" i="30"/>
  <c r="F21" i="30"/>
  <c r="F20" i="28"/>
  <c r="BI176" i="27"/>
  <c r="K21" i="17" s="1"/>
  <c r="BC21" i="28"/>
  <c r="BC22" i="30"/>
  <c r="AF113" i="30"/>
  <c r="AF112" i="28"/>
  <c r="BG134" i="28"/>
  <c r="BG135" i="30"/>
  <c r="W145" i="30"/>
  <c r="W144" i="28"/>
  <c r="BI416" i="27"/>
  <c r="L100" i="17" s="1"/>
  <c r="AT321" i="28"/>
  <c r="AT322" i="28"/>
  <c r="BF11" i="30"/>
  <c r="BG317" i="27"/>
  <c r="BG318" i="27"/>
  <c r="BF10" i="28"/>
  <c r="AR66" i="28"/>
  <c r="AR67" i="30"/>
  <c r="BC112" i="28"/>
  <c r="BC113" i="30"/>
  <c r="AQ57" i="30"/>
  <c r="AQ56" i="28"/>
  <c r="AZ21" i="30"/>
  <c r="AZ20" i="28"/>
  <c r="BC132" i="28"/>
  <c r="BC133" i="30"/>
  <c r="AL148" i="30"/>
  <c r="AL147" i="28"/>
  <c r="AO24" i="28"/>
  <c r="AO25" i="30" s="1"/>
  <c r="Z100" i="30"/>
  <c r="Z99" i="28"/>
  <c r="BE138" i="30"/>
  <c r="BE137" i="28"/>
  <c r="Y61" i="28"/>
  <c r="Y62" i="30"/>
  <c r="AP19" i="28"/>
  <c r="AP20" i="30" s="1"/>
  <c r="BF478" i="27"/>
  <c r="BF479" i="27"/>
  <c r="AX132" i="28"/>
  <c r="AX133" i="30"/>
  <c r="AP33" i="28"/>
  <c r="AP34" i="30"/>
  <c r="AZ73" i="28"/>
  <c r="AZ74" i="30"/>
  <c r="BI413" i="27"/>
  <c r="L97" i="17" s="1"/>
  <c r="F113" i="30"/>
  <c r="BI268" i="27"/>
  <c r="K113" i="17" s="1"/>
  <c r="F112" i="28"/>
  <c r="AQ97" i="28"/>
  <c r="AQ98" i="30"/>
  <c r="AK86" i="28"/>
  <c r="AK87" i="30"/>
  <c r="AP38" i="30"/>
  <c r="AP37" i="28"/>
  <c r="F86" i="30"/>
  <c r="BI241" i="27"/>
  <c r="K86" i="17" s="1"/>
  <c r="F85" i="28"/>
  <c r="AX44" i="28"/>
  <c r="AX45" i="30"/>
  <c r="AD131" i="28"/>
  <c r="AD132" i="30"/>
  <c r="Z115" i="30"/>
  <c r="Z114" i="28"/>
  <c r="Y123" i="30"/>
  <c r="Y122" i="28"/>
  <c r="AX148" i="30"/>
  <c r="AX147" i="28"/>
  <c r="AT106" i="30"/>
  <c r="AT105" i="28"/>
  <c r="F68" i="30"/>
  <c r="BI223" i="27"/>
  <c r="K68" i="17" s="1"/>
  <c r="F67" i="28"/>
  <c r="BE102" i="28"/>
  <c r="BE103" i="30"/>
  <c r="BE62" i="30"/>
  <c r="BE61" i="28"/>
  <c r="AO118" i="30"/>
  <c r="AO117" i="28"/>
  <c r="BC106" i="30"/>
  <c r="BC105" i="28"/>
  <c r="G105" i="28"/>
  <c r="G106" i="30"/>
  <c r="AP44" i="28"/>
  <c r="AP45" i="30"/>
  <c r="Z90" i="30"/>
  <c r="Z89" i="28"/>
  <c r="I77" i="30"/>
  <c r="I76" i="28"/>
  <c r="AK54" i="28"/>
  <c r="AK55" i="30"/>
  <c r="Z110" i="28"/>
  <c r="Z111" i="30"/>
  <c r="AM132" i="28"/>
  <c r="AM133" i="30"/>
  <c r="X106" i="30"/>
  <c r="X105" i="28"/>
  <c r="AY140" i="30"/>
  <c r="AY139" i="28"/>
  <c r="AF74" i="30"/>
  <c r="AF73" i="28"/>
  <c r="AL54" i="28"/>
  <c r="AL55" i="30"/>
  <c r="AQ52" i="28"/>
  <c r="AQ53" i="30"/>
  <c r="AX88" i="30"/>
  <c r="AX87" i="28"/>
  <c r="BF146" i="28"/>
  <c r="BF147" i="30"/>
  <c r="AZ46" i="28"/>
  <c r="AZ47" i="30"/>
  <c r="AO34" i="30"/>
  <c r="AO33" i="28"/>
  <c r="G107" i="30"/>
  <c r="G106" i="28"/>
  <c r="AP91" i="30"/>
  <c r="AP90" i="28"/>
  <c r="Z62" i="30"/>
  <c r="Z61" i="28"/>
  <c r="Z51" i="30"/>
  <c r="Z50" i="28"/>
  <c r="AY25" i="30"/>
  <c r="AY24" i="28"/>
  <c r="AK64" i="28"/>
  <c r="AK65" i="30"/>
  <c r="Y27" i="28"/>
  <c r="Y28" i="30"/>
  <c r="BE32" i="30"/>
  <c r="BE31" i="28"/>
  <c r="AO38" i="28"/>
  <c r="AO39" i="30"/>
  <c r="AD54" i="28"/>
  <c r="AD55" i="30"/>
  <c r="AR20" i="28"/>
  <c r="AR21" i="30"/>
  <c r="X13" i="28"/>
  <c r="X14" i="30"/>
  <c r="G68" i="30"/>
  <c r="G67" i="28"/>
  <c r="BC91" i="30"/>
  <c r="BC90" i="28"/>
  <c r="AR68" i="30"/>
  <c r="AR67" i="28"/>
  <c r="H39" i="30"/>
  <c r="H38" i="28"/>
  <c r="AK146" i="28"/>
  <c r="AK147" i="30"/>
  <c r="AM62" i="30"/>
  <c r="AM61" i="28"/>
  <c r="G39" i="30"/>
  <c r="G38" i="28"/>
  <c r="AX32" i="30"/>
  <c r="AX31" i="28"/>
  <c r="AR36" i="28"/>
  <c r="AR37" i="30"/>
  <c r="AP109" i="30"/>
  <c r="AP108" i="28"/>
  <c r="BI261" i="27"/>
  <c r="K106" i="17" s="1"/>
  <c r="F105" i="28"/>
  <c r="F106" i="30"/>
  <c r="AK35" i="30"/>
  <c r="AK34" i="28"/>
  <c r="AL67" i="28"/>
  <c r="AL68" i="30"/>
  <c r="BE55" i="30"/>
  <c r="BE54" i="28"/>
  <c r="AO45" i="30"/>
  <c r="AO44" i="28"/>
  <c r="H41" i="30"/>
  <c r="H40" i="28"/>
  <c r="BD40" i="28"/>
  <c r="BD41" i="30"/>
  <c r="AR87" i="28"/>
  <c r="AR88" i="30"/>
  <c r="AM19" i="28"/>
  <c r="AM20" i="30"/>
  <c r="AY143" i="30"/>
  <c r="AY142" i="28"/>
  <c r="BC27" i="28"/>
  <c r="BC28" i="30"/>
  <c r="AO16" i="30"/>
  <c r="AO15" i="28"/>
  <c r="AY134" i="30"/>
  <c r="AY133" i="28"/>
  <c r="BI206" i="27"/>
  <c r="K51" i="17" s="1"/>
  <c r="F51" i="30"/>
  <c r="F50" i="28"/>
  <c r="W43" i="30"/>
  <c r="W42" i="28"/>
  <c r="BI198" i="27"/>
  <c r="K43" i="17" s="1"/>
  <c r="F42" i="28"/>
  <c r="F43" i="30"/>
  <c r="AX53" i="30"/>
  <c r="AX52" i="28"/>
  <c r="G140" i="28"/>
  <c r="G141" i="30"/>
  <c r="BG143" i="30"/>
  <c r="BG142" i="28"/>
  <c r="AX73" i="28"/>
  <c r="AX74" i="30"/>
  <c r="BF112" i="30"/>
  <c r="BF111" i="28"/>
  <c r="G89" i="28"/>
  <c r="G90" i="30"/>
  <c r="W140" i="28"/>
  <c r="W141" i="30" s="1"/>
  <c r="AT45" i="30"/>
  <c r="AT44" i="28"/>
  <c r="Y39" i="30"/>
  <c r="Y38" i="28"/>
  <c r="Z88" i="28"/>
  <c r="Z89" i="30"/>
  <c r="BF54" i="28"/>
  <c r="BF55" i="30"/>
  <c r="F36" i="30"/>
  <c r="F35" i="28"/>
  <c r="BI191" i="27"/>
  <c r="K36" i="17" s="1"/>
  <c r="W24" i="28"/>
  <c r="W25" i="30"/>
  <c r="AO37" i="28"/>
  <c r="AO38" i="30"/>
  <c r="AX63" i="28"/>
  <c r="AX64" i="30"/>
  <c r="BF112" i="28"/>
  <c r="BF113" i="30"/>
  <c r="AE66" i="28"/>
  <c r="AE67" i="30"/>
  <c r="AL31" i="30"/>
  <c r="AL30" i="28"/>
  <c r="AQ38" i="28"/>
  <c r="AQ39" i="30"/>
  <c r="X21" i="28"/>
  <c r="X22" i="30"/>
  <c r="AD46" i="28"/>
  <c r="AD47" i="30"/>
  <c r="BF58" i="28"/>
  <c r="BF59" i="30"/>
  <c r="AX35" i="28"/>
  <c r="AX36" i="30"/>
  <c r="AZ17" i="30"/>
  <c r="AZ16" i="28"/>
  <c r="Y36" i="30"/>
  <c r="Y35" i="28"/>
  <c r="G122" i="28"/>
  <c r="G123" i="30"/>
  <c r="AL54" i="30"/>
  <c r="AL53" i="28"/>
  <c r="BI443" i="27"/>
  <c r="L127" i="17" s="1"/>
  <c r="G142" i="28"/>
  <c r="G143" i="30"/>
  <c r="I111" i="28"/>
  <c r="I112" i="30"/>
  <c r="X98" i="30"/>
  <c r="X97" i="28"/>
  <c r="X77" i="30"/>
  <c r="X76" i="28"/>
  <c r="AM90" i="28"/>
  <c r="AM91" i="30"/>
  <c r="W54" i="28"/>
  <c r="W55" i="30"/>
  <c r="F12" i="30"/>
  <c r="F11" i="28"/>
  <c r="BF148" i="28"/>
  <c r="BF149" i="30"/>
  <c r="Y115" i="30"/>
  <c r="Y114" i="28"/>
  <c r="AL115" i="28"/>
  <c r="AL116" i="30"/>
  <c r="AM71" i="28"/>
  <c r="AM72" i="30"/>
  <c r="AR82" i="28"/>
  <c r="AR83" i="30"/>
  <c r="AT111" i="30"/>
  <c r="AT110" i="28"/>
  <c r="AD42" i="30"/>
  <c r="AD41" i="28"/>
  <c r="AK49" i="30"/>
  <c r="AK48" i="28"/>
  <c r="AO125" i="28"/>
  <c r="AO126" i="30"/>
  <c r="AO60" i="30"/>
  <c r="AO59" i="28"/>
  <c r="H18" i="28"/>
  <c r="H19" i="30"/>
  <c r="AZ137" i="28"/>
  <c r="AZ138" i="30"/>
  <c r="I83" i="28"/>
  <c r="I84" i="30"/>
  <c r="Y16" i="28"/>
  <c r="Y17" i="30"/>
  <c r="BG115" i="28"/>
  <c r="BG116" i="30"/>
  <c r="AM41" i="28"/>
  <c r="AM42" i="30"/>
  <c r="AL30" i="30"/>
  <c r="AL29" i="28"/>
  <c r="Y105" i="28"/>
  <c r="Y106" i="30"/>
  <c r="BI382" i="27"/>
  <c r="L66" i="17" s="1"/>
  <c r="AE49" i="30"/>
  <c r="AE48" i="28"/>
  <c r="I60" i="28"/>
  <c r="I61" i="30"/>
  <c r="AF19" i="30"/>
  <c r="AF18" i="28"/>
  <c r="BI372" i="27"/>
  <c r="L56" i="17" s="1"/>
  <c r="AO31" i="28"/>
  <c r="AO32" i="30"/>
  <c r="BC147" i="28"/>
  <c r="BC148" i="30"/>
  <c r="BF58" i="30"/>
  <c r="BF57" i="28"/>
  <c r="AQ146" i="30"/>
  <c r="AQ145" i="28"/>
  <c r="AL25" i="30"/>
  <c r="AL24" i="28"/>
  <c r="BD86" i="28"/>
  <c r="BD87" i="30"/>
  <c r="AY127" i="28"/>
  <c r="AY128" i="30"/>
  <c r="Y130" i="28"/>
  <c r="Y131" i="30" s="1"/>
  <c r="AD102" i="30"/>
  <c r="AD101" i="28"/>
  <c r="G126" i="30"/>
  <c r="G125" i="28"/>
  <c r="AO152" i="30"/>
  <c r="AO151" i="28"/>
  <c r="AP151" i="28"/>
  <c r="AP152" i="30"/>
  <c r="AY88" i="28"/>
  <c r="AY89" i="30"/>
  <c r="AS136" i="28"/>
  <c r="AS137" i="30"/>
  <c r="H46" i="28"/>
  <c r="H47" i="30"/>
  <c r="BD78" i="28"/>
  <c r="BD79" i="30"/>
  <c r="AZ143" i="28"/>
  <c r="AZ144" i="30"/>
  <c r="AD63" i="30"/>
  <c r="AD62" i="28"/>
  <c r="BD54" i="30"/>
  <c r="BD53" i="28"/>
  <c r="BE92" i="30"/>
  <c r="BE91" i="28"/>
  <c r="AR98" i="30"/>
  <c r="AR97" i="28"/>
  <c r="AF106" i="30"/>
  <c r="AF105" i="28"/>
  <c r="AR150" i="28"/>
  <c r="AR151" i="30" s="1"/>
  <c r="AK134" i="30"/>
  <c r="AK133" i="28"/>
  <c r="BG110" i="28"/>
  <c r="BG111" i="30"/>
  <c r="W14" i="28"/>
  <c r="W15" i="30"/>
  <c r="F79" i="28"/>
  <c r="F80" i="30"/>
  <c r="BI235" i="27"/>
  <c r="K80" i="17" s="1"/>
  <c r="AD91" i="28"/>
  <c r="AD92" i="30"/>
  <c r="AZ152" i="30"/>
  <c r="AZ151" i="28"/>
  <c r="AO144" i="28"/>
  <c r="AO145" i="30"/>
  <c r="AF44" i="28"/>
  <c r="AF45" i="30"/>
  <c r="AQ141" i="30"/>
  <c r="AQ140" i="28"/>
  <c r="AZ125" i="28"/>
  <c r="AZ126" i="30"/>
  <c r="AO81" i="28"/>
  <c r="AO82" i="30"/>
  <c r="F113" i="28"/>
  <c r="F114" i="30"/>
  <c r="BI269" i="27"/>
  <c r="K114" i="17" s="1"/>
  <c r="AZ86" i="30"/>
  <c r="AZ85" i="28"/>
  <c r="AZ149" i="30"/>
  <c r="AZ148" i="28"/>
  <c r="AM51" i="30"/>
  <c r="AM50" i="28"/>
  <c r="AT115" i="28"/>
  <c r="AT116" i="30"/>
  <c r="H34" i="28"/>
  <c r="H35" i="30"/>
  <c r="F90" i="28"/>
  <c r="BI246" i="27"/>
  <c r="K91" i="17" s="1"/>
  <c r="F91" i="30"/>
  <c r="AS80" i="30"/>
  <c r="AS79" i="28"/>
  <c r="BI392" i="27"/>
  <c r="L76" i="17" s="1"/>
  <c r="BG40" i="28"/>
  <c r="BG41" i="30"/>
  <c r="AP73" i="28"/>
  <c r="AP74" i="30"/>
  <c r="G73" i="28"/>
  <c r="G74" i="30"/>
  <c r="X140" i="28"/>
  <c r="X141" i="30" s="1"/>
  <c r="AE34" i="28"/>
  <c r="AE35" i="30"/>
  <c r="AL131" i="28"/>
  <c r="AL132" i="30"/>
  <c r="AK82" i="30"/>
  <c r="AK81" i="28"/>
  <c r="AE59" i="30"/>
  <c r="AE58" i="28"/>
  <c r="X101" i="30"/>
  <c r="X100" i="28"/>
  <c r="BC99" i="28"/>
  <c r="BC100" i="30"/>
  <c r="H14" i="28"/>
  <c r="H15" i="30"/>
  <c r="BC55" i="30"/>
  <c r="BC54" i="28"/>
  <c r="H107" i="28"/>
  <c r="H108" i="30"/>
  <c r="BD105" i="30"/>
  <c r="BD104" i="28"/>
  <c r="AT15" i="30"/>
  <c r="AT14" i="28"/>
  <c r="I88" i="30"/>
  <c r="I87" i="28"/>
  <c r="I46" i="28"/>
  <c r="I47" i="30"/>
  <c r="H75" i="30"/>
  <c r="H74" i="28"/>
  <c r="AD21" i="28"/>
  <c r="AD22" i="30"/>
  <c r="AE47" i="30"/>
  <c r="AE46" i="28"/>
  <c r="AD33" i="28"/>
  <c r="AD34" i="30"/>
  <c r="AR89" i="28"/>
  <c r="AR90" i="30"/>
  <c r="AS10" i="28"/>
  <c r="AT317" i="27"/>
  <c r="AT318" i="27"/>
  <c r="AS11" i="30"/>
  <c r="AP122" i="28"/>
  <c r="AP123" i="30"/>
  <c r="BF153" i="30"/>
  <c r="BF152" i="28"/>
  <c r="AR16" i="28"/>
  <c r="AR17" i="30"/>
  <c r="BH318" i="28"/>
  <c r="N159" i="17" s="1"/>
  <c r="AE91" i="28"/>
  <c r="AE92" i="30"/>
  <c r="I479" i="27"/>
  <c r="I478" i="27"/>
  <c r="AR137" i="28"/>
  <c r="AR138" i="30"/>
  <c r="BD62" i="28"/>
  <c r="BD63" i="30"/>
  <c r="AT15" i="28"/>
  <c r="AT16" i="30"/>
  <c r="AF36" i="30"/>
  <c r="AF35" i="28"/>
  <c r="Z60" i="28"/>
  <c r="Z61" i="30"/>
  <c r="AZ139" i="28"/>
  <c r="AZ140" i="30"/>
  <c r="BD123" i="30"/>
  <c r="BD122" i="28"/>
  <c r="W133" i="28"/>
  <c r="W134" i="30"/>
  <c r="AL93" i="30"/>
  <c r="AL92" i="28"/>
  <c r="AF90" i="30"/>
  <c r="AF89" i="28"/>
  <c r="AD152" i="28"/>
  <c r="AD153" i="30"/>
  <c r="AY150" i="28"/>
  <c r="AY151" i="30"/>
  <c r="AT27" i="28"/>
  <c r="AT28" i="30"/>
  <c r="AM68" i="30"/>
  <c r="AM67" i="28"/>
  <c r="X93" i="30"/>
  <c r="X92" i="28"/>
  <c r="AP146" i="28"/>
  <c r="AP147" i="30"/>
  <c r="X31" i="30"/>
  <c r="X30" i="28"/>
  <c r="BG69" i="30"/>
  <c r="BG68" i="28"/>
  <c r="AR124" i="30"/>
  <c r="AR123" i="28"/>
  <c r="AT97" i="30"/>
  <c r="AT96" i="28"/>
  <c r="AX91" i="28"/>
  <c r="AX92" i="30"/>
  <c r="AP69" i="30"/>
  <c r="AP68" i="28"/>
  <c r="AE133" i="28"/>
  <c r="AE134" i="30"/>
  <c r="AT91" i="28"/>
  <c r="AT92" i="30"/>
  <c r="BH294" i="28"/>
  <c r="N135" i="17" s="1"/>
  <c r="H36" i="30"/>
  <c r="H35" i="28"/>
  <c r="AP21" i="28"/>
  <c r="AP22" i="30" s="1"/>
  <c r="X74" i="28"/>
  <c r="X75" i="30"/>
  <c r="AO75" i="28"/>
  <c r="AO76" i="30"/>
  <c r="BI339" i="27"/>
  <c r="L23" i="17" s="1"/>
  <c r="AS36" i="28"/>
  <c r="AS37" i="30"/>
  <c r="BI200" i="27"/>
  <c r="K45" i="17" s="1"/>
  <c r="F44" i="28"/>
  <c r="F45" i="30"/>
  <c r="AF15" i="28"/>
  <c r="AF16" i="30"/>
  <c r="AL48" i="28"/>
  <c r="AL49" i="30" s="1"/>
  <c r="AO15" i="30"/>
  <c r="AO14" i="28"/>
  <c r="AO31" i="30"/>
  <c r="AO30" i="28"/>
  <c r="AS74" i="30"/>
  <c r="AS73" i="28"/>
  <c r="AE49" i="28"/>
  <c r="AE50" i="30"/>
  <c r="AM143" i="30"/>
  <c r="AM142" i="28"/>
  <c r="BI425" i="27"/>
  <c r="L109" i="17" s="1"/>
  <c r="BC137" i="30"/>
  <c r="BC136" i="28"/>
  <c r="AZ129" i="28"/>
  <c r="AZ130" i="30"/>
  <c r="AQ130" i="28"/>
  <c r="AQ131" i="30"/>
  <c r="AS21" i="30"/>
  <c r="AS20" i="28"/>
  <c r="AF66" i="28"/>
  <c r="AF67" i="30"/>
  <c r="AK62" i="28"/>
  <c r="AK63" i="30"/>
  <c r="AM78" i="28"/>
  <c r="AM79" i="30"/>
  <c r="AE16" i="30"/>
  <c r="AE15" i="28"/>
  <c r="X19" i="28"/>
  <c r="X20" i="30"/>
  <c r="AD146" i="28"/>
  <c r="AD147" i="30"/>
  <c r="I104" i="30"/>
  <c r="I103" i="28"/>
  <c r="BD14" i="28"/>
  <c r="BD15" i="30"/>
  <c r="AD131" i="30"/>
  <c r="AD130" i="28"/>
  <c r="AY86" i="30"/>
  <c r="AY85" i="28"/>
  <c r="AQ152" i="30"/>
  <c r="AQ151" i="28"/>
  <c r="BI369" i="27"/>
  <c r="L53" i="17" s="1"/>
  <c r="H135" i="30"/>
  <c r="H134" i="28"/>
  <c r="H138" i="30"/>
  <c r="H137" i="28"/>
  <c r="AD130" i="30"/>
  <c r="AD129" i="28"/>
  <c r="BD130" i="30"/>
  <c r="BD129" i="28"/>
  <c r="I73" i="28"/>
  <c r="I74" i="30"/>
  <c r="AS59" i="28"/>
  <c r="AS60" i="30"/>
  <c r="AF49" i="30"/>
  <c r="AF48" i="28"/>
  <c r="BE34" i="30"/>
  <c r="BE33" i="28"/>
  <c r="F105" i="30"/>
  <c r="F104" i="28"/>
  <c r="BI260" i="27"/>
  <c r="K105" i="17" s="1"/>
  <c r="AK20" i="30"/>
  <c r="AK19" i="28"/>
  <c r="BD97" i="30"/>
  <c r="BD96" i="28"/>
  <c r="AR33" i="30"/>
  <c r="AR32" i="28"/>
  <c r="Z74" i="30"/>
  <c r="Z73" i="28"/>
  <c r="AQ11" i="28"/>
  <c r="AQ12" i="30"/>
  <c r="BD103" i="30"/>
  <c r="BD102" i="28"/>
  <c r="AS69" i="30"/>
  <c r="AS68" i="28"/>
  <c r="W116" i="28"/>
  <c r="W117" i="30"/>
  <c r="I59" i="30"/>
  <c r="I58" i="28"/>
  <c r="AR128" i="28"/>
  <c r="AR129" i="30"/>
  <c r="AT93" i="30"/>
  <c r="AT92" i="28"/>
  <c r="AM33" i="30"/>
  <c r="AM32" i="28"/>
  <c r="AQ148" i="30"/>
  <c r="AQ147" i="28"/>
  <c r="BD146" i="28"/>
  <c r="BD147" i="30"/>
  <c r="AY108" i="30"/>
  <c r="AY107" i="28"/>
  <c r="G88" i="30"/>
  <c r="G87" i="28"/>
  <c r="X81" i="28"/>
  <c r="X82" i="30"/>
  <c r="BI342" i="27"/>
  <c r="L26" i="17" s="1"/>
  <c r="AS114" i="28"/>
  <c r="AS115" i="30"/>
  <c r="AQ35" i="30"/>
  <c r="AQ34" i="28"/>
  <c r="AF150" i="28"/>
  <c r="AF151" i="30"/>
  <c r="I28" i="30"/>
  <c r="I27" i="28"/>
  <c r="AT55" i="30"/>
  <c r="AT54" i="28"/>
  <c r="Z19" i="30"/>
  <c r="Z18" i="28"/>
  <c r="AM103" i="28"/>
  <c r="AM104" i="30"/>
  <c r="AQ32" i="28"/>
  <c r="AQ33" i="30"/>
  <c r="AK130" i="30"/>
  <c r="AK129" i="28"/>
  <c r="H57" i="30"/>
  <c r="H56" i="28"/>
  <c r="AM31" i="28"/>
  <c r="AM32" i="30"/>
  <c r="BF81" i="28"/>
  <c r="BF82" i="30"/>
  <c r="I119" i="30"/>
  <c r="I118" i="28"/>
  <c r="BF144" i="30"/>
  <c r="BF143" i="28"/>
  <c r="AE50" i="28"/>
  <c r="AE51" i="30"/>
  <c r="AD36" i="28"/>
  <c r="AD37" i="30" s="1"/>
  <c r="AP137" i="30"/>
  <c r="AP136" i="28"/>
  <c r="AM152" i="30"/>
  <c r="AM151" i="28"/>
  <c r="H112" i="28"/>
  <c r="H113" i="30"/>
  <c r="Y116" i="28"/>
  <c r="Y117" i="30"/>
  <c r="AL139" i="30"/>
  <c r="AL138" i="28"/>
  <c r="AL110" i="28"/>
  <c r="AL111" i="30"/>
  <c r="AF110" i="28"/>
  <c r="AF111" i="30"/>
  <c r="AY65" i="28"/>
  <c r="AY66" i="30"/>
  <c r="BH222" i="28"/>
  <c r="N63" i="17" s="1"/>
  <c r="AR55" i="28"/>
  <c r="AR56" i="30"/>
  <c r="AS77" i="30"/>
  <c r="AS76" i="28"/>
  <c r="AL38" i="28"/>
  <c r="AL39" i="30"/>
  <c r="AR34" i="28"/>
  <c r="AR35" i="30"/>
  <c r="AX112" i="28"/>
  <c r="AX113" i="30"/>
  <c r="AX22" i="30"/>
  <c r="AX21" i="28"/>
  <c r="AR133" i="28"/>
  <c r="AR134" i="30"/>
  <c r="G148" i="30"/>
  <c r="G147" i="28"/>
  <c r="Z129" i="30"/>
  <c r="Z128" i="28"/>
  <c r="BG117" i="28"/>
  <c r="BG118" i="30"/>
  <c r="AF103" i="28"/>
  <c r="AF104" i="30"/>
  <c r="AO20" i="28"/>
  <c r="AO21" i="30"/>
  <c r="AQ86" i="30"/>
  <c r="AQ85" i="28"/>
  <c r="AK91" i="28"/>
  <c r="AK92" i="30"/>
  <c r="AL104" i="28"/>
  <c r="AL105" i="30"/>
  <c r="AQ139" i="30"/>
  <c r="AQ138" i="28"/>
  <c r="BE91" i="30"/>
  <c r="BE90" i="28"/>
  <c r="W82" i="28"/>
  <c r="W83" i="30"/>
  <c r="Y46" i="28"/>
  <c r="Y47" i="30"/>
  <c r="BE68" i="30"/>
  <c r="BE67" i="28"/>
  <c r="AD104" i="28"/>
  <c r="AD105" i="30"/>
  <c r="BD38" i="28"/>
  <c r="BD39" i="30"/>
  <c r="AM478" i="27"/>
  <c r="AM479" i="27"/>
  <c r="BE151" i="30"/>
  <c r="BE150" i="28"/>
  <c r="I57" i="30"/>
  <c r="I56" i="28"/>
  <c r="BE146" i="28"/>
  <c r="BE147" i="30"/>
  <c r="F65" i="28"/>
  <c r="BI221" i="27"/>
  <c r="K66" i="17" s="1"/>
  <c r="F66" i="30"/>
  <c r="H147" i="28"/>
  <c r="H148" i="30"/>
  <c r="BE90" i="30"/>
  <c r="BE89" i="28"/>
  <c r="AQ38" i="30"/>
  <c r="AQ37" i="28"/>
  <c r="G91" i="28"/>
  <c r="G92" i="30"/>
  <c r="AY68" i="28"/>
  <c r="AY69" i="30" s="1"/>
  <c r="AP138" i="28"/>
  <c r="AP139" i="30"/>
  <c r="AL91" i="30"/>
  <c r="AL90" i="28"/>
  <c r="Y64" i="28"/>
  <c r="Y65" i="30"/>
  <c r="BI427" i="27"/>
  <c r="L111" i="17" s="1"/>
  <c r="AX129" i="30"/>
  <c r="AX128" i="28"/>
  <c r="AT111" i="28"/>
  <c r="AT112" i="30"/>
  <c r="BE86" i="28"/>
  <c r="BE87" i="30"/>
  <c r="AK66" i="28"/>
  <c r="AK67" i="30"/>
  <c r="AP60" i="30"/>
  <c r="AP59" i="28"/>
  <c r="BI402" i="27"/>
  <c r="L86" i="17" s="1"/>
  <c r="AR27" i="28"/>
  <c r="AR28" i="30"/>
  <c r="I21" i="28"/>
  <c r="I22" i="30"/>
  <c r="AL88" i="30"/>
  <c r="AL87" i="28"/>
  <c r="AF47" i="30"/>
  <c r="AF46" i="28"/>
  <c r="W138" i="28"/>
  <c r="W139" i="30"/>
  <c r="I12" i="30"/>
  <c r="I11" i="28"/>
  <c r="AX47" i="30"/>
  <c r="AX46" i="28"/>
  <c r="W39" i="28"/>
  <c r="W40" i="30"/>
  <c r="AL89" i="30"/>
  <c r="AL88" i="28"/>
  <c r="Z18" i="30"/>
  <c r="Z17" i="28"/>
  <c r="F75" i="28"/>
  <c r="BI231" i="27"/>
  <c r="K76" i="17" s="1"/>
  <c r="F76" i="30"/>
  <c r="AZ111" i="28"/>
  <c r="AZ112" i="30"/>
  <c r="AX134" i="30"/>
  <c r="AX133" i="28"/>
  <c r="BI374" i="27"/>
  <c r="L58" i="17" s="1"/>
  <c r="Y51" i="30"/>
  <c r="Y50" i="28"/>
  <c r="AQ91" i="28"/>
  <c r="AQ92" i="30"/>
  <c r="AF138" i="30"/>
  <c r="AF137" i="28"/>
  <c r="AM44" i="28"/>
  <c r="AM45" i="30"/>
  <c r="AF146" i="30"/>
  <c r="AF145" i="28"/>
  <c r="G66" i="30"/>
  <c r="G65" i="28"/>
  <c r="AT35" i="28"/>
  <c r="AT36" i="30"/>
  <c r="BG160" i="28"/>
  <c r="BG161" i="30"/>
  <c r="AQ58" i="28"/>
  <c r="AQ59" i="30"/>
  <c r="AX55" i="30"/>
  <c r="AX54" i="28"/>
  <c r="I37" i="30"/>
  <c r="I36" i="28"/>
  <c r="BF135" i="30"/>
  <c r="BF134" i="28"/>
  <c r="AT22" i="30"/>
  <c r="AT21" i="28"/>
  <c r="AY49" i="30"/>
  <c r="AY48" i="28"/>
  <c r="BG77" i="30"/>
  <c r="BG76" i="28"/>
  <c r="AY116" i="28"/>
  <c r="AY117" i="30"/>
  <c r="AO143" i="30"/>
  <c r="AO142" i="28"/>
  <c r="BI398" i="27"/>
  <c r="L82" i="17" s="1"/>
  <c r="AK117" i="30"/>
  <c r="AK116" i="28"/>
  <c r="AD88" i="30"/>
  <c r="AD87" i="28"/>
  <c r="BC117" i="30"/>
  <c r="BC116" i="28"/>
  <c r="AO98" i="30"/>
  <c r="AO97" i="28"/>
  <c r="G14" i="28"/>
  <c r="G15" i="30"/>
  <c r="AT20" i="28"/>
  <c r="AT21" i="30"/>
  <c r="AL152" i="30"/>
  <c r="AL151" i="28"/>
  <c r="AS47" i="30"/>
  <c r="AS46" i="28"/>
  <c r="AK83" i="28"/>
  <c r="AK84" i="30"/>
  <c r="BC97" i="30"/>
  <c r="BC96" i="28"/>
  <c r="AK24" i="28"/>
  <c r="AK25" i="30"/>
  <c r="I15" i="28"/>
  <c r="I16" i="30"/>
  <c r="F53" i="28"/>
  <c r="F54" i="30"/>
  <c r="AZ76" i="28"/>
  <c r="AZ77" i="30"/>
  <c r="BH223" i="28"/>
  <c r="N64" i="17" s="1"/>
  <c r="BC151" i="28"/>
  <c r="BC152" i="30"/>
  <c r="BI367" i="27"/>
  <c r="L51" i="17" s="1"/>
  <c r="AS67" i="30"/>
  <c r="AS66" i="28"/>
  <c r="AS11" i="28"/>
  <c r="AS12" i="30"/>
  <c r="I64" i="30"/>
  <c r="I63" i="28"/>
  <c r="X51" i="28"/>
  <c r="X52" i="30"/>
  <c r="BF68" i="30"/>
  <c r="BF67" i="28"/>
  <c r="AM141" i="30"/>
  <c r="AM140" i="28"/>
  <c r="AT148" i="30"/>
  <c r="AT147" i="28"/>
  <c r="AT99" i="28"/>
  <c r="AT100" i="30"/>
  <c r="AL36" i="28"/>
  <c r="AL37" i="30"/>
  <c r="H75" i="28"/>
  <c r="H76" i="30"/>
  <c r="BG106" i="30"/>
  <c r="BG105" i="28"/>
  <c r="AM148" i="30"/>
  <c r="AM147" i="28"/>
  <c r="X108" i="30"/>
  <c r="X107" i="28"/>
  <c r="Z21" i="28"/>
  <c r="Z22" i="30"/>
  <c r="AL45" i="28"/>
  <c r="AL46" i="30" s="1"/>
  <c r="AO70" i="28"/>
  <c r="AO71" i="30"/>
  <c r="AP102" i="30"/>
  <c r="AP101" i="28"/>
  <c r="G139" i="30"/>
  <c r="G138" i="28"/>
  <c r="H39" i="28"/>
  <c r="H40" i="30"/>
  <c r="AR59" i="30"/>
  <c r="AR58" i="28"/>
  <c r="BC68" i="28"/>
  <c r="BC69" i="30"/>
  <c r="AY64" i="30"/>
  <c r="AY63" i="28"/>
  <c r="AT81" i="28"/>
  <c r="AT82" i="30"/>
  <c r="X141" i="28"/>
  <c r="X142" i="30"/>
  <c r="AF79" i="30"/>
  <c r="AF78" i="28"/>
  <c r="AT37" i="30"/>
  <c r="AT36" i="28"/>
  <c r="BI337" i="27"/>
  <c r="L21" i="17" s="1"/>
  <c r="AK11" i="28"/>
  <c r="AK12" i="30"/>
  <c r="BI344" i="27"/>
  <c r="L28" i="17" s="1"/>
  <c r="AK144" i="30"/>
  <c r="AK143" i="28"/>
  <c r="X50" i="28"/>
  <c r="X51" i="30"/>
  <c r="AT22" i="28"/>
  <c r="AT23" i="30"/>
  <c r="W49" i="28"/>
  <c r="W50" i="30"/>
  <c r="AD34" i="28"/>
  <c r="AD35" i="30"/>
  <c r="H21" i="28"/>
  <c r="H22" i="30"/>
  <c r="AY67" i="30"/>
  <c r="AY66" i="28"/>
  <c r="BC62" i="30"/>
  <c r="BC61" i="28"/>
  <c r="AX144" i="30"/>
  <c r="AX143" i="28"/>
  <c r="AK117" i="28"/>
  <c r="AK118" i="30"/>
  <c r="AF98" i="30"/>
  <c r="AF97" i="28"/>
  <c r="BG39" i="30"/>
  <c r="BG38" i="28"/>
  <c r="AS149" i="30"/>
  <c r="AS148" i="28"/>
  <c r="AK124" i="30"/>
  <c r="AK123" i="28"/>
  <c r="AF30" i="28"/>
  <c r="AF31" i="30"/>
  <c r="Y143" i="30"/>
  <c r="Y142" i="28"/>
  <c r="AM15" i="28"/>
  <c r="AM16" i="30"/>
  <c r="X478" i="27"/>
  <c r="X479" i="27"/>
  <c r="AZ87" i="28"/>
  <c r="AZ88" i="30"/>
  <c r="W87" i="30"/>
  <c r="W86" i="28"/>
  <c r="AX24" i="28"/>
  <c r="AX25" i="30"/>
  <c r="AO52" i="28"/>
  <c r="AO53" i="30"/>
  <c r="W113" i="30"/>
  <c r="W112" i="28"/>
  <c r="AL117" i="28"/>
  <c r="AL118" i="30"/>
  <c r="I19" i="30"/>
  <c r="I18" i="28"/>
  <c r="BD80" i="30"/>
  <c r="BD79" i="28"/>
  <c r="AX96" i="28"/>
  <c r="AX97" i="30"/>
  <c r="AY27" i="28"/>
  <c r="AY28" i="30"/>
  <c r="Z13" i="28"/>
  <c r="Z14" i="30"/>
  <c r="AS83" i="28"/>
  <c r="AS84" i="30"/>
  <c r="AF10" i="28"/>
  <c r="AF11" i="30"/>
  <c r="BD138" i="30"/>
  <c r="BD137" i="28"/>
  <c r="X11" i="28"/>
  <c r="X12" i="30"/>
  <c r="BE51" i="28"/>
  <c r="BE52" i="30"/>
  <c r="BG92" i="30"/>
  <c r="BG91" i="28"/>
  <c r="BD113" i="30"/>
  <c r="BD112" i="28"/>
  <c r="I141" i="30"/>
  <c r="I140" i="28"/>
  <c r="AE31" i="30"/>
  <c r="AE30" i="28"/>
  <c r="AD54" i="30"/>
  <c r="AD53" i="28"/>
  <c r="BD133" i="28"/>
  <c r="BD134" i="30"/>
  <c r="AR24" i="28"/>
  <c r="AR25" i="30"/>
  <c r="BI343" i="27"/>
  <c r="L27" i="17" s="1"/>
  <c r="G61" i="30"/>
  <c r="G60" i="28"/>
  <c r="AZ14" i="30"/>
  <c r="AZ13" i="28"/>
  <c r="AS101" i="28"/>
  <c r="AS102" i="30"/>
  <c r="BI432" i="27"/>
  <c r="L116" i="17" s="1"/>
  <c r="Y83" i="30"/>
  <c r="Y82" i="28"/>
  <c r="BI361" i="27"/>
  <c r="L45" i="17" s="1"/>
  <c r="G133" i="28"/>
  <c r="G134" i="30"/>
  <c r="AY30" i="30"/>
  <c r="AY29" i="28"/>
  <c r="I141" i="28"/>
  <c r="I142" i="30"/>
  <c r="AZ128" i="30"/>
  <c r="AZ127" i="28"/>
  <c r="X132" i="28"/>
  <c r="X133" i="30" s="1"/>
  <c r="G144" i="30"/>
  <c r="G143" i="28"/>
  <c r="AY36" i="28"/>
  <c r="AY37" i="30"/>
  <c r="BD30" i="28"/>
  <c r="BD31" i="30"/>
  <c r="BI414" i="27"/>
  <c r="L98" i="17" s="1"/>
  <c r="AP111" i="28"/>
  <c r="AP112" i="30"/>
  <c r="AF38" i="30"/>
  <c r="AF37" i="28"/>
  <c r="AQ132" i="28"/>
  <c r="AQ133" i="30"/>
  <c r="BC11" i="28"/>
  <c r="BC12" i="30"/>
  <c r="AS38" i="28"/>
  <c r="AS39" i="30"/>
  <c r="AP77" i="30"/>
  <c r="AP76" i="28"/>
  <c r="AE70" i="28"/>
  <c r="AE71" i="30"/>
  <c r="AF86" i="28"/>
  <c r="AF87" i="30"/>
  <c r="G10" i="28"/>
  <c r="H318" i="27"/>
  <c r="H317" i="27"/>
  <c r="G11" i="30"/>
  <c r="AR135" i="30"/>
  <c r="AR134" i="28"/>
  <c r="AR46" i="28"/>
  <c r="AR47" i="30"/>
  <c r="AO41" i="28"/>
  <c r="AO42" i="30"/>
  <c r="AQ68" i="30"/>
  <c r="AQ67" i="28"/>
  <c r="BE152" i="28"/>
  <c r="BE153" i="30"/>
  <c r="H90" i="28"/>
  <c r="H91" i="30"/>
  <c r="AM49" i="30"/>
  <c r="AM48" i="28"/>
  <c r="Z81" i="28"/>
  <c r="Z82" i="30"/>
  <c r="AE51" i="28"/>
  <c r="AE52" i="30"/>
  <c r="AD32" i="28"/>
  <c r="AD33" i="30"/>
  <c r="I144" i="30"/>
  <c r="I143" i="28"/>
  <c r="AK52" i="28"/>
  <c r="AK53" i="30"/>
  <c r="AX114" i="28"/>
  <c r="AX115" i="30"/>
  <c r="AK38" i="28"/>
  <c r="AK39" i="30"/>
  <c r="AT113" i="30"/>
  <c r="AT112" i="28"/>
  <c r="BE33" i="30"/>
  <c r="BE32" i="28"/>
  <c r="Z116" i="30"/>
  <c r="Z115" i="28"/>
  <c r="BF71" i="28"/>
  <c r="BF72" i="30"/>
  <c r="AY97" i="28"/>
  <c r="AY98" i="30"/>
  <c r="AD81" i="28"/>
  <c r="AD82" i="30"/>
  <c r="G138" i="30"/>
  <c r="G137" i="28"/>
  <c r="F136" i="28"/>
  <c r="F137" i="30"/>
  <c r="Z142" i="30"/>
  <c r="Z141" i="28"/>
  <c r="AD83" i="30"/>
  <c r="AD82" i="28"/>
  <c r="AQ10" i="28"/>
  <c r="AQ11" i="30"/>
  <c r="X37" i="28"/>
  <c r="X38" i="30"/>
  <c r="AR93" i="30"/>
  <c r="AR92" i="28"/>
  <c r="BI465" i="27"/>
  <c r="L149" i="17" s="1"/>
  <c r="AY33" i="30"/>
  <c r="AY32" i="28"/>
  <c r="AM21" i="28"/>
  <c r="AM22" i="30"/>
  <c r="BF119" i="30"/>
  <c r="BF118" i="28"/>
  <c r="W45" i="28"/>
  <c r="W46" i="30"/>
  <c r="AO105" i="30"/>
  <c r="AO104" i="28"/>
  <c r="AD48" i="28"/>
  <c r="AD49" i="30"/>
  <c r="AS107" i="30"/>
  <c r="AS106" i="28"/>
  <c r="AE108" i="30"/>
  <c r="AE107" i="28"/>
  <c r="F101" i="30"/>
  <c r="F100" i="28"/>
  <c r="BI256" i="27"/>
  <c r="K101" i="17" s="1"/>
  <c r="AP72" i="30"/>
  <c r="AP71" i="28"/>
  <c r="H48" i="28"/>
  <c r="H49" i="30"/>
  <c r="AY131" i="28"/>
  <c r="AY132" i="30"/>
  <c r="AM146" i="28"/>
  <c r="AM147" i="30"/>
  <c r="Z47" i="30"/>
  <c r="Z46" i="28"/>
  <c r="BG105" i="30"/>
  <c r="BG104" i="28"/>
  <c r="X82" i="28"/>
  <c r="X83" i="30"/>
  <c r="BC20" i="28"/>
  <c r="BC21" i="30"/>
  <c r="AK37" i="30"/>
  <c r="AK36" i="28"/>
  <c r="AZ141" i="30"/>
  <c r="AZ140" i="28"/>
  <c r="I115" i="28"/>
  <c r="I116" i="30"/>
  <c r="BD145" i="30"/>
  <c r="BD144" i="28"/>
  <c r="I67" i="28"/>
  <c r="I68" i="30"/>
  <c r="AD17" i="28"/>
  <c r="AD18" i="30"/>
  <c r="X47" i="30"/>
  <c r="X46" i="28"/>
  <c r="AT79" i="30"/>
  <c r="AT78" i="28"/>
  <c r="W66" i="30"/>
  <c r="W65" i="28"/>
  <c r="AS66" i="30"/>
  <c r="AS65" i="28"/>
  <c r="BG97" i="30"/>
  <c r="BG96" i="28"/>
  <c r="Z10" i="28"/>
  <c r="Z11" i="30"/>
  <c r="AM111" i="30"/>
  <c r="AM110" i="28"/>
  <c r="AO87" i="28"/>
  <c r="AO88" i="30"/>
  <c r="G43" i="30"/>
  <c r="G42" i="28"/>
  <c r="BC125" i="28"/>
  <c r="BC126" i="30"/>
  <c r="G91" i="30"/>
  <c r="G90" i="28"/>
  <c r="AL37" i="28"/>
  <c r="AL38" i="30"/>
  <c r="AO102" i="28"/>
  <c r="AO103" i="30"/>
  <c r="H57" i="28"/>
  <c r="H58" i="30"/>
  <c r="BC83" i="30"/>
  <c r="BC82" i="28"/>
  <c r="AL35" i="30"/>
  <c r="AL34" i="28"/>
  <c r="Z19" i="28"/>
  <c r="Z20" i="30"/>
  <c r="G80" i="30"/>
  <c r="G79" i="28"/>
  <c r="AY53" i="28"/>
  <c r="AY54" i="30"/>
  <c r="I52" i="28"/>
  <c r="I53" i="30"/>
  <c r="AE44" i="28"/>
  <c r="AE45" i="30"/>
  <c r="BI390" i="27"/>
  <c r="L74" i="17" s="1"/>
  <c r="AL15" i="30"/>
  <c r="AL14" i="28"/>
  <c r="W91" i="28"/>
  <c r="W92" i="30"/>
  <c r="BG150" i="28"/>
  <c r="BG151" i="30"/>
  <c r="BE22" i="30"/>
  <c r="BE21" i="28"/>
  <c r="BD145" i="28"/>
  <c r="BD146" i="30"/>
  <c r="AP98" i="30"/>
  <c r="AP97" i="28"/>
  <c r="I86" i="30"/>
  <c r="I85" i="28"/>
  <c r="AR61" i="30"/>
  <c r="AR60" i="28"/>
  <c r="BF56" i="28"/>
  <c r="BF57" i="30"/>
  <c r="AM103" i="30"/>
  <c r="AM102" i="28"/>
  <c r="X134" i="30"/>
  <c r="X133" i="28"/>
  <c r="BC108" i="28"/>
  <c r="BC109" i="30"/>
  <c r="AY478" i="27"/>
  <c r="AY479" i="27"/>
  <c r="AZ10" i="28"/>
  <c r="AZ11" i="30"/>
  <c r="AZ36" i="30"/>
  <c r="AZ35" i="28"/>
  <c r="BG18" i="30"/>
  <c r="BG17" i="28"/>
  <c r="AE71" i="28"/>
  <c r="AE72" i="30"/>
  <c r="AX124" i="30"/>
  <c r="AX123" i="28"/>
  <c r="F78" i="28"/>
  <c r="BI234" i="27"/>
  <c r="K79" i="17" s="1"/>
  <c r="F79" i="30"/>
  <c r="BG47" i="30"/>
  <c r="BG46" i="28"/>
  <c r="BH277" i="28"/>
  <c r="N118" i="17" s="1"/>
  <c r="BE107" i="28"/>
  <c r="BE108" i="30"/>
  <c r="AF9" i="30"/>
  <c r="AF7" i="30" s="1"/>
  <c r="W149" i="30"/>
  <c r="W148" i="28"/>
  <c r="AK45" i="30"/>
  <c r="AK44" i="28"/>
  <c r="AM105" i="30"/>
  <c r="AM104" i="28"/>
  <c r="BI442" i="27"/>
  <c r="L126" i="17" s="1"/>
  <c r="BD118" i="30"/>
  <c r="BD117" i="28"/>
  <c r="BG107" i="28"/>
  <c r="BG108" i="30"/>
  <c r="AK47" i="30"/>
  <c r="AK46" i="28"/>
  <c r="BI358" i="27"/>
  <c r="L42" i="17" s="1"/>
  <c r="AD113" i="28"/>
  <c r="AD114" i="30"/>
  <c r="H42" i="30"/>
  <c r="H41" i="28"/>
  <c r="AZ58" i="28"/>
  <c r="AZ59" i="30"/>
  <c r="AR18" i="30"/>
  <c r="AR17" i="28"/>
  <c r="AS42" i="30"/>
  <c r="AS41" i="28"/>
  <c r="BE47" i="30"/>
  <c r="BE46" i="28"/>
  <c r="AZ107" i="28"/>
  <c r="AZ108" i="30"/>
  <c r="AZ103" i="30"/>
  <c r="AZ102" i="28"/>
  <c r="I83" i="30"/>
  <c r="I82" i="28"/>
  <c r="AY33" i="28"/>
  <c r="AY34" i="30"/>
  <c r="BG129" i="30"/>
  <c r="BG128" i="28"/>
  <c r="AX141" i="30"/>
  <c r="AX140" i="28"/>
  <c r="AX62" i="30"/>
  <c r="AX61" i="28"/>
  <c r="AD53" i="30"/>
  <c r="AD52" i="28"/>
  <c r="BI190" i="27"/>
  <c r="K35" i="17" s="1"/>
  <c r="F34" i="28"/>
  <c r="F35" i="30"/>
  <c r="AL62" i="30"/>
  <c r="AL61" i="28"/>
  <c r="BD86" i="30"/>
  <c r="BD85" i="28"/>
  <c r="W91" i="30"/>
  <c r="W90" i="28"/>
  <c r="W19" i="30"/>
  <c r="W18" i="28"/>
  <c r="BC51" i="28"/>
  <c r="BC52" i="30"/>
  <c r="AM28" i="30"/>
  <c r="AM27" i="28"/>
  <c r="AF18" i="30"/>
  <c r="AF17" i="28"/>
  <c r="H16" i="28"/>
  <c r="H17" i="30"/>
  <c r="AD42" i="28"/>
  <c r="AD43" i="30"/>
  <c r="AY68" i="30"/>
  <c r="AY67" i="28"/>
  <c r="W85" i="28"/>
  <c r="W86" i="30"/>
  <c r="BD58" i="28"/>
  <c r="BD59" i="30"/>
  <c r="I57" i="28"/>
  <c r="I58" i="30"/>
  <c r="X26" i="30"/>
  <c r="X25" i="28"/>
  <c r="X91" i="30"/>
  <c r="X90" i="28"/>
  <c r="Z16" i="30"/>
  <c r="Z15" i="28"/>
  <c r="AF148" i="30"/>
  <c r="AF147" i="28"/>
  <c r="AT97" i="28"/>
  <c r="AT98" i="30"/>
  <c r="AE17" i="30"/>
  <c r="AE16" i="28"/>
  <c r="AX20" i="28"/>
  <c r="AX21" i="30"/>
  <c r="AF20" i="28"/>
  <c r="AF21" i="30"/>
  <c r="AZ150" i="28"/>
  <c r="AZ151" i="30"/>
  <c r="BE71" i="28"/>
  <c r="BE72" i="30"/>
  <c r="W123" i="30"/>
  <c r="W122" i="28"/>
  <c r="AY113" i="30"/>
  <c r="AY112" i="28"/>
  <c r="BF37" i="28"/>
  <c r="BF38" i="30"/>
  <c r="F161" i="30"/>
  <c r="F160" i="28"/>
  <c r="BI316" i="27"/>
  <c r="K161" i="17" s="1"/>
  <c r="AK90" i="28"/>
  <c r="AK91" i="30"/>
  <c r="Z60" i="30"/>
  <c r="Z59" i="28"/>
  <c r="AQ47" i="30"/>
  <c r="AQ46" i="28"/>
  <c r="G99" i="28"/>
  <c r="G100" i="30"/>
  <c r="BH231" i="28"/>
  <c r="N72" i="17" s="1"/>
  <c r="AX18" i="30"/>
  <c r="AX17" i="28"/>
  <c r="AM318" i="27"/>
  <c r="AM317" i="27"/>
  <c r="AL11" i="30"/>
  <c r="AL10" i="28"/>
  <c r="AT135" i="30"/>
  <c r="AT134" i="28"/>
  <c r="AY32" i="30"/>
  <c r="AY31" i="28"/>
  <c r="G152" i="30"/>
  <c r="G151" i="28"/>
  <c r="AO58" i="28"/>
  <c r="AO59" i="30"/>
  <c r="I39" i="28"/>
  <c r="I40" i="30"/>
  <c r="W49" i="30"/>
  <c r="W48" i="28"/>
  <c r="AF74" i="28"/>
  <c r="AF75" i="30"/>
  <c r="AP42" i="28"/>
  <c r="AP43" i="30"/>
  <c r="X117" i="30"/>
  <c r="X116" i="28"/>
  <c r="AZ34" i="28"/>
  <c r="AZ35" i="30"/>
  <c r="AR140" i="28"/>
  <c r="AR141" i="30" s="1"/>
  <c r="AZ53" i="30"/>
  <c r="AZ52" i="28"/>
  <c r="Y117" i="28"/>
  <c r="Y118" i="30"/>
  <c r="AX33" i="30"/>
  <c r="AX32" i="28"/>
  <c r="BE25" i="28"/>
  <c r="BE26" i="30"/>
  <c r="AP38" i="28"/>
  <c r="AP39" i="30"/>
  <c r="G151" i="30"/>
  <c r="G150" i="28"/>
  <c r="BC15" i="30"/>
  <c r="BC14" i="28"/>
  <c r="AK18" i="30"/>
  <c r="AK17" i="28"/>
  <c r="X28" i="28"/>
  <c r="X29" i="30"/>
  <c r="AK76" i="30"/>
  <c r="AK75" i="28"/>
  <c r="AO71" i="28"/>
  <c r="AO72" i="30"/>
  <c r="AM112" i="30"/>
  <c r="AM111" i="28"/>
  <c r="W97" i="28"/>
  <c r="W98" i="30"/>
  <c r="AM97" i="30"/>
  <c r="AM96" i="28"/>
  <c r="I133" i="30"/>
  <c r="I132" i="28"/>
  <c r="BG141" i="28"/>
  <c r="BG142" i="30"/>
  <c r="AD59" i="30"/>
  <c r="AD58" i="28"/>
  <c r="BC46" i="28"/>
  <c r="BC47" i="30"/>
  <c r="AZ98" i="30"/>
  <c r="AZ97" i="28"/>
  <c r="AQ16" i="30"/>
  <c r="AQ15" i="28"/>
  <c r="X127" i="28"/>
  <c r="X128" i="30"/>
  <c r="AK161" i="30"/>
  <c r="AK160" i="28"/>
  <c r="AK114" i="30"/>
  <c r="AK113" i="28"/>
  <c r="AE147" i="28"/>
  <c r="AE148" i="30"/>
  <c r="X65" i="30"/>
  <c r="X64" i="28"/>
  <c r="AX42" i="28"/>
  <c r="AX43" i="30"/>
  <c r="AE139" i="30"/>
  <c r="AE138" i="28"/>
  <c r="AY126" i="30"/>
  <c r="AY125" i="28"/>
  <c r="BD108" i="30"/>
  <c r="BD107" i="28"/>
  <c r="BD141" i="30"/>
  <c r="BD140" i="28"/>
  <c r="AT24" i="28"/>
  <c r="AT25" i="30"/>
  <c r="BD106" i="28"/>
  <c r="BD107" i="30"/>
  <c r="AM152" i="28"/>
  <c r="AM153" i="30"/>
  <c r="BG479" i="27"/>
  <c r="BG478" i="27"/>
  <c r="BE36" i="30"/>
  <c r="BE35" i="28"/>
  <c r="AS111" i="30"/>
  <c r="AS110" i="28"/>
  <c r="BH296" i="28"/>
  <c r="N137" i="17" s="1"/>
  <c r="F27" i="28"/>
  <c r="F28" i="30"/>
  <c r="BI183" i="27"/>
  <c r="K28" i="17" s="1"/>
  <c r="AM9" i="30"/>
  <c r="AM7" i="30" s="1"/>
  <c r="BD152" i="28"/>
  <c r="BD153" i="30"/>
  <c r="AX57" i="30"/>
  <c r="AX56" i="28"/>
  <c r="Y24" i="28"/>
  <c r="Y25" i="30"/>
  <c r="AS126" i="30"/>
  <c r="AS125" i="28"/>
  <c r="BC80" i="30"/>
  <c r="BC79" i="28"/>
  <c r="AM143" i="28"/>
  <c r="AM144" i="30"/>
  <c r="AO160" i="28"/>
  <c r="AO161" i="30"/>
  <c r="BI433" i="27"/>
  <c r="L117" i="17" s="1"/>
  <c r="BE19" i="30"/>
  <c r="BE18" i="28"/>
  <c r="W38" i="28"/>
  <c r="W39" i="30"/>
  <c r="AK106" i="30"/>
  <c r="AK105" i="28"/>
  <c r="AT32" i="30"/>
  <c r="AT31" i="28"/>
  <c r="AZ72" i="28" l="1"/>
  <c r="BH72" i="28" s="1"/>
  <c r="M73" i="17" s="1"/>
  <c r="BI315" i="27"/>
  <c r="K160" i="17" s="1"/>
  <c r="BI289" i="27"/>
  <c r="K134" i="17" s="1"/>
  <c r="BI326" i="27"/>
  <c r="L10" i="17" s="1"/>
  <c r="AF159" i="28"/>
  <c r="BH159" i="28" s="1"/>
  <c r="M160" i="17" s="1"/>
  <c r="Z132" i="28"/>
  <c r="Z133" i="30" s="1"/>
  <c r="BH133" i="30" s="1"/>
  <c r="BI194" i="27"/>
  <c r="K39" i="17" s="1"/>
  <c r="AF63" i="28"/>
  <c r="AF64" i="30" s="1"/>
  <c r="BH64" i="30" s="1"/>
  <c r="BI209" i="27"/>
  <c r="K54" i="17" s="1"/>
  <c r="Z130" i="28"/>
  <c r="Z131" i="30" s="1"/>
  <c r="BH131" i="30" s="1"/>
  <c r="BI180" i="27"/>
  <c r="K25" i="17" s="1"/>
  <c r="AF62" i="28"/>
  <c r="AF63" i="30" s="1"/>
  <c r="BH63" i="30" s="1"/>
  <c r="BI296" i="27"/>
  <c r="K141" i="17" s="1"/>
  <c r="AF60" i="28"/>
  <c r="AF61" i="30" s="1"/>
  <c r="BH61" i="30" s="1"/>
  <c r="AU318" i="27"/>
  <c r="BI457" i="27"/>
  <c r="L141" i="17" s="1"/>
  <c r="AZ71" i="28"/>
  <c r="AZ72" i="30" s="1"/>
  <c r="BH72" i="30" s="1"/>
  <c r="BI290" i="27"/>
  <c r="K135" i="17" s="1"/>
  <c r="BI175" i="27"/>
  <c r="K20" i="17" s="1"/>
  <c r="AF36" i="28"/>
  <c r="AF37" i="30" s="1"/>
  <c r="BH37" i="30" s="1"/>
  <c r="AQ17" i="28"/>
  <c r="AQ18" i="30" s="1"/>
  <c r="BH18" i="30" s="1"/>
  <c r="BI292" i="27"/>
  <c r="K137" i="17" s="1"/>
  <c r="AU317" i="27"/>
  <c r="AT150" i="28"/>
  <c r="AT151" i="30" s="1"/>
  <c r="BH151" i="30" s="1"/>
  <c r="BI217" i="27"/>
  <c r="K62" i="17" s="1"/>
  <c r="BI172" i="27"/>
  <c r="K17" i="17" s="1"/>
  <c r="BI177" i="27"/>
  <c r="K22" i="17" s="1"/>
  <c r="BI165" i="27"/>
  <c r="K10" i="17" s="1"/>
  <c r="AF144" i="28"/>
  <c r="AF145" i="30" s="1"/>
  <c r="BH145" i="30" s="1"/>
  <c r="AR318" i="27"/>
  <c r="BH105" i="28"/>
  <c r="M106" i="17" s="1"/>
  <c r="BH136" i="28"/>
  <c r="M137" i="17" s="1"/>
  <c r="AA318" i="27"/>
  <c r="BI341" i="27"/>
  <c r="L25" i="17" s="1"/>
  <c r="BI293" i="27"/>
  <c r="K138" i="17" s="1"/>
  <c r="AF9" i="28"/>
  <c r="AF10" i="30" s="1"/>
  <c r="AF169" i="28"/>
  <c r="Z137" i="28"/>
  <c r="Z138" i="30" s="1"/>
  <c r="BH138" i="30" s="1"/>
  <c r="AA317" i="27"/>
  <c r="BI224" i="27"/>
  <c r="K69" i="17" s="1"/>
  <c r="AR317" i="27"/>
  <c r="AQ24" i="28"/>
  <c r="AQ25" i="30" s="1"/>
  <c r="BH25" i="30" s="1"/>
  <c r="AG317" i="27"/>
  <c r="BA317" i="27"/>
  <c r="AF158" i="28"/>
  <c r="BH158" i="28" s="1"/>
  <c r="M159" i="17" s="1"/>
  <c r="AF11" i="28"/>
  <c r="AF12" i="30" s="1"/>
  <c r="BH12" i="30" s="1"/>
  <c r="BI314" i="27"/>
  <c r="K159" i="17" s="1"/>
  <c r="BH317" i="27"/>
  <c r="BG87" i="28"/>
  <c r="BG88" i="30" s="1"/>
  <c r="BH88" i="30" s="1"/>
  <c r="BH318" i="27"/>
  <c r="AG318" i="27"/>
  <c r="BA318" i="27"/>
  <c r="BI167" i="27"/>
  <c r="K12" i="17" s="1"/>
  <c r="AZ70" i="28"/>
  <c r="AZ71" i="30" s="1"/>
  <c r="BH71" i="30" s="1"/>
  <c r="I9" i="28"/>
  <c r="I169" i="28"/>
  <c r="BH109" i="30"/>
  <c r="BH146" i="30"/>
  <c r="BH32" i="30"/>
  <c r="BH118" i="30"/>
  <c r="AZ73" i="30"/>
  <c r="BH73" i="30" s="1"/>
  <c r="BJ73" i="30" s="1"/>
  <c r="BH52" i="28"/>
  <c r="M53" i="17" s="1"/>
  <c r="BH54" i="30"/>
  <c r="BH146" i="28"/>
  <c r="M147" i="17" s="1"/>
  <c r="BH152" i="30"/>
  <c r="BH28" i="30"/>
  <c r="BH96" i="28"/>
  <c r="M97" i="17" s="1"/>
  <c r="BH15" i="30"/>
  <c r="BH34" i="28"/>
  <c r="M35" i="17" s="1"/>
  <c r="BH49" i="30"/>
  <c r="BJ49" i="30" s="1"/>
  <c r="BH60" i="30"/>
  <c r="BH58" i="30"/>
  <c r="BH52" i="30"/>
  <c r="BH141" i="28"/>
  <c r="M142" i="17" s="1"/>
  <c r="BH99" i="28"/>
  <c r="M100" i="17" s="1"/>
  <c r="BH51" i="28"/>
  <c r="M52" i="17" s="1"/>
  <c r="BH65" i="28"/>
  <c r="M66" i="17" s="1"/>
  <c r="BH58" i="28"/>
  <c r="M59" i="17" s="1"/>
  <c r="BH141" i="30"/>
  <c r="BH47" i="30"/>
  <c r="AO161" i="28"/>
  <c r="AY162" i="28"/>
  <c r="BH21" i="30"/>
  <c r="BH43" i="30"/>
  <c r="AL162" i="28"/>
  <c r="BH62" i="30"/>
  <c r="BH83" i="30"/>
  <c r="AD161" i="28"/>
  <c r="BH35" i="28"/>
  <c r="M36" i="17" s="1"/>
  <c r="BH21" i="28"/>
  <c r="M22" i="17" s="1"/>
  <c r="BH80" i="30"/>
  <c r="H162" i="28"/>
  <c r="BH20" i="28"/>
  <c r="M21" i="17" s="1"/>
  <c r="AK162" i="28"/>
  <c r="BH93" i="30"/>
  <c r="W161" i="28"/>
  <c r="BH91" i="28"/>
  <c r="M92" i="17" s="1"/>
  <c r="BH57" i="28"/>
  <c r="M58" i="17" s="1"/>
  <c r="BH10" i="28"/>
  <c r="M11" i="17" s="1"/>
  <c r="BH66" i="30"/>
  <c r="BH67" i="28"/>
  <c r="M68" i="17" s="1"/>
  <c r="BH22" i="30"/>
  <c r="BH37" i="28"/>
  <c r="M38" i="17" s="1"/>
  <c r="BH143" i="28"/>
  <c r="M144" i="17" s="1"/>
  <c r="BH144" i="30"/>
  <c r="BJ144" i="30" s="1"/>
  <c r="BH13" i="28"/>
  <c r="M14" i="17" s="1"/>
  <c r="AM162" i="28"/>
  <c r="BH108" i="30"/>
  <c r="BH53" i="28"/>
  <c r="M54" i="17" s="1"/>
  <c r="BH84" i="30"/>
  <c r="BH130" i="30"/>
  <c r="BH34" i="30"/>
  <c r="BH134" i="30"/>
  <c r="BH123" i="28"/>
  <c r="M124" i="17" s="1"/>
  <c r="BH92" i="28"/>
  <c r="M93" i="17" s="1"/>
  <c r="BH46" i="28"/>
  <c r="M47" i="17" s="1"/>
  <c r="BH101" i="30"/>
  <c r="BH92" i="30"/>
  <c r="BJ92" i="30" s="1"/>
  <c r="BH41" i="28"/>
  <c r="M42" i="17" s="1"/>
  <c r="BH123" i="30"/>
  <c r="BH30" i="28"/>
  <c r="M31" i="17" s="1"/>
  <c r="BH65" i="30"/>
  <c r="BH73" i="28"/>
  <c r="M74" i="17" s="1"/>
  <c r="BH111" i="30"/>
  <c r="BH87" i="30"/>
  <c r="BH18" i="28"/>
  <c r="M19" i="17" s="1"/>
  <c r="BH115" i="30"/>
  <c r="BH115" i="28"/>
  <c r="M116" i="17" s="1"/>
  <c r="BH86" i="28"/>
  <c r="M87" i="17" s="1"/>
  <c r="BH129" i="30"/>
  <c r="BJ129" i="30" s="1"/>
  <c r="BH111" i="28"/>
  <c r="M112" i="17" s="1"/>
  <c r="BH53" i="30"/>
  <c r="BJ53" i="30" s="1"/>
  <c r="BH31" i="30"/>
  <c r="BH75" i="28"/>
  <c r="M76" i="17" s="1"/>
  <c r="BH82" i="30"/>
  <c r="BH148" i="28"/>
  <c r="M149" i="17" s="1"/>
  <c r="BH89" i="28"/>
  <c r="M90" i="17" s="1"/>
  <c r="BH68" i="28"/>
  <c r="M69" i="17" s="1"/>
  <c r="BH40" i="30"/>
  <c r="BH23" i="30"/>
  <c r="G161" i="28"/>
  <c r="BH117" i="28"/>
  <c r="M118" i="17" s="1"/>
  <c r="BH20" i="30"/>
  <c r="BH32" i="28"/>
  <c r="M33" i="17" s="1"/>
  <c r="AK161" i="28"/>
  <c r="BH41" i="30"/>
  <c r="BH91" i="30"/>
  <c r="BH59" i="28"/>
  <c r="M60" i="17" s="1"/>
  <c r="BH36" i="30"/>
  <c r="BH27" i="28"/>
  <c r="M28" i="17" s="1"/>
  <c r="BH78" i="30"/>
  <c r="BH86" i="30"/>
  <c r="BH151" i="28"/>
  <c r="M152" i="17" s="1"/>
  <c r="BH134" i="28"/>
  <c r="M135" i="17" s="1"/>
  <c r="BH82" i="28"/>
  <c r="M83" i="17" s="1"/>
  <c r="AT161" i="28"/>
  <c r="BH103" i="30"/>
  <c r="BH39" i="28"/>
  <c r="M40" i="17" s="1"/>
  <c r="BH85" i="28"/>
  <c r="M86" i="17" s="1"/>
  <c r="BH106" i="28"/>
  <c r="M107" i="17" s="1"/>
  <c r="BH16" i="28"/>
  <c r="M17" i="17" s="1"/>
  <c r="BH74" i="30"/>
  <c r="BJ74" i="30" s="1"/>
  <c r="BH76" i="28"/>
  <c r="M77" i="17" s="1"/>
  <c r="BH44" i="28"/>
  <c r="M45" i="17" s="1"/>
  <c r="AS162" i="28"/>
  <c r="BH148" i="30"/>
  <c r="BI478" i="27"/>
  <c r="BH56" i="30"/>
  <c r="BH75" i="30"/>
  <c r="BH105" i="30"/>
  <c r="BH107" i="30"/>
  <c r="BH29" i="30"/>
  <c r="BH17" i="30"/>
  <c r="BH124" i="30"/>
  <c r="BH46" i="30"/>
  <c r="BH51" i="30"/>
  <c r="BH118" i="28"/>
  <c r="M119" i="17" s="1"/>
  <c r="BH25" i="28"/>
  <c r="M26" i="17" s="1"/>
  <c r="BH132" i="30"/>
  <c r="BH74" i="28"/>
  <c r="M75" i="17" s="1"/>
  <c r="BH101" i="28"/>
  <c r="M102" i="17" s="1"/>
  <c r="BH76" i="30"/>
  <c r="BJ76" i="30" s="1"/>
  <c r="BH104" i="30"/>
  <c r="BH145" i="28"/>
  <c r="M146" i="17" s="1"/>
  <c r="BH11" i="30"/>
  <c r="BH50" i="28"/>
  <c r="M51" i="17" s="1"/>
  <c r="BH57" i="30"/>
  <c r="BH100" i="28"/>
  <c r="M101" i="17" s="1"/>
  <c r="BH113" i="30"/>
  <c r="BH26" i="30"/>
  <c r="BH28" i="28"/>
  <c r="M29" i="17" s="1"/>
  <c r="BH126" i="30"/>
  <c r="BH114" i="30"/>
  <c r="BH49" i="28"/>
  <c r="M50" i="17" s="1"/>
  <c r="AX161" i="28"/>
  <c r="X162" i="28"/>
  <c r="X161" i="28"/>
  <c r="BH147" i="28"/>
  <c r="M148" i="17" s="1"/>
  <c r="BJ148" i="30" s="1"/>
  <c r="AD162" i="28"/>
  <c r="BH102" i="28"/>
  <c r="M103" i="17" s="1"/>
  <c r="BH83" i="28"/>
  <c r="M84" i="17" s="1"/>
  <c r="BH31" i="28"/>
  <c r="M32" i="17" s="1"/>
  <c r="BH55" i="28"/>
  <c r="M56" i="17" s="1"/>
  <c r="BH81" i="28"/>
  <c r="M82" i="17" s="1"/>
  <c r="BH16" i="30"/>
  <c r="BH77" i="30"/>
  <c r="BH90" i="28"/>
  <c r="M91" i="17" s="1"/>
  <c r="BH39" i="30"/>
  <c r="BH14" i="30"/>
  <c r="BH97" i="30"/>
  <c r="BH29" i="28"/>
  <c r="M30" i="17" s="1"/>
  <c r="AE161" i="28"/>
  <c r="BH128" i="28"/>
  <c r="M129" i="17" s="1"/>
  <c r="BH108" i="28"/>
  <c r="M109" i="17" s="1"/>
  <c r="BH45" i="28"/>
  <c r="M46" i="17" s="1"/>
  <c r="F161" i="28"/>
  <c r="AR162" i="28"/>
  <c r="AS161" i="28"/>
  <c r="BH33" i="30"/>
  <c r="BH42" i="30"/>
  <c r="BH66" i="28"/>
  <c r="M67" i="17" s="1"/>
  <c r="BH40" i="28"/>
  <c r="M41" i="17" s="1"/>
  <c r="BH131" i="28"/>
  <c r="M132" i="17" s="1"/>
  <c r="BH127" i="28"/>
  <c r="M128" i="17" s="1"/>
  <c r="BH77" i="28"/>
  <c r="M78" i="17" s="1"/>
  <c r="BH116" i="28"/>
  <c r="M117" i="17" s="1"/>
  <c r="BH90" i="30"/>
  <c r="BH19" i="30"/>
  <c r="BH137" i="30"/>
  <c r="BH110" i="28"/>
  <c r="M111" i="17" s="1"/>
  <c r="BH106" i="30"/>
  <c r="BH48" i="28"/>
  <c r="M49" i="17" s="1"/>
  <c r="BH35" i="30"/>
  <c r="BH160" i="28"/>
  <c r="M161" i="17" s="1"/>
  <c r="BH54" i="28"/>
  <c r="M55" i="17" s="1"/>
  <c r="BH22" i="28"/>
  <c r="M23" i="17" s="1"/>
  <c r="BH112" i="28"/>
  <c r="M113" i="17" s="1"/>
  <c r="BH98" i="30"/>
  <c r="BH119" i="30"/>
  <c r="BH79" i="30"/>
  <c r="BH142" i="28"/>
  <c r="M143" i="17" s="1"/>
  <c r="BH78" i="28"/>
  <c r="M79" i="17" s="1"/>
  <c r="BH38" i="28"/>
  <c r="M39" i="17" s="1"/>
  <c r="BH14" i="28"/>
  <c r="M15" i="17" s="1"/>
  <c r="BH19" i="28"/>
  <c r="M20" i="17" s="1"/>
  <c r="BH113" i="28"/>
  <c r="M114" i="17" s="1"/>
  <c r="BH161" i="30"/>
  <c r="BH140" i="28"/>
  <c r="M141" i="17" s="1"/>
  <c r="BH15" i="28"/>
  <c r="M16" i="17" s="1"/>
  <c r="BJ16" i="30" s="1"/>
  <c r="BH138" i="28"/>
  <c r="M139" i="17" s="1"/>
  <c r="BH107" i="28"/>
  <c r="M108" i="17" s="1"/>
  <c r="BH38" i="30"/>
  <c r="BH64" i="28"/>
  <c r="M65" i="17" s="1"/>
  <c r="BH45" i="30"/>
  <c r="BH147" i="30"/>
  <c r="BH30" i="30"/>
  <c r="BH142" i="30"/>
  <c r="BJ142" i="30" s="1"/>
  <c r="BH117" i="30"/>
  <c r="BH143" i="30"/>
  <c r="BJ143" i="30" s="1"/>
  <c r="AT162" i="28"/>
  <c r="BH61" i="28"/>
  <c r="M62" i="17" s="1"/>
  <c r="BH116" i="30"/>
  <c r="BH59" i="30"/>
  <c r="BH114" i="28"/>
  <c r="M115" i="17" s="1"/>
  <c r="BH102" i="30"/>
  <c r="BJ102" i="30" s="1"/>
  <c r="Y162" i="28"/>
  <c r="Y161" i="28"/>
  <c r="BH68" i="30"/>
  <c r="W162" i="28"/>
  <c r="AP161" i="28"/>
  <c r="AP162" i="28"/>
  <c r="BH122" i="28"/>
  <c r="M123" i="17" s="1"/>
  <c r="BH129" i="28"/>
  <c r="M130" i="17" s="1"/>
  <c r="BH56" i="28"/>
  <c r="M57" i="17" s="1"/>
  <c r="BH69" i="30"/>
  <c r="BH139" i="28"/>
  <c r="M140" i="17" s="1"/>
  <c r="BH33" i="28"/>
  <c r="M34" i="17" s="1"/>
  <c r="BH88" i="28"/>
  <c r="M89" i="17" s="1"/>
  <c r="BH103" i="28"/>
  <c r="M104" i="17" s="1"/>
  <c r="BH112" i="30"/>
  <c r="BH153" i="30"/>
  <c r="BH55" i="30"/>
  <c r="BH135" i="30"/>
  <c r="BH42" i="28"/>
  <c r="M43" i="17" s="1"/>
  <c r="BH89" i="30"/>
  <c r="BH67" i="30"/>
  <c r="BH133" i="28"/>
  <c r="M134" i="17" s="1"/>
  <c r="BH104" i="28"/>
  <c r="M105" i="17" s="1"/>
  <c r="BH100" i="30"/>
  <c r="BJ100" i="30" s="1"/>
  <c r="BH50" i="30"/>
  <c r="BH140" i="30"/>
  <c r="BJ140" i="30" s="1"/>
  <c r="BH149" i="30"/>
  <c r="I162" i="28"/>
  <c r="AE162" i="28"/>
  <c r="G162" i="28"/>
  <c r="BH152" i="28"/>
  <c r="M153" i="17" s="1"/>
  <c r="BH79" i="28"/>
  <c r="M80" i="17" s="1"/>
  <c r="BH97" i="28"/>
  <c r="M98" i="17" s="1"/>
  <c r="AL161" i="28"/>
  <c r="I161" i="28"/>
  <c r="BH125" i="28"/>
  <c r="M126" i="17" s="1"/>
  <c r="BH139" i="30"/>
  <c r="BH128" i="30"/>
  <c r="F162" i="28"/>
  <c r="AM161" i="28"/>
  <c r="AR161" i="28"/>
  <c r="AO162" i="28"/>
  <c r="H161" i="28"/>
  <c r="AY161" i="28"/>
  <c r="AX162" i="28"/>
  <c r="BJ111" i="30"/>
  <c r="BJ11" i="30"/>
  <c r="BJ147" i="30" l="1"/>
  <c r="BJ119" i="30"/>
  <c r="BJ93" i="30"/>
  <c r="BJ19" i="30"/>
  <c r="BJ97" i="30"/>
  <c r="BJ35" i="30"/>
  <c r="BJ152" i="30"/>
  <c r="BJ128" i="30"/>
  <c r="BJ112" i="30"/>
  <c r="BJ68" i="30"/>
  <c r="BJ42" i="30"/>
  <c r="BJ78" i="30"/>
  <c r="BJ14" i="30"/>
  <c r="BJ33" i="30"/>
  <c r="BJ104" i="30"/>
  <c r="BJ82" i="30"/>
  <c r="BJ83" i="30"/>
  <c r="BJ45" i="30"/>
  <c r="BJ77" i="30"/>
  <c r="BJ38" i="30"/>
  <c r="BJ118" i="30"/>
  <c r="AF160" i="30"/>
  <c r="BH160" i="30" s="1"/>
  <c r="BJ160" i="30" s="1"/>
  <c r="BH63" i="28"/>
  <c r="M64" i="17" s="1"/>
  <c r="BJ64" i="30" s="1"/>
  <c r="BH132" i="28"/>
  <c r="M133" i="17" s="1"/>
  <c r="BJ133" i="30" s="1"/>
  <c r="BH62" i="28"/>
  <c r="M63" i="17" s="1"/>
  <c r="BJ63" i="30" s="1"/>
  <c r="BJ54" i="30"/>
  <c r="BH130" i="28"/>
  <c r="M131" i="17" s="1"/>
  <c r="BJ131" i="30" s="1"/>
  <c r="BJ39" i="30"/>
  <c r="BH60" i="28"/>
  <c r="M61" i="17" s="1"/>
  <c r="BJ61" i="30" s="1"/>
  <c r="BJ20" i="30"/>
  <c r="Z162" i="28"/>
  <c r="BJ132" i="30"/>
  <c r="BH24" i="28"/>
  <c r="M25" i="17" s="1"/>
  <c r="BJ25" i="30" s="1"/>
  <c r="BJ146" i="30"/>
  <c r="BH11" i="28"/>
  <c r="M12" i="17" s="1"/>
  <c r="BJ12" i="30" s="1"/>
  <c r="BJ123" i="30"/>
  <c r="BH70" i="28"/>
  <c r="M71" i="17" s="1"/>
  <c r="BJ71" i="30" s="1"/>
  <c r="BJ135" i="30"/>
  <c r="BJ28" i="30"/>
  <c r="BH36" i="28"/>
  <c r="M37" i="17" s="1"/>
  <c r="BJ37" i="30" s="1"/>
  <c r="BH71" i="28"/>
  <c r="M72" i="17" s="1"/>
  <c r="BJ72" i="30" s="1"/>
  <c r="BH17" i="28"/>
  <c r="M18" i="17" s="1"/>
  <c r="BJ18" i="30" s="1"/>
  <c r="BJ98" i="30"/>
  <c r="AF162" i="28"/>
  <c r="BJ137" i="30"/>
  <c r="BH150" i="28"/>
  <c r="M151" i="17" s="1"/>
  <c r="BJ151" i="30" s="1"/>
  <c r="AQ162" i="28"/>
  <c r="BJ103" i="30"/>
  <c r="AQ161" i="28"/>
  <c r="BJ62" i="30"/>
  <c r="BJ113" i="30"/>
  <c r="BI317" i="27"/>
  <c r="BJ41" i="30"/>
  <c r="BJ47" i="30"/>
  <c r="BH87" i="28"/>
  <c r="M88" i="17" s="1"/>
  <c r="BJ88" i="30" s="1"/>
  <c r="BJ21" i="30"/>
  <c r="BH137" i="28"/>
  <c r="M138" i="17" s="1"/>
  <c r="BJ138" i="30" s="1"/>
  <c r="BJ43" i="30"/>
  <c r="BH144" i="28"/>
  <c r="M145" i="17" s="1"/>
  <c r="BJ145" i="30" s="1"/>
  <c r="BJ22" i="30"/>
  <c r="AF161" i="28"/>
  <c r="BJ114" i="30"/>
  <c r="BJ134" i="30"/>
  <c r="BJ80" i="30"/>
  <c r="BJ69" i="30"/>
  <c r="BJ15" i="30"/>
  <c r="BJ126" i="30"/>
  <c r="BJ51" i="30"/>
  <c r="BJ139" i="30"/>
  <c r="BJ130" i="30"/>
  <c r="BJ79" i="30"/>
  <c r="BJ161" i="30"/>
  <c r="BJ58" i="30"/>
  <c r="BJ50" i="30"/>
  <c r="BJ26" i="30"/>
  <c r="AF159" i="30"/>
  <c r="BH159" i="30" s="1"/>
  <c r="BJ159" i="30" s="1"/>
  <c r="AF322" i="28"/>
  <c r="AF321" i="28"/>
  <c r="BJ116" i="30"/>
  <c r="BJ46" i="30"/>
  <c r="BJ101" i="30"/>
  <c r="BJ17" i="30"/>
  <c r="BJ67" i="30"/>
  <c r="I321" i="28"/>
  <c r="I322" i="28"/>
  <c r="BH169" i="28"/>
  <c r="N10" i="17" s="1"/>
  <c r="I10" i="30"/>
  <c r="BH10" i="30" s="1"/>
  <c r="BH9" i="28"/>
  <c r="M10" i="17" s="1"/>
  <c r="BJ36" i="30"/>
  <c r="BJ117" i="30"/>
  <c r="BJ124" i="30"/>
  <c r="BJ87" i="30"/>
  <c r="BJ153" i="30"/>
  <c r="BJ86" i="30"/>
  <c r="BJ90" i="30"/>
  <c r="BJ65" i="30"/>
  <c r="BJ141" i="30"/>
  <c r="BJ52" i="30"/>
  <c r="BJ115" i="30"/>
  <c r="BJ75" i="30"/>
  <c r="BJ84" i="30"/>
  <c r="BJ23" i="30"/>
  <c r="BJ89" i="30"/>
  <c r="BJ10" i="30" l="1"/>
</calcChain>
</file>

<file path=xl/comments1.xml><?xml version="1.0" encoding="utf-8"?>
<comments xmlns="http://schemas.openxmlformats.org/spreadsheetml/2006/main">
  <authors>
    <author>Michael Vetter</author>
    <author>Zala Mirco / T132237</author>
  </authors>
  <commentList>
    <comment ref="D21" authorId="0" shapeId="0">
      <text>
        <r>
          <rPr>
            <sz val="10"/>
            <color indexed="81"/>
            <rFont val="Tahoma"/>
            <family val="2"/>
          </rPr>
          <t>- Eingriffe an kranialen und peripheren Nerven
- Radiochirurgie
- etc.
Separiert wurden:
- Hypophyseneingriffe in HNO 1.2.1
- Eingriffe bei Akustikusneurinom in HNO1.3.1
- Intrakranielle Gefässeingriffe in GEF4</t>
        </r>
      </text>
    </comment>
    <comment ref="D46" authorId="0" shapeId="0">
      <text>
        <r>
          <rPr>
            <sz val="10"/>
            <color indexed="81"/>
            <rFont val="Tahoma"/>
            <family val="2"/>
          </rPr>
          <t>- ERCP
- end. Sphinkterotomie und Papillotomie
- end. Extraktion von Steinen aus den Gallenwegen
- end. Einsetzen von Stents in den Gallengang
- Biopsien aus Gallenblase/ -wege und Ductus pancreaticus
- etc.</t>
        </r>
      </text>
    </comment>
    <comment ref="E61" authorId="1" shapeId="0">
      <text>
        <r>
          <rPr>
            <b/>
            <sz val="9"/>
            <color indexed="81"/>
            <rFont val="Tahoma"/>
            <family val="2"/>
          </rPr>
          <t>Zala Mirco / T132237:</t>
        </r>
        <r>
          <rPr>
            <sz val="9"/>
            <color indexed="81"/>
            <rFont val="Tahoma"/>
            <family val="2"/>
          </rPr>
          <t xml:space="preserve">
Non esiste FMH "radiologia interventistica", ma solo "radiologia" e i vari approdondimenti</t>
        </r>
      </text>
    </comment>
    <comment ref="E63" authorId="1" shapeId="0">
      <text>
        <r>
          <rPr>
            <b/>
            <sz val="9"/>
            <color indexed="81"/>
            <rFont val="Tahoma"/>
            <family val="2"/>
          </rPr>
          <t>Zala Mirco / T132237:</t>
        </r>
        <r>
          <rPr>
            <sz val="9"/>
            <color indexed="81"/>
            <rFont val="Tahoma"/>
            <family val="2"/>
          </rPr>
          <t xml:space="preserve">
Non esiste FMH "radiologia interventistica", ma solo "radiologia" e i vari approdondimenti</t>
        </r>
      </text>
    </comment>
    <comment ref="E66" authorId="1" shapeId="0">
      <text>
        <r>
          <rPr>
            <b/>
            <sz val="9"/>
            <color indexed="81"/>
            <rFont val="Tahoma"/>
            <family val="2"/>
          </rPr>
          <t>Zala Mirco / T132237:</t>
        </r>
        <r>
          <rPr>
            <sz val="9"/>
            <color indexed="81"/>
            <rFont val="Tahoma"/>
            <family val="2"/>
          </rPr>
          <t xml:space="preserve">
Non esiste FMH "radiologia interventistica", ma solo "radiologia" e i vari approdondimenti</t>
        </r>
      </text>
    </comment>
    <comment ref="D78" authorId="0" shapeId="0">
      <text>
        <r>
          <rPr>
            <sz val="10"/>
            <color indexed="81"/>
            <rFont val="Tahoma"/>
            <family val="2"/>
          </rPr>
          <t>- Perkutan transluminale Eingriffe an Herzklappen und Herzsepten
 -etc.</t>
        </r>
      </text>
    </comment>
    <comment ref="E87" authorId="1" shapeId="0">
      <text>
        <r>
          <rPr>
            <b/>
            <sz val="9"/>
            <color indexed="81"/>
            <rFont val="Tahoma"/>
            <family val="2"/>
          </rPr>
          <t>Zala Mirco / T132237:</t>
        </r>
        <r>
          <rPr>
            <sz val="9"/>
            <color indexed="81"/>
            <rFont val="Tahoma"/>
            <family val="2"/>
          </rPr>
          <t xml:space="preserve">
Sono tre formazioni approfondite, ma nessuno deve essere in sede (quindi non da aggiungere)
</t>
        </r>
      </text>
    </comment>
    <comment ref="D117" authorId="0" shapeId="0">
      <text>
        <r>
          <rPr>
            <sz val="10"/>
            <color rgb="FF000000"/>
            <rFont val="Tahoma"/>
            <family val="2"/>
          </rPr>
          <t xml:space="preserve">- Dorsale/dorsolumbale und lumbale/lumbosakrale Spondylodese mit ventralem Zugang
</t>
        </r>
        <r>
          <rPr>
            <sz val="10"/>
            <color rgb="FF000000"/>
            <rFont val="Tahoma"/>
            <family val="2"/>
          </rPr>
          <t xml:space="preserve">- Spondylodese von 9 oder mehr Wirbeln
</t>
        </r>
        <r>
          <rPr>
            <sz val="10"/>
            <color rgb="FF000000"/>
            <rFont val="Tahoma"/>
            <family val="2"/>
          </rPr>
          <t xml:space="preserve">- Spondylodese an Atlas-Axis
</t>
        </r>
        <r>
          <rPr>
            <sz val="10"/>
            <color rgb="FF000000"/>
            <rFont val="Tahoma"/>
            <family val="2"/>
          </rPr>
          <t xml:space="preserve">- Einsetzen von thorakalen und lumbosakralen Diskusprothesen
</t>
        </r>
        <r>
          <rPr>
            <sz val="10"/>
            <color rgb="FF000000"/>
            <rFont val="Tahoma"/>
            <family val="2"/>
          </rPr>
          <t>- etc.</t>
        </r>
      </text>
    </comment>
    <comment ref="D123" authorId="0" shapeId="0">
      <text>
        <r>
          <rPr>
            <sz val="10"/>
            <color rgb="FF000000"/>
            <rFont val="Tahoma"/>
            <family val="2"/>
          </rPr>
          <t xml:space="preserve">- Polymyalgya rheumaitca, Lupus erythematodes
</t>
        </r>
        <r>
          <rPr>
            <sz val="10"/>
            <color rgb="FF000000"/>
            <rFont val="Tahoma"/>
            <family val="2"/>
          </rPr>
          <t xml:space="preserve">- Systemische Sklerose
</t>
        </r>
        <r>
          <rPr>
            <sz val="10"/>
            <color rgb="FF000000"/>
            <rFont val="Tahoma"/>
            <family val="2"/>
          </rPr>
          <t xml:space="preserve">- Sicca-Syndrom
</t>
        </r>
        <r>
          <rPr>
            <sz val="10"/>
            <color rgb="FF000000"/>
            <rFont val="Tahoma"/>
            <family val="2"/>
          </rPr>
          <t xml:space="preserve">- Multimodale Schmerztherapie
</t>
        </r>
        <r>
          <rPr>
            <sz val="10"/>
            <color rgb="FF000000"/>
            <rFont val="Tahoma"/>
            <family val="2"/>
          </rPr>
          <t xml:space="preserve">- Polymyositis
</t>
        </r>
        <r>
          <rPr>
            <sz val="10"/>
            <color rgb="FF000000"/>
            <rFont val="Tahoma"/>
            <family val="2"/>
          </rPr>
          <t>- etc.</t>
        </r>
      </text>
    </comment>
  </commentList>
</comments>
</file>

<file path=xl/comments2.xml><?xml version="1.0" encoding="utf-8"?>
<comments xmlns="http://schemas.openxmlformats.org/spreadsheetml/2006/main">
  <authors>
    <author>Simone Salvatore / t147886</author>
    <author>Laura Siffert</author>
  </authors>
  <commentList>
    <comment ref="AQ14" authorId="0" shapeId="0">
      <text>
        <r>
          <rPr>
            <b/>
            <sz val="9"/>
            <color indexed="81"/>
            <rFont val="Tahoma"/>
            <family val="2"/>
          </rPr>
          <t>Simone Salvatore / t147886:</t>
        </r>
        <r>
          <rPr>
            <sz val="9"/>
            <color indexed="81"/>
            <rFont val="Tahoma"/>
            <family val="2"/>
          </rPr>
          <t xml:space="preserve">
Non corrispondono le specializzazioni mediche</t>
        </r>
      </text>
    </comment>
    <comment ref="AT14" authorId="0" shapeId="0">
      <text>
        <r>
          <rPr>
            <b/>
            <sz val="9"/>
            <color indexed="81"/>
            <rFont val="Tahoma"/>
            <family val="2"/>
          </rPr>
          <t>Simone Salvatore / t147886:</t>
        </r>
        <r>
          <rPr>
            <sz val="9"/>
            <color indexed="81"/>
            <rFont val="Tahoma"/>
            <family val="2"/>
          </rPr>
          <t xml:space="preserve">
Non corrispondono le specializzazioni mediche</t>
        </r>
      </text>
    </comment>
    <comment ref="BI77" authorId="1" shapeId="0">
      <text>
        <r>
          <rPr>
            <b/>
            <sz val="9"/>
            <color indexed="81"/>
            <rFont val="Tahoma"/>
            <family val="2"/>
          </rPr>
          <t>Laura Siffert:</t>
        </r>
        <r>
          <rPr>
            <sz val="9"/>
            <color indexed="81"/>
            <rFont val="Tahoma"/>
            <family val="2"/>
          </rPr>
          <t xml:space="preserve">
Formel hier falsch (zu viele Anforderungen), daher direkt in 3.9 manuell angepasst</t>
        </r>
      </text>
    </comment>
    <comment ref="AF166"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67"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68"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69"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70"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71"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72"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73"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74"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75"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76"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77"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78"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79"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80"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81"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82"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83"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84"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85"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86"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87"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88"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89"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90"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91"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92"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93"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94"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95"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96"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97"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98"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199"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00"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01"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02"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03"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04"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05"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06"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07"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08"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09"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10"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11"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12"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13"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14"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15"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16"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17"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18"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19"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20"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21"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22"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23"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24"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25"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26"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27"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28"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29"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30"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31"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32"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33"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34"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35"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36"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37"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38"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39"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40"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41"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42"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43"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44"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45"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46"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47"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48"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49"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50"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51"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52"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53"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54"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55"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56"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57"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58"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59"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60"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61"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62"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63"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64"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65"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66"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67"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68"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69"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70"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71"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72"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73"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74"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75"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76"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77"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78"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79"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80"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81"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82"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83"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84"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85"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86"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87"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88"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89"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90"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91"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92"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93"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94"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95"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96"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97"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98"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299"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00"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01"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02"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03"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04"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05"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06"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07"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08"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09"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10"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11"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12"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13"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14"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15"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 ref="AF316" authorId="0" shapeId="0">
      <text>
        <r>
          <rPr>
            <b/>
            <sz val="9"/>
            <color indexed="81"/>
            <rFont val="Tahoma"/>
            <family val="2"/>
          </rPr>
          <t>Simone Salvatore / t147886:</t>
        </r>
        <r>
          <rPr>
            <sz val="9"/>
            <color indexed="81"/>
            <rFont val="Tahoma"/>
            <family val="2"/>
          </rPr>
          <t xml:space="preserve">
Perché essite condizione = 1 quando si ha solo l'opzione 0 o 2</t>
        </r>
      </text>
    </comment>
  </commentList>
</comments>
</file>

<file path=xl/sharedStrings.xml><?xml version="1.0" encoding="utf-8"?>
<sst xmlns="http://schemas.openxmlformats.org/spreadsheetml/2006/main" count="2452" uniqueCount="1448">
  <si>
    <t>DER2</t>
  </si>
  <si>
    <t>END1</t>
  </si>
  <si>
    <t>URO1</t>
  </si>
  <si>
    <t>Tumorboard</t>
  </si>
  <si>
    <t>DER1.1</t>
  </si>
  <si>
    <t>DER1.2</t>
  </si>
  <si>
    <t>THO1.1</t>
  </si>
  <si>
    <t>THO1.2</t>
  </si>
  <si>
    <t>PNE1.1</t>
  </si>
  <si>
    <t>PNE1.2</t>
  </si>
  <si>
    <t>PNE1.3</t>
  </si>
  <si>
    <t>NEU2.1</t>
  </si>
  <si>
    <t>NEU3.1</t>
  </si>
  <si>
    <t>NEU4</t>
  </si>
  <si>
    <t>AUG1</t>
  </si>
  <si>
    <t>AUG1.1</t>
  </si>
  <si>
    <t>AUG1.2</t>
  </si>
  <si>
    <t>AUG1.3</t>
  </si>
  <si>
    <t>AUG1.4</t>
  </si>
  <si>
    <t>AUG1.5</t>
  </si>
  <si>
    <t>FA
heute?</t>
  </si>
  <si>
    <t>Maximum</t>
  </si>
  <si>
    <t>Beschreibung/ Definition/ Erläuterung</t>
  </si>
  <si>
    <t>THO1</t>
  </si>
  <si>
    <t>DER1</t>
  </si>
  <si>
    <t>HAE5</t>
  </si>
  <si>
    <t>GYN1</t>
  </si>
  <si>
    <t>GYN2</t>
  </si>
  <si>
    <t>ONK1</t>
  </si>
  <si>
    <t>RAO1</t>
  </si>
  <si>
    <t>UNF1</t>
  </si>
  <si>
    <t>UNF1.1</t>
  </si>
  <si>
    <t>BEW3</t>
  </si>
  <si>
    <t>NEU4.1</t>
  </si>
  <si>
    <t>p.a.</t>
  </si>
  <si>
    <t>zeitliche Verfügbarkeit 2012 des FA  è (Angaben Spital)</t>
  </si>
  <si>
    <t>-</t>
  </si>
  <si>
    <t>HNO1.3.2</t>
  </si>
  <si>
    <t>HNO1</t>
  </si>
  <si>
    <t>HNO1.1</t>
  </si>
  <si>
    <t>HNO1.1.1</t>
  </si>
  <si>
    <t>HNO2</t>
  </si>
  <si>
    <t>HNO1.2</t>
  </si>
  <si>
    <t>HNO1.2.1</t>
  </si>
  <si>
    <t>HNO1.3</t>
  </si>
  <si>
    <t>HNO1.3.1</t>
  </si>
  <si>
    <t>RHE1</t>
  </si>
  <si>
    <t>TPL1</t>
  </si>
  <si>
    <t>BPE</t>
  </si>
  <si>
    <t>BP</t>
  </si>
  <si>
    <t>RHE2</t>
  </si>
  <si>
    <t>BSC</t>
  </si>
  <si>
    <t>txt-file</t>
  </si>
  <si>
    <t>Textfile</t>
  </si>
  <si>
    <t>END1 + NUK1</t>
  </si>
  <si>
    <t>AUG1 + END1</t>
  </si>
  <si>
    <t>GEB1 + NEO1</t>
  </si>
  <si>
    <t>RAO1 + NUK1</t>
  </si>
  <si>
    <t>BEW4</t>
  </si>
  <si>
    <t>BEW5</t>
  </si>
  <si>
    <t>BEW6</t>
  </si>
  <si>
    <t>BEW7</t>
  </si>
  <si>
    <t>BEW8</t>
  </si>
  <si>
    <t>BEW8.1</t>
  </si>
  <si>
    <t>BEW9</t>
  </si>
  <si>
    <t>BEW10</t>
  </si>
  <si>
    <t>BEW11</t>
  </si>
  <si>
    <t>VIS1</t>
  </si>
  <si>
    <t>ANQ</t>
  </si>
  <si>
    <t>Art.</t>
  </si>
  <si>
    <t>CHOP</t>
  </si>
  <si>
    <t xml:space="preserve">CIRS </t>
  </si>
  <si>
    <t>Critical Incident Reporting System</t>
  </si>
  <si>
    <t>© Gesundheitsdirektion Kanton Zürich</t>
  </si>
  <si>
    <t>CRT</t>
  </si>
  <si>
    <t>CABG</t>
  </si>
  <si>
    <t>IMC</t>
  </si>
  <si>
    <t>Cardiac Resynchronization Therapy</t>
  </si>
  <si>
    <t xml:space="preserve">Coronary Artery Bypass Graft </t>
  </si>
  <si>
    <t>h</t>
  </si>
  <si>
    <t>PLC1</t>
  </si>
  <si>
    <t>KIE1</t>
  </si>
  <si>
    <t>GEBH</t>
  </si>
  <si>
    <t>GEB1.1</t>
  </si>
  <si>
    <t>GEB1.1.1</t>
  </si>
  <si>
    <t>NEO1.1</t>
  </si>
  <si>
    <t>NEO1.1.1</t>
  </si>
  <si>
    <t>PNE1</t>
  </si>
  <si>
    <t>PNE2</t>
  </si>
  <si>
    <t>GEF1</t>
  </si>
  <si>
    <t>UNF2</t>
  </si>
  <si>
    <t>Summe</t>
  </si>
  <si>
    <t>NCH1</t>
  </si>
  <si>
    <t>KINM</t>
  </si>
  <si>
    <t>KINC</t>
  </si>
  <si>
    <t>KINB</t>
  </si>
  <si>
    <t>GEF3</t>
  </si>
  <si>
    <t>HER1</t>
  </si>
  <si>
    <t>HER1.1</t>
  </si>
  <si>
    <t>HER1.1.1</t>
  </si>
  <si>
    <t>HER1.1.2</t>
  </si>
  <si>
    <t>ANG3</t>
  </si>
  <si>
    <t>RAD1</t>
  </si>
  <si>
    <t>VIS1.1</t>
  </si>
  <si>
    <t>VIS1.2</t>
  </si>
  <si>
    <t>VIS1.3</t>
  </si>
  <si>
    <t>VIS1.4</t>
  </si>
  <si>
    <t>VIS1.5</t>
  </si>
  <si>
    <t>GAE1.1</t>
  </si>
  <si>
    <t>NUK1</t>
  </si>
  <si>
    <t>URO1.1</t>
  </si>
  <si>
    <t>URO1.1.1</t>
  </si>
  <si>
    <t>URO1.1.2</t>
  </si>
  <si>
    <t>URO1.1.3</t>
  </si>
  <si>
    <t>URO1.1.4</t>
  </si>
  <si>
    <t>Bachelor of Science</t>
  </si>
  <si>
    <t>ECMO</t>
  </si>
  <si>
    <t>etc.</t>
  </si>
  <si>
    <t>et cetera</t>
  </si>
  <si>
    <t>FMH</t>
  </si>
  <si>
    <t>ICD</t>
  </si>
  <si>
    <t>MTR</t>
  </si>
  <si>
    <t>medizinisch-technische Radiologie</t>
  </si>
  <si>
    <t>URO1.1.8</t>
  </si>
  <si>
    <t>HAE3</t>
  </si>
  <si>
    <t>HAE4</t>
  </si>
  <si>
    <t>BEW1</t>
  </si>
  <si>
    <t>BEW2</t>
  </si>
  <si>
    <t>ERCP</t>
  </si>
  <si>
    <t>end.</t>
  </si>
  <si>
    <t>GAE1</t>
  </si>
  <si>
    <t>NEP1</t>
  </si>
  <si>
    <t>GEB1</t>
  </si>
  <si>
    <t>NEO1</t>
  </si>
  <si>
    <t>HAE1</t>
  </si>
  <si>
    <t>HAE2</t>
  </si>
  <si>
    <t>NEU1</t>
  </si>
  <si>
    <t>NEU2</t>
  </si>
  <si>
    <t>NEU3</t>
  </si>
  <si>
    <t>ANG1</t>
  </si>
  <si>
    <t>KAR1</t>
  </si>
  <si>
    <t>NEU1 + NCH1</t>
  </si>
  <si>
    <t>HAE1.1</t>
  </si>
  <si>
    <t>NEU1 + RAD1</t>
  </si>
  <si>
    <t xml:space="preserve">welcher Arzt ist in der Klinik bereits heute tätig? </t>
  </si>
  <si>
    <t>THO1 + END1
+ HNO1.2 + GAE1</t>
  </si>
  <si>
    <t>NCH2</t>
  </si>
  <si>
    <t>NCH3</t>
  </si>
  <si>
    <t>VIS1.4.1</t>
  </si>
  <si>
    <t>HER1.1.3</t>
  </si>
  <si>
    <t>HER1.1.4</t>
  </si>
  <si>
    <t>HER1.1.5</t>
  </si>
  <si>
    <t>TPL2</t>
  </si>
  <si>
    <t>TPL3</t>
  </si>
  <si>
    <t>TPL4</t>
  </si>
  <si>
    <t>TPL5</t>
  </si>
  <si>
    <t>TPL6</t>
  </si>
  <si>
    <t>TPL7</t>
  </si>
  <si>
    <t>NEO1.1.1.1</t>
  </si>
  <si>
    <t>AVA</t>
  </si>
  <si>
    <t>Visum</t>
  </si>
  <si>
    <t>GEF</t>
  </si>
  <si>
    <t>Gesundheitsdirektion Zürich</t>
  </si>
  <si>
    <t>Gesundheits- und Fürsorgedirektion Kanton Bern</t>
  </si>
  <si>
    <t>NEOG</t>
  </si>
  <si>
    <t>BPE/BP</t>
  </si>
  <si>
    <t>NCH1.1.1</t>
  </si>
  <si>
    <t>NCH1.1.1.1</t>
  </si>
  <si>
    <t>NCH1.1.2</t>
  </si>
  <si>
    <t>NCH1.1.3</t>
  </si>
  <si>
    <t>NCH2.1</t>
  </si>
  <si>
    <t>NEU4.2</t>
  </si>
  <si>
    <t>NEU4.1 + NEU4.2</t>
  </si>
  <si>
    <t>Definierte 
Soll-Anforderungen der 
Leistungsgruppen
hier: Fachärzte</t>
  </si>
  <si>
    <t>Definierte 
Soll-Anforderungen der 
Leistungsgruppen: Fachärzte</t>
  </si>
  <si>
    <r>
      <t xml:space="preserve">Fachärzte, die im Spital bereits </t>
    </r>
    <r>
      <rPr>
        <b/>
        <u/>
        <sz val="10"/>
        <color theme="1"/>
        <rFont val="Arial"/>
        <family val="2"/>
      </rPr>
      <t>heute</t>
    </r>
    <r>
      <rPr>
        <b/>
        <sz val="10"/>
        <color theme="1"/>
        <rFont val="Arial"/>
        <family val="2"/>
      </rPr>
      <t xml:space="preserve"> tätig sind</t>
    </r>
  </si>
  <si>
    <r>
      <t xml:space="preserve">zeitliche Verfügbarkeit </t>
    </r>
    <r>
      <rPr>
        <b/>
        <u/>
        <sz val="10"/>
        <color theme="1"/>
        <rFont val="Arial"/>
        <family val="2"/>
      </rPr>
      <t>(heute</t>
    </r>
    <r>
      <rPr>
        <b/>
        <sz val="10"/>
        <color theme="1"/>
        <rFont val="Arial"/>
        <family val="2"/>
      </rPr>
      <t>) des FA (Angaben Spital)</t>
    </r>
  </si>
  <si>
    <t>NCH1; NCH1.1</t>
  </si>
  <si>
    <t>NEU2; NEU2.1</t>
  </si>
  <si>
    <t>GAE1; GAE1.1</t>
  </si>
  <si>
    <t>HAE1; HAE1.1; HAE2; HAE3</t>
  </si>
  <si>
    <t>TB</t>
  </si>
  <si>
    <t>GEFA</t>
  </si>
  <si>
    <t>BEW7.2</t>
  </si>
  <si>
    <t>GYNT</t>
  </si>
  <si>
    <t>Tumorboards</t>
  </si>
  <si>
    <r>
      <t xml:space="preserve">Zeitliche Verfügbarkeit der Fachärzte, die im Spital bereits </t>
    </r>
    <r>
      <rPr>
        <b/>
        <u/>
        <sz val="10"/>
        <color theme="1"/>
        <rFont val="Arial"/>
        <family val="2"/>
      </rPr>
      <t>heute</t>
    </r>
    <r>
      <rPr>
        <b/>
        <sz val="10"/>
        <color theme="1"/>
        <rFont val="Arial"/>
        <family val="2"/>
      </rPr>
      <t xml:space="preserve"> tätig sind</t>
    </r>
  </si>
  <si>
    <t xml:space="preserve">
</t>
  </si>
  <si>
    <t xml:space="preserve">
</t>
  </si>
  <si>
    <t>PAL</t>
  </si>
  <si>
    <t>BEW7.1.1</t>
  </si>
  <si>
    <t>URO1.1.7</t>
  </si>
  <si>
    <t xml:space="preserve">BEW7.1 </t>
  </si>
  <si>
    <t>BEW7.2.1</t>
  </si>
  <si>
    <t>S:10</t>
  </si>
  <si>
    <t>RAD1 + NEU1
+ HNO1</t>
  </si>
  <si>
    <t xml:space="preserve">ANG1 + RAD1
</t>
  </si>
  <si>
    <t>S:20</t>
  </si>
  <si>
    <t>ANG3 + HER1.1</t>
  </si>
  <si>
    <t xml:space="preserve">GEF3 + NEU1
+ RAD1
</t>
  </si>
  <si>
    <t>S:100</t>
  </si>
  <si>
    <t>VIS1 + GEF1 +  ANG1 + RAD1</t>
  </si>
  <si>
    <t>S:30</t>
  </si>
  <si>
    <t>BEW8 + NEU1</t>
  </si>
  <si>
    <t>NEU1 +  PNE1
+ DER1 + BEW2
+ ANG1 + GAE1
+ KAR1</t>
  </si>
  <si>
    <t>ISO</t>
  </si>
  <si>
    <t>Tumor-
board</t>
  </si>
  <si>
    <r>
      <t xml:space="preserve">Fachärzte, die im Spital </t>
    </r>
    <r>
      <rPr>
        <b/>
        <u/>
        <sz val="10"/>
        <color rgb="FFFF00FF"/>
        <rFont val="Arial"/>
        <family val="2"/>
      </rPr>
      <t>ab SL 2022</t>
    </r>
    <r>
      <rPr>
        <b/>
        <sz val="10"/>
        <color theme="1"/>
        <rFont val="Arial"/>
        <family val="2"/>
      </rPr>
      <t xml:space="preserve"> tätig sind</t>
    </r>
  </si>
  <si>
    <r>
      <t xml:space="preserve">welcher Arzt ist in der Klinik </t>
    </r>
    <r>
      <rPr>
        <b/>
        <u/>
        <sz val="10"/>
        <color rgb="FFFF00FF"/>
        <rFont val="Arial"/>
        <family val="2"/>
      </rPr>
      <t>ab SL 2022</t>
    </r>
    <r>
      <rPr>
        <b/>
        <sz val="10"/>
        <color theme="1"/>
        <rFont val="Arial"/>
        <family val="2"/>
      </rPr>
      <t xml:space="preserve"> tätig?</t>
    </r>
  </si>
  <si>
    <t>Felder mit Änderungen zu ZH Anforderungen</t>
  </si>
  <si>
    <t>GER gelöscht</t>
  </si>
  <si>
    <t>RHE1 + NCH2</t>
  </si>
  <si>
    <t>https://www.swiss-icu-cert.ch/de/richtlinien.html</t>
  </si>
  <si>
    <t>Cure di base</t>
  </si>
  <si>
    <t>Pacchetto di base</t>
  </si>
  <si>
    <t>Sigla</t>
  </si>
  <si>
    <t>Gruppi di prestazioni</t>
  </si>
  <si>
    <t>Discipline</t>
  </si>
  <si>
    <t>Definizione</t>
  </si>
  <si>
    <t>Specializzazione FMH / Approfondimento</t>
  </si>
  <si>
    <t>Pronto soccorso</t>
  </si>
  <si>
    <t>Medicina intensiva</t>
  </si>
  <si>
    <t>Collegamenti</t>
  </si>
  <si>
    <t>solo in sede</t>
  </si>
  <si>
    <t>in sede o in cooperazione</t>
  </si>
  <si>
    <t>Numero minimo casi</t>
  </si>
  <si>
    <t>Altri requisiti</t>
  </si>
  <si>
    <t>Pacchetto di base chirurgia e medicina interna</t>
  </si>
  <si>
    <t>Gerarchie</t>
  </si>
  <si>
    <t>Pacchetto di base elettivo</t>
  </si>
  <si>
    <t>Prontezza</t>
  </si>
  <si>
    <t>Dermatologia</t>
  </si>
  <si>
    <t>Dermatologia oncologica</t>
  </si>
  <si>
    <t>Patologie dermatologiche severe</t>
  </si>
  <si>
    <t>Trattamento delle ferite</t>
  </si>
  <si>
    <t>Otorinolaringoiatria</t>
  </si>
  <si>
    <t>Otorinolaringoiatria (chirurgia ORL)</t>
  </si>
  <si>
    <t>Chirurgia cervico-facciale</t>
  </si>
  <si>
    <t>Chirurgia cervicale complessa (chirurgia tumorale interdisciplinare)</t>
  </si>
  <si>
    <t>Chirurgia allargata del naso e dei seni paranasali</t>
  </si>
  <si>
    <t xml:space="preserve">Chirurgia allargata del naso e dei seni paranasali con apertura della dura madre (chirurgia interdisciplinare craniale di base) </t>
  </si>
  <si>
    <t>(Otorinolaringoiatria con approfondimento in chirurgia cervico-facciale)</t>
  </si>
  <si>
    <t>Chirurgia dell'orecchio medio (timpanoplastica, chirurgia della mastoide, ossiculoplastica incl. Operazioni della staffa)</t>
  </si>
  <si>
    <t>(Otorinolaringoiatria)</t>
  </si>
  <si>
    <t>Chirurgia allargata dell'orecchio con orecchio interno e/o apertura della dura madre</t>
  </si>
  <si>
    <t>Impianti cocleari (CIMAS)</t>
  </si>
  <si>
    <t>Chirurgia della tiroide e delle paratiroidi</t>
  </si>
  <si>
    <t>(Otorinolaringoiatria)
(Chirurgia)</t>
  </si>
  <si>
    <t>Chirurgia maxillare</t>
  </si>
  <si>
    <t>Neurochirurgia craniale</t>
  </si>
  <si>
    <t>Neurochirurgia</t>
  </si>
  <si>
    <t>Neurochirurgia specializzata</t>
  </si>
  <si>
    <t>Trattamento di patologie  vascolari del SNC senza anomalie vascolari complesse (CIMAS)</t>
  </si>
  <si>
    <t>Trattamento di patologie  vascolari complesse del SNC (CIMAS)</t>
  </si>
  <si>
    <t>Neurochirurgia stereotassica funzionale (CIMAS)</t>
  </si>
  <si>
    <t>Neurochirurgia spinale</t>
  </si>
  <si>
    <t>(Neurochirurgia)</t>
  </si>
  <si>
    <t>Tumore intramidollare primario e secondario (CIMAS)</t>
  </si>
  <si>
    <t>Neurochirurgia periferica</t>
  </si>
  <si>
    <t>Neurologia</t>
  </si>
  <si>
    <t>(Neurologia)</t>
  </si>
  <si>
    <t>Tumore maligno secondario del sistema nervoso</t>
  </si>
  <si>
    <t>Tumore primario del sistema nervoso centrale (senza pazienti palliativi)</t>
  </si>
  <si>
    <t>Neurologia
Neurochirurgia</t>
  </si>
  <si>
    <t xml:space="preserve">Malattie cerebrovascolari </t>
  </si>
  <si>
    <t>Neurologia
Medicina interna generale</t>
  </si>
  <si>
    <t>Malattie cerebrovascolari presso Stroke Center (CIMAS)</t>
  </si>
  <si>
    <t>Epilettologia: diagnostica complessa</t>
  </si>
  <si>
    <t>Epilettologia: trattamento complesso</t>
  </si>
  <si>
    <t>Oftalmologia</t>
  </si>
  <si>
    <t>Strabologia</t>
  </si>
  <si>
    <t>Orbita, palpebre, apparato lacrimale</t>
  </si>
  <si>
    <t>Chirurgia specialistica della camera anteriore</t>
  </si>
  <si>
    <t>Cataratta</t>
  </si>
  <si>
    <t>Problemi al corpo vitreo e retina</t>
  </si>
  <si>
    <t>Organi interni</t>
  </si>
  <si>
    <t>Endocrinologia</t>
  </si>
  <si>
    <t>(Endocrinologia / Diabetologia)</t>
  </si>
  <si>
    <t>Gastroenterologia</t>
  </si>
  <si>
    <t>(Gastroenterologia)</t>
  </si>
  <si>
    <t>Gastroenterologia specialistica</t>
  </si>
  <si>
    <t>Chirurgia viscerale</t>
  </si>
  <si>
    <t>Chirurgia pancreatica maggiore (CIMAS)</t>
  </si>
  <si>
    <t>Chirurgia epatica maggiore (CIMAS)</t>
  </si>
  <si>
    <t>Chirurgia esofagea (CIMAS)</t>
  </si>
  <si>
    <t>Chirurgia bariatrica</t>
  </si>
  <si>
    <t>Chirurgia con approfondimento in chirurgia viscerale</t>
  </si>
  <si>
    <t>Chirurgia bariatrica specializzata (CIMAS)</t>
  </si>
  <si>
    <t>Chirurgia rettale bassa (CIMAS)</t>
  </si>
  <si>
    <t>Ematologia</t>
  </si>
  <si>
    <t>Linfomi aggressivi e leucemie acute</t>
  </si>
  <si>
    <t>Linfomi altamente aggressivi e leucemie acute con chemioterapie curative</t>
  </si>
  <si>
    <t>Linfomi indolenti e leucemie croniche</t>
  </si>
  <si>
    <t>Malattie mieloproliferative e sindromi mielodisplastiche</t>
  </si>
  <si>
    <t>Chirurgia vascolare dei vasi periferici (arteriosi)</t>
  </si>
  <si>
    <t>Interventi sui vasi periferici (arteriosi)</t>
  </si>
  <si>
    <t>Interventi e chirurgia vascolare dei vasi intra-addominali</t>
  </si>
  <si>
    <t>Chirurgia vascolare della carotide</t>
  </si>
  <si>
    <t>Interventi sulla carotide e sui vasi extracranici</t>
  </si>
  <si>
    <t>Radiologia interventistica (per i vasi solo diagnostica)</t>
  </si>
  <si>
    <t>Radiologia</t>
  </si>
  <si>
    <t>Chirurgia cardiaca semplice</t>
  </si>
  <si>
    <t>Cardiochirurgia e chirurgia vascolare con circolazione extracorporea (senza chirurgia coronarica)</t>
  </si>
  <si>
    <t>Chirurgia coronarica (BPAC)</t>
  </si>
  <si>
    <t>Cardiochirurgia congenita complessa</t>
  </si>
  <si>
    <t>Chirurgia e interventi all'aorta toracale</t>
  </si>
  <si>
    <t>Cardiologia interventistica (interventi coronarici)</t>
  </si>
  <si>
    <t>Cardiologia</t>
  </si>
  <si>
    <t>Elettrofisiologia (ablazioni)</t>
  </si>
  <si>
    <t>Nefrologia</t>
  </si>
  <si>
    <t>Nefrologia (insufficienza renale acuta e insufficienza renale cronica terminale)</t>
  </si>
  <si>
    <t>Urologia</t>
  </si>
  <si>
    <t>Urologia senza titolo di formazione approfondita "Urologia operatoria"</t>
  </si>
  <si>
    <t>(Urologia)</t>
  </si>
  <si>
    <t>Urologia con titolo di formazione approfondita "Urologia operatoria"</t>
  </si>
  <si>
    <t>(Urologia con approfondimento in urologia operativa)</t>
  </si>
  <si>
    <t>Prostatectomia radicale</t>
  </si>
  <si>
    <t>Chirurgia complessa dei reni (Nefrectomia per indicazione oncologica e nefrectomia parziale)</t>
  </si>
  <si>
    <t>Surrenalectomia isolata</t>
  </si>
  <si>
    <t>Impianto di uno sfintere urinario artificiale</t>
  </si>
  <si>
    <t>Nefrostomia percutanea con frammentazione dei calcoli</t>
  </si>
  <si>
    <t>Pneumologia</t>
  </si>
  <si>
    <t>(Pneumologia)</t>
  </si>
  <si>
    <t>Pneumologia con terapia respiratoria specialistica</t>
  </si>
  <si>
    <t>Valutazione prima o status dopo trapianto polmonare</t>
  </si>
  <si>
    <t>Polisonnografia</t>
  </si>
  <si>
    <t>Chirurgia toracica</t>
  </si>
  <si>
    <t>Neoplasie maligne del sistema respiratorio (resezione curativa tramite lobectomia / pneumonectomia)</t>
  </si>
  <si>
    <t>Chirurgia del mediastino</t>
  </si>
  <si>
    <t>Trapianti</t>
  </si>
  <si>
    <t>Trapianto cardiaco (CIMAS)</t>
  </si>
  <si>
    <t>Trapianto polmonare (CIMAS)</t>
  </si>
  <si>
    <t>Trapianto epatico (CIMAS)</t>
  </si>
  <si>
    <t>Trapianto pancreatico (CIMAS)</t>
  </si>
  <si>
    <t>Trapianto renale (CIMAS)</t>
  </si>
  <si>
    <t>Trapianto intestinale</t>
  </si>
  <si>
    <t>Trapianto della milza</t>
  </si>
  <si>
    <t>Apparato locomotore</t>
  </si>
  <si>
    <t>Chirurgia dell'apparato locomotore</t>
  </si>
  <si>
    <t>Ortopedia</t>
  </si>
  <si>
    <t>(Chirurgia ortopedica e traumatologia dell'apparato locomotore)</t>
  </si>
  <si>
    <t>Chirurgia della mano</t>
  </si>
  <si>
    <t>(Chirurgia della mano)</t>
  </si>
  <si>
    <t>Artroscopia della spalla e del gomito</t>
  </si>
  <si>
    <t>Artroscopia del ginocchio</t>
  </si>
  <si>
    <t>Ricostruzione dell'estremità superiore</t>
  </si>
  <si>
    <t>Ricostruzione dell'estremità inferiore</t>
  </si>
  <si>
    <t>Prima protesi dell'anca</t>
  </si>
  <si>
    <t>Sostituzione protesi dell'anca</t>
  </si>
  <si>
    <t>Prima protesi del ginocchio</t>
  </si>
  <si>
    <t>Sostituzione protesi del ginocchio</t>
  </si>
  <si>
    <t>Chirurgia della colonna vertebrale</t>
  </si>
  <si>
    <t>Chirurgia specialistica della colonna vertebrale</t>
  </si>
  <si>
    <t>Tumori ossei</t>
  </si>
  <si>
    <t>Chirurgia del plesso</t>
  </si>
  <si>
    <t>(Chirurgia della mano)
(Neurochirurgia)</t>
  </si>
  <si>
    <t>Reimpianti</t>
  </si>
  <si>
    <t>Reumatologia</t>
  </si>
  <si>
    <t>Reumatologia interdisciplinare</t>
  </si>
  <si>
    <t>Ginecologia</t>
  </si>
  <si>
    <t>(Ginecologia e ostetricia)</t>
  </si>
  <si>
    <t>Tumori ginecologici</t>
  </si>
  <si>
    <t>Centro di senologia riconosciuto e certificato</t>
  </si>
  <si>
    <t>Interventi nel contesto della transessualità</t>
  </si>
  <si>
    <t>Chirurgia plastica, ricostruttiva ed estetica
Ginecologia e ostetricia</t>
  </si>
  <si>
    <t>Ostetricia</t>
  </si>
  <si>
    <t>Ginecologia e ostetricia</t>
  </si>
  <si>
    <t>Ostetricia specialistica</t>
  </si>
  <si>
    <t>Assistenza di base ai neonati (dalla 35 0/7 settimana di gestazione e peso ≥2000g)</t>
  </si>
  <si>
    <t>Assistenza di base in ostetricia (dalla 35 0/7 settimana di gestazione e peso ≥2000g)</t>
  </si>
  <si>
    <t>Ostetricia (dalla 32 0/7 settimana di gestazione e peso ≥1250g)</t>
  </si>
  <si>
    <t>(Ginecologia e ostetricia)
(Pediatria)</t>
  </si>
  <si>
    <t>Neonatologia (dalla 32 0/7 settimana di gestazione e peso ≥1250g)</t>
  </si>
  <si>
    <t>Pediatria con approfondimento in neonatologia</t>
  </si>
  <si>
    <t>Neonatologia specializzata (dalla 28 0/7 settimana di gestazione e peso ≥ 1000g)</t>
  </si>
  <si>
    <t>Neonatologia altamente specializzata (&lt; 28 0/7 settimane di gestazione e peso &lt; 1000g)</t>
  </si>
  <si>
    <t>(Radio-) Oncologia</t>
  </si>
  <si>
    <t>Altro</t>
  </si>
  <si>
    <t>Oncologia</t>
  </si>
  <si>
    <t>(Oncologia medica)
(Medicina interna generale)</t>
  </si>
  <si>
    <t>Radio-Oncologia</t>
  </si>
  <si>
    <t>Radio-oncologia / radioterapia</t>
  </si>
  <si>
    <t>Medicina nucleare</t>
  </si>
  <si>
    <t>Chirurgia traumatologica (politrauma)</t>
  </si>
  <si>
    <t>Traumatologia grave</t>
  </si>
  <si>
    <t>Ustioni ampie (CIMAS)</t>
  </si>
  <si>
    <t>Pediatria</t>
  </si>
  <si>
    <t>Chirurgia pediatrica</t>
  </si>
  <si>
    <t>Discipline trasversali</t>
  </si>
  <si>
    <t>Chirurgia pediatrica di base</t>
  </si>
  <si>
    <t>Cure palliative specializzate</t>
  </si>
  <si>
    <t>Centro di competenza in cure palliative</t>
  </si>
  <si>
    <t>Medicina interna generale</t>
  </si>
  <si>
    <t>Cure somatico-acute a pazienti con dipendenze</t>
  </si>
  <si>
    <t>Medicina interna generale
(Psichiatria e psicoterapia)</t>
  </si>
  <si>
    <t>Stazione d'isolamento speciale</t>
  </si>
  <si>
    <t>Medicina interna generale (senza approfondimento)</t>
  </si>
  <si>
    <t>Medicina interna generale con approfondimento in geriatria</t>
  </si>
  <si>
    <t>Anestesiologia</t>
  </si>
  <si>
    <t>Angiologia</t>
  </si>
  <si>
    <t>Chirurgia (senza approfondimento)</t>
  </si>
  <si>
    <t>Chirurgia vascolare</t>
  </si>
  <si>
    <t>Dermatologia e venereologia</t>
  </si>
  <si>
    <t>Endocrinologia / diabetologia</t>
  </si>
  <si>
    <t>Ginecologia e ostetricia (senza approfondimento)</t>
  </si>
  <si>
    <t>Infettivologia</t>
  </si>
  <si>
    <t>Chirurgia orale e maxillo-facciale</t>
  </si>
  <si>
    <t>Pediatria (senza approfondimento)</t>
  </si>
  <si>
    <t>Chirurgia pediatrica (senza approfondimento)</t>
  </si>
  <si>
    <t>Oncologia medica</t>
  </si>
  <si>
    <t>Chirurgia ortopedica e traumatologia dell’apparato locomotore</t>
  </si>
  <si>
    <t>Otorinolaringoiatria (senza approfondimento)</t>
  </si>
  <si>
    <t>Otorinolaringoiatria con approfondimento in chirurgia cervico-facciale</t>
  </si>
  <si>
    <t>Chirurgia plastica, ricostruttiva ed estetica</t>
  </si>
  <si>
    <t>Psichiatria e psicoterapia</t>
  </si>
  <si>
    <t>Radiologia (senza approfondimento)</t>
  </si>
  <si>
    <t>Radiologia con approfondimento in neuroradiologia invasiva</t>
  </si>
  <si>
    <t>Urologia (senza approfondimento)</t>
  </si>
  <si>
    <t>Urologia con approfondimento in urologia operativa</t>
  </si>
  <si>
    <t>NCH1.1</t>
  </si>
  <si>
    <t>Valgono gli attuali requisiti della CIMAS</t>
  </si>
  <si>
    <t>ZG ha modificato, ma per il modulo ticinese è stato matenuta la definizione originale di ZH</t>
  </si>
  <si>
    <t>Registrazione del nome dell'operatore</t>
  </si>
  <si>
    <t>Possibilità di sorveglianza continua del paziente, d'intubazione e di ventilazione meccanica temporanea</t>
  </si>
  <si>
    <t>Trapianto allogenico di cellule staminali ematopoietiche (CIMAS)</t>
  </si>
  <si>
    <t>Endocrinologia ginecologica / presa in carico psichiatrica</t>
  </si>
  <si>
    <t>Requisti di qualità previsti per le case del parto</t>
  </si>
  <si>
    <t>In osservazione dei requisiti dell'UFSP in materia di radioprotezione</t>
  </si>
  <si>
    <t>Specializzazione</t>
  </si>
  <si>
    <t>Reperibilità</t>
  </si>
  <si>
    <t>oggi</t>
  </si>
  <si>
    <t>Volete candidarvi per questo gruppo di prestazioni?</t>
  </si>
  <si>
    <t>BEW1 o BEW2 o BEW3</t>
  </si>
  <si>
    <t>BEW1 o BEW2</t>
  </si>
  <si>
    <t>BEW1 o BEW2 o NCH2 o NCH3</t>
  </si>
  <si>
    <t>BEW1 o BEW2 o BEW3 o NCH3</t>
  </si>
  <si>
    <t>BEW1 o BEW2 o BEW3 e NCH3</t>
  </si>
  <si>
    <t>Numero minimo di casi</t>
  </si>
  <si>
    <t>Numero minimo</t>
  </si>
  <si>
    <t>Interni alla disciplina</t>
  </si>
  <si>
    <t>Con altre discipline</t>
  </si>
  <si>
    <t>Gerarchia</t>
  </si>
  <si>
    <t>Interdisciplinarità</t>
  </si>
  <si>
    <t xml:space="preserve">- Settore somatico-acuto - </t>
  </si>
  <si>
    <t>Istituto ospedaliero:</t>
  </si>
  <si>
    <t>Nome dell'istituto</t>
  </si>
  <si>
    <t>per la seguente sede:</t>
  </si>
  <si>
    <t>Nome della sede</t>
  </si>
  <si>
    <t>Indirizzo</t>
  </si>
  <si>
    <t>Divisione della salute pubblica</t>
  </si>
  <si>
    <t>Area di gestione sanitaria</t>
  </si>
  <si>
    <t>E-Mail: dss-ags@ti.ch</t>
  </si>
  <si>
    <t>Abbreviazioni</t>
  </si>
  <si>
    <t>Informazioni importanti relativi al modulo d'offerta</t>
  </si>
  <si>
    <t>Informazioni relative al modulo d'offerta</t>
  </si>
  <si>
    <t>Indice e abbreviazioni</t>
  </si>
  <si>
    <t>Indice</t>
  </si>
  <si>
    <t>Gruppi di prestazioni e requisiti</t>
  </si>
  <si>
    <t>Requisiti per il pronto soccorso</t>
  </si>
  <si>
    <t>Formulari di candidatura</t>
  </si>
  <si>
    <t>Pediatria e chirurgia pediatrica</t>
  </si>
  <si>
    <t>Associazione nazionale per lo sviluppo della qualità in ospedali e cliniche</t>
  </si>
  <si>
    <t>Cpv.</t>
  </si>
  <si>
    <t>Capoverso</t>
  </si>
  <si>
    <t>Articolo</t>
  </si>
  <si>
    <t>Ufficio federale della sanità pubblica</t>
  </si>
  <si>
    <t>UFSP</t>
  </si>
  <si>
    <t>Classificazione Svizzera degli interventi chirurgici e delle procedure</t>
  </si>
  <si>
    <t>Tomografia computerizzata</t>
  </si>
  <si>
    <t>TC</t>
  </si>
  <si>
    <t>Ossigenazione Extracorporea a Membrana</t>
  </si>
  <si>
    <t>endoscopico</t>
  </si>
  <si>
    <t>Colangio-pancreatografia endoscopica retrograda</t>
  </si>
  <si>
    <t>Associazione professionale dei medici svizzeri</t>
  </si>
  <si>
    <t>Ore</t>
  </si>
  <si>
    <t>Classificazione internazionale delle malattie (codici diagnostici)</t>
  </si>
  <si>
    <t>Intermediate Care (cure intermedie)</t>
  </si>
  <si>
    <t>incl.</t>
  </si>
  <si>
    <t>incluso</t>
  </si>
  <si>
    <t xml:space="preserve">CI </t>
  </si>
  <si>
    <t>Cure intense</t>
  </si>
  <si>
    <t>AI</t>
  </si>
  <si>
    <t>Assicurazione invalidità</t>
  </si>
  <si>
    <t>CIMAS</t>
  </si>
  <si>
    <t>Convenzione intercantonale relativa alla medicina altamente specializzata</t>
  </si>
  <si>
    <t>Cap.</t>
  </si>
  <si>
    <t>Capitolo</t>
  </si>
  <si>
    <t>Ordinanza sulle prestazioni del 29 settembre 1995</t>
  </si>
  <si>
    <t>Legge federale sull’assicurazione malattie del 18 marzo 1994</t>
  </si>
  <si>
    <t>OPre</t>
  </si>
  <si>
    <t>LAMal</t>
  </si>
  <si>
    <t>Ordinanza sull’assicurazione malattie del 27 giugno 1995</t>
  </si>
  <si>
    <t>OAMal</t>
  </si>
  <si>
    <t>GP</t>
  </si>
  <si>
    <t>Gruppo di prestazioni</t>
  </si>
  <si>
    <t>Assicurazione militare</t>
  </si>
  <si>
    <t>AM</t>
  </si>
  <si>
    <t>PS</t>
  </si>
  <si>
    <t>Assicurazione obbligatoria delle cure medico-sanitarie</t>
  </si>
  <si>
    <t>AOMS</t>
  </si>
  <si>
    <t>per anno</t>
  </si>
  <si>
    <t>SSAR</t>
  </si>
  <si>
    <t>SSMI</t>
  </si>
  <si>
    <t>Società svizzera di anestesiologia e rianimazione</t>
  </si>
  <si>
    <t>Società svizzera di anestesia pediatrica</t>
  </si>
  <si>
    <t>SSAP</t>
  </si>
  <si>
    <t>SSSSC</t>
  </si>
  <si>
    <t>Società Svizzera di ricerca sul sonno, medicina del sonno e cronobiologia</t>
  </si>
  <si>
    <t>AINF</t>
  </si>
  <si>
    <t>Assicurazione infortuni</t>
  </si>
  <si>
    <t>Formulari da compilare</t>
  </si>
  <si>
    <t>Informazioni redazionali</t>
  </si>
  <si>
    <t>Candidatura dell'istituto ospedaliero:</t>
  </si>
  <si>
    <t>Per la sede:</t>
  </si>
  <si>
    <t>Reperibilità e tempi di intervento (prontezza) dei medici specialisti</t>
  </si>
  <si>
    <t>Livello 1</t>
  </si>
  <si>
    <t>Livello 2</t>
  </si>
  <si>
    <t>Livello 3</t>
  </si>
  <si>
    <t>Informazioni di base e definizioni: specificazioni più dettagliate sono disponibili nei singoli fogli di lavoro</t>
  </si>
  <si>
    <t>Malattie delle dipendenze</t>
  </si>
  <si>
    <t>Requisiti specifici ai gruppi di prestazioni</t>
  </si>
  <si>
    <t>Ambiti</t>
  </si>
  <si>
    <t>Descrizione</t>
  </si>
  <si>
    <t>Numero di medici specialisti</t>
  </si>
  <si>
    <r>
      <t>1</t>
    </r>
    <r>
      <rPr>
        <sz val="10"/>
        <rFont val="Arial"/>
        <family val="2"/>
      </rPr>
      <t xml:space="preserve"> Una presenza continua in sede non è necessaria</t>
    </r>
  </si>
  <si>
    <t>Livello 4 ostetricia</t>
  </si>
  <si>
    <t>Testo libero</t>
  </si>
  <si>
    <t>Copertura medica</t>
  </si>
  <si>
    <t>Intervento del medico specialista</t>
  </si>
  <si>
    <t>Requisiti</t>
  </si>
  <si>
    <t>Livello 1
Unità di sorveglianza</t>
  </si>
  <si>
    <t>Condizioni supplementari</t>
  </si>
  <si>
    <t>testo libero</t>
  </si>
  <si>
    <t>Nella tabella seguente sono elencati i gruppi di prestazioni che non devono obbligatoriamente essere forniti all'interno dello stesso istituto, ma che possono essere garantiti anche attraverso delle cooperazioni con altri istituti ospedalieri (sedi).</t>
  </si>
  <si>
    <t xml:space="preserve">
Questi gruppi di prestazioni necessitano di una cooperazione…</t>
  </si>
  <si>
    <t xml:space="preserve">
… con i seguenti gruppi di prestazioni
(che possono essere forniti anche da altri istituti):</t>
  </si>
  <si>
    <t>Sigla del GP</t>
  </si>
  <si>
    <t>Sigla dei GP</t>
  </si>
  <si>
    <t>Di seguito sono elencati i gruppi di prestazioni per i quali sono stati definiti dei collegamenti che possono essere garantiti anche attraverso cooperazioni con altri istituti ospedalieri.</t>
  </si>
  <si>
    <t>Siete pregati, per ciascun gruppo di prestazioni sotto elencato, di specificare quali cooperazioni intendete effettuare e di specificare il nome del fornitore di prestazioni partner. Nel caso in cui per un determinato gruppo di prestazioni doveste garantire il collegamento all'interno del proprio istituto (in sede), siete pregati di specificarlo.</t>
  </si>
  <si>
    <t>Presupposto per:</t>
  </si>
  <si>
    <t>Definizione del GP</t>
  </si>
  <si>
    <t>Sigla e definizione del GP</t>
  </si>
  <si>
    <t>in sede?</t>
  </si>
  <si>
    <t>In caso di cooperazione: con quale istituto partner?</t>
  </si>
  <si>
    <t>in cooperazione (con altro istituto)?</t>
  </si>
  <si>
    <t>… per l'offerta dei seguenti gruppi di prestazioni</t>
  </si>
  <si>
    <t>BEW8: Chirurgia della colonna vertebrale</t>
  </si>
  <si>
    <t>Osservazioni:</t>
  </si>
  <si>
    <t>RHE1: Reumatologia</t>
  </si>
  <si>
    <t xml:space="preserve">NEU3: Malattie cerebrovascolari </t>
  </si>
  <si>
    <t>HNO2: Chirurgia della tiroide e delle paratiroidi</t>
  </si>
  <si>
    <t>VIS1.4: Chirurgia bariatrica</t>
  </si>
  <si>
    <t>URO1.1.4: Surrenalectomia isolata</t>
  </si>
  <si>
    <t>NUK1: Medicina nucleare</t>
  </si>
  <si>
    <t>GAE1: Gastroenterologia</t>
  </si>
  <si>
    <t>NEP1: Nefrologia (insufficienza renale acuta e insufficienza renale cronica terminale)</t>
  </si>
  <si>
    <t>GYNT: Tumori ginecologici</t>
  </si>
  <si>
    <t>GEF3: Chirurgia vascolare della carotide</t>
  </si>
  <si>
    <t>ANG3: Interventi sulla carotide e sui vasi extracranici</t>
  </si>
  <si>
    <t>PNE1: Pneumologia</t>
  </si>
  <si>
    <t>NCH2: Neurochirurgia spinale</t>
  </si>
  <si>
    <t>GEB1.1: Ostetricia (dalla 32 0/7 settimana di gestazione e peso ≥1250g)</t>
  </si>
  <si>
    <t>NEO1.1: Neonatologia (dalla 32 0/7 settimana di gestazione e peso ≥1250g)</t>
  </si>
  <si>
    <t>NEO1.1.1: Neonatologia specializzata (dalla 28 0/7 settimana di gestazione e peso ≥ 1000g)</t>
  </si>
  <si>
    <t>ONK1: Oncologia</t>
  </si>
  <si>
    <t>NEU2.1: Tumore primario del sistema nervoso centrale (senza pazienti palliativi)</t>
  </si>
  <si>
    <t>Es.</t>
  </si>
  <si>
    <t>no</t>
  </si>
  <si>
    <t>si</t>
  </si>
  <si>
    <t>In cooperazione con istituto partner</t>
  </si>
  <si>
    <t>Ospedale universitario ZH</t>
  </si>
  <si>
    <t>Disciplina</t>
  </si>
  <si>
    <t>TB necessario</t>
  </si>
  <si>
    <t>nel 2024</t>
  </si>
  <si>
    <t>Il TB  è disponibile?</t>
  </si>
  <si>
    <t>Tutti i medici specialisti sono in sede oppure vi sono delle cooperazioni con altri partner?</t>
  </si>
  <si>
    <t>In caso di cooperazione:
con quale partner è prevista?</t>
  </si>
  <si>
    <t>Requisiti per il TB:</t>
  </si>
  <si>
    <t>I TB possono di principio essere effettuati anche in cooperazione con altri istituti ospedalieri, a condizione che siano soddisfatti i seguenti requisiti:</t>
  </si>
  <si>
    <t>Ogni nuovo caso tumorale viene automaticamente presentato al TB al momento dell'ammissione del paziente presso l'istituto ospedaliero interessato.</t>
  </si>
  <si>
    <t>Tutti i medici specialisti definiti precedentemente devono obbligatoriamente partecipare regolarmente agli incontri del TB. Deve essere definito un piano di sostituzione dei medici specialisti.</t>
  </si>
  <si>
    <t>La riunione informativa con il paziente è effettuata dai medici specialisti competenti e autorizzati per i trattamenti raccomandati.</t>
  </si>
  <si>
    <t>Requisito</t>
  </si>
  <si>
    <t>Pacchetto di base (BP)</t>
  </si>
  <si>
    <t>Pacchetto di base elettivo (BPE)</t>
  </si>
  <si>
    <t>Prestazioni di base</t>
  </si>
  <si>
    <t>Offerta di prestazioni</t>
  </si>
  <si>
    <t>Medici specialisti e reparti degli istituti ospedalieri</t>
  </si>
  <si>
    <t>Laboratorio</t>
  </si>
  <si>
    <t>365 giorni all'anno; 24 ore su 24</t>
  </si>
  <si>
    <t>dalle 7:00 alle 17:00</t>
  </si>
  <si>
    <t>Radiologia con raggi X e TAC</t>
  </si>
  <si>
    <t xml:space="preserve">365 giorni all'anno; 24 ore su 24
Esame TAC effettuato in 30 minuti da un medico assistente in radiologia (minimo 2 anni d'esperienza come medico assistente in radiologia) o, in caso di necessità, dal medico specialista. </t>
  </si>
  <si>
    <t>Cooperazione con altro istituto/sede o con medico consulente</t>
  </si>
  <si>
    <t>Psichiatria o psicosomatica</t>
  </si>
  <si>
    <t>Pacchetto di base (BP)
si / no</t>
  </si>
  <si>
    <t>Pacchetto di base elettivo (BPE)
si / no</t>
  </si>
  <si>
    <t>RAD2</t>
  </si>
  <si>
    <t>Radiologia interventistica complessa</t>
  </si>
  <si>
    <t>Cardiologia e dispositivi</t>
  </si>
  <si>
    <t>KAR3 + KAR3.1</t>
  </si>
  <si>
    <t>KAR3</t>
  </si>
  <si>
    <t>KAR3.1</t>
  </si>
  <si>
    <t>Cardiologia interventistica (interventi strutturali)</t>
  </si>
  <si>
    <t>KAR3: Cardiologia interventistica (interventi coronarici)</t>
  </si>
  <si>
    <t>KAR3.1: Cardiologia interventistica (interventi strutturali)</t>
  </si>
  <si>
    <t>KAR2</t>
  </si>
  <si>
    <t>S: 100</t>
  </si>
  <si>
    <t>S: 50</t>
  </si>
  <si>
    <t>S: 75</t>
  </si>
  <si>
    <t>KAR3.1.1</t>
  </si>
  <si>
    <t>Cardiologia interventistica complessa (interventi strutturali)</t>
  </si>
  <si>
    <t>Cistectomia radicale (CIMAS)</t>
  </si>
  <si>
    <t>URO1.1.9</t>
  </si>
  <si>
    <t>S:10
(oppure 20 con ANG3)</t>
  </si>
  <si>
    <t>S:10
(oppure 20 con GEF3)</t>
  </si>
  <si>
    <t>BEW8.1.1</t>
  </si>
  <si>
    <t>Chirurgia complessa della colonna vertebrale</t>
  </si>
  <si>
    <t>GEBS</t>
  </si>
  <si>
    <t>Chirurgia traumatologica specializzata - traumi cranio-cerebrali (CIMAS)</t>
  </si>
  <si>
    <t>Geriatria acuta</t>
  </si>
  <si>
    <t>GER</t>
  </si>
  <si>
    <t>KAA</t>
  </si>
  <si>
    <t>Anestesia pediatrica "A"</t>
  </si>
  <si>
    <t>KAB</t>
  </si>
  <si>
    <t>KAC</t>
  </si>
  <si>
    <t>KAD</t>
  </si>
  <si>
    <t>Anestesia pediatrica "B"</t>
  </si>
  <si>
    <t>Anestesia pediatrica "C"</t>
  </si>
  <si>
    <t>Anestesia pediatrica "D"</t>
  </si>
  <si>
    <t>Interventi aperti alla valvola aortica</t>
  </si>
  <si>
    <t>Interventi aperti alla valvola mitrale</t>
  </si>
  <si>
    <t>Categoria di anestesia pediatrica</t>
  </si>
  <si>
    <t>I</t>
  </si>
  <si>
    <t>II</t>
  </si>
  <si>
    <t>III</t>
  </si>
  <si>
    <t>IV</t>
  </si>
  <si>
    <t>ASA</t>
  </si>
  <si>
    <t>Età</t>
  </si>
  <si>
    <t>dalla nascita</t>
  </si>
  <si>
    <t>dal periodo post neonatale</t>
  </si>
  <si>
    <t>dai 3 anni</t>
  </si>
  <si>
    <t>dai 6-12 anni</t>
  </si>
  <si>
    <t>tutti</t>
  </si>
  <si>
    <t>Malattie concomitanti</t>
  </si>
  <si>
    <t>Gruppi di prestazioni per l'anestesia pediatrica / Suddivisione per categorie</t>
  </si>
  <si>
    <t>Requisiti per i gruppi di prestazioni di anestesia pediatrica</t>
  </si>
  <si>
    <t>Personale</t>
  </si>
  <si>
    <t>Team di anestesia pediatrica (necessario fino ai 6 anni)</t>
  </si>
  <si>
    <t>Medico specialista</t>
  </si>
  <si>
    <t>Team specializzato in anestesia pediatrica</t>
  </si>
  <si>
    <t>Medico con specializzazione in anestesiologia in sede, team di anestesia pediatrica disponibile</t>
  </si>
  <si>
    <t>Medico con specializzazione in anestesiologia in sede entro 30 minuti</t>
  </si>
  <si>
    <t>Sorveglianza post anestesiologica specifica per bambini</t>
  </si>
  <si>
    <t>SOPs</t>
  </si>
  <si>
    <t>Unità di cure intense pediatriche (riconosciuta dalla SSMI) e sala risveglio specializzata per bambini</t>
  </si>
  <si>
    <t>Clinica pediatrica</t>
  </si>
  <si>
    <t>c. esiste una stretta collaborazione con un ospedale pediatrico.</t>
  </si>
  <si>
    <r>
      <t xml:space="preserve">Bambini senza malattie congenite e/o croniche </t>
    </r>
    <r>
      <rPr>
        <vertAlign val="superscript"/>
        <sz val="10"/>
        <rFont val="Arial"/>
        <family val="2"/>
      </rPr>
      <t>2</t>
    </r>
  </si>
  <si>
    <t>c. bambini con anomalie congenite completamente corrette ai quali sono state ristabilite integralmente le funzioni degli organi, le capacità generali e le capacità di sopportazione dell'anestesia.</t>
  </si>
  <si>
    <t>si / no</t>
  </si>
  <si>
    <t>a. bambini sani o bambini con malattie concomitanti per i quali il rischio perioperatorio non è accresciuto a causa delle malattie concomitanti;</t>
  </si>
  <si>
    <t>Pediatria (KINM):</t>
  </si>
  <si>
    <t>Chirurgia pediatrica di base (KINB):</t>
  </si>
  <si>
    <t>Per poter ottenere il mandato di prestazioni per la chirurgia pediatrica di base (KINB) devono essere soddisfatte le seguenti condizioni:</t>
  </si>
  <si>
    <t>Per informazioni potete raggiungerci ai seguenti recapiti:</t>
  </si>
  <si>
    <t>Cardiologia e cardiochirurgia</t>
  </si>
  <si>
    <t>Sistema nervoso e organi di senso</t>
  </si>
  <si>
    <t>Isolamento</t>
  </si>
  <si>
    <t xml:space="preserve">I centri di competenza per le cure palliative forniscono prestazioni specializzate in cure palliative. Queste comprendono i compiti specifici seguenti: </t>
  </si>
  <si>
    <t>Coordinamento intercantonale</t>
  </si>
  <si>
    <t>Sinergie con altri settori acuti</t>
  </si>
  <si>
    <t>Anestesia pediatrica</t>
  </si>
  <si>
    <t>Informazioni generali sul fornitore di prestazioni</t>
  </si>
  <si>
    <t>Persona con diritto di firma</t>
  </si>
  <si>
    <t>Nome e funzione della/e persona/e con diritto di firma:</t>
  </si>
  <si>
    <t>Data:</t>
  </si>
  <si>
    <t>Firma:</t>
  </si>
  <si>
    <t>Avete domande?</t>
  </si>
  <si>
    <t>dss-ags@ti.ch</t>
  </si>
  <si>
    <t xml:space="preserve">                </t>
  </si>
  <si>
    <t xml:space="preserve">                 </t>
  </si>
  <si>
    <t xml:space="preserve">                       </t>
  </si>
  <si>
    <t>Neonatologia</t>
  </si>
  <si>
    <t>1. Informazioni relative al modulo d'offerta</t>
  </si>
  <si>
    <t>Importante!</t>
  </si>
  <si>
    <t>Centro di competenza in geriatria acuta</t>
  </si>
  <si>
    <t>Ritorna al sommario</t>
  </si>
  <si>
    <t>a.</t>
  </si>
  <si>
    <t>b.</t>
  </si>
  <si>
    <t>c.</t>
  </si>
  <si>
    <t>d.</t>
  </si>
  <si>
    <t>e.</t>
  </si>
  <si>
    <r>
      <t xml:space="preserve">Per un </t>
    </r>
    <r>
      <rPr>
        <b/>
        <sz val="10"/>
        <rFont val="Arial"/>
        <family val="2"/>
      </rPr>
      <t>centro di competenza in geriatria acuta</t>
    </r>
    <r>
      <rPr>
        <sz val="10"/>
        <rFont val="Arial"/>
        <family val="2"/>
      </rPr>
      <t xml:space="preserve"> sono richiesti i seguenti requisiti minimi:</t>
    </r>
  </si>
  <si>
    <t>f.</t>
  </si>
  <si>
    <t>g.</t>
  </si>
  <si>
    <t>Per ogni letto di geriatria acuta occorre l'impiego di un medico specializzato in medicina interna generale con approfondimento in geriatria almeno del 5%. Per garantire una competenza geriatrica adeguata occorre che il medico specializzato sia in sede almeno tre giorni lavorativi (da lunedì a venerdì), per gli istituti ospedalieri / le sedi con più di 20 letti il medico specializzato deve essere in sede tutti i giorni lavorativi.</t>
  </si>
  <si>
    <t>MS</t>
  </si>
  <si>
    <t>LCAMal</t>
  </si>
  <si>
    <r>
      <t>Art. 63b Modalità di pianificazione</t>
    </r>
    <r>
      <rPr>
        <sz val="10"/>
        <rFont val="Arial"/>
        <family val="2"/>
      </rPr>
      <t xml:space="preserve">
La pianificazione è riferita alle prestazioni per quanto concerne gli ospedali somatici acuti e le case per partorienti, alle prestazioni o alle capacità per la riabilitazione e la cura di malattie psichiatriche in ospedale, alle capacità per le case di cura.</t>
    </r>
  </si>
  <si>
    <t>Legge sulla promozione della salute e il coordinamento sanitario (Legge sanitaria)</t>
  </si>
  <si>
    <r>
      <t xml:space="preserve">Art. 58 Sviluppo della qualità
</t>
    </r>
    <r>
      <rPr>
        <sz val="10"/>
        <rFont val="Arial"/>
        <family val="2"/>
      </rPr>
      <t>Il Consiglio federale stabilisce ogni quattro anni gli obiettivi in materia di garanzia e promozione della qualità delle prestazioni (sviluppo della qualità), dopo aver sentito le organizzazioni interessate. Può adeguare gli obiettivi durante il quadriennio se gli assunti di base utilizzati per stabilirli hanno subìto modifiche sostanziali.</t>
    </r>
  </si>
  <si>
    <r>
      <t xml:space="preserve">Art. 58a Principio
</t>
    </r>
    <r>
      <rPr>
        <vertAlign val="superscript"/>
        <sz val="10"/>
        <rFont val="Arial"/>
        <family val="2"/>
      </rPr>
      <t>1</t>
    </r>
    <r>
      <rPr>
        <sz val="10"/>
        <rFont val="Arial"/>
        <family val="2"/>
      </rPr>
      <t xml:space="preserve"> La pianificazione intesa a coprire il fabbisogno ai sensi dell’articolo 39 capoverso 1 lettera d della legge garantisce le cure ospedaliere in ospedale o in una casa per partorienti e le cure in una casa di cura agli abitanti dei Cantoni che effettuano la pianificazione.
</t>
    </r>
    <r>
      <rPr>
        <vertAlign val="superscript"/>
        <sz val="10"/>
        <rFont val="Arial"/>
        <family val="2"/>
      </rPr>
      <t>2</t>
    </r>
    <r>
      <rPr>
        <sz val="10"/>
        <rFont val="Arial"/>
        <family val="2"/>
      </rPr>
      <t xml:space="preserve"> È verificata periodicamente.</t>
    </r>
  </si>
  <si>
    <r>
      <t xml:space="preserve">Art. 58b Pianificazione del fabbisogno
</t>
    </r>
    <r>
      <rPr>
        <vertAlign val="superscript"/>
        <sz val="10"/>
        <rFont val="Arial"/>
        <family val="2"/>
      </rPr>
      <t>1</t>
    </r>
    <r>
      <rPr>
        <sz val="10"/>
        <rFont val="Arial"/>
        <family val="2"/>
      </rPr>
      <t xml:space="preserve"> I Cantoni determinano il fabbisogno secondo una procedura trasparente. Si basano in particolare su dati statistici fondati e su confronti e considerano segnatamente i fattori d’influenza rilevanti per la previsione del fabbisogno.
</t>
    </r>
    <r>
      <rPr>
        <vertAlign val="superscript"/>
        <sz val="10"/>
        <rFont val="Arial"/>
        <family val="2"/>
      </rPr>
      <t>2</t>
    </r>
    <r>
      <rPr>
        <sz val="10"/>
        <rFont val="Arial"/>
        <family val="2"/>
      </rPr>
      <t xml:space="preserve"> Determinano l’offerta utilizzata in istituti che non figurano nell’elenco da essi emanato ai sensi dell’articolo 39 capoverso 1 lettera e LAMal.
</t>
    </r>
    <r>
      <rPr>
        <vertAlign val="superscript"/>
        <sz val="10"/>
        <rFont val="Arial"/>
        <family val="2"/>
      </rPr>
      <t>3</t>
    </r>
    <r>
      <rPr>
        <sz val="10"/>
        <rFont val="Arial"/>
        <family val="2"/>
      </rPr>
      <t xml:space="preserve"> Determinano l’offerta da assicurare mediante l’inserimento nell’elenco di istituti cantonali ed extracantonali affinché la copertura del fabbisogno sia garantita. L’offerta da assicurare corrisponde al fabbisogno di cui al capoverso 1, dedotta l’offerta di cui al capoverso 2.
</t>
    </r>
    <r>
      <rPr>
        <vertAlign val="superscript"/>
        <sz val="10"/>
        <rFont val="Arial"/>
        <family val="2"/>
      </rPr>
      <t>4</t>
    </r>
    <r>
      <rPr>
        <sz val="10"/>
        <rFont val="Arial"/>
        <family val="2"/>
      </rPr>
      <t xml:space="preserve"> Nel determinare l’offerta da assicurare che figura nell’elenco, i Cantoni considerano in particolare:
a. l’economicità e la qualità della fornitura di prestazioni;
b. l’accesso dei pazienti alle cure entro un termine utile;
c. la disponibilità e la capacità dell’istituto ad adempiere il mandato di prestazioni.</t>
    </r>
  </si>
  <si>
    <r>
      <t xml:space="preserve">Art. 58c Modalità di pianificazione
</t>
    </r>
    <r>
      <rPr>
        <sz val="10"/>
        <rFont val="Arial"/>
        <family val="2"/>
      </rPr>
      <t>La pianificazione è:
a. riferita alle prestazioni per quanto concerne la copertura del fabbisogno degli assicurati negli ospedali per la cura di malattie somatiche acute e nelle case per partorienti;
b. riferita alle prestazioni o alle capacità per quanto concerne la copertura del fabbisogno degli assicurati per la riabilitazione o la cura di malattie psichiatriche in ospedale;
c. riferita alle capacità per quanto concerne la copertura del fabbisogno degli assicurati nelle case di cura</t>
    </r>
    <r>
      <rPr>
        <b/>
        <sz val="10"/>
        <rFont val="Arial"/>
        <family val="2"/>
      </rPr>
      <t>.</t>
    </r>
  </si>
  <si>
    <r>
      <rPr>
        <b/>
        <sz val="10"/>
        <rFont val="Arial"/>
        <family val="2"/>
      </rPr>
      <t>Art. 58d Valutazione dell’economicità e della qualità</t>
    </r>
    <r>
      <rPr>
        <sz val="10"/>
        <rFont val="Arial"/>
        <family val="2"/>
      </rPr>
      <t xml:space="preserve">
</t>
    </r>
    <r>
      <rPr>
        <vertAlign val="superscript"/>
        <sz val="10"/>
        <rFont val="Arial"/>
        <family val="2"/>
      </rPr>
      <t>1</t>
    </r>
    <r>
      <rPr>
        <sz val="10"/>
        <rFont val="Arial"/>
        <family val="2"/>
      </rPr>
      <t xml:space="preserve"> La valutazione dell’economicità degli ospedali e delle case per partorienti è effettuata segnatamente mediante confronti dei costi corretti per il grado di gravità. Per le case di cura l’economicità della fornitura di prestazioni dev’essere presa in considerazione in modo adeguato.
</t>
    </r>
    <r>
      <rPr>
        <vertAlign val="superscript"/>
        <sz val="10"/>
        <rFont val="Arial"/>
        <family val="2"/>
      </rPr>
      <t>2</t>
    </r>
    <r>
      <rPr>
        <sz val="10"/>
        <rFont val="Arial"/>
        <family val="2"/>
      </rPr>
      <t xml:space="preserve"> Nella valutazione della qualità degli istituti occorre in particolare esaminare se l’insieme dell’istituto adempie le esigenze seguenti:
a. disporre del necessario personale qualificato;
b. disporre di un adeguato sistema di gestione della qualità;
c. disporre di un sistema interno di rapporti e d’apprendimento appropriato e aver aderito a una rete di notifica di eventi indesiderabili uniforme a livello svizzero, per quanto tale rete esista;
d. disporre delle attrezzature che consentono di partecipare alle misurazioni nazionali della qualità;
e. disporre dell’attrezzatura per garantire la sicurezza delle terapie farmacologiche, in particolare mediante il rilevamento elettronico dei medicamenti prescritti e dispensati.
</t>
    </r>
    <r>
      <rPr>
        <vertAlign val="superscript"/>
        <sz val="10"/>
        <rFont val="Arial"/>
        <family val="2"/>
      </rPr>
      <t>3</t>
    </r>
    <r>
      <rPr>
        <sz val="10"/>
        <rFont val="Arial"/>
        <family val="2"/>
      </rPr>
      <t xml:space="preserve"> I risultati delle misurazioni della qualità condotte su scala nazionale possono essere utilizzati come criteri di selezione degli istituti. 
</t>
    </r>
    <r>
      <rPr>
        <vertAlign val="superscript"/>
        <sz val="10"/>
        <rFont val="Arial"/>
        <family val="2"/>
      </rPr>
      <t>4</t>
    </r>
    <r>
      <rPr>
        <sz val="10"/>
        <rFont val="Arial"/>
        <family val="2"/>
      </rPr>
      <t xml:space="preserve"> Nella valutazione degli ospedali occorre in particolare tener conto dello sfruttamento di sinergie, del numero minimo di casi e del potenziale di concentrazione di prestazioni al fine di rafforzare l’economicità e la qualità delle cure. 
</t>
    </r>
    <r>
      <rPr>
        <vertAlign val="superscript"/>
        <sz val="10"/>
        <rFont val="Arial"/>
        <family val="2"/>
      </rPr>
      <t>5</t>
    </r>
    <r>
      <rPr>
        <sz val="10"/>
        <rFont val="Arial"/>
        <family val="2"/>
      </rPr>
      <t xml:space="preserve"> La valutazione dell’economicità e della qualità può basarsi su valutazioni recenti di altri Cantoni.</t>
    </r>
  </si>
  <si>
    <r>
      <rPr>
        <b/>
        <sz val="10"/>
        <rFont val="Arial"/>
        <family val="2"/>
      </rPr>
      <t>Art. 58e Coordinamento intercantonale delle pianificazioni</t>
    </r>
    <r>
      <rPr>
        <sz val="10"/>
        <rFont val="Arial"/>
        <family val="2"/>
      </rPr>
      <t xml:space="preserve">
</t>
    </r>
    <r>
      <rPr>
        <vertAlign val="superscript"/>
        <sz val="10"/>
        <rFont val="Arial"/>
        <family val="2"/>
      </rPr>
      <t>1</t>
    </r>
    <r>
      <rPr>
        <sz val="10"/>
        <rFont val="Arial"/>
        <family val="2"/>
      </rPr>
      <t xml:space="preserve"> Per coordinare le loro pianificazioni secondo l’articolo 39 capoverso 2 LAMal i Cantoni devono segnatamente: 
a. analizzare le necessarie informazioni sui flussi di pazienti e scambiarle con i Cantoni interessati;
b. prendere in considerazione il potenziale di coordinamento con altri Cantoni per il rafforzamento dell’economicità e della qualità della fornitura di prestazioni in ospedale.
</t>
    </r>
    <r>
      <rPr>
        <vertAlign val="superscript"/>
        <sz val="10"/>
        <rFont val="Arial"/>
        <family val="2"/>
      </rPr>
      <t>2</t>
    </r>
    <r>
      <rPr>
        <sz val="10"/>
        <rFont val="Arial"/>
        <family val="2"/>
      </rPr>
      <t xml:space="preserve"> Ogni Cantone si coordina segnatamente con:
1. Cantoni in cui hanno sede uno o più istituti che figurano nel suo elenco o che è previsto di far figurare nel suo elenco;
2. i Cantoni nel cui elenco figurano uno o più istituti che hanno sede sul suo territorio o che prevedono di farvi figurare tali istituti;
3. i Cantoni in cui sono situati gli istituti nei quali un numero importante di assicurati provenienti dal suo territorio si fanno curare o presumibilmente si faranno curare;
4. i Cantoni di provenienza di un numero importante di assicurati che si fanno curare o presumibilmente si faranno curare in istituti con sede sul suo territorio;
5. altri Cantoni, se il coordinamento permette un rafforzamento dell’economicità e della qualità della fornitura di prestazioni in ospedale.</t>
    </r>
  </si>
  <si>
    <r>
      <t>Art. 63 Scopo e oggetto</t>
    </r>
    <r>
      <rPr>
        <sz val="10"/>
        <rFont val="Arial"/>
        <family val="2"/>
      </rPr>
      <t xml:space="preserve">
</t>
    </r>
    <r>
      <rPr>
        <vertAlign val="superscript"/>
        <sz val="10"/>
        <rFont val="Arial"/>
        <family val="2"/>
      </rPr>
      <t>1</t>
    </r>
    <r>
      <rPr>
        <sz val="10"/>
        <rFont val="Arial"/>
        <family val="2"/>
      </rPr>
      <t xml:space="preserve"> La pianificazione definisce l’offerta intesa a coprire il fabbisogno di cure della popolazione ai sensi dell’art. 39 LAMal.
</t>
    </r>
    <r>
      <rPr>
        <vertAlign val="superscript"/>
        <sz val="10"/>
        <rFont val="Arial"/>
        <family val="2"/>
      </rPr>
      <t>2</t>
    </r>
    <r>
      <rPr>
        <sz val="10"/>
        <rFont val="Arial"/>
        <family val="2"/>
      </rPr>
      <t xml:space="preserve"> La pianificazione presuppone la determinazione del fabbisogno di cure della popolazione del Cantone.</t>
    </r>
  </si>
  <si>
    <r>
      <t>Art. 63e Obbligo di ammissione</t>
    </r>
    <r>
      <rPr>
        <sz val="10"/>
        <rFont val="Arial"/>
        <family val="2"/>
      </rPr>
      <t xml:space="preserve">
</t>
    </r>
    <r>
      <rPr>
        <vertAlign val="superscript"/>
        <sz val="10"/>
        <rFont val="Arial"/>
        <family val="2"/>
      </rPr>
      <t>1</t>
    </r>
    <r>
      <rPr>
        <sz val="10"/>
        <rFont val="Arial"/>
        <family val="2"/>
      </rPr>
      <t xml:space="preserve"> Gli istituti con sede nel Cantone figuranti sull’elenco sono tenuti, nei limiti del loro mandato di prestazioni e delle loro capacità, a garantire la presa a carico di tutti gli assicurati domiciliati nel Cantone, in conformità al contratto quadro di cui all’art. 66h cpv. 2.
</t>
    </r>
    <r>
      <rPr>
        <vertAlign val="superscript"/>
        <sz val="10"/>
        <rFont val="Arial"/>
        <family val="2"/>
      </rPr>
      <t>2</t>
    </r>
    <r>
      <rPr>
        <sz val="10"/>
        <rFont val="Arial"/>
        <family val="2"/>
      </rPr>
      <t xml:space="preserve"> L’obbligo di ammissione risulta adempiuto se i pazienti con la sola assicurazione obbligatoria delle cure medico-sanitarie (AOMS) sono almeno il 50%.
</t>
    </r>
    <r>
      <rPr>
        <vertAlign val="superscript"/>
        <sz val="10"/>
        <rFont val="Arial"/>
        <family val="2"/>
      </rPr>
      <t>3</t>
    </r>
    <r>
      <rPr>
        <sz val="10"/>
        <rFont val="Arial"/>
        <family val="2"/>
      </rPr>
      <t xml:space="preserve"> Per gli assicurati domiciliati fuori Cantone, l’obbligo d’ammissione si applica soltanto nei limiti del mandato di prestazioni e nei casi d’urgenza.
</t>
    </r>
    <r>
      <rPr>
        <vertAlign val="superscript"/>
        <sz val="10"/>
        <rFont val="Arial"/>
        <family val="2"/>
      </rPr>
      <t>4</t>
    </r>
    <r>
      <rPr>
        <sz val="10"/>
        <rFont val="Arial"/>
        <family val="2"/>
      </rPr>
      <t xml:space="preserve"> Contro la violazione dell’obbligo di ammissione ai sensi dei cpv. 1 e 2 è data facoltà di segnalazione al Consiglio di Stato che decide i provvedimenti necessari, segnatamente le sanzioni di cui all’art. 66r.
</t>
    </r>
  </si>
  <si>
    <r>
      <t>Art. 66p Formazione non universitaria</t>
    </r>
    <r>
      <rPr>
        <sz val="10"/>
        <rFont val="Arial"/>
        <family val="2"/>
      </rPr>
      <t xml:space="preserve">
</t>
    </r>
    <r>
      <rPr>
        <vertAlign val="superscript"/>
        <sz val="10"/>
        <rFont val="Arial"/>
        <family val="2"/>
      </rPr>
      <t>1</t>
    </r>
    <r>
      <rPr>
        <sz val="10"/>
        <rFont val="Arial"/>
        <family val="2"/>
      </rPr>
      <t xml:space="preserve"> L’attività di formazione non universitaria è definita nel contratto quadro.
</t>
    </r>
    <r>
      <rPr>
        <vertAlign val="superscript"/>
        <sz val="10"/>
        <rFont val="Arial"/>
        <family val="2"/>
      </rPr>
      <t>2</t>
    </r>
    <r>
      <rPr>
        <sz val="10"/>
        <rFont val="Arial"/>
        <family val="2"/>
      </rPr>
      <t xml:space="preserve"> La sua esecuzione deve essere documentata e la sua remunerazione deve essere conforme alle disposizioni della presente legge e del contratto quadro.</t>
    </r>
  </si>
  <si>
    <r>
      <t>Art. 71 Norme generali</t>
    </r>
    <r>
      <rPr>
        <sz val="10"/>
        <rFont val="Arial"/>
        <family val="2"/>
      </rPr>
      <t xml:space="preserve">
</t>
    </r>
    <r>
      <rPr>
        <vertAlign val="superscript"/>
        <sz val="10"/>
        <rFont val="Arial"/>
        <family val="2"/>
      </rPr>
      <t>1</t>
    </r>
    <r>
      <rPr>
        <sz val="10"/>
        <rFont val="Arial"/>
        <family val="2"/>
      </rPr>
      <t xml:space="preserve"> I fornitori di prestazioni, o le loro organizzazioni, e gli assicuratori, o le loro organizzazioni, stipulano convenzioni concernenti le norme intese a garantire la qualità delle prestazioni.
</t>
    </r>
    <r>
      <rPr>
        <vertAlign val="superscript"/>
        <sz val="10"/>
        <rFont val="Arial"/>
        <family val="2"/>
      </rPr>
      <t>2</t>
    </r>
    <r>
      <rPr>
        <sz val="10"/>
        <rFont val="Arial"/>
        <family val="2"/>
      </rPr>
      <t xml:space="preserve"> Le norme di cui al cpv. 1 possono essere incluse nelle convenzioni tariffali.
</t>
    </r>
    <r>
      <rPr>
        <vertAlign val="superscript"/>
        <sz val="10"/>
        <rFont val="Arial"/>
        <family val="2"/>
      </rPr>
      <t>3</t>
    </r>
    <r>
      <rPr>
        <sz val="10"/>
        <rFont val="Arial"/>
        <family val="2"/>
      </rPr>
      <t xml:space="preserve"> Se stipulate in modo separato, le convenzioni relative alla garanzia di qualità concernenti il Cantone Ticino sono approvate dal Consiglio di Stato. L’atto di approvazione è pubblicato nel Bollettino ufficiale.</t>
    </r>
  </si>
  <si>
    <r>
      <t>Art. 79: Nozione e vigilanza</t>
    </r>
    <r>
      <rPr>
        <sz val="10"/>
        <rFont val="Arial"/>
        <family val="2"/>
      </rPr>
      <t xml:space="preserve">
</t>
    </r>
    <r>
      <rPr>
        <vertAlign val="superscript"/>
        <sz val="10"/>
        <rFont val="Arial"/>
        <family val="2"/>
      </rPr>
      <t>1</t>
    </r>
    <r>
      <rPr>
        <sz val="10"/>
        <rFont val="Arial"/>
        <family val="2"/>
      </rPr>
      <t xml:space="preserve"> Sono strutture sanitarie secondo questa legge gli immobili, i locali, i vani o gli ambienti, anche mobili:
a) ove sono distribuite o attuate, a pazienti degenti o ambulanti e ad animali prestazioni sanitarie diagnostiche e terapeutiche in vista della promozione, della protezione, del mantenimento o del ristabilimento della salute;
b) ove hanno luogo attività di produzione, di commercio o di distribuzione di medicamenti e specialità farmaceutiche, agenti terapeutici, principi attivi, materiale e attrezzature sanitarie, prestazioni analitiche, di accertamento diagnostico o terapeutiche, come pure di ogni altro bene o servizio assimilabile;
c) ove hanno luogo attività di ricerca o didattiche, di insegnamento e di apprendimento di conoscenze teoriche o pratiche sanitarie.
</t>
    </r>
  </si>
  <si>
    <r>
      <rPr>
        <vertAlign val="superscript"/>
        <sz val="10"/>
        <rFont val="Arial"/>
        <family val="2"/>
      </rPr>
      <t>2</t>
    </r>
    <r>
      <rPr>
        <sz val="10"/>
        <rFont val="Arial"/>
        <family val="2"/>
      </rPr>
      <t xml:space="preserve"> Il Dipartimento esercita la vigilanza sulle strutture, e sulle attività previste dal cpv. 1 e sui servizi che, pur non disponendo di una struttura o di attrezzature fisse, offrono le medesime prestazioni al domicilio degli utenti (servizi di assistenza e cura a domicilio).
Esso può segnatamente imporre l’adozione di tutti i provvedimenti e le misure atte a garantire le premesse di sicurezza per i pazienti, di qualità delle prestazioni, dei beni e dei servizi distribuiti, commerciati o prodotti nonché la validità dei diplomi e dei certificati distribuiti.
</t>
    </r>
    <r>
      <rPr>
        <vertAlign val="superscript"/>
        <sz val="10"/>
        <rFont val="Arial"/>
        <family val="2"/>
      </rPr>
      <t>3</t>
    </r>
    <r>
      <rPr>
        <sz val="10"/>
        <rFont val="Arial"/>
        <family val="2"/>
      </rPr>
      <t xml:space="preserve"> In particolare l’impiego di apparecchiature tecnico-scientifiche a tecnologia avanzata o che impiegano radiazioni ionizzanti è autorizzato solo se è accertata e documentata la disponibilità di operatori qualificati e competenti.
</t>
    </r>
    <r>
      <rPr>
        <vertAlign val="superscript"/>
        <sz val="10"/>
        <rFont val="Arial"/>
        <family val="2"/>
      </rPr>
      <t>4</t>
    </r>
    <r>
      <rPr>
        <sz val="10"/>
        <rFont val="Arial"/>
        <family val="2"/>
      </rPr>
      <t xml:space="preserve"> I responsabili delle strutture e dei servizi che distribuiscono prestazioni sanitarie o attuano terapie devono tenere, per ciascun paziente, la cartella sanitaria prevista dall’art. 67.</t>
    </r>
  </si>
  <si>
    <r>
      <t>Art. 80: a) autorizzazione</t>
    </r>
    <r>
      <rPr>
        <sz val="10"/>
        <rFont val="Arial"/>
        <family val="2"/>
      </rPr>
      <t xml:space="preserve">
</t>
    </r>
    <r>
      <rPr>
        <vertAlign val="superscript"/>
        <sz val="10"/>
        <rFont val="Arial"/>
        <family val="2"/>
      </rPr>
      <t>1</t>
    </r>
    <r>
      <rPr>
        <sz val="10"/>
        <rFont val="Arial"/>
        <family val="2"/>
      </rPr>
      <t xml:space="preserve"> Per l’esercizio di un ospedale, di una clinica, di un cronicario, di un convalescenziario, di una casa di cura o di riposo per anziani, di un istituto di riabilitazione e in genere per ogni altra struttura che distribuisca prestazioni sanitarie a pazienti degenti è necessaria l’autorizzazione del Consiglio di Stato.
</t>
    </r>
    <r>
      <rPr>
        <vertAlign val="superscript"/>
        <sz val="10"/>
        <rFont val="Arial"/>
        <family val="2"/>
      </rPr>
      <t>2</t>
    </r>
    <r>
      <rPr>
        <sz val="10"/>
        <rFont val="Arial"/>
        <family val="2"/>
      </rPr>
      <t xml:space="preserve"> Se le circostanze lo richiedono, il Consiglio di Stato può sottoporre ad autorizzazione anche altre strutture e servizi previsti dall’art. 79.
</t>
    </r>
    <r>
      <rPr>
        <vertAlign val="superscript"/>
        <sz val="10"/>
        <rFont val="Arial"/>
        <family val="2"/>
      </rPr>
      <t>3</t>
    </r>
    <r>
      <rPr>
        <sz val="10"/>
        <rFont val="Arial"/>
        <family val="2"/>
      </rPr>
      <t xml:space="preserve"> L’autorizzazione è concessa se sono ossequiati i requisiti di cui all’art. 81 di questa legge. È riservato il cpv. 2 dell’art. 102.
</t>
    </r>
    <r>
      <rPr>
        <vertAlign val="superscript"/>
        <sz val="10"/>
        <rFont val="Arial"/>
        <family val="2"/>
      </rPr>
      <t>4</t>
    </r>
    <r>
      <rPr>
        <sz val="10"/>
        <rFont val="Arial"/>
        <family val="2"/>
      </rPr>
      <t xml:space="preserve"> L’autorizzazione deve menzionare il campo d’attività, i limiti e le condizioni che ne hanno determinato la concessione.</t>
    </r>
  </si>
  <si>
    <r>
      <t>Art. 81: b) requisiti</t>
    </r>
    <r>
      <rPr>
        <sz val="10"/>
        <rFont val="Arial"/>
        <family val="2"/>
      </rPr>
      <t xml:space="preserve">
</t>
    </r>
    <r>
      <rPr>
        <vertAlign val="superscript"/>
        <sz val="10"/>
        <rFont val="Arial"/>
        <family val="2"/>
      </rPr>
      <t>1</t>
    </r>
    <r>
      <rPr>
        <sz val="10"/>
        <rFont val="Arial"/>
        <family val="2"/>
      </rPr>
      <t xml:space="preserve"> La concessione dell’autorizzazione d’esercizio è subordinata all’accertamento della disponibilità di una direzione sanitaria e amministrativa, di un numero adeguato di operatori sanitari, di strutture, servizi e attrezzature sanitarie, e di un’organizzazione interna atti a garantire le premesse di sicurezza dei pazienti, di qualità delle prestazioni e delle cure.
</t>
    </r>
    <r>
      <rPr>
        <vertAlign val="superscript"/>
        <sz val="10"/>
        <rFont val="Arial"/>
        <family val="2"/>
      </rPr>
      <t>2</t>
    </r>
    <r>
      <rPr>
        <sz val="10"/>
        <rFont val="Arial"/>
        <family val="2"/>
      </rPr>
      <t xml:space="preserve"> La disponibilità di cui al cpv. 1 sarà determinata dall’indirizzo e dal genere d’attività, dal numero, dall’età e dal grado di dipendenza degli ospiti nonché dal tipo di casistica curata.
</t>
    </r>
    <r>
      <rPr>
        <vertAlign val="superscript"/>
        <sz val="10"/>
        <rFont val="Arial"/>
        <family val="2"/>
      </rPr>
      <t>3</t>
    </r>
    <r>
      <rPr>
        <sz val="10"/>
        <rFont val="Arial"/>
        <family val="2"/>
      </rPr>
      <t xml:space="preserve"> Il Consiglio di Stato, può, in ogni tempo, chiudere o limitare l’attività di strutture sanitarie che non rispettano le condizioni che hanno determinato l’autorizzazione ed i requisiti necessari ad un regolare esercizio.
</t>
    </r>
    <r>
      <rPr>
        <vertAlign val="superscript"/>
        <sz val="10"/>
        <rFont val="Arial"/>
        <family val="2"/>
      </rPr>
      <t>4</t>
    </r>
    <r>
      <rPr>
        <sz val="10"/>
        <rFont val="Arial"/>
        <family val="2"/>
      </rPr>
      <t xml:space="preserve"> …
</t>
    </r>
    <r>
      <rPr>
        <vertAlign val="superscript"/>
        <sz val="10"/>
        <rFont val="Arial"/>
        <family val="2"/>
      </rPr>
      <t>5</t>
    </r>
    <r>
      <rPr>
        <sz val="10"/>
        <rFont val="Arial"/>
        <family val="2"/>
      </rPr>
      <t xml:space="preserve"> Il Dipartimento stabilisce il numero minimo di posti di formazione per categoria professionale per responsabile o servizio di ogni singolo istituto proporzionato alla dimensione e ai volumi di prestazioni dello stesso.</t>
    </r>
  </si>
  <si>
    <r>
      <t>Art. 32 Condizioni</t>
    </r>
    <r>
      <rPr>
        <sz val="10"/>
        <rFont val="Arial"/>
        <family val="2"/>
      </rPr>
      <t xml:space="preserve">
</t>
    </r>
    <r>
      <rPr>
        <vertAlign val="superscript"/>
        <sz val="10"/>
        <rFont val="Arial"/>
        <family val="2"/>
      </rPr>
      <t>1</t>
    </r>
    <r>
      <rPr>
        <sz val="10"/>
        <rFont val="Arial"/>
        <family val="2"/>
      </rPr>
      <t xml:space="preserve"> Le prestazioni di cui agli articoli 25–31 devono essere efficaci, appropriate ed economiche.
L’efficacia deve essere comprovata secondo metodi scientifici.
</t>
    </r>
    <r>
      <rPr>
        <vertAlign val="superscript"/>
        <sz val="10"/>
        <rFont val="Arial"/>
        <family val="2"/>
      </rPr>
      <t>2</t>
    </r>
    <r>
      <rPr>
        <sz val="10"/>
        <rFont val="Arial"/>
        <family val="2"/>
      </rPr>
      <t xml:space="preserve"> L’efficacia, l’appropriatezza e l’economicità delle prestazioni sono riesaminate periodicamente.
</t>
    </r>
  </si>
  <si>
    <t>Requisiti per l'assistenza al parto gestita dalle ostetriche in ospedale</t>
  </si>
  <si>
    <t>Requisiti strutturali</t>
  </si>
  <si>
    <t>Esempi di motivi per un trasferimento in ospedale o per un passaggio ad un parto assistito da un medico:</t>
  </si>
  <si>
    <t>si/no</t>
  </si>
  <si>
    <t>3.4 Requisiti per il pronto soccorso</t>
  </si>
  <si>
    <t>3.5 Requisiti per la medicina intensiva</t>
  </si>
  <si>
    <t>3.6 Collegamenti e cooperazioni</t>
  </si>
  <si>
    <t>3.7 Tumorboards (TB)</t>
  </si>
  <si>
    <t>3.8 Altri requisiti</t>
  </si>
  <si>
    <t>3.11 Pediatria e chirurgia pediatrica</t>
  </si>
  <si>
    <t>3.12 Anestesia pediatrica</t>
  </si>
  <si>
    <t>3.10 Candidatura per i gruppi di prestazioni</t>
  </si>
  <si>
    <t>Per i servizi di assistenza al parto in ospedale valgono i seguenti fattori d'inclusione:</t>
  </si>
  <si>
    <t>Criteri d'inclusione che necessitano di un chiarimento preventivo (fattori d'inclusione relativi)</t>
  </si>
  <si>
    <t>Di seguito s'illustra la struttura del modulo d'offerta. Per facilitarne la lettura si utilizzano i seguenti colori:</t>
  </si>
  <si>
    <t>Trasmissione del modulo d'offerta</t>
  </si>
  <si>
    <t>Pacchetto di base per fornitori di prestazioni elettive</t>
  </si>
  <si>
    <t>Conforme al gruppo di prestazioni</t>
  </si>
  <si>
    <t>Centro fibrosi cistica con personale multidisciplinare specializzato in fibrosi cistica (medico responsabile, fisioterapista, consulente nutrizionale, ecc.)</t>
  </si>
  <si>
    <t>Adesione alle direttive della Società Svizzera di Cardiologia sulla terapia tramite defibrillatore. Tenuta di un registro delle attività. Concetto specifico di collaborazione con HER1.1. Garanzia della presa in carico dei pazienti 24/24</t>
  </si>
  <si>
    <t>Alla discussione di team settimanale devono essere presenti i rappresentati di ogni disciplina terapeutica interessata.</t>
  </si>
  <si>
    <t>Dermatologia (incluse malattie sessualmente trasmissibili)</t>
  </si>
  <si>
    <t>Trapianto autologo di cellule staminali</t>
  </si>
  <si>
    <r>
      <t>Art. 41a Obbligo di ammissione degli ospedali figuranti nell'elenco</t>
    </r>
    <r>
      <rPr>
        <sz val="10"/>
        <rFont val="Arial"/>
        <family val="2"/>
      </rPr>
      <t xml:space="preserve">
</t>
    </r>
    <r>
      <rPr>
        <vertAlign val="superscript"/>
        <sz val="10"/>
        <rFont val="Arial"/>
        <family val="2"/>
      </rPr>
      <t>1</t>
    </r>
    <r>
      <rPr>
        <sz val="10"/>
        <rFont val="Arial"/>
        <family val="2"/>
      </rPr>
      <t xml:space="preserve"> Nei limiti dei loro mandati di prestazioni e delle loro capacità, gli ospedali figuranti nell’elenco sono tenuti a garantire la presa a carico di tutti gli assicurati domiciliati nel Cantone di ubicazione dell’ospedale (obbligo di ammissione).
</t>
    </r>
    <r>
      <rPr>
        <vertAlign val="superscript"/>
        <sz val="10"/>
        <rFont val="Arial"/>
        <family val="2"/>
      </rPr>
      <t>2</t>
    </r>
    <r>
      <rPr>
        <sz val="10"/>
        <rFont val="Arial"/>
        <family val="2"/>
      </rPr>
      <t xml:space="preserve"> Per gli assicurati domiciliati fuori del Cantone di ubicazione dell’ospedale figurante nell’elenco, l’obbligo di ammissione si applica soltanto nei limiti dei mandati di prestazioni e nei casi d’urgenza.
</t>
    </r>
    <r>
      <rPr>
        <vertAlign val="superscript"/>
        <sz val="10"/>
        <rFont val="Arial"/>
        <family val="2"/>
      </rPr>
      <t>3</t>
    </r>
    <r>
      <rPr>
        <sz val="10"/>
        <rFont val="Arial"/>
        <family val="2"/>
      </rPr>
      <t xml:space="preserve"> I Cantoni provvedono affinché l’obbligo di ammissione sia rispettato.</t>
    </r>
  </si>
  <si>
    <r>
      <t>Art. 63c Elenco e mandati</t>
    </r>
    <r>
      <rPr>
        <sz val="10"/>
        <rFont val="Arial"/>
        <family val="2"/>
      </rPr>
      <t xml:space="preserve">
</t>
    </r>
    <r>
      <rPr>
        <vertAlign val="superscript"/>
        <sz val="10"/>
        <rFont val="Arial"/>
        <family val="2"/>
      </rPr>
      <t>1</t>
    </r>
    <r>
      <rPr>
        <sz val="10"/>
        <rFont val="Arial"/>
        <family val="2"/>
      </rPr>
      <t xml:space="preserve"> Il Cantone riporta nell’elenco di cui all’art. 39 cpv. 1 lett. e e cpv. 3 LAMal gli istituti cantonali ed extracantonali necessari ad assicurare l’offerta secondo l’art. 63a e in conformità all’art. 63d cpv. 1-3.
</t>
    </r>
    <r>
      <rPr>
        <vertAlign val="superscript"/>
        <sz val="10"/>
        <rFont val="Arial"/>
        <family val="2"/>
      </rPr>
      <t>2</t>
    </r>
    <r>
      <rPr>
        <sz val="10"/>
        <rFont val="Arial"/>
        <family val="2"/>
      </rPr>
      <t xml:space="preserve"> Gli istituti che figurano sull’elenco ai sensi dell’art. 39 cpv. 1 lett. e e cpv. 3 LAMal sono ritenuti istituti di interesse pubblico e pertanto sono tenuti al rispetto dei requisiti alla base dell’attribuzione dei mandati richiamati nel relativo decreto pianificatorio e dei criteri strutturali e gestionali definiti dal Consiglio di Stato ai sensi dell’art. 63d cpv. 1 lett. a.
</t>
    </r>
    <r>
      <rPr>
        <vertAlign val="superscript"/>
        <sz val="10"/>
        <rFont val="Arial"/>
        <family val="2"/>
      </rPr>
      <t>3</t>
    </r>
    <r>
      <rPr>
        <sz val="10"/>
        <rFont val="Arial"/>
        <family val="2"/>
      </rPr>
      <t xml:space="preserve"> Il Cantone attribuisce un mandato di prestazioni agli istituti che figurano sull’elenco ai sensi dell’art. 39 cpv. 1 lett. e e cpv. 3 LAMal.
</t>
    </r>
    <r>
      <rPr>
        <vertAlign val="superscript"/>
        <sz val="10"/>
        <rFont val="Arial"/>
        <family val="2"/>
      </rPr>
      <t>4</t>
    </r>
    <r>
      <rPr>
        <sz val="10"/>
        <rFont val="Arial"/>
        <family val="2"/>
      </rPr>
      <t xml:space="preserve"> Il mandato definisce il ventaglio di prestazioni.
</t>
    </r>
    <r>
      <rPr>
        <vertAlign val="superscript"/>
        <sz val="10"/>
        <rFont val="Arial"/>
        <family val="2"/>
      </rPr>
      <t>5</t>
    </r>
    <r>
      <rPr>
        <sz val="10"/>
        <rFont val="Arial"/>
        <family val="2"/>
      </rPr>
      <t xml:space="preserve"> Il mandato può prevedere in particolare l’obbligo di predisporre un servizio di pronto soccorso.
</t>
    </r>
    <r>
      <rPr>
        <vertAlign val="superscript"/>
        <sz val="10"/>
        <rFont val="Arial"/>
        <family val="2"/>
      </rPr>
      <t>6</t>
    </r>
    <r>
      <rPr>
        <sz val="10"/>
        <rFont val="Arial"/>
        <family val="2"/>
      </rPr>
      <t xml:space="preserve"> I fornitori di prestazioni non possono trasferire o subdelegare a terzi i mandati a loro assegnati.
</t>
    </r>
    <r>
      <rPr>
        <vertAlign val="superscript"/>
        <sz val="10"/>
        <rFont val="Arial"/>
        <family val="2"/>
      </rPr>
      <t>7</t>
    </r>
    <r>
      <rPr>
        <sz val="10"/>
        <rFont val="Arial"/>
        <family val="2"/>
      </rPr>
      <t xml:space="preserve"> Agli ospedali non è permesso, al di fuori dei loro spazi, fornire o fare in modo che vengano fornite prestazioni mediche che rientrano nel mandato di prestazioni.</t>
    </r>
  </si>
  <si>
    <t>L'istituto dispone del necessario personale qualificato</t>
  </si>
  <si>
    <t>L'istituto dispone di un adeguato sistema di gestione della qualità</t>
  </si>
  <si>
    <t>L'istituto dispone delle attrezzature che consentono di partecipare alle misurazioni nazionali della qualità</t>
  </si>
  <si>
    <t>L'istituto dispone dell’attrezzatura per garantire la sicurezza delle terapie farmacologiche, in particolare mediante il rilevamento elettronico dei medicamenti prescritti e dispensati</t>
  </si>
  <si>
    <r>
      <t>A seconda del gruppo di prestazioni è richiesta la presenza di un medico con una specifica specializzazione (FMH o titolo estero equipollente). Almeno uno dei medici con la specializzazione indicata deve essere disponibile. A titolo d'esempio, nell'ambito internistico, a seconda delle necessità deve essere presente un medico internista e/o un medico specialista. La responsabilità di delegare dei trattamenti ad altri medici specialisti rimane dell'ospedale.</t>
    </r>
    <r>
      <rPr>
        <sz val="10"/>
        <color rgb="FFFF0000"/>
        <rFont val="Arial"/>
        <family val="2"/>
      </rPr>
      <t xml:space="preserve">
</t>
    </r>
  </si>
  <si>
    <t>Intervento del medico specialista in caso di necessità medica:
- anestesia (in sede)
- medicina intensiva (in sede)</t>
  </si>
  <si>
    <t>Osservazione per il supporto vitale extracorporeo:
l'utilizzo dell'ossigenazione extracorporea a membrana (ECMO) è consentito solo in concomitanza con un intervento di cardiochirurgia</t>
  </si>
  <si>
    <t>A) I fornitori di prestazioni che soddisfano i requisiti richiesti per una clinica pediatrica / reparto pediatrico possono candidarsi per i mandati di prestazioni in pediatria e chirurgia pediatrica.</t>
  </si>
  <si>
    <t>Tutti i bambini, compresi i bambini con malattie congenite o croniche</t>
  </si>
  <si>
    <r>
      <t>I &amp; II (III in determinate circostanze</t>
    </r>
    <r>
      <rPr>
        <vertAlign val="superscript"/>
        <sz val="10"/>
        <rFont val="Arial"/>
        <family val="2"/>
      </rPr>
      <t>1</t>
    </r>
    <r>
      <rPr>
        <sz val="10"/>
        <rFont val="Arial"/>
        <family val="2"/>
      </rPr>
      <t>)</t>
    </r>
  </si>
  <si>
    <t>Possibilità di sorveglianza  del bambino disponibile 24/24 (es: settore pediatrico e personale pediatrico qualificato)</t>
  </si>
  <si>
    <t>Settore per bambini e personale pediatrico qualificato in una sala risveglio generale</t>
  </si>
  <si>
    <t>Nessun requisito specifico</t>
  </si>
  <si>
    <t>Si</t>
  </si>
  <si>
    <t>b. non vi sono ulteriori malattie concomitanti rilevanti o anomalie congenite irrisolte e</t>
  </si>
  <si>
    <t>a. vi è un'esperienza chirurgica e anestesiologica e lo svolgimento regolare di interventi per un determinato quadro clinico che di per sé richiederebbe un livello ASA III;</t>
  </si>
  <si>
    <t>b. bambini con malattie croniche che non comportano limitazioni della capacità di sopportazione dell'anestesia, dello stato di salute generale, delle funzioni degli organi e delle capacità generali;</t>
  </si>
  <si>
    <t>trattamento da parte di un team geriatrico diretto da un medico specializzato (approfondimento FMH in geriatria);</t>
  </si>
  <si>
    <t>riunione settimanale del team con la partecipazione di tutte le categorie professionali con documentazione relativa alla settimana in corso, dei risultati e degli ulteriori obiettivi terapeutici;</t>
  </si>
  <si>
    <t>una contemporanea (continua o intermittente) attività diagnostica o terapeutica acuta va codificata separatamente;</t>
  </si>
  <si>
    <t>Il vostro istituto soddisfa i requisiti di cui sopra?</t>
  </si>
  <si>
    <r>
      <t>Il vostro istituto soddisfa</t>
    </r>
    <r>
      <rPr>
        <sz val="10"/>
        <rFont val="Arial"/>
        <family val="2"/>
      </rPr>
      <t xml:space="preserve"> i requisiti di cui sopra?</t>
    </r>
  </si>
  <si>
    <r>
      <t xml:space="preserve">Il vostro istituto soddisfa </t>
    </r>
    <r>
      <rPr>
        <sz val="10"/>
        <rFont val="Arial"/>
        <family val="2"/>
      </rPr>
      <t>i requisiti di cui sopra?</t>
    </r>
  </si>
  <si>
    <t>Il vostro istituto soddisfa i requisiti di cui sopra relativi al centro di competenza in cure palliative?</t>
  </si>
  <si>
    <t xml:space="preserve">Desiderate candidare il vostro istituto per un centro di competenza in cure palliative? </t>
  </si>
  <si>
    <t>L'assistenza alle partorienti è garantita dalle ostetriche in servizio 24 ore su 24, 365 giorni all'anno. La copertura è assicurata da ostetriche (almeno 6 ETP) titolari di un'autorizzazione di libero esercizio della professione o da un'équipe di ostetriche dell'ospedale.</t>
  </si>
  <si>
    <t>Corsi di formazione continua in rianimazione neonatale (almeno ogni due anni).</t>
  </si>
  <si>
    <t>Manuale di promozione della qualità aggiornato.</t>
  </si>
  <si>
    <t>L'attrezzatura medico tecnica deve consentire un'assistenza ostetrica sicura in qualsiasi situazione (travaglio normale, difficoltoso, urgenze, trasferimenti).</t>
  </si>
  <si>
    <t>Esecuzione di parti spontanei per i quali non sono previste complicazioni. All'interno del servizio l'ostetrica responsabile ha potere decisionale sul parto, sul periodo di puerperio e  sull'allattamento. L'elenco dei codici diagnostici e di trattamento attribuiti dalla sistematica SPLG 2023 ai gruppi di prestazione "GEBS" e rispettivamente "NEOG" sono consultabili sulla homepage della GD ZH.</t>
  </si>
  <si>
    <t>Esecuzione di parti singoli.</t>
  </si>
  <si>
    <t>Parti e assistenza ai neonati dalla 36 0/7 settimana di gestazione e un peso alla nascita di almeno 2000g.</t>
  </si>
  <si>
    <t>Trattamento delle lesioni perineali di 1° o 2° grado.</t>
  </si>
  <si>
    <t>Fattori di un servizio di assistenza al parto in ospedale</t>
  </si>
  <si>
    <t>Di seguito si elencano i criteri d'inclusione che necessitano di una valutazione da parte dell'ostetrica e del medico specialista o del ginecologo:</t>
  </si>
  <si>
    <t>gravidanza post-termine (dalla 42 0/7 settimana di gestazione);</t>
  </si>
  <si>
    <t>problemi pelvici (ad es. stato dopo frattura del bacino, lesioni del pavimento pelvico, anello pelvico incompleto);</t>
  </si>
  <si>
    <t>malattie del sangue o degli organi di produzione del sangue (inclusi i disturbi di coagulazione);</t>
  </si>
  <si>
    <t>infiammazioni croniche del tratto gastrointestinale (ad es. morbo di Crohn, colite ulcerosa);</t>
  </si>
  <si>
    <t>malattie autoimmuni o malattie genetiche;</t>
  </si>
  <si>
    <t>difetti cardiaci congeniti, malattie cardiache, stato dopo operazione cardiaca;</t>
  </si>
  <si>
    <t>malattie neurologiche;</t>
  </si>
  <si>
    <t>diabete controllato tramite dieta o diabete gestazionale;</t>
  </si>
  <si>
    <t>stato dopo interventi transmurali sull'utero (enucleazioni di miomi, taglio cesareo);</t>
  </si>
  <si>
    <t>stato dopo revisione della cervice (revisione della cavità uterina? Raschiamento?);</t>
  </si>
  <si>
    <t>polidramnios (possibile se i rischi fetali sono stati esclusi da una valutazione specialistica con ultrasuoni);</t>
  </si>
  <si>
    <t>L'ostetrica può rifiutarsi di assistere una gestante senza una valutazione previa da parte di un medico specialista o incluso qualora essa sia stata effettuata. L'ostetrica deve documentare la valutazione per iscritto.</t>
  </si>
  <si>
    <t>parto previsto prima della 36 0/7 settimana di gestazione (parto pre-termine previsto);</t>
  </si>
  <si>
    <t>anomalie di posizionamento (es: presentazione podalica se prevedibile);</t>
  </si>
  <si>
    <t>placenta previa, soprattutto la placenta increta/percreta (se rilevabile prima della nascita);</t>
  </si>
  <si>
    <t>malattie gravi concomitanti (es: stato dopo trapianto);</t>
  </si>
  <si>
    <t>abuso di alcol, oppiacei, cocaina o altre sostanze;</t>
  </si>
  <si>
    <t>parto gemellare o plurigemellare.</t>
  </si>
  <si>
    <t>Criteri d'esclusione per un servizio di assistenza al parto in ospedale</t>
  </si>
  <si>
    <t xml:space="preserve">Criteri d'esclusione: </t>
  </si>
  <si>
    <t>rottura delle membrane &gt; 48h senza progresso del parto</t>
  </si>
  <si>
    <t>desiderio della gestante</t>
  </si>
  <si>
    <t>esordio di preeclampsia (gestosi) all'ammissione o presenza di preeclampsia.</t>
  </si>
  <si>
    <t>Esistono ulteriori contratti/accordi con altri Cantoni o altri fornitori di prestazioni? Se sì, quali?</t>
  </si>
  <si>
    <t>L'istituto/la sede oggetto della candidatura dispone di mandati di prestazioni nella psichiatria stazionaria e/o nella riabilitazione stazionaria? Se sì, quali?</t>
  </si>
  <si>
    <t>Intende candidare l'istituto/la sede per un mandato di prestazioni nella psichiatria stazionaria e/o nella riabilitazione stazionaria? Se sì, quali?</t>
  </si>
  <si>
    <t>Grazie per la partecipazione!</t>
  </si>
  <si>
    <t>Eventuali domande possono essere inoltrare a:</t>
  </si>
  <si>
    <r>
      <t xml:space="preserve">Il modulo d'offerta deve essere caricato in versione elettronica sulla piattaforma mft ma deve </t>
    </r>
    <r>
      <rPr>
        <u/>
        <sz val="10"/>
        <rFont val="Arial"/>
        <family val="2"/>
      </rPr>
      <t>anche</t>
    </r>
    <r>
      <rPr>
        <sz val="10"/>
        <rFont val="Arial"/>
        <family val="2"/>
      </rPr>
      <t xml:space="preserve"> essere trasmesso in formato cartaceo.</t>
    </r>
  </si>
  <si>
    <t>Vi chiediamo di assicurarvi che la documentazione per la candidatura nella sua versione elettronica corrisponde a quella cartacea.</t>
  </si>
  <si>
    <t>Grigio: mandati di prestazioni di competenza della Convenzione intercantonale sulla medicina altamente specializzata (CIMAS).</t>
  </si>
  <si>
    <t xml:space="preserve">L'istituto effettua già ad oggi dei semplici interventi chirurgici su bambini altrimenti sani? </t>
  </si>
  <si>
    <r>
      <rPr>
        <b/>
        <sz val="10"/>
        <color theme="0"/>
        <rFont val="Arial"/>
        <family val="2"/>
      </rPr>
      <t>Una cooperazione per i seguenti gruppi di prestazioni è la condizione minima…</t>
    </r>
    <r>
      <rPr>
        <sz val="10"/>
        <color theme="0"/>
        <rFont val="Arial"/>
        <family val="2"/>
      </rPr>
      <t xml:space="preserve">
</t>
    </r>
    <r>
      <rPr>
        <sz val="8"/>
        <color theme="0"/>
        <rFont val="Arial"/>
        <family val="2"/>
      </rPr>
      <t>(gruppi di prestazioni necessari)</t>
    </r>
  </si>
  <si>
    <r>
      <t xml:space="preserve">Il vostro istituto soddisfa </t>
    </r>
    <r>
      <rPr>
        <b/>
        <sz val="10"/>
        <color theme="0"/>
        <rFont val="Arial"/>
        <family val="2"/>
      </rPr>
      <t>attualmente</t>
    </r>
    <r>
      <rPr>
        <sz val="10"/>
        <color theme="0"/>
        <rFont val="Arial"/>
        <family val="2"/>
      </rPr>
      <t xml:space="preserve"> i requisiti di cui sopra?</t>
    </r>
  </si>
  <si>
    <r>
      <t xml:space="preserve">Requisito </t>
    </r>
    <r>
      <rPr>
        <b/>
        <sz val="10"/>
        <color theme="0"/>
        <rFont val="Arial"/>
        <family val="2"/>
      </rPr>
      <t>attualmente</t>
    </r>
    <r>
      <rPr>
        <sz val="10"/>
        <color theme="0"/>
        <rFont val="Arial"/>
        <family val="2"/>
      </rPr>
      <t xml:space="preserve"> già soddisfatto?</t>
    </r>
  </si>
  <si>
    <r>
      <t xml:space="preserve">BAS </t>
    </r>
    <r>
      <rPr>
        <b/>
        <sz val="10"/>
        <color theme="0"/>
        <rFont val="Arial"/>
        <family val="2"/>
      </rPr>
      <t>heute</t>
    </r>
  </si>
  <si>
    <r>
      <t xml:space="preserve">BAS </t>
    </r>
    <r>
      <rPr>
        <b/>
        <sz val="10"/>
        <color theme="0"/>
        <rFont val="Arial"/>
        <family val="2"/>
      </rPr>
      <t>SL 2024</t>
    </r>
  </si>
  <si>
    <r>
      <t xml:space="preserve">Reperibilità </t>
    </r>
    <r>
      <rPr>
        <b/>
        <sz val="10"/>
        <color theme="0"/>
        <rFont val="Arial"/>
        <family val="2"/>
      </rPr>
      <t>oggi</t>
    </r>
  </si>
  <si>
    <t>Assistenza medica 24 ore su 24 in sede</t>
  </si>
  <si>
    <t>Gestione dell'igiene ospedaliera</t>
  </si>
  <si>
    <t>Rete di cura integrata</t>
  </si>
  <si>
    <t>Gestione del rischio clinico</t>
  </si>
  <si>
    <t>6501 Bellinzona</t>
  </si>
  <si>
    <t>Tel: 091 814 30 37</t>
  </si>
  <si>
    <t>3. Formulari di candidatura</t>
  </si>
  <si>
    <t>1.</t>
  </si>
  <si>
    <t>2.</t>
  </si>
  <si>
    <t>3.</t>
  </si>
  <si>
    <t>4.</t>
  </si>
  <si>
    <t>5.</t>
  </si>
  <si>
    <t>Casa del parto (dalla 36 0/7 settimana di gestazione)</t>
  </si>
  <si>
    <t>Assistenza di base a neonati in casa del parto (dalla 36 0/7 settimana di gestazione e peso ≥ 2000 g)</t>
  </si>
  <si>
    <t>Servizio a conduzione ostetrica di assistenza al parto in ospedale (dalla 36 0/7 settimana di gestazione)</t>
  </si>
  <si>
    <t>I servizi di assistenza al parto dispongono di apparecchiature, materiali e medicamenti facilmente accessibili, necessari per:
- la visita e il monitoraggio della madre e del feto;
- l'assistenza durante il travaglio, compreso il trattamento delle lacerazioni perineali e il trattamento dell'atonia uterina;
- la visita, il trattamento e se necessario la rianimazione del neonato;
- l'esecuzione dello screening e del monitoraggio continuo del neonato;
- la somministrazione di ossigeno alla madre o al neonato in caso di necessità;
- l'accesso intravenoso.</t>
  </si>
  <si>
    <t>Il servizio a conduzione ostetrica di assistenza al parto in ospedale (GEBS) deve essere integrato nell'infrastruttura ospedaliera esistente come "reparto di assistenza al parto" o integrato in un reparto di maternità già esistente. Come variante alternativa, questo mandato di prestazione può essere attribuito a una casa del parto situata all'interno o in uno spazio adiacente all'ospedale. La sicurezza deve essere garantita in modo ottimale e devono essere tenuti in considerazione i criteri di economicità, di appropriatezza e di efficacia delle prestazioni sanciti dalla LAMal.</t>
  </si>
  <si>
    <t>Di seguito sono elencati i requisiti richiesti per i mandati di prestazioni GEBS - Servizio di assistenza al parto gestita dalle ostetriche in ospedale e NEOG - Assistenza di base a neonati in casa del parto</t>
  </si>
  <si>
    <t>Le linee guida di presa in carico delle pazienti  (comprese in situazioni d'emergenza) sono definite per iscritto congiuntamente da ostetriche e medici. Le procedure devono essere definite chiaramente, in particolare il parto assistito da ostetriche sotto responsabilità medica. Le linee guida di cui sopra sono regolarmente aggiornate e devono essere accessibili a tutti.</t>
  </si>
  <si>
    <t>A favore della qualità delle cure è creato un database relativo alle procedure di parto e del periodo di puerperio. Esso viene valutato regolarmente.</t>
  </si>
  <si>
    <t>Presente</t>
  </si>
  <si>
    <t>Presenti</t>
  </si>
  <si>
    <t>Medicina di base (BPM)
si / no</t>
  </si>
  <si>
    <t>Medicina interna generale (BPM)</t>
  </si>
  <si>
    <t>BPM</t>
  </si>
  <si>
    <t>3.9: Pacchetto di base necessario</t>
  </si>
  <si>
    <t>3.4: Pronto soccorso (PS)</t>
  </si>
  <si>
    <t>3.3: Specializzazione e reperibilità</t>
  </si>
  <si>
    <t>3.5: Cure intense (CI)</t>
  </si>
  <si>
    <t>3.6: Cooperazione</t>
  </si>
  <si>
    <t>3.7: Tumorboard (TB)</t>
  </si>
  <si>
    <t>3.8: Altri requisiti</t>
  </si>
  <si>
    <r>
      <rPr>
        <sz val="10"/>
        <rFont val="Arial"/>
        <family val="2"/>
      </rPr>
      <t xml:space="preserve">Di seguito sono indicati il </t>
    </r>
    <r>
      <rPr>
        <b/>
        <sz val="10"/>
        <rFont val="Arial"/>
        <family val="2"/>
      </rPr>
      <t>campo d'applicazione e la procedura di verifica della sua candidatura</t>
    </r>
    <r>
      <rPr>
        <sz val="10"/>
        <rFont val="Arial"/>
        <family val="2"/>
      </rPr>
      <t>:</t>
    </r>
  </si>
  <si>
    <t>3.2 Requisiti minimi di qualità</t>
  </si>
  <si>
    <t>Requisiti minimi di qualità (art. 58d OAMal)</t>
  </si>
  <si>
    <t>Requisiti minimi di qualità per l'ambito somatico acuto</t>
  </si>
  <si>
    <t>Requisito già soddisfatto?</t>
  </si>
  <si>
    <t>Struttura del modulo di offerta</t>
  </si>
  <si>
    <r>
      <t>Per rispondere alle domande avete a disposizione le celle evidenziate in giallo. Gli altri campi sono bloccati. In questo modo siamo in grado di importare direttamente le vostre informazioni e di evitare errori di trascrizione. I</t>
    </r>
    <r>
      <rPr>
        <b/>
        <sz val="10"/>
        <rFont val="Arial"/>
        <family val="2"/>
      </rPr>
      <t xml:space="preserve"> campi lasciati vuoti</t>
    </r>
    <r>
      <rPr>
        <sz val="10"/>
        <rFont val="Arial"/>
        <family val="2"/>
      </rPr>
      <t xml:space="preserve"> verranno interpretati come una</t>
    </r>
    <r>
      <rPr>
        <b/>
        <sz val="10"/>
        <rFont val="Arial"/>
        <family val="2"/>
      </rPr>
      <t xml:space="preserve"> risposta negativa</t>
    </r>
    <r>
      <rPr>
        <sz val="10"/>
        <rFont val="Arial"/>
        <family val="2"/>
      </rPr>
      <t>.</t>
    </r>
  </si>
  <si>
    <r>
      <t xml:space="preserve">Infine vi rendiamo attenti che  l'ottenimento di un mandato di prestazione obbliga a fornire a tutti i pazienti le prestazioni in esso definite. Ciò significa che in ogni momento deve poter essere disponibile anche il personale specializzato e l'infrastruttura medico-tecnica necessaria per poter offrire tutte le prestazioni definite nel mandato di prestazione. Una </t>
    </r>
    <r>
      <rPr>
        <b/>
        <sz val="10"/>
        <rFont val="Arial"/>
        <family val="2"/>
      </rPr>
      <t>limitazione dell'offerta</t>
    </r>
    <r>
      <rPr>
        <sz val="10"/>
        <rFont val="Arial"/>
        <family val="2"/>
      </rPr>
      <t xml:space="preserve"> di prestazioni all'interno dei gruppi di prestazioni</t>
    </r>
    <r>
      <rPr>
        <b/>
        <sz val="10"/>
        <rFont val="Arial"/>
        <family val="2"/>
      </rPr>
      <t xml:space="preserve"> non è consentita</t>
    </r>
    <r>
      <rPr>
        <sz val="10"/>
        <rFont val="Arial"/>
        <family val="2"/>
      </rPr>
      <t>.</t>
    </r>
  </si>
  <si>
    <t>2. La sistematica SPLG nell'ambito somatico acuto</t>
  </si>
  <si>
    <t xml:space="preserve">La versione attuale del Grouper cosi come l'assegnazione dei codici ICD e CHOP ai vari gruppi di prestazioni sono disponibili sulla pagina web della GD-ZH:
</t>
  </si>
  <si>
    <t>Siete pregati di rispondere alle domande elencate nei FL seguenti:</t>
  </si>
  <si>
    <r>
      <t xml:space="preserve">- </t>
    </r>
    <r>
      <rPr>
        <b/>
        <sz val="10"/>
        <color theme="0"/>
        <rFont val="Arial"/>
        <family val="2"/>
      </rPr>
      <t xml:space="preserve">Candidatura per i gruppi di prestazioni </t>
    </r>
    <r>
      <rPr>
        <sz val="10"/>
        <color theme="0"/>
        <rFont val="Arial"/>
        <family val="2"/>
      </rPr>
      <t>(FL 3.10)</t>
    </r>
  </si>
  <si>
    <t>Facciamo riferimento all'intero testo che, per questioni di spazio, rinunciamo a riproporre per intero in questo FL.</t>
  </si>
  <si>
    <t>Per alcune discipline è necessaria un'ulteriore valutazione post-operatoria da parte del TB (es: valutazione dei risultati istologici del tessuto rimosso per la definizione di eventuali ulteriori trattamenti o per il controllo dell'esito del trattamento effettuato).</t>
  </si>
  <si>
    <t>Per questi gruppi di prestazioni, si pretende che tutti i medici specialisti coinvolti prendano parte al TB  (presenza possibile anche in videoconferenza) e che al termine della riunione venga definita una  raccomandazione specifica per ogni caso discusso. Il TB è di regola costituito da un rappresentante della radio-oncologia, dell'oncologia medica, della radiologia, della patologia e del rispettivo specialista (chirurgico e non-chirurgico) dell'organo coinvolto.</t>
  </si>
  <si>
    <t>Le raccomandazioni del TB devono di principio essere applicate. Gli specialisti responsabili della raccomandazione devono inoltre effettuare una riunione illustrativa con i propri collaboratori (medici). Questo permette ai pazienti di basare le proprie decisioni su informazioni aggiornate e professionali. La valutazione del TB deve includere tutti i possibili piani d'azione, tra questi anche le alternative non operatorie e le implicazioni di un'eventuale intervento chirurgico, in maniera tale da poter esporre al paziente le migliori opzioni di cura ed possibili alternative dal punto di vista medico.</t>
  </si>
  <si>
    <t>Queste informazioni vengono riprese automaticamente nel FL:</t>
  </si>
  <si>
    <t>Queste informazioni vengono riprese automaticamente nel FL :</t>
  </si>
  <si>
    <t xml:space="preserve">Accordi scritti e definiti per il trasferimento e per la presa in carico di pazienti complessi (ambulanza, medicina intensiva,…) 
</t>
  </si>
  <si>
    <t>L'istituto/la sede oggetto della candidatura figura già sulla lista ospedaliera di un altro Cantone? Se sì, di quale/quali e per quali gruppi di prestazioni?</t>
  </si>
  <si>
    <t>Intende candidare l'istituto/la sede per la lista ospedaliera di un altro Cantone? Se sì, di quale/quali e per quali gruppi di prestazioni?</t>
  </si>
  <si>
    <t>Tenendo presente l'obbligo di coordinamento intercantonale in materia di pianificazione ospedaliera previsto nell'art. 39 cpv. 2 LAMal e lo sfruttamento di eventuali sinergie, per completare la candidatura vi invitiamo a rispondere alle seguenti domande:</t>
  </si>
  <si>
    <t>Vi invitiamo a prendere nota che le candidature sono da presentare per singola sede ospedaliera a prescindere dall'esistenza di qualsiasi forma di cooperazione e/o di obblighi contrattuali e dell'appartenenza di una singola sede a un medesimo/a istituto/a o entità giuridica.</t>
  </si>
  <si>
    <t xml:space="preserve">I documenti di candidatura sono da compilare in maniera veritiera e pertinente rispetto allo stato attuale delle cose. Per la valutazione della presente candidatura e la verifica del rispetto dei requisiti necessari ci riserviamo il diritto di richiedere eventuali giustificativi e di verificare i dati presso la vostra sede.
</t>
  </si>
  <si>
    <t>La/le persona/e sottoscritta/e con diritto di firma certifica/certificano che la presente documentazione per la candidatura dell'istituto è compilata in modo completo e conforme al vero:</t>
  </si>
  <si>
    <t>https://www.siwf.ch/files/pdf7/wbo_i.pdf</t>
  </si>
  <si>
    <t>Le decisioni del TB sul trattamento del paziente devono essere documentate in forma scritta (Protocollo TB) e archiviate all'interno della cartella del paziente in maniera tale che possano essere consultate e controllate in ogni momento.</t>
  </si>
  <si>
    <t>Le raccomandazioni del TB devono generalmente essere applicate anche dai medici curanti.</t>
  </si>
  <si>
    <t>Per alcuni trattamenti devono essere soddisfatti dei requisiti supplementari e specifici al gruppo di prestazioni (es: consulenza nutrizionale e diabetologica, trattamenti di per- o post-cura,…) elencati nella tabella sottostante.</t>
  </si>
  <si>
    <r>
      <t xml:space="preserve">Il </t>
    </r>
    <r>
      <rPr>
        <b/>
        <sz val="10"/>
        <rFont val="Arial"/>
        <family val="2"/>
      </rPr>
      <t>BPE</t>
    </r>
    <r>
      <rPr>
        <sz val="10"/>
        <rFont val="Arial"/>
        <family val="2"/>
      </rPr>
      <t xml:space="preserve"> è un sottoinsieme del BP che comprende unicamente le prestazioni di base di determinate "discipline elettive" per le quali l'ospedale dispone di un mandato di prestazioni. Per esempio, se un fornitore dispone di un mandato per i gruppi di prestazioni di urologia il corrispettivo BPE comprenderà tutte le prestazioni urologiche di base. Questo costituisce la base per tutti i fornitori di prestazioni che non dispongono di un servizio di pronto soccorso. Gli istituti ospedalieri con BPE possono pertanto offrire unicamente i gruppi di prestazioni che comprendono principalmente degli interventi elettivi nel settore dell'oftalmologia, dell'ORL, dell'apparato locomotore, della ginecologia e dell'urologia. Un requisito essenziale per l'istituto ospedaliero è la disponibilità ininterrotta di un medico (internista, anestesista, ecc.). I relativi requisiti figurano nella tabella sottostante.</t>
    </r>
  </si>
  <si>
    <t>L'istituto dispone di un sistema interno di rapporti e d’apprendimento appropriato e ha aderito a una rete di notifica di eventi indesiderabili uniforme a livello svizzero, per quanto tale rete esista</t>
  </si>
  <si>
    <t>Traduttore</t>
  </si>
  <si>
    <t>L'istituto ha aderito alla rete di segnalazione nazionale Critical Incident Reporting &amp; Reacting NETwork (CIRRNET).</t>
  </si>
  <si>
    <t>L'istituto elabora una strategia di promozione vaccinale (aggiornamento del libretto vaccinale in base al calendario vaccinale svizzero) alfine di aumentare la proporzione di collaboratori adeguatamente immunizzati.</t>
  </si>
  <si>
    <t>vedi requisiti specifici ai gruppi di prestazione SPLG per i quali l'istituto si candida.</t>
  </si>
  <si>
    <t xml:space="preserve">1 , 2 </t>
  </si>
  <si>
    <t>5. Informazioni generali sul fornitore di prestazioni</t>
  </si>
  <si>
    <t>6. Dichiarazione e firma</t>
  </si>
  <si>
    <t>La sistematica SPLG nell'ambito somatico acuto</t>
  </si>
  <si>
    <t>2.1 Panoramica dei gruppi di prestazioni</t>
  </si>
  <si>
    <t>Panoramica dei gruppi di prestazioni</t>
  </si>
  <si>
    <t>Requisiti per la medicina intensiva</t>
  </si>
  <si>
    <t>Collegamenti e cooperazioni</t>
  </si>
  <si>
    <t>Specializzazioni mediche, reperibilità e tempi di intervento</t>
  </si>
  <si>
    <t>Livello 2
Medicina intensiva secondo SSMI</t>
  </si>
  <si>
    <t>Livello 3
Medicina intensiva secondo SSMI</t>
  </si>
  <si>
    <t>3.9 Pacchetto di base (BP), pacchetto di base elettivo (BPE) e medicina interna generale (BPM)</t>
  </si>
  <si>
    <t>Pacchetto di base (BP), pacchetto di base elettivo (BPE) e medicina interna generale (BPM)</t>
  </si>
  <si>
    <t>Candidatura</t>
  </si>
  <si>
    <t>3.10 Candidatura</t>
  </si>
  <si>
    <t>Ulteriori informazioni (coordinamento / sinergie)</t>
  </si>
  <si>
    <t>Dichiarazione e firma</t>
  </si>
  <si>
    <r>
      <t xml:space="preserve">- </t>
    </r>
    <r>
      <rPr>
        <b/>
        <sz val="10"/>
        <rFont val="Arial"/>
        <family val="2"/>
      </rPr>
      <t>Informazioni generali sul fornitore di prestazioni</t>
    </r>
    <r>
      <rPr>
        <sz val="10"/>
        <rFont val="Arial"/>
        <family val="2"/>
      </rPr>
      <t xml:space="preserve"> (FL 5) </t>
    </r>
  </si>
  <si>
    <r>
      <t xml:space="preserve">- </t>
    </r>
    <r>
      <rPr>
        <b/>
        <sz val="10"/>
        <rFont val="Arial"/>
        <family val="2"/>
      </rPr>
      <t>Requisiti per i pacchetti di base</t>
    </r>
    <r>
      <rPr>
        <sz val="10"/>
        <rFont val="Arial"/>
        <family val="2"/>
      </rPr>
      <t xml:space="preserve"> (FL 3.9)</t>
    </r>
  </si>
  <si>
    <r>
      <t xml:space="preserve">- </t>
    </r>
    <r>
      <rPr>
        <b/>
        <sz val="10"/>
        <rFont val="Arial"/>
        <family val="2"/>
      </rPr>
      <t>Dichiarazione e firma</t>
    </r>
    <r>
      <rPr>
        <sz val="10"/>
        <rFont val="Arial"/>
        <family val="2"/>
      </rPr>
      <t xml:space="preserve"> (FL 6)</t>
    </r>
  </si>
  <si>
    <r>
      <t xml:space="preserve">Diversi pazienti necessitano di un parere medico multidisciplinare. Per poter garantire questa presa in carico occorre che le varie prestazioni collegate tra loro dal punto di vista medico siano offerte insieme. Nel caso in cui la disponibilità e la tempestività di questa presa in carico multidisciplinare sia di fondamentale importanza, tali prestazioni devono essere fornite all'interno della medesima sede (vedi colonne </t>
    </r>
    <r>
      <rPr>
        <b/>
        <sz val="10"/>
        <rFont val="Arial"/>
        <family val="2"/>
      </rPr>
      <t>"Collegamenti"</t>
    </r>
    <r>
      <rPr>
        <sz val="10"/>
        <rFont val="Arial"/>
        <family val="2"/>
      </rPr>
      <t xml:space="preserve"> del FL</t>
    </r>
    <r>
      <rPr>
        <b/>
        <sz val="10"/>
        <rFont val="Arial"/>
        <family val="2"/>
      </rPr>
      <t xml:space="preserve"> 3.10</t>
    </r>
    <r>
      <rPr>
        <sz val="10"/>
        <rFont val="Arial"/>
        <family val="2"/>
      </rPr>
      <t>).</t>
    </r>
  </si>
  <si>
    <t>Le informazioni da voi inserite nella tabella sottostante verranno riportate automaticamente nella colonna relativa alle cooperazioni del FL 3.9. Per poter ottenere il colore verde occorre che tutti i requisiti (di cooperazione) siano soddisfatti. Per il gruppo di prestazioni GEF3 ad esempio, è indispensabile che i gruppi di prestazioni ANG3 e HER1.1 siano garantiti almeno sotto forma di una cooperazione.</t>
  </si>
  <si>
    <t>3.3 Specializzazioni mediche, reperibilità e tempi di intervento</t>
  </si>
  <si>
    <t>L'indicazione per un trattamento specifico e la definizione del miglior metodo individualizzato di cura sono attività sempre più complesse all'interno delle varie discipline mediche. Per questa ragione, a dipendenza della malattia, esse devono essere discusse, stabilite e documentate da un TB o da una conferenza d'indicazione composta da tutti i medici specialisti coinvolti. I gruppi di prestazioni per i quali il TB è stato definito quale requisito necessario sono elencati nel FL 2.2, colonna M.</t>
  </si>
  <si>
    <t>Nel caso in cui l'istituto richiedente è un ospedale pediatrico, dovrà candidarsi anche ai gruppi di prestazioni organospecifici.
Nel caso invece l'istituto è un ospedale per adulti interessato ad un reparto di chirurgia pediatrica, l'eventuale mandato KINC si limiterebbe ai trattamenti previsti dai mandati (organospecifici) assegnati per la medicina dell'adulto.</t>
  </si>
  <si>
    <t>L'istituto dispone di un sistema di gestione della qualità e del rischio clinico (Quality Risk Management, QRM) ancorato alla direzione.</t>
  </si>
  <si>
    <t>All'interno del sistema QRM sono definiti gli obiettivi e le misure necessarie per il loro raggiungimento (per esempio: controlli interni per la riduzione dei danni, partecipazione a programmi di qualità nazionale e/o internazionali, certificazioni, ...).</t>
  </si>
  <si>
    <r>
      <t>La concezione e il funzionamento del sistema di segnalazione e di apprendimento (di seguito CIRS) deve essere ispirato al documento "</t>
    </r>
    <r>
      <rPr>
        <i/>
        <sz val="10"/>
        <rFont val="Arial"/>
        <family val="2"/>
      </rPr>
      <t>Predisposizione ed esercizio efficace di un sistema di segnalazione e di apprendimento (CIRS)</t>
    </r>
    <r>
      <rPr>
        <i/>
        <vertAlign val="superscript"/>
        <sz val="10"/>
        <rFont val="Arial"/>
        <family val="2"/>
      </rPr>
      <t>1</t>
    </r>
    <r>
      <rPr>
        <sz val="10"/>
        <rFont val="Arial"/>
        <family val="2"/>
      </rPr>
      <t xml:space="preserve">" redatto dalla Fondazione sicurezza pazienti svizzera.
</t>
    </r>
  </si>
  <si>
    <t>L'istituto redige un concetto per il CIRS che ne definisce la struttura, il funzionamento, e le responsabilità degli organi e delle persone coinvolte.</t>
  </si>
  <si>
    <r>
      <t>L’istituto definisce che cosa va segnalato nel CIRS in base alle "</t>
    </r>
    <r>
      <rPr>
        <i/>
        <sz val="10"/>
        <rFont val="Arial"/>
        <family val="2"/>
      </rPr>
      <t>Raccomandazioni per l'esercizio di un sistema di segnalazione e di apprendimento (CIRS)</t>
    </r>
    <r>
      <rPr>
        <i/>
        <vertAlign val="superscript"/>
        <sz val="10"/>
        <rFont val="Arial"/>
        <family val="2"/>
      </rPr>
      <t>2</t>
    </r>
    <r>
      <rPr>
        <sz val="10"/>
        <rFont val="Arial"/>
        <family val="2"/>
      </rPr>
      <t>".</t>
    </r>
  </si>
  <si>
    <t>Le segnalazioni sono analizzate da collaboratori qualificati e formati per tale compito.</t>
  </si>
  <si>
    <t xml:space="preserve">Le segnalazioni e le relative misure sono oggetto di un rapporto periodico all’attenzione della direzione e dei collaboratori dell’istituto.
</t>
  </si>
  <si>
    <t>La segnalazione deve essere informatizzata.</t>
  </si>
  <si>
    <t>L'accesso al CIRS deve essere garantito a tutti i collaboratori.</t>
  </si>
  <si>
    <t>I collaboratori sono formati sul corretto utilizzo del CIRS.</t>
  </si>
  <si>
    <t>L'istituto dispone di una cartella del paziente informatizzata.</t>
  </si>
  <si>
    <t>L'istituto dispone di un concetto di igiene ospedaliera e crea una commissione dedicata.</t>
  </si>
  <si>
    <t>L'istituto assicura una formazione continua ai propri collaboratori nell'ambito dell'igiene ospedaliera.</t>
  </si>
  <si>
    <t>L'istituto dispone di specifiche direttive riguardanti l'igiene delle mani.</t>
  </si>
  <si>
    <t>Nell'ambito della gestione dell'ammissione e della dimissione del paziente l'istituto presta particolare attenzione alla situazione personale dello stesso.</t>
  </si>
  <si>
    <t>L’istituto dispone di un concetto sull'utilizzo degli antibiotici basato sulle linee guida internazionali e nazionali nell'ambito della lotta contro l'antibiotico resistenza. In particolare applica i principi promossi dalla Strategia StAR.</t>
  </si>
  <si>
    <t>L'istituto adempie ai requisiti strutturali minimi elaborati nell'ambito della Strategia Noso.</t>
  </si>
  <si>
    <t>L'istituto aderisce alla campagna Clean&amp;Hands di Swissnoso.</t>
  </si>
  <si>
    <r>
      <t>Oltre al modulo SSI Surveillance l'istituto aderisce ad almeno un altro modulo promosso da Swissnoso per la prevenzione e il monitoraggio delle infezioni nosocomiali (SSI Intervention, CAUTI Surveillance, CAUTI intervention, CCM-Clean Hands, CH-PPS HAI)</t>
    </r>
    <r>
      <rPr>
        <vertAlign val="superscript"/>
        <sz val="10"/>
        <rFont val="Arial"/>
        <family val="2"/>
      </rPr>
      <t>4</t>
    </r>
    <r>
      <rPr>
        <sz val="10"/>
        <rFont val="Arial"/>
        <family val="2"/>
      </rPr>
      <t>.</t>
    </r>
  </si>
  <si>
    <t>https://www.swissmedic.ch/swissmedic/it/home/medicamenti-per-uso-umano/sorveglianza-del-mercato/farmacovigilanza.html</t>
  </si>
  <si>
    <t>https://www.swissnoso.ch/</t>
  </si>
  <si>
    <t>S:50</t>
  </si>
  <si>
    <t>S:15</t>
  </si>
  <si>
    <t>S:100 (oppure 50 per ogni ospedale in rete)</t>
  </si>
  <si>
    <t xml:space="preserve"> Un parto può essere effettuato presso una casa del parto nei seguenti casi:</t>
  </si>
  <si>
    <t>- Almeno un esame preliminare e un'anamnesi con un'ostetrica della casa del parto;</t>
  </si>
  <si>
    <t>Parti e cura di neonati a partire dalla 36 0/7 settimane di gestazione e un peso alla nascita di 2000 g o più.</t>
  </si>
  <si>
    <t>Ricovero dopo il parto (assistenza solo nel puerperio) se indicato da un ospedale con mandato di prestazioni NEO1 a partire da 34 0/7 settimane di gestazione e un peso minimo di 2000g (indipendentemente dal peso alla nascita).</t>
  </si>
  <si>
    <t>GEBH - Case del parto</t>
  </si>
  <si>
    <t>GEBS - Servizio a conduzione ostetrica di assistenza al parto in ospedale</t>
  </si>
  <si>
    <t>h.</t>
  </si>
  <si>
    <t>i.</t>
  </si>
  <si>
    <t>I criteri di inclusione che richiedono un chiarimento preventivo da parte dell'ostetrica e del medico specialista o del ginecologo sono i seguenti:</t>
  </si>
  <si>
    <t>Malattie del sangue e degli organi ematopoietici</t>
  </si>
  <si>
    <t>Malattie autoimmuni o genetiche</t>
  </si>
  <si>
    <t>Difetti cardiaci congeniti, malattie cardiache, stato post operatorio</t>
  </si>
  <si>
    <t>Malattie neurologiche</t>
  </si>
  <si>
    <t>Diabete controllato tramite dieta o diabete gestazionale</t>
  </si>
  <si>
    <t>Polidramnios (possibile se i rischi fetali sono stati esclusi da una valutazione specialistica con ecografia)</t>
  </si>
  <si>
    <t>Criteri d'inclusione dopo un chiarimento preliminare (criteri di inclusione relativi)</t>
  </si>
  <si>
    <t>Nascita prevista prima della 36 0/7 settimana di gestazione</t>
  </si>
  <si>
    <t>Placenta praevia, placenta increta/percreta (se rilevabile prima della nascita)</t>
  </si>
  <si>
    <t>Gravi malattie secondarie (ad es. condizioni dopo un trapianto)</t>
  </si>
  <si>
    <t>Abuso di alcol, oppiacei, cocaina</t>
  </si>
  <si>
    <t>Revisioni cervicali estese (possibili se un'ostruzione al travaglio è stata esclusa da una valutazione specialistica con ultrasuoni).</t>
  </si>
  <si>
    <t>Parto gemellare o plurigemellare</t>
  </si>
  <si>
    <t>Esempi di motivi per un trasferimento in ospedale:</t>
  </si>
  <si>
    <t>Perdita di meconio non correlata con dei criteri aggiuntivi come la dinamica del parto, CTG patologico, ecc.</t>
  </si>
  <si>
    <t>Rottura delle membrane da più di 48 ore senza progressione del travaglio</t>
  </si>
  <si>
    <t>Desiderio della partoriente</t>
  </si>
  <si>
    <t>Insorgenza di preeclampsia o presenza di preeclampsia all'esordio.</t>
  </si>
  <si>
    <t>Casa del parto e servizio di assistenza al parto in ospedale</t>
  </si>
  <si>
    <t>3.15 Casa del parto (GEBH) e servizio di assistenza al parto in ospedale (GEBS)</t>
  </si>
  <si>
    <r>
      <t xml:space="preserve">- </t>
    </r>
    <r>
      <rPr>
        <b/>
        <sz val="10"/>
        <rFont val="Arial"/>
        <family val="2"/>
      </rPr>
      <t>Casa del parto e servizio a conduzione ostetrica di assistenza al parto in ospedale</t>
    </r>
    <r>
      <rPr>
        <sz val="10"/>
        <rFont val="Arial"/>
        <family val="2"/>
      </rPr>
      <t xml:space="preserve"> (FL 3.15)</t>
    </r>
  </si>
  <si>
    <r>
      <t xml:space="preserve">- </t>
    </r>
    <r>
      <rPr>
        <b/>
        <sz val="10"/>
        <rFont val="Arial"/>
        <family val="2"/>
      </rPr>
      <t>Requisiti minimi di qualità</t>
    </r>
    <r>
      <rPr>
        <sz val="10"/>
        <rFont val="Arial"/>
        <family val="2"/>
      </rPr>
      <t xml:space="preserve"> (FL 3.2) </t>
    </r>
  </si>
  <si>
    <r>
      <t>- C</t>
    </r>
    <r>
      <rPr>
        <b/>
        <sz val="10"/>
        <rFont val="Arial"/>
        <family val="2"/>
      </rPr>
      <t>oordinamento e sinergie</t>
    </r>
    <r>
      <rPr>
        <sz val="10"/>
        <rFont val="Arial"/>
        <family val="2"/>
      </rPr>
      <t xml:space="preserve"> (FL 4)</t>
    </r>
  </si>
  <si>
    <t>4. Coordinamento e sinergie</t>
  </si>
  <si>
    <t>Esecuzione di parti spontanei che si prevede siano privi di complicazioni. L'ostetrica responsabile decide in merito al parto, al puerperio e all'allattamento all'interno della casa del parto.</t>
  </si>
  <si>
    <t>Gravidanza oltre il termine (dalla 42 0/7 settimana di gestazione)</t>
  </si>
  <si>
    <t>Infiammazioni croniche del tratto gastrointestinale (ad es. morbo di Crohn, colite ulcerosa)</t>
  </si>
  <si>
    <t>Criteri d'esclusione per un parto in una casa del parto</t>
  </si>
  <si>
    <t>Fattori d'esclusione:</t>
  </si>
  <si>
    <t>Mal posizionamento e mal presentazione fetale (es: feto podalico)</t>
  </si>
  <si>
    <t>Stato dopo interventi transmurali sull'utero (es: parto cesareo, enucleazione di miomi)</t>
  </si>
  <si>
    <t>Anomalie e complicanze del travaglio e del parto (secondo la definizione dell'OMS)</t>
  </si>
  <si>
    <t>È disponibili un sistema di registrazione degli eventi avversi che viene applicato e verificato regolarmente dall'équipe.</t>
  </si>
  <si>
    <t>Ricovero dopo il parto (assistenza solo nel periodo post-parto) a partire da 34 0/7 settimane di gestazione e un peso minimo di 2000 g del neonato (indipendentemente dal peso alla nascita) su incarico di un ospedale con un mandato di prestazioni NEO1.</t>
  </si>
  <si>
    <t>emissione di meconio in presenza di ulteriori aspetti negativi come la dinamica del parto, un CTG patologico, ecc.</t>
  </si>
  <si>
    <r>
      <rPr>
        <b/>
        <sz val="10"/>
        <rFont val="Arial"/>
        <family val="2"/>
      </rPr>
      <t>Art. 58f Elenchi e mandati di prestazioni</t>
    </r>
    <r>
      <rPr>
        <sz val="10"/>
        <rFont val="Arial"/>
        <family val="2"/>
      </rPr>
      <t xml:space="preserve">
</t>
    </r>
    <r>
      <rPr>
        <vertAlign val="superscript"/>
        <sz val="10"/>
        <rFont val="Arial"/>
        <family val="2"/>
      </rPr>
      <t xml:space="preserve">1 </t>
    </r>
    <r>
      <rPr>
        <sz val="10"/>
        <rFont val="Arial"/>
        <family val="2"/>
      </rPr>
      <t xml:space="preserve">Nell’elenco di cui all’articolo 39 capoverso 1 lettera e LAMal sono riportati gli istituti cantonali ed extracantonali necessari ad assicurare l’offerta stabilita secondo l’articolo 58b capoverso 3.
</t>
    </r>
    <r>
      <rPr>
        <vertAlign val="superscript"/>
        <sz val="10"/>
        <rFont val="Arial"/>
        <family val="2"/>
      </rPr>
      <t>2</t>
    </r>
    <r>
      <rPr>
        <sz val="10"/>
        <rFont val="Arial"/>
        <family val="2"/>
      </rPr>
      <t xml:space="preserve"> A ogni istituto figurante nell’elenco è attribuito un mandato di prestazioni ai sensi dell’articolo 39 capoverso 1 lettera e LAMal. Se l’istituto ha più sedi, il mandato di prestazioni fissa per quale sede è valido.
</t>
    </r>
    <r>
      <rPr>
        <vertAlign val="superscript"/>
        <sz val="10"/>
        <rFont val="Arial"/>
        <family val="2"/>
      </rPr>
      <t>3</t>
    </r>
    <r>
      <rPr>
        <sz val="10"/>
        <rFont val="Arial"/>
        <family val="2"/>
      </rPr>
      <t xml:space="preserve"> Negli elenchi sono riportati per ogni ospedale i gruppi di prestazioni corrispondenti al mandato di prestazioni.
</t>
    </r>
    <r>
      <rPr>
        <vertAlign val="superscript"/>
        <sz val="10"/>
        <rFont val="Arial"/>
        <family val="2"/>
      </rPr>
      <t>4</t>
    </r>
    <r>
      <rPr>
        <sz val="10"/>
        <rFont val="Arial"/>
        <family val="2"/>
      </rPr>
      <t xml:space="preserve"> I Cantoni stabiliscono gli oneri che i mandati di prestazioni per gli ospedali e le case per partorienti devono contenere. Per gli ospedali di cure somatiche acute possono prevedere segnatamente i seguenti oneri:
a. la disponibilità di un’offerta di base in medicina interna e chirurgia;
b. la disponibilità e la qualifica dei medici specialisti;
c. la disponibilità del pronto soccorso e il livello di requisiti ai quali deve adempiere;
d. la disponibilità del reparto di cure intense o del servizio di sorveglianza e il livello di requisiti ai quali deve adempiere;
e. i gruppi di prestazioni connessi internamente all’ospedale o in cooperazione con altri ospedali;
f.il numero minimo di casi.
</t>
    </r>
    <r>
      <rPr>
        <vertAlign val="superscript"/>
        <sz val="10"/>
        <rFont val="Arial"/>
        <family val="2"/>
      </rPr>
      <t>5</t>
    </r>
    <r>
      <rPr>
        <sz val="10"/>
        <rFont val="Arial"/>
        <family val="2"/>
      </rPr>
      <t xml:space="preserve"> Possono prevedere che i mandati di prestazioni delle case di cura contengano oneri.
</t>
    </r>
    <r>
      <rPr>
        <vertAlign val="superscript"/>
        <sz val="10"/>
        <rFont val="Arial"/>
        <family val="2"/>
      </rPr>
      <t>6</t>
    </r>
    <r>
      <rPr>
        <sz val="10"/>
        <rFont val="Arial"/>
        <family val="2"/>
      </rPr>
      <t xml:space="preserve"> Possono prevedere che i mandati di prestazioni contengano segnatamente i seguenti oneri, purché essi non provochino un mantenimento delle strutture e non impediscano ogni concorrenza:
a. per gli ospedali di cure somatiche acute uno stanziamento globale di bilancio ai sensi dell’articolo 51 LAMal o i volumi massimi delle prestazioni;
b. per gli ospedali nei settori della psichiatria e della riabilitazione uno stanziamento globale di bilancio ai sensi dell’articolo 51 LAMal, i volumi massimi delle prestazioni o le capacità massime;
c. per le case di cura uno stanziamento globale di bilancio ai sensi dell’articolo 51 LAMal o le capacità massime.
</t>
    </r>
    <r>
      <rPr>
        <vertAlign val="superscript"/>
        <sz val="10"/>
        <rFont val="Arial"/>
        <family val="2"/>
      </rPr>
      <t>7</t>
    </r>
    <r>
      <rPr>
        <sz val="10"/>
        <rFont val="Arial"/>
        <family val="2"/>
      </rPr>
      <t xml:space="preserve"> Prevedono che i mandati di prestazione per gli ospedali contengano come onere il divieto dei sistemi di incentivi economici che portano a un aumento del volume delle prestazioni ingiustificato dal punto di vista medico a carico dell’assicurazione obbligatoria delle cure medico-sanitarie o all’elusione dell’obbligo di ammissione ai sensi dell’articolo 41a LAMal.</t>
    </r>
  </si>
  <si>
    <t>Requisiti generali</t>
  </si>
  <si>
    <t>Devono essere soddisfatti i seguenti requisiti:</t>
  </si>
  <si>
    <t>L'ospedale tratta solo pazienti ASA I-II o ASA III stabili (nessun paziente ad alto rischio).</t>
  </si>
  <si>
    <t>Personale qualificato</t>
  </si>
  <si>
    <t>Il personale del reparto deve soddisfare i seguenti requisiti:</t>
  </si>
  <si>
    <t>Durante l'intervento l'anestesista, in collaborazione con gli altri specialisti coinvolti, è responsabile dell'assistenza ai pazienti. La responsabilità per la sicurezza del paziente riguarda sia  gli interventi pianificati che  il trasferimento dei pazienti dal pronto soccorso o dal reparto.</t>
  </si>
  <si>
    <t>La direzione medica è responsabile di garantire che durante l'orario di lavoro sia disponibile in sede un medico esperto (due anni di anestesia o sei mesi di medicina intensiva) pronto ad intervenire entro 5 minuti.</t>
  </si>
  <si>
    <t>Nel caso di trasferimento da un reparto o a seguito di un intervento chirurgico, un medico della disciplina principale che ha richiesto il trasferimento al reparto di medicina continua deve essere raggiungibile in ogni momento e deve garantire l'intervento entro un ora.</t>
  </si>
  <si>
    <t>Il personale curante ha maturato almeno un anno di esperienza presso una sala di risveglio o nelle cure intensive, in anestesia o in pronto soccorso.</t>
  </si>
  <si>
    <t>Requisiti basati sulle linee guida per le cure intermedie (ICM)</t>
  </si>
  <si>
    <t>In base alle linee guida per le cure intermedie valgono i seguenti requisiti:</t>
  </si>
  <si>
    <t>Gli esami radiografici convenzionali sono disponibili 24 ore su 24.</t>
  </si>
  <si>
    <t>Esami di laboratorio come chimica, ematologia, coagulazione del sangue, esami per le trasfusioni di sangue e emogasanalisi sono disponibili 24 ore su 24.</t>
  </si>
  <si>
    <t>ECG, misurazione invasiva della pressione sanguigna e della pressione sanguigna centrale e pulsossimetria sono disponibili in numero sufficiente.</t>
  </si>
  <si>
    <t>È garantito che le misure mediche d'emergenza (come rianimazione, intubazione, inserimento di cateteri arteriosi e centrali, drenaggio toracico, ecc.) possano essere eseguite in qualsiasi momento.</t>
  </si>
  <si>
    <t>È garantito il monitoraggio secondo gli standard della Società Svizzera di Anestesiologia e Rianimazione (SGAR).</t>
  </si>
  <si>
    <t>Sono disponibili almeno due raccordi fissi per l'ossigeno (non per letto) e se necessario, ulteriori raccordi mobili.</t>
  </si>
  <si>
    <t>Sono disponibili almeno due raccordi mobili per il vacuum.</t>
  </si>
  <si>
    <t>In caso di necessità l'attività deve essere garantita 24h/7 giorni.</t>
  </si>
  <si>
    <t>La necessità di un monitoraggio frequente e/o di un supporto respiratorio dopo l'intervento non è previsto prima dell'operazione.</t>
  </si>
  <si>
    <t>Requisiti per un'unità di medicina intensiva Livello 1</t>
  </si>
  <si>
    <t xml:space="preserve">Nell'ambito della sicurezza dei pazienti e dello sviluppo della qualità delle cure, la direzione definisce gli organi e le persone responsabili (per esempio responsabile qualità, commissione qualità, eventuali gruppi di lavoro specifici, ...). All'interno del sistema QRM ne devono essere definiti i compiti e le responsabilità. </t>
  </si>
  <si>
    <t>La prescrizione e la somministrazione dei farmaci è gestita e registrata nella cartella informatizzata del paziente.</t>
  </si>
  <si>
    <t>L'ostetrica può rifiutarsi di assumere la responsabilità medica di una donna se non vi è una valutazione specialistica o se in base alla valutazione specialistica non vuole assumersi la responsabilità. La valutazione viene documentata dall'ostetrica in forma scritta.</t>
  </si>
  <si>
    <t xml:space="preserve">Minimo un controllo prima delle 36 0/7 settimana di gestazione:
- almeno un esame preliminare e un'anamnesi con un'ostetrica del servizio di assistenza al parto in ospedale; 
- almeno un’ecografia da parte di un medico specialista in ginecologia ostetricia è raccomandata. Essa è obbligatoria in caso di evidenti anomalie. La rinuncia da
   parte della paziente, malgrado i chiarimenti e la consulenza fornite, deve essere documentata dall’ostetrica.
</t>
  </si>
  <si>
    <t>l.</t>
  </si>
  <si>
    <t>m.</t>
  </si>
  <si>
    <t>Requisiti di qualità previsti per i servizi a conduzione ostetrica di assistenza al parto (FL 3.15)</t>
  </si>
  <si>
    <t>In caso di ricovero pre termine, consultazione con NEO1.1.</t>
  </si>
  <si>
    <t>Al momento della dimissione il paziente è informato (sia oralmente che per iscritto) sul prosieguo delle cure. L'informazione deve essere trasmessa anche ai famigliari curanti, o persone di riferimento, in caso di persone bisognose e minori e ai fornitori di cura successivi (medico di famiglia, casa per anziani, istituto di cura post-acuto, ...). La dimissione è coordinata con gli stessi.</t>
  </si>
  <si>
    <t>La commissione d'igiene ospedaliera implementa le linee guida e le raccomandazioni della Società svizzera per l'igiene ospedaliera (SGSH) e di Swissnoso.</t>
  </si>
  <si>
    <t>Per le traduzioni e/o interpretazioni l'istituto si avvale dapprima delle conoscenze linguistiche del proprio personale medico e di cura. In via sussidiaria l'istituto collabora con un servizio di traduzione/interpretazione per i pazienti di lingua straniera che non sono in grado di esprimersi in una delle lingue nazionali svizzere o in inglese.</t>
  </si>
  <si>
    <t>Sono disponibili ECG a 12 derivazioni, defibrillatore/pacemaker esterno, apparecchiature per infusioni, perfusori, attrezzatura per intubazione e respiratori.</t>
  </si>
  <si>
    <t>È garantito il monitoraggio centralizzato con contatto visivo di tutti i pazienti (ad esempio tramite monitor se più di 5 posti).</t>
  </si>
  <si>
    <t>Il reparto di cure intermedie è un'unità a sé stante (unità dedicata).</t>
  </si>
  <si>
    <r>
      <t xml:space="preserve">Il </t>
    </r>
    <r>
      <rPr>
        <b/>
        <sz val="10"/>
        <rFont val="Arial"/>
        <family val="2"/>
      </rPr>
      <t>BP</t>
    </r>
    <r>
      <rPr>
        <sz val="10"/>
        <rFont val="Arial"/>
        <family val="2"/>
      </rPr>
      <t xml:space="preserve"> comprende in maniera trasversale tutte le prestazioni considerate quali cure mediche di base di tutte le discipline. Di regola queste prestazioni sono fornite quotidianamente da specialisti in medicina interna e chirurgia generale senza ricorrere ad altri specialisti. Il BP costituisce la base per tutti gli ospedali che dispongono di un servizio di pronto soccorso ed è obbligatorio. Il BP è obbligatorio per tutti gli ospedali che dispongono di un servizio di pronto soccorso ed è un requisito necessario per i gruppi di prestazione con un'elevata proporzione di pazienti ammessi in urgenza. Questi pazienti presentano spesso sintomi aspecifici; oltre a disporre di un servizio di pronto soccorso adeguato, è altresì importante poter offrire un largo spettro di cure di base. Ciò è essenziale per offrire una diagnosi differenziale completa e il trattamento più appropriato nei tempi più brevi. La medicina interna e la chirurgia rappresentano delle discipline di base dell'ospedale. Ulteriori esigenze e specifiche tecniche figurano nella tabella sottostante. </t>
    </r>
  </si>
  <si>
    <t xml:space="preserve">Nella prima colonna a destra della colonna con i campi gialli sono riportati i collegamenti relativi allo stesso gruppo principale di prestazioni. Questi collegamenti sono individuabili anche dalla composizione gerarchica delle sigle (es.: VIS1 è un requisito per VIS1.5). Nella colonna seguente sono riportati i collegamenti tra gruppi di prestazioni appartenenti a differenti gruppi principali di prestazioni (es.: VIS1 con GAE1: la chirurgia viscerale può essere effettuata unicamente se si garantisce anche la gastroenterologia).
Se per un gruppo di prestazioni sono previsti dei collegamenti, non è possibile candidarsi per il singolo gruppo di prestazioni, ma occorre candidarsi per tutto l'insieme di gruppi di prestazioni collegati tra loro. Per facilitare la compilazione del concorso, le celle delle due colonne relative ai collegamenti sono state preimpostate in maniera tale che diventino di colore verde non appena i requisiti necessari sono soddisfatti.
</t>
  </si>
  <si>
    <t>Almeno un controllo prima della 36 0/7 settimana di gestazione:</t>
  </si>
  <si>
    <t>Nella maggior parte dei casi la nascita è un processo fisico non patologico. Nella casa del parto sono disponibili le attrezzature e i farmaci necessari per un parto spontaneo senza complicazioni. Le attrezzature d'emergenza per la madre e per il bambino è sempre pronta all'uso. La gestante è informata del fatto che, nonostante tutti i criteri di inclusione siano soddisfatti, non è possibile escludere con certezza l'insorgere di problemi medici imprevedibili. L'ostetrica può decidere in qualsiasi momento se il prosieguo del parto deve avvenire sotto la supervisione di un medico o presso un ospedale. In caso di emergenza, ogni ostetrica della casa del parto è autorizzata e obbligata a prestare il primo soccorso in base alle proprie competenze e a ricoverare la madre e il bambino in un ospedale.</t>
  </si>
  <si>
    <t>Problemi pelvici (ad es. frattura del bacino, lesioni del pavimento pelvico, anello pelvico incompleto)</t>
  </si>
  <si>
    <r>
      <t xml:space="preserve">Disponibilità:
</t>
    </r>
    <r>
      <rPr>
        <sz val="10"/>
        <rFont val="Arial"/>
        <family val="2"/>
      </rPr>
      <t>- un'ostetrica è sempre disponibile per le donne dalla 36 0/7 settimana di gestazione fino alla fine del periodo di puerperio. Se il GEBS è integrato in un reparto
  di maternità, l'assistenza nel periodo post-parto può essere fornita anche dal personale infermieristico;
- se il GEBS non è integrato in un reparto maternità, un'ostetrica deve essere in sede entro 30 minuti  (sono possibili servizi di picchetto);
- se una donna si trova nella casa del parto o rispettivamente nel reparto dedicato, uno specialista  (ostetrica, infermiera) è sempre presente;
- ad ogni nascita, nella fase finale dell'espulsione, sono presenti due persone: un'ostetrica e un altro professionista o due ostetriche.</t>
    </r>
  </si>
  <si>
    <r>
      <rPr>
        <u/>
        <sz val="10"/>
        <rFont val="Arial"/>
        <family val="2"/>
      </rPr>
      <t xml:space="preserve">Accordo di collaborazione con il reparto di maternità e il reparto di neonatologia in caso che il GEBS sia gestito da una casa del parto all'interno dell'ospedale o in uno spazio adiacente ad esso:
</t>
    </r>
    <r>
      <rPr>
        <sz val="10"/>
        <rFont val="Arial"/>
        <family val="2"/>
      </rPr>
      <t>- accordo di cooperazione in caso di emergenza (concetto di urgenza);
- accordo per garantire l'assistenza medica in loco o per assicurare un trasporto immediato in caso di urgenza;
- utilizzo dello stesso sistema di comunicazione e di informazione dell'ospedale o definizione di un concetto per assicurare i flussi informativi con l'ospedale partner (diagnosi, farmaci, terapie, ecc.).</t>
    </r>
  </si>
  <si>
    <t>- In caso di anomalie è raccomandata un'ecografia da parte di un medico specializzato in ginecologia e ostetricia. Un'eventuale rinuncia di presa in carico deve essere
   documentata dall'ostetrica.</t>
  </si>
  <si>
    <t>Le ostetriche sono tenute a informare la donna verbalmente e per iscritto sulle possibilità e sui limiti della casa del paro. Il modulo di consenso per la casa del parto deve essere firmato e datato dalla donna.</t>
  </si>
  <si>
    <t>Disponibilità:</t>
  </si>
  <si>
    <t>- Un'ostetrica deve sempre essere presente presso la casa del parto entro 30 minuti (sono possibili servizi di guardia).</t>
  </si>
  <si>
    <t>- Quando una donna si trova nella casa del parto, è sempre presente uno specialista (ostetrica, infermiera)</t>
  </si>
  <si>
    <t>- Ad ogni nascita, verso la fine della fase del parto, sono presenti due persone: un'ostetrica e un altro professionista o due ostetriche.</t>
  </si>
  <si>
    <t>Accordo di cooperazione con la clinica di maternità e la clinica di neonatologia:</t>
  </si>
  <si>
    <t>- Regolamentazione della cooperazione in situazioni di emergenza (concetto di emergenza)</t>
  </si>
  <si>
    <t>- Regolamentazione atta a garantire l'assistenza specialistica in loco (presso il centro nascita) o il trasferimento d'emergenza immediato.</t>
  </si>
  <si>
    <t>- Utilizzo dello stesso sistema informativo ospedaliero dell'ospedale partner oppure definizione di un sistema per garantire il flusso di informazioni con l'ospedale partner (diagnosi, farmaci, terapie, diagnosi)</t>
  </si>
  <si>
    <t>Per la garanzia della qualità viene allestita e valutata regolarmente una banca dati dei parti e del post-parti.</t>
  </si>
  <si>
    <t>L'attrezzatura deve consentire un uso ostetrico sicuro sia per i parti normali che per quelli difficili, come pure perle emergenze e i trasferimenti.</t>
  </si>
  <si>
    <t>La casa del parto dispone di attrezzature e materiali facilmente accessibili, tra cui medicinali necessari per:</t>
  </si>
  <si>
    <t>- visita e monitoraggio della mamma e del feto</t>
  </si>
  <si>
    <t>- assistenza durante il parto, compreso il trattamento delle lacerazioni perineali e il trattamento dell'atonia uterina</t>
  </si>
  <si>
    <t>- esame, trattamento e, se necessario, rianimazione del neonato</t>
  </si>
  <si>
    <t>- esecuzione dello screening e del monitoraggio continuo del neonato</t>
  </si>
  <si>
    <t>Requisiti strutturali per una casa del parto</t>
  </si>
  <si>
    <t>Criteri di inclusione per un parto in una casa del parto</t>
  </si>
  <si>
    <t>A livello strutturale sono richiesti i seguenti requisiti</t>
  </si>
  <si>
    <t>- Un'ostetrica è sempre a disposizione delle donne dalla 36 0/7 settimana di gravidanza fino al termine del periodo post-parto.</t>
  </si>
  <si>
    <t>2.2 Gruppi di prestazioni e requisiti</t>
  </si>
  <si>
    <t>HER1.1.6</t>
  </si>
  <si>
    <t>Sistemi di assistenza ventricolare negli adulti (CIMAS)</t>
  </si>
  <si>
    <t>I requisiti per un'unità di cure intermedie (Cure intense Livello 1)  si trovano in basso alla presente pagina.</t>
  </si>
  <si>
    <t>Modifice rispetto alla V6:</t>
  </si>
  <si>
    <t>tolto URO1.1.9 (nascosto): questo gruppo era stato introdotto nella versione 2023_draft, ma poi non messo nella versopne 2023.1. Forse ci sarà nella versopne 2023.6, visto che si tratta di una disciplina prevista dalla MAS</t>
  </si>
  <si>
    <t>aggiunti HER1.1.6: questo gruppo (MAS) non era ancora previsto nella versione 2023.1, ma se si guarda l'lenco ospedaliero attuale di ZH, che si basa sulla 2023.6, il gruppo è previsto (sul sito della GD ZH, il link alle "Weiteghende leistungspezifische Anforderung" porta ancora alla V2023.1 e non ancora 2023.6).</t>
  </si>
  <si>
    <t>Modificato requisiti per NEO1.1 - NEO1.1.1 - NEO1.1.1.1: nelle versioni precedenti era prevista una reperiobilità di grado 4 per i medici specialisti e dei reparti di CI di livello 1 e rispettivamente 2. Questi sono stati tolito in quanto già definiti  dagli Standards for Levels of Neonatal Care in Switzerland (vedi colonna degli altri requisiti richiesti)</t>
  </si>
  <si>
    <t>Modificato requisiti per GEB1 - GEB1.1 - GEB1.1.1: nelle versioni precedenti era prevista una prontezza del medico specialsita di grado 4. Considerato che il PS Livello 4 richiesto prevede già la presenza di un ginecologo entro 10 min, e che per offire GEB1 occorre NEO1, per GEB1.1 occorre NEO1.1... che a loro volta hanno i rquisti definiti dagli Standards of Levels, la definizione della prontezza medica é superflua.</t>
  </si>
  <si>
    <t>NEU4.2: tolto tutti i requisiti in quanto diventata disciplina MAS</t>
  </si>
  <si>
    <t xml:space="preserve">KAR3 + 
KAR3.1
</t>
  </si>
  <si>
    <t>ANG1: cambiato titoli FMH necessari</t>
  </si>
  <si>
    <t>GEF3: cambiato titoli FMH necessari</t>
  </si>
  <si>
    <t>HER1.1: adattato collegamenti richiesti in sede: prima KAR1.1+KAR1.1.1 ora KAR3+KAR3.1</t>
  </si>
  <si>
    <t>BEW8: cambiato titoli FMH necessari</t>
  </si>
  <si>
    <t>BEW8.1: cambiato titoli FMH necessari</t>
  </si>
  <si>
    <t>GYN2: cambiato titoli FMH necessari</t>
  </si>
  <si>
    <t>GEBH: cambiato titoli FMH necessari</t>
  </si>
  <si>
    <t>NEU4.2.1</t>
  </si>
  <si>
    <t>NEU4.2: diagnostica epilettologica preoperatoria non invasiva</t>
  </si>
  <si>
    <t>NEU4.2.1: diagnostica epilettologica preoperatoria invasiva (CIMAS)</t>
  </si>
  <si>
    <t>Diagnostica epilettologica preoperatoria non invasiva</t>
  </si>
  <si>
    <t>Diagnostica epilettologica preoperatoria invasiva (CIMAS)</t>
  </si>
  <si>
    <t>aggiunto nuovo gruppo di prestazioni NEU4.2.1 (MAS): con decisione del 9 marzo 2023 l'organo decisionale MAS della CDS ha suddiviso il gruppo NEU4.2 (precedentemente MAS secondo la decisione del 22.10.15), in due sottogruppi di cui solo una parte appartenente alle discipline MAS. Ne conseuge che il gruppo NEU4.2 non é più MAS e quindi deve essere attribuito dai cantoni, mentre il nuovo gruppo NEU4.2.1 (MAS) é stato già assegnato dalla CDS a tre ospedali (Insel-BE, HUG-GE, Klinik Lengg-ZH).</t>
  </si>
  <si>
    <t>vedi modello BE</t>
  </si>
  <si>
    <t>FA
SL 2024?</t>
  </si>
  <si>
    <t>reperibilità del ginecologo in GEB: separato il precedente livello 4 in livello 4.1 (per GEB1) e livello 4.2 (per GEB1.1): modificato foglio 3.3 separando il livello 4 in livello 4.1 e 4.2 e aggiungendo per ginecoloci (senza approfondimento), ginecologi con approfondimento e neonatologia e pedaitri con approfondimento in neonatologia la convalida dati (1,2,3,4.1, 4.2);
modificato foglio 3.4 aggiungendo al PS livello4 la specifica e il riferimento ai livelli 4.1 e 4.2 di reperibilità dei ginecologi.</t>
  </si>
  <si>
    <t>S: 500</t>
  </si>
  <si>
    <t>Modifiche rispetto alla V8:</t>
  </si>
  <si>
    <t>URO1.1.9 diventato MAS a partire dal 01.07.2024</t>
  </si>
  <si>
    <t>Modifiche rispetto alla V9:</t>
  </si>
  <si>
    <t>Modifiche rispetto alla V10</t>
  </si>
  <si>
    <t xml:space="preserve">aggiornato la scadenza al 01.01.2025 </t>
  </si>
  <si>
    <t>sistemato formule relative al "nuovo gruppo" NEU4.2 (non ancora fatto nella V7), foglio 3.6 aggiunto collaborazioni in sede o fuori sede con NEU4 e NEU4.1, foglio 3.10 sistemato le formule della riga NEU4.2</t>
  </si>
  <si>
    <t>Modifiche rispetto alla V7 (versione messaggio):</t>
  </si>
  <si>
    <t>Tolto numero minimo per sede in NEU4.2 in quanto nella suddivisione fatta nella V7, secondo i requisiti definiti dalla GD ZH, per NEU4.2 non c'è più un unumero minimo.</t>
  </si>
  <si>
    <t>Modifiche rispetto alla V11</t>
  </si>
  <si>
    <t>reperibilità del ginecologo in GEB: tolto la separazione in livello 4.1 (per GEB1) e livello 4.2 (per GEB1.1) e rimesso il precedente livello 4: modificato foglio 3.3 unificando i livelli 4.1 e 4.2 in un unico livello 4; per ginecoloci (senza approfondimento), ginecologi con approfondimento e neonatologia rimesso la convalida dati a 1;2,3;4 e per pediatri con approfondimento in neonatologia messo la convalida dati a 1,2,3 in quanto il livello 4 é solo per i ginecologi.</t>
  </si>
  <si>
    <t>Come da indicazione di GM (riunione del 16.10.2024), messo il numero minimo di 350 (obiettivo) per GEB1 e 600 per GEB1.1 come definito dagli Standars for Level of Neonatal Care)</t>
  </si>
  <si>
    <t>Nel foglio 3.4, su indicazione di GM (riunione del 16.10.2024), smussato la fra relativa ai 15 min per il taglio cesareo con "Il taglio cesareo deve avvenire di regola entro 15 min., ovvero dalla decisione alla nascita" (aggiunto "di regola")</t>
  </si>
  <si>
    <t>Nel folgio 3.12 messo in evidenza la frase "I requisti necessari sono definiti e costantemente aggiornati sulla base degli sviluppi del "Pediatric Anaesthesia Project 2030" della Società Svizzera per l'anestesia pediatrica (SGKA) e della Società Svizzera per l'anestesiologia e la rianimazione (SGAR)."</t>
  </si>
  <si>
    <t>Requisito soddisfatto nel 2026?</t>
  </si>
  <si>
    <t>Se i requisiti di qualità non sono attualmente soddisfatti, con quali misure intendete garantirli dal 2026?</t>
  </si>
  <si>
    <t>Requisito soddisfatto dal 2026?</t>
  </si>
  <si>
    <t>dal 2026</t>
  </si>
  <si>
    <t>Per i gruppi di prestazioni che richiedono frequentemente un trasferimento dei pazienti in medicina intensiva, si rende necessaria la presenza di un'unità di medicina intensiva in sede. Si distinguono tre livelli, attribuiti ad ogni gruppo di prestazioni in base alla tempestività e alla complessità del trattamento (intensivo) necessario. Vi preghiamo di segnalare il livello attuale della vostra unità di medicina intensiva e il livello previsto per il 2026 compilando i campi gialli.</t>
  </si>
  <si>
    <t>nel 2026</t>
  </si>
  <si>
    <t>Nella tabella sottostante sono elencate le discipline per le quali è richiesta la presenza del TB. Siete pregati di specificare se i requisiti sono già attualmente soddisfatti o se lo saranno nel 2026.
Qualora il TB fosse costituito in cooperazione con un altro istituto ospedaliero siete pregati di specificarne il nome.</t>
  </si>
  <si>
    <t xml:space="preserve">Per ogni gruppo di prestazioni per il quale desiderate presentare la vostra candidatura siete tenuti ad indicare se siete attualmente in grado di adempiere ai requisiti elencati o se lo sarete dal 2026.
</t>
  </si>
  <si>
    <r>
      <t xml:space="preserve">Requisito soddisfatto dal </t>
    </r>
    <r>
      <rPr>
        <b/>
        <sz val="10"/>
        <color theme="0"/>
        <rFont val="Arial"/>
        <family val="2"/>
      </rPr>
      <t>2026</t>
    </r>
    <r>
      <rPr>
        <sz val="10"/>
        <color theme="0"/>
        <rFont val="Arial"/>
        <family val="2"/>
      </rPr>
      <t>?</t>
    </r>
  </si>
  <si>
    <r>
      <t xml:space="preserve">Per il </t>
    </r>
    <r>
      <rPr>
        <b/>
        <sz val="10"/>
        <rFont val="Arial"/>
        <family val="2"/>
      </rPr>
      <t>2026</t>
    </r>
    <r>
      <rPr>
        <sz val="10"/>
        <rFont val="Arial"/>
        <family val="2"/>
      </rPr>
      <t xml:space="preserve"> intende candidare il vostro istituto per il mandato di chirurgia pediatrica di base? I requisiti di cui sopra sono già soddisfatti attualmente?  </t>
    </r>
  </si>
  <si>
    <r>
      <t xml:space="preserve">Per il </t>
    </r>
    <r>
      <rPr>
        <b/>
        <sz val="10"/>
        <rFont val="Arial"/>
        <family val="2"/>
      </rPr>
      <t>2026,</t>
    </r>
    <r>
      <rPr>
        <sz val="10"/>
        <rFont val="Arial"/>
        <family val="2"/>
      </rPr>
      <t xml:space="preserve"> intendete candidare il vostro istituto per la pediatria? </t>
    </r>
  </si>
  <si>
    <r>
      <t xml:space="preserve">Il vostro istituto soddisferà i requisiti sopraccitati nel </t>
    </r>
    <r>
      <rPr>
        <b/>
        <sz val="10"/>
        <rFont val="Arial"/>
        <family val="2"/>
      </rPr>
      <t>2026</t>
    </r>
    <r>
      <rPr>
        <sz val="10"/>
        <rFont val="Arial"/>
        <family val="2"/>
      </rPr>
      <t>?</t>
    </r>
  </si>
  <si>
    <r>
      <t xml:space="preserve">Se i requisiti non sono attualmente soddisfatti, come intendete garantirli </t>
    </r>
    <r>
      <rPr>
        <b/>
        <sz val="10"/>
        <rFont val="Arial"/>
        <family val="2"/>
      </rPr>
      <t>entro il 2026</t>
    </r>
    <r>
      <rPr>
        <sz val="10"/>
        <rFont val="Arial"/>
        <family val="2"/>
      </rPr>
      <t>?</t>
    </r>
  </si>
  <si>
    <r>
      <t xml:space="preserve">Per il </t>
    </r>
    <r>
      <rPr>
        <b/>
        <sz val="10"/>
        <rFont val="Arial"/>
        <family val="2"/>
      </rPr>
      <t>2026</t>
    </r>
    <r>
      <rPr>
        <sz val="10"/>
        <rFont val="Arial"/>
        <family val="2"/>
      </rPr>
      <t xml:space="preserve"> intendete candidare il vostro istituto per la geriatria acuta? </t>
    </r>
  </si>
  <si>
    <r>
      <t xml:space="preserve">Se i requisiti non sono ancora soddisfatti, come intendete garantirne il rispetto entro il </t>
    </r>
    <r>
      <rPr>
        <b/>
        <sz val="10"/>
        <rFont val="Arial"/>
        <family val="2"/>
      </rPr>
      <t>2026</t>
    </r>
    <r>
      <rPr>
        <sz val="10"/>
        <rFont val="Arial"/>
        <family val="2"/>
      </rPr>
      <t>?</t>
    </r>
  </si>
  <si>
    <r>
      <t xml:space="preserve">Se i requisiti non sono attualmente soddisfatti, come intendete garantirne il rispetto entro il </t>
    </r>
    <r>
      <rPr>
        <b/>
        <sz val="10"/>
        <rFont val="Arial"/>
        <family val="2"/>
      </rPr>
      <t>2026</t>
    </r>
    <r>
      <rPr>
        <sz val="10"/>
        <rFont val="Arial"/>
        <family val="2"/>
      </rPr>
      <t>?</t>
    </r>
  </si>
  <si>
    <r>
      <t xml:space="preserve">Se i requisiti non sono attualmente soddisfatti, come intendete garantirli entro il </t>
    </r>
    <r>
      <rPr>
        <b/>
        <sz val="10"/>
        <rFont val="Arial"/>
        <family val="2"/>
      </rPr>
      <t>2026</t>
    </r>
    <r>
      <rPr>
        <sz val="10"/>
        <rFont val="Arial"/>
        <family val="2"/>
      </rPr>
      <t>?</t>
    </r>
  </si>
  <si>
    <r>
      <t xml:space="preserve">Il vostro istituto soddisferà i requisiti di cui sopra nel </t>
    </r>
    <r>
      <rPr>
        <b/>
        <sz val="10"/>
        <color theme="0"/>
        <rFont val="Arial"/>
        <family val="2"/>
      </rPr>
      <t>2026?</t>
    </r>
  </si>
  <si>
    <r>
      <t xml:space="preserve">Se i requisiti non sono attualmente soddisfatti, come intendete garantirli entro il </t>
    </r>
    <r>
      <rPr>
        <b/>
        <sz val="10"/>
        <color theme="0"/>
        <rFont val="Arial"/>
        <family val="2"/>
      </rPr>
      <t>2026?</t>
    </r>
  </si>
  <si>
    <r>
      <t xml:space="preserve">Il vostro istituto soddisferà i requisiti di cui sopra nel </t>
    </r>
    <r>
      <rPr>
        <b/>
        <sz val="10"/>
        <color theme="0"/>
        <rFont val="Arial"/>
        <family val="2"/>
      </rPr>
      <t>2026</t>
    </r>
    <r>
      <rPr>
        <sz val="10"/>
        <color theme="0"/>
        <rFont val="Arial"/>
        <family val="2"/>
      </rPr>
      <t>?</t>
    </r>
  </si>
  <si>
    <r>
      <t xml:space="preserve">Se i requisiti non sono attualmente soddisfatti, come intendete garantirli entro il </t>
    </r>
    <r>
      <rPr>
        <b/>
        <sz val="10"/>
        <color theme="0"/>
        <rFont val="Arial"/>
        <family val="2"/>
      </rPr>
      <t>2026</t>
    </r>
    <r>
      <rPr>
        <sz val="10"/>
        <color theme="0"/>
        <rFont val="Arial"/>
        <family val="2"/>
      </rPr>
      <t>?</t>
    </r>
  </si>
  <si>
    <r>
      <t>Il vostro istituto soddisferà i requisiti di cui sopra nel</t>
    </r>
    <r>
      <rPr>
        <b/>
        <sz val="10"/>
        <color theme="0"/>
        <rFont val="Arial"/>
        <family val="2"/>
      </rPr>
      <t xml:space="preserve"> 2026</t>
    </r>
    <r>
      <rPr>
        <sz val="10"/>
        <color theme="0"/>
        <rFont val="Arial"/>
        <family val="2"/>
      </rPr>
      <t>?</t>
    </r>
  </si>
  <si>
    <r>
      <t xml:space="preserve">Medici specializzati </t>
    </r>
    <r>
      <rPr>
        <b/>
        <sz val="10"/>
        <color theme="0"/>
        <rFont val="Arial"/>
        <family val="2"/>
      </rPr>
      <t>nel 2026</t>
    </r>
  </si>
  <si>
    <r>
      <t xml:space="preserve">Reperibilità </t>
    </r>
    <r>
      <rPr>
        <b/>
        <sz val="10"/>
        <color theme="0"/>
        <rFont val="Arial"/>
        <family val="2"/>
      </rPr>
      <t>nel 2026</t>
    </r>
  </si>
  <si>
    <t>(Chirurgia)</t>
  </si>
  <si>
    <t>Chirurgia dell'epilessia (CIMAS)</t>
  </si>
  <si>
    <t>Medicina pediatrica</t>
  </si>
  <si>
    <r>
      <t>L'istituto integra al suo interno la lista dei Never Events Svizzera</t>
    </r>
    <r>
      <rPr>
        <vertAlign val="superscript"/>
        <sz val="10"/>
        <rFont val="Arial"/>
        <family val="2"/>
      </rPr>
      <t>5.</t>
    </r>
  </si>
  <si>
    <r>
      <t>Art. 56 Economicità delle prestazioni</t>
    </r>
    <r>
      <rPr>
        <sz val="10"/>
        <rFont val="Arial"/>
        <family val="2"/>
      </rPr>
      <t xml:space="preserve">
</t>
    </r>
    <r>
      <rPr>
        <vertAlign val="superscript"/>
        <sz val="10"/>
        <rFont val="Arial"/>
        <family val="2"/>
      </rPr>
      <t>1</t>
    </r>
    <r>
      <rPr>
        <sz val="10"/>
        <rFont val="Arial"/>
        <family val="2"/>
      </rPr>
      <t xml:space="preserve"> Il fornitore di prestazioni deve limitare le prestazioni a quanto esige l’interesse dell’assicurato e lo scopo della cura.
</t>
    </r>
    <r>
      <rPr>
        <vertAlign val="superscript"/>
        <sz val="10"/>
        <rFont val="Arial"/>
        <family val="2"/>
      </rPr>
      <t>2</t>
    </r>
    <r>
      <rPr>
        <sz val="10"/>
        <rFont val="Arial"/>
        <family val="2"/>
      </rPr>
      <t xml:space="preserve"> La rimunerazione può essere rifiutata per le prestazioni eccedenti questo limite. Al fornitore di prestazioni può essere richiesta la restituzione di rimunerazioni ai sensi della presente legge ottenute indebitamente. Possono chiedere la restituzione:
a. nel sistema del terzo garante (art. 42 cpv. 1), l’assicurato oppure, giusta l’articolo 89 capoverso 3, l’assicuratore;
b. nel sistema del terzo pagante (art. 42 cpv. 2), l’assicuratore.
</t>
    </r>
    <r>
      <rPr>
        <vertAlign val="superscript"/>
        <sz val="10"/>
        <rFont val="Arial"/>
        <family val="2"/>
      </rPr>
      <t>3</t>
    </r>
    <r>
      <rPr>
        <sz val="10"/>
        <rFont val="Arial"/>
        <family val="2"/>
      </rPr>
      <t xml:space="preserve"> Il fornitore di prestazioni deve fare usufruire il debitore della rimunerazione di sconti diretti o indiretti che ha ottenuti:
a. da un altro fornitore di prestazioni cui ha conferito mandato;
b. da persone o enti fornitori di medicamenti o di mezzi e apparecchi diagno­stici o terapeutici.
</t>
    </r>
    <r>
      <rPr>
        <vertAlign val="superscript"/>
        <sz val="10"/>
        <rFont val="Arial"/>
        <family val="2"/>
      </rPr>
      <t>3bis</t>
    </r>
    <r>
      <rPr>
        <sz val="10"/>
        <rFont val="Arial"/>
        <family val="2"/>
      </rPr>
      <t xml:space="preserve"> Gli assicuratori e i fornitori di prestazioni possono mediante convenzione derogare all’obbligo di far usufruire il debitore della rimunerazione integralmente degli sconti di cui al capoverso 3 lettera b. Tali convenzioni vanno rese note su richiesta all’autorità competente. Esse devono garantire che il debitore della rimunerazione usufruisca della massima parte degli sconti e che gli sconti di cui non usufruisce siano impiegati in modo comprovabile per migliorare la qualità dei trattamenti.
</t>
    </r>
    <r>
      <rPr>
        <vertAlign val="superscript"/>
        <sz val="10"/>
        <rFont val="Arial"/>
        <family val="2"/>
      </rPr>
      <t>4</t>
    </r>
    <r>
      <rPr>
        <sz val="10"/>
        <rFont val="Arial"/>
        <family val="2"/>
      </rPr>
      <t xml:space="preserve"> Se il fornitore di prestazioni disattende questo obbligo, l’assicurato o l’assicuratore possono esigere la restituzione dello sconto.
</t>
    </r>
    <r>
      <rPr>
        <vertAlign val="superscript"/>
        <sz val="10"/>
        <rFont val="Arial"/>
        <family val="2"/>
      </rPr>
      <t>5</t>
    </r>
    <r>
      <rPr>
        <sz val="10"/>
        <rFont val="Arial"/>
        <family val="2"/>
      </rPr>
      <t xml:space="preserve"> I fornitori di prestazioni e gli assicuratori prevedono nelle convenzioni tariffali misure destinate a garantire l’economicità delle prestazioni. Essi vegliano in particolare affinché sia evitata una ripetizione inutile di atti diagnostici, quando l’assicurato consulta più fornitori di prestazioni.
</t>
    </r>
    <r>
      <rPr>
        <vertAlign val="superscript"/>
        <sz val="10"/>
        <rFont val="Arial"/>
        <family val="2"/>
      </rPr>
      <t>6</t>
    </r>
    <r>
      <rPr>
        <sz val="10"/>
        <rFont val="Arial"/>
        <family val="2"/>
      </rPr>
      <t xml:space="preserve"> I fornitori di prestazioni e gli assicuratori stabiliscono mediante contratto un metodo di controllo dell’economicità delle prestazioni.
</t>
    </r>
  </si>
  <si>
    <r>
      <t>Art. 63a Definizione dell'offerta</t>
    </r>
    <r>
      <rPr>
        <sz val="10"/>
        <rFont val="Arial"/>
        <family val="2"/>
      </rPr>
      <t xml:space="preserve">
</t>
    </r>
    <r>
      <rPr>
        <vertAlign val="superscript"/>
        <sz val="10"/>
        <rFont val="Arial"/>
        <family val="2"/>
      </rPr>
      <t>1</t>
    </r>
    <r>
      <rPr>
        <sz val="10"/>
        <rFont val="Arial"/>
        <family val="2"/>
      </rPr>
      <t xml:space="preserve"> Per definire l’offerta necessaria a coprire il fabbisogno di cure la pianificazione ai sensi dell’art. 39 LAMal considera i seguenti istituti:
a) ospedali somatici acuti, psichiatrici e di riabilitazione (art. 39 cpv. 1 LAMal);
b) le case di cura; e
c) le case per partorienti (art. 39 cpv. 3 LAMal);
d) i reparti Acuti a minore intensità (Rami), di regola situati all’interno degli ospedali somatici acuti di cui alla lett. a).
</t>
    </r>
    <r>
      <rPr>
        <vertAlign val="superscript"/>
        <sz val="10"/>
        <rFont val="Arial"/>
        <family val="2"/>
      </rPr>
      <t>2</t>
    </r>
    <r>
      <rPr>
        <sz val="10"/>
        <rFont val="Arial"/>
        <family val="2"/>
      </rPr>
      <t xml:space="preserve"> L’offerta è garantita dagli istituti che figurano sull’elenco e da quelli che non figurano sull’elenco e che operano in regime convenzionale.
</t>
    </r>
    <r>
      <rPr>
        <vertAlign val="superscript"/>
        <sz val="10"/>
        <rFont val="Arial"/>
        <family val="2"/>
      </rPr>
      <t>3</t>
    </r>
    <r>
      <rPr>
        <sz val="10"/>
        <rFont val="Arial"/>
        <family val="2"/>
      </rPr>
      <t xml:space="preserve"> La pianificazione tiene conto della libertà di scelta dell’assicurato tra gli ospedali che figurano nell’elenco del suo Cantone di domicilio o in quello di ubicazione dell’ospedale, come pure delle collaborazioni intercantonali e delle convenzioni sottoscritte con altri Cantoni e istituti con sede fuori Cantone.
</t>
    </r>
    <r>
      <rPr>
        <vertAlign val="superscript"/>
        <sz val="10"/>
        <rFont val="Arial"/>
        <family val="2"/>
      </rPr>
      <t>4</t>
    </r>
    <r>
      <rPr>
        <sz val="10"/>
        <rFont val="Arial"/>
        <family val="2"/>
      </rPr>
      <t xml:space="preserve"> Allo scopo di assicurare l’offerta necessaria a coprire il fabbisogno di cure il Consiglio di Stato può sottoscrivere convenzioni con altri Cantoni e istituti extracantonali.</t>
    </r>
  </si>
  <si>
    <t>Modifiche rispetto alla V12</t>
  </si>
  <si>
    <t>aggiornato i gruppi di prestazioni e i requisiti alla versione SPLG2025</t>
  </si>
  <si>
    <t xml:space="preserve">- </t>
  </si>
  <si>
    <t>nasconto tutte le righe relative ai gruppi di presazione MAS in quanto non di pertinenza dei cantoni;</t>
  </si>
  <si>
    <t>modificato al data di introduzione al 01.01.2026</t>
  </si>
  <si>
    <t>Requisiti per una clinica pediatrica / reparto pediatrico:</t>
  </si>
  <si>
    <r>
      <t>1</t>
    </r>
    <r>
      <rPr>
        <sz val="10"/>
        <rFont val="Arial"/>
        <family val="2"/>
      </rPr>
      <t xml:space="preserve"> Vedi requisiti per l'anestesia pediatrica richiesti nel foglio 3.12.</t>
    </r>
  </si>
  <si>
    <t>Requisiti comuni per la pediatria (KINM) e per la chirurgia pediatrica (KINC)</t>
  </si>
  <si>
    <t>a)</t>
  </si>
  <si>
    <t>b)</t>
  </si>
  <si>
    <t xml:space="preserve">L'istituto ospedaliero dispone del mandato di prestazioni nella medicina dell'adulto per i corrispondenti trattamenti.
</t>
  </si>
  <si>
    <t>c)</t>
  </si>
  <si>
    <t>La limitazione di un eventuale mandato per la chirurgia pediatrica (KINC) a seconda dell'età e dello stato di salute del paziente (presenza o meno di malattie concomitanti, congenite o croniche) sarà determinata in base all'adempimento dei requisiti relativi all'anestesia pediatrica (FL 3.12).</t>
  </si>
  <si>
    <t>Chirurgia pediatrica (KINC)</t>
  </si>
  <si>
    <t>La chirurgia pediatrica deve essere diretta da un medico specialista FMH in chirurgia pediatrica</t>
  </si>
  <si>
    <t>I pazienti di chirurgia pediatrica stazionaria al di sotto di 16 anni devono, di regola, essere presi in carico in un reparto pediatrico</t>
  </si>
  <si>
    <t>La pediatria deve essere diretta da un medico specialista FMH in pediatria</t>
  </si>
  <si>
    <t xml:space="preserve">I pazienti pediatrici al di sotto dei 16 anni che sono ricoverati devono, di regola, essere presi in carico in una clinica pediatrica / reparto pediatrico   </t>
  </si>
  <si>
    <t>aggiornato scheda 3.11 KINM/KINB/KINC sulla base dei "Weitergehende leistungspezifische Ankorderung Akutosomatik 2025.1</t>
  </si>
  <si>
    <t>a. Servizio medico con medici specializzati in pediatria o rispettivamente in chirurgia pediatrica</t>
  </si>
  <si>
    <t xml:space="preserve">b. Personale curante con formazione specifica in cure pediatriche </t>
  </si>
  <si>
    <t>c. Reparti ed infrastruttura specifici per bambini e adattati alle loro esigenze</t>
  </si>
  <si>
    <t>d. Possibilità di alloggio per le persone di riferimento</t>
  </si>
  <si>
    <t>Requisiti per un centro di competenza in cure palliative</t>
  </si>
  <si>
    <t>a. trattamento di pazienti che necessitano una presa in carico palliativa complessa volta al controllo dei sintomi e alla stabilizzazione psico-sociale;</t>
  </si>
  <si>
    <t>b. ospedalizzazione dei pazienti per rivalutarne la presa in carico e ottimizzarla grazie alle misure palliative;</t>
  </si>
  <si>
    <t>c. partecipazione allo sviluppo ed alla valutazione dei processi e degli standards per le cure palliative;</t>
  </si>
  <si>
    <t xml:space="preserve">e. formazione di base e formazione continua in cure palliative: </t>
  </si>
  <si>
    <t xml:space="preserve">    - partecipazione allo sviluppo e alla valutazione degli standard della formazione di base; </t>
  </si>
  <si>
    <t xml:space="preserve">    - offerta di posti di stage per medici, personale curante e terapeuti. </t>
  </si>
  <si>
    <t xml:space="preserve">    - partecipazione allo sviluppo della formazione di base e della formazione continua del personale specializzato interno e esterno (medici, personale curante, terapeuti);</t>
  </si>
  <si>
    <t xml:space="preserve">    - certificazione con il marchio "Qualità in cure palliative" di palliative.ch</t>
  </si>
  <si>
    <t>Centro di competenza per le cure palliative</t>
  </si>
  <si>
    <t>aggionrato scheda 3.13 Centro di competenza in geriatria acuta sulla base dei "Weiter…… 2025.1"</t>
  </si>
  <si>
    <t>aggionrato scheda 3.14 Centro di competenza in cure palliative sulla base dei "Weiter…… 2025.1"</t>
  </si>
  <si>
    <r>
      <t xml:space="preserve">All'interno dell'intero ventaglio di prestazioni: tutti i codici </t>
    </r>
    <r>
      <rPr>
        <sz val="10"/>
        <rFont val="Arial"/>
        <family val="2"/>
      </rPr>
      <t>CHOP e ICD che non sono stati attribuiti esplicitamente ad un gruppo di prestazioni</t>
    </r>
  </si>
  <si>
    <r>
      <t xml:space="preserve">All'interno di una determinata disciplina: tutti i codici </t>
    </r>
    <r>
      <rPr>
        <sz val="10"/>
        <rFont val="Arial"/>
        <family val="2"/>
      </rPr>
      <t>CHOP e ICD relativi alla specifica disciplina che non sono stati esplicitamente classificati in un gruppo di prestazioni.</t>
    </r>
  </si>
  <si>
    <t>Cure palliative</t>
  </si>
  <si>
    <t>Cooperazione con un istituto con BP</t>
  </si>
  <si>
    <t>Ambulatorio per la cura delle ferite e discussione settimanale con specialisti (medici e curanti) con esperienza nella cura delle ferite</t>
  </si>
  <si>
    <t>Nelle tiroidectomie totali sono richiesti il ​​neuromonitoraggio intraoperatorio del nervo laringeo ricorrente, la valutazione sistematica postoperatoria della funzionalità delle corde vocali e la misurazione postoperatoria dei livelli di calcio e del paratormone.</t>
  </si>
  <si>
    <t>Valutazione psichiatrica obbligatoria in caso di diagnosi di una crisi psicogena di natura non epilettica. È obbligatorio un monitoraggio video-EEG a lungo termine. In caso di deficit neurologico focale (FND), è necessario garantire la disponibilità di personale professionalmente formato. È necessario un monitoraggio continuo da parte di personale appositamente formato quando la terapia farmacologica preventiva delle crisi epilettiche viene ridotta.</t>
  </si>
  <si>
    <t>Consulenza nutrizionale e diabetologica fornita da personale competente</t>
  </si>
  <si>
    <t>Riconoscimento dello Study Group for Morbid Obesity (SMOB) come centro primario o di riferimento</t>
  </si>
  <si>
    <t>Per eseguire il trapianto autologo di cellule staminali del sangue è richiesta l'accreditamento da parte del Joint Accreditation Committee ISCT EBMT (JACIE).</t>
  </si>
  <si>
    <t>Tutti i casi che comportano interventi sui vasi intra-addominali devono essere discussi in una conferenza interdisciplinare d'indicazione (chirurghi e interventisti).</t>
  </si>
  <si>
    <t>Tutti i casi che comportano interventi alla carotide devono essere discussi in una conferenza interdisciplinare d'indicazione con i chirurghi, gli interventisti e/o i neurologi coinvolti.</t>
  </si>
  <si>
    <t>Dialisi ambulatoriale in sede o in collaborazione con un centro di dialisi indipendente / Offerta e promossa la dialisi peritoneale ambulatoriale</t>
  </si>
  <si>
    <t>Devono essere rispettate le linee guida della Società Svizzera di Cardiologia sulla teriapia tramite defibrillatore. Gli impianti e i dispositivi sono registrati nei rispettivi registri.</t>
  </si>
  <si>
    <t>Fibrosi cistica (FC)</t>
  </si>
  <si>
    <t>Laboratorio del sonno certificato dalla Società Svizzera di Ricerca sul Sonno, Medicina del Sonno e Cronobiologia (SSSSC)</t>
  </si>
  <si>
    <t>Centro ambulatoriale specializzato in chirurgia della mano e disponibilità di ergoterapia specializzata</t>
  </si>
  <si>
    <t>Sistema di controllo delle indicazioni in relazione ai risultati dei pazienti, basato sul Registro svizzero degli impianti (SIRIS), che consenta il confronto con gli altri dati SIRIS</t>
  </si>
  <si>
    <t>Neuromonitoraggio intraoperatorio in collaborazione con la neurologia e la partecipazione al registro nazionale degli impianti SIRIS Spine.</t>
  </si>
  <si>
    <t>Centro ambulatoriale specializzato in chirurgia della mano, monitoraggio perioperatorio dei nervi</t>
  </si>
  <si>
    <t>Tutti i casi devono essere discussi e documentati prima e dopo la terapia nel tumorboard con la partecipazione di esperti di tutte le alternative terapeutiche. Deve essere garantita un'indicazione che tenga conto dellevpossibili alternative non chirurgiche.</t>
  </si>
  <si>
    <t>Tutti i casi di cancro alla prostata devono essere discussi e documentati prima e dopo la terapia all'interno del tumorboard con la partecipazione degli esperti coinvolti in tutte le alternative terapeutiche (radio-oncologia, oncologia, radiologia e urologia), prima e dopo la terapia. È necessario il controllo d'indicazione.</t>
  </si>
  <si>
    <t>Tutti i casi devono essere discussi e documentati prima e dopo la terapia nel tumorboard con la partecipazione attiva di esperti di tutte le alternative terapeutiche.</t>
  </si>
  <si>
    <t>Requisiti di qualità previsti per le case del parto (FL 3.15)</t>
  </si>
  <si>
    <t>Requisiti secondo il livello I degli attuali Standards for Levels of Neonatal Care in Switzerland</t>
  </si>
  <si>
    <t>Requisiti secondo il livello IIB degli attuali Standards for Levels of Neonatal Care in Switzerland</t>
  </si>
  <si>
    <t>Requisiti secondo il livello III degli attuali Standards for Levels of Neonatal Care in Switzerland</t>
  </si>
  <si>
    <t>Requisiti secondo FL 3.11</t>
  </si>
  <si>
    <t>Requisiti specifici per KAA della SGKA/SGAR specificati nel FL 3.12</t>
  </si>
  <si>
    <t>Requisiti specifici per KAB della SGKA/SGAR specificati nel FL 3.12</t>
  </si>
  <si>
    <t>Requisiti specifici per KAC della SGKA/SGAR specificati nel FL 3.12</t>
  </si>
  <si>
    <t>Requisiti specifici per KAD della SGKA/SGAR specificati nel FL 3.12</t>
  </si>
  <si>
    <t>Requisiti secondo FL 3.13</t>
  </si>
  <si>
    <t>Si applica il concetto della CDS sulle malattie di tipo "Ebola"</t>
  </si>
  <si>
    <t>aggionrato scheda 3.8 "altri requisiti" sulla base dei "Weiter…… 2025.1"</t>
  </si>
  <si>
    <t>- Generelle Anforderungen an die Listenspitäler (Version 2025.1)</t>
  </si>
  <si>
    <t>- Cataloghi ICD e CHOP compreso il software di raggruppamento (Grouper) del Cantone Zurigo (V2025.1)</t>
  </si>
  <si>
    <r>
      <t xml:space="preserve">Di seguito si elencano tutti i gruppi di prestazioni suddivisi per discipline secondo il concetto SPLG V2025.1 per il settore somatico-acuto. I </t>
    </r>
    <r>
      <rPr>
        <b/>
        <sz val="10"/>
        <rFont val="Arial"/>
        <family val="2"/>
      </rPr>
      <t>gruppi di prestazioni sono organizzati per disciplina in ordine gerarchico</t>
    </r>
    <r>
      <rPr>
        <sz val="10"/>
        <rFont val="Arial"/>
        <family val="2"/>
      </rPr>
      <t xml:space="preserve"> (livello gerarchico riconoscibile dal numero della sigla): a titolo d'esempio, il gruppo di prestazioni VIS1 è la base per tutti gli altri gruppi di prestazioni della chirurgia viscerale con sigla VIS1.1-VIS1.5.
</t>
    </r>
  </si>
  <si>
    <r>
      <t xml:space="preserve">In questa pagina sono riportati i gruppi di prestazioni con i relativi requisiti ad eccezione dei numeri minimi per operatore. </t>
    </r>
    <r>
      <rPr>
        <b/>
        <sz val="12"/>
        <rFont val="Arial"/>
        <family val="2"/>
      </rPr>
      <t>I vari requisiti sono descritti in maniera più dettagliata nei FL 3.3 - 3.8.</t>
    </r>
  </si>
  <si>
    <t>Servizio di primo soccorso
(SPS)</t>
  </si>
  <si>
    <t>e. Per bambini/giovani in età scolare, garanzia di continuità dell'insegnamento scolastico attraverso un servizio riconosciuto dal DECS</t>
  </si>
  <si>
    <t>Per poter offrire prestazioni di chirurgia pediatrica e di pediatria, è necessario soddisfare i requisiti di una clinica pediatrica, nonché i requisiti organo-specifici definiti per i singoli gruppo di prestazione.</t>
  </si>
  <si>
    <t>d. partecipazione ad un servizio d'assistenza telefonica ("Helpline") e a delle équipes mobili di cure palliative a supporto di altri istituzioni del Cantone e di fornitori
    di prestazioni ambulatoriali  in situazioni palliative complesse o fornitura di un picchetto pediatrico 24/24.</t>
  </si>
  <si>
    <t>Requisiti minimi di qualità</t>
  </si>
  <si>
    <t>aggiornato requisiti CPS (ora SPS) sulla base delle indicazione ricevute dall'UMC</t>
  </si>
  <si>
    <t>aggiornato requisiti del paccheto medicina interna genrale (BPM) sulla base delle indicazione ricevute dall'UMC</t>
  </si>
  <si>
    <r>
      <t xml:space="preserve">2 </t>
    </r>
    <r>
      <rPr>
        <sz val="10"/>
        <rFont val="Arial"/>
        <family val="2"/>
      </rPr>
      <t>Regolamento per il perfezionamento professionale (RPP) del 21 giugno 2000; ultima revisione 26 settembre 2024</t>
    </r>
    <r>
      <rPr>
        <sz val="10"/>
        <color rgb="FFFF0000"/>
        <rFont val="Arial"/>
        <family val="2"/>
      </rPr>
      <t>.</t>
    </r>
  </si>
  <si>
    <t>Per poter offrire prestazioni di chirurgia pediatrica è necessario soddisfare i requisiti di una clinica pediatrica e i requisiti specifici dei singoli gruppi di prestazioni organospecifici. Le prestazioni di chirurgia pediatrica di base possono tuttavia, a determinate condizioni, essere offerte anche senza essere una clinica pediatrica.</t>
  </si>
  <si>
    <t>Requisiti generali per la pediatria (KINM) e per la chirurgia pediatrica (KINC):</t>
  </si>
  <si>
    <t>Modulo d'offerta per l'ammissione
all'Elenco degli istituti ospedalieri autorizzati</t>
  </si>
  <si>
    <t>Piazza Governo 7</t>
  </si>
  <si>
    <t>© File MSExcel creato dalla Direzione della sanità e dell'assistenza del Cantone di Berna sulla base del file MSExcel di candidatura della Direzione della sanità del Cantone di Zurigo; elaborato dal Dipartimento della sanità e della socialità del Cantone di Argovia e dalla Direzione della sanità del Cantone di Zugo e tradotto dal Dipartimento della sanità e della socialità del Cantone Ticino.</t>
  </si>
  <si>
    <t>Gentili signore, gentili signori,</t>
  </si>
  <si>
    <t>per definire l'elenco degli istituti autorizzati ad esercitare a carico della LAMal ai sensi dell'art. 39 cpv. 1 LAMal per il settore somatico-acuto (di seguito Elenco ospedaliero), il Cantone Ticino avvia una procedura di candidatura tramite il presente modulo d'offerta (formulario XLSX). Con la compilazione completa del modulo d'offerta, gli istituti forniscono tutte le informazioni necessarie per la valutazione dei requisiti richiesti per l'assegnazione dei mandati di prestazioni.</t>
  </si>
  <si>
    <t xml:space="preserve">Vi invitiamo di prendere nota che la candidatura va presentata per singola sede ospedaliera a prescindere dall'esistenza di qualsiasi forma di cooperazione e/o di obblighi contrattuali e dell'appartenenza della sede a un istituto o un'entità giuridica. </t>
  </si>
  <si>
    <r>
      <rPr>
        <b/>
        <sz val="10"/>
        <color theme="1"/>
        <rFont val="Arial"/>
        <family val="2"/>
      </rPr>
      <t>Informazioni fornite tramite il modulo d'offerta (autodichiarazione)</t>
    </r>
    <r>
      <rPr>
        <sz val="10"/>
        <color theme="1"/>
        <rFont val="Arial"/>
        <family val="2"/>
      </rPr>
      <t xml:space="preserve">
Gli istituti ospedalieri che desiderano ottenere un mandato di prestazioni sono tenuti a compilare il presente modulo d'offerta (autodichiarazione). Sulla base delle informazioni fornite sarà determinata l'idoneità per l'ammissione all'Elenco ospedaliero nonché l'assegnazione dei mandati di prestazione.</t>
    </r>
  </si>
  <si>
    <r>
      <rPr>
        <b/>
        <sz val="10"/>
        <rFont val="Arial"/>
        <family val="2"/>
      </rPr>
      <t>Medicina altamente specializzata</t>
    </r>
    <r>
      <rPr>
        <sz val="10"/>
        <rFont val="Arial"/>
        <family val="2"/>
      </rPr>
      <t xml:space="preserve">
Il Cantone non prende in considerazione candidature per gruppi di prestazioni appartenenti alla medicina altamente specializzata (CIMAS). L'assegnazione di questi mandati sono di competenza intercantonale e delegata all'Organo decisionale MAS. Il Cantone assegna i mandati in via sussidiaria e sulla base di quanto deciso dall'Organo decisionale MAS. 
</t>
    </r>
  </si>
  <si>
    <t>- FL 3.1: basi legali relative alla pianificazione ospedaliera.</t>
  </si>
  <si>
    <t>- FL 3.2: informazioni sui requisiti generali di qualità, che devono essere soddisfatti per essere inclusi nell'Elenco ospedaliero.</t>
  </si>
  <si>
    <r>
      <t xml:space="preserve">- FL 3.3-3.8: domande sui </t>
    </r>
    <r>
      <rPr>
        <b/>
        <sz val="10"/>
        <rFont val="Arial"/>
        <family val="2"/>
      </rPr>
      <t>requisiti specifici per i singoli gruppi di prestazioni</t>
    </r>
    <r>
      <rPr>
        <sz val="10"/>
        <rFont val="Arial"/>
        <family val="2"/>
      </rPr>
      <t xml:space="preserve">. I formulari devono quindi essere completati per potersi candidare ai singoli gruppi di prestazioni. Le informazioni inserite in questi FL sono riprese automaticamente nel </t>
    </r>
    <r>
      <rPr>
        <b/>
        <sz val="10"/>
        <rFont val="Arial"/>
        <family val="2"/>
      </rPr>
      <t xml:space="preserve">FL riassuntivo e di candidatura effettiva (FL 3.10) </t>
    </r>
    <r>
      <rPr>
        <sz val="10"/>
        <rFont val="Arial"/>
        <family val="2"/>
      </rPr>
      <t>che permette di avere una visione immediata dell'adempimento ai requisiti richiesti.</t>
    </r>
  </si>
  <si>
    <r>
      <rPr>
        <sz val="10"/>
        <color theme="0"/>
        <rFont val="Arial"/>
        <family val="2"/>
      </rPr>
      <t xml:space="preserve">I fogli di lavoro (FL) 2-2.2 contengono </t>
    </r>
    <r>
      <rPr>
        <b/>
        <sz val="10"/>
        <color theme="0"/>
        <rFont val="Arial"/>
        <family val="2"/>
      </rPr>
      <t>informazioni</t>
    </r>
    <r>
      <rPr>
        <sz val="10"/>
        <color theme="0"/>
        <rFont val="Arial"/>
        <family val="2"/>
      </rPr>
      <t xml:space="preserve"> sui gruppi di prestazioni e i loro requisiti.</t>
    </r>
  </si>
  <si>
    <r>
      <t xml:space="preserve">- FL 3.15: requisiti richiesti per un </t>
    </r>
    <r>
      <rPr>
        <b/>
        <sz val="10"/>
        <rFont val="Arial"/>
        <family val="2"/>
      </rPr>
      <t>servizio di assistenza al parto in ospedale gestito dalle ostetriche.</t>
    </r>
  </si>
  <si>
    <t>- FL 4: ulteriori informazioni relative alla candidatura. Le domande riguardano in particolare l'esistenza di mandati di prestazioni rilasciati da altri Cantoni (coordinazione intercantonale) così come l'esistenza di eventuali mandati di prestazioni nella psichiatria o nella riabilitazione (sinergie).</t>
  </si>
  <si>
    <t>- FL 5: domande di carattere generale relative al fornitore di prestazioni.</t>
  </si>
  <si>
    <t>- FL 3.11: pediatria e chirurgia pediatrica</t>
  </si>
  <si>
    <t>- FL 3.12: anestesia pediatrica</t>
  </si>
  <si>
    <t>- FL 3.13: centro di competenza in geriatria acuta</t>
  </si>
  <si>
    <t>- FL 3.14: centro di competenza per le cure palliative</t>
  </si>
  <si>
    <t>I FL necessari per la candidatura sono i seguenti (FL 3.1-3.15 e 4-6). Nel dettaglio:</t>
  </si>
  <si>
    <t>I FL 3.11-3.14 richiedono le informazioni necessarie alla candidatura per i gruppi di prestazioni trasversali, ovvero:</t>
  </si>
  <si>
    <t>GD-ZH</t>
  </si>
  <si>
    <t>Nella tabella seguente sono riportati i gruppi di prestazioni secondo la sistematica SPLG 2025.1. 
Per completezza sono compresi anche i gruppi di prestazioni di medicina altamente specializzata (riconoscibili grazie allo sfondo grigio e all'indicazione CIMAS) la cui attribuzione non è di competenza del Cantone ma dell'Organo decisionale MAS. Il presente modulo non prevede di conseguenza la possibilità di candidarsi per questi gruppi di prestazioni.</t>
  </si>
  <si>
    <t>Linfoadenectomia retroperitonale dopo chemioterapia per tumore ai testicoli (CIMAS)</t>
  </si>
  <si>
    <r>
      <rPr>
        <b/>
        <sz val="9"/>
        <rFont val="Arial"/>
        <family val="2"/>
      </rPr>
      <t>Pacchetto di base:</t>
    </r>
    <r>
      <rPr>
        <sz val="9"/>
        <rFont val="Arial"/>
        <family val="2"/>
      </rPr>
      <t xml:space="preserve"> vedi FL 3.9.</t>
    </r>
  </si>
  <si>
    <r>
      <t xml:space="preserve">Pronto soccorso: </t>
    </r>
    <r>
      <rPr>
        <sz val="9"/>
        <rFont val="Arial"/>
        <family val="2"/>
      </rPr>
      <t>vedi FL 3.4</t>
    </r>
  </si>
  <si>
    <r>
      <rPr>
        <b/>
        <sz val="9"/>
        <rFont val="Arial"/>
        <family val="2"/>
      </rPr>
      <t>Collegamenti in sede o in cooperazione:</t>
    </r>
    <r>
      <rPr>
        <sz val="9"/>
        <rFont val="Arial"/>
        <family val="2"/>
      </rPr>
      <t xml:space="preserve"> vedi FL 3.6</t>
    </r>
  </si>
  <si>
    <r>
      <rPr>
        <b/>
        <sz val="9"/>
        <rFont val="Arial"/>
        <family val="2"/>
      </rPr>
      <t>Tumorboard:</t>
    </r>
    <r>
      <rPr>
        <sz val="9"/>
        <rFont val="Arial"/>
        <family val="2"/>
      </rPr>
      <t xml:space="preserve"> vedi FL 3.7.</t>
    </r>
  </si>
  <si>
    <r>
      <rPr>
        <b/>
        <sz val="9"/>
        <rFont val="Arial"/>
        <family val="2"/>
      </rPr>
      <t>Gruppi di prestazioni</t>
    </r>
    <r>
      <rPr>
        <sz val="9"/>
        <rFont val="Arial"/>
        <family val="2"/>
      </rPr>
      <t>: le discipline sono suddivise in gruppi di prestazioni che sono ordinati gerarchicamente all’interno della stessa attraverso una sigla. Per esempio, il gruppo di prestazioni VIS1 è la base per i gruppi di prestazioni della chirurgia viscerale con sigla VIS1.1-VIS1.5. Tutti i gruppi di prestazioni sono definiti sulla base dei codici diagnostici (ICD), dei codici di trattamento (CHOP) e dei codici SwissDRG. La suddivisone dei codici ICD e CHOP all'interno dei vari gruppi di prestazioni è disponibile sulla pagina internet della Direzione della sanità del Cantone di Zurigo: https://www.zh.ch/de/gesundheit/spitaeler-kliniken/spitalplanung.html#346364110.</t>
    </r>
  </si>
  <si>
    <r>
      <rPr>
        <b/>
        <sz val="9"/>
        <rFont val="Arial"/>
        <family val="2"/>
      </rPr>
      <t>Numero minimo di casi</t>
    </r>
    <r>
      <rPr>
        <sz val="9"/>
        <rFont val="Arial"/>
        <family val="2"/>
      </rPr>
      <t>: per diversi gruppi di prestazioni è stato definito un numero minimo di casi per ospedale (=S).  Si tratta principalmente di trattamenti specialistici che di regola non sono eseguiti in regime ambulatoriale ma in regime stazionario. A differenza del concetto SPLG applicato nel Cantone di Zurigo, il Cantone Ticino non prevede ancora dei numeri minimi per gli operatori (=O).</t>
    </r>
  </si>
  <si>
    <r>
      <rPr>
        <b/>
        <sz val="9"/>
        <rFont val="Arial"/>
        <family val="2"/>
      </rPr>
      <t>Discipline trasversali:</t>
    </r>
    <r>
      <rPr>
        <sz val="9"/>
        <rFont val="Arial"/>
        <family val="2"/>
      </rPr>
      <t xml:space="preserve"> alcune prestazioni mediche non possono essere definite e raggruppate in base all'organo in quanto toccano in maniera trasversale vari trattamenti organospecifici. Per queste prestazioni sono state creati dei gruppi di prestazioni trasversali. Le definizioni delle discipline trasversali si trovano nei FL 3.11-3.14.</t>
    </r>
  </si>
  <si>
    <r>
      <t xml:space="preserve">- </t>
    </r>
    <r>
      <rPr>
        <b/>
        <sz val="10"/>
        <rFont val="Arial"/>
        <family val="2"/>
      </rPr>
      <t xml:space="preserve">Requisiti specifici ai gruppi di prestazioni </t>
    </r>
    <r>
      <rPr>
        <sz val="10"/>
        <rFont val="Arial"/>
        <family val="2"/>
      </rPr>
      <t xml:space="preserve"> (FL 3.3-3.8)  </t>
    </r>
  </si>
  <si>
    <t xml:space="preserve">Passi successivi: </t>
  </si>
  <si>
    <r>
      <t xml:space="preserve">In qualità di istituto candidato all'inserimento nell'Elenco ospedaliero siete tenuti a soddisfare i criteri generali definiti dalle normative federali e cantonali (LAMal, OAMal, LCAMal, LSan e la Legge attrezzature (clausola del bisogno)), fra le quali riportiamo gli </t>
    </r>
    <r>
      <rPr>
        <b/>
        <sz val="10"/>
        <rFont val="Arial"/>
        <family val="2"/>
      </rPr>
      <t>articoli ritenuti più rilevanti</t>
    </r>
    <r>
      <rPr>
        <sz val="10"/>
        <rFont val="Arial"/>
        <family val="2"/>
      </rPr>
      <t xml:space="preserve"> ai fini del presente modulo di offerta.
</t>
    </r>
  </si>
  <si>
    <t>3.1 Basi legali</t>
  </si>
  <si>
    <r>
      <t>-</t>
    </r>
    <r>
      <rPr>
        <b/>
        <sz val="10"/>
        <rFont val="Arial"/>
        <family val="2"/>
      </rPr>
      <t xml:space="preserve"> Basi legali</t>
    </r>
    <r>
      <rPr>
        <sz val="10"/>
        <rFont val="Arial"/>
        <family val="2"/>
      </rPr>
      <t xml:space="preserve"> (FL 3.1) </t>
    </r>
  </si>
  <si>
    <t xml:space="preserve">Gli istituti candidati all'Elenco ospedaliero devono soddisfare gli standard minimi di qualità definiti nell'art. 58d OAMal. Questi requisiti minimi definiti dalla Confederazione mirano al miglioramento della sicurezza dei pazienti. In particolare, l'accento è messo sulla riduzione degli eventi avversi che si possono verificare in caso d'interventi chirurgici, nella gestione delle terapie farmacologiche o ancora nell'insorgere d'infezioni associate alle cure sanitarie (IAS). I requisiti minimi si riferiscono alla qualità delle strutture, dei processi e dei risultati. La loro ponderazione è di competenza del Cantone. I requisiti di qualità definiti nell'art. 58d cpv. 2 OAMal sono generici e non sono esaustivi pertanto il Cantone li ha ulteriormente declinati. La compilazione del presente FL deve essere accompagnata da un rapporto nel quale l'istituto descrive come ottempera ai singoli requisiti (ad eccezione del punto 1.1).
</t>
  </si>
  <si>
    <t xml:space="preserve">I medici specialisti sono reperibili entro 60 minuti o il paziente viene trasferito al più vicino ospedale con il mandato nello specifico gruppo di prestazioni entro 60 minuti.
</t>
  </si>
  <si>
    <t>I medici specialisti del rispettivo gruppo di prestazioni sono raggiungibili in qualunque momento. L'intervento diagnostico o terapeutico, in conformità con la necessità medica, deve essere garantito entro 60 minuti tramite il medico specialista o, in via eccezionale, deve essere assicurato altrove.</t>
  </si>
  <si>
    <t>I medici specialisti del rispettivo gruppo di prestazioni sono raggiungibili in qualunque momento. L'intervento diagnostico o terapeutico, in conformità con la necessità medica, deve essere garantito entro 30 minuti.</t>
  </si>
  <si>
    <t>Pacchetto di base di medicina interna generale</t>
  </si>
  <si>
    <r>
      <t xml:space="preserve">- FL 3.9: informazioni utili a stabilire se l'istituto / la sede soddisfa i requisiti necessari per il </t>
    </r>
    <r>
      <rPr>
        <b/>
        <sz val="10"/>
        <rFont val="Arial"/>
        <family val="2"/>
      </rPr>
      <t>pacchetto di base (BP),</t>
    </r>
    <r>
      <rPr>
        <sz val="10"/>
        <rFont val="Arial"/>
        <family val="2"/>
      </rPr>
      <t xml:space="preserve"> rispettivamente per il </t>
    </r>
    <r>
      <rPr>
        <b/>
        <sz val="10"/>
        <rFont val="Arial"/>
        <family val="2"/>
      </rPr>
      <t xml:space="preserve">pacchetto di base elettivo (BPE) </t>
    </r>
    <r>
      <rPr>
        <sz val="10"/>
        <rFont val="Arial"/>
        <family val="2"/>
      </rPr>
      <t xml:space="preserve">o per il </t>
    </r>
    <r>
      <rPr>
        <b/>
        <sz val="10"/>
        <rFont val="Arial"/>
        <family val="2"/>
      </rPr>
      <t>pacchetto di base di medicina interna generale (BPM)</t>
    </r>
  </si>
  <si>
    <t>La consegna del paziente dall'ente di soccorso pre-ospedaliero all'ospedale (e viceversa) avviene secondo il "Protocollo di consegna del paziente" della Società svizzera di medicina d'urgenza e di salvataggio (SSERM/SGNOR). Anche in caso d'urgenza deve sempre essere tenuto in considerazione, nel limite del possibile, lo spettro dei mandati di prestazioni in dotazione dell'ospedale / della sede.</t>
  </si>
  <si>
    <r>
      <t>24/24 Lu-Do:</t>
    </r>
    <r>
      <rPr>
        <sz val="10"/>
        <rFont val="Arial"/>
        <family val="2"/>
      </rPr>
      <t xml:space="preserve">
Medici assistenti in medicina interna generale, con almeno 2 anni d'esperienza, sono disponibili per le urgenze del SPS.
</t>
    </r>
    <r>
      <rPr>
        <b/>
        <sz val="10"/>
        <rFont val="Arial"/>
        <family val="2"/>
      </rPr>
      <t/>
    </r>
  </si>
  <si>
    <r>
      <t xml:space="preserve">17-8 / Lu-Ve  e 24/24 durante il fine settimana e giorni festivi:
</t>
    </r>
    <r>
      <rPr>
        <sz val="10"/>
        <rFont val="Arial"/>
        <family val="2"/>
      </rPr>
      <t>Medici assistenti in medicina e chirurgia sono disponibili per le urgenze.</t>
    </r>
  </si>
  <si>
    <r>
      <t xml:space="preserve">17-8 / Lu-Ve  e 24/24 durante il fine settimana e giorni festivi:
</t>
    </r>
    <r>
      <rPr>
        <sz val="10"/>
        <rFont val="Arial"/>
        <family val="2"/>
      </rPr>
      <t>Medici assistenti in medicina e chirurgia sono disponibili per le urgenze</t>
    </r>
  </si>
  <si>
    <r>
      <t xml:space="preserve">23-8 / Lu-Ve  e 24/24 durante il fine settimana e giorni festivi:
</t>
    </r>
    <r>
      <rPr>
        <sz val="10"/>
        <rFont val="Arial"/>
        <family val="2"/>
      </rPr>
      <t>Medici assistenti sono disponibili sono disponibili prioritariamente per il pronto soccorso e in caso di necessità medica sono in pronto soccorso entro 5 min. Di questi, almeno uno dei medici assistenti in medicina  deve essere nella 2. metà della propria formazione. Inoltre, in caso di necessità medica, deve essere disponibile in pronto soccorso un medico con specializzazione in chirurgia entro 15 min. (interventi in sala operatoria ammessi solo operazioni urgenti) e un medico con specializzazione in medicina entro 30 min.</t>
    </r>
  </si>
  <si>
    <r>
      <t>24-24 / Lu-Do:</t>
    </r>
    <r>
      <rPr>
        <sz val="10"/>
        <rFont val="Arial"/>
        <family val="2"/>
      </rPr>
      <t xml:space="preserve">
Un medico con specializzazione in ginecologia e ostetricia presente sul posto in 10 min.
Il taglio cesareo deve avvenire </t>
    </r>
    <r>
      <rPr>
        <b/>
        <sz val="10"/>
        <rFont val="Arial"/>
        <family val="2"/>
      </rPr>
      <t>di regola</t>
    </r>
    <r>
      <rPr>
        <sz val="10"/>
        <rFont val="Arial"/>
        <family val="2"/>
      </rPr>
      <t xml:space="preserve"> entro 15 min., ovvero dalla decisione alla nascita</t>
    </r>
  </si>
  <si>
    <r>
      <t>8-17 / Lu-Ve:</t>
    </r>
    <r>
      <rPr>
        <sz val="10"/>
        <rFont val="Arial"/>
        <family val="2"/>
      </rPr>
      <t xml:space="preserve">
Medici con specializzazione in medicina e chirurgia sono disponibili per le urgenze (servizio medico multifunzionale)</t>
    </r>
    <r>
      <rPr>
        <b/>
        <sz val="10"/>
        <rFont val="Arial"/>
        <family val="2"/>
      </rPr>
      <t/>
    </r>
  </si>
  <si>
    <r>
      <t>8-17 / Lu-Ve:</t>
    </r>
    <r>
      <rPr>
        <sz val="10"/>
        <rFont val="Arial"/>
        <family val="2"/>
      </rPr>
      <t xml:space="preserve">
Medici con specializzazione in medicina e in chirurgia sono disponibili prioritariamente per il pronto soccorso e in caso di necessità medica sono in pronto soccorso entro 5 min. (interventi in sala operatoria ammessi solo operazioni urgenti)</t>
    </r>
    <r>
      <rPr>
        <b/>
        <sz val="10"/>
        <rFont val="Arial"/>
        <family val="2"/>
      </rPr>
      <t/>
    </r>
  </si>
  <si>
    <r>
      <t xml:space="preserve">8-23 / Lu-Ve:
</t>
    </r>
    <r>
      <rPr>
        <sz val="10"/>
        <rFont val="Arial"/>
        <family val="2"/>
      </rPr>
      <t>Medici con specializzazione in medicina e in chirurgia sono disponibili prioritariamente per il pronto soccorso e in caso di necessità medica sono in pronto soccorso entro 5 min. (interventi in sala operatoria ammessi solo operazioni urgenti)</t>
    </r>
    <r>
      <rPr>
        <b/>
        <sz val="10"/>
        <rFont val="Arial"/>
        <family val="2"/>
      </rPr>
      <t/>
    </r>
  </si>
  <si>
    <t>Intervento del medico specialista in caso di necessità medica:
- anestesia (in sede)
Altro personale:
- ostetrica con diploma terziario sul posto 24/24</t>
  </si>
  <si>
    <r>
      <t>8-17 / Lu-Ve:</t>
    </r>
    <r>
      <rPr>
        <sz val="10"/>
        <rFont val="Arial"/>
        <family val="2"/>
      </rPr>
      <t xml:space="preserve">
Medico specializzato FMH in medicina interna generale responsabile per il SPS o un suo sostituto è raggiungibile per le urgenze e interviene in sede su chiamata entro 30 minuti.
</t>
    </r>
  </si>
  <si>
    <r>
      <t xml:space="preserve">17-8 / Lu-Ve  e 24/24 durante il fine settimana e giorni festivi:
</t>
    </r>
    <r>
      <rPr>
        <sz val="10"/>
        <rFont val="Arial"/>
        <family val="2"/>
      </rPr>
      <t>Un  medico specializzato FMH in medicina interna generale è raggiungibile entro 15 minuti per le urgenze e interviene in sede, in caso di necessità, entro 60 minuti.</t>
    </r>
  </si>
  <si>
    <r>
      <t xml:space="preserve">Intervento del medico specialista in caso di necessità medica:
</t>
    </r>
    <r>
      <rPr>
        <sz val="10"/>
        <rFont val="Arial"/>
        <family val="2"/>
      </rPr>
      <t>- medicina interna generale (in 30 minuti</t>
    </r>
    <r>
      <rPr>
        <vertAlign val="superscript"/>
        <sz val="10"/>
        <rFont val="Arial"/>
        <family val="2"/>
      </rPr>
      <t>1</t>
    </r>
    <r>
      <rPr>
        <sz val="10"/>
        <rFont val="Arial"/>
        <family val="2"/>
      </rPr>
      <t>)
- chirurgia (in 30 minuti</t>
    </r>
    <r>
      <rPr>
        <vertAlign val="superscript"/>
        <sz val="10"/>
        <rFont val="Arial"/>
        <family val="2"/>
      </rPr>
      <t>1</t>
    </r>
    <r>
      <rPr>
        <sz val="10"/>
        <rFont val="Arial"/>
        <family val="2"/>
      </rPr>
      <t>)
- anestesia (in 15 minuti</t>
    </r>
    <r>
      <rPr>
        <vertAlign val="superscript"/>
        <sz val="10"/>
        <rFont val="Arial"/>
        <family val="2"/>
      </rPr>
      <t>1</t>
    </r>
    <r>
      <rPr>
        <sz val="10"/>
        <rFont val="Arial"/>
        <family val="2"/>
      </rPr>
      <t>)</t>
    </r>
  </si>
  <si>
    <t>Direttive di base</t>
  </si>
  <si>
    <r>
      <rPr>
        <sz val="10"/>
        <rFont val="Arial"/>
        <family val="2"/>
      </rPr>
      <t>Devono essere soddisfatti i seguenti due criteri richiesti per i centri di formazione professionale della FMH di categoria A (ultima revisione del 16.06.2016): numero di giornate di cura per anno ≥ 3'000; totale di ore di ventilazione secondo DRG  ≥ 24'000.</t>
    </r>
    <r>
      <rPr>
        <strike/>
        <sz val="10"/>
        <rFont val="Arial"/>
        <family val="2"/>
      </rPr>
      <t xml:space="preserve">
</t>
    </r>
  </si>
  <si>
    <t>NEU4: Epilettologia: diagnostica complessa</t>
  </si>
  <si>
    <t>BPE: Pacchetto di base per fornitori di prestazioni elettive</t>
  </si>
  <si>
    <t>BPM: Pacchetto di base di medicina interna generale</t>
  </si>
  <si>
    <t/>
  </si>
  <si>
    <t>ANG1: Interventi sui vasi periferici (arteriosi)</t>
  </si>
  <si>
    <t>HER1.1.4: Interventi aperti sulla valvola aortica</t>
  </si>
  <si>
    <t>GEFA: Interventi e chirurgia vascolare dei vasi intra-addominali</t>
  </si>
  <si>
    <t>KAR2: Elettrofisiologia e CRT</t>
  </si>
  <si>
    <t>HAE1.1: Linfomi altamente aggressivi e leucemie acute con chemioterapie curative</t>
  </si>
  <si>
    <t>KAR1: Cardiologia e dispositivi impiantabili</t>
  </si>
  <si>
    <t>PNE1.2: Valutazione pre- o post-trapianto polmonare</t>
  </si>
  <si>
    <t>PNE1.3: Fibrosi cistica</t>
  </si>
  <si>
    <t>GEBH: Casa del parto (dalla 37 0/7 settimana di gestazione)</t>
  </si>
  <si>
    <t>NEOG: Cure neonatali di base presso una casa del parto (dalla 37 0/7 settimana di gestazione e peso ≥ 2000 g)</t>
  </si>
  <si>
    <t>GEB1: Cure ostetriche di base (dalla 34 0/7 settimana di gestazione e peso ≥2000g)</t>
  </si>
  <si>
    <r>
      <t xml:space="preserve">URO1; URO1.1.1 </t>
    </r>
    <r>
      <rPr>
        <sz val="9"/>
        <rFont val="Arial"/>
        <family val="2"/>
      </rPr>
      <t>(pre- e post- operatorio)</t>
    </r>
    <r>
      <rPr>
        <sz val="10"/>
        <rFont val="Arial"/>
        <family val="2"/>
      </rPr>
      <t>; URO1.1.3</t>
    </r>
  </si>
  <si>
    <r>
      <t xml:space="preserve">HNO1.1.1; HNO2 </t>
    </r>
    <r>
      <rPr>
        <sz val="9"/>
        <rFont val="Arial"/>
        <family val="2"/>
      </rPr>
      <t xml:space="preserve">(ex post); </t>
    </r>
    <r>
      <rPr>
        <sz val="10"/>
        <rFont val="Arial"/>
        <family val="2"/>
      </rPr>
      <t>KIE1</t>
    </r>
  </si>
  <si>
    <r>
      <t xml:space="preserve">GYNT </t>
    </r>
    <r>
      <rPr>
        <sz val="9"/>
        <rFont val="Arial"/>
        <family val="2"/>
      </rPr>
      <t>(pre- e post-operatorio)</t>
    </r>
    <r>
      <rPr>
        <sz val="10"/>
        <rFont val="Arial"/>
        <family val="2"/>
      </rPr>
      <t xml:space="preserve">; GYN2 
</t>
    </r>
    <r>
      <rPr>
        <sz val="9"/>
        <rFont val="Arial"/>
        <family val="2"/>
      </rPr>
      <t>(pre- e post-operatorio)</t>
    </r>
    <r>
      <rPr>
        <sz val="10"/>
        <rFont val="Arial"/>
        <family val="2"/>
      </rPr>
      <t xml:space="preserve">
</t>
    </r>
  </si>
  <si>
    <t>ONK1; RAO1 ; NUK1</t>
  </si>
  <si>
    <t>L'istituto dispone di una "Stroke Unit" certificata dalla Swiss Federation of Clinical Neuro-Societies.</t>
  </si>
  <si>
    <r>
      <t>Requisiti secondo il Livello III "</t>
    </r>
    <r>
      <rPr>
        <vertAlign val="superscript"/>
        <sz val="9"/>
        <rFont val="Arial"/>
        <family val="2"/>
      </rPr>
      <t>minus"</t>
    </r>
    <r>
      <rPr>
        <sz val="9"/>
        <rFont val="Arial"/>
        <family val="2"/>
      </rPr>
      <t xml:space="preserve"> definiti dalla GD ZH: assistenza neonatale specializzata senza unità di terapia intensiva certificata per i neonati dopo ≥ 28 0/7 settimane di gravidanza con un peso alla nascita ≥ 1000 g. In linea di principio valgono i requisiti previsti dai “Requisiti assoluti” del livello III degli Standards for Levels of Neonatal Care in Switzerland</t>
    </r>
  </si>
  <si>
    <t>Tutti i codici CHOP e ICD tipici della presa in carico dei pazienti di medicina di base, intesa come parte del pacchetto di base. Le prestazioni di tipo chirurgico sono escluse, fatto salvo per piccoli interventi riconducibili all'attività ambulatoriale di un studio medico di medicina interna generale.</t>
  </si>
  <si>
    <t>Medicina interna diretta da un medico specialista in medicina interna
Chirurgia diretta da un medico specialista in chirurgia
Anestesia diretta da un medico specializzato in anestesia
Assistenza medica in sede 24/24</t>
  </si>
  <si>
    <r>
      <rPr>
        <b/>
        <sz val="10"/>
        <rFont val="Arial"/>
        <family val="2"/>
      </rPr>
      <t>Personale medico:</t>
    </r>
    <r>
      <rPr>
        <sz val="10"/>
        <rFont val="Arial"/>
        <family val="2"/>
      </rPr>
      <t xml:space="preserve">
- medico specializzato in medicina interna generale responsabile del reparto e disponibile durante gli orari di lavoro di cui almeno la metà del tempo dedicato al reparto;
- medico assistente 365/24 in sede;
- durante la notte e nel fine settimana un medico specializzato FMH è reperibile 24/24 entro 15 min. e deve intervenire, in caso di necessità medica, entro 60 min.
</t>
    </r>
    <r>
      <rPr>
        <b/>
        <sz val="10"/>
        <rFont val="Arial"/>
        <family val="2"/>
      </rPr>
      <t>Personale curante:</t>
    </r>
    <r>
      <rPr>
        <sz val="10"/>
        <rFont val="Arial"/>
        <family val="2"/>
      </rPr>
      <t xml:space="preserve">
- responsabile di reparto: infermiere caporeparto
- minimo 50% del personale curante è in possesso di un diploma d'infermiere
</t>
    </r>
  </si>
  <si>
    <t>Medicina intensiva (Foglio 3.5)</t>
  </si>
  <si>
    <t>SPS</t>
  </si>
  <si>
    <t>Pronto soccorso (Foglio 3.4)</t>
  </si>
  <si>
    <t>Prontezza (Foglio 3.3)</t>
  </si>
  <si>
    <t>Lu-ve 8:00-17:00 in sede
Radiologia convenzionale (raggi x)</t>
  </si>
  <si>
    <t>Lu-ve 7:00-17:00 in sede o in collaborazione
Point of care (POC) disponibile, con la garanzia del referto  entro 1h per i parametri ematochimici urgenti</t>
  </si>
  <si>
    <r>
      <rPr>
        <sz val="10"/>
        <rFont val="Arial"/>
        <family val="2"/>
      </rPr>
      <t>Di principio i trattamenti di cure palliative fanno parte dell'offerta di base di un istituto somatico-acuto. Solamente i pazienti che necessitano di cure palliative stazionarie specialistiche devono essere curati negli istituti con il mandato di prestazioni per le cure palliative PAL (vedi FL 3.11).</t>
    </r>
    <r>
      <rPr>
        <strike/>
        <sz val="10"/>
        <color rgb="FFFF00FF"/>
        <rFont val="Arial"/>
        <family val="2"/>
      </rPr>
      <t xml:space="preserve">
</t>
    </r>
  </si>
  <si>
    <t>Reperi-
bilità</t>
  </si>
  <si>
    <t xml:space="preserve">Una clinica pediatrica è un istituto o un reparto di un ospedale in cui bambini e giovani fino al compimento dei 18 anni vengono curati in regime ambulatoriale, diurno o stazionario. Una clinica pediatrica garantisce che tutti i trattamenti dispensati a bambini e giovani siano effettuati da personale specificatamente qualificato. Per il trattamento di bambini e giovani sono predisposti degli spazi separati da quelli degli adulti. Per le cliniche pediatriche valgono di principio i medesimi requisiti di qualità richiesti agli istituti per adulti. </t>
  </si>
  <si>
    <r>
      <t xml:space="preserve">Il vostro istituto soddisfa </t>
    </r>
    <r>
      <rPr>
        <b/>
        <sz val="10"/>
        <rFont val="Arial"/>
        <family val="2"/>
      </rPr>
      <t>attualmente</t>
    </r>
    <r>
      <rPr>
        <sz val="10"/>
        <rFont val="Arial"/>
        <family val="2"/>
      </rPr>
      <t xml:space="preserve"> i requisiti richiesti per una clinica pediatria / reparto pediatrico di cui sopra?</t>
    </r>
  </si>
  <si>
    <t>Se i requisiti non sono soddisfatti attualmente, come prevedete di garantirli entro il 2026?</t>
  </si>
  <si>
    <t>Per i bambini fino al compimento dei 6 anni è necessario garantire l'anestesia pediatrica. Gli interventi chirurgici più complessi possono essere eseguiti presso la clinica pediatrica in collaborazione con un ospedale per adulti. Il prerequisito è che siano soddisfatti i requisiti per l'anestesia di base e che sia garantita un'assistenza adeguata al bambino.</t>
  </si>
  <si>
    <r>
      <t xml:space="preserve">Se i requisiti non sono ancora soddisfatti, come prevedete di garantirne il rispetto entro il </t>
    </r>
    <r>
      <rPr>
        <b/>
        <sz val="10"/>
        <rFont val="Arial"/>
        <family val="2"/>
      </rPr>
      <t>2026</t>
    </r>
    <r>
      <rPr>
        <sz val="10"/>
        <rFont val="Arial"/>
        <family val="2"/>
      </rPr>
      <t>?</t>
    </r>
  </si>
  <si>
    <t>B) Gli istituti ospedalieri che NON soddisfano le esigenze relative alla definizione di "clinica pediatrica / reparto pediatrico" possono candidarsi per un mandato di prestazioni per la chirurgia pediatrica di base.</t>
  </si>
  <si>
    <t>Per i bambini di età fino al compimento dei 6 anni, l'anestesia pediatrica è disponibile nel postoperatorio entro 30 minuti, 24 ore su 24.</t>
  </si>
  <si>
    <r>
      <t>Per i bambini di età fino al compimento dei 6 anni deve essere garantita un'anestesia pediatrica</t>
    </r>
    <r>
      <rPr>
        <vertAlign val="superscript"/>
        <sz val="10"/>
        <rFont val="Arial"/>
        <family val="2"/>
      </rPr>
      <t>1</t>
    </r>
    <r>
      <rPr>
        <sz val="10"/>
        <rFont val="Arial"/>
        <family val="2"/>
      </rPr>
      <t>.</t>
    </r>
  </si>
  <si>
    <r>
      <t xml:space="preserve">Se i requisiti non sono ancora soddisfatti, come prevedete di garantirne il rispetto entro il </t>
    </r>
    <r>
      <rPr>
        <b/>
        <sz val="10"/>
        <rFont val="Arial"/>
        <family val="2"/>
      </rPr>
      <t>2026?</t>
    </r>
  </si>
  <si>
    <r>
      <t xml:space="preserve">Medico con specializzazione in anestesiologia in sede, team con comprovata esperienza in anestesia pediatrica disponibile </t>
    </r>
    <r>
      <rPr>
        <vertAlign val="superscript"/>
        <sz val="10"/>
        <rFont val="Arial"/>
        <family val="2"/>
      </rPr>
      <t>3</t>
    </r>
  </si>
  <si>
    <t>Presente o cooperazione stretta formalizzata contrattualmente</t>
  </si>
  <si>
    <r>
      <rPr>
        <vertAlign val="superscript"/>
        <sz val="9"/>
        <rFont val="Arial"/>
        <family val="2"/>
      </rPr>
      <t>1</t>
    </r>
    <r>
      <rPr>
        <sz val="9"/>
        <rFont val="Arial"/>
        <family val="2"/>
      </rPr>
      <t xml:space="preserve"> Un estensione a "ASA III" è possibile a condizione che siano  soddisfatti cumulativamente i seguenti criteri:</t>
    </r>
  </si>
  <si>
    <t>3.13 Centro di competenza in geriatria acuta (GER)</t>
  </si>
  <si>
    <t>valutazione geriatrica standardizzata in almeno 4 ambiti all'avvio del trattamento (mobilità, grado di autosufficienza, sfera cognitiva ed emotiva) e in almeno due ambiti alla fine del trattamento (autonomia, mobilità);</t>
  </si>
  <si>
    <t>valutazione delle attuali condizioni sociali in almeno 5 ambiti (ambiente sociale, ambiente abitativo, attività domestiche / extradomestiche, necessità di cure / ausili, disposizioni legali);</t>
  </si>
  <si>
    <t xml:space="preserve">terapie d'attivazione fornite da personale di cura con formazione specifica; </t>
  </si>
  <si>
    <t>impiego integrato di almeno 2 dei seguenti 4 ambiti terapeutici: fisioterapia/terapia fisica, ergoterapia, logopedia/terapia facio-orale, psicologia/neuropsicologia;</t>
  </si>
  <si>
    <t>3.14 Centro di competenza per le cure palliative (PAL)</t>
  </si>
  <si>
    <t>Di principio, la diagnosi e il trattamento dei pazienti geriatrici fanno parte delle prestazioni di base chirurgia e medicina interna (BP). Solo i pazienti che necessitano di un trattamento geriatrico acuto complesso dovrebbero essere presi in carico presso un centro di competenza per la geriatria acuta.</t>
  </si>
  <si>
    <t>Le cure palliative di base fanno parte del pacchetto di base. I pazienti che necessitano di cure palliative specifiche vengono presi in carico presso un centro di competenza per le cure palliative.</t>
  </si>
  <si>
    <t>L'assistenza alle donne è garantita dalle ostetriche in servizio 24 ore su 24, 365 giorni all'anno. La disponibilità di personale è garantita da ostetriche (almeno 6 ETP) con autorizzazione all'esercizio indipendente.</t>
  </si>
  <si>
    <t>- FL 6: dichiarazione e firma</t>
  </si>
  <si>
    <r>
      <t xml:space="preserve">- </t>
    </r>
    <r>
      <rPr>
        <b/>
        <sz val="10"/>
        <color theme="0"/>
        <rFont val="Arial"/>
        <family val="2"/>
      </rPr>
      <t>Requisiti specifici per le discipline trasversali</t>
    </r>
    <r>
      <rPr>
        <sz val="10"/>
        <color theme="0"/>
        <rFont val="Arial"/>
        <family val="2"/>
      </rPr>
      <t xml:space="preserve"> (FL 3.11-3.14)</t>
    </r>
  </si>
  <si>
    <t>L'istituto dispone di almeno un referente in igiene ospedaliera.</t>
  </si>
  <si>
    <t>Basi legali</t>
  </si>
  <si>
    <t>Per facilitare la leggibilità del modulo d'offerta sarà utilizzata la formulazione abbreviata "Elenco ospedaliero" invece di "Elenco degli istituti autorizzati a esercitare a carico dell’assicurazione obbligatoria contro le malattie nel settore somatico-acuto".</t>
  </si>
  <si>
    <t>Requisiti secondo FL 3.14</t>
  </si>
  <si>
    <t>La compilazione del presente modulo di offerta non implica alcuna garanzia sull'inserimento del vostro istituto nell'Elenco ospedaliero, né con essa viene definito il contenuto del mandato di prestazione che vi verrà attribuito. Si tratta piuttosto di una candidatura per ottenere un posto nell'Elenco ospedaliero con un contratto di prestazione e informa la DSP-AGS su come intendete posizionarvi a partire dal 2026.</t>
  </si>
  <si>
    <t>Chirurgia del cuore e dei vasi toracici</t>
  </si>
  <si>
    <r>
      <t xml:space="preserve">Cardiologia
</t>
    </r>
    <r>
      <rPr>
        <sz val="9"/>
        <color rgb="FFFF0000"/>
        <rFont val="Arial"/>
        <family val="2"/>
      </rPr>
      <t>Chirurgia del cuore e dei vasi toracici</t>
    </r>
  </si>
  <si>
    <r>
      <t xml:space="preserve">Ginecologia e ostetricia con approfondimento in medicina </t>
    </r>
    <r>
      <rPr>
        <sz val="9"/>
        <color rgb="FFFF0000"/>
        <rFont val="Arial"/>
        <family val="2"/>
      </rPr>
      <t>materna fetale</t>
    </r>
  </si>
  <si>
    <t>Chirurgia con approfondimento in traumatologia specialistica</t>
  </si>
  <si>
    <t>Chirurgia ortopedica con approfondimento in chirurgia della colonna vertebrale</t>
  </si>
  <si>
    <t>Ginecologia e ostetricia con approfondimento in oncologia ginecologica</t>
  </si>
  <si>
    <t>Ginecologia e ostetricia con approfondimento in medicina materna fetale</t>
  </si>
  <si>
    <t>Medicina fisica e riabilitazione</t>
  </si>
  <si>
    <t>Oftalmologia con approfondimento in oftalmochirurgia</t>
  </si>
  <si>
    <t>Malattie infettive</t>
  </si>
  <si>
    <t>Urologia con approfondimento in neurourologia</t>
  </si>
  <si>
    <t>sì</t>
  </si>
  <si>
    <t>Chirurgia</t>
  </si>
  <si>
    <t>CHIRURGIA</t>
  </si>
  <si>
    <t>MEDICINA INTERNA GENERALE</t>
  </si>
  <si>
    <t>X</t>
  </si>
  <si>
    <t>Medicina interna generale
Neurologia
Oncologia medica
Radio-oncologia / radioterapia</t>
  </si>
  <si>
    <t>(Oftalmologia con approfondimento in oftalmochirurgia)</t>
  </si>
  <si>
    <t>Ematologia
Medicina interna generale
Oncologia medica</t>
  </si>
  <si>
    <t>(Ematologia)
(Oncologia medica)</t>
  </si>
  <si>
    <r>
      <rPr>
        <sz val="9"/>
        <rFont val="Arial"/>
        <family val="2"/>
      </rPr>
      <t>Cardiologia</t>
    </r>
    <r>
      <rPr>
        <sz val="9"/>
        <color rgb="FFFF0000"/>
        <rFont val="Arial"/>
        <family val="2"/>
      </rPr>
      <t xml:space="preserve">
Chirurgia del cuore e dei vasi toracici</t>
    </r>
  </si>
  <si>
    <t>Medicina intensiva
(Nefrologia)</t>
  </si>
  <si>
    <t>Urologia con approfondimento in urologia femminile</t>
  </si>
  <si>
    <t>(Chirurgia con approfondimento in chirurgia viscerale)
(Urologia con approfondimento in urologia operativa)</t>
  </si>
  <si>
    <t>(Urologia con approfondimenti in urologia femminile, neuro-urologia e operativa)</t>
  </si>
  <si>
    <r>
      <rPr>
        <sz val="9"/>
        <color rgb="FFFF0000"/>
        <rFont val="Arial"/>
        <family val="2"/>
      </rPr>
      <t>Chirurgia con approfondimento in chirurgia viscerale
Chirurgia con approfondimento in traumatologia specialistica</t>
    </r>
    <r>
      <rPr>
        <sz val="9"/>
        <color theme="1"/>
        <rFont val="Arial"/>
        <family val="2"/>
      </rPr>
      <t xml:space="preserve">
Chirurgia toracica</t>
    </r>
  </si>
  <si>
    <t>(Chirurgia con approfondimento in traumatologia specialistica)
(Chirurgia ortopedica e traumatologia dell'apparato locomotore)</t>
  </si>
  <si>
    <r>
      <t xml:space="preserve">(Chirurgia con approfondimento in traumatologia specialistica)
(Chirurgia ortopedica e traumatologia dell'apparato locomotore)
</t>
    </r>
    <r>
      <rPr>
        <sz val="9"/>
        <color rgb="FFFF0000"/>
        <rFont val="Arial"/>
        <family val="2"/>
      </rPr>
      <t>Chirurgia plastica, ricostruttiva ed estetica</t>
    </r>
  </si>
  <si>
    <t>(Chirurgia ortopedica con approfondimento in chirurgia della colonna vertebrale)</t>
  </si>
  <si>
    <t>Oftalmologia (senza approfondimento)</t>
  </si>
  <si>
    <t>(Chirurgia del cuore e dei vasi toracici)
(Chirurgia vascolare)</t>
  </si>
  <si>
    <t>(Angiologia)
(Cardiologia)
(Radiologia)
(Radiologia con approfondimento in neuroradiologia invasiva)</t>
  </si>
  <si>
    <t>(Medicina fisica e riabilitazione)
(Reumatologia)</t>
  </si>
  <si>
    <t>Medicina fisica e riabilitazione
Reumatologia</t>
  </si>
  <si>
    <t>Stato ad oggi</t>
  </si>
  <si>
    <t>0-0</t>
  </si>
  <si>
    <t>1-1</t>
  </si>
  <si>
    <t>2-1</t>
  </si>
  <si>
    <t>1-2</t>
  </si>
  <si>
    <t>2-2</t>
  </si>
  <si>
    <t>2-3</t>
  </si>
  <si>
    <t>1-3</t>
  </si>
  <si>
    <t>1-4</t>
  </si>
  <si>
    <t>2-4</t>
  </si>
  <si>
    <t>1-0</t>
  </si>
  <si>
    <t>2-0</t>
  </si>
  <si>
    <r>
      <t xml:space="preserve">Medici
</t>
    </r>
    <r>
      <rPr>
        <b/>
        <sz val="10"/>
        <color theme="0"/>
        <rFont val="Arial"/>
        <family val="2"/>
      </rPr>
      <t>oggi</t>
    </r>
  </si>
  <si>
    <t>c</t>
  </si>
  <si>
    <t>C</t>
  </si>
  <si>
    <t>CONTROLLO</t>
  </si>
  <si>
    <t>MAS</t>
  </si>
  <si>
    <t>Medicina interna generale, chirurgia e anestesiologia</t>
  </si>
  <si>
    <t>(Dermatologia e venereologia)</t>
  </si>
  <si>
    <t>(Chirurgia oro-maxillo-facciale)
(Chirurgia plastica, ricostruttiva ed estetica)</t>
  </si>
  <si>
    <t>Angiologia
Cardiologia
Chirurgia vascolare
Oncologia medica
Radiologia</t>
  </si>
  <si>
    <t>Chirurgia vascolare
Chirurgia del cuore e dei vasi toracici
(Angiologia)
(Radiologia)
(Cardiologia)</t>
  </si>
  <si>
    <t>(Chirurgia del cuore e dei vasi toracici)
(Chirurgia vascolare)
(Neurochirurgia)
(Radiologia)</t>
  </si>
  <si>
    <t>Pneumologia
Neurologia
Psichiatria e psicoterapia</t>
  </si>
  <si>
    <t>(Chirurgia con approfondimento in traumatologia specialistica)
(Chirurgia ortopedica e traumatologia dell'apparato locomotore)
(Chirurgia della mano)</t>
  </si>
  <si>
    <t>Ginecologia e ostetricia con approfondimento in oncologia ginecologica
Chirurgia con approfondimento in chirurgia viscerale</t>
  </si>
  <si>
    <t>COOP1</t>
  </si>
  <si>
    <t>COOP2</t>
  </si>
  <si>
    <t>COOP3</t>
  </si>
  <si>
    <t>COOP4</t>
  </si>
  <si>
    <r>
      <t xml:space="preserve">Disponibilità prevista nel 2026 per i gruppi di prestazioni necessari
</t>
    </r>
    <r>
      <rPr>
        <sz val="8"/>
        <color theme="0"/>
        <rFont val="Arial"/>
        <family val="2"/>
      </rPr>
      <t>(gruppi di prestazioni della colonna B)</t>
    </r>
  </si>
  <si>
    <r>
      <t xml:space="preserve">Disponibilità attuale dei gruppi di prestazioni necessari
</t>
    </r>
    <r>
      <rPr>
        <sz val="8"/>
        <color theme="0"/>
        <rFont val="Arial"/>
        <family val="2"/>
      </rPr>
      <t>(gruppi di prestazioni della colonna B)</t>
    </r>
  </si>
  <si>
    <t>Nel caso il TB sia disponibile solo nel 2026:</t>
  </si>
  <si>
    <t>https://www.gdk-cds.ch/fileadmin/docs/public/gdk/themen/praevention_gesundheitsfoerderung/ansteckende_krankheiten/BT_Konzept_3.0_GDK_Ebola_20190222__internet_f.pdf</t>
  </si>
  <si>
    <t>American Society of Anesthesiologists</t>
  </si>
  <si>
    <t xml:space="preserve">Mandato attribuito a livello sovra-cantonale in base al Concetto della CDS-GDK per le malattie di tipo "Ebola" del 22.02.2019:
</t>
  </si>
  <si>
    <t>- Weitergehende generelle Anforderungen und Erläuterungen (Version 2025.1 e precedenti)</t>
  </si>
  <si>
    <t>https://www.zh.ch/de/gesundheit/spitaeler-kliniken/spital-leistungsgruppen-und-splg-grouper.html#-1490536373</t>
  </si>
  <si>
    <t>https://patientensicherheit.ch/wp-content/uploads/2024/06/Elonco-dei-NeverEvents_IT_211117.pdf</t>
  </si>
  <si>
    <r>
      <rPr>
        <vertAlign val="superscript"/>
        <sz val="10"/>
        <rFont val="Arial"/>
        <family val="2"/>
      </rPr>
      <t>2</t>
    </r>
    <r>
      <rPr>
        <sz val="10"/>
        <rFont val="Arial"/>
        <family val="2"/>
      </rPr>
      <t xml:space="preserve"> https://www.zh.ch/de/gesundheit/spitaeler-kliniken/spitalplanung/archiv-projekt-spitalplanung-2023.html#-792208150</t>
    </r>
  </si>
  <si>
    <t>https://www.zh.ch/de/gesundheit/spitaeler-kliniken/spital-leistungsgruppen-und-splg-grouper.html#-724054067</t>
  </si>
  <si>
    <r>
      <t xml:space="preserve">Vista la particolare morfologia territoriale del Cantone Ticino e al fine di garantire pertanto un'adeguata accessibilità alla cure mediche di base anche agli abitanti delle zone più discoste, il Cantone ha deciso, come nell'ultima pianificazione, di definire un gruppo di prestazioni dedicato alle prestazioni considerate come </t>
    </r>
    <r>
      <rPr>
        <b/>
        <sz val="10"/>
        <rFont val="Arial"/>
        <family val="2"/>
      </rPr>
      <t xml:space="preserve">medicina interna generale (BPM). </t>
    </r>
    <r>
      <rPr>
        <sz val="10"/>
        <rFont val="Arial"/>
        <family val="2"/>
      </rPr>
      <t xml:space="preserve"> Questo gruppo di prestazioni comprende solo una parte limitata delle prestazioni incluse nel pacchetto di base ed esclude a priori tutti i trattamenti chirurgici (salvo per piccoli interventi riconducibili all'attività ambulatoriale di un studio medico di medicina interna generale).</t>
    </r>
    <r>
      <rPr>
        <b/>
        <sz val="10"/>
        <rFont val="Arial"/>
        <family val="2"/>
      </rPr>
      <t xml:space="preserve">
</t>
    </r>
    <r>
      <rPr>
        <sz val="10"/>
        <rFont val="Arial"/>
        <family val="2"/>
      </rPr>
      <t xml:space="preserve">Un </t>
    </r>
    <r>
      <rPr>
        <b/>
        <sz val="10"/>
        <rFont val="Arial"/>
        <family val="2"/>
      </rPr>
      <t>reparto di medicina interna generale (BPM)</t>
    </r>
    <r>
      <rPr>
        <sz val="10"/>
        <rFont val="Arial"/>
        <family val="2"/>
      </rPr>
      <t xml:space="preserve"> si occupa di pazienti:
</t>
    </r>
    <r>
      <rPr>
        <b/>
        <sz val="10"/>
        <rFont val="Arial"/>
        <family val="2"/>
      </rPr>
      <t xml:space="preserve">
</t>
    </r>
    <r>
      <rPr>
        <sz val="10"/>
        <rFont val="Arial"/>
        <family val="2"/>
      </rPr>
      <t xml:space="preserve">- con affezioni croniche o acute ma stabili che presentano problematiche cliniche tali da necessitare una presa in carico diretta o la continuazione di cure stazionarie di 
   medicina di base e che non sono ancora in grado di rientrare a domicilio;
- che, dal punto di vista diagnostico, durante gli orari di lavoro (08-17), necessitano di esami strumentali semplici e dell’applicazione di misure tecnologiche di diagnosi 
   e di cura quali ad esempio, terapie enterali o parenterali, sorveglianza di parametri emodinamici e clinici;
- che necessitano di supporto nell'attività di base di vita quotidiana, assistenza infermieristica 24/7, e se del caso anche in situazione particolari (isolamento o simili).
</t>
    </r>
  </si>
  <si>
    <t>Da inoltrare entro: 28 novembre 2025</t>
  </si>
  <si>
    <r>
      <t xml:space="preserve">Livello di prontezza </t>
    </r>
    <r>
      <rPr>
        <sz val="10"/>
        <color theme="0"/>
        <rFont val="Arial"/>
        <family val="2"/>
      </rPr>
      <t>del medico specialista</t>
    </r>
  </si>
  <si>
    <r>
      <rPr>
        <b/>
        <sz val="10"/>
        <color theme="0"/>
        <rFont val="Arial"/>
        <family val="2"/>
      </rPr>
      <t>Osservazioni</t>
    </r>
    <r>
      <rPr>
        <sz val="10"/>
        <color theme="0"/>
        <rFont val="Arial"/>
        <family val="2"/>
      </rPr>
      <t xml:space="preserve"> (in particolare nel caso in qui siano previste delle variazioni per il 2026)</t>
    </r>
  </si>
  <si>
    <r>
      <t>Titoli FMH o titoli stranieri equivalenti.</t>
    </r>
    <r>
      <rPr>
        <b/>
        <vertAlign val="superscript"/>
        <sz val="10"/>
        <color theme="0"/>
        <rFont val="Arial"/>
        <family val="2"/>
      </rPr>
      <t>2</t>
    </r>
    <r>
      <rPr>
        <b/>
        <sz val="10"/>
        <color theme="0"/>
        <rFont val="Arial"/>
        <family val="2"/>
      </rPr>
      <t xml:space="preserve"> (Gli approfondimenti non possono essere conteggiati come titoli separati.)</t>
    </r>
  </si>
  <si>
    <t>CDS</t>
  </si>
  <si>
    <t>Conferenza delle direttrici e dei direttori cantonali della sanità</t>
  </si>
  <si>
    <r>
      <rPr>
        <b/>
        <sz val="9"/>
        <rFont val="Arial"/>
        <family val="2"/>
      </rPr>
      <t>Specializzazione FMH e disponibilità</t>
    </r>
    <r>
      <rPr>
        <sz val="9"/>
        <rFont val="Arial"/>
        <family val="2"/>
      </rPr>
      <t>: Vedi FL 3.3
NB: Se il titolo di specializzazione FMH non è tra parentesi, significa che il medico specialista deve essere impiegato presso l'ospedale o deve avere il proprio studio all'interno dello stesso. Se il titolo FMH è tra parentesi, è possibile avere dei medici specialisti accreditati o consulenti, fermo restando che siano contrattualmente legati all'ospedale e che abbiano il proprio studio nei pressi dello stesso.</t>
    </r>
  </si>
  <si>
    <t>Gli ospedali / le sedi con il pacchetto di base (BP) e pertanto con pazienti da trattare in urgenza, devono disporre di un pronto soccorso (PS) adeguato. 
In funzione della tempestività richiesta per la presa in carico dei casi urgenti, i requisiti relativi al PS sono stati suddivisi in 4 livelli. Ad ogni gruppo di prestazioni è associato un PS di livello 1 a 3, salvo l'ostetricia per la quale si applica il livello 4. Vi preghiamo di segnalare il livello attuale del vostro PS e il livello previsto per il 2026 compilando i campi in giallo.
Per gli ospedali / le sedi con il pacchetto di base di medicina interna generale (BPM) è richiesta la gestione di un servizio di primo soccorso (SPS).</t>
  </si>
  <si>
    <t>Altri gruppi di prestazioni, come ad esempio la radiologia interventistica, sono collegate in maniera stretta dal punto di vista medico ad altri gruppi di prestazioni, ma la tempestività della presa in carico multidisciplinare ha un importanza marginale. In tal caso, queste prestazioni non devono per forza essere fornite all'interno della medesima sede. Dal punto di vista organizzativo possono dunque essere ragionevoli delle cooperazioni con altri fornitori di prestazioni o con altre sedi. L'istituto (la sede) con il quale si collabora deve avere il mandato per il corrispondente gruppo di prestazioni.</t>
  </si>
  <si>
    <t>Una collaborazione deve essere definita tramite un contratto di collaborazione in cui sono stabiliti i seguenti aspetti:
- descrizione dei processi di presa in carico rilevanti per la cooperazione tenuto conto delle rispettive competenze
- le persone di riferimento devono essere conosciute
- il ventaglio delle prestazioni e le corrispettive retribuzioni
- i tempi di reperibilità e di intervento
- documentazione medica: la documentazione necessaria deve essere messa a disposizione in tempo utile all'istituto ospedaliero ricevente. La visione completa e reciproca della documentazione deve essere garantita laddove necessario e comunque su richiesta.</t>
  </si>
  <si>
    <r>
      <t xml:space="preserve">A determinate condizioni, gli interventi di chirurgia pediatrica di base, vale a dire interventi chirurgici semplici su bambini altrimenti sani, possono essere eseguiti negli ospedali per adulti. Le prestazioni chirurgiche in questione, come appendicectomie semplici, trattamenti semplici di fratture o tonsillectomie semplici, sono elencate in dettaglio nel documento “Medizinische Leistungen pro Leistungsgruppe” sul sito web del Cantone di Zurigo </t>
    </r>
    <r>
      <rPr>
        <vertAlign val="superscript"/>
        <sz val="10"/>
        <rFont val="Arial"/>
        <family val="2"/>
      </rPr>
      <t>2</t>
    </r>
    <r>
      <rPr>
        <sz val="10"/>
        <rFont val="Arial"/>
        <family val="2"/>
      </rPr>
      <t>. Le prestazioni in questione sono contrassegnati con “da 0 anni” o “da 6 anni”.</t>
    </r>
  </si>
  <si>
    <r>
      <rPr>
        <vertAlign val="superscript"/>
        <sz val="9"/>
        <rFont val="Arial"/>
        <family val="2"/>
      </rPr>
      <t>2</t>
    </r>
    <r>
      <rPr>
        <sz val="9"/>
        <rFont val="Arial"/>
        <family val="2"/>
      </rPr>
      <t xml:space="preserve"> Malattie concomitanti: bambini con anomalie congenite, stato di salute generale limitato, capacità ridotte o malattie croniche possono essere trattati alle seguenti condizioni:</t>
    </r>
  </si>
  <si>
    <t>Corsi di formazione continua per la rianimazione neonatale (almeno ogni due anni).</t>
  </si>
  <si>
    <t>Le linee guida per il trattamento (comprese le situazioni di emergenza) vengono registrate in forma scritta e aggiornate e riviste regolarmente. Queste linee guida devono generalmente essere accessibili. I protocolli devono essere chiaramente definiti, in particolare i trasferimenti dal parto assistito dall'ostetrica al parto sotto responsabilità medica.</t>
  </si>
  <si>
    <t>Manuale di garanzia della qualità aggiornato.</t>
  </si>
  <si>
    <t>- erogazione di ossigeno per la madre o il neonato, se necessario</t>
  </si>
  <si>
    <t>- accesso intravenoso.</t>
  </si>
  <si>
    <t>Le ostetriche devono informare oralmente e per iscritto la gestante sulle possibilità e sui limiti del servizio di assistenza al parto in ospedale (GEBS). La dichiarazione di consenso al servizio GEBS deve essere datata e firmata dalla gestante. Analogamente devono essere trasmessi i seguenti concetti:
- nella maggior parte dei casi la nascita è un processo fisico non patologico;
- presso il servizio di assistenza al parto sono disponibili le attrezzature e i farmaci necessari per un parto spontaneo senza complicazioni. L'attrezzatura d'emergenza per madre e bambino è sempre disponibile. La gestante è stata informata che, anche se tutti i criteri d'inclusione sono soddisfatti, il verificarsi di eventi medici imprevisti non può essere escluso completamente. Le ostetriche possono decidere in qualsiasi momento se l'assistenza debba essere in seguito assunta da un medico o da un istituto ospedaliero. In caso di emergenza, ogni ostetrica del servizio di assistenza al parto è autorizzata e obbligata, in base alle proprie competenze, di fornire il primo soccorso e di trasferire la madre e il bambino verso un ospedale.</t>
  </si>
  <si>
    <t>Mandati CIMAS: l'attribuzione dei mandati per questi gruppi di prestazioni è gestita a livello intercantonale conformemente alla Convenzione intercantonale sulla medicina altamente specializzata, e non è più pertanto di competenza del Cantone Ticino.</t>
  </si>
  <si>
    <t>L'istituto definisce la politica della qualità e redige un concetto di gestione del rischio clinico. Il sistema QRM si basa su un processo di miglioramento continuo come per esempio il ciclo di Deming (PDCA) che prevede una fase di pianificazione (Plan), una di attuazione (Do), una di analisi delle misure (Check) e infine una di modifica (Act).</t>
  </si>
  <si>
    <t xml:space="preserve">L'istituto redige un concetto per la gestione dei farmaci che ne definisce la struttura, il funzionamento, e le responsabilità di organi e persone coinvolte il cui scopo è quello di ottimizzare la sicurezza della farmacoterapia (prescrizione, preparazione e somministrazione) e la prevenzione dei danni causati da un evento indesiderato. L'istituto presta particolare attenzione ai punti d'interfaccia (ammissione, trasferimenti interni ed esterni).
</t>
  </si>
  <si>
    <r>
      <rPr>
        <b/>
        <u/>
        <sz val="10"/>
        <color theme="0"/>
        <rFont val="Arial"/>
        <family val="2"/>
      </rPr>
      <t>di cui</t>
    </r>
    <r>
      <rPr>
        <b/>
        <sz val="10"/>
        <color theme="0"/>
        <rFont val="Arial"/>
        <family val="2"/>
      </rPr>
      <t xml:space="preserve"> medici specialisti accreditati o consulenti</t>
    </r>
  </si>
  <si>
    <r>
      <t xml:space="preserve">Per il corretto svolgimento dell'attività di un istituto ospedaliero è necessario che le cure di base siano assicurate 24 ore su 24 durante 365 giorni all'anno. In questo senso sono stati definiti due pacchetti che costituiscono la base di tutti gli altri gruppi di prestazioni: il </t>
    </r>
    <r>
      <rPr>
        <b/>
        <sz val="10"/>
        <rFont val="Arial"/>
        <family val="2"/>
      </rPr>
      <t>pacchetto di base (BP)</t>
    </r>
    <r>
      <rPr>
        <sz val="10"/>
        <rFont val="Arial"/>
        <family val="2"/>
      </rPr>
      <t xml:space="preserve"> e il </t>
    </r>
    <r>
      <rPr>
        <b/>
        <sz val="10"/>
        <rFont val="Arial"/>
        <family val="2"/>
      </rPr>
      <t>pacchetto di base elettivo (BPE)</t>
    </r>
    <r>
      <rPr>
        <sz val="10"/>
        <rFont val="Arial"/>
        <family val="2"/>
      </rPr>
      <t xml:space="preserve">. Il BP comprende un ventaglio di prestazioni di base obbligatorie per tutti gli istituti che dispongono di un servizio di pronto soccorso. Il PBE è per contro la base per i fornitori di prestazioni che lavorano essenzialmente in maniera elettiva (programmata) e non dispongono quindi di un servizio di pronto soccorso. </t>
    </r>
  </si>
  <si>
    <t>Accordi scritti e definiti per eventuali prestazioni specialistiche di medicina o di chirurgia con un istituto che dispone del corrispettivo mandato</t>
  </si>
  <si>
    <t>Nella tabella sottostante sono elencati tutti i gruppi di prestazioni con i rispettivi requisiti. Si tratta di una tabella riassuntiva in cui sono state riportate tutte le informazioni relative ai singoli gruppi di prestazioni da voi inserite nelle tabelle 3.2-3.7, nonché le informazioni relative al "Pacchetto di base" inserite nella tabella 3.8. A dipendenza di quanto da voi precedentemente inserito, le celle dei diversi requisiti possono assumere le seguenti colorazioni:
 - verde scuro = i requisiti sono attualmente già soddisfatti e lo saranno anche nel 2026;
 - verde chiaro = i requisiti non sono attualmente soddisfatti ma lo saranno a partire dal 2026;
 - rosso = i requisiti non sono attualmente soddisfatti e non lo saranno neppure nel 2026.
La colorazione ha carattere indicativo. Indipendentemente dal colore attribuito avete la possibilità di candidarvi per ognuno dei gruppi di prestazioni compilando i campi gialli. I collegamenti tra gruppi di prestazioni devono però essere garantiti. I gruppi di prestazioni che per ragioni mediche sono strettamente collegati tra loro devono essere offerti dal medesimo istituto ospedaliero.</t>
  </si>
  <si>
    <t>I numeri minimi definiti nella colonna AF sono soddisfatti?</t>
  </si>
  <si>
    <t>La cartella informatizzata del paziente permette di raccogliere le informazioni utili al monitoraggio tramite gli indicatori di qualità definiti a livello nazionale e di trasmetterli in forma digitale su altre piattaforme.</t>
  </si>
  <si>
    <r>
      <rPr>
        <b/>
        <sz val="10"/>
        <color theme="1"/>
        <rFont val="Arial"/>
        <family val="2"/>
      </rPr>
      <t>Campo d'applicazione della candidatura</t>
    </r>
    <r>
      <rPr>
        <sz val="10"/>
        <color theme="1"/>
        <rFont val="Arial"/>
        <family val="2"/>
      </rPr>
      <t xml:space="preserve">
L'obbligo di pianificazione dei Cantoni per quanto concerne l'art. 39 cpv. 1 LAMal si limita al campo d'applicazione della LAMal (vedi art. 1a LAMal). Sono dunque esclusi dall'obbligo pianificatorio tutte le prestazioni non previste dall'AOMS (assicurazione infortuni, invalidità e militare, pazienti auto paganti). Il presente modulo d'offerta è valido per gli istituti ospedalieri che desiderano essere ammessi all'Elenco ospedaliero.</t>
    </r>
  </si>
  <si>
    <t>Il modulo di offerta è da compilare in modo completo e conforme al vero. Per la valutazione della presente candidatura e la verifica del rispetto dei requisiti necessari ci riserviamo il diritto di richiedere eventuali giustificativi e di verificare i dati presso la vostra sede. Una parte delle informazioni da voi fornite verranno integrate nel Documento di pianificazione che verrà pubblicato unitamente all'Elenco ospedaliero degli istituti ospedalieri autorizzati.</t>
  </si>
  <si>
    <r>
      <t>Per il settore somatico-acuto il Cantone ha deciso di impostare la nuova pianificazione ospedaliera sulla versione aggiornata del concetto dei gruppi di prestazioni per la pianificazione ospedaliera (</t>
    </r>
    <r>
      <rPr>
        <i/>
        <sz val="10"/>
        <rFont val="Arial"/>
        <family val="2"/>
      </rPr>
      <t>SPLG</t>
    </r>
    <r>
      <rPr>
        <sz val="10"/>
        <rFont val="Arial"/>
        <family val="2"/>
      </rPr>
      <t xml:space="preserve">) sviluppato dal Cantone di Zurigo, già utilizzato per la pianificazione del 2015. La GD-ZH ha sviluppato questo concetto sulla base delle disposizioni federali in materia di pianificazione ospedaliera. Ad oggi, è il modello raccomandato dalla CDS e il più utilizzato a livello nazionale. Maggiori dettagli possono essere consultati nei documenti di riferimento redatti dalla GD-ZH, segnatamente: </t>
    </r>
  </si>
  <si>
    <r>
      <t xml:space="preserve">Per tutti i gruppi di prestazioni è richiesto l'ottenimento del pacchetto di base (BP), eventualmente del pacchetto di base elettivo (BPE).
Il BP è richiesto per tutti gli ospedali che intendono gestire un pronto soccorso di livello 1-4 ai sensi del presente modulo d'offerta (vedi anche FL 3.4). Esso comprende tutte le prestazioni che un ospedale figurante sull'Elenco ospedaliero è tenuto a fornire integralmente in ogni momento.
Il BPE è la base per tutti i fornitori di prestazioni che svolgono esclusivamente attività elettiva e non hanno dunque un servizio di pronto soccorso di livello 1-4 o un servizio di primo soccorso (SPS).
</t>
    </r>
    <r>
      <rPr>
        <b/>
        <sz val="10"/>
        <rFont val="Arial"/>
        <family val="2"/>
      </rPr>
      <t>Il pacchetto di base di medicina interna generale (BPM), che comprende le prestazioni del BP fatta eccezione di tutti i trattamenti chirurgici/operatori, non permette all'istituto di candidarsi per i gruppi di prestazioni specialistici e per i gruppi di prestazioni multidisciplinari e complessi, come pure per le discipline trasversali.</t>
    </r>
    <r>
      <rPr>
        <sz val="10"/>
        <rFont val="Arial"/>
        <family val="2"/>
      </rPr>
      <t xml:space="preserve">
Maggiori dettagli sono disponibili nel FL 3.8.</t>
    </r>
  </si>
  <si>
    <t xml:space="preserve">Conferenza interdisciplinare d'indicazione (GEF/ANG/RAD) </t>
  </si>
  <si>
    <r>
      <rPr>
        <b/>
        <sz val="9"/>
        <rFont val="Arial"/>
        <family val="2"/>
      </rPr>
      <t>Medicina intensiva:</t>
    </r>
    <r>
      <rPr>
        <sz val="9"/>
        <rFont val="Arial"/>
        <family val="2"/>
      </rPr>
      <t xml:space="preserve"> vedi FL 3.5</t>
    </r>
  </si>
  <si>
    <r>
      <t>Art. 39 Ospedali e altri istituti</t>
    </r>
    <r>
      <rPr>
        <sz val="10"/>
        <rFont val="Arial"/>
        <family val="2"/>
      </rPr>
      <t xml:space="preserve">
</t>
    </r>
    <r>
      <rPr>
        <vertAlign val="superscript"/>
        <sz val="10"/>
        <rFont val="Arial"/>
        <family val="2"/>
      </rPr>
      <t xml:space="preserve">1 </t>
    </r>
    <r>
      <rPr>
        <sz val="10"/>
        <rFont val="Arial"/>
        <family val="2"/>
      </rPr>
      <t xml:space="preserve">Gli stabilimenti e i rispettivi reparti adibiti alla cura ospedaliera di malattie acute o all’attuazione ospedaliera di provvedimenti medici di riabilitazione (ospedali) sono autorizzati se:
a. garantiscono una sufficiente assistenza medica;
b. dispongono del necessario personale specializzato;
c. dispongono di appropriate installazioni mediche e garantiscono una fornitura adeguata di medicamenti;
d. corrispondono alla pianificazione intesa a coprire il fabbisogno ospedaliero, approntata da uno o più Cantoni, dopo aver preso in considerazione adeguatamente gli enti privati;
e. figurano nell’elenco, compilato dal Cantone e classificante le diverse categorie di stabilimenti secondo i rispettivi mandati.
f. si affiliano a una comunità o comunità di riferimento certificata ai sensi dell'articolo 11 lettera a della LCIP.
</t>
    </r>
    <r>
      <rPr>
        <vertAlign val="superscript"/>
        <sz val="10"/>
        <rFont val="Arial"/>
        <family val="2"/>
      </rPr>
      <t>1bis</t>
    </r>
    <r>
      <rPr>
        <sz val="10"/>
        <rFont val="Arial"/>
        <family val="2"/>
      </rPr>
      <t xml:space="preserve"> Nel mandato di prestazioni di cui al capoverso 1 lettera e il Cantone stabilisce in particolare le prestazioni da fornire con riguardo alla formazione pratica degli infermieri. A tale scopo tiene conto dei criteri di cui all’articolo 3 della legge federale del 16 dicembre 2022 sulla promozione della formazione in cure infermieristiche e del piano di formazione di cui all’articolo 4 di tale legge.
</t>
    </r>
    <r>
      <rPr>
        <vertAlign val="superscript"/>
        <sz val="10"/>
        <rFont val="Arial"/>
        <family val="2"/>
      </rPr>
      <t>2</t>
    </r>
    <r>
      <rPr>
        <sz val="10"/>
        <rFont val="Arial"/>
        <family val="2"/>
      </rPr>
      <t xml:space="preserve"> I Cantoni coordinano le loro pianificazioni.
</t>
    </r>
    <r>
      <rPr>
        <vertAlign val="superscript"/>
        <sz val="10"/>
        <rFont val="Arial"/>
        <family val="2"/>
      </rPr>
      <t>2bis</t>
    </r>
    <r>
      <rPr>
        <sz val="10"/>
        <rFont val="Arial"/>
        <family val="2"/>
      </rPr>
      <t xml:space="preserve"> Nel settore della medicina altamente specializzata i Cantoni approntano insieme una pianificazione per tutta la Svizzera. Se non assolvono questo compito in tempo utile, il Consiglio federale stabilisce quali ospedali per quali prestazioni devono figurare negli elenchi dei Cantoni.
</t>
    </r>
    <r>
      <rPr>
        <vertAlign val="superscript"/>
        <sz val="10"/>
        <rFont val="Arial"/>
        <family val="2"/>
      </rPr>
      <t>2ter</t>
    </r>
    <r>
      <rPr>
        <sz val="10"/>
        <rFont val="Arial"/>
        <family val="2"/>
      </rPr>
      <t xml:space="preserve"> Il Consiglio federale emana criteri di pianificazione uniformi in base alla qualità e all’economicità. Sente dapprima i Cantoni, i fornitori di prestazioni e gli assicuratori.
</t>
    </r>
    <r>
      <rPr>
        <vertAlign val="superscript"/>
        <sz val="10"/>
        <rFont val="Arial"/>
        <family val="2"/>
      </rPr>
      <t>3</t>
    </r>
    <r>
      <rPr>
        <sz val="10"/>
        <rFont val="Arial"/>
        <family val="2"/>
      </rPr>
      <t xml:space="preserve"> Le condizioni di cui al capoverso 1 si applicano per analogia alle case per partorienti, nonché agli stabilimenti, agli istituti o ai rispettivi reparti che dispensano cure, assistenza medica e misure di riabilitazione per pazienti lungodegenti (case di cura).</t>
    </r>
  </si>
  <si>
    <r>
      <t xml:space="preserve">Art. 58a Misure dei fornitori di prestazioni e degli assicuratori per lo sviluppo della qualità
</t>
    </r>
    <r>
      <rPr>
        <vertAlign val="superscript"/>
        <sz val="10"/>
        <rFont val="Arial"/>
        <family val="2"/>
      </rPr>
      <t>1</t>
    </r>
    <r>
      <rPr>
        <sz val="10"/>
        <rFont val="Arial"/>
        <family val="2"/>
      </rPr>
      <t xml:space="preserve"> Le federazioni dei fornitori di prestazioni e degli assicuratori concludono convenzioni sullo sviluppo della qualità (convenzioni sulla qualità) valide per tutta la Svizzera.
</t>
    </r>
    <r>
      <rPr>
        <vertAlign val="superscript"/>
        <sz val="10"/>
        <rFont val="Arial"/>
        <family val="2"/>
      </rPr>
      <t>2</t>
    </r>
    <r>
      <rPr>
        <sz val="10"/>
        <rFont val="Arial"/>
        <family val="2"/>
      </rPr>
      <t xml:space="preserve"> Le convenzioni sulla qualità disciplinano almeno:
a. le misurazioni della qualità;
b. le misure di sviluppo della qualità;
c. la collaborazione fra le parti contraenti per la definizione di misure di miglioramento;
d. la verifica del rispetto delle misure di miglioramento;
e. la pubblicazione delle misurazioni della qualità e delle misure di miglioramento;
f. le sanzioni in caso di violazione della convenzione;
g. la presentazione di un rapporto annuo sullo stato di sviluppo della qualità all’attenzione della Commissione federale per la qualità e del Consiglio federale.
</t>
    </r>
    <r>
      <rPr>
        <vertAlign val="superscript"/>
        <sz val="10"/>
        <rFont val="Arial"/>
        <family val="2"/>
      </rPr>
      <t>3</t>
    </r>
    <r>
      <rPr>
        <sz val="10"/>
        <rFont val="Arial"/>
        <family val="2"/>
      </rPr>
      <t xml:space="preserve"> Le regole per lo sviluppo della qualità si rifanno ai fornitori di prestazioni che forniscono la prestazione assicurata obbligatoriamente, nella qualità necessaria, in modo efficiente e vantaggioso.
</t>
    </r>
    <r>
      <rPr>
        <vertAlign val="superscript"/>
        <sz val="10"/>
        <rFont val="Arial"/>
        <family val="2"/>
      </rPr>
      <t>4</t>
    </r>
    <r>
      <rPr>
        <sz val="10"/>
        <rFont val="Arial"/>
        <family val="2"/>
      </rPr>
      <t xml:space="preserve"> Le convenzioni sulla qualità necessitano dell’approvazione del Consiglio federale.
</t>
    </r>
    <r>
      <rPr>
        <vertAlign val="superscript"/>
        <sz val="10"/>
        <rFont val="Arial"/>
        <family val="2"/>
      </rPr>
      <t>5</t>
    </r>
    <r>
      <rPr>
        <sz val="10"/>
        <rFont val="Arial"/>
        <family val="2"/>
      </rPr>
      <t xml:space="preserve"> Se le federazioni dei fornitori di prestazioni e degli assicuratori non si accordano su una convenzione sulla qualità, il Consiglio federale stabilisce le regole riguardanti gli ambiti di cui al capoverso 2 lettere a–e e g.
</t>
    </r>
    <r>
      <rPr>
        <vertAlign val="superscript"/>
        <sz val="10"/>
        <rFont val="Arial"/>
        <family val="2"/>
      </rPr>
      <t>6</t>
    </r>
    <r>
      <rPr>
        <sz val="10"/>
        <rFont val="Arial"/>
        <family val="2"/>
      </rPr>
      <t xml:space="preserve"> I fornitori di prestazioni si attengono alle regole stabilite nelle convenzioni sulla qualità.
</t>
    </r>
    <r>
      <rPr>
        <vertAlign val="superscript"/>
        <sz val="10"/>
        <rFont val="Arial"/>
        <family val="2"/>
      </rPr>
      <t>7</t>
    </r>
    <r>
      <rPr>
        <sz val="10"/>
        <rFont val="Arial"/>
        <family val="2"/>
      </rPr>
      <t xml:space="preserve"> Il rispetto delle regole per lo sviluppo della qualità è una delle condizioni per esercitare a carico dell’assicurazione obbligatoria delle cure medico-sanitarie.</t>
    </r>
  </si>
  <si>
    <r>
      <t>Art. 63d Criteri di pianificazione</t>
    </r>
    <r>
      <rPr>
        <sz val="10"/>
        <rFont val="Arial"/>
        <family val="2"/>
      </rPr>
      <t xml:space="preserve">
</t>
    </r>
    <r>
      <rPr>
        <vertAlign val="superscript"/>
        <sz val="10"/>
        <rFont val="Arial"/>
        <family val="2"/>
      </rPr>
      <t>1</t>
    </r>
    <r>
      <rPr>
        <sz val="10"/>
        <rFont val="Arial"/>
        <family val="2"/>
      </rPr>
      <t xml:space="preserve"> Nella valutazione e nella scelta degli istituti figuranti nell’elenco e nella determinazione del volume massimo di prestazioni, il Cantone considera in particolare:
a) il rispetto di criteri strutturali e gestionali, definiti in un apposito regolamento dal Consiglio di Stato;
b) la qualità, l’appropriatezza e l’economicità delle prestazioni erogate;
c) l’accessibilità alle cure entro un termine utile;
d) la disponibilità e la capacità dell’istituto ad adempiere al mandato di prestazioni;
e) la disponibilità di strumenti e procedure che garantiscano la sicurezza dei pazienti trattati negli istituti che figurano sull’elenco ai sensi dell’art. 39 cpv. 1 lett. e e cpv. 3 LAMal.
</t>
    </r>
    <r>
      <rPr>
        <vertAlign val="superscript"/>
        <sz val="10"/>
        <rFont val="Arial"/>
        <family val="2"/>
      </rPr>
      <t>2</t>
    </r>
    <r>
      <rPr>
        <sz val="10"/>
        <rFont val="Arial"/>
        <family val="2"/>
      </rPr>
      <t xml:space="preserve"> Nel valutare l’economicità e la qualità, il Cantone considera in particolare:
a) l’efficienza della fornitura di prestazioni;
b) la prova della qualità necessaria;
c) nel settore ospedaliero, il numero minimo di casi e lo sfruttamento di sinergie.
</t>
    </r>
    <r>
      <rPr>
        <vertAlign val="superscript"/>
        <sz val="10"/>
        <rFont val="Arial"/>
        <family val="2"/>
      </rPr>
      <t>3</t>
    </r>
    <r>
      <rPr>
        <sz val="10"/>
        <rFont val="Arial"/>
        <family val="2"/>
      </rPr>
      <t xml:space="preserve"> Il Cantone tiene pure conto della libertà di scelta dell’assicurato e dell’obbligo di ammissione degli istituti.</t>
    </r>
  </si>
  <si>
    <t>Regolamento cantonale sulla qualità e la sicurezza del paziente del 18 gennaio 2023</t>
  </si>
  <si>
    <r>
      <t>L'istituto garantisce la segnalazione di reazioni avverse da medicamenti coerentemente a quanto previsto da Swissmedic</t>
    </r>
    <r>
      <rPr>
        <vertAlign val="superscript"/>
        <sz val="10"/>
        <rFont val="Arial"/>
        <family val="2"/>
      </rPr>
      <t>3</t>
    </r>
    <r>
      <rPr>
        <sz val="10"/>
        <rFont val="Arial"/>
        <family val="2"/>
      </rPr>
      <t xml:space="preserve">. </t>
    </r>
  </si>
  <si>
    <t>Per ogni gruppo di prestazioni sono stati definiti i tempi e le modalità di intervento del medico specialista (prontezza). Questi devono essere garantiti 24/24 sull'arco di tutto l'anno (365/365). Tali condizioni devono essere garantite anche dai medici accreditati e dai medici consulenti.</t>
  </si>
  <si>
    <r>
      <t xml:space="preserve">
Vi invitiamo ad inserire le informazioni relative alle seguenti specializzazioni mediche. Per ogni specializzazione devono essere indicati il numero totale di medici specialisti, il numero di medici accreditati o consulenti e il livello di prontezza attuale e a partire dal 2026.
</t>
    </r>
    <r>
      <rPr>
        <b/>
        <sz val="10"/>
        <rFont val="Arial"/>
        <family val="2"/>
      </rPr>
      <t>I dati devono essere integrati tramite la trasmissione di un documento separato contenente, per ciascun medico specialista, nome e cognome, percentuale di impiego e tipologia di collaborazione (impiegato, accreditato o consulente).</t>
    </r>
  </si>
  <si>
    <t>Società svizzera di medicina intensiva</t>
  </si>
  <si>
    <t>Devono essere soddisfatte le attuali direttive della SSMI per la certificazione delle unità di medicina intensiva, compreso l'Allegato I relativo ai criteri di qualità.</t>
  </si>
  <si>
    <t>Per il trasferimento immediato dei pazienti l'ospedale stipula un contratto di collaborazione con un istituto in prossimità dotato di un reparto di medicina intensiva di Livello 2 secondo l'elenco ospedaliero ticinese.</t>
  </si>
  <si>
    <t>L'istituto dispone di un servizio sociale ovvero ha alle proprie dipendenze almeno un assistente sociale qualificato, un infermiere di famiglia con un Diploma of Advanced Studies (DAS) oppure con un Certificate of Advanced Studies (CAS) in Case Management.</t>
  </si>
  <si>
    <t>https://patientensicherheit.ch/it/cirrnet-5/management-cirs/raccomandazioni/</t>
  </si>
  <si>
    <t>Divisione della salute pubblica
Area di gestione sanitaria
Piazza Governo 7
6500 Bellinzona</t>
  </si>
  <si>
    <r>
      <t xml:space="preserve">Il presente modulo di offerta è da caricare sulla </t>
    </r>
    <r>
      <rPr>
        <u/>
        <sz val="10"/>
        <rFont val="Arial"/>
        <family val="2"/>
      </rPr>
      <t>piattaforma mft</t>
    </r>
    <r>
      <rPr>
        <sz val="10"/>
        <rFont val="Arial"/>
        <family val="2"/>
      </rPr>
      <t xml:space="preserve"> entro il </t>
    </r>
    <r>
      <rPr>
        <b/>
        <sz val="10"/>
        <rFont val="Arial"/>
        <family val="2"/>
      </rPr>
      <t>28 novembre 2025.</t>
    </r>
  </si>
  <si>
    <t>Qual è la vostra forma giuridica, rispettivamente, la vostra entità giuridica?</t>
  </si>
  <si>
    <t>Qual è il nome della persona rappresentante la Direzione generale del fornitore di prestazioni?</t>
  </si>
  <si>
    <t>Qual è il nome delle persone responsabili della sede (direttore amministrativo e direttore medico)?</t>
  </si>
  <si>
    <t>Qual è il nome e il numero di telefono e l'indirizzo E-Mail della persona di contatto per eventuali domande sulla documentazione inviata?</t>
  </si>
  <si>
    <t xml:space="preserve">Qual è la denominazione esatta, ovvero il nome e l'indirizzo dell'istituto ospedaliero (sede specifica)?  </t>
  </si>
  <si>
    <r>
      <rPr>
        <vertAlign val="superscript"/>
        <sz val="9"/>
        <rFont val="Arial"/>
        <family val="2"/>
      </rPr>
      <t>3</t>
    </r>
    <r>
      <rPr>
        <sz val="9"/>
        <rFont val="Arial"/>
        <family val="2"/>
      </rPr>
      <t xml:space="preserve"> Norma transitoria: non appena disponibili, varranno le indicazioni e i requisiti formativi per accedere alla formazione specifica in fase di elaborazione dalla SGAR.</t>
    </r>
  </si>
  <si>
    <r>
      <t xml:space="preserve">Per poter svolgere prestazioni di anestesiologia pediatrica su pazienti di età inferiore ai 12 anni è necessario avere un mandato di prestazione per l'anestesia pediatrica.
</t>
    </r>
    <r>
      <rPr>
        <b/>
        <sz val="10"/>
        <rFont val="Arial"/>
        <family val="2"/>
      </rPr>
      <t>I requisiti necessari sono definiti e costantemente aggiornati sulla base degli sviluppi del "Pediatric Anaesthesia Project 2030" della Società Svizzera per l'anestesia pediatrica (SGKA) e della Società Svizzera per l'anestesiologia e la rianimazione (SGAR).</t>
    </r>
  </si>
  <si>
    <r>
      <t xml:space="preserve">THO1.1 </t>
    </r>
    <r>
      <rPr>
        <sz val="9"/>
        <rFont val="Arial"/>
        <family val="2"/>
      </rPr>
      <t>(pre- e post-operatorio)</t>
    </r>
    <r>
      <rPr>
        <sz val="10"/>
        <rFont val="Arial"/>
        <family val="2"/>
      </rPr>
      <t xml:space="preserve">;
THO1.2 </t>
    </r>
    <r>
      <rPr>
        <sz val="9"/>
        <rFont val="Arial"/>
        <family val="2"/>
      </rPr>
      <t>(tumore mediastinico pre- e post-operatorio)</t>
    </r>
  </si>
  <si>
    <t>Epilettologia: diagnostica epilettologica prechirurgica (CIMAS)</t>
  </si>
  <si>
    <r>
      <t xml:space="preserve">Reperibilità medico specialista 
</t>
    </r>
    <r>
      <rPr>
        <sz val="10"/>
        <rFont val="Calibri"/>
        <family val="2"/>
      </rPr>
      <t>≤</t>
    </r>
    <r>
      <rPr>
        <sz val="10"/>
        <rFont val="Arial"/>
        <family val="2"/>
      </rPr>
      <t xml:space="preserve"> 60 min. o trasferimento
</t>
    </r>
  </si>
  <si>
    <t>Intervento del medico specialista 
&lt; 60 min.</t>
  </si>
  <si>
    <t>Intervento del medico specialista 
&lt; 30 min.</t>
  </si>
  <si>
    <r>
      <rPr>
        <b/>
        <sz val="12"/>
        <rFont val="Arial"/>
        <family val="2"/>
      </rPr>
      <t>Istruzioni per la stampa:</t>
    </r>
    <r>
      <rPr>
        <sz val="12"/>
        <rFont val="Arial"/>
        <family val="2"/>
      </rPr>
      <t xml:space="preserve">
Ai fini della candidatura sono da firmare e stampare esclusivamente i fogli di lavoro in cui l'istituto è tenuto ad inserire delle informazioni, ovvero la copertina, i fogli 3.2-3.15 e 4-6.
Per facilitare il procedimento di stampa ed evitare problemi di formattazione, consigliamo di convertire dapprima il file in formato pdf seguendo il presente procedimento:
1. Selezionare i fogli di lavoro da stampare mantenendo premuto
    sulla tastiera il tasto Ctrl;
2. File --&gt; Salva con nome;
3. Dal menu a tendina "salva come", selezionare il formato "pdf" e
     salvare il documento nella cartella desiderata;
4. Aprire il file in formato pdf appena creato e stampare il
    documento.</t>
    </r>
  </si>
  <si>
    <r>
      <t xml:space="preserve">La documentazione di candidatura completa (copertina, FL 3.2-3.15 e FL 4-5) e il presente FL firmato dalla/e persona/e autorizzata/e è da trasmettere </t>
    </r>
    <r>
      <rPr>
        <b/>
        <sz val="10"/>
        <rFont val="Arial"/>
        <family val="2"/>
      </rPr>
      <t>in formato cartaceo entro il 28 novembre 2025</t>
    </r>
    <r>
      <rPr>
        <sz val="10"/>
        <rFont val="Arial"/>
        <family val="2"/>
      </rPr>
      <t xml:space="preserve"> (fa stato la data del timbro postale) al seguente indirizzo postale: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</si>
</sst>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2]\ * #,##0.00_ ;_ [$€-2]\ * \-#,##0.00_ ;_ [$€-2]\ * &quot;-&quot;??_ "/>
    <numFmt numFmtId="165" formatCode="0.0"/>
  </numFmts>
  <fonts count="124" x14ac:knownFonts="1">
    <font>
      <sz val="10"/>
      <name val="Arial"/>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font>
    <font>
      <u/>
      <sz val="10"/>
      <color indexed="12"/>
      <name val="Arial"/>
      <family val="2"/>
    </font>
    <font>
      <sz val="10"/>
      <color indexed="8"/>
      <name val="Arial"/>
      <family val="2"/>
    </font>
    <font>
      <sz val="8"/>
      <name val="Arial"/>
      <family val="2"/>
    </font>
    <font>
      <b/>
      <sz val="10"/>
      <name val="Arial"/>
      <family val="2"/>
    </font>
    <font>
      <sz val="10"/>
      <name val="Arial"/>
      <family val="2"/>
    </font>
    <font>
      <b/>
      <sz val="12"/>
      <name val="Arial"/>
      <family val="2"/>
    </font>
    <font>
      <sz val="12"/>
      <name val="Arial"/>
      <family val="2"/>
    </font>
    <font>
      <sz val="14"/>
      <name val="Arial"/>
      <family val="2"/>
    </font>
    <font>
      <sz val="28"/>
      <name val="Arial"/>
      <family val="2"/>
    </font>
    <font>
      <sz val="10"/>
      <color indexed="10"/>
      <name val="Arial"/>
      <family val="2"/>
    </font>
    <font>
      <b/>
      <sz val="16"/>
      <name val="Arial"/>
      <family val="2"/>
    </font>
    <font>
      <b/>
      <i/>
      <sz val="10"/>
      <name val="Arial"/>
      <family val="2"/>
    </font>
    <font>
      <u/>
      <sz val="10"/>
      <name val="Arial"/>
      <family val="2"/>
    </font>
    <font>
      <b/>
      <sz val="24"/>
      <name val="Arial"/>
      <family val="2"/>
    </font>
    <font>
      <b/>
      <sz val="14"/>
      <name val="Arial"/>
      <family val="2"/>
    </font>
    <font>
      <i/>
      <sz val="10"/>
      <name val="Arial"/>
      <family val="2"/>
    </font>
    <font>
      <vertAlign val="superscript"/>
      <sz val="10"/>
      <name val="Arial"/>
      <family val="2"/>
    </font>
    <font>
      <sz val="10"/>
      <name val="Arial"/>
      <family val="2"/>
    </font>
    <font>
      <sz val="8"/>
      <name val="Arial"/>
      <family val="2"/>
    </font>
    <font>
      <sz val="16"/>
      <name val="Arial"/>
      <family val="2"/>
    </font>
    <font>
      <sz val="12"/>
      <color indexed="10"/>
      <name val="Arial"/>
      <family val="2"/>
    </font>
    <font>
      <sz val="10"/>
      <name val="Arial"/>
      <family val="2"/>
    </font>
    <font>
      <b/>
      <sz val="10"/>
      <color indexed="22"/>
      <name val="Arial"/>
      <family val="2"/>
    </font>
    <font>
      <sz val="8"/>
      <name val="Arial"/>
      <family val="2"/>
    </font>
    <font>
      <b/>
      <sz val="8"/>
      <name val="Arial"/>
      <family val="2"/>
    </font>
    <font>
      <sz val="10"/>
      <name val="MS Sans Serif"/>
      <family val="2"/>
    </font>
    <font>
      <sz val="10"/>
      <name val="Verdana"/>
      <family val="2"/>
    </font>
    <font>
      <sz val="8"/>
      <name val="Arial"/>
      <family val="2"/>
    </font>
    <font>
      <sz val="8"/>
      <color indexed="8"/>
      <name val="Arial"/>
      <family val="2"/>
    </font>
    <font>
      <sz val="9"/>
      <color indexed="81"/>
      <name val="Tahoma"/>
      <family val="2"/>
    </font>
    <font>
      <sz val="9"/>
      <name val="Arial"/>
      <family val="2"/>
    </font>
    <font>
      <sz val="14"/>
      <color rgb="FFFF9999"/>
      <name val="Arial"/>
      <family val="2"/>
    </font>
    <font>
      <u/>
      <sz val="12"/>
      <color rgb="FF800080"/>
      <name val="Arial"/>
      <family val="2"/>
    </font>
    <font>
      <sz val="10"/>
      <color rgb="FFFF0000"/>
      <name val="Arial"/>
      <family val="2"/>
    </font>
    <font>
      <b/>
      <sz val="9"/>
      <name val="Arial"/>
      <family val="2"/>
    </font>
    <font>
      <sz val="10"/>
      <name val="Arial"/>
      <family val="2"/>
    </font>
    <font>
      <sz val="10"/>
      <color theme="0"/>
      <name val="Arial"/>
      <family val="2"/>
    </font>
    <font>
      <b/>
      <sz val="10"/>
      <color theme="0"/>
      <name val="Arial"/>
      <family val="2"/>
    </font>
    <font>
      <b/>
      <sz val="26"/>
      <name val="Arial"/>
      <family val="2"/>
    </font>
    <font>
      <b/>
      <sz val="11"/>
      <name val="Arial"/>
      <family val="2"/>
    </font>
    <font>
      <b/>
      <u/>
      <sz val="11"/>
      <name val="Arial"/>
      <family val="2"/>
    </font>
    <font>
      <u/>
      <sz val="10"/>
      <color rgb="FF0000FF"/>
      <name val="Arial"/>
      <family val="2"/>
    </font>
    <font>
      <sz val="8"/>
      <color rgb="FF0000FF"/>
      <name val="Arial"/>
      <family val="2"/>
    </font>
    <font>
      <sz val="10"/>
      <color rgb="FF0000FF"/>
      <name val="Arial"/>
      <family val="2"/>
    </font>
    <font>
      <b/>
      <u/>
      <sz val="10"/>
      <name val="Arial"/>
      <family val="2"/>
    </font>
    <font>
      <sz val="11"/>
      <name val="Arial"/>
      <family val="2"/>
    </font>
    <font>
      <sz val="22"/>
      <name val="Arial"/>
      <family val="2"/>
    </font>
    <font>
      <sz val="10"/>
      <name val="Arial"/>
      <family val="2"/>
    </font>
    <font>
      <sz val="10"/>
      <color theme="1"/>
      <name val="Arial"/>
      <family val="2"/>
    </font>
    <font>
      <b/>
      <sz val="10"/>
      <color theme="1"/>
      <name val="Arial"/>
      <family val="2"/>
    </font>
    <font>
      <strike/>
      <sz val="10"/>
      <name val="Arial"/>
      <family val="2"/>
    </font>
    <font>
      <sz val="9"/>
      <color theme="1"/>
      <name val="Arial"/>
      <family val="2"/>
    </font>
    <font>
      <sz val="10"/>
      <color rgb="FFFF6600"/>
      <name val="Arial"/>
      <family val="2"/>
    </font>
    <font>
      <sz val="12"/>
      <color rgb="FFFF6600"/>
      <name val="Arial"/>
      <family val="2"/>
    </font>
    <font>
      <sz val="10"/>
      <color rgb="FFFF00FF"/>
      <name val="Arial"/>
      <family val="2"/>
    </font>
    <font>
      <strike/>
      <sz val="10"/>
      <color rgb="FFFF00FF"/>
      <name val="Arial"/>
      <family val="2"/>
    </font>
    <font>
      <sz val="10"/>
      <color rgb="FFC00000"/>
      <name val="Arial"/>
      <family val="2"/>
    </font>
    <font>
      <sz val="8"/>
      <color rgb="FFFF00FF"/>
      <name val="Arial"/>
      <family val="2"/>
    </font>
    <font>
      <b/>
      <u/>
      <sz val="10"/>
      <color rgb="FFFF00FF"/>
      <name val="Arial"/>
      <family val="2"/>
    </font>
    <font>
      <b/>
      <sz val="11"/>
      <color rgb="FFFF00FF"/>
      <name val="Arial"/>
      <family val="2"/>
    </font>
    <font>
      <sz val="11"/>
      <color rgb="FFFF00FF"/>
      <name val="Arial"/>
      <family val="2"/>
    </font>
    <font>
      <b/>
      <sz val="12"/>
      <color rgb="FFFF00FF"/>
      <name val="Arial"/>
      <family val="2"/>
    </font>
    <font>
      <b/>
      <u/>
      <sz val="10"/>
      <color theme="1"/>
      <name val="Arial"/>
      <family val="2"/>
    </font>
    <font>
      <b/>
      <sz val="14"/>
      <color theme="1"/>
      <name val="Arial"/>
      <family val="2"/>
    </font>
    <font>
      <sz val="14"/>
      <color theme="1"/>
      <name val="Arial"/>
      <family val="2"/>
    </font>
    <font>
      <b/>
      <sz val="10"/>
      <color rgb="FF0000FF"/>
      <name val="Arial"/>
      <family val="2"/>
    </font>
    <font>
      <sz val="10"/>
      <color rgb="FF0000FF"/>
      <name val="Cambria"/>
      <family val="1"/>
    </font>
    <font>
      <u/>
      <sz val="10"/>
      <color rgb="FF0000FF"/>
      <name val="Cambria"/>
      <family val="1"/>
    </font>
    <font>
      <i/>
      <sz val="10"/>
      <color rgb="FF0000FF"/>
      <name val="Cambria"/>
      <family val="1"/>
    </font>
    <font>
      <b/>
      <sz val="10"/>
      <color rgb="FFFF0000"/>
      <name val="Cambria"/>
      <family val="1"/>
    </font>
    <font>
      <i/>
      <sz val="10"/>
      <color rgb="FF0000FF"/>
      <name val="Arial"/>
      <family val="2"/>
    </font>
    <font>
      <sz val="10"/>
      <color rgb="FF000000"/>
      <name val="Arial"/>
      <family val="2"/>
    </font>
    <font>
      <sz val="14"/>
      <color rgb="FF000000"/>
      <name val="Arial"/>
      <family val="2"/>
    </font>
    <font>
      <b/>
      <sz val="10"/>
      <color indexed="8"/>
      <name val="Arial"/>
      <family val="2"/>
    </font>
    <font>
      <b/>
      <sz val="9"/>
      <color indexed="81"/>
      <name val="Tahoma"/>
      <family val="2"/>
    </font>
    <font>
      <b/>
      <sz val="24"/>
      <color rgb="FFFF0000"/>
      <name val="Arial"/>
      <family val="2"/>
    </font>
    <font>
      <sz val="10"/>
      <color indexed="81"/>
      <name val="Tahoma"/>
      <family val="2"/>
    </font>
    <font>
      <sz val="10"/>
      <color rgb="FF000000"/>
      <name val="Tahoma"/>
      <family val="2"/>
    </font>
    <font>
      <b/>
      <sz val="9"/>
      <color theme="1"/>
      <name val="Arial"/>
      <family val="2"/>
    </font>
    <font>
      <strike/>
      <sz val="9"/>
      <color rgb="FFFF0000"/>
      <name val="Arial"/>
      <family val="2"/>
    </font>
    <font>
      <sz val="9"/>
      <color rgb="FFFFFF00"/>
      <name val="Arial"/>
      <family val="2"/>
    </font>
    <font>
      <sz val="9"/>
      <color rgb="FFFF0000"/>
      <name val="Arial"/>
      <family val="2"/>
    </font>
    <font>
      <strike/>
      <sz val="9"/>
      <color theme="1"/>
      <name val="Arial"/>
      <family val="2"/>
    </font>
    <font>
      <sz val="7.5"/>
      <name val="Arial"/>
      <family val="2"/>
    </font>
    <font>
      <i/>
      <sz val="10"/>
      <name val="Cambria"/>
      <family val="1"/>
    </font>
    <font>
      <vertAlign val="superscript"/>
      <sz val="9"/>
      <name val="Arial"/>
      <family val="2"/>
    </font>
    <font>
      <sz val="9"/>
      <color rgb="FFC00000"/>
      <name val="Arial"/>
      <family val="2"/>
    </font>
    <font>
      <b/>
      <sz val="10"/>
      <color rgb="FF0070C0"/>
      <name val="Arial"/>
      <family val="2"/>
    </font>
    <font>
      <sz val="8"/>
      <color theme="0"/>
      <name val="Arial"/>
      <family val="2"/>
    </font>
    <font>
      <strike/>
      <sz val="10"/>
      <color theme="0"/>
      <name val="Arial"/>
      <family val="2"/>
    </font>
    <font>
      <b/>
      <i/>
      <sz val="10"/>
      <color theme="0"/>
      <name val="Arial"/>
      <family val="2"/>
    </font>
    <font>
      <b/>
      <sz val="9"/>
      <color theme="0"/>
      <name val="Arial"/>
      <family val="2"/>
    </font>
    <font>
      <b/>
      <sz val="12"/>
      <color theme="0"/>
      <name val="Arial"/>
      <family val="2"/>
    </font>
    <font>
      <b/>
      <sz val="26"/>
      <color theme="0"/>
      <name val="Arial"/>
      <family val="2"/>
    </font>
    <font>
      <b/>
      <sz val="16"/>
      <color rgb="FF0070C0"/>
      <name val="Arial"/>
      <family val="2"/>
    </font>
    <font>
      <sz val="16"/>
      <color rgb="FF0070C0"/>
      <name val="Arial"/>
      <family val="2"/>
    </font>
    <font>
      <b/>
      <sz val="20"/>
      <color rgb="FF0070C0"/>
      <name val="Arial"/>
      <family val="2"/>
    </font>
    <font>
      <sz val="10"/>
      <name val="Calibri"/>
      <family val="2"/>
    </font>
    <font>
      <sz val="12"/>
      <color theme="0"/>
      <name val="Arial"/>
      <family val="2"/>
    </font>
    <font>
      <u/>
      <sz val="10"/>
      <color theme="0"/>
      <name val="Arial"/>
      <family val="2"/>
    </font>
    <font>
      <b/>
      <sz val="9"/>
      <color rgb="FF0070C0"/>
      <name val="Arial"/>
      <family val="2"/>
    </font>
    <font>
      <sz val="12"/>
      <color rgb="FFFF0000"/>
      <name val="Arial"/>
      <family val="2"/>
    </font>
    <font>
      <b/>
      <strike/>
      <sz val="10"/>
      <name val="Arial"/>
      <family val="2"/>
    </font>
    <font>
      <i/>
      <vertAlign val="superscript"/>
      <sz val="10"/>
      <name val="Arial"/>
      <family val="2"/>
    </font>
    <font>
      <b/>
      <sz val="10"/>
      <color rgb="FFFF0000"/>
      <name val="Arial"/>
      <family val="2"/>
    </font>
    <font>
      <b/>
      <sz val="22"/>
      <color theme="0"/>
      <name val="Arial"/>
      <family val="2"/>
    </font>
    <font>
      <sz val="10"/>
      <color rgb="FF009900"/>
      <name val="Arial"/>
      <family val="2"/>
    </font>
    <font>
      <b/>
      <i/>
      <sz val="10"/>
      <color theme="5" tint="-0.249977111117893"/>
      <name val="Arial"/>
      <family val="2"/>
    </font>
    <font>
      <sz val="9"/>
      <color rgb="FF00B050"/>
      <name val="Arial"/>
      <family val="2"/>
    </font>
    <font>
      <sz val="7.5"/>
      <color rgb="FF00B050"/>
      <name val="Arial"/>
      <family val="2"/>
    </font>
    <font>
      <b/>
      <i/>
      <sz val="10"/>
      <color theme="1"/>
      <name val="Arial"/>
      <family val="2"/>
    </font>
    <font>
      <b/>
      <i/>
      <sz val="14"/>
      <color theme="1"/>
      <name val="Arial"/>
      <family val="2"/>
    </font>
    <font>
      <b/>
      <vertAlign val="superscript"/>
      <sz val="10"/>
      <color theme="0"/>
      <name val="Arial"/>
      <family val="2"/>
    </font>
    <font>
      <b/>
      <u/>
      <sz val="10"/>
      <color theme="0"/>
      <name val="Arial"/>
      <family val="2"/>
    </font>
  </fonts>
  <fills count="34">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rgb="FFFFFF00"/>
        <bgColor indexed="64"/>
      </patternFill>
    </fill>
    <fill>
      <patternFill patternType="solid">
        <fgColor rgb="FF92D050"/>
        <bgColor indexed="64"/>
      </patternFill>
    </fill>
    <fill>
      <patternFill patternType="solid">
        <fgColor rgb="FFFFFF99"/>
        <bgColor rgb="FF000000"/>
      </patternFill>
    </fill>
    <fill>
      <patternFill patternType="solid">
        <fgColor rgb="FFFFFF99"/>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
      <patternFill patternType="solid">
        <fgColor rgb="FFFFFFFF"/>
        <bgColor rgb="FF000000"/>
      </patternFill>
    </fill>
    <fill>
      <patternFill patternType="solid">
        <fgColor rgb="FFFF9998"/>
        <bgColor indexed="64"/>
      </patternFill>
    </fill>
    <fill>
      <patternFill patternType="solid">
        <fgColor rgb="FF0070C0"/>
        <bgColor indexed="64"/>
      </patternFill>
    </fill>
    <fill>
      <patternFill patternType="solid">
        <fgColor theme="4" tint="0.59999389629810485"/>
        <bgColor indexed="64"/>
      </patternFill>
    </fill>
    <fill>
      <patternFill patternType="solid">
        <fgColor theme="0"/>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0.499984740745262"/>
        <bgColor indexed="64"/>
      </patternFill>
    </fill>
    <fill>
      <patternFill patternType="solid">
        <fgColor rgb="FF00FF00"/>
        <bgColor indexed="64"/>
      </patternFill>
    </fill>
    <fill>
      <patternFill patternType="solid">
        <fgColor rgb="FFFFABAB"/>
        <bgColor indexed="64"/>
      </patternFill>
    </fill>
    <fill>
      <patternFill patternType="solid">
        <fgColor rgb="FF00B050"/>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rgb="FF000000"/>
      </patternFill>
    </fill>
    <fill>
      <patternFill patternType="solid">
        <fgColor rgb="FF00B0F0"/>
        <bgColor rgb="FF000000"/>
      </patternFill>
    </fill>
    <fill>
      <patternFill patternType="solid">
        <fgColor theme="9" tint="0.79998168889431442"/>
        <bgColor indexed="64"/>
      </patternFill>
    </fill>
    <fill>
      <patternFill patternType="solid">
        <fgColor rgb="FFFF00FF"/>
        <bgColor indexed="64"/>
      </patternFill>
    </fill>
    <fill>
      <patternFill patternType="solid">
        <fgColor theme="8" tint="0.39997558519241921"/>
        <bgColor indexed="64"/>
      </patternFill>
    </fill>
  </fills>
  <borders count="255">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diagonal/>
    </border>
    <border>
      <left/>
      <right/>
      <top/>
      <bottom style="hair">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bottom style="hair">
        <color indexed="64"/>
      </bottom>
      <diagonal/>
    </border>
    <border>
      <left/>
      <right/>
      <top style="thin">
        <color indexed="64"/>
      </top>
      <bottom/>
      <diagonal/>
    </border>
    <border>
      <left/>
      <right/>
      <top/>
      <bottom style="thin">
        <color indexed="64"/>
      </bottom>
      <diagonal/>
    </border>
    <border>
      <left/>
      <right/>
      <top style="hair">
        <color indexed="64"/>
      </top>
      <bottom style="thin">
        <color indexed="64"/>
      </bottom>
      <diagonal/>
    </border>
    <border>
      <left/>
      <right style="medium">
        <color indexed="64"/>
      </right>
      <top style="hair">
        <color indexed="64"/>
      </top>
      <bottom/>
      <diagonal/>
    </border>
    <border>
      <left style="thin">
        <color indexed="64"/>
      </left>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style="hair">
        <color indexed="64"/>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medium">
        <color indexed="64"/>
      </left>
      <right/>
      <top style="hair">
        <color indexed="64"/>
      </top>
      <bottom style="thin">
        <color indexed="64"/>
      </bottom>
      <diagonal/>
    </border>
    <border>
      <left style="medium">
        <color indexed="64"/>
      </left>
      <right/>
      <top style="hair">
        <color indexed="64"/>
      </top>
      <bottom/>
      <diagonal/>
    </border>
    <border>
      <left style="medium">
        <color indexed="64"/>
      </left>
      <right/>
      <top/>
      <bottom style="hair">
        <color indexed="64"/>
      </bottom>
      <diagonal/>
    </border>
    <border>
      <left/>
      <right style="thin">
        <color rgb="FF0070C0"/>
      </right>
      <top style="thin">
        <color rgb="FF0070C0"/>
      </top>
      <bottom style="thin">
        <color rgb="FF0070C0"/>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top style="thin">
        <color rgb="FF0070C0"/>
      </top>
      <bottom style="medium">
        <color rgb="FF0070C0"/>
      </bottom>
      <diagonal/>
    </border>
    <border>
      <left/>
      <right/>
      <top style="medium">
        <color rgb="FF0070C0"/>
      </top>
      <bottom style="medium">
        <color rgb="FF0070C0"/>
      </bottom>
      <diagonal/>
    </border>
    <border>
      <left/>
      <right/>
      <top style="medium">
        <color rgb="FF0070C0"/>
      </top>
      <bottom/>
      <diagonal/>
    </border>
    <border>
      <left/>
      <right/>
      <top/>
      <bottom style="medium">
        <color rgb="FF0070C0"/>
      </bottom>
      <diagonal/>
    </border>
    <border>
      <left/>
      <right/>
      <top style="medium">
        <color rgb="FF0070C0"/>
      </top>
      <bottom style="thin">
        <color rgb="FF0070C0"/>
      </bottom>
      <diagonal/>
    </border>
    <border>
      <left/>
      <right/>
      <top style="medium">
        <color rgb="FF0070C0"/>
      </top>
      <bottom style="hair">
        <color rgb="FF0070C0"/>
      </bottom>
      <diagonal/>
    </border>
    <border>
      <left/>
      <right/>
      <top style="hair">
        <color rgb="FF0070C0"/>
      </top>
      <bottom style="hair">
        <color rgb="FF0070C0"/>
      </bottom>
      <diagonal/>
    </border>
    <border>
      <left/>
      <right/>
      <top style="hair">
        <color rgb="FF0070C0"/>
      </top>
      <bottom style="medium">
        <color rgb="FF0070C0"/>
      </bottom>
      <diagonal/>
    </border>
    <border>
      <left/>
      <right/>
      <top/>
      <bottom style="hair">
        <color rgb="FF0070C0"/>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right style="thin">
        <color theme="0"/>
      </right>
      <top style="medium">
        <color rgb="FF0070C0"/>
      </top>
      <bottom/>
      <diagonal/>
    </border>
    <border>
      <left style="thin">
        <color theme="0"/>
      </left>
      <right/>
      <top style="medium">
        <color rgb="FF0070C0"/>
      </top>
      <bottom/>
      <diagonal/>
    </border>
    <border>
      <left style="thin">
        <color theme="0"/>
      </left>
      <right/>
      <top style="medium">
        <color rgb="FF0070C0"/>
      </top>
      <bottom style="thin">
        <color theme="0"/>
      </bottom>
      <diagonal/>
    </border>
    <border>
      <left/>
      <right/>
      <top style="medium">
        <color rgb="FF0070C0"/>
      </top>
      <bottom style="thin">
        <color theme="0"/>
      </bottom>
      <diagonal/>
    </border>
    <border>
      <left style="thin">
        <color theme="0"/>
      </left>
      <right/>
      <top style="thin">
        <color theme="0"/>
      </top>
      <bottom/>
      <diagonal/>
    </border>
    <border>
      <left/>
      <right style="thin">
        <color theme="0"/>
      </right>
      <top/>
      <bottom style="medium">
        <color rgb="FF0070C0"/>
      </bottom>
      <diagonal/>
    </border>
    <border>
      <left style="thin">
        <color theme="0"/>
      </left>
      <right style="thin">
        <color theme="0"/>
      </right>
      <top style="thin">
        <color theme="0"/>
      </top>
      <bottom style="medium">
        <color rgb="FF0070C0"/>
      </bottom>
      <diagonal/>
    </border>
    <border>
      <left style="thin">
        <color theme="0"/>
      </left>
      <right/>
      <top/>
      <bottom style="medium">
        <color rgb="FF0070C0"/>
      </bottom>
      <diagonal/>
    </border>
    <border>
      <left style="thin">
        <color theme="0"/>
      </left>
      <right style="thin">
        <color theme="0"/>
      </right>
      <top/>
      <bottom style="medium">
        <color rgb="FF0070C0"/>
      </bottom>
      <diagonal/>
    </border>
    <border>
      <left style="hair">
        <color rgb="FF0070C0"/>
      </left>
      <right style="thin">
        <color theme="0"/>
      </right>
      <top/>
      <bottom style="medium">
        <color rgb="FF0070C0"/>
      </bottom>
      <diagonal/>
    </border>
    <border>
      <left/>
      <right/>
      <top style="thin">
        <color rgb="FF0070C0"/>
      </top>
      <bottom/>
      <diagonal/>
    </border>
    <border>
      <left/>
      <right/>
      <top style="hair">
        <color rgb="FF0070C0"/>
      </top>
      <bottom style="thin">
        <color rgb="FF0070C0"/>
      </bottom>
      <diagonal/>
    </border>
    <border>
      <left/>
      <right/>
      <top style="thin">
        <color rgb="FF0070C0"/>
      </top>
      <bottom style="hair">
        <color rgb="FF0070C0"/>
      </bottom>
      <diagonal/>
    </border>
    <border>
      <left/>
      <right/>
      <top style="hair">
        <color rgb="FF0070C0"/>
      </top>
      <bottom/>
      <diagonal/>
    </border>
    <border>
      <left/>
      <right/>
      <top/>
      <bottom style="thin">
        <color rgb="FF0070C0"/>
      </bottom>
      <diagonal/>
    </border>
    <border>
      <left/>
      <right style="thin">
        <color rgb="FF0070C0"/>
      </right>
      <top style="medium">
        <color rgb="FF0070C0"/>
      </top>
      <bottom style="hair">
        <color rgb="FF0070C0"/>
      </bottom>
      <diagonal/>
    </border>
    <border>
      <left style="thin">
        <color rgb="FF0070C0"/>
      </left>
      <right style="thin">
        <color rgb="FF0070C0"/>
      </right>
      <top style="medium">
        <color rgb="FF0070C0"/>
      </top>
      <bottom style="hair">
        <color rgb="FF0070C0"/>
      </bottom>
      <diagonal/>
    </border>
    <border>
      <left style="thin">
        <color rgb="FF0070C0"/>
      </left>
      <right/>
      <top style="medium">
        <color rgb="FF0070C0"/>
      </top>
      <bottom style="hair">
        <color rgb="FF0070C0"/>
      </bottom>
      <diagonal/>
    </border>
    <border>
      <left/>
      <right style="thin">
        <color rgb="FF0070C0"/>
      </right>
      <top style="hair">
        <color rgb="FF0070C0"/>
      </top>
      <bottom style="hair">
        <color rgb="FF0070C0"/>
      </bottom>
      <diagonal/>
    </border>
    <border>
      <left style="thin">
        <color rgb="FF0070C0"/>
      </left>
      <right style="thin">
        <color rgb="FF0070C0"/>
      </right>
      <top style="hair">
        <color rgb="FF0070C0"/>
      </top>
      <bottom style="hair">
        <color rgb="FF0070C0"/>
      </bottom>
      <diagonal/>
    </border>
    <border>
      <left style="thin">
        <color rgb="FF0070C0"/>
      </left>
      <right/>
      <top style="hair">
        <color rgb="FF0070C0"/>
      </top>
      <bottom style="hair">
        <color rgb="FF0070C0"/>
      </bottom>
      <diagonal/>
    </border>
    <border>
      <left/>
      <right style="thin">
        <color rgb="FF0070C0"/>
      </right>
      <top style="hair">
        <color rgb="FF0070C0"/>
      </top>
      <bottom style="medium">
        <color rgb="FF0070C0"/>
      </bottom>
      <diagonal/>
    </border>
    <border>
      <left style="thin">
        <color rgb="FF0070C0"/>
      </left>
      <right style="thin">
        <color rgb="FF0070C0"/>
      </right>
      <top style="hair">
        <color rgb="FF0070C0"/>
      </top>
      <bottom style="medium">
        <color rgb="FF0070C0"/>
      </bottom>
      <diagonal/>
    </border>
    <border>
      <left style="thin">
        <color rgb="FF0070C0"/>
      </left>
      <right/>
      <top style="hair">
        <color rgb="FF0070C0"/>
      </top>
      <bottom style="medium">
        <color rgb="FF0070C0"/>
      </bottom>
      <diagonal/>
    </border>
    <border>
      <left style="thin">
        <color rgb="FF0070C0"/>
      </left>
      <right/>
      <top style="medium">
        <color rgb="FF0070C0"/>
      </top>
      <bottom style="medium">
        <color rgb="FF0070C0"/>
      </bottom>
      <diagonal/>
    </border>
    <border>
      <left style="thin">
        <color rgb="FF0070C0"/>
      </left>
      <right style="thin">
        <color rgb="FF0070C0"/>
      </right>
      <top style="medium">
        <color rgb="FF0070C0"/>
      </top>
      <bottom style="thin">
        <color rgb="FF0070C0"/>
      </bottom>
      <diagonal/>
    </border>
    <border>
      <left style="hair">
        <color rgb="FF0070C0"/>
      </left>
      <right style="hair">
        <color rgb="FF0070C0"/>
      </right>
      <top style="medium">
        <color rgb="FF0070C0"/>
      </top>
      <bottom style="thin">
        <color rgb="FF0070C0"/>
      </bottom>
      <diagonal/>
    </border>
    <border>
      <left style="thin">
        <color rgb="FF0070C0"/>
      </left>
      <right style="hair">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thin">
        <color rgb="FF0070C0"/>
      </right>
      <top/>
      <bottom/>
      <diagonal/>
    </border>
    <border>
      <left style="thin">
        <color rgb="FF0070C0"/>
      </left>
      <right style="thin">
        <color rgb="FF0070C0"/>
      </right>
      <top/>
      <bottom style="medium">
        <color rgb="FF0070C0"/>
      </bottom>
      <diagonal/>
    </border>
    <border>
      <left style="thin">
        <color rgb="FF0070C0"/>
      </left>
      <right style="thin">
        <color rgb="FF0070C0"/>
      </right>
      <top/>
      <bottom style="thin">
        <color indexed="64"/>
      </bottom>
      <diagonal/>
    </border>
    <border>
      <left/>
      <right style="medium">
        <color indexed="64"/>
      </right>
      <top/>
      <bottom style="medium">
        <color indexed="64"/>
      </bottom>
      <diagonal/>
    </border>
    <border>
      <left/>
      <right style="thin">
        <color rgb="FF0070C0"/>
      </right>
      <top style="medium">
        <color rgb="FF0070C0"/>
      </top>
      <bottom style="thin">
        <color rgb="FF0070C0"/>
      </bottom>
      <diagonal/>
    </border>
    <border>
      <left style="thin">
        <color rgb="FF0070C0"/>
      </left>
      <right/>
      <top style="medium">
        <color rgb="FF0070C0"/>
      </top>
      <bottom style="thin">
        <color rgb="FF0070C0"/>
      </bottom>
      <diagonal/>
    </border>
    <border>
      <left/>
      <right style="hair">
        <color rgb="FF0070C0"/>
      </right>
      <top style="medium">
        <color rgb="FF0070C0"/>
      </top>
      <bottom style="hair">
        <color rgb="FF0070C0"/>
      </bottom>
      <diagonal/>
    </border>
    <border>
      <left style="hair">
        <color rgb="FF0070C0"/>
      </left>
      <right/>
      <top style="medium">
        <color rgb="FF0070C0"/>
      </top>
      <bottom style="hair">
        <color rgb="FF0070C0"/>
      </bottom>
      <diagonal/>
    </border>
    <border>
      <left/>
      <right style="hair">
        <color rgb="FF0070C0"/>
      </right>
      <top style="hair">
        <color rgb="FF0070C0"/>
      </top>
      <bottom style="medium">
        <color rgb="FF0070C0"/>
      </bottom>
      <diagonal/>
    </border>
    <border>
      <left style="hair">
        <color rgb="FF0070C0"/>
      </left>
      <right/>
      <top style="hair">
        <color rgb="FF0070C0"/>
      </top>
      <bottom style="medium">
        <color rgb="FF0070C0"/>
      </bottom>
      <diagonal/>
    </border>
    <border>
      <left/>
      <right style="hair">
        <color rgb="FF0070C0"/>
      </right>
      <top style="medium">
        <color rgb="FF0070C0"/>
      </top>
      <bottom/>
      <diagonal/>
    </border>
    <border>
      <left style="hair">
        <color rgb="FF0070C0"/>
      </left>
      <right/>
      <top style="medium">
        <color rgb="FF0070C0"/>
      </top>
      <bottom/>
      <diagonal/>
    </border>
    <border>
      <left style="medium">
        <color theme="0"/>
      </left>
      <right/>
      <top/>
      <bottom/>
      <diagonal/>
    </border>
    <border>
      <left/>
      <right style="medium">
        <color theme="0"/>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medium">
        <color rgb="FF0070C0"/>
      </bottom>
      <diagonal/>
    </border>
    <border>
      <left style="thin">
        <color theme="0"/>
      </left>
      <right style="medium">
        <color theme="0"/>
      </right>
      <top/>
      <bottom style="medium">
        <color rgb="FF0070C0"/>
      </bottom>
      <diagonal/>
    </border>
    <border>
      <left/>
      <right style="thin">
        <color indexed="64"/>
      </right>
      <top style="thin">
        <color indexed="64"/>
      </top>
      <bottom style="medium">
        <color rgb="FF0070C0"/>
      </bottom>
      <diagonal/>
    </border>
    <border>
      <left style="medium">
        <color theme="0"/>
      </left>
      <right style="thin">
        <color theme="0"/>
      </right>
      <top style="medium">
        <color theme="0"/>
      </top>
      <bottom/>
      <diagonal/>
    </border>
    <border>
      <left style="medium">
        <color theme="0"/>
      </left>
      <right style="thin">
        <color theme="0"/>
      </right>
      <top/>
      <bottom style="medium">
        <color rgb="FF0070C0"/>
      </bottom>
      <diagonal/>
    </border>
    <border>
      <left style="thin">
        <color indexed="64"/>
      </left>
      <right/>
      <top style="thin">
        <color indexed="64"/>
      </top>
      <bottom style="medium">
        <color rgb="FF0070C0"/>
      </bottom>
      <diagonal/>
    </border>
    <border>
      <left style="thin">
        <color theme="0"/>
      </left>
      <right style="thin">
        <color theme="0"/>
      </right>
      <top style="medium">
        <color theme="0"/>
      </top>
      <bottom style="thin">
        <color theme="0"/>
      </bottom>
      <diagonal/>
    </border>
    <border>
      <left style="medium">
        <color rgb="FF0070C0"/>
      </left>
      <right style="medium">
        <color theme="0"/>
      </right>
      <top style="medium">
        <color rgb="FF0070C0"/>
      </top>
      <bottom/>
      <diagonal/>
    </border>
    <border>
      <left style="medium">
        <color theme="0"/>
      </left>
      <right/>
      <top style="medium">
        <color rgb="FF0070C0"/>
      </top>
      <bottom style="medium">
        <color theme="0"/>
      </bottom>
      <diagonal/>
    </border>
    <border>
      <left/>
      <right/>
      <top style="medium">
        <color rgb="FF0070C0"/>
      </top>
      <bottom style="medium">
        <color theme="0"/>
      </bottom>
      <diagonal/>
    </border>
    <border>
      <left/>
      <right style="medium">
        <color rgb="FF0070C0"/>
      </right>
      <top style="medium">
        <color rgb="FF0070C0"/>
      </top>
      <bottom style="medium">
        <color theme="0"/>
      </bottom>
      <diagonal/>
    </border>
    <border>
      <left style="medium">
        <color rgb="FF0070C0"/>
      </left>
      <right style="medium">
        <color theme="0"/>
      </right>
      <top/>
      <bottom/>
      <diagonal/>
    </border>
    <border>
      <left style="thin">
        <color theme="0"/>
      </left>
      <right style="medium">
        <color rgb="FF0070C0"/>
      </right>
      <top style="medium">
        <color theme="0"/>
      </top>
      <bottom style="thin">
        <color theme="0"/>
      </bottom>
      <diagonal/>
    </border>
    <border>
      <left style="medium">
        <color rgb="FF0070C0"/>
      </left>
      <right style="medium">
        <color theme="0"/>
      </right>
      <top/>
      <bottom style="medium">
        <color rgb="FF0070C0"/>
      </bottom>
      <diagonal/>
    </border>
    <border>
      <left style="thin">
        <color theme="0"/>
      </left>
      <right style="medium">
        <color rgb="FF0070C0"/>
      </right>
      <top style="thin">
        <color theme="0"/>
      </top>
      <bottom style="medium">
        <color rgb="FF0070C0"/>
      </bottom>
      <diagonal/>
    </border>
    <border>
      <left/>
      <right style="medium">
        <color theme="0"/>
      </right>
      <top style="medium">
        <color rgb="FF0070C0"/>
      </top>
      <bottom/>
      <diagonal/>
    </border>
    <border>
      <left/>
      <right style="medium">
        <color rgb="FF0070C0"/>
      </right>
      <top style="medium">
        <color rgb="FF0070C0"/>
      </top>
      <bottom/>
      <diagonal/>
    </border>
    <border>
      <left/>
      <right style="medium">
        <color rgb="FF0070C0"/>
      </right>
      <top/>
      <bottom/>
      <diagonal/>
    </border>
    <border>
      <left style="thin">
        <color theme="0"/>
      </left>
      <right style="medium">
        <color rgb="FF0070C0"/>
      </right>
      <top/>
      <bottom style="medium">
        <color rgb="FF0070C0"/>
      </bottom>
      <diagonal/>
    </border>
    <border>
      <left style="thin">
        <color rgb="FF0070C0"/>
      </left>
      <right style="thin">
        <color rgb="FF0070C0"/>
      </right>
      <top style="thin">
        <color rgb="FF0070C0"/>
      </top>
      <bottom/>
      <diagonal/>
    </border>
    <border>
      <left style="thin">
        <color rgb="FF0070C0"/>
      </left>
      <right style="thin">
        <color rgb="FF0070C0"/>
      </right>
      <top/>
      <bottom style="hair">
        <color indexed="64"/>
      </bottom>
      <diagonal/>
    </border>
    <border>
      <left style="thin">
        <color rgb="FF0070C0"/>
      </left>
      <right style="thin">
        <color rgb="FF0070C0"/>
      </right>
      <top/>
      <bottom style="thin">
        <color rgb="FF0070C0"/>
      </bottom>
      <diagonal/>
    </border>
    <border>
      <left/>
      <right style="thin">
        <color rgb="FF0070C0"/>
      </right>
      <top/>
      <bottom style="thin">
        <color rgb="FF0070C0"/>
      </bottom>
      <diagonal/>
    </border>
    <border>
      <left/>
      <right style="thin">
        <color rgb="FF0070C0"/>
      </right>
      <top/>
      <bottom/>
      <diagonal/>
    </border>
    <border>
      <left style="thin">
        <color rgb="FF0070C0"/>
      </left>
      <right/>
      <top/>
      <bottom style="thin">
        <color rgb="FF0070C0"/>
      </bottom>
      <diagonal/>
    </border>
    <border>
      <left style="thin">
        <color rgb="FF0070C0"/>
      </left>
      <right/>
      <top/>
      <bottom style="medium">
        <color rgb="FF0070C0"/>
      </bottom>
      <diagonal/>
    </border>
    <border>
      <left/>
      <right style="thin">
        <color rgb="FF0070C0"/>
      </right>
      <top style="hair">
        <color rgb="FF0070C0"/>
      </top>
      <bottom style="thin">
        <color rgb="FF0070C0"/>
      </bottom>
      <diagonal/>
    </border>
    <border>
      <left style="thin">
        <color rgb="FF0070C0"/>
      </left>
      <right/>
      <top style="hair">
        <color rgb="FF0070C0"/>
      </top>
      <bottom style="thin">
        <color rgb="FF0070C0"/>
      </bottom>
      <diagonal/>
    </border>
    <border>
      <left style="medium">
        <color rgb="FF0070C0"/>
      </left>
      <right style="medium">
        <color rgb="FF0070C0"/>
      </right>
      <top/>
      <bottom/>
      <diagonal/>
    </border>
    <border>
      <left style="medium">
        <color rgb="FF0070C0"/>
      </left>
      <right style="medium">
        <color rgb="FF0070C0"/>
      </right>
      <top style="hair">
        <color indexed="64"/>
      </top>
      <bottom/>
      <diagonal/>
    </border>
    <border>
      <left/>
      <right/>
      <top style="hair">
        <color indexed="64"/>
      </top>
      <bottom/>
      <diagonal/>
    </border>
    <border>
      <left/>
      <right/>
      <top style="thin">
        <color indexed="64"/>
      </top>
      <bottom style="thin">
        <color indexed="64"/>
      </bottom>
      <diagonal/>
    </border>
    <border>
      <left style="medium">
        <color rgb="FF0070C0"/>
      </left>
      <right style="medium">
        <color rgb="FF0070C0"/>
      </right>
      <top style="medium">
        <color rgb="FF0070C0"/>
      </top>
      <bottom style="hair">
        <color indexed="64"/>
      </bottom>
      <diagonal/>
    </border>
    <border>
      <left style="medium">
        <color rgb="FF0070C0"/>
      </left>
      <right style="medium">
        <color rgb="FF0070C0"/>
      </right>
      <top style="hair">
        <color indexed="64"/>
      </top>
      <bottom style="hair">
        <color indexed="64"/>
      </bottom>
      <diagonal/>
    </border>
    <border>
      <left style="medium">
        <color rgb="FF0070C0"/>
      </left>
      <right style="medium">
        <color rgb="FF0070C0"/>
      </right>
      <top/>
      <bottom style="hair">
        <color indexed="64"/>
      </bottom>
      <diagonal/>
    </border>
    <border>
      <left style="medium">
        <color rgb="FF0070C0"/>
      </left>
      <right style="medium">
        <color rgb="FF0070C0"/>
      </right>
      <top style="hair">
        <color indexed="64"/>
      </top>
      <bottom style="medium">
        <color rgb="FF0070C0"/>
      </bottom>
      <diagonal/>
    </border>
    <border>
      <left style="medium">
        <color rgb="FF0070C0"/>
      </left>
      <right/>
      <top/>
      <bottom/>
      <diagonal/>
    </border>
    <border>
      <left/>
      <right/>
      <top style="hair">
        <color indexed="64"/>
      </top>
      <bottom style="medium">
        <color indexed="64"/>
      </bottom>
      <diagonal/>
    </border>
    <border>
      <left style="medium">
        <color rgb="FF0070C0"/>
      </left>
      <right style="thin">
        <color rgb="FF0070C0"/>
      </right>
      <top/>
      <bottom/>
      <diagonal/>
    </border>
    <border>
      <left style="medium">
        <color rgb="FF0070C0"/>
      </left>
      <right style="thin">
        <color rgb="FF0070C0"/>
      </right>
      <top/>
      <bottom style="hair">
        <color indexed="64"/>
      </bottom>
      <diagonal/>
    </border>
    <border>
      <left style="medium">
        <color rgb="FF0070C0"/>
      </left>
      <right style="thin">
        <color rgb="FF0070C0"/>
      </right>
      <top style="medium">
        <color rgb="FF0070C0"/>
      </top>
      <bottom style="hair">
        <color indexed="64"/>
      </bottom>
      <diagonal/>
    </border>
    <border>
      <left style="thin">
        <color rgb="FF0070C0"/>
      </left>
      <right style="thin">
        <color rgb="FF0070C0"/>
      </right>
      <top style="medium">
        <color rgb="FF0070C0"/>
      </top>
      <bottom style="hair">
        <color indexed="64"/>
      </bottom>
      <diagonal/>
    </border>
    <border>
      <left style="thin">
        <color rgb="FF0070C0"/>
      </left>
      <right style="medium">
        <color rgb="FF0070C0"/>
      </right>
      <top style="medium">
        <color rgb="FF0070C0"/>
      </top>
      <bottom style="hair">
        <color indexed="64"/>
      </bottom>
      <diagonal/>
    </border>
    <border>
      <left style="thin">
        <color rgb="FF0070C0"/>
      </left>
      <right style="thin">
        <color rgb="FF0070C0"/>
      </right>
      <top style="hair">
        <color indexed="64"/>
      </top>
      <bottom style="thin">
        <color indexed="64"/>
      </bottom>
      <diagonal/>
    </border>
    <border>
      <left style="thin">
        <color rgb="FF0070C0"/>
      </left>
      <right style="medium">
        <color rgb="FF0070C0"/>
      </right>
      <top style="hair">
        <color indexed="64"/>
      </top>
      <bottom/>
      <diagonal/>
    </border>
    <border>
      <left style="thin">
        <color rgb="FF0070C0"/>
      </left>
      <right style="thin">
        <color rgb="FF0070C0"/>
      </right>
      <top style="thin">
        <color indexed="64"/>
      </top>
      <bottom style="hair">
        <color indexed="64"/>
      </bottom>
      <diagonal/>
    </border>
    <border>
      <left style="thin">
        <color rgb="FF0070C0"/>
      </left>
      <right style="thin">
        <color rgb="FF0070C0"/>
      </right>
      <top style="hair">
        <color indexed="64"/>
      </top>
      <bottom style="hair">
        <color indexed="64"/>
      </bottom>
      <diagonal/>
    </border>
    <border>
      <left style="thin">
        <color rgb="FF0070C0"/>
      </left>
      <right style="thin">
        <color rgb="FF0070C0"/>
      </right>
      <top style="hair">
        <color indexed="64"/>
      </top>
      <bottom/>
      <diagonal/>
    </border>
    <border>
      <left style="thin">
        <color rgb="FF0070C0"/>
      </left>
      <right style="medium">
        <color rgb="FF0070C0"/>
      </right>
      <top style="hair">
        <color indexed="64"/>
      </top>
      <bottom style="hair">
        <color indexed="64"/>
      </bottom>
      <diagonal/>
    </border>
    <border>
      <left style="thin">
        <color rgb="FF0070C0"/>
      </left>
      <right style="medium">
        <color rgb="FF0070C0"/>
      </right>
      <top/>
      <bottom/>
      <diagonal/>
    </border>
    <border>
      <left style="thin">
        <color rgb="FF0070C0"/>
      </left>
      <right style="medium">
        <color rgb="FF0070C0"/>
      </right>
      <top/>
      <bottom style="hair">
        <color indexed="64"/>
      </bottom>
      <diagonal/>
    </border>
    <border>
      <left style="medium">
        <color rgb="FF0070C0"/>
      </left>
      <right style="thin">
        <color rgb="FF0070C0"/>
      </right>
      <top/>
      <bottom style="medium">
        <color rgb="FF0070C0"/>
      </bottom>
      <diagonal/>
    </border>
    <border>
      <left style="thin">
        <color rgb="FF0070C0"/>
      </left>
      <right style="thin">
        <color rgb="FF0070C0"/>
      </right>
      <top style="hair">
        <color indexed="64"/>
      </top>
      <bottom style="medium">
        <color rgb="FF0070C0"/>
      </bottom>
      <diagonal/>
    </border>
    <border>
      <left style="thin">
        <color rgb="FF0070C0"/>
      </left>
      <right style="medium">
        <color rgb="FF0070C0"/>
      </right>
      <top style="hair">
        <color indexed="64"/>
      </top>
      <bottom style="medium">
        <color rgb="FF0070C0"/>
      </bottom>
      <diagonal/>
    </border>
    <border>
      <left style="medium">
        <color rgb="FF0070C0"/>
      </left>
      <right style="thin">
        <color rgb="FF0070C0"/>
      </right>
      <top style="hair">
        <color indexed="64"/>
      </top>
      <bottom style="hair">
        <color indexed="64"/>
      </bottom>
      <diagonal/>
    </border>
    <border>
      <left style="medium">
        <color rgb="FF0070C0"/>
      </left>
      <right style="thin">
        <color rgb="FF0070C0"/>
      </right>
      <top style="hair">
        <color indexed="64"/>
      </top>
      <bottom/>
      <diagonal/>
    </border>
    <border>
      <left style="medium">
        <color rgb="FF0070C0"/>
      </left>
      <right style="thin">
        <color rgb="FF0070C0"/>
      </right>
      <top style="hair">
        <color indexed="64"/>
      </top>
      <bottom style="medium">
        <color rgb="FF0070C0"/>
      </bottom>
      <diagonal/>
    </border>
    <border>
      <left style="medium">
        <color rgb="FF0070C0"/>
      </left>
      <right style="thin">
        <color rgb="FF0070C0"/>
      </right>
      <top style="hair">
        <color indexed="64"/>
      </top>
      <bottom style="thin">
        <color rgb="FF0070C0"/>
      </bottom>
      <diagonal/>
    </border>
    <border>
      <left style="thin">
        <color rgb="FF0070C0"/>
      </left>
      <right style="thin">
        <color rgb="FF0070C0"/>
      </right>
      <top style="hair">
        <color indexed="64"/>
      </top>
      <bottom style="thin">
        <color rgb="FF0070C0"/>
      </bottom>
      <diagonal/>
    </border>
    <border>
      <left style="thin">
        <color rgb="FF0070C0"/>
      </left>
      <right style="medium">
        <color rgb="FF0070C0"/>
      </right>
      <top style="hair">
        <color indexed="64"/>
      </top>
      <bottom style="thin">
        <color rgb="FF0070C0"/>
      </bottom>
      <diagonal/>
    </border>
    <border>
      <left style="medium">
        <color rgb="FF0070C0"/>
      </left>
      <right style="medium">
        <color rgb="FF0070C0"/>
      </right>
      <top style="hair">
        <color indexed="64"/>
      </top>
      <bottom style="thin">
        <color rgb="FF0070C0"/>
      </bottom>
      <diagonal/>
    </border>
    <border>
      <left style="medium">
        <color rgb="FF0070C0"/>
      </left>
      <right style="thin">
        <color rgb="FF0070C0"/>
      </right>
      <top/>
      <bottom style="thin">
        <color rgb="FF0070C0"/>
      </bottom>
      <diagonal/>
    </border>
    <border>
      <left style="thin">
        <color rgb="FF0070C0"/>
      </left>
      <right style="medium">
        <color rgb="FF0070C0"/>
      </right>
      <top style="thin">
        <color rgb="FF0070C0"/>
      </top>
      <bottom style="hair">
        <color indexed="64"/>
      </bottom>
      <diagonal/>
    </border>
    <border>
      <left style="medium">
        <color rgb="FF0070C0"/>
      </left>
      <right style="thin">
        <color rgb="FF0070C0"/>
      </right>
      <top style="thin">
        <color rgb="FF0070C0"/>
      </top>
      <bottom/>
      <diagonal/>
    </border>
    <border>
      <left style="thin">
        <color rgb="FF0070C0"/>
      </left>
      <right style="thin">
        <color rgb="FF0070C0"/>
      </right>
      <top style="thin">
        <color rgb="FF0070C0"/>
      </top>
      <bottom style="hair">
        <color indexed="64"/>
      </bottom>
      <diagonal/>
    </border>
    <border>
      <left style="medium">
        <color rgb="FF0070C0"/>
      </left>
      <right style="medium">
        <color rgb="FF0070C0"/>
      </right>
      <top style="thin">
        <color rgb="FF0070C0"/>
      </top>
      <bottom style="hair">
        <color indexed="64"/>
      </bottom>
      <diagonal/>
    </border>
    <border>
      <left style="medium">
        <color rgb="FF0070C0"/>
      </left>
      <right style="thin">
        <color rgb="FF0070C0"/>
      </right>
      <top style="thin">
        <color rgb="FF0070C0"/>
      </top>
      <bottom style="hair">
        <color indexed="64"/>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bottom style="thin">
        <color rgb="FF0070C0"/>
      </bottom>
      <diagonal/>
    </border>
    <border>
      <left style="medium">
        <color rgb="FF0070C0"/>
      </left>
      <right style="medium">
        <color rgb="FF0070C0"/>
      </right>
      <top style="thin">
        <color rgb="FF0070C0"/>
      </top>
      <bottom style="thin">
        <color rgb="FF0070C0"/>
      </bottom>
      <diagonal/>
    </border>
    <border>
      <left/>
      <right style="thin">
        <color rgb="FF0070C0"/>
      </right>
      <top style="thin">
        <color rgb="FF0070C0"/>
      </top>
      <bottom style="hair">
        <color rgb="FF0070C0"/>
      </bottom>
      <diagonal/>
    </border>
    <border>
      <left style="thin">
        <color rgb="FF0070C0"/>
      </left>
      <right/>
      <top style="thin">
        <color rgb="FF0070C0"/>
      </top>
      <bottom style="hair">
        <color rgb="FF0070C0"/>
      </bottom>
      <diagonal/>
    </border>
    <border>
      <left style="thin">
        <color rgb="FF0070C0"/>
      </left>
      <right/>
      <top style="thin">
        <color rgb="FF0070C0"/>
      </top>
      <bottom style="hair">
        <color indexed="64"/>
      </bottom>
      <diagonal/>
    </border>
    <border>
      <left style="thin">
        <color rgb="FF0070C0"/>
      </left>
      <right/>
      <top style="thin">
        <color rgb="FF0070C0"/>
      </top>
      <bottom/>
      <diagonal/>
    </border>
    <border>
      <left/>
      <right style="thin">
        <color theme="0"/>
      </right>
      <top style="medium">
        <color rgb="FF0070C0"/>
      </top>
      <bottom style="medium">
        <color rgb="FF0070C0"/>
      </bottom>
      <diagonal/>
    </border>
    <border>
      <left style="thin">
        <color theme="0"/>
      </left>
      <right style="thin">
        <color theme="0"/>
      </right>
      <top style="medium">
        <color rgb="FF0070C0"/>
      </top>
      <bottom style="medium">
        <color rgb="FF0070C0"/>
      </bottom>
      <diagonal/>
    </border>
    <border>
      <left style="thin">
        <color theme="0"/>
      </left>
      <right/>
      <top style="medium">
        <color rgb="FF0070C0"/>
      </top>
      <bottom style="medium">
        <color rgb="FF0070C0"/>
      </bottom>
      <diagonal/>
    </border>
    <border>
      <left style="thin">
        <color rgb="FF0070C0"/>
      </left>
      <right style="thin">
        <color rgb="FF0070C0"/>
      </right>
      <top style="medium">
        <color rgb="FF0070C0"/>
      </top>
      <bottom style="medium">
        <color rgb="FF0070C0"/>
      </bottom>
      <diagonal/>
    </border>
    <border>
      <left style="thin">
        <color rgb="FF0070C0"/>
      </left>
      <right style="thin">
        <color rgb="FF0070C0"/>
      </right>
      <top style="medium">
        <color rgb="FF0070C0"/>
      </top>
      <bottom style="thin">
        <color theme="0"/>
      </bottom>
      <diagonal/>
    </border>
    <border>
      <left style="thin">
        <color rgb="FF0070C0"/>
      </left>
      <right style="thin">
        <color rgb="FF0070C0"/>
      </right>
      <top style="thin">
        <color theme="0"/>
      </top>
      <bottom style="medium">
        <color rgb="FF0070C0"/>
      </bottom>
      <diagonal/>
    </border>
    <border>
      <left style="thin">
        <color rgb="FF0070C0"/>
      </left>
      <right style="thin">
        <color theme="0"/>
      </right>
      <top style="medium">
        <color rgb="FF0070C0"/>
      </top>
      <bottom style="hair">
        <color rgb="FF0070C0"/>
      </bottom>
      <diagonal/>
    </border>
    <border>
      <left style="hair">
        <color rgb="FF0070C0"/>
      </left>
      <right/>
      <top style="medium">
        <color rgb="FF0070C0"/>
      </top>
      <bottom style="thin">
        <color rgb="FF0070C0"/>
      </bottom>
      <diagonal/>
    </border>
    <border>
      <left style="thin">
        <color theme="0"/>
      </left>
      <right style="thin">
        <color rgb="FF0070C0"/>
      </right>
      <top style="medium">
        <color rgb="FF0070C0"/>
      </top>
      <bottom style="thin">
        <color rgb="FF0070C0"/>
      </bottom>
      <diagonal/>
    </border>
    <border>
      <left style="thin">
        <color theme="0"/>
      </left>
      <right style="thin">
        <color rgb="FF0070C0"/>
      </right>
      <top style="medium">
        <color rgb="FF0070C0"/>
      </top>
      <bottom style="medium">
        <color rgb="FF0070C0"/>
      </bottom>
      <diagonal/>
    </border>
    <border>
      <left style="thin">
        <color theme="0"/>
      </left>
      <right style="thin">
        <color theme="0"/>
      </right>
      <top style="medium">
        <color rgb="FF0070C0"/>
      </top>
      <bottom style="hair">
        <color rgb="FF0070C0"/>
      </bottom>
      <diagonal/>
    </border>
    <border>
      <left style="thin">
        <color theme="0"/>
      </left>
      <right style="thin">
        <color theme="0"/>
      </right>
      <top style="medium">
        <color rgb="FF0070C0"/>
      </top>
      <bottom style="thin">
        <color theme="0"/>
      </bottom>
      <diagonal/>
    </border>
    <border>
      <left style="thin">
        <color theme="0"/>
      </left>
      <right/>
      <top style="thin">
        <color theme="0"/>
      </top>
      <bottom style="medium">
        <color rgb="FF0070C0"/>
      </bottom>
      <diagonal/>
    </border>
    <border>
      <left/>
      <right style="thin">
        <color theme="0"/>
      </right>
      <top style="thin">
        <color theme="0"/>
      </top>
      <bottom style="medium">
        <color rgb="FF0070C0"/>
      </bottom>
      <diagonal/>
    </border>
    <border>
      <left style="thin">
        <color theme="0"/>
      </left>
      <right style="hair">
        <color rgb="FF0070C0"/>
      </right>
      <top style="medium">
        <color rgb="FF0070C0"/>
      </top>
      <bottom/>
      <diagonal/>
    </border>
    <border>
      <left style="thin">
        <color theme="0"/>
      </left>
      <right style="thin">
        <color rgb="FF0070C0"/>
      </right>
      <top style="medium">
        <color rgb="FF0070C0"/>
      </top>
      <bottom/>
      <diagonal/>
    </border>
    <border>
      <left/>
      <right style="thin">
        <color rgb="FF0070C0"/>
      </right>
      <top/>
      <bottom style="medium">
        <color rgb="FF0070C0"/>
      </bottom>
      <diagonal/>
    </border>
    <border>
      <left style="thin">
        <color theme="0"/>
      </left>
      <right style="thin">
        <color theme="0"/>
      </right>
      <top style="hair">
        <color rgb="FF0070C0"/>
      </top>
      <bottom style="medium">
        <color rgb="FF0070C0"/>
      </bottom>
      <diagonal/>
    </border>
    <border>
      <left/>
      <right/>
      <top style="thin">
        <color theme="0"/>
      </top>
      <bottom style="medium">
        <color rgb="FF0070C0"/>
      </bottom>
      <diagonal/>
    </border>
    <border>
      <left style="thin">
        <color indexed="64"/>
      </left>
      <right/>
      <top style="thin">
        <color indexed="64"/>
      </top>
      <bottom style="thin">
        <color indexed="64"/>
      </bottom>
      <diagonal/>
    </border>
    <border>
      <left style="medium">
        <color rgb="FF0070C0"/>
      </left>
      <right style="thin">
        <color rgb="FF0070C0"/>
      </right>
      <top style="hair">
        <color rgb="FF0070C0"/>
      </top>
      <bottom style="thin">
        <color rgb="FF0070C0"/>
      </bottom>
      <diagonal/>
    </border>
    <border>
      <left style="thin">
        <color rgb="FF0070C0"/>
      </left>
      <right style="thin">
        <color rgb="FF0070C0"/>
      </right>
      <top style="hair">
        <color indexed="64"/>
      </top>
      <bottom style="hair">
        <color rgb="FF0070C0"/>
      </bottom>
      <diagonal/>
    </border>
    <border>
      <left style="thin">
        <color rgb="FF0070C0"/>
      </left>
      <right style="thin">
        <color rgb="FF0070C0"/>
      </right>
      <top style="hair">
        <color rgb="FF0070C0"/>
      </top>
      <bottom style="thin">
        <color rgb="FF0070C0"/>
      </bottom>
      <diagonal/>
    </border>
    <border>
      <left style="thin">
        <color rgb="FF0070C0"/>
      </left>
      <right style="medium">
        <color rgb="FF0070C0"/>
      </right>
      <top style="hair">
        <color rgb="FF0070C0"/>
      </top>
      <bottom style="thin">
        <color rgb="FF0070C0"/>
      </bottom>
      <diagonal/>
    </border>
    <border>
      <left style="medium">
        <color rgb="FF0070C0"/>
      </left>
      <right style="medium">
        <color rgb="FF0070C0"/>
      </right>
      <top style="hair">
        <color rgb="FF0070C0"/>
      </top>
      <bottom style="thin">
        <color rgb="FF0070C0"/>
      </bottom>
      <diagonal/>
    </border>
    <border>
      <left style="thin">
        <color rgb="FF0070C0"/>
      </left>
      <right style="thin">
        <color rgb="FF0070C0"/>
      </right>
      <top style="hair">
        <color rgb="FF0070C0"/>
      </top>
      <bottom/>
      <diagonal/>
    </border>
    <border>
      <left style="thin">
        <color rgb="FF0070C0"/>
      </left>
      <right/>
      <top style="hair">
        <color rgb="FF0070C0"/>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70C0"/>
      </left>
      <right/>
      <top/>
      <bottom/>
      <diagonal/>
    </border>
    <border>
      <left/>
      <right style="thin">
        <color rgb="FF0070C0"/>
      </right>
      <top style="hair">
        <color rgb="FF0070C0"/>
      </top>
      <bottom/>
      <diagonal/>
    </border>
    <border>
      <left style="medium">
        <color rgb="FF0070C0"/>
      </left>
      <right style="medium">
        <color rgb="FF0070C0"/>
      </right>
      <top/>
      <bottom style="thin">
        <color rgb="FF0070C0"/>
      </bottom>
      <diagonal/>
    </border>
    <border>
      <left style="thin">
        <color rgb="FF0070C0"/>
      </left>
      <right style="thin">
        <color rgb="FF0070C0"/>
      </right>
      <top style="hair">
        <color rgb="FF0070C0"/>
      </top>
      <bottom style="hair">
        <color indexed="64"/>
      </bottom>
      <diagonal/>
    </border>
    <border>
      <left style="medium">
        <color rgb="FF0070C0"/>
      </left>
      <right style="medium">
        <color rgb="FF0070C0"/>
      </right>
      <top style="hair">
        <color rgb="FF0070C0"/>
      </top>
      <bottom style="hair">
        <color indexed="64"/>
      </bottom>
      <diagonal/>
    </border>
    <border>
      <left/>
      <right style="medium">
        <color indexed="64"/>
      </right>
      <top/>
      <bottom style="thin">
        <color rgb="FF0070C0"/>
      </bottom>
      <diagonal/>
    </border>
    <border>
      <left style="medium">
        <color indexed="64"/>
      </left>
      <right style="medium">
        <color rgb="FF0070C0"/>
      </right>
      <top/>
      <bottom style="thin">
        <color rgb="FF0070C0"/>
      </bottom>
      <diagonal/>
    </border>
    <border>
      <left/>
      <right style="medium">
        <color rgb="FF0070C0"/>
      </right>
      <top/>
      <bottom style="thin">
        <color rgb="FF0070C0"/>
      </bottom>
      <diagonal/>
    </border>
    <border>
      <left style="medium">
        <color rgb="FF0070C0"/>
      </left>
      <right style="thin">
        <color rgb="FF0070C0"/>
      </right>
      <top style="thin">
        <color rgb="FF0070C0"/>
      </top>
      <bottom style="medium">
        <color rgb="FF0070C0"/>
      </bottom>
      <diagonal/>
    </border>
    <border>
      <left/>
      <right/>
      <top/>
      <bottom style="dotted">
        <color rgb="FF0070C0"/>
      </bottom>
      <diagonal/>
    </border>
    <border>
      <left/>
      <right style="thin">
        <color rgb="FF0070C0"/>
      </right>
      <top style="dotted">
        <color rgb="FF0070C0"/>
      </top>
      <bottom style="hair">
        <color indexed="64"/>
      </bottom>
      <diagonal/>
    </border>
    <border>
      <left style="thin">
        <color rgb="FF0070C0"/>
      </left>
      <right style="thin">
        <color rgb="FF0070C0"/>
      </right>
      <top style="dotted">
        <color rgb="FF0070C0"/>
      </top>
      <bottom style="hair">
        <color indexed="64"/>
      </bottom>
      <diagonal/>
    </border>
    <border>
      <left/>
      <right style="thin">
        <color rgb="FF0070C0"/>
      </right>
      <top style="thin">
        <color rgb="FF0070C0"/>
      </top>
      <bottom style="hair">
        <color indexed="64"/>
      </bottom>
      <diagonal/>
    </border>
    <border diagonalUp="1">
      <left/>
      <right style="thin">
        <color indexed="64"/>
      </right>
      <top style="medium">
        <color rgb="FF0070C0"/>
      </top>
      <bottom style="medium">
        <color rgb="FF0070C0"/>
      </bottom>
      <diagonal style="medium">
        <color rgb="FF0070C0"/>
      </diagonal>
    </border>
    <border diagonalUp="1">
      <left style="thin">
        <color indexed="64"/>
      </left>
      <right style="thin">
        <color indexed="64"/>
      </right>
      <top style="medium">
        <color rgb="FF0070C0"/>
      </top>
      <bottom style="medium">
        <color rgb="FF0070C0"/>
      </bottom>
      <diagonal style="medium">
        <color rgb="FF0070C0"/>
      </diagonal>
    </border>
    <border diagonalUp="1">
      <left style="thin">
        <color indexed="64"/>
      </left>
      <right/>
      <top style="medium">
        <color rgb="FF0070C0"/>
      </top>
      <bottom style="medium">
        <color rgb="FF0070C0"/>
      </bottom>
      <diagonal style="medium">
        <color rgb="FF0070C0"/>
      </diagonal>
    </border>
    <border>
      <left/>
      <right style="thin">
        <color indexed="64"/>
      </right>
      <top style="medium">
        <color rgb="FF0070C0"/>
      </top>
      <bottom style="thin">
        <color rgb="FF0070C0"/>
      </bottom>
      <diagonal/>
    </border>
    <border>
      <left style="thin">
        <color indexed="64"/>
      </left>
      <right style="thin">
        <color indexed="64"/>
      </right>
      <top style="medium">
        <color rgb="FF0070C0"/>
      </top>
      <bottom style="thin">
        <color rgb="FF0070C0"/>
      </bottom>
      <diagonal/>
    </border>
    <border>
      <left style="thin">
        <color indexed="64"/>
      </left>
      <right/>
      <top style="medium">
        <color rgb="FF0070C0"/>
      </top>
      <bottom style="thin">
        <color rgb="FF0070C0"/>
      </bottom>
      <diagonal/>
    </border>
    <border>
      <left/>
      <right style="thin">
        <color indexed="64"/>
      </right>
      <top style="thin">
        <color rgb="FF0070C0"/>
      </top>
      <bottom style="thin">
        <color rgb="FF0070C0"/>
      </bottom>
      <diagonal/>
    </border>
    <border>
      <left style="thin">
        <color indexed="64"/>
      </left>
      <right style="thin">
        <color indexed="64"/>
      </right>
      <top style="thin">
        <color rgb="FF0070C0"/>
      </top>
      <bottom style="thin">
        <color rgb="FF0070C0"/>
      </bottom>
      <diagonal/>
    </border>
    <border>
      <left style="thin">
        <color indexed="64"/>
      </left>
      <right/>
      <top style="thin">
        <color rgb="FF0070C0"/>
      </top>
      <bottom style="thin">
        <color rgb="FF0070C0"/>
      </bottom>
      <diagonal/>
    </border>
    <border>
      <left/>
      <right style="thin">
        <color indexed="64"/>
      </right>
      <top style="thin">
        <color rgb="FF0070C0"/>
      </top>
      <bottom style="medium">
        <color rgb="FF0070C0"/>
      </bottom>
      <diagonal/>
    </border>
    <border>
      <left style="thin">
        <color indexed="64"/>
      </left>
      <right style="thin">
        <color indexed="64"/>
      </right>
      <top style="thin">
        <color rgb="FF0070C0"/>
      </top>
      <bottom style="medium">
        <color rgb="FF0070C0"/>
      </bottom>
      <diagonal/>
    </border>
    <border>
      <left style="thin">
        <color indexed="64"/>
      </left>
      <right/>
      <top style="thin">
        <color rgb="FF0070C0"/>
      </top>
      <bottom style="medium">
        <color rgb="FF0070C0"/>
      </bottom>
      <diagonal/>
    </border>
    <border>
      <left/>
      <right style="thin">
        <color theme="0"/>
      </right>
      <top style="thin">
        <color theme="0"/>
      </top>
      <bottom/>
      <diagonal/>
    </border>
    <border>
      <left/>
      <right style="thin">
        <color rgb="FF0070C0"/>
      </right>
      <top style="thin">
        <color rgb="FF0070C0"/>
      </top>
      <bottom/>
      <diagonal/>
    </border>
    <border>
      <left/>
      <right style="thin">
        <color rgb="FF0070C0"/>
      </right>
      <top/>
      <bottom style="hair">
        <color rgb="FF0070C0"/>
      </bottom>
      <diagonal/>
    </border>
    <border>
      <left style="thin">
        <color rgb="FF0070C0"/>
      </left>
      <right/>
      <top/>
      <bottom style="hair">
        <color rgb="FF0070C0"/>
      </bottom>
      <diagonal/>
    </border>
    <border>
      <left style="medium">
        <color indexed="64"/>
      </left>
      <right style="medium">
        <color indexed="64"/>
      </right>
      <top style="medium">
        <color indexed="64"/>
      </top>
      <bottom style="medium">
        <color indexed="64"/>
      </bottom>
      <diagonal/>
    </border>
    <border>
      <left style="hair">
        <color indexed="64"/>
      </left>
      <right/>
      <top style="thin">
        <color indexed="64"/>
      </top>
      <bottom style="hair">
        <color indexed="64"/>
      </bottom>
      <diagonal/>
    </border>
    <border>
      <left style="thin">
        <color theme="0"/>
      </left>
      <right style="thin">
        <color theme="0"/>
      </right>
      <top style="medium">
        <color rgb="FF0070C0"/>
      </top>
      <bottom style="thin">
        <color rgb="FF0070C0"/>
      </bottom>
      <diagonal/>
    </border>
    <border>
      <left style="thin">
        <color rgb="FF0070C0"/>
      </left>
      <right style="hair">
        <color rgb="FF0070C0"/>
      </right>
      <top style="thin">
        <color rgb="FF0070C0"/>
      </top>
      <bottom/>
      <diagonal/>
    </border>
    <border>
      <left style="hair">
        <color rgb="FF0070C0"/>
      </left>
      <right/>
      <top style="thin">
        <color rgb="FF0070C0"/>
      </top>
      <bottom/>
      <diagonal/>
    </border>
    <border>
      <left style="thin">
        <color theme="0"/>
      </left>
      <right/>
      <top style="thin">
        <color rgb="FF0070C0"/>
      </top>
      <bottom/>
      <diagonal/>
    </border>
    <border>
      <left style="thin">
        <color theme="0"/>
      </left>
      <right style="hair">
        <color rgb="FF0070C0"/>
      </right>
      <top style="thin">
        <color rgb="FF0070C0"/>
      </top>
      <bottom/>
      <diagonal/>
    </border>
    <border>
      <left style="thin">
        <color theme="0"/>
      </left>
      <right style="hair">
        <color rgb="FF0070C0"/>
      </right>
      <top style="thin">
        <color rgb="FF0070C0"/>
      </top>
      <bottom style="thin">
        <color theme="0"/>
      </bottom>
      <diagonal/>
    </border>
    <border>
      <left style="hair">
        <color rgb="FF0070C0"/>
      </left>
      <right style="thin">
        <color theme="0"/>
      </right>
      <top style="thin">
        <color rgb="FF0070C0"/>
      </top>
      <bottom style="thin">
        <color theme="0"/>
      </bottom>
      <diagonal/>
    </border>
    <border>
      <left style="thin">
        <color rgb="FF0070C0"/>
      </left>
      <right style="thin">
        <color theme="0"/>
      </right>
      <top style="thin">
        <color theme="0"/>
      </top>
      <bottom style="medium">
        <color rgb="FF0070C0"/>
      </bottom>
      <diagonal/>
    </border>
    <border>
      <left style="medium">
        <color rgb="FF0070C0"/>
      </left>
      <right style="thin">
        <color rgb="FF0070C0"/>
      </right>
      <top style="medium">
        <color rgb="FF0070C0"/>
      </top>
      <bottom/>
      <diagonal/>
    </border>
    <border>
      <left/>
      <right style="medium">
        <color indexed="64"/>
      </right>
      <top style="hair">
        <color indexed="64"/>
      </top>
      <bottom style="medium">
        <color rgb="FF0070C0"/>
      </bottom>
      <diagonal/>
    </border>
    <border>
      <left style="medium">
        <color indexed="64"/>
      </left>
      <right/>
      <top style="hair">
        <color indexed="64"/>
      </top>
      <bottom style="medium">
        <color rgb="FF0070C0"/>
      </bottom>
      <diagonal/>
    </border>
    <border>
      <left style="thin">
        <color theme="0"/>
      </left>
      <right/>
      <top style="medium">
        <color rgb="FF0070C0"/>
      </top>
      <bottom style="hair">
        <color rgb="FF0070C0"/>
      </bottom>
      <diagonal/>
    </border>
    <border>
      <left/>
      <right style="thin">
        <color theme="0"/>
      </right>
      <top style="medium">
        <color rgb="FF0070C0"/>
      </top>
      <bottom style="hair">
        <color rgb="FF0070C0"/>
      </bottom>
      <diagonal/>
    </border>
    <border>
      <left/>
      <right style="thin">
        <color theme="0"/>
      </right>
      <top style="hair">
        <color rgb="FF0070C0"/>
      </top>
      <bottom style="medium">
        <color rgb="FF0070C0"/>
      </bottom>
      <diagonal/>
    </border>
    <border>
      <left style="thin">
        <color theme="0"/>
      </left>
      <right style="thin">
        <color rgb="FF0070C0"/>
      </right>
      <top style="medium">
        <color rgb="FF0070C0"/>
      </top>
      <bottom style="thin">
        <color theme="0"/>
      </bottom>
      <diagonal/>
    </border>
    <border>
      <left style="thin">
        <color rgb="FF0070C0"/>
      </left>
      <right style="thin">
        <color theme="0"/>
      </right>
      <top style="medium">
        <color rgb="FF0070C0"/>
      </top>
      <bottom style="thin">
        <color theme="0"/>
      </bottom>
      <diagonal/>
    </border>
    <border>
      <left style="thin">
        <color theme="0"/>
      </left>
      <right/>
      <top style="hair">
        <color rgb="FF0070C0"/>
      </top>
      <bottom style="medium">
        <color rgb="FF0070C0"/>
      </bottom>
      <diagonal/>
    </border>
  </borders>
  <cellStyleXfs count="11">
    <xf numFmtId="0" fontId="0" fillId="0" borderId="0"/>
    <xf numFmtId="164" fontId="9" fillId="0" borderId="0" applyFont="0" applyFill="0" applyBorder="0" applyAlignment="0" applyProtection="0"/>
    <xf numFmtId="0" fontId="10" fillId="0" borderId="0" applyNumberFormat="0" applyFill="0" applyBorder="0" applyAlignment="0" applyProtection="0">
      <alignment vertical="top"/>
      <protection locked="0"/>
    </xf>
    <xf numFmtId="0" fontId="11" fillId="0" borderId="0"/>
    <xf numFmtId="0" fontId="35" fillId="0" borderId="0"/>
    <xf numFmtId="0" fontId="36" fillId="0" borderId="0"/>
    <xf numFmtId="0" fontId="36" fillId="0" borderId="0"/>
    <xf numFmtId="164" fontId="9" fillId="0" borderId="0"/>
    <xf numFmtId="0" fontId="9" fillId="0" borderId="0"/>
    <xf numFmtId="0" fontId="57" fillId="0" borderId="0"/>
    <xf numFmtId="0" fontId="9" fillId="0" borderId="0"/>
  </cellStyleXfs>
  <cellXfs count="1819">
    <xf numFmtId="0" fontId="0" fillId="0" borderId="0" xfId="0"/>
    <xf numFmtId="0" fontId="0" fillId="0" borderId="0" xfId="0" applyAlignment="1" applyProtection="1">
      <alignment horizontal="center"/>
    </xf>
    <xf numFmtId="0" fontId="0" fillId="0" borderId="0" xfId="0" applyProtection="1"/>
    <xf numFmtId="0" fontId="0" fillId="0" borderId="0" xfId="0" applyAlignment="1" applyProtection="1">
      <alignment horizontal="left"/>
    </xf>
    <xf numFmtId="14" fontId="16" fillId="0" borderId="0" xfId="0" applyNumberFormat="1" applyFont="1" applyFill="1" applyAlignment="1" applyProtection="1">
      <alignment horizontal="left"/>
    </xf>
    <xf numFmtId="0" fontId="9" fillId="0" borderId="0" xfId="0" applyFont="1" applyFill="1" applyBorder="1" applyAlignment="1" applyProtection="1">
      <alignment horizontal="center" vertical="top"/>
    </xf>
    <xf numFmtId="0" fontId="14" fillId="0" borderId="0" xfId="0" applyNumberFormat="1" applyFont="1" applyAlignment="1" applyProtection="1">
      <alignment horizontal="left" vertical="top" wrapText="1"/>
    </xf>
    <xf numFmtId="0" fontId="0" fillId="0" borderId="0" xfId="0" applyAlignment="1" applyProtection="1">
      <alignment horizontal="center" vertical="center" wrapText="1"/>
    </xf>
    <xf numFmtId="0" fontId="37" fillId="0" borderId="0" xfId="0" applyFont="1" applyAlignment="1" applyProtection="1">
      <alignment horizontal="center" vertical="center" wrapText="1"/>
    </xf>
    <xf numFmtId="0" fontId="12" fillId="0" borderId="0" xfId="0" applyFont="1" applyBorder="1" applyAlignment="1" applyProtection="1">
      <alignment vertical="top" wrapText="1"/>
    </xf>
    <xf numFmtId="0" fontId="16" fillId="0" borderId="0" xfId="0" applyFont="1" applyFill="1" applyAlignment="1" applyProtection="1">
      <alignment horizontal="center"/>
    </xf>
    <xf numFmtId="0" fontId="16" fillId="0" borderId="0" xfId="0" applyFont="1" applyFill="1" applyProtection="1"/>
    <xf numFmtId="0" fontId="16" fillId="0" borderId="0" xfId="0" applyFont="1" applyFill="1" applyBorder="1" applyAlignment="1" applyProtection="1">
      <alignment horizontal="center"/>
    </xf>
    <xf numFmtId="0" fontId="16" fillId="0" borderId="0" xfId="0" applyFont="1" applyFill="1" applyBorder="1" applyAlignment="1" applyProtection="1">
      <alignment horizontal="left"/>
    </xf>
    <xf numFmtId="0" fontId="42" fillId="0" borderId="0" xfId="0" applyFont="1" applyFill="1" applyBorder="1" applyAlignment="1" applyProtection="1">
      <alignment horizontal="center"/>
    </xf>
    <xf numFmtId="0" fontId="42" fillId="0" borderId="0" xfId="0" applyFont="1" applyFill="1" applyBorder="1" applyAlignment="1" applyProtection="1">
      <alignment horizontal="left"/>
    </xf>
    <xf numFmtId="0" fontId="13" fillId="0" borderId="0" xfId="0" applyFont="1" applyFill="1" applyBorder="1" applyAlignment="1" applyProtection="1">
      <alignment vertical="center" wrapText="1"/>
    </xf>
    <xf numFmtId="0" fontId="13" fillId="0" borderId="0" xfId="0" applyFont="1" applyBorder="1" applyAlignment="1" applyProtection="1">
      <alignment vertical="top" wrapText="1"/>
    </xf>
    <xf numFmtId="0" fontId="13" fillId="10" borderId="0" xfId="0" applyFont="1" applyFill="1" applyAlignment="1" applyProtection="1">
      <alignment horizontal="left" vertical="top"/>
    </xf>
    <xf numFmtId="0" fontId="9" fillId="10" borderId="0" xfId="0" applyFont="1" applyFill="1" applyAlignment="1" applyProtection="1">
      <alignment horizontal="left" vertical="top"/>
    </xf>
    <xf numFmtId="0" fontId="9" fillId="10" borderId="0" xfId="0" quotePrefix="1" applyNumberFormat="1" applyFont="1" applyFill="1" applyAlignment="1" applyProtection="1">
      <alignment horizontal="left" vertical="top"/>
    </xf>
    <xf numFmtId="0" fontId="0" fillId="12" borderId="0" xfId="0" applyFill="1" applyProtection="1"/>
    <xf numFmtId="0" fontId="12" fillId="0" borderId="0" xfId="0" applyFont="1" applyFill="1" applyBorder="1" applyAlignment="1" applyProtection="1">
      <alignment vertical="top" wrapText="1"/>
    </xf>
    <xf numFmtId="0" fontId="38" fillId="0" borderId="0" xfId="0" applyFont="1" applyBorder="1" applyAlignment="1" applyProtection="1">
      <alignment vertical="top" wrapText="1"/>
    </xf>
    <xf numFmtId="0" fontId="12" fillId="0" borderId="0" xfId="0" applyFont="1" applyFill="1" applyBorder="1" applyAlignment="1" applyProtection="1">
      <alignment horizontal="left" vertical="top" wrapText="1"/>
    </xf>
    <xf numFmtId="0" fontId="28" fillId="0" borderId="0" xfId="0" applyFont="1" applyFill="1" applyBorder="1" applyAlignment="1" applyProtection="1">
      <alignment horizontal="center" vertical="top" wrapText="1"/>
    </xf>
    <xf numFmtId="0" fontId="28" fillId="0" borderId="0" xfId="0" applyFont="1" applyBorder="1" applyAlignment="1" applyProtection="1">
      <alignment horizontal="center" vertical="top" wrapText="1"/>
    </xf>
    <xf numFmtId="0" fontId="46" fillId="11" borderId="0" xfId="0" applyFont="1" applyFill="1" applyAlignment="1" applyProtection="1">
      <alignment horizontal="left" vertical="top"/>
    </xf>
    <xf numFmtId="0" fontId="13" fillId="0" borderId="0" xfId="0" applyFont="1" applyFill="1" applyAlignment="1" applyProtection="1">
      <alignment horizontal="left" vertical="top"/>
    </xf>
    <xf numFmtId="0" fontId="0" fillId="0" borderId="0" xfId="0" applyBorder="1" applyAlignment="1" applyProtection="1">
      <alignment vertical="top" wrapText="1"/>
    </xf>
    <xf numFmtId="0" fontId="12" fillId="0" borderId="0" xfId="0" applyFont="1" applyFill="1" applyBorder="1" applyAlignment="1" applyProtection="1">
      <alignment horizontal="center" vertical="top" wrapText="1"/>
    </xf>
    <xf numFmtId="0" fontId="9" fillId="0" borderId="0" xfId="0" applyFont="1" applyFill="1" applyBorder="1" applyAlignment="1" applyProtection="1">
      <alignment vertical="top" wrapText="1"/>
    </xf>
    <xf numFmtId="0" fontId="9" fillId="0" borderId="0" xfId="0" applyFont="1" applyFill="1" applyBorder="1" applyAlignment="1" applyProtection="1">
      <alignment vertical="top"/>
    </xf>
    <xf numFmtId="0" fontId="18" fillId="0" borderId="0" xfId="0" applyFont="1" applyAlignment="1" applyProtection="1">
      <alignment vertical="top"/>
    </xf>
    <xf numFmtId="0" fontId="0" fillId="0" borderId="0" xfId="0" applyAlignment="1" applyProtection="1">
      <alignment horizontal="center" vertical="top" wrapText="1"/>
    </xf>
    <xf numFmtId="0" fontId="0" fillId="0" borderId="0" xfId="0" applyFont="1" applyFill="1" applyBorder="1" applyAlignment="1" applyProtection="1">
      <alignment vertical="top"/>
    </xf>
    <xf numFmtId="0" fontId="14" fillId="0" borderId="0" xfId="0" applyFont="1" applyAlignment="1" applyProtection="1">
      <alignment vertical="top"/>
    </xf>
    <xf numFmtId="165" fontId="9" fillId="10" borderId="0" xfId="0" applyNumberFormat="1" applyFont="1" applyFill="1" applyAlignment="1" applyProtection="1">
      <alignment horizontal="left" vertical="top"/>
    </xf>
    <xf numFmtId="0" fontId="9" fillId="0" borderId="0" xfId="0" applyFont="1" applyFill="1" applyProtection="1"/>
    <xf numFmtId="0" fontId="9" fillId="0" borderId="0" xfId="0" applyFont="1" applyBorder="1" applyProtection="1"/>
    <xf numFmtId="0" fontId="15" fillId="0" borderId="0" xfId="0" applyFont="1" applyFill="1" applyBorder="1" applyAlignment="1" applyProtection="1">
      <alignment vertical="center"/>
    </xf>
    <xf numFmtId="0" fontId="13" fillId="0" borderId="0" xfId="8" applyFont="1" applyFill="1" applyBorder="1" applyAlignment="1" applyProtection="1">
      <alignment vertical="center" wrapText="1"/>
    </xf>
    <xf numFmtId="0" fontId="9" fillId="12" borderId="0" xfId="0" applyFont="1" applyFill="1" applyProtection="1"/>
    <xf numFmtId="0" fontId="9" fillId="0" borderId="0" xfId="8" applyFont="1" applyProtection="1"/>
    <xf numFmtId="0" fontId="13" fillId="0" borderId="0" xfId="8" applyFont="1" applyFill="1" applyBorder="1" applyAlignment="1" applyProtection="1">
      <alignment vertical="center"/>
    </xf>
    <xf numFmtId="0" fontId="12" fillId="12" borderId="0" xfId="0" applyFont="1" applyFill="1" applyBorder="1" applyAlignment="1" applyProtection="1">
      <alignment vertical="top" wrapText="1"/>
    </xf>
    <xf numFmtId="0" fontId="12" fillId="12" borderId="0" xfId="0" applyFont="1" applyFill="1" applyBorder="1" applyAlignment="1" applyProtection="1">
      <alignment horizontal="left" vertical="top" wrapText="1"/>
    </xf>
    <xf numFmtId="0" fontId="9" fillId="13" borderId="2" xfId="0" applyFont="1" applyFill="1" applyBorder="1" applyAlignment="1" applyProtection="1">
      <alignment vertical="top" wrapText="1"/>
    </xf>
    <xf numFmtId="0" fontId="9" fillId="10" borderId="0" xfId="0" applyNumberFormat="1" applyFont="1" applyFill="1" applyAlignment="1" applyProtection="1">
      <alignment horizontal="left" vertical="top"/>
    </xf>
    <xf numFmtId="0" fontId="64" fillId="0" borderId="0" xfId="0" applyFont="1" applyAlignment="1" applyProtection="1">
      <alignment vertical="top"/>
    </xf>
    <xf numFmtId="0" fontId="12" fillId="0" borderId="3" xfId="0" applyFont="1" applyFill="1" applyBorder="1" applyAlignment="1" applyProtection="1">
      <alignment horizontal="center" vertical="top" wrapText="1"/>
    </xf>
    <xf numFmtId="0" fontId="53" fillId="0" borderId="0" xfId="0" applyFont="1" applyAlignment="1" applyProtection="1">
      <alignment vertical="top"/>
    </xf>
    <xf numFmtId="0" fontId="10" fillId="0" borderId="0" xfId="2" applyAlignment="1" applyProtection="1">
      <alignment vertical="top"/>
    </xf>
    <xf numFmtId="0" fontId="9" fillId="0" borderId="0" xfId="8" applyFont="1" applyAlignment="1" applyProtection="1">
      <alignment vertical="top"/>
    </xf>
    <xf numFmtId="0" fontId="9" fillId="0" borderId="0" xfId="0" applyFont="1" applyAlignment="1" applyProtection="1">
      <alignment horizontal="center" vertical="top"/>
    </xf>
    <xf numFmtId="0" fontId="9" fillId="12" borderId="0" xfId="0" applyFont="1" applyFill="1" applyBorder="1" applyProtection="1"/>
    <xf numFmtId="0" fontId="12" fillId="0" borderId="6" xfId="0" applyFont="1" applyFill="1" applyBorder="1" applyAlignment="1" applyProtection="1">
      <alignment horizontal="center" vertical="top" wrapText="1"/>
    </xf>
    <xf numFmtId="0" fontId="40" fillId="0" borderId="0" xfId="0" applyFont="1" applyFill="1" applyAlignment="1" applyProtection="1">
      <alignment vertical="top"/>
    </xf>
    <xf numFmtId="0" fontId="0" fillId="0" borderId="0" xfId="0" applyFill="1" applyAlignment="1" applyProtection="1">
      <alignment horizontal="center"/>
    </xf>
    <xf numFmtId="0" fontId="0" fillId="0" borderId="0" xfId="0" applyFill="1" applyAlignment="1" applyProtection="1">
      <alignment horizontal="left"/>
    </xf>
    <xf numFmtId="0" fontId="12" fillId="0" borderId="0" xfId="0" applyFont="1" applyFill="1" applyAlignment="1" applyProtection="1">
      <alignment horizontal="left"/>
    </xf>
    <xf numFmtId="0" fontId="18" fillId="0" borderId="0" xfId="0" applyFont="1" applyFill="1" applyAlignment="1" applyProtection="1">
      <alignment horizontal="center"/>
    </xf>
    <xf numFmtId="0" fontId="18" fillId="0" borderId="0" xfId="0" applyFont="1" applyFill="1" applyAlignment="1" applyProtection="1">
      <alignment horizontal="left"/>
    </xf>
    <xf numFmtId="0" fontId="18" fillId="0" borderId="0" xfId="0" applyFont="1" applyFill="1" applyProtection="1"/>
    <xf numFmtId="0" fontId="0" fillId="0" borderId="0" xfId="0" applyAlignment="1" applyProtection="1">
      <alignment horizontal="right"/>
    </xf>
    <xf numFmtId="0" fontId="0" fillId="0" borderId="0" xfId="0" applyAlignment="1" applyProtection="1">
      <alignment horizontal="right" vertical="top"/>
    </xf>
    <xf numFmtId="0" fontId="13" fillId="0" borderId="0" xfId="0" applyFont="1" applyFill="1" applyBorder="1" applyAlignment="1" applyProtection="1">
      <alignment horizontal="center" vertical="top"/>
    </xf>
    <xf numFmtId="0" fontId="62" fillId="0" borderId="0" xfId="0" applyFont="1" applyAlignment="1" applyProtection="1">
      <alignment vertical="top"/>
    </xf>
    <xf numFmtId="0" fontId="43" fillId="0" borderId="0" xfId="0" applyFont="1" applyProtection="1"/>
    <xf numFmtId="0" fontId="9" fillId="12" borderId="0" xfId="0" applyFont="1" applyFill="1" applyAlignment="1" applyProtection="1">
      <alignment vertical="top" wrapText="1"/>
    </xf>
    <xf numFmtId="0" fontId="0" fillId="0" borderId="0" xfId="0" applyFill="1" applyAlignment="1" applyProtection="1">
      <alignment horizontal="right"/>
    </xf>
    <xf numFmtId="0" fontId="58" fillId="0" borderId="0" xfId="0" applyFont="1" applyProtection="1"/>
    <xf numFmtId="0" fontId="9" fillId="0" borderId="0" xfId="0" applyFont="1" applyFill="1" applyBorder="1" applyAlignment="1" applyProtection="1">
      <alignment vertical="center" wrapText="1"/>
    </xf>
    <xf numFmtId="0" fontId="64" fillId="0" borderId="0" xfId="0" applyFont="1" applyProtection="1"/>
    <xf numFmtId="0" fontId="64" fillId="0" borderId="0" xfId="0" applyFont="1" applyFill="1" applyProtection="1"/>
    <xf numFmtId="0" fontId="0" fillId="12" borderId="0" xfId="0" applyFill="1" applyBorder="1" applyProtection="1"/>
    <xf numFmtId="0" fontId="29" fillId="12" borderId="0" xfId="0" applyFont="1" applyFill="1" applyBorder="1" applyAlignment="1" applyProtection="1">
      <alignment horizontal="center" vertical="center" wrapText="1"/>
    </xf>
    <xf numFmtId="0" fontId="0" fillId="12" borderId="0" xfId="0" applyFill="1" applyAlignment="1" applyProtection="1">
      <alignment vertical="top"/>
    </xf>
    <xf numFmtId="0" fontId="0" fillId="12" borderId="0" xfId="0" applyFill="1" applyAlignment="1" applyProtection="1">
      <alignment vertical="top" wrapText="1"/>
    </xf>
    <xf numFmtId="0" fontId="13" fillId="12" borderId="0" xfId="0" applyFont="1" applyFill="1" applyAlignment="1" applyProtection="1">
      <alignment vertical="top"/>
    </xf>
    <xf numFmtId="0" fontId="46" fillId="12" borderId="0" xfId="0" applyFont="1" applyFill="1" applyBorder="1" applyProtection="1"/>
    <xf numFmtId="0" fontId="30" fillId="0" borderId="0" xfId="0" applyFont="1" applyFill="1" applyAlignment="1" applyProtection="1">
      <alignment vertical="top" wrapText="1"/>
    </xf>
    <xf numFmtId="0" fontId="30" fillId="0" borderId="0" xfId="0" applyFont="1" applyAlignment="1" applyProtection="1">
      <alignment vertical="top" wrapText="1"/>
    </xf>
    <xf numFmtId="0" fontId="0" fillId="12" borderId="0" xfId="0" applyFill="1" applyAlignment="1" applyProtection="1">
      <alignment horizontal="center" vertical="top"/>
    </xf>
    <xf numFmtId="0" fontId="75" fillId="0" borderId="0" xfId="0" applyFont="1" applyFill="1" applyAlignment="1" applyProtection="1">
      <alignment vertical="top" wrapText="1"/>
    </xf>
    <xf numFmtId="0" fontId="0" fillId="12" borderId="0" xfId="0" applyFill="1" applyBorder="1" applyAlignment="1" applyProtection="1">
      <alignment vertical="top"/>
    </xf>
    <xf numFmtId="0" fontId="30" fillId="12" borderId="0" xfId="0" applyFont="1" applyFill="1" applyAlignment="1" applyProtection="1">
      <alignment vertical="top" wrapText="1"/>
    </xf>
    <xf numFmtId="0" fontId="19" fillId="12" borderId="0" xfId="0" applyFont="1" applyFill="1" applyAlignment="1" applyProtection="1">
      <alignment vertical="top" wrapText="1"/>
    </xf>
    <xf numFmtId="0" fontId="13" fillId="12" borderId="0" xfId="0" applyFont="1" applyFill="1" applyAlignment="1" applyProtection="1">
      <alignment horizontal="center" vertical="center" wrapText="1"/>
    </xf>
    <xf numFmtId="0" fontId="9" fillId="12" borderId="0" xfId="0" applyFont="1" applyFill="1" applyAlignment="1" applyProtection="1">
      <alignment vertical="top"/>
    </xf>
    <xf numFmtId="0" fontId="9" fillId="12" borderId="0" xfId="0" applyFont="1" applyFill="1" applyBorder="1" applyAlignment="1" applyProtection="1">
      <alignment vertical="top" wrapText="1"/>
    </xf>
    <xf numFmtId="0" fontId="9" fillId="12" borderId="0" xfId="0" applyNumberFormat="1" applyFont="1" applyFill="1" applyBorder="1" applyAlignment="1" applyProtection="1">
      <alignment horizontal="left" vertical="top"/>
    </xf>
    <xf numFmtId="0" fontId="9" fillId="12" borderId="0" xfId="0" applyNumberFormat="1" applyFont="1" applyFill="1" applyBorder="1" applyAlignment="1" applyProtection="1">
      <alignment vertical="top" wrapText="1"/>
    </xf>
    <xf numFmtId="0" fontId="9" fillId="12" borderId="0" xfId="0" applyNumberFormat="1" applyFont="1" applyFill="1" applyBorder="1" applyAlignment="1" applyProtection="1">
      <alignment vertical="top"/>
    </xf>
    <xf numFmtId="0" fontId="0" fillId="12" borderId="0" xfId="0" applyFill="1" applyAlignment="1" applyProtection="1">
      <alignment wrapText="1"/>
    </xf>
    <xf numFmtId="0" fontId="0" fillId="12" borderId="0" xfId="0" applyFill="1" applyAlignment="1" applyProtection="1">
      <alignment horizontal="center"/>
    </xf>
    <xf numFmtId="0" fontId="20" fillId="0" borderId="0" xfId="0" applyFont="1" applyFill="1" applyBorder="1" applyAlignment="1" applyProtection="1">
      <alignment vertical="center"/>
    </xf>
    <xf numFmtId="0" fontId="15" fillId="12" borderId="0" xfId="0" applyFont="1" applyFill="1" applyBorder="1" applyAlignment="1" applyProtection="1">
      <alignment vertical="top"/>
    </xf>
    <xf numFmtId="0" fontId="13" fillId="0" borderId="0" xfId="0" applyFont="1" applyAlignment="1" applyProtection="1">
      <alignment vertical="top"/>
    </xf>
    <xf numFmtId="0" fontId="13" fillId="0" borderId="0" xfId="0" applyFont="1" applyFill="1" applyAlignment="1" applyProtection="1">
      <alignment horizontal="center" vertical="top" wrapText="1"/>
    </xf>
    <xf numFmtId="0" fontId="0" fillId="0" borderId="0" xfId="0" applyFill="1" applyBorder="1" applyAlignment="1" applyProtection="1">
      <alignment vertical="top"/>
    </xf>
    <xf numFmtId="0" fontId="13" fillId="0" borderId="0" xfId="0" applyFont="1" applyFill="1" applyBorder="1" applyAlignment="1" applyProtection="1">
      <alignment horizontal="left" vertical="top" wrapText="1"/>
    </xf>
    <xf numFmtId="0" fontId="13" fillId="0" borderId="0" xfId="0" applyFont="1" applyFill="1" applyAlignment="1" applyProtection="1">
      <alignment vertical="top"/>
    </xf>
    <xf numFmtId="0" fontId="0" fillId="0" borderId="0" xfId="0" applyBorder="1" applyAlignment="1" applyProtection="1">
      <alignment vertical="top"/>
    </xf>
    <xf numFmtId="0" fontId="0" fillId="13" borderId="0" xfId="0" applyFill="1" applyProtection="1"/>
    <xf numFmtId="0" fontId="9" fillId="13" borderId="0" xfId="0" applyFont="1" applyFill="1" applyProtection="1"/>
    <xf numFmtId="0" fontId="32" fillId="0" borderId="0" xfId="0" applyFont="1" applyAlignment="1" applyProtection="1">
      <alignment vertical="top"/>
    </xf>
    <xf numFmtId="0" fontId="14" fillId="0" borderId="0" xfId="0" applyFont="1" applyFill="1" applyAlignment="1" applyProtection="1">
      <alignment vertical="top"/>
    </xf>
    <xf numFmtId="0" fontId="14" fillId="13" borderId="0" xfId="0" applyFont="1" applyFill="1" applyAlignment="1" applyProtection="1">
      <alignment vertical="top"/>
    </xf>
    <xf numFmtId="0" fontId="14" fillId="12" borderId="0" xfId="0" applyFont="1" applyFill="1" applyAlignment="1" applyProtection="1">
      <alignment vertical="top"/>
    </xf>
    <xf numFmtId="0" fontId="14" fillId="13" borderId="0" xfId="0" applyFont="1" applyFill="1" applyAlignment="1" applyProtection="1">
      <alignment vertical="top" wrapText="1"/>
    </xf>
    <xf numFmtId="0" fontId="14" fillId="12" borderId="0" xfId="0" applyFont="1" applyFill="1" applyAlignment="1" applyProtection="1">
      <alignment vertical="top" wrapText="1"/>
    </xf>
    <xf numFmtId="0" fontId="14" fillId="0" borderId="0" xfId="0" applyFont="1" applyFill="1" applyAlignment="1" applyProtection="1">
      <alignment horizontal="left" vertical="center"/>
    </xf>
    <xf numFmtId="0" fontId="14" fillId="0" borderId="0" xfId="0" applyFont="1" applyAlignment="1" applyProtection="1">
      <alignment horizontal="left" vertical="center"/>
    </xf>
    <xf numFmtId="0" fontId="12" fillId="0" borderId="0" xfId="0" applyFont="1" applyFill="1" applyAlignment="1" applyProtection="1">
      <alignment horizontal="left" vertical="center"/>
    </xf>
    <xf numFmtId="0" fontId="12" fillId="0" borderId="0" xfId="0" applyFont="1" applyFill="1" applyAlignment="1" applyProtection="1">
      <alignment horizontal="left" vertical="top" wrapText="1"/>
    </xf>
    <xf numFmtId="0" fontId="14" fillId="13" borderId="0" xfId="0" applyFont="1" applyFill="1" applyAlignment="1" applyProtection="1">
      <alignment horizontal="left" vertical="center"/>
    </xf>
    <xf numFmtId="0" fontId="14" fillId="12" borderId="0" xfId="0" applyFont="1" applyFill="1" applyAlignment="1" applyProtection="1">
      <alignment horizontal="left" vertical="center"/>
    </xf>
    <xf numFmtId="0" fontId="12" fillId="13" borderId="2" xfId="0" applyFont="1" applyFill="1" applyBorder="1" applyAlignment="1" applyProtection="1">
      <alignment horizontal="center" vertical="center"/>
    </xf>
    <xf numFmtId="0" fontId="69" fillId="12" borderId="0" xfId="0" applyFont="1" applyFill="1" applyAlignment="1" applyProtection="1">
      <alignment horizontal="left" vertical="center"/>
    </xf>
    <xf numFmtId="0" fontId="12" fillId="12"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2" fillId="13" borderId="2" xfId="0" applyFont="1" applyFill="1" applyBorder="1" applyAlignment="1" applyProtection="1">
      <alignment horizontal="center" vertical="center" wrapText="1"/>
    </xf>
    <xf numFmtId="0" fontId="12" fillId="12" borderId="0" xfId="0" applyFont="1" applyFill="1" applyAlignment="1" applyProtection="1">
      <alignment horizontal="center" vertical="center" wrapText="1"/>
    </xf>
    <xf numFmtId="0" fontId="12" fillId="0" borderId="0" xfId="0" applyFont="1" applyFill="1" applyAlignment="1" applyProtection="1">
      <alignment horizontal="center" vertical="center" wrapText="1"/>
    </xf>
    <xf numFmtId="0" fontId="53" fillId="0" borderId="0" xfId="0" applyFont="1" applyBorder="1" applyAlignment="1" applyProtection="1">
      <alignment vertical="top" wrapText="1"/>
    </xf>
    <xf numFmtId="0" fontId="53" fillId="0" borderId="0" xfId="0" applyFont="1" applyFill="1" applyBorder="1" applyAlignment="1" applyProtection="1">
      <alignment vertical="top" wrapText="1"/>
    </xf>
    <xf numFmtId="0" fontId="64" fillId="0" borderId="0" xfId="0" applyFont="1" applyAlignment="1" applyProtection="1">
      <alignment horizontal="left" vertical="top"/>
    </xf>
    <xf numFmtId="0" fontId="0" fillId="0" borderId="0" xfId="0" applyFill="1" applyAlignment="1" applyProtection="1">
      <alignment horizontal="right" vertical="top"/>
    </xf>
    <xf numFmtId="0" fontId="9" fillId="0" borderId="0" xfId="0" applyFont="1" applyFill="1" applyAlignment="1" applyProtection="1">
      <alignment horizontal="right" vertical="top"/>
    </xf>
    <xf numFmtId="0" fontId="26" fillId="0" borderId="0" xfId="0" applyFont="1" applyAlignment="1" applyProtection="1">
      <alignment horizontal="left" vertical="top" wrapText="1"/>
    </xf>
    <xf numFmtId="0" fontId="14" fillId="0" borderId="0" xfId="0" applyFont="1" applyProtection="1"/>
    <xf numFmtId="0" fontId="64" fillId="0" borderId="0" xfId="0" applyFont="1" applyAlignment="1" applyProtection="1"/>
    <xf numFmtId="0" fontId="9" fillId="0" borderId="0" xfId="0" applyFont="1" applyFill="1" applyBorder="1" applyAlignment="1" applyProtection="1">
      <alignment horizontal="center" vertical="center"/>
    </xf>
    <xf numFmtId="0" fontId="21" fillId="0" borderId="0" xfId="0" applyFont="1" applyBorder="1" applyAlignment="1" applyProtection="1">
      <alignment horizontal="left" vertical="top" wrapText="1"/>
    </xf>
    <xf numFmtId="0" fontId="14" fillId="0" borderId="0" xfId="0" quotePrefix="1" applyFont="1" applyBorder="1" applyAlignment="1" applyProtection="1">
      <alignment horizontal="center" vertical="top" wrapText="1"/>
    </xf>
    <xf numFmtId="0" fontId="14" fillId="0" borderId="0" xfId="0" applyFont="1" applyBorder="1" applyAlignment="1" applyProtection="1">
      <alignment vertical="top" wrapText="1"/>
    </xf>
    <xf numFmtId="0" fontId="14" fillId="0" borderId="0" xfId="0" applyFont="1" applyFill="1" applyBorder="1" applyAlignment="1" applyProtection="1">
      <alignment vertical="top" wrapText="1"/>
    </xf>
    <xf numFmtId="0" fontId="26" fillId="0" borderId="0" xfId="0" applyFont="1" applyAlignment="1" applyProtection="1">
      <alignment vertical="top"/>
    </xf>
    <xf numFmtId="0" fontId="27" fillId="0" borderId="0" xfId="0" applyFont="1" applyAlignment="1" applyProtection="1">
      <alignment vertical="top"/>
    </xf>
    <xf numFmtId="0" fontId="9" fillId="0" borderId="0" xfId="0" applyFont="1" applyBorder="1" applyAlignment="1" applyProtection="1">
      <alignment horizontal="center" vertical="top"/>
    </xf>
    <xf numFmtId="0" fontId="14" fillId="0" borderId="0" xfId="0" applyFont="1" applyFill="1" applyProtection="1"/>
    <xf numFmtId="0" fontId="20" fillId="13" borderId="0" xfId="0" applyFont="1" applyFill="1" applyBorder="1" applyAlignment="1" applyProtection="1"/>
    <xf numFmtId="0" fontId="9" fillId="13" borderId="0" xfId="0" applyFont="1" applyFill="1" applyBorder="1" applyProtection="1"/>
    <xf numFmtId="0" fontId="9" fillId="13" borderId="0" xfId="0" applyFont="1" applyFill="1" applyBorder="1" applyAlignment="1" applyProtection="1">
      <alignment horizontal="center" vertical="top"/>
    </xf>
    <xf numFmtId="0" fontId="9" fillId="13" borderId="0" xfId="0" applyFont="1" applyFill="1" applyBorder="1" applyAlignment="1" applyProtection="1">
      <alignment vertical="top"/>
    </xf>
    <xf numFmtId="0" fontId="15" fillId="0" borderId="0" xfId="0" applyFont="1" applyBorder="1" applyAlignment="1" applyProtection="1">
      <alignment horizontal="center" vertical="top" wrapText="1"/>
    </xf>
    <xf numFmtId="0" fontId="15" fillId="13" borderId="0" xfId="0" applyFont="1" applyFill="1" applyBorder="1" applyAlignment="1" applyProtection="1">
      <alignment horizontal="center" vertical="top" wrapText="1"/>
    </xf>
    <xf numFmtId="0" fontId="9" fillId="13" borderId="0" xfId="0" applyFont="1" applyFill="1" applyBorder="1" applyAlignment="1" applyProtection="1">
      <alignment horizontal="center" vertical="top" wrapText="1"/>
    </xf>
    <xf numFmtId="0" fontId="9" fillId="13" borderId="0" xfId="0" applyFont="1" applyFill="1" applyBorder="1" applyAlignment="1" applyProtection="1">
      <alignment vertical="top" wrapText="1"/>
    </xf>
    <xf numFmtId="0" fontId="9" fillId="13" borderId="0" xfId="0" applyFont="1" applyFill="1" applyBorder="1" applyAlignment="1" applyProtection="1">
      <alignment horizontal="center" vertical="center" wrapText="1"/>
    </xf>
    <xf numFmtId="0" fontId="9" fillId="13" borderId="0" xfId="0" applyFont="1" applyFill="1" applyBorder="1" applyAlignment="1" applyProtection="1">
      <alignment vertical="center" wrapText="1"/>
    </xf>
    <xf numFmtId="0" fontId="43" fillId="0" borderId="0" xfId="0" applyFont="1" applyFill="1" applyBorder="1" applyAlignment="1" applyProtection="1">
      <alignment horizontal="left" vertical="center" wrapText="1"/>
    </xf>
    <xf numFmtId="0" fontId="9" fillId="13" borderId="0" xfId="0" applyFont="1" applyFill="1" applyBorder="1" applyAlignment="1" applyProtection="1">
      <alignment horizontal="left" vertical="top" wrapText="1"/>
    </xf>
    <xf numFmtId="0" fontId="9" fillId="12" borderId="0" xfId="0" applyFont="1" applyFill="1" applyAlignment="1" applyProtection="1">
      <alignment horizontal="center" vertical="top"/>
    </xf>
    <xf numFmtId="0" fontId="9" fillId="12" borderId="0" xfId="0" applyFont="1" applyFill="1" applyBorder="1" applyAlignment="1" applyProtection="1">
      <alignment horizontal="center" vertical="top"/>
    </xf>
    <xf numFmtId="0" fontId="9" fillId="12" borderId="0" xfId="0" applyFont="1" applyFill="1" applyAlignment="1" applyProtection="1">
      <alignment horizontal="center"/>
    </xf>
    <xf numFmtId="0" fontId="13" fillId="0" borderId="0" xfId="0" applyFont="1" applyAlignment="1" applyProtection="1">
      <alignment horizontal="right" vertical="top"/>
    </xf>
    <xf numFmtId="0" fontId="14" fillId="0" borderId="0" xfId="0" applyFont="1" applyAlignment="1" applyProtection="1">
      <alignment horizontal="right" vertical="top"/>
    </xf>
    <xf numFmtId="0" fontId="13" fillId="0" borderId="0" xfId="0" applyFont="1" applyBorder="1" applyAlignment="1" applyProtection="1">
      <alignment vertical="top"/>
    </xf>
    <xf numFmtId="0" fontId="14" fillId="0" borderId="0" xfId="0" applyFont="1" applyAlignment="1" applyProtection="1">
      <alignment vertical="center"/>
    </xf>
    <xf numFmtId="0" fontId="80" fillId="0" borderId="0" xfId="0" applyFont="1" applyAlignment="1" applyProtection="1">
      <alignment vertical="top" wrapText="1"/>
    </xf>
    <xf numFmtId="0" fontId="25" fillId="0" borderId="0" xfId="0" applyFont="1" applyAlignment="1" applyProtection="1">
      <alignment vertical="top" wrapText="1"/>
    </xf>
    <xf numFmtId="0" fontId="31" fillId="0" borderId="0" xfId="0" applyFont="1" applyProtection="1"/>
    <xf numFmtId="0" fontId="0" fillId="0" borderId="0" xfId="0" applyAlignment="1" applyProtection="1">
      <alignment horizontal="center" vertical="center" textRotation="90" wrapText="1"/>
    </xf>
    <xf numFmtId="0" fontId="0" fillId="0" borderId="0" xfId="0" quotePrefix="1" applyProtection="1"/>
    <xf numFmtId="0" fontId="13" fillId="0" borderId="0" xfId="5" applyFont="1" applyBorder="1" applyAlignment="1" applyProtection="1">
      <alignment horizontal="center" vertical="top"/>
    </xf>
    <xf numFmtId="0" fontId="14" fillId="0" borderId="0" xfId="0" applyFont="1" applyAlignment="1" applyProtection="1">
      <alignment horizontal="center"/>
    </xf>
    <xf numFmtId="0" fontId="14" fillId="0" borderId="0" xfId="0" applyFont="1" applyFill="1" applyBorder="1" applyAlignment="1" applyProtection="1">
      <alignment horizontal="center" vertical="top"/>
    </xf>
    <xf numFmtId="0" fontId="20" fillId="0" borderId="0" xfId="6" applyFont="1" applyFill="1" applyAlignment="1" applyProtection="1">
      <alignment vertical="top"/>
    </xf>
    <xf numFmtId="0" fontId="36" fillId="0" borderId="0" xfId="6" applyAlignment="1" applyProtection="1">
      <alignment vertical="top" wrapText="1"/>
    </xf>
    <xf numFmtId="0" fontId="0" fillId="0" borderId="0" xfId="0" applyAlignment="1" applyProtection="1">
      <alignment horizontal="left" wrapText="1"/>
    </xf>
    <xf numFmtId="0" fontId="9" fillId="0" borderId="0" xfId="8" applyFont="1" applyFill="1" applyBorder="1" applyAlignment="1" applyProtection="1">
      <alignment horizontal="center" vertical="center"/>
    </xf>
    <xf numFmtId="0" fontId="13" fillId="12" borderId="0" xfId="8" applyFont="1" applyFill="1" applyBorder="1" applyAlignment="1" applyProtection="1">
      <alignment vertical="center" wrapText="1"/>
    </xf>
    <xf numFmtId="0" fontId="12" fillId="0" borderId="11" xfId="0" applyFont="1" applyFill="1" applyBorder="1" applyAlignment="1" applyProtection="1">
      <alignment horizontal="center" vertical="top" wrapText="1"/>
    </xf>
    <xf numFmtId="0" fontId="0" fillId="0" borderId="0" xfId="0" applyFont="1" applyFill="1" applyBorder="1" applyAlignment="1" applyProtection="1">
      <alignment horizontal="center" vertical="top" wrapText="1"/>
    </xf>
    <xf numFmtId="0" fontId="17" fillId="0" borderId="0" xfId="0" applyFont="1" applyAlignment="1" applyProtection="1">
      <alignment vertical="top"/>
    </xf>
    <xf numFmtId="0" fontId="34" fillId="0" borderId="0" xfId="0" applyFont="1" applyFill="1" applyBorder="1" applyAlignment="1" applyProtection="1">
      <alignment horizontal="center" vertical="center" wrapText="1"/>
    </xf>
    <xf numFmtId="0" fontId="20" fillId="0" borderId="0" xfId="0" applyFont="1" applyFill="1" applyAlignment="1" applyProtection="1">
      <alignment vertical="center" wrapText="1"/>
    </xf>
    <xf numFmtId="0" fontId="9" fillId="0" borderId="0" xfId="0" applyFont="1" applyBorder="1" applyAlignment="1" applyProtection="1">
      <alignment vertical="top"/>
    </xf>
    <xf numFmtId="0" fontId="50" fillId="0" borderId="0" xfId="0" applyFont="1" applyBorder="1" applyAlignment="1" applyProtection="1">
      <alignment vertical="center" wrapText="1"/>
    </xf>
    <xf numFmtId="0" fontId="9" fillId="0" borderId="0" xfId="0" applyFont="1" applyBorder="1" applyAlignment="1" applyProtection="1">
      <alignment vertical="center" wrapText="1"/>
    </xf>
    <xf numFmtId="0" fontId="50" fillId="0" borderId="0" xfId="0" applyFont="1" applyFill="1" applyBorder="1" applyAlignment="1" applyProtection="1">
      <alignment vertical="center" wrapText="1"/>
    </xf>
    <xf numFmtId="0" fontId="15" fillId="0" borderId="0" xfId="0" applyFont="1" applyFill="1" applyBorder="1" applyAlignment="1" applyProtection="1">
      <alignment vertical="center" wrapText="1"/>
    </xf>
    <xf numFmtId="0" fontId="45" fillId="0" borderId="0" xfId="0" applyFont="1" applyFill="1" applyBorder="1" applyAlignment="1" applyProtection="1">
      <alignment horizontal="left" vertical="top"/>
    </xf>
    <xf numFmtId="0" fontId="71" fillId="12" borderId="0" xfId="0" applyFont="1" applyFill="1" applyBorder="1" applyAlignment="1" applyProtection="1">
      <alignment horizontal="left" vertical="center"/>
    </xf>
    <xf numFmtId="0" fontId="58" fillId="5" borderId="0" xfId="0" applyFont="1" applyFill="1" applyProtection="1"/>
    <xf numFmtId="0" fontId="58" fillId="5" borderId="0" xfId="0" applyFont="1" applyFill="1" applyAlignment="1" applyProtection="1">
      <alignment horizontal="left"/>
    </xf>
    <xf numFmtId="0" fontId="81" fillId="15" borderId="0" xfId="0" applyFont="1" applyFill="1" applyBorder="1" applyProtection="1"/>
    <xf numFmtId="0" fontId="73" fillId="5" borderId="0" xfId="0" applyFont="1" applyFill="1" applyAlignment="1" applyProtection="1">
      <alignment horizontal="left" vertical="top"/>
    </xf>
    <xf numFmtId="0" fontId="74" fillId="5" borderId="0" xfId="0" applyFont="1" applyFill="1" applyAlignment="1" applyProtection="1">
      <alignment vertical="top"/>
    </xf>
    <xf numFmtId="0" fontId="82" fillId="15" borderId="0" xfId="0" applyFont="1" applyFill="1" applyBorder="1" applyAlignment="1" applyProtection="1">
      <alignment vertical="top"/>
    </xf>
    <xf numFmtId="0" fontId="58" fillId="5" borderId="2" xfId="0" applyFont="1" applyFill="1" applyBorder="1" applyAlignment="1" applyProtection="1">
      <alignment horizontal="left" vertical="center" wrapText="1"/>
    </xf>
    <xf numFmtId="0" fontId="58" fillId="5" borderId="2" xfId="0" applyFont="1" applyFill="1" applyBorder="1" applyAlignment="1" applyProtection="1">
      <alignment horizontal="center" vertical="center" wrapText="1"/>
    </xf>
    <xf numFmtId="0" fontId="81" fillId="15" borderId="23" xfId="0" applyFont="1" applyFill="1" applyBorder="1" applyAlignment="1" applyProtection="1">
      <alignment horizontal="center" vertical="center" wrapText="1"/>
    </xf>
    <xf numFmtId="0" fontId="58" fillId="14" borderId="2" xfId="0" applyFont="1" applyFill="1" applyBorder="1" applyAlignment="1" applyProtection="1">
      <alignment horizontal="left" vertical="center" wrapText="1"/>
    </xf>
    <xf numFmtId="0" fontId="81" fillId="15" borderId="0" xfId="0" applyFont="1" applyFill="1" applyBorder="1" applyAlignment="1" applyProtection="1">
      <alignment horizontal="center" vertical="center" wrapText="1"/>
    </xf>
    <xf numFmtId="0" fontId="58" fillId="5" borderId="24" xfId="0" applyFont="1" applyFill="1" applyBorder="1" applyAlignment="1" applyProtection="1">
      <alignment horizontal="left" vertical="center" wrapText="1"/>
    </xf>
    <xf numFmtId="0" fontId="58" fillId="5" borderId="25" xfId="0" applyFont="1" applyFill="1" applyBorder="1" applyAlignment="1" applyProtection="1">
      <alignment horizontal="left" vertical="center" wrapText="1"/>
    </xf>
    <xf numFmtId="0" fontId="58" fillId="5" borderId="25" xfId="0" applyFont="1" applyFill="1" applyBorder="1" applyAlignment="1" applyProtection="1">
      <alignment horizontal="center" vertical="center" wrapText="1"/>
    </xf>
    <xf numFmtId="1" fontId="81" fillId="15" borderId="0" xfId="0" applyNumberFormat="1" applyFont="1" applyFill="1" applyBorder="1" applyProtection="1"/>
    <xf numFmtId="0" fontId="58" fillId="5" borderId="4" xfId="0" applyFont="1" applyFill="1" applyBorder="1" applyAlignment="1" applyProtection="1">
      <alignment horizontal="left" vertical="center" wrapText="1"/>
    </xf>
    <xf numFmtId="0" fontId="58" fillId="5" borderId="26" xfId="0" applyFont="1" applyFill="1" applyBorder="1" applyAlignment="1" applyProtection="1">
      <alignment horizontal="left" vertical="center" wrapText="1"/>
    </xf>
    <xf numFmtId="0" fontId="58" fillId="5" borderId="26" xfId="0" applyFont="1" applyFill="1" applyBorder="1" applyAlignment="1" applyProtection="1">
      <alignment horizontal="center" vertical="center" wrapText="1"/>
    </xf>
    <xf numFmtId="0" fontId="58" fillId="5" borderId="27" xfId="0" applyFont="1" applyFill="1" applyBorder="1" applyAlignment="1" applyProtection="1">
      <alignment horizontal="center" vertical="center" wrapText="1"/>
    </xf>
    <xf numFmtId="1" fontId="81" fillId="15" borderId="23" xfId="0" applyNumberFormat="1" applyFont="1" applyFill="1" applyBorder="1" applyAlignment="1" applyProtection="1">
      <alignment horizontal="center" vertical="center" wrapText="1"/>
    </xf>
    <xf numFmtId="0" fontId="59" fillId="5" borderId="26" xfId="0" applyFont="1" applyFill="1" applyBorder="1" applyAlignment="1" applyProtection="1">
      <alignment horizontal="left" vertical="center" wrapText="1"/>
    </xf>
    <xf numFmtId="1" fontId="81" fillId="15" borderId="0" xfId="0" applyNumberFormat="1" applyFont="1" applyFill="1" applyBorder="1" applyAlignment="1" applyProtection="1">
      <alignment horizontal="center" vertical="center" wrapText="1"/>
    </xf>
    <xf numFmtId="0" fontId="58" fillId="5" borderId="26" xfId="0" applyFont="1" applyFill="1" applyBorder="1" applyProtection="1"/>
    <xf numFmtId="0" fontId="58" fillId="5" borderId="28" xfId="0" applyFont="1" applyFill="1" applyBorder="1" applyProtection="1"/>
    <xf numFmtId="0" fontId="12" fillId="13" borderId="12" xfId="0" applyFont="1" applyFill="1" applyBorder="1" applyAlignment="1" applyProtection="1">
      <alignment horizontal="center" vertical="center"/>
    </xf>
    <xf numFmtId="0" fontId="12" fillId="13" borderId="12" xfId="0" applyFont="1" applyFill="1" applyBorder="1" applyAlignment="1" applyProtection="1">
      <alignment horizontal="center" vertical="center" wrapText="1"/>
    </xf>
    <xf numFmtId="0" fontId="14" fillId="13" borderId="12" xfId="0" applyFont="1" applyFill="1" applyBorder="1" applyAlignment="1" applyProtection="1">
      <alignment vertical="top" wrapText="1"/>
    </xf>
    <xf numFmtId="0" fontId="9" fillId="0" borderId="0" xfId="0" applyFont="1" applyFill="1" applyBorder="1" applyAlignment="1" applyProtection="1">
      <alignment horizontal="left" vertical="top"/>
    </xf>
    <xf numFmtId="0" fontId="13" fillId="12" borderId="0" xfId="0" applyFont="1" applyFill="1" applyBorder="1" applyAlignment="1" applyProtection="1">
      <alignment horizontal="center" vertical="center" wrapText="1"/>
    </xf>
    <xf numFmtId="0" fontId="9" fillId="0" borderId="0" xfId="0" applyFont="1" applyAlignment="1" applyProtection="1"/>
    <xf numFmtId="0" fontId="9" fillId="0" borderId="0" xfId="0" applyFont="1" applyProtection="1"/>
    <xf numFmtId="0" fontId="59" fillId="0" borderId="2" xfId="0" applyFont="1" applyFill="1" applyBorder="1" applyAlignment="1" applyProtection="1">
      <alignment horizontal="left" vertical="center" wrapText="1"/>
    </xf>
    <xf numFmtId="0" fontId="9" fillId="0" borderId="0" xfId="0" applyFont="1" applyBorder="1" applyAlignment="1" applyProtection="1">
      <alignment vertical="top" wrapText="1"/>
    </xf>
    <xf numFmtId="0" fontId="16" fillId="0" borderId="0" xfId="0" applyFont="1" applyFill="1" applyAlignment="1" applyProtection="1">
      <alignment horizontal="left"/>
    </xf>
    <xf numFmtId="0" fontId="9" fillId="0" borderId="0" xfId="0" applyFont="1" applyAlignment="1" applyProtection="1">
      <alignment vertical="top"/>
    </xf>
    <xf numFmtId="0" fontId="58" fillId="0" borderId="2" xfId="0" applyNumberFormat="1" applyFont="1" applyFill="1" applyBorder="1" applyAlignment="1" applyProtection="1">
      <alignment horizontal="left" vertical="center" wrapText="1"/>
    </xf>
    <xf numFmtId="0" fontId="44" fillId="0" borderId="33" xfId="0" applyFont="1" applyBorder="1" applyAlignment="1">
      <alignment vertical="center" wrapText="1"/>
    </xf>
    <xf numFmtId="0" fontId="44" fillId="0" borderId="34" xfId="0" applyFont="1" applyBorder="1" applyAlignment="1">
      <alignment vertical="center"/>
    </xf>
    <xf numFmtId="0" fontId="88" fillId="0" borderId="34" xfId="0" applyFont="1" applyBorder="1" applyAlignment="1">
      <alignment horizontal="center" vertical="center" wrapText="1"/>
    </xf>
    <xf numFmtId="0" fontId="88" fillId="0" borderId="0" xfId="0" applyFont="1" applyAlignment="1">
      <alignment horizontal="center" vertical="center" wrapText="1"/>
    </xf>
    <xf numFmtId="0" fontId="88" fillId="0" borderId="35" xfId="0" applyFont="1" applyBorder="1" applyAlignment="1">
      <alignment horizontal="center" vertical="center" wrapText="1"/>
    </xf>
    <xf numFmtId="0" fontId="44" fillId="0" borderId="0" xfId="0" applyFont="1" applyAlignment="1">
      <alignment horizontal="center" vertical="center" wrapText="1"/>
    </xf>
    <xf numFmtId="0" fontId="58" fillId="0" borderId="2" xfId="0" applyFont="1" applyFill="1" applyBorder="1" applyAlignment="1" applyProtection="1">
      <alignment horizontal="left" vertical="center" wrapText="1"/>
    </xf>
    <xf numFmtId="0" fontId="58" fillId="5" borderId="0" xfId="0" applyFont="1" applyFill="1" applyAlignment="1" applyProtection="1">
      <alignment horizontal="left" vertical="center" wrapText="1"/>
    </xf>
    <xf numFmtId="0" fontId="8" fillId="11" borderId="0" xfId="0" applyFont="1" applyFill="1" applyAlignment="1" applyProtection="1">
      <alignment horizontal="left" vertical="center" wrapText="1"/>
    </xf>
    <xf numFmtId="0" fontId="43" fillId="0" borderId="0" xfId="0" applyFont="1" applyBorder="1" applyProtection="1"/>
    <xf numFmtId="0" fontId="16" fillId="11" borderId="0" xfId="0" applyFont="1" applyFill="1" applyBorder="1" applyAlignment="1" applyProtection="1">
      <alignment horizontal="left" vertical="center"/>
    </xf>
    <xf numFmtId="0" fontId="16" fillId="12" borderId="0" xfId="0" applyFont="1" applyFill="1" applyProtection="1"/>
    <xf numFmtId="0" fontId="26" fillId="0" borderId="0" xfId="0" applyFont="1" applyAlignment="1" applyProtection="1">
      <alignment horizontal="left" vertical="top"/>
    </xf>
    <xf numFmtId="0" fontId="43" fillId="12" borderId="0" xfId="0" applyFont="1" applyFill="1" applyBorder="1" applyAlignment="1" applyProtection="1">
      <alignment horizontal="left" vertical="top" wrapText="1"/>
    </xf>
    <xf numFmtId="0" fontId="43" fillId="12" borderId="0" xfId="0" applyFont="1" applyFill="1" applyAlignment="1" applyProtection="1">
      <alignment vertical="top" wrapText="1"/>
    </xf>
    <xf numFmtId="0" fontId="43" fillId="5" borderId="0" xfId="0" applyFont="1" applyFill="1" applyProtection="1"/>
    <xf numFmtId="0" fontId="94" fillId="0" borderId="0" xfId="4" quotePrefix="1" applyNumberFormat="1" applyFont="1" applyFill="1" applyBorder="1" applyAlignment="1" applyProtection="1">
      <alignment horizontal="left" vertical="top" wrapText="1"/>
    </xf>
    <xf numFmtId="0" fontId="9" fillId="0" borderId="0" xfId="8" applyFont="1" applyAlignment="1" applyProtection="1">
      <alignment horizontal="left" vertical="top"/>
    </xf>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0" fillId="0" borderId="0" xfId="2" applyAlignment="1" applyProtection="1"/>
    <xf numFmtId="0" fontId="9" fillId="0" borderId="0" xfId="10" applyProtection="1"/>
    <xf numFmtId="0" fontId="9" fillId="12" borderId="0" xfId="10" applyFill="1" applyProtection="1"/>
    <xf numFmtId="0" fontId="9" fillId="12" borderId="0" xfId="10" applyFont="1" applyFill="1" applyProtection="1"/>
    <xf numFmtId="0" fontId="64" fillId="12" borderId="0" xfId="10" applyFont="1" applyFill="1" applyProtection="1"/>
    <xf numFmtId="0" fontId="9" fillId="0" borderId="0" xfId="10" applyFont="1" applyAlignment="1" applyProtection="1">
      <alignment vertical="top" wrapText="1"/>
    </xf>
    <xf numFmtId="0" fontId="9" fillId="12" borderId="0" xfId="10" applyFill="1" applyAlignment="1" applyProtection="1">
      <alignment vertical="top"/>
    </xf>
    <xf numFmtId="0" fontId="9" fillId="0" borderId="0" xfId="10" applyAlignment="1" applyProtection="1">
      <alignment vertical="top"/>
    </xf>
    <xf numFmtId="0" fontId="9" fillId="12" borderId="0" xfId="10" applyFont="1" applyFill="1" applyAlignment="1" applyProtection="1">
      <alignment vertical="top"/>
    </xf>
    <xf numFmtId="0" fontId="9" fillId="0" borderId="0" xfId="10" applyFont="1" applyAlignment="1" applyProtection="1">
      <alignment vertical="top"/>
    </xf>
    <xf numFmtId="0" fontId="9" fillId="12" borderId="0" xfId="10" applyFill="1" applyBorder="1" applyProtection="1"/>
    <xf numFmtId="0" fontId="9" fillId="0" borderId="0" xfId="10" applyBorder="1" applyProtection="1"/>
    <xf numFmtId="0" fontId="88" fillId="10" borderId="2" xfId="0" applyNumberFormat="1" applyFont="1" applyFill="1" applyBorder="1" applyAlignment="1" applyProtection="1">
      <alignment horizontal="left" vertical="center" wrapText="1"/>
    </xf>
    <xf numFmtId="0" fontId="88" fillId="10" borderId="2" xfId="0" quotePrefix="1"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xf>
    <xf numFmtId="0" fontId="61" fillId="0" borderId="2" xfId="0" applyNumberFormat="1" applyFont="1" applyFill="1" applyBorder="1" applyAlignment="1" applyProtection="1">
      <alignment horizontal="left" vertical="center" wrapText="1"/>
    </xf>
    <xf numFmtId="0" fontId="61" fillId="0" borderId="2" xfId="0" applyFont="1" applyFill="1" applyBorder="1" applyAlignment="1" applyProtection="1">
      <alignment horizontal="left" vertical="center" wrapText="1"/>
    </xf>
    <xf numFmtId="0" fontId="96" fillId="0" borderId="2" xfId="0" applyFont="1" applyFill="1" applyBorder="1" applyAlignment="1" applyProtection="1">
      <alignment horizontal="left" vertical="center" wrapText="1"/>
    </xf>
    <xf numFmtId="0" fontId="91" fillId="0" borderId="2" xfId="0" applyFont="1" applyFill="1" applyBorder="1" applyAlignment="1" applyProtection="1">
      <alignment horizontal="left" vertical="center" wrapText="1"/>
    </xf>
    <xf numFmtId="0" fontId="91" fillId="0" borderId="2" xfId="0" applyNumberFormat="1" applyFont="1" applyFill="1" applyBorder="1" applyAlignment="1" applyProtection="1">
      <alignment horizontal="left" vertical="center" wrapText="1"/>
    </xf>
    <xf numFmtId="0" fontId="58" fillId="0" borderId="12" xfId="0" applyFont="1" applyFill="1" applyBorder="1" applyAlignment="1" applyProtection="1">
      <alignment horizontal="left" vertical="center" wrapText="1"/>
    </xf>
    <xf numFmtId="0" fontId="58" fillId="0" borderId="0" xfId="0" applyFont="1" applyFill="1" applyAlignment="1" applyProtection="1">
      <alignment horizontal="left" vertical="center" wrapText="1"/>
    </xf>
    <xf numFmtId="0" fontId="61" fillId="5" borderId="0" xfId="0" applyFont="1" applyFill="1" applyAlignment="1" applyProtection="1">
      <alignment horizontal="left" vertical="center" wrapText="1"/>
    </xf>
    <xf numFmtId="0" fontId="88" fillId="0" borderId="2" xfId="0" applyFont="1" applyFill="1" applyBorder="1" applyAlignment="1" applyProtection="1">
      <alignment horizontal="left" vertical="center" wrapText="1"/>
    </xf>
    <xf numFmtId="0" fontId="43" fillId="0" borderId="0" xfId="0" applyFont="1" applyBorder="1" applyAlignment="1" applyProtection="1">
      <alignment horizontal="left" vertical="center" wrapText="1"/>
    </xf>
    <xf numFmtId="0" fontId="15" fillId="12" borderId="0" xfId="0" applyFont="1" applyFill="1" applyBorder="1" applyAlignment="1" applyProtection="1">
      <alignment horizontal="left" vertical="center"/>
    </xf>
    <xf numFmtId="0" fontId="0" fillId="0" borderId="0" xfId="0" applyAlignment="1" applyProtection="1">
      <alignment vertical="center"/>
    </xf>
    <xf numFmtId="0" fontId="0" fillId="0" borderId="0" xfId="0" applyBorder="1" applyAlignment="1" applyProtection="1">
      <alignment vertical="center"/>
    </xf>
    <xf numFmtId="0" fontId="0" fillId="0" borderId="0" xfId="0" applyFill="1" applyAlignment="1" applyProtection="1">
      <alignment vertical="center"/>
    </xf>
    <xf numFmtId="0" fontId="0" fillId="0" borderId="0" xfId="0" applyFill="1" applyAlignment="1" applyProtection="1">
      <alignment vertical="center" wrapText="1"/>
    </xf>
    <xf numFmtId="0" fontId="9" fillId="0" borderId="0" xfId="0" applyFont="1" applyFill="1" applyAlignment="1" applyProtection="1">
      <alignment vertical="center" wrapText="1"/>
    </xf>
    <xf numFmtId="0" fontId="10" fillId="0" borderId="0" xfId="2" applyAlignment="1" applyProtection="1">
      <alignment vertical="center"/>
    </xf>
    <xf numFmtId="0" fontId="0" fillId="12" borderId="0" xfId="0" applyFill="1" applyAlignment="1" applyProtection="1">
      <alignment vertical="center"/>
    </xf>
    <xf numFmtId="0" fontId="12" fillId="12" borderId="0" xfId="0" applyFont="1" applyFill="1" applyBorder="1" applyAlignment="1" applyProtection="1">
      <alignment horizontal="center" vertical="center" wrapText="1"/>
    </xf>
    <xf numFmtId="0" fontId="22" fillId="0" borderId="0" xfId="2" applyFont="1" applyBorder="1" applyAlignment="1" applyProtection="1">
      <alignment vertical="center"/>
    </xf>
    <xf numFmtId="0" fontId="0" fillId="0" borderId="0" xfId="0" applyAlignment="1" applyProtection="1">
      <alignment vertical="top"/>
    </xf>
    <xf numFmtId="0" fontId="0" fillId="0" borderId="0" xfId="0" applyAlignment="1" applyProtection="1">
      <alignment vertical="center" wrapText="1"/>
    </xf>
    <xf numFmtId="0" fontId="9" fillId="0" borderId="0" xfId="8" applyFont="1" applyAlignment="1" applyProtection="1">
      <alignment vertical="center"/>
    </xf>
    <xf numFmtId="0" fontId="9" fillId="12" borderId="0" xfId="10" applyFill="1" applyAlignment="1" applyProtection="1">
      <alignment vertical="center"/>
    </xf>
    <xf numFmtId="0" fontId="9" fillId="12" borderId="0" xfId="10" applyFill="1" applyAlignment="1" applyProtection="1">
      <alignment vertical="center" wrapText="1"/>
    </xf>
    <xf numFmtId="0" fontId="64" fillId="12" borderId="0" xfId="8" applyFont="1" applyFill="1" applyAlignment="1" applyProtection="1">
      <alignment vertical="center" wrapText="1"/>
    </xf>
    <xf numFmtId="0" fontId="9" fillId="12" borderId="0" xfId="8" applyFont="1" applyFill="1" applyAlignment="1" applyProtection="1">
      <alignment vertical="center"/>
    </xf>
    <xf numFmtId="0" fontId="9" fillId="0" borderId="0" xfId="8" applyFont="1" applyFill="1" applyBorder="1" applyAlignment="1" applyProtection="1">
      <alignment horizontal="left" vertical="center" wrapText="1"/>
    </xf>
    <xf numFmtId="0" fontId="13" fillId="12" borderId="0" xfId="8" applyFont="1" applyFill="1" applyAlignment="1" applyProtection="1">
      <alignment vertical="center"/>
    </xf>
    <xf numFmtId="0" fontId="9" fillId="12" borderId="0" xfId="10" applyFont="1" applyFill="1" applyAlignment="1" applyProtection="1">
      <alignment vertical="center" wrapText="1"/>
    </xf>
    <xf numFmtId="0" fontId="40" fillId="12" borderId="0" xfId="10" applyFont="1" applyFill="1" applyAlignment="1" applyProtection="1">
      <alignment vertical="center"/>
    </xf>
    <xf numFmtId="0" fontId="9" fillId="12" borderId="0" xfId="10" applyFont="1" applyFill="1" applyAlignment="1" applyProtection="1">
      <alignment vertical="center"/>
    </xf>
    <xf numFmtId="0" fontId="44" fillId="12" borderId="0" xfId="10" applyFont="1" applyFill="1" applyAlignment="1" applyProtection="1">
      <alignment horizontal="left" vertical="center"/>
    </xf>
    <xf numFmtId="0" fontId="9" fillId="0" borderId="0" xfId="10" applyFont="1" applyAlignment="1" applyProtection="1">
      <alignment vertical="center"/>
    </xf>
    <xf numFmtId="0" fontId="9" fillId="0" borderId="0" xfId="10" applyFont="1" applyFill="1" applyBorder="1" applyAlignment="1" applyProtection="1">
      <alignment horizontal="left" vertical="center" wrapText="1"/>
    </xf>
    <xf numFmtId="0" fontId="9" fillId="9"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wrapText="1"/>
    </xf>
    <xf numFmtId="0" fontId="9" fillId="0" borderId="0" xfId="0" applyFont="1" applyBorder="1" applyAlignment="1" applyProtection="1">
      <alignment vertical="center"/>
    </xf>
    <xf numFmtId="0" fontId="16" fillId="0" borderId="0" xfId="0" applyFont="1" applyFill="1" applyBorder="1" applyAlignment="1" applyProtection="1">
      <alignment horizontal="center" vertical="center"/>
    </xf>
    <xf numFmtId="17" fontId="24" fillId="0" borderId="0" xfId="0" applyNumberFormat="1" applyFont="1" applyFill="1" applyBorder="1" applyAlignment="1" applyProtection="1">
      <alignment horizontal="left" vertical="center"/>
    </xf>
    <xf numFmtId="0" fontId="29" fillId="0" borderId="0" xfId="0" applyFont="1" applyFill="1" applyBorder="1" applyAlignment="1" applyProtection="1">
      <alignment horizontal="center" vertical="center"/>
    </xf>
    <xf numFmtId="0" fontId="29" fillId="0" borderId="0" xfId="0" applyFont="1" applyFill="1" applyBorder="1" applyAlignment="1" applyProtection="1">
      <alignment horizontal="left" vertical="center"/>
    </xf>
    <xf numFmtId="0" fontId="16" fillId="0" borderId="0" xfId="0" applyFont="1" applyFill="1" applyAlignment="1" applyProtection="1">
      <alignment vertical="center"/>
    </xf>
    <xf numFmtId="0" fontId="17" fillId="0" borderId="0"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5" fillId="0" borderId="0" xfId="0" applyFont="1" applyFill="1" applyBorder="1" applyAlignment="1" applyProtection="1">
      <alignment horizontal="left" vertical="center"/>
    </xf>
    <xf numFmtId="0" fontId="55"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17" fontId="15" fillId="0" borderId="0" xfId="0" applyNumberFormat="1" applyFont="1" applyFill="1" applyBorder="1" applyAlignment="1" applyProtection="1">
      <alignment horizontal="center" vertical="center"/>
    </xf>
    <xf numFmtId="17" fontId="13" fillId="0" borderId="0" xfId="0"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62" fillId="0" borderId="0" xfId="0" applyFont="1" applyFill="1" applyBorder="1" applyAlignment="1" applyProtection="1">
      <alignment horizontal="left" vertical="center" wrapText="1"/>
    </xf>
    <xf numFmtId="0" fontId="62" fillId="0" borderId="0" xfId="0" applyFont="1" applyFill="1" applyBorder="1" applyAlignment="1" applyProtection="1">
      <alignment horizontal="left" vertical="center"/>
    </xf>
    <xf numFmtId="0" fontId="63" fillId="0" borderId="0" xfId="0" applyFont="1" applyFill="1" applyAlignment="1" applyProtection="1">
      <alignment vertical="center"/>
    </xf>
    <xf numFmtId="0" fontId="8" fillId="0" borderId="0" xfId="0" applyFont="1" applyAlignment="1" applyProtection="1">
      <alignment horizontal="left" vertical="center"/>
    </xf>
    <xf numFmtId="0" fontId="13" fillId="13" borderId="0" xfId="0" applyFont="1" applyFill="1" applyBorder="1" applyAlignment="1" applyProtection="1">
      <alignment horizontal="center" vertical="center" wrapText="1"/>
    </xf>
    <xf numFmtId="0" fontId="13" fillId="0" borderId="0" xfId="0" applyFont="1" applyAlignment="1" applyProtection="1">
      <alignment horizontal="center" vertical="center" wrapText="1"/>
    </xf>
    <xf numFmtId="0" fontId="37" fillId="0" borderId="0" xfId="0" applyFont="1" applyAlignment="1" applyProtection="1">
      <alignment horizontal="center" vertical="center"/>
    </xf>
    <xf numFmtId="0" fontId="53" fillId="0" borderId="0" xfId="0" applyFont="1" applyAlignment="1" applyProtection="1">
      <alignment vertical="center"/>
    </xf>
    <xf numFmtId="0" fontId="9" fillId="0" borderId="0" xfId="0" applyFont="1" applyAlignment="1" applyProtection="1">
      <alignment horizontal="center" vertical="center"/>
    </xf>
    <xf numFmtId="0" fontId="13" fillId="0" borderId="0" xfId="0" applyFont="1" applyFill="1" applyBorder="1" applyAlignment="1" applyProtection="1">
      <alignment horizontal="center" vertical="center"/>
    </xf>
    <xf numFmtId="0" fontId="9" fillId="13" borderId="0" xfId="0" applyNumberFormat="1" applyFont="1" applyFill="1" applyBorder="1" applyAlignment="1" applyProtection="1">
      <alignment vertical="center"/>
    </xf>
    <xf numFmtId="0" fontId="14" fillId="0" borderId="0" xfId="0" applyNumberFormat="1" applyFont="1" applyFill="1" applyBorder="1" applyAlignment="1" applyProtection="1">
      <alignment vertical="center"/>
    </xf>
    <xf numFmtId="0" fontId="9" fillId="12" borderId="0" xfId="10" applyFont="1" applyFill="1" applyBorder="1" applyAlignment="1" applyProtection="1">
      <alignment horizontal="center" vertical="top" wrapText="1"/>
    </xf>
    <xf numFmtId="0" fontId="44" fillId="12" borderId="0" xfId="10" applyFont="1" applyFill="1" applyAlignment="1" applyProtection="1">
      <alignment horizontal="center" vertical="top"/>
    </xf>
    <xf numFmtId="0" fontId="9" fillId="12" borderId="0" xfId="10" quotePrefix="1" applyFont="1" applyFill="1" applyBorder="1" applyAlignment="1" applyProtection="1">
      <alignment horizontal="center" vertical="top" wrapText="1"/>
    </xf>
    <xf numFmtId="0" fontId="100" fillId="12" borderId="0" xfId="0" applyFont="1" applyFill="1" applyAlignment="1" applyProtection="1">
      <alignment vertical="top" wrapText="1"/>
    </xf>
    <xf numFmtId="0" fontId="48" fillId="0" borderId="0" xfId="0" quotePrefix="1" applyFont="1" applyFill="1" applyBorder="1" applyAlignment="1" applyProtection="1">
      <alignment horizontal="center" vertical="center" wrapText="1"/>
    </xf>
    <xf numFmtId="0" fontId="0" fillId="0" borderId="0" xfId="0" applyFill="1" applyProtection="1"/>
    <xf numFmtId="0" fontId="9" fillId="0" borderId="50" xfId="0" applyFont="1" applyFill="1" applyBorder="1" applyAlignment="1" applyProtection="1">
      <alignment vertical="top" wrapText="1"/>
    </xf>
    <xf numFmtId="0" fontId="9" fillId="0" borderId="51" xfId="0" applyFont="1" applyFill="1" applyBorder="1" applyAlignment="1" applyProtection="1">
      <alignment vertical="top" wrapText="1"/>
    </xf>
    <xf numFmtId="0" fontId="9" fillId="0" borderId="51" xfId="0" applyFont="1" applyBorder="1" applyAlignment="1" applyProtection="1">
      <alignment vertical="top" wrapText="1"/>
    </xf>
    <xf numFmtId="0" fontId="9" fillId="0" borderId="52" xfId="0" applyFont="1" applyBorder="1" applyAlignment="1" applyProtection="1">
      <alignment vertical="top" wrapText="1"/>
    </xf>
    <xf numFmtId="0" fontId="9" fillId="0" borderId="50" xfId="0" applyFont="1" applyBorder="1" applyAlignment="1" applyProtection="1">
      <alignment vertical="top" wrapText="1"/>
    </xf>
    <xf numFmtId="0" fontId="9" fillId="0" borderId="46" xfId="0" applyFont="1" applyBorder="1" applyAlignment="1" applyProtection="1">
      <alignment vertical="top" wrapText="1"/>
    </xf>
    <xf numFmtId="0" fontId="9" fillId="0" borderId="51" xfId="0" applyFont="1" applyBorder="1" applyAlignment="1" applyProtection="1">
      <alignment horizontal="left" vertical="top" wrapText="1"/>
    </xf>
    <xf numFmtId="0" fontId="47" fillId="17" borderId="57" xfId="7" applyNumberFormat="1" applyFont="1" applyFill="1" applyBorder="1" applyAlignment="1" applyProtection="1">
      <alignment horizontal="center" vertical="center" wrapText="1"/>
    </xf>
    <xf numFmtId="0" fontId="47" fillId="17" borderId="48" xfId="0" applyFont="1" applyFill="1" applyBorder="1" applyAlignment="1" applyProtection="1">
      <alignment horizontal="center" vertical="center" wrapText="1"/>
    </xf>
    <xf numFmtId="0" fontId="47" fillId="17" borderId="64" xfId="0" applyFont="1" applyFill="1" applyBorder="1" applyAlignment="1" applyProtection="1">
      <alignment horizontal="center" vertical="center" wrapText="1"/>
    </xf>
    <xf numFmtId="0" fontId="47" fillId="17" borderId="65" xfId="0" applyFont="1" applyFill="1" applyBorder="1" applyAlignment="1" applyProtection="1">
      <alignment horizontal="center" vertical="center" wrapText="1"/>
    </xf>
    <xf numFmtId="1" fontId="47" fillId="17" borderId="66" xfId="0" applyNumberFormat="1" applyFont="1" applyFill="1" applyBorder="1" applyAlignment="1" applyProtection="1">
      <alignment horizontal="center" vertical="center" wrapText="1"/>
    </xf>
    <xf numFmtId="0" fontId="47" fillId="17" borderId="66" xfId="0" applyFont="1" applyFill="1" applyBorder="1" applyAlignment="1" applyProtection="1">
      <alignment horizontal="center" vertical="center" wrapText="1"/>
    </xf>
    <xf numFmtId="0" fontId="47" fillId="17" borderId="67" xfId="0" applyFont="1" applyFill="1" applyBorder="1" applyAlignment="1" applyProtection="1">
      <alignment horizontal="center" vertical="center" wrapText="1"/>
    </xf>
    <xf numFmtId="0" fontId="9" fillId="0" borderId="47" xfId="0" applyFont="1" applyFill="1" applyBorder="1" applyAlignment="1" applyProtection="1">
      <alignment vertical="top" wrapText="1"/>
    </xf>
    <xf numFmtId="0" fontId="9" fillId="0" borderId="48" xfId="0" applyFont="1" applyBorder="1" applyAlignment="1" applyProtection="1">
      <alignment vertical="top" wrapText="1"/>
    </xf>
    <xf numFmtId="0" fontId="9" fillId="0" borderId="47" xfId="0" applyFont="1" applyBorder="1" applyAlignment="1" applyProtection="1">
      <alignment vertical="top" wrapText="1"/>
    </xf>
    <xf numFmtId="0" fontId="9" fillId="0" borderId="47" xfId="0" applyNumberFormat="1" applyFont="1" applyFill="1" applyBorder="1" applyAlignment="1" applyProtection="1">
      <alignment horizontal="left" vertical="top" wrapText="1"/>
    </xf>
    <xf numFmtId="0" fontId="9" fillId="0" borderId="48" xfId="0" applyNumberFormat="1" applyFont="1" applyFill="1" applyBorder="1" applyAlignment="1" applyProtection="1">
      <alignment horizontal="left" vertical="top" wrapText="1"/>
    </xf>
    <xf numFmtId="0" fontId="9" fillId="12" borderId="47" xfId="0" applyFont="1" applyFill="1" applyBorder="1" applyAlignment="1" applyProtection="1">
      <alignment horizontal="left" vertical="top" wrapText="1"/>
    </xf>
    <xf numFmtId="0" fontId="9" fillId="12" borderId="48" xfId="0" applyFont="1" applyFill="1" applyBorder="1" applyAlignment="1" applyProtection="1">
      <alignment horizontal="left" vertical="top" wrapText="1"/>
    </xf>
    <xf numFmtId="0" fontId="43" fillId="12" borderId="0" xfId="0" applyFont="1" applyFill="1" applyBorder="1" applyAlignment="1" applyProtection="1">
      <alignment vertical="top" wrapText="1"/>
    </xf>
    <xf numFmtId="0" fontId="9" fillId="12" borderId="50" xfId="0" applyFont="1" applyFill="1" applyBorder="1" applyAlignment="1" applyProtection="1">
      <alignment horizontal="left" vertical="top" wrapText="1"/>
    </xf>
    <xf numFmtId="0" fontId="9" fillId="12" borderId="50" xfId="0" applyFont="1" applyFill="1" applyBorder="1" applyAlignment="1" applyProtection="1">
      <alignment horizontal="center" vertical="top" wrapText="1"/>
    </xf>
    <xf numFmtId="0" fontId="9" fillId="12" borderId="52" xfId="0" applyFont="1" applyFill="1" applyBorder="1" applyAlignment="1" applyProtection="1">
      <alignment horizontal="left" vertical="top" wrapText="1"/>
    </xf>
    <xf numFmtId="0" fontId="9" fillId="12" borderId="52" xfId="0" applyFont="1" applyFill="1" applyBorder="1" applyAlignment="1" applyProtection="1">
      <alignment horizontal="center" vertical="top" wrapText="1"/>
    </xf>
    <xf numFmtId="0" fontId="9" fillId="12" borderId="51" xfId="0" applyFont="1" applyFill="1" applyBorder="1" applyAlignment="1" applyProtection="1">
      <alignment horizontal="left" vertical="top" wrapText="1"/>
    </xf>
    <xf numFmtId="0" fontId="9" fillId="12" borderId="51" xfId="0" applyFont="1" applyFill="1" applyBorder="1" applyAlignment="1" applyProtection="1">
      <alignment horizontal="center" vertical="top" wrapText="1"/>
    </xf>
    <xf numFmtId="0" fontId="60" fillId="12" borderId="51" xfId="0" applyFont="1" applyFill="1" applyBorder="1" applyAlignment="1" applyProtection="1">
      <alignment horizontal="left" vertical="top" wrapText="1"/>
    </xf>
    <xf numFmtId="0" fontId="9" fillId="0" borderId="51" xfId="0" applyFont="1" applyFill="1" applyBorder="1" applyAlignment="1" applyProtection="1">
      <alignment horizontal="left" vertical="top" wrapText="1"/>
    </xf>
    <xf numFmtId="0" fontId="9" fillId="12" borderId="68" xfId="0" applyFont="1" applyFill="1" applyBorder="1" applyAlignment="1" applyProtection="1">
      <alignment horizontal="left" vertical="top" wrapText="1"/>
    </xf>
    <xf numFmtId="0" fontId="9" fillId="12" borderId="53" xfId="0" applyFont="1" applyFill="1" applyBorder="1" applyAlignment="1" applyProtection="1">
      <alignment horizontal="left" vertical="top" wrapText="1"/>
    </xf>
    <xf numFmtId="0" fontId="9" fillId="12" borderId="69" xfId="0" applyFont="1" applyFill="1" applyBorder="1" applyAlignment="1" applyProtection="1">
      <alignment horizontal="left" vertical="top" wrapText="1"/>
    </xf>
    <xf numFmtId="0" fontId="9" fillId="12" borderId="71" xfId="0" applyFont="1" applyFill="1" applyBorder="1" applyAlignment="1" applyProtection="1">
      <alignment horizontal="left" vertical="top" wrapText="1"/>
    </xf>
    <xf numFmtId="0" fontId="9" fillId="12" borderId="70" xfId="0" applyFont="1" applyFill="1" applyBorder="1" applyAlignment="1" applyProtection="1">
      <alignment horizontal="left" vertical="top" wrapText="1"/>
    </xf>
    <xf numFmtId="0" fontId="9" fillId="12" borderId="53" xfId="0" applyFont="1" applyFill="1" applyBorder="1" applyAlignment="1" applyProtection="1">
      <alignment horizontal="center" vertical="top" wrapText="1"/>
    </xf>
    <xf numFmtId="0" fontId="9" fillId="12" borderId="69" xfId="0" applyFont="1" applyFill="1" applyBorder="1" applyAlignment="1" applyProtection="1">
      <alignment horizontal="center" vertical="top" wrapText="1"/>
    </xf>
    <xf numFmtId="0" fontId="9" fillId="12" borderId="71" xfId="0" applyFont="1" applyFill="1" applyBorder="1" applyAlignment="1" applyProtection="1">
      <alignment horizontal="center" vertical="top" wrapText="1"/>
    </xf>
    <xf numFmtId="0" fontId="9" fillId="12" borderId="70" xfId="0" applyFont="1" applyFill="1" applyBorder="1" applyAlignment="1" applyProtection="1">
      <alignment horizontal="center" vertical="top" wrapText="1"/>
    </xf>
    <xf numFmtId="0" fontId="9" fillId="0" borderId="53" xfId="0" applyFont="1" applyFill="1" applyBorder="1" applyAlignment="1" applyProtection="1">
      <alignment horizontal="left" vertical="top" wrapText="1"/>
    </xf>
    <xf numFmtId="0" fontId="9" fillId="12" borderId="72" xfId="0" applyFont="1" applyFill="1" applyBorder="1" applyAlignment="1" applyProtection="1">
      <alignment horizontal="left" vertical="top" wrapText="1"/>
    </xf>
    <xf numFmtId="0" fontId="9" fillId="0" borderId="51" xfId="0" applyFont="1" applyFill="1" applyBorder="1" applyAlignment="1" applyProtection="1">
      <alignment horizontal="center" vertical="top" wrapText="1"/>
    </xf>
    <xf numFmtId="0" fontId="9" fillId="12" borderId="49" xfId="0" applyFont="1" applyFill="1" applyBorder="1" applyAlignment="1" applyProtection="1">
      <alignment horizontal="left" vertical="top" wrapText="1"/>
    </xf>
    <xf numFmtId="0" fontId="9" fillId="12" borderId="49" xfId="0" applyFont="1" applyFill="1" applyBorder="1" applyAlignment="1" applyProtection="1">
      <alignment horizontal="center" vertical="top" wrapText="1"/>
    </xf>
    <xf numFmtId="0" fontId="43" fillId="12" borderId="72" xfId="0" applyFont="1" applyFill="1" applyBorder="1" applyAlignment="1" applyProtection="1">
      <alignment horizontal="left" vertical="top" wrapText="1"/>
    </xf>
    <xf numFmtId="0" fontId="43" fillId="12" borderId="69" xfId="0" applyFont="1" applyFill="1" applyBorder="1" applyAlignment="1" applyProtection="1">
      <alignment horizontal="center" vertical="top" wrapText="1"/>
    </xf>
    <xf numFmtId="0" fontId="43" fillId="12" borderId="69" xfId="0" applyFont="1" applyFill="1" applyBorder="1" applyAlignment="1" applyProtection="1">
      <alignment horizontal="left" vertical="top" wrapText="1"/>
    </xf>
    <xf numFmtId="0" fontId="9" fillId="12" borderId="42" xfId="0" applyFont="1" applyFill="1" applyBorder="1" applyAlignment="1" applyProtection="1">
      <alignment horizontal="left" vertical="top" wrapText="1"/>
    </xf>
    <xf numFmtId="0" fontId="9" fillId="12" borderId="42" xfId="0" applyFont="1" applyFill="1" applyBorder="1" applyAlignment="1" applyProtection="1">
      <alignment horizontal="center" vertical="top" wrapText="1"/>
    </xf>
    <xf numFmtId="0" fontId="9" fillId="12" borderId="48" xfId="0" applyFont="1" applyFill="1" applyBorder="1" applyAlignment="1" applyProtection="1">
      <alignment horizontal="center" vertical="top" wrapText="1"/>
    </xf>
    <xf numFmtId="0" fontId="97" fillId="0" borderId="0" xfId="0" applyFont="1" applyFill="1" applyAlignment="1" applyProtection="1">
      <alignment vertical="center"/>
    </xf>
    <xf numFmtId="0" fontId="105" fillId="0" borderId="0" xfId="0" applyFont="1" applyAlignment="1" applyProtection="1">
      <alignment horizontal="center" vertical="center" wrapText="1"/>
    </xf>
    <xf numFmtId="0" fontId="0" fillId="0" borderId="0" xfId="0" applyBorder="1" applyAlignment="1" applyProtection="1">
      <alignment horizontal="left" vertical="top" wrapText="1"/>
    </xf>
    <xf numFmtId="0" fontId="9" fillId="0" borderId="77" xfId="0" applyFont="1" applyFill="1" applyBorder="1" applyAlignment="1" applyProtection="1">
      <alignment horizontal="left" vertical="top" wrapText="1"/>
    </xf>
    <xf numFmtId="0" fontId="9" fillId="4" borderId="77" xfId="0" applyFont="1" applyFill="1" applyBorder="1" applyAlignment="1" applyProtection="1">
      <alignment horizontal="center" vertical="top" wrapText="1"/>
      <protection locked="0"/>
    </xf>
    <xf numFmtId="0" fontId="0" fillId="0" borderId="0" xfId="0" applyAlignment="1" applyProtection="1">
      <alignment horizontal="justify" vertical="center"/>
    </xf>
    <xf numFmtId="0" fontId="13" fillId="5" borderId="0" xfId="0" applyFont="1" applyFill="1" applyBorder="1" applyAlignment="1" applyProtection="1">
      <alignment horizontal="justify" vertical="center" wrapText="1"/>
    </xf>
    <xf numFmtId="0" fontId="13" fillId="5" borderId="0" xfId="0" applyFont="1" applyFill="1" applyAlignment="1" applyProtection="1">
      <alignment horizontal="justify" vertical="center" wrapText="1"/>
    </xf>
    <xf numFmtId="0" fontId="9" fillId="5" borderId="0" xfId="0" applyFont="1" applyFill="1" applyAlignment="1" applyProtection="1">
      <alignment horizontal="justify" vertical="center" wrapText="1"/>
    </xf>
    <xf numFmtId="0" fontId="0" fillId="13" borderId="0" xfId="0" applyFill="1" applyBorder="1" applyProtection="1"/>
    <xf numFmtId="0" fontId="70" fillId="12" borderId="0" xfId="0" applyFont="1" applyFill="1" applyBorder="1" applyAlignment="1" applyProtection="1">
      <alignment horizontal="left" vertical="center"/>
    </xf>
    <xf numFmtId="0" fontId="14" fillId="4" borderId="78" xfId="0" applyFont="1" applyFill="1" applyBorder="1" applyAlignment="1" applyProtection="1">
      <alignment horizontal="left" vertical="top" wrapText="1"/>
      <protection locked="0"/>
    </xf>
    <xf numFmtId="0" fontId="14" fillId="0" borderId="76" xfId="4" quotePrefix="1" applyNumberFormat="1" applyFont="1" applyBorder="1" applyAlignment="1" applyProtection="1">
      <alignment vertical="center" wrapText="1"/>
    </xf>
    <xf numFmtId="0" fontId="31" fillId="4" borderId="78" xfId="0" applyFont="1" applyFill="1" applyBorder="1" applyAlignment="1" applyProtection="1">
      <alignment horizontal="left" vertical="top" wrapText="1"/>
      <protection locked="0"/>
    </xf>
    <xf numFmtId="0" fontId="14" fillId="0" borderId="0" xfId="0" applyFont="1" applyBorder="1" applyAlignment="1" applyProtection="1">
      <alignment horizontal="left"/>
    </xf>
    <xf numFmtId="0" fontId="64" fillId="0" borderId="0" xfId="0" applyFont="1" applyBorder="1" applyAlignment="1" applyProtection="1">
      <alignment horizontal="left"/>
    </xf>
    <xf numFmtId="0" fontId="13" fillId="13" borderId="40" xfId="0" applyFont="1" applyFill="1" applyBorder="1" applyAlignment="1" applyProtection="1">
      <alignment vertical="top" wrapText="1"/>
    </xf>
    <xf numFmtId="0" fontId="9" fillId="13" borderId="44" xfId="0" applyFont="1" applyFill="1" applyBorder="1" applyAlignment="1" applyProtection="1">
      <alignment vertical="top" wrapText="1"/>
    </xf>
    <xf numFmtId="0" fontId="47" fillId="17" borderId="84" xfId="0" applyFont="1" applyFill="1" applyBorder="1" applyAlignment="1" applyProtection="1">
      <alignment horizontal="center" vertical="center"/>
    </xf>
    <xf numFmtId="0" fontId="9" fillId="4" borderId="83" xfId="0" applyFont="1" applyFill="1" applyBorder="1" applyAlignment="1" applyProtection="1">
      <alignment horizontal="center" vertical="top" wrapText="1"/>
      <protection locked="0"/>
    </xf>
    <xf numFmtId="0" fontId="9" fillId="2" borderId="83" xfId="0" applyFont="1" applyFill="1" applyBorder="1" applyAlignment="1" applyProtection="1">
      <alignment vertical="top" wrapText="1"/>
    </xf>
    <xf numFmtId="0" fontId="9" fillId="4" borderId="40" xfId="0" applyFont="1" applyFill="1" applyBorder="1" applyAlignment="1" applyProtection="1">
      <alignment horizontal="center" vertical="top" wrapText="1"/>
      <protection locked="0"/>
    </xf>
    <xf numFmtId="0" fontId="9" fillId="4" borderId="44" xfId="0" applyFont="1" applyFill="1" applyBorder="1" applyAlignment="1" applyProtection="1">
      <alignment vertical="top" wrapText="1"/>
      <protection locked="0"/>
    </xf>
    <xf numFmtId="0" fontId="14" fillId="13" borderId="44" xfId="0" applyFont="1" applyFill="1" applyBorder="1" applyAlignment="1" applyProtection="1">
      <alignment vertical="top" wrapText="1"/>
    </xf>
    <xf numFmtId="0" fontId="21" fillId="0" borderId="44" xfId="0" applyFont="1" applyBorder="1" applyAlignment="1" applyProtection="1">
      <alignment horizontal="left" vertical="top" wrapText="1"/>
    </xf>
    <xf numFmtId="0" fontId="14" fillId="13" borderId="44" xfId="0" applyFont="1" applyFill="1" applyBorder="1" applyAlignment="1" applyProtection="1">
      <alignment horizontal="center" vertical="top" wrapText="1"/>
    </xf>
    <xf numFmtId="0" fontId="9" fillId="13" borderId="12" xfId="0" applyFont="1" applyFill="1" applyBorder="1" applyAlignment="1" applyProtection="1">
      <alignment vertical="top" wrapText="1"/>
    </xf>
    <xf numFmtId="0" fontId="9" fillId="13" borderId="40" xfId="0" applyFont="1" applyFill="1" applyBorder="1" applyAlignment="1" applyProtection="1">
      <alignment vertical="top" wrapText="1"/>
    </xf>
    <xf numFmtId="0" fontId="14" fillId="13" borderId="40" xfId="0" applyFont="1" applyFill="1" applyBorder="1" applyAlignment="1" applyProtection="1">
      <alignment vertical="top" wrapText="1"/>
    </xf>
    <xf numFmtId="0" fontId="9" fillId="4" borderId="40" xfId="0" applyFont="1" applyFill="1" applyBorder="1" applyAlignment="1" applyProtection="1">
      <alignment vertical="top" wrapText="1"/>
      <protection locked="0"/>
    </xf>
    <xf numFmtId="0" fontId="9" fillId="0" borderId="86" xfId="0" applyFont="1" applyBorder="1" applyAlignment="1" applyProtection="1">
      <alignment vertical="top" wrapText="1"/>
    </xf>
    <xf numFmtId="0" fontId="13" fillId="0" borderId="86" xfId="0" applyFont="1" applyBorder="1" applyAlignment="1" applyProtection="1">
      <alignment vertical="top" wrapText="1"/>
    </xf>
    <xf numFmtId="0" fontId="9" fillId="0" borderId="87" xfId="0" applyFont="1" applyBorder="1" applyAlignment="1" applyProtection="1">
      <alignment vertical="top" wrapText="1"/>
    </xf>
    <xf numFmtId="0" fontId="13" fillId="0" borderId="87" xfId="0" applyFont="1" applyBorder="1" applyAlignment="1" applyProtection="1">
      <alignment vertical="top" wrapText="1"/>
    </xf>
    <xf numFmtId="0" fontId="9" fillId="0" borderId="88" xfId="0" applyFont="1" applyBorder="1" applyAlignment="1" applyProtection="1">
      <alignment vertical="top" wrapText="1"/>
    </xf>
    <xf numFmtId="0" fontId="13" fillId="0" borderId="88" xfId="0" applyFont="1" applyBorder="1" applyAlignment="1" applyProtection="1">
      <alignment vertical="top" wrapText="1"/>
    </xf>
    <xf numFmtId="0" fontId="13" fillId="0" borderId="86" xfId="0" applyFont="1" applyFill="1" applyBorder="1" applyAlignment="1" applyProtection="1">
      <alignment vertical="top" wrapText="1"/>
    </xf>
    <xf numFmtId="0" fontId="13" fillId="0" borderId="86" xfId="0" applyFont="1" applyFill="1" applyBorder="1" applyAlignment="1" applyProtection="1">
      <alignment horizontal="left" vertical="top" wrapText="1"/>
    </xf>
    <xf numFmtId="0" fontId="12" fillId="0" borderId="86" xfId="0" applyFont="1" applyBorder="1" applyAlignment="1" applyProtection="1">
      <alignment horizontal="center" vertical="center" wrapText="1"/>
    </xf>
    <xf numFmtId="0" fontId="9" fillId="4" borderId="86" xfId="0" applyFont="1" applyFill="1" applyBorder="1" applyAlignment="1" applyProtection="1">
      <alignment horizontal="center" vertical="top" wrapText="1"/>
      <protection locked="0"/>
    </xf>
    <xf numFmtId="0" fontId="12" fillId="0" borderId="87" xfId="0" applyFont="1" applyFill="1" applyBorder="1" applyAlignment="1" applyProtection="1">
      <alignment horizontal="left" vertical="top" wrapText="1"/>
    </xf>
    <xf numFmtId="0" fontId="12" fillId="0" borderId="87" xfId="0" applyFont="1" applyFill="1" applyBorder="1" applyAlignment="1" applyProtection="1">
      <alignment vertical="top" wrapText="1"/>
    </xf>
    <xf numFmtId="0" fontId="38" fillId="0" borderId="87" xfId="0" applyFont="1" applyBorder="1" applyAlignment="1" applyProtection="1">
      <alignment vertical="top" wrapText="1"/>
    </xf>
    <xf numFmtId="0" fontId="28" fillId="0" borderId="87" xfId="0" applyFont="1" applyFill="1" applyBorder="1" applyAlignment="1" applyProtection="1">
      <alignment horizontal="center" vertical="top" wrapText="1"/>
    </xf>
    <xf numFmtId="0" fontId="33" fillId="0" borderId="87" xfId="0" applyFont="1" applyBorder="1" applyAlignment="1" applyProtection="1">
      <alignment horizontal="center" vertical="top" wrapText="1"/>
    </xf>
    <xf numFmtId="0" fontId="28" fillId="0" borderId="87" xfId="0" applyFont="1" applyBorder="1" applyAlignment="1" applyProtection="1">
      <alignment horizontal="center" vertical="top" wrapText="1"/>
    </xf>
    <xf numFmtId="0" fontId="12" fillId="0" borderId="87" xfId="0" applyFont="1" applyFill="1" applyBorder="1" applyAlignment="1" applyProtection="1">
      <alignment horizontal="center" vertical="top" wrapText="1"/>
    </xf>
    <xf numFmtId="0" fontId="12" fillId="0" borderId="87" xfId="0" applyFont="1" applyBorder="1" applyAlignment="1" applyProtection="1">
      <alignment horizontal="center" vertical="top" wrapText="1"/>
    </xf>
    <xf numFmtId="0" fontId="12" fillId="0" borderId="87" xfId="0" applyFont="1" applyBorder="1" applyAlignment="1" applyProtection="1">
      <alignment vertical="top" wrapText="1"/>
    </xf>
    <xf numFmtId="0" fontId="33" fillId="0" borderId="87" xfId="0" applyFont="1" applyFill="1" applyBorder="1" applyAlignment="1" applyProtection="1">
      <alignment horizontal="center" vertical="top" wrapText="1"/>
    </xf>
    <xf numFmtId="0" fontId="12" fillId="0" borderId="89" xfId="0" applyFont="1" applyFill="1" applyBorder="1" applyAlignment="1" applyProtection="1">
      <alignment vertical="top" wrapText="1"/>
    </xf>
    <xf numFmtId="0" fontId="13" fillId="0" borderId="87" xfId="0" applyFont="1" applyFill="1" applyBorder="1" applyAlignment="1" applyProtection="1">
      <alignment vertical="top" wrapText="1"/>
    </xf>
    <xf numFmtId="0" fontId="13" fillId="0" borderId="87" xfId="0" applyFont="1" applyFill="1" applyBorder="1" applyAlignment="1" applyProtection="1">
      <alignment horizontal="left" vertical="top" wrapText="1"/>
    </xf>
    <xf numFmtId="0" fontId="14" fillId="0" borderId="87" xfId="0" applyFont="1" applyFill="1" applyBorder="1" applyAlignment="1" applyProtection="1">
      <alignment vertical="top" wrapText="1"/>
    </xf>
    <xf numFmtId="0" fontId="14" fillId="4" borderId="87" xfId="0" applyFont="1" applyFill="1" applyBorder="1" applyAlignment="1" applyProtection="1">
      <alignment horizontal="left" vertical="top" wrapText="1"/>
      <protection locked="0"/>
    </xf>
    <xf numFmtId="0" fontId="67" fillId="0" borderId="87" xfId="0" applyFont="1" applyFill="1" applyBorder="1" applyAlignment="1" applyProtection="1">
      <alignment vertical="top" wrapText="1"/>
    </xf>
    <xf numFmtId="0" fontId="0" fillId="0" borderId="87" xfId="0" applyBorder="1" applyProtection="1"/>
    <xf numFmtId="0" fontId="12" fillId="0" borderId="88" xfId="0" applyFont="1" applyFill="1" applyBorder="1" applyAlignment="1" applyProtection="1">
      <alignment vertical="top" wrapText="1"/>
    </xf>
    <xf numFmtId="0" fontId="38" fillId="0" borderId="88" xfId="0" applyFont="1" applyBorder="1" applyAlignment="1" applyProtection="1">
      <alignment vertical="top" wrapText="1"/>
    </xf>
    <xf numFmtId="0" fontId="12" fillId="0" borderId="88" xfId="0" applyFont="1" applyFill="1" applyBorder="1" applyAlignment="1" applyProtection="1">
      <alignment horizontal="left" vertical="top" wrapText="1"/>
    </xf>
    <xf numFmtId="0" fontId="28" fillId="0" borderId="88" xfId="0" applyFont="1" applyFill="1" applyBorder="1" applyAlignment="1" applyProtection="1">
      <alignment horizontal="center" vertical="top" wrapText="1"/>
    </xf>
    <xf numFmtId="0" fontId="28" fillId="0" borderId="88" xfId="0" applyFont="1" applyBorder="1" applyAlignment="1" applyProtection="1">
      <alignment horizontal="center" vertical="top" wrapText="1"/>
    </xf>
    <xf numFmtId="0" fontId="80" fillId="0" borderId="74" xfId="0" applyFont="1" applyFill="1" applyBorder="1" applyAlignment="1" applyProtection="1">
      <alignment horizontal="center" vertical="top" wrapText="1"/>
    </xf>
    <xf numFmtId="0" fontId="80" fillId="0" borderId="74" xfId="0" applyFont="1" applyBorder="1" applyAlignment="1" applyProtection="1">
      <alignment horizontal="center" vertical="top" wrapText="1"/>
    </xf>
    <xf numFmtId="0" fontId="80" fillId="0" borderId="74" xfId="0" applyFont="1" applyFill="1" applyBorder="1" applyAlignment="1" applyProtection="1">
      <alignment horizontal="left" vertical="top" wrapText="1"/>
    </xf>
    <xf numFmtId="0" fontId="80" fillId="0" borderId="74" xfId="0" applyFont="1" applyBorder="1" applyAlignment="1" applyProtection="1">
      <alignment horizontal="left" vertical="top" wrapText="1"/>
    </xf>
    <xf numFmtId="0" fontId="0" fillId="0" borderId="77" xfId="0" applyBorder="1" applyAlignment="1" applyProtection="1">
      <alignment vertical="top" wrapText="1"/>
    </xf>
    <xf numFmtId="0" fontId="9" fillId="0" borderId="77" xfId="0" applyFont="1" applyFill="1" applyBorder="1" applyAlignment="1" applyProtection="1">
      <alignment vertical="top" wrapText="1"/>
    </xf>
    <xf numFmtId="0" fontId="14" fillId="4" borderId="77" xfId="0" applyFont="1" applyFill="1" applyBorder="1" applyAlignment="1" applyProtection="1">
      <alignment horizontal="left" vertical="top" wrapText="1"/>
      <protection locked="0"/>
    </xf>
    <xf numFmtId="0" fontId="0" fillId="4" borderId="77" xfId="0" applyFill="1" applyBorder="1" applyAlignment="1" applyProtection="1">
      <alignment horizontal="left" vertical="top" wrapText="1"/>
      <protection locked="0"/>
    </xf>
    <xf numFmtId="0" fontId="9" fillId="0" borderId="77" xfId="0" applyFont="1" applyBorder="1" applyAlignment="1" applyProtection="1">
      <alignment vertical="top" wrapText="1"/>
    </xf>
    <xf numFmtId="0" fontId="9" fillId="0" borderId="80" xfId="0" applyFont="1" applyBorder="1" applyAlignment="1" applyProtection="1">
      <alignment vertical="top" wrapText="1"/>
    </xf>
    <xf numFmtId="0" fontId="9" fillId="0" borderId="80" xfId="0" applyFont="1" applyFill="1" applyBorder="1" applyAlignment="1" applyProtection="1">
      <alignment vertical="top" wrapText="1"/>
    </xf>
    <xf numFmtId="0" fontId="14" fillId="4" borderId="80" xfId="0" applyFont="1" applyFill="1" applyBorder="1" applyAlignment="1" applyProtection="1">
      <alignment horizontal="left" vertical="top" wrapText="1"/>
      <protection locked="0"/>
    </xf>
    <xf numFmtId="0" fontId="0" fillId="4" borderId="80" xfId="0" applyFill="1" applyBorder="1" applyAlignment="1" applyProtection="1">
      <alignment horizontal="left" vertical="top" wrapText="1"/>
      <protection locked="0"/>
    </xf>
    <xf numFmtId="0" fontId="14" fillId="0" borderId="0" xfId="0" applyFont="1" applyBorder="1" applyAlignment="1" applyProtection="1">
      <alignment horizontal="justify" vertical="top"/>
    </xf>
    <xf numFmtId="0" fontId="14" fillId="0" borderId="0" xfId="0" applyFont="1" applyBorder="1" applyAlignment="1" applyProtection="1">
      <alignment horizontal="justify" vertical="top" wrapText="1"/>
    </xf>
    <xf numFmtId="0" fontId="14" fillId="0" borderId="0" xfId="0" applyFont="1" applyFill="1" applyBorder="1" applyProtection="1"/>
    <xf numFmtId="0" fontId="9" fillId="0" borderId="91" xfId="5" applyFont="1" applyBorder="1" applyAlignment="1" applyProtection="1">
      <alignment horizontal="left" vertical="top" wrapText="1"/>
    </xf>
    <xf numFmtId="0" fontId="9" fillId="0" borderId="83" xfId="5" applyFont="1" applyBorder="1" applyAlignment="1" applyProtection="1">
      <alignment vertical="top" wrapText="1"/>
    </xf>
    <xf numFmtId="0" fontId="9" fillId="0" borderId="92" xfId="5" applyFont="1" applyBorder="1" applyAlignment="1" applyProtection="1">
      <alignment vertical="top"/>
    </xf>
    <xf numFmtId="0" fontId="9" fillId="0" borderId="39" xfId="5" applyFont="1" applyBorder="1" applyAlignment="1" applyProtection="1">
      <alignment vertical="top"/>
    </xf>
    <xf numFmtId="0" fontId="9" fillId="0" borderId="40" xfId="5" applyFont="1" applyBorder="1" applyAlignment="1" applyProtection="1">
      <alignment vertical="top"/>
    </xf>
    <xf numFmtId="0" fontId="14" fillId="0" borderId="41" xfId="5" applyFont="1" applyFill="1" applyBorder="1" applyAlignment="1" applyProtection="1">
      <alignment vertical="top"/>
    </xf>
    <xf numFmtId="0" fontId="14" fillId="0" borderId="41" xfId="5" applyFont="1" applyBorder="1" applyAlignment="1" applyProtection="1">
      <alignment vertical="top"/>
    </xf>
    <xf numFmtId="0" fontId="14" fillId="0" borderId="39" xfId="5" applyFont="1" applyBorder="1" applyAlignment="1" applyProtection="1">
      <alignment vertical="top"/>
    </xf>
    <xf numFmtId="0" fontId="9" fillId="0" borderId="40" xfId="5" applyFont="1" applyBorder="1" applyAlignment="1" applyProtection="1">
      <alignment vertical="top" wrapText="1"/>
    </xf>
    <xf numFmtId="0" fontId="65" fillId="0" borderId="44" xfId="5" applyFont="1" applyBorder="1" applyAlignment="1" applyProtection="1">
      <alignment vertical="top" wrapText="1"/>
    </xf>
    <xf numFmtId="0" fontId="9" fillId="0" borderId="46" xfId="5" applyFont="1" applyBorder="1" applyAlignment="1" applyProtection="1">
      <alignment vertical="top"/>
    </xf>
    <xf numFmtId="0" fontId="14" fillId="0" borderId="0" xfId="0" applyFont="1" applyBorder="1" applyProtection="1"/>
    <xf numFmtId="0" fontId="9" fillId="0" borderId="82" xfId="5" applyFont="1" applyBorder="1" applyAlignment="1" applyProtection="1">
      <alignment vertical="top" wrapText="1"/>
    </xf>
    <xf numFmtId="0" fontId="65" fillId="0" borderId="0" xfId="5" applyFont="1" applyBorder="1" applyAlignment="1" applyProtection="1">
      <alignment vertical="top" wrapText="1"/>
    </xf>
    <xf numFmtId="0" fontId="14" fillId="0" borderId="0" xfId="5" applyFont="1" applyBorder="1" applyAlignment="1" applyProtection="1">
      <alignment vertical="top" wrapText="1"/>
    </xf>
    <xf numFmtId="0" fontId="9" fillId="4" borderId="96" xfId="0" applyFont="1" applyFill="1" applyBorder="1" applyAlignment="1" applyProtection="1">
      <alignment horizontal="center" vertical="center"/>
      <protection locked="0"/>
    </xf>
    <xf numFmtId="0" fontId="9" fillId="0" borderId="47" xfId="5" applyFont="1" applyBorder="1" applyAlignment="1" applyProtection="1">
      <alignment vertical="top" wrapText="1"/>
    </xf>
    <xf numFmtId="0" fontId="9" fillId="4" borderId="94" xfId="0" applyFont="1" applyFill="1" applyBorder="1" applyAlignment="1" applyProtection="1">
      <alignment horizontal="center" vertical="center"/>
      <protection locked="0"/>
    </xf>
    <xf numFmtId="0" fontId="9" fillId="4" borderId="93" xfId="0" applyFont="1" applyFill="1" applyBorder="1" applyAlignment="1" applyProtection="1">
      <alignment horizontal="center" vertical="center"/>
      <protection locked="0"/>
    </xf>
    <xf numFmtId="0" fontId="9" fillId="4" borderId="95" xfId="0" applyFont="1" applyFill="1" applyBorder="1" applyAlignment="1" applyProtection="1">
      <alignment horizontal="center" vertical="center"/>
      <protection locked="0"/>
    </xf>
    <xf numFmtId="0" fontId="46" fillId="17" borderId="64" xfId="0" applyFont="1" applyFill="1" applyBorder="1" applyAlignment="1" applyProtection="1">
      <alignment horizontal="center" vertical="center" wrapText="1"/>
    </xf>
    <xf numFmtId="0" fontId="13" fillId="0" borderId="0" xfId="0" applyFont="1" applyFill="1" applyBorder="1" applyAlignment="1" applyProtection="1">
      <alignment vertical="center"/>
    </xf>
    <xf numFmtId="0" fontId="9" fillId="10" borderId="40" xfId="0" applyFont="1" applyFill="1" applyBorder="1" applyAlignment="1" applyProtection="1">
      <alignment horizontal="left" vertical="top" wrapText="1"/>
    </xf>
    <xf numFmtId="0" fontId="9" fillId="10" borderId="83" xfId="0" applyFont="1" applyFill="1" applyBorder="1" applyAlignment="1" applyProtection="1">
      <alignment horizontal="left" vertical="top" wrapText="1"/>
    </xf>
    <xf numFmtId="0" fontId="9" fillId="10" borderId="44" xfId="0" applyFont="1" applyFill="1" applyBorder="1" applyAlignment="1" applyProtection="1">
      <alignment horizontal="left" vertical="top" wrapText="1"/>
    </xf>
    <xf numFmtId="0" fontId="46" fillId="17" borderId="122" xfId="0" applyFont="1" applyFill="1" applyBorder="1" applyAlignment="1" applyProtection="1">
      <alignment horizontal="center" vertical="center" wrapText="1"/>
    </xf>
    <xf numFmtId="0" fontId="9" fillId="4" borderId="123" xfId="0" applyFont="1" applyFill="1" applyBorder="1" applyAlignment="1" applyProtection="1">
      <alignment horizontal="center" vertical="top" wrapText="1"/>
      <protection locked="0"/>
    </xf>
    <xf numFmtId="0" fontId="9" fillId="4" borderId="124" xfId="0" applyFont="1" applyFill="1" applyBorder="1" applyAlignment="1" applyProtection="1">
      <alignment horizontal="center" vertical="top" wrapText="1"/>
      <protection locked="0"/>
    </xf>
    <xf numFmtId="0" fontId="46" fillId="17" borderId="122" xfId="0" applyFont="1" applyFill="1" applyBorder="1" applyAlignment="1" applyProtection="1">
      <alignment horizontal="center" vertical="top" wrapText="1"/>
    </xf>
    <xf numFmtId="0" fontId="14" fillId="4" borderId="124" xfId="0" applyFont="1" applyFill="1" applyBorder="1" applyAlignment="1" applyProtection="1">
      <alignment horizontal="center" vertical="top" wrapText="1"/>
      <protection locked="0"/>
    </xf>
    <xf numFmtId="0" fontId="13" fillId="12" borderId="82" xfId="10" applyFont="1" applyFill="1" applyBorder="1" applyAlignment="1" applyProtection="1">
      <alignment horizontal="center" vertical="center" wrapText="1"/>
    </xf>
    <xf numFmtId="0" fontId="9" fillId="0" borderId="0" xfId="10" applyFont="1" applyAlignment="1" applyProtection="1">
      <alignment horizontal="center" vertical="center"/>
    </xf>
    <xf numFmtId="0" fontId="9" fillId="12" borderId="48" xfId="10" applyFill="1" applyBorder="1" applyAlignment="1" applyProtection="1">
      <alignment horizontal="center" vertical="top" wrapText="1"/>
    </xf>
    <xf numFmtId="0" fontId="9" fillId="4" borderId="128" xfId="10" applyFont="1" applyFill="1" applyBorder="1" applyAlignment="1" applyProtection="1">
      <alignment horizontal="center" vertical="top" wrapText="1"/>
      <protection locked="0"/>
    </xf>
    <xf numFmtId="0" fontId="14" fillId="4" borderId="125" xfId="0" applyFont="1" applyFill="1" applyBorder="1" applyAlignment="1" applyProtection="1">
      <alignment vertical="center" wrapText="1"/>
      <protection locked="0"/>
    </xf>
    <xf numFmtId="0" fontId="0" fillId="12" borderId="72" xfId="0" applyFill="1" applyBorder="1" applyAlignment="1" applyProtection="1">
      <alignment horizontal="left" vertical="top" wrapText="1" indent="2"/>
    </xf>
    <xf numFmtId="0" fontId="9" fillId="12" borderId="125" xfId="0" applyFont="1" applyFill="1" applyBorder="1" applyAlignment="1" applyProtection="1">
      <alignment horizontal="left" vertical="top" wrapText="1"/>
    </xf>
    <xf numFmtId="0" fontId="22" fillId="0" borderId="0" xfId="2" applyFont="1" applyFill="1" applyAlignment="1" applyProtection="1">
      <alignment horizontal="left" vertical="top"/>
    </xf>
    <xf numFmtId="0" fontId="46" fillId="12" borderId="0" xfId="0" applyFont="1" applyFill="1" applyBorder="1" applyAlignment="1" applyProtection="1">
      <alignment vertical="center"/>
    </xf>
    <xf numFmtId="0" fontId="46" fillId="12" borderId="0" xfId="0" applyFont="1" applyFill="1" applyAlignment="1" applyProtection="1">
      <alignment vertical="center"/>
    </xf>
    <xf numFmtId="0" fontId="43" fillId="12" borderId="0" xfId="0" applyFont="1" applyFill="1" applyBorder="1" applyProtection="1"/>
    <xf numFmtId="0" fontId="43" fillId="12" borderId="0" xfId="0" applyFont="1" applyFill="1" applyProtection="1"/>
    <xf numFmtId="0" fontId="13" fillId="0" borderId="0" xfId="0" applyFont="1" applyAlignment="1" applyProtection="1">
      <alignment vertical="center"/>
    </xf>
    <xf numFmtId="0" fontId="13" fillId="0" borderId="0" xfId="0" applyFont="1" applyFill="1" applyAlignment="1" applyProtection="1">
      <alignment vertical="center"/>
    </xf>
    <xf numFmtId="0" fontId="9" fillId="0" borderId="50" xfId="10" applyFont="1" applyBorder="1" applyAlignment="1" applyProtection="1">
      <alignment horizontal="left" vertical="top" wrapText="1"/>
    </xf>
    <xf numFmtId="0" fontId="9" fillId="9" borderId="75" xfId="0" applyFont="1" applyFill="1" applyBorder="1" applyAlignment="1" applyProtection="1">
      <alignment vertical="center" wrapText="1"/>
      <protection locked="0"/>
    </xf>
    <xf numFmtId="0" fontId="9" fillId="9" borderId="78" xfId="0" applyFont="1" applyFill="1" applyBorder="1" applyAlignment="1" applyProtection="1">
      <alignment vertical="center" wrapText="1"/>
      <protection locked="0"/>
    </xf>
    <xf numFmtId="0" fontId="9" fillId="0" borderId="51" xfId="10" applyFont="1" applyBorder="1" applyAlignment="1" applyProtection="1">
      <alignment horizontal="left" vertical="top" wrapText="1"/>
    </xf>
    <xf numFmtId="0" fontId="9" fillId="0" borderId="52" xfId="10" applyFont="1" applyBorder="1" applyAlignment="1" applyProtection="1">
      <alignment horizontal="left" vertical="top" wrapText="1"/>
    </xf>
    <xf numFmtId="0" fontId="9" fillId="9" borderId="81" xfId="0" applyFont="1" applyFill="1" applyBorder="1" applyAlignment="1" applyProtection="1">
      <alignment vertical="center" wrapText="1"/>
      <protection locked="0"/>
    </xf>
    <xf numFmtId="0" fontId="14" fillId="4" borderId="73" xfId="0" applyFont="1" applyFill="1" applyBorder="1" applyAlignment="1" applyProtection="1">
      <alignment vertical="center" wrapText="1"/>
      <protection locked="0"/>
    </xf>
    <xf numFmtId="0" fontId="14" fillId="4" borderId="75" xfId="0" applyFont="1" applyFill="1" applyBorder="1" applyAlignment="1" applyProtection="1">
      <alignment vertical="center" wrapText="1"/>
      <protection locked="0"/>
    </xf>
    <xf numFmtId="0" fontId="14" fillId="4" borderId="76" xfId="0" applyFont="1" applyFill="1" applyBorder="1" applyAlignment="1" applyProtection="1">
      <alignment vertical="center" wrapText="1"/>
      <protection locked="0"/>
    </xf>
    <xf numFmtId="0" fontId="14" fillId="4" borderId="78" xfId="0" applyFont="1" applyFill="1" applyBorder="1" applyAlignment="1" applyProtection="1">
      <alignment vertical="center" wrapText="1"/>
      <protection locked="0"/>
    </xf>
    <xf numFmtId="0" fontId="14" fillId="4" borderId="81" xfId="0" applyFont="1" applyFill="1" applyBorder="1" applyAlignment="1" applyProtection="1">
      <alignment vertical="center" wrapText="1"/>
      <protection locked="0"/>
    </xf>
    <xf numFmtId="0" fontId="9" fillId="4" borderId="75" xfId="10" applyFont="1" applyFill="1" applyBorder="1" applyAlignment="1" applyProtection="1">
      <alignment horizontal="center" vertical="top" wrapText="1"/>
      <protection locked="0"/>
    </xf>
    <xf numFmtId="0" fontId="9" fillId="12" borderId="52" xfId="10" applyFont="1" applyFill="1" applyBorder="1" applyAlignment="1" applyProtection="1">
      <alignment horizontal="center" vertical="top" wrapText="1"/>
    </xf>
    <xf numFmtId="0" fontId="9" fillId="4" borderId="81" xfId="10" applyFont="1" applyFill="1" applyBorder="1" applyAlignment="1" applyProtection="1">
      <alignment horizontal="center" vertical="top" wrapText="1"/>
      <protection locked="0"/>
    </xf>
    <xf numFmtId="0" fontId="9" fillId="12" borderId="76" xfId="4" quotePrefix="1" applyNumberFormat="1" applyFont="1" applyFill="1" applyBorder="1" applyAlignment="1" applyProtection="1">
      <alignment vertical="center" wrapText="1"/>
    </xf>
    <xf numFmtId="0" fontId="9" fillId="0" borderId="0" xfId="0" applyFont="1" applyFill="1" applyAlignment="1" applyProtection="1">
      <alignment wrapText="1"/>
    </xf>
    <xf numFmtId="0" fontId="9" fillId="13" borderId="0" xfId="0" applyFont="1" applyFill="1" applyAlignment="1" applyProtection="1">
      <alignment wrapText="1"/>
    </xf>
    <xf numFmtId="0" fontId="9" fillId="12" borderId="0" xfId="0" applyFont="1" applyFill="1" applyAlignment="1" applyProtection="1">
      <alignment wrapText="1"/>
    </xf>
    <xf numFmtId="0" fontId="0" fillId="0" borderId="0" xfId="0" applyAlignment="1" applyProtection="1">
      <alignment horizontal="right" vertical="top" wrapText="1"/>
    </xf>
    <xf numFmtId="0" fontId="12" fillId="0" borderId="124" xfId="0" applyFont="1" applyBorder="1" applyAlignment="1" applyProtection="1">
      <alignment horizontal="center" vertical="center" wrapText="1"/>
    </xf>
    <xf numFmtId="0" fontId="12" fillId="0" borderId="124" xfId="0" applyFont="1" applyBorder="1" applyAlignment="1" applyProtection="1">
      <alignment vertical="top" wrapText="1"/>
    </xf>
    <xf numFmtId="0" fontId="12" fillId="0" borderId="124" xfId="0" applyFont="1" applyFill="1" applyBorder="1" applyAlignment="1" applyProtection="1">
      <alignment horizontal="left" vertical="top" wrapText="1"/>
    </xf>
    <xf numFmtId="0" fontId="9" fillId="4" borderId="122" xfId="0" applyFont="1" applyFill="1" applyBorder="1" applyAlignment="1" applyProtection="1">
      <alignment horizontal="center" vertical="top" wrapText="1"/>
      <protection locked="0"/>
    </xf>
    <xf numFmtId="0" fontId="9" fillId="4" borderId="87" xfId="0" applyFont="1" applyFill="1" applyBorder="1" applyAlignment="1" applyProtection="1">
      <alignment horizontal="center" vertical="top" wrapText="1"/>
      <protection locked="0"/>
    </xf>
    <xf numFmtId="0" fontId="28" fillId="0" borderId="124" xfId="0" applyFont="1" applyFill="1" applyBorder="1" applyAlignment="1" applyProtection="1">
      <alignment horizontal="center" vertical="top" wrapText="1"/>
    </xf>
    <xf numFmtId="0" fontId="33" fillId="0" borderId="124" xfId="0" applyFont="1" applyBorder="1" applyAlignment="1" applyProtection="1">
      <alignment horizontal="center" vertical="top" wrapText="1"/>
    </xf>
    <xf numFmtId="0" fontId="12" fillId="0" borderId="124" xfId="0" applyFont="1" applyFill="1" applyBorder="1" applyAlignment="1" applyProtection="1">
      <alignment vertical="top" wrapText="1"/>
    </xf>
    <xf numFmtId="0" fontId="38" fillId="0" borderId="124" xfId="0" applyFont="1" applyBorder="1" applyAlignment="1" applyProtection="1">
      <alignment vertical="top" wrapText="1"/>
    </xf>
    <xf numFmtId="0" fontId="14" fillId="0" borderId="87" xfId="0" applyFont="1" applyFill="1" applyBorder="1" applyAlignment="1" applyProtection="1">
      <alignment horizontal="center" vertical="top" wrapText="1"/>
    </xf>
    <xf numFmtId="0" fontId="14" fillId="4" borderId="122" xfId="0" applyFont="1" applyFill="1" applyBorder="1" applyAlignment="1" applyProtection="1">
      <alignment horizontal="left" vertical="top" wrapText="1"/>
      <protection locked="0"/>
    </xf>
    <xf numFmtId="0" fontId="83" fillId="0" borderId="87" xfId="0" applyFont="1" applyBorder="1" applyAlignment="1" applyProtection="1">
      <alignment vertical="top" wrapText="1"/>
    </xf>
    <xf numFmtId="0" fontId="12" fillId="0" borderId="122" xfId="0" applyFont="1" applyFill="1" applyBorder="1" applyAlignment="1" applyProtection="1">
      <alignment horizontal="left" vertical="top" wrapText="1"/>
    </xf>
    <xf numFmtId="0" fontId="9" fillId="4" borderId="122" xfId="0" applyFont="1" applyFill="1" applyBorder="1" applyAlignment="1" applyProtection="1">
      <alignment horizontal="left" vertical="top" wrapText="1"/>
      <protection locked="0"/>
    </xf>
    <xf numFmtId="0" fontId="9" fillId="0" borderId="87" xfId="0" applyFont="1" applyFill="1" applyBorder="1" applyAlignment="1" applyProtection="1">
      <alignment horizontal="center" vertical="top" wrapText="1"/>
    </xf>
    <xf numFmtId="0" fontId="12" fillId="0" borderId="124" xfId="0" applyFont="1" applyFill="1" applyBorder="1" applyAlignment="1" applyProtection="1">
      <alignment horizontal="center" vertical="top" wrapText="1"/>
    </xf>
    <xf numFmtId="0" fontId="31" fillId="4" borderId="122" xfId="0" applyFont="1" applyFill="1" applyBorder="1" applyAlignment="1" applyProtection="1">
      <alignment horizontal="left" vertical="top" wrapText="1"/>
      <protection locked="0"/>
    </xf>
    <xf numFmtId="0" fontId="33" fillId="0" borderId="124" xfId="0" applyFont="1" applyFill="1" applyBorder="1" applyAlignment="1" applyProtection="1">
      <alignment horizontal="center" vertical="top" wrapText="1"/>
    </xf>
    <xf numFmtId="0" fontId="31" fillId="4" borderId="87" xfId="0" applyFont="1" applyFill="1" applyBorder="1" applyAlignment="1" applyProtection="1">
      <alignment horizontal="left" vertical="top" wrapText="1"/>
      <protection locked="0"/>
    </xf>
    <xf numFmtId="0" fontId="28" fillId="0" borderId="124" xfId="0" applyFont="1" applyBorder="1" applyAlignment="1" applyProtection="1">
      <alignment horizontal="center" vertical="top" wrapText="1"/>
    </xf>
    <xf numFmtId="0" fontId="52" fillId="0" borderId="124" xfId="0" applyFont="1" applyBorder="1" applyAlignment="1" applyProtection="1">
      <alignment vertical="top" wrapText="1"/>
    </xf>
    <xf numFmtId="0" fontId="13" fillId="0" borderId="122" xfId="0" applyFont="1" applyFill="1" applyBorder="1" applyAlignment="1" applyProtection="1">
      <alignment horizontal="left" vertical="top" wrapText="1"/>
    </xf>
    <xf numFmtId="0" fontId="14" fillId="0" borderId="122" xfId="0" applyFont="1" applyFill="1" applyBorder="1" applyAlignment="1" applyProtection="1">
      <alignment vertical="top" wrapText="1"/>
    </xf>
    <xf numFmtId="0" fontId="9" fillId="0" borderId="87" xfId="0" applyFont="1" applyFill="1" applyBorder="1" applyAlignment="1" applyProtection="1">
      <alignment vertical="top" wrapText="1"/>
    </xf>
    <xf numFmtId="0" fontId="9" fillId="4" borderId="87" xfId="0" applyFont="1" applyFill="1" applyBorder="1" applyAlignment="1" applyProtection="1">
      <alignment horizontal="left" vertical="top" wrapText="1"/>
      <protection locked="0"/>
    </xf>
    <xf numFmtId="0" fontId="12" fillId="0" borderId="124" xfId="0" applyFont="1" applyBorder="1" applyAlignment="1" applyProtection="1">
      <alignment horizontal="center" vertical="top" wrapText="1"/>
    </xf>
    <xf numFmtId="0" fontId="67" fillId="12" borderId="87" xfId="0" applyFont="1" applyFill="1" applyBorder="1" applyAlignment="1" applyProtection="1">
      <alignment vertical="top" wrapText="1"/>
    </xf>
    <xf numFmtId="0" fontId="67" fillId="12" borderId="124" xfId="0" applyFont="1" applyFill="1" applyBorder="1" applyAlignment="1" applyProtection="1">
      <alignment vertical="top" wrapText="1"/>
    </xf>
    <xf numFmtId="0" fontId="12" fillId="12" borderId="124" xfId="0" applyFont="1" applyFill="1" applyBorder="1" applyAlignment="1" applyProtection="1">
      <alignment horizontal="left" vertical="top" wrapText="1"/>
    </xf>
    <xf numFmtId="0" fontId="33" fillId="12" borderId="124" xfId="0" applyFont="1" applyFill="1" applyBorder="1" applyAlignment="1" applyProtection="1">
      <alignment horizontal="center" vertical="top" wrapText="1"/>
    </xf>
    <xf numFmtId="0" fontId="67" fillId="0" borderId="124" xfId="0" applyFont="1" applyFill="1" applyBorder="1" applyAlignment="1" applyProtection="1">
      <alignment vertical="top" wrapText="1"/>
    </xf>
    <xf numFmtId="0" fontId="67" fillId="0" borderId="124" xfId="0" applyFont="1" applyBorder="1" applyAlignment="1" applyProtection="1">
      <alignment vertical="top" wrapText="1"/>
    </xf>
    <xf numFmtId="49" fontId="9" fillId="0" borderId="0" xfId="0" quotePrefix="1" applyNumberFormat="1" applyFont="1" applyBorder="1" applyAlignment="1" applyProtection="1">
      <alignment horizontal="right" vertical="top" wrapText="1"/>
    </xf>
    <xf numFmtId="0" fontId="9" fillId="0" borderId="0" xfId="0" applyFont="1" applyAlignment="1" applyProtection="1">
      <alignment horizontal="right" vertical="top" wrapText="1"/>
    </xf>
    <xf numFmtId="0" fontId="9" fillId="12" borderId="0" xfId="0" applyFont="1" applyFill="1" applyAlignment="1" applyProtection="1">
      <alignment vertical="center"/>
    </xf>
    <xf numFmtId="0" fontId="9" fillId="0" borderId="126" xfId="0" applyFont="1" applyBorder="1" applyAlignment="1" applyProtection="1">
      <alignment vertical="center" wrapText="1"/>
    </xf>
    <xf numFmtId="0" fontId="9" fillId="4" borderId="175" xfId="0" applyFont="1" applyFill="1" applyBorder="1" applyAlignment="1" applyProtection="1">
      <alignment horizontal="center" vertical="center" wrapText="1"/>
      <protection locked="0"/>
    </xf>
    <xf numFmtId="0" fontId="9" fillId="4" borderId="130" xfId="0" applyFont="1" applyFill="1" applyBorder="1" applyAlignment="1" applyProtection="1">
      <alignment horizontal="center" vertical="center" wrapText="1"/>
      <protection locked="0"/>
    </xf>
    <xf numFmtId="0" fontId="46" fillId="17" borderId="41" xfId="0" applyFont="1" applyFill="1" applyBorder="1" applyAlignment="1" applyProtection="1">
      <alignment horizontal="center" vertical="center" wrapText="1"/>
    </xf>
    <xf numFmtId="0" fontId="9" fillId="4" borderId="176" xfId="0" applyFont="1" applyFill="1" applyBorder="1" applyAlignment="1" applyProtection="1">
      <alignment horizontal="center" vertical="center" wrapText="1"/>
      <protection locked="0"/>
    </xf>
    <xf numFmtId="0" fontId="9" fillId="4" borderId="127" xfId="0" applyFont="1" applyFill="1" applyBorder="1" applyAlignment="1" applyProtection="1">
      <alignment horizontal="center" vertical="center" wrapText="1"/>
      <protection locked="0"/>
    </xf>
    <xf numFmtId="0" fontId="0" fillId="0" borderId="0" xfId="0" applyBorder="1" applyAlignment="1" applyProtection="1">
      <alignment vertical="center" wrapText="1"/>
    </xf>
    <xf numFmtId="0" fontId="46" fillId="17" borderId="177" xfId="10" applyFont="1" applyFill="1" applyBorder="1" applyAlignment="1" applyProtection="1">
      <alignment horizontal="center" vertical="center"/>
    </xf>
    <xf numFmtId="0" fontId="9" fillId="4" borderId="177" xfId="10" applyFont="1" applyFill="1" applyBorder="1" applyAlignment="1" applyProtection="1">
      <alignment horizontal="center" vertical="center" wrapText="1"/>
      <protection locked="0"/>
    </xf>
    <xf numFmtId="0" fontId="9" fillId="4" borderId="130" xfId="10" applyFont="1" applyFill="1" applyBorder="1" applyAlignment="1" applyProtection="1">
      <alignment horizontal="left" vertical="top" wrapText="1"/>
      <protection locked="0"/>
    </xf>
    <xf numFmtId="0" fontId="13" fillId="0" borderId="0" xfId="10" applyFont="1" applyFill="1" applyBorder="1" applyAlignment="1" applyProtection="1">
      <alignment vertical="center" wrapText="1"/>
    </xf>
    <xf numFmtId="0" fontId="13" fillId="0" borderId="0" xfId="10" applyFont="1" applyFill="1" applyBorder="1" applyAlignment="1" applyProtection="1">
      <alignment vertical="center"/>
    </xf>
    <xf numFmtId="0" fontId="9" fillId="0" borderId="0" xfId="10" applyAlignment="1" applyProtection="1">
      <alignment vertical="center"/>
    </xf>
    <xf numFmtId="0" fontId="8" fillId="0" borderId="0" xfId="0" applyFont="1" applyAlignment="1" applyProtection="1">
      <alignment vertical="top"/>
    </xf>
    <xf numFmtId="0" fontId="43" fillId="0" borderId="0" xfId="0" applyFont="1" applyAlignment="1" applyProtection="1">
      <alignment vertical="top"/>
    </xf>
    <xf numFmtId="0" fontId="47" fillId="17" borderId="179" xfId="0" applyFont="1" applyFill="1" applyBorder="1" applyAlignment="1" applyProtection="1">
      <alignment horizontal="center" vertical="center" wrapText="1"/>
    </xf>
    <xf numFmtId="0" fontId="47" fillId="17" borderId="180" xfId="0" applyFont="1" applyFill="1" applyBorder="1" applyAlignment="1" applyProtection="1">
      <alignment horizontal="center" vertical="center" wrapText="1"/>
    </xf>
    <xf numFmtId="0" fontId="9" fillId="4" borderId="74" xfId="0" applyFont="1" applyFill="1" applyBorder="1" applyAlignment="1" applyProtection="1">
      <alignment vertical="center" wrapText="1"/>
      <protection locked="0"/>
    </xf>
    <xf numFmtId="0" fontId="9" fillId="4" borderId="77" xfId="0" applyFont="1" applyFill="1" applyBorder="1" applyAlignment="1" applyProtection="1">
      <alignment vertical="center" wrapText="1"/>
      <protection locked="0"/>
    </xf>
    <xf numFmtId="0" fontId="9" fillId="4" borderId="80" xfId="0" applyFont="1" applyFill="1" applyBorder="1" applyAlignment="1" applyProtection="1">
      <alignment vertical="center" wrapText="1"/>
      <protection locked="0"/>
    </xf>
    <xf numFmtId="0" fontId="14" fillId="4" borderId="74" xfId="0" applyFont="1" applyFill="1" applyBorder="1" applyAlignment="1" applyProtection="1">
      <alignment vertical="center" wrapText="1"/>
      <protection locked="0"/>
    </xf>
    <xf numFmtId="0" fontId="14" fillId="4" borderId="77" xfId="0" applyFont="1" applyFill="1" applyBorder="1" applyAlignment="1" applyProtection="1">
      <alignment vertical="center" wrapText="1"/>
      <protection locked="0"/>
    </xf>
    <xf numFmtId="0" fontId="14" fillId="4" borderId="80" xfId="0" applyFont="1" applyFill="1" applyBorder="1" applyAlignment="1" applyProtection="1">
      <alignment vertical="center" wrapText="1"/>
      <protection locked="0"/>
    </xf>
    <xf numFmtId="0" fontId="9" fillId="0" borderId="73" xfId="10" applyFont="1" applyBorder="1" applyAlignment="1" applyProtection="1">
      <alignment horizontal="left" vertical="top" wrapText="1"/>
    </xf>
    <xf numFmtId="0" fontId="9" fillId="12" borderId="73" xfId="10" applyFont="1" applyFill="1" applyBorder="1" applyAlignment="1" applyProtection="1">
      <alignment horizontal="left" vertical="top" wrapText="1"/>
    </xf>
    <xf numFmtId="0" fontId="9" fillId="12" borderId="76" xfId="10" applyFont="1" applyFill="1" applyBorder="1" applyAlignment="1" applyProtection="1">
      <alignment horizontal="left" vertical="top" wrapText="1"/>
    </xf>
    <xf numFmtId="0" fontId="9" fillId="0" borderId="76" xfId="10" applyFont="1" applyFill="1" applyBorder="1" applyAlignment="1" applyProtection="1">
      <alignment horizontal="left" vertical="top" wrapText="1"/>
    </xf>
    <xf numFmtId="0" fontId="9" fillId="0" borderId="76" xfId="10" applyFont="1" applyBorder="1" applyAlignment="1" applyProtection="1">
      <alignment horizontal="left" vertical="top" wrapText="1"/>
    </xf>
    <xf numFmtId="0" fontId="9" fillId="4" borderId="74" xfId="10" applyFont="1" applyFill="1" applyBorder="1" applyAlignment="1" applyProtection="1">
      <alignment horizontal="center" vertical="top" wrapText="1"/>
      <protection locked="0"/>
    </xf>
    <xf numFmtId="0" fontId="9" fillId="12" borderId="52" xfId="10" applyFont="1" applyFill="1" applyBorder="1" applyAlignment="1" applyProtection="1">
      <alignment horizontal="left" vertical="top" wrapText="1"/>
    </xf>
    <xf numFmtId="0" fontId="9" fillId="4" borderId="80" xfId="10" applyFont="1" applyFill="1" applyBorder="1" applyAlignment="1" applyProtection="1">
      <alignment horizontal="center" vertical="top" wrapText="1"/>
      <protection locked="0"/>
    </xf>
    <xf numFmtId="0" fontId="9" fillId="4" borderId="181" xfId="10" applyFont="1" applyFill="1" applyBorder="1" applyAlignment="1" applyProtection="1">
      <alignment horizontal="center" vertical="top" wrapText="1"/>
      <protection locked="0"/>
    </xf>
    <xf numFmtId="0" fontId="46" fillId="17" borderId="182" xfId="0" applyFont="1" applyFill="1" applyBorder="1" applyAlignment="1" applyProtection="1">
      <alignment horizontal="left" vertical="top" wrapText="1"/>
    </xf>
    <xf numFmtId="0" fontId="46" fillId="17" borderId="87" xfId="0" applyFont="1" applyFill="1" applyBorder="1" applyAlignment="1" applyProtection="1">
      <alignment horizontal="left" vertical="top" wrapText="1"/>
    </xf>
    <xf numFmtId="0" fontId="46" fillId="17" borderId="183" xfId="0" applyFont="1" applyFill="1" applyBorder="1" applyAlignment="1" applyProtection="1">
      <alignment horizontal="left" vertical="top" wrapText="1"/>
    </xf>
    <xf numFmtId="0" fontId="99" fillId="17" borderId="185" xfId="0" applyFont="1" applyFill="1" applyBorder="1" applyAlignment="1" applyProtection="1">
      <alignment horizontal="center" vertical="center"/>
    </xf>
    <xf numFmtId="0" fontId="47" fillId="17" borderId="186" xfId="0" applyFont="1" applyFill="1" applyBorder="1" applyAlignment="1" applyProtection="1">
      <alignment horizontal="center" vertical="center"/>
    </xf>
    <xf numFmtId="0" fontId="98" fillId="17" borderId="190" xfId="0" applyFont="1" applyFill="1" applyBorder="1" applyAlignment="1" applyProtection="1">
      <alignment horizontal="center" vertical="center" wrapText="1"/>
    </xf>
    <xf numFmtId="0" fontId="98" fillId="17" borderId="64" xfId="0" applyFont="1" applyFill="1" applyBorder="1" applyAlignment="1" applyProtection="1">
      <alignment horizontal="center" vertical="center" wrapText="1"/>
    </xf>
    <xf numFmtId="0" fontId="98" fillId="17" borderId="191" xfId="0" applyFont="1" applyFill="1" applyBorder="1" applyAlignment="1" applyProtection="1">
      <alignment horizontal="center" vertical="center" wrapText="1"/>
    </xf>
    <xf numFmtId="0" fontId="47" fillId="17" borderId="193" xfId="0" applyFont="1" applyFill="1" applyBorder="1" applyAlignment="1" applyProtection="1">
      <alignment horizontal="center" vertical="center" wrapText="1"/>
    </xf>
    <xf numFmtId="0" fontId="98" fillId="17" borderId="194" xfId="0" applyFont="1" applyFill="1" applyBorder="1" applyAlignment="1" applyProtection="1">
      <alignment horizontal="center" vertical="center" wrapText="1"/>
    </xf>
    <xf numFmtId="0" fontId="98" fillId="17" borderId="128" xfId="0" applyFont="1" applyFill="1" applyBorder="1" applyAlignment="1" applyProtection="1">
      <alignment horizontal="center" vertical="center" wrapText="1"/>
    </xf>
    <xf numFmtId="0" fontId="98" fillId="17" borderId="66" xfId="0" applyFont="1" applyFill="1" applyBorder="1" applyAlignment="1" applyProtection="1">
      <alignment horizontal="center" vertical="center" wrapText="1"/>
    </xf>
    <xf numFmtId="0" fontId="47" fillId="17" borderId="189" xfId="0" applyFont="1" applyFill="1" applyBorder="1" applyAlignment="1" applyProtection="1">
      <alignment horizontal="center" vertical="center" wrapText="1"/>
    </xf>
    <xf numFmtId="0" fontId="47" fillId="17" borderId="82" xfId="0" applyFont="1" applyFill="1" applyBorder="1" applyAlignment="1" applyProtection="1">
      <alignment horizontal="center" vertical="center" wrapText="1"/>
    </xf>
    <xf numFmtId="0" fontId="46" fillId="17" borderId="187" xfId="0" applyFont="1" applyFill="1" applyBorder="1" applyAlignment="1" applyProtection="1">
      <alignment horizontal="center" vertical="center" wrapText="1"/>
    </xf>
    <xf numFmtId="0" fontId="47" fillId="17" borderId="58" xfId="5" applyFont="1" applyFill="1" applyBorder="1" applyAlignment="1" applyProtection="1">
      <alignment horizontal="center" vertical="center"/>
    </xf>
    <xf numFmtId="0" fontId="47" fillId="17" borderId="47" xfId="5" applyFont="1" applyFill="1" applyBorder="1" applyAlignment="1" applyProtection="1">
      <alignment horizontal="center" vertical="center"/>
    </xf>
    <xf numFmtId="0" fontId="46" fillId="17" borderId="47" xfId="5" applyFont="1" applyFill="1" applyBorder="1" applyAlignment="1" applyProtection="1">
      <alignment horizontal="center" vertical="center" wrapText="1"/>
    </xf>
    <xf numFmtId="0" fontId="46" fillId="17" borderId="180" xfId="5" applyFont="1" applyFill="1" applyBorder="1" applyAlignment="1" applyProtection="1">
      <alignment horizontal="center" vertical="center" wrapText="1"/>
    </xf>
    <xf numFmtId="0" fontId="46" fillId="17" borderId="48" xfId="0" applyFont="1" applyFill="1" applyBorder="1" applyAlignment="1" applyProtection="1">
      <alignment vertical="center" wrapText="1"/>
    </xf>
    <xf numFmtId="0" fontId="46" fillId="17" borderId="61" xfId="0" applyFont="1" applyFill="1" applyBorder="1" applyAlignment="1" applyProtection="1">
      <alignment vertical="center" wrapText="1"/>
    </xf>
    <xf numFmtId="0" fontId="46" fillId="17" borderId="98" xfId="5" applyFont="1" applyFill="1" applyBorder="1" applyAlignment="1" applyProtection="1">
      <alignment horizontal="center" vertical="center" wrapText="1"/>
    </xf>
    <xf numFmtId="0" fontId="9" fillId="2" borderId="2" xfId="0" applyFont="1" applyFill="1" applyBorder="1" applyAlignment="1" applyProtection="1">
      <alignment vertical="top" wrapText="1"/>
    </xf>
    <xf numFmtId="0" fontId="61" fillId="0" borderId="197" xfId="0" applyNumberFormat="1" applyFont="1" applyFill="1" applyBorder="1" applyAlignment="1" applyProtection="1">
      <alignment horizontal="left" vertical="center" wrapText="1"/>
    </xf>
    <xf numFmtId="0" fontId="58" fillId="0" borderId="5" xfId="0" applyNumberFormat="1" applyFont="1" applyFill="1" applyBorder="1" applyAlignment="1" applyProtection="1">
      <alignment horizontal="left" vertical="center" wrapText="1"/>
    </xf>
    <xf numFmtId="0" fontId="9" fillId="12" borderId="47" xfId="0" applyFont="1" applyFill="1" applyBorder="1" applyAlignment="1" applyProtection="1">
      <alignment horizontal="center" vertical="top" wrapText="1"/>
    </xf>
    <xf numFmtId="0" fontId="59" fillId="20" borderId="2" xfId="0" applyFont="1" applyFill="1" applyBorder="1" applyAlignment="1" applyProtection="1">
      <alignment horizontal="left" vertical="center" wrapText="1"/>
    </xf>
    <xf numFmtId="0" fontId="58" fillId="20" borderId="2" xfId="0" applyFont="1" applyFill="1" applyBorder="1" applyAlignment="1" applyProtection="1">
      <alignment horizontal="left" vertical="center" wrapText="1"/>
    </xf>
    <xf numFmtId="0" fontId="58" fillId="20" borderId="24" xfId="0" applyFont="1" applyFill="1" applyBorder="1" applyAlignment="1" applyProtection="1">
      <alignment horizontal="center" vertical="center" wrapText="1"/>
    </xf>
    <xf numFmtId="0" fontId="58" fillId="20" borderId="0" xfId="0" applyFont="1" applyFill="1" applyProtection="1"/>
    <xf numFmtId="0" fontId="58" fillId="20" borderId="2" xfId="0" applyFont="1" applyFill="1" applyBorder="1" applyAlignment="1" applyProtection="1">
      <alignment horizontal="center" vertical="center" wrapText="1"/>
    </xf>
    <xf numFmtId="0" fontId="81" fillId="21" borderId="0" xfId="0" applyFont="1" applyFill="1" applyBorder="1" applyAlignment="1" applyProtection="1">
      <alignment horizontal="center" vertical="center" wrapText="1"/>
    </xf>
    <xf numFmtId="0" fontId="9" fillId="0" borderId="41" xfId="5" applyFont="1" applyBorder="1" applyAlignment="1" applyProtection="1">
      <alignment vertical="top"/>
    </xf>
    <xf numFmtId="0" fontId="43" fillId="0" borderId="0" xfId="0" applyFont="1" applyAlignment="1" applyProtection="1">
      <alignment vertical="top" wrapText="1"/>
    </xf>
    <xf numFmtId="0" fontId="43" fillId="12" borderId="0" xfId="0" applyFont="1" applyFill="1"/>
    <xf numFmtId="0" fontId="0" fillId="12" borderId="0" xfId="0" applyFill="1"/>
    <xf numFmtId="0" fontId="59" fillId="12" borderId="0" xfId="0" applyFont="1" applyFill="1" applyAlignment="1" applyProtection="1">
      <alignment horizontal="right" vertical="top" wrapText="1"/>
    </xf>
    <xf numFmtId="0" fontId="9" fillId="12" borderId="0" xfId="0" applyFont="1" applyFill="1"/>
    <xf numFmtId="0" fontId="13" fillId="0" borderId="0" xfId="0" applyFont="1" applyAlignment="1" applyProtection="1">
      <alignment horizontal="right" vertical="top" wrapText="1"/>
    </xf>
    <xf numFmtId="0" fontId="13" fillId="0" borderId="0" xfId="0" applyFont="1" applyProtection="1"/>
    <xf numFmtId="0" fontId="9" fillId="12" borderId="0" xfId="10" applyFill="1"/>
    <xf numFmtId="0" fontId="43" fillId="0" borderId="0" xfId="0" applyFont="1" applyAlignment="1" applyProtection="1">
      <alignment wrapText="1"/>
    </xf>
    <xf numFmtId="0" fontId="9" fillId="12" borderId="0" xfId="0" quotePrefix="1" applyFont="1" applyFill="1" applyBorder="1" applyAlignment="1" applyProtection="1">
      <alignment vertical="top" wrapText="1"/>
    </xf>
    <xf numFmtId="0" fontId="7" fillId="12" borderId="0" xfId="0" applyFont="1" applyFill="1" applyAlignment="1" applyProtection="1">
      <alignment vertical="top" wrapText="1"/>
    </xf>
    <xf numFmtId="0" fontId="111" fillId="12" borderId="0" xfId="0" applyFont="1" applyFill="1" applyProtection="1"/>
    <xf numFmtId="0" fontId="9" fillId="17" borderId="0" xfId="0" quotePrefix="1" applyNumberFormat="1" applyFont="1" applyFill="1" applyAlignment="1" applyProtection="1">
      <alignment horizontal="left" vertical="top"/>
    </xf>
    <xf numFmtId="0" fontId="9" fillId="17" borderId="0" xfId="0" applyNumberFormat="1" applyFont="1" applyFill="1" applyAlignment="1" applyProtection="1">
      <alignment horizontal="left" vertical="top"/>
    </xf>
    <xf numFmtId="0" fontId="0" fillId="12" borderId="0" xfId="0" applyFill="1" applyBorder="1" applyAlignment="1" applyProtection="1">
      <alignment vertical="center"/>
    </xf>
    <xf numFmtId="0" fontId="9" fillId="0" borderId="0" xfId="10" applyBorder="1" applyAlignment="1" applyProtection="1">
      <alignment vertical="top"/>
    </xf>
    <xf numFmtId="0" fontId="13" fillId="5" borderId="0" xfId="10" applyFont="1" applyFill="1" applyBorder="1" applyAlignment="1" applyProtection="1">
      <alignment horizontal="left" vertical="top" wrapText="1"/>
    </xf>
    <xf numFmtId="0" fontId="13" fillId="0" borderId="0" xfId="10" applyFont="1" applyBorder="1" applyAlignment="1" applyProtection="1">
      <alignment vertical="top"/>
    </xf>
    <xf numFmtId="0" fontId="43" fillId="0" borderId="0" xfId="0" applyFont="1" applyFill="1" applyAlignment="1" applyProtection="1">
      <alignment wrapText="1"/>
    </xf>
    <xf numFmtId="0" fontId="43" fillId="0" borderId="0" xfId="0" applyFont="1" applyAlignment="1" applyProtection="1">
      <alignment vertical="center"/>
    </xf>
    <xf numFmtId="0" fontId="43" fillId="0" borderId="0" xfId="0" applyFont="1" applyFill="1" applyBorder="1" applyAlignment="1" applyProtection="1">
      <alignment horizontal="center" vertical="top"/>
    </xf>
    <xf numFmtId="0" fontId="51" fillId="0" borderId="0" xfId="2" applyFont="1" applyAlignment="1" applyProtection="1">
      <alignment vertical="top"/>
    </xf>
    <xf numFmtId="0" fontId="53" fillId="0" borderId="0" xfId="0" applyFont="1" applyFill="1" applyAlignment="1" applyProtection="1">
      <alignment vertical="top" wrapText="1"/>
    </xf>
    <xf numFmtId="0" fontId="9" fillId="0" borderId="0" xfId="10" applyFont="1" applyBorder="1" applyAlignment="1" applyProtection="1">
      <alignment vertical="top"/>
    </xf>
    <xf numFmtId="0" fontId="22" fillId="0" borderId="0" xfId="10" applyFont="1" applyFill="1" applyBorder="1" applyAlignment="1" applyProtection="1">
      <alignment vertical="center" wrapText="1"/>
    </xf>
    <xf numFmtId="0" fontId="9" fillId="0" borderId="0" xfId="10" applyFont="1" applyFill="1" applyBorder="1" applyAlignment="1" applyProtection="1">
      <alignment vertical="top"/>
    </xf>
    <xf numFmtId="0" fontId="47" fillId="17" borderId="60" xfId="5" applyFont="1" applyFill="1" applyBorder="1" applyAlignment="1" applyProtection="1">
      <alignment horizontal="center" vertical="center"/>
    </xf>
    <xf numFmtId="0" fontId="9" fillId="0" borderId="41" xfId="5" applyFont="1" applyBorder="1" applyAlignment="1" applyProtection="1">
      <alignment vertical="top" wrapText="1"/>
    </xf>
    <xf numFmtId="0" fontId="9" fillId="0" borderId="177" xfId="5" quotePrefix="1" applyFont="1" applyBorder="1" applyAlignment="1" applyProtection="1">
      <alignment vertical="top" wrapText="1"/>
    </xf>
    <xf numFmtId="0" fontId="9" fillId="0" borderId="127" xfId="5" quotePrefix="1" applyFont="1" applyBorder="1" applyAlignment="1" applyProtection="1">
      <alignment vertical="top" wrapText="1"/>
    </xf>
    <xf numFmtId="0" fontId="112" fillId="0" borderId="45" xfId="5" applyFont="1" applyBorder="1" applyAlignment="1" applyProtection="1">
      <alignment vertical="top" wrapText="1"/>
    </xf>
    <xf numFmtId="0" fontId="9" fillId="12" borderId="48" xfId="2" applyFont="1" applyFill="1" applyBorder="1" applyAlignment="1" applyProtection="1">
      <alignment horizontal="left" vertical="top" wrapText="1"/>
    </xf>
    <xf numFmtId="0" fontId="13" fillId="12" borderId="82" xfId="0" applyFont="1" applyFill="1" applyBorder="1" applyAlignment="1" applyProtection="1">
      <alignment horizontal="center" vertical="center" wrapText="1"/>
    </xf>
    <xf numFmtId="0" fontId="13" fillId="12" borderId="181" xfId="10" applyFont="1" applyFill="1" applyBorder="1" applyAlignment="1" applyProtection="1">
      <alignment horizontal="center" vertical="center" wrapText="1"/>
    </xf>
    <xf numFmtId="0" fontId="13" fillId="12" borderId="181" xfId="0" applyFont="1" applyFill="1" applyBorder="1" applyAlignment="1" applyProtection="1">
      <alignment horizontal="center" vertical="center" wrapText="1"/>
    </xf>
    <xf numFmtId="0" fontId="13" fillId="0" borderId="0" xfId="0" applyFont="1" applyFill="1" applyBorder="1" applyAlignment="1" applyProtection="1">
      <alignment horizontal="left" vertical="top"/>
    </xf>
    <xf numFmtId="2" fontId="9" fillId="22" borderId="0" xfId="0" quotePrefix="1" applyNumberFormat="1" applyFont="1" applyFill="1" applyAlignment="1" applyProtection="1">
      <alignment horizontal="left" vertical="top"/>
    </xf>
    <xf numFmtId="0" fontId="54" fillId="0" borderId="0" xfId="2" applyFont="1" applyFill="1" applyAlignment="1" applyProtection="1">
      <alignment horizontal="left" vertical="top"/>
    </xf>
    <xf numFmtId="0" fontId="54" fillId="0" borderId="0" xfId="2" applyFont="1" applyFill="1" applyAlignment="1" applyProtection="1">
      <alignment vertical="top"/>
    </xf>
    <xf numFmtId="0" fontId="47" fillId="11" borderId="0" xfId="0" applyFont="1" applyFill="1" applyAlignment="1" applyProtection="1">
      <alignment horizontal="left" vertical="top"/>
    </xf>
    <xf numFmtId="0" fontId="114" fillId="0" borderId="0" xfId="10" applyFont="1" applyProtection="1"/>
    <xf numFmtId="0" fontId="9" fillId="0" borderId="50" xfId="10" applyFont="1" applyBorder="1" applyAlignment="1" applyProtection="1">
      <alignment horizontal="center" vertical="top" wrapText="1"/>
    </xf>
    <xf numFmtId="0" fontId="9" fillId="0" borderId="51" xfId="10" applyFont="1" applyBorder="1" applyAlignment="1" applyProtection="1">
      <alignment horizontal="center" vertical="top" wrapText="1"/>
    </xf>
    <xf numFmtId="0" fontId="9" fillId="0" borderId="52" xfId="10" applyFont="1" applyBorder="1" applyAlignment="1" applyProtection="1">
      <alignment horizontal="center" vertical="top" wrapText="1"/>
    </xf>
    <xf numFmtId="0" fontId="14" fillId="4" borderId="203" xfId="0" applyFont="1" applyFill="1" applyBorder="1" applyAlignment="1" applyProtection="1">
      <alignment vertical="center" wrapText="1"/>
      <protection locked="0"/>
    </xf>
    <xf numFmtId="0" fontId="14" fillId="4" borderId="204" xfId="0" applyFont="1" applyFill="1" applyBorder="1" applyAlignment="1" applyProtection="1">
      <alignment vertical="center" wrapText="1"/>
      <protection locked="0"/>
    </xf>
    <xf numFmtId="0" fontId="9" fillId="0" borderId="71" xfId="10" applyFont="1" applyBorder="1" applyAlignment="1" applyProtection="1">
      <alignment horizontal="center" vertical="top" wrapText="1"/>
    </xf>
    <xf numFmtId="0" fontId="9" fillId="12" borderId="53" xfId="10" applyFont="1" applyFill="1" applyBorder="1" applyAlignment="1" applyProtection="1">
      <alignment horizontal="center" vertical="top" wrapText="1"/>
    </xf>
    <xf numFmtId="0" fontId="26" fillId="0" borderId="0" xfId="2" applyFont="1" applyAlignment="1" applyProtection="1">
      <alignment horizontal="center" vertical="top" wrapText="1"/>
    </xf>
    <xf numFmtId="0" fontId="0" fillId="12" borderId="0" xfId="0" applyFill="1" applyAlignment="1" applyProtection="1">
      <alignment vertical="center" wrapText="1"/>
    </xf>
    <xf numFmtId="49" fontId="9" fillId="0" borderId="0" xfId="10" applyNumberFormat="1" applyFont="1" applyAlignment="1" applyProtection="1">
      <alignment vertical="top"/>
    </xf>
    <xf numFmtId="49" fontId="9" fillId="0" borderId="0" xfId="10" applyNumberFormat="1" applyFont="1" applyAlignment="1" applyProtection="1">
      <alignment vertical="top" wrapText="1"/>
    </xf>
    <xf numFmtId="0" fontId="97" fillId="0" borderId="0" xfId="10" applyFont="1" applyAlignment="1" applyProtection="1">
      <alignment horizontal="left" vertical="center" wrapText="1"/>
    </xf>
    <xf numFmtId="0" fontId="97" fillId="0" borderId="0" xfId="10" applyFont="1" applyBorder="1" applyAlignment="1" applyProtection="1">
      <alignment horizontal="left" vertical="center" wrapText="1"/>
    </xf>
    <xf numFmtId="0" fontId="47" fillId="17" borderId="46" xfId="0" applyFont="1" applyFill="1" applyBorder="1" applyAlignment="1" applyProtection="1">
      <alignment horizontal="center" vertical="center" wrapText="1"/>
    </xf>
    <xf numFmtId="0" fontId="0" fillId="0" borderId="50" xfId="0" applyFill="1" applyBorder="1" applyAlignment="1" applyProtection="1">
      <alignment vertical="top" wrapText="1"/>
    </xf>
    <xf numFmtId="0" fontId="0" fillId="0" borderId="51" xfId="0" applyFill="1" applyBorder="1" applyAlignment="1" applyProtection="1">
      <alignment vertical="top" wrapText="1"/>
    </xf>
    <xf numFmtId="0" fontId="9" fillId="0" borderId="52" xfId="0" applyFont="1" applyFill="1" applyBorder="1" applyAlignment="1" applyProtection="1">
      <alignment vertical="top" wrapText="1"/>
    </xf>
    <xf numFmtId="0" fontId="9" fillId="12" borderId="0" xfId="0" applyFont="1" applyFill="1" applyAlignment="1" applyProtection="1">
      <alignment horizontal="left" vertical="center"/>
    </xf>
    <xf numFmtId="0" fontId="0" fillId="0" borderId="0" xfId="0" applyAlignment="1" applyProtection="1">
      <alignment horizontal="center" vertical="center"/>
    </xf>
    <xf numFmtId="0" fontId="115" fillId="0" borderId="0" xfId="10" applyFont="1" applyFill="1" applyBorder="1" applyAlignment="1" applyProtection="1">
      <alignment vertical="center" wrapText="1"/>
    </xf>
    <xf numFmtId="0" fontId="9" fillId="0" borderId="0" xfId="10" applyFill="1" applyAlignment="1" applyProtection="1">
      <alignment vertical="top"/>
    </xf>
    <xf numFmtId="0" fontId="47" fillId="0" borderId="0" xfId="8" applyFont="1" applyFill="1" applyAlignment="1" applyProtection="1">
      <alignment horizontal="left" vertical="center"/>
    </xf>
    <xf numFmtId="0" fontId="61" fillId="0" borderId="5" xfId="0" applyNumberFormat="1" applyFont="1" applyFill="1" applyBorder="1" applyAlignment="1" applyProtection="1">
      <alignment horizontal="left" vertical="center" wrapText="1"/>
    </xf>
    <xf numFmtId="0" fontId="61" fillId="0" borderId="5" xfId="0" applyFont="1" applyFill="1" applyBorder="1" applyAlignment="1" applyProtection="1">
      <alignment horizontal="left" vertical="center" wrapText="1"/>
    </xf>
    <xf numFmtId="0" fontId="61" fillId="0" borderId="6" xfId="0" applyNumberFormat="1" applyFont="1" applyFill="1" applyBorder="1" applyAlignment="1" applyProtection="1">
      <alignment horizontal="left" vertical="center" wrapText="1"/>
    </xf>
    <xf numFmtId="0" fontId="61" fillId="0" borderId="6" xfId="0" applyFont="1" applyFill="1" applyBorder="1" applyAlignment="1" applyProtection="1">
      <alignment horizontal="left" vertical="center" wrapText="1"/>
    </xf>
    <xf numFmtId="0" fontId="9" fillId="0" borderId="79" xfId="10" applyFont="1" applyBorder="1" applyAlignment="1" applyProtection="1">
      <alignment horizontal="left" vertical="top" wrapText="1"/>
    </xf>
    <xf numFmtId="0" fontId="14" fillId="4" borderId="79" xfId="0" applyFont="1" applyFill="1" applyBorder="1" applyAlignment="1" applyProtection="1">
      <alignment vertical="center" wrapText="1"/>
      <protection locked="0"/>
    </xf>
    <xf numFmtId="0" fontId="9" fillId="4" borderId="80" xfId="0" applyFont="1" applyFill="1" applyBorder="1" applyAlignment="1" applyProtection="1">
      <alignment horizontal="center" vertical="top" wrapText="1"/>
      <protection locked="0"/>
    </xf>
    <xf numFmtId="0" fontId="0" fillId="0" borderId="0" xfId="0" applyAlignment="1">
      <alignment horizontal="left" vertical="top" wrapText="1"/>
    </xf>
    <xf numFmtId="0" fontId="9" fillId="0" borderId="0" xfId="0" applyFont="1" applyAlignment="1">
      <alignment horizontal="left" vertical="top" wrapText="1"/>
    </xf>
    <xf numFmtId="0" fontId="0" fillId="0" borderId="0" xfId="0" applyAlignment="1">
      <alignment horizontal="left" vertical="top"/>
    </xf>
    <xf numFmtId="0" fontId="16" fillId="4" borderId="135" xfId="0" applyFont="1" applyFill="1" applyBorder="1" applyAlignment="1" applyProtection="1">
      <alignment horizontal="center" vertical="top" wrapText="1"/>
      <protection locked="0"/>
    </xf>
    <xf numFmtId="0" fontId="16" fillId="4" borderId="132" xfId="0" applyFont="1" applyFill="1" applyBorder="1" applyAlignment="1" applyProtection="1">
      <alignment horizontal="center" vertical="top" wrapText="1"/>
      <protection locked="0"/>
    </xf>
    <xf numFmtId="0" fontId="16" fillId="4" borderId="202" xfId="0" applyFont="1" applyFill="1" applyBorder="1" applyAlignment="1" applyProtection="1">
      <alignment horizontal="center" vertical="top" wrapText="1"/>
      <protection locked="0"/>
    </xf>
    <xf numFmtId="0" fontId="16" fillId="4" borderId="137" xfId="0" applyFont="1" applyFill="1" applyBorder="1" applyAlignment="1" applyProtection="1">
      <alignment horizontal="center" vertical="top" wrapText="1"/>
      <protection locked="0"/>
    </xf>
    <xf numFmtId="0" fontId="16" fillId="4" borderId="136" xfId="0" applyFont="1" applyFill="1" applyBorder="1" applyAlignment="1" applyProtection="1">
      <alignment horizontal="center" vertical="top" wrapText="1"/>
      <protection locked="0"/>
    </xf>
    <xf numFmtId="0" fontId="16" fillId="4" borderId="163" xfId="0" applyFont="1" applyFill="1" applyBorder="1" applyAlignment="1" applyProtection="1">
      <alignment horizontal="center" vertical="top" wrapText="1"/>
      <protection locked="0"/>
    </xf>
    <xf numFmtId="0" fontId="16" fillId="4" borderId="131" xfId="0" applyFont="1" applyFill="1" applyBorder="1" applyAlignment="1" applyProtection="1">
      <alignment horizontal="center" vertical="top" wrapText="1"/>
      <protection locked="0"/>
    </xf>
    <xf numFmtId="0" fontId="16" fillId="4" borderId="168" xfId="0" applyFont="1" applyFill="1" applyBorder="1" applyAlignment="1" applyProtection="1">
      <alignment horizontal="center" vertical="top" wrapText="1"/>
      <protection locked="0"/>
    </xf>
    <xf numFmtId="0" fontId="16" fillId="4" borderId="170" xfId="0" applyFont="1" applyFill="1" applyBorder="1" applyAlignment="1" applyProtection="1">
      <alignment horizontal="center" vertical="top" wrapText="1"/>
      <protection locked="0"/>
    </xf>
    <xf numFmtId="0" fontId="16" fillId="4" borderId="173" xfId="0" applyFont="1" applyFill="1" applyBorder="1" applyAlignment="1" applyProtection="1">
      <alignment horizontal="center" vertical="top" wrapText="1"/>
      <protection locked="0"/>
    </xf>
    <xf numFmtId="0" fontId="9" fillId="0" borderId="0" xfId="0" quotePrefix="1" applyFont="1" applyAlignment="1">
      <alignment horizontal="left" vertical="top"/>
    </xf>
    <xf numFmtId="0" fontId="13" fillId="0" borderId="0" xfId="0" applyFont="1" applyAlignment="1">
      <alignment vertical="center"/>
    </xf>
    <xf numFmtId="0" fontId="9" fillId="0" borderId="44" xfId="0" applyFont="1" applyFill="1" applyBorder="1" applyAlignment="1" applyProtection="1">
      <alignment horizontal="left" vertical="top" wrapText="1"/>
    </xf>
    <xf numFmtId="0" fontId="16" fillId="4" borderId="157" xfId="0" applyFont="1" applyFill="1" applyBorder="1" applyAlignment="1" applyProtection="1">
      <alignment horizontal="center" vertical="top" wrapText="1"/>
      <protection locked="0"/>
    </xf>
    <xf numFmtId="0" fontId="16" fillId="4" borderId="169" xfId="0" applyFont="1" applyFill="1" applyBorder="1" applyAlignment="1" applyProtection="1">
      <alignment horizontal="center" vertical="top" wrapText="1"/>
      <protection locked="0"/>
    </xf>
    <xf numFmtId="0" fontId="9" fillId="0" borderId="0" xfId="0" applyFont="1" applyAlignment="1">
      <alignment horizontal="left" vertical="top" wrapText="1"/>
    </xf>
    <xf numFmtId="0" fontId="9" fillId="0" borderId="0" xfId="0" applyFont="1" applyAlignment="1">
      <alignment horizontal="left" vertical="top"/>
    </xf>
    <xf numFmtId="0" fontId="13" fillId="0" borderId="0" xfId="0" quotePrefix="1" applyFont="1" applyAlignment="1">
      <alignment horizontal="left" vertical="top"/>
    </xf>
    <xf numFmtId="0" fontId="61" fillId="23" borderId="2" xfId="0" applyNumberFormat="1" applyFont="1" applyFill="1" applyBorder="1" applyAlignment="1" applyProtection="1">
      <alignment horizontal="left" vertical="center" wrapText="1"/>
    </xf>
    <xf numFmtId="0" fontId="96" fillId="23" borderId="2" xfId="0" applyFont="1" applyFill="1" applyBorder="1" applyAlignment="1" applyProtection="1">
      <alignment horizontal="left" vertical="center" wrapText="1"/>
    </xf>
    <xf numFmtId="0" fontId="9" fillId="12" borderId="0" xfId="0" applyFont="1" applyFill="1" applyBorder="1" applyAlignment="1" applyProtection="1">
      <alignment horizontal="center" vertical="top" wrapText="1"/>
    </xf>
    <xf numFmtId="0" fontId="9" fillId="0" borderId="71" xfId="0" applyFont="1" applyBorder="1" applyAlignment="1" applyProtection="1">
      <alignment vertical="top" wrapText="1"/>
    </xf>
    <xf numFmtId="0" fontId="58" fillId="23" borderId="2" xfId="0" applyFont="1" applyFill="1" applyBorder="1" applyAlignment="1" applyProtection="1">
      <alignment horizontal="left" vertical="center" wrapText="1"/>
    </xf>
    <xf numFmtId="0" fontId="9" fillId="0" borderId="0" xfId="0" applyFont="1" applyAlignment="1">
      <alignment horizontal="left" vertical="top" wrapText="1"/>
    </xf>
    <xf numFmtId="0" fontId="14" fillId="20" borderId="0" xfId="0" applyFont="1" applyFill="1" applyAlignment="1" applyProtection="1">
      <alignment vertical="top" wrapText="1"/>
    </xf>
    <xf numFmtId="0" fontId="9" fillId="20" borderId="0" xfId="0" quotePrefix="1" applyFont="1" applyFill="1" applyAlignment="1" applyProtection="1">
      <alignment horizontal="right" vertical="top" wrapText="1"/>
    </xf>
    <xf numFmtId="0" fontId="9" fillId="0" borderId="0" xfId="0" applyFont="1" applyAlignment="1">
      <alignment horizontal="left" vertical="top" wrapText="1"/>
    </xf>
    <xf numFmtId="0" fontId="9" fillId="0" borderId="0" xfId="0" applyFont="1" applyAlignment="1">
      <alignment vertical="top"/>
    </xf>
    <xf numFmtId="0" fontId="9" fillId="0" borderId="0" xfId="0" applyFont="1" applyAlignment="1">
      <alignment horizontal="left" vertical="top" wrapText="1"/>
    </xf>
    <xf numFmtId="0" fontId="47" fillId="17" borderId="47" xfId="0" applyFont="1" applyFill="1" applyBorder="1" applyAlignment="1" applyProtection="1">
      <alignment horizontal="center" vertical="center"/>
    </xf>
    <xf numFmtId="0" fontId="13" fillId="0" borderId="0" xfId="0" applyFont="1"/>
    <xf numFmtId="0" fontId="9" fillId="0" borderId="0" xfId="0" applyFont="1"/>
    <xf numFmtId="0" fontId="9" fillId="0" borderId="0" xfId="0" applyFont="1" applyAlignment="1">
      <alignment horizontal="left" vertical="top" wrapText="1"/>
    </xf>
    <xf numFmtId="0" fontId="9" fillId="0" borderId="0" xfId="0" applyFont="1" applyAlignment="1">
      <alignment horizontal="left" vertical="top"/>
    </xf>
    <xf numFmtId="0" fontId="0" fillId="0" borderId="0" xfId="0" applyAlignment="1">
      <alignment horizontal="left" vertical="top"/>
    </xf>
    <xf numFmtId="0" fontId="43" fillId="0" borderId="0" xfId="0" applyFont="1" applyAlignment="1">
      <alignment vertical="top"/>
    </xf>
    <xf numFmtId="0" fontId="9" fillId="12" borderId="72" xfId="0" applyFont="1" applyFill="1" applyBorder="1" applyAlignment="1" applyProtection="1">
      <alignment horizontal="center" vertical="top" wrapText="1"/>
    </xf>
    <xf numFmtId="0" fontId="47" fillId="17" borderId="196" xfId="0" applyFont="1" applyFill="1" applyBorder="1" applyAlignment="1" applyProtection="1">
      <alignment horizontal="center" vertical="center" wrapText="1"/>
    </xf>
    <xf numFmtId="0" fontId="9" fillId="10" borderId="51" xfId="0" applyFont="1" applyFill="1" applyBorder="1" applyAlignment="1" applyProtection="1">
      <alignment vertical="top" wrapText="1"/>
    </xf>
    <xf numFmtId="0" fontId="9" fillId="10" borderId="51" xfId="0" applyFont="1" applyFill="1" applyBorder="1" applyAlignment="1" applyProtection="1">
      <alignment horizontal="left" vertical="top" wrapText="1"/>
    </xf>
    <xf numFmtId="0" fontId="9" fillId="10" borderId="51" xfId="0" applyFont="1" applyFill="1" applyBorder="1" applyAlignment="1" applyProtection="1">
      <alignment horizontal="center" vertical="top" wrapText="1"/>
    </xf>
    <xf numFmtId="0" fontId="9" fillId="10" borderId="52" xfId="0" applyFont="1" applyFill="1" applyBorder="1" applyAlignment="1" applyProtection="1">
      <alignment vertical="top" wrapText="1"/>
    </xf>
    <xf numFmtId="0" fontId="9" fillId="10" borderId="50" xfId="0" applyFont="1" applyFill="1" applyBorder="1" applyAlignment="1" applyProtection="1">
      <alignment vertical="top" wrapText="1"/>
    </xf>
    <xf numFmtId="0" fontId="60" fillId="10" borderId="51" xfId="0" applyFont="1" applyFill="1" applyBorder="1" applyAlignment="1" applyProtection="1">
      <alignment horizontal="left" vertical="top" wrapText="1"/>
    </xf>
    <xf numFmtId="0" fontId="60" fillId="10" borderId="51" xfId="0" applyFont="1" applyFill="1" applyBorder="1" applyAlignment="1" applyProtection="1">
      <alignment horizontal="center" vertical="top" wrapText="1"/>
    </xf>
    <xf numFmtId="0" fontId="7" fillId="0" borderId="76" xfId="4" quotePrefix="1" applyNumberFormat="1" applyFont="1" applyBorder="1" applyAlignment="1" applyProtection="1">
      <alignment vertical="center" wrapText="1"/>
    </xf>
    <xf numFmtId="0" fontId="9" fillId="0" borderId="0" xfId="0" applyFont="1" applyAlignment="1">
      <alignment horizontal="left" vertical="top"/>
    </xf>
    <xf numFmtId="0" fontId="9" fillId="0" borderId="0" xfId="0" applyFont="1" applyAlignment="1">
      <alignment horizontal="left" vertical="top"/>
    </xf>
    <xf numFmtId="0" fontId="0" fillId="0" borderId="216" xfId="0" applyBorder="1" applyAlignment="1" applyProtection="1">
      <alignment vertical="top" wrapText="1"/>
    </xf>
    <xf numFmtId="0" fontId="14" fillId="0" borderId="217" xfId="0" applyFont="1" applyFill="1" applyBorder="1" applyAlignment="1" applyProtection="1">
      <alignment vertical="top" wrapText="1"/>
    </xf>
    <xf numFmtId="0" fontId="14" fillId="4" borderId="218" xfId="0" applyFont="1" applyFill="1" applyBorder="1" applyAlignment="1" applyProtection="1">
      <alignment horizontal="center" vertical="top" wrapText="1"/>
      <protection locked="0"/>
    </xf>
    <xf numFmtId="0" fontId="116" fillId="0" borderId="0" xfId="0" applyFont="1" applyAlignment="1" applyProtection="1">
      <alignment horizontal="left" wrapText="1"/>
    </xf>
    <xf numFmtId="0" fontId="9" fillId="4" borderId="210" xfId="0" applyFont="1" applyFill="1" applyBorder="1" applyAlignment="1" applyProtection="1">
      <alignment horizontal="center" vertical="top" wrapText="1"/>
      <protection locked="0"/>
    </xf>
    <xf numFmtId="0" fontId="9" fillId="0" borderId="72" xfId="0" applyFont="1" applyBorder="1" applyAlignment="1" applyProtection="1">
      <alignment vertical="center" wrapText="1"/>
    </xf>
    <xf numFmtId="0" fontId="9" fillId="0" borderId="219" xfId="0" applyFont="1" applyFill="1" applyBorder="1" applyAlignment="1" applyProtection="1">
      <alignment vertical="top" wrapText="1"/>
    </xf>
    <xf numFmtId="0" fontId="0" fillId="12" borderId="0" xfId="0" applyFill="1" applyAlignment="1" applyProtection="1">
      <alignment horizontal="left" wrapText="1"/>
    </xf>
    <xf numFmtId="0" fontId="116" fillId="12" borderId="0" xfId="0" applyFont="1" applyFill="1" applyAlignment="1" applyProtection="1">
      <alignment horizontal="left" wrapText="1"/>
    </xf>
    <xf numFmtId="0" fontId="9" fillId="0" borderId="80" xfId="0" applyFont="1" applyFill="1" applyBorder="1" applyAlignment="1" applyProtection="1">
      <alignment horizontal="left" vertical="top" wrapText="1"/>
    </xf>
    <xf numFmtId="0" fontId="9" fillId="0" borderId="0" xfId="0" applyFont="1" applyAlignment="1">
      <alignment horizontal="left" vertical="top"/>
    </xf>
    <xf numFmtId="0" fontId="9" fillId="12" borderId="77" xfId="0" applyFont="1" applyFill="1" applyBorder="1" applyAlignment="1" applyProtection="1">
      <alignment horizontal="left" vertical="top" wrapText="1"/>
    </xf>
    <xf numFmtId="0" fontId="43" fillId="0" borderId="0" xfId="0" applyNumberFormat="1" applyFont="1" applyFill="1" applyBorder="1" applyAlignment="1" applyProtection="1">
      <alignment horizontal="left" vertical="top" wrapText="1"/>
    </xf>
    <xf numFmtId="0" fontId="111" fillId="0" borderId="0" xfId="0" applyFont="1" applyFill="1" applyBorder="1" applyAlignment="1" applyProtection="1">
      <alignment horizontal="left" vertical="top" wrapText="1"/>
    </xf>
    <xf numFmtId="0" fontId="9" fillId="0" borderId="45" xfId="5" quotePrefix="1" applyFont="1" applyBorder="1" applyAlignment="1" applyProtection="1">
      <alignment vertical="top" wrapText="1"/>
    </xf>
    <xf numFmtId="0" fontId="0" fillId="0" borderId="0" xfId="0" applyAlignment="1" applyProtection="1">
      <alignment vertical="top" wrapText="1"/>
    </xf>
    <xf numFmtId="0" fontId="9" fillId="0" borderId="0" xfId="0" applyFont="1" applyAlignment="1" applyProtection="1">
      <alignment horizontal="justify" vertical="center" wrapText="1"/>
    </xf>
    <xf numFmtId="0" fontId="47" fillId="17" borderId="184" xfId="0" applyFont="1" applyFill="1" applyBorder="1" applyAlignment="1" applyProtection="1">
      <alignment horizontal="left" vertical="center"/>
    </xf>
    <xf numFmtId="0" fontId="43" fillId="0" borderId="0" xfId="0" applyFont="1" applyFill="1" applyAlignment="1" applyProtection="1">
      <alignment vertical="top"/>
    </xf>
    <xf numFmtId="0" fontId="9" fillId="0" borderId="0" xfId="0" applyFont="1" applyAlignment="1" applyProtection="1">
      <alignment vertical="center" wrapText="1"/>
    </xf>
    <xf numFmtId="0" fontId="9" fillId="0" borderId="0" xfId="0" applyFont="1" applyAlignment="1" applyProtection="1">
      <alignment vertical="top" wrapText="1"/>
    </xf>
    <xf numFmtId="0" fontId="9" fillId="12" borderId="0" xfId="0" applyFont="1" applyFill="1" applyBorder="1" applyAlignment="1" applyProtection="1">
      <alignment horizontal="left" vertical="top" wrapText="1"/>
    </xf>
    <xf numFmtId="0" fontId="47" fillId="17" borderId="0" xfId="7"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center" vertical="top" wrapText="1"/>
    </xf>
    <xf numFmtId="0" fontId="9" fillId="0" borderId="0" xfId="0" applyFont="1" applyAlignment="1" applyProtection="1">
      <alignment vertical="center"/>
    </xf>
    <xf numFmtId="0" fontId="9" fillId="0" borderId="0" xfId="0" applyFont="1" applyBorder="1" applyAlignment="1" applyProtection="1">
      <alignment horizontal="left" vertical="top" wrapText="1"/>
    </xf>
    <xf numFmtId="0" fontId="9" fillId="0" borderId="0" xfId="0" applyFont="1" applyAlignment="1">
      <alignment horizontal="left" vertical="top"/>
    </xf>
    <xf numFmtId="0" fontId="9" fillId="0" borderId="0" xfId="0" applyFont="1" applyFill="1" applyBorder="1" applyAlignment="1" applyProtection="1">
      <alignment horizontal="left" vertical="top" wrapText="1"/>
    </xf>
    <xf numFmtId="0" fontId="9" fillId="0" borderId="0" xfId="10" applyFont="1" applyAlignment="1" applyProtection="1">
      <alignment horizontal="left" vertical="top" wrapText="1"/>
    </xf>
    <xf numFmtId="0" fontId="9" fillId="0" borderId="0" xfId="0" applyFont="1" applyBorder="1" applyAlignment="1" applyProtection="1">
      <alignment horizontal="left" vertical="center" wrapText="1"/>
    </xf>
    <xf numFmtId="0" fontId="43" fillId="0" borderId="0" xfId="10" applyFont="1" applyFill="1" applyBorder="1" applyAlignment="1" applyProtection="1">
      <alignment horizontal="left" vertical="top" wrapText="1"/>
    </xf>
    <xf numFmtId="0" fontId="54" fillId="0" borderId="0" xfId="0" applyFont="1" applyBorder="1" applyAlignment="1" applyProtection="1">
      <alignment horizontal="center" vertical="center" wrapText="1"/>
    </xf>
    <xf numFmtId="0" fontId="9" fillId="0" borderId="0" xfId="10" applyFont="1" applyFill="1" applyBorder="1" applyAlignment="1" applyProtection="1">
      <alignment horizontal="left" vertical="top" wrapText="1"/>
    </xf>
    <xf numFmtId="0" fontId="111" fillId="0" borderId="0" xfId="0" applyFont="1" applyFill="1" applyBorder="1" applyAlignment="1" applyProtection="1">
      <alignment vertical="top" wrapText="1"/>
    </xf>
    <xf numFmtId="0" fontId="0" fillId="0" borderId="0" xfId="0" applyFill="1" applyAlignment="1" applyProtection="1"/>
    <xf numFmtId="0" fontId="9" fillId="10" borderId="0" xfId="0" quotePrefix="1" applyFont="1" applyFill="1" applyBorder="1" applyAlignment="1" applyProtection="1">
      <alignment vertical="center" wrapText="1"/>
    </xf>
    <xf numFmtId="0" fontId="9" fillId="12" borderId="0" xfId="10" applyFont="1" applyFill="1" applyAlignment="1" applyProtection="1">
      <alignment horizontal="left" vertical="top" wrapText="1"/>
    </xf>
    <xf numFmtId="0" fontId="12" fillId="12" borderId="0" xfId="0" applyFont="1" applyFill="1" applyAlignment="1" applyProtection="1">
      <alignment vertical="top" wrapText="1"/>
    </xf>
    <xf numFmtId="0" fontId="0" fillId="12" borderId="0" xfId="0" applyFill="1" applyAlignment="1" applyProtection="1">
      <alignment horizontal="center" vertical="center" wrapText="1"/>
    </xf>
    <xf numFmtId="0" fontId="54" fillId="12" borderId="0" xfId="2" applyFont="1" applyFill="1" applyAlignment="1" applyProtection="1">
      <alignment horizontal="left" vertical="top"/>
    </xf>
    <xf numFmtId="0" fontId="18" fillId="12" borderId="0" xfId="0" applyFont="1" applyFill="1" applyAlignment="1" applyProtection="1">
      <alignment horizontal="center"/>
    </xf>
    <xf numFmtId="0" fontId="0" fillId="10" borderId="0" xfId="0" applyFill="1" applyBorder="1" applyAlignment="1" applyProtection="1">
      <alignment vertical="center" wrapText="1"/>
    </xf>
    <xf numFmtId="0" fontId="0" fillId="10" borderId="0" xfId="0" applyFill="1" applyBorder="1" applyAlignment="1" applyProtection="1">
      <alignment vertical="center"/>
    </xf>
    <xf numFmtId="0" fontId="0" fillId="17" borderId="0" xfId="0" applyFill="1" applyBorder="1" applyAlignment="1" applyProtection="1">
      <alignment vertical="center" wrapText="1"/>
    </xf>
    <xf numFmtId="0" fontId="14" fillId="9" borderId="127" xfId="0" applyFont="1" applyFill="1" applyBorder="1" applyAlignment="1" applyProtection="1">
      <alignment vertical="center" wrapText="1"/>
      <protection locked="0"/>
    </xf>
    <xf numFmtId="0" fontId="47" fillId="17" borderId="62" xfId="7" applyNumberFormat="1" applyFont="1" applyFill="1" applyBorder="1" applyAlignment="1" applyProtection="1">
      <alignment horizontal="center" vertical="center" wrapText="1"/>
    </xf>
    <xf numFmtId="0" fontId="13" fillId="0" borderId="0" xfId="10" applyFont="1" applyAlignment="1" applyProtection="1">
      <alignment vertical="center"/>
    </xf>
    <xf numFmtId="0" fontId="47" fillId="17" borderId="46" xfId="10" applyFont="1" applyFill="1" applyBorder="1" applyAlignment="1" applyProtection="1">
      <alignment horizontal="center" vertical="center" wrapText="1"/>
    </xf>
    <xf numFmtId="0" fontId="48" fillId="12" borderId="0" xfId="0" quotePrefix="1" applyFont="1" applyFill="1" applyBorder="1" applyAlignment="1" applyProtection="1">
      <alignment horizontal="center" vertical="center" wrapText="1"/>
    </xf>
    <xf numFmtId="0" fontId="21" fillId="12" borderId="44" xfId="0" applyFont="1" applyFill="1" applyBorder="1" applyAlignment="1" applyProtection="1">
      <alignment horizontal="left" vertical="top" wrapText="1"/>
    </xf>
    <xf numFmtId="0" fontId="54" fillId="12" borderId="0" xfId="2" applyFont="1" applyFill="1" applyAlignment="1" applyProtection="1">
      <alignment vertical="top"/>
    </xf>
    <xf numFmtId="0" fontId="9" fillId="12" borderId="0" xfId="0" applyFont="1" applyFill="1" applyBorder="1" applyAlignment="1" applyProtection="1">
      <alignment horizontal="center" vertical="center"/>
    </xf>
    <xf numFmtId="0" fontId="14" fillId="12" borderId="0" xfId="0" applyFont="1" applyFill="1" applyProtection="1"/>
    <xf numFmtId="0" fontId="22" fillId="12" borderId="0" xfId="2" applyFont="1" applyFill="1" applyAlignment="1" applyProtection="1">
      <alignment horizontal="left" vertical="top"/>
    </xf>
    <xf numFmtId="0" fontId="7" fillId="12" borderId="0" xfId="0" applyFont="1" applyFill="1" applyAlignment="1" applyProtection="1">
      <alignment vertical="top"/>
    </xf>
    <xf numFmtId="0" fontId="0" fillId="12" borderId="0" xfId="0" applyFill="1" applyAlignment="1" applyProtection="1">
      <alignment horizontal="center" vertical="top" wrapText="1"/>
    </xf>
    <xf numFmtId="0" fontId="0" fillId="26" borderId="0" xfId="0" applyFill="1" applyBorder="1" applyAlignment="1" applyProtection="1">
      <alignment vertical="center" wrapText="1"/>
    </xf>
    <xf numFmtId="0" fontId="9" fillId="12" borderId="0" xfId="10" applyFill="1" applyBorder="1" applyAlignment="1" applyProtection="1">
      <alignment vertical="top"/>
    </xf>
    <xf numFmtId="0" fontId="13" fillId="12" borderId="0" xfId="10" applyFont="1" applyFill="1" applyBorder="1" applyAlignment="1" applyProtection="1">
      <alignment vertical="top"/>
    </xf>
    <xf numFmtId="0" fontId="14" fillId="12" borderId="0" xfId="0" quotePrefix="1" applyFont="1" applyFill="1" applyBorder="1" applyAlignment="1" applyProtection="1">
      <alignment horizontal="center" vertical="top" wrapText="1"/>
    </xf>
    <xf numFmtId="0" fontId="21" fillId="0" borderId="46" xfId="0" applyFont="1" applyBorder="1" applyAlignment="1" applyProtection="1">
      <alignment horizontal="left" vertical="top" wrapText="1"/>
    </xf>
    <xf numFmtId="0" fontId="0" fillId="12" borderId="0" xfId="0" applyFill="1" applyBorder="1" applyAlignment="1" applyProtection="1">
      <alignment vertical="top" wrapText="1"/>
    </xf>
    <xf numFmtId="0" fontId="9" fillId="12" borderId="0" xfId="0" applyFont="1" applyFill="1" applyAlignment="1" applyProtection="1">
      <alignment vertical="center" wrapText="1"/>
    </xf>
    <xf numFmtId="0" fontId="97" fillId="12" borderId="0" xfId="10" applyFont="1" applyFill="1" applyBorder="1" applyAlignment="1" applyProtection="1">
      <alignment horizontal="left" vertical="center" wrapText="1"/>
    </xf>
    <xf numFmtId="0" fontId="15" fillId="12" borderId="0" xfId="0" applyFont="1" applyFill="1" applyBorder="1" applyAlignment="1" applyProtection="1">
      <alignment horizontal="center" vertical="top" wrapText="1"/>
    </xf>
    <xf numFmtId="0" fontId="9" fillId="0" borderId="51" xfId="10" applyFont="1" applyBorder="1" applyAlignment="1" applyProtection="1">
      <alignment horizontal="left" vertical="top"/>
    </xf>
    <xf numFmtId="0" fontId="9" fillId="0" borderId="52" xfId="10" applyFont="1" applyBorder="1" applyAlignment="1" applyProtection="1">
      <alignment horizontal="left" vertical="top"/>
    </xf>
    <xf numFmtId="0" fontId="9" fillId="0" borderId="208" xfId="10" applyFont="1" applyBorder="1" applyAlignment="1" applyProtection="1">
      <alignment horizontal="left" vertical="top" wrapText="1"/>
    </xf>
    <xf numFmtId="0" fontId="9" fillId="12" borderId="0" xfId="0" applyFont="1" applyFill="1" applyAlignment="1" applyProtection="1">
      <alignment horizontal="left" vertical="center" wrapText="1"/>
    </xf>
    <xf numFmtId="0" fontId="16" fillId="0" borderId="0" xfId="0" applyFont="1" applyFill="1" applyAlignment="1" applyProtection="1"/>
    <xf numFmtId="0" fontId="0" fillId="0" borderId="0" xfId="0" applyBorder="1" applyProtection="1"/>
    <xf numFmtId="0" fontId="108" fillId="17" borderId="110" xfId="0" applyFont="1" applyFill="1" applyBorder="1" applyAlignment="1" applyProtection="1"/>
    <xf numFmtId="0" fontId="108" fillId="17" borderId="47" xfId="0" applyFont="1" applyFill="1" applyBorder="1" applyAlignment="1" applyProtection="1"/>
    <xf numFmtId="0" fontId="46" fillId="17" borderId="0" xfId="0" applyFont="1" applyFill="1" applyBorder="1" applyProtection="1"/>
    <xf numFmtId="0" fontId="9" fillId="13" borderId="9" xfId="0" applyFont="1" applyFill="1" applyBorder="1" applyAlignment="1" applyProtection="1">
      <alignment wrapText="1"/>
    </xf>
    <xf numFmtId="0" fontId="9" fillId="0" borderId="0" xfId="0" applyFont="1" applyFill="1" applyAlignment="1" applyProtection="1">
      <alignment horizontal="center" vertical="center" wrapText="1"/>
    </xf>
    <xf numFmtId="0" fontId="47" fillId="17" borderId="114" xfId="0" applyFont="1" applyFill="1" applyBorder="1" applyAlignment="1" applyProtection="1">
      <alignment horizontal="center" vertical="center" wrapText="1"/>
    </xf>
    <xf numFmtId="0" fontId="109" fillId="17" borderId="1" xfId="2" applyFont="1" applyFill="1" applyBorder="1" applyAlignment="1" applyProtection="1">
      <alignment horizontal="center" vertical="center" wrapText="1"/>
    </xf>
    <xf numFmtId="0" fontId="109" fillId="17" borderId="3" xfId="2" applyFont="1" applyFill="1" applyBorder="1" applyAlignment="1" applyProtection="1">
      <alignment horizontal="center" vertical="center" wrapText="1"/>
    </xf>
    <xf numFmtId="0" fontId="109" fillId="17" borderId="23" xfId="2" applyFont="1" applyFill="1" applyBorder="1" applyAlignment="1" applyProtection="1">
      <alignment horizontal="center" vertical="center" wrapText="1"/>
    </xf>
    <xf numFmtId="0" fontId="47" fillId="17" borderId="109" xfId="2" applyFont="1" applyFill="1" applyBorder="1" applyAlignment="1" applyProtection="1">
      <alignment horizontal="center" vertical="center" wrapText="1"/>
    </xf>
    <xf numFmtId="0" fontId="47" fillId="17" borderId="29" xfId="2" applyFont="1" applyFill="1" applyBorder="1" applyAlignment="1" applyProtection="1">
      <alignment horizontal="center" vertical="center" wrapText="1"/>
    </xf>
    <xf numFmtId="0" fontId="47" fillId="17" borderId="101" xfId="2" applyFont="1" applyFill="1" applyBorder="1" applyAlignment="1" applyProtection="1">
      <alignment horizontal="center" vertical="center" wrapText="1"/>
    </xf>
    <xf numFmtId="0" fontId="46" fillId="12" borderId="0" xfId="0" applyFont="1" applyFill="1" applyBorder="1" applyAlignment="1" applyProtection="1">
      <alignment horizontal="center" vertical="center" wrapText="1"/>
    </xf>
    <xf numFmtId="1" fontId="9" fillId="13" borderId="9" xfId="0" applyNumberFormat="1" applyFont="1" applyFill="1" applyBorder="1" applyAlignment="1" applyProtection="1">
      <alignment vertical="center" wrapText="1"/>
    </xf>
    <xf numFmtId="0" fontId="47" fillId="17" borderId="116" xfId="0" applyFont="1" applyFill="1" applyBorder="1" applyAlignment="1" applyProtection="1">
      <alignment horizontal="center" vertical="center" wrapText="1"/>
    </xf>
    <xf numFmtId="0" fontId="46" fillId="17" borderId="48" xfId="0" applyFont="1" applyFill="1" applyBorder="1" applyAlignment="1" applyProtection="1">
      <alignment horizontal="center" vertical="center" wrapText="1"/>
    </xf>
    <xf numFmtId="0" fontId="46" fillId="17" borderId="104" xfId="0" applyFont="1" applyFill="1" applyBorder="1" applyAlignment="1" applyProtection="1">
      <alignment horizontal="center" vertical="center" wrapText="1"/>
    </xf>
    <xf numFmtId="0" fontId="46" fillId="17" borderId="105" xfId="0" applyFont="1" applyFill="1" applyBorder="1" applyAlignment="1" applyProtection="1">
      <alignment horizontal="center" vertical="center" wrapText="1"/>
    </xf>
    <xf numFmtId="0" fontId="46" fillId="17" borderId="103" xfId="0" applyFont="1" applyFill="1" applyBorder="1" applyAlignment="1" applyProtection="1">
      <alignment horizontal="center" vertical="center" wrapText="1"/>
    </xf>
    <xf numFmtId="0" fontId="46" fillId="17" borderId="108" xfId="0" applyFont="1" applyFill="1" applyBorder="1" applyAlignment="1" applyProtection="1">
      <alignment horizontal="center" vertical="center" wrapText="1"/>
    </xf>
    <xf numFmtId="0" fontId="47" fillId="17" borderId="64" xfId="2" applyFont="1" applyFill="1" applyBorder="1" applyAlignment="1" applyProtection="1">
      <alignment horizontal="center" vertical="center" wrapText="1"/>
    </xf>
    <xf numFmtId="0" fontId="47" fillId="17" borderId="30" xfId="2" applyFont="1" applyFill="1" applyBorder="1" applyAlignment="1" applyProtection="1">
      <alignment horizontal="center" vertical="center" wrapText="1"/>
    </xf>
    <xf numFmtId="0" fontId="47" fillId="17" borderId="102" xfId="2" applyFont="1" applyFill="1" applyBorder="1" applyAlignment="1" applyProtection="1">
      <alignment horizontal="center" vertical="center" wrapText="1"/>
    </xf>
    <xf numFmtId="1" fontId="46" fillId="17" borderId="48" xfId="0" applyNumberFormat="1" applyFont="1" applyFill="1" applyBorder="1" applyAlignment="1" applyProtection="1">
      <alignment horizontal="left" vertical="center" wrapText="1"/>
    </xf>
    <xf numFmtId="1" fontId="46" fillId="17" borderId="104" xfId="0" applyNumberFormat="1" applyFont="1" applyFill="1" applyBorder="1" applyAlignment="1" applyProtection="1">
      <alignment vertical="center" wrapText="1"/>
    </xf>
    <xf numFmtId="1" fontId="46" fillId="17" borderId="107" xfId="0" applyNumberFormat="1" applyFont="1" applyFill="1" applyBorder="1" applyAlignment="1" applyProtection="1">
      <alignment horizontal="center" vertical="center" wrapText="1"/>
    </xf>
    <xf numFmtId="1" fontId="46" fillId="17" borderId="48" xfId="0" applyNumberFormat="1" applyFont="1" applyFill="1" applyBorder="1" applyAlignment="1" applyProtection="1">
      <alignment horizontal="center" vertical="center" wrapText="1"/>
    </xf>
    <xf numFmtId="1" fontId="46" fillId="17" borderId="121" xfId="0" applyNumberFormat="1" applyFont="1" applyFill="1" applyBorder="1" applyAlignment="1" applyProtection="1">
      <alignment horizontal="center" vertical="center" wrapText="1"/>
    </xf>
    <xf numFmtId="1" fontId="9" fillId="13" borderId="90" xfId="0" applyNumberFormat="1" applyFont="1" applyFill="1" applyBorder="1" applyAlignment="1" applyProtection="1">
      <alignment vertical="center" wrapText="1"/>
    </xf>
    <xf numFmtId="0" fontId="43" fillId="0" borderId="120" xfId="0" applyFont="1" applyBorder="1" applyAlignment="1" applyProtection="1">
      <alignment vertical="top" wrapText="1"/>
    </xf>
    <xf numFmtId="0" fontId="9" fillId="0" borderId="143" xfId="0" applyFont="1" applyFill="1" applyBorder="1" applyAlignment="1" applyProtection="1">
      <alignment vertical="top" wrapText="1"/>
    </xf>
    <xf numFmtId="0" fontId="9" fillId="0" borderId="144" xfId="0" applyFont="1" applyFill="1" applyBorder="1" applyAlignment="1" applyProtection="1">
      <alignment vertical="top" wrapText="1"/>
    </xf>
    <xf numFmtId="0" fontId="43" fillId="12" borderId="144" xfId="0" applyFont="1" applyFill="1" applyBorder="1" applyAlignment="1" applyProtection="1">
      <alignment vertical="top" wrapText="1"/>
    </xf>
    <xf numFmtId="0" fontId="9" fillId="0" borderId="86" xfId="0" applyFont="1" applyFill="1" applyBorder="1" applyAlignment="1" applyProtection="1">
      <alignment vertical="top" wrapText="1"/>
    </xf>
    <xf numFmtId="0" fontId="9" fillId="0" borderId="144" xfId="0" applyFont="1" applyFill="1" applyBorder="1" applyAlignment="1" applyProtection="1">
      <alignment horizontal="left" vertical="top" wrapText="1"/>
    </xf>
    <xf numFmtId="0" fontId="9" fillId="0" borderId="144" xfId="0" applyFont="1" applyFill="1" applyBorder="1" applyAlignment="1" applyProtection="1">
      <alignment horizontal="center" vertical="top" wrapText="1"/>
    </xf>
    <xf numFmtId="1" fontId="9" fillId="0" borderId="144" xfId="0" applyNumberFormat="1" applyFont="1" applyBorder="1" applyAlignment="1" applyProtection="1">
      <alignment horizontal="center" vertical="top" wrapText="1"/>
    </xf>
    <xf numFmtId="0" fontId="9" fillId="0" borderId="144" xfId="0" applyNumberFormat="1" applyFont="1" applyFill="1" applyBorder="1" applyAlignment="1" applyProtection="1">
      <alignment horizontal="center" vertical="top" wrapText="1"/>
    </xf>
    <xf numFmtId="0" fontId="9" fillId="0" borderId="86" xfId="0" applyFont="1" applyBorder="1" applyAlignment="1" applyProtection="1">
      <alignment horizontal="center" vertical="top" wrapText="1"/>
    </xf>
    <xf numFmtId="0" fontId="9" fillId="0" borderId="144" xfId="0" applyFont="1" applyBorder="1" applyAlignment="1" applyProtection="1">
      <alignment horizontal="center" vertical="top" wrapText="1"/>
    </xf>
    <xf numFmtId="1" fontId="9" fillId="0" borderId="144" xfId="0" applyNumberFormat="1" applyFont="1" applyFill="1" applyBorder="1" applyAlignment="1" applyProtection="1">
      <alignment horizontal="center" vertical="top" wrapText="1"/>
    </xf>
    <xf numFmtId="0" fontId="43" fillId="0" borderId="144" xfId="0" applyFont="1" applyFill="1" applyBorder="1" applyAlignment="1" applyProtection="1">
      <alignment horizontal="center" vertical="top" wrapText="1"/>
    </xf>
    <xf numFmtId="0" fontId="9" fillId="0" borderId="145" xfId="0" applyFont="1" applyFill="1" applyBorder="1" applyAlignment="1" applyProtection="1">
      <alignment vertical="top" wrapText="1"/>
    </xf>
    <xf numFmtId="0" fontId="9" fillId="0" borderId="14" xfId="0" applyFont="1" applyBorder="1" applyAlignment="1" applyProtection="1">
      <alignment horizontal="center" vertical="top" wrapText="1"/>
    </xf>
    <xf numFmtId="1" fontId="43" fillId="0" borderId="131" xfId="0" applyNumberFormat="1" applyFont="1" applyBorder="1" applyAlignment="1" applyProtection="1">
      <alignment vertical="top" wrapText="1"/>
    </xf>
    <xf numFmtId="0" fontId="111" fillId="10" borderId="143" xfId="0" applyFont="1" applyFill="1" applyBorder="1" applyAlignment="1" applyProtection="1">
      <alignment horizontal="left" vertical="top" wrapText="1"/>
    </xf>
    <xf numFmtId="0" fontId="43" fillId="3" borderId="145" xfId="0" applyFont="1" applyFill="1" applyBorder="1" applyAlignment="1" applyProtection="1">
      <alignment vertical="top" wrapText="1"/>
    </xf>
    <xf numFmtId="0" fontId="43" fillId="0" borderId="143" xfId="0" applyFont="1" applyFill="1" applyBorder="1" applyAlignment="1" applyProtection="1">
      <alignment vertical="top" wrapText="1"/>
    </xf>
    <xf numFmtId="0" fontId="9" fillId="0" borderId="144" xfId="0" applyFont="1" applyBorder="1" applyAlignment="1" applyProtection="1">
      <alignment vertical="top" wrapText="1"/>
    </xf>
    <xf numFmtId="0" fontId="9" fillId="0" borderId="10" xfId="0" applyFont="1" applyBorder="1" applyAlignment="1" applyProtection="1">
      <alignment vertical="top" wrapText="1"/>
    </xf>
    <xf numFmtId="0" fontId="43" fillId="0" borderId="139" xfId="0" applyFont="1" applyBorder="1" applyAlignment="1" applyProtection="1">
      <alignment vertical="top" wrapText="1"/>
    </xf>
    <xf numFmtId="0" fontId="9" fillId="0" borderId="158" xfId="0" applyFont="1" applyFill="1" applyBorder="1" applyAlignment="1" applyProtection="1">
      <alignment vertical="top" wrapText="1"/>
    </xf>
    <xf numFmtId="0" fontId="9" fillId="0" borderId="199" xfId="0" applyFont="1" applyFill="1" applyBorder="1" applyAlignment="1" applyProtection="1">
      <alignment vertical="top" wrapText="1"/>
    </xf>
    <xf numFmtId="0" fontId="43" fillId="9" borderId="199" xfId="0" applyFont="1" applyFill="1" applyBorder="1" applyAlignment="1" applyProtection="1">
      <alignment vertical="top" wrapText="1"/>
    </xf>
    <xf numFmtId="0" fontId="9" fillId="0" borderId="150" xfId="0" applyFont="1" applyFill="1" applyBorder="1" applyAlignment="1" applyProtection="1">
      <alignment vertical="top" wrapText="1"/>
    </xf>
    <xf numFmtId="0" fontId="9" fillId="0" borderId="199" xfId="0" applyFont="1" applyFill="1" applyBorder="1" applyAlignment="1" applyProtection="1">
      <alignment horizontal="left" vertical="top" wrapText="1"/>
    </xf>
    <xf numFmtId="0" fontId="9" fillId="0" borderId="199" xfId="0" applyFont="1" applyFill="1" applyBorder="1" applyAlignment="1" applyProtection="1">
      <alignment horizontal="center" vertical="top" wrapText="1"/>
    </xf>
    <xf numFmtId="1" fontId="9" fillId="0" borderId="199" xfId="0" applyNumberFormat="1" applyFont="1" applyBorder="1" applyAlignment="1" applyProtection="1">
      <alignment horizontal="center" vertical="top" wrapText="1"/>
    </xf>
    <xf numFmtId="0" fontId="9" fillId="0" borderId="199" xfId="0" applyNumberFormat="1" applyFont="1" applyFill="1" applyBorder="1" applyAlignment="1" applyProtection="1">
      <alignment horizontal="center" vertical="top" wrapText="1"/>
    </xf>
    <xf numFmtId="0" fontId="9" fillId="0" borderId="199" xfId="0" applyFont="1" applyBorder="1" applyAlignment="1" applyProtection="1">
      <alignment horizontal="center" vertical="top" wrapText="1"/>
    </xf>
    <xf numFmtId="1" fontId="9" fillId="0" borderId="199" xfId="0" applyNumberFormat="1" applyFont="1" applyFill="1" applyBorder="1" applyAlignment="1" applyProtection="1">
      <alignment horizontal="center" vertical="top" wrapText="1"/>
    </xf>
    <xf numFmtId="1" fontId="9" fillId="0" borderId="150" xfId="0" applyNumberFormat="1" applyFont="1" applyBorder="1" applyAlignment="1" applyProtection="1">
      <alignment horizontal="center" vertical="top" wrapText="1"/>
    </xf>
    <xf numFmtId="0" fontId="9" fillId="0" borderId="150" xfId="0" applyFont="1" applyFill="1" applyBorder="1" applyAlignment="1" applyProtection="1">
      <alignment horizontal="center" vertical="top" wrapText="1"/>
    </xf>
    <xf numFmtId="0" fontId="9" fillId="0" borderId="147" xfId="0" applyFont="1" applyFill="1" applyBorder="1" applyAlignment="1" applyProtection="1">
      <alignment vertical="top" wrapText="1"/>
    </xf>
    <xf numFmtId="0" fontId="9" fillId="0" borderId="22" xfId="0" applyFont="1" applyBorder="1" applyAlignment="1" applyProtection="1">
      <alignment horizontal="center" vertical="top" wrapText="1"/>
    </xf>
    <xf numFmtId="0" fontId="9" fillId="0" borderId="37" xfId="0" applyFont="1" applyBorder="1" applyAlignment="1" applyProtection="1">
      <alignment horizontal="center" vertical="top" wrapText="1"/>
    </xf>
    <xf numFmtId="0" fontId="43" fillId="0" borderId="131" xfId="0" applyFont="1" applyBorder="1" applyAlignment="1" applyProtection="1">
      <alignment vertical="top" wrapText="1"/>
    </xf>
    <xf numFmtId="0" fontId="111" fillId="10" borderId="158" xfId="0" applyFont="1" applyFill="1" applyBorder="1" applyAlignment="1" applyProtection="1">
      <alignment horizontal="left" vertical="top" wrapText="1"/>
    </xf>
    <xf numFmtId="0" fontId="43" fillId="3" borderId="147" xfId="0" applyFont="1" applyFill="1" applyBorder="1" applyAlignment="1" applyProtection="1">
      <alignment vertical="top" wrapText="1"/>
    </xf>
    <xf numFmtId="0" fontId="43" fillId="0" borderId="158" xfId="0" applyFont="1" applyFill="1" applyBorder="1" applyAlignment="1" applyProtection="1">
      <alignment vertical="top" wrapText="1"/>
    </xf>
    <xf numFmtId="0" fontId="9" fillId="0" borderId="150" xfId="0" applyFont="1" applyBorder="1" applyAlignment="1" applyProtection="1">
      <alignment vertical="top" wrapText="1"/>
    </xf>
    <xf numFmtId="0" fontId="9" fillId="0" borderId="133" xfId="0" applyFont="1" applyBorder="1" applyAlignment="1" applyProtection="1">
      <alignment vertical="top" wrapText="1"/>
    </xf>
    <xf numFmtId="0" fontId="9" fillId="0" borderId="198" xfId="0" applyFont="1" applyFill="1" applyBorder="1" applyAlignment="1" applyProtection="1">
      <alignment vertical="top" wrapText="1"/>
    </xf>
    <xf numFmtId="0" fontId="9" fillId="0" borderId="124" xfId="0" applyFont="1" applyFill="1" applyBorder="1" applyAlignment="1" applyProtection="1">
      <alignment vertical="top" wrapText="1"/>
    </xf>
    <xf numFmtId="0" fontId="9" fillId="0" borderId="200" xfId="0" applyFont="1" applyFill="1" applyBorder="1" applyAlignment="1" applyProtection="1">
      <alignment vertical="top" wrapText="1"/>
    </xf>
    <xf numFmtId="0" fontId="43" fillId="9" borderId="124" xfId="0" applyFont="1" applyFill="1" applyBorder="1" applyAlignment="1" applyProtection="1">
      <alignment vertical="top" wrapText="1"/>
    </xf>
    <xf numFmtId="0" fontId="9" fillId="0" borderId="124" xfId="0" applyFont="1" applyFill="1" applyBorder="1" applyAlignment="1" applyProtection="1">
      <alignment horizontal="left" vertical="top" wrapText="1"/>
    </xf>
    <xf numFmtId="0" fontId="7" fillId="0" borderId="124" xfId="0" applyFont="1" applyFill="1" applyBorder="1" applyAlignment="1" applyProtection="1">
      <alignment horizontal="center" vertical="top" wrapText="1"/>
    </xf>
    <xf numFmtId="1" fontId="7" fillId="0" borderId="124" xfId="0" applyNumberFormat="1" applyFont="1" applyBorder="1" applyAlignment="1" applyProtection="1">
      <alignment horizontal="center" vertical="top" wrapText="1"/>
    </xf>
    <xf numFmtId="0" fontId="9" fillId="0" borderId="124" xfId="0" applyFont="1" applyFill="1" applyBorder="1" applyAlignment="1" applyProtection="1">
      <alignment horizontal="center" vertical="top" wrapText="1"/>
    </xf>
    <xf numFmtId="0" fontId="9" fillId="0" borderId="124" xfId="0" applyNumberFormat="1" applyFont="1" applyFill="1" applyBorder="1" applyAlignment="1" applyProtection="1">
      <alignment horizontal="center" vertical="top" wrapText="1"/>
    </xf>
    <xf numFmtId="0" fontId="7" fillId="0" borderId="124" xfId="0" applyFont="1" applyBorder="1" applyAlignment="1" applyProtection="1">
      <alignment horizontal="center" vertical="top" wrapText="1"/>
    </xf>
    <xf numFmtId="0" fontId="9" fillId="0" borderId="124" xfId="0" applyFont="1" applyBorder="1" applyAlignment="1" applyProtection="1">
      <alignment horizontal="center" vertical="top" wrapText="1"/>
    </xf>
    <xf numFmtId="1" fontId="7" fillId="0" borderId="124" xfId="0" applyNumberFormat="1" applyFont="1" applyFill="1" applyBorder="1" applyAlignment="1" applyProtection="1">
      <alignment horizontal="center" vertical="top" wrapText="1"/>
    </xf>
    <xf numFmtId="0" fontId="43" fillId="0" borderId="200" xfId="0" applyFont="1" applyFill="1" applyBorder="1" applyAlignment="1" applyProtection="1">
      <alignment horizontal="center" vertical="top" wrapText="1"/>
    </xf>
    <xf numFmtId="0" fontId="9" fillId="0" borderId="201" xfId="0" applyFont="1" applyFill="1" applyBorder="1" applyAlignment="1" applyProtection="1">
      <alignment vertical="top" wrapText="1"/>
    </xf>
    <xf numFmtId="0" fontId="7" fillId="0" borderId="22" xfId="0" applyFont="1" applyBorder="1" applyAlignment="1" applyProtection="1">
      <alignment horizontal="center" vertical="top" wrapText="1"/>
    </xf>
    <xf numFmtId="0" fontId="7" fillId="0" borderId="37" xfId="0" applyFont="1" applyBorder="1" applyAlignment="1" applyProtection="1">
      <alignment horizontal="center" vertical="top" wrapText="1"/>
    </xf>
    <xf numFmtId="0" fontId="111" fillId="10" borderId="198" xfId="0" applyFont="1" applyFill="1" applyBorder="1" applyAlignment="1" applyProtection="1">
      <alignment horizontal="left" vertical="top" wrapText="1"/>
    </xf>
    <xf numFmtId="0" fontId="43" fillId="3" borderId="201" xfId="0" applyFont="1" applyFill="1" applyBorder="1" applyAlignment="1" applyProtection="1">
      <alignment vertical="top" wrapText="1"/>
    </xf>
    <xf numFmtId="0" fontId="43" fillId="0" borderId="198" xfId="0" applyFont="1" applyFill="1" applyBorder="1" applyAlignment="1" applyProtection="1">
      <alignment vertical="top" wrapText="1"/>
    </xf>
    <xf numFmtId="0" fontId="9" fillId="0" borderId="120" xfId="0" applyFont="1" applyBorder="1" applyAlignment="1" applyProtection="1">
      <alignment vertical="top" wrapText="1"/>
    </xf>
    <xf numFmtId="0" fontId="9" fillId="0" borderId="141" xfId="0" applyFont="1" applyFill="1" applyBorder="1" applyAlignment="1" applyProtection="1">
      <alignment vertical="top" wrapText="1"/>
    </xf>
    <xf numFmtId="0" fontId="9" fillId="0" borderId="123" xfId="0" applyFont="1" applyFill="1" applyBorder="1" applyAlignment="1" applyProtection="1">
      <alignment vertical="top" wrapText="1"/>
    </xf>
    <xf numFmtId="0" fontId="9" fillId="9" borderId="123" xfId="0" applyFont="1" applyFill="1" applyBorder="1" applyAlignment="1" applyProtection="1">
      <alignment vertical="top" wrapText="1"/>
    </xf>
    <xf numFmtId="0" fontId="9" fillId="0" borderId="123" xfId="0" applyFont="1" applyFill="1" applyBorder="1" applyAlignment="1" applyProtection="1">
      <alignment horizontal="left" vertical="top" wrapText="1"/>
    </xf>
    <xf numFmtId="0" fontId="9" fillId="0" borderId="123" xfId="0" applyFont="1" applyFill="1" applyBorder="1" applyAlignment="1" applyProtection="1">
      <alignment horizontal="center" vertical="top" wrapText="1"/>
    </xf>
    <xf numFmtId="1" fontId="9" fillId="0" borderId="123" xfId="0" applyNumberFormat="1" applyFont="1" applyBorder="1" applyAlignment="1" applyProtection="1">
      <alignment horizontal="center" vertical="top" wrapText="1"/>
    </xf>
    <xf numFmtId="0" fontId="9" fillId="0" borderId="123" xfId="0" applyNumberFormat="1" applyFont="1" applyFill="1" applyBorder="1" applyAlignment="1" applyProtection="1">
      <alignment horizontal="center" vertical="top" wrapText="1"/>
    </xf>
    <xf numFmtId="0" fontId="9" fillId="0" borderId="123" xfId="0" applyFont="1" applyBorder="1" applyAlignment="1" applyProtection="1">
      <alignment horizontal="center" vertical="top" wrapText="1"/>
    </xf>
    <xf numFmtId="0" fontId="9" fillId="0" borderId="87" xfId="0" applyFont="1" applyBorder="1" applyAlignment="1" applyProtection="1">
      <alignment horizontal="center" vertical="top" wrapText="1"/>
    </xf>
    <xf numFmtId="1" fontId="9" fillId="0" borderId="123" xfId="0" applyNumberFormat="1" applyFont="1" applyFill="1" applyBorder="1" applyAlignment="1" applyProtection="1">
      <alignment horizontal="center" vertical="top" wrapText="1"/>
    </xf>
    <xf numFmtId="0" fontId="9" fillId="0" borderId="153" xfId="0" applyFont="1" applyFill="1" applyBorder="1" applyAlignment="1" applyProtection="1">
      <alignment vertical="top" wrapText="1"/>
    </xf>
    <xf numFmtId="0" fontId="9" fillId="0" borderId="8" xfId="0" applyFont="1" applyBorder="1" applyAlignment="1" applyProtection="1">
      <alignment horizontal="center" vertical="top" wrapText="1"/>
    </xf>
    <xf numFmtId="0" fontId="9" fillId="0" borderId="32" xfId="0" applyFont="1" applyBorder="1" applyAlignment="1" applyProtection="1">
      <alignment horizontal="center" vertical="top" wrapText="1"/>
    </xf>
    <xf numFmtId="0" fontId="9" fillId="0" borderId="131" xfId="0" applyFont="1" applyBorder="1" applyAlignment="1" applyProtection="1">
      <alignment vertical="top" wrapText="1"/>
    </xf>
    <xf numFmtId="0" fontId="16" fillId="10" borderId="142" xfId="0" applyFont="1" applyFill="1" applyBorder="1" applyAlignment="1" applyProtection="1">
      <alignment horizontal="left" vertical="top" wrapText="1"/>
    </xf>
    <xf numFmtId="0" fontId="9" fillId="3" borderId="153" xfId="0" applyFont="1" applyFill="1" applyBorder="1" applyAlignment="1" applyProtection="1">
      <alignment horizontal="center" vertical="top" wrapText="1"/>
    </xf>
    <xf numFmtId="0" fontId="9" fillId="0" borderId="142" xfId="0" applyFont="1" applyFill="1" applyBorder="1" applyAlignment="1" applyProtection="1">
      <alignment vertical="top" wrapText="1"/>
    </xf>
    <xf numFmtId="0" fontId="9" fillId="0" borderId="123" xfId="0" applyFont="1" applyBorder="1" applyAlignment="1" applyProtection="1">
      <alignment vertical="top" wrapText="1"/>
    </xf>
    <xf numFmtId="0" fontId="9" fillId="0" borderId="7" xfId="0" applyFont="1" applyBorder="1" applyAlignment="1" applyProtection="1">
      <alignment vertical="top" wrapText="1"/>
    </xf>
    <xf numFmtId="0" fontId="9" fillId="0" borderId="139" xfId="0" applyFont="1" applyBorder="1" applyAlignment="1" applyProtection="1">
      <alignment vertical="top" wrapText="1"/>
    </xf>
    <xf numFmtId="0" fontId="9" fillId="0" borderId="149" xfId="0" applyFont="1" applyFill="1" applyBorder="1" applyAlignment="1" applyProtection="1">
      <alignment vertical="top" wrapText="1"/>
    </xf>
    <xf numFmtId="0" fontId="9" fillId="9" borderId="149" xfId="0" applyFont="1" applyFill="1" applyBorder="1" applyAlignment="1" applyProtection="1">
      <alignment vertical="top" wrapText="1"/>
    </xf>
    <xf numFmtId="0" fontId="9" fillId="0" borderId="149" xfId="0" applyFont="1" applyFill="1" applyBorder="1" applyAlignment="1" applyProtection="1">
      <alignment horizontal="left" vertical="top" wrapText="1"/>
    </xf>
    <xf numFmtId="0" fontId="9" fillId="0" borderId="149" xfId="0" applyFont="1" applyFill="1" applyBorder="1" applyAlignment="1" applyProtection="1">
      <alignment horizontal="center" vertical="top" wrapText="1"/>
    </xf>
    <xf numFmtId="1" fontId="9" fillId="0" borderId="149" xfId="0" applyNumberFormat="1" applyFont="1" applyBorder="1" applyAlignment="1" applyProtection="1">
      <alignment horizontal="center" vertical="top" wrapText="1"/>
    </xf>
    <xf numFmtId="0" fontId="9" fillId="0" borderId="149" xfId="0" applyNumberFormat="1" applyFont="1" applyFill="1" applyBorder="1" applyAlignment="1" applyProtection="1">
      <alignment horizontal="center" vertical="top" wrapText="1"/>
    </xf>
    <xf numFmtId="0" fontId="9" fillId="0" borderId="150" xfId="0" applyFont="1" applyBorder="1" applyAlignment="1" applyProtection="1">
      <alignment horizontal="center" vertical="top" wrapText="1"/>
    </xf>
    <xf numFmtId="0" fontId="9" fillId="0" borderId="149" xfId="0" applyFont="1" applyBorder="1" applyAlignment="1" applyProtection="1">
      <alignment horizontal="center" vertical="top" wrapText="1"/>
    </xf>
    <xf numFmtId="1" fontId="9" fillId="0" borderId="149" xfId="0" applyNumberFormat="1" applyFont="1" applyFill="1" applyBorder="1" applyAlignment="1" applyProtection="1">
      <alignment horizontal="center" vertical="top" wrapText="1"/>
    </xf>
    <xf numFmtId="0" fontId="9" fillId="0" borderId="151" xfId="0" applyFont="1" applyFill="1" applyBorder="1" applyAlignment="1" applyProtection="1">
      <alignment vertical="top" wrapText="1"/>
    </xf>
    <xf numFmtId="0" fontId="9" fillId="0" borderId="15" xfId="0" applyFont="1" applyBorder="1" applyAlignment="1" applyProtection="1">
      <alignment horizontal="center" vertical="top" wrapText="1"/>
    </xf>
    <xf numFmtId="0" fontId="9" fillId="0" borderId="17" xfId="0" applyFont="1" applyBorder="1" applyAlignment="1" applyProtection="1">
      <alignment horizontal="center" vertical="top" wrapText="1"/>
    </xf>
    <xf numFmtId="0" fontId="9" fillId="16" borderId="151" xfId="0" applyFont="1" applyFill="1" applyBorder="1" applyAlignment="1" applyProtection="1">
      <alignment horizontal="center" vertical="top" wrapText="1"/>
    </xf>
    <xf numFmtId="0" fontId="9" fillId="0" borderId="157" xfId="0" applyFont="1" applyFill="1" applyBorder="1" applyAlignment="1" applyProtection="1">
      <alignment vertical="top" wrapText="1"/>
    </xf>
    <xf numFmtId="0" fontId="9" fillId="0" borderId="149" xfId="0" applyFont="1" applyBorder="1" applyAlignment="1" applyProtection="1">
      <alignment vertical="top" wrapText="1"/>
    </xf>
    <xf numFmtId="0" fontId="9" fillId="0" borderId="13" xfId="0" applyFont="1" applyBorder="1" applyAlignment="1" applyProtection="1">
      <alignment vertical="top" wrapText="1"/>
    </xf>
    <xf numFmtId="0" fontId="9" fillId="12" borderId="149" xfId="0" applyFont="1" applyFill="1" applyBorder="1" applyAlignment="1" applyProtection="1">
      <alignment vertical="top" wrapText="1"/>
    </xf>
    <xf numFmtId="0" fontId="16" fillId="10" borderId="157" xfId="0" applyFont="1" applyFill="1" applyBorder="1" applyAlignment="1" applyProtection="1">
      <alignment horizontal="left" vertical="top" wrapText="1"/>
    </xf>
    <xf numFmtId="0" fontId="9" fillId="3" borderId="151" xfId="0" applyFont="1" applyFill="1" applyBorder="1" applyAlignment="1" applyProtection="1">
      <alignment horizontal="center" vertical="top" wrapText="1"/>
    </xf>
    <xf numFmtId="0" fontId="9" fillId="0" borderId="164" xfId="0" applyFont="1" applyFill="1" applyBorder="1" applyAlignment="1" applyProtection="1">
      <alignment vertical="top" wrapText="1"/>
    </xf>
    <xf numFmtId="0" fontId="9" fillId="0" borderId="161" xfId="0" applyFont="1" applyFill="1" applyBorder="1" applyAlignment="1" applyProtection="1">
      <alignment vertical="top" wrapText="1"/>
    </xf>
    <xf numFmtId="0" fontId="9" fillId="12" borderId="161" xfId="0" applyFont="1" applyFill="1" applyBorder="1" applyAlignment="1" applyProtection="1">
      <alignment vertical="top" wrapText="1"/>
    </xf>
    <xf numFmtId="0" fontId="9" fillId="0" borderId="161" xfId="0" applyFont="1" applyFill="1" applyBorder="1" applyAlignment="1" applyProtection="1">
      <alignment horizontal="left" vertical="top" wrapText="1"/>
    </xf>
    <xf numFmtId="0" fontId="9" fillId="0" borderId="161" xfId="0" applyFont="1" applyFill="1" applyBorder="1" applyAlignment="1" applyProtection="1">
      <alignment horizontal="center" vertical="top" wrapText="1"/>
    </xf>
    <xf numFmtId="1" fontId="9" fillId="0" borderId="161" xfId="0" applyNumberFormat="1" applyFont="1" applyBorder="1" applyAlignment="1" applyProtection="1">
      <alignment horizontal="center" vertical="top" wrapText="1"/>
    </xf>
    <xf numFmtId="0" fontId="9" fillId="0" borderId="161" xfId="0" applyNumberFormat="1" applyFont="1" applyFill="1" applyBorder="1" applyAlignment="1" applyProtection="1">
      <alignment horizontal="center" vertical="top" wrapText="1"/>
    </xf>
    <xf numFmtId="0" fontId="9" fillId="0" borderId="161" xfId="0" applyFont="1" applyBorder="1" applyAlignment="1" applyProtection="1">
      <alignment horizontal="center" vertical="top" wrapText="1"/>
    </xf>
    <xf numFmtId="1" fontId="9" fillId="0" borderId="161" xfId="0" applyNumberFormat="1" applyFont="1" applyFill="1" applyBorder="1" applyAlignment="1" applyProtection="1">
      <alignment horizontal="center" vertical="top" wrapText="1"/>
    </xf>
    <xf numFmtId="0" fontId="9" fillId="0" borderId="162" xfId="0" applyFont="1" applyFill="1" applyBorder="1" applyAlignment="1" applyProtection="1">
      <alignment vertical="top" wrapText="1"/>
    </xf>
    <xf numFmtId="0" fontId="16" fillId="10" borderId="160" xfId="0" applyFont="1" applyFill="1" applyBorder="1" applyAlignment="1" applyProtection="1">
      <alignment horizontal="left" vertical="top" wrapText="1"/>
    </xf>
    <xf numFmtId="0" fontId="9" fillId="3" borderId="162" xfId="0" applyFont="1" applyFill="1" applyBorder="1" applyAlignment="1" applyProtection="1">
      <alignment horizontal="center" vertical="top" wrapText="1"/>
    </xf>
    <xf numFmtId="0" fontId="9" fillId="0" borderId="160" xfId="0" applyFont="1" applyFill="1" applyBorder="1" applyAlignment="1" applyProtection="1">
      <alignment vertical="top" wrapText="1"/>
    </xf>
    <xf numFmtId="0" fontId="9" fillId="0" borderId="161" xfId="0" applyFont="1" applyBorder="1" applyAlignment="1" applyProtection="1">
      <alignment vertical="top" wrapText="1"/>
    </xf>
    <xf numFmtId="0" fontId="9" fillId="0" borderId="21" xfId="0" applyFont="1" applyBorder="1" applyAlignment="1" applyProtection="1">
      <alignment vertical="top" wrapText="1"/>
    </xf>
    <xf numFmtId="0" fontId="9" fillId="0" borderId="165" xfId="0" applyFont="1" applyFill="1" applyBorder="1" applyAlignment="1" applyProtection="1">
      <alignment vertical="top" wrapText="1"/>
    </xf>
    <xf numFmtId="0" fontId="9" fillId="10" borderId="149" xfId="0" applyFont="1" applyFill="1" applyBorder="1" applyAlignment="1" applyProtection="1">
      <alignment vertical="top" wrapText="1"/>
    </xf>
    <xf numFmtId="1" fontId="9" fillId="10" borderId="149" xfId="0" applyNumberFormat="1" applyFont="1" applyFill="1" applyBorder="1" applyAlignment="1" applyProtection="1">
      <alignment horizontal="center" vertical="top" wrapText="1"/>
    </xf>
    <xf numFmtId="1" fontId="0" fillId="10" borderId="149" xfId="0" applyNumberFormat="1" applyFill="1" applyBorder="1" applyAlignment="1" applyProtection="1">
      <alignment horizontal="center" vertical="top" wrapText="1"/>
    </xf>
    <xf numFmtId="0" fontId="9" fillId="10" borderId="149" xfId="0" applyFont="1" applyFill="1" applyBorder="1" applyAlignment="1" applyProtection="1">
      <alignment horizontal="center" vertical="top" wrapText="1"/>
    </xf>
    <xf numFmtId="0" fontId="9" fillId="10" borderId="87" xfId="0" applyFont="1" applyFill="1" applyBorder="1" applyAlignment="1" applyProtection="1">
      <alignment horizontal="center" vertical="top" wrapText="1"/>
    </xf>
    <xf numFmtId="0" fontId="9" fillId="10" borderId="151" xfId="0" applyFont="1" applyFill="1" applyBorder="1" applyAlignment="1" applyProtection="1">
      <alignment vertical="top" wrapText="1"/>
    </xf>
    <xf numFmtId="0" fontId="9" fillId="10" borderId="15" xfId="0" applyFont="1" applyFill="1" applyBorder="1" applyAlignment="1" applyProtection="1">
      <alignment horizontal="center" vertical="top" wrapText="1"/>
    </xf>
    <xf numFmtId="0" fontId="9" fillId="10" borderId="17" xfId="0" applyFont="1" applyFill="1" applyBorder="1" applyAlignment="1" applyProtection="1">
      <alignment horizontal="center" vertical="top" wrapText="1"/>
    </xf>
    <xf numFmtId="0" fontId="9" fillId="10" borderId="158" xfId="0" applyFont="1" applyFill="1" applyBorder="1" applyAlignment="1" applyProtection="1">
      <alignment horizontal="left" vertical="top" wrapText="1"/>
    </xf>
    <xf numFmtId="0" fontId="9" fillId="10" borderId="151" xfId="0" applyFont="1" applyFill="1" applyBorder="1" applyAlignment="1" applyProtection="1">
      <alignment horizontal="center" vertical="top" wrapText="1"/>
    </xf>
    <xf numFmtId="0" fontId="9" fillId="10" borderId="157" xfId="0" applyFont="1" applyFill="1" applyBorder="1" applyAlignment="1" applyProtection="1">
      <alignment vertical="top" wrapText="1"/>
    </xf>
    <xf numFmtId="0" fontId="9" fillId="10" borderId="13" xfId="0" applyFont="1" applyFill="1" applyBorder="1" applyAlignment="1" applyProtection="1">
      <alignment vertical="top" wrapText="1"/>
    </xf>
    <xf numFmtId="0" fontId="9" fillId="0" borderId="150" xfId="0" applyFont="1" applyFill="1" applyBorder="1" applyAlignment="1" applyProtection="1">
      <alignment horizontal="left" vertical="top" wrapText="1"/>
    </xf>
    <xf numFmtId="1" fontId="0" fillId="0" borderId="150" xfId="0" applyNumberFormat="1" applyFill="1" applyBorder="1" applyAlignment="1" applyProtection="1">
      <alignment horizontal="center" vertical="top" wrapText="1"/>
    </xf>
    <xf numFmtId="0" fontId="9" fillId="0" borderId="150" xfId="0" applyNumberFormat="1" applyFont="1" applyFill="1" applyBorder="1" applyAlignment="1" applyProtection="1">
      <alignment horizontal="center" vertical="top" wrapText="1"/>
    </xf>
    <xf numFmtId="1" fontId="9" fillId="0" borderId="150" xfId="0" applyNumberFormat="1" applyFont="1" applyFill="1" applyBorder="1" applyAlignment="1" applyProtection="1">
      <alignment horizontal="center" vertical="top" wrapText="1"/>
    </xf>
    <xf numFmtId="1" fontId="0" fillId="0" borderId="161" xfId="0" applyNumberFormat="1" applyFill="1" applyBorder="1" applyAlignment="1" applyProtection="1">
      <alignment horizontal="center" vertical="top" wrapText="1"/>
    </xf>
    <xf numFmtId="0" fontId="9" fillId="0" borderId="87" xfId="0" applyFont="1" applyFill="1" applyBorder="1" applyAlignment="1" applyProtection="1">
      <alignment horizontal="left" vertical="top" wrapText="1"/>
    </xf>
    <xf numFmtId="1" fontId="0" fillId="0" borderId="87" xfId="0" applyNumberFormat="1" applyFill="1" applyBorder="1" applyAlignment="1" applyProtection="1">
      <alignment horizontal="center" vertical="top" wrapText="1"/>
    </xf>
    <xf numFmtId="1" fontId="9" fillId="0" borderId="87" xfId="0" applyNumberFormat="1" applyFont="1" applyBorder="1" applyAlignment="1" applyProtection="1">
      <alignment horizontal="center" vertical="top" wrapText="1"/>
    </xf>
    <xf numFmtId="0" fontId="9" fillId="0" borderId="87" xfId="0" applyNumberFormat="1" applyFont="1" applyFill="1" applyBorder="1" applyAlignment="1" applyProtection="1">
      <alignment horizontal="center" vertical="top" wrapText="1"/>
    </xf>
    <xf numFmtId="1" fontId="9" fillId="0" borderId="87" xfId="0" applyNumberFormat="1" applyFont="1" applyFill="1" applyBorder="1" applyAlignment="1" applyProtection="1">
      <alignment horizontal="center" vertical="top" wrapText="1"/>
    </xf>
    <xf numFmtId="0" fontId="9" fillId="0" borderId="152" xfId="0" applyFont="1" applyFill="1" applyBorder="1" applyAlignment="1" applyProtection="1">
      <alignment vertical="top" wrapText="1"/>
    </xf>
    <xf numFmtId="0" fontId="16" fillId="10" borderId="141" xfId="0" applyFont="1" applyFill="1" applyBorder="1" applyAlignment="1" applyProtection="1">
      <alignment horizontal="left" vertical="top" wrapText="1"/>
    </xf>
    <xf numFmtId="0" fontId="9" fillId="3" borderId="152" xfId="0" applyFont="1" applyFill="1" applyBorder="1" applyAlignment="1" applyProtection="1">
      <alignment horizontal="center" vertical="top" wrapText="1"/>
    </xf>
    <xf numFmtId="0" fontId="9" fillId="10" borderId="150" xfId="0" applyFont="1" applyFill="1" applyBorder="1" applyAlignment="1" applyProtection="1">
      <alignment vertical="top" wrapText="1"/>
    </xf>
    <xf numFmtId="0" fontId="16" fillId="10" borderId="158" xfId="0" applyFont="1" applyFill="1" applyBorder="1" applyAlignment="1" applyProtection="1">
      <alignment horizontal="left" vertical="top" wrapText="1"/>
    </xf>
    <xf numFmtId="0" fontId="9" fillId="3" borderId="147" xfId="0" applyFont="1" applyFill="1" applyBorder="1" applyAlignment="1" applyProtection="1">
      <alignment horizontal="center" vertical="top" wrapText="1"/>
    </xf>
    <xf numFmtId="0" fontId="9" fillId="0" borderId="146" xfId="0" applyFont="1" applyFill="1" applyBorder="1" applyAlignment="1" applyProtection="1">
      <alignment vertical="top" wrapText="1"/>
    </xf>
    <xf numFmtId="0" fontId="9" fillId="0" borderId="166" xfId="0" applyFont="1" applyFill="1" applyBorder="1" applyAlignment="1" applyProtection="1">
      <alignment vertical="top" wrapText="1"/>
    </xf>
    <xf numFmtId="0" fontId="9" fillId="0" borderId="167" xfId="0" applyFont="1" applyFill="1" applyBorder="1" applyAlignment="1" applyProtection="1">
      <alignment vertical="top" wrapText="1"/>
    </xf>
    <xf numFmtId="0" fontId="9" fillId="0" borderId="148" xfId="0" applyFont="1" applyFill="1" applyBorder="1" applyAlignment="1" applyProtection="1">
      <alignment vertical="top" wrapText="1"/>
    </xf>
    <xf numFmtId="0" fontId="9" fillId="0" borderId="167" xfId="0" applyFont="1" applyFill="1" applyBorder="1" applyAlignment="1" applyProtection="1">
      <alignment horizontal="left" vertical="top" wrapText="1"/>
    </xf>
    <xf numFmtId="0" fontId="9" fillId="0" borderId="167" xfId="0" applyFont="1" applyFill="1" applyBorder="1" applyAlignment="1" applyProtection="1">
      <alignment horizontal="center" vertical="top" wrapText="1"/>
    </xf>
    <xf numFmtId="1" fontId="0" fillId="0" borderId="148" xfId="0" applyNumberFormat="1" applyFill="1" applyBorder="1" applyAlignment="1" applyProtection="1">
      <alignment horizontal="center" vertical="top" wrapText="1"/>
    </xf>
    <xf numFmtId="1" fontId="9" fillId="0" borderId="148" xfId="0" applyNumberFormat="1" applyFont="1" applyBorder="1" applyAlignment="1" applyProtection="1">
      <alignment horizontal="center" vertical="top" wrapText="1"/>
    </xf>
    <xf numFmtId="0" fontId="9" fillId="0" borderId="167" xfId="0" applyNumberFormat="1" applyFont="1" applyFill="1" applyBorder="1" applyAlignment="1" applyProtection="1">
      <alignment horizontal="center" vertical="top" wrapText="1"/>
    </xf>
    <xf numFmtId="0" fontId="9" fillId="0" borderId="148" xfId="0" applyFont="1" applyBorder="1" applyAlignment="1" applyProtection="1">
      <alignment horizontal="center" vertical="top" wrapText="1"/>
    </xf>
    <xf numFmtId="0" fontId="9" fillId="0" borderId="167" xfId="0" applyFont="1" applyBorder="1" applyAlignment="1" applyProtection="1">
      <alignment horizontal="center" vertical="top" wrapText="1"/>
    </xf>
    <xf numFmtId="1" fontId="9" fillId="0" borderId="148" xfId="0" applyNumberFormat="1" applyFont="1" applyFill="1" applyBorder="1" applyAlignment="1" applyProtection="1">
      <alignment horizontal="center" vertical="top" wrapText="1"/>
    </xf>
    <xf numFmtId="0" fontId="16" fillId="10" borderId="169" xfId="0" applyFont="1" applyFill="1" applyBorder="1" applyAlignment="1" applyProtection="1">
      <alignment horizontal="left" vertical="top" wrapText="1"/>
    </xf>
    <xf numFmtId="0" fontId="9" fillId="3" borderId="165" xfId="0" applyFont="1" applyFill="1" applyBorder="1" applyAlignment="1" applyProtection="1">
      <alignment horizontal="center" vertical="top" wrapText="1"/>
    </xf>
    <xf numFmtId="0" fontId="9" fillId="0" borderId="169" xfId="0" applyFont="1" applyFill="1" applyBorder="1" applyAlignment="1" applyProtection="1">
      <alignment vertical="top" wrapText="1"/>
    </xf>
    <xf numFmtId="0" fontId="9" fillId="0" borderId="148" xfId="0" applyFont="1" applyBorder="1" applyAlignment="1" applyProtection="1">
      <alignment vertical="top" wrapText="1"/>
    </xf>
    <xf numFmtId="1" fontId="0" fillId="0" borderId="149" xfId="0" applyNumberFormat="1" applyFill="1" applyBorder="1" applyAlignment="1" applyProtection="1">
      <alignment horizontal="center" vertical="top" wrapText="1"/>
    </xf>
    <xf numFmtId="0" fontId="9" fillId="0" borderId="131" xfId="0" applyFont="1" applyFill="1" applyBorder="1" applyAlignment="1" applyProtection="1">
      <alignment vertical="top" wrapText="1"/>
    </xf>
    <xf numFmtId="0" fontId="9" fillId="0" borderId="211" xfId="0" applyFont="1" applyFill="1" applyBorder="1" applyAlignment="1" applyProtection="1">
      <alignment vertical="top" wrapText="1"/>
    </xf>
    <xf numFmtId="0" fontId="9" fillId="10" borderId="124" xfId="0" applyFont="1" applyFill="1" applyBorder="1" applyAlignment="1" applyProtection="1">
      <alignment vertical="top" wrapText="1"/>
    </xf>
    <xf numFmtId="1" fontId="9" fillId="10" borderId="124" xfId="0" applyNumberFormat="1" applyFont="1" applyFill="1" applyBorder="1" applyAlignment="1" applyProtection="1">
      <alignment horizontal="center" vertical="top" wrapText="1"/>
    </xf>
    <xf numFmtId="1" fontId="0" fillId="10" borderId="124" xfId="0" applyNumberFormat="1" applyFill="1" applyBorder="1" applyAlignment="1" applyProtection="1">
      <alignment horizontal="center" vertical="top" wrapText="1"/>
    </xf>
    <xf numFmtId="0" fontId="9" fillId="10" borderId="124" xfId="0" applyFont="1" applyFill="1" applyBorder="1" applyAlignment="1" applyProtection="1">
      <alignment horizontal="center" vertical="top" wrapText="1"/>
    </xf>
    <xf numFmtId="0" fontId="9" fillId="10" borderId="172" xfId="0" applyFont="1" applyFill="1" applyBorder="1" applyAlignment="1" applyProtection="1">
      <alignment vertical="top" wrapText="1"/>
    </xf>
    <xf numFmtId="0" fontId="9" fillId="10" borderId="212" xfId="0" applyFont="1" applyFill="1" applyBorder="1" applyAlignment="1" applyProtection="1">
      <alignment horizontal="center" vertical="top" wrapText="1"/>
    </xf>
    <xf numFmtId="0" fontId="9" fillId="10" borderId="213" xfId="0" applyFont="1" applyFill="1" applyBorder="1" applyAlignment="1" applyProtection="1">
      <alignment horizontal="center" vertical="top" wrapText="1"/>
    </xf>
    <xf numFmtId="0" fontId="9" fillId="10" borderId="164" xfId="0" applyFont="1" applyFill="1" applyBorder="1" applyAlignment="1" applyProtection="1">
      <alignment horizontal="left" vertical="top" wrapText="1"/>
    </xf>
    <xf numFmtId="0" fontId="9" fillId="10" borderId="172" xfId="0" applyFont="1" applyFill="1" applyBorder="1" applyAlignment="1" applyProtection="1">
      <alignment horizontal="center" vertical="top" wrapText="1"/>
    </xf>
    <xf numFmtId="0" fontId="9" fillId="10" borderId="164" xfId="0" applyFont="1" applyFill="1" applyBorder="1" applyAlignment="1" applyProtection="1">
      <alignment vertical="top" wrapText="1"/>
    </xf>
    <xf numFmtId="0" fontId="9" fillId="10" borderId="214" xfId="0" applyFont="1" applyFill="1" applyBorder="1" applyAlignment="1" applyProtection="1">
      <alignment vertical="top" wrapText="1"/>
    </xf>
    <xf numFmtId="1" fontId="0" fillId="0" borderId="167" xfId="0" applyNumberFormat="1" applyFill="1" applyBorder="1" applyAlignment="1" applyProtection="1">
      <alignment horizontal="center" vertical="top" wrapText="1"/>
    </xf>
    <xf numFmtId="1" fontId="9" fillId="0" borderId="167" xfId="0" applyNumberFormat="1" applyFont="1" applyBorder="1" applyAlignment="1" applyProtection="1">
      <alignment horizontal="center" vertical="top" wrapText="1"/>
    </xf>
    <xf numFmtId="0" fontId="9" fillId="0" borderId="18" xfId="0" applyFont="1" applyBorder="1" applyAlignment="1" applyProtection="1">
      <alignment horizontal="center" vertical="top" wrapText="1"/>
    </xf>
    <xf numFmtId="0" fontId="9" fillId="0" borderId="38" xfId="0" applyFont="1" applyBorder="1" applyAlignment="1" applyProtection="1">
      <alignment horizontal="center" vertical="top" wrapText="1"/>
    </xf>
    <xf numFmtId="0" fontId="9" fillId="0" borderId="171" xfId="0" applyFont="1" applyFill="1" applyBorder="1" applyAlignment="1" applyProtection="1">
      <alignment vertical="top" wrapText="1"/>
    </xf>
    <xf numFmtId="0" fontId="9" fillId="0" borderId="40" xfId="0" applyFont="1" applyFill="1" applyBorder="1" applyAlignment="1" applyProtection="1">
      <alignment vertical="top" wrapText="1"/>
    </xf>
    <xf numFmtId="0" fontId="9" fillId="0" borderId="40" xfId="0" applyFont="1" applyFill="1" applyBorder="1" applyAlignment="1" applyProtection="1">
      <alignment horizontal="left" vertical="top" wrapText="1"/>
    </xf>
    <xf numFmtId="0" fontId="9" fillId="0" borderId="40" xfId="0" applyFont="1" applyFill="1" applyBorder="1" applyAlignment="1" applyProtection="1">
      <alignment horizontal="center" vertical="top" wrapText="1"/>
    </xf>
    <xf numFmtId="1" fontId="0" fillId="0" borderId="40" xfId="0" applyNumberFormat="1" applyFill="1" applyBorder="1" applyAlignment="1" applyProtection="1">
      <alignment horizontal="center" vertical="top" wrapText="1"/>
    </xf>
    <xf numFmtId="1" fontId="9" fillId="0" borderId="40" xfId="0" applyNumberFormat="1" applyFont="1" applyBorder="1" applyAlignment="1" applyProtection="1">
      <alignment horizontal="center" vertical="top" wrapText="1"/>
    </xf>
    <xf numFmtId="0" fontId="9" fillId="0" borderId="40" xfId="0" applyNumberFormat="1" applyFont="1" applyFill="1" applyBorder="1" applyAlignment="1" applyProtection="1">
      <alignment horizontal="center" vertical="top" wrapText="1"/>
    </xf>
    <xf numFmtId="0" fontId="9" fillId="0" borderId="40" xfId="0" applyFont="1" applyBorder="1" applyAlignment="1" applyProtection="1">
      <alignment horizontal="center" vertical="top" wrapText="1"/>
    </xf>
    <xf numFmtId="1" fontId="9" fillId="0" borderId="40" xfId="0" applyNumberFormat="1" applyFont="1" applyFill="1" applyBorder="1" applyAlignment="1" applyProtection="1">
      <alignment horizontal="center" vertical="top" wrapText="1"/>
    </xf>
    <xf numFmtId="0" fontId="16" fillId="10" borderId="171" xfId="0" applyFont="1" applyFill="1" applyBorder="1" applyAlignment="1" applyProtection="1">
      <alignment horizontal="left" vertical="top" wrapText="1"/>
    </xf>
    <xf numFmtId="0" fontId="9" fillId="3" borderId="170" xfId="0" applyFont="1" applyFill="1" applyBorder="1" applyAlignment="1" applyProtection="1">
      <alignment horizontal="center" vertical="top" wrapText="1"/>
    </xf>
    <xf numFmtId="0" fontId="9" fillId="0" borderId="134" xfId="0" applyFont="1" applyBorder="1" applyAlignment="1" applyProtection="1">
      <alignment vertical="top" wrapText="1"/>
    </xf>
    <xf numFmtId="1" fontId="0" fillId="0" borderId="123" xfId="0" applyNumberFormat="1" applyFill="1" applyBorder="1" applyAlignment="1" applyProtection="1">
      <alignment horizontal="center" vertical="top" wrapText="1"/>
    </xf>
    <xf numFmtId="1" fontId="0" fillId="0" borderId="146" xfId="0" applyNumberFormat="1" applyFill="1" applyBorder="1" applyAlignment="1" applyProtection="1">
      <alignment horizontal="center" vertical="top" wrapText="1"/>
    </xf>
    <xf numFmtId="1" fontId="9" fillId="0" borderId="146" xfId="0" applyNumberFormat="1" applyFont="1" applyBorder="1" applyAlignment="1" applyProtection="1">
      <alignment horizontal="center" vertical="top" wrapText="1"/>
    </xf>
    <xf numFmtId="0" fontId="9" fillId="0" borderId="146" xfId="0" applyFont="1" applyBorder="1" applyAlignment="1" applyProtection="1">
      <alignment horizontal="center" vertical="top" wrapText="1"/>
    </xf>
    <xf numFmtId="1" fontId="9" fillId="0" borderId="146" xfId="0" applyNumberFormat="1" applyFont="1" applyFill="1" applyBorder="1" applyAlignment="1" applyProtection="1">
      <alignment horizontal="center" vertical="top" wrapText="1"/>
    </xf>
    <xf numFmtId="0" fontId="9" fillId="0" borderId="146" xfId="0" applyFont="1" applyBorder="1" applyAlignment="1" applyProtection="1">
      <alignment vertical="top" wrapText="1"/>
    </xf>
    <xf numFmtId="0" fontId="9" fillId="10" borderId="123" xfId="0" applyFont="1" applyFill="1" applyBorder="1" applyAlignment="1" applyProtection="1">
      <alignment vertical="top" wrapText="1"/>
    </xf>
    <xf numFmtId="1" fontId="9" fillId="10" borderId="123" xfId="0" applyNumberFormat="1" applyFont="1" applyFill="1" applyBorder="1" applyAlignment="1" applyProtection="1">
      <alignment horizontal="center" vertical="top" wrapText="1"/>
    </xf>
    <xf numFmtId="0" fontId="9" fillId="10" borderId="153" xfId="0" applyFont="1" applyFill="1" applyBorder="1" applyAlignment="1" applyProtection="1">
      <alignment horizontal="center" vertical="top" wrapText="1"/>
    </xf>
    <xf numFmtId="0" fontId="9" fillId="10" borderId="161" xfId="0" applyFont="1" applyFill="1" applyBorder="1" applyAlignment="1" applyProtection="1">
      <alignment vertical="top" wrapText="1"/>
    </xf>
    <xf numFmtId="1" fontId="9" fillId="10" borderId="161" xfId="0" applyNumberFormat="1" applyFont="1" applyFill="1" applyBorder="1" applyAlignment="1" applyProtection="1">
      <alignment horizontal="center" vertical="top" wrapText="1"/>
    </xf>
    <xf numFmtId="1" fontId="0" fillId="10" borderId="161" xfId="0" applyNumberFormat="1" applyFill="1" applyBorder="1" applyAlignment="1" applyProtection="1">
      <alignment horizontal="center" vertical="top" wrapText="1"/>
    </xf>
    <xf numFmtId="0" fontId="9" fillId="10" borderId="161" xfId="0" applyFont="1" applyFill="1" applyBorder="1" applyAlignment="1" applyProtection="1">
      <alignment horizontal="center" vertical="top" wrapText="1"/>
    </xf>
    <xf numFmtId="0" fontId="9" fillId="10" borderId="162" xfId="0" applyFont="1" applyFill="1" applyBorder="1" applyAlignment="1" applyProtection="1">
      <alignment vertical="top" wrapText="1"/>
    </xf>
    <xf numFmtId="0" fontId="9" fillId="10" borderId="160" xfId="0" applyFont="1" applyFill="1" applyBorder="1" applyAlignment="1" applyProtection="1">
      <alignment horizontal="left" vertical="top" wrapText="1"/>
    </xf>
    <xf numFmtId="0" fontId="9" fillId="10" borderId="162" xfId="0" applyFont="1" applyFill="1" applyBorder="1" applyAlignment="1" applyProtection="1">
      <alignment horizontal="center" vertical="top" wrapText="1"/>
    </xf>
    <xf numFmtId="0" fontId="9" fillId="10" borderId="160" xfId="0" applyFont="1" applyFill="1" applyBorder="1" applyAlignment="1" applyProtection="1">
      <alignment vertical="top" wrapText="1"/>
    </xf>
    <xf numFmtId="0" fontId="9" fillId="16" borderId="162" xfId="0" applyFont="1" applyFill="1" applyBorder="1" applyAlignment="1" applyProtection="1">
      <alignment horizontal="center" vertical="top" wrapText="1"/>
    </xf>
    <xf numFmtId="0" fontId="9" fillId="10" borderId="152" xfId="0" applyFont="1" applyFill="1" applyBorder="1" applyAlignment="1" applyProtection="1">
      <alignment horizontal="center" vertical="top" wrapText="1"/>
    </xf>
    <xf numFmtId="0" fontId="9" fillId="16" borderId="165" xfId="0" applyFont="1" applyFill="1" applyBorder="1" applyAlignment="1" applyProtection="1">
      <alignment horizontal="center" vertical="top" wrapText="1"/>
    </xf>
    <xf numFmtId="1" fontId="0" fillId="0" borderId="124" xfId="0" applyNumberFormat="1" applyFill="1" applyBorder="1" applyAlignment="1" applyProtection="1">
      <alignment horizontal="center" vertical="top" wrapText="1"/>
    </xf>
    <xf numFmtId="1" fontId="9" fillId="0" borderId="124" xfId="0" applyNumberFormat="1" applyFont="1" applyBorder="1" applyAlignment="1" applyProtection="1">
      <alignment horizontal="center" vertical="top" wrapText="1"/>
    </xf>
    <xf numFmtId="1" fontId="9" fillId="0" borderId="124" xfId="0" applyNumberFormat="1" applyFont="1" applyFill="1" applyBorder="1" applyAlignment="1" applyProtection="1">
      <alignment horizontal="center" vertical="top" wrapText="1"/>
    </xf>
    <xf numFmtId="0" fontId="9" fillId="0" borderId="172" xfId="0" applyFont="1" applyFill="1" applyBorder="1" applyAlignment="1" applyProtection="1">
      <alignment vertical="top" wrapText="1"/>
    </xf>
    <xf numFmtId="0" fontId="9" fillId="0" borderId="9" xfId="0" applyFont="1" applyBorder="1" applyAlignment="1" applyProtection="1">
      <alignment horizontal="center" vertical="top" wrapText="1"/>
    </xf>
    <xf numFmtId="0" fontId="9" fillId="0" borderId="20" xfId="0" applyFont="1" applyBorder="1" applyAlignment="1" applyProtection="1">
      <alignment vertical="top" wrapText="1"/>
    </xf>
    <xf numFmtId="0" fontId="9" fillId="10" borderId="147" xfId="0" applyFont="1" applyFill="1" applyBorder="1" applyAlignment="1" applyProtection="1">
      <alignment horizontal="center" vertical="top" wrapText="1"/>
    </xf>
    <xf numFmtId="0" fontId="9" fillId="0" borderId="170" xfId="0" applyFont="1" applyFill="1" applyBorder="1" applyAlignment="1" applyProtection="1">
      <alignment vertical="top" wrapText="1"/>
    </xf>
    <xf numFmtId="0" fontId="9" fillId="0" borderId="16" xfId="0" applyFont="1" applyBorder="1" applyAlignment="1" applyProtection="1">
      <alignment horizontal="center" vertical="top" wrapText="1"/>
    </xf>
    <xf numFmtId="0" fontId="9" fillId="0" borderId="36" xfId="0" applyFont="1" applyBorder="1" applyAlignment="1" applyProtection="1">
      <alignment horizontal="center" vertical="top" wrapText="1"/>
    </xf>
    <xf numFmtId="0" fontId="9" fillId="10" borderId="87" xfId="0" applyFont="1" applyFill="1" applyBorder="1" applyAlignment="1" applyProtection="1">
      <alignment vertical="top" wrapText="1"/>
    </xf>
    <xf numFmtId="1" fontId="0" fillId="10" borderId="123" xfId="0" applyNumberFormat="1" applyFill="1" applyBorder="1" applyAlignment="1" applyProtection="1">
      <alignment horizontal="center" vertical="top" wrapText="1"/>
    </xf>
    <xf numFmtId="0" fontId="9" fillId="10" borderId="123" xfId="0" applyFont="1" applyFill="1" applyBorder="1" applyAlignment="1" applyProtection="1">
      <alignment horizontal="center" vertical="top" wrapText="1"/>
    </xf>
    <xf numFmtId="0" fontId="9" fillId="10" borderId="153" xfId="0" applyFont="1" applyFill="1" applyBorder="1" applyAlignment="1" applyProtection="1">
      <alignment vertical="top" wrapText="1"/>
    </xf>
    <xf numFmtId="0" fontId="9" fillId="10" borderId="18" xfId="0" applyFont="1" applyFill="1" applyBorder="1" applyAlignment="1" applyProtection="1">
      <alignment horizontal="center" vertical="top" wrapText="1"/>
    </xf>
    <xf numFmtId="0" fontId="9" fillId="10" borderId="38" xfId="0" applyFont="1" applyFill="1" applyBorder="1" applyAlignment="1" applyProtection="1">
      <alignment horizontal="center" vertical="top" wrapText="1"/>
    </xf>
    <xf numFmtId="0" fontId="9" fillId="10" borderId="141" xfId="0" applyFont="1" applyFill="1" applyBorder="1" applyAlignment="1" applyProtection="1">
      <alignment horizontal="left" vertical="top" wrapText="1"/>
    </xf>
    <xf numFmtId="0" fontId="9" fillId="10" borderId="142" xfId="0" applyFont="1" applyFill="1" applyBorder="1" applyAlignment="1" applyProtection="1">
      <alignment vertical="top" wrapText="1"/>
    </xf>
    <xf numFmtId="0" fontId="9" fillId="10" borderId="10" xfId="0" applyFont="1" applyFill="1" applyBorder="1" applyAlignment="1" applyProtection="1">
      <alignment vertical="top" wrapText="1"/>
    </xf>
    <xf numFmtId="0" fontId="9" fillId="12" borderId="87" xfId="0" applyFont="1" applyFill="1" applyBorder="1" applyAlignment="1" applyProtection="1">
      <alignment vertical="top" wrapText="1"/>
    </xf>
    <xf numFmtId="0" fontId="9" fillId="0" borderId="19" xfId="0" applyFont="1" applyBorder="1" applyAlignment="1" applyProtection="1">
      <alignment vertical="top" wrapText="1"/>
    </xf>
    <xf numFmtId="0" fontId="9" fillId="12" borderId="40" xfId="0" applyFont="1" applyFill="1" applyBorder="1" applyAlignment="1" applyProtection="1">
      <alignment vertical="top" wrapText="1"/>
    </xf>
    <xf numFmtId="0" fontId="9" fillId="12" borderId="123" xfId="0" applyFont="1" applyFill="1" applyBorder="1" applyAlignment="1" applyProtection="1">
      <alignment vertical="top" wrapText="1"/>
    </xf>
    <xf numFmtId="0" fontId="9" fillId="5" borderId="150" xfId="0" applyFont="1" applyFill="1" applyBorder="1" applyAlignment="1" applyProtection="1">
      <alignment vertical="top" wrapText="1"/>
    </xf>
    <xf numFmtId="1" fontId="9" fillId="5" borderId="149" xfId="0" applyNumberFormat="1" applyFont="1" applyFill="1" applyBorder="1" applyAlignment="1" applyProtection="1">
      <alignment horizontal="center" vertical="top" wrapText="1"/>
    </xf>
    <xf numFmtId="0" fontId="9" fillId="5" borderId="123" xfId="0" applyFont="1" applyFill="1" applyBorder="1" applyAlignment="1" applyProtection="1">
      <alignment vertical="top" wrapText="1"/>
    </xf>
    <xf numFmtId="1" fontId="9" fillId="5" borderId="123" xfId="0" applyNumberFormat="1" applyFont="1" applyFill="1" applyBorder="1" applyAlignment="1" applyProtection="1">
      <alignment horizontal="center" vertical="top" wrapText="1"/>
    </xf>
    <xf numFmtId="0" fontId="9" fillId="5" borderId="161" xfId="0" applyFont="1" applyFill="1" applyBorder="1" applyAlignment="1" applyProtection="1">
      <alignment vertical="top" wrapText="1"/>
    </xf>
    <xf numFmtId="1" fontId="9" fillId="5" borderId="161" xfId="0" applyNumberFormat="1" applyFont="1" applyFill="1" applyBorder="1" applyAlignment="1" applyProtection="1">
      <alignment horizontal="center" vertical="top" wrapText="1"/>
    </xf>
    <xf numFmtId="0" fontId="9" fillId="0" borderId="215" xfId="0" applyFont="1" applyFill="1" applyBorder="1" applyAlignment="1" applyProtection="1">
      <alignment vertical="top" wrapText="1"/>
    </xf>
    <xf numFmtId="1" fontId="9" fillId="10" borderId="44" xfId="0" applyNumberFormat="1" applyFont="1" applyFill="1" applyBorder="1" applyAlignment="1" applyProtection="1">
      <alignment horizontal="center" vertical="top" wrapText="1"/>
    </xf>
    <xf numFmtId="0" fontId="9" fillId="10" borderId="8" xfId="0" applyFont="1" applyFill="1" applyBorder="1" applyAlignment="1" applyProtection="1">
      <alignment horizontal="center" vertical="top" wrapText="1"/>
    </xf>
    <xf numFmtId="0" fontId="9" fillId="10" borderId="32" xfId="0" applyFont="1" applyFill="1" applyBorder="1" applyAlignment="1" applyProtection="1">
      <alignment horizontal="center" vertical="top" wrapText="1"/>
    </xf>
    <xf numFmtId="0" fontId="9" fillId="10" borderId="153" xfId="0" applyFont="1" applyFill="1" applyBorder="1" applyAlignment="1" applyProtection="1">
      <alignment horizontal="left" vertical="top" wrapText="1"/>
    </xf>
    <xf numFmtId="1" fontId="9" fillId="10" borderId="150" xfId="0" applyNumberFormat="1" applyFont="1" applyFill="1" applyBorder="1" applyAlignment="1" applyProtection="1">
      <alignment horizontal="center" vertical="top" wrapText="1"/>
    </xf>
    <xf numFmtId="0" fontId="9" fillId="10" borderId="147" xfId="0" applyFont="1" applyFill="1" applyBorder="1" applyAlignment="1" applyProtection="1">
      <alignment vertical="top" wrapText="1"/>
    </xf>
    <xf numFmtId="0" fontId="9" fillId="10" borderId="158" xfId="0" applyFont="1" applyFill="1" applyBorder="1" applyAlignment="1" applyProtection="1">
      <alignment vertical="top" wrapText="1"/>
    </xf>
    <xf numFmtId="0" fontId="9" fillId="0" borderId="120" xfId="0" applyFont="1" applyFill="1" applyBorder="1" applyAlignment="1" applyProtection="1">
      <alignment vertical="top" wrapText="1"/>
    </xf>
    <xf numFmtId="0" fontId="9" fillId="0" borderId="144" xfId="0" applyNumberFormat="1" applyFont="1" applyFill="1" applyBorder="1" applyAlignment="1" applyProtection="1">
      <alignment horizontal="left" vertical="top" wrapText="1"/>
    </xf>
    <xf numFmtId="0" fontId="9" fillId="3" borderId="145" xfId="0" applyFont="1" applyFill="1" applyBorder="1" applyAlignment="1" applyProtection="1">
      <alignment horizontal="center" vertical="top" wrapText="1"/>
    </xf>
    <xf numFmtId="0" fontId="9" fillId="0" borderId="139" xfId="0" applyFont="1" applyFill="1" applyBorder="1" applyAlignment="1" applyProtection="1">
      <alignment vertical="top" wrapText="1"/>
    </xf>
    <xf numFmtId="0" fontId="9" fillId="0" borderId="149" xfId="0" applyNumberFormat="1" applyFont="1" applyFill="1" applyBorder="1" applyAlignment="1" applyProtection="1">
      <alignment horizontal="left" vertical="top" wrapText="1"/>
    </xf>
    <xf numFmtId="0" fontId="9" fillId="12" borderId="150" xfId="0" applyFont="1" applyFill="1" applyBorder="1" applyAlignment="1" applyProtection="1">
      <alignment vertical="top" wrapText="1"/>
    </xf>
    <xf numFmtId="0" fontId="9" fillId="0" borderId="154" xfId="0" applyNumberFormat="1" applyFont="1" applyFill="1" applyBorder="1" applyAlignment="1" applyProtection="1">
      <alignment horizontal="left" vertical="top" wrapText="1"/>
    </xf>
    <xf numFmtId="0" fontId="9" fillId="0" borderId="155" xfId="0" applyFont="1" applyFill="1" applyBorder="1" applyAlignment="1" applyProtection="1">
      <alignment vertical="top" wrapText="1"/>
    </xf>
    <xf numFmtId="0" fontId="9" fillId="0" borderId="88" xfId="0" applyFont="1" applyFill="1" applyBorder="1" applyAlignment="1" applyProtection="1">
      <alignment vertical="top" wrapText="1"/>
    </xf>
    <xf numFmtId="0" fontId="9" fillId="12" borderId="155" xfId="0" applyFont="1" applyFill="1" applyBorder="1" applyAlignment="1" applyProtection="1">
      <alignment vertical="top" wrapText="1"/>
    </xf>
    <xf numFmtId="0" fontId="9" fillId="0" borderId="155" xfId="0" applyFont="1" applyFill="1" applyBorder="1" applyAlignment="1" applyProtection="1">
      <alignment horizontal="left" vertical="top" wrapText="1"/>
    </xf>
    <xf numFmtId="0" fontId="9" fillId="0" borderId="155" xfId="0" applyFont="1" applyFill="1" applyBorder="1" applyAlignment="1" applyProtection="1">
      <alignment horizontal="center" vertical="top" wrapText="1"/>
    </xf>
    <xf numFmtId="1" fontId="0" fillId="0" borderId="155" xfId="0" applyNumberFormat="1" applyFill="1" applyBorder="1" applyAlignment="1" applyProtection="1">
      <alignment horizontal="center" vertical="top" wrapText="1"/>
    </xf>
    <xf numFmtId="1" fontId="9" fillId="0" borderId="155" xfId="0" applyNumberFormat="1" applyFont="1" applyBorder="1" applyAlignment="1" applyProtection="1">
      <alignment horizontal="center" vertical="top" wrapText="1"/>
    </xf>
    <xf numFmtId="0" fontId="9" fillId="0" borderId="155" xfId="0" applyNumberFormat="1" applyFont="1" applyFill="1" applyBorder="1" applyAlignment="1" applyProtection="1">
      <alignment horizontal="center" vertical="top" wrapText="1"/>
    </xf>
    <xf numFmtId="0" fontId="9" fillId="0" borderId="155" xfId="0" applyFont="1" applyBorder="1" applyAlignment="1" applyProtection="1">
      <alignment horizontal="center" vertical="top" wrapText="1"/>
    </xf>
    <xf numFmtId="1" fontId="9" fillId="0" borderId="155" xfId="0" applyNumberFormat="1" applyFont="1" applyFill="1" applyBorder="1" applyAlignment="1" applyProtection="1">
      <alignment horizontal="center" vertical="top" wrapText="1"/>
    </xf>
    <xf numFmtId="0" fontId="9" fillId="0" borderId="156" xfId="0" applyFont="1" applyFill="1" applyBorder="1" applyAlignment="1" applyProtection="1">
      <alignment vertical="top" wrapText="1"/>
    </xf>
    <xf numFmtId="0" fontId="16" fillId="10" borderId="159" xfId="0" applyFont="1" applyFill="1" applyBorder="1" applyAlignment="1" applyProtection="1">
      <alignment horizontal="left" vertical="top" wrapText="1"/>
    </xf>
    <xf numFmtId="0" fontId="9" fillId="3" borderId="156" xfId="0" applyFont="1" applyFill="1" applyBorder="1" applyAlignment="1" applyProtection="1">
      <alignment horizontal="center" vertical="top" wrapText="1"/>
    </xf>
    <xf numFmtId="0" fontId="9" fillId="0" borderId="159" xfId="0" applyFont="1" applyFill="1" applyBorder="1" applyAlignment="1" applyProtection="1">
      <alignment vertical="top" wrapText="1"/>
    </xf>
    <xf numFmtId="0" fontId="9" fillId="0" borderId="155" xfId="0" applyFont="1" applyBorder="1" applyAlignment="1" applyProtection="1">
      <alignment vertical="top" wrapText="1"/>
    </xf>
    <xf numFmtId="0" fontId="9" fillId="0" borderId="140" xfId="0" applyFont="1" applyBorder="1" applyAlignment="1" applyProtection="1">
      <alignment vertical="top" wrapText="1"/>
    </xf>
    <xf numFmtId="0" fontId="9" fillId="0" borderId="47" xfId="0" applyFont="1" applyFill="1" applyBorder="1" applyProtection="1"/>
    <xf numFmtId="0" fontId="9" fillId="0" borderId="0" xfId="0" applyFont="1" applyFill="1" applyBorder="1" applyProtection="1"/>
    <xf numFmtId="0" fontId="9" fillId="0" borderId="0" xfId="0" applyFont="1" applyFill="1" applyBorder="1" applyAlignment="1" applyProtection="1"/>
    <xf numFmtId="0" fontId="9" fillId="0" borderId="0" xfId="0" applyFont="1" applyFill="1" applyAlignment="1" applyProtection="1">
      <alignment horizontal="center"/>
    </xf>
    <xf numFmtId="0" fontId="9" fillId="0" borderId="0" xfId="0" applyFont="1" applyFill="1" applyAlignment="1" applyProtection="1">
      <alignment horizontal="left"/>
    </xf>
    <xf numFmtId="0" fontId="13" fillId="12" borderId="0" xfId="0" applyFont="1" applyFill="1" applyBorder="1" applyAlignment="1" applyProtection="1">
      <alignment vertical="center" wrapText="1"/>
    </xf>
    <xf numFmtId="0" fontId="34" fillId="12" borderId="0" xfId="0" applyFont="1" applyFill="1" applyBorder="1" applyAlignment="1" applyProtection="1">
      <alignment vertical="center" wrapText="1"/>
    </xf>
    <xf numFmtId="0" fontId="34" fillId="12" borderId="0" xfId="0" applyFont="1" applyFill="1" applyBorder="1" applyAlignment="1" applyProtection="1">
      <alignment horizontal="left" vertical="center" wrapText="1"/>
    </xf>
    <xf numFmtId="0" fontId="9" fillId="12" borderId="0" xfId="0" applyFont="1" applyFill="1" applyAlignment="1" applyProtection="1"/>
    <xf numFmtId="0" fontId="9" fillId="0" borderId="0" xfId="0" applyFont="1" applyBorder="1" applyAlignment="1" applyProtection="1">
      <alignment horizontal="center"/>
    </xf>
    <xf numFmtId="0" fontId="9" fillId="0" borderId="0" xfId="0" applyFont="1" applyBorder="1" applyAlignment="1" applyProtection="1">
      <alignment horizontal="left"/>
    </xf>
    <xf numFmtId="0" fontId="9" fillId="0" borderId="0" xfId="0" applyFont="1" applyBorder="1" applyAlignment="1" applyProtection="1"/>
    <xf numFmtId="0" fontId="9" fillId="12" borderId="0" xfId="0" applyFont="1" applyFill="1" applyBorder="1" applyAlignment="1" applyProtection="1">
      <alignment horizontal="center"/>
    </xf>
    <xf numFmtId="0" fontId="9" fillId="12" borderId="0" xfId="0" applyFont="1" applyFill="1" applyBorder="1" applyAlignment="1" applyProtection="1">
      <alignment horizontal="left"/>
    </xf>
    <xf numFmtId="0" fontId="9" fillId="0" borderId="0" xfId="0" applyFont="1" applyAlignment="1" applyProtection="1">
      <alignment horizontal="center"/>
    </xf>
    <xf numFmtId="0" fontId="9" fillId="10" borderId="209" xfId="0" applyFont="1" applyFill="1" applyBorder="1" applyAlignment="1" applyProtection="1">
      <alignment horizontal="center" vertical="top" wrapText="1"/>
      <protection locked="0"/>
    </xf>
    <xf numFmtId="0" fontId="9" fillId="10" borderId="132" xfId="0" applyFont="1" applyFill="1" applyBorder="1" applyAlignment="1" applyProtection="1">
      <alignment horizontal="center" vertical="top" wrapText="1"/>
      <protection locked="0"/>
    </xf>
    <xf numFmtId="0" fontId="9" fillId="10" borderId="163" xfId="0" applyFont="1" applyFill="1" applyBorder="1" applyAlignment="1" applyProtection="1">
      <alignment horizontal="center" vertical="top" wrapText="1"/>
      <protection locked="0"/>
    </xf>
    <xf numFmtId="0" fontId="9" fillId="10" borderId="131" xfId="0" applyFont="1" applyFill="1" applyBorder="1" applyAlignment="1" applyProtection="1">
      <alignment horizontal="center" vertical="top" wrapText="1"/>
      <protection locked="0"/>
    </xf>
    <xf numFmtId="0" fontId="9" fillId="12" borderId="0" xfId="0" applyFont="1" applyFill="1" applyBorder="1" applyAlignment="1" applyProtection="1">
      <alignment horizontal="center" vertical="center" wrapText="1"/>
    </xf>
    <xf numFmtId="0" fontId="0" fillId="0" borderId="0" xfId="0" applyFill="1" applyAlignment="1" applyProtection="1">
      <alignment horizontal="right" vertical="top" wrapText="1"/>
    </xf>
    <xf numFmtId="0" fontId="9" fillId="12" borderId="0" xfId="0" applyFont="1" applyFill="1" applyAlignment="1">
      <alignment vertical="top"/>
    </xf>
    <xf numFmtId="0" fontId="14" fillId="12" borderId="0" xfId="0" applyFont="1" applyFill="1" applyBorder="1" applyAlignment="1" applyProtection="1">
      <alignment horizontal="left" vertical="top" wrapText="1"/>
    </xf>
    <xf numFmtId="0" fontId="13" fillId="13" borderId="122" xfId="0" applyFont="1" applyFill="1" applyBorder="1" applyAlignment="1" applyProtection="1">
      <alignment vertical="top" wrapText="1"/>
    </xf>
    <xf numFmtId="0" fontId="13" fillId="12" borderId="122" xfId="0" applyFont="1" applyFill="1" applyBorder="1" applyAlignment="1" applyProtection="1">
      <alignment vertical="top" wrapText="1"/>
    </xf>
    <xf numFmtId="0" fontId="9" fillId="13" borderId="88" xfId="0" quotePrefix="1" applyFont="1" applyFill="1" applyBorder="1" applyAlignment="1" applyProtection="1">
      <alignment horizontal="left" vertical="top" wrapText="1"/>
    </xf>
    <xf numFmtId="0" fontId="9" fillId="13" borderId="88" xfId="0" applyFont="1" applyFill="1" applyBorder="1" applyAlignment="1" applyProtection="1">
      <alignment vertical="top" wrapText="1"/>
    </xf>
    <xf numFmtId="0" fontId="13" fillId="12" borderId="124" xfId="0" applyFont="1" applyFill="1" applyBorder="1" applyAlignment="1" applyProtection="1">
      <alignment vertical="top" wrapText="1"/>
    </xf>
    <xf numFmtId="0" fontId="13" fillId="13" borderId="72" xfId="0" applyFont="1" applyFill="1" applyBorder="1" applyAlignment="1" applyProtection="1">
      <alignment vertical="top" wrapText="1"/>
    </xf>
    <xf numFmtId="0" fontId="13" fillId="13" borderId="124" xfId="0" applyFont="1" applyFill="1" applyBorder="1" applyAlignment="1" applyProtection="1">
      <alignment vertical="top" wrapText="1"/>
    </xf>
    <xf numFmtId="0" fontId="9" fillId="13" borderId="0" xfId="0" quotePrefix="1" applyFont="1" applyFill="1" applyBorder="1" applyAlignment="1" applyProtection="1">
      <alignment horizontal="left" vertical="top" wrapText="1"/>
    </xf>
    <xf numFmtId="0" fontId="60" fillId="0" borderId="44" xfId="0" applyFont="1" applyFill="1" applyBorder="1" applyAlignment="1" applyProtection="1">
      <alignment horizontal="left" vertical="top" wrapText="1"/>
    </xf>
    <xf numFmtId="0" fontId="12" fillId="0" borderId="87" xfId="0" applyFont="1" applyBorder="1" applyAlignment="1" applyProtection="1">
      <alignment horizontal="center" vertical="center" wrapText="1"/>
    </xf>
    <xf numFmtId="0" fontId="9" fillId="12" borderId="82" xfId="5" applyFont="1" applyFill="1" applyBorder="1" applyAlignment="1" applyProtection="1">
      <alignment vertical="top" wrapText="1"/>
    </xf>
    <xf numFmtId="0" fontId="9" fillId="12" borderId="92" xfId="5" quotePrefix="1" applyFont="1" applyFill="1" applyBorder="1" applyAlignment="1" applyProtection="1">
      <alignment vertical="top" wrapText="1"/>
    </xf>
    <xf numFmtId="0" fontId="9" fillId="12" borderId="41" xfId="5" applyFont="1" applyFill="1" applyBorder="1" applyAlignment="1" applyProtection="1">
      <alignment vertical="top"/>
    </xf>
    <xf numFmtId="0" fontId="9" fillId="0" borderId="41" xfId="5" quotePrefix="1" applyFont="1" applyBorder="1" applyAlignment="1" applyProtection="1">
      <alignment vertical="top" wrapText="1"/>
    </xf>
    <xf numFmtId="0" fontId="9" fillId="0" borderId="43" xfId="5" applyFont="1" applyBorder="1" applyAlignment="1" applyProtection="1">
      <alignment vertical="top" wrapText="1"/>
    </xf>
    <xf numFmtId="0" fontId="14" fillId="4" borderId="234" xfId="0" applyFont="1" applyFill="1" applyBorder="1" applyAlignment="1" applyProtection="1">
      <alignment vertical="center" wrapText="1"/>
      <protection locked="0"/>
    </xf>
    <xf numFmtId="0" fontId="14" fillId="4" borderId="235" xfId="0" applyFont="1" applyFill="1" applyBorder="1" applyAlignment="1" applyProtection="1">
      <alignment vertical="center" wrapText="1"/>
      <protection locked="0"/>
    </xf>
    <xf numFmtId="0" fontId="9" fillId="27" borderId="52" xfId="0" applyFont="1" applyFill="1" applyBorder="1" applyAlignment="1" applyProtection="1">
      <alignment vertical="top" wrapText="1"/>
    </xf>
    <xf numFmtId="0" fontId="58" fillId="12" borderId="2" xfId="0" applyFont="1" applyFill="1" applyBorder="1" applyAlignment="1" applyProtection="1">
      <alignment horizontal="center" vertical="center" wrapText="1"/>
    </xf>
    <xf numFmtId="0" fontId="58" fillId="12" borderId="2" xfId="0" applyFont="1" applyFill="1" applyBorder="1" applyAlignment="1" applyProtection="1">
      <alignment horizontal="left" vertical="center" wrapText="1"/>
    </xf>
    <xf numFmtId="0" fontId="58" fillId="12" borderId="0" xfId="0" applyFont="1" applyFill="1" applyProtection="1"/>
    <xf numFmtId="0" fontId="64" fillId="12" borderId="2" xfId="0" applyFont="1" applyFill="1" applyBorder="1" applyAlignment="1" applyProtection="1">
      <alignment horizontal="center" vertical="center" wrapText="1"/>
    </xf>
    <xf numFmtId="0" fontId="9" fillId="12" borderId="2" xfId="0" applyFont="1" applyFill="1" applyBorder="1" applyAlignment="1" applyProtection="1">
      <alignment horizontal="center" vertical="center" wrapText="1"/>
    </xf>
    <xf numFmtId="0" fontId="58" fillId="12" borderId="5" xfId="0" applyFont="1" applyFill="1" applyBorder="1" applyAlignment="1" applyProtection="1">
      <alignment horizontal="center" vertical="center" wrapText="1"/>
    </xf>
    <xf numFmtId="0" fontId="64" fillId="12" borderId="236" xfId="0" applyFont="1" applyFill="1" applyBorder="1" applyAlignment="1" applyProtection="1">
      <alignment horizontal="center" vertical="center" wrapText="1"/>
    </xf>
    <xf numFmtId="0" fontId="64" fillId="12" borderId="12" xfId="0" applyFont="1" applyFill="1" applyBorder="1" applyAlignment="1" applyProtection="1">
      <alignment horizontal="center" vertical="center" wrapText="1"/>
    </xf>
    <xf numFmtId="0" fontId="58" fillId="12" borderId="6" xfId="0" applyFont="1" applyFill="1" applyBorder="1" applyAlignment="1" applyProtection="1">
      <alignment horizontal="center" vertical="center" wrapText="1"/>
    </xf>
    <xf numFmtId="0" fontId="58" fillId="12" borderId="2" xfId="0" applyFont="1" applyFill="1" applyBorder="1" applyProtection="1"/>
    <xf numFmtId="0" fontId="74" fillId="5" borderId="0" xfId="0" applyFont="1" applyFill="1" applyAlignment="1" applyProtection="1">
      <alignment horizontal="center" vertical="top"/>
    </xf>
    <xf numFmtId="0" fontId="5" fillId="0" borderId="76" xfId="4" quotePrefix="1" applyNumberFormat="1" applyFont="1" applyBorder="1" applyAlignment="1" applyProtection="1">
      <alignment vertical="center" wrapText="1"/>
    </xf>
    <xf numFmtId="0" fontId="58" fillId="28" borderId="0" xfId="0" applyFont="1" applyFill="1" applyProtection="1"/>
    <xf numFmtId="0" fontId="74" fillId="28" borderId="0" xfId="0" applyFont="1" applyFill="1" applyAlignment="1" applyProtection="1">
      <alignment horizontal="center" vertical="top"/>
    </xf>
    <xf numFmtId="0" fontId="58" fillId="28" borderId="2" xfId="0" applyFont="1" applyFill="1" applyBorder="1" applyAlignment="1" applyProtection="1">
      <alignment horizontal="center" vertical="center" wrapText="1"/>
    </xf>
    <xf numFmtId="0" fontId="64" fillId="28" borderId="2" xfId="0" applyFont="1" applyFill="1" applyBorder="1" applyAlignment="1" applyProtection="1">
      <alignment horizontal="center" vertical="center" wrapText="1"/>
    </xf>
    <xf numFmtId="0" fontId="58" fillId="28" borderId="25" xfId="0" applyFont="1" applyFill="1" applyBorder="1" applyAlignment="1" applyProtection="1">
      <alignment horizontal="center" vertical="center" wrapText="1"/>
    </xf>
    <xf numFmtId="0" fontId="58" fillId="28" borderId="26" xfId="0" applyFont="1" applyFill="1" applyBorder="1" applyAlignment="1" applyProtection="1">
      <alignment horizontal="center" vertical="center" wrapText="1"/>
    </xf>
    <xf numFmtId="0" fontId="81" fillId="29" borderId="23" xfId="0" applyFont="1" applyFill="1" applyBorder="1" applyAlignment="1" applyProtection="1">
      <alignment horizontal="center" vertical="center" wrapText="1"/>
    </xf>
    <xf numFmtId="0" fontId="81" fillId="29" borderId="0" xfId="0" applyFont="1" applyFill="1" applyBorder="1" applyProtection="1"/>
    <xf numFmtId="0" fontId="81" fillId="29" borderId="2" xfId="0" applyFont="1" applyFill="1" applyBorder="1" applyProtection="1"/>
    <xf numFmtId="0" fontId="88" fillId="12" borderId="2" xfId="0" applyNumberFormat="1" applyFont="1" applyFill="1" applyBorder="1" applyAlignment="1" applyProtection="1">
      <alignment vertical="center" wrapText="1"/>
    </xf>
    <xf numFmtId="0" fontId="61" fillId="12" borderId="0" xfId="0" applyFont="1" applyFill="1" applyAlignment="1" applyProtection="1">
      <alignment vertical="center" wrapText="1"/>
    </xf>
    <xf numFmtId="0" fontId="58" fillId="11" borderId="2" xfId="0" applyFont="1" applyFill="1" applyBorder="1" applyAlignment="1" applyProtection="1">
      <alignment horizontal="left" vertical="center" wrapText="1"/>
    </xf>
    <xf numFmtId="0" fontId="9" fillId="12" borderId="2" xfId="0" applyFont="1" applyFill="1" applyBorder="1" applyAlignment="1" applyProtection="1">
      <alignment horizontal="left" vertical="center" wrapText="1"/>
    </xf>
    <xf numFmtId="0" fontId="9" fillId="23" borderId="2" xfId="0" applyFont="1" applyFill="1" applyBorder="1" applyAlignment="1" applyProtection="1">
      <alignment horizontal="left" vertical="center" wrapText="1"/>
    </xf>
    <xf numFmtId="0" fontId="9" fillId="11" borderId="2" xfId="0" applyFont="1" applyFill="1" applyBorder="1" applyAlignment="1" applyProtection="1">
      <alignment horizontal="left" vertical="center" wrapText="1"/>
    </xf>
    <xf numFmtId="1" fontId="14" fillId="4" borderId="77" xfId="0" applyNumberFormat="1" applyFont="1" applyFill="1" applyBorder="1" applyAlignment="1" applyProtection="1">
      <alignment horizontal="center" vertical="top" wrapText="1"/>
      <protection locked="0"/>
    </xf>
    <xf numFmtId="1" fontId="14" fillId="4" borderId="74" xfId="0" applyNumberFormat="1" applyFont="1" applyFill="1" applyBorder="1" applyAlignment="1" applyProtection="1">
      <alignment horizontal="center" vertical="top" wrapText="1"/>
      <protection locked="0"/>
    </xf>
    <xf numFmtId="0" fontId="59" fillId="6" borderId="0" xfId="0" applyFont="1" applyFill="1" applyAlignment="1" applyProtection="1">
      <alignment horizontal="left" vertical="top" wrapText="1"/>
    </xf>
    <xf numFmtId="0" fontId="9" fillId="28" borderId="2" xfId="0" applyFont="1" applyFill="1" applyBorder="1" applyAlignment="1" applyProtection="1">
      <alignment horizontal="center" vertical="center" wrapText="1"/>
    </xf>
    <xf numFmtId="0" fontId="58" fillId="0" borderId="11" xfId="0" applyFont="1" applyFill="1" applyBorder="1" applyAlignment="1" applyProtection="1">
      <alignment horizontal="left" vertical="center" wrapText="1"/>
    </xf>
    <xf numFmtId="0" fontId="58" fillId="0" borderId="206" xfId="0" applyFont="1" applyFill="1" applyBorder="1" applyAlignment="1" applyProtection="1">
      <alignment horizontal="left" vertical="center" wrapText="1"/>
    </xf>
    <xf numFmtId="0" fontId="66" fillId="0" borderId="12" xfId="0" applyFont="1" applyFill="1" applyBorder="1" applyAlignment="1" applyProtection="1">
      <alignment horizontal="left" vertical="center" wrapText="1"/>
    </xf>
    <xf numFmtId="0" fontId="66" fillId="23" borderId="12" xfId="0" applyFont="1" applyFill="1" applyBorder="1" applyAlignment="1" applyProtection="1">
      <alignment horizontal="left" vertical="center" wrapText="1"/>
    </xf>
    <xf numFmtId="0" fontId="43" fillId="0" borderId="12" xfId="0" applyFont="1" applyFill="1" applyBorder="1" applyAlignment="1" applyProtection="1">
      <alignment horizontal="left" vertical="center" wrapText="1"/>
    </xf>
    <xf numFmtId="0" fontId="44" fillId="12" borderId="35" xfId="0" applyFont="1" applyFill="1" applyBorder="1" applyAlignment="1">
      <alignment vertical="center" wrapText="1"/>
    </xf>
    <xf numFmtId="0" fontId="61" fillId="0" borderId="2" xfId="0" applyFont="1" applyFill="1" applyBorder="1" applyAlignment="1">
      <alignment vertical="center" wrapText="1"/>
    </xf>
    <xf numFmtId="0" fontId="91" fillId="12" borderId="2" xfId="0" applyFont="1" applyFill="1" applyBorder="1" applyAlignment="1">
      <alignment vertical="center" wrapText="1"/>
    </xf>
    <xf numFmtId="0" fontId="61" fillId="0" borderId="2" xfId="0" applyFont="1" applyBorder="1" applyAlignment="1">
      <alignment horizontal="center" vertical="center" wrapText="1"/>
    </xf>
    <xf numFmtId="0" fontId="61" fillId="0" borderId="2" xfId="0" applyFont="1" applyBorder="1" applyAlignment="1">
      <alignment horizontal="right" vertical="center" wrapText="1"/>
    </xf>
    <xf numFmtId="0" fontId="61" fillId="0" borderId="2" xfId="0" applyFont="1" applyBorder="1" applyAlignment="1">
      <alignment horizontal="left" vertical="center" wrapText="1"/>
    </xf>
    <xf numFmtId="0" fontId="61" fillId="12" borderId="2" xfId="0" applyFont="1" applyFill="1" applyBorder="1" applyAlignment="1">
      <alignment vertical="center" wrapText="1"/>
    </xf>
    <xf numFmtId="0" fontId="61" fillId="6" borderId="2" xfId="0" applyFont="1" applyFill="1" applyBorder="1" applyAlignment="1">
      <alignment vertical="center" wrapText="1"/>
    </xf>
    <xf numFmtId="0" fontId="40" fillId="12" borderId="2" xfId="0" applyFont="1" applyFill="1" applyBorder="1" applyAlignment="1">
      <alignment vertical="center" wrapText="1"/>
    </xf>
    <xf numFmtId="0" fontId="40" fillId="0" borderId="2" xfId="0" applyFont="1" applyBorder="1" applyAlignment="1">
      <alignment horizontal="center" vertical="center" wrapText="1"/>
    </xf>
    <xf numFmtId="0" fontId="118" fillId="0" borderId="2" xfId="0" applyFont="1" applyBorder="1" applyAlignment="1">
      <alignment horizontal="left" vertical="center" wrapText="1"/>
    </xf>
    <xf numFmtId="0" fontId="40" fillId="0" borderId="2" xfId="0" applyFont="1" applyFill="1" applyBorder="1" applyAlignment="1">
      <alignment vertical="center" wrapText="1"/>
    </xf>
    <xf numFmtId="0" fontId="118" fillId="12" borderId="2" xfId="0" applyFont="1" applyFill="1" applyBorder="1" applyAlignment="1">
      <alignment horizontal="left" vertical="center" wrapText="1"/>
    </xf>
    <xf numFmtId="0" fontId="40" fillId="0" borderId="2" xfId="0" applyFont="1" applyBorder="1" applyAlignment="1">
      <alignment horizontal="right" vertical="center" wrapText="1"/>
    </xf>
    <xf numFmtId="0" fontId="61" fillId="11" borderId="2" xfId="0" applyFont="1" applyFill="1" applyBorder="1" applyAlignment="1">
      <alignment horizontal="left" vertical="center" wrapText="1"/>
    </xf>
    <xf numFmtId="0" fontId="61" fillId="0" borderId="2" xfId="0" applyFont="1" applyBorder="1" applyAlignment="1">
      <alignment vertical="center" wrapText="1"/>
    </xf>
    <xf numFmtId="0" fontId="89" fillId="0" borderId="2" xfId="0" applyFont="1" applyBorder="1" applyAlignment="1">
      <alignment horizontal="center" vertical="center" wrapText="1"/>
    </xf>
    <xf numFmtId="0" fontId="61" fillId="12" borderId="2" xfId="0" applyFont="1" applyFill="1" applyBorder="1" applyAlignment="1">
      <alignment horizontal="left" vertical="center" wrapText="1"/>
    </xf>
    <xf numFmtId="0" fontId="40" fillId="0" borderId="2" xfId="0" applyFont="1" applyBorder="1" applyAlignment="1">
      <alignment vertical="center" wrapText="1"/>
    </xf>
    <xf numFmtId="0" fontId="40" fillId="23" borderId="2" xfId="0" applyFont="1" applyFill="1" applyBorder="1" applyAlignment="1">
      <alignment vertical="center" wrapText="1"/>
    </xf>
    <xf numFmtId="0" fontId="61" fillId="23" borderId="2" xfId="0" applyFont="1" applyFill="1" applyBorder="1" applyAlignment="1">
      <alignment horizontal="center" vertical="center" wrapText="1"/>
    </xf>
    <xf numFmtId="0" fontId="61" fillId="24" borderId="2" xfId="0" applyFont="1" applyFill="1" applyBorder="1" applyAlignment="1">
      <alignment horizontal="center" vertical="center" wrapText="1"/>
    </xf>
    <xf numFmtId="0" fontId="61" fillId="23" borderId="2" xfId="0" applyFont="1" applyFill="1" applyBorder="1" applyAlignment="1">
      <alignment horizontal="left" vertical="center" wrapText="1"/>
    </xf>
    <xf numFmtId="0" fontId="61" fillId="23" borderId="2" xfId="0" applyFont="1" applyFill="1" applyBorder="1" applyAlignment="1">
      <alignment horizontal="right" vertical="center" wrapText="1"/>
    </xf>
    <xf numFmtId="0" fontId="40" fillId="0" borderId="2" xfId="0" applyFont="1" applyBorder="1" applyAlignment="1">
      <alignment horizontal="left" vertical="center" wrapText="1"/>
    </xf>
    <xf numFmtId="0" fontId="40" fillId="0" borderId="2" xfId="0" applyFont="1" applyBorder="1" applyAlignment="1">
      <alignment vertical="center"/>
    </xf>
    <xf numFmtId="0" fontId="61" fillId="0" borderId="2" xfId="0" quotePrefix="1" applyFont="1" applyBorder="1" applyAlignment="1">
      <alignment horizontal="center" vertical="center" wrapText="1"/>
    </xf>
    <xf numFmtId="0" fontId="119" fillId="12" borderId="2" xfId="0" applyFont="1" applyFill="1" applyBorder="1" applyAlignment="1">
      <alignment horizontal="left" vertical="center" wrapText="1"/>
    </xf>
    <xf numFmtId="0" fontId="91" fillId="0" borderId="2" xfId="0" applyFont="1" applyFill="1" applyBorder="1" applyAlignment="1">
      <alignment vertical="center" wrapText="1"/>
    </xf>
    <xf numFmtId="0" fontId="91" fillId="0" borderId="2" xfId="0" applyFont="1" applyBorder="1" applyAlignment="1">
      <alignment horizontal="center" vertical="center" wrapText="1"/>
    </xf>
    <xf numFmtId="0" fontId="91" fillId="0" borderId="2" xfId="0" applyFont="1" applyBorder="1" applyAlignment="1">
      <alignment horizontal="right" vertical="center" wrapText="1"/>
    </xf>
    <xf numFmtId="0" fontId="61" fillId="0" borderId="2" xfId="0" applyFont="1" applyFill="1" applyBorder="1" applyAlignment="1">
      <alignment horizontal="left" vertical="center" wrapText="1"/>
    </xf>
    <xf numFmtId="0" fontId="91" fillId="0" borderId="2" xfId="0" applyFont="1" applyFill="1" applyBorder="1" applyAlignment="1">
      <alignment horizontal="left" vertical="center" wrapText="1"/>
    </xf>
    <xf numFmtId="0" fontId="40" fillId="0" borderId="2" xfId="0" applyFont="1" applyFill="1" applyBorder="1" applyAlignment="1">
      <alignment horizontal="left" vertical="center" wrapText="1"/>
    </xf>
    <xf numFmtId="0" fontId="61" fillId="11" borderId="2" xfId="0" applyFont="1" applyFill="1" applyBorder="1" applyAlignment="1">
      <alignment horizontal="center" vertical="center" wrapText="1"/>
    </xf>
    <xf numFmtId="0" fontId="118" fillId="0" borderId="2" xfId="0" applyFont="1" applyFill="1" applyBorder="1" applyAlignment="1">
      <alignment horizontal="left" vertical="center" wrapText="1"/>
    </xf>
    <xf numFmtId="0" fontId="91" fillId="12" borderId="2" xfId="0" applyFont="1" applyFill="1" applyBorder="1" applyAlignment="1">
      <alignment horizontal="left" vertical="center" wrapText="1"/>
    </xf>
    <xf numFmtId="0" fontId="90" fillId="0" borderId="2" xfId="0" applyFont="1" applyBorder="1" applyAlignment="1">
      <alignment horizontal="center" vertical="center" wrapText="1"/>
    </xf>
    <xf numFmtId="0" fontId="40" fillId="11" borderId="2" xfId="0" applyFont="1" applyFill="1" applyBorder="1" applyAlignment="1">
      <alignment horizontal="center" vertical="center" wrapText="1"/>
    </xf>
    <xf numFmtId="0" fontId="92" fillId="0" borderId="2" xfId="0" applyFont="1" applyBorder="1" applyAlignment="1">
      <alignment horizontal="center" vertical="center" wrapText="1"/>
    </xf>
    <xf numFmtId="0" fontId="91" fillId="25" borderId="2" xfId="0" applyFont="1" applyFill="1" applyBorder="1" applyAlignment="1">
      <alignment horizontal="left" vertical="center" wrapText="1"/>
    </xf>
    <xf numFmtId="0" fontId="40" fillId="11" borderId="2" xfId="0" applyFont="1" applyFill="1" applyBorder="1" applyAlignment="1">
      <alignment horizontal="left" vertical="center" wrapText="1"/>
    </xf>
    <xf numFmtId="0" fontId="61" fillId="0" borderId="2" xfId="0" applyFont="1" applyBorder="1" applyAlignment="1">
      <alignment vertical="center"/>
    </xf>
    <xf numFmtId="0" fontId="61" fillId="0" borderId="2" xfId="0" applyFont="1" applyBorder="1" applyAlignment="1">
      <alignment horizontal="center" vertical="center"/>
    </xf>
    <xf numFmtId="0" fontId="61" fillId="0" borderId="2" xfId="0" applyFont="1" applyBorder="1" applyAlignment="1">
      <alignment horizontal="right" vertical="center"/>
    </xf>
    <xf numFmtId="0" fontId="40" fillId="14" borderId="2" xfId="0" applyFont="1" applyFill="1" applyBorder="1" applyAlignment="1">
      <alignment vertical="center" wrapText="1"/>
    </xf>
    <xf numFmtId="0" fontId="74" fillId="28" borderId="0" xfId="0" applyFont="1" applyFill="1" applyAlignment="1" applyProtection="1">
      <alignment vertical="top"/>
    </xf>
    <xf numFmtId="0" fontId="58" fillId="28" borderId="237" xfId="0" applyFont="1" applyFill="1" applyBorder="1" applyAlignment="1" applyProtection="1">
      <alignment horizontal="center" vertical="center" wrapText="1"/>
    </xf>
    <xf numFmtId="0" fontId="58" fillId="28" borderId="28" xfId="0" applyFont="1" applyFill="1" applyBorder="1" applyProtection="1"/>
    <xf numFmtId="0" fontId="58" fillId="12" borderId="4" xfId="0" applyFont="1" applyFill="1" applyBorder="1" applyAlignment="1" applyProtection="1">
      <alignment horizontal="left" vertical="center" wrapText="1"/>
    </xf>
    <xf numFmtId="0" fontId="58" fillId="12" borderId="26" xfId="0" applyFont="1" applyFill="1" applyBorder="1" applyAlignment="1" applyProtection="1">
      <alignment horizontal="left" vertical="center" wrapText="1"/>
    </xf>
    <xf numFmtId="0" fontId="58" fillId="12" borderId="24" xfId="0" applyFont="1" applyFill="1" applyBorder="1" applyAlignment="1" applyProtection="1">
      <alignment horizontal="left" vertical="center" wrapText="1"/>
    </xf>
    <xf numFmtId="0" fontId="58" fillId="12" borderId="25" xfId="0" applyFont="1" applyFill="1" applyBorder="1" applyAlignment="1" applyProtection="1">
      <alignment horizontal="left" vertical="center" wrapText="1"/>
    </xf>
    <xf numFmtId="0" fontId="43" fillId="12" borderId="4" xfId="0" applyFont="1" applyFill="1" applyBorder="1" applyAlignment="1" applyProtection="1">
      <alignment horizontal="left" vertical="center" wrapText="1"/>
    </xf>
    <xf numFmtId="0" fontId="43" fillId="12" borderId="26" xfId="0" applyFont="1" applyFill="1" applyBorder="1" applyAlignment="1" applyProtection="1">
      <alignment horizontal="left" vertical="center" wrapText="1"/>
    </xf>
    <xf numFmtId="0" fontId="58" fillId="28" borderId="2" xfId="0" applyFont="1" applyFill="1" applyBorder="1" applyProtection="1"/>
    <xf numFmtId="1" fontId="14" fillId="4" borderId="80" xfId="0" applyNumberFormat="1" applyFont="1" applyFill="1" applyBorder="1" applyAlignment="1" applyProtection="1">
      <alignment horizontal="center" vertical="top" wrapText="1"/>
      <protection locked="0"/>
    </xf>
    <xf numFmtId="1" fontId="14" fillId="4" borderId="74" xfId="0" applyNumberFormat="1" applyFont="1" applyFill="1" applyBorder="1" applyAlignment="1" applyProtection="1">
      <alignment vertical="top" wrapText="1"/>
      <protection locked="0"/>
    </xf>
    <xf numFmtId="1" fontId="14" fillId="4" borderId="77" xfId="0" applyNumberFormat="1" applyFont="1" applyFill="1" applyBorder="1" applyAlignment="1" applyProtection="1">
      <alignment vertical="top" wrapText="1"/>
      <protection locked="0"/>
    </xf>
    <xf numFmtId="1" fontId="31" fillId="4" borderId="77" xfId="0" applyNumberFormat="1" applyFont="1" applyFill="1" applyBorder="1" applyAlignment="1" applyProtection="1">
      <alignment vertical="top" wrapText="1"/>
      <protection locked="0"/>
    </xf>
    <xf numFmtId="1" fontId="31" fillId="4" borderId="77" xfId="0" applyNumberFormat="1" applyFont="1" applyFill="1" applyBorder="1" applyAlignment="1" applyProtection="1">
      <alignment vertical="center" wrapText="1"/>
      <protection locked="0"/>
    </xf>
    <xf numFmtId="1" fontId="9" fillId="4" borderId="77" xfId="0" applyNumberFormat="1" applyFont="1" applyFill="1" applyBorder="1" applyAlignment="1" applyProtection="1">
      <alignment vertical="center" wrapText="1"/>
      <protection locked="0"/>
    </xf>
    <xf numFmtId="0" fontId="13" fillId="12" borderId="49" xfId="0" applyFont="1" applyFill="1" applyBorder="1" applyAlignment="1" applyProtection="1">
      <alignment vertical="top" wrapText="1"/>
    </xf>
    <xf numFmtId="0" fontId="13" fillId="12" borderId="39" xfId="0" applyFont="1" applyFill="1" applyBorder="1" applyAlignment="1" applyProtection="1">
      <alignment vertical="top" wrapText="1"/>
    </xf>
    <xf numFmtId="0" fontId="13" fillId="12" borderId="42" xfId="0" applyFont="1" applyFill="1" applyBorder="1" applyAlignment="1" applyProtection="1">
      <alignment vertical="top" wrapText="1"/>
    </xf>
    <xf numFmtId="0" fontId="9" fillId="12" borderId="83" xfId="0" applyFont="1" applyFill="1" applyBorder="1" applyAlignment="1" applyProtection="1">
      <alignment vertical="top" wrapText="1"/>
    </xf>
    <xf numFmtId="0" fontId="81" fillId="30" borderId="2" xfId="0" applyFont="1" applyFill="1" applyBorder="1" applyProtection="1"/>
    <xf numFmtId="0" fontId="4" fillId="5" borderId="0" xfId="0" applyFont="1" applyFill="1" applyProtection="1"/>
    <xf numFmtId="0" fontId="58" fillId="0" borderId="25" xfId="0" applyFont="1" applyFill="1" applyBorder="1" applyAlignment="1" applyProtection="1">
      <alignment horizontal="center" vertical="center" wrapText="1"/>
    </xf>
    <xf numFmtId="0" fontId="58" fillId="7" borderId="2" xfId="0" applyFont="1" applyFill="1" applyBorder="1" applyAlignment="1" applyProtection="1">
      <alignment horizontal="left" vertical="center" wrapText="1"/>
    </xf>
    <xf numFmtId="0" fontId="58" fillId="7" borderId="2" xfId="0" applyFont="1" applyFill="1" applyBorder="1" applyAlignment="1" applyProtection="1">
      <alignment horizontal="center" vertical="center" wrapText="1"/>
    </xf>
    <xf numFmtId="0" fontId="9" fillId="0" borderId="2" xfId="0" applyFont="1" applyFill="1" applyBorder="1" applyAlignment="1" applyProtection="1">
      <alignment horizontal="left" vertical="center" wrapText="1"/>
    </xf>
    <xf numFmtId="0" fontId="7" fillId="0" borderId="73" xfId="4" quotePrefix="1" applyNumberFormat="1" applyFont="1" applyBorder="1" applyAlignment="1" applyProtection="1">
      <alignment vertical="center" wrapText="1"/>
    </xf>
    <xf numFmtId="1" fontId="14" fillId="4" borderId="77" xfId="0" applyNumberFormat="1" applyFont="1" applyFill="1" applyBorder="1" applyAlignment="1" applyProtection="1">
      <alignment vertical="center" wrapText="1"/>
      <protection locked="0"/>
    </xf>
    <xf numFmtId="1" fontId="31" fillId="4" borderId="80" xfId="0" applyNumberFormat="1" applyFont="1" applyFill="1" applyBorder="1" applyAlignment="1" applyProtection="1">
      <alignment vertical="center" wrapText="1"/>
      <protection locked="0"/>
    </xf>
    <xf numFmtId="0" fontId="40" fillId="11" borderId="2" xfId="0" applyFont="1" applyFill="1" applyBorder="1" applyAlignment="1">
      <alignment vertical="center" wrapText="1"/>
    </xf>
    <xf numFmtId="0" fontId="120" fillId="31" borderId="2" xfId="0" applyFont="1" applyFill="1" applyBorder="1" applyAlignment="1" applyProtection="1">
      <alignment horizontal="center" vertical="center" wrapText="1"/>
    </xf>
    <xf numFmtId="0" fontId="21" fillId="31" borderId="2" xfId="0" applyFont="1" applyFill="1" applyBorder="1" applyAlignment="1" applyProtection="1">
      <alignment horizontal="center" vertical="center" wrapText="1"/>
    </xf>
    <xf numFmtId="0" fontId="120" fillId="31" borderId="0" xfId="0" applyFont="1" applyFill="1" applyProtection="1"/>
    <xf numFmtId="0" fontId="121" fillId="31" borderId="0" xfId="0" applyFont="1" applyFill="1" applyAlignment="1" applyProtection="1">
      <alignment horizontal="center" vertical="top"/>
    </xf>
    <xf numFmtId="0" fontId="120" fillId="31" borderId="25" xfId="0" applyFont="1" applyFill="1" applyBorder="1" applyAlignment="1" applyProtection="1">
      <alignment horizontal="center" vertical="center" wrapText="1"/>
    </xf>
    <xf numFmtId="0" fontId="120" fillId="31" borderId="26" xfId="0" applyFont="1" applyFill="1" applyBorder="1" applyAlignment="1" applyProtection="1">
      <alignment horizontal="center" vertical="center" wrapText="1"/>
    </xf>
    <xf numFmtId="0" fontId="58" fillId="31" borderId="2" xfId="0" applyFont="1" applyFill="1" applyBorder="1" applyAlignment="1" applyProtection="1">
      <alignment horizontal="left" vertical="center" wrapText="1"/>
    </xf>
    <xf numFmtId="0" fontId="9" fillId="0" borderId="0" xfId="0" quotePrefix="1" applyFont="1"/>
    <xf numFmtId="16" fontId="9" fillId="0" borderId="0" xfId="0" quotePrefix="1" applyNumberFormat="1" applyFont="1"/>
    <xf numFmtId="0" fontId="9" fillId="0" borderId="0" xfId="0" applyFont="1" applyAlignment="1">
      <alignment horizontal="center"/>
    </xf>
    <xf numFmtId="0" fontId="4" fillId="20" borderId="0" xfId="0" applyFont="1" applyFill="1" applyProtection="1"/>
    <xf numFmtId="1" fontId="9" fillId="4" borderId="74" xfId="0" quotePrefix="1" applyNumberFormat="1" applyFont="1" applyFill="1" applyBorder="1" applyAlignment="1" applyProtection="1">
      <alignment vertical="top" wrapText="1"/>
      <protection locked="0"/>
    </xf>
    <xf numFmtId="0" fontId="4" fillId="0" borderId="76" xfId="4" quotePrefix="1" applyNumberFormat="1" applyFont="1" applyBorder="1" applyAlignment="1" applyProtection="1">
      <alignment vertical="center" wrapText="1"/>
    </xf>
    <xf numFmtId="0" fontId="14" fillId="0" borderId="0" xfId="0" applyFont="1" applyFill="1" applyAlignment="1" applyProtection="1">
      <alignment vertical="top" wrapText="1"/>
    </xf>
    <xf numFmtId="0" fontId="61" fillId="32" borderId="2" xfId="0" applyFont="1" applyFill="1" applyBorder="1" applyAlignment="1">
      <alignment vertical="center" wrapText="1"/>
    </xf>
    <xf numFmtId="0" fontId="40" fillId="32" borderId="2" xfId="0" applyFont="1" applyFill="1" applyBorder="1" applyAlignment="1">
      <alignment vertical="center" wrapText="1"/>
    </xf>
    <xf numFmtId="0" fontId="3" fillId="5" borderId="25" xfId="0" applyFont="1" applyFill="1" applyBorder="1" applyAlignment="1" applyProtection="1">
      <alignment horizontal="center" vertical="center" wrapText="1"/>
    </xf>
    <xf numFmtId="0" fontId="9" fillId="12" borderId="0" xfId="0" applyNumberFormat="1" applyFont="1" applyFill="1" applyBorder="1" applyAlignment="1" applyProtection="1">
      <alignment horizontal="left" vertical="top" wrapText="1"/>
    </xf>
    <xf numFmtId="0" fontId="9" fillId="10" borderId="0" xfId="0" applyNumberFormat="1" applyFont="1" applyFill="1" applyBorder="1" applyAlignment="1" applyProtection="1">
      <alignment horizontal="left" vertical="top" wrapText="1"/>
    </xf>
    <xf numFmtId="0" fontId="9" fillId="27" borderId="0" xfId="0" applyNumberFormat="1" applyFont="1" applyFill="1" applyBorder="1" applyAlignment="1" applyProtection="1">
      <alignment horizontal="left" vertical="top" wrapText="1"/>
    </xf>
    <xf numFmtId="0" fontId="61" fillId="33" borderId="2" xfId="0" applyFont="1" applyFill="1" applyBorder="1" applyAlignment="1">
      <alignment vertical="center" wrapText="1"/>
    </xf>
    <xf numFmtId="0" fontId="93" fillId="33" borderId="2" xfId="0" applyFont="1" applyFill="1" applyBorder="1" applyAlignment="1">
      <alignment horizontal="center" vertical="center" wrapText="1"/>
    </xf>
    <xf numFmtId="0" fontId="13" fillId="0" borderId="0" xfId="0" applyFont="1" applyFill="1" applyBorder="1" applyAlignment="1" applyProtection="1">
      <alignment vertical="top" wrapText="1"/>
    </xf>
    <xf numFmtId="0" fontId="0" fillId="0" borderId="0" xfId="0" applyFill="1" applyAlignment="1" applyProtection="1">
      <alignment horizontal="left" vertical="top"/>
    </xf>
    <xf numFmtId="0" fontId="43" fillId="12" borderId="0" xfId="0" applyFont="1" applyFill="1" applyAlignment="1" applyProtection="1">
      <alignment vertical="top"/>
    </xf>
    <xf numFmtId="0" fontId="13" fillId="12" borderId="0" xfId="10" applyFont="1" applyFill="1" applyAlignment="1" applyProtection="1">
      <alignment horizontal="left" vertical="top" wrapText="1"/>
    </xf>
    <xf numFmtId="0" fontId="53" fillId="0" borderId="0" xfId="0" applyFont="1" applyAlignment="1" applyProtection="1">
      <alignment vertical="top" wrapText="1"/>
    </xf>
    <xf numFmtId="0" fontId="9" fillId="0" borderId="0" xfId="0" applyFont="1" applyBorder="1" applyAlignment="1" applyProtection="1">
      <alignment horizontal="left" vertical="top" wrapText="1"/>
    </xf>
    <xf numFmtId="0" fontId="9" fillId="0" borderId="0" xfId="0" applyFont="1" applyAlignment="1" applyProtection="1">
      <alignment vertical="top" wrapText="1"/>
    </xf>
    <xf numFmtId="0" fontId="10" fillId="0" borderId="0" xfId="2" applyAlignment="1" applyProtection="1">
      <alignment vertical="top"/>
    </xf>
    <xf numFmtId="0" fontId="47" fillId="17" borderId="48" xfId="0" applyFont="1" applyFill="1" applyBorder="1" applyAlignment="1" applyProtection="1">
      <alignment horizontal="left" vertical="center"/>
    </xf>
    <xf numFmtId="0" fontId="9" fillId="0" borderId="0" xfId="0" applyNumberFormat="1" applyFont="1" applyFill="1" applyBorder="1" applyAlignment="1" applyProtection="1">
      <alignment horizontal="left" vertical="top" wrapText="1"/>
    </xf>
    <xf numFmtId="0" fontId="0" fillId="0" borderId="0" xfId="0" applyFill="1" applyAlignment="1" applyProtection="1">
      <alignment vertical="top"/>
    </xf>
    <xf numFmtId="0" fontId="9" fillId="0" borderId="0" xfId="0" applyFont="1" applyFill="1" applyAlignment="1" applyProtection="1">
      <alignment vertical="top" wrapText="1"/>
    </xf>
    <xf numFmtId="0" fontId="0" fillId="0" borderId="0" xfId="0" applyFill="1" applyAlignment="1" applyProtection="1">
      <alignment vertical="top" wrapText="1"/>
    </xf>
    <xf numFmtId="0" fontId="0" fillId="0" borderId="0" xfId="0" applyAlignment="1" applyProtection="1">
      <alignment horizontal="left" vertical="top"/>
    </xf>
    <xf numFmtId="0" fontId="6" fillId="12" borderId="0" xfId="0" applyFont="1" applyFill="1" applyAlignment="1" applyProtection="1">
      <alignment horizontal="left" vertical="top" wrapText="1"/>
    </xf>
    <xf numFmtId="0" fontId="10" fillId="12" borderId="0" xfId="2" applyFill="1" applyAlignment="1" applyProtection="1">
      <alignment vertical="top" wrapText="1"/>
    </xf>
    <xf numFmtId="0" fontId="14" fillId="12" borderId="76" xfId="4" quotePrefix="1" applyNumberFormat="1" applyFont="1" applyFill="1" applyBorder="1" applyAlignment="1" applyProtection="1">
      <alignment vertical="center" wrapText="1"/>
    </xf>
    <xf numFmtId="0" fontId="7" fillId="12" borderId="76" xfId="4" quotePrefix="1" applyNumberFormat="1" applyFont="1" applyFill="1" applyBorder="1" applyAlignment="1" applyProtection="1">
      <alignment vertical="center" wrapText="1"/>
    </xf>
    <xf numFmtId="0" fontId="5" fillId="12" borderId="76" xfId="4" quotePrefix="1" applyNumberFormat="1" applyFont="1" applyFill="1" applyBorder="1" applyAlignment="1" applyProtection="1">
      <alignment vertical="center" wrapText="1"/>
    </xf>
    <xf numFmtId="0" fontId="14" fillId="12" borderId="76" xfId="0" quotePrefix="1" applyFont="1" applyFill="1" applyBorder="1" applyAlignment="1" applyProtection="1">
      <alignment vertical="center"/>
    </xf>
    <xf numFmtId="0" fontId="9" fillId="12" borderId="76" xfId="0" quotePrefix="1" applyFont="1" applyFill="1" applyBorder="1" applyAlignment="1" applyProtection="1">
      <alignment vertical="center"/>
    </xf>
    <xf numFmtId="0" fontId="14" fillId="12" borderId="79" xfId="0" quotePrefix="1" applyFont="1" applyFill="1" applyBorder="1" applyAlignment="1" applyProtection="1">
      <alignment vertical="center"/>
    </xf>
    <xf numFmtId="0" fontId="12" fillId="12" borderId="87" xfId="0" applyFont="1" applyFill="1" applyBorder="1" applyAlignment="1" applyProtection="1">
      <alignment horizontal="left" vertical="top" wrapText="1"/>
    </xf>
    <xf numFmtId="0" fontId="13" fillId="0" borderId="0" xfId="0" applyFont="1" applyFill="1" applyBorder="1" applyAlignment="1" applyProtection="1">
      <alignment vertical="top" wrapText="1"/>
    </xf>
    <xf numFmtId="0" fontId="0" fillId="0" borderId="0" xfId="0" applyAlignment="1" applyProtection="1"/>
    <xf numFmtId="0" fontId="9" fillId="0" borderId="0" xfId="0" applyFont="1" applyAlignment="1" applyProtection="1">
      <alignment vertical="center"/>
    </xf>
    <xf numFmtId="0" fontId="0" fillId="0" borderId="0" xfId="0" applyAlignment="1" applyProtection="1">
      <alignment horizontal="center" vertical="top"/>
    </xf>
    <xf numFmtId="0" fontId="43" fillId="12" borderId="0" xfId="0" applyFont="1" applyFill="1" applyAlignment="1" applyProtection="1">
      <alignment vertical="top" wrapText="1"/>
    </xf>
    <xf numFmtId="0" fontId="9" fillId="0" borderId="0" xfId="0" applyFont="1" applyAlignment="1" applyProtection="1">
      <alignment vertical="center" wrapText="1"/>
    </xf>
    <xf numFmtId="0" fontId="9" fillId="12" borderId="0" xfId="10" applyFont="1" applyFill="1" applyAlignment="1" applyProtection="1">
      <alignment vertical="top" wrapText="1"/>
    </xf>
    <xf numFmtId="0" fontId="9" fillId="12" borderId="0" xfId="0" applyFont="1" applyFill="1" applyBorder="1" applyAlignment="1" applyProtection="1">
      <alignment horizontal="left" vertical="top" wrapText="1"/>
    </xf>
    <xf numFmtId="0" fontId="53" fillId="0" borderId="0" xfId="0" applyFont="1" applyAlignment="1" applyProtection="1">
      <alignment vertical="top" wrapText="1"/>
    </xf>
    <xf numFmtId="0" fontId="9" fillId="0" borderId="0" xfId="0" applyFont="1" applyFill="1" applyAlignment="1" applyProtection="1">
      <alignment horizontal="left" vertical="top" wrapText="1"/>
    </xf>
    <xf numFmtId="0" fontId="0" fillId="12" borderId="0" xfId="0" applyFill="1" applyBorder="1" applyAlignment="1" applyProtection="1">
      <alignment horizontal="left" vertical="center"/>
    </xf>
    <xf numFmtId="0" fontId="9" fillId="12" borderId="0" xfId="0" applyFont="1" applyFill="1" applyBorder="1" applyAlignment="1" applyProtection="1">
      <alignment horizontal="left" vertical="center" wrapText="1"/>
    </xf>
    <xf numFmtId="0" fontId="13" fillId="5" borderId="0" xfId="0" applyFont="1" applyFill="1" applyBorder="1" applyAlignment="1" applyProtection="1">
      <alignment horizontal="justify" vertical="top" wrapText="1"/>
    </xf>
    <xf numFmtId="0" fontId="9" fillId="0" borderId="0" xfId="0" applyFont="1" applyAlignment="1" applyProtection="1">
      <alignment horizontal="left" vertical="top" wrapText="1"/>
    </xf>
    <xf numFmtId="0" fontId="9" fillId="0" borderId="0" xfId="10" applyAlignment="1" applyProtection="1">
      <alignment horizontal="left" vertical="top" wrapText="1"/>
    </xf>
    <xf numFmtId="0" fontId="34" fillId="12" borderId="0" xfId="0" applyFont="1" applyFill="1" applyBorder="1" applyAlignment="1" applyProtection="1">
      <alignment horizontal="center" vertical="center" wrapText="1"/>
    </xf>
    <xf numFmtId="0" fontId="10" fillId="12" borderId="0" xfId="2" applyFill="1" applyAlignment="1" applyProtection="1">
      <alignment horizontal="left" vertical="top" wrapText="1"/>
    </xf>
    <xf numFmtId="0" fontId="10" fillId="0" borderId="0" xfId="2" applyAlignment="1" applyProtection="1">
      <alignment vertical="top"/>
    </xf>
    <xf numFmtId="0" fontId="9" fillId="0" borderId="40" xfId="0" applyFont="1" applyBorder="1" applyAlignment="1" applyProtection="1">
      <alignment vertical="top" wrapText="1"/>
    </xf>
    <xf numFmtId="0" fontId="9" fillId="0" borderId="0" xfId="0" applyFont="1" applyAlignment="1" applyProtection="1">
      <alignment horizontal="left"/>
    </xf>
    <xf numFmtId="0" fontId="13" fillId="0" borderId="0" xfId="0" applyFont="1" applyFill="1" applyBorder="1" applyAlignment="1" applyProtection="1">
      <alignment horizontal="left" vertical="center" wrapText="1"/>
    </xf>
    <xf numFmtId="0" fontId="78" fillId="0" borderId="0" xfId="4" quotePrefix="1" applyNumberFormat="1" applyFont="1" applyFill="1" applyBorder="1" applyAlignment="1" applyProtection="1">
      <alignment horizontal="left" vertical="top" wrapText="1"/>
    </xf>
    <xf numFmtId="0" fontId="9" fillId="0" borderId="0" xfId="0" applyFont="1" applyAlignment="1" applyProtection="1">
      <alignment vertical="top" wrapText="1"/>
    </xf>
    <xf numFmtId="0" fontId="12" fillId="0" borderId="0" xfId="0" applyFont="1" applyAlignment="1" applyProtection="1">
      <alignment vertical="top" wrapText="1"/>
    </xf>
    <xf numFmtId="0" fontId="12" fillId="12" borderId="0" xfId="0" applyFont="1" applyFill="1" applyBorder="1" applyAlignment="1" applyProtection="1">
      <alignment horizontal="center" vertical="top" wrapText="1"/>
    </xf>
    <xf numFmtId="0" fontId="9" fillId="0" borderId="0" xfId="0" quotePrefix="1" applyFont="1" applyFill="1" applyBorder="1" applyAlignment="1" applyProtection="1">
      <alignment horizontal="center" vertical="top" wrapText="1"/>
    </xf>
    <xf numFmtId="0" fontId="16" fillId="0" borderId="0" xfId="0" applyFont="1" applyFill="1" applyBorder="1" applyAlignment="1" applyProtection="1">
      <alignment horizontal="center" vertical="top"/>
    </xf>
    <xf numFmtId="0" fontId="13" fillId="0" borderId="122" xfId="0" applyFont="1" applyBorder="1" applyAlignment="1" applyProtection="1">
      <alignment vertical="top" wrapText="1"/>
    </xf>
    <xf numFmtId="0" fontId="13" fillId="0" borderId="124" xfId="0" applyFont="1" applyBorder="1" applyAlignment="1" applyProtection="1">
      <alignment vertical="top" wrapText="1"/>
    </xf>
    <xf numFmtId="0" fontId="13" fillId="0" borderId="122" xfId="0" applyFont="1" applyFill="1" applyBorder="1" applyAlignment="1" applyProtection="1">
      <alignment vertical="top" wrapText="1"/>
    </xf>
    <xf numFmtId="0" fontId="13" fillId="0" borderId="125" xfId="0" applyFont="1" applyBorder="1" applyAlignment="1" applyProtection="1">
      <alignment vertical="top" wrapText="1"/>
    </xf>
    <xf numFmtId="0" fontId="0" fillId="0" borderId="52" xfId="0" applyBorder="1" applyAlignment="1" applyProtection="1">
      <alignment horizontal="left" vertical="top" wrapText="1"/>
    </xf>
    <xf numFmtId="0" fontId="0" fillId="0" borderId="51" xfId="0" applyBorder="1" applyAlignment="1" applyProtection="1">
      <alignment horizontal="left" vertical="top" wrapText="1"/>
    </xf>
    <xf numFmtId="0" fontId="0" fillId="0" borderId="53" xfId="0" applyBorder="1" applyAlignment="1" applyProtection="1">
      <alignment horizontal="left" vertical="top" wrapText="1"/>
    </xf>
    <xf numFmtId="0" fontId="0" fillId="0" borderId="71" xfId="0" applyBorder="1" applyAlignment="1" applyProtection="1">
      <alignment horizontal="left" vertical="top" wrapText="1"/>
    </xf>
    <xf numFmtId="0" fontId="0" fillId="0" borderId="0" xfId="0" applyAlignment="1" applyProtection="1">
      <alignment horizontal="left" vertical="top" wrapText="1"/>
    </xf>
    <xf numFmtId="0" fontId="47" fillId="17" borderId="192" xfId="0" applyFont="1" applyFill="1" applyBorder="1" applyAlignment="1" applyProtection="1">
      <alignment horizontal="center" vertical="center" wrapText="1"/>
    </xf>
    <xf numFmtId="0" fontId="47" fillId="17" borderId="97" xfId="0" applyFont="1" applyFill="1" applyBorder="1" applyAlignment="1" applyProtection="1">
      <alignment horizontal="center" vertical="center" wrapText="1"/>
    </xf>
    <xf numFmtId="0" fontId="47" fillId="17" borderId="98" xfId="0" applyFont="1" applyFill="1" applyBorder="1" applyAlignment="1" applyProtection="1">
      <alignment horizontal="center" vertical="center" wrapText="1"/>
    </xf>
    <xf numFmtId="0" fontId="53" fillId="0" borderId="0" xfId="0" applyFont="1" applyFill="1" applyAlignment="1" applyProtection="1">
      <alignment vertical="top"/>
    </xf>
    <xf numFmtId="0" fontId="0" fillId="0" borderId="0" xfId="0" applyFill="1" applyAlignment="1" applyProtection="1">
      <alignment vertical="top"/>
    </xf>
    <xf numFmtId="0" fontId="0" fillId="12" borderId="0" xfId="0" applyFill="1" applyAlignment="1" applyProtection="1">
      <alignment horizontal="left" vertical="top" wrapText="1"/>
    </xf>
    <xf numFmtId="0" fontId="9" fillId="12" borderId="0" xfId="0" applyFont="1" applyFill="1" applyAlignment="1" applyProtection="1">
      <alignment horizontal="left" vertical="top" wrapText="1"/>
    </xf>
    <xf numFmtId="0" fontId="53" fillId="0" borderId="0" xfId="0" applyFont="1" applyAlignment="1" applyProtection="1">
      <alignment horizontal="left" vertical="top" wrapText="1"/>
    </xf>
    <xf numFmtId="0" fontId="14" fillId="0" borderId="0" xfId="0" applyFont="1" applyFill="1" applyAlignment="1" applyProtection="1">
      <alignment horizontal="left" vertical="top" wrapText="1"/>
    </xf>
    <xf numFmtId="0" fontId="14" fillId="0" borderId="0" xfId="0" applyFont="1" applyAlignment="1" applyProtection="1">
      <alignment vertical="top" wrapText="1"/>
    </xf>
    <xf numFmtId="0" fontId="47" fillId="17" borderId="196" xfId="0" applyFont="1" applyFill="1" applyBorder="1" applyAlignment="1" applyProtection="1">
      <alignment horizontal="left" vertical="center"/>
    </xf>
    <xf numFmtId="0" fontId="9" fillId="0" borderId="141" xfId="0" applyNumberFormat="1" applyFont="1" applyFill="1" applyBorder="1" applyAlignment="1" applyProtection="1">
      <alignment horizontal="left" vertical="top" wrapText="1"/>
    </xf>
    <xf numFmtId="0" fontId="109" fillId="17" borderId="109" xfId="2" applyFont="1" applyFill="1" applyBorder="1" applyAlignment="1" applyProtection="1">
      <alignment horizontal="center" vertical="center" wrapText="1"/>
    </xf>
    <xf numFmtId="1" fontId="109" fillId="17" borderId="109" xfId="2" applyNumberFormat="1" applyFont="1" applyFill="1" applyBorder="1" applyAlignment="1" applyProtection="1">
      <alignment horizontal="center" vertical="center" wrapText="1"/>
    </xf>
    <xf numFmtId="0" fontId="9" fillId="0" borderId="0" xfId="0" applyFont="1" applyFill="1" applyAlignment="1" applyProtection="1">
      <alignment vertical="top" wrapText="1"/>
    </xf>
    <xf numFmtId="0" fontId="0" fillId="0" borderId="0" xfId="0" applyFill="1" applyAlignment="1" applyProtection="1">
      <alignment vertical="top" wrapText="1"/>
    </xf>
    <xf numFmtId="0" fontId="9" fillId="0" borderId="10" xfId="0" applyFont="1" applyFill="1" applyBorder="1" applyAlignment="1" applyProtection="1">
      <alignment vertical="top" wrapText="1"/>
    </xf>
    <xf numFmtId="0" fontId="13" fillId="0" borderId="0" xfId="0" applyFont="1" applyAlignment="1" applyProtection="1">
      <alignment vertical="top" wrapText="1"/>
    </xf>
    <xf numFmtId="0" fontId="14" fillId="0" borderId="0" xfId="0" applyFont="1" applyAlignment="1" applyProtection="1">
      <alignment vertical="center" wrapText="1"/>
    </xf>
    <xf numFmtId="0" fontId="14" fillId="12" borderId="0" xfId="0" applyFont="1" applyFill="1" applyAlignment="1" applyProtection="1">
      <alignment vertical="center" wrapText="1"/>
    </xf>
    <xf numFmtId="0" fontId="43" fillId="0" borderId="0" xfId="0" applyFont="1" applyAlignment="1" applyProtection="1">
      <alignment horizontal="left" vertical="top" wrapText="1"/>
    </xf>
    <xf numFmtId="0" fontId="40" fillId="0" borderId="0" xfId="0" applyFont="1" applyAlignment="1" applyProtection="1">
      <alignment horizontal="left" vertical="top" wrapText="1"/>
    </xf>
    <xf numFmtId="0" fontId="14" fillId="0" borderId="0" xfId="0" applyFont="1" applyAlignment="1" applyProtection="1">
      <alignment horizontal="left" vertical="top" wrapText="1"/>
    </xf>
    <xf numFmtId="0" fontId="14" fillId="12" borderId="0" xfId="0" applyFont="1" applyFill="1" applyAlignment="1" applyProtection="1">
      <alignment horizontal="left" vertical="top" wrapText="1"/>
    </xf>
    <xf numFmtId="0" fontId="9" fillId="0" borderId="0" xfId="8" applyFont="1" applyAlignment="1" applyProtection="1">
      <alignment horizontal="left" vertical="center" wrapText="1"/>
    </xf>
    <xf numFmtId="0" fontId="0" fillId="0" borderId="0" xfId="0" applyAlignment="1" applyProtection="1">
      <alignment horizontal="left" vertical="top"/>
    </xf>
    <xf numFmtId="0" fontId="9" fillId="12" borderId="0" xfId="10" applyFont="1" applyFill="1" applyBorder="1" applyAlignment="1" applyProtection="1">
      <alignment horizontal="left" vertical="top" wrapText="1"/>
    </xf>
    <xf numFmtId="49" fontId="9" fillId="0" borderId="0" xfId="10" applyNumberFormat="1" applyFont="1" applyAlignment="1" applyProtection="1">
      <alignment horizontal="left" vertical="top" wrapText="1"/>
    </xf>
    <xf numFmtId="0" fontId="9" fillId="12" borderId="0" xfId="10" applyFont="1" applyFill="1" applyBorder="1" applyAlignment="1" applyProtection="1">
      <alignment horizontal="left" vertical="center" wrapText="1"/>
    </xf>
    <xf numFmtId="0" fontId="9" fillId="0" borderId="0" xfId="0" applyFont="1" applyAlignment="1" applyProtection="1">
      <alignment horizontal="left" vertical="center"/>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wrapText="1"/>
    </xf>
    <xf numFmtId="0" fontId="47" fillId="17" borderId="238" xfId="0" applyFont="1" applyFill="1" applyBorder="1" applyAlignment="1" applyProtection="1">
      <alignment horizontal="center" vertical="center" wrapText="1"/>
    </xf>
    <xf numFmtId="0" fontId="47" fillId="17" borderId="238" xfId="0" applyFont="1" applyFill="1" applyBorder="1" applyAlignment="1" applyProtection="1">
      <alignment horizontal="center" vertical="center"/>
    </xf>
    <xf numFmtId="0" fontId="0" fillId="0" borderId="126" xfId="0" applyBorder="1" applyAlignment="1" applyProtection="1">
      <alignment vertical="top"/>
    </xf>
    <xf numFmtId="0" fontId="9" fillId="0" borderId="126" xfId="0" applyFont="1" applyBorder="1" applyAlignment="1" applyProtection="1">
      <alignment vertical="top"/>
    </xf>
    <xf numFmtId="0" fontId="0" fillId="0" borderId="126" xfId="0" applyBorder="1" applyAlignment="1" applyProtection="1">
      <alignment horizontal="center" vertical="top"/>
    </xf>
    <xf numFmtId="0" fontId="37" fillId="0" borderId="126" xfId="0" applyFont="1" applyBorder="1" applyAlignment="1" applyProtection="1">
      <alignment horizontal="center" vertical="center"/>
    </xf>
    <xf numFmtId="0" fontId="47" fillId="17" borderId="241" xfId="0" applyNumberFormat="1" applyFont="1" applyFill="1" applyBorder="1" applyAlignment="1" applyProtection="1">
      <alignment horizontal="center" vertical="center" wrapText="1"/>
    </xf>
    <xf numFmtId="0" fontId="98" fillId="17" borderId="245" xfId="0" applyFont="1" applyFill="1" applyBorder="1" applyAlignment="1" applyProtection="1">
      <alignment horizontal="center" vertical="center" wrapText="1"/>
    </xf>
    <xf numFmtId="0" fontId="46" fillId="17" borderId="181" xfId="0" applyFont="1" applyFill="1" applyBorder="1" applyAlignment="1" applyProtection="1">
      <alignment horizontal="center" vertical="center" wrapText="1"/>
    </xf>
    <xf numFmtId="0" fontId="16" fillId="10" borderId="138" xfId="0" applyFont="1" applyFill="1" applyBorder="1" applyAlignment="1" applyProtection="1">
      <alignment horizontal="center" vertical="top" wrapText="1"/>
    </xf>
    <xf numFmtId="0" fontId="9" fillId="0" borderId="246" xfId="0" applyNumberFormat="1" applyFont="1" applyFill="1" applyBorder="1" applyAlignment="1" applyProtection="1">
      <alignment horizontal="left" vertical="top" wrapText="1"/>
    </xf>
    <xf numFmtId="0" fontId="16" fillId="10" borderId="143" xfId="0" applyFont="1" applyFill="1" applyBorder="1" applyAlignment="1" applyProtection="1">
      <alignment horizontal="left" vertical="top" wrapText="1"/>
    </xf>
    <xf numFmtId="0" fontId="9" fillId="0" borderId="247" xfId="0" applyFont="1" applyBorder="1" applyAlignment="1" applyProtection="1">
      <alignment horizontal="center" vertical="top" wrapText="1"/>
    </xf>
    <xf numFmtId="0" fontId="9" fillId="0" borderId="248" xfId="0" applyFont="1" applyBorder="1" applyAlignment="1" applyProtection="1">
      <alignment horizontal="center" vertical="top" wrapText="1"/>
    </xf>
    <xf numFmtId="0" fontId="9" fillId="0" borderId="247" xfId="0" applyFont="1" applyFill="1" applyBorder="1" applyAlignment="1" applyProtection="1">
      <alignment horizontal="center" vertical="top" wrapText="1"/>
    </xf>
    <xf numFmtId="0" fontId="9" fillId="0" borderId="248" xfId="0" applyFont="1" applyFill="1" applyBorder="1" applyAlignment="1" applyProtection="1">
      <alignment horizontal="center" vertical="top" wrapText="1"/>
    </xf>
    <xf numFmtId="0" fontId="9" fillId="0" borderId="122" xfId="0" applyFont="1" applyBorder="1" applyAlignment="1" applyProtection="1">
      <alignment horizontal="center" vertical="top" wrapText="1"/>
    </xf>
    <xf numFmtId="1" fontId="9" fillId="0" borderId="167" xfId="0" applyNumberFormat="1" applyFont="1" applyFill="1" applyBorder="1" applyAlignment="1" applyProtection="1">
      <alignment horizontal="center" vertical="top" wrapText="1"/>
    </xf>
    <xf numFmtId="0" fontId="9" fillId="0" borderId="40" xfId="0" applyFont="1" applyBorder="1" applyAlignment="1" applyProtection="1">
      <alignment horizontal="left" vertical="top" wrapText="1"/>
    </xf>
    <xf numFmtId="0" fontId="9" fillId="12" borderId="40" xfId="0" applyFont="1" applyFill="1" applyBorder="1" applyAlignment="1" applyProtection="1">
      <alignment horizontal="left" vertical="top" wrapText="1"/>
    </xf>
    <xf numFmtId="0" fontId="0" fillId="0" borderId="40" xfId="0" applyBorder="1" applyAlignment="1" applyProtection="1">
      <alignment horizontal="left" vertical="top" wrapText="1"/>
    </xf>
    <xf numFmtId="0" fontId="0" fillId="0" borderId="44" xfId="0" applyBorder="1" applyAlignment="1" applyProtection="1">
      <alignment horizontal="left" vertical="top" wrapText="1"/>
    </xf>
    <xf numFmtId="0" fontId="47" fillId="17" borderId="41" xfId="0" applyFont="1" applyFill="1" applyBorder="1" applyAlignment="1" applyProtection="1">
      <alignment horizontal="center" vertical="center"/>
    </xf>
    <xf numFmtId="0" fontId="47" fillId="17" borderId="190" xfId="0" applyFont="1" applyFill="1" applyBorder="1" applyAlignment="1" applyProtection="1">
      <alignment horizontal="center" vertical="center" wrapText="1"/>
    </xf>
    <xf numFmtId="0" fontId="9" fillId="9" borderId="124" xfId="0" applyFont="1" applyFill="1" applyBorder="1" applyAlignment="1" applyProtection="1">
      <alignment horizontal="center" vertical="top" wrapText="1"/>
      <protection locked="0"/>
    </xf>
    <xf numFmtId="0" fontId="2" fillId="12" borderId="0" xfId="0" applyFont="1" applyFill="1" applyAlignment="1" applyProtection="1">
      <alignment horizontal="left" vertical="top" wrapText="1"/>
    </xf>
    <xf numFmtId="0" fontId="9" fillId="4" borderId="39" xfId="10" applyFont="1" applyFill="1" applyBorder="1" applyAlignment="1" applyProtection="1">
      <alignment horizontal="left" vertical="top" wrapText="1"/>
      <protection locked="0"/>
    </xf>
    <xf numFmtId="0" fontId="9" fillId="4" borderId="40" xfId="10" applyFont="1" applyFill="1" applyBorder="1" applyAlignment="1" applyProtection="1">
      <alignment horizontal="left" vertical="top" wrapText="1"/>
      <protection locked="0"/>
    </xf>
    <xf numFmtId="0" fontId="9" fillId="4" borderId="41" xfId="10" applyFont="1" applyFill="1" applyBorder="1" applyAlignment="1" applyProtection="1">
      <alignment horizontal="left" vertical="top" wrapText="1"/>
      <protection locked="0"/>
    </xf>
    <xf numFmtId="0" fontId="0" fillId="0" borderId="207" xfId="0" applyBorder="1" applyAlignment="1" applyProtection="1">
      <alignment vertical="top"/>
    </xf>
    <xf numFmtId="0" fontId="9" fillId="4" borderId="91" xfId="10" applyFont="1" applyFill="1" applyBorder="1" applyAlignment="1" applyProtection="1">
      <alignment horizontal="left" vertical="top" wrapText="1"/>
      <protection locked="0"/>
    </xf>
    <xf numFmtId="0" fontId="9" fillId="4" borderId="124" xfId="10" applyFont="1" applyFill="1" applyBorder="1" applyAlignment="1" applyProtection="1">
      <alignment horizontal="left" vertical="top" wrapText="1"/>
      <protection locked="0"/>
    </xf>
    <xf numFmtId="0" fontId="9" fillId="4" borderId="83" xfId="10" applyFont="1" applyFill="1" applyBorder="1" applyAlignment="1" applyProtection="1">
      <alignment horizontal="left" vertical="top" wrapText="1"/>
      <protection locked="0"/>
    </xf>
    <xf numFmtId="0" fontId="97" fillId="12" borderId="181" xfId="10" applyFont="1" applyFill="1" applyBorder="1" applyAlignment="1" applyProtection="1">
      <alignment horizontal="center" vertical="center"/>
    </xf>
    <xf numFmtId="0" fontId="9" fillId="0" borderId="0" xfId="0" applyFont="1" applyAlignment="1" applyProtection="1">
      <alignment vertical="top" wrapText="1"/>
    </xf>
    <xf numFmtId="0" fontId="9" fillId="4" borderId="75" xfId="0" applyFont="1" applyFill="1" applyBorder="1" applyAlignment="1" applyProtection="1">
      <alignment horizontal="left" vertical="top" wrapText="1"/>
      <protection locked="0"/>
    </xf>
    <xf numFmtId="0" fontId="9" fillId="4" borderId="81" xfId="0" applyFont="1" applyFill="1" applyBorder="1" applyAlignment="1" applyProtection="1">
      <alignment horizontal="left" vertical="top" wrapText="1"/>
      <protection locked="0"/>
    </xf>
    <xf numFmtId="0" fontId="9" fillId="4" borderId="44" xfId="0" applyFont="1" applyFill="1" applyBorder="1" applyAlignment="1" applyProtection="1">
      <alignment horizontal="left" vertical="top" wrapText="1"/>
      <protection locked="0"/>
    </xf>
    <xf numFmtId="0" fontId="9" fillId="9" borderId="44" xfId="0" applyFont="1" applyFill="1" applyBorder="1" applyAlignment="1" applyProtection="1">
      <alignment horizontal="left" vertical="top" wrapText="1"/>
      <protection locked="0"/>
    </xf>
    <xf numFmtId="0" fontId="9" fillId="4" borderId="86" xfId="0" applyFont="1" applyFill="1" applyBorder="1" applyAlignment="1" applyProtection="1">
      <alignment horizontal="left" vertical="top" wrapText="1"/>
      <protection locked="0"/>
    </xf>
    <xf numFmtId="0" fontId="61" fillId="31" borderId="2" xfId="0" applyFont="1" applyFill="1" applyBorder="1" applyAlignment="1">
      <alignment horizontal="center" vertical="center" wrapText="1"/>
    </xf>
    <xf numFmtId="0" fontId="40" fillId="0" borderId="0" xfId="0" applyFont="1" applyFill="1" applyBorder="1" applyAlignment="1" applyProtection="1">
      <alignment horizontal="left" vertical="center" wrapText="1"/>
    </xf>
    <xf numFmtId="0" fontId="9" fillId="0" borderId="0" xfId="0" applyFont="1" applyFill="1" applyBorder="1" applyAlignment="1" applyProtection="1">
      <alignment horizontal="left" vertical="center" wrapText="1"/>
    </xf>
    <xf numFmtId="0" fontId="10" fillId="0" borderId="0" xfId="2" applyFont="1" applyFill="1" applyBorder="1" applyAlignment="1" applyProtection="1">
      <alignment horizontal="left" vertical="center" wrapText="1"/>
    </xf>
    <xf numFmtId="0" fontId="9" fillId="0" borderId="0" xfId="0" applyFont="1" applyAlignment="1" applyProtection="1">
      <alignment vertical="center"/>
    </xf>
    <xf numFmtId="0" fontId="23" fillId="8" borderId="0" xfId="0" applyFont="1" applyFill="1" applyBorder="1" applyAlignment="1" applyProtection="1">
      <alignment horizontal="center" vertical="center" wrapText="1"/>
      <protection locked="0"/>
    </xf>
    <xf numFmtId="0" fontId="13" fillId="0" borderId="0" xfId="0" applyFont="1" applyFill="1" applyBorder="1" applyAlignment="1" applyProtection="1">
      <alignment vertical="top" wrapText="1"/>
    </xf>
    <xf numFmtId="0" fontId="15" fillId="0" borderId="0" xfId="0" applyFont="1" applyFill="1" applyAlignment="1" applyProtection="1">
      <alignment horizontal="left"/>
    </xf>
    <xf numFmtId="0" fontId="0" fillId="0" borderId="0" xfId="0" applyAlignment="1" applyProtection="1"/>
    <xf numFmtId="0" fontId="23" fillId="0" borderId="0" xfId="0" applyFont="1" applyFill="1" applyAlignment="1" applyProtection="1">
      <alignment horizontal="center" wrapText="1"/>
    </xf>
    <xf numFmtId="0" fontId="85" fillId="0" borderId="0" xfId="0" applyFont="1" applyFill="1" applyAlignment="1" applyProtection="1">
      <alignment horizontal="center" wrapText="1"/>
    </xf>
    <xf numFmtId="0" fontId="85" fillId="10" borderId="0" xfId="0" applyFont="1" applyFill="1" applyAlignment="1" applyProtection="1">
      <alignment horizontal="center" wrapText="1"/>
    </xf>
    <xf numFmtId="0" fontId="103" fillId="18" borderId="0" xfId="0" quotePrefix="1" applyFont="1" applyFill="1" applyBorder="1" applyAlignment="1" applyProtection="1">
      <alignment horizontal="center" vertical="center" wrapText="1"/>
    </xf>
    <xf numFmtId="0" fontId="103" fillId="9" borderId="0" xfId="0" quotePrefix="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xf>
    <xf numFmtId="0" fontId="56" fillId="9" borderId="0" xfId="0" applyFont="1" applyFill="1" applyBorder="1" applyAlignment="1" applyProtection="1">
      <alignment horizontal="center" vertical="center"/>
    </xf>
    <xf numFmtId="0" fontId="48" fillId="8" borderId="0" xfId="0" applyFont="1" applyFill="1" applyBorder="1" applyAlignment="1" applyProtection="1">
      <alignment horizontal="center" vertical="center" wrapText="1"/>
      <protection locked="0"/>
    </xf>
    <xf numFmtId="0" fontId="0" fillId="0" borderId="0" xfId="0" applyFill="1" applyAlignment="1" applyProtection="1">
      <alignment horizontal="left" vertical="top"/>
    </xf>
    <xf numFmtId="0" fontId="9" fillId="0" borderId="0" xfId="0" applyFont="1" applyFill="1" applyAlignment="1" applyProtection="1">
      <alignment horizontal="left" vertical="top"/>
    </xf>
    <xf numFmtId="0" fontId="104" fillId="12" borderId="46" xfId="0" applyFont="1" applyFill="1" applyBorder="1" applyAlignment="1" applyProtection="1">
      <alignment horizontal="left" vertical="center"/>
    </xf>
    <xf numFmtId="0" fontId="102" fillId="17" borderId="0" xfId="0" applyFont="1" applyFill="1" applyBorder="1" applyAlignment="1" applyProtection="1">
      <alignment horizontal="left" vertical="center"/>
    </xf>
    <xf numFmtId="0" fontId="47" fillId="11" borderId="0" xfId="0" applyFont="1" applyFill="1" applyAlignment="1" applyProtection="1">
      <alignment horizontal="left" vertical="center" wrapText="1"/>
    </xf>
    <xf numFmtId="0" fontId="5" fillId="0" borderId="0" xfId="0" applyFont="1" applyFill="1" applyAlignment="1" applyProtection="1">
      <alignment horizontal="left" vertical="center" wrapText="1"/>
    </xf>
    <xf numFmtId="0" fontId="7" fillId="0" borderId="0" xfId="0" applyFont="1" applyFill="1" applyAlignment="1" applyProtection="1">
      <alignment horizontal="left" vertical="center" wrapText="1"/>
    </xf>
    <xf numFmtId="0" fontId="102" fillId="17" borderId="0" xfId="0" applyFont="1" applyFill="1" applyAlignment="1" applyProtection="1">
      <alignment horizontal="left" vertical="center"/>
    </xf>
    <xf numFmtId="0" fontId="13" fillId="10" borderId="0" xfId="0" applyFont="1" applyFill="1" applyAlignment="1" applyProtection="1">
      <alignment horizontal="center" vertical="center" wrapText="1"/>
    </xf>
    <xf numFmtId="0" fontId="0" fillId="0" borderId="0" xfId="0" applyAlignment="1" applyProtection="1">
      <alignment horizontal="center" vertical="top"/>
    </xf>
    <xf numFmtId="0" fontId="9" fillId="10" borderId="0" xfId="0" quotePrefix="1" applyFont="1" applyFill="1" applyAlignment="1" applyProtection="1">
      <alignment horizontal="left" vertical="top" wrapText="1"/>
    </xf>
    <xf numFmtId="0" fontId="9" fillId="10" borderId="0" xfId="0" applyFont="1" applyFill="1" applyAlignment="1" applyProtection="1">
      <alignment horizontal="left" vertical="top" wrapText="1"/>
    </xf>
    <xf numFmtId="0" fontId="54" fillId="0" borderId="0" xfId="0" applyFont="1" applyBorder="1" applyAlignment="1" applyProtection="1">
      <alignment horizontal="center" vertical="center"/>
    </xf>
    <xf numFmtId="0" fontId="9" fillId="0" borderId="0" xfId="0" applyFont="1" applyBorder="1" applyAlignment="1" applyProtection="1">
      <alignment horizontal="center" vertical="center"/>
    </xf>
    <xf numFmtId="0" fontId="46" fillId="17" borderId="0" xfId="0" applyFont="1" applyFill="1" applyAlignment="1" applyProtection="1">
      <alignment horizontal="left" vertical="top" wrapText="1"/>
    </xf>
    <xf numFmtId="0" fontId="46" fillId="17" borderId="0" xfId="0" quotePrefix="1" applyFont="1" applyFill="1" applyAlignment="1" applyProtection="1">
      <alignment horizontal="left" vertical="top" wrapText="1"/>
    </xf>
    <xf numFmtId="0" fontId="9" fillId="12" borderId="0" xfId="10" applyFill="1" applyAlignment="1" applyProtection="1">
      <alignment vertical="top" wrapText="1"/>
    </xf>
    <xf numFmtId="0" fontId="0" fillId="0" borderId="0" xfId="0" applyAlignment="1">
      <alignment vertical="top" wrapText="1"/>
    </xf>
    <xf numFmtId="0" fontId="43" fillId="12" borderId="0" xfId="0" applyFont="1" applyFill="1" applyAlignment="1" applyProtection="1">
      <alignment horizontal="left" vertical="top" wrapText="1"/>
    </xf>
    <xf numFmtId="0" fontId="43" fillId="12" borderId="0" xfId="0" applyFont="1" applyFill="1" applyAlignment="1" applyProtection="1">
      <alignment vertical="top" wrapText="1"/>
    </xf>
    <xf numFmtId="0" fontId="43" fillId="12" borderId="0" xfId="0" applyFont="1" applyFill="1" applyAlignment="1" applyProtection="1">
      <alignment vertical="top"/>
    </xf>
    <xf numFmtId="0" fontId="24" fillId="0" borderId="0" xfId="0" applyFont="1" applyBorder="1" applyAlignment="1" applyProtection="1">
      <alignment horizontal="center" vertical="top"/>
    </xf>
    <xf numFmtId="0" fontId="13" fillId="12" borderId="0" xfId="0" applyFont="1" applyFill="1" applyAlignment="1" applyProtection="1">
      <alignment horizontal="left" vertical="top" wrapText="1"/>
    </xf>
    <xf numFmtId="0" fontId="13" fillId="12" borderId="0" xfId="10" applyFont="1" applyFill="1" applyAlignment="1" applyProtection="1">
      <alignment horizontal="left" vertical="top" wrapText="1"/>
    </xf>
    <xf numFmtId="0" fontId="9" fillId="0" borderId="0" xfId="0" applyFont="1" applyAlignment="1" applyProtection="1">
      <alignment vertical="center" wrapText="1"/>
    </xf>
    <xf numFmtId="0" fontId="13" fillId="10" borderId="0" xfId="0" applyFont="1" applyFill="1" applyAlignment="1" applyProtection="1">
      <alignment horizontal="left" vertical="top" wrapText="1"/>
    </xf>
    <xf numFmtId="0" fontId="9" fillId="12" borderId="0" xfId="10" applyFont="1" applyFill="1" applyAlignment="1" applyProtection="1">
      <alignment vertical="top" wrapText="1"/>
    </xf>
    <xf numFmtId="0" fontId="9" fillId="0" borderId="0" xfId="0" applyFont="1" applyAlignment="1">
      <alignment vertical="top" wrapText="1"/>
    </xf>
    <xf numFmtId="0" fontId="47" fillId="11" borderId="0" xfId="0" applyFont="1" applyFill="1" applyAlignment="1" applyProtection="1">
      <alignment horizontal="left" vertical="top" wrapText="1"/>
    </xf>
    <xf numFmtId="0" fontId="13" fillId="11" borderId="0" xfId="0" applyFont="1" applyFill="1" applyAlignment="1" applyProtection="1">
      <alignment horizontal="left" vertical="top" wrapText="1"/>
    </xf>
    <xf numFmtId="0" fontId="6" fillId="12" borderId="0" xfId="0" applyFont="1" applyFill="1" applyAlignment="1" applyProtection="1">
      <alignment horizontal="left" vertical="top" wrapText="1"/>
    </xf>
    <xf numFmtId="0" fontId="7" fillId="12" borderId="0" xfId="0" applyFont="1" applyFill="1" applyAlignment="1" applyProtection="1">
      <alignment horizontal="left" vertical="top" wrapText="1"/>
    </xf>
    <xf numFmtId="0" fontId="9" fillId="12" borderId="0" xfId="0" applyNumberFormat="1" applyFont="1" applyFill="1" applyBorder="1" applyAlignment="1" applyProtection="1">
      <alignment horizontal="justify" vertical="top" wrapText="1"/>
    </xf>
    <xf numFmtId="0" fontId="10" fillId="12" borderId="0" xfId="2" applyFill="1" applyBorder="1" applyAlignment="1" applyProtection="1">
      <alignment horizontal="left" vertical="top" wrapText="1"/>
    </xf>
    <xf numFmtId="0" fontId="9" fillId="12" borderId="0" xfId="0" applyFont="1" applyFill="1" applyBorder="1" applyAlignment="1" applyProtection="1">
      <alignment horizontal="left" vertical="top" wrapText="1"/>
    </xf>
    <xf numFmtId="0" fontId="9" fillId="12" borderId="0" xfId="0" quotePrefix="1" applyFont="1" applyFill="1" applyBorder="1" applyAlignment="1" applyProtection="1">
      <alignment horizontal="left" vertical="top" wrapText="1"/>
    </xf>
    <xf numFmtId="0" fontId="53" fillId="0" borderId="0" xfId="0" applyFont="1" applyAlignment="1" applyProtection="1">
      <alignment vertical="top" wrapText="1"/>
    </xf>
    <xf numFmtId="0" fontId="104" fillId="12" borderId="46" xfId="0" applyFont="1" applyFill="1" applyBorder="1" applyAlignment="1" applyProtection="1">
      <alignment horizontal="left" vertical="center" wrapText="1"/>
    </xf>
    <xf numFmtId="0" fontId="47" fillId="17" borderId="61" xfId="0" applyFont="1" applyFill="1" applyBorder="1" applyAlignment="1" applyProtection="1">
      <alignment horizontal="center" vertical="center"/>
    </xf>
    <xf numFmtId="0" fontId="9" fillId="12" borderId="48" xfId="0" applyFont="1" applyFill="1" applyBorder="1" applyAlignment="1" applyProtection="1">
      <alignment horizontal="left" vertical="top" wrapText="1"/>
    </xf>
    <xf numFmtId="0" fontId="9" fillId="0" borderId="0" xfId="0" applyFont="1" applyBorder="1" applyAlignment="1" applyProtection="1">
      <alignment horizontal="left" vertical="top" wrapText="1"/>
    </xf>
    <xf numFmtId="0" fontId="10" fillId="0" borderId="0" xfId="2" applyBorder="1" applyAlignment="1" applyProtection="1">
      <alignment horizontal="left" vertical="top" wrapText="1"/>
    </xf>
    <xf numFmtId="0" fontId="9" fillId="12" borderId="68" xfId="0" applyFont="1" applyFill="1" applyBorder="1" applyAlignment="1" applyProtection="1">
      <alignment horizontal="left" vertical="top" wrapText="1"/>
    </xf>
    <xf numFmtId="0" fontId="44" fillId="0" borderId="226" xfId="0" applyNumberFormat="1" applyFont="1" applyFill="1" applyBorder="1" applyAlignment="1" applyProtection="1">
      <alignment horizontal="left" vertical="top" wrapText="1"/>
    </xf>
    <xf numFmtId="0" fontId="40" fillId="0" borderId="227" xfId="0" applyNumberFormat="1" applyFont="1" applyFill="1" applyBorder="1" applyAlignment="1" applyProtection="1">
      <alignment horizontal="left" vertical="top" wrapText="1"/>
    </xf>
    <xf numFmtId="0" fontId="40" fillId="0" borderId="228" xfId="0" applyNumberFormat="1" applyFont="1" applyFill="1" applyBorder="1" applyAlignment="1" applyProtection="1">
      <alignment horizontal="left" vertical="top" wrapText="1"/>
    </xf>
    <xf numFmtId="0" fontId="40" fillId="0" borderId="226" xfId="0" applyNumberFormat="1" applyFont="1" applyFill="1" applyBorder="1" applyAlignment="1" applyProtection="1">
      <alignment horizontal="left" vertical="top" wrapText="1"/>
    </xf>
    <xf numFmtId="0" fontId="40" fillId="0" borderId="42" xfId="0" applyNumberFormat="1" applyFont="1" applyFill="1" applyBorder="1" applyAlignment="1" applyProtection="1">
      <alignment horizontal="left" vertical="top" wrapText="1"/>
    </xf>
    <xf numFmtId="0" fontId="40" fillId="0" borderId="229" xfId="0" applyNumberFormat="1" applyFont="1" applyFill="1" applyBorder="1" applyAlignment="1" applyProtection="1">
      <alignment horizontal="left" vertical="top" wrapText="1"/>
    </xf>
    <xf numFmtId="0" fontId="40" fillId="0" borderId="230" xfId="0" applyNumberFormat="1" applyFont="1" applyFill="1" applyBorder="1" applyAlignment="1" applyProtection="1">
      <alignment horizontal="left" vertical="top" wrapText="1"/>
    </xf>
    <xf numFmtId="0" fontId="40" fillId="0" borderId="231" xfId="0" applyNumberFormat="1" applyFont="1" applyFill="1" applyBorder="1" applyAlignment="1" applyProtection="1">
      <alignment horizontal="left" vertical="top" wrapText="1"/>
    </xf>
    <xf numFmtId="0" fontId="9" fillId="0" borderId="0" xfId="0" applyFont="1" applyFill="1" applyAlignment="1" applyProtection="1">
      <alignment horizontal="left" vertical="top" wrapText="1"/>
    </xf>
    <xf numFmtId="0" fontId="40" fillId="0" borderId="223" xfId="0" applyNumberFormat="1" applyFont="1" applyFill="1" applyBorder="1" applyAlignment="1" applyProtection="1">
      <alignment horizontal="left" vertical="top" wrapText="1"/>
    </xf>
    <xf numFmtId="0" fontId="40" fillId="0" borderId="224" xfId="0" applyNumberFormat="1" applyFont="1" applyFill="1" applyBorder="1" applyAlignment="1" applyProtection="1">
      <alignment horizontal="left" vertical="top" wrapText="1"/>
    </xf>
    <xf numFmtId="0" fontId="40" fillId="0" borderId="225" xfId="0" applyNumberFormat="1" applyFont="1" applyFill="1" applyBorder="1" applyAlignment="1" applyProtection="1">
      <alignment horizontal="left" vertical="top" wrapText="1"/>
    </xf>
    <xf numFmtId="0" fontId="101" fillId="17" borderId="220" xfId="0" applyNumberFormat="1" applyFont="1" applyFill="1" applyBorder="1" applyAlignment="1" applyProtection="1">
      <alignment horizontal="left" vertical="center"/>
    </xf>
    <xf numFmtId="0" fontId="101" fillId="17" borderId="221" xfId="0" applyNumberFormat="1" applyFont="1" applyFill="1" applyBorder="1" applyAlignment="1" applyProtection="1">
      <alignment horizontal="left" vertical="center"/>
    </xf>
    <xf numFmtId="0" fontId="101" fillId="17" borderId="222" xfId="0" applyNumberFormat="1" applyFont="1" applyFill="1" applyBorder="1" applyAlignment="1" applyProtection="1">
      <alignment horizontal="left" vertical="center"/>
    </xf>
    <xf numFmtId="0" fontId="47" fillId="17" borderId="59" xfId="7" applyNumberFormat="1" applyFont="1" applyFill="1" applyBorder="1" applyAlignment="1" applyProtection="1">
      <alignment horizontal="center" vertical="center" wrapText="1"/>
    </xf>
    <xf numFmtId="0" fontId="47" fillId="10" borderId="58" xfId="7" applyNumberFormat="1" applyFont="1" applyFill="1" applyBorder="1" applyAlignment="1" applyProtection="1">
      <alignment horizontal="center" vertical="center" wrapText="1"/>
    </xf>
    <xf numFmtId="0" fontId="47" fillId="17" borderId="55" xfId="7" applyNumberFormat="1" applyFont="1" applyFill="1" applyBorder="1" applyAlignment="1" applyProtection="1">
      <alignment horizontal="center" vertical="center" wrapText="1"/>
    </xf>
    <xf numFmtId="0" fontId="47" fillId="12" borderId="56" xfId="7" applyNumberFormat="1" applyFont="1" applyFill="1" applyBorder="1" applyAlignment="1" applyProtection="1">
      <alignment horizontal="center" vertical="center" wrapText="1"/>
    </xf>
    <xf numFmtId="0" fontId="47" fillId="17" borderId="58" xfId="7" applyNumberFormat="1" applyFont="1" applyFill="1" applyBorder="1" applyAlignment="1" applyProtection="1">
      <alignment horizontal="center" vertical="center" wrapText="1"/>
    </xf>
    <xf numFmtId="0" fontId="47" fillId="17" borderId="54" xfId="7" applyNumberFormat="1" applyFont="1" applyFill="1" applyBorder="1" applyAlignment="1" applyProtection="1">
      <alignment horizontal="center" vertical="center" wrapText="1"/>
    </xf>
    <xf numFmtId="0" fontId="47" fillId="17" borderId="63" xfId="7" applyNumberFormat="1" applyFont="1" applyFill="1" applyBorder="1" applyAlignment="1" applyProtection="1">
      <alignment horizontal="center" vertical="center" wrapText="1"/>
    </xf>
    <xf numFmtId="0" fontId="47" fillId="17" borderId="47" xfId="7" applyNumberFormat="1" applyFont="1" applyFill="1" applyBorder="1" applyAlignment="1" applyProtection="1">
      <alignment horizontal="center" vertical="center" wrapText="1"/>
    </xf>
    <xf numFmtId="0" fontId="47" fillId="17" borderId="0" xfId="7" applyNumberFormat="1" applyFont="1" applyFill="1" applyBorder="1" applyAlignment="1" applyProtection="1">
      <alignment horizontal="center" vertical="center" wrapText="1"/>
    </xf>
    <xf numFmtId="0" fontId="47" fillId="17" borderId="48" xfId="7" applyNumberFormat="1" applyFont="1" applyFill="1" applyBorder="1" applyAlignment="1" applyProtection="1">
      <alignment horizontal="center" vertical="center" wrapText="1"/>
    </xf>
    <xf numFmtId="0" fontId="47" fillId="17" borderId="62" xfId="7" applyNumberFormat="1" applyFont="1" applyFill="1" applyBorder="1" applyAlignment="1" applyProtection="1">
      <alignment horizontal="center" vertical="center" wrapText="1"/>
    </xf>
    <xf numFmtId="0" fontId="47" fillId="17" borderId="232" xfId="7" applyNumberFormat="1" applyFont="1" applyFill="1" applyBorder="1" applyAlignment="1" applyProtection="1">
      <alignment horizontal="center" vertical="center" wrapText="1"/>
    </xf>
    <xf numFmtId="0" fontId="47" fillId="17" borderId="60" xfId="0" applyFont="1" applyFill="1" applyBorder="1" applyAlignment="1" applyProtection="1">
      <alignment horizontal="center" vertical="center" wrapText="1"/>
    </xf>
    <xf numFmtId="0" fontId="47" fillId="17" borderId="61" xfId="0" applyFont="1" applyFill="1" applyBorder="1" applyAlignment="1" applyProtection="1">
      <alignment horizontal="center" vertical="center" wrapText="1"/>
    </xf>
    <xf numFmtId="0" fontId="16" fillId="12" borderId="0" xfId="0" applyFont="1" applyFill="1" applyAlignment="1" applyProtection="1">
      <alignment horizontal="left" vertical="top" wrapText="1"/>
    </xf>
    <xf numFmtId="0" fontId="9" fillId="10" borderId="0" xfId="0" quotePrefix="1" applyFont="1" applyFill="1" applyBorder="1" applyAlignment="1" applyProtection="1">
      <alignment horizontal="left" vertical="center" wrapText="1"/>
    </xf>
    <xf numFmtId="0" fontId="9" fillId="12" borderId="0" xfId="0" applyFont="1" applyFill="1" applyBorder="1" applyAlignment="1" applyProtection="1">
      <alignment horizontal="left" vertical="center" wrapText="1"/>
    </xf>
    <xf numFmtId="0" fontId="0" fillId="12" borderId="0" xfId="0" applyFill="1" applyBorder="1" applyAlignment="1" applyProtection="1">
      <alignment horizontal="left" vertical="center" wrapText="1"/>
    </xf>
    <xf numFmtId="0" fontId="0" fillId="9" borderId="0" xfId="0" applyFill="1" applyBorder="1" applyAlignment="1" applyProtection="1">
      <alignment horizontal="left" vertical="center" wrapText="1"/>
    </xf>
    <xf numFmtId="0" fontId="9" fillId="10" borderId="0" xfId="0" quotePrefix="1" applyFont="1" applyFill="1" applyBorder="1" applyAlignment="1" applyProtection="1">
      <alignment horizontal="left" vertical="center"/>
    </xf>
    <xf numFmtId="0" fontId="9" fillId="12" borderId="0" xfId="0" applyFont="1" applyFill="1" applyBorder="1" applyAlignment="1" applyProtection="1">
      <alignment horizontal="left" vertical="center"/>
    </xf>
    <xf numFmtId="0" fontId="0" fillId="12" borderId="0" xfId="0" applyFill="1" applyBorder="1" applyAlignment="1" applyProtection="1">
      <alignment horizontal="left" vertical="center"/>
    </xf>
    <xf numFmtId="0" fontId="46" fillId="22" borderId="0" xfId="0" quotePrefix="1" applyFont="1" applyFill="1" applyBorder="1" applyAlignment="1" applyProtection="1">
      <alignment horizontal="left" vertical="center" wrapText="1"/>
    </xf>
    <xf numFmtId="0" fontId="46" fillId="17" borderId="0" xfId="0" quotePrefix="1" applyFont="1" applyFill="1" applyBorder="1" applyAlignment="1" applyProtection="1">
      <alignment horizontal="left" vertical="center" wrapText="1"/>
    </xf>
    <xf numFmtId="0" fontId="47" fillId="17" borderId="46" xfId="10" applyFont="1" applyFill="1" applyBorder="1" applyAlignment="1" applyProtection="1">
      <alignment horizontal="left" vertical="center" wrapText="1"/>
    </xf>
    <xf numFmtId="0" fontId="9" fillId="5" borderId="0" xfId="10" applyFont="1" applyFill="1" applyAlignment="1" applyProtection="1">
      <alignment horizontal="left" vertical="top" wrapText="1"/>
    </xf>
    <xf numFmtId="0" fontId="13" fillId="5" borderId="0" xfId="0" applyFont="1" applyFill="1" applyAlignment="1" applyProtection="1">
      <alignment horizontal="justify" vertical="top" wrapText="1"/>
    </xf>
    <xf numFmtId="0" fontId="9" fillId="5" borderId="0" xfId="0" applyFont="1" applyFill="1" applyAlignment="1" applyProtection="1">
      <alignment horizontal="justify" vertical="top" wrapText="1"/>
    </xf>
    <xf numFmtId="0" fontId="13" fillId="12" borderId="0" xfId="0" applyFont="1" applyFill="1" applyAlignment="1" applyProtection="1">
      <alignment horizontal="justify" vertical="top" wrapText="1"/>
    </xf>
    <xf numFmtId="0" fontId="9" fillId="12" borderId="0" xfId="0" applyFont="1" applyFill="1" applyAlignment="1" applyProtection="1">
      <alignment horizontal="justify" vertical="top" wrapText="1"/>
    </xf>
    <xf numFmtId="0" fontId="47" fillId="17" borderId="46" xfId="0" applyFont="1" applyFill="1" applyBorder="1" applyAlignment="1" applyProtection="1">
      <alignment horizontal="justify" vertical="center" wrapText="1"/>
    </xf>
    <xf numFmtId="0" fontId="13" fillId="5" borderId="0" xfId="0" applyFont="1" applyFill="1" applyBorder="1" applyAlignment="1" applyProtection="1">
      <alignment horizontal="justify" vertical="top" wrapText="1"/>
    </xf>
    <xf numFmtId="49" fontId="13" fillId="5" borderId="0" xfId="0" applyNumberFormat="1" applyFont="1" applyFill="1" applyAlignment="1" applyProtection="1">
      <alignment horizontal="justify" vertical="top" wrapText="1"/>
    </xf>
    <xf numFmtId="0" fontId="9" fillId="0" borderId="0" xfId="0" applyFont="1" applyAlignment="1" applyProtection="1">
      <alignment horizontal="left" vertical="top" wrapText="1"/>
    </xf>
    <xf numFmtId="0" fontId="13" fillId="5" borderId="0" xfId="10" applyFont="1" applyFill="1" applyAlignment="1" applyProtection="1">
      <alignment horizontal="left" vertical="top" wrapText="1"/>
    </xf>
    <xf numFmtId="0" fontId="47" fillId="17" borderId="46" xfId="0" applyFont="1" applyFill="1" applyBorder="1" applyAlignment="1" applyProtection="1">
      <alignment horizontal="left" vertical="center" wrapText="1"/>
    </xf>
    <xf numFmtId="0" fontId="47" fillId="10" borderId="46" xfId="0" applyFont="1" applyFill="1" applyBorder="1" applyAlignment="1" applyProtection="1">
      <alignment horizontal="left" vertical="center" wrapText="1"/>
    </xf>
    <xf numFmtId="0" fontId="9" fillId="0" borderId="0" xfId="10" applyAlignment="1" applyProtection="1">
      <alignment horizontal="left" vertical="top" wrapText="1"/>
    </xf>
    <xf numFmtId="0" fontId="34" fillId="12" borderId="0" xfId="0" applyFont="1" applyFill="1" applyBorder="1" applyAlignment="1" applyProtection="1">
      <alignment horizontal="center" vertical="center" wrapText="1"/>
    </xf>
    <xf numFmtId="0" fontId="9" fillId="4" borderId="0" xfId="0" applyFont="1" applyFill="1" applyAlignment="1" applyProtection="1">
      <alignment horizontal="left" vertical="top" wrapText="1"/>
      <protection locked="0"/>
    </xf>
    <xf numFmtId="0" fontId="10" fillId="12" borderId="0" xfId="2" applyFill="1" applyAlignment="1" applyProtection="1">
      <alignment horizontal="left" vertical="top" wrapText="1"/>
    </xf>
    <xf numFmtId="0" fontId="13" fillId="0" borderId="48" xfId="0" applyFont="1" applyFill="1" applyBorder="1" applyAlignment="1" applyProtection="1">
      <alignment horizontal="left" vertical="center" wrapText="1"/>
    </xf>
    <xf numFmtId="0" fontId="13" fillId="3" borderId="0" xfId="8" applyFont="1" applyFill="1" applyBorder="1" applyAlignment="1" applyProtection="1">
      <alignment horizontal="left" vertical="center"/>
    </xf>
    <xf numFmtId="0" fontId="13" fillId="12" borderId="46" xfId="10" applyFont="1" applyFill="1" applyBorder="1" applyAlignment="1" applyProtection="1">
      <alignment horizontal="center" vertical="center" wrapText="1"/>
    </xf>
    <xf numFmtId="0" fontId="13" fillId="12" borderId="178" xfId="0" applyFont="1" applyFill="1" applyBorder="1" applyAlignment="1" applyProtection="1">
      <alignment horizontal="center" vertical="center" wrapText="1"/>
    </xf>
    <xf numFmtId="0" fontId="13" fillId="12" borderId="180" xfId="0" applyFont="1" applyFill="1" applyBorder="1" applyAlignment="1" applyProtection="1">
      <alignment horizontal="center" vertical="center" wrapText="1"/>
    </xf>
    <xf numFmtId="0" fontId="9" fillId="0" borderId="0" xfId="0" applyFont="1" applyAlignment="1" applyProtection="1">
      <alignment horizontal="justify" vertical="top" wrapText="1"/>
    </xf>
    <xf numFmtId="0" fontId="9" fillId="10" borderId="0" xfId="0" applyFont="1" applyFill="1" applyAlignment="1" applyProtection="1">
      <alignment horizontal="justify" vertical="top" wrapText="1"/>
    </xf>
    <xf numFmtId="0" fontId="47" fillId="12" borderId="46" xfId="0" applyFont="1" applyFill="1" applyBorder="1" applyAlignment="1" applyProtection="1">
      <alignment horizontal="left" vertical="center" wrapText="1"/>
    </xf>
    <xf numFmtId="0" fontId="9" fillId="0" borderId="0" xfId="0" applyFont="1" applyAlignment="1" applyProtection="1">
      <alignment horizontal="left"/>
    </xf>
    <xf numFmtId="0" fontId="13" fillId="0" borderId="0" xfId="0" applyFont="1" applyFill="1" applyBorder="1" applyAlignment="1" applyProtection="1">
      <alignment horizontal="left" vertical="center" wrapText="1"/>
    </xf>
    <xf numFmtId="0" fontId="78" fillId="0" borderId="0" xfId="4" quotePrefix="1" applyNumberFormat="1" applyFont="1" applyFill="1" applyBorder="1" applyAlignment="1" applyProtection="1">
      <alignment horizontal="left" vertical="top" wrapText="1"/>
    </xf>
    <xf numFmtId="0" fontId="51" fillId="0" borderId="0" xfId="2" quotePrefix="1" applyNumberFormat="1" applyFont="1" applyFill="1" applyBorder="1" applyAlignment="1" applyProtection="1">
      <alignment horizontal="left" vertical="top" wrapText="1"/>
    </xf>
    <xf numFmtId="0" fontId="52" fillId="0" borderId="0" xfId="0" applyFont="1" applyFill="1" applyAlignment="1" applyProtection="1">
      <alignment horizontal="left" vertical="center" wrapText="1"/>
    </xf>
    <xf numFmtId="0" fontId="9" fillId="0" borderId="0" xfId="0" applyFont="1" applyAlignment="1" applyProtection="1">
      <alignment vertical="top" wrapText="1"/>
    </xf>
    <xf numFmtId="0" fontId="12" fillId="0" borderId="0" xfId="0" applyFont="1" applyAlignment="1" applyProtection="1">
      <alignment vertical="top" wrapText="1"/>
    </xf>
    <xf numFmtId="0" fontId="12" fillId="10" borderId="0" xfId="0" applyFont="1" applyFill="1" applyAlignment="1" applyProtection="1">
      <alignment vertical="top" wrapText="1"/>
    </xf>
    <xf numFmtId="0" fontId="47" fillId="17" borderId="47" xfId="0" applyFont="1" applyFill="1" applyBorder="1" applyAlignment="1" applyProtection="1">
      <alignment horizontal="center" vertical="center" wrapText="1"/>
    </xf>
    <xf numFmtId="0" fontId="47" fillId="17" borderId="252" xfId="0" applyFont="1" applyFill="1" applyBorder="1" applyAlignment="1" applyProtection="1">
      <alignment horizontal="center" vertical="center" wrapText="1"/>
    </xf>
    <xf numFmtId="0" fontId="47" fillId="17" borderId="253" xfId="0" applyFont="1" applyFill="1" applyBorder="1" applyAlignment="1" applyProtection="1">
      <alignment horizontal="center" vertical="center" wrapText="1"/>
    </xf>
    <xf numFmtId="0" fontId="47" fillId="17" borderId="250" xfId="0" applyFont="1" applyFill="1" applyBorder="1" applyAlignment="1" applyProtection="1">
      <alignment horizontal="left" vertical="center" wrapText="1"/>
    </xf>
    <xf numFmtId="0" fontId="47" fillId="17" borderId="251" xfId="0" applyFont="1" applyFill="1" applyBorder="1" applyAlignment="1" applyProtection="1">
      <alignment horizontal="left" vertical="center" wrapText="1"/>
    </xf>
    <xf numFmtId="0" fontId="46" fillId="17" borderId="249" xfId="0" applyFont="1" applyFill="1" applyBorder="1" applyAlignment="1" applyProtection="1">
      <alignment horizontal="center" vertical="center" wrapText="1"/>
    </xf>
    <xf numFmtId="0" fontId="46" fillId="17" borderId="254" xfId="0" applyFont="1" applyFill="1" applyBorder="1" applyAlignment="1" applyProtection="1">
      <alignment horizontal="center" vertical="center" wrapText="1"/>
    </xf>
    <xf numFmtId="0" fontId="46" fillId="17" borderId="253" xfId="0" applyFont="1" applyFill="1" applyBorder="1" applyAlignment="1" applyProtection="1">
      <alignment horizontal="center" vertical="center" wrapText="1"/>
    </xf>
    <xf numFmtId="0" fontId="79" fillId="0" borderId="0" xfId="4" quotePrefix="1" applyNumberFormat="1" applyFont="1" applyBorder="1" applyAlignment="1" applyProtection="1">
      <alignment horizontal="left" vertical="top" wrapText="1"/>
    </xf>
    <xf numFmtId="0" fontId="76" fillId="0" borderId="0" xfId="4" quotePrefix="1" applyNumberFormat="1" applyFont="1" applyBorder="1" applyAlignment="1" applyProtection="1">
      <alignment horizontal="left" vertical="top" wrapText="1"/>
    </xf>
    <xf numFmtId="0" fontId="76" fillId="0" borderId="0" xfId="4" quotePrefix="1" applyNumberFormat="1" applyFont="1" applyFill="1" applyBorder="1" applyAlignment="1" applyProtection="1">
      <alignment horizontal="left" vertical="top" wrapText="1"/>
    </xf>
    <xf numFmtId="0" fontId="76" fillId="0" borderId="0" xfId="4" applyNumberFormat="1" applyFont="1" applyFill="1" applyBorder="1" applyAlignment="1" applyProtection="1">
      <alignment horizontal="left" vertical="top" wrapText="1"/>
    </xf>
    <xf numFmtId="0" fontId="77" fillId="0" borderId="0" xfId="2" applyFont="1" applyFill="1" applyBorder="1" applyAlignment="1" applyProtection="1">
      <alignment horizontal="left" wrapText="1"/>
    </xf>
    <xf numFmtId="0" fontId="10" fillId="0" borderId="0" xfId="2" applyAlignment="1" applyProtection="1">
      <alignment vertical="top"/>
    </xf>
    <xf numFmtId="0" fontId="9" fillId="0" borderId="83" xfId="0" applyFont="1" applyBorder="1" applyAlignment="1" applyProtection="1">
      <alignment vertical="top" wrapText="1"/>
    </xf>
    <xf numFmtId="0" fontId="9" fillId="0" borderId="92" xfId="0" applyFont="1" applyBorder="1" applyAlignment="1" applyProtection="1">
      <alignment vertical="top" wrapText="1"/>
    </xf>
    <xf numFmtId="0" fontId="9" fillId="0" borderId="40" xfId="0" applyFont="1" applyBorder="1" applyAlignment="1" applyProtection="1">
      <alignment vertical="top" wrapText="1"/>
    </xf>
    <xf numFmtId="0" fontId="9" fillId="0" borderId="41" xfId="0" applyFont="1" applyBorder="1" applyAlignment="1" applyProtection="1">
      <alignment vertical="top" wrapText="1"/>
    </xf>
    <xf numFmtId="0" fontId="47" fillId="17" borderId="48" xfId="0" applyFont="1" applyFill="1" applyBorder="1" applyAlignment="1" applyProtection="1">
      <alignment horizontal="left" vertical="center"/>
    </xf>
    <xf numFmtId="0" fontId="47" fillId="10" borderId="48" xfId="0" applyFont="1" applyFill="1" applyBorder="1" applyAlignment="1" applyProtection="1">
      <alignment horizontal="left" vertical="center"/>
    </xf>
    <xf numFmtId="0" fontId="9" fillId="0" borderId="0" xfId="0" quotePrefix="1" applyFont="1" applyFill="1" applyBorder="1" applyAlignment="1" applyProtection="1">
      <alignment horizontal="center" vertical="top" wrapText="1"/>
    </xf>
    <xf numFmtId="0" fontId="16" fillId="0" borderId="0" xfId="0" applyFont="1" applyFill="1" applyBorder="1" applyAlignment="1" applyProtection="1">
      <alignment horizontal="center" vertical="top"/>
    </xf>
    <xf numFmtId="0" fontId="16" fillId="12" borderId="0" xfId="0" applyFont="1" applyFill="1" applyBorder="1" applyAlignment="1" applyProtection="1">
      <alignment horizontal="center" vertical="top"/>
    </xf>
    <xf numFmtId="0" fontId="12" fillId="12" borderId="0" xfId="0" applyFont="1" applyFill="1" applyBorder="1" applyAlignment="1" applyProtection="1">
      <alignment horizontal="center" vertical="top" wrapText="1"/>
    </xf>
    <xf numFmtId="0" fontId="97" fillId="12" borderId="203" xfId="0" applyFont="1" applyFill="1" applyBorder="1" applyAlignment="1" applyProtection="1">
      <alignment horizontal="left" vertical="center" wrapText="1"/>
    </xf>
    <xf numFmtId="0" fontId="97" fillId="12" borderId="124" xfId="0" applyFont="1" applyFill="1" applyBorder="1" applyAlignment="1" applyProtection="1">
      <alignment horizontal="left" vertical="center" wrapText="1"/>
    </xf>
    <xf numFmtId="0" fontId="13" fillId="0" borderId="122" xfId="0" applyFont="1" applyBorder="1" applyAlignment="1" applyProtection="1">
      <alignment vertical="top" wrapText="1"/>
    </xf>
    <xf numFmtId="0" fontId="13" fillId="0" borderId="124" xfId="0" applyFont="1" applyBorder="1" applyAlignment="1" applyProtection="1">
      <alignment vertical="top" wrapText="1"/>
    </xf>
    <xf numFmtId="0" fontId="13" fillId="0" borderId="122" xfId="0" applyFont="1" applyFill="1" applyBorder="1" applyAlignment="1" applyProtection="1">
      <alignment vertical="top" wrapText="1"/>
    </xf>
    <xf numFmtId="0" fontId="13" fillId="0" borderId="124" xfId="0" applyFont="1" applyFill="1" applyBorder="1" applyAlignment="1" applyProtection="1">
      <alignment vertical="top" wrapText="1"/>
    </xf>
    <xf numFmtId="0" fontId="13" fillId="0" borderId="177" xfId="0" applyFont="1" applyBorder="1" applyAlignment="1" applyProtection="1">
      <alignment vertical="top" wrapText="1"/>
    </xf>
    <xf numFmtId="0" fontId="13" fillId="0" borderId="68" xfId="0" applyFont="1" applyBorder="1" applyAlignment="1" applyProtection="1">
      <alignment vertical="top" wrapText="1"/>
    </xf>
    <xf numFmtId="0" fontId="13" fillId="0" borderId="233" xfId="0" applyFont="1" applyBorder="1" applyAlignment="1" applyProtection="1">
      <alignment vertical="top" wrapText="1"/>
    </xf>
    <xf numFmtId="0" fontId="13" fillId="0" borderId="127" xfId="0" applyFont="1" applyBorder="1" applyAlignment="1" applyProtection="1">
      <alignment vertical="top" wrapText="1"/>
    </xf>
    <xf numFmtId="0" fontId="13" fillId="0" borderId="72" xfId="0" applyFont="1" applyBorder="1" applyAlignment="1" applyProtection="1">
      <alignment vertical="top" wrapText="1"/>
    </xf>
    <xf numFmtId="0" fontId="13" fillId="0" borderId="125" xfId="0" applyFont="1" applyBorder="1" applyAlignment="1" applyProtection="1">
      <alignment vertical="top" wrapText="1"/>
    </xf>
    <xf numFmtId="0" fontId="9" fillId="0" borderId="122" xfId="0" applyFont="1" applyBorder="1" applyAlignment="1" applyProtection="1">
      <alignment vertical="top" wrapText="1"/>
    </xf>
    <xf numFmtId="0" fontId="9" fillId="0" borderId="124" xfId="0" applyFont="1" applyBorder="1" applyAlignment="1" applyProtection="1">
      <alignment vertical="top" wrapText="1"/>
    </xf>
    <xf numFmtId="0" fontId="16" fillId="0" borderId="0" xfId="0" applyFont="1" applyBorder="1" applyAlignment="1" applyProtection="1">
      <alignment horizontal="center" vertical="top"/>
    </xf>
    <xf numFmtId="0" fontId="9" fillId="0" borderId="0" xfId="0" applyNumberFormat="1" applyFont="1" applyFill="1" applyBorder="1" applyAlignment="1" applyProtection="1">
      <alignment horizontal="justify" vertical="center" wrapText="1"/>
    </xf>
    <xf numFmtId="0" fontId="9" fillId="10" borderId="0" xfId="0" applyNumberFormat="1" applyFont="1" applyFill="1" applyBorder="1" applyAlignment="1" applyProtection="1">
      <alignment horizontal="justify" vertical="center" wrapText="1"/>
    </xf>
    <xf numFmtId="0" fontId="9" fillId="0" borderId="0" xfId="0" applyNumberFormat="1" applyFont="1" applyFill="1" applyBorder="1" applyAlignment="1" applyProtection="1">
      <alignment horizontal="left" vertical="top" wrapText="1"/>
    </xf>
    <xf numFmtId="0" fontId="21" fillId="0" borderId="47" xfId="0" applyFont="1" applyBorder="1" applyAlignment="1" applyProtection="1">
      <alignment horizontal="left" vertical="center" wrapText="1"/>
    </xf>
    <xf numFmtId="0" fontId="21" fillId="9" borderId="47" xfId="0" applyFont="1" applyFill="1" applyBorder="1" applyAlignment="1" applyProtection="1">
      <alignment horizontal="left" vertical="center" wrapText="1"/>
    </xf>
    <xf numFmtId="0" fontId="47" fillId="17" borderId="0" xfId="0" applyFont="1" applyFill="1" applyBorder="1" applyAlignment="1" applyProtection="1">
      <alignment horizontal="left" vertical="center" wrapText="1"/>
    </xf>
    <xf numFmtId="0" fontId="47" fillId="17" borderId="54" xfId="0" applyFont="1" applyFill="1" applyBorder="1" applyAlignment="1" applyProtection="1">
      <alignment horizontal="left" vertical="center" wrapText="1"/>
    </xf>
    <xf numFmtId="0" fontId="97" fillId="12" borderId="92" xfId="0" applyFont="1" applyFill="1" applyBorder="1" applyAlignment="1" applyProtection="1">
      <alignment horizontal="left" vertical="center" wrapText="1"/>
    </xf>
    <xf numFmtId="0" fontId="97" fillId="12" borderId="91" xfId="0" applyFont="1" applyFill="1" applyBorder="1" applyAlignment="1" applyProtection="1">
      <alignment horizontal="left" vertical="center" wrapText="1"/>
    </xf>
    <xf numFmtId="0" fontId="97" fillId="12" borderId="41" xfId="0" applyFont="1" applyFill="1" applyBorder="1" applyAlignment="1" applyProtection="1">
      <alignment horizontal="left" vertical="center" wrapText="1"/>
    </xf>
    <xf numFmtId="0" fontId="97" fillId="12" borderId="39" xfId="0" applyFont="1" applyFill="1" applyBorder="1" applyAlignment="1" applyProtection="1">
      <alignment horizontal="left" vertical="center" wrapText="1"/>
    </xf>
    <xf numFmtId="0" fontId="97" fillId="12" borderId="45" xfId="0" applyFont="1" applyFill="1" applyBorder="1" applyAlignment="1" applyProtection="1">
      <alignment horizontal="left" vertical="center" wrapText="1"/>
    </xf>
    <xf numFmtId="0" fontId="97" fillId="12" borderId="43" xfId="0" applyFont="1" applyFill="1" applyBorder="1" applyAlignment="1" applyProtection="1">
      <alignment horizontal="left" vertical="center" wrapText="1"/>
    </xf>
    <xf numFmtId="0" fontId="43" fillId="0" borderId="0" xfId="0" applyFont="1" applyFill="1" applyBorder="1" applyAlignment="1" applyProtection="1">
      <alignment horizontal="left" vertical="top" wrapText="1"/>
    </xf>
    <xf numFmtId="0" fontId="15" fillId="0" borderId="0" xfId="0" applyFont="1" applyFill="1" applyBorder="1" applyAlignment="1" applyProtection="1">
      <alignment horizontal="center" vertical="top" wrapText="1"/>
    </xf>
    <xf numFmtId="0" fontId="9" fillId="0" borderId="83" xfId="0" applyFont="1" applyFill="1" applyBorder="1" applyAlignment="1" applyProtection="1">
      <alignment horizontal="left" vertical="top" wrapText="1"/>
    </xf>
    <xf numFmtId="0" fontId="10" fillId="0" borderId="40" xfId="2" applyFill="1" applyBorder="1" applyAlignment="1" applyProtection="1">
      <alignment horizontal="left" vertical="top" wrapText="1"/>
    </xf>
    <xf numFmtId="0" fontId="22" fillId="0" borderId="40" xfId="2" applyFont="1" applyFill="1" applyBorder="1" applyAlignment="1" applyProtection="1">
      <alignment horizontal="left" vertical="top" wrapText="1"/>
    </xf>
    <xf numFmtId="0" fontId="9" fillId="0" borderId="83" xfId="0" applyFont="1" applyBorder="1" applyAlignment="1" applyProtection="1">
      <alignment horizontal="left" vertical="top" wrapText="1"/>
    </xf>
    <xf numFmtId="0" fontId="13" fillId="0" borderId="40" xfId="0" applyFont="1" applyBorder="1" applyAlignment="1" applyProtection="1">
      <alignment horizontal="left" vertical="top" wrapText="1"/>
    </xf>
    <xf numFmtId="0" fontId="21" fillId="12" borderId="86" xfId="0" applyFont="1" applyFill="1" applyBorder="1" applyAlignment="1" applyProtection="1">
      <alignment horizontal="center" vertical="top" wrapText="1"/>
    </xf>
    <xf numFmtId="0" fontId="21" fillId="12" borderId="124" xfId="0" applyFont="1" applyFill="1" applyBorder="1" applyAlignment="1" applyProtection="1">
      <alignment horizontal="center" vertical="top" wrapText="1"/>
    </xf>
    <xf numFmtId="0" fontId="46" fillId="17" borderId="0" xfId="0" applyFont="1" applyFill="1" applyBorder="1" applyAlignment="1" applyProtection="1">
      <alignment horizontal="left" vertical="top" wrapText="1"/>
    </xf>
    <xf numFmtId="0" fontId="46" fillId="17" borderId="126" xfId="0" applyFont="1" applyFill="1" applyBorder="1" applyAlignment="1" applyProtection="1">
      <alignment horizontal="left" vertical="top" wrapText="1"/>
    </xf>
    <xf numFmtId="0" fontId="46" fillId="17" borderId="207" xfId="0" applyFont="1" applyFill="1" applyBorder="1" applyAlignment="1" applyProtection="1">
      <alignment horizontal="left" vertical="top" wrapText="1"/>
    </xf>
    <xf numFmtId="0" fontId="97" fillId="0" borderId="46" xfId="0" applyFont="1" applyBorder="1" applyAlignment="1" applyProtection="1">
      <alignment horizontal="left" vertical="center"/>
    </xf>
    <xf numFmtId="0" fontId="9" fillId="0" borderId="53" xfId="0" applyFont="1" applyBorder="1" applyAlignment="1" applyProtection="1">
      <alignment horizontal="left" vertical="top" wrapText="1"/>
    </xf>
    <xf numFmtId="0" fontId="0" fillId="0" borderId="53" xfId="0" applyBorder="1" applyAlignment="1" applyProtection="1">
      <alignment horizontal="left" vertical="top" wrapText="1"/>
    </xf>
    <xf numFmtId="0" fontId="47" fillId="17" borderId="0" xfId="0" applyFont="1" applyFill="1" applyAlignment="1" applyProtection="1">
      <alignment horizontal="left" vertical="center"/>
    </xf>
    <xf numFmtId="0" fontId="13" fillId="0" borderId="0" xfId="0" applyFont="1" applyAlignment="1" applyProtection="1">
      <alignment horizontal="left" vertical="top"/>
    </xf>
    <xf numFmtId="0" fontId="0" fillId="0" borderId="51" xfId="0" applyBorder="1" applyAlignment="1" applyProtection="1">
      <alignment horizontal="left" vertical="top" wrapText="1"/>
    </xf>
    <xf numFmtId="0" fontId="0" fillId="0" borderId="71" xfId="0" applyBorder="1" applyAlignment="1" applyProtection="1">
      <alignment horizontal="left" vertical="top" wrapText="1"/>
    </xf>
    <xf numFmtId="0" fontId="9" fillId="0" borderId="71" xfId="0" applyFont="1" applyBorder="1" applyAlignment="1" applyProtection="1">
      <alignment horizontal="left" vertical="top" wrapText="1"/>
    </xf>
    <xf numFmtId="0" fontId="0" fillId="0" borderId="52" xfId="0" applyBorder="1" applyAlignment="1" applyProtection="1">
      <alignment horizontal="left" vertical="top" wrapText="1"/>
    </xf>
    <xf numFmtId="0" fontId="13" fillId="0" borderId="0" xfId="0" applyFont="1" applyAlignment="1" applyProtection="1">
      <alignment horizontal="left" vertical="top" wrapText="1"/>
    </xf>
    <xf numFmtId="0" fontId="47" fillId="17" borderId="85" xfId="0" applyFont="1" applyFill="1" applyBorder="1" applyAlignment="1" applyProtection="1">
      <alignment horizontal="center" vertical="center" wrapText="1"/>
    </xf>
    <xf numFmtId="0" fontId="46" fillId="17" borderId="98" xfId="0" applyFont="1" applyFill="1" applyBorder="1" applyAlignment="1" applyProtection="1">
      <alignment horizontal="center" vertical="center" wrapText="1"/>
    </xf>
    <xf numFmtId="0" fontId="37" fillId="12" borderId="0" xfId="0" applyFont="1" applyFill="1" applyBorder="1" applyAlignment="1" applyProtection="1">
      <alignment horizontal="center" vertical="center" wrapText="1"/>
    </xf>
    <xf numFmtId="0" fontId="13" fillId="12" borderId="0" xfId="0" applyFont="1" applyFill="1" applyBorder="1" applyAlignment="1" applyProtection="1">
      <alignment horizontal="center" vertical="top" wrapText="1"/>
    </xf>
    <xf numFmtId="0" fontId="0" fillId="0" borderId="0" xfId="0" applyAlignment="1" applyProtection="1">
      <alignment horizontal="left" vertical="top" wrapText="1"/>
    </xf>
    <xf numFmtId="0" fontId="47" fillId="17" borderId="174" xfId="0" applyFont="1" applyFill="1" applyBorder="1" applyAlignment="1" applyProtection="1">
      <alignment horizontal="center" vertical="center" wrapText="1"/>
    </xf>
    <xf numFmtId="0" fontId="46" fillId="17" borderId="79" xfId="0" applyFont="1" applyFill="1" applyBorder="1" applyAlignment="1" applyProtection="1">
      <alignment horizontal="center" vertical="center" wrapText="1"/>
    </xf>
    <xf numFmtId="0" fontId="46" fillId="17" borderId="239" xfId="0" applyNumberFormat="1" applyFont="1" applyFill="1" applyBorder="1" applyAlignment="1" applyProtection="1">
      <alignment horizontal="center" vertical="center" wrapText="1"/>
    </xf>
    <xf numFmtId="0" fontId="46" fillId="17" borderId="240" xfId="0" applyFont="1" applyFill="1" applyBorder="1" applyAlignment="1" applyProtection="1">
      <alignment horizontal="center" vertical="center" wrapText="1"/>
    </xf>
    <xf numFmtId="0" fontId="47" fillId="17" borderId="242" xfId="0" applyFont="1" applyFill="1" applyBorder="1" applyAlignment="1" applyProtection="1">
      <alignment horizontal="center" vertical="center" wrapText="1"/>
    </xf>
    <xf numFmtId="0" fontId="47" fillId="17" borderId="243" xfId="0" applyFont="1" applyFill="1" applyBorder="1" applyAlignment="1" applyProtection="1">
      <alignment horizontal="center" vertical="center" wrapText="1"/>
    </xf>
    <xf numFmtId="0" fontId="46" fillId="17" borderId="244" xfId="0" applyFont="1" applyFill="1" applyBorder="1" applyAlignment="1" applyProtection="1">
      <alignment horizontal="center" vertical="center" wrapText="1"/>
    </xf>
    <xf numFmtId="0" fontId="0" fillId="0" borderId="0" xfId="0" applyAlignment="1" applyProtection="1">
      <alignment horizontal="justify" vertical="top" wrapText="1"/>
    </xf>
    <xf numFmtId="0" fontId="0" fillId="10" borderId="0" xfId="0" applyFill="1" applyAlignment="1" applyProtection="1">
      <alignment horizontal="justify" vertical="top" wrapText="1"/>
    </xf>
    <xf numFmtId="0" fontId="0" fillId="12" borderId="0" xfId="0" applyFill="1" applyAlignment="1" applyProtection="1">
      <alignment horizontal="justify" vertical="top" wrapText="1"/>
    </xf>
    <xf numFmtId="0" fontId="9" fillId="0" borderId="0" xfId="0" applyFont="1" applyAlignment="1" applyProtection="1">
      <alignment horizontal="left" vertical="center" wrapText="1"/>
    </xf>
    <xf numFmtId="0" fontId="9" fillId="0" borderId="0" xfId="0" applyFont="1" applyBorder="1" applyAlignment="1" applyProtection="1">
      <alignment horizontal="justify" vertical="top" wrapText="1"/>
    </xf>
    <xf numFmtId="0" fontId="9" fillId="12" borderId="0" xfId="0" applyFont="1" applyFill="1" applyBorder="1" applyAlignment="1" applyProtection="1">
      <alignment horizontal="justify" vertical="top" wrapText="1"/>
    </xf>
    <xf numFmtId="0" fontId="9" fillId="9" borderId="0" xfId="0" applyFont="1" applyFill="1" applyBorder="1" applyAlignment="1" applyProtection="1">
      <alignment horizontal="justify" vertical="top" wrapText="1"/>
    </xf>
    <xf numFmtId="0" fontId="9" fillId="10" borderId="0" xfId="0" applyFont="1" applyFill="1" applyBorder="1" applyAlignment="1" applyProtection="1">
      <alignment horizontal="justify" vertical="top" wrapText="1"/>
    </xf>
    <xf numFmtId="0" fontId="53" fillId="0" borderId="0" xfId="0" applyFont="1" applyAlignment="1" applyProtection="1">
      <alignment vertical="center" wrapText="1"/>
    </xf>
    <xf numFmtId="0" fontId="47" fillId="17" borderId="97" xfId="0" applyFont="1" applyFill="1" applyBorder="1" applyAlignment="1" applyProtection="1">
      <alignment horizontal="center" vertical="center" wrapText="1"/>
    </xf>
    <xf numFmtId="0" fontId="47" fillId="17" borderId="98" xfId="0" applyFont="1" applyFill="1" applyBorder="1" applyAlignment="1" applyProtection="1">
      <alignment horizontal="center" vertical="center" wrapText="1"/>
    </xf>
    <xf numFmtId="0" fontId="46" fillId="17" borderId="73" xfId="0" applyFont="1" applyFill="1" applyBorder="1" applyAlignment="1" applyProtection="1">
      <alignment horizontal="center" vertical="center" wrapText="1"/>
    </xf>
    <xf numFmtId="0" fontId="47" fillId="17" borderId="188" xfId="0" applyFont="1" applyFill="1" applyBorder="1" applyAlignment="1" applyProtection="1">
      <alignment horizontal="center" vertical="center" wrapText="1"/>
    </xf>
    <xf numFmtId="0" fontId="46" fillId="17" borderId="195" xfId="0" applyFont="1" applyFill="1" applyBorder="1" applyAlignment="1" applyProtection="1">
      <alignment horizontal="center" vertical="center" wrapText="1"/>
    </xf>
    <xf numFmtId="0" fontId="47" fillId="17" borderId="75" xfId="0" applyFont="1" applyFill="1" applyBorder="1" applyAlignment="1" applyProtection="1">
      <alignment horizontal="center" vertical="center" wrapText="1"/>
    </xf>
    <xf numFmtId="0" fontId="46" fillId="17" borderId="81"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xf>
    <xf numFmtId="0" fontId="7" fillId="0" borderId="0" xfId="0" applyFont="1" applyBorder="1" applyAlignment="1" applyProtection="1">
      <alignment horizontal="left" vertical="top" wrapText="1"/>
    </xf>
    <xf numFmtId="0" fontId="53" fillId="0" borderId="0" xfId="0" applyFont="1" applyAlignment="1" applyProtection="1">
      <alignment horizontal="left" vertical="top" wrapText="1"/>
    </xf>
    <xf numFmtId="0" fontId="9" fillId="12" borderId="0" xfId="0" applyFont="1" applyFill="1" applyAlignment="1" applyProtection="1">
      <alignment horizontal="left" vertical="top" wrapText="1"/>
    </xf>
    <xf numFmtId="0" fontId="0" fillId="12" borderId="0" xfId="0" applyFill="1" applyAlignment="1" applyProtection="1">
      <alignment horizontal="left" vertical="top" wrapText="1"/>
    </xf>
    <xf numFmtId="0" fontId="53" fillId="0" borderId="0" xfId="0" applyFont="1" applyFill="1" applyAlignment="1" applyProtection="1">
      <alignment horizontal="left" vertical="top" wrapText="1"/>
    </xf>
    <xf numFmtId="0" fontId="53" fillId="12" borderId="0" xfId="0" applyFont="1" applyFill="1" applyAlignment="1" applyProtection="1">
      <alignment horizontal="left" vertical="top" wrapText="1"/>
    </xf>
    <xf numFmtId="0" fontId="53" fillId="0" borderId="0" xfId="0" applyFont="1" applyFill="1" applyAlignment="1" applyProtection="1">
      <alignment vertical="top"/>
    </xf>
    <xf numFmtId="0" fontId="0" fillId="0" borderId="0" xfId="0" applyFill="1" applyAlignment="1" applyProtection="1">
      <alignment vertical="top"/>
    </xf>
    <xf numFmtId="0" fontId="14" fillId="0" borderId="0" xfId="0" applyFont="1" applyFill="1" applyAlignment="1" applyProtection="1">
      <alignment horizontal="left" vertical="top" wrapText="1"/>
    </xf>
    <xf numFmtId="0" fontId="9" fillId="0" borderId="39" xfId="5" applyFont="1" applyBorder="1" applyAlignment="1" applyProtection="1">
      <alignment horizontal="left" vertical="top" wrapText="1"/>
    </xf>
    <xf numFmtId="0" fontId="14" fillId="0" borderId="0" xfId="0" applyFont="1" applyAlignment="1" applyProtection="1">
      <alignment vertical="top" wrapText="1"/>
    </xf>
    <xf numFmtId="0" fontId="9" fillId="10" borderId="0" xfId="0" applyFont="1" applyFill="1" applyAlignment="1" applyProtection="1">
      <alignment vertical="top" wrapText="1"/>
    </xf>
    <xf numFmtId="0" fontId="47" fillId="17" borderId="46" xfId="0" applyFont="1" applyFill="1" applyBorder="1" applyAlignment="1" applyProtection="1">
      <alignment horizontal="left" vertical="center"/>
    </xf>
    <xf numFmtId="0" fontId="47" fillId="17" borderId="196" xfId="0" applyFont="1" applyFill="1" applyBorder="1" applyAlignment="1" applyProtection="1">
      <alignment horizontal="left" vertical="center"/>
    </xf>
    <xf numFmtId="0" fontId="9" fillId="0" borderId="141" xfId="0" applyNumberFormat="1" applyFont="1" applyFill="1" applyBorder="1" applyAlignment="1" applyProtection="1">
      <alignment horizontal="left" vertical="top" wrapText="1"/>
    </xf>
    <xf numFmtId="1" fontId="47" fillId="17" borderId="47" xfId="0" applyNumberFormat="1" applyFont="1" applyFill="1" applyBorder="1" applyAlignment="1" applyProtection="1">
      <alignment horizontal="center" vertical="center" wrapText="1"/>
    </xf>
    <xf numFmtId="1" fontId="47" fillId="17" borderId="118" xfId="0" applyNumberFormat="1" applyFont="1" applyFill="1" applyBorder="1" applyAlignment="1" applyProtection="1">
      <alignment horizontal="center" vertical="center" wrapText="1"/>
    </xf>
    <xf numFmtId="1" fontId="47" fillId="17" borderId="0" xfId="0" applyNumberFormat="1" applyFont="1" applyFill="1" applyBorder="1" applyAlignment="1" applyProtection="1">
      <alignment horizontal="center" vertical="center" wrapText="1"/>
    </xf>
    <xf numFmtId="1" fontId="47" fillId="17" borderId="100" xfId="0" applyNumberFormat="1" applyFont="1" applyFill="1" applyBorder="1" applyAlignment="1" applyProtection="1">
      <alignment horizontal="center" vertical="center" wrapText="1"/>
    </xf>
    <xf numFmtId="0" fontId="109" fillId="17" borderId="109" xfId="2" applyFont="1" applyFill="1" applyBorder="1" applyAlignment="1" applyProtection="1">
      <alignment horizontal="center" vertical="center" wrapText="1"/>
    </xf>
    <xf numFmtId="0" fontId="109" fillId="17" borderId="64" xfId="2" applyFont="1" applyFill="1" applyBorder="1" applyAlignment="1" applyProtection="1">
      <alignment horizontal="center" vertical="center" wrapText="1"/>
    </xf>
    <xf numFmtId="1" fontId="109" fillId="17" borderId="109" xfId="2" applyNumberFormat="1" applyFont="1" applyFill="1" applyBorder="1" applyAlignment="1" applyProtection="1">
      <alignment horizontal="center" vertical="center" wrapText="1"/>
    </xf>
    <xf numFmtId="0" fontId="106" fillId="12" borderId="46" xfId="0" applyFont="1" applyFill="1" applyBorder="1" applyAlignment="1" applyProtection="1">
      <alignment horizontal="left" vertical="center"/>
    </xf>
    <xf numFmtId="1" fontId="47" fillId="17" borderId="110" xfId="0" applyNumberFormat="1" applyFont="1" applyFill="1" applyBorder="1" applyAlignment="1" applyProtection="1">
      <alignment horizontal="center" vertical="center" wrapText="1"/>
    </xf>
    <xf numFmtId="1" fontId="47" fillId="17" borderId="114" xfId="0" applyNumberFormat="1" applyFont="1" applyFill="1" applyBorder="1" applyAlignment="1" applyProtection="1">
      <alignment horizontal="center" vertical="center" wrapText="1"/>
    </xf>
    <xf numFmtId="1" fontId="47" fillId="17" borderId="116" xfId="0" applyNumberFormat="1" applyFont="1" applyFill="1" applyBorder="1" applyAlignment="1" applyProtection="1">
      <alignment horizontal="center" vertical="center" wrapText="1"/>
    </xf>
    <xf numFmtId="1" fontId="47" fillId="17" borderId="119" xfId="0" applyNumberFormat="1" applyFont="1" applyFill="1" applyBorder="1" applyAlignment="1" applyProtection="1">
      <alignment horizontal="center" vertical="center" wrapText="1"/>
    </xf>
    <xf numFmtId="1" fontId="47" fillId="17" borderId="120"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justify" vertical="center" wrapText="1"/>
    </xf>
    <xf numFmtId="0" fontId="9" fillId="10" borderId="0" xfId="0" applyFont="1" applyFill="1" applyBorder="1" applyAlignment="1" applyProtection="1">
      <alignment horizontal="justify" vertical="center" wrapText="1"/>
    </xf>
    <xf numFmtId="0" fontId="47" fillId="17" borderId="111" xfId="0" applyFont="1" applyFill="1" applyBorder="1" applyAlignment="1" applyProtection="1">
      <alignment horizontal="center" vertical="center"/>
    </xf>
    <xf numFmtId="0" fontId="47" fillId="17" borderId="112" xfId="0" applyFont="1" applyFill="1" applyBorder="1" applyAlignment="1" applyProtection="1">
      <alignment horizontal="center" vertical="center"/>
    </xf>
    <xf numFmtId="0" fontId="47" fillId="17" borderId="113" xfId="0" applyFont="1" applyFill="1" applyBorder="1" applyAlignment="1" applyProtection="1">
      <alignment horizontal="center" vertical="center"/>
    </xf>
    <xf numFmtId="0" fontId="109" fillId="17" borderId="106" xfId="2" applyFont="1" applyFill="1" applyBorder="1" applyAlignment="1" applyProtection="1">
      <alignment horizontal="center" vertical="center" wrapText="1"/>
    </xf>
    <xf numFmtId="0" fontId="109" fillId="17" borderId="107" xfId="2" applyFont="1" applyFill="1" applyBorder="1" applyAlignment="1" applyProtection="1">
      <alignment horizontal="center" vertical="center" wrapText="1"/>
    </xf>
    <xf numFmtId="0" fontId="47" fillId="17" borderId="99" xfId="0" applyFont="1" applyFill="1" applyBorder="1" applyAlignment="1" applyProtection="1">
      <alignment horizontal="center" vertical="center" wrapText="1"/>
    </xf>
    <xf numFmtId="0" fontId="47" fillId="17" borderId="100" xfId="0" applyFont="1" applyFill="1" applyBorder="1" applyAlignment="1" applyProtection="1">
      <alignment horizontal="center" vertical="center" wrapText="1"/>
    </xf>
    <xf numFmtId="0" fontId="109" fillId="17" borderId="115" xfId="2" applyFont="1" applyFill="1" applyBorder="1" applyAlignment="1" applyProtection="1">
      <alignment vertical="center" wrapText="1"/>
    </xf>
    <xf numFmtId="0" fontId="109" fillId="17" borderId="117" xfId="2" applyFont="1" applyFill="1" applyBorder="1" applyAlignment="1" applyProtection="1">
      <alignment vertical="center" wrapText="1"/>
    </xf>
    <xf numFmtId="0" fontId="9" fillId="0" borderId="0" xfId="0" applyFont="1" applyFill="1" applyAlignment="1" applyProtection="1">
      <alignment horizontal="left" vertical="center" wrapText="1"/>
    </xf>
    <xf numFmtId="0" fontId="47" fillId="17" borderId="0" xfId="0" applyFont="1" applyFill="1" applyAlignment="1" applyProtection="1">
      <alignment horizontal="left" vertical="center" wrapText="1"/>
    </xf>
    <xf numFmtId="0" fontId="47" fillId="9" borderId="0" xfId="0" applyFont="1" applyFill="1" applyAlignment="1" applyProtection="1">
      <alignment horizontal="left" vertical="center" wrapText="1"/>
    </xf>
    <xf numFmtId="0" fontId="14" fillId="0" borderId="0" xfId="0" applyFont="1" applyAlignment="1" applyProtection="1">
      <alignment vertical="center" wrapText="1"/>
    </xf>
    <xf numFmtId="0" fontId="14" fillId="9" borderId="0" xfId="0" applyFont="1" applyFill="1" applyAlignment="1" applyProtection="1">
      <alignment vertical="center" wrapText="1"/>
    </xf>
    <xf numFmtId="0" fontId="9" fillId="9" borderId="0" xfId="0" applyFont="1" applyFill="1" applyAlignment="1" applyProtection="1">
      <alignment vertical="center" wrapText="1"/>
    </xf>
    <xf numFmtId="0" fontId="9" fillId="0" borderId="68" xfId="0" applyFont="1" applyFill="1" applyBorder="1" applyAlignment="1" applyProtection="1">
      <alignment horizontal="left" vertical="top" wrapText="1"/>
    </xf>
    <xf numFmtId="0" fontId="9" fillId="0" borderId="10" xfId="0" applyFont="1" applyFill="1" applyBorder="1" applyAlignment="1" applyProtection="1">
      <alignment vertical="top" wrapText="1"/>
    </xf>
    <xf numFmtId="0" fontId="9" fillId="0" borderId="0" xfId="0" applyFont="1" applyFill="1" applyAlignment="1" applyProtection="1">
      <alignment vertical="top" wrapText="1"/>
    </xf>
    <xf numFmtId="0" fontId="104" fillId="12" borderId="46" xfId="6" applyFont="1" applyFill="1" applyBorder="1" applyAlignment="1" applyProtection="1">
      <alignment horizontal="left" vertical="center" wrapText="1"/>
    </xf>
    <xf numFmtId="0" fontId="14" fillId="10" borderId="0" xfId="0" applyFont="1" applyFill="1" applyAlignment="1" applyProtection="1">
      <alignment vertical="top" wrapText="1"/>
    </xf>
    <xf numFmtId="0" fontId="47" fillId="17" borderId="0" xfId="0" applyFont="1" applyFill="1" applyAlignment="1" applyProtection="1">
      <alignment vertical="center" wrapText="1"/>
    </xf>
    <xf numFmtId="0" fontId="47" fillId="12" borderId="0" xfId="0" applyFont="1" applyFill="1" applyAlignment="1" applyProtection="1">
      <alignment vertical="center" wrapText="1"/>
    </xf>
    <xf numFmtId="0" fontId="9" fillId="0" borderId="0" xfId="0" applyFont="1" applyAlignment="1" applyProtection="1">
      <alignment horizontal="left" wrapText="1"/>
    </xf>
    <xf numFmtId="0" fontId="14" fillId="0" borderId="0" xfId="0" applyFont="1" applyAlignment="1" applyProtection="1">
      <alignment horizontal="left" wrapText="1"/>
    </xf>
    <xf numFmtId="0" fontId="14" fillId="10" borderId="0" xfId="0" applyFont="1" applyFill="1" applyAlignment="1" applyProtection="1">
      <alignment horizontal="left" wrapText="1"/>
    </xf>
    <xf numFmtId="0" fontId="9" fillId="0" borderId="0" xfId="0" quotePrefix="1" applyFont="1" applyAlignment="1" applyProtection="1">
      <alignment horizontal="left" vertical="top" wrapText="1"/>
    </xf>
    <xf numFmtId="0" fontId="46" fillId="17" borderId="0" xfId="0" applyFont="1" applyFill="1" applyAlignment="1" applyProtection="1">
      <alignment horizontal="left" vertical="center" wrapText="1"/>
    </xf>
    <xf numFmtId="0" fontId="9" fillId="4" borderId="0" xfId="0" applyFont="1" applyFill="1" applyAlignment="1" applyProtection="1">
      <alignment vertical="top" wrapText="1"/>
      <protection locked="0"/>
    </xf>
    <xf numFmtId="0" fontId="26" fillId="0" borderId="0" xfId="0" applyFont="1" applyFill="1" applyAlignment="1" applyProtection="1">
      <alignment vertical="top" wrapText="1"/>
    </xf>
    <xf numFmtId="0" fontId="0" fillId="0" borderId="0" xfId="0" applyFill="1" applyAlignment="1" applyProtection="1">
      <alignment vertical="top" wrapText="1"/>
    </xf>
    <xf numFmtId="0" fontId="0" fillId="4" borderId="0" xfId="0" applyFill="1" applyAlignment="1" applyProtection="1">
      <alignment vertical="top" wrapText="1"/>
      <protection locked="0"/>
    </xf>
    <xf numFmtId="0" fontId="14" fillId="0" borderId="10" xfId="0" applyFont="1" applyFill="1" applyBorder="1" applyAlignment="1" applyProtection="1">
      <alignment vertical="top" wrapText="1"/>
    </xf>
    <xf numFmtId="0" fontId="13" fillId="0" borderId="0" xfId="0" applyFont="1" applyAlignment="1" applyProtection="1">
      <alignment vertical="top" wrapText="1"/>
    </xf>
    <xf numFmtId="0" fontId="22" fillId="0" borderId="0" xfId="2" applyFont="1" applyAlignment="1" applyProtection="1">
      <alignment vertical="top" wrapText="1"/>
    </xf>
    <xf numFmtId="0" fontId="14" fillId="12" borderId="0" xfId="0" applyFont="1" applyFill="1" applyAlignment="1" applyProtection="1">
      <alignment vertical="center" wrapText="1"/>
    </xf>
    <xf numFmtId="0" fontId="117" fillId="12" borderId="46" xfId="0" applyFont="1" applyFill="1" applyBorder="1" applyAlignment="1" applyProtection="1">
      <alignment vertical="center" wrapText="1"/>
    </xf>
    <xf numFmtId="0" fontId="40" fillId="0" borderId="0" xfId="0" applyFont="1" applyFill="1" applyAlignment="1" applyProtection="1">
      <alignment horizontal="left" vertical="top" wrapText="1"/>
    </xf>
    <xf numFmtId="0" fontId="43" fillId="0" borderId="0" xfId="0" applyFont="1" applyAlignment="1" applyProtection="1">
      <alignment horizontal="left" vertical="top" wrapText="1"/>
    </xf>
    <xf numFmtId="0" fontId="40" fillId="0" borderId="0" xfId="0" applyFont="1" applyAlignment="1" applyProtection="1">
      <alignment horizontal="left" vertical="top" wrapText="1"/>
    </xf>
    <xf numFmtId="0" fontId="104" fillId="19" borderId="46" xfId="0" applyFont="1" applyFill="1" applyBorder="1" applyAlignment="1" applyProtection="1">
      <alignment horizontal="left" vertical="center" wrapText="1"/>
    </xf>
    <xf numFmtId="0" fontId="9" fillId="0" borderId="40" xfId="0" applyFont="1" applyBorder="1" applyAlignment="1" applyProtection="1">
      <alignment horizontal="left" vertical="top" wrapText="1"/>
    </xf>
    <xf numFmtId="0" fontId="9" fillId="9" borderId="40" xfId="0" applyFont="1" applyFill="1" applyBorder="1" applyAlignment="1" applyProtection="1">
      <alignment horizontal="left" vertical="top" wrapText="1"/>
    </xf>
    <xf numFmtId="0" fontId="47" fillId="17" borderId="40" xfId="0" applyFont="1" applyFill="1" applyBorder="1" applyAlignment="1" applyProtection="1">
      <alignment horizontal="left" wrapText="1"/>
    </xf>
    <xf numFmtId="0" fontId="47" fillId="12" borderId="40" xfId="0" applyFont="1" applyFill="1" applyBorder="1" applyAlignment="1" applyProtection="1">
      <alignment horizontal="left" wrapText="1"/>
    </xf>
    <xf numFmtId="0" fontId="47" fillId="17" borderId="40" xfId="0" applyFont="1" applyFill="1" applyBorder="1" applyAlignment="1" applyProtection="1">
      <alignment horizontal="left" vertical="center" wrapText="1"/>
    </xf>
    <xf numFmtId="0" fontId="47" fillId="9" borderId="40" xfId="0" applyFont="1" applyFill="1" applyBorder="1" applyAlignment="1" applyProtection="1">
      <alignment horizontal="left" vertical="center" wrapText="1"/>
    </xf>
    <xf numFmtId="0" fontId="9" fillId="9" borderId="0" xfId="0" applyFont="1" applyFill="1" applyBorder="1" applyAlignment="1" applyProtection="1">
      <alignment horizontal="left" vertical="top" wrapText="1"/>
      <protection locked="0"/>
    </xf>
    <xf numFmtId="0" fontId="106" fillId="12" borderId="46" xfId="6" applyFont="1" applyFill="1" applyBorder="1" applyAlignment="1" applyProtection="1">
      <alignment horizontal="left" vertical="center" wrapText="1"/>
    </xf>
    <xf numFmtId="0" fontId="9" fillId="0" borderId="0" xfId="6" applyFont="1" applyAlignment="1" applyProtection="1">
      <alignment horizontal="left" vertical="top" wrapText="1"/>
    </xf>
    <xf numFmtId="0" fontId="9" fillId="0" borderId="70" xfId="0" applyFont="1" applyFill="1" applyBorder="1" applyAlignment="1" applyProtection="1">
      <alignment horizontal="left" vertical="center" wrapText="1"/>
    </xf>
    <xf numFmtId="0" fontId="9" fillId="0" borderId="174" xfId="0" applyFont="1" applyFill="1" applyBorder="1" applyAlignment="1" applyProtection="1">
      <alignment horizontal="left" vertical="center" wrapText="1"/>
    </xf>
    <xf numFmtId="0" fontId="9" fillId="0" borderId="69" xfId="0" applyFont="1" applyFill="1" applyBorder="1" applyAlignment="1" applyProtection="1">
      <alignment horizontal="left" vertical="center" wrapText="1"/>
    </xf>
    <xf numFmtId="0" fontId="9" fillId="0" borderId="129" xfId="0" applyFont="1" applyFill="1" applyBorder="1" applyAlignment="1" applyProtection="1">
      <alignment horizontal="left" vertical="center" wrapText="1"/>
    </xf>
    <xf numFmtId="0" fontId="14" fillId="0" borderId="0" xfId="0" applyFont="1" applyAlignment="1" applyProtection="1">
      <alignment horizontal="left" vertical="top" wrapText="1"/>
    </xf>
    <xf numFmtId="0" fontId="14" fillId="12" borderId="0" xfId="0" applyFont="1" applyFill="1" applyAlignment="1" applyProtection="1">
      <alignment horizontal="left" vertical="top" wrapText="1"/>
    </xf>
    <xf numFmtId="0" fontId="9" fillId="9" borderId="0" xfId="0" applyFont="1" applyFill="1" applyAlignment="1" applyProtection="1">
      <alignment horizontal="left" vertical="top" wrapText="1"/>
    </xf>
    <xf numFmtId="0" fontId="9" fillId="0" borderId="0" xfId="8" applyFont="1" applyAlignment="1" applyProtection="1">
      <alignment horizontal="justify" vertical="center" wrapText="1"/>
    </xf>
    <xf numFmtId="0" fontId="9" fillId="9" borderId="0" xfId="8" applyFont="1" applyFill="1" applyAlignment="1" applyProtection="1">
      <alignment horizontal="justify" vertical="center" wrapText="1"/>
    </xf>
    <xf numFmtId="0" fontId="9" fillId="12" borderId="0" xfId="8" applyFont="1" applyFill="1" applyAlignment="1" applyProtection="1">
      <alignment horizontal="justify" vertical="center" wrapText="1"/>
    </xf>
    <xf numFmtId="0" fontId="9" fillId="0" borderId="0" xfId="8" quotePrefix="1" applyFont="1" applyAlignment="1" applyProtection="1">
      <alignment horizontal="left" vertical="center" wrapText="1"/>
    </xf>
    <xf numFmtId="0" fontId="9" fillId="0" borderId="0" xfId="8" applyFont="1" applyAlignment="1" applyProtection="1">
      <alignment horizontal="left" vertical="center" wrapText="1"/>
    </xf>
    <xf numFmtId="0" fontId="13" fillId="0" borderId="0" xfId="8" applyFont="1" applyAlignment="1" applyProtection="1">
      <alignment horizontal="justify" vertical="center" wrapText="1"/>
    </xf>
    <xf numFmtId="0" fontId="9" fillId="0" borderId="0" xfId="8" applyFont="1" applyAlignment="1" applyProtection="1">
      <alignment horizontal="left" vertical="top" wrapText="1"/>
    </xf>
    <xf numFmtId="0" fontId="104" fillId="12" borderId="46" xfId="8" applyFont="1" applyFill="1" applyBorder="1" applyAlignment="1" applyProtection="1">
      <alignment horizontal="left" vertical="center"/>
    </xf>
    <xf numFmtId="0" fontId="47" fillId="17" borderId="0" xfId="8" applyFont="1" applyFill="1" applyAlignment="1" applyProtection="1">
      <alignment horizontal="left" vertical="center"/>
    </xf>
    <xf numFmtId="0" fontId="47" fillId="10" borderId="0" xfId="8" applyFont="1" applyFill="1" applyAlignment="1" applyProtection="1">
      <alignment horizontal="left" vertical="center"/>
    </xf>
    <xf numFmtId="0" fontId="9" fillId="10" borderId="0" xfId="8" applyFont="1" applyFill="1" applyAlignment="1" applyProtection="1">
      <alignment horizontal="justify" vertical="center" wrapText="1"/>
    </xf>
    <xf numFmtId="0" fontId="9" fillId="12" borderId="0" xfId="10" applyFont="1" applyFill="1" applyBorder="1" applyAlignment="1" applyProtection="1">
      <alignment horizontal="left" vertical="top" wrapText="1"/>
    </xf>
    <xf numFmtId="0" fontId="9" fillId="0" borderId="69" xfId="10" applyFont="1" applyFill="1" applyBorder="1" applyAlignment="1" applyProtection="1">
      <alignment horizontal="left" vertical="top" wrapText="1"/>
    </xf>
    <xf numFmtId="0" fontId="9" fillId="0" borderId="129" xfId="10" applyFont="1" applyFill="1" applyBorder="1" applyAlignment="1" applyProtection="1">
      <alignment horizontal="left" vertical="top" wrapText="1"/>
    </xf>
    <xf numFmtId="0" fontId="47" fillId="17" borderId="0" xfId="8" applyFont="1" applyFill="1" applyBorder="1" applyAlignment="1" applyProtection="1">
      <alignment horizontal="left" vertical="center"/>
    </xf>
    <xf numFmtId="0" fontId="9" fillId="9" borderId="0" xfId="10" applyFont="1" applyFill="1" applyBorder="1" applyAlignment="1" applyProtection="1">
      <alignment horizontal="left" vertical="top" wrapText="1"/>
      <protection locked="0"/>
    </xf>
    <xf numFmtId="0" fontId="9" fillId="0" borderId="70" xfId="10" applyFont="1" applyFill="1" applyBorder="1" applyAlignment="1" applyProtection="1">
      <alignment horizontal="left" vertical="center" wrapText="1"/>
    </xf>
    <xf numFmtId="0" fontId="9" fillId="0" borderId="174" xfId="10" applyFont="1" applyFill="1" applyBorder="1" applyAlignment="1" applyProtection="1">
      <alignment horizontal="left" vertical="center" wrapText="1"/>
    </xf>
    <xf numFmtId="0" fontId="110" fillId="12" borderId="46" xfId="8" applyFont="1" applyFill="1" applyBorder="1" applyAlignment="1" applyProtection="1">
      <alignment horizontal="left" vertical="center" wrapText="1"/>
    </xf>
    <xf numFmtId="0" fontId="97" fillId="12" borderId="46" xfId="8" applyFont="1" applyFill="1" applyBorder="1" applyAlignment="1" applyProtection="1">
      <alignment horizontal="left" vertical="center" wrapText="1"/>
    </xf>
    <xf numFmtId="0" fontId="104" fillId="12" borderId="46" xfId="10" applyFont="1" applyFill="1" applyBorder="1" applyAlignment="1" applyProtection="1">
      <alignment horizontal="left" vertical="center"/>
    </xf>
    <xf numFmtId="0" fontId="9" fillId="0" borderId="0" xfId="8" applyFont="1" applyFill="1" applyAlignment="1" applyProtection="1">
      <alignment horizontal="left" vertical="center" wrapText="1"/>
    </xf>
    <xf numFmtId="49" fontId="9" fillId="0" borderId="0" xfId="10" applyNumberFormat="1" applyFont="1" applyAlignment="1" applyProtection="1">
      <alignment horizontal="left" vertical="top" wrapText="1"/>
    </xf>
    <xf numFmtId="49" fontId="9" fillId="0" borderId="0" xfId="10" applyNumberFormat="1" applyFont="1" applyFill="1" applyAlignment="1" applyProtection="1">
      <alignment horizontal="left" vertical="top" wrapText="1"/>
    </xf>
    <xf numFmtId="49" fontId="9" fillId="0" borderId="0" xfId="10" quotePrefix="1" applyNumberFormat="1" applyFont="1" applyAlignment="1" applyProtection="1">
      <alignment horizontal="left" vertical="top" wrapText="1"/>
    </xf>
    <xf numFmtId="49" fontId="9" fillId="0" borderId="0" xfId="10" quotePrefix="1" applyNumberFormat="1" applyFont="1" applyFill="1" applyAlignment="1" applyProtection="1">
      <alignment horizontal="left" vertical="top" wrapText="1"/>
    </xf>
    <xf numFmtId="0" fontId="104" fillId="0" borderId="46" xfId="10" applyFont="1" applyBorder="1" applyAlignment="1" applyProtection="1">
      <alignment horizontal="left" vertical="center" wrapText="1"/>
    </xf>
    <xf numFmtId="0" fontId="97" fillId="0" borderId="46" xfId="10" applyFont="1" applyBorder="1" applyAlignment="1" applyProtection="1">
      <alignment horizontal="left" vertical="center" wrapText="1"/>
    </xf>
    <xf numFmtId="0" fontId="9" fillId="12" borderId="0" xfId="10" applyFont="1" applyFill="1" applyBorder="1" applyAlignment="1" applyProtection="1">
      <alignment horizontal="left" vertical="center" wrapText="1"/>
    </xf>
    <xf numFmtId="0" fontId="9" fillId="12" borderId="0" xfId="10" applyFont="1" applyFill="1" applyBorder="1" applyAlignment="1" applyProtection="1">
      <alignment horizontal="left" vertical="top"/>
    </xf>
    <xf numFmtId="0" fontId="10" fillId="0" borderId="0" xfId="2" applyAlignment="1" applyProtection="1">
      <alignment horizontal="left" vertical="top" wrapText="1"/>
    </xf>
    <xf numFmtId="0" fontId="9" fillId="12" borderId="0" xfId="10" quotePrefix="1" applyFont="1" applyFill="1" applyBorder="1" applyAlignment="1" applyProtection="1">
      <alignment horizontal="left" vertical="top" wrapText="1"/>
    </xf>
    <xf numFmtId="0" fontId="60" fillId="12" borderId="0" xfId="10" applyFont="1" applyFill="1" applyBorder="1" applyAlignment="1" applyProtection="1">
      <alignment horizontal="left" vertical="top" wrapText="1"/>
    </xf>
    <xf numFmtId="0" fontId="9" fillId="0" borderId="0" xfId="0" applyFont="1" applyAlignment="1" applyProtection="1">
      <alignment horizontal="left" vertical="top"/>
    </xf>
    <xf numFmtId="0" fontId="0" fillId="0" borderId="0" xfId="0" applyAlignment="1" applyProtection="1">
      <alignment horizontal="left" vertical="top"/>
    </xf>
    <xf numFmtId="0" fontId="0" fillId="9" borderId="0" xfId="0" applyFill="1" applyAlignment="1" applyProtection="1">
      <alignment horizontal="left" vertical="top"/>
    </xf>
    <xf numFmtId="0" fontId="22" fillId="12" borderId="0" xfId="10" applyFont="1" applyFill="1" applyBorder="1" applyAlignment="1" applyProtection="1">
      <alignment horizontal="left" vertical="top" wrapText="1"/>
    </xf>
    <xf numFmtId="0" fontId="47" fillId="12" borderId="0" xfId="8" applyFont="1" applyFill="1" applyAlignment="1" applyProtection="1">
      <alignment horizontal="left" vertical="center"/>
    </xf>
    <xf numFmtId="0" fontId="0" fillId="9" borderId="0" xfId="0" applyFill="1" applyAlignment="1" applyProtection="1">
      <alignment horizontal="left" vertical="top" wrapText="1"/>
    </xf>
    <xf numFmtId="0" fontId="9" fillId="0" borderId="0" xfId="0" applyFont="1" applyAlignment="1" applyProtection="1">
      <alignment horizontal="left" vertical="center"/>
    </xf>
    <xf numFmtId="0" fontId="9" fillId="0" borderId="0" xfId="0" applyFont="1" applyFill="1" applyBorder="1" applyAlignment="1" applyProtection="1">
      <alignment horizontal="left" wrapText="1"/>
    </xf>
    <xf numFmtId="0" fontId="9" fillId="12" borderId="0" xfId="0" applyFont="1" applyFill="1" applyBorder="1" applyAlignment="1" applyProtection="1">
      <alignment horizontal="left" wrapText="1"/>
    </xf>
    <xf numFmtId="0" fontId="47" fillId="10" borderId="0" xfId="0" applyFont="1" applyFill="1" applyBorder="1" applyAlignment="1" applyProtection="1">
      <alignment horizontal="left" vertical="center" wrapText="1"/>
    </xf>
    <xf numFmtId="0" fontId="9" fillId="10" borderId="0" xfId="0" applyFont="1" applyFill="1" applyBorder="1" applyAlignment="1" applyProtection="1">
      <alignment horizontal="left" vertical="top" wrapText="1"/>
      <protection locked="0"/>
    </xf>
    <xf numFmtId="0" fontId="9" fillId="0" borderId="0" xfId="0" applyFont="1" applyFill="1" applyBorder="1" applyAlignment="1" applyProtection="1">
      <alignment horizontal="left" vertical="top" wrapText="1"/>
    </xf>
    <xf numFmtId="0" fontId="47" fillId="9" borderId="0" xfId="0" applyFont="1" applyFill="1" applyBorder="1" applyAlignment="1" applyProtection="1">
      <alignment horizontal="left" vertical="center" wrapText="1"/>
    </xf>
    <xf numFmtId="0" fontId="9" fillId="9" borderId="0" xfId="0" applyFont="1" applyFill="1" applyBorder="1" applyAlignment="1" applyProtection="1">
      <alignment horizontal="left" wrapText="1"/>
    </xf>
    <xf numFmtId="0" fontId="9" fillId="12" borderId="0" xfId="0" applyFont="1" applyFill="1" applyBorder="1" applyAlignment="1" applyProtection="1">
      <alignment horizontal="left" vertical="top" wrapText="1"/>
      <protection locked="0"/>
    </xf>
    <xf numFmtId="0" fontId="0" fillId="0" borderId="0" xfId="0" applyBorder="1" applyAlignment="1" applyProtection="1">
      <alignment horizontal="center" vertical="top" wrapText="1"/>
    </xf>
    <xf numFmtId="0" fontId="9" fillId="8" borderId="0" xfId="0" applyFont="1" applyFill="1" applyBorder="1" applyAlignment="1" applyProtection="1">
      <alignment horizontal="left" vertical="top" wrapText="1"/>
      <protection locked="0"/>
    </xf>
    <xf numFmtId="0" fontId="9" fillId="10" borderId="0" xfId="0" applyFont="1" applyFill="1" applyBorder="1" applyAlignment="1" applyProtection="1">
      <alignment horizontal="left" wrapText="1"/>
    </xf>
    <xf numFmtId="0" fontId="9" fillId="0" borderId="0" xfId="0" applyFont="1" applyBorder="1" applyAlignment="1" applyProtection="1">
      <alignment horizontal="left" vertical="center" wrapText="1"/>
    </xf>
    <xf numFmtId="0" fontId="9" fillId="0" borderId="0" xfId="0" applyFont="1" applyFill="1" applyBorder="1" applyAlignment="1" applyProtection="1">
      <alignment horizontal="center" vertical="top" wrapText="1"/>
    </xf>
    <xf numFmtId="0" fontId="13"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xf>
    <xf numFmtId="0" fontId="10" fillId="0" borderId="0" xfId="2" applyFill="1" applyBorder="1" applyAlignment="1" applyProtection="1">
      <alignment horizontal="center" vertical="top" wrapText="1"/>
    </xf>
    <xf numFmtId="0" fontId="49" fillId="0" borderId="0" xfId="0" applyFont="1" applyFill="1" applyAlignment="1" applyProtection="1">
      <alignment horizontal="center" vertical="center" wrapText="1"/>
    </xf>
    <xf numFmtId="0" fontId="43" fillId="0" borderId="0" xfId="10" applyFont="1" applyFill="1" applyBorder="1" applyAlignment="1" applyProtection="1">
      <alignment horizontal="left" vertical="top" wrapText="1"/>
    </xf>
    <xf numFmtId="0" fontId="54" fillId="0" borderId="0" xfId="0" applyFont="1" applyBorder="1" applyAlignment="1" applyProtection="1">
      <alignment horizontal="center" vertical="center" wrapText="1"/>
    </xf>
    <xf numFmtId="0" fontId="9" fillId="0" borderId="0" xfId="10" applyFont="1" applyFill="1" applyBorder="1" applyAlignment="1" applyProtection="1">
      <alignment horizontal="left" vertical="top" wrapText="1"/>
    </xf>
    <xf numFmtId="0" fontId="16" fillId="0" borderId="31" xfId="0" applyFont="1" applyFill="1" applyBorder="1" applyAlignment="1" applyProtection="1">
      <alignment horizontal="left" vertical="center" wrapText="1"/>
    </xf>
    <xf numFmtId="0" fontId="16" fillId="0" borderId="19" xfId="0" applyFont="1" applyFill="1" applyBorder="1" applyAlignment="1" applyProtection="1">
      <alignment horizontal="left" vertical="center" wrapText="1"/>
    </xf>
    <xf numFmtId="0" fontId="16" fillId="0" borderId="11" xfId="0" applyFont="1" applyFill="1" applyBorder="1" applyAlignment="1" applyProtection="1">
      <alignment horizontal="left" vertical="center" wrapText="1"/>
    </xf>
    <xf numFmtId="0" fontId="16" fillId="0" borderId="23" xfId="0" applyFont="1" applyFill="1" applyBorder="1" applyAlignment="1" applyProtection="1">
      <alignment horizontal="left" vertical="center" wrapText="1"/>
    </xf>
    <xf numFmtId="0" fontId="16" fillId="0" borderId="0" xfId="0" applyFont="1" applyFill="1" applyBorder="1" applyAlignment="1" applyProtection="1">
      <alignment horizontal="left" vertical="center" wrapText="1"/>
    </xf>
    <xf numFmtId="0" fontId="16" fillId="0" borderId="1" xfId="0" applyFont="1" applyFill="1" applyBorder="1" applyAlignment="1" applyProtection="1">
      <alignment horizontal="left" vertical="center" wrapText="1"/>
    </xf>
    <xf numFmtId="0" fontId="16" fillId="0" borderId="205" xfId="0" applyFont="1" applyFill="1" applyBorder="1" applyAlignment="1" applyProtection="1">
      <alignment horizontal="left" vertical="center" wrapText="1"/>
    </xf>
    <xf numFmtId="0" fontId="16" fillId="0" borderId="20" xfId="0" applyFont="1" applyFill="1" applyBorder="1" applyAlignment="1" applyProtection="1">
      <alignment horizontal="left" vertical="center" wrapText="1"/>
    </xf>
    <xf numFmtId="0" fontId="16" fillId="0" borderId="206" xfId="0" applyFont="1" applyFill="1" applyBorder="1" applyAlignment="1" applyProtection="1">
      <alignment horizontal="left" vertical="center" wrapText="1"/>
    </xf>
    <xf numFmtId="0" fontId="0" fillId="0" borderId="126" xfId="0" applyBorder="1" applyAlignment="1" applyProtection="1">
      <alignment horizontal="left" vertical="top" wrapText="1"/>
    </xf>
    <xf numFmtId="0" fontId="9" fillId="0" borderId="0" xfId="10" applyFont="1" applyAlignment="1" applyProtection="1">
      <alignment horizontal="left" vertical="top" wrapText="1"/>
    </xf>
    <xf numFmtId="0" fontId="9" fillId="10" borderId="0" xfId="10" applyFont="1" applyFill="1" applyAlignment="1" applyProtection="1">
      <alignment horizontal="left" vertical="top" wrapText="1"/>
    </xf>
    <xf numFmtId="0" fontId="9" fillId="12" borderId="0" xfId="10" applyFont="1" applyFill="1" applyAlignment="1" applyProtection="1">
      <alignment horizontal="left" vertical="top" wrapText="1"/>
    </xf>
    <xf numFmtId="0" fontId="73" fillId="5" borderId="0" xfId="0" applyFont="1" applyFill="1" applyAlignment="1" applyProtection="1">
      <alignment horizontal="left" vertical="top" wrapText="1"/>
    </xf>
    <xf numFmtId="0" fontId="59" fillId="5" borderId="0" xfId="0" applyFont="1" applyFill="1" applyAlignment="1" applyProtection="1">
      <alignment horizontal="left" vertical="top" wrapText="1"/>
    </xf>
    <xf numFmtId="0" fontId="59" fillId="5" borderId="0" xfId="0" applyFont="1" applyFill="1" applyAlignment="1" applyProtection="1">
      <alignment horizontal="left" vertical="top"/>
    </xf>
    <xf numFmtId="0" fontId="59" fillId="6" borderId="0" xfId="0" applyFont="1" applyFill="1" applyAlignment="1" applyProtection="1">
      <alignment horizontal="left" vertical="top" wrapText="1"/>
    </xf>
  </cellXfs>
  <cellStyles count="11">
    <cellStyle name="Collegamento ipertestuale" xfId="2" builtinId="8"/>
    <cellStyle name="Euro" xfId="1"/>
    <cellStyle name="Normal_apdrg_gpc_pa+_pa" xfId="3"/>
    <cellStyle name="Normale" xfId="0" builtinId="0"/>
    <cellStyle name="Normale 2" xfId="10"/>
    <cellStyle name="Standard 2" xfId="8"/>
    <cellStyle name="Standard 3" xfId="9"/>
    <cellStyle name="Standard_5.1" xfId="4"/>
    <cellStyle name="Standard_6.1" xfId="5"/>
    <cellStyle name="Standard_6.3" xfId="6"/>
    <cellStyle name="Standard_Leintuch_20100907" xfId="7"/>
  </cellStyles>
  <dxfs count="849">
    <dxf>
      <font>
        <b/>
        <i val="0"/>
        <color theme="0"/>
      </font>
      <fill>
        <patternFill>
          <bgColor rgb="FFFF0000"/>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ill>
        <patternFill>
          <bgColor indexed="50"/>
        </patternFill>
      </fill>
    </dxf>
    <dxf>
      <fill>
        <patternFill>
          <bgColor indexed="43"/>
        </patternFill>
      </fill>
    </dxf>
    <dxf>
      <font>
        <color theme="0"/>
      </font>
    </dxf>
    <dxf>
      <font>
        <color theme="0"/>
      </font>
    </dxf>
    <dxf>
      <font>
        <color theme="0"/>
      </font>
    </dxf>
    <dxf>
      <font>
        <color theme="0"/>
      </font>
    </dxf>
    <dxf>
      <font>
        <condense val="0"/>
        <extend val="0"/>
        <color indexed="17"/>
      </font>
      <fill>
        <patternFill>
          <bgColor indexed="42"/>
        </patternFill>
      </fill>
    </dxf>
    <dxf>
      <font>
        <color auto="1"/>
      </font>
      <fill>
        <patternFill>
          <bgColor indexed="27"/>
        </patternFill>
      </fill>
    </dxf>
    <dxf>
      <font>
        <condense val="0"/>
        <extend val="0"/>
        <color indexed="17"/>
      </font>
      <fill>
        <patternFill>
          <bgColor indexed="42"/>
        </patternFill>
      </fill>
    </dxf>
    <dxf>
      <font>
        <color auto="1"/>
      </font>
      <fill>
        <patternFill>
          <bgColor indexed="27"/>
        </patternFill>
      </fill>
    </dxf>
    <dxf>
      <font>
        <color theme="0"/>
      </font>
    </dxf>
    <dxf>
      <font>
        <condense val="0"/>
        <extend val="0"/>
        <color indexed="17"/>
      </font>
      <fill>
        <patternFill>
          <bgColor indexed="42"/>
        </patternFill>
      </fill>
    </dxf>
    <dxf>
      <font>
        <color auto="1"/>
      </font>
      <fill>
        <patternFill>
          <bgColor indexed="27"/>
        </patternFill>
      </fill>
    </dxf>
    <dxf>
      <font>
        <condense val="0"/>
        <extend val="0"/>
        <color indexed="17"/>
      </font>
      <fill>
        <patternFill>
          <bgColor indexed="42"/>
        </patternFill>
      </fill>
    </dxf>
    <dxf>
      <font>
        <color auto="1"/>
      </font>
      <fill>
        <patternFill>
          <bgColor indexed="27"/>
        </patternFill>
      </fill>
    </dxf>
    <dxf>
      <font>
        <condense val="0"/>
        <extend val="0"/>
        <color indexed="17"/>
      </font>
      <fill>
        <patternFill>
          <bgColor indexed="42"/>
        </patternFill>
      </fill>
    </dxf>
    <dxf>
      <font>
        <color auto="1"/>
      </font>
      <fill>
        <patternFill>
          <bgColor indexed="27"/>
        </patternFill>
      </fill>
    </dxf>
    <dxf>
      <font>
        <condense val="0"/>
        <extend val="0"/>
        <color indexed="17"/>
      </font>
      <fill>
        <patternFill>
          <bgColor indexed="42"/>
        </patternFill>
      </fill>
    </dxf>
    <dxf>
      <font>
        <color auto="1"/>
      </font>
      <fill>
        <patternFill>
          <bgColor indexed="27"/>
        </patternFill>
      </fill>
    </dxf>
    <dxf>
      <font>
        <condense val="0"/>
        <extend val="0"/>
        <color indexed="17"/>
      </font>
      <fill>
        <patternFill>
          <bgColor indexed="42"/>
        </patternFill>
      </fill>
    </dxf>
    <dxf>
      <font>
        <color auto="1"/>
      </font>
      <fill>
        <patternFill>
          <bgColor indexed="27"/>
        </patternFill>
      </fill>
    </dxf>
    <dxf>
      <font>
        <condense val="0"/>
        <extend val="0"/>
        <color indexed="17"/>
      </font>
      <fill>
        <patternFill>
          <bgColor indexed="42"/>
        </patternFill>
      </fill>
    </dxf>
    <dxf>
      <font>
        <color auto="1"/>
      </font>
      <fill>
        <patternFill>
          <bgColor indexed="27"/>
        </patternFill>
      </fill>
    </dxf>
    <dxf>
      <font>
        <condense val="0"/>
        <extend val="0"/>
        <color indexed="17"/>
      </font>
      <fill>
        <patternFill>
          <bgColor indexed="42"/>
        </patternFill>
      </fill>
    </dxf>
    <dxf>
      <font>
        <color auto="1"/>
      </font>
      <fill>
        <patternFill>
          <bgColor indexed="27"/>
        </patternFill>
      </fill>
    </dxf>
    <dxf>
      <font>
        <condense val="0"/>
        <extend val="0"/>
        <color indexed="17"/>
      </font>
      <fill>
        <patternFill>
          <bgColor indexed="42"/>
        </patternFill>
      </fill>
    </dxf>
    <dxf>
      <font>
        <color auto="1"/>
      </font>
      <fill>
        <patternFill>
          <bgColor indexed="27"/>
        </patternFill>
      </fill>
    </dxf>
    <dxf>
      <font>
        <condense val="0"/>
        <extend val="0"/>
        <color indexed="17"/>
      </font>
      <fill>
        <patternFill>
          <bgColor indexed="42"/>
        </patternFill>
      </fill>
    </dxf>
    <dxf>
      <font>
        <color auto="1"/>
      </font>
      <fill>
        <patternFill>
          <bgColor indexed="27"/>
        </patternFill>
      </fill>
    </dxf>
    <dxf>
      <font>
        <condense val="0"/>
        <extend val="0"/>
        <color indexed="17"/>
      </font>
      <fill>
        <patternFill>
          <bgColor indexed="42"/>
        </patternFill>
      </fill>
    </dxf>
    <dxf>
      <font>
        <color auto="1"/>
      </font>
      <fill>
        <patternFill>
          <bgColor indexed="27"/>
        </patternFill>
      </fill>
    </dxf>
    <dxf>
      <font>
        <condense val="0"/>
        <extend val="0"/>
        <color indexed="17"/>
      </font>
      <fill>
        <patternFill>
          <bgColor indexed="42"/>
        </patternFill>
      </fill>
    </dxf>
    <dxf>
      <font>
        <color auto="1"/>
      </font>
      <fill>
        <patternFill>
          <bgColor indexed="27"/>
        </patternFill>
      </fill>
    </dxf>
    <dxf>
      <font>
        <condense val="0"/>
        <extend val="0"/>
        <color indexed="17"/>
      </font>
      <fill>
        <patternFill>
          <bgColor indexed="42"/>
        </patternFill>
      </fill>
    </dxf>
    <dxf>
      <font>
        <color auto="1"/>
      </font>
      <fill>
        <patternFill>
          <bgColor indexed="27"/>
        </patternFill>
      </fill>
    </dxf>
    <dxf>
      <font>
        <condense val="0"/>
        <extend val="0"/>
        <color indexed="17"/>
      </font>
      <fill>
        <patternFill>
          <bgColor indexed="42"/>
        </patternFill>
      </fill>
    </dxf>
    <dxf>
      <font>
        <color auto="1"/>
      </font>
      <fill>
        <patternFill>
          <bgColor indexed="27"/>
        </patternFill>
      </fill>
    </dxf>
    <dxf>
      <font>
        <condense val="0"/>
        <extend val="0"/>
        <color indexed="17"/>
      </font>
      <fill>
        <patternFill>
          <bgColor indexed="42"/>
        </patternFill>
      </fill>
    </dxf>
    <dxf>
      <font>
        <condense val="0"/>
        <extend val="0"/>
        <color indexed="17"/>
      </font>
      <fill>
        <patternFill>
          <bgColor indexed="42"/>
        </patternFill>
      </fill>
    </dxf>
    <dxf>
      <font>
        <color auto="1"/>
      </font>
      <fill>
        <patternFill>
          <bgColor indexed="27"/>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17"/>
      </font>
      <fill>
        <patternFill>
          <bgColor indexed="42"/>
        </patternFill>
      </fill>
    </dxf>
    <dxf>
      <font>
        <color auto="1"/>
      </font>
      <fill>
        <patternFill>
          <bgColor indexed="27"/>
        </patternFill>
      </fill>
    </dxf>
    <dxf>
      <font>
        <condense val="0"/>
        <extend val="0"/>
        <color indexed="17"/>
      </font>
      <fill>
        <patternFill>
          <bgColor indexed="42"/>
        </patternFill>
      </fill>
    </dxf>
    <dxf>
      <font>
        <color auto="1"/>
      </font>
      <fill>
        <patternFill>
          <bgColor indexed="27"/>
        </patternFill>
      </fill>
    </dxf>
    <dxf>
      <font>
        <color auto="1"/>
      </font>
      <fill>
        <patternFill>
          <bgColor indexed="27"/>
        </patternFill>
      </fill>
    </dxf>
    <dxf>
      <font>
        <condense val="0"/>
        <extend val="0"/>
        <color rgb="FF006100"/>
      </font>
      <fill>
        <patternFill>
          <bgColor rgb="FFC6EFCE"/>
        </patternFill>
      </fill>
    </dxf>
    <dxf>
      <fill>
        <patternFill>
          <bgColor indexed="42"/>
        </patternFill>
      </fill>
    </dxf>
    <dxf>
      <fill>
        <patternFill>
          <bgColor indexed="11"/>
        </patternFill>
      </fill>
    </dxf>
    <dxf>
      <fill>
        <patternFill>
          <bgColor indexed="10"/>
        </patternFill>
      </fill>
    </dxf>
    <dxf>
      <fill>
        <patternFill>
          <bgColor indexed="42"/>
        </patternFill>
      </fill>
    </dxf>
    <dxf>
      <fill>
        <patternFill>
          <bgColor indexed="11"/>
        </patternFill>
      </fill>
    </dxf>
    <dxf>
      <fill>
        <patternFill>
          <bgColor indexed="10"/>
        </patternFill>
      </fill>
    </dxf>
    <dxf>
      <fill>
        <patternFill>
          <bgColor indexed="42"/>
        </patternFill>
      </fill>
    </dxf>
    <dxf>
      <fill>
        <patternFill>
          <bgColor indexed="11"/>
        </patternFill>
      </fill>
    </dxf>
    <dxf>
      <fill>
        <patternFill>
          <bgColor indexed="10"/>
        </patternFill>
      </fill>
    </dxf>
    <dxf>
      <fill>
        <patternFill>
          <bgColor indexed="42"/>
        </patternFill>
      </fill>
    </dxf>
    <dxf>
      <fill>
        <patternFill>
          <bgColor indexed="11"/>
        </patternFill>
      </fill>
    </dxf>
    <dxf>
      <fill>
        <patternFill>
          <bgColor indexed="10"/>
        </patternFill>
      </fill>
    </dxf>
    <dxf>
      <fill>
        <patternFill>
          <bgColor indexed="42"/>
        </patternFill>
      </fill>
    </dxf>
    <dxf>
      <fill>
        <patternFill>
          <bgColor indexed="11"/>
        </patternFill>
      </fill>
    </dxf>
    <dxf>
      <font>
        <condense val="0"/>
        <extend val="0"/>
        <color auto="1"/>
      </font>
      <fill>
        <patternFill>
          <bgColor indexed="10"/>
        </patternFill>
      </fill>
    </dxf>
    <dxf>
      <fill>
        <patternFill>
          <bgColor indexed="42"/>
        </patternFill>
      </fill>
    </dxf>
    <dxf>
      <fill>
        <patternFill>
          <bgColor indexed="11"/>
        </patternFill>
      </fill>
    </dxf>
    <dxf>
      <fill>
        <patternFill>
          <bgColor indexed="10"/>
        </patternFill>
      </fill>
    </dxf>
    <dxf>
      <fill>
        <patternFill>
          <bgColor rgb="FF66FF99"/>
        </patternFill>
      </fill>
    </dxf>
    <dxf>
      <fill>
        <patternFill>
          <bgColor indexed="42"/>
        </patternFill>
      </fill>
    </dxf>
    <dxf>
      <fill>
        <patternFill>
          <bgColor indexed="11"/>
        </patternFill>
      </fill>
    </dxf>
    <dxf>
      <fill>
        <patternFill>
          <bgColor indexed="10"/>
        </patternFill>
      </fill>
    </dxf>
    <dxf>
      <fill>
        <patternFill>
          <bgColor rgb="FF66FF99"/>
        </patternFill>
      </fill>
    </dxf>
    <dxf>
      <fill>
        <patternFill>
          <bgColor rgb="FF66FF99"/>
        </patternFill>
      </fill>
    </dxf>
    <dxf>
      <fill>
        <patternFill>
          <bgColor rgb="FF66FF99"/>
        </patternFill>
      </fill>
    </dxf>
    <dxf>
      <fill>
        <patternFill>
          <bgColor indexed="42"/>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ont>
        <condense val="0"/>
        <extend val="0"/>
        <color auto="1"/>
      </font>
      <fill>
        <patternFill>
          <bgColor indexed="11"/>
        </patternFill>
      </fill>
    </dxf>
    <dxf>
      <fill>
        <patternFill>
          <bgColor indexed="42"/>
        </patternFill>
      </fill>
    </dxf>
    <dxf>
      <fill>
        <patternFill>
          <bgColor indexed="11"/>
        </patternFill>
      </fill>
    </dxf>
    <dxf>
      <fill>
        <patternFill>
          <bgColor indexed="10"/>
        </patternFill>
      </fill>
    </dxf>
    <dxf>
      <fill>
        <patternFill>
          <bgColor indexed="42"/>
        </patternFill>
      </fill>
    </dxf>
    <dxf>
      <fill>
        <patternFill>
          <bgColor indexed="11"/>
        </patternFill>
      </fill>
    </dxf>
    <dxf>
      <fill>
        <patternFill>
          <bgColor indexed="10"/>
        </patternFill>
      </fill>
    </dxf>
    <dxf>
      <fill>
        <patternFill>
          <bgColor rgb="FF66FF99"/>
        </patternFill>
      </fill>
    </dxf>
    <dxf>
      <fill>
        <patternFill>
          <bgColor indexed="42"/>
        </patternFill>
      </fill>
    </dxf>
    <dxf>
      <fill>
        <patternFill>
          <bgColor indexed="11"/>
        </patternFill>
      </fill>
    </dxf>
    <dxf>
      <fill>
        <patternFill>
          <bgColor indexed="10"/>
        </patternFill>
      </fill>
    </dxf>
    <dxf>
      <fill>
        <patternFill>
          <bgColor rgb="FF66FF99"/>
        </patternFill>
      </fill>
    </dxf>
    <dxf>
      <fill>
        <patternFill>
          <bgColor indexed="42"/>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42"/>
        </patternFill>
      </fill>
    </dxf>
    <dxf>
      <fill>
        <patternFill>
          <bgColor indexed="11"/>
        </patternFill>
      </fill>
    </dxf>
    <dxf>
      <fill>
        <patternFill>
          <bgColor indexed="10"/>
        </patternFill>
      </fill>
    </dxf>
    <dxf>
      <fill>
        <patternFill>
          <bgColor indexed="42"/>
        </patternFill>
      </fill>
    </dxf>
    <dxf>
      <fill>
        <patternFill>
          <bgColor indexed="11"/>
        </patternFill>
      </fill>
    </dxf>
    <dxf>
      <fill>
        <patternFill>
          <bgColor indexed="10"/>
        </patternFill>
      </fill>
    </dxf>
    <dxf>
      <fill>
        <patternFill>
          <bgColor indexed="10"/>
        </patternFill>
      </fill>
    </dxf>
    <dxf>
      <font>
        <condense val="0"/>
        <extend val="0"/>
        <color auto="1"/>
      </font>
      <fill>
        <patternFill>
          <bgColor indexed="11"/>
        </patternFill>
      </fill>
    </dxf>
    <dxf>
      <fill>
        <patternFill>
          <bgColor rgb="FF66FF99"/>
        </patternFill>
      </fill>
    </dxf>
    <dxf>
      <fill>
        <patternFill>
          <bgColor indexed="42"/>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42"/>
        </patternFill>
      </fill>
    </dxf>
    <dxf>
      <fill>
        <patternFill>
          <bgColor indexed="11"/>
        </patternFill>
      </fill>
    </dxf>
    <dxf>
      <fill>
        <patternFill>
          <bgColor indexed="10"/>
        </patternFill>
      </fill>
    </dxf>
    <dxf>
      <fill>
        <patternFill>
          <bgColor indexed="10"/>
        </patternFill>
      </fill>
    </dxf>
    <dxf>
      <font>
        <condense val="0"/>
        <extend val="0"/>
        <color auto="1"/>
      </font>
      <fill>
        <patternFill>
          <bgColor indexed="11"/>
        </patternFill>
      </fill>
    </dxf>
    <dxf>
      <fill>
        <patternFill>
          <bgColor rgb="FF66FF99"/>
        </patternFill>
      </fill>
    </dxf>
    <dxf>
      <fill>
        <patternFill>
          <bgColor rgb="FF66FF99"/>
        </patternFill>
      </fill>
    </dxf>
    <dxf>
      <fill>
        <patternFill>
          <bgColor indexed="42"/>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42"/>
        </patternFill>
      </fill>
    </dxf>
    <dxf>
      <fill>
        <patternFill>
          <bgColor indexed="11"/>
        </patternFill>
      </fill>
    </dxf>
    <dxf>
      <fill>
        <patternFill>
          <bgColor indexed="10"/>
        </patternFill>
      </fill>
    </dxf>
    <dxf>
      <fill>
        <patternFill>
          <bgColor indexed="42"/>
        </patternFill>
      </fill>
    </dxf>
    <dxf>
      <fill>
        <patternFill>
          <bgColor indexed="11"/>
        </patternFill>
      </fill>
    </dxf>
    <dxf>
      <fill>
        <patternFill>
          <bgColor indexed="10"/>
        </patternFill>
      </fill>
    </dxf>
    <dxf>
      <fill>
        <patternFill>
          <bgColor indexed="10"/>
        </patternFill>
      </fill>
    </dxf>
    <dxf>
      <font>
        <condense val="0"/>
        <extend val="0"/>
        <color auto="1"/>
      </font>
      <fill>
        <patternFill>
          <bgColor indexed="11"/>
        </patternFill>
      </fill>
    </dxf>
    <dxf>
      <fill>
        <patternFill>
          <bgColor indexed="42"/>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42"/>
        </patternFill>
      </fill>
    </dxf>
    <dxf>
      <fill>
        <patternFill>
          <bgColor indexed="11"/>
        </patternFill>
      </fill>
    </dxf>
    <dxf>
      <fill>
        <patternFill>
          <bgColor indexed="10"/>
        </patternFill>
      </fill>
    </dxf>
    <dxf>
      <fill>
        <patternFill>
          <bgColor indexed="10"/>
        </patternFill>
      </fill>
    </dxf>
    <dxf>
      <font>
        <condense val="0"/>
        <extend val="0"/>
        <color auto="1"/>
      </font>
      <fill>
        <patternFill>
          <bgColor indexed="11"/>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indexed="42"/>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42"/>
        </patternFill>
      </fill>
    </dxf>
    <dxf>
      <fill>
        <patternFill>
          <bgColor indexed="11"/>
        </patternFill>
      </fill>
    </dxf>
    <dxf>
      <fill>
        <patternFill>
          <bgColor indexed="10"/>
        </patternFill>
      </fill>
    </dxf>
    <dxf>
      <fill>
        <patternFill>
          <bgColor indexed="42"/>
        </patternFill>
      </fill>
    </dxf>
    <dxf>
      <fill>
        <patternFill>
          <bgColor indexed="11"/>
        </patternFill>
      </fill>
    </dxf>
    <dxf>
      <fill>
        <patternFill>
          <bgColor indexed="10"/>
        </patternFill>
      </fill>
    </dxf>
    <dxf>
      <fill>
        <patternFill>
          <bgColor indexed="10"/>
        </patternFill>
      </fill>
    </dxf>
    <dxf>
      <font>
        <condense val="0"/>
        <extend val="0"/>
        <color auto="1"/>
      </font>
      <fill>
        <patternFill>
          <bgColor indexed="11"/>
        </patternFill>
      </fill>
    </dxf>
    <dxf>
      <fill>
        <patternFill>
          <bgColor rgb="FF66FF99"/>
        </patternFill>
      </fill>
    </dxf>
    <dxf>
      <fill>
        <patternFill>
          <bgColor indexed="42"/>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42"/>
        </patternFill>
      </fill>
    </dxf>
    <dxf>
      <fill>
        <patternFill>
          <bgColor indexed="11"/>
        </patternFill>
      </fill>
    </dxf>
    <dxf>
      <fill>
        <patternFill>
          <bgColor indexed="10"/>
        </patternFill>
      </fill>
    </dxf>
    <dxf>
      <fill>
        <patternFill>
          <bgColor indexed="42"/>
        </patternFill>
      </fill>
    </dxf>
    <dxf>
      <fill>
        <patternFill>
          <bgColor indexed="11"/>
        </patternFill>
      </fill>
    </dxf>
    <dxf>
      <fill>
        <patternFill>
          <bgColor indexed="10"/>
        </patternFill>
      </fill>
    </dxf>
    <dxf>
      <fill>
        <patternFill>
          <bgColor indexed="10"/>
        </patternFill>
      </fill>
    </dxf>
    <dxf>
      <font>
        <condense val="0"/>
        <extend val="0"/>
        <color auto="1"/>
      </font>
      <fill>
        <patternFill>
          <bgColor indexed="11"/>
        </patternFill>
      </fill>
    </dxf>
    <dxf>
      <fill>
        <patternFill>
          <bgColor rgb="FF66FF99"/>
        </patternFill>
      </fill>
    </dxf>
    <dxf>
      <fill>
        <patternFill>
          <bgColor indexed="42"/>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42"/>
        </patternFill>
      </fill>
    </dxf>
    <dxf>
      <fill>
        <patternFill>
          <bgColor indexed="11"/>
        </patternFill>
      </fill>
    </dxf>
    <dxf>
      <fill>
        <patternFill>
          <bgColor indexed="10"/>
        </patternFill>
      </fill>
    </dxf>
    <dxf>
      <fill>
        <patternFill>
          <bgColor indexed="42"/>
        </patternFill>
      </fill>
    </dxf>
    <dxf>
      <fill>
        <patternFill>
          <bgColor indexed="11"/>
        </patternFill>
      </fill>
    </dxf>
    <dxf>
      <fill>
        <patternFill>
          <bgColor indexed="10"/>
        </patternFill>
      </fill>
    </dxf>
    <dxf>
      <fill>
        <patternFill>
          <bgColor indexed="10"/>
        </patternFill>
      </fill>
    </dxf>
    <dxf>
      <font>
        <condense val="0"/>
        <extend val="0"/>
        <color auto="1"/>
      </font>
      <fill>
        <patternFill>
          <bgColor indexed="11"/>
        </patternFill>
      </fill>
    </dxf>
    <dxf>
      <fill>
        <patternFill>
          <bgColor indexed="10"/>
        </patternFill>
      </fill>
    </dxf>
    <dxf>
      <fill>
        <patternFill>
          <bgColor indexed="11"/>
        </patternFill>
      </fill>
    </dxf>
    <dxf>
      <fill>
        <patternFill>
          <bgColor indexed="10"/>
        </patternFill>
      </fill>
    </dxf>
    <dxf>
      <font>
        <condense val="0"/>
        <extend val="0"/>
        <color auto="1"/>
      </font>
      <fill>
        <patternFill>
          <bgColor indexed="11"/>
        </patternFill>
      </fill>
    </dxf>
    <dxf>
      <fill>
        <patternFill>
          <bgColor rgb="FF66FF99"/>
        </patternFill>
      </fill>
    </dxf>
    <dxf>
      <fill>
        <patternFill>
          <bgColor indexed="42"/>
        </patternFill>
      </fill>
    </dxf>
    <dxf>
      <fill>
        <patternFill>
          <bgColor indexed="11"/>
        </patternFill>
      </fill>
    </dxf>
    <dxf>
      <fill>
        <patternFill>
          <bgColor indexed="10"/>
        </patternFill>
      </fill>
    </dxf>
    <dxf>
      <fill>
        <patternFill>
          <bgColor indexed="42"/>
        </patternFill>
      </fill>
    </dxf>
    <dxf>
      <fill>
        <patternFill>
          <bgColor indexed="11"/>
        </patternFill>
      </fill>
    </dxf>
    <dxf>
      <fill>
        <patternFill>
          <bgColor indexed="10"/>
        </patternFill>
      </fill>
    </dxf>
    <dxf>
      <fill>
        <patternFill>
          <bgColor indexed="42"/>
        </patternFill>
      </fill>
    </dxf>
    <dxf>
      <fill>
        <patternFill>
          <bgColor indexed="11"/>
        </patternFill>
      </fill>
    </dxf>
    <dxf>
      <fill>
        <patternFill>
          <bgColor indexed="10"/>
        </patternFill>
      </fill>
    </dxf>
    <dxf>
      <fill>
        <patternFill>
          <bgColor rgb="FF66FF99"/>
        </patternFill>
      </fill>
    </dxf>
    <dxf>
      <fill>
        <patternFill>
          <bgColor indexed="42"/>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42"/>
        </patternFill>
      </fill>
    </dxf>
    <dxf>
      <fill>
        <patternFill>
          <bgColor indexed="11"/>
        </patternFill>
      </fill>
    </dxf>
    <dxf>
      <fill>
        <patternFill>
          <bgColor indexed="10"/>
        </patternFill>
      </fill>
    </dxf>
    <dxf>
      <fill>
        <patternFill>
          <bgColor indexed="42"/>
        </patternFill>
      </fill>
    </dxf>
    <dxf>
      <fill>
        <patternFill>
          <bgColor indexed="11"/>
        </patternFill>
      </fill>
    </dxf>
    <dxf>
      <fill>
        <patternFill>
          <bgColor indexed="10"/>
        </patternFill>
      </fill>
    </dxf>
    <dxf>
      <fill>
        <patternFill>
          <bgColor indexed="10"/>
        </patternFill>
      </fill>
    </dxf>
    <dxf>
      <font>
        <condense val="0"/>
        <extend val="0"/>
        <color auto="1"/>
      </font>
      <fill>
        <patternFill>
          <bgColor indexed="11"/>
        </patternFill>
      </fill>
    </dxf>
    <dxf>
      <fill>
        <patternFill>
          <bgColor indexed="42"/>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42"/>
        </patternFill>
      </fill>
    </dxf>
    <dxf>
      <fill>
        <patternFill>
          <bgColor indexed="11"/>
        </patternFill>
      </fill>
    </dxf>
    <dxf>
      <fill>
        <patternFill>
          <bgColor indexed="10"/>
        </patternFill>
      </fill>
    </dxf>
    <dxf>
      <fill>
        <patternFill>
          <bgColor indexed="42"/>
        </patternFill>
      </fill>
    </dxf>
    <dxf>
      <fill>
        <patternFill>
          <bgColor indexed="11"/>
        </patternFill>
      </fill>
    </dxf>
    <dxf>
      <fill>
        <patternFill>
          <bgColor indexed="10"/>
        </patternFill>
      </fill>
    </dxf>
    <dxf>
      <fill>
        <patternFill>
          <bgColor indexed="10"/>
        </patternFill>
      </fill>
    </dxf>
    <dxf>
      <font>
        <condense val="0"/>
        <extend val="0"/>
        <color auto="1"/>
      </font>
      <fill>
        <patternFill>
          <bgColor indexed="11"/>
        </patternFill>
      </fill>
    </dxf>
    <dxf>
      <fill>
        <patternFill>
          <bgColor indexed="42"/>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42"/>
        </patternFill>
      </fill>
    </dxf>
    <dxf>
      <fill>
        <patternFill>
          <bgColor indexed="11"/>
        </patternFill>
      </fill>
    </dxf>
    <dxf>
      <fill>
        <patternFill>
          <bgColor indexed="10"/>
        </patternFill>
      </fill>
    </dxf>
    <dxf>
      <fill>
        <patternFill>
          <bgColor indexed="42"/>
        </patternFill>
      </fill>
    </dxf>
    <dxf>
      <fill>
        <patternFill>
          <bgColor indexed="11"/>
        </patternFill>
      </fill>
    </dxf>
    <dxf>
      <fill>
        <patternFill>
          <bgColor indexed="10"/>
        </patternFill>
      </fill>
    </dxf>
    <dxf>
      <fill>
        <patternFill>
          <bgColor indexed="10"/>
        </patternFill>
      </fill>
    </dxf>
    <dxf>
      <font>
        <condense val="0"/>
        <extend val="0"/>
        <color auto="1"/>
      </font>
      <fill>
        <patternFill>
          <bgColor indexed="11"/>
        </patternFill>
      </fill>
    </dxf>
    <dxf>
      <fill>
        <patternFill>
          <bgColor indexed="42"/>
        </patternFill>
      </fill>
    </dxf>
    <dxf>
      <fill>
        <patternFill>
          <bgColor indexed="11"/>
        </patternFill>
      </fill>
    </dxf>
    <dxf>
      <fill>
        <patternFill>
          <bgColor indexed="10"/>
        </patternFill>
      </fill>
    </dxf>
    <dxf>
      <fill>
        <patternFill>
          <bgColor indexed="42"/>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42"/>
        </patternFill>
      </fill>
    </dxf>
    <dxf>
      <fill>
        <patternFill>
          <bgColor indexed="11"/>
        </patternFill>
      </fill>
    </dxf>
    <dxf>
      <fill>
        <patternFill>
          <bgColor indexed="10"/>
        </patternFill>
      </fill>
    </dxf>
    <dxf>
      <fill>
        <patternFill>
          <bgColor indexed="10"/>
        </patternFill>
      </fill>
    </dxf>
    <dxf>
      <font>
        <condense val="0"/>
        <extend val="0"/>
        <color auto="1"/>
      </font>
      <fill>
        <patternFill>
          <bgColor indexed="11"/>
        </patternFill>
      </fill>
    </dxf>
    <dxf>
      <fill>
        <patternFill>
          <bgColor indexed="42"/>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10"/>
        </patternFill>
      </fill>
    </dxf>
    <dxf>
      <font>
        <condense val="0"/>
        <extend val="0"/>
        <color auto="1"/>
      </font>
      <fill>
        <patternFill>
          <bgColor indexed="11"/>
        </patternFill>
      </fill>
    </dxf>
    <dxf>
      <fill>
        <patternFill>
          <bgColor indexed="10"/>
        </patternFill>
      </fill>
    </dxf>
    <dxf>
      <fill>
        <patternFill>
          <bgColor indexed="42"/>
        </patternFill>
      </fill>
    </dxf>
    <dxf>
      <fill>
        <patternFill>
          <bgColor indexed="11"/>
        </patternFill>
      </fill>
    </dxf>
    <dxf>
      <fill>
        <patternFill>
          <bgColor indexed="42"/>
        </patternFill>
      </fill>
    </dxf>
    <dxf>
      <fill>
        <patternFill>
          <bgColor indexed="11"/>
        </patternFill>
      </fill>
    </dxf>
    <dxf>
      <fill>
        <patternFill>
          <bgColor indexed="10"/>
        </patternFill>
      </fill>
    </dxf>
    <dxf>
      <fill>
        <patternFill>
          <bgColor indexed="10"/>
        </patternFill>
      </fill>
    </dxf>
    <dxf>
      <fill>
        <patternFill>
          <bgColor indexed="11"/>
        </patternFill>
      </fill>
    </dxf>
    <dxf>
      <fill>
        <patternFill>
          <bgColor indexed="42"/>
        </patternFill>
      </fill>
    </dxf>
    <dxf>
      <fill>
        <patternFill>
          <bgColor indexed="11"/>
        </patternFill>
      </fill>
    </dxf>
    <dxf>
      <fill>
        <patternFill>
          <bgColor indexed="10"/>
        </patternFill>
      </fill>
    </dxf>
    <dxf>
      <fill>
        <patternFill>
          <bgColor indexed="10"/>
        </patternFill>
      </fill>
    </dxf>
    <dxf>
      <font>
        <condense val="0"/>
        <extend val="0"/>
        <color auto="1"/>
      </font>
      <fill>
        <patternFill>
          <bgColor indexed="11"/>
        </patternFill>
      </fill>
    </dxf>
    <dxf>
      <font>
        <condense val="0"/>
        <extend val="0"/>
        <color indexed="17"/>
      </font>
      <fill>
        <patternFill>
          <bgColor indexed="42"/>
        </patternFill>
      </fill>
    </dxf>
    <dxf>
      <font>
        <color auto="1"/>
      </font>
      <fill>
        <patternFill>
          <bgColor indexed="27"/>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9999"/>
      <rgbColor rgb="0066FF99"/>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9900"/>
      <color rgb="FFFF00FF"/>
      <color rgb="FF00FF00"/>
      <color rgb="FFFFD9D9"/>
      <color rgb="FFFFFF99"/>
      <color rgb="FFFFABAB"/>
      <color rgb="FF0000FF"/>
      <color rgb="FFFF9998"/>
      <color rgb="FF66FF99"/>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38100</xdr:colOff>
      <xdr:row>1</xdr:row>
      <xdr:rowOff>0</xdr:rowOff>
    </xdr:from>
    <xdr:to>
      <xdr:col>6</xdr:col>
      <xdr:colOff>2019300</xdr:colOff>
      <xdr:row>4</xdr:row>
      <xdr:rowOff>60325</xdr:rowOff>
    </xdr:to>
    <xdr:grpSp>
      <xdr:nvGrpSpPr>
        <xdr:cNvPr id="2" name="Gruppo 1"/>
        <xdr:cNvGrpSpPr/>
      </xdr:nvGrpSpPr>
      <xdr:grpSpPr>
        <a:xfrm>
          <a:off x="205740" y="167640"/>
          <a:ext cx="10126980" cy="1439545"/>
          <a:chOff x="0" y="-1"/>
          <a:chExt cx="7315200" cy="1216153"/>
        </a:xfrm>
      </xdr:grpSpPr>
      <xdr:sp macro="" textlink="">
        <xdr:nvSpPr>
          <xdr:cNvPr id="3" name="Rettangolo 51"/>
          <xdr:cNvSpPr/>
        </xdr:nvSpPr>
        <xdr:spPr>
          <a:xfrm>
            <a:off x="0" y="-1"/>
            <a:ext cx="7315200" cy="1130373"/>
          </a:xfrm>
          <a:custGeom>
            <a:avLst/>
            <a:gdLst>
              <a:gd name="connsiteX0" fmla="*/ 0 w 7312660"/>
              <a:gd name="connsiteY0" fmla="*/ 0 h 1215390"/>
              <a:gd name="connsiteX1" fmla="*/ 7312660 w 7312660"/>
              <a:gd name="connsiteY1" fmla="*/ 0 h 1215390"/>
              <a:gd name="connsiteX2" fmla="*/ 7312660 w 7312660"/>
              <a:gd name="connsiteY2" fmla="*/ 1215390 h 1215390"/>
              <a:gd name="connsiteX3" fmla="*/ 0 w 7312660"/>
              <a:gd name="connsiteY3" fmla="*/ 1215390 h 1215390"/>
              <a:gd name="connsiteX4" fmla="*/ 0 w 7312660"/>
              <a:gd name="connsiteY4" fmla="*/ 0 h 1215390"/>
              <a:gd name="connsiteX0" fmla="*/ 0 w 7312660"/>
              <a:gd name="connsiteY0" fmla="*/ 0 h 1215390"/>
              <a:gd name="connsiteX1" fmla="*/ 7312660 w 7312660"/>
              <a:gd name="connsiteY1" fmla="*/ 0 h 1215390"/>
              <a:gd name="connsiteX2" fmla="*/ 7312660 w 7312660"/>
              <a:gd name="connsiteY2" fmla="*/ 1215390 h 1215390"/>
              <a:gd name="connsiteX3" fmla="*/ 3667125 w 7312660"/>
              <a:gd name="connsiteY3" fmla="*/ 1209675 h 1215390"/>
              <a:gd name="connsiteX4" fmla="*/ 0 w 7312660"/>
              <a:gd name="connsiteY4" fmla="*/ 1215390 h 1215390"/>
              <a:gd name="connsiteX5" fmla="*/ 0 w 7312660"/>
              <a:gd name="connsiteY5" fmla="*/ 0 h 1215390"/>
              <a:gd name="connsiteX0" fmla="*/ 0 w 7312660"/>
              <a:gd name="connsiteY0" fmla="*/ 0 h 1215390"/>
              <a:gd name="connsiteX1" fmla="*/ 7312660 w 7312660"/>
              <a:gd name="connsiteY1" fmla="*/ 0 h 1215390"/>
              <a:gd name="connsiteX2" fmla="*/ 7312660 w 7312660"/>
              <a:gd name="connsiteY2" fmla="*/ 1215390 h 1215390"/>
              <a:gd name="connsiteX3" fmla="*/ 3619500 w 7312660"/>
              <a:gd name="connsiteY3" fmla="*/ 733425 h 1215390"/>
              <a:gd name="connsiteX4" fmla="*/ 0 w 7312660"/>
              <a:gd name="connsiteY4" fmla="*/ 1215390 h 1215390"/>
              <a:gd name="connsiteX5" fmla="*/ 0 w 7312660"/>
              <a:gd name="connsiteY5" fmla="*/ 0 h 1215390"/>
              <a:gd name="connsiteX0" fmla="*/ 0 w 7312660"/>
              <a:gd name="connsiteY0" fmla="*/ 0 h 1215390"/>
              <a:gd name="connsiteX1" fmla="*/ 7312660 w 7312660"/>
              <a:gd name="connsiteY1" fmla="*/ 0 h 1215390"/>
              <a:gd name="connsiteX2" fmla="*/ 7312660 w 7312660"/>
              <a:gd name="connsiteY2" fmla="*/ 1129665 h 1215390"/>
              <a:gd name="connsiteX3" fmla="*/ 3619500 w 7312660"/>
              <a:gd name="connsiteY3" fmla="*/ 733425 h 1215390"/>
              <a:gd name="connsiteX4" fmla="*/ 0 w 7312660"/>
              <a:gd name="connsiteY4" fmla="*/ 1215390 h 1215390"/>
              <a:gd name="connsiteX5" fmla="*/ 0 w 7312660"/>
              <a:gd name="connsiteY5" fmla="*/ 0 h 1215390"/>
              <a:gd name="connsiteX0" fmla="*/ 9525 w 7322185"/>
              <a:gd name="connsiteY0" fmla="*/ 0 h 1129665"/>
              <a:gd name="connsiteX1" fmla="*/ 7322185 w 7322185"/>
              <a:gd name="connsiteY1" fmla="*/ 0 h 1129665"/>
              <a:gd name="connsiteX2" fmla="*/ 7322185 w 7322185"/>
              <a:gd name="connsiteY2" fmla="*/ 1129665 h 1129665"/>
              <a:gd name="connsiteX3" fmla="*/ 3629025 w 7322185"/>
              <a:gd name="connsiteY3" fmla="*/ 733425 h 1129665"/>
              <a:gd name="connsiteX4" fmla="*/ 0 w 7322185"/>
              <a:gd name="connsiteY4" fmla="*/ 1091565 h 1129665"/>
              <a:gd name="connsiteX5" fmla="*/ 9525 w 7322185"/>
              <a:gd name="connsiteY5" fmla="*/ 0 h 1129665"/>
              <a:gd name="connsiteX0" fmla="*/ 0 w 7312660"/>
              <a:gd name="connsiteY0" fmla="*/ 0 h 1129665"/>
              <a:gd name="connsiteX1" fmla="*/ 7312660 w 7312660"/>
              <a:gd name="connsiteY1" fmla="*/ 0 h 1129665"/>
              <a:gd name="connsiteX2" fmla="*/ 7312660 w 7312660"/>
              <a:gd name="connsiteY2" fmla="*/ 1129665 h 1129665"/>
              <a:gd name="connsiteX3" fmla="*/ 3619500 w 7312660"/>
              <a:gd name="connsiteY3" fmla="*/ 733425 h 1129665"/>
              <a:gd name="connsiteX4" fmla="*/ 0 w 7312660"/>
              <a:gd name="connsiteY4" fmla="*/ 1091565 h 1129665"/>
              <a:gd name="connsiteX5" fmla="*/ 0 w 7312660"/>
              <a:gd name="connsiteY5" fmla="*/ 0 h 11296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312660" h="1129665">
                <a:moveTo>
                  <a:pt x="0" y="0"/>
                </a:moveTo>
                <a:lnTo>
                  <a:pt x="7312660" y="0"/>
                </a:lnTo>
                <a:lnTo>
                  <a:pt x="7312660" y="1129665"/>
                </a:lnTo>
                <a:lnTo>
                  <a:pt x="3619500" y="733425"/>
                </a:lnTo>
                <a:lnTo>
                  <a:pt x="0" y="1091565"/>
                </a:lnTo>
                <a:lnTo>
                  <a:pt x="0" y="0"/>
                </a:lnTo>
                <a:close/>
              </a:path>
            </a:pathLst>
          </a:custGeom>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CH"/>
          </a:p>
        </xdr:txBody>
      </xdr:sp>
      <xdr:sp macro="" textlink="">
        <xdr:nvSpPr>
          <xdr:cNvPr id="4" name="Rettangolo 3"/>
          <xdr:cNvSpPr/>
        </xdr:nvSpPr>
        <xdr:spPr>
          <a:xfrm>
            <a:off x="0" y="0"/>
            <a:ext cx="7315200" cy="1216152"/>
          </a:xfrm>
          <a:prstGeom prst="rect">
            <a:avLst/>
          </a:prstGeom>
          <a:blipFill>
            <a:blip xmlns:r="http://schemas.openxmlformats.org/officeDocument/2006/relationships" r:embed="rId1"/>
            <a:stretch>
              <a:fillRect r="-7574"/>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it-CH"/>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2798618</xdr:colOff>
      <xdr:row>32</xdr:row>
      <xdr:rowOff>76200</xdr:rowOff>
    </xdr:from>
    <xdr:to>
      <xdr:col>2</xdr:col>
      <xdr:colOff>6426200</xdr:colOff>
      <xdr:row>90</xdr:row>
      <xdr:rowOff>2921000</xdr:rowOff>
    </xdr:to>
    <xdr:grpSp>
      <xdr:nvGrpSpPr>
        <xdr:cNvPr id="23" name="Gruppo 22"/>
        <xdr:cNvGrpSpPr/>
      </xdr:nvGrpSpPr>
      <xdr:grpSpPr>
        <a:xfrm>
          <a:off x="3439968" y="10375900"/>
          <a:ext cx="3627582" cy="12890500"/>
          <a:chOff x="4353100" y="-2211750"/>
          <a:chExt cx="3485800" cy="12229890"/>
        </a:xfrm>
      </xdr:grpSpPr>
      <xdr:sp macro="" textlink="">
        <xdr:nvSpPr>
          <xdr:cNvPr id="45" name="Rechteck 62">
            <a:extLst>
              <a:ext uri="{FF2B5EF4-FFF2-40B4-BE49-F238E27FC236}">
                <a16:creationId xmlns:a16="http://schemas.microsoft.com/office/drawing/2014/main" id="{00000000-0008-0000-0200-00003F000000}"/>
              </a:ext>
            </a:extLst>
          </xdr:cNvPr>
          <xdr:cNvSpPr/>
        </xdr:nvSpPr>
        <xdr:spPr>
          <a:xfrm>
            <a:off x="4353100" y="2226821"/>
            <a:ext cx="3485800" cy="1890964"/>
          </a:xfrm>
          <a:prstGeom prst="rect">
            <a:avLst/>
          </a:prstGeom>
          <a:solidFill>
            <a:schemeClr val="bg1">
              <a:lumMod val="85000"/>
            </a:schemeClr>
          </a:solidFill>
          <a:ln w="3175"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it-CH"/>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1200"/>
              </a:lnSpc>
              <a:spcAft>
                <a:spcPts val="0"/>
              </a:spcAft>
            </a:pPr>
            <a:r>
              <a:rPr lang="it-CH" sz="800" baseline="0">
                <a:solidFill>
                  <a:srgbClr val="000000"/>
                </a:solidFill>
                <a:effectLst/>
                <a:latin typeface="Arial" panose="020B0604020202020204" pitchFamily="34" charset="0"/>
                <a:ea typeface="Times New Roman"/>
                <a:cs typeface="Arial" panose="020B0604020202020204" pitchFamily="34" charset="0"/>
              </a:rPr>
              <a:t>     R</a:t>
            </a:r>
            <a:r>
              <a:rPr lang="it-CH" sz="800">
                <a:solidFill>
                  <a:srgbClr val="000000"/>
                </a:solidFill>
                <a:latin typeface="Arial" panose="020B0604020202020204" pitchFamily="34" charset="0"/>
                <a:ea typeface="Times New Roman"/>
                <a:cs typeface="Arial" panose="020B0604020202020204" pitchFamily="34" charset="0"/>
              </a:rPr>
              <a:t>equisiti specifici riferiti ai gruppi di prestazioni</a:t>
            </a:r>
            <a:r>
              <a:rPr lang="it-CH" sz="800">
                <a:solidFill>
                  <a:srgbClr val="000000"/>
                </a:solidFill>
                <a:effectLst/>
                <a:latin typeface="Arial" panose="020B0604020202020204" pitchFamily="34" charset="0"/>
                <a:ea typeface="Times New Roman"/>
                <a:cs typeface="Arial" panose="020B0604020202020204" pitchFamily="34" charset="0"/>
              </a:rPr>
              <a:t>:</a:t>
            </a:r>
          </a:p>
          <a:p>
            <a:pPr>
              <a:lnSpc>
                <a:spcPts val="1200"/>
              </a:lnSpc>
              <a:spcAft>
                <a:spcPts val="0"/>
              </a:spcAft>
            </a:pPr>
            <a:r>
              <a:rPr lang="it-CH" sz="800" baseline="0">
                <a:solidFill>
                  <a:srgbClr val="000000"/>
                </a:solidFill>
                <a:effectLst/>
                <a:latin typeface="Arial" panose="020B0604020202020204" pitchFamily="34" charset="0"/>
                <a:ea typeface="Times New Roman"/>
                <a:cs typeface="Arial" panose="020B0604020202020204" pitchFamily="34" charset="0"/>
              </a:rPr>
              <a:t>     </a:t>
            </a:r>
            <a:r>
              <a:rPr lang="it-CH" sz="800">
                <a:solidFill>
                  <a:srgbClr val="000000"/>
                </a:solidFill>
                <a:effectLst/>
                <a:latin typeface="Arial" panose="020B0604020202020204" pitchFamily="34" charset="0"/>
                <a:ea typeface="Times New Roman"/>
                <a:cs typeface="Arial" panose="020B0604020202020204" pitchFamily="34" charset="0"/>
              </a:rPr>
              <a:t>3.3 </a:t>
            </a:r>
            <a:r>
              <a:rPr lang="it-CH" sz="800">
                <a:solidFill>
                  <a:srgbClr val="000000"/>
                </a:solidFill>
                <a:latin typeface="Arial" panose="020B0604020202020204" pitchFamily="34" charset="0"/>
                <a:ea typeface="Times New Roman"/>
                <a:cs typeface="Arial" panose="020B0604020202020204" pitchFamily="34" charset="0"/>
              </a:rPr>
              <a:t>Medico specialista</a:t>
            </a:r>
            <a:endParaRPr lang="it-CH" sz="800">
              <a:effectLst/>
              <a:latin typeface="Arial" panose="020B0604020202020204" pitchFamily="34" charset="0"/>
              <a:ea typeface="Times New Roman"/>
              <a:cs typeface="Arial" panose="020B0604020202020204" pitchFamily="34" charset="0"/>
            </a:endParaRPr>
          </a:p>
          <a:p>
            <a:pPr>
              <a:lnSpc>
                <a:spcPts val="1200"/>
              </a:lnSpc>
              <a:spcAft>
                <a:spcPts val="0"/>
              </a:spcAft>
            </a:pPr>
            <a:r>
              <a:rPr lang="it-CH" sz="800">
                <a:solidFill>
                  <a:srgbClr val="000000"/>
                </a:solidFill>
                <a:effectLst/>
                <a:latin typeface="Arial" panose="020B0604020202020204" pitchFamily="34" charset="0"/>
                <a:ea typeface="Times New Roman"/>
                <a:cs typeface="Arial" panose="020B0604020202020204" pitchFamily="34" charset="0"/>
              </a:rPr>
              <a:t>     3.4 </a:t>
            </a:r>
            <a:r>
              <a:rPr lang="it-CH" sz="800">
                <a:solidFill>
                  <a:srgbClr val="000000"/>
                </a:solidFill>
                <a:latin typeface="Arial" panose="020B0604020202020204" pitchFamily="34" charset="0"/>
                <a:ea typeface="Times New Roman"/>
                <a:cs typeface="Arial" panose="020B0604020202020204" pitchFamily="34" charset="0"/>
              </a:rPr>
              <a:t>Pronto soccorso</a:t>
            </a:r>
            <a:endParaRPr lang="it-CH" sz="800">
              <a:effectLst/>
              <a:latin typeface="Arial" panose="020B0604020202020204" pitchFamily="34" charset="0"/>
              <a:ea typeface="Times New Roman"/>
              <a:cs typeface="Arial" panose="020B0604020202020204" pitchFamily="34" charset="0"/>
            </a:endParaRPr>
          </a:p>
          <a:p>
            <a:pPr>
              <a:lnSpc>
                <a:spcPts val="1200"/>
              </a:lnSpc>
              <a:spcAft>
                <a:spcPts val="0"/>
              </a:spcAft>
            </a:pPr>
            <a:r>
              <a:rPr lang="it-CH" sz="800">
                <a:solidFill>
                  <a:srgbClr val="000000"/>
                </a:solidFill>
                <a:effectLst/>
                <a:latin typeface="Arial" panose="020B0604020202020204" pitchFamily="34" charset="0"/>
                <a:ea typeface="Times New Roman"/>
                <a:cs typeface="Arial" panose="020B0604020202020204" pitchFamily="34" charset="0"/>
              </a:rPr>
              <a:t>     3.5 </a:t>
            </a:r>
            <a:r>
              <a:rPr lang="it-CH" sz="800">
                <a:solidFill>
                  <a:srgbClr val="000000"/>
                </a:solidFill>
                <a:latin typeface="Arial" panose="020B0604020202020204" pitchFamily="34" charset="0"/>
                <a:ea typeface="Times New Roman"/>
                <a:cs typeface="Arial" panose="020B0604020202020204" pitchFamily="34" charset="0"/>
              </a:rPr>
              <a:t>Medicina intensiva</a:t>
            </a:r>
            <a:endParaRPr lang="it-CH" sz="800">
              <a:effectLst/>
              <a:latin typeface="Arial" panose="020B0604020202020204" pitchFamily="34" charset="0"/>
              <a:ea typeface="Times New Roman"/>
              <a:cs typeface="Arial" panose="020B0604020202020204" pitchFamily="34" charset="0"/>
            </a:endParaRPr>
          </a:p>
          <a:p>
            <a:pPr>
              <a:lnSpc>
                <a:spcPts val="1200"/>
              </a:lnSpc>
              <a:spcAft>
                <a:spcPts val="0"/>
              </a:spcAft>
            </a:pPr>
            <a:r>
              <a:rPr lang="it-CH" sz="800">
                <a:solidFill>
                  <a:srgbClr val="000000"/>
                </a:solidFill>
                <a:effectLst/>
                <a:latin typeface="Arial" panose="020B0604020202020204" pitchFamily="34" charset="0"/>
                <a:ea typeface="Times New Roman"/>
                <a:cs typeface="Arial" panose="020B0604020202020204" pitchFamily="34" charset="0"/>
              </a:rPr>
              <a:t>     3.6</a:t>
            </a:r>
            <a:r>
              <a:rPr lang="it-CH" sz="800" baseline="0">
                <a:solidFill>
                  <a:srgbClr val="000000"/>
                </a:solidFill>
                <a:effectLst/>
                <a:latin typeface="Arial" panose="020B0604020202020204" pitchFamily="34" charset="0"/>
                <a:ea typeface="Times New Roman"/>
                <a:cs typeface="Arial" panose="020B0604020202020204" pitchFamily="34" charset="0"/>
              </a:rPr>
              <a:t> </a:t>
            </a:r>
            <a:r>
              <a:rPr lang="it-CH" sz="800">
                <a:solidFill>
                  <a:sysClr val="windowText" lastClr="000000"/>
                </a:solidFill>
                <a:latin typeface="Arial" panose="020B0604020202020204" pitchFamily="34" charset="0"/>
                <a:ea typeface="Times New Roman"/>
                <a:cs typeface="Arial" panose="020B0604020202020204" pitchFamily="34" charset="0"/>
              </a:rPr>
              <a:t>Collegamenti</a:t>
            </a:r>
            <a:endParaRPr lang="it-CH" sz="800">
              <a:solidFill>
                <a:sysClr val="windowText" lastClr="000000"/>
              </a:solidFill>
              <a:effectLst/>
              <a:latin typeface="Arial" panose="020B0604020202020204" pitchFamily="34" charset="0"/>
              <a:ea typeface="Times New Roman"/>
              <a:cs typeface="Arial" panose="020B0604020202020204" pitchFamily="34" charset="0"/>
            </a:endParaRPr>
          </a:p>
          <a:p>
            <a:pPr>
              <a:lnSpc>
                <a:spcPts val="1200"/>
              </a:lnSpc>
              <a:spcAft>
                <a:spcPts val="0"/>
              </a:spcAft>
            </a:pPr>
            <a:r>
              <a:rPr lang="it-CH" sz="800">
                <a:solidFill>
                  <a:srgbClr val="000000"/>
                </a:solidFill>
                <a:effectLst/>
                <a:latin typeface="Arial" panose="020B0604020202020204" pitchFamily="34" charset="0"/>
                <a:ea typeface="Times New Roman"/>
                <a:cs typeface="Arial" panose="020B0604020202020204" pitchFamily="34" charset="0"/>
              </a:rPr>
              <a:t>     3.7 Tumorboards</a:t>
            </a:r>
            <a:endParaRPr lang="it-CH" sz="800">
              <a:effectLst/>
              <a:latin typeface="Arial" panose="020B0604020202020204" pitchFamily="34" charset="0"/>
              <a:ea typeface="Times New Roman"/>
              <a:cs typeface="Arial" panose="020B0604020202020204" pitchFamily="34" charset="0"/>
            </a:endParaRPr>
          </a:p>
          <a:p>
            <a:pPr>
              <a:lnSpc>
                <a:spcPts val="1200"/>
              </a:lnSpc>
              <a:spcAft>
                <a:spcPts val="600"/>
              </a:spcAft>
            </a:pPr>
            <a:r>
              <a:rPr lang="it-CH" sz="800">
                <a:solidFill>
                  <a:srgbClr val="000000"/>
                </a:solidFill>
                <a:effectLst/>
                <a:latin typeface="Arial" panose="020B0604020202020204" pitchFamily="34" charset="0"/>
                <a:ea typeface="Times New Roman"/>
                <a:cs typeface="Arial" panose="020B0604020202020204" pitchFamily="34" charset="0"/>
              </a:rPr>
              <a:t>     3.8 </a:t>
            </a:r>
            <a:r>
              <a:rPr lang="it-CH" sz="800">
                <a:solidFill>
                  <a:srgbClr val="000000"/>
                </a:solidFill>
                <a:latin typeface="Arial" panose="020B0604020202020204" pitchFamily="34" charset="0"/>
                <a:ea typeface="Times New Roman"/>
                <a:cs typeface="Arial" panose="020B0604020202020204" pitchFamily="34" charset="0"/>
              </a:rPr>
              <a:t>Altri requisiti</a:t>
            </a:r>
            <a:endParaRPr lang="it-CH" sz="800">
              <a:effectLst/>
              <a:latin typeface="Arial" panose="020B0604020202020204" pitchFamily="34" charset="0"/>
              <a:ea typeface="Times New Roman"/>
              <a:cs typeface="Arial" panose="020B0604020202020204" pitchFamily="34" charset="0"/>
            </a:endParaRPr>
          </a:p>
          <a:p>
            <a:pPr>
              <a:lnSpc>
                <a:spcPts val="1200"/>
              </a:lnSpc>
              <a:spcAft>
                <a:spcPts val="0"/>
              </a:spcAft>
            </a:pPr>
            <a:r>
              <a:rPr lang="it-CH" sz="800" i="1">
                <a:solidFill>
                  <a:srgbClr val="000000"/>
                </a:solidFill>
                <a:effectLst/>
                <a:latin typeface="Arial" panose="020B0604020202020204" pitchFamily="34" charset="0"/>
                <a:ea typeface="Times New Roman"/>
                <a:cs typeface="Arial" panose="020B0604020202020204" pitchFamily="34" charset="0"/>
              </a:rPr>
              <a:t>     I dati inseriti nei FL 3.3 – 3.8 sono automaticamente ripresi</a:t>
            </a:r>
            <a:r>
              <a:rPr lang="it-CH" sz="800" i="1" baseline="0">
                <a:solidFill>
                  <a:srgbClr val="000000"/>
                </a:solidFill>
                <a:effectLst/>
                <a:latin typeface="Arial" panose="020B0604020202020204" pitchFamily="34" charset="0"/>
                <a:ea typeface="Times New Roman"/>
                <a:cs typeface="Arial" panose="020B0604020202020204" pitchFamily="34" charset="0"/>
              </a:rPr>
              <a:t> </a:t>
            </a:r>
            <a:r>
              <a:rPr lang="it-CH" sz="800" i="1">
                <a:solidFill>
                  <a:srgbClr val="000000"/>
                </a:solidFill>
                <a:latin typeface="Arial" panose="020B0604020202020204" pitchFamily="34" charset="0"/>
                <a:ea typeface="Times New Roman"/>
                <a:cs typeface="Arial" panose="020B0604020202020204" pitchFamily="34" charset="0"/>
              </a:rPr>
              <a:t>nel</a:t>
            </a:r>
            <a:r>
              <a:rPr lang="it-CH" sz="800" i="1" baseline="0">
                <a:solidFill>
                  <a:srgbClr val="000000"/>
                </a:solidFill>
                <a:latin typeface="Arial" panose="020B0604020202020204" pitchFamily="34" charset="0"/>
                <a:ea typeface="Times New Roman"/>
                <a:cs typeface="Arial" panose="020B0604020202020204" pitchFamily="34" charset="0"/>
              </a:rPr>
              <a:t> FL</a:t>
            </a:r>
            <a:r>
              <a:rPr lang="it-CH" sz="800" i="1">
                <a:solidFill>
                  <a:srgbClr val="000000"/>
                </a:solidFill>
                <a:latin typeface="Arial" panose="020B0604020202020204" pitchFamily="34" charset="0"/>
                <a:ea typeface="Times New Roman"/>
                <a:cs typeface="Arial" panose="020B0604020202020204" pitchFamily="34" charset="0"/>
              </a:rPr>
              <a:t> 3.10.</a:t>
            </a:r>
            <a:endParaRPr lang="it-CH" sz="800">
              <a:effectLst/>
              <a:latin typeface="Arial" panose="020B0604020202020204" pitchFamily="34" charset="0"/>
              <a:ea typeface="Times New Roman"/>
              <a:cs typeface="Arial" panose="020B0604020202020204" pitchFamily="34" charset="0"/>
            </a:endParaRPr>
          </a:p>
        </xdr:txBody>
      </xdr:sp>
      <xdr:sp macro="" textlink="">
        <xdr:nvSpPr>
          <xdr:cNvPr id="46" name="Rechteck 63">
            <a:extLst>
              <a:ext uri="{FF2B5EF4-FFF2-40B4-BE49-F238E27FC236}">
                <a16:creationId xmlns:a16="http://schemas.microsoft.com/office/drawing/2014/main" id="{00000000-0008-0000-0200-000040000000}"/>
              </a:ext>
            </a:extLst>
          </xdr:cNvPr>
          <xdr:cNvSpPr/>
        </xdr:nvSpPr>
        <xdr:spPr>
          <a:xfrm>
            <a:off x="4353100" y="4397886"/>
            <a:ext cx="3485800" cy="354842"/>
          </a:xfrm>
          <a:prstGeom prst="rect">
            <a:avLst/>
          </a:prstGeom>
          <a:solidFill>
            <a:schemeClr val="bg1">
              <a:lumMod val="85000"/>
            </a:schemeClr>
          </a:solidFill>
          <a:ln w="3175"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it-CH"/>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200"/>
              </a:lnSpc>
              <a:spcAft>
                <a:spcPts val="0"/>
              </a:spcAft>
            </a:pPr>
            <a:r>
              <a:rPr lang="it-CH" sz="800">
                <a:solidFill>
                  <a:srgbClr val="000000"/>
                </a:solidFill>
                <a:effectLst/>
                <a:latin typeface="Arial" panose="020B0604020202020204" pitchFamily="34" charset="0"/>
                <a:ea typeface="Times New Roman"/>
                <a:cs typeface="Arial" panose="020B0604020202020204" pitchFamily="34" charset="0"/>
              </a:rPr>
              <a:t>3.9 "</a:t>
            </a:r>
            <a:r>
              <a:rPr lang="it-CH" sz="800">
                <a:solidFill>
                  <a:srgbClr val="000000"/>
                </a:solidFill>
                <a:latin typeface="Arial" panose="020B0604020202020204" pitchFamily="34" charset="0"/>
                <a:ea typeface="Times New Roman"/>
                <a:cs typeface="Arial" panose="020B0604020202020204" pitchFamily="34" charset="0"/>
              </a:rPr>
              <a:t>Pacchetto di base</a:t>
            </a:r>
            <a:r>
              <a:rPr lang="it-CH" sz="800">
                <a:solidFill>
                  <a:srgbClr val="000000"/>
                </a:solidFill>
                <a:effectLst/>
                <a:latin typeface="Arial" panose="020B0604020202020204" pitchFamily="34" charset="0"/>
                <a:ea typeface="Times New Roman"/>
                <a:cs typeface="Arial" panose="020B0604020202020204" pitchFamily="34" charset="0"/>
              </a:rPr>
              <a:t>",</a:t>
            </a:r>
            <a:r>
              <a:rPr lang="it-CH" sz="800" baseline="0">
                <a:solidFill>
                  <a:srgbClr val="000000"/>
                </a:solidFill>
                <a:effectLst/>
                <a:latin typeface="Arial" panose="020B0604020202020204" pitchFamily="34" charset="0"/>
                <a:ea typeface="Times New Roman"/>
                <a:cs typeface="Arial" panose="020B0604020202020204" pitchFamily="34" charset="0"/>
              </a:rPr>
              <a:t> </a:t>
            </a:r>
            <a:r>
              <a:rPr lang="it-CH" sz="800">
                <a:solidFill>
                  <a:srgbClr val="000000"/>
                </a:solidFill>
                <a:effectLst/>
                <a:latin typeface="Arial" panose="020B0604020202020204" pitchFamily="34" charset="0"/>
                <a:ea typeface="Times New Roman"/>
                <a:cs typeface="Arial" panose="020B0604020202020204" pitchFamily="34" charset="0"/>
              </a:rPr>
              <a:t>"</a:t>
            </a:r>
            <a:r>
              <a:rPr lang="it-CH" sz="800">
                <a:solidFill>
                  <a:srgbClr val="000000"/>
                </a:solidFill>
                <a:latin typeface="Arial" panose="020B0604020202020204" pitchFamily="34" charset="0"/>
                <a:ea typeface="Times New Roman"/>
                <a:cs typeface="Arial" panose="020B0604020202020204" pitchFamily="34" charset="0"/>
              </a:rPr>
              <a:t>Pacchetto di base elettivo</a:t>
            </a:r>
            <a:r>
              <a:rPr lang="it-CH" sz="800">
                <a:solidFill>
                  <a:srgbClr val="000000"/>
                </a:solidFill>
                <a:effectLst/>
                <a:latin typeface="Arial" panose="020B0604020202020204" pitchFamily="34" charset="0"/>
                <a:ea typeface="Times New Roman"/>
                <a:cs typeface="Arial" panose="020B0604020202020204" pitchFamily="34" charset="0"/>
              </a:rPr>
              <a:t>" o "Medicina interna generale"?</a:t>
            </a:r>
            <a:endParaRPr lang="it-CH" sz="800">
              <a:effectLst/>
              <a:latin typeface="Arial" panose="020B0604020202020204" pitchFamily="34" charset="0"/>
              <a:ea typeface="Times New Roman"/>
              <a:cs typeface="Arial" panose="020B0604020202020204" pitchFamily="34" charset="0"/>
            </a:endParaRPr>
          </a:p>
        </xdr:txBody>
      </xdr:sp>
      <xdr:sp macro="" textlink="">
        <xdr:nvSpPr>
          <xdr:cNvPr id="47" name="Rechteck 64">
            <a:extLst>
              <a:ext uri="{FF2B5EF4-FFF2-40B4-BE49-F238E27FC236}">
                <a16:creationId xmlns:a16="http://schemas.microsoft.com/office/drawing/2014/main" id="{00000000-0008-0000-0200-000041000000}"/>
              </a:ext>
            </a:extLst>
          </xdr:cNvPr>
          <xdr:cNvSpPr/>
        </xdr:nvSpPr>
        <xdr:spPr>
          <a:xfrm>
            <a:off x="4353100" y="4749203"/>
            <a:ext cx="3485800" cy="354842"/>
          </a:xfrm>
          <a:prstGeom prst="rect">
            <a:avLst/>
          </a:prstGeom>
          <a:solidFill>
            <a:schemeClr val="tx1">
              <a:lumMod val="65000"/>
              <a:lumOff val="35000"/>
            </a:schemeClr>
          </a:solidFill>
          <a:ln w="3175"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it-CH"/>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1200"/>
              </a:lnSpc>
              <a:spcAft>
                <a:spcPts val="0"/>
              </a:spcAft>
            </a:pPr>
            <a:r>
              <a:rPr lang="it-CH" sz="800">
                <a:solidFill>
                  <a:schemeClr val="bg1"/>
                </a:solidFill>
                <a:effectLst/>
                <a:latin typeface="Arial" panose="020B0604020202020204" pitchFamily="34" charset="0"/>
                <a:ea typeface="Times New Roman"/>
                <a:cs typeface="Arial" panose="020B0604020202020204" pitchFamily="34" charset="0"/>
              </a:rPr>
              <a:t>3.10 C</a:t>
            </a:r>
            <a:r>
              <a:rPr lang="it-CH" sz="800">
                <a:solidFill>
                  <a:schemeClr val="bg1"/>
                </a:solidFill>
                <a:latin typeface="Arial" panose="020B0604020202020204" pitchFamily="34" charset="0"/>
                <a:ea typeface="Times New Roman"/>
                <a:cs typeface="Arial" panose="020B0604020202020204" pitchFamily="34" charset="0"/>
              </a:rPr>
              <a:t>andidatura</a:t>
            </a:r>
            <a:endParaRPr lang="it-CH" sz="800">
              <a:solidFill>
                <a:schemeClr val="bg1"/>
              </a:solidFill>
              <a:effectLst/>
              <a:latin typeface="Arial" panose="020B0604020202020204" pitchFamily="34" charset="0"/>
              <a:ea typeface="Times New Roman"/>
              <a:cs typeface="Arial" panose="020B0604020202020204" pitchFamily="34" charset="0"/>
            </a:endParaRPr>
          </a:p>
        </xdr:txBody>
      </xdr:sp>
      <xdr:sp macro="" textlink="">
        <xdr:nvSpPr>
          <xdr:cNvPr id="48" name="Rechteck 65">
            <a:extLst>
              <a:ext uri="{FF2B5EF4-FFF2-40B4-BE49-F238E27FC236}">
                <a16:creationId xmlns:a16="http://schemas.microsoft.com/office/drawing/2014/main" id="{00000000-0008-0000-0200-000042000000}"/>
              </a:ext>
            </a:extLst>
          </xdr:cNvPr>
          <xdr:cNvSpPr/>
        </xdr:nvSpPr>
        <xdr:spPr>
          <a:xfrm>
            <a:off x="4353100" y="5480151"/>
            <a:ext cx="3485800" cy="1117598"/>
          </a:xfrm>
          <a:prstGeom prst="rect">
            <a:avLst/>
          </a:prstGeom>
          <a:solidFill>
            <a:schemeClr val="bg1">
              <a:lumMod val="85000"/>
            </a:schemeClr>
          </a:solidFill>
          <a:ln w="3175"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it-CH"/>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nSpc>
                <a:spcPts val="1200"/>
              </a:lnSpc>
              <a:spcAft>
                <a:spcPts val="0"/>
              </a:spcAft>
            </a:pPr>
            <a:r>
              <a:rPr lang="it-CH" sz="800">
                <a:solidFill>
                  <a:srgbClr val="000000"/>
                </a:solidFill>
                <a:effectLst/>
                <a:latin typeface="Arial" panose="020B0604020202020204" pitchFamily="34" charset="0"/>
                <a:ea typeface="Times New Roman"/>
                <a:cs typeface="Arial" panose="020B0604020202020204" pitchFamily="34" charset="0"/>
              </a:rPr>
              <a:t>     </a:t>
            </a:r>
            <a:r>
              <a:rPr lang="it-CH" sz="800">
                <a:solidFill>
                  <a:schemeClr val="tx1"/>
                </a:solidFill>
                <a:latin typeface="Arial" panose="020B0604020202020204" pitchFamily="34" charset="0"/>
                <a:ea typeface="Times New Roman"/>
                <a:cs typeface="Arial" panose="020B0604020202020204" pitchFamily="34" charset="0"/>
              </a:rPr>
              <a:t>Requisiti aggiuntivi per le discipline trasversal</a:t>
            </a:r>
            <a:r>
              <a:rPr lang="it-CH" sz="800">
                <a:solidFill>
                  <a:sysClr val="windowText" lastClr="000000"/>
                </a:solidFill>
                <a:latin typeface="Arial" panose="020B0604020202020204" pitchFamily="34" charset="0"/>
                <a:ea typeface="Times New Roman"/>
                <a:cs typeface="Arial" panose="020B0604020202020204" pitchFamily="34" charset="0"/>
              </a:rPr>
              <a:t>i</a:t>
            </a:r>
            <a:r>
              <a:rPr lang="it-CH" sz="800">
                <a:solidFill>
                  <a:sysClr val="windowText" lastClr="000000"/>
                </a:solidFill>
                <a:effectLst/>
                <a:latin typeface="Arial" panose="020B0604020202020204" pitchFamily="34" charset="0"/>
                <a:ea typeface="Times New Roman"/>
                <a:cs typeface="Arial" panose="020B0604020202020204" pitchFamily="34" charset="0"/>
              </a:rPr>
              <a:t>:</a:t>
            </a:r>
          </a:p>
          <a:p>
            <a:pPr>
              <a:lnSpc>
                <a:spcPts val="1200"/>
              </a:lnSpc>
              <a:spcAft>
                <a:spcPts val="0"/>
              </a:spcAft>
            </a:pPr>
            <a:r>
              <a:rPr lang="it-CH" sz="800">
                <a:solidFill>
                  <a:sysClr val="windowText" lastClr="000000"/>
                </a:solidFill>
                <a:effectLst/>
                <a:latin typeface="Arial" panose="020B0604020202020204" pitchFamily="34" charset="0"/>
                <a:ea typeface="Times New Roman"/>
                <a:cs typeface="Arial" panose="020B0604020202020204" pitchFamily="34" charset="0"/>
              </a:rPr>
              <a:t>     3.11 </a:t>
            </a:r>
            <a:r>
              <a:rPr lang="it-CH" sz="800">
                <a:solidFill>
                  <a:sysClr val="windowText" lastClr="000000"/>
                </a:solidFill>
                <a:latin typeface="Arial" panose="020B0604020202020204" pitchFamily="34" charset="0"/>
                <a:ea typeface="Times New Roman"/>
                <a:cs typeface="Arial" panose="020B0604020202020204" pitchFamily="34" charset="0"/>
              </a:rPr>
              <a:t>Pediatria e chirurgia pediatrica</a:t>
            </a:r>
            <a:endParaRPr lang="it-CH" sz="800">
              <a:solidFill>
                <a:sysClr val="windowText" lastClr="000000"/>
              </a:solidFill>
              <a:effectLst/>
              <a:latin typeface="Arial" panose="020B0604020202020204" pitchFamily="34" charset="0"/>
              <a:ea typeface="Times New Roman"/>
              <a:cs typeface="Arial" panose="020B0604020202020204" pitchFamily="34" charset="0"/>
            </a:endParaRPr>
          </a:p>
          <a:p>
            <a:pPr>
              <a:lnSpc>
                <a:spcPts val="1200"/>
              </a:lnSpc>
              <a:spcAft>
                <a:spcPts val="0"/>
              </a:spcAft>
            </a:pPr>
            <a:r>
              <a:rPr lang="it-CH" sz="800">
                <a:solidFill>
                  <a:sysClr val="windowText" lastClr="000000"/>
                </a:solidFill>
                <a:effectLst/>
                <a:latin typeface="Arial" panose="020B0604020202020204" pitchFamily="34" charset="0"/>
                <a:ea typeface="Times New Roman"/>
                <a:cs typeface="Arial" panose="020B0604020202020204" pitchFamily="34" charset="0"/>
              </a:rPr>
              <a:t>     3.12 Anestesia pediatrica</a:t>
            </a:r>
          </a:p>
          <a:p>
            <a:pPr>
              <a:lnSpc>
                <a:spcPts val="1200"/>
              </a:lnSpc>
              <a:spcAft>
                <a:spcPts val="0"/>
              </a:spcAft>
            </a:pPr>
            <a:r>
              <a:rPr lang="it-CH" sz="800">
                <a:solidFill>
                  <a:sysClr val="windowText" lastClr="000000"/>
                </a:solidFill>
                <a:effectLst/>
                <a:latin typeface="Arial" panose="020B0604020202020204" pitchFamily="34" charset="0"/>
                <a:ea typeface="Times New Roman"/>
                <a:cs typeface="Arial" panose="020B0604020202020204" pitchFamily="34" charset="0"/>
              </a:rPr>
              <a:t>     3.13</a:t>
            </a:r>
            <a:r>
              <a:rPr lang="it-CH" sz="800" baseline="0">
                <a:solidFill>
                  <a:sysClr val="windowText" lastClr="000000"/>
                </a:solidFill>
                <a:effectLst/>
                <a:latin typeface="Arial" panose="020B0604020202020204" pitchFamily="34" charset="0"/>
                <a:ea typeface="Times New Roman"/>
                <a:cs typeface="Arial" panose="020B0604020202020204" pitchFamily="34" charset="0"/>
              </a:rPr>
              <a:t> Centro di competenza in geriatria acuta</a:t>
            </a:r>
            <a:endParaRPr lang="it-CH" sz="800">
              <a:solidFill>
                <a:sysClr val="windowText" lastClr="000000"/>
              </a:solidFill>
              <a:latin typeface="Arial" panose="020B0604020202020204" pitchFamily="34" charset="0"/>
              <a:ea typeface="Times New Roman"/>
              <a:cs typeface="Arial" panose="020B0604020202020204" pitchFamily="34" charset="0"/>
            </a:endParaRPr>
          </a:p>
          <a:p>
            <a:pPr>
              <a:lnSpc>
                <a:spcPts val="1200"/>
              </a:lnSpc>
              <a:spcAft>
                <a:spcPts val="0"/>
              </a:spcAft>
            </a:pPr>
            <a:r>
              <a:rPr lang="it-CH" sz="800">
                <a:solidFill>
                  <a:sysClr val="windowText" lastClr="000000"/>
                </a:solidFill>
                <a:latin typeface="Arial" panose="020B0604020202020204" pitchFamily="34" charset="0"/>
                <a:ea typeface="Times New Roman"/>
                <a:cs typeface="Arial" panose="020B0604020202020204" pitchFamily="34" charset="0"/>
              </a:rPr>
              <a:t>     3.14 Centro di competenza per le cure palliative</a:t>
            </a:r>
          </a:p>
        </xdr:txBody>
      </xdr:sp>
      <xdr:sp macro="" textlink="">
        <xdr:nvSpPr>
          <xdr:cNvPr id="49" name="Flussdiagramm: Grenzstelle 66">
            <a:extLst>
              <a:ext uri="{FF2B5EF4-FFF2-40B4-BE49-F238E27FC236}">
                <a16:creationId xmlns:a16="http://schemas.microsoft.com/office/drawing/2014/main" id="{00000000-0008-0000-0200-000043000000}"/>
              </a:ext>
            </a:extLst>
          </xdr:cNvPr>
          <xdr:cNvSpPr/>
        </xdr:nvSpPr>
        <xdr:spPr>
          <a:xfrm>
            <a:off x="4353100" y="9643816"/>
            <a:ext cx="3485800" cy="374324"/>
          </a:xfrm>
          <a:prstGeom prst="flowChartTerminator">
            <a:avLst/>
          </a:prstGeom>
          <a:noFill/>
          <a:ln w="3175"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it-CH"/>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1200"/>
              </a:lnSpc>
              <a:spcAft>
                <a:spcPts val="0"/>
              </a:spcAft>
            </a:pPr>
            <a:r>
              <a:rPr lang="it-CH" sz="800">
                <a:solidFill>
                  <a:srgbClr val="000000"/>
                </a:solidFill>
                <a:effectLst/>
                <a:latin typeface="Arial" panose="020B0604020202020204" pitchFamily="34" charset="0"/>
                <a:ea typeface="Times New Roman"/>
                <a:cs typeface="Arial" panose="020B0604020202020204" pitchFamily="34" charset="0"/>
              </a:rPr>
              <a:t>6. Dichiarazione: firma e trasmissione</a:t>
            </a:r>
            <a:endParaRPr lang="it-CH" sz="800">
              <a:effectLst/>
              <a:latin typeface="Arial" panose="020B0604020202020204" pitchFamily="34" charset="0"/>
              <a:ea typeface="Times New Roman"/>
              <a:cs typeface="Arial" panose="020B0604020202020204" pitchFamily="34" charset="0"/>
            </a:endParaRPr>
          </a:p>
        </xdr:txBody>
      </xdr:sp>
      <xdr:cxnSp macro="">
        <xdr:nvCxnSpPr>
          <xdr:cNvPr id="50" name="Gerade Verbindung mit Pfeil 67">
            <a:extLst>
              <a:ext uri="{FF2B5EF4-FFF2-40B4-BE49-F238E27FC236}">
                <a16:creationId xmlns:a16="http://schemas.microsoft.com/office/drawing/2014/main" id="{00000000-0008-0000-0200-000044000000}"/>
              </a:ext>
            </a:extLst>
          </xdr:cNvPr>
          <xdr:cNvCxnSpPr/>
        </xdr:nvCxnSpPr>
        <xdr:spPr>
          <a:xfrm>
            <a:off x="6096000" y="4113581"/>
            <a:ext cx="0" cy="281786"/>
          </a:xfrm>
          <a:prstGeom prst="straightConnector1">
            <a:avLst/>
          </a:prstGeom>
          <a:noFill/>
          <a:ln w="12700" cap="flat" cmpd="sng" algn="ctr">
            <a:solidFill>
              <a:sysClr val="windowText" lastClr="000000"/>
            </a:solidFill>
            <a:prstDash val="solid"/>
            <a:headEnd type="none" w="med" len="med"/>
            <a:tailEnd type="triangle" w="med" len="med"/>
          </a:ln>
          <a:effectLst/>
        </xdr:spPr>
        <xdr:style>
          <a:lnRef idx="1">
            <a:schemeClr val="accent1"/>
          </a:lnRef>
          <a:fillRef idx="0">
            <a:schemeClr val="accent1"/>
          </a:fillRef>
          <a:effectRef idx="0">
            <a:schemeClr val="accent1"/>
          </a:effectRef>
          <a:fontRef idx="minor">
            <a:schemeClr val="tx1"/>
          </a:fontRef>
        </xdr:style>
      </xdr:cxnSp>
      <xdr:cxnSp macro="">
        <xdr:nvCxnSpPr>
          <xdr:cNvPr id="51" name="Gerade Verbindung mit Pfeil 87">
            <a:extLst>
              <a:ext uri="{FF2B5EF4-FFF2-40B4-BE49-F238E27FC236}">
                <a16:creationId xmlns:a16="http://schemas.microsoft.com/office/drawing/2014/main" id="{00000000-0008-0000-0200-000058000000}"/>
              </a:ext>
            </a:extLst>
          </xdr:cNvPr>
          <xdr:cNvCxnSpPr>
            <a:stCxn id="47" idx="2"/>
            <a:endCxn id="48" idx="0"/>
          </xdr:cNvCxnSpPr>
        </xdr:nvCxnSpPr>
        <xdr:spPr>
          <a:xfrm>
            <a:off x="6096000" y="5104045"/>
            <a:ext cx="0" cy="376106"/>
          </a:xfrm>
          <a:prstGeom prst="straightConnector1">
            <a:avLst/>
          </a:prstGeom>
          <a:noFill/>
          <a:ln w="12700" cap="flat" cmpd="sng" algn="ctr">
            <a:solidFill>
              <a:sysClr val="windowText" lastClr="000000"/>
            </a:solidFill>
            <a:prstDash val="solid"/>
            <a:headEnd type="none" w="med" len="med"/>
            <a:tailEnd type="triangle" w="med" len="med"/>
          </a:ln>
          <a:effectLst/>
        </xdr:spPr>
        <xdr:style>
          <a:lnRef idx="1">
            <a:schemeClr val="accent1"/>
          </a:lnRef>
          <a:fillRef idx="0">
            <a:schemeClr val="accent1"/>
          </a:fillRef>
          <a:effectRef idx="0">
            <a:schemeClr val="accent1"/>
          </a:effectRef>
          <a:fontRef idx="minor">
            <a:schemeClr val="tx1"/>
          </a:fontRef>
        </xdr:style>
      </xdr:cxnSp>
      <xdr:cxnSp macro="">
        <xdr:nvCxnSpPr>
          <xdr:cNvPr id="52" name="Gerade Verbindung mit Pfeil 88">
            <a:extLst>
              <a:ext uri="{FF2B5EF4-FFF2-40B4-BE49-F238E27FC236}">
                <a16:creationId xmlns:a16="http://schemas.microsoft.com/office/drawing/2014/main" id="{00000000-0008-0000-0200-000059000000}"/>
              </a:ext>
            </a:extLst>
          </xdr:cNvPr>
          <xdr:cNvCxnSpPr>
            <a:stCxn id="60" idx="2"/>
            <a:endCxn id="58" idx="0"/>
          </xdr:cNvCxnSpPr>
        </xdr:nvCxnSpPr>
        <xdr:spPr>
          <a:xfrm>
            <a:off x="6096000" y="8345689"/>
            <a:ext cx="0" cy="430723"/>
          </a:xfrm>
          <a:prstGeom prst="straightConnector1">
            <a:avLst/>
          </a:prstGeom>
          <a:noFill/>
          <a:ln w="12700" cap="flat" cmpd="sng" algn="ctr">
            <a:solidFill>
              <a:sysClr val="windowText" lastClr="000000"/>
            </a:solidFill>
            <a:prstDash val="solid"/>
            <a:headEnd type="none" w="med" len="med"/>
            <a:tailEnd type="triangle" w="med" len="med"/>
          </a:ln>
          <a:effectLst/>
        </xdr:spPr>
        <xdr:style>
          <a:lnRef idx="1">
            <a:schemeClr val="accent1"/>
          </a:lnRef>
          <a:fillRef idx="0">
            <a:schemeClr val="accent1"/>
          </a:fillRef>
          <a:effectRef idx="0">
            <a:schemeClr val="accent1"/>
          </a:effectRef>
          <a:fontRef idx="minor">
            <a:schemeClr val="tx1"/>
          </a:fontRef>
        </xdr:style>
      </xdr:cxnSp>
      <xdr:sp macro="" textlink="">
        <xdr:nvSpPr>
          <xdr:cNvPr id="53" name="Flussdiagramm: Verzweigung 89">
            <a:extLst>
              <a:ext uri="{FF2B5EF4-FFF2-40B4-BE49-F238E27FC236}">
                <a16:creationId xmlns:a16="http://schemas.microsoft.com/office/drawing/2014/main" id="{00000000-0008-0000-0200-00005A000000}"/>
              </a:ext>
            </a:extLst>
          </xdr:cNvPr>
          <xdr:cNvSpPr/>
        </xdr:nvSpPr>
        <xdr:spPr>
          <a:xfrm>
            <a:off x="4353100" y="784469"/>
            <a:ext cx="3485800" cy="1179328"/>
          </a:xfrm>
          <a:prstGeom prst="flowChartDecision">
            <a:avLst/>
          </a:prstGeom>
          <a:noFill/>
          <a:ln w="3175"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it-CH"/>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ts val="1200"/>
              </a:lnSpc>
              <a:spcAft>
                <a:spcPts val="600"/>
              </a:spcAft>
            </a:pPr>
            <a:r>
              <a:rPr lang="it-CH" sz="800" b="1">
                <a:solidFill>
                  <a:srgbClr val="000000"/>
                </a:solidFill>
                <a:effectLst/>
                <a:latin typeface="Arial" panose="020B0604020202020204" pitchFamily="34" charset="0"/>
                <a:ea typeface="Times New Roman"/>
                <a:cs typeface="Arial" panose="020B0604020202020204" pitchFamily="34" charset="0"/>
              </a:rPr>
              <a:t>3.2 Requisiti minimi di qualità </a:t>
            </a:r>
            <a:r>
              <a:rPr lang="it-CH" sz="800">
                <a:solidFill>
                  <a:srgbClr val="000000"/>
                </a:solidFill>
                <a:effectLst/>
                <a:latin typeface="Arial" panose="020B0604020202020204" pitchFamily="34" charset="0"/>
                <a:ea typeface="Times New Roman"/>
                <a:cs typeface="Arial" panose="020B0604020202020204" pitchFamily="34" charset="0"/>
              </a:rPr>
              <a:t>sono già soddisfatti o lo saranno dal 2026</a:t>
            </a:r>
            <a:r>
              <a:rPr lang="it-CH" sz="800">
                <a:solidFill>
                  <a:sysClr val="windowText" lastClr="000000"/>
                </a:solidFill>
                <a:latin typeface="Arial" panose="020B0604020202020204" pitchFamily="34" charset="0"/>
                <a:ea typeface="Times New Roman"/>
                <a:cs typeface="Arial" panose="020B0604020202020204" pitchFamily="34" charset="0"/>
              </a:rPr>
              <a:t>?</a:t>
            </a:r>
            <a:endParaRPr lang="it-CH" sz="800">
              <a:effectLst/>
              <a:latin typeface="Arial" panose="020B0604020202020204" pitchFamily="34" charset="0"/>
              <a:ea typeface="Times New Roman"/>
              <a:cs typeface="Arial" panose="020B0604020202020204" pitchFamily="34" charset="0"/>
            </a:endParaRPr>
          </a:p>
        </xdr:txBody>
      </xdr:sp>
      <xdr:sp macro="" textlink="">
        <xdr:nvSpPr>
          <xdr:cNvPr id="54" name="Rechteck 90">
            <a:extLst>
              <a:ext uri="{FF2B5EF4-FFF2-40B4-BE49-F238E27FC236}">
                <a16:creationId xmlns:a16="http://schemas.microsoft.com/office/drawing/2014/main" id="{00000000-0008-0000-0200-00005B000000}"/>
              </a:ext>
            </a:extLst>
          </xdr:cNvPr>
          <xdr:cNvSpPr/>
        </xdr:nvSpPr>
        <xdr:spPr>
          <a:xfrm>
            <a:off x="4353100" y="-1676916"/>
            <a:ext cx="3485800" cy="867621"/>
          </a:xfrm>
          <a:prstGeom prst="rect">
            <a:avLst/>
          </a:prstGeom>
          <a:solidFill>
            <a:srgbClr val="FF0000"/>
          </a:solidFill>
          <a:ln w="3175"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it-CH"/>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nSpc>
                <a:spcPts val="1200"/>
              </a:lnSpc>
              <a:spcAft>
                <a:spcPts val="600"/>
              </a:spcAft>
            </a:pPr>
            <a:r>
              <a:rPr lang="it-CH" sz="800">
                <a:solidFill>
                  <a:schemeClr val="bg1"/>
                </a:solidFill>
                <a:effectLst/>
                <a:latin typeface="Arial" panose="020B0604020202020204" pitchFamily="34" charset="0"/>
                <a:ea typeface="Times New Roman"/>
                <a:cs typeface="Arial" panose="020B0604020202020204" pitchFamily="34" charset="0"/>
              </a:rPr>
              <a:t>2.   La sistematica SPLG nell'ambito somatico acuto</a:t>
            </a:r>
          </a:p>
          <a:p>
            <a:pPr>
              <a:lnSpc>
                <a:spcPts val="1200"/>
              </a:lnSpc>
              <a:spcAft>
                <a:spcPts val="0"/>
              </a:spcAft>
            </a:pPr>
            <a:r>
              <a:rPr lang="it-CH" sz="800">
                <a:solidFill>
                  <a:schemeClr val="bg1"/>
                </a:solidFill>
                <a:effectLst/>
                <a:latin typeface="Arial" panose="020B0604020202020204" pitchFamily="34" charset="0"/>
                <a:ea typeface="Times New Roman"/>
                <a:cs typeface="Arial" panose="020B0604020202020204" pitchFamily="34" charset="0"/>
              </a:rPr>
              <a:t>     2.1 </a:t>
            </a:r>
            <a:r>
              <a:rPr lang="it-CH" sz="800">
                <a:solidFill>
                  <a:schemeClr val="bg1"/>
                </a:solidFill>
                <a:latin typeface="Arial" panose="020B0604020202020204" pitchFamily="34" charset="0"/>
                <a:ea typeface="Times New Roman"/>
                <a:cs typeface="Arial" panose="020B0604020202020204" pitchFamily="34" charset="0"/>
              </a:rPr>
              <a:t>Panoramica dei gruppi di prestazioni</a:t>
            </a:r>
          </a:p>
          <a:p>
            <a:pPr>
              <a:lnSpc>
                <a:spcPts val="1200"/>
              </a:lnSpc>
              <a:spcAft>
                <a:spcPts val="0"/>
              </a:spcAft>
            </a:pPr>
            <a:r>
              <a:rPr lang="it-CH" sz="800">
                <a:solidFill>
                  <a:schemeClr val="bg1"/>
                </a:solidFill>
                <a:effectLst/>
                <a:latin typeface="Arial" panose="020B0604020202020204" pitchFamily="34" charset="0"/>
                <a:ea typeface="Times New Roman"/>
                <a:cs typeface="Arial" panose="020B0604020202020204" pitchFamily="34" charset="0"/>
              </a:rPr>
              <a:t>     2.2 Gruppi di prestazioni e</a:t>
            </a:r>
            <a:r>
              <a:rPr lang="it-CH" sz="800" baseline="0">
                <a:solidFill>
                  <a:schemeClr val="bg1"/>
                </a:solidFill>
                <a:effectLst/>
                <a:latin typeface="Arial" panose="020B0604020202020204" pitchFamily="34" charset="0"/>
                <a:ea typeface="Times New Roman"/>
                <a:cs typeface="Arial" panose="020B0604020202020204" pitchFamily="34" charset="0"/>
              </a:rPr>
              <a:t> </a:t>
            </a:r>
            <a:r>
              <a:rPr lang="it-CH" sz="800">
                <a:solidFill>
                  <a:schemeClr val="bg1"/>
                </a:solidFill>
                <a:effectLst/>
                <a:latin typeface="Arial" panose="020B0604020202020204" pitchFamily="34" charset="0"/>
                <a:ea typeface="Times New Roman"/>
                <a:cs typeface="Arial" panose="020B0604020202020204" pitchFamily="34" charset="0"/>
              </a:rPr>
              <a:t>requisiti	</a:t>
            </a:r>
          </a:p>
        </xdr:txBody>
      </xdr:sp>
      <xdr:sp macro="" textlink="">
        <xdr:nvSpPr>
          <xdr:cNvPr id="55" name="Rechteck 91">
            <a:extLst>
              <a:ext uri="{FF2B5EF4-FFF2-40B4-BE49-F238E27FC236}">
                <a16:creationId xmlns:a16="http://schemas.microsoft.com/office/drawing/2014/main" id="{00000000-0008-0000-0200-00005C000000}"/>
              </a:ext>
            </a:extLst>
          </xdr:cNvPr>
          <xdr:cNvSpPr/>
        </xdr:nvSpPr>
        <xdr:spPr>
          <a:xfrm>
            <a:off x="4353100" y="-559845"/>
            <a:ext cx="3485800" cy="1102051"/>
          </a:xfrm>
          <a:prstGeom prst="rect">
            <a:avLst/>
          </a:prstGeom>
          <a:solidFill>
            <a:schemeClr val="bg1">
              <a:lumMod val="85000"/>
            </a:schemeClr>
          </a:solidFill>
          <a:ln w="3175"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0000" tIns="45720" rIns="91440" bIns="45720" numCol="1" spcCol="0" rtlCol="0" fromWordArt="0" anchor="ctr" anchorCtr="0" forceAA="0" compatLnSpc="1">
            <a:prstTxWarp prst="textNoShape">
              <a:avLst/>
            </a:prstTxWarp>
            <a:noAutofit/>
          </a:bodyPr>
          <a:lstStyle>
            <a:defPPr>
              <a:defRPr lang="it-CH"/>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228600" indent="-228600" eaLnBrk="1" fontAlgn="auto" latinLnBrk="0" hangingPunct="1">
              <a:buAutoNum type="arabicPlain" startAt="3"/>
            </a:pPr>
            <a:r>
              <a:rPr lang="it-CH" sz="800">
                <a:solidFill>
                  <a:srgbClr val="000000"/>
                </a:solidFill>
                <a:effectLst/>
                <a:latin typeface="Arial"/>
                <a:ea typeface="Times New Roman"/>
                <a:cs typeface="Times New Roman"/>
              </a:rPr>
              <a:t>L'istituto </a:t>
            </a:r>
            <a:r>
              <a:rPr lang="it-CH" sz="800">
                <a:solidFill>
                  <a:srgbClr val="000000"/>
                </a:solidFill>
                <a:latin typeface="Arial"/>
                <a:ea typeface="Times New Roman"/>
                <a:cs typeface="Times New Roman"/>
              </a:rPr>
              <a:t>per poter figurare sull’Elenco ospedaliero</a:t>
            </a:r>
            <a:r>
              <a:rPr lang="it-CH" sz="800" baseline="0">
                <a:solidFill>
                  <a:srgbClr val="000000"/>
                </a:solidFill>
                <a:latin typeface="Arial"/>
                <a:ea typeface="Times New Roman"/>
                <a:cs typeface="Times New Roman"/>
              </a:rPr>
              <a:t> </a:t>
            </a:r>
            <a:r>
              <a:rPr lang="it-CH" sz="800">
                <a:solidFill>
                  <a:srgbClr val="000000"/>
                </a:solidFill>
                <a:latin typeface="Arial"/>
                <a:ea typeface="Times New Roman"/>
                <a:cs typeface="Times New Roman"/>
              </a:rPr>
              <a:t>deve soddisfare: </a:t>
            </a:r>
            <a:r>
              <a:rPr lang="it-CH" sz="800" baseline="0">
                <a:solidFill>
                  <a:sysClr val="windowText" lastClr="000000"/>
                </a:solidFill>
                <a:effectLst/>
                <a:latin typeface="Arial" panose="020B0604020202020204" pitchFamily="34" charset="0"/>
                <a:cs typeface="Arial" panose="020B0604020202020204" pitchFamily="34" charset="0"/>
              </a:rPr>
              <a:t>i </a:t>
            </a:r>
            <a:r>
              <a:rPr lang="it-CH" sz="800" b="1" baseline="0">
                <a:solidFill>
                  <a:sysClr val="windowText" lastClr="000000"/>
                </a:solidFill>
                <a:effectLst/>
                <a:latin typeface="Arial" panose="020B0604020202020204" pitchFamily="34" charset="0"/>
                <a:cs typeface="Arial" panose="020B0604020202020204" pitchFamily="34" charset="0"/>
              </a:rPr>
              <a:t>requisiti minimi di qualità </a:t>
            </a:r>
            <a:r>
              <a:rPr lang="it-CH" sz="800" baseline="0">
                <a:solidFill>
                  <a:sysClr val="windowText" lastClr="000000"/>
                </a:solidFill>
                <a:effectLst/>
                <a:latin typeface="Arial" panose="020B0604020202020204" pitchFamily="34" charset="0"/>
                <a:cs typeface="Arial" panose="020B0604020202020204" pitchFamily="34" charset="0"/>
              </a:rPr>
              <a:t>e</a:t>
            </a:r>
            <a:r>
              <a:rPr lang="it-CH" sz="800">
                <a:solidFill>
                  <a:sysClr val="windowText" lastClr="000000"/>
                </a:solidFill>
                <a:effectLst/>
                <a:latin typeface="Arial" panose="020B0604020202020204" pitchFamily="34" charset="0"/>
                <a:cs typeface="Arial" panose="020B0604020202020204" pitchFamily="34" charset="0"/>
              </a:rPr>
              <a:t> i </a:t>
            </a:r>
            <a:r>
              <a:rPr lang="it-CH" sz="800" b="1">
                <a:solidFill>
                  <a:sysClr val="windowText" lastClr="000000"/>
                </a:solidFill>
                <a:effectLst/>
                <a:latin typeface="Arial" panose="020B0604020202020204" pitchFamily="34" charset="0"/>
                <a:cs typeface="Arial" panose="020B0604020202020204" pitchFamily="34" charset="0"/>
              </a:rPr>
              <a:t>requisiti specifici riferiti ai gruppi di prestazioni</a:t>
            </a:r>
            <a:r>
              <a:rPr lang="it-CH" sz="800" baseline="0">
                <a:solidFill>
                  <a:sysClr val="windowText" lastClr="000000"/>
                </a:solidFill>
                <a:effectLst/>
                <a:latin typeface="Arial" panose="020B0604020202020204" pitchFamily="34" charset="0"/>
                <a:cs typeface="Arial" panose="020B0604020202020204" pitchFamily="34" charset="0"/>
              </a:rPr>
              <a:t>.</a:t>
            </a:r>
            <a:endParaRPr lang="it-CH" sz="800">
              <a:solidFill>
                <a:sysClr val="windowText" lastClr="000000"/>
              </a:solidFill>
              <a:effectLst/>
              <a:latin typeface="Arial"/>
              <a:ea typeface="Times New Roman"/>
              <a:cs typeface="Times New Roman"/>
            </a:endParaRPr>
          </a:p>
        </xdr:txBody>
      </xdr:sp>
      <xdr:cxnSp macro="">
        <xdr:nvCxnSpPr>
          <xdr:cNvPr id="56" name="Gerade Verbindung mit Pfeil 92">
            <a:extLst>
              <a:ext uri="{FF2B5EF4-FFF2-40B4-BE49-F238E27FC236}">
                <a16:creationId xmlns:a16="http://schemas.microsoft.com/office/drawing/2014/main" id="{00000000-0008-0000-0200-00005D000000}"/>
              </a:ext>
            </a:extLst>
          </xdr:cNvPr>
          <xdr:cNvCxnSpPr>
            <a:stCxn id="58" idx="2"/>
            <a:endCxn id="49" idx="0"/>
          </xdr:cNvCxnSpPr>
        </xdr:nvCxnSpPr>
        <xdr:spPr>
          <a:xfrm>
            <a:off x="6096000" y="9192481"/>
            <a:ext cx="0" cy="451335"/>
          </a:xfrm>
          <a:prstGeom prst="straightConnector1">
            <a:avLst/>
          </a:prstGeom>
          <a:noFill/>
          <a:ln w="12700" cap="flat" cmpd="sng" algn="ctr">
            <a:solidFill>
              <a:sysClr val="windowText" lastClr="000000"/>
            </a:solidFill>
            <a:prstDash val="solid"/>
            <a:headEnd type="none" w="med" len="med"/>
            <a:tailEnd type="triangle" w="med" len="med"/>
          </a:ln>
          <a:effectLst/>
        </xdr:spPr>
        <xdr:style>
          <a:lnRef idx="1">
            <a:schemeClr val="accent1"/>
          </a:lnRef>
          <a:fillRef idx="0">
            <a:schemeClr val="accent1"/>
          </a:fillRef>
          <a:effectRef idx="0">
            <a:schemeClr val="accent1"/>
          </a:effectRef>
          <a:fontRef idx="minor">
            <a:schemeClr val="tx1"/>
          </a:fontRef>
        </xdr:style>
      </xdr:cxnSp>
      <xdr:cxnSp macro="">
        <xdr:nvCxnSpPr>
          <xdr:cNvPr id="57" name="Gerade Verbindung mit Pfeil 93">
            <a:extLst>
              <a:ext uri="{FF2B5EF4-FFF2-40B4-BE49-F238E27FC236}">
                <a16:creationId xmlns:a16="http://schemas.microsoft.com/office/drawing/2014/main" id="{00000000-0008-0000-0200-00005E000000}"/>
              </a:ext>
            </a:extLst>
          </xdr:cNvPr>
          <xdr:cNvCxnSpPr>
            <a:stCxn id="54" idx="2"/>
            <a:endCxn id="55" idx="0"/>
          </xdr:cNvCxnSpPr>
        </xdr:nvCxnSpPr>
        <xdr:spPr>
          <a:xfrm>
            <a:off x="6096001" y="-809295"/>
            <a:ext cx="0" cy="249450"/>
          </a:xfrm>
          <a:prstGeom prst="straightConnector1">
            <a:avLst/>
          </a:prstGeom>
          <a:noFill/>
          <a:ln w="12700" cap="flat" cmpd="sng" algn="ctr">
            <a:solidFill>
              <a:sysClr val="windowText" lastClr="000000"/>
            </a:solidFill>
            <a:prstDash val="solid"/>
            <a:headEnd type="none" w="med" len="med"/>
            <a:tailEnd type="triangle" w="med" len="med"/>
          </a:ln>
          <a:effectLst/>
        </xdr:spPr>
        <xdr:style>
          <a:lnRef idx="1">
            <a:schemeClr val="accent1"/>
          </a:lnRef>
          <a:fillRef idx="0">
            <a:schemeClr val="accent1"/>
          </a:fillRef>
          <a:effectRef idx="0">
            <a:schemeClr val="accent1"/>
          </a:effectRef>
          <a:fontRef idx="minor">
            <a:schemeClr val="tx1"/>
          </a:fontRef>
        </xdr:style>
      </xdr:cxnSp>
      <xdr:sp macro="" textlink="">
        <xdr:nvSpPr>
          <xdr:cNvPr id="58" name="Rechteck 94">
            <a:extLst>
              <a:ext uri="{FF2B5EF4-FFF2-40B4-BE49-F238E27FC236}">
                <a16:creationId xmlns:a16="http://schemas.microsoft.com/office/drawing/2014/main" id="{00000000-0008-0000-0200-00005F000000}"/>
              </a:ext>
            </a:extLst>
          </xdr:cNvPr>
          <xdr:cNvSpPr/>
        </xdr:nvSpPr>
        <xdr:spPr>
          <a:xfrm>
            <a:off x="4353100" y="8776412"/>
            <a:ext cx="3485800" cy="416069"/>
          </a:xfrm>
          <a:prstGeom prst="rect">
            <a:avLst/>
          </a:prstGeom>
          <a:solidFill>
            <a:schemeClr val="bg1">
              <a:lumMod val="85000"/>
            </a:schemeClr>
          </a:solidFill>
          <a:ln w="3175"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it-CH"/>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nSpc>
                <a:spcPts val="1200"/>
              </a:lnSpc>
              <a:spcAft>
                <a:spcPts val="0"/>
              </a:spcAft>
            </a:pPr>
            <a:r>
              <a:rPr lang="it-CH" sz="800">
                <a:solidFill>
                  <a:srgbClr val="000000"/>
                </a:solidFill>
                <a:effectLst/>
                <a:latin typeface="Arial" panose="020B0604020202020204" pitchFamily="34" charset="0"/>
                <a:ea typeface="Times New Roman"/>
                <a:cs typeface="Arial" panose="020B0604020202020204" pitchFamily="34" charset="0"/>
              </a:rPr>
              <a:t>    5.</a:t>
            </a:r>
            <a:r>
              <a:rPr lang="it-CH" sz="800" baseline="0">
                <a:solidFill>
                  <a:srgbClr val="000000"/>
                </a:solidFill>
                <a:effectLst/>
                <a:latin typeface="Arial" panose="020B0604020202020204" pitchFamily="34" charset="0"/>
                <a:ea typeface="Times New Roman"/>
                <a:cs typeface="Arial" panose="020B0604020202020204" pitchFamily="34" charset="0"/>
              </a:rPr>
              <a:t> </a:t>
            </a:r>
            <a:r>
              <a:rPr lang="it-CH" sz="800" kern="1200">
                <a:solidFill>
                  <a:sysClr val="windowText" lastClr="000000"/>
                </a:solidFill>
                <a:latin typeface="Arial" panose="020B0604020202020204" pitchFamily="34" charset="0"/>
                <a:ea typeface="+mn-ea"/>
                <a:cs typeface="Arial" panose="020B0604020202020204" pitchFamily="34" charset="0"/>
              </a:rPr>
              <a:t>Informazioni</a:t>
            </a:r>
            <a:r>
              <a:rPr lang="it-CH" sz="800">
                <a:solidFill>
                  <a:srgbClr val="000000"/>
                </a:solidFill>
                <a:latin typeface="Arial" panose="020B0604020202020204" pitchFamily="34" charset="0"/>
                <a:ea typeface="Times New Roman"/>
                <a:cs typeface="Arial" panose="020B0604020202020204" pitchFamily="34" charset="0"/>
              </a:rPr>
              <a:t> generali sul fornitore di prestazioni</a:t>
            </a:r>
            <a:endParaRPr lang="it-CH" sz="800">
              <a:effectLst/>
              <a:latin typeface="Arial" panose="020B0604020202020204" pitchFamily="34" charset="0"/>
              <a:ea typeface="Times New Roman"/>
              <a:cs typeface="Arial" panose="020B0604020202020204" pitchFamily="34" charset="0"/>
            </a:endParaRPr>
          </a:p>
        </xdr:txBody>
      </xdr:sp>
      <xdr:cxnSp macro="">
        <xdr:nvCxnSpPr>
          <xdr:cNvPr id="59" name="Gerade Verbindung mit Pfeil 95">
            <a:extLst>
              <a:ext uri="{FF2B5EF4-FFF2-40B4-BE49-F238E27FC236}">
                <a16:creationId xmlns:a16="http://schemas.microsoft.com/office/drawing/2014/main" id="{00000000-0008-0000-0200-000060000000}"/>
              </a:ext>
            </a:extLst>
          </xdr:cNvPr>
          <xdr:cNvCxnSpPr/>
        </xdr:nvCxnSpPr>
        <xdr:spPr>
          <a:xfrm>
            <a:off x="6101549" y="537246"/>
            <a:ext cx="0" cy="246998"/>
          </a:xfrm>
          <a:prstGeom prst="straightConnector1">
            <a:avLst/>
          </a:prstGeom>
          <a:noFill/>
          <a:ln w="12700" cap="flat" cmpd="sng" algn="ctr">
            <a:solidFill>
              <a:sysClr val="windowText" lastClr="000000"/>
            </a:solidFill>
            <a:prstDash val="solid"/>
            <a:headEnd type="none" w="med" len="med"/>
            <a:tailEnd type="triangle" w="med" len="med"/>
          </a:ln>
          <a:effectLst/>
        </xdr:spPr>
        <xdr:style>
          <a:lnRef idx="1">
            <a:schemeClr val="accent1"/>
          </a:lnRef>
          <a:fillRef idx="0">
            <a:schemeClr val="accent1"/>
          </a:fillRef>
          <a:effectRef idx="0">
            <a:schemeClr val="accent1"/>
          </a:effectRef>
          <a:fontRef idx="minor">
            <a:schemeClr val="tx1"/>
          </a:fontRef>
        </xdr:style>
      </xdr:cxnSp>
      <xdr:sp macro="" textlink="">
        <xdr:nvSpPr>
          <xdr:cNvPr id="60" name="Rechteck 96">
            <a:extLst>
              <a:ext uri="{FF2B5EF4-FFF2-40B4-BE49-F238E27FC236}">
                <a16:creationId xmlns:a16="http://schemas.microsoft.com/office/drawing/2014/main" id="{00000000-0008-0000-0200-000061000000}"/>
              </a:ext>
            </a:extLst>
          </xdr:cNvPr>
          <xdr:cNvSpPr/>
        </xdr:nvSpPr>
        <xdr:spPr>
          <a:xfrm>
            <a:off x="4353100" y="7895802"/>
            <a:ext cx="3485800" cy="449887"/>
          </a:xfrm>
          <a:prstGeom prst="rect">
            <a:avLst/>
          </a:prstGeom>
          <a:solidFill>
            <a:schemeClr val="bg1">
              <a:lumMod val="85000"/>
            </a:schemeClr>
          </a:solidFill>
          <a:ln w="3175"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it-CH"/>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nSpc>
                <a:spcPts val="1200"/>
              </a:lnSpc>
              <a:spcAft>
                <a:spcPts val="0"/>
              </a:spcAft>
            </a:pPr>
            <a:r>
              <a:rPr lang="it-CH" sz="800">
                <a:solidFill>
                  <a:srgbClr val="000000"/>
                </a:solidFill>
                <a:effectLst/>
                <a:latin typeface="Arial" panose="020B0604020202020204" pitchFamily="34" charset="0"/>
                <a:ea typeface="Times New Roman"/>
                <a:cs typeface="Arial" panose="020B0604020202020204" pitchFamily="34" charset="0"/>
              </a:rPr>
              <a:t>    </a:t>
            </a:r>
            <a:r>
              <a:rPr lang="it-CH" sz="800" strike="noStrike" baseline="0">
                <a:solidFill>
                  <a:sysClr val="windowText" lastClr="000000"/>
                </a:solidFill>
                <a:effectLst/>
                <a:latin typeface="Arial" panose="020B0604020202020204" pitchFamily="34" charset="0"/>
                <a:ea typeface="Times New Roman"/>
                <a:cs typeface="Arial" panose="020B0604020202020204" pitchFamily="34" charset="0"/>
              </a:rPr>
              <a:t>4. </a:t>
            </a:r>
            <a:r>
              <a:rPr lang="it-CH" sz="800">
                <a:solidFill>
                  <a:sysClr val="windowText" lastClr="000000"/>
                </a:solidFill>
                <a:latin typeface="Arial" panose="020B0604020202020204" pitchFamily="34" charset="0"/>
                <a:cs typeface="Arial" panose="020B0604020202020204" pitchFamily="34" charset="0"/>
              </a:rPr>
              <a:t>Ulteriori informazioni per la candidatura</a:t>
            </a:r>
            <a:endParaRPr lang="it-CH" sz="800">
              <a:solidFill>
                <a:sysClr val="windowText" lastClr="000000"/>
              </a:solidFill>
              <a:effectLst/>
              <a:latin typeface="Arial" panose="020B0604020202020204" pitchFamily="34" charset="0"/>
              <a:cs typeface="Arial" panose="020B0604020202020204" pitchFamily="34" charset="0"/>
            </a:endParaRPr>
          </a:p>
        </xdr:txBody>
      </xdr:sp>
      <xdr:cxnSp macro="">
        <xdr:nvCxnSpPr>
          <xdr:cNvPr id="61" name="Gerade Verbindung mit Pfeil 97">
            <a:extLst>
              <a:ext uri="{FF2B5EF4-FFF2-40B4-BE49-F238E27FC236}">
                <a16:creationId xmlns:a16="http://schemas.microsoft.com/office/drawing/2014/main" id="{00000000-0008-0000-0200-000062000000}"/>
              </a:ext>
            </a:extLst>
          </xdr:cNvPr>
          <xdr:cNvCxnSpPr/>
        </xdr:nvCxnSpPr>
        <xdr:spPr>
          <a:xfrm>
            <a:off x="6096000" y="1968541"/>
            <a:ext cx="0" cy="246998"/>
          </a:xfrm>
          <a:prstGeom prst="straightConnector1">
            <a:avLst/>
          </a:prstGeom>
          <a:noFill/>
          <a:ln w="12700" cap="flat" cmpd="sng" algn="ctr">
            <a:solidFill>
              <a:sysClr val="windowText" lastClr="000000"/>
            </a:solidFill>
            <a:prstDash val="solid"/>
            <a:headEnd type="none" w="med" len="med"/>
            <a:tailEnd type="triangle" w="med" len="med"/>
          </a:ln>
          <a:effectLst/>
        </xdr:spPr>
      </xdr:cxnSp>
      <xdr:cxnSp macro="">
        <xdr:nvCxnSpPr>
          <xdr:cNvPr id="62" name="Gerade Verbindung mit Pfeil 98">
            <a:extLst>
              <a:ext uri="{FF2B5EF4-FFF2-40B4-BE49-F238E27FC236}">
                <a16:creationId xmlns:a16="http://schemas.microsoft.com/office/drawing/2014/main" id="{00000000-0008-0000-0200-000063000000}"/>
              </a:ext>
            </a:extLst>
          </xdr:cNvPr>
          <xdr:cNvCxnSpPr>
            <a:stCxn id="48" idx="2"/>
            <a:endCxn id="65" idx="0"/>
          </xdr:cNvCxnSpPr>
        </xdr:nvCxnSpPr>
        <xdr:spPr>
          <a:xfrm>
            <a:off x="6096000" y="6597749"/>
            <a:ext cx="0" cy="385698"/>
          </a:xfrm>
          <a:prstGeom prst="straightConnector1">
            <a:avLst/>
          </a:prstGeom>
          <a:noFill/>
          <a:ln w="12700" cap="flat" cmpd="sng" algn="ctr">
            <a:solidFill>
              <a:sysClr val="windowText" lastClr="000000"/>
            </a:solidFill>
            <a:prstDash val="solid"/>
            <a:headEnd type="none" w="med" len="med"/>
            <a:tailEnd type="triangle" w="med" len="med"/>
          </a:ln>
          <a:effectLst/>
        </xdr:spPr>
      </xdr:cxnSp>
      <xdr:sp macro="" textlink="">
        <xdr:nvSpPr>
          <xdr:cNvPr id="63" name="Flussdiagramm: Grenzstelle 21">
            <a:extLst>
              <a:ext uri="{FF2B5EF4-FFF2-40B4-BE49-F238E27FC236}">
                <a16:creationId xmlns:a16="http://schemas.microsoft.com/office/drawing/2014/main" id="{00000000-0008-0000-0200-000016000000}"/>
              </a:ext>
            </a:extLst>
          </xdr:cNvPr>
          <xdr:cNvSpPr/>
        </xdr:nvSpPr>
        <xdr:spPr>
          <a:xfrm>
            <a:off x="4353100" y="-2211750"/>
            <a:ext cx="3485800" cy="374324"/>
          </a:xfrm>
          <a:prstGeom prst="flowChartTerminator">
            <a:avLst/>
          </a:prstGeom>
          <a:noFill/>
          <a:ln w="3175"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it-CH"/>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ts val="1200"/>
              </a:lnSpc>
              <a:spcBef>
                <a:spcPts val="0"/>
              </a:spcBef>
              <a:spcAft>
                <a:spcPts val="0"/>
              </a:spcAft>
              <a:buClrTx/>
              <a:buSzTx/>
              <a:buFontTx/>
              <a:buNone/>
              <a:tabLst/>
              <a:defRPr/>
            </a:pPr>
            <a:r>
              <a:rPr lang="it-CH" sz="800" kern="0">
                <a:solidFill>
                  <a:srgbClr val="000000"/>
                </a:solidFill>
                <a:latin typeface="Arial" panose="020B0604020202020204" pitchFamily="34" charset="0"/>
                <a:ea typeface="Times New Roman"/>
                <a:cs typeface="Arial" panose="020B0604020202020204" pitchFamily="34" charset="0"/>
              </a:rPr>
              <a:t>Copertina</a:t>
            </a:r>
            <a:r>
              <a:rPr kumimoji="0" lang="it-CH" sz="800" b="0" i="0" u="none" strike="noStrike" kern="0" cap="none" spc="0" normalizeH="0" baseline="0">
                <a:ln>
                  <a:noFill/>
                </a:ln>
                <a:solidFill>
                  <a:srgbClr val="000000"/>
                </a:solidFill>
                <a:effectLst/>
                <a:uLnTx/>
                <a:uFillTx/>
                <a:latin typeface="Arial" panose="020B0604020202020204" pitchFamily="34" charset="0"/>
                <a:ea typeface="Times New Roman"/>
                <a:cs typeface="Arial" panose="020B0604020202020204" pitchFamily="34" charset="0"/>
              </a:rPr>
              <a:t>: </a:t>
            </a:r>
            <a:r>
              <a:rPr lang="it-CH" sz="800" kern="0">
                <a:solidFill>
                  <a:srgbClr val="000000"/>
                </a:solidFill>
                <a:latin typeface="Arial" panose="020B0604020202020204" pitchFamily="34" charset="0"/>
                <a:ea typeface="Times New Roman"/>
                <a:cs typeface="Arial" panose="020B0604020202020204" pitchFamily="34" charset="0"/>
              </a:rPr>
              <a:t>nome </a:t>
            </a:r>
            <a:r>
              <a:rPr kumimoji="0" lang="it-CH" sz="800" b="0" i="0" u="none" strike="noStrike" kern="0" cap="none" spc="0" normalizeH="0" baseline="0">
                <a:ln>
                  <a:noFill/>
                </a:ln>
                <a:solidFill>
                  <a:srgbClr val="000000"/>
                </a:solidFill>
                <a:effectLst/>
                <a:uLnTx/>
                <a:uFillTx/>
                <a:latin typeface="Arial" panose="020B0604020202020204" pitchFamily="34" charset="0"/>
                <a:ea typeface="Times New Roman"/>
                <a:cs typeface="Arial" panose="020B0604020202020204" pitchFamily="34" charset="0"/>
              </a:rPr>
              <a:t>dell’istituto e della sede</a:t>
            </a:r>
            <a:endParaRPr kumimoji="0" lang="it-CH" sz="800" b="0" i="0" u="none" strike="noStrike" kern="0" cap="none" spc="0" normalizeH="0" baseline="0">
              <a:ln>
                <a:noFill/>
              </a:ln>
              <a:solidFill>
                <a:sysClr val="window" lastClr="FFFFFF"/>
              </a:solidFill>
              <a:effectLst/>
              <a:uLnTx/>
              <a:uFillTx/>
              <a:latin typeface="Arial" panose="020B0604020202020204" pitchFamily="34" charset="0"/>
              <a:ea typeface="Times New Roman"/>
              <a:cs typeface="Arial" panose="020B0604020202020204" pitchFamily="34" charset="0"/>
            </a:endParaRPr>
          </a:p>
        </xdr:txBody>
      </xdr:sp>
      <xdr:cxnSp macro="">
        <xdr:nvCxnSpPr>
          <xdr:cNvPr id="64" name="Gerade Verbindung mit Pfeil 22">
            <a:extLst>
              <a:ext uri="{FF2B5EF4-FFF2-40B4-BE49-F238E27FC236}">
                <a16:creationId xmlns:a16="http://schemas.microsoft.com/office/drawing/2014/main" id="{00000000-0008-0000-0200-000017000000}"/>
              </a:ext>
            </a:extLst>
          </xdr:cNvPr>
          <xdr:cNvCxnSpPr>
            <a:stCxn id="63" idx="2"/>
            <a:endCxn id="54" idx="0"/>
          </xdr:cNvCxnSpPr>
        </xdr:nvCxnSpPr>
        <xdr:spPr>
          <a:xfrm>
            <a:off x="6096001" y="-1837426"/>
            <a:ext cx="0" cy="160510"/>
          </a:xfrm>
          <a:prstGeom prst="straightConnector1">
            <a:avLst/>
          </a:prstGeom>
          <a:noFill/>
          <a:ln w="12700" cap="flat" cmpd="sng" algn="ctr">
            <a:solidFill>
              <a:sysClr val="windowText" lastClr="000000"/>
            </a:solidFill>
            <a:prstDash val="solid"/>
            <a:headEnd type="none" w="med" len="med"/>
            <a:tailEnd type="triangle" w="med" len="med"/>
          </a:ln>
          <a:effectLst/>
        </xdr:spPr>
      </xdr:cxnSp>
      <xdr:sp macro="" textlink="">
        <xdr:nvSpPr>
          <xdr:cNvPr id="65" name="Rechteck 96">
            <a:extLst>
              <a:ext uri="{FF2B5EF4-FFF2-40B4-BE49-F238E27FC236}">
                <a16:creationId xmlns:a16="http://schemas.microsoft.com/office/drawing/2014/main" id="{00000000-0008-0000-0200-000061000000}"/>
              </a:ext>
            </a:extLst>
          </xdr:cNvPr>
          <xdr:cNvSpPr/>
        </xdr:nvSpPr>
        <xdr:spPr>
          <a:xfrm>
            <a:off x="4353100" y="6983447"/>
            <a:ext cx="3485800" cy="449887"/>
          </a:xfrm>
          <a:prstGeom prst="rect">
            <a:avLst/>
          </a:prstGeom>
          <a:solidFill>
            <a:schemeClr val="bg1">
              <a:lumMod val="85000"/>
            </a:schemeClr>
          </a:solidFill>
          <a:ln w="3175"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it-CH"/>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lnSpc>
                <a:spcPts val="1200"/>
              </a:lnSpc>
            </a:pPr>
            <a:r>
              <a:rPr lang="it-CH" sz="800" strike="noStrike">
                <a:solidFill>
                  <a:sysClr val="windowText" lastClr="000000"/>
                </a:solidFill>
                <a:effectLst/>
                <a:latin typeface="Arial" panose="020B0604020202020204" pitchFamily="34" charset="0"/>
                <a:ea typeface="Times New Roman"/>
                <a:cs typeface="Arial" panose="020B0604020202020204" pitchFamily="34" charset="0"/>
              </a:rPr>
              <a:t>    </a:t>
            </a:r>
            <a:r>
              <a:rPr lang="it-CH" sz="800" strike="noStrike" baseline="0">
                <a:solidFill>
                  <a:sysClr val="windowText" lastClr="000000"/>
                </a:solidFill>
                <a:effectLst/>
                <a:latin typeface="Arial" panose="020B0604020202020204" pitchFamily="34" charset="0"/>
                <a:ea typeface="Times New Roman"/>
                <a:cs typeface="Arial" panose="020B0604020202020204" pitchFamily="34" charset="0"/>
              </a:rPr>
              <a:t>3.15 Requisiti per un </a:t>
            </a:r>
            <a:r>
              <a:rPr lang="it-CH" sz="800" strike="noStrike" baseline="0">
                <a:solidFill>
                  <a:sysClr val="windowText" lastClr="000000"/>
                </a:solidFill>
                <a:effectLst/>
                <a:latin typeface="Arial" panose="020B0604020202020204" pitchFamily="34" charset="0"/>
                <a:ea typeface="+mn-ea"/>
                <a:cs typeface="Arial" panose="020B0604020202020204" pitchFamily="34" charset="0"/>
              </a:rPr>
              <a:t>s</a:t>
            </a:r>
            <a:r>
              <a:rPr lang="it-CH" sz="800">
                <a:solidFill>
                  <a:sysClr val="windowText" lastClr="000000"/>
                </a:solidFill>
                <a:latin typeface="Arial" panose="020B0604020202020204" pitchFamily="34" charset="0"/>
                <a:cs typeface="Arial" panose="020B0604020202020204" pitchFamily="34" charset="0"/>
              </a:rPr>
              <a:t>ervizio a conduzione ostetrica di assistenza al</a:t>
            </a:r>
            <a:br>
              <a:rPr lang="it-CH" sz="800">
                <a:solidFill>
                  <a:sysClr val="windowText" lastClr="000000"/>
                </a:solidFill>
                <a:latin typeface="Arial" panose="020B0604020202020204" pitchFamily="34" charset="0"/>
                <a:cs typeface="Arial" panose="020B0604020202020204" pitchFamily="34" charset="0"/>
              </a:rPr>
            </a:br>
            <a:r>
              <a:rPr lang="it-CH" sz="800">
                <a:solidFill>
                  <a:sysClr val="windowText" lastClr="000000"/>
                </a:solidFill>
                <a:latin typeface="Arial" panose="020B0604020202020204" pitchFamily="34" charset="0"/>
                <a:cs typeface="Arial" panose="020B0604020202020204" pitchFamily="34" charset="0"/>
              </a:rPr>
              <a:t>            p</a:t>
            </a:r>
            <a:r>
              <a:rPr lang="it-CH" sz="800" baseline="0">
                <a:solidFill>
                  <a:sysClr val="windowText" lastClr="000000"/>
                </a:solidFill>
                <a:latin typeface="Arial" panose="020B0604020202020204" pitchFamily="34" charset="0"/>
                <a:cs typeface="Arial" panose="020B0604020202020204" pitchFamily="34" charset="0"/>
              </a:rPr>
              <a:t>arto in ospedale	</a:t>
            </a:r>
            <a:endParaRPr lang="it-CH" sz="800">
              <a:solidFill>
                <a:sysClr val="windowText" lastClr="000000"/>
              </a:solidFill>
              <a:effectLst/>
              <a:latin typeface="Arial" panose="020B0604020202020204" pitchFamily="34" charset="0"/>
              <a:cs typeface="Arial" panose="020B0604020202020204" pitchFamily="34" charset="0"/>
            </a:endParaRPr>
          </a:p>
        </xdr:txBody>
      </xdr:sp>
      <xdr:cxnSp macro="">
        <xdr:nvCxnSpPr>
          <xdr:cNvPr id="66" name="Gerade Verbindung mit Pfeil 87">
            <a:extLst>
              <a:ext uri="{FF2B5EF4-FFF2-40B4-BE49-F238E27FC236}">
                <a16:creationId xmlns:a16="http://schemas.microsoft.com/office/drawing/2014/main" id="{00000000-0008-0000-0200-000058000000}"/>
              </a:ext>
            </a:extLst>
          </xdr:cNvPr>
          <xdr:cNvCxnSpPr>
            <a:stCxn id="65" idx="2"/>
            <a:endCxn id="60" idx="0"/>
          </xdr:cNvCxnSpPr>
        </xdr:nvCxnSpPr>
        <xdr:spPr>
          <a:xfrm>
            <a:off x="6096000" y="7433334"/>
            <a:ext cx="0" cy="462468"/>
          </a:xfrm>
          <a:prstGeom prst="straightConnector1">
            <a:avLst/>
          </a:prstGeom>
          <a:noFill/>
          <a:ln w="12700" cap="flat" cmpd="sng" algn="ctr">
            <a:solidFill>
              <a:sysClr val="windowText" lastClr="000000"/>
            </a:solidFill>
            <a:prstDash val="solid"/>
            <a:headEnd type="none" w="med" len="med"/>
            <a:tailEnd type="triangle" w="med" len="med"/>
          </a:ln>
          <a:effectLst/>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1809750</xdr:colOff>
      <xdr:row>5</xdr:row>
      <xdr:rowOff>0</xdr:rowOff>
    </xdr:from>
    <xdr:to>
      <xdr:col>1</xdr:col>
      <xdr:colOff>1809750</xdr:colOff>
      <xdr:row>5</xdr:row>
      <xdr:rowOff>0</xdr:rowOff>
    </xdr:to>
    <xdr:cxnSp macro="">
      <xdr:nvCxnSpPr>
        <xdr:cNvPr id="123346" name="AutoShape 167">
          <a:extLst>
            <a:ext uri="{FF2B5EF4-FFF2-40B4-BE49-F238E27FC236}">
              <a16:creationId xmlns:a16="http://schemas.microsoft.com/office/drawing/2014/main" id="{00000000-0008-0000-0E00-0000D2E10100}"/>
            </a:ext>
          </a:extLst>
        </xdr:cNvPr>
        <xdr:cNvCxnSpPr>
          <a:cxnSpLocks noChangeShapeType="1"/>
        </xdr:cNvCxnSpPr>
      </xdr:nvCxnSpPr>
      <xdr:spPr bwMode="auto">
        <a:xfrm>
          <a:off x="2428875" y="1752600"/>
          <a:ext cx="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866775</xdr:colOff>
      <xdr:row>5</xdr:row>
      <xdr:rowOff>0</xdr:rowOff>
    </xdr:from>
    <xdr:to>
      <xdr:col>1</xdr:col>
      <xdr:colOff>866775</xdr:colOff>
      <xdr:row>5</xdr:row>
      <xdr:rowOff>0</xdr:rowOff>
    </xdr:to>
    <xdr:cxnSp macro="">
      <xdr:nvCxnSpPr>
        <xdr:cNvPr id="123347" name="AutoShape 168">
          <a:extLst>
            <a:ext uri="{FF2B5EF4-FFF2-40B4-BE49-F238E27FC236}">
              <a16:creationId xmlns:a16="http://schemas.microsoft.com/office/drawing/2014/main" id="{00000000-0008-0000-0E00-0000D3E10100}"/>
            </a:ext>
          </a:extLst>
        </xdr:cNvPr>
        <xdr:cNvCxnSpPr>
          <a:cxnSpLocks noChangeShapeType="1"/>
        </xdr:cNvCxnSpPr>
      </xdr:nvCxnSpPr>
      <xdr:spPr bwMode="auto">
        <a:xfrm>
          <a:off x="1485900" y="1752600"/>
          <a:ext cx="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1809750</xdr:colOff>
      <xdr:row>5</xdr:row>
      <xdr:rowOff>0</xdr:rowOff>
    </xdr:from>
    <xdr:to>
      <xdr:col>1</xdr:col>
      <xdr:colOff>1809750</xdr:colOff>
      <xdr:row>5</xdr:row>
      <xdr:rowOff>0</xdr:rowOff>
    </xdr:to>
    <xdr:cxnSp macro="">
      <xdr:nvCxnSpPr>
        <xdr:cNvPr id="123348" name="AutoShape 690">
          <a:extLst>
            <a:ext uri="{FF2B5EF4-FFF2-40B4-BE49-F238E27FC236}">
              <a16:creationId xmlns:a16="http://schemas.microsoft.com/office/drawing/2014/main" id="{00000000-0008-0000-0E00-0000D4E10100}"/>
            </a:ext>
          </a:extLst>
        </xdr:cNvPr>
        <xdr:cNvCxnSpPr>
          <a:cxnSpLocks noChangeShapeType="1"/>
        </xdr:cNvCxnSpPr>
      </xdr:nvCxnSpPr>
      <xdr:spPr bwMode="auto">
        <a:xfrm>
          <a:off x="2428875" y="1752600"/>
          <a:ext cx="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866775</xdr:colOff>
      <xdr:row>5</xdr:row>
      <xdr:rowOff>0</xdr:rowOff>
    </xdr:from>
    <xdr:to>
      <xdr:col>1</xdr:col>
      <xdr:colOff>866775</xdr:colOff>
      <xdr:row>5</xdr:row>
      <xdr:rowOff>0</xdr:rowOff>
    </xdr:to>
    <xdr:cxnSp macro="">
      <xdr:nvCxnSpPr>
        <xdr:cNvPr id="123349" name="AutoShape 691">
          <a:extLst>
            <a:ext uri="{FF2B5EF4-FFF2-40B4-BE49-F238E27FC236}">
              <a16:creationId xmlns:a16="http://schemas.microsoft.com/office/drawing/2014/main" id="{00000000-0008-0000-0E00-0000D5E10100}"/>
            </a:ext>
          </a:extLst>
        </xdr:cNvPr>
        <xdr:cNvCxnSpPr>
          <a:cxnSpLocks noChangeShapeType="1"/>
        </xdr:cNvCxnSpPr>
      </xdr:nvCxnSpPr>
      <xdr:spPr bwMode="auto">
        <a:xfrm>
          <a:off x="1485900" y="1752600"/>
          <a:ext cx="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1809750</xdr:colOff>
      <xdr:row>5</xdr:row>
      <xdr:rowOff>0</xdr:rowOff>
    </xdr:from>
    <xdr:to>
      <xdr:col>1</xdr:col>
      <xdr:colOff>1809750</xdr:colOff>
      <xdr:row>5</xdr:row>
      <xdr:rowOff>0</xdr:rowOff>
    </xdr:to>
    <xdr:cxnSp macro="">
      <xdr:nvCxnSpPr>
        <xdr:cNvPr id="123351" name="AutoShape 167">
          <a:extLst>
            <a:ext uri="{FF2B5EF4-FFF2-40B4-BE49-F238E27FC236}">
              <a16:creationId xmlns:a16="http://schemas.microsoft.com/office/drawing/2014/main" id="{00000000-0008-0000-0E00-0000D7E10100}"/>
            </a:ext>
          </a:extLst>
        </xdr:cNvPr>
        <xdr:cNvCxnSpPr>
          <a:cxnSpLocks noChangeShapeType="1"/>
        </xdr:cNvCxnSpPr>
      </xdr:nvCxnSpPr>
      <xdr:spPr bwMode="auto">
        <a:xfrm>
          <a:off x="2428875" y="1752600"/>
          <a:ext cx="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866775</xdr:colOff>
      <xdr:row>5</xdr:row>
      <xdr:rowOff>0</xdr:rowOff>
    </xdr:from>
    <xdr:to>
      <xdr:col>1</xdr:col>
      <xdr:colOff>866775</xdr:colOff>
      <xdr:row>5</xdr:row>
      <xdr:rowOff>0</xdr:rowOff>
    </xdr:to>
    <xdr:cxnSp macro="">
      <xdr:nvCxnSpPr>
        <xdr:cNvPr id="123352" name="AutoShape 168">
          <a:extLst>
            <a:ext uri="{FF2B5EF4-FFF2-40B4-BE49-F238E27FC236}">
              <a16:creationId xmlns:a16="http://schemas.microsoft.com/office/drawing/2014/main" id="{00000000-0008-0000-0E00-0000D8E10100}"/>
            </a:ext>
          </a:extLst>
        </xdr:cNvPr>
        <xdr:cNvCxnSpPr>
          <a:cxnSpLocks noChangeShapeType="1"/>
        </xdr:cNvCxnSpPr>
      </xdr:nvCxnSpPr>
      <xdr:spPr bwMode="auto">
        <a:xfrm>
          <a:off x="1485900" y="1752600"/>
          <a:ext cx="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1809750</xdr:colOff>
      <xdr:row>5</xdr:row>
      <xdr:rowOff>0</xdr:rowOff>
    </xdr:from>
    <xdr:to>
      <xdr:col>1</xdr:col>
      <xdr:colOff>1809750</xdr:colOff>
      <xdr:row>5</xdr:row>
      <xdr:rowOff>0</xdr:rowOff>
    </xdr:to>
    <xdr:cxnSp macro="">
      <xdr:nvCxnSpPr>
        <xdr:cNvPr id="123353" name="AutoShape 690">
          <a:extLst>
            <a:ext uri="{FF2B5EF4-FFF2-40B4-BE49-F238E27FC236}">
              <a16:creationId xmlns:a16="http://schemas.microsoft.com/office/drawing/2014/main" id="{00000000-0008-0000-0E00-0000D9E10100}"/>
            </a:ext>
          </a:extLst>
        </xdr:cNvPr>
        <xdr:cNvCxnSpPr>
          <a:cxnSpLocks noChangeShapeType="1"/>
        </xdr:cNvCxnSpPr>
      </xdr:nvCxnSpPr>
      <xdr:spPr bwMode="auto">
        <a:xfrm>
          <a:off x="2428875" y="1752600"/>
          <a:ext cx="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866775</xdr:colOff>
      <xdr:row>5</xdr:row>
      <xdr:rowOff>0</xdr:rowOff>
    </xdr:from>
    <xdr:to>
      <xdr:col>1</xdr:col>
      <xdr:colOff>866775</xdr:colOff>
      <xdr:row>5</xdr:row>
      <xdr:rowOff>0</xdr:rowOff>
    </xdr:to>
    <xdr:cxnSp macro="">
      <xdr:nvCxnSpPr>
        <xdr:cNvPr id="123354" name="AutoShape 691">
          <a:extLst>
            <a:ext uri="{FF2B5EF4-FFF2-40B4-BE49-F238E27FC236}">
              <a16:creationId xmlns:a16="http://schemas.microsoft.com/office/drawing/2014/main" id="{00000000-0008-0000-0E00-0000DAE10100}"/>
            </a:ext>
          </a:extLst>
        </xdr:cNvPr>
        <xdr:cNvCxnSpPr>
          <a:cxnSpLocks noChangeShapeType="1"/>
        </xdr:cNvCxnSpPr>
      </xdr:nvCxnSpPr>
      <xdr:spPr bwMode="auto">
        <a:xfrm>
          <a:off x="1485900" y="1752600"/>
          <a:ext cx="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c.ti.ch\FSBELL04\Users\m0as\AppData\Local\Temp\9\CMIKONSUL\View_6d048ff3a8fd4e59adb6b51a58b9a9bc\Bewerbung-SL-2017-Psychiatrie-BE-V0.1-d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GS_Spitalplanung2012\1.%20Versorgungsbericht\2.%20Datenbasis%20TP%20V%20und%20VI\Fischer\in20090316\gdzh04_07,ctree-093G_Erg&#228;nzungGD_gem.Statisti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kblatt"/>
      <sheetName val="Inhalt"/>
      <sheetName val="1 Info"/>
      <sheetName val="2"/>
      <sheetName val="2.1"/>
      <sheetName val="2.2"/>
      <sheetName val="3 Bewerbungsformulare -&gt;"/>
      <sheetName val="3.1"/>
      <sheetName val="3.2"/>
      <sheetName val="3.3"/>
      <sheetName val="3.4"/>
      <sheetName val="3.5"/>
      <sheetName val="3.6"/>
      <sheetName val="3.7"/>
      <sheetName val="3.8"/>
      <sheetName val="3.9"/>
      <sheetName val="3.10"/>
      <sheetName val="4"/>
      <sheetName val="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Tabelle3"/>
      <sheetName val="Tabelle4"/>
      <sheetName val="Tabelle5"/>
      <sheetName val="Tabelle6"/>
      <sheetName val="Tabelle7"/>
      <sheetName val="Tabelle8"/>
      <sheetName val="Tabelle9"/>
      <sheetName val="Tabelle10"/>
      <sheetName val="Tabelle11"/>
      <sheetName val="Tabelle12"/>
      <sheetName val="Tabelle13"/>
      <sheetName val="Tabelle14"/>
      <sheetName val="GD ZH 2004-2007"/>
      <sheetName val="(PAR)"/>
      <sheetName val="(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C1">
            <v>3</v>
          </cell>
          <cell r="E1">
            <v>5</v>
          </cell>
          <cell r="G1">
            <v>7</v>
          </cell>
        </row>
        <row r="7">
          <cell r="A7" t="str">
            <v>AC</v>
          </cell>
          <cell r="B7" t="str">
            <v>F.AP6</v>
          </cell>
          <cell r="C7">
            <v>330</v>
          </cell>
          <cell r="D7" t="str">
            <v>S3</v>
          </cell>
          <cell r="E7">
            <v>14</v>
          </cell>
          <cell r="F7" t="str">
            <v>S2</v>
          </cell>
          <cell r="G7">
            <v>0</v>
          </cell>
          <cell r="H7" t="str">
            <v>S2</v>
          </cell>
        </row>
        <row r="8">
          <cell r="A8" t="str">
            <v>AM</v>
          </cell>
          <cell r="B8" t="str">
            <v>F.AP6</v>
          </cell>
          <cell r="C8">
            <v>194</v>
          </cell>
          <cell r="D8" t="str">
            <v>S+</v>
          </cell>
          <cell r="E8">
            <v>47</v>
          </cell>
          <cell r="F8" t="str">
            <v>S+</v>
          </cell>
          <cell r="G8">
            <v>0</v>
          </cell>
          <cell r="H8" t="str">
            <v>S1</v>
          </cell>
        </row>
        <row r="9">
          <cell r="A9" t="str">
            <v>BC</v>
          </cell>
          <cell r="B9" t="str">
            <v>F.AP6</v>
          </cell>
          <cell r="C9">
            <v>761</v>
          </cell>
          <cell r="D9" t="str">
            <v>S+</v>
          </cell>
          <cell r="E9">
            <v>336</v>
          </cell>
          <cell r="F9" t="str">
            <v>S2</v>
          </cell>
          <cell r="G9">
            <v>0</v>
          </cell>
          <cell r="H9" t="str">
            <v>S3</v>
          </cell>
        </row>
        <row r="10">
          <cell r="A10" t="str">
            <v>BM</v>
          </cell>
          <cell r="B10" t="str">
            <v>F.AP6</v>
          </cell>
          <cell r="C10">
            <v>38</v>
          </cell>
          <cell r="D10" t="str">
            <v>S+</v>
          </cell>
          <cell r="E10">
            <v>24</v>
          </cell>
          <cell r="F10" t="str">
            <v>S2</v>
          </cell>
          <cell r="G10">
            <v>0</v>
          </cell>
          <cell r="H10" t="str">
            <v>S+</v>
          </cell>
        </row>
        <row r="11">
          <cell r="A11" t="str">
            <v>CC</v>
          </cell>
          <cell r="B11" t="str">
            <v>F.AP6</v>
          </cell>
          <cell r="C11">
            <v>220</v>
          </cell>
          <cell r="D11" t="str">
            <v>S+</v>
          </cell>
          <cell r="E11">
            <v>0</v>
          </cell>
          <cell r="F11" t="str">
            <v>S3</v>
          </cell>
          <cell r="G11">
            <v>0</v>
          </cell>
          <cell r="H11" t="str">
            <v>S+</v>
          </cell>
        </row>
        <row r="12">
          <cell r="A12" t="str">
            <v>CM</v>
          </cell>
          <cell r="B12" t="str">
            <v>F.AP6</v>
          </cell>
          <cell r="C12">
            <v>241</v>
          </cell>
          <cell r="D12" t="str">
            <v>S1</v>
          </cell>
          <cell r="E12">
            <v>73</v>
          </cell>
          <cell r="F12" t="str">
            <v>S+</v>
          </cell>
          <cell r="G12">
            <v>0</v>
          </cell>
          <cell r="H12" t="str">
            <v>S2</v>
          </cell>
        </row>
        <row r="13">
          <cell r="A13" t="str">
            <v>DC</v>
          </cell>
          <cell r="B13" t="str">
            <v>F.AP6</v>
          </cell>
          <cell r="C13">
            <v>232</v>
          </cell>
          <cell r="D13" t="str">
            <v>S3</v>
          </cell>
          <cell r="E13">
            <v>0</v>
          </cell>
          <cell r="F13" t="str">
            <v>S+</v>
          </cell>
          <cell r="G13">
            <v>0</v>
          </cell>
          <cell r="H13" t="str">
            <v>S+</v>
          </cell>
        </row>
        <row r="14">
          <cell r="A14" t="str">
            <v>DM</v>
          </cell>
          <cell r="B14" t="str">
            <v>F.AP6</v>
          </cell>
          <cell r="C14">
            <v>371</v>
          </cell>
          <cell r="D14" t="str">
            <v>S1</v>
          </cell>
          <cell r="E14">
            <v>191</v>
          </cell>
          <cell r="F14" t="str">
            <v>S+</v>
          </cell>
          <cell r="G14">
            <v>0</v>
          </cell>
          <cell r="H14" t="str">
            <v>S1</v>
          </cell>
        </row>
        <row r="15">
          <cell r="A15" t="str">
            <v>EC</v>
          </cell>
          <cell r="B15" t="str">
            <v>F.AP6</v>
          </cell>
          <cell r="C15">
            <v>1650</v>
          </cell>
          <cell r="D15" t="str">
            <v>S2</v>
          </cell>
          <cell r="E15">
            <v>453</v>
          </cell>
          <cell r="F15" t="str">
            <v>S+</v>
          </cell>
          <cell r="G15">
            <v>0</v>
          </cell>
          <cell r="H15" t="str">
            <v>S2</v>
          </cell>
        </row>
        <row r="16">
          <cell r="A16" t="str">
            <v>EM</v>
          </cell>
          <cell r="B16" t="str">
            <v>F.AP6</v>
          </cell>
          <cell r="C16">
            <v>1037</v>
          </cell>
          <cell r="D16" t="str">
            <v>S2</v>
          </cell>
          <cell r="E16">
            <v>398</v>
          </cell>
          <cell r="F16" t="str">
            <v>S1</v>
          </cell>
          <cell r="G16">
            <v>0</v>
          </cell>
          <cell r="H16" t="str">
            <v>S1</v>
          </cell>
        </row>
        <row r="17">
          <cell r="A17" t="str">
            <v>FC</v>
          </cell>
          <cell r="B17" t="str">
            <v>F.AP6</v>
          </cell>
          <cell r="C17">
            <v>439</v>
          </cell>
          <cell r="D17" t="str">
            <v>x</v>
          </cell>
          <cell r="E17">
            <v>188</v>
          </cell>
          <cell r="F17" t="str">
            <v>x</v>
          </cell>
          <cell r="G17">
            <v>0</v>
          </cell>
          <cell r="H17" t="str">
            <v>x</v>
          </cell>
        </row>
        <row r="18">
          <cell r="A18" t="str">
            <v>FM</v>
          </cell>
          <cell r="B18" t="str">
            <v>F.AP6</v>
          </cell>
          <cell r="C18">
            <v>555</v>
          </cell>
          <cell r="D18" t="str">
            <v>x</v>
          </cell>
          <cell r="E18">
            <v>0</v>
          </cell>
          <cell r="F18" t="str">
            <v>x</v>
          </cell>
          <cell r="G18">
            <v>0</v>
          </cell>
          <cell r="H18" t="str">
            <v>x</v>
          </cell>
        </row>
        <row r="19">
          <cell r="A19" t="str">
            <v>GC</v>
          </cell>
          <cell r="B19" t="str">
            <v>F.AP6</v>
          </cell>
          <cell r="C19">
            <v>568</v>
          </cell>
          <cell r="D19" t="str">
            <v>x</v>
          </cell>
          <cell r="E19">
            <v>389</v>
          </cell>
          <cell r="F19" t="str">
            <v>x</v>
          </cell>
          <cell r="G19">
            <v>0</v>
          </cell>
          <cell r="H19" t="str">
            <v>x</v>
          </cell>
        </row>
        <row r="20">
          <cell r="A20" t="str">
            <v>GM</v>
          </cell>
          <cell r="B20" t="str">
            <v>F.AP6</v>
          </cell>
          <cell r="C20">
            <v>108</v>
          </cell>
          <cell r="D20" t="str">
            <v>S+</v>
          </cell>
          <cell r="E20">
            <v>63</v>
          </cell>
          <cell r="F20" t="str">
            <v>S1</v>
          </cell>
          <cell r="G20">
            <v>0</v>
          </cell>
          <cell r="H20" t="str">
            <v>S1</v>
          </cell>
        </row>
        <row r="21">
          <cell r="A21" t="str">
            <v>HC</v>
          </cell>
          <cell r="B21" t="str">
            <v>F.AP6</v>
          </cell>
          <cell r="C21">
            <v>2572</v>
          </cell>
          <cell r="D21" t="str">
            <v>S1</v>
          </cell>
          <cell r="E21">
            <v>1685</v>
          </cell>
          <cell r="F21" t="str">
            <v>S1</v>
          </cell>
          <cell r="G21">
            <v>0</v>
          </cell>
          <cell r="H21" t="str">
            <v>S+</v>
          </cell>
        </row>
        <row r="22">
          <cell r="A22" t="str">
            <v>HM</v>
          </cell>
          <cell r="B22" t="str">
            <v>F.AP6</v>
          </cell>
          <cell r="C22">
            <v>219</v>
          </cell>
          <cell r="D22" t="str">
            <v>S1</v>
          </cell>
          <cell r="E22">
            <v>126</v>
          </cell>
          <cell r="F22" t="str">
            <v>S+</v>
          </cell>
          <cell r="G22">
            <v>0</v>
          </cell>
          <cell r="H22" t="str">
            <v>S1</v>
          </cell>
        </row>
        <row r="23">
          <cell r="A23" t="str">
            <v>IC</v>
          </cell>
          <cell r="B23" t="str">
            <v>F.AP6</v>
          </cell>
          <cell r="C23">
            <v>483</v>
          </cell>
          <cell r="D23" t="str">
            <v>S1</v>
          </cell>
          <cell r="E23">
            <v>55</v>
          </cell>
          <cell r="F23" t="str">
            <v>S+</v>
          </cell>
          <cell r="G23">
            <v>0</v>
          </cell>
          <cell r="H23" t="str">
            <v>S1</v>
          </cell>
        </row>
        <row r="24">
          <cell r="A24" t="str">
            <v>IM</v>
          </cell>
          <cell r="B24" t="str">
            <v>F.AP6</v>
          </cell>
          <cell r="C24">
            <v>322</v>
          </cell>
          <cell r="D24" t="str">
            <v>S1</v>
          </cell>
          <cell r="E24">
            <v>177</v>
          </cell>
          <cell r="F24" t="str">
            <v>S1</v>
          </cell>
          <cell r="G24">
            <v>0</v>
          </cell>
          <cell r="H24" t="str">
            <v>S+</v>
          </cell>
        </row>
        <row r="25">
          <cell r="A25" t="str">
            <v>JC</v>
          </cell>
          <cell r="B25" t="str">
            <v>F.AP6</v>
          </cell>
          <cell r="C25">
            <v>83</v>
          </cell>
          <cell r="D25" t="str">
            <v>S1</v>
          </cell>
          <cell r="E25">
            <v>46</v>
          </cell>
          <cell r="F25" t="str">
            <v>S3</v>
          </cell>
          <cell r="G25">
            <v>0</v>
          </cell>
          <cell r="H25" t="str">
            <v>S+</v>
          </cell>
        </row>
        <row r="26">
          <cell r="A26" t="str">
            <v>JM</v>
          </cell>
          <cell r="B26" t="str">
            <v>F.AP6</v>
          </cell>
          <cell r="C26">
            <v>221</v>
          </cell>
          <cell r="D26" t="str">
            <v>S1</v>
          </cell>
          <cell r="E26">
            <v>174</v>
          </cell>
          <cell r="F26" t="str">
            <v>S+</v>
          </cell>
          <cell r="G26">
            <v>0</v>
          </cell>
          <cell r="H26" t="str">
            <v>S2</v>
          </cell>
        </row>
        <row r="27">
          <cell r="A27" t="str">
            <v>KC</v>
          </cell>
          <cell r="B27" t="str">
            <v>F.AP6</v>
          </cell>
          <cell r="C27">
            <v>791</v>
          </cell>
          <cell r="D27" t="str">
            <v>S1</v>
          </cell>
          <cell r="E27">
            <v>169</v>
          </cell>
          <cell r="F27" t="str">
            <v>S+</v>
          </cell>
          <cell r="G27">
            <v>0</v>
          </cell>
          <cell r="H27" t="str">
            <v>S+</v>
          </cell>
        </row>
        <row r="28">
          <cell r="A28" t="str">
            <v>KM</v>
          </cell>
          <cell r="B28" t="str">
            <v>F.AP6</v>
          </cell>
          <cell r="C28">
            <v>0</v>
          </cell>
          <cell r="D28" t="str">
            <v>x</v>
          </cell>
          <cell r="E28">
            <v>0</v>
          </cell>
          <cell r="F28" t="str">
            <v>x</v>
          </cell>
          <cell r="G28">
            <v>0</v>
          </cell>
          <cell r="H28" t="str">
            <v>x</v>
          </cell>
        </row>
        <row r="29">
          <cell r="A29" t="str">
            <v>MC</v>
          </cell>
          <cell r="B29" t="str">
            <v>F.AP6</v>
          </cell>
          <cell r="C29">
            <v>1197</v>
          </cell>
          <cell r="D29" t="str">
            <v>S1</v>
          </cell>
          <cell r="E29">
            <v>293</v>
          </cell>
          <cell r="F29" t="str">
            <v>S2</v>
          </cell>
          <cell r="G29">
            <v>0</v>
          </cell>
          <cell r="H29" t="str">
            <v>S+</v>
          </cell>
        </row>
        <row r="30">
          <cell r="A30" t="str">
            <v>MM</v>
          </cell>
          <cell r="B30" t="str">
            <v>F.AP6</v>
          </cell>
          <cell r="C30">
            <v>0</v>
          </cell>
          <cell r="D30" t="str">
            <v>x</v>
          </cell>
          <cell r="E30">
            <v>0</v>
          </cell>
          <cell r="F30" t="str">
            <v>x</v>
          </cell>
          <cell r="G30">
            <v>0</v>
          </cell>
          <cell r="H30" t="str">
            <v>x</v>
          </cell>
        </row>
        <row r="31">
          <cell r="A31" t="str">
            <v>NC</v>
          </cell>
          <cell r="B31" t="str">
            <v>F.AP6</v>
          </cell>
          <cell r="C31">
            <v>0</v>
          </cell>
          <cell r="D31" t="str">
            <v>x</v>
          </cell>
          <cell r="E31">
            <v>0</v>
          </cell>
          <cell r="F31" t="str">
            <v>x</v>
          </cell>
          <cell r="G31">
            <v>0</v>
          </cell>
          <cell r="H31" t="str">
            <v>x</v>
          </cell>
        </row>
        <row r="32">
          <cell r="A32" t="str">
            <v>NM</v>
          </cell>
          <cell r="B32" t="str">
            <v>F.AP6</v>
          </cell>
          <cell r="C32">
            <v>1038</v>
          </cell>
          <cell r="D32" t="str">
            <v>S1</v>
          </cell>
          <cell r="E32">
            <v>271</v>
          </cell>
          <cell r="F32" t="str">
            <v>S+</v>
          </cell>
          <cell r="G32">
            <v>0</v>
          </cell>
          <cell r="H32" t="str">
            <v>S2</v>
          </cell>
        </row>
        <row r="33">
          <cell r="A33" t="str">
            <v>OC</v>
          </cell>
          <cell r="B33" t="str">
            <v>F.AP6</v>
          </cell>
          <cell r="C33">
            <v>0</v>
          </cell>
          <cell r="D33" t="str">
            <v>x</v>
          </cell>
          <cell r="E33">
            <v>0</v>
          </cell>
          <cell r="F33" t="str">
            <v>x</v>
          </cell>
          <cell r="G33">
            <v>0</v>
          </cell>
          <cell r="H33" t="str">
            <v>x</v>
          </cell>
        </row>
        <row r="34">
          <cell r="A34" t="str">
            <v>OM</v>
          </cell>
          <cell r="B34" t="str">
            <v>F.AP6</v>
          </cell>
          <cell r="C34">
            <v>309</v>
          </cell>
          <cell r="D34" t="str">
            <v>S1</v>
          </cell>
          <cell r="E34">
            <v>44</v>
          </cell>
          <cell r="F34" t="str">
            <v>S+</v>
          </cell>
          <cell r="G34">
            <v>0</v>
          </cell>
          <cell r="H34" t="str">
            <v>S3</v>
          </cell>
        </row>
        <row r="35">
          <cell r="A35" t="str">
            <v>PC</v>
          </cell>
          <cell r="B35" t="str">
            <v>F.AP6</v>
          </cell>
          <cell r="C35">
            <v>0</v>
          </cell>
          <cell r="D35" t="str">
            <v>x</v>
          </cell>
          <cell r="E35">
            <v>0</v>
          </cell>
          <cell r="F35" t="str">
            <v>x</v>
          </cell>
          <cell r="G35">
            <v>0</v>
          </cell>
          <cell r="H35" t="str">
            <v>x</v>
          </cell>
        </row>
        <row r="36">
          <cell r="A36" t="str">
            <v>PM</v>
          </cell>
          <cell r="B36" t="str">
            <v>F.AP6</v>
          </cell>
          <cell r="C36">
            <v>172</v>
          </cell>
          <cell r="D36" t="str">
            <v>S1</v>
          </cell>
          <cell r="E36">
            <v>122</v>
          </cell>
          <cell r="F36" t="str">
            <v>S+</v>
          </cell>
          <cell r="G36">
            <v>0</v>
          </cell>
          <cell r="H36" t="str">
            <v>S1</v>
          </cell>
        </row>
        <row r="37">
          <cell r="A37" t="str">
            <v>PZ</v>
          </cell>
          <cell r="B37" t="str">
            <v>F.AP6</v>
          </cell>
          <cell r="C37">
            <v>0</v>
          </cell>
          <cell r="D37" t="str">
            <v>x</v>
          </cell>
          <cell r="E37">
            <v>0</v>
          </cell>
          <cell r="F37" t="str">
            <v>x</v>
          </cell>
          <cell r="G37">
            <v>0</v>
          </cell>
          <cell r="H37" t="str">
            <v>x</v>
          </cell>
        </row>
        <row r="38">
          <cell r="A38" t="str">
            <v>QC</v>
          </cell>
          <cell r="B38" t="str">
            <v>F.AP6</v>
          </cell>
          <cell r="C38">
            <v>0</v>
          </cell>
          <cell r="D38" t="str">
            <v>x</v>
          </cell>
          <cell r="E38">
            <v>0</v>
          </cell>
          <cell r="F38" t="str">
            <v>x</v>
          </cell>
          <cell r="G38">
            <v>0</v>
          </cell>
          <cell r="H38" t="str">
            <v>x</v>
          </cell>
        </row>
        <row r="39">
          <cell r="A39" t="str">
            <v>QM</v>
          </cell>
          <cell r="B39" t="str">
            <v>F.AP6</v>
          </cell>
          <cell r="C39">
            <v>0</v>
          </cell>
          <cell r="D39" t="str">
            <v>x</v>
          </cell>
          <cell r="E39">
            <v>0</v>
          </cell>
          <cell r="F39" t="str">
            <v>x</v>
          </cell>
          <cell r="G39">
            <v>0</v>
          </cell>
          <cell r="H39" t="str">
            <v>x</v>
          </cell>
        </row>
        <row r="40">
          <cell r="A40" t="str">
            <v>SC</v>
          </cell>
          <cell r="B40" t="str">
            <v>F.AP6</v>
          </cell>
          <cell r="C40">
            <v>13</v>
          </cell>
          <cell r="D40" t="str">
            <v>S+</v>
          </cell>
          <cell r="E40">
            <v>0</v>
          </cell>
          <cell r="F40" t="str">
            <v>S3</v>
          </cell>
          <cell r="G40">
            <v>0</v>
          </cell>
          <cell r="H40" t="str">
            <v>S3</v>
          </cell>
        </row>
        <row r="41">
          <cell r="A41" t="str">
            <v>SM</v>
          </cell>
          <cell r="B41" t="str">
            <v>F.AP6</v>
          </cell>
          <cell r="C41">
            <v>23</v>
          </cell>
          <cell r="D41" t="str">
            <v>S1</v>
          </cell>
          <cell r="E41">
            <v>0</v>
          </cell>
          <cell r="F41" t="str">
            <v>S+</v>
          </cell>
          <cell r="G41">
            <v>0</v>
          </cell>
          <cell r="H41" t="str">
            <v>x</v>
          </cell>
        </row>
        <row r="42">
          <cell r="A42" t="str">
            <v>SZ</v>
          </cell>
          <cell r="B42" t="str">
            <v>F.AP6</v>
          </cell>
          <cell r="C42">
            <v>0</v>
          </cell>
          <cell r="D42" t="str">
            <v>x</v>
          </cell>
          <cell r="E42">
            <v>0</v>
          </cell>
          <cell r="F42" t="str">
            <v>x</v>
          </cell>
          <cell r="G42">
            <v>0</v>
          </cell>
          <cell r="H42" t="str">
            <v>x</v>
          </cell>
        </row>
        <row r="43">
          <cell r="A43" t="str">
            <v>TC</v>
          </cell>
          <cell r="B43" t="str">
            <v>F.AP6</v>
          </cell>
          <cell r="C43">
            <v>149</v>
          </cell>
          <cell r="D43" t="str">
            <v>x</v>
          </cell>
          <cell r="E43">
            <v>0</v>
          </cell>
          <cell r="F43" t="str">
            <v>x</v>
          </cell>
          <cell r="G43">
            <v>0</v>
          </cell>
          <cell r="H43" t="str">
            <v>x</v>
          </cell>
        </row>
        <row r="44">
          <cell r="A44" t="str">
            <v>TM</v>
          </cell>
          <cell r="B44" t="str">
            <v>F.AP6</v>
          </cell>
          <cell r="C44">
            <v>47</v>
          </cell>
          <cell r="D44" t="str">
            <v>x</v>
          </cell>
          <cell r="E44">
            <v>0</v>
          </cell>
          <cell r="F44" t="str">
            <v>x</v>
          </cell>
          <cell r="G44">
            <v>0</v>
          </cell>
          <cell r="H44" t="str">
            <v>x</v>
          </cell>
        </row>
        <row r="45">
          <cell r="A45" t="str">
            <v>UC</v>
          </cell>
          <cell r="B45" t="str">
            <v>F.AP6</v>
          </cell>
          <cell r="C45">
            <v>0</v>
          </cell>
          <cell r="D45" t="str">
            <v>x</v>
          </cell>
          <cell r="E45">
            <v>0</v>
          </cell>
          <cell r="F45" t="str">
            <v>x</v>
          </cell>
          <cell r="G45">
            <v>0</v>
          </cell>
          <cell r="H45" t="str">
            <v>x</v>
          </cell>
        </row>
        <row r="46">
          <cell r="A46" t="str">
            <v>UM</v>
          </cell>
          <cell r="B46" t="str">
            <v>F.AP6</v>
          </cell>
          <cell r="C46">
            <v>253</v>
          </cell>
          <cell r="D46" t="str">
            <v>S+</v>
          </cell>
          <cell r="E46">
            <v>100</v>
          </cell>
          <cell r="F46" t="str">
            <v>S1</v>
          </cell>
          <cell r="G46">
            <v>0</v>
          </cell>
          <cell r="H46" t="str">
            <v>S+</v>
          </cell>
        </row>
        <row r="47">
          <cell r="A47" t="str">
            <v>VM</v>
          </cell>
          <cell r="B47" t="str">
            <v>F.AP6</v>
          </cell>
          <cell r="C47">
            <v>370</v>
          </cell>
          <cell r="D47" t="str">
            <v>S2</v>
          </cell>
          <cell r="E47">
            <v>153</v>
          </cell>
          <cell r="F47" t="str">
            <v>S2</v>
          </cell>
          <cell r="G47">
            <v>0</v>
          </cell>
          <cell r="H47" t="str">
            <v>S3</v>
          </cell>
        </row>
        <row r="48">
          <cell r="A48" t="str">
            <v>XZ</v>
          </cell>
          <cell r="B48" t="str">
            <v>F.AP6</v>
          </cell>
          <cell r="C48">
            <v>223</v>
          </cell>
          <cell r="D48" t="str">
            <v>S1</v>
          </cell>
          <cell r="E48">
            <v>70</v>
          </cell>
          <cell r="F48" t="str">
            <v>S3</v>
          </cell>
          <cell r="G48">
            <v>0</v>
          </cell>
          <cell r="H48" t="str">
            <v>S2</v>
          </cell>
        </row>
        <row r="49">
          <cell r="A49" t="str">
            <v>ZC</v>
          </cell>
          <cell r="B49" t="str">
            <v>F.AP6</v>
          </cell>
          <cell r="C49">
            <v>0</v>
          </cell>
          <cell r="D49" t="str">
            <v>x</v>
          </cell>
          <cell r="E49">
            <v>0</v>
          </cell>
          <cell r="F49" t="str">
            <v>x</v>
          </cell>
          <cell r="G49">
            <v>0</v>
          </cell>
          <cell r="H49" t="str">
            <v>x</v>
          </cell>
        </row>
        <row r="50">
          <cell r="A50" t="str">
            <v>ZM</v>
          </cell>
          <cell r="B50" t="str">
            <v>F.AP6</v>
          </cell>
          <cell r="C50">
            <v>0</v>
          </cell>
          <cell r="D50" t="str">
            <v>x</v>
          </cell>
          <cell r="E50">
            <v>0</v>
          </cell>
          <cell r="F50" t="str">
            <v>x</v>
          </cell>
          <cell r="G50">
            <v>0</v>
          </cell>
          <cell r="H50" t="str">
            <v>x</v>
          </cell>
        </row>
        <row r="51">
          <cell r="A51" t="str">
            <v>ZZ</v>
          </cell>
          <cell r="B51" t="str">
            <v>F.AP6</v>
          </cell>
          <cell r="C51">
            <v>0</v>
          </cell>
          <cell r="D51" t="str">
            <v>x</v>
          </cell>
          <cell r="E51">
            <v>0</v>
          </cell>
          <cell r="F51" t="str">
            <v>x</v>
          </cell>
          <cell r="G51">
            <v>0</v>
          </cell>
          <cell r="H51" t="str">
            <v>x</v>
          </cell>
        </row>
        <row r="53">
          <cell r="A53" t="str">
            <v>AC</v>
          </cell>
          <cell r="B53" t="str">
            <v>CWt</v>
          </cell>
          <cell r="C53">
            <v>0.254</v>
          </cell>
          <cell r="D53" t="str">
            <v>S3</v>
          </cell>
          <cell r="E53">
            <v>0.18099999999999999</v>
          </cell>
          <cell r="F53" t="str">
            <v>S3</v>
          </cell>
          <cell r="G53">
            <v>0</v>
          </cell>
          <cell r="H53" t="str">
            <v>S2</v>
          </cell>
        </row>
        <row r="54">
          <cell r="A54" t="str">
            <v>AM</v>
          </cell>
          <cell r="B54" t="str">
            <v>CWt</v>
          </cell>
          <cell r="C54">
            <v>0.122</v>
          </cell>
          <cell r="D54" t="str">
            <v>S2</v>
          </cell>
          <cell r="E54">
            <v>0.106</v>
          </cell>
          <cell r="F54" t="str">
            <v>S+</v>
          </cell>
          <cell r="G54">
            <v>0</v>
          </cell>
          <cell r="H54" t="str">
            <v>S1</v>
          </cell>
        </row>
        <row r="55">
          <cell r="A55" t="str">
            <v>BC</v>
          </cell>
          <cell r="B55" t="str">
            <v>CWt</v>
          </cell>
          <cell r="C55">
            <v>0.17599999999999999</v>
          </cell>
          <cell r="D55" t="str">
            <v>S3</v>
          </cell>
          <cell r="E55">
            <v>0.17299999999999999</v>
          </cell>
          <cell r="F55" t="str">
            <v>S2</v>
          </cell>
          <cell r="G55">
            <v>0</v>
          </cell>
          <cell r="H55" t="str">
            <v>S2</v>
          </cell>
        </row>
        <row r="56">
          <cell r="A56" t="str">
            <v>BM</v>
          </cell>
          <cell r="B56" t="str">
            <v>CWt</v>
          </cell>
          <cell r="C56">
            <v>0</v>
          </cell>
          <cell r="D56" t="str">
            <v>x</v>
          </cell>
          <cell r="E56">
            <v>0</v>
          </cell>
          <cell r="F56" t="str">
            <v>x</v>
          </cell>
          <cell r="G56">
            <v>0</v>
          </cell>
          <cell r="H56" t="str">
            <v>x</v>
          </cell>
        </row>
        <row r="57">
          <cell r="A57" t="str">
            <v>CC</v>
          </cell>
          <cell r="B57" t="str">
            <v>CWt</v>
          </cell>
          <cell r="C57">
            <v>0.20899999999999999</v>
          </cell>
          <cell r="D57" t="str">
            <v>S3</v>
          </cell>
          <cell r="E57">
            <v>0.17599999999999999</v>
          </cell>
          <cell r="F57" t="str">
            <v>S+</v>
          </cell>
          <cell r="G57">
            <v>0</v>
          </cell>
          <cell r="H57" t="str">
            <v>S+</v>
          </cell>
        </row>
        <row r="58">
          <cell r="A58" t="str">
            <v>CM</v>
          </cell>
          <cell r="B58" t="str">
            <v>CWt</v>
          </cell>
          <cell r="C58">
            <v>0.125</v>
          </cell>
          <cell r="D58" t="str">
            <v>S3</v>
          </cell>
          <cell r="E58">
            <v>0.09</v>
          </cell>
          <cell r="F58" t="str">
            <v>S+</v>
          </cell>
          <cell r="G58">
            <v>0</v>
          </cell>
          <cell r="H58" t="str">
            <v>S1</v>
          </cell>
        </row>
        <row r="59">
          <cell r="A59" t="str">
            <v>DC</v>
          </cell>
          <cell r="B59" t="str">
            <v>CWt</v>
          </cell>
          <cell r="C59">
            <v>0.22600000000000001</v>
          </cell>
          <cell r="D59" t="str">
            <v>S+</v>
          </cell>
          <cell r="E59">
            <v>0</v>
          </cell>
          <cell r="F59" t="str">
            <v>S2</v>
          </cell>
          <cell r="G59">
            <v>0</v>
          </cell>
          <cell r="H59" t="str">
            <v>S2</v>
          </cell>
        </row>
        <row r="60">
          <cell r="A60" t="str">
            <v>DM</v>
          </cell>
          <cell r="B60" t="str">
            <v>CWt</v>
          </cell>
          <cell r="C60">
            <v>0.11600000000000001</v>
          </cell>
          <cell r="D60" t="str">
            <v>S2</v>
          </cell>
          <cell r="E60">
            <v>8.7999999999999995E-2</v>
          </cell>
          <cell r="F60" t="str">
            <v>S1</v>
          </cell>
          <cell r="G60">
            <v>0</v>
          </cell>
          <cell r="H60" t="str">
            <v>S1</v>
          </cell>
        </row>
        <row r="61">
          <cell r="A61" t="str">
            <v>EC</v>
          </cell>
          <cell r="B61" t="str">
            <v>CWt</v>
          </cell>
          <cell r="C61">
            <v>0.26800000000000002</v>
          </cell>
          <cell r="D61" t="str">
            <v>S2</v>
          </cell>
          <cell r="E61">
            <v>0.16600000000000001</v>
          </cell>
          <cell r="F61" t="str">
            <v>S2</v>
          </cell>
          <cell r="G61">
            <v>0</v>
          </cell>
          <cell r="H61" t="str">
            <v>S1</v>
          </cell>
        </row>
        <row r="62">
          <cell r="A62" t="str">
            <v>EM</v>
          </cell>
          <cell r="B62" t="str">
            <v>CWt</v>
          </cell>
          <cell r="C62">
            <v>0.123</v>
          </cell>
          <cell r="D62" t="str">
            <v>S2</v>
          </cell>
          <cell r="E62">
            <v>9.2999999999999999E-2</v>
          </cell>
          <cell r="F62" t="str">
            <v>S1</v>
          </cell>
          <cell r="G62">
            <v>0</v>
          </cell>
          <cell r="H62" t="str">
            <v>S1</v>
          </cell>
        </row>
        <row r="63">
          <cell r="A63" t="str">
            <v>FC</v>
          </cell>
          <cell r="B63" t="str">
            <v>CWt</v>
          </cell>
          <cell r="C63">
            <v>0.16800000000000001</v>
          </cell>
          <cell r="D63" t="str">
            <v>S+</v>
          </cell>
          <cell r="E63">
            <v>0.14499999999999999</v>
          </cell>
          <cell r="F63" t="str">
            <v>S1</v>
          </cell>
          <cell r="G63">
            <v>0</v>
          </cell>
          <cell r="H63" t="str">
            <v>S1</v>
          </cell>
        </row>
        <row r="64">
          <cell r="A64" t="str">
            <v>FM</v>
          </cell>
          <cell r="B64" t="str">
            <v>CWt</v>
          </cell>
          <cell r="C64">
            <v>0.17100000000000001</v>
          </cell>
          <cell r="D64" t="str">
            <v>S1</v>
          </cell>
          <cell r="E64">
            <v>0.109</v>
          </cell>
          <cell r="F64" t="str">
            <v>S2</v>
          </cell>
          <cell r="G64">
            <v>0</v>
          </cell>
          <cell r="H64" t="str">
            <v>S1</v>
          </cell>
        </row>
        <row r="65">
          <cell r="A65" t="str">
            <v>GC</v>
          </cell>
          <cell r="B65" t="str">
            <v>CWt</v>
          </cell>
          <cell r="C65">
            <v>0</v>
          </cell>
          <cell r="D65" t="str">
            <v>x</v>
          </cell>
          <cell r="E65">
            <v>0</v>
          </cell>
          <cell r="F65" t="str">
            <v>x</v>
          </cell>
          <cell r="G65">
            <v>0</v>
          </cell>
          <cell r="H65" t="str">
            <v>x</v>
          </cell>
        </row>
        <row r="66">
          <cell r="A66" t="str">
            <v>GM</v>
          </cell>
          <cell r="B66" t="str">
            <v>CWt</v>
          </cell>
          <cell r="C66">
            <v>9.8000000000000004E-2</v>
          </cell>
          <cell r="D66" t="str">
            <v>S+</v>
          </cell>
          <cell r="E66">
            <v>8.3000000000000004E-2</v>
          </cell>
          <cell r="F66" t="str">
            <v>S1</v>
          </cell>
          <cell r="G66">
            <v>0</v>
          </cell>
          <cell r="H66" t="str">
            <v>S1</v>
          </cell>
        </row>
        <row r="67">
          <cell r="A67" t="str">
            <v>HC</v>
          </cell>
          <cell r="B67" t="str">
            <v>CWt</v>
          </cell>
          <cell r="C67">
            <v>0.14899999999999999</v>
          </cell>
          <cell r="D67" t="str">
            <v>S2</v>
          </cell>
          <cell r="E67">
            <v>0.14099999999999999</v>
          </cell>
          <cell r="F67" t="str">
            <v>S+</v>
          </cell>
          <cell r="G67">
            <v>0</v>
          </cell>
          <cell r="H67" t="str">
            <v>S1</v>
          </cell>
        </row>
        <row r="68">
          <cell r="A68" t="str">
            <v>HM</v>
          </cell>
          <cell r="B68" t="str">
            <v>CWt</v>
          </cell>
          <cell r="C68">
            <v>0</v>
          </cell>
          <cell r="D68" t="str">
            <v>x</v>
          </cell>
          <cell r="E68">
            <v>0</v>
          </cell>
          <cell r="F68" t="str">
            <v>x</v>
          </cell>
          <cell r="G68">
            <v>0</v>
          </cell>
          <cell r="H68" t="str">
            <v>x</v>
          </cell>
        </row>
        <row r="69">
          <cell r="A69" t="str">
            <v>IC</v>
          </cell>
          <cell r="B69" t="str">
            <v>CWt</v>
          </cell>
          <cell r="C69">
            <v>0.126</v>
          </cell>
          <cell r="D69" t="str">
            <v>S2</v>
          </cell>
          <cell r="E69">
            <v>0</v>
          </cell>
          <cell r="F69" t="str">
            <v>S+</v>
          </cell>
          <cell r="G69">
            <v>0</v>
          </cell>
          <cell r="H69" t="str">
            <v>S+</v>
          </cell>
        </row>
        <row r="70">
          <cell r="A70" t="str">
            <v>IM</v>
          </cell>
          <cell r="B70" t="str">
            <v>CWt</v>
          </cell>
          <cell r="C70">
            <v>8.6999999999999994E-2</v>
          </cell>
          <cell r="D70" t="str">
            <v>S+</v>
          </cell>
          <cell r="E70">
            <v>0</v>
          </cell>
          <cell r="F70" t="str">
            <v>S1</v>
          </cell>
          <cell r="G70">
            <v>0</v>
          </cell>
          <cell r="H70" t="str">
            <v>S1</v>
          </cell>
        </row>
        <row r="71">
          <cell r="A71" t="str">
            <v>JC</v>
          </cell>
          <cell r="B71" t="str">
            <v>CWt</v>
          </cell>
          <cell r="C71">
            <v>0.182</v>
          </cell>
          <cell r="D71" t="str">
            <v>S+</v>
          </cell>
          <cell r="E71">
            <v>0.16700000000000001</v>
          </cell>
          <cell r="F71" t="str">
            <v>S3</v>
          </cell>
          <cell r="G71">
            <v>0</v>
          </cell>
          <cell r="H71" t="str">
            <v>S1</v>
          </cell>
        </row>
        <row r="72">
          <cell r="A72" t="str">
            <v>JM</v>
          </cell>
          <cell r="B72" t="str">
            <v>CWt</v>
          </cell>
          <cell r="C72">
            <v>0.104</v>
          </cell>
          <cell r="D72" t="str">
            <v>S2</v>
          </cell>
          <cell r="E72">
            <v>9.1999999999999998E-2</v>
          </cell>
          <cell r="F72" t="str">
            <v>S3</v>
          </cell>
          <cell r="G72">
            <v>0</v>
          </cell>
          <cell r="H72" t="str">
            <v>S1</v>
          </cell>
        </row>
        <row r="73">
          <cell r="A73" t="str">
            <v>KC</v>
          </cell>
          <cell r="B73" t="str">
            <v>CWt</v>
          </cell>
          <cell r="C73">
            <v>0.115</v>
          </cell>
          <cell r="D73" t="str">
            <v>S+</v>
          </cell>
          <cell r="E73">
            <v>0</v>
          </cell>
          <cell r="F73" t="str">
            <v>S1</v>
          </cell>
          <cell r="G73">
            <v>0</v>
          </cell>
          <cell r="H73" t="str">
            <v>S1</v>
          </cell>
        </row>
        <row r="74">
          <cell r="A74" t="str">
            <v>KM</v>
          </cell>
          <cell r="B74" t="str">
            <v>CWt</v>
          </cell>
          <cell r="C74">
            <v>9.7000000000000003E-2</v>
          </cell>
          <cell r="D74" t="str">
            <v>S+</v>
          </cell>
          <cell r="E74">
            <v>0</v>
          </cell>
          <cell r="F74" t="str">
            <v>S1</v>
          </cell>
          <cell r="G74">
            <v>0</v>
          </cell>
          <cell r="H74" t="str">
            <v>S1</v>
          </cell>
        </row>
        <row r="75">
          <cell r="A75" t="str">
            <v>MC</v>
          </cell>
          <cell r="B75" t="str">
            <v>CWt</v>
          </cell>
          <cell r="C75">
            <v>0.153</v>
          </cell>
          <cell r="D75" t="str">
            <v>S2</v>
          </cell>
          <cell r="E75">
            <v>0</v>
          </cell>
          <cell r="F75" t="str">
            <v>S1</v>
          </cell>
          <cell r="G75">
            <v>0</v>
          </cell>
          <cell r="H75" t="str">
            <v>S1</v>
          </cell>
        </row>
        <row r="76">
          <cell r="A76" t="str">
            <v>MM</v>
          </cell>
          <cell r="B76" t="str">
            <v>CWt</v>
          </cell>
          <cell r="C76">
            <v>0</v>
          </cell>
          <cell r="D76" t="str">
            <v>x</v>
          </cell>
          <cell r="E76">
            <v>0</v>
          </cell>
          <cell r="F76" t="str">
            <v>x</v>
          </cell>
          <cell r="G76">
            <v>0</v>
          </cell>
          <cell r="H76" t="str">
            <v>x</v>
          </cell>
        </row>
        <row r="77">
          <cell r="A77" t="str">
            <v>NC</v>
          </cell>
          <cell r="B77" t="str">
            <v>CWt</v>
          </cell>
          <cell r="C77">
            <v>0</v>
          </cell>
          <cell r="D77" t="str">
            <v>x</v>
          </cell>
          <cell r="E77">
            <v>0</v>
          </cell>
          <cell r="F77" t="str">
            <v>x</v>
          </cell>
          <cell r="G77">
            <v>0</v>
          </cell>
          <cell r="H77" t="str">
            <v>x</v>
          </cell>
        </row>
        <row r="78">
          <cell r="A78" t="str">
            <v>NM</v>
          </cell>
          <cell r="B78" t="str">
            <v>CWt</v>
          </cell>
          <cell r="C78">
            <v>0.153</v>
          </cell>
          <cell r="D78" t="str">
            <v>S2</v>
          </cell>
          <cell r="E78">
            <v>6.7000000000000004E-2</v>
          </cell>
          <cell r="F78" t="str">
            <v>S+</v>
          </cell>
          <cell r="G78">
            <v>0</v>
          </cell>
          <cell r="H78" t="str">
            <v>S1</v>
          </cell>
        </row>
        <row r="79">
          <cell r="A79" t="str">
            <v>OC</v>
          </cell>
          <cell r="B79" t="str">
            <v>CWt</v>
          </cell>
          <cell r="C79">
            <v>0.16900000000000001</v>
          </cell>
          <cell r="D79" t="str">
            <v>S2</v>
          </cell>
          <cell r="E79">
            <v>0</v>
          </cell>
          <cell r="F79" t="str">
            <v>S+</v>
          </cell>
          <cell r="G79">
            <v>0</v>
          </cell>
          <cell r="H79" t="str">
            <v>S+</v>
          </cell>
        </row>
        <row r="80">
          <cell r="A80" t="str">
            <v>OM</v>
          </cell>
          <cell r="B80" t="str">
            <v>CWt</v>
          </cell>
          <cell r="C80">
            <v>0.14299999999999999</v>
          </cell>
          <cell r="D80" t="str">
            <v>S3</v>
          </cell>
          <cell r="E80">
            <v>0.106</v>
          </cell>
          <cell r="F80" t="str">
            <v>S+</v>
          </cell>
          <cell r="G80">
            <v>0</v>
          </cell>
          <cell r="H80" t="str">
            <v>S1</v>
          </cell>
        </row>
        <row r="81">
          <cell r="A81" t="str">
            <v>PC</v>
          </cell>
          <cell r="B81" t="str">
            <v>CWt</v>
          </cell>
          <cell r="C81">
            <v>0.16089999999999999</v>
          </cell>
          <cell r="D81" t="str">
            <v>S+</v>
          </cell>
          <cell r="E81">
            <v>0</v>
          </cell>
          <cell r="F81" t="str">
            <v>S1</v>
          </cell>
          <cell r="G81">
            <v>0</v>
          </cell>
          <cell r="H81" t="str">
            <v>S1</v>
          </cell>
        </row>
        <row r="82">
          <cell r="A82" t="str">
            <v>PM</v>
          </cell>
          <cell r="B82" t="str">
            <v>CWt</v>
          </cell>
          <cell r="C82">
            <v>0.127</v>
          </cell>
          <cell r="D82" t="str">
            <v>S1</v>
          </cell>
          <cell r="E82">
            <v>0.1</v>
          </cell>
          <cell r="F82" t="str">
            <v>S2</v>
          </cell>
          <cell r="G82">
            <v>0</v>
          </cell>
          <cell r="H82" t="str">
            <v>S1</v>
          </cell>
        </row>
        <row r="83">
          <cell r="A83" t="str">
            <v>PZ</v>
          </cell>
          <cell r="B83" t="str">
            <v>CWt</v>
          </cell>
          <cell r="C83">
            <v>0.109</v>
          </cell>
          <cell r="D83" t="str">
            <v>S2</v>
          </cell>
          <cell r="E83">
            <v>0</v>
          </cell>
          <cell r="F83" t="str">
            <v>S+</v>
          </cell>
          <cell r="G83">
            <v>0</v>
          </cell>
          <cell r="H83" t="str">
            <v>S+</v>
          </cell>
        </row>
        <row r="84">
          <cell r="A84" t="str">
            <v>QC</v>
          </cell>
          <cell r="B84" t="str">
            <v>CWt</v>
          </cell>
          <cell r="C84">
            <v>0</v>
          </cell>
          <cell r="D84" t="str">
            <v>x</v>
          </cell>
          <cell r="E84">
            <v>0</v>
          </cell>
          <cell r="F84" t="str">
            <v>x</v>
          </cell>
          <cell r="G84">
            <v>0</v>
          </cell>
          <cell r="H84" t="str">
            <v>x</v>
          </cell>
        </row>
        <row r="85">
          <cell r="A85" t="str">
            <v>QM</v>
          </cell>
          <cell r="B85" t="str">
            <v>CWt</v>
          </cell>
          <cell r="C85">
            <v>0</v>
          </cell>
          <cell r="D85" t="str">
            <v>x</v>
          </cell>
          <cell r="E85">
            <v>0</v>
          </cell>
          <cell r="F85" t="str">
            <v>x</v>
          </cell>
          <cell r="G85">
            <v>0</v>
          </cell>
          <cell r="H85" t="str">
            <v>x</v>
          </cell>
        </row>
        <row r="86">
          <cell r="A86" t="str">
            <v>SC</v>
          </cell>
          <cell r="B86" t="str">
            <v>CWt</v>
          </cell>
          <cell r="C86">
            <v>0.28799999999999998</v>
          </cell>
          <cell r="D86" t="str">
            <v>S3</v>
          </cell>
          <cell r="E86">
            <v>0</v>
          </cell>
          <cell r="F86" t="str">
            <v>S+</v>
          </cell>
          <cell r="G86">
            <v>0</v>
          </cell>
          <cell r="H86" t="str">
            <v>S+</v>
          </cell>
        </row>
        <row r="87">
          <cell r="A87" t="str">
            <v>SM</v>
          </cell>
          <cell r="B87" t="str">
            <v>CWt</v>
          </cell>
          <cell r="C87">
            <v>0.10100000000000001</v>
          </cell>
          <cell r="D87" t="str">
            <v>S+</v>
          </cell>
          <cell r="E87">
            <v>0</v>
          </cell>
          <cell r="F87" t="str">
            <v>S1</v>
          </cell>
          <cell r="G87">
            <v>0</v>
          </cell>
          <cell r="H87" t="str">
            <v>S1</v>
          </cell>
        </row>
        <row r="88">
          <cell r="A88" t="str">
            <v>SZ</v>
          </cell>
          <cell r="B88" t="str">
            <v>CWt</v>
          </cell>
          <cell r="C88">
            <v>0.129</v>
          </cell>
          <cell r="D88" t="str">
            <v>S3</v>
          </cell>
          <cell r="E88">
            <v>0.107</v>
          </cell>
          <cell r="F88" t="str">
            <v>S+</v>
          </cell>
          <cell r="G88">
            <v>0</v>
          </cell>
          <cell r="H88" t="str">
            <v>S3</v>
          </cell>
        </row>
        <row r="89">
          <cell r="A89" t="str">
            <v>TC</v>
          </cell>
          <cell r="B89" t="str">
            <v>CWt</v>
          </cell>
          <cell r="C89">
            <v>0</v>
          </cell>
          <cell r="D89" t="str">
            <v>x</v>
          </cell>
          <cell r="E89">
            <v>0</v>
          </cell>
          <cell r="F89" t="str">
            <v>x</v>
          </cell>
          <cell r="G89">
            <v>0</v>
          </cell>
          <cell r="H89" t="str">
            <v>x</v>
          </cell>
        </row>
        <row r="90">
          <cell r="A90" t="str">
            <v>TM</v>
          </cell>
          <cell r="B90" t="str">
            <v>CWt</v>
          </cell>
          <cell r="C90">
            <v>0.26700000000000002</v>
          </cell>
          <cell r="D90" t="str">
            <v>S3</v>
          </cell>
          <cell r="E90">
            <v>0</v>
          </cell>
          <cell r="F90" t="str">
            <v>S2</v>
          </cell>
          <cell r="G90">
            <v>0</v>
          </cell>
          <cell r="H90" t="str">
            <v>S2</v>
          </cell>
        </row>
        <row r="91">
          <cell r="A91" t="str">
            <v>UC</v>
          </cell>
          <cell r="B91" t="str">
            <v>CWt</v>
          </cell>
          <cell r="C91">
            <v>0</v>
          </cell>
          <cell r="D91" t="str">
            <v>x</v>
          </cell>
          <cell r="E91">
            <v>0</v>
          </cell>
          <cell r="F91" t="str">
            <v>x</v>
          </cell>
          <cell r="G91">
            <v>0</v>
          </cell>
          <cell r="H91" t="str">
            <v>x</v>
          </cell>
        </row>
        <row r="92">
          <cell r="A92" t="str">
            <v>UM</v>
          </cell>
          <cell r="B92" t="str">
            <v>CWt</v>
          </cell>
          <cell r="C92">
            <v>0.11899999999999999</v>
          </cell>
          <cell r="D92" t="str">
            <v>S+</v>
          </cell>
          <cell r="E92">
            <v>0.11</v>
          </cell>
          <cell r="F92" t="str">
            <v>S1</v>
          </cell>
          <cell r="G92">
            <v>0</v>
          </cell>
          <cell r="H92" t="str">
            <v>S+</v>
          </cell>
        </row>
        <row r="93">
          <cell r="A93" t="str">
            <v>VM</v>
          </cell>
          <cell r="B93" t="str">
            <v>CWt</v>
          </cell>
          <cell r="C93">
            <v>0.159</v>
          </cell>
          <cell r="D93" t="str">
            <v>S3</v>
          </cell>
          <cell r="E93">
            <v>0</v>
          </cell>
          <cell r="F93" t="str">
            <v>S2</v>
          </cell>
          <cell r="G93">
            <v>0</v>
          </cell>
          <cell r="H93" t="str">
            <v>S2</v>
          </cell>
        </row>
        <row r="94">
          <cell r="A94" t="str">
            <v>XZ</v>
          </cell>
          <cell r="B94" t="str">
            <v>CWt</v>
          </cell>
          <cell r="C94">
            <v>0.186</v>
          </cell>
          <cell r="D94" t="str">
            <v>S2</v>
          </cell>
          <cell r="E94">
            <v>0</v>
          </cell>
          <cell r="F94" t="str">
            <v>S2</v>
          </cell>
          <cell r="G94">
            <v>0</v>
          </cell>
          <cell r="H94" t="str">
            <v>S2</v>
          </cell>
        </row>
        <row r="95">
          <cell r="A95" t="str">
            <v>ZC</v>
          </cell>
          <cell r="B95" t="str">
            <v>CWt</v>
          </cell>
          <cell r="C95">
            <v>0</v>
          </cell>
          <cell r="D95" t="str">
            <v>x</v>
          </cell>
          <cell r="E95">
            <v>0</v>
          </cell>
          <cell r="F95" t="str">
            <v>x</v>
          </cell>
          <cell r="G95">
            <v>0</v>
          </cell>
          <cell r="H95" t="str">
            <v>x</v>
          </cell>
        </row>
        <row r="96">
          <cell r="A96" t="str">
            <v>ZM</v>
          </cell>
          <cell r="B96" t="str">
            <v>CWt</v>
          </cell>
          <cell r="C96">
            <v>0</v>
          </cell>
          <cell r="D96" t="str">
            <v>x</v>
          </cell>
          <cell r="E96">
            <v>0</v>
          </cell>
          <cell r="F96" t="str">
            <v>x</v>
          </cell>
          <cell r="G96">
            <v>0</v>
          </cell>
          <cell r="H96" t="str">
            <v>x</v>
          </cell>
        </row>
        <row r="97">
          <cell r="A97" t="str">
            <v>ZZ</v>
          </cell>
          <cell r="B97" t="str">
            <v>CWt</v>
          </cell>
          <cell r="C97">
            <v>0</v>
          </cell>
          <cell r="D97" t="str">
            <v>x</v>
          </cell>
          <cell r="E97">
            <v>0</v>
          </cell>
          <cell r="F97" t="str">
            <v>x</v>
          </cell>
          <cell r="G97">
            <v>0</v>
          </cell>
          <cell r="H97" t="str">
            <v>x</v>
          </cell>
        </row>
        <row r="99">
          <cell r="A99" t="str">
            <v>AC</v>
          </cell>
          <cell r="B99" t="str">
            <v>CW</v>
          </cell>
          <cell r="C99">
            <v>1.7609999999999999</v>
          </cell>
          <cell r="D99" t="str">
            <v>S3</v>
          </cell>
          <cell r="E99">
            <v>0</v>
          </cell>
          <cell r="F99" t="str">
            <v>S2</v>
          </cell>
          <cell r="G99">
            <v>0</v>
          </cell>
          <cell r="H99" t="str">
            <v>S2</v>
          </cell>
        </row>
        <row r="100">
          <cell r="A100" t="str">
            <v>AM</v>
          </cell>
          <cell r="B100" t="str">
            <v>CW</v>
          </cell>
          <cell r="C100">
            <v>0.63300000000000001</v>
          </cell>
          <cell r="D100" t="str">
            <v>S1</v>
          </cell>
          <cell r="E100">
            <v>0.52600000000000002</v>
          </cell>
          <cell r="F100" t="str">
            <v>S2</v>
          </cell>
          <cell r="G100">
            <v>0</v>
          </cell>
          <cell r="H100" t="str">
            <v>S+</v>
          </cell>
        </row>
        <row r="101">
          <cell r="A101" t="str">
            <v>BC</v>
          </cell>
          <cell r="B101" t="str">
            <v>CW</v>
          </cell>
          <cell r="C101">
            <v>0.56200000000000006</v>
          </cell>
          <cell r="D101" t="str">
            <v>S2</v>
          </cell>
          <cell r="E101">
            <v>0.55400000000000005</v>
          </cell>
          <cell r="F101" t="str">
            <v>S+</v>
          </cell>
          <cell r="G101">
            <v>0</v>
          </cell>
          <cell r="H101" t="str">
            <v>S3</v>
          </cell>
        </row>
        <row r="102">
          <cell r="A102" t="str">
            <v>BM</v>
          </cell>
          <cell r="B102" t="str">
            <v>CW</v>
          </cell>
          <cell r="C102">
            <v>0</v>
          </cell>
          <cell r="D102" t="str">
            <v>x</v>
          </cell>
          <cell r="E102">
            <v>0</v>
          </cell>
          <cell r="F102" t="str">
            <v>x</v>
          </cell>
          <cell r="G102">
            <v>0</v>
          </cell>
          <cell r="H102" t="str">
            <v>x</v>
          </cell>
        </row>
        <row r="103">
          <cell r="A103" t="str">
            <v>CC</v>
          </cell>
          <cell r="B103" t="str">
            <v>CW</v>
          </cell>
          <cell r="C103">
            <v>0.85899999999999999</v>
          </cell>
          <cell r="D103" t="str">
            <v>S3</v>
          </cell>
          <cell r="E103">
            <v>0.56200000000000006</v>
          </cell>
          <cell r="F103" t="str">
            <v>S+</v>
          </cell>
          <cell r="G103">
            <v>0</v>
          </cell>
          <cell r="H103" t="str">
            <v>S1</v>
          </cell>
        </row>
        <row r="104">
          <cell r="A104" t="str">
            <v>CM</v>
          </cell>
          <cell r="B104" t="str">
            <v>CW</v>
          </cell>
          <cell r="C104">
            <v>0.53700000000000003</v>
          </cell>
          <cell r="D104" t="str">
            <v>S2</v>
          </cell>
          <cell r="E104">
            <v>0.40300000000000002</v>
          </cell>
          <cell r="F104" t="str">
            <v>S+</v>
          </cell>
          <cell r="G104">
            <v>0</v>
          </cell>
          <cell r="H104" t="str">
            <v>S1</v>
          </cell>
        </row>
        <row r="105">
          <cell r="A105" t="str">
            <v>DC</v>
          </cell>
          <cell r="B105" t="str">
            <v>CW</v>
          </cell>
          <cell r="C105">
            <v>6.7770000000000001</v>
          </cell>
          <cell r="D105" t="str">
            <v>S+</v>
          </cell>
          <cell r="E105">
            <v>5.9770000000000003</v>
          </cell>
          <cell r="F105" t="str">
            <v>S3</v>
          </cell>
          <cell r="G105">
            <v>0</v>
          </cell>
          <cell r="H105" t="str">
            <v>S+</v>
          </cell>
        </row>
        <row r="106">
          <cell r="A106" t="str">
            <v>DM</v>
          </cell>
          <cell r="B106" t="str">
            <v>CW</v>
          </cell>
          <cell r="C106">
            <v>0</v>
          </cell>
          <cell r="D106" t="str">
            <v>x</v>
          </cell>
          <cell r="E106">
            <v>0</v>
          </cell>
          <cell r="F106" t="str">
            <v>x</v>
          </cell>
          <cell r="G106">
            <v>0</v>
          </cell>
          <cell r="H106" t="str">
            <v>x</v>
          </cell>
        </row>
        <row r="107">
          <cell r="A107" t="str">
            <v>EC</v>
          </cell>
          <cell r="B107" t="str">
            <v>CW</v>
          </cell>
          <cell r="C107">
            <v>2.109</v>
          </cell>
          <cell r="D107" t="str">
            <v>S2</v>
          </cell>
          <cell r="E107">
            <v>0.65</v>
          </cell>
          <cell r="F107" t="str">
            <v>S2</v>
          </cell>
          <cell r="G107">
            <v>0</v>
          </cell>
          <cell r="H107" t="str">
            <v>S1</v>
          </cell>
        </row>
        <row r="108">
          <cell r="A108" t="str">
            <v>EM</v>
          </cell>
          <cell r="B108" t="str">
            <v>CW</v>
          </cell>
          <cell r="C108">
            <v>0.59699999999999998</v>
          </cell>
          <cell r="D108" t="str">
            <v>S1</v>
          </cell>
          <cell r="E108">
            <v>0.59199999999999997</v>
          </cell>
          <cell r="F108" t="str">
            <v>S2</v>
          </cell>
          <cell r="G108">
            <v>0</v>
          </cell>
          <cell r="H108" t="str">
            <v>S1</v>
          </cell>
        </row>
        <row r="109">
          <cell r="A109" t="str">
            <v>FC</v>
          </cell>
          <cell r="B109" t="str">
            <v>CW</v>
          </cell>
          <cell r="C109">
            <v>0</v>
          </cell>
          <cell r="D109" t="str">
            <v>x</v>
          </cell>
          <cell r="E109">
            <v>0</v>
          </cell>
          <cell r="F109" t="str">
            <v>x</v>
          </cell>
          <cell r="G109">
            <v>0</v>
          </cell>
          <cell r="H109" t="str">
            <v>x</v>
          </cell>
        </row>
        <row r="110">
          <cell r="A110" t="str">
            <v>FM</v>
          </cell>
          <cell r="B110" t="str">
            <v>CW</v>
          </cell>
          <cell r="C110">
            <v>0</v>
          </cell>
          <cell r="D110" t="str">
            <v>x</v>
          </cell>
          <cell r="E110">
            <v>0</v>
          </cell>
          <cell r="F110" t="str">
            <v>x</v>
          </cell>
          <cell r="G110">
            <v>0</v>
          </cell>
          <cell r="H110" t="str">
            <v>x</v>
          </cell>
        </row>
        <row r="111">
          <cell r="A111" t="str">
            <v>GC</v>
          </cell>
          <cell r="B111" t="str">
            <v>CW</v>
          </cell>
          <cell r="C111">
            <v>0</v>
          </cell>
          <cell r="D111" t="str">
            <v>x</v>
          </cell>
          <cell r="E111">
            <v>0</v>
          </cell>
          <cell r="F111" t="str">
            <v>x</v>
          </cell>
          <cell r="G111">
            <v>0</v>
          </cell>
          <cell r="H111" t="str">
            <v>x</v>
          </cell>
        </row>
        <row r="112">
          <cell r="A112" t="str">
            <v>GM</v>
          </cell>
          <cell r="B112" t="str">
            <v>CW</v>
          </cell>
          <cell r="C112">
            <v>1.105</v>
          </cell>
          <cell r="D112" t="str">
            <v>S+</v>
          </cell>
          <cell r="E112">
            <v>0.51200000000000001</v>
          </cell>
          <cell r="F112" t="str">
            <v>S1</v>
          </cell>
          <cell r="G112">
            <v>0</v>
          </cell>
          <cell r="H112" t="str">
            <v>S+</v>
          </cell>
        </row>
        <row r="113">
          <cell r="A113" t="str">
            <v>HC</v>
          </cell>
          <cell r="B113" t="str">
            <v>CW</v>
          </cell>
          <cell r="C113">
            <v>0.49099999999999999</v>
          </cell>
          <cell r="D113" t="str">
            <v>S+</v>
          </cell>
          <cell r="E113">
            <v>0</v>
          </cell>
          <cell r="F113" t="str">
            <v>S1</v>
          </cell>
          <cell r="G113">
            <v>0</v>
          </cell>
          <cell r="H113" t="str">
            <v>S1</v>
          </cell>
        </row>
        <row r="114">
          <cell r="A114" t="str">
            <v>HM</v>
          </cell>
          <cell r="B114" t="str">
            <v>CW</v>
          </cell>
          <cell r="C114">
            <v>0</v>
          </cell>
          <cell r="D114" t="str">
            <v>x</v>
          </cell>
          <cell r="E114">
            <v>0</v>
          </cell>
          <cell r="F114" t="str">
            <v>x</v>
          </cell>
          <cell r="G114">
            <v>0</v>
          </cell>
          <cell r="H114" t="str">
            <v>x</v>
          </cell>
        </row>
        <row r="115">
          <cell r="A115" t="str">
            <v>IC</v>
          </cell>
          <cell r="B115" t="str">
            <v>CW</v>
          </cell>
          <cell r="C115">
            <v>1.1080000000000001</v>
          </cell>
          <cell r="D115" t="str">
            <v>S+</v>
          </cell>
          <cell r="E115">
            <v>0.83499999999999996</v>
          </cell>
          <cell r="F115" t="str">
            <v>S2</v>
          </cell>
          <cell r="G115">
            <v>0</v>
          </cell>
          <cell r="H115" t="str">
            <v>S+</v>
          </cell>
        </row>
        <row r="116">
          <cell r="A116" t="str">
            <v>IM</v>
          </cell>
          <cell r="B116" t="str">
            <v>CW</v>
          </cell>
          <cell r="C116">
            <v>1.224</v>
          </cell>
          <cell r="D116" t="str">
            <v>S1</v>
          </cell>
          <cell r="E116">
            <v>0.59599999999999997</v>
          </cell>
          <cell r="F116" t="str">
            <v>S+</v>
          </cell>
          <cell r="G116">
            <v>0</v>
          </cell>
          <cell r="H116" t="str">
            <v>S1</v>
          </cell>
        </row>
        <row r="117">
          <cell r="A117" t="str">
            <v>JC</v>
          </cell>
          <cell r="B117" t="str">
            <v>CW</v>
          </cell>
          <cell r="C117">
            <v>1.671</v>
          </cell>
          <cell r="D117" t="str">
            <v>S+</v>
          </cell>
          <cell r="E117">
            <v>1.3440000000000001</v>
          </cell>
          <cell r="F117" t="str">
            <v>S3</v>
          </cell>
          <cell r="G117">
            <v>0</v>
          </cell>
          <cell r="H117" t="str">
            <v>S+</v>
          </cell>
        </row>
        <row r="118">
          <cell r="A118" t="str">
            <v>JM</v>
          </cell>
          <cell r="B118" t="str">
            <v>CW</v>
          </cell>
          <cell r="C118">
            <v>1.258</v>
          </cell>
          <cell r="D118" t="str">
            <v>S+</v>
          </cell>
          <cell r="E118">
            <v>0.86799999999999999</v>
          </cell>
          <cell r="F118" t="str">
            <v>S3</v>
          </cell>
          <cell r="G118">
            <v>0</v>
          </cell>
          <cell r="H118" t="str">
            <v>S+</v>
          </cell>
        </row>
        <row r="119">
          <cell r="A119" t="str">
            <v>KC</v>
          </cell>
          <cell r="B119" t="str">
            <v>CW</v>
          </cell>
          <cell r="C119">
            <v>0.86</v>
          </cell>
          <cell r="D119" t="str">
            <v>S+</v>
          </cell>
          <cell r="E119">
            <v>0</v>
          </cell>
          <cell r="F119" t="str">
            <v>S1</v>
          </cell>
          <cell r="G119">
            <v>0</v>
          </cell>
          <cell r="H119" t="str">
            <v>S1</v>
          </cell>
        </row>
        <row r="120">
          <cell r="A120" t="str">
            <v>KM</v>
          </cell>
          <cell r="B120" t="str">
            <v>CW</v>
          </cell>
          <cell r="C120">
            <v>0.64400000000000002</v>
          </cell>
          <cell r="D120" t="str">
            <v>S1</v>
          </cell>
          <cell r="E120">
            <v>0.433</v>
          </cell>
          <cell r="F120" t="str">
            <v>S+</v>
          </cell>
          <cell r="G120">
            <v>0</v>
          </cell>
          <cell r="H120" t="str">
            <v>S1</v>
          </cell>
        </row>
        <row r="121">
          <cell r="A121" t="str">
            <v>MC</v>
          </cell>
          <cell r="B121" t="str">
            <v>CW</v>
          </cell>
          <cell r="C121">
            <v>1.1599999999999999</v>
          </cell>
          <cell r="D121" t="str">
            <v>S2</v>
          </cell>
          <cell r="E121">
            <v>0.69599999999999995</v>
          </cell>
          <cell r="F121" t="str">
            <v>S1</v>
          </cell>
          <cell r="G121">
            <v>0</v>
          </cell>
          <cell r="H121" t="str">
            <v>S2</v>
          </cell>
        </row>
        <row r="122">
          <cell r="A122" t="str">
            <v>MM</v>
          </cell>
          <cell r="B122" t="str">
            <v>CW</v>
          </cell>
          <cell r="C122">
            <v>0</v>
          </cell>
          <cell r="D122" t="str">
            <v>x</v>
          </cell>
          <cell r="E122">
            <v>0</v>
          </cell>
          <cell r="F122" t="str">
            <v>x</v>
          </cell>
          <cell r="G122">
            <v>0</v>
          </cell>
          <cell r="H122" t="str">
            <v>x</v>
          </cell>
        </row>
        <row r="123">
          <cell r="A123" t="str">
            <v>NC</v>
          </cell>
          <cell r="B123" t="str">
            <v>CW</v>
          </cell>
          <cell r="C123">
            <v>0</v>
          </cell>
          <cell r="D123" t="str">
            <v>x</v>
          </cell>
          <cell r="E123">
            <v>0</v>
          </cell>
          <cell r="F123" t="str">
            <v>x</v>
          </cell>
          <cell r="G123">
            <v>0</v>
          </cell>
          <cell r="H123" t="str">
            <v>x</v>
          </cell>
        </row>
        <row r="124">
          <cell r="A124" t="str">
            <v>NM</v>
          </cell>
          <cell r="B124" t="str">
            <v>CW</v>
          </cell>
          <cell r="C124">
            <v>1.2549999999999999</v>
          </cell>
          <cell r="D124" t="str">
            <v>S2</v>
          </cell>
          <cell r="E124">
            <v>0.45900000000000002</v>
          </cell>
          <cell r="F124" t="str">
            <v>S+</v>
          </cell>
          <cell r="G124">
            <v>0</v>
          </cell>
          <cell r="H124" t="str">
            <v>S1</v>
          </cell>
        </row>
        <row r="125">
          <cell r="A125" t="str">
            <v>OC</v>
          </cell>
          <cell r="B125" t="str">
            <v>CW</v>
          </cell>
          <cell r="C125">
            <v>0</v>
          </cell>
          <cell r="D125" t="str">
            <v>x</v>
          </cell>
          <cell r="E125">
            <v>0</v>
          </cell>
          <cell r="F125" t="str">
            <v>x</v>
          </cell>
          <cell r="G125">
            <v>0</v>
          </cell>
          <cell r="H125" t="str">
            <v>x</v>
          </cell>
        </row>
        <row r="126">
          <cell r="A126" t="str">
            <v>OM</v>
          </cell>
          <cell r="B126" t="str">
            <v>CW</v>
          </cell>
          <cell r="C126">
            <v>1.5429999999999999</v>
          </cell>
          <cell r="D126" t="str">
            <v>S2</v>
          </cell>
          <cell r="E126">
            <v>0</v>
          </cell>
          <cell r="F126" t="str">
            <v>S+</v>
          </cell>
          <cell r="G126">
            <v>0</v>
          </cell>
          <cell r="H126" t="str">
            <v>S+</v>
          </cell>
        </row>
        <row r="127">
          <cell r="A127" t="str">
            <v>PC</v>
          </cell>
          <cell r="B127" t="str">
            <v>CW</v>
          </cell>
          <cell r="C127">
            <v>0</v>
          </cell>
          <cell r="D127" t="str">
            <v>x</v>
          </cell>
          <cell r="E127">
            <v>0</v>
          </cell>
          <cell r="F127" t="str">
            <v>x</v>
          </cell>
          <cell r="G127">
            <v>0</v>
          </cell>
          <cell r="H127" t="str">
            <v>x</v>
          </cell>
        </row>
        <row r="128">
          <cell r="A128" t="str">
            <v>PM</v>
          </cell>
          <cell r="B128" t="str">
            <v>CW</v>
          </cell>
          <cell r="C128">
            <v>0</v>
          </cell>
          <cell r="D128" t="str">
            <v>x</v>
          </cell>
          <cell r="E128">
            <v>0</v>
          </cell>
          <cell r="F128" t="str">
            <v>x</v>
          </cell>
          <cell r="G128">
            <v>0</v>
          </cell>
          <cell r="H128" t="str">
            <v>x</v>
          </cell>
        </row>
        <row r="129">
          <cell r="A129" t="str">
            <v>PZ</v>
          </cell>
          <cell r="B129" t="str">
            <v>CW</v>
          </cell>
          <cell r="C129">
            <v>1.36</v>
          </cell>
          <cell r="D129" t="str">
            <v>S2</v>
          </cell>
          <cell r="E129">
            <v>0</v>
          </cell>
          <cell r="F129" t="str">
            <v>S1</v>
          </cell>
          <cell r="G129">
            <v>0</v>
          </cell>
          <cell r="H129" t="str">
            <v>S1</v>
          </cell>
        </row>
        <row r="130">
          <cell r="A130" t="str">
            <v>QC</v>
          </cell>
          <cell r="B130" t="str">
            <v>CW</v>
          </cell>
          <cell r="C130">
            <v>0</v>
          </cell>
          <cell r="D130" t="str">
            <v>x</v>
          </cell>
          <cell r="E130">
            <v>0</v>
          </cell>
          <cell r="F130" t="str">
            <v>x</v>
          </cell>
          <cell r="G130">
            <v>0</v>
          </cell>
          <cell r="H130" t="str">
            <v>x</v>
          </cell>
        </row>
        <row r="131">
          <cell r="A131" t="str">
            <v>QM</v>
          </cell>
          <cell r="B131" t="str">
            <v>CW</v>
          </cell>
          <cell r="C131">
            <v>0</v>
          </cell>
          <cell r="D131" t="str">
            <v>x</v>
          </cell>
          <cell r="E131">
            <v>0</v>
          </cell>
          <cell r="F131" t="str">
            <v>x</v>
          </cell>
          <cell r="G131">
            <v>0</v>
          </cell>
          <cell r="H131" t="str">
            <v>x</v>
          </cell>
        </row>
        <row r="132">
          <cell r="A132" t="str">
            <v>SC</v>
          </cell>
          <cell r="B132" t="str">
            <v>CW</v>
          </cell>
          <cell r="C132">
            <v>5.5780000000000003</v>
          </cell>
          <cell r="D132" t="str">
            <v>S3</v>
          </cell>
          <cell r="E132">
            <v>0</v>
          </cell>
          <cell r="F132" t="str">
            <v>S+</v>
          </cell>
          <cell r="G132">
            <v>0</v>
          </cell>
          <cell r="H132" t="str">
            <v>S+</v>
          </cell>
        </row>
        <row r="133">
          <cell r="A133" t="str">
            <v>SM</v>
          </cell>
          <cell r="B133" t="str">
            <v>CW</v>
          </cell>
          <cell r="C133">
            <v>0.82099999999999995</v>
          </cell>
          <cell r="D133" t="str">
            <v>S+</v>
          </cell>
          <cell r="E133">
            <v>0</v>
          </cell>
          <cell r="F133" t="str">
            <v>S1</v>
          </cell>
          <cell r="G133">
            <v>0</v>
          </cell>
          <cell r="H133" t="str">
            <v>S1</v>
          </cell>
        </row>
        <row r="134">
          <cell r="A134" t="str">
            <v>SZ</v>
          </cell>
          <cell r="B134" t="str">
            <v>CW</v>
          </cell>
          <cell r="C134">
            <v>0.61899999999999999</v>
          </cell>
          <cell r="D134" t="str">
            <v>S3</v>
          </cell>
          <cell r="E134">
            <v>0</v>
          </cell>
          <cell r="F134" t="str">
            <v>S+</v>
          </cell>
          <cell r="G134">
            <v>0</v>
          </cell>
          <cell r="H134" t="str">
            <v>S+</v>
          </cell>
        </row>
        <row r="135">
          <cell r="A135" t="str">
            <v>TC</v>
          </cell>
          <cell r="B135" t="str">
            <v>CW</v>
          </cell>
          <cell r="C135">
            <v>0</v>
          </cell>
          <cell r="D135" t="str">
            <v>x</v>
          </cell>
          <cell r="E135">
            <v>0</v>
          </cell>
          <cell r="F135" t="str">
            <v>x</v>
          </cell>
          <cell r="G135">
            <v>0</v>
          </cell>
          <cell r="H135" t="str">
            <v>x</v>
          </cell>
        </row>
        <row r="136">
          <cell r="A136" t="str">
            <v>TM</v>
          </cell>
          <cell r="B136" t="str">
            <v>CW</v>
          </cell>
          <cell r="C136">
            <v>4.6909999999999998</v>
          </cell>
          <cell r="D136" t="str">
            <v>S3</v>
          </cell>
          <cell r="E136">
            <v>0</v>
          </cell>
          <cell r="F136" t="str">
            <v>S2</v>
          </cell>
          <cell r="G136">
            <v>0</v>
          </cell>
          <cell r="H136" t="str">
            <v>S2</v>
          </cell>
        </row>
        <row r="137">
          <cell r="A137" t="str">
            <v>UC</v>
          </cell>
          <cell r="B137" t="str">
            <v>CW</v>
          </cell>
          <cell r="C137">
            <v>0</v>
          </cell>
          <cell r="D137" t="str">
            <v>x</v>
          </cell>
          <cell r="E137">
            <v>0</v>
          </cell>
          <cell r="F137" t="str">
            <v>x</v>
          </cell>
          <cell r="G137">
            <v>0</v>
          </cell>
          <cell r="H137" t="str">
            <v>x</v>
          </cell>
        </row>
        <row r="138">
          <cell r="A138" t="str">
            <v>UM</v>
          </cell>
          <cell r="B138" t="str">
            <v>CW</v>
          </cell>
          <cell r="C138">
            <v>0.47</v>
          </cell>
          <cell r="D138" t="str">
            <v>S+</v>
          </cell>
          <cell r="E138">
            <v>0.42599999999999999</v>
          </cell>
          <cell r="F138" t="str">
            <v>S1</v>
          </cell>
          <cell r="G138">
            <v>0</v>
          </cell>
          <cell r="H138" t="str">
            <v>S+</v>
          </cell>
        </row>
        <row r="139">
          <cell r="A139" t="str">
            <v>VM</v>
          </cell>
          <cell r="B139" t="str">
            <v>CW</v>
          </cell>
          <cell r="C139">
            <v>0.84099999999999997</v>
          </cell>
          <cell r="D139" t="str">
            <v>S3</v>
          </cell>
          <cell r="E139">
            <v>0.74199999999999999</v>
          </cell>
          <cell r="F139" t="str">
            <v>S2</v>
          </cell>
          <cell r="G139">
            <v>0</v>
          </cell>
          <cell r="H139" t="str">
            <v>S2</v>
          </cell>
        </row>
        <row r="140">
          <cell r="A140" t="str">
            <v>XZ</v>
          </cell>
          <cell r="B140" t="str">
            <v>CW</v>
          </cell>
          <cell r="C140">
            <v>0.26100000000000001</v>
          </cell>
          <cell r="D140" t="str">
            <v>S2</v>
          </cell>
          <cell r="E140">
            <v>0</v>
          </cell>
          <cell r="F140" t="str">
            <v>S1</v>
          </cell>
          <cell r="G140">
            <v>0</v>
          </cell>
          <cell r="H140" t="str">
            <v>S1</v>
          </cell>
        </row>
        <row r="141">
          <cell r="A141" t="str">
            <v>ZC</v>
          </cell>
          <cell r="B141" t="str">
            <v>CW</v>
          </cell>
          <cell r="C141">
            <v>0</v>
          </cell>
          <cell r="D141" t="str">
            <v>x</v>
          </cell>
          <cell r="E141">
            <v>0</v>
          </cell>
          <cell r="F141" t="str">
            <v>x</v>
          </cell>
          <cell r="G141">
            <v>0</v>
          </cell>
          <cell r="H141" t="str">
            <v>x</v>
          </cell>
        </row>
        <row r="142">
          <cell r="A142" t="str">
            <v>ZM</v>
          </cell>
          <cell r="B142" t="str">
            <v>CW</v>
          </cell>
          <cell r="C142">
            <v>0</v>
          </cell>
          <cell r="D142" t="str">
            <v>x</v>
          </cell>
          <cell r="E142">
            <v>0</v>
          </cell>
          <cell r="F142" t="str">
            <v>x</v>
          </cell>
          <cell r="G142">
            <v>0</v>
          </cell>
          <cell r="H142" t="str">
            <v>x</v>
          </cell>
        </row>
        <row r="143">
          <cell r="A143" t="str">
            <v>ZZ</v>
          </cell>
          <cell r="B143" t="str">
            <v>CW</v>
          </cell>
          <cell r="C143">
            <v>0</v>
          </cell>
          <cell r="D143" t="str">
            <v>x</v>
          </cell>
          <cell r="E143">
            <v>0</v>
          </cell>
          <cell r="F143" t="str">
            <v>x</v>
          </cell>
          <cell r="G143">
            <v>0</v>
          </cell>
          <cell r="H143" t="str">
            <v>x</v>
          </cell>
        </row>
        <row r="145">
          <cell r="A145" t="str">
            <v>AC</v>
          </cell>
          <cell r="B145" t="str">
            <v>pF_ZH</v>
          </cell>
          <cell r="C145">
            <v>-1</v>
          </cell>
          <cell r="D145" t="str">
            <v>x</v>
          </cell>
          <cell r="E145">
            <v>-1</v>
          </cell>
          <cell r="F145" t="str">
            <v>x</v>
          </cell>
          <cell r="G145">
            <v>-1</v>
          </cell>
          <cell r="H145" t="str">
            <v>x</v>
          </cell>
        </row>
        <row r="146">
          <cell r="A146" t="str">
            <v>AM</v>
          </cell>
          <cell r="B146" t="str">
            <v>pF_ZH</v>
          </cell>
          <cell r="C146">
            <v>0.871</v>
          </cell>
          <cell r="D146" t="str">
            <v>S1</v>
          </cell>
          <cell r="E146">
            <v>0.60199999999999998</v>
          </cell>
          <cell r="F146" t="str">
            <v>S+</v>
          </cell>
          <cell r="G146">
            <v>-1</v>
          </cell>
          <cell r="H146" t="str">
            <v>S2</v>
          </cell>
        </row>
        <row r="147">
          <cell r="A147" t="str">
            <v>BC</v>
          </cell>
          <cell r="B147" t="str">
            <v>pF_ZH</v>
          </cell>
          <cell r="C147">
            <v>0.92500000000000004</v>
          </cell>
          <cell r="D147" t="str">
            <v>S+</v>
          </cell>
          <cell r="E147">
            <v>0.74399999999999999</v>
          </cell>
          <cell r="F147" t="str">
            <v>S2</v>
          </cell>
          <cell r="G147">
            <v>-1</v>
          </cell>
          <cell r="H147" t="str">
            <v>S3</v>
          </cell>
        </row>
        <row r="148">
          <cell r="A148" t="str">
            <v>BM</v>
          </cell>
          <cell r="B148" t="str">
            <v>pF_ZH</v>
          </cell>
          <cell r="C148">
            <v>-1</v>
          </cell>
          <cell r="D148" t="str">
            <v>x</v>
          </cell>
          <cell r="E148">
            <v>-1</v>
          </cell>
          <cell r="F148" t="str">
            <v>x</v>
          </cell>
          <cell r="G148">
            <v>-1</v>
          </cell>
          <cell r="H148" t="str">
            <v>x</v>
          </cell>
        </row>
        <row r="149">
          <cell r="A149" t="str">
            <v>CC</v>
          </cell>
          <cell r="B149" t="str">
            <v>pF_ZH</v>
          </cell>
          <cell r="C149">
            <v>0.89700000000000002</v>
          </cell>
          <cell r="D149" t="str">
            <v>S1</v>
          </cell>
          <cell r="E149">
            <v>0.79100000000000004</v>
          </cell>
          <cell r="F149" t="str">
            <v>S+</v>
          </cell>
          <cell r="G149">
            <v>-1</v>
          </cell>
          <cell r="H149" t="str">
            <v>S3</v>
          </cell>
        </row>
        <row r="150">
          <cell r="A150" t="str">
            <v>CM</v>
          </cell>
          <cell r="B150" t="str">
            <v>pF_ZH</v>
          </cell>
          <cell r="C150">
            <v>0.84599999999999997</v>
          </cell>
          <cell r="D150" t="str">
            <v>S1</v>
          </cell>
          <cell r="E150">
            <v>0.50600000000000001</v>
          </cell>
          <cell r="F150" t="str">
            <v>S2</v>
          </cell>
          <cell r="G150">
            <v>-1</v>
          </cell>
          <cell r="H150" t="str">
            <v>S+</v>
          </cell>
        </row>
        <row r="151">
          <cell r="A151" t="str">
            <v>DC</v>
          </cell>
          <cell r="B151" t="str">
            <v>pF_ZH</v>
          </cell>
          <cell r="C151">
            <v>0.75900000000000001</v>
          </cell>
          <cell r="D151" t="str">
            <v>S+</v>
          </cell>
          <cell r="E151">
            <v>0.67900000000000005</v>
          </cell>
          <cell r="F151" t="str">
            <v>S2</v>
          </cell>
          <cell r="G151">
            <v>-1</v>
          </cell>
          <cell r="H151" t="str">
            <v>S3</v>
          </cell>
        </row>
        <row r="152">
          <cell r="A152" t="str">
            <v>DM</v>
          </cell>
          <cell r="B152" t="str">
            <v>pF_ZH</v>
          </cell>
          <cell r="C152">
            <v>0.91700000000000004</v>
          </cell>
          <cell r="D152" t="str">
            <v>S1</v>
          </cell>
          <cell r="E152">
            <v>0.91300000000000003</v>
          </cell>
          <cell r="F152" t="str">
            <v>S2</v>
          </cell>
          <cell r="G152">
            <v>-1</v>
          </cell>
          <cell r="H152" t="str">
            <v>S1</v>
          </cell>
        </row>
        <row r="153">
          <cell r="A153" t="str">
            <v>EC</v>
          </cell>
          <cell r="B153" t="str">
            <v>pF_ZH</v>
          </cell>
          <cell r="C153">
            <v>0.82399999999999995</v>
          </cell>
          <cell r="D153" t="str">
            <v>S1</v>
          </cell>
          <cell r="E153">
            <v>-1</v>
          </cell>
          <cell r="F153" t="str">
            <v>S2</v>
          </cell>
          <cell r="G153">
            <v>-1</v>
          </cell>
          <cell r="H153" t="str">
            <v>S2</v>
          </cell>
        </row>
        <row r="154">
          <cell r="A154" t="str">
            <v>EM</v>
          </cell>
          <cell r="B154" t="str">
            <v>pF_ZH</v>
          </cell>
          <cell r="C154">
            <v>0.74399999999999999</v>
          </cell>
          <cell r="D154" t="str">
            <v>S1</v>
          </cell>
          <cell r="E154">
            <v>-1</v>
          </cell>
          <cell r="F154" t="str">
            <v>S2</v>
          </cell>
          <cell r="G154">
            <v>-1</v>
          </cell>
          <cell r="H154" t="str">
            <v>S2</v>
          </cell>
        </row>
        <row r="155">
          <cell r="A155" t="str">
            <v>FC</v>
          </cell>
          <cell r="B155" t="str">
            <v>pF_ZH</v>
          </cell>
          <cell r="C155">
            <v>0.85699999999999998</v>
          </cell>
          <cell r="D155" t="str">
            <v>S1</v>
          </cell>
          <cell r="E155">
            <v>0.73599999999999999</v>
          </cell>
          <cell r="F155" t="str">
            <v>S+</v>
          </cell>
          <cell r="G155">
            <v>-1</v>
          </cell>
          <cell r="H155" t="str">
            <v>S2</v>
          </cell>
        </row>
        <row r="156">
          <cell r="A156" t="str">
            <v>FM</v>
          </cell>
          <cell r="B156" t="str">
            <v>pF_ZH</v>
          </cell>
          <cell r="C156">
            <v>0.91600000000000004</v>
          </cell>
          <cell r="D156" t="str">
            <v>S1</v>
          </cell>
          <cell r="E156">
            <v>0.91100000000000003</v>
          </cell>
          <cell r="F156" t="str">
            <v>S2</v>
          </cell>
          <cell r="G156">
            <v>-1</v>
          </cell>
          <cell r="H156" t="str">
            <v>S1</v>
          </cell>
        </row>
        <row r="157">
          <cell r="A157" t="str">
            <v>GC</v>
          </cell>
          <cell r="B157" t="str">
            <v>pF_ZH</v>
          </cell>
          <cell r="C157">
            <v>0.80700000000000005</v>
          </cell>
          <cell r="D157" t="str">
            <v>S1</v>
          </cell>
          <cell r="E157">
            <v>-1</v>
          </cell>
          <cell r="F157" t="str">
            <v>S+</v>
          </cell>
          <cell r="G157">
            <v>-1</v>
          </cell>
          <cell r="H157" t="str">
            <v>S+</v>
          </cell>
        </row>
        <row r="158">
          <cell r="A158" t="str">
            <v>GM</v>
          </cell>
          <cell r="B158" t="str">
            <v>pF_ZH</v>
          </cell>
          <cell r="C158">
            <v>-1</v>
          </cell>
          <cell r="D158" t="str">
            <v>S1</v>
          </cell>
          <cell r="E158">
            <v>-1</v>
          </cell>
          <cell r="F158" t="str">
            <v>S1</v>
          </cell>
          <cell r="G158">
            <v>-1</v>
          </cell>
          <cell r="H158" t="str">
            <v>S1</v>
          </cell>
        </row>
        <row r="159">
          <cell r="A159" t="str">
            <v>HC</v>
          </cell>
          <cell r="B159" t="str">
            <v>pF_ZH</v>
          </cell>
          <cell r="C159">
            <v>0.77800000000000002</v>
          </cell>
          <cell r="D159" t="str">
            <v>S1</v>
          </cell>
          <cell r="E159">
            <v>-1</v>
          </cell>
          <cell r="F159" t="str">
            <v>S2</v>
          </cell>
          <cell r="G159">
            <v>-1</v>
          </cell>
          <cell r="H159" t="str">
            <v>S2</v>
          </cell>
        </row>
        <row r="160">
          <cell r="A160" t="str">
            <v>HM</v>
          </cell>
          <cell r="B160" t="str">
            <v>pF_ZH</v>
          </cell>
          <cell r="C160">
            <v>0.86099999999999999</v>
          </cell>
          <cell r="D160" t="str">
            <v>S1</v>
          </cell>
          <cell r="E160">
            <v>-1</v>
          </cell>
          <cell r="F160" t="str">
            <v>S+</v>
          </cell>
          <cell r="G160">
            <v>-1</v>
          </cell>
          <cell r="H160" t="str">
            <v>S+</v>
          </cell>
        </row>
        <row r="161">
          <cell r="A161" t="str">
            <v>IC</v>
          </cell>
          <cell r="B161" t="str">
            <v>pF_ZH</v>
          </cell>
          <cell r="C161">
            <v>0.89200000000000002</v>
          </cell>
          <cell r="D161" t="str">
            <v>S1</v>
          </cell>
          <cell r="E161">
            <v>0.81100000000000005</v>
          </cell>
          <cell r="F161" t="str">
            <v>S+</v>
          </cell>
          <cell r="G161">
            <v>-1</v>
          </cell>
          <cell r="H161" t="str">
            <v>S2</v>
          </cell>
        </row>
        <row r="162">
          <cell r="A162" t="str">
            <v>IM</v>
          </cell>
          <cell r="B162" t="str">
            <v>pF_ZH</v>
          </cell>
          <cell r="C162">
            <v>0.95799999999999996</v>
          </cell>
          <cell r="D162" t="str">
            <v>S2</v>
          </cell>
          <cell r="E162">
            <v>0.89</v>
          </cell>
          <cell r="F162" t="str">
            <v>S1</v>
          </cell>
          <cell r="G162">
            <v>-1</v>
          </cell>
          <cell r="H162" t="str">
            <v>S2</v>
          </cell>
        </row>
        <row r="163">
          <cell r="A163" t="str">
            <v>JC</v>
          </cell>
          <cell r="B163" t="str">
            <v>pF_ZH</v>
          </cell>
          <cell r="C163">
            <v>0.75</v>
          </cell>
          <cell r="D163" t="str">
            <v>S1</v>
          </cell>
          <cell r="E163">
            <v>0.66300000000000003</v>
          </cell>
          <cell r="F163" t="str">
            <v>S2</v>
          </cell>
          <cell r="G163">
            <v>-1</v>
          </cell>
          <cell r="H163" t="str">
            <v>S3</v>
          </cell>
        </row>
        <row r="164">
          <cell r="A164" t="str">
            <v>JM</v>
          </cell>
          <cell r="B164" t="str">
            <v>pF_ZH</v>
          </cell>
          <cell r="C164">
            <v>0.90200000000000002</v>
          </cell>
          <cell r="D164" t="str">
            <v>S1</v>
          </cell>
          <cell r="E164">
            <v>0.44400000000000001</v>
          </cell>
          <cell r="F164" t="str">
            <v>S+</v>
          </cell>
          <cell r="G164">
            <v>-1</v>
          </cell>
          <cell r="H164" t="str">
            <v>S3</v>
          </cell>
        </row>
        <row r="165">
          <cell r="A165" t="str">
            <v>KC</v>
          </cell>
          <cell r="B165" t="str">
            <v>pF_ZH</v>
          </cell>
          <cell r="C165">
            <v>0.879</v>
          </cell>
          <cell r="D165" t="str">
            <v>S1</v>
          </cell>
          <cell r="E165">
            <v>0.81399999999999995</v>
          </cell>
          <cell r="F165" t="str">
            <v>S+</v>
          </cell>
          <cell r="G165">
            <v>-1</v>
          </cell>
          <cell r="H165" t="str">
            <v>S2</v>
          </cell>
        </row>
        <row r="166">
          <cell r="A166" t="str">
            <v>KM</v>
          </cell>
          <cell r="B166" t="str">
            <v>pF_ZH</v>
          </cell>
          <cell r="C166">
            <v>-1</v>
          </cell>
          <cell r="D166" t="str">
            <v>x</v>
          </cell>
          <cell r="E166">
            <v>-1</v>
          </cell>
          <cell r="F166" t="str">
            <v>x</v>
          </cell>
          <cell r="G166">
            <v>-1</v>
          </cell>
          <cell r="H166" t="str">
            <v>x</v>
          </cell>
        </row>
        <row r="167">
          <cell r="A167" t="str">
            <v>MC</v>
          </cell>
          <cell r="B167" t="str">
            <v>pF_ZH</v>
          </cell>
          <cell r="C167">
            <v>-1</v>
          </cell>
          <cell r="D167" t="str">
            <v>x</v>
          </cell>
          <cell r="E167">
            <v>-1</v>
          </cell>
          <cell r="F167" t="str">
            <v>x</v>
          </cell>
          <cell r="G167">
            <v>-1</v>
          </cell>
          <cell r="H167" t="str">
            <v>x</v>
          </cell>
        </row>
        <row r="168">
          <cell r="A168" t="str">
            <v>MM</v>
          </cell>
          <cell r="B168" t="str">
            <v>pF_ZH</v>
          </cell>
          <cell r="C168">
            <v>-1</v>
          </cell>
          <cell r="D168" t="str">
            <v>x</v>
          </cell>
          <cell r="E168">
            <v>-1</v>
          </cell>
          <cell r="F168" t="str">
            <v>x</v>
          </cell>
          <cell r="G168">
            <v>-1</v>
          </cell>
          <cell r="H168" t="str">
            <v>x</v>
          </cell>
        </row>
        <row r="169">
          <cell r="A169" t="str">
            <v>NC</v>
          </cell>
          <cell r="B169" t="str">
            <v>pF_ZH</v>
          </cell>
          <cell r="C169">
            <v>-1</v>
          </cell>
          <cell r="D169" t="str">
            <v>x</v>
          </cell>
          <cell r="E169">
            <v>-1</v>
          </cell>
          <cell r="F169" t="str">
            <v>x</v>
          </cell>
          <cell r="G169">
            <v>-1</v>
          </cell>
          <cell r="H169" t="str">
            <v>x</v>
          </cell>
        </row>
        <row r="170">
          <cell r="A170" t="str">
            <v>NM</v>
          </cell>
          <cell r="B170" t="str">
            <v>pF_ZH</v>
          </cell>
          <cell r="C170">
            <v>0.94199999999999995</v>
          </cell>
          <cell r="D170" t="str">
            <v>S1</v>
          </cell>
          <cell r="E170">
            <v>0.82799999999999996</v>
          </cell>
          <cell r="F170" t="str">
            <v>S+</v>
          </cell>
          <cell r="G170">
            <v>-1</v>
          </cell>
          <cell r="H170" t="str">
            <v>S2</v>
          </cell>
        </row>
        <row r="171">
          <cell r="A171" t="str">
            <v>OC</v>
          </cell>
          <cell r="B171" t="str">
            <v>pF_ZH</v>
          </cell>
          <cell r="C171">
            <v>0.72499999999999998</v>
          </cell>
          <cell r="D171" t="str">
            <v>S+</v>
          </cell>
          <cell r="E171">
            <v>-1</v>
          </cell>
          <cell r="F171" t="str">
            <v>S2</v>
          </cell>
          <cell r="G171">
            <v>-1</v>
          </cell>
          <cell r="H171" t="str">
            <v>S2</v>
          </cell>
        </row>
        <row r="172">
          <cell r="A172" t="str">
            <v>OM</v>
          </cell>
          <cell r="B172" t="str">
            <v>pF_ZH</v>
          </cell>
          <cell r="C172">
            <v>0.875</v>
          </cell>
          <cell r="D172" t="str">
            <v>S1</v>
          </cell>
          <cell r="E172">
            <v>0.76900000000000002</v>
          </cell>
          <cell r="F172" t="str">
            <v>S2</v>
          </cell>
          <cell r="G172">
            <v>-1</v>
          </cell>
          <cell r="H172" t="str">
            <v>S3</v>
          </cell>
        </row>
        <row r="173">
          <cell r="A173" t="str">
            <v>PC</v>
          </cell>
          <cell r="B173" t="str">
            <v>pF_ZH</v>
          </cell>
          <cell r="C173">
            <v>0.84499999999999997</v>
          </cell>
          <cell r="D173" t="str">
            <v>S1</v>
          </cell>
          <cell r="E173">
            <v>-1</v>
          </cell>
          <cell r="F173" t="str">
            <v>S+</v>
          </cell>
          <cell r="G173">
            <v>-1</v>
          </cell>
          <cell r="H173" t="str">
            <v>S+</v>
          </cell>
        </row>
        <row r="174">
          <cell r="A174" t="str">
            <v>PM</v>
          </cell>
          <cell r="B174" t="str">
            <v>pF_ZH</v>
          </cell>
          <cell r="C174">
            <v>0.82299999999999995</v>
          </cell>
          <cell r="D174" t="str">
            <v>S1</v>
          </cell>
          <cell r="E174">
            <v>-1</v>
          </cell>
          <cell r="F174" t="str">
            <v>S+</v>
          </cell>
          <cell r="G174">
            <v>-1</v>
          </cell>
          <cell r="H174" t="str">
            <v>S+</v>
          </cell>
        </row>
        <row r="175">
          <cell r="A175" t="str">
            <v>PZ</v>
          </cell>
          <cell r="B175" t="str">
            <v>pF_ZH</v>
          </cell>
          <cell r="C175">
            <v>-1</v>
          </cell>
          <cell r="D175" t="str">
            <v>x</v>
          </cell>
          <cell r="E175">
            <v>-1</v>
          </cell>
          <cell r="F175" t="str">
            <v>x</v>
          </cell>
          <cell r="G175">
            <v>-1</v>
          </cell>
          <cell r="H175" t="str">
            <v>x</v>
          </cell>
        </row>
        <row r="176">
          <cell r="A176" t="str">
            <v>QC</v>
          </cell>
          <cell r="B176" t="str">
            <v>pF_ZH</v>
          </cell>
          <cell r="C176">
            <v>-1</v>
          </cell>
          <cell r="D176" t="str">
            <v>x</v>
          </cell>
          <cell r="E176">
            <v>-1</v>
          </cell>
          <cell r="F176" t="str">
            <v>x</v>
          </cell>
          <cell r="G176">
            <v>-1</v>
          </cell>
          <cell r="H176" t="str">
            <v>x</v>
          </cell>
        </row>
        <row r="177">
          <cell r="A177" t="str">
            <v>QM</v>
          </cell>
          <cell r="B177" t="str">
            <v>pF_ZH</v>
          </cell>
          <cell r="C177">
            <v>-1</v>
          </cell>
          <cell r="D177" t="str">
            <v>x</v>
          </cell>
          <cell r="E177">
            <v>-1</v>
          </cell>
          <cell r="F177" t="str">
            <v>x</v>
          </cell>
          <cell r="G177">
            <v>-1</v>
          </cell>
          <cell r="H177" t="str">
            <v>x</v>
          </cell>
        </row>
        <row r="178">
          <cell r="A178" t="str">
            <v>SC</v>
          </cell>
          <cell r="B178" t="str">
            <v>pF_ZH</v>
          </cell>
          <cell r="C178">
            <v>0.54500000000000004</v>
          </cell>
          <cell r="D178" t="str">
            <v>S+</v>
          </cell>
          <cell r="E178">
            <v>-1</v>
          </cell>
          <cell r="F178" t="str">
            <v>S3</v>
          </cell>
          <cell r="G178">
            <v>-1</v>
          </cell>
          <cell r="H178" t="str">
            <v>S3</v>
          </cell>
        </row>
        <row r="179">
          <cell r="A179" t="str">
            <v>SM</v>
          </cell>
          <cell r="B179" t="str">
            <v>pF_ZH</v>
          </cell>
          <cell r="C179">
            <v>-1</v>
          </cell>
          <cell r="D179" t="str">
            <v>x</v>
          </cell>
          <cell r="E179">
            <v>-1</v>
          </cell>
          <cell r="F179" t="str">
            <v>x</v>
          </cell>
          <cell r="G179">
            <v>-1</v>
          </cell>
          <cell r="H179" t="str">
            <v>x</v>
          </cell>
        </row>
        <row r="180">
          <cell r="A180" t="str">
            <v>SZ</v>
          </cell>
          <cell r="B180" t="str">
            <v>pF_ZH</v>
          </cell>
          <cell r="C180">
            <v>0.72299999999999998</v>
          </cell>
          <cell r="D180" t="str">
            <v>S2</v>
          </cell>
          <cell r="E180">
            <v>-1</v>
          </cell>
          <cell r="F180" t="str">
            <v>S3</v>
          </cell>
          <cell r="G180">
            <v>-1</v>
          </cell>
          <cell r="H180" t="str">
            <v>S3</v>
          </cell>
        </row>
        <row r="181">
          <cell r="A181" t="str">
            <v>TC</v>
          </cell>
          <cell r="B181" t="str">
            <v>pF_ZH</v>
          </cell>
          <cell r="C181">
            <v>-1</v>
          </cell>
          <cell r="D181" t="str">
            <v>x</v>
          </cell>
          <cell r="E181">
            <v>-1</v>
          </cell>
          <cell r="F181" t="str">
            <v>x</v>
          </cell>
          <cell r="G181">
            <v>-1</v>
          </cell>
          <cell r="H181" t="str">
            <v>x</v>
          </cell>
        </row>
        <row r="182">
          <cell r="A182" t="str">
            <v>TM</v>
          </cell>
          <cell r="B182" t="str">
            <v>pF_ZH</v>
          </cell>
          <cell r="C182">
            <v>0.51100000000000001</v>
          </cell>
          <cell r="D182" t="str">
            <v>S2</v>
          </cell>
          <cell r="E182">
            <v>-1</v>
          </cell>
          <cell r="F182" t="str">
            <v>S3</v>
          </cell>
          <cell r="G182">
            <v>-1</v>
          </cell>
          <cell r="H182" t="str">
            <v>S3</v>
          </cell>
        </row>
        <row r="183">
          <cell r="A183" t="str">
            <v>UC</v>
          </cell>
          <cell r="B183" t="str">
            <v>pF_ZH</v>
          </cell>
          <cell r="C183">
            <v>-1</v>
          </cell>
          <cell r="D183" t="str">
            <v>x</v>
          </cell>
          <cell r="E183">
            <v>-1</v>
          </cell>
          <cell r="F183" t="str">
            <v>x</v>
          </cell>
          <cell r="G183">
            <v>-1</v>
          </cell>
          <cell r="H183" t="str">
            <v>x</v>
          </cell>
        </row>
        <row r="184">
          <cell r="A184" t="str">
            <v>UM</v>
          </cell>
          <cell r="B184" t="str">
            <v>pF_ZH</v>
          </cell>
          <cell r="C184">
            <v>0.79800000000000004</v>
          </cell>
          <cell r="D184" t="str">
            <v>S1</v>
          </cell>
          <cell r="E184">
            <v>-1</v>
          </cell>
          <cell r="F184" t="str">
            <v>S+</v>
          </cell>
          <cell r="G184">
            <v>-1</v>
          </cell>
          <cell r="H184" t="str">
            <v>S+</v>
          </cell>
        </row>
        <row r="185">
          <cell r="A185" t="str">
            <v>VM</v>
          </cell>
          <cell r="B185" t="str">
            <v>pF_ZH</v>
          </cell>
          <cell r="C185">
            <v>0.83</v>
          </cell>
          <cell r="D185" t="str">
            <v>S+</v>
          </cell>
          <cell r="E185">
            <v>0.47699999999999998</v>
          </cell>
          <cell r="F185" t="str">
            <v>S2</v>
          </cell>
          <cell r="G185">
            <v>-1</v>
          </cell>
          <cell r="H185" t="str">
            <v>S3</v>
          </cell>
        </row>
        <row r="186">
          <cell r="A186" t="str">
            <v>XZ</v>
          </cell>
          <cell r="B186" t="str">
            <v>pF_ZH</v>
          </cell>
          <cell r="C186">
            <v>0.78900000000000003</v>
          </cell>
          <cell r="D186" t="str">
            <v>S1</v>
          </cell>
          <cell r="E186">
            <v>-1</v>
          </cell>
          <cell r="F186" t="str">
            <v>S2</v>
          </cell>
          <cell r="G186">
            <v>-1</v>
          </cell>
          <cell r="H186" t="str">
            <v>S2</v>
          </cell>
        </row>
        <row r="187">
          <cell r="A187" t="str">
            <v>ZC</v>
          </cell>
          <cell r="B187" t="str">
            <v>pF_ZH</v>
          </cell>
          <cell r="C187">
            <v>-1</v>
          </cell>
          <cell r="D187" t="str">
            <v>x</v>
          </cell>
          <cell r="E187">
            <v>-1</v>
          </cell>
          <cell r="F187" t="str">
            <v>x</v>
          </cell>
          <cell r="G187">
            <v>-1</v>
          </cell>
          <cell r="H187" t="str">
            <v>x</v>
          </cell>
        </row>
        <row r="188">
          <cell r="A188" t="str">
            <v>ZM</v>
          </cell>
          <cell r="B188" t="str">
            <v>pF_ZH</v>
          </cell>
          <cell r="C188">
            <v>-1</v>
          </cell>
          <cell r="D188" t="str">
            <v>x</v>
          </cell>
          <cell r="E188">
            <v>-1</v>
          </cell>
          <cell r="F188" t="str">
            <v>x</v>
          </cell>
          <cell r="G188">
            <v>-1</v>
          </cell>
          <cell r="H188" t="str">
            <v>x</v>
          </cell>
        </row>
        <row r="189">
          <cell r="A189" t="str">
            <v>ZZ</v>
          </cell>
          <cell r="B189" t="str">
            <v>pF_ZH</v>
          </cell>
          <cell r="C189">
            <v>-1</v>
          </cell>
          <cell r="D189" t="str">
            <v>x</v>
          </cell>
          <cell r="E189">
            <v>-1</v>
          </cell>
          <cell r="F189" t="str">
            <v>x</v>
          </cell>
          <cell r="G189">
            <v>-1</v>
          </cell>
          <cell r="H189" t="str">
            <v>x</v>
          </cell>
        </row>
        <row r="191">
          <cell r="A191" t="str">
            <v>AC</v>
          </cell>
          <cell r="B191" t="str">
            <v>pIPS</v>
          </cell>
          <cell r="C191">
            <v>0.54800000000000004</v>
          </cell>
          <cell r="D191" t="str">
            <v>S3</v>
          </cell>
          <cell r="E191">
            <v>0.27300000000000002</v>
          </cell>
          <cell r="F191" t="str">
            <v>S2</v>
          </cell>
          <cell r="G191">
            <v>-1</v>
          </cell>
          <cell r="H191" t="str">
            <v>S+</v>
          </cell>
        </row>
        <row r="192">
          <cell r="A192" t="str">
            <v>AM</v>
          </cell>
          <cell r="B192" t="str">
            <v>pIPS</v>
          </cell>
          <cell r="C192">
            <v>0.191</v>
          </cell>
          <cell r="D192" t="str">
            <v>S+</v>
          </cell>
          <cell r="E192">
            <v>-1</v>
          </cell>
          <cell r="F192" t="str">
            <v>S1</v>
          </cell>
          <cell r="G192">
            <v>-1</v>
          </cell>
          <cell r="H192" t="str">
            <v>S1</v>
          </cell>
        </row>
        <row r="193">
          <cell r="A193" t="str">
            <v>BC</v>
          </cell>
          <cell r="B193" t="str">
            <v>pIPS</v>
          </cell>
          <cell r="C193">
            <v>1E-3</v>
          </cell>
          <cell r="D193" t="str">
            <v>S3</v>
          </cell>
          <cell r="E193">
            <v>0</v>
          </cell>
          <cell r="F193" t="str">
            <v>S2</v>
          </cell>
          <cell r="G193">
            <v>-1</v>
          </cell>
          <cell r="H193" t="str">
            <v>S+</v>
          </cell>
        </row>
        <row r="194">
          <cell r="A194" t="str">
            <v>BM</v>
          </cell>
          <cell r="B194" t="str">
            <v>pIPS</v>
          </cell>
          <cell r="C194">
            <v>-1</v>
          </cell>
          <cell r="D194" t="str">
            <v>x</v>
          </cell>
          <cell r="E194">
            <v>-1</v>
          </cell>
          <cell r="F194" t="str">
            <v>x</v>
          </cell>
          <cell r="G194">
            <v>-1</v>
          </cell>
          <cell r="H194" t="str">
            <v>x</v>
          </cell>
        </row>
        <row r="195">
          <cell r="A195" t="str">
            <v>CC</v>
          </cell>
          <cell r="B195" t="str">
            <v>pIPS</v>
          </cell>
          <cell r="C195">
            <v>-1</v>
          </cell>
          <cell r="D195" t="str">
            <v>x</v>
          </cell>
          <cell r="E195">
            <v>-1</v>
          </cell>
          <cell r="F195" t="str">
            <v>x</v>
          </cell>
          <cell r="G195">
            <v>-1</v>
          </cell>
          <cell r="H195" t="str">
            <v>x</v>
          </cell>
        </row>
        <row r="196">
          <cell r="A196" t="str">
            <v>CM</v>
          </cell>
          <cell r="B196" t="str">
            <v>pIPS</v>
          </cell>
          <cell r="C196">
            <v>1.2E-2</v>
          </cell>
          <cell r="D196" t="str">
            <v>S2</v>
          </cell>
          <cell r="E196">
            <v>0</v>
          </cell>
          <cell r="F196" t="str">
            <v>S1</v>
          </cell>
          <cell r="G196">
            <v>-1</v>
          </cell>
          <cell r="H196" t="str">
            <v>S+</v>
          </cell>
        </row>
        <row r="197">
          <cell r="A197" t="str">
            <v>DC</v>
          </cell>
          <cell r="B197" t="str">
            <v>pIPS</v>
          </cell>
          <cell r="C197">
            <v>0.59299999999999997</v>
          </cell>
          <cell r="D197" t="str">
            <v>S+</v>
          </cell>
          <cell r="E197">
            <v>-1</v>
          </cell>
          <cell r="F197" t="str">
            <v>S2</v>
          </cell>
          <cell r="G197">
            <v>-1</v>
          </cell>
          <cell r="H197" t="str">
            <v>S2</v>
          </cell>
        </row>
        <row r="198">
          <cell r="A198" t="str">
            <v>DM</v>
          </cell>
          <cell r="B198" t="str">
            <v>pIPS</v>
          </cell>
          <cell r="C198">
            <v>1.6E-2</v>
          </cell>
          <cell r="D198" t="str">
            <v>S1</v>
          </cell>
          <cell r="E198">
            <v>6.0000000000000001E-3</v>
          </cell>
          <cell r="F198" t="str">
            <v>S2</v>
          </cell>
          <cell r="G198">
            <v>-1</v>
          </cell>
          <cell r="H198" t="str">
            <v>S1</v>
          </cell>
        </row>
        <row r="199">
          <cell r="A199" t="str">
            <v>EC</v>
          </cell>
          <cell r="B199" t="str">
            <v>pIPS</v>
          </cell>
          <cell r="C199">
            <v>5.0000000000000001E-3</v>
          </cell>
          <cell r="D199" t="str">
            <v>S2</v>
          </cell>
          <cell r="E199">
            <v>-1</v>
          </cell>
          <cell r="F199" t="str">
            <v>S1</v>
          </cell>
          <cell r="G199">
            <v>-1</v>
          </cell>
          <cell r="H199" t="str">
            <v>S1</v>
          </cell>
        </row>
        <row r="200">
          <cell r="A200" t="str">
            <v>EM</v>
          </cell>
          <cell r="B200" t="str">
            <v>pIPS</v>
          </cell>
          <cell r="C200">
            <v>7.0000000000000001E-3</v>
          </cell>
          <cell r="D200" t="str">
            <v>S1</v>
          </cell>
          <cell r="E200">
            <v>0</v>
          </cell>
          <cell r="F200" t="str">
            <v>S2</v>
          </cell>
          <cell r="G200">
            <v>-1</v>
          </cell>
          <cell r="H200" t="str">
            <v>S1</v>
          </cell>
        </row>
        <row r="201">
          <cell r="A201" t="str">
            <v>FC</v>
          </cell>
          <cell r="B201" t="str">
            <v>pIPS</v>
          </cell>
          <cell r="C201">
            <v>0.23499999999999999</v>
          </cell>
          <cell r="D201" t="str">
            <v>S+</v>
          </cell>
          <cell r="E201">
            <v>-1</v>
          </cell>
          <cell r="F201" t="str">
            <v>S1</v>
          </cell>
          <cell r="G201">
            <v>-1</v>
          </cell>
          <cell r="H201" t="str">
            <v>S1</v>
          </cell>
        </row>
        <row r="202">
          <cell r="A202" t="str">
            <v>FM</v>
          </cell>
          <cell r="B202" t="str">
            <v>pIPS</v>
          </cell>
          <cell r="C202">
            <v>-1</v>
          </cell>
          <cell r="D202" t="str">
            <v>x</v>
          </cell>
          <cell r="E202">
            <v>-1</v>
          </cell>
          <cell r="F202" t="str">
            <v>x</v>
          </cell>
          <cell r="G202">
            <v>-1</v>
          </cell>
          <cell r="H202" t="str">
            <v>x</v>
          </cell>
        </row>
        <row r="203">
          <cell r="A203" t="str">
            <v>GC</v>
          </cell>
          <cell r="B203" t="str">
            <v>pIPS</v>
          </cell>
          <cell r="C203">
            <v>-1</v>
          </cell>
          <cell r="D203" t="str">
            <v>x</v>
          </cell>
          <cell r="E203">
            <v>-1</v>
          </cell>
          <cell r="F203" t="str">
            <v>x</v>
          </cell>
          <cell r="G203">
            <v>-1</v>
          </cell>
          <cell r="H203" t="str">
            <v>x</v>
          </cell>
        </row>
        <row r="204">
          <cell r="A204" t="str">
            <v>GM</v>
          </cell>
          <cell r="B204" t="str">
            <v>pIPS</v>
          </cell>
          <cell r="C204">
            <v>5.8999999999999997E-2</v>
          </cell>
          <cell r="D204" t="str">
            <v>S+</v>
          </cell>
          <cell r="E204">
            <v>-1</v>
          </cell>
          <cell r="F204" t="str">
            <v>S1</v>
          </cell>
          <cell r="G204">
            <v>-1</v>
          </cell>
          <cell r="H204" t="str">
            <v>S1</v>
          </cell>
        </row>
        <row r="205">
          <cell r="A205" t="str">
            <v>HC</v>
          </cell>
          <cell r="B205" t="str">
            <v>pIPS</v>
          </cell>
          <cell r="C205">
            <v>-1</v>
          </cell>
          <cell r="D205" t="str">
            <v>x</v>
          </cell>
          <cell r="E205">
            <v>-1</v>
          </cell>
          <cell r="F205" t="str">
            <v>x</v>
          </cell>
          <cell r="G205">
            <v>-1</v>
          </cell>
          <cell r="H205" t="str">
            <v>x</v>
          </cell>
        </row>
        <row r="206">
          <cell r="A206" t="str">
            <v>HM</v>
          </cell>
          <cell r="B206" t="str">
            <v>pIPS</v>
          </cell>
          <cell r="C206">
            <v>-1</v>
          </cell>
          <cell r="D206" t="str">
            <v>x</v>
          </cell>
          <cell r="E206">
            <v>-1</v>
          </cell>
          <cell r="F206" t="str">
            <v>x</v>
          </cell>
          <cell r="G206">
            <v>-1</v>
          </cell>
          <cell r="H206" t="str">
            <v>x</v>
          </cell>
        </row>
        <row r="207">
          <cell r="A207" t="str">
            <v>IC</v>
          </cell>
          <cell r="B207" t="str">
            <v>pIPS</v>
          </cell>
          <cell r="C207">
            <v>8.5999999999999993E-2</v>
          </cell>
          <cell r="D207" t="str">
            <v>S1</v>
          </cell>
          <cell r="E207">
            <v>3.9E-2</v>
          </cell>
          <cell r="F207" t="str">
            <v>S2</v>
          </cell>
          <cell r="G207">
            <v>-1</v>
          </cell>
          <cell r="H207" t="str">
            <v>S1</v>
          </cell>
        </row>
        <row r="208">
          <cell r="A208" t="str">
            <v>IM</v>
          </cell>
          <cell r="B208" t="str">
            <v>pIPS</v>
          </cell>
          <cell r="C208">
            <v>-1</v>
          </cell>
          <cell r="D208" t="str">
            <v>x</v>
          </cell>
          <cell r="E208">
            <v>-1</v>
          </cell>
          <cell r="F208" t="str">
            <v>x</v>
          </cell>
          <cell r="G208">
            <v>-1</v>
          </cell>
          <cell r="H208" t="str">
            <v>x</v>
          </cell>
        </row>
        <row r="209">
          <cell r="A209" t="str">
            <v>JC</v>
          </cell>
          <cell r="B209" t="str">
            <v>pIPS</v>
          </cell>
          <cell r="C209">
            <v>0.35099999999999998</v>
          </cell>
          <cell r="D209" t="str">
            <v>S3</v>
          </cell>
          <cell r="E209">
            <v>4.2999999999999997E-2</v>
          </cell>
          <cell r="F209" t="str">
            <v>S+</v>
          </cell>
          <cell r="G209">
            <v>-1</v>
          </cell>
          <cell r="H209" t="str">
            <v>S1</v>
          </cell>
        </row>
        <row r="210">
          <cell r="A210" t="str">
            <v>JM</v>
          </cell>
          <cell r="B210" t="str">
            <v>pIPS</v>
          </cell>
          <cell r="C210">
            <v>-1</v>
          </cell>
          <cell r="D210" t="str">
            <v>x</v>
          </cell>
          <cell r="E210">
            <v>-1</v>
          </cell>
          <cell r="F210" t="str">
            <v>x</v>
          </cell>
          <cell r="G210">
            <v>-1</v>
          </cell>
          <cell r="H210" t="str">
            <v>x</v>
          </cell>
        </row>
        <row r="211">
          <cell r="A211" t="str">
            <v>KC</v>
          </cell>
          <cell r="B211" t="str">
            <v>pIPS</v>
          </cell>
          <cell r="C211">
            <v>-1</v>
          </cell>
          <cell r="D211" t="str">
            <v>x</v>
          </cell>
          <cell r="E211">
            <v>-1</v>
          </cell>
          <cell r="F211" t="str">
            <v>x</v>
          </cell>
          <cell r="G211">
            <v>-1</v>
          </cell>
          <cell r="H211" t="str">
            <v>x</v>
          </cell>
        </row>
        <row r="212">
          <cell r="A212" t="str">
            <v>KM</v>
          </cell>
          <cell r="B212" t="str">
            <v>pIPS</v>
          </cell>
          <cell r="C212">
            <v>-1</v>
          </cell>
          <cell r="D212" t="str">
            <v>x</v>
          </cell>
          <cell r="E212">
            <v>-1</v>
          </cell>
          <cell r="F212" t="str">
            <v>x</v>
          </cell>
          <cell r="G212">
            <v>-1</v>
          </cell>
          <cell r="H212" t="str">
            <v>x</v>
          </cell>
        </row>
        <row r="213">
          <cell r="A213" t="str">
            <v>MC</v>
          </cell>
          <cell r="B213" t="str">
            <v>pIPS</v>
          </cell>
          <cell r="C213">
            <v>-1</v>
          </cell>
          <cell r="D213" t="str">
            <v>x</v>
          </cell>
          <cell r="E213">
            <v>-1</v>
          </cell>
          <cell r="F213" t="str">
            <v>x</v>
          </cell>
          <cell r="G213">
            <v>-1</v>
          </cell>
          <cell r="H213" t="str">
            <v>x</v>
          </cell>
        </row>
        <row r="214">
          <cell r="A214" t="str">
            <v>MM</v>
          </cell>
          <cell r="B214" t="str">
            <v>pIPS</v>
          </cell>
          <cell r="C214">
            <v>-1</v>
          </cell>
          <cell r="D214" t="str">
            <v>x</v>
          </cell>
          <cell r="E214">
            <v>-1</v>
          </cell>
          <cell r="F214" t="str">
            <v>x</v>
          </cell>
          <cell r="G214">
            <v>-1</v>
          </cell>
          <cell r="H214" t="str">
            <v>x</v>
          </cell>
        </row>
        <row r="215">
          <cell r="A215" t="str">
            <v>NC</v>
          </cell>
          <cell r="B215" t="str">
            <v>pIPS</v>
          </cell>
          <cell r="C215">
            <v>-1</v>
          </cell>
          <cell r="D215" t="str">
            <v>x</v>
          </cell>
          <cell r="E215">
            <v>-1</v>
          </cell>
          <cell r="F215" t="str">
            <v>x</v>
          </cell>
          <cell r="G215">
            <v>-1</v>
          </cell>
          <cell r="H215" t="str">
            <v>x</v>
          </cell>
        </row>
        <row r="216">
          <cell r="A216" t="str">
            <v>NM</v>
          </cell>
          <cell r="B216" t="str">
            <v>pIPS</v>
          </cell>
          <cell r="C216">
            <v>0.159</v>
          </cell>
          <cell r="D216" t="str">
            <v>S2</v>
          </cell>
          <cell r="E216">
            <v>0</v>
          </cell>
          <cell r="F216" t="str">
            <v>S+</v>
          </cell>
          <cell r="G216">
            <v>-1</v>
          </cell>
          <cell r="H216" t="str">
            <v>S1</v>
          </cell>
        </row>
        <row r="217">
          <cell r="A217" t="str">
            <v>OC</v>
          </cell>
          <cell r="B217" t="str">
            <v>pIPS</v>
          </cell>
          <cell r="C217">
            <v>-1</v>
          </cell>
          <cell r="D217" t="str">
            <v>x</v>
          </cell>
          <cell r="E217">
            <v>-1</v>
          </cell>
          <cell r="F217" t="str">
            <v>x</v>
          </cell>
          <cell r="G217">
            <v>-1</v>
          </cell>
          <cell r="H217" t="str">
            <v>x</v>
          </cell>
        </row>
        <row r="218">
          <cell r="A218" t="str">
            <v>OM</v>
          </cell>
          <cell r="B218" t="str">
            <v>pIPS</v>
          </cell>
          <cell r="C218">
            <v>0.11700000000000001</v>
          </cell>
          <cell r="D218" t="str">
            <v>S2</v>
          </cell>
          <cell r="E218">
            <v>-1</v>
          </cell>
          <cell r="F218" t="str">
            <v>S1</v>
          </cell>
          <cell r="G218">
            <v>-1</v>
          </cell>
          <cell r="H218" t="str">
            <v>S1</v>
          </cell>
        </row>
        <row r="219">
          <cell r="A219" t="str">
            <v>PC</v>
          </cell>
          <cell r="B219" t="str">
            <v>pIPS</v>
          </cell>
          <cell r="C219">
            <v>-1</v>
          </cell>
          <cell r="D219" t="str">
            <v>x</v>
          </cell>
          <cell r="E219">
            <v>-1</v>
          </cell>
          <cell r="F219" t="str">
            <v>x</v>
          </cell>
          <cell r="G219">
            <v>-1</v>
          </cell>
          <cell r="H219" t="str">
            <v>x</v>
          </cell>
        </row>
        <row r="220">
          <cell r="A220" t="str">
            <v>PM</v>
          </cell>
          <cell r="B220" t="str">
            <v>pIPS</v>
          </cell>
          <cell r="C220">
            <v>-1</v>
          </cell>
          <cell r="D220" t="str">
            <v>x</v>
          </cell>
          <cell r="E220">
            <v>-1</v>
          </cell>
          <cell r="F220" t="str">
            <v>x</v>
          </cell>
          <cell r="G220">
            <v>-1</v>
          </cell>
          <cell r="H220" t="str">
            <v>x</v>
          </cell>
        </row>
        <row r="221">
          <cell r="A221" t="str">
            <v>PZ</v>
          </cell>
          <cell r="B221" t="str">
            <v>pIPS</v>
          </cell>
          <cell r="C221">
            <v>0.2</v>
          </cell>
          <cell r="D221" t="str">
            <v>S2</v>
          </cell>
          <cell r="E221">
            <v>-1</v>
          </cell>
          <cell r="F221" t="str">
            <v>S1</v>
          </cell>
          <cell r="G221">
            <v>-1</v>
          </cell>
          <cell r="H221" t="str">
            <v>S1</v>
          </cell>
        </row>
        <row r="222">
          <cell r="A222" t="str">
            <v>QC</v>
          </cell>
          <cell r="B222" t="str">
            <v>pIPS</v>
          </cell>
          <cell r="C222">
            <v>-1</v>
          </cell>
          <cell r="D222" t="str">
            <v>x</v>
          </cell>
          <cell r="E222">
            <v>-1</v>
          </cell>
          <cell r="F222" t="str">
            <v>x</v>
          </cell>
          <cell r="G222">
            <v>-1</v>
          </cell>
          <cell r="H222" t="str">
            <v>x</v>
          </cell>
        </row>
        <row r="223">
          <cell r="A223" t="str">
            <v>QM</v>
          </cell>
          <cell r="B223" t="str">
            <v>pIPS</v>
          </cell>
          <cell r="C223">
            <v>-1</v>
          </cell>
          <cell r="D223" t="str">
            <v>x</v>
          </cell>
          <cell r="E223">
            <v>-1</v>
          </cell>
          <cell r="F223" t="str">
            <v>x</v>
          </cell>
          <cell r="G223">
            <v>-1</v>
          </cell>
          <cell r="H223" t="str">
            <v>x</v>
          </cell>
        </row>
        <row r="224">
          <cell r="A224" t="str">
            <v>SC</v>
          </cell>
          <cell r="B224" t="str">
            <v>pIPS</v>
          </cell>
          <cell r="C224">
            <v>0.75</v>
          </cell>
          <cell r="D224" t="str">
            <v>S3</v>
          </cell>
          <cell r="E224">
            <v>-1</v>
          </cell>
          <cell r="F224" t="str">
            <v>S+</v>
          </cell>
          <cell r="G224">
            <v>-1</v>
          </cell>
          <cell r="H224" t="str">
            <v>S+</v>
          </cell>
        </row>
        <row r="225">
          <cell r="A225" t="str">
            <v>SM</v>
          </cell>
          <cell r="B225" t="str">
            <v>pIPS</v>
          </cell>
          <cell r="C225">
            <v>-1</v>
          </cell>
          <cell r="D225" t="str">
            <v>x</v>
          </cell>
          <cell r="E225">
            <v>-1</v>
          </cell>
          <cell r="F225" t="str">
            <v>x</v>
          </cell>
          <cell r="G225">
            <v>-1</v>
          </cell>
          <cell r="H225" t="str">
            <v>x</v>
          </cell>
        </row>
        <row r="226">
          <cell r="A226" t="str">
            <v>SZ</v>
          </cell>
          <cell r="B226" t="str">
            <v>pIPS</v>
          </cell>
          <cell r="C226">
            <v>0.185</v>
          </cell>
          <cell r="D226" t="str">
            <v>S3</v>
          </cell>
          <cell r="E226">
            <v>-1</v>
          </cell>
          <cell r="F226" t="str">
            <v>S+</v>
          </cell>
          <cell r="G226">
            <v>-1</v>
          </cell>
          <cell r="H226" t="str">
            <v>S+</v>
          </cell>
        </row>
        <row r="227">
          <cell r="A227" t="str">
            <v>TC</v>
          </cell>
          <cell r="B227" t="str">
            <v>pIPS</v>
          </cell>
          <cell r="C227">
            <v>-1</v>
          </cell>
          <cell r="D227" t="str">
            <v>x</v>
          </cell>
          <cell r="E227">
            <v>-1</v>
          </cell>
          <cell r="F227" t="str">
            <v>x</v>
          </cell>
          <cell r="G227">
            <v>-1</v>
          </cell>
          <cell r="H227" t="str">
            <v>x</v>
          </cell>
        </row>
        <row r="228">
          <cell r="A228" t="str">
            <v>TM</v>
          </cell>
          <cell r="B228" t="str">
            <v>pIPS</v>
          </cell>
          <cell r="C228">
            <v>-1</v>
          </cell>
          <cell r="D228" t="str">
            <v>x</v>
          </cell>
          <cell r="E228">
            <v>-1</v>
          </cell>
          <cell r="F228" t="str">
            <v>x</v>
          </cell>
          <cell r="G228">
            <v>-1</v>
          </cell>
          <cell r="H228" t="str">
            <v>x</v>
          </cell>
        </row>
        <row r="229">
          <cell r="A229" t="str">
            <v>UC</v>
          </cell>
          <cell r="B229" t="str">
            <v>pIPS</v>
          </cell>
          <cell r="C229">
            <v>-1</v>
          </cell>
          <cell r="D229" t="str">
            <v>x</v>
          </cell>
          <cell r="E229">
            <v>-1</v>
          </cell>
          <cell r="F229" t="str">
            <v>x</v>
          </cell>
          <cell r="G229">
            <v>-1</v>
          </cell>
          <cell r="H229" t="str">
            <v>x</v>
          </cell>
        </row>
        <row r="230">
          <cell r="A230" t="str">
            <v>UM</v>
          </cell>
          <cell r="B230" t="str">
            <v>pIPS</v>
          </cell>
          <cell r="C230">
            <v>0.29399999999999998</v>
          </cell>
          <cell r="D230" t="str">
            <v>S2</v>
          </cell>
          <cell r="E230">
            <v>-1</v>
          </cell>
          <cell r="F230" t="str">
            <v>S1</v>
          </cell>
          <cell r="G230">
            <v>-1</v>
          </cell>
          <cell r="H230" t="str">
            <v>S1</v>
          </cell>
        </row>
        <row r="231">
          <cell r="A231" t="str">
            <v>VM</v>
          </cell>
          <cell r="B231" t="str">
            <v>pIPS</v>
          </cell>
          <cell r="C231">
            <v>-1</v>
          </cell>
          <cell r="D231" t="str">
            <v>x</v>
          </cell>
          <cell r="E231">
            <v>-1</v>
          </cell>
          <cell r="F231" t="str">
            <v>x</v>
          </cell>
          <cell r="G231">
            <v>-1</v>
          </cell>
          <cell r="H231" t="str">
            <v>x</v>
          </cell>
        </row>
        <row r="232">
          <cell r="A232" t="str">
            <v>XZ</v>
          </cell>
          <cell r="B232" t="str">
            <v>pIPS</v>
          </cell>
          <cell r="C232">
            <v>0.214</v>
          </cell>
          <cell r="D232" t="str">
            <v>S3</v>
          </cell>
          <cell r="E232">
            <v>0.13600000000000001</v>
          </cell>
          <cell r="F232" t="str">
            <v>S2</v>
          </cell>
          <cell r="G232">
            <v>-1</v>
          </cell>
          <cell r="H232" t="str">
            <v>S1</v>
          </cell>
        </row>
        <row r="233">
          <cell r="A233" t="str">
            <v>ZC</v>
          </cell>
          <cell r="B233" t="str">
            <v>pIPS</v>
          </cell>
          <cell r="C233">
            <v>-1</v>
          </cell>
          <cell r="D233" t="str">
            <v>x</v>
          </cell>
          <cell r="E233">
            <v>-1</v>
          </cell>
          <cell r="F233" t="str">
            <v>x</v>
          </cell>
          <cell r="G233">
            <v>-1</v>
          </cell>
          <cell r="H233" t="str">
            <v>x</v>
          </cell>
        </row>
        <row r="234">
          <cell r="A234" t="str">
            <v>ZM</v>
          </cell>
          <cell r="B234" t="str">
            <v>pIPS</v>
          </cell>
          <cell r="C234">
            <v>-1</v>
          </cell>
          <cell r="D234" t="str">
            <v>x</v>
          </cell>
          <cell r="E234">
            <v>-1</v>
          </cell>
          <cell r="F234" t="str">
            <v>x</v>
          </cell>
          <cell r="G234">
            <v>-1</v>
          </cell>
          <cell r="H234" t="str">
            <v>x</v>
          </cell>
        </row>
        <row r="235">
          <cell r="A235" t="str">
            <v>ZZ</v>
          </cell>
          <cell r="B235" t="str">
            <v>pIPS</v>
          </cell>
          <cell r="C235">
            <v>-1</v>
          </cell>
          <cell r="D235" t="str">
            <v>x</v>
          </cell>
          <cell r="E235">
            <v>-1</v>
          </cell>
          <cell r="F235" t="str">
            <v>x</v>
          </cell>
          <cell r="G235">
            <v>-1</v>
          </cell>
          <cell r="H235" t="str">
            <v>x</v>
          </cell>
        </row>
      </sheetData>
      <sheetData sheetId="16" refreshError="1"/>
    </sheetDataSet>
  </externalBook>
</externalLink>
</file>

<file path=xl/theme/theme1.xml><?xml version="1.0" encoding="utf-8"?>
<a:theme xmlns:a="http://schemas.openxmlformats.org/drawingml/2006/main" name="Larissa-Design">
  <a:themeElements>
    <a:clrScheme name="Hyperion">
      <a:dk1>
        <a:sysClr val="windowText" lastClr="000000"/>
      </a:dk1>
      <a:lt1>
        <a:sysClr val="window" lastClr="FFFFFF"/>
      </a:lt1>
      <a:dk2>
        <a:srgbClr val="04617B"/>
      </a:dk2>
      <a:lt2>
        <a:srgbClr val="DBF5F9"/>
      </a:lt2>
      <a:accent1>
        <a:srgbClr val="0F6FC6"/>
      </a:accent1>
      <a:accent2>
        <a:srgbClr val="009DD9"/>
      </a:accent2>
      <a:accent3>
        <a:srgbClr val="0BD0D9"/>
      </a:accent3>
      <a:accent4>
        <a:srgbClr val="10CF9B"/>
      </a:accent4>
      <a:accent5>
        <a:srgbClr val="7CCA62"/>
      </a:accent5>
      <a:accent6>
        <a:srgbClr val="A5C249"/>
      </a:accent6>
      <a:hlink>
        <a:srgbClr val="E2D700"/>
      </a:hlink>
      <a:folHlink>
        <a:srgbClr val="85DFD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dss-ags@ti.ch?subject=Modulo%20d'offerta%20elenco%20ospedaliero%202023%20(settore%20acuto)"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siwf.ch/files/pdf7/wbo_i.pdf" TargetMode="External"/><Relationship Id="rId1" Type="http://schemas.openxmlformats.org/officeDocument/2006/relationships/printerSettings" Target="../printerSettings/printerSettings19.bin"/><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swiss-icu-cert.ch/de/richtlinien.html" TargetMode="External"/><Relationship Id="rId2" Type="http://schemas.openxmlformats.org/officeDocument/2006/relationships/hyperlink" Target="http://www.sgi-ssmi.ch/tl_files/daten/4%20Qualitaet/Anerkannte%20IS/KAI_Richtlinien_100902_D_neu_2012.pdf" TargetMode="External"/><Relationship Id="rId1" Type="http://schemas.openxmlformats.org/officeDocument/2006/relationships/printerSettings" Target="../printerSettings/printerSettings23.bin"/><Relationship Id="rId5" Type="http://schemas.openxmlformats.org/officeDocument/2006/relationships/vmlDrawing" Target="../drawings/vmlDrawing5.vml"/><Relationship Id="rId4" Type="http://schemas.openxmlformats.org/officeDocument/2006/relationships/printerSettings" Target="../printerSettings/printerSettings2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zh.ch/de/gesundheit/spitaeler-kliniken/spital-leistungsgruppen-und-splg-grouper.html" TargetMode="External"/><Relationship Id="rId2" Type="http://schemas.openxmlformats.org/officeDocument/2006/relationships/hyperlink" Target="http://www.gd.zh.ch/internet/gesundheitsdirektion/de/themen/behoerden/spitalplanung_leistungsgruppen/leistungsgruppen.html" TargetMode="External"/><Relationship Id="rId1" Type="http://schemas.openxmlformats.org/officeDocument/2006/relationships/printerSettings" Target="../printerSettings/printerSettings43.bin"/><Relationship Id="rId5" Type="http://schemas.openxmlformats.org/officeDocument/2006/relationships/vmlDrawing" Target="../drawings/vmlDrawing14.vml"/><Relationship Id="rId4" Type="http://schemas.openxmlformats.org/officeDocument/2006/relationships/printerSettings" Target="../printerSettings/printerSettings44.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mailto:dss-ags@ti.ch?subject=Modulo%20d'offerta%20Elenco%20Ospedaliero%202024%20(somatico-acuto)" TargetMode="External"/><Relationship Id="rId1" Type="http://schemas.openxmlformats.org/officeDocument/2006/relationships/printerSettings" Target="../printerSettings/printerSettings49.bin"/><Relationship Id="rId4"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1.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comments" Target="../comments2.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zh.ch/de/gesundheit/spitaeler-kliniken/spital-leistungsgruppen-und-splg-grouper.html" TargetMode="External"/><Relationship Id="rId2" Type="http://schemas.openxmlformats.org/officeDocument/2006/relationships/hyperlink" Target="https://gd.zh.ch/internet/gesundheitsdirektion/de/themen/behoerden/spitalplanung_leistungsgruppen/leistungsgruppen.html" TargetMode="External"/><Relationship Id="rId1" Type="http://schemas.openxmlformats.org/officeDocument/2006/relationships/printerSettings" Target="../printerSettings/printerSettings7.bin"/><Relationship Id="rId4"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gdk-cds.ch/fileadmin/docs/public/gdk/themen/praevention_gesundheitsfoerderung/ansteckende_krankheiten/BT_Konzept_3.0_GDK_Ebola_20190222__internet_f.pdf" TargetMode="External"/><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hyperlink" Target="https://patientensicherheit.ch/it/cirrnet-5/management-cirs/raccomandazioni/" TargetMode="External"/><Relationship Id="rId7" Type="http://schemas.openxmlformats.org/officeDocument/2006/relationships/printerSettings" Target="../printerSettings/printerSettings18.bin"/><Relationship Id="rId2" Type="http://schemas.openxmlformats.org/officeDocument/2006/relationships/hyperlink" Target="https://www.sicurezza-dei-pazienti.ch/fileadmin/user_upload/2_Forschung_und_Entwicklung/Never_Events/NeverEvents_Auflistung_IT_211117.pdf" TargetMode="External"/><Relationship Id="rId1" Type="http://schemas.openxmlformats.org/officeDocument/2006/relationships/printerSettings" Target="../printerSettings/printerSettings17.bin"/><Relationship Id="rId6" Type="http://schemas.openxmlformats.org/officeDocument/2006/relationships/hyperlink" Target="https://patientensicherheit.ch/wp-content/uploads/2024/06/Elonco-dei-NeverEvents_IT_211117.pdf" TargetMode="External"/><Relationship Id="rId5" Type="http://schemas.openxmlformats.org/officeDocument/2006/relationships/hyperlink" Target="https://www.swissnoso.ch/module/ccm-cleanhands/ccm-cleanhands/das-modul" TargetMode="External"/><Relationship Id="rId4" Type="http://schemas.openxmlformats.org/officeDocument/2006/relationships/hyperlink" Target="https://www.swissmedic.ch/swissmedic/it/home/medicamenti-per-uso-umano/sorveglianza-del-mercato/farmacovigilanza.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0"/>
    <pageSetUpPr fitToPage="1"/>
  </sheetPr>
  <dimension ref="B1:I33"/>
  <sheetViews>
    <sheetView showGridLines="0" tabSelected="1" zoomScaleNormal="100" zoomScaleSheetLayoutView="100" zoomScalePageLayoutView="120" workbookViewId="0">
      <selection activeCell="B14" sqref="B14:G14"/>
    </sheetView>
  </sheetViews>
  <sheetFormatPr defaultColWidth="11.44140625" defaultRowHeight="13.2" x14ac:dyDescent="0.25"/>
  <cols>
    <col min="1" max="1" width="2.44140625" style="2" customWidth="1"/>
    <col min="2" max="3" width="30.77734375" style="1" customWidth="1"/>
    <col min="4" max="5" width="13.21875" style="1" customWidth="1"/>
    <col min="6" max="6" width="30.77734375" style="1" customWidth="1"/>
    <col min="7" max="7" width="30.77734375" style="3" customWidth="1"/>
    <col min="8" max="16384" width="11.44140625" style="2"/>
  </cols>
  <sheetData>
    <row r="1" spans="2:7" s="329" customFormat="1" x14ac:dyDescent="0.25">
      <c r="B1" s="58"/>
      <c r="C1" s="58"/>
      <c r="D1" s="58"/>
      <c r="E1" s="58"/>
      <c r="F1" s="58"/>
      <c r="G1" s="59"/>
    </row>
    <row r="2" spans="2:7" s="329" customFormat="1" x14ac:dyDescent="0.25">
      <c r="B2" s="58"/>
      <c r="C2" s="58"/>
      <c r="D2" s="58"/>
      <c r="E2" s="58"/>
      <c r="F2" s="58"/>
      <c r="G2" s="60"/>
    </row>
    <row r="3" spans="2:7" s="329" customFormat="1" ht="80.25" customHeight="1" x14ac:dyDescent="0.25">
      <c r="B3" s="58"/>
      <c r="C3" s="58"/>
      <c r="D3" s="58"/>
      <c r="E3" s="1427"/>
      <c r="F3" s="1427"/>
      <c r="G3" s="1290"/>
    </row>
    <row r="4" spans="2:7" s="329" customFormat="1" ht="15.75" customHeight="1" x14ac:dyDescent="0.3">
      <c r="B4" s="58"/>
      <c r="C4" s="58"/>
      <c r="D4" s="58"/>
      <c r="E4" s="58"/>
      <c r="F4" s="1428"/>
      <c r="G4" s="1429"/>
    </row>
    <row r="5" spans="2:7" s="329" customFormat="1" ht="13.2" customHeight="1" x14ac:dyDescent="0.25">
      <c r="B5" s="58"/>
      <c r="C5" s="777"/>
      <c r="D5" s="777"/>
      <c r="E5" s="95"/>
      <c r="F5" s="58"/>
      <c r="G5" s="59"/>
    </row>
    <row r="6" spans="2:7" s="63" customFormat="1" ht="34.799999999999997" x14ac:dyDescent="0.55000000000000004">
      <c r="B6" s="61"/>
      <c r="C6" s="61"/>
      <c r="D6" s="61"/>
      <c r="E6" s="783"/>
      <c r="F6" s="61"/>
      <c r="G6" s="62"/>
    </row>
    <row r="7" spans="2:7" s="63" customFormat="1" ht="17.25" customHeight="1" x14ac:dyDescent="0.55000000000000004">
      <c r="B7" s="61"/>
      <c r="C7" s="61"/>
      <c r="D7" s="61"/>
      <c r="E7" s="783"/>
      <c r="F7" s="61"/>
      <c r="G7" s="62"/>
    </row>
    <row r="8" spans="2:7" ht="105.75" customHeight="1" x14ac:dyDescent="0.5">
      <c r="B8" s="1430" t="s">
        <v>1194</v>
      </c>
      <c r="C8" s="1431"/>
      <c r="D8" s="1431"/>
      <c r="E8" s="1432"/>
      <c r="F8" s="1431"/>
      <c r="G8" s="1431"/>
    </row>
    <row r="9" spans="2:7" ht="42.75" customHeight="1" x14ac:dyDescent="0.25">
      <c r="B9" s="1433" t="s">
        <v>443</v>
      </c>
      <c r="C9" s="1433"/>
      <c r="D9" s="1433"/>
      <c r="E9" s="1434"/>
      <c r="F9" s="1433"/>
      <c r="G9" s="1433"/>
    </row>
    <row r="10" spans="2:7" ht="82.2" customHeight="1" x14ac:dyDescent="0.25">
      <c r="B10" s="328"/>
      <c r="C10" s="328"/>
      <c r="D10" s="328"/>
      <c r="E10" s="791"/>
      <c r="F10" s="328"/>
      <c r="G10" s="328"/>
    </row>
    <row r="11" spans="2:7" s="270" customFormat="1" ht="30" customHeight="1" x14ac:dyDescent="0.25">
      <c r="B11" s="1435" t="s">
        <v>444</v>
      </c>
      <c r="C11" s="1435"/>
      <c r="D11" s="1435"/>
      <c r="E11" s="1436"/>
      <c r="F11" s="1435"/>
      <c r="G11" s="1435"/>
    </row>
    <row r="12" spans="2:7" s="268" customFormat="1" ht="40.200000000000003" customHeight="1" x14ac:dyDescent="0.25">
      <c r="B12" s="1437" t="s">
        <v>445</v>
      </c>
      <c r="C12" s="1437"/>
      <c r="D12" s="1437"/>
      <c r="E12" s="1437"/>
      <c r="F12" s="1437"/>
      <c r="G12" s="1437"/>
    </row>
    <row r="13" spans="2:7" s="268" customFormat="1" ht="30" customHeight="1" x14ac:dyDescent="0.25">
      <c r="B13" s="1435" t="s">
        <v>446</v>
      </c>
      <c r="C13" s="1435"/>
      <c r="D13" s="1435"/>
      <c r="E13" s="1436"/>
      <c r="F13" s="1435"/>
      <c r="G13" s="1435"/>
    </row>
    <row r="14" spans="2:7" s="268" customFormat="1" ht="40.200000000000003" customHeight="1" x14ac:dyDescent="0.25">
      <c r="B14" s="1426" t="s">
        <v>447</v>
      </c>
      <c r="C14" s="1426"/>
      <c r="D14" s="1426"/>
      <c r="E14" s="1426"/>
      <c r="F14" s="1426"/>
      <c r="G14" s="1426"/>
    </row>
    <row r="15" spans="2:7" s="301" customFormat="1" ht="15" customHeight="1" x14ac:dyDescent="0.25">
      <c r="B15" s="302"/>
      <c r="C15" s="303"/>
      <c r="D15" s="133"/>
      <c r="E15" s="794"/>
      <c r="F15" s="133"/>
      <c r="G15" s="304"/>
    </row>
    <row r="16" spans="2:7" s="301" customFormat="1" ht="15" customHeight="1" x14ac:dyDescent="0.25">
      <c r="B16" s="302"/>
      <c r="C16" s="305"/>
      <c r="D16" s="133"/>
      <c r="E16" s="133"/>
      <c r="F16" s="133"/>
      <c r="G16" s="304"/>
    </row>
    <row r="17" spans="2:9" s="301" customFormat="1" ht="30" customHeight="1" x14ac:dyDescent="0.25">
      <c r="B17" s="297"/>
      <c r="C17" s="298" t="s">
        <v>1387</v>
      </c>
      <c r="D17" s="299"/>
      <c r="E17" s="299"/>
      <c r="F17" s="299"/>
      <c r="G17" s="300"/>
    </row>
    <row r="18" spans="2:9" s="301" customFormat="1" ht="30" customHeight="1" x14ac:dyDescent="0.25">
      <c r="B18" s="297"/>
      <c r="C18" s="1423" t="s">
        <v>805</v>
      </c>
      <c r="D18" s="1423"/>
      <c r="E18" s="1423"/>
      <c r="F18" s="1423"/>
      <c r="G18" s="72"/>
    </row>
    <row r="19" spans="2:9" s="301" customFormat="1" ht="15" customHeight="1" x14ac:dyDescent="0.25">
      <c r="B19" s="297"/>
      <c r="C19" s="306"/>
      <c r="D19" s="307"/>
      <c r="E19" s="307"/>
      <c r="F19" s="307"/>
      <c r="G19" s="306"/>
    </row>
    <row r="20" spans="2:9" s="301" customFormat="1" ht="15" customHeight="1" x14ac:dyDescent="0.25">
      <c r="B20" s="297"/>
      <c r="C20" s="308" t="s">
        <v>448</v>
      </c>
      <c r="D20" s="133"/>
      <c r="E20" s="133"/>
      <c r="F20" s="133"/>
      <c r="G20" s="304"/>
    </row>
    <row r="21" spans="2:9" s="301" customFormat="1" ht="15" customHeight="1" x14ac:dyDescent="0.25">
      <c r="B21" s="297"/>
      <c r="C21" s="1423" t="s">
        <v>449</v>
      </c>
      <c r="D21" s="1423"/>
      <c r="E21" s="1423"/>
      <c r="F21" s="1423"/>
      <c r="G21" s="72"/>
    </row>
    <row r="22" spans="2:9" s="301" customFormat="1" ht="15" customHeight="1" x14ac:dyDescent="0.25">
      <c r="B22" s="297"/>
      <c r="C22" s="1423" t="s">
        <v>450</v>
      </c>
      <c r="D22" s="1423"/>
      <c r="E22" s="1423"/>
      <c r="F22" s="1423"/>
      <c r="G22" s="72"/>
    </row>
    <row r="23" spans="2:9" s="301" customFormat="1" ht="15" customHeight="1" x14ac:dyDescent="0.25">
      <c r="B23" s="297"/>
      <c r="C23" s="1423" t="s">
        <v>1195</v>
      </c>
      <c r="D23" s="1423"/>
      <c r="E23" s="1423"/>
      <c r="F23" s="1423"/>
      <c r="G23" s="72"/>
    </row>
    <row r="24" spans="2:9" s="301" customFormat="1" ht="15" customHeight="1" x14ac:dyDescent="0.25">
      <c r="B24" s="297"/>
      <c r="C24" s="72" t="s">
        <v>819</v>
      </c>
      <c r="D24" s="293"/>
      <c r="E24" s="133"/>
      <c r="F24" s="133"/>
      <c r="G24" s="304"/>
    </row>
    <row r="25" spans="2:9" s="301" customFormat="1" ht="15" customHeight="1" x14ac:dyDescent="0.25">
      <c r="B25" s="309"/>
      <c r="C25" s="310"/>
      <c r="D25" s="133"/>
      <c r="E25" s="133"/>
      <c r="F25" s="133"/>
      <c r="G25" s="304"/>
    </row>
    <row r="26" spans="2:9" s="301" customFormat="1" ht="15" customHeight="1" x14ac:dyDescent="0.25">
      <c r="B26" s="297"/>
      <c r="C26" s="1425" t="s">
        <v>666</v>
      </c>
      <c r="D26" s="1425"/>
      <c r="E26" s="1425"/>
      <c r="F26" s="1425"/>
      <c r="G26" s="1425"/>
    </row>
    <row r="27" spans="2:9" s="314" customFormat="1" ht="15" customHeight="1" x14ac:dyDescent="0.25">
      <c r="B27" s="311"/>
      <c r="C27" s="304" t="s">
        <v>820</v>
      </c>
      <c r="D27" s="312"/>
      <c r="E27" s="312"/>
      <c r="F27" s="312"/>
      <c r="G27" s="313"/>
    </row>
    <row r="28" spans="2:9" s="314" customFormat="1" ht="15" customHeight="1" x14ac:dyDescent="0.25">
      <c r="B28" s="311"/>
      <c r="C28" s="1424" t="s">
        <v>451</v>
      </c>
      <c r="D28" s="1424"/>
      <c r="E28" s="1424"/>
      <c r="F28" s="1424"/>
      <c r="G28" s="1424"/>
    </row>
    <row r="29" spans="2:9" s="11" customFormat="1" ht="15" customHeight="1" x14ac:dyDescent="0.25">
      <c r="B29" s="12"/>
      <c r="C29" s="13"/>
      <c r="D29" s="13"/>
      <c r="E29" s="13"/>
      <c r="F29" s="13"/>
      <c r="G29" s="13"/>
    </row>
    <row r="30" spans="2:9" s="11" customFormat="1" ht="15" x14ac:dyDescent="0.25">
      <c r="B30" s="14"/>
      <c r="C30" s="13"/>
      <c r="D30" s="15"/>
      <c r="E30" s="15"/>
      <c r="F30" s="15"/>
      <c r="G30" s="15"/>
    </row>
    <row r="31" spans="2:9" s="11" customFormat="1" ht="15" x14ac:dyDescent="0.25">
      <c r="B31" s="12"/>
      <c r="C31" s="13"/>
      <c r="D31" s="13"/>
      <c r="E31" s="13"/>
      <c r="F31" s="13"/>
      <c r="G31" s="13"/>
    </row>
    <row r="32" spans="2:9" s="301" customFormat="1" ht="45.45" customHeight="1" x14ac:dyDescent="0.25">
      <c r="B32" s="1422" t="s">
        <v>1196</v>
      </c>
      <c r="C32" s="1422"/>
      <c r="D32" s="1422"/>
      <c r="E32" s="1422"/>
      <c r="F32" s="1422"/>
      <c r="G32" s="1422"/>
      <c r="I32" s="301" t="s">
        <v>681</v>
      </c>
    </row>
    <row r="33" spans="2:7" s="11" customFormat="1" ht="15" x14ac:dyDescent="0.25">
      <c r="B33" s="10"/>
      <c r="C33" s="4"/>
      <c r="D33" s="219"/>
      <c r="E33" s="219"/>
      <c r="F33" s="219"/>
      <c r="G33" s="219"/>
    </row>
  </sheetData>
  <sheetProtection algorithmName="SHA-512" hashValue="9faSi4wyQEIGGV8xleNyHwsO/qGiJk/6mpmMzbUDTv4K6XeFPHpqu7mIGv28nyO7+esHnfdZOxeONJSn3E5XuA==" saltValue="MEtkZJEOpBpY3uny5rvgUg==" spinCount="100000" sheet="1" selectLockedCells="1"/>
  <customSheetViews>
    <customSheetView guid="{6509DE47-C0A2-4ED1-9D8E-F081B0F084AE}" showGridLines="0" fitToPage="1">
      <selection activeCell="B8" sqref="B8:G8"/>
      <pageMargins left="0.25" right="0.25" top="0.75" bottom="0.75" header="0.3" footer="0.3"/>
      <printOptions horizontalCentered="1"/>
      <pageSetup paperSize="9" scale="67" fitToHeight="0" orientation="portrait" r:id="rId1"/>
      <headerFooter alignWithMargins="0">
        <oddFooter xml:space="preserve">&amp;R&amp;6Pagina &amp;P di &amp;N </oddFooter>
      </headerFooter>
    </customSheetView>
  </customSheetViews>
  <mergeCells count="18">
    <mergeCell ref="C18:F18"/>
    <mergeCell ref="B14:G14"/>
    <mergeCell ref="E3:F3"/>
    <mergeCell ref="F4:G4"/>
    <mergeCell ref="B8:G8"/>
    <mergeCell ref="B9:G9"/>
    <mergeCell ref="B11:G11"/>
    <mergeCell ref="B12:G12"/>
    <mergeCell ref="B13:G13"/>
    <mergeCell ref="B32:G32"/>
    <mergeCell ref="C21:D21"/>
    <mergeCell ref="E21:F21"/>
    <mergeCell ref="C22:D22"/>
    <mergeCell ref="E22:F22"/>
    <mergeCell ref="C23:D23"/>
    <mergeCell ref="E23:F23"/>
    <mergeCell ref="C28:G28"/>
    <mergeCell ref="C26:G26"/>
  </mergeCells>
  <hyperlinks>
    <hyperlink ref="C28:G28" r:id="rId2" display="E-Mail: dss-ags@ti.ch"/>
  </hyperlinks>
  <printOptions horizontalCentered="1"/>
  <pageMargins left="0.25" right="0.25" top="0.75" bottom="0.75" header="0.3" footer="0.3"/>
  <pageSetup paperSize="9" scale="67" fitToHeight="0" orientation="portrait" r:id="rId3"/>
  <headerFooter alignWithMargins="0">
    <oddFooter xml:space="preserve">&amp;R&amp;6Pagina &amp;P di &amp;N </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theme="0" tint="-0.249977111117893"/>
    <pageSetUpPr fitToPage="1"/>
  </sheetPr>
  <dimension ref="A1:XES110"/>
  <sheetViews>
    <sheetView showGridLines="0" topLeftCell="A7" zoomScaleNormal="100" zoomScaleSheetLayoutView="90" zoomScalePageLayoutView="90" workbookViewId="0">
      <selection activeCell="C15" sqref="C15"/>
    </sheetView>
  </sheetViews>
  <sheetFormatPr defaultColWidth="11.44140625" defaultRowHeight="13.2" outlineLevelCol="1" x14ac:dyDescent="0.25"/>
  <cols>
    <col min="1" max="1" width="4.21875" style="21" customWidth="1"/>
    <col min="2" max="2" width="50.77734375" style="2" customWidth="1"/>
    <col min="3" max="4" width="12.77734375" style="1" customWidth="1"/>
    <col min="5" max="6" width="12.77734375" style="70" customWidth="1"/>
    <col min="7" max="8" width="12.77734375" style="2" customWidth="1"/>
    <col min="9" max="9" width="27" style="2" customWidth="1"/>
    <col min="10" max="12" width="11.44140625" style="21" hidden="1" customWidth="1" outlineLevel="1"/>
    <col min="13" max="17" width="11.44140625" style="2" hidden="1" customWidth="1" outlineLevel="1"/>
    <col min="18" max="18" width="11.44140625" style="2" collapsed="1"/>
    <col min="19" max="16384" width="11.44140625" style="2"/>
  </cols>
  <sheetData>
    <row r="1" spans="1:19 16373:16373" ht="25.5" customHeight="1" x14ac:dyDescent="0.25">
      <c r="B1" s="215" t="str">
        <f>'3.2'!$B$1</f>
        <v>Candidatura dell'istituto ospedaliero:</v>
      </c>
      <c r="D1" s="215"/>
      <c r="E1" s="215"/>
      <c r="F1" s="215"/>
      <c r="G1" s="1545" t="str">
        <f>'3.2'!$D$1</f>
        <v>Per la sede:</v>
      </c>
      <c r="H1" s="1545"/>
      <c r="I1" s="1545"/>
      <c r="J1" s="104"/>
      <c r="K1" s="104"/>
    </row>
    <row r="2" spans="1:19 16373:16373" ht="25.5" customHeight="1" thickBot="1" x14ac:dyDescent="0.3">
      <c r="B2" s="16" t="str">
        <f>Copertina!$B$12</f>
        <v>Nome dell'istituto</v>
      </c>
      <c r="D2" s="16"/>
      <c r="E2" s="16"/>
      <c r="F2" s="16"/>
      <c r="G2" s="1546" t="str">
        <f>Copertina!$B$14</f>
        <v>Nome della sede</v>
      </c>
      <c r="H2" s="1546"/>
      <c r="I2" s="1546"/>
      <c r="J2" s="104"/>
      <c r="K2" s="104"/>
    </row>
    <row r="3" spans="1:19 16373:16373" s="39" customFormat="1" ht="50.1" customHeight="1" thickBot="1" x14ac:dyDescent="0.3">
      <c r="A3" s="55"/>
      <c r="B3" s="1475" t="s">
        <v>904</v>
      </c>
      <c r="C3" s="1475"/>
      <c r="D3" s="1475"/>
      <c r="E3" s="1475"/>
      <c r="F3" s="1475"/>
      <c r="G3" s="1475"/>
      <c r="H3" s="1475"/>
      <c r="I3" s="1475"/>
      <c r="J3" s="389"/>
      <c r="K3" s="143"/>
      <c r="L3" s="390"/>
    </row>
    <row r="4" spans="1:19 16373:16373" s="36" customFormat="1" ht="15" customHeight="1" x14ac:dyDescent="0.25">
      <c r="A4" s="109"/>
      <c r="B4" s="106"/>
      <c r="C4" s="54"/>
      <c r="D4" s="54"/>
      <c r="E4" s="54"/>
      <c r="F4" s="54"/>
      <c r="G4" s="107"/>
      <c r="H4" s="107"/>
      <c r="J4" s="108"/>
      <c r="K4" s="108"/>
      <c r="L4" s="109"/>
    </row>
    <row r="5" spans="1:19 16373:16373" s="517" customFormat="1" ht="43.5" customHeight="1" x14ac:dyDescent="0.25">
      <c r="A5" s="519"/>
      <c r="B5" s="1529" t="s">
        <v>746</v>
      </c>
      <c r="C5" s="1529"/>
      <c r="D5" s="1529"/>
      <c r="E5" s="1529"/>
      <c r="F5" s="1529"/>
      <c r="G5" s="1529"/>
      <c r="H5" s="1529"/>
      <c r="I5" s="1529"/>
      <c r="J5" s="518"/>
      <c r="K5" s="518"/>
      <c r="L5" s="519"/>
    </row>
    <row r="6" spans="1:19 16373:16373" s="517" customFormat="1" ht="42.75" customHeight="1" x14ac:dyDescent="0.25">
      <c r="A6" s="519"/>
      <c r="B6" s="1550" t="s">
        <v>1425</v>
      </c>
      <c r="C6" s="1551"/>
      <c r="D6" s="1551"/>
      <c r="E6" s="1552"/>
      <c r="F6" s="1550"/>
      <c r="G6" s="1550"/>
      <c r="H6" s="1550"/>
      <c r="I6" s="1550"/>
      <c r="J6" s="518"/>
      <c r="K6" s="518"/>
      <c r="L6" s="519"/>
      <c r="R6" s="639"/>
    </row>
    <row r="7" spans="1:19 16373:16373" s="1281" customFormat="1" ht="15" customHeight="1" x14ac:dyDescent="0.25">
      <c r="A7" s="111"/>
      <c r="B7" s="1336"/>
      <c r="C7" s="1336"/>
      <c r="D7" s="1336"/>
      <c r="E7" s="780"/>
      <c r="F7" s="757"/>
      <c r="H7" s="757"/>
      <c r="I7" s="757"/>
      <c r="J7" s="110"/>
      <c r="K7" s="110"/>
      <c r="L7" s="111"/>
    </row>
    <row r="8" spans="1:19 16373:16373" s="1281" customFormat="1" ht="20.25" customHeight="1" thickBot="1" x14ac:dyDescent="0.3">
      <c r="A8" s="111"/>
      <c r="B8" s="1529" t="s">
        <v>1426</v>
      </c>
      <c r="C8" s="1571" t="s">
        <v>514</v>
      </c>
      <c r="D8" s="1571"/>
      <c r="E8" s="1572"/>
      <c r="F8" s="1571"/>
      <c r="G8" s="1571"/>
      <c r="H8" s="1571"/>
      <c r="I8" s="1571"/>
      <c r="J8" s="110"/>
      <c r="K8" s="110"/>
      <c r="L8" s="111"/>
    </row>
    <row r="9" spans="1:19 16373:16373" s="1281" customFormat="1" ht="67.2" customHeight="1" x14ac:dyDescent="0.25">
      <c r="A9" s="111"/>
      <c r="B9" s="1529"/>
      <c r="C9" s="1254" t="s">
        <v>515</v>
      </c>
      <c r="D9" s="1257" t="s">
        <v>1443</v>
      </c>
      <c r="E9" s="1567" t="s">
        <v>1231</v>
      </c>
      <c r="F9" s="1567"/>
      <c r="G9" s="1567"/>
      <c r="H9" s="1567"/>
      <c r="I9" s="1568"/>
      <c r="J9" s="110"/>
      <c r="K9" s="110"/>
      <c r="L9" s="111"/>
      <c r="XES9" s="137"/>
    </row>
    <row r="10" spans="1:19 16373:16373" s="1358" customFormat="1" ht="59.85" customHeight="1" x14ac:dyDescent="0.25">
      <c r="A10" s="111"/>
      <c r="B10" s="1529"/>
      <c r="C10" s="1255" t="s">
        <v>516</v>
      </c>
      <c r="D10" s="1076" t="s">
        <v>1444</v>
      </c>
      <c r="E10" s="1569" t="s">
        <v>1232</v>
      </c>
      <c r="F10" s="1569"/>
      <c r="G10" s="1569"/>
      <c r="H10" s="1569"/>
      <c r="I10" s="1570"/>
      <c r="J10" s="110"/>
      <c r="K10" s="110"/>
      <c r="L10" s="111"/>
    </row>
    <row r="11" spans="1:19 16373:16373" s="1358" customFormat="1" ht="52.8" customHeight="1" x14ac:dyDescent="0.25">
      <c r="A11" s="111"/>
      <c r="B11" s="1529"/>
      <c r="C11" s="1256" t="s">
        <v>517</v>
      </c>
      <c r="D11" s="1076" t="s">
        <v>1445</v>
      </c>
      <c r="E11" s="1569" t="s">
        <v>1233</v>
      </c>
      <c r="F11" s="1569"/>
      <c r="G11" s="1569"/>
      <c r="H11" s="1569"/>
      <c r="I11" s="1570"/>
      <c r="J11" s="110"/>
      <c r="K11" s="110"/>
      <c r="L11" s="111"/>
    </row>
    <row r="12" spans="1:19 16373:16373" s="113" customFormat="1" ht="15" customHeight="1" thickBot="1" x14ac:dyDescent="0.3">
      <c r="A12" s="117"/>
      <c r="B12" s="112"/>
      <c r="E12" s="117"/>
      <c r="F12" s="117"/>
      <c r="G12" s="114"/>
      <c r="I12" s="115"/>
      <c r="J12" s="116"/>
      <c r="K12" s="116"/>
      <c r="L12" s="117"/>
    </row>
    <row r="13" spans="1:19 16373:16373" s="121" customFormat="1" ht="45.45" customHeight="1" x14ac:dyDescent="0.25">
      <c r="A13" s="120"/>
      <c r="B13" s="1556" t="s">
        <v>1390</v>
      </c>
      <c r="C13" s="1553" t="s">
        <v>523</v>
      </c>
      <c r="D13" s="1553"/>
      <c r="E13" s="1554" t="s">
        <v>1408</v>
      </c>
      <c r="F13" s="1555"/>
      <c r="G13" s="1554" t="s">
        <v>1388</v>
      </c>
      <c r="H13" s="1560"/>
      <c r="I13" s="1558" t="s">
        <v>1389</v>
      </c>
      <c r="J13" s="210"/>
      <c r="K13" s="118"/>
      <c r="L13" s="119"/>
      <c r="M13" s="120"/>
      <c r="N13" s="120"/>
      <c r="O13" s="120"/>
      <c r="P13" s="120"/>
      <c r="Q13" s="120"/>
      <c r="R13" s="120"/>
      <c r="S13" s="120"/>
    </row>
    <row r="14" spans="1:19 16373:16373" s="124" customFormat="1" ht="45.45" customHeight="1" thickBot="1" x14ac:dyDescent="0.3">
      <c r="A14" s="123"/>
      <c r="B14" s="1557"/>
      <c r="C14" s="1404" t="s">
        <v>430</v>
      </c>
      <c r="D14" s="339" t="s">
        <v>1083</v>
      </c>
      <c r="E14" s="339" t="s">
        <v>430</v>
      </c>
      <c r="F14" s="338" t="s">
        <v>1083</v>
      </c>
      <c r="G14" s="340" t="s">
        <v>430</v>
      </c>
      <c r="H14" s="339" t="s">
        <v>1083</v>
      </c>
      <c r="I14" s="1559"/>
      <c r="J14" s="211" t="s">
        <v>20</v>
      </c>
      <c r="K14" s="122" t="s">
        <v>1064</v>
      </c>
      <c r="L14" s="123"/>
      <c r="M14" s="1549"/>
      <c r="N14" s="1549"/>
      <c r="O14" s="1549"/>
    </row>
    <row r="15" spans="1:19 16373:16373" s="1358" customFormat="1" ht="15" customHeight="1" x14ac:dyDescent="0.25">
      <c r="A15" s="111"/>
      <c r="B15" s="1264" t="s">
        <v>398</v>
      </c>
      <c r="C15" s="1279"/>
      <c r="D15" s="1249"/>
      <c r="E15" s="1249"/>
      <c r="F15" s="1249"/>
      <c r="G15" s="1184"/>
      <c r="H15" s="1184"/>
      <c r="I15" s="1416"/>
      <c r="J15" s="212">
        <f>IF(AND(C15&gt;0,E15&lt;C15),2,IF(AND(C15&gt;0,E15=C15),1,0))</f>
        <v>0</v>
      </c>
      <c r="K15" s="212">
        <f>IF(AND(D15&gt;0,F15&lt;D15),2,IF(AND(D15&gt;0,F15=D15),1,0))</f>
        <v>0</v>
      </c>
      <c r="L15" s="111"/>
      <c r="M15" s="1549"/>
      <c r="N15" s="1549"/>
      <c r="O15" s="1549"/>
    </row>
    <row r="16" spans="1:19 16373:16373" s="1358" customFormat="1" ht="15" customHeight="1" x14ac:dyDescent="0.25">
      <c r="A16" s="111"/>
      <c r="B16" s="739" t="s">
        <v>399</v>
      </c>
      <c r="C16" s="1250"/>
      <c r="D16" s="1250"/>
      <c r="E16" s="1250"/>
      <c r="F16" s="1250"/>
      <c r="G16" s="1183"/>
      <c r="H16" s="1183"/>
      <c r="I16" s="391"/>
      <c r="J16" s="212">
        <f t="shared" ref="J16:J62" si="0">IF(AND(C16&gt;0,E16&lt;C16),2,IF(AND(C16&gt;0,E16=C16),1,0))</f>
        <v>0</v>
      </c>
      <c r="K16" s="212">
        <f t="shared" ref="K16:K62" si="1">IF(AND(D16&gt;0,F16&lt;D16),2,IF(AND(D16&gt;0,F16=D16),1,0))</f>
        <v>0</v>
      </c>
      <c r="L16" s="111"/>
      <c r="M16" s="1549"/>
      <c r="N16" s="1549"/>
      <c r="O16" s="1549"/>
    </row>
    <row r="17" spans="1:29" s="1358" customFormat="1" ht="15" customHeight="1" x14ac:dyDescent="0.25">
      <c r="A17" s="111"/>
      <c r="B17" s="739" t="s">
        <v>307</v>
      </c>
      <c r="C17" s="1251"/>
      <c r="D17" s="1251"/>
      <c r="E17" s="1251"/>
      <c r="F17" s="1251"/>
      <c r="G17" s="1183"/>
      <c r="H17" s="1183"/>
      <c r="I17" s="393"/>
      <c r="J17" s="212">
        <f t="shared" si="0"/>
        <v>0</v>
      </c>
      <c r="K17" s="212">
        <f t="shared" si="1"/>
        <v>0</v>
      </c>
      <c r="L17" s="111"/>
      <c r="M17" s="1549"/>
      <c r="N17" s="1549"/>
      <c r="O17" s="1549"/>
    </row>
    <row r="18" spans="1:29" s="1358" customFormat="1" ht="15" customHeight="1" x14ac:dyDescent="0.25">
      <c r="A18" s="111"/>
      <c r="B18" s="739" t="s">
        <v>400</v>
      </c>
      <c r="C18" s="1250"/>
      <c r="D18" s="1250"/>
      <c r="E18" s="1250"/>
      <c r="F18" s="1250"/>
      <c r="G18" s="1183"/>
      <c r="H18" s="1183"/>
      <c r="I18" s="391"/>
      <c r="J18" s="212">
        <f t="shared" si="0"/>
        <v>0</v>
      </c>
      <c r="K18" s="212">
        <f t="shared" si="1"/>
        <v>0</v>
      </c>
      <c r="L18" s="111"/>
      <c r="Q18" s="1561"/>
      <c r="R18" s="1561"/>
      <c r="S18" s="1561"/>
      <c r="T18" s="1561"/>
      <c r="U18" s="1561"/>
      <c r="V18" s="1561"/>
      <c r="W18" s="1561"/>
      <c r="X18" s="1561"/>
      <c r="Y18" s="1561"/>
      <c r="Z18" s="1561"/>
      <c r="AA18" s="1561"/>
      <c r="AB18" s="125"/>
      <c r="AC18" s="125"/>
    </row>
    <row r="19" spans="1:29" s="1358" customFormat="1" ht="15" customHeight="1" x14ac:dyDescent="0.25">
      <c r="A19" s="111"/>
      <c r="B19" s="739" t="s">
        <v>286</v>
      </c>
      <c r="C19" s="1250"/>
      <c r="D19" s="1250"/>
      <c r="E19" s="1250"/>
      <c r="F19" s="1250"/>
      <c r="G19" s="1183"/>
      <c r="H19" s="1183"/>
      <c r="I19" s="391"/>
      <c r="J19" s="212">
        <f t="shared" si="0"/>
        <v>0</v>
      </c>
      <c r="K19" s="212">
        <f t="shared" si="1"/>
        <v>0</v>
      </c>
      <c r="L19" s="111"/>
      <c r="N19" s="718">
        <v>1</v>
      </c>
      <c r="O19" s="718" t="s">
        <v>1322</v>
      </c>
      <c r="Q19" s="1562"/>
      <c r="R19" s="1562"/>
      <c r="S19" s="1562"/>
      <c r="T19" s="1562"/>
      <c r="U19" s="1562"/>
      <c r="V19" s="1562"/>
      <c r="W19" s="1562"/>
      <c r="X19" s="1562"/>
      <c r="Y19" s="1562"/>
      <c r="Z19" s="1562"/>
      <c r="AA19" s="1562"/>
      <c r="AB19" s="1562"/>
      <c r="AC19" s="125"/>
    </row>
    <row r="20" spans="1:29" s="1358" customFormat="1" ht="30" customHeight="1" x14ac:dyDescent="0.25">
      <c r="A20" s="111"/>
      <c r="B20" s="1280" t="s">
        <v>1314</v>
      </c>
      <c r="C20" s="1250"/>
      <c r="D20" s="1250"/>
      <c r="E20" s="1250"/>
      <c r="F20" s="1250"/>
      <c r="G20" s="1183"/>
      <c r="H20" s="1183"/>
      <c r="I20" s="391"/>
      <c r="J20" s="212">
        <f t="shared" si="0"/>
        <v>0</v>
      </c>
      <c r="K20" s="212">
        <f t="shared" si="1"/>
        <v>0</v>
      </c>
      <c r="L20" s="111"/>
      <c r="N20" s="718">
        <v>2</v>
      </c>
      <c r="O20" s="718" t="s">
        <v>568</v>
      </c>
      <c r="Q20" s="1562"/>
      <c r="R20" s="1562"/>
      <c r="S20" s="1562"/>
      <c r="T20" s="1562"/>
      <c r="U20" s="1562"/>
      <c r="V20" s="1562"/>
      <c r="W20" s="1562"/>
      <c r="X20" s="1562"/>
      <c r="Y20" s="1562"/>
      <c r="Z20" s="1562"/>
      <c r="AA20" s="1562"/>
      <c r="AB20" s="125"/>
      <c r="AC20" s="125"/>
    </row>
    <row r="21" spans="1:29" s="1358" customFormat="1" ht="15" customHeight="1" x14ac:dyDescent="0.25">
      <c r="A21" s="111"/>
      <c r="B21" s="1167" t="s">
        <v>1311</v>
      </c>
      <c r="C21" s="1251"/>
      <c r="D21" s="1251"/>
      <c r="E21" s="1251"/>
      <c r="F21" s="1251"/>
      <c r="G21" s="1183"/>
      <c r="H21" s="1183"/>
      <c r="I21" s="393"/>
      <c r="J21" s="212">
        <f t="shared" si="0"/>
        <v>0</v>
      </c>
      <c r="K21" s="212">
        <f t="shared" si="1"/>
        <v>0</v>
      </c>
      <c r="L21" s="111"/>
      <c r="N21" s="718">
        <v>3</v>
      </c>
      <c r="Q21" s="1563"/>
      <c r="R21" s="1564"/>
      <c r="S21" s="1564"/>
      <c r="T21" s="1564"/>
      <c r="U21" s="1564"/>
      <c r="V21" s="1564"/>
      <c r="W21" s="1564"/>
      <c r="X21" s="1564"/>
      <c r="Y21" s="1564"/>
      <c r="Z21" s="1564"/>
      <c r="AA21" s="1564"/>
      <c r="AB21" s="126"/>
      <c r="AC21" s="126"/>
    </row>
    <row r="22" spans="1:29" s="1358" customFormat="1" ht="15" customHeight="1" x14ac:dyDescent="0.25">
      <c r="A22" s="111"/>
      <c r="B22" s="739" t="s">
        <v>341</v>
      </c>
      <c r="C22" s="1251"/>
      <c r="D22" s="1251"/>
      <c r="E22" s="1251"/>
      <c r="F22" s="1251"/>
      <c r="G22" s="1183"/>
      <c r="H22" s="1183"/>
      <c r="I22" s="393"/>
      <c r="J22" s="212">
        <f t="shared" si="0"/>
        <v>0</v>
      </c>
      <c r="K22" s="212">
        <f t="shared" si="1"/>
        <v>0</v>
      </c>
      <c r="L22" s="111"/>
      <c r="N22" s="719"/>
      <c r="Q22" s="1565"/>
      <c r="R22" s="1565"/>
      <c r="S22" s="1565"/>
      <c r="T22" s="1565"/>
      <c r="U22" s="1565"/>
      <c r="V22" s="1565"/>
      <c r="W22" s="1565"/>
      <c r="X22" s="1565"/>
      <c r="Y22" s="1565"/>
      <c r="Z22" s="1565"/>
      <c r="AA22" s="1565"/>
      <c r="AB22" s="126"/>
      <c r="AC22" s="126"/>
    </row>
    <row r="23" spans="1:29" s="1358" customFormat="1" ht="15" customHeight="1" x14ac:dyDescent="0.25">
      <c r="A23" s="111"/>
      <c r="B23" s="739" t="s">
        <v>406</v>
      </c>
      <c r="C23" s="1252"/>
      <c r="D23" s="1252"/>
      <c r="E23" s="1252"/>
      <c r="F23" s="1252"/>
      <c r="G23" s="1183"/>
      <c r="H23" s="1183"/>
      <c r="I23" s="393"/>
      <c r="J23" s="212">
        <f t="shared" si="0"/>
        <v>0</v>
      </c>
      <c r="K23" s="212">
        <f t="shared" si="1"/>
        <v>0</v>
      </c>
      <c r="L23" s="111"/>
      <c r="Q23" s="1547"/>
      <c r="R23" s="1547"/>
      <c r="S23" s="1547"/>
      <c r="T23" s="1547"/>
      <c r="U23" s="1547"/>
      <c r="V23" s="1547"/>
      <c r="W23" s="1547"/>
      <c r="X23" s="1547"/>
      <c r="Y23" s="1547"/>
      <c r="Z23" s="1547"/>
      <c r="AA23" s="1547"/>
      <c r="AB23" s="1547"/>
      <c r="AC23" s="1547"/>
    </row>
    <row r="24" spans="1:29" s="1358" customFormat="1" ht="30" customHeight="1" x14ac:dyDescent="0.25">
      <c r="A24" s="111"/>
      <c r="B24" s="516" t="s">
        <v>1315</v>
      </c>
      <c r="C24" s="1252"/>
      <c r="D24" s="1252"/>
      <c r="E24" s="1252"/>
      <c r="F24" s="1252"/>
      <c r="G24" s="1183"/>
      <c r="H24" s="1183"/>
      <c r="I24" s="393"/>
      <c r="J24" s="212">
        <f t="shared" si="0"/>
        <v>0</v>
      </c>
      <c r="K24" s="212">
        <f t="shared" si="1"/>
        <v>0</v>
      </c>
      <c r="L24" s="111"/>
      <c r="Q24" s="1547"/>
      <c r="R24" s="1547"/>
      <c r="S24" s="1547"/>
      <c r="T24" s="1547"/>
      <c r="U24" s="1547"/>
      <c r="V24" s="1547"/>
      <c r="W24" s="1547"/>
      <c r="X24" s="1547"/>
      <c r="Y24" s="1547"/>
      <c r="Z24" s="1547"/>
      <c r="AA24" s="1547"/>
      <c r="AB24" s="1547"/>
      <c r="AC24" s="1547"/>
    </row>
    <row r="25" spans="1:29" s="1358" customFormat="1" ht="30" customHeight="1" x14ac:dyDescent="0.25">
      <c r="A25" s="111"/>
      <c r="B25" s="392" t="s">
        <v>410</v>
      </c>
      <c r="C25" s="1252"/>
      <c r="D25" s="1252"/>
      <c r="E25" s="1252"/>
      <c r="F25" s="1252"/>
      <c r="G25" s="1183"/>
      <c r="H25" s="1183"/>
      <c r="I25" s="393"/>
      <c r="J25" s="212">
        <f t="shared" si="0"/>
        <v>0</v>
      </c>
      <c r="K25" s="212">
        <f t="shared" si="1"/>
        <v>0</v>
      </c>
      <c r="L25" s="111"/>
      <c r="N25" s="111"/>
      <c r="Q25" s="1548"/>
      <c r="R25" s="1548"/>
      <c r="S25" s="1548"/>
      <c r="T25" s="1548"/>
      <c r="U25" s="1548"/>
      <c r="V25" s="1548"/>
      <c r="W25" s="1548"/>
      <c r="X25" s="1548"/>
      <c r="Y25" s="1548"/>
      <c r="Z25" s="1548"/>
      <c r="AA25" s="1548"/>
      <c r="AB25" s="1548"/>
      <c r="AC25" s="1548"/>
    </row>
    <row r="26" spans="1:29" s="1358" customFormat="1" ht="15" customHeight="1" x14ac:dyDescent="0.25">
      <c r="A26" s="111"/>
      <c r="B26" s="739" t="s">
        <v>408</v>
      </c>
      <c r="C26" s="1252"/>
      <c r="D26" s="1252"/>
      <c r="E26" s="1252"/>
      <c r="F26" s="1252"/>
      <c r="G26" s="1183"/>
      <c r="H26" s="1183"/>
      <c r="I26" s="393"/>
      <c r="J26" s="212">
        <f t="shared" si="0"/>
        <v>0</v>
      </c>
      <c r="K26" s="212">
        <f t="shared" si="1"/>
        <v>0</v>
      </c>
      <c r="L26" s="111"/>
      <c r="Q26" s="1547"/>
      <c r="R26" s="1547"/>
      <c r="S26" s="1547"/>
      <c r="T26" s="1547"/>
      <c r="U26" s="1547"/>
      <c r="V26" s="1547"/>
      <c r="W26" s="1547"/>
      <c r="X26" s="1547"/>
      <c r="Y26" s="1547"/>
      <c r="Z26" s="1547"/>
      <c r="AA26" s="1547"/>
      <c r="AB26" s="1547"/>
      <c r="AC26" s="1547"/>
    </row>
    <row r="27" spans="1:29" s="1358" customFormat="1" ht="15" customHeight="1" x14ac:dyDescent="0.25">
      <c r="A27" s="111"/>
      <c r="B27" s="1306" t="s">
        <v>413</v>
      </c>
      <c r="C27" s="1252"/>
      <c r="D27" s="1252"/>
      <c r="E27" s="1252"/>
      <c r="F27" s="1252"/>
      <c r="G27" s="1183"/>
      <c r="H27" s="1183"/>
      <c r="I27" s="393"/>
      <c r="J27" s="212">
        <f t="shared" si="0"/>
        <v>0</v>
      </c>
      <c r="K27" s="212">
        <f t="shared" si="1"/>
        <v>0</v>
      </c>
      <c r="L27" s="111"/>
      <c r="M27" s="1335"/>
      <c r="N27" s="1335"/>
      <c r="O27" s="1335"/>
      <c r="P27" s="1335"/>
      <c r="Q27" s="238"/>
      <c r="R27" s="1334"/>
      <c r="S27" s="1334"/>
      <c r="T27" s="1334"/>
      <c r="U27" s="1334"/>
      <c r="V27" s="1334"/>
      <c r="W27" s="1334"/>
      <c r="X27" s="1334"/>
      <c r="Y27" s="1334"/>
      <c r="Z27" s="1334"/>
      <c r="AA27" s="1334"/>
      <c r="AB27" s="1334"/>
      <c r="AC27" s="1334"/>
    </row>
    <row r="28" spans="1:29" s="1358" customFormat="1" ht="15" customHeight="1" x14ac:dyDescent="0.25">
      <c r="A28" s="111"/>
      <c r="B28" s="1307" t="s">
        <v>326</v>
      </c>
      <c r="C28" s="1250"/>
      <c r="D28" s="1250"/>
      <c r="E28" s="1250"/>
      <c r="F28" s="1250"/>
      <c r="G28" s="1183"/>
      <c r="H28" s="1183"/>
      <c r="I28" s="391"/>
      <c r="J28" s="212">
        <f t="shared" si="0"/>
        <v>0</v>
      </c>
      <c r="K28" s="212">
        <f t="shared" si="1"/>
        <v>0</v>
      </c>
      <c r="L28" s="111"/>
      <c r="M28" s="1335"/>
      <c r="N28" s="1335"/>
      <c r="O28" s="1335"/>
      <c r="P28" s="1335"/>
      <c r="Q28" s="238"/>
      <c r="R28" s="1334"/>
      <c r="S28" s="1334"/>
      <c r="T28" s="1334"/>
      <c r="U28" s="1334"/>
      <c r="V28" s="1334"/>
      <c r="W28" s="1334"/>
      <c r="X28" s="1334"/>
      <c r="Y28" s="1334"/>
      <c r="Z28" s="1334"/>
      <c r="AA28" s="1334"/>
      <c r="AB28" s="1334"/>
      <c r="AC28" s="1334"/>
    </row>
    <row r="29" spans="1:29" s="1358" customFormat="1" ht="15" customHeight="1" x14ac:dyDescent="0.25">
      <c r="A29" s="111"/>
      <c r="B29" s="1307" t="s">
        <v>401</v>
      </c>
      <c r="C29" s="1250"/>
      <c r="D29" s="1250"/>
      <c r="E29" s="1250"/>
      <c r="F29" s="1250"/>
      <c r="G29" s="1183"/>
      <c r="H29" s="1183"/>
      <c r="I29" s="391"/>
      <c r="J29" s="212">
        <f t="shared" si="0"/>
        <v>0</v>
      </c>
      <c r="K29" s="212">
        <f t="shared" si="1"/>
        <v>0</v>
      </c>
      <c r="L29" s="111"/>
      <c r="Q29" s="1334"/>
      <c r="R29" s="1334"/>
      <c r="S29" s="1334"/>
      <c r="T29" s="1334"/>
      <c r="U29" s="1334"/>
      <c r="V29" s="1334"/>
      <c r="W29" s="1334"/>
      <c r="X29" s="1334"/>
      <c r="Y29" s="1334"/>
      <c r="Z29" s="1334"/>
      <c r="AA29" s="1334"/>
      <c r="AB29" s="1334"/>
      <c r="AC29" s="1334"/>
    </row>
    <row r="30" spans="1:29" s="757" customFormat="1" ht="15" customHeight="1" x14ac:dyDescent="0.25">
      <c r="A30" s="78"/>
      <c r="B30" s="1307" t="s">
        <v>402</v>
      </c>
      <c r="C30" s="1250"/>
      <c r="D30" s="1250"/>
      <c r="E30" s="1250"/>
      <c r="F30" s="1250"/>
      <c r="G30" s="1183"/>
      <c r="H30" s="1183"/>
      <c r="I30" s="391"/>
      <c r="J30" s="212">
        <f t="shared" si="0"/>
        <v>0</v>
      </c>
      <c r="K30" s="212">
        <f t="shared" si="1"/>
        <v>0</v>
      </c>
      <c r="L30" s="78"/>
      <c r="Q30" s="1364"/>
      <c r="R30" s="1364"/>
      <c r="S30" s="1364"/>
      <c r="T30" s="1364"/>
      <c r="U30" s="1364"/>
      <c r="V30" s="1364"/>
      <c r="W30" s="1364"/>
      <c r="X30" s="1364"/>
      <c r="Y30" s="1364"/>
      <c r="Z30" s="1364"/>
      <c r="AA30" s="1364"/>
      <c r="AB30" s="1364"/>
      <c r="AC30" s="1364"/>
    </row>
    <row r="31" spans="1:29" s="757" customFormat="1" ht="15" customHeight="1" x14ac:dyDescent="0.25">
      <c r="A31" s="78"/>
      <c r="B31" s="1307" t="s">
        <v>289</v>
      </c>
      <c r="C31" s="1251"/>
      <c r="D31" s="1251"/>
      <c r="E31" s="1251"/>
      <c r="F31" s="1251"/>
      <c r="G31" s="1183"/>
      <c r="H31" s="1183"/>
      <c r="I31" s="393"/>
      <c r="J31" s="212">
        <f t="shared" si="0"/>
        <v>0</v>
      </c>
      <c r="K31" s="212">
        <f t="shared" si="1"/>
        <v>0</v>
      </c>
      <c r="L31" s="78"/>
    </row>
    <row r="32" spans="1:29" s="757" customFormat="1" ht="15" customHeight="1" x14ac:dyDescent="0.25">
      <c r="A32" s="78"/>
      <c r="B32" s="1307" t="s">
        <v>403</v>
      </c>
      <c r="C32" s="1250"/>
      <c r="D32" s="1250"/>
      <c r="E32" s="1250"/>
      <c r="F32" s="1250"/>
      <c r="G32" s="1183"/>
      <c r="H32" s="1183"/>
      <c r="I32" s="391"/>
      <c r="J32" s="212">
        <f t="shared" si="0"/>
        <v>0</v>
      </c>
      <c r="K32" s="212">
        <f t="shared" si="1"/>
        <v>0</v>
      </c>
      <c r="L32" s="78"/>
    </row>
    <row r="33" spans="1:12" s="757" customFormat="1" ht="15" customHeight="1" x14ac:dyDescent="0.25">
      <c r="A33" s="78"/>
      <c r="B33" s="1307" t="s">
        <v>278</v>
      </c>
      <c r="C33" s="1250"/>
      <c r="D33" s="1250"/>
      <c r="E33" s="1250"/>
      <c r="F33" s="1250"/>
      <c r="G33" s="1183"/>
      <c r="H33" s="1183"/>
      <c r="I33" s="391"/>
      <c r="J33" s="212">
        <f t="shared" si="0"/>
        <v>0</v>
      </c>
      <c r="K33" s="212">
        <f t="shared" si="1"/>
        <v>0</v>
      </c>
      <c r="L33" s="78"/>
    </row>
    <row r="34" spans="1:12" s="757" customFormat="1" ht="15" customHeight="1" x14ac:dyDescent="0.25">
      <c r="A34" s="78"/>
      <c r="B34" s="1307" t="s">
        <v>404</v>
      </c>
      <c r="C34" s="1250"/>
      <c r="D34" s="1250"/>
      <c r="E34" s="1250"/>
      <c r="F34" s="1250"/>
      <c r="G34" s="1183"/>
      <c r="H34" s="1183"/>
      <c r="I34" s="391"/>
      <c r="J34" s="212">
        <f t="shared" si="0"/>
        <v>0</v>
      </c>
      <c r="K34" s="212">
        <f t="shared" si="1"/>
        <v>0</v>
      </c>
      <c r="L34" s="78"/>
    </row>
    <row r="35" spans="1:12" s="757" customFormat="1" ht="26.4" x14ac:dyDescent="0.25">
      <c r="A35" s="78"/>
      <c r="B35" s="1308" t="s">
        <v>1317</v>
      </c>
      <c r="C35" s="1250"/>
      <c r="D35" s="1250"/>
      <c r="E35" s="1250"/>
      <c r="F35" s="1250"/>
      <c r="G35" s="1183"/>
      <c r="H35" s="1183"/>
      <c r="I35" s="391"/>
      <c r="J35" s="212">
        <f t="shared" si="0"/>
        <v>0</v>
      </c>
      <c r="K35" s="212">
        <f t="shared" si="1"/>
        <v>0</v>
      </c>
      <c r="L35" s="78"/>
    </row>
    <row r="36" spans="1:12" s="757" customFormat="1" ht="30" customHeight="1" x14ac:dyDescent="0.25">
      <c r="A36" s="78"/>
      <c r="B36" s="1308" t="s">
        <v>1316</v>
      </c>
      <c r="C36" s="1250"/>
      <c r="D36" s="1250"/>
      <c r="E36" s="1250"/>
      <c r="F36" s="1250"/>
      <c r="G36" s="1183"/>
      <c r="H36" s="1183"/>
      <c r="I36" s="391"/>
      <c r="J36" s="212">
        <f t="shared" si="0"/>
        <v>0</v>
      </c>
      <c r="K36" s="212">
        <f t="shared" si="1"/>
        <v>0</v>
      </c>
      <c r="L36" s="78"/>
    </row>
    <row r="37" spans="1:12" s="757" customFormat="1" ht="15" customHeight="1" x14ac:dyDescent="0.25">
      <c r="A37" s="78"/>
      <c r="B37" s="1308" t="s">
        <v>1320</v>
      </c>
      <c r="C37" s="1251"/>
      <c r="D37" s="1251"/>
      <c r="E37" s="1251"/>
      <c r="F37" s="1251"/>
      <c r="G37" s="1183"/>
      <c r="H37" s="1183"/>
      <c r="I37" s="393"/>
      <c r="J37" s="212">
        <f t="shared" si="0"/>
        <v>0</v>
      </c>
      <c r="K37" s="212">
        <f t="shared" si="1"/>
        <v>0</v>
      </c>
      <c r="L37" s="78"/>
    </row>
    <row r="38" spans="1:12" s="757" customFormat="1" ht="15" customHeight="1" x14ac:dyDescent="0.25">
      <c r="A38" s="78"/>
      <c r="B38" s="516" t="s">
        <v>1318</v>
      </c>
      <c r="C38" s="1252"/>
      <c r="D38" s="1252"/>
      <c r="E38" s="1252"/>
      <c r="F38" s="1252"/>
      <c r="G38" s="1183"/>
      <c r="H38" s="1183"/>
      <c r="I38" s="393"/>
      <c r="J38" s="212">
        <f t="shared" si="0"/>
        <v>0</v>
      </c>
      <c r="K38" s="212">
        <f t="shared" si="1"/>
        <v>0</v>
      </c>
      <c r="L38" s="78"/>
    </row>
    <row r="39" spans="1:12" s="757" customFormat="1" ht="15" customHeight="1" x14ac:dyDescent="0.25">
      <c r="A39" s="78"/>
      <c r="B39" s="1307" t="s">
        <v>221</v>
      </c>
      <c r="C39" s="1251"/>
      <c r="D39" s="1251"/>
      <c r="E39" s="1251"/>
      <c r="F39" s="1251"/>
      <c r="G39" s="1183"/>
      <c r="H39" s="1183"/>
      <c r="I39" s="393"/>
      <c r="J39" s="212">
        <f t="shared" si="0"/>
        <v>0</v>
      </c>
      <c r="K39" s="212">
        <f t="shared" si="1"/>
        <v>0</v>
      </c>
      <c r="L39" s="78"/>
    </row>
    <row r="40" spans="1:12" s="757" customFormat="1" ht="15" customHeight="1" x14ac:dyDescent="0.25">
      <c r="A40" s="78"/>
      <c r="B40" s="516" t="s">
        <v>396</v>
      </c>
      <c r="C40" s="1250"/>
      <c r="D40" s="1250"/>
      <c r="E40" s="1250"/>
      <c r="F40" s="1250"/>
      <c r="G40" s="1183"/>
      <c r="H40" s="1183"/>
      <c r="I40" s="391"/>
      <c r="J40" s="212">
        <f t="shared" si="0"/>
        <v>0</v>
      </c>
      <c r="K40" s="212">
        <f t="shared" si="1"/>
        <v>0</v>
      </c>
      <c r="L40" s="78"/>
    </row>
    <row r="41" spans="1:12" s="757" customFormat="1" ht="30" customHeight="1" x14ac:dyDescent="0.25">
      <c r="A41" s="78"/>
      <c r="B41" s="516" t="s">
        <v>397</v>
      </c>
      <c r="C41" s="1250"/>
      <c r="D41" s="1250"/>
      <c r="E41" s="1250"/>
      <c r="F41" s="1250"/>
      <c r="G41" s="1183"/>
      <c r="H41" s="1183"/>
      <c r="I41" s="391"/>
      <c r="J41" s="212">
        <f t="shared" si="0"/>
        <v>0</v>
      </c>
      <c r="K41" s="212">
        <f t="shared" si="1"/>
        <v>0</v>
      </c>
      <c r="L41" s="78"/>
    </row>
    <row r="42" spans="1:12" s="757" customFormat="1" ht="15" customHeight="1" x14ac:dyDescent="0.25">
      <c r="A42" s="78"/>
      <c r="B42" s="1306" t="s">
        <v>382</v>
      </c>
      <c r="C42" s="1252"/>
      <c r="D42" s="1252"/>
      <c r="E42" s="1252"/>
      <c r="F42" s="1252"/>
      <c r="G42" s="1183"/>
      <c r="H42" s="1183"/>
      <c r="I42" s="393"/>
      <c r="J42" s="212">
        <f t="shared" si="0"/>
        <v>0</v>
      </c>
      <c r="K42" s="212">
        <f t="shared" si="1"/>
        <v>0</v>
      </c>
      <c r="L42" s="78"/>
    </row>
    <row r="43" spans="1:12" s="757" customFormat="1" ht="15" customHeight="1" x14ac:dyDescent="0.25">
      <c r="A43" s="78"/>
      <c r="B43" s="1306" t="s">
        <v>309</v>
      </c>
      <c r="C43" s="1252"/>
      <c r="D43" s="1252"/>
      <c r="E43" s="1252"/>
      <c r="F43" s="1252"/>
      <c r="G43" s="1183"/>
      <c r="H43" s="1183"/>
      <c r="I43" s="393"/>
      <c r="J43" s="212">
        <f t="shared" si="0"/>
        <v>0</v>
      </c>
      <c r="K43" s="212">
        <f t="shared" si="1"/>
        <v>0</v>
      </c>
      <c r="L43" s="78"/>
    </row>
    <row r="44" spans="1:12" s="757" customFormat="1" ht="15" customHeight="1" x14ac:dyDescent="0.25">
      <c r="A44" s="78"/>
      <c r="B44" s="1306" t="s">
        <v>250</v>
      </c>
      <c r="C44" s="1252"/>
      <c r="D44" s="1252"/>
      <c r="E44" s="1252"/>
      <c r="F44" s="1252"/>
      <c r="G44" s="1183"/>
      <c r="H44" s="1183"/>
      <c r="I44" s="393"/>
      <c r="J44" s="212">
        <f t="shared" si="0"/>
        <v>0</v>
      </c>
      <c r="K44" s="212">
        <f t="shared" si="1"/>
        <v>0</v>
      </c>
      <c r="L44" s="78"/>
    </row>
    <row r="45" spans="1:12" s="757" customFormat="1" ht="15" customHeight="1" x14ac:dyDescent="0.25">
      <c r="A45" s="78"/>
      <c r="B45" s="1306" t="s">
        <v>259</v>
      </c>
      <c r="C45" s="1252"/>
      <c r="D45" s="1252"/>
      <c r="E45" s="1252"/>
      <c r="F45" s="1252"/>
      <c r="G45" s="1183"/>
      <c r="H45" s="1183"/>
      <c r="I45" s="393"/>
      <c r="J45" s="212">
        <f t="shared" si="0"/>
        <v>0</v>
      </c>
      <c r="K45" s="212">
        <f t="shared" si="1"/>
        <v>0</v>
      </c>
      <c r="L45" s="78"/>
    </row>
    <row r="46" spans="1:12" s="757" customFormat="1" ht="15" customHeight="1" x14ac:dyDescent="0.25">
      <c r="A46" s="78"/>
      <c r="B46" s="516" t="s">
        <v>1340</v>
      </c>
      <c r="C46" s="1252"/>
      <c r="D46" s="1252"/>
      <c r="E46" s="1252"/>
      <c r="F46" s="1252"/>
      <c r="G46" s="1183"/>
      <c r="H46" s="1183"/>
      <c r="I46" s="393"/>
      <c r="J46" s="212">
        <f t="shared" si="0"/>
        <v>0</v>
      </c>
      <c r="K46" s="212">
        <f t="shared" si="1"/>
        <v>0</v>
      </c>
      <c r="L46" s="78"/>
    </row>
    <row r="47" spans="1:12" s="757" customFormat="1" ht="15" customHeight="1" x14ac:dyDescent="0.25">
      <c r="A47" s="78"/>
      <c r="B47" s="516" t="s">
        <v>1319</v>
      </c>
      <c r="C47" s="1252"/>
      <c r="D47" s="1252"/>
      <c r="E47" s="1252"/>
      <c r="F47" s="1252"/>
      <c r="G47" s="1183"/>
      <c r="H47" s="1183"/>
      <c r="I47" s="393"/>
      <c r="J47" s="212">
        <f t="shared" si="0"/>
        <v>0</v>
      </c>
      <c r="K47" s="212">
        <f t="shared" si="1"/>
        <v>0</v>
      </c>
      <c r="L47" s="78"/>
    </row>
    <row r="48" spans="1:12" s="757" customFormat="1" ht="15" customHeight="1" x14ac:dyDescent="0.25">
      <c r="A48" s="78"/>
      <c r="B48" s="1306" t="s">
        <v>409</v>
      </c>
      <c r="C48" s="1252"/>
      <c r="D48" s="1252"/>
      <c r="E48" s="1252"/>
      <c r="F48" s="1252"/>
      <c r="G48" s="1183"/>
      <c r="H48" s="1183"/>
      <c r="I48" s="393"/>
      <c r="J48" s="212">
        <f t="shared" si="0"/>
        <v>0</v>
      </c>
      <c r="K48" s="212">
        <f t="shared" si="1"/>
        <v>0</v>
      </c>
      <c r="L48" s="78"/>
    </row>
    <row r="49" spans="1:18" s="757" customFormat="1" ht="15" customHeight="1" x14ac:dyDescent="0.25">
      <c r="A49" s="78"/>
      <c r="B49" s="1306" t="s">
        <v>411</v>
      </c>
      <c r="C49" s="1252"/>
      <c r="D49" s="1252"/>
      <c r="E49" s="1252"/>
      <c r="F49" s="1252"/>
      <c r="G49" s="1183"/>
      <c r="H49" s="1183"/>
      <c r="I49" s="393"/>
      <c r="J49" s="212">
        <f t="shared" si="0"/>
        <v>0</v>
      </c>
      <c r="K49" s="212">
        <f t="shared" si="1"/>
        <v>0</v>
      </c>
      <c r="L49" s="78"/>
    </row>
    <row r="50" spans="1:18" s="757" customFormat="1" ht="30" customHeight="1" x14ac:dyDescent="0.25">
      <c r="A50" s="78"/>
      <c r="B50" s="1306" t="s">
        <v>412</v>
      </c>
      <c r="C50" s="1252"/>
      <c r="D50" s="1252"/>
      <c r="E50" s="1252"/>
      <c r="F50" s="1252"/>
      <c r="G50" s="1183"/>
      <c r="H50" s="1183"/>
      <c r="I50" s="393"/>
      <c r="J50" s="212">
        <f t="shared" si="0"/>
        <v>0</v>
      </c>
      <c r="K50" s="212">
        <f t="shared" si="1"/>
        <v>0</v>
      </c>
      <c r="L50" s="78"/>
    </row>
    <row r="51" spans="1:18" s="757" customFormat="1" ht="15" customHeight="1" x14ac:dyDescent="0.25">
      <c r="A51" s="78"/>
      <c r="B51" s="1307" t="s">
        <v>407</v>
      </c>
      <c r="C51" s="1253"/>
      <c r="D51" s="1252"/>
      <c r="E51" s="1252"/>
      <c r="F51" s="1252"/>
      <c r="G51" s="1183"/>
      <c r="H51" s="1183"/>
      <c r="I51" s="393"/>
      <c r="J51" s="212">
        <f t="shared" si="0"/>
        <v>0</v>
      </c>
      <c r="K51" s="212">
        <f t="shared" si="1"/>
        <v>0</v>
      </c>
      <c r="L51" s="78"/>
    </row>
    <row r="52" spans="1:18" s="757" customFormat="1" ht="15" customHeight="1" x14ac:dyDescent="0.25">
      <c r="A52" s="78"/>
      <c r="B52" s="1307" t="s">
        <v>373</v>
      </c>
      <c r="C52" s="1252"/>
      <c r="D52" s="1252"/>
      <c r="E52" s="1252"/>
      <c r="F52" s="1252"/>
      <c r="G52" s="1183"/>
      <c r="H52" s="1183"/>
      <c r="I52" s="393"/>
      <c r="J52" s="212">
        <f t="shared" si="0"/>
        <v>0</v>
      </c>
      <c r="K52" s="212">
        <f t="shared" si="1"/>
        <v>0</v>
      </c>
      <c r="L52" s="78"/>
    </row>
    <row r="53" spans="1:18" s="757" customFormat="1" ht="15" customHeight="1" x14ac:dyDescent="0.25">
      <c r="A53" s="78"/>
      <c r="B53" s="1306" t="s">
        <v>321</v>
      </c>
      <c r="C53" s="1252"/>
      <c r="D53" s="1252"/>
      <c r="E53" s="1252"/>
      <c r="F53" s="1252"/>
      <c r="G53" s="1183"/>
      <c r="H53" s="1183"/>
      <c r="I53" s="393"/>
      <c r="J53" s="212">
        <f t="shared" si="0"/>
        <v>0</v>
      </c>
      <c r="K53" s="212">
        <f t="shared" si="1"/>
        <v>0</v>
      </c>
      <c r="L53" s="78"/>
    </row>
    <row r="54" spans="1:18" s="757" customFormat="1" ht="15" customHeight="1" collapsed="1" x14ac:dyDescent="0.25">
      <c r="A54" s="78"/>
      <c r="B54" s="516" t="s">
        <v>414</v>
      </c>
      <c r="C54" s="1252"/>
      <c r="D54" s="1252"/>
      <c r="E54" s="1252"/>
      <c r="F54" s="1252"/>
      <c r="G54" s="1183"/>
      <c r="H54" s="1183"/>
      <c r="I54" s="393"/>
      <c r="J54" s="212">
        <f t="shared" si="0"/>
        <v>0</v>
      </c>
      <c r="K54" s="212">
        <f t="shared" si="1"/>
        <v>0</v>
      </c>
      <c r="L54" s="78"/>
    </row>
    <row r="55" spans="1:18" s="757" customFormat="1" ht="15" customHeight="1" x14ac:dyDescent="0.25">
      <c r="A55" s="78"/>
      <c r="B55" s="1306" t="s">
        <v>415</v>
      </c>
      <c r="C55" s="1252"/>
      <c r="D55" s="1252"/>
      <c r="E55" s="1252"/>
      <c r="F55" s="1252"/>
      <c r="G55" s="1183"/>
      <c r="H55" s="1183"/>
      <c r="I55" s="393"/>
      <c r="J55" s="212">
        <f t="shared" si="0"/>
        <v>0</v>
      </c>
      <c r="K55" s="212">
        <f t="shared" si="1"/>
        <v>0</v>
      </c>
      <c r="L55" s="78"/>
    </row>
    <row r="56" spans="1:18" s="621" customFormat="1" ht="30" customHeight="1" x14ac:dyDescent="0.25">
      <c r="A56" s="1317"/>
      <c r="B56" s="516" t="s">
        <v>416</v>
      </c>
      <c r="C56" s="1252"/>
      <c r="D56" s="1252"/>
      <c r="E56" s="1252"/>
      <c r="F56" s="1252"/>
      <c r="G56" s="1183"/>
      <c r="H56" s="1183"/>
      <c r="I56" s="393"/>
      <c r="J56" s="212">
        <f t="shared" si="0"/>
        <v>0</v>
      </c>
      <c r="K56" s="212">
        <f t="shared" si="1"/>
        <v>0</v>
      </c>
      <c r="L56" s="1317"/>
    </row>
    <row r="57" spans="1:18" s="277" customFormat="1" ht="15" customHeight="1" x14ac:dyDescent="0.25">
      <c r="A57" s="77"/>
      <c r="B57" s="1306" t="s">
        <v>381</v>
      </c>
      <c r="C57" s="1252"/>
      <c r="D57" s="1252"/>
      <c r="E57" s="1252"/>
      <c r="F57" s="1252"/>
      <c r="G57" s="1183"/>
      <c r="H57" s="1183"/>
      <c r="I57" s="393"/>
      <c r="J57" s="212">
        <f t="shared" si="0"/>
        <v>0</v>
      </c>
      <c r="K57" s="212">
        <f t="shared" si="1"/>
        <v>0</v>
      </c>
      <c r="L57" s="77"/>
    </row>
    <row r="58" spans="1:18" s="277" customFormat="1" ht="15" customHeight="1" x14ac:dyDescent="0.25">
      <c r="A58" s="77"/>
      <c r="B58" s="1306" t="s">
        <v>357</v>
      </c>
      <c r="C58" s="1252"/>
      <c r="D58" s="1252"/>
      <c r="E58" s="1252"/>
      <c r="F58" s="1252"/>
      <c r="G58" s="1183"/>
      <c r="H58" s="1183"/>
      <c r="I58" s="393"/>
      <c r="J58" s="212">
        <f t="shared" si="0"/>
        <v>0</v>
      </c>
      <c r="K58" s="212">
        <f t="shared" si="1"/>
        <v>0</v>
      </c>
      <c r="L58" s="77"/>
    </row>
    <row r="59" spans="1:18" s="277" customFormat="1" ht="15" customHeight="1" x14ac:dyDescent="0.25">
      <c r="A59" s="77"/>
      <c r="B59" s="1309" t="s">
        <v>417</v>
      </c>
      <c r="C59" s="1252"/>
      <c r="D59" s="1252"/>
      <c r="E59" s="1252"/>
      <c r="F59" s="1252"/>
      <c r="G59" s="1183"/>
      <c r="H59" s="1183"/>
      <c r="I59" s="393"/>
      <c r="J59" s="212">
        <f t="shared" si="0"/>
        <v>0</v>
      </c>
      <c r="K59" s="212">
        <f t="shared" si="1"/>
        <v>0</v>
      </c>
      <c r="L59" s="77"/>
    </row>
    <row r="60" spans="1:18" s="36" customFormat="1" ht="15" customHeight="1" x14ac:dyDescent="0.25">
      <c r="A60" s="109"/>
      <c r="B60" s="516" t="s">
        <v>1333</v>
      </c>
      <c r="C60" s="1265"/>
      <c r="D60" s="1265"/>
      <c r="E60" s="1265"/>
      <c r="F60" s="1265"/>
      <c r="G60" s="1183"/>
      <c r="H60" s="1183"/>
      <c r="I60" s="391"/>
      <c r="J60" s="212">
        <f t="shared" si="0"/>
        <v>0</v>
      </c>
      <c r="K60" s="212">
        <f t="shared" si="1"/>
        <v>0</v>
      </c>
      <c r="L60" s="109"/>
    </row>
    <row r="61" spans="1:18" s="36" customFormat="1" ht="15" customHeight="1" x14ac:dyDescent="0.25">
      <c r="A61" s="109"/>
      <c r="B61" s="1310" t="s">
        <v>1321</v>
      </c>
      <c r="C61" s="1252"/>
      <c r="D61" s="1252"/>
      <c r="E61" s="1252"/>
      <c r="F61" s="1252"/>
      <c r="G61" s="1183"/>
      <c r="H61" s="1183"/>
      <c r="I61" s="393"/>
      <c r="J61" s="212">
        <f t="shared" si="0"/>
        <v>0</v>
      </c>
      <c r="K61" s="212">
        <f t="shared" si="1"/>
        <v>0</v>
      </c>
      <c r="L61" s="109"/>
    </row>
    <row r="62" spans="1:18" s="36" customFormat="1" ht="15" customHeight="1" thickBot="1" x14ac:dyDescent="0.3">
      <c r="A62" s="109"/>
      <c r="B62" s="1311" t="s">
        <v>418</v>
      </c>
      <c r="C62" s="1266"/>
      <c r="D62" s="1266"/>
      <c r="E62" s="1266"/>
      <c r="F62" s="1266"/>
      <c r="G62" s="1248"/>
      <c r="H62" s="1248"/>
      <c r="I62" s="1417"/>
      <c r="J62" s="212">
        <f t="shared" si="0"/>
        <v>0</v>
      </c>
      <c r="K62" s="212">
        <f t="shared" si="1"/>
        <v>0</v>
      </c>
      <c r="L62" s="109"/>
    </row>
    <row r="63" spans="1:18" s="277" customFormat="1" ht="15" customHeight="1" x14ac:dyDescent="0.25">
      <c r="A63" s="77"/>
      <c r="B63" s="127"/>
      <c r="C63" s="1316"/>
      <c r="D63" s="1316"/>
      <c r="E63" s="128"/>
      <c r="F63" s="128"/>
      <c r="J63" s="77"/>
      <c r="K63" s="77"/>
      <c r="L63" s="77"/>
    </row>
    <row r="64" spans="1:18" s="220" customFormat="1" ht="15" customHeight="1" x14ac:dyDescent="0.25">
      <c r="A64" s="89"/>
      <c r="B64" s="234" t="s">
        <v>1191</v>
      </c>
      <c r="C64" s="54"/>
      <c r="D64" s="54"/>
      <c r="E64" s="129"/>
      <c r="F64" s="129"/>
      <c r="G64" s="1566" t="s">
        <v>872</v>
      </c>
      <c r="H64" s="1566"/>
      <c r="I64" s="1566"/>
      <c r="J64" s="89"/>
      <c r="K64" s="89"/>
      <c r="L64" s="89"/>
      <c r="R64" s="570"/>
    </row>
    <row r="65" spans="1:12" s="277" customFormat="1" ht="15" customHeight="1" x14ac:dyDescent="0.25">
      <c r="A65" s="77"/>
      <c r="B65" s="127"/>
      <c r="C65" s="1316"/>
      <c r="D65" s="1316"/>
      <c r="E65" s="128"/>
      <c r="F65" s="128"/>
      <c r="J65" s="77"/>
      <c r="K65" s="77"/>
      <c r="L65" s="77"/>
    </row>
    <row r="66" spans="1:12" s="9" customFormat="1" ht="15" customHeight="1" x14ac:dyDescent="0.25">
      <c r="A66" s="45"/>
      <c r="B66" s="220" t="s">
        <v>863</v>
      </c>
      <c r="C66" s="23"/>
      <c r="D66" s="24"/>
      <c r="E66" s="25"/>
      <c r="F66" s="25"/>
      <c r="G66" s="130"/>
      <c r="H66" s="45"/>
      <c r="I66" s="21"/>
      <c r="J66" s="45"/>
      <c r="K66" s="45"/>
      <c r="L66" s="45"/>
    </row>
    <row r="67" spans="1:12" s="220" customFormat="1" ht="15" customHeight="1" x14ac:dyDescent="0.25">
      <c r="A67" s="89"/>
      <c r="B67" s="642" t="s">
        <v>728</v>
      </c>
      <c r="C67" s="1330"/>
      <c r="D67" s="1330"/>
      <c r="E67" s="1330"/>
      <c r="F67" s="1330"/>
      <c r="G67" s="1330"/>
      <c r="H67" s="641"/>
      <c r="I67" s="241"/>
      <c r="J67" s="89"/>
      <c r="K67" s="89"/>
      <c r="L67" s="89"/>
    </row>
    <row r="68" spans="1:12" s="277" customFormat="1" ht="15" customHeight="1" x14ac:dyDescent="0.25">
      <c r="A68" s="77"/>
      <c r="C68" s="1316"/>
      <c r="D68" s="1316"/>
      <c r="E68" s="128"/>
      <c r="F68" s="128"/>
      <c r="J68" s="77"/>
      <c r="K68" s="77"/>
      <c r="L68" s="77"/>
    </row>
    <row r="69" spans="1:12" s="277" customFormat="1" ht="15" customHeight="1" x14ac:dyDescent="0.25">
      <c r="A69" s="77"/>
      <c r="B69" s="242" t="s">
        <v>688</v>
      </c>
      <c r="C69" s="1316"/>
      <c r="D69" s="1316"/>
      <c r="E69" s="128"/>
      <c r="F69" s="128"/>
      <c r="J69" s="77"/>
      <c r="K69" s="77"/>
      <c r="L69" s="77"/>
    </row>
    <row r="70" spans="1:12" s="277" customFormat="1" ht="15" customHeight="1" x14ac:dyDescent="0.25">
      <c r="A70" s="77"/>
      <c r="C70" s="1316"/>
      <c r="D70" s="1316"/>
      <c r="E70" s="128"/>
      <c r="F70" s="128"/>
      <c r="J70" s="77"/>
      <c r="K70" s="77"/>
      <c r="L70" s="77"/>
    </row>
    <row r="71" spans="1:12" s="277" customFormat="1" ht="15" customHeight="1" x14ac:dyDescent="0.25">
      <c r="A71" s="77"/>
      <c r="C71" s="1316"/>
      <c r="D71" s="1316"/>
      <c r="E71" s="128"/>
      <c r="F71" s="128"/>
      <c r="J71" s="77"/>
      <c r="K71" s="77"/>
      <c r="L71" s="77"/>
    </row>
    <row r="72" spans="1:12" s="277" customFormat="1" ht="15" customHeight="1" x14ac:dyDescent="0.25">
      <c r="A72" s="77"/>
      <c r="C72" s="1316"/>
      <c r="D72" s="1316"/>
      <c r="E72" s="128"/>
      <c r="F72" s="128"/>
      <c r="J72" s="77"/>
      <c r="K72" s="77"/>
      <c r="L72" s="77"/>
    </row>
    <row r="73" spans="1:12" s="277" customFormat="1" x14ac:dyDescent="0.25">
      <c r="A73" s="77"/>
      <c r="C73" s="1316"/>
      <c r="D73" s="1316"/>
      <c r="E73" s="128"/>
      <c r="F73" s="128"/>
      <c r="J73" s="77"/>
      <c r="K73" s="77"/>
      <c r="L73" s="77"/>
    </row>
    <row r="74" spans="1:12" s="277" customFormat="1" x14ac:dyDescent="0.25">
      <c r="A74" s="77"/>
      <c r="C74" s="1316"/>
      <c r="D74" s="1316"/>
      <c r="E74" s="128"/>
      <c r="F74" s="128"/>
      <c r="J74" s="77"/>
      <c r="K74" s="77"/>
      <c r="L74" s="77"/>
    </row>
    <row r="75" spans="1:12" s="277" customFormat="1" x14ac:dyDescent="0.25">
      <c r="A75" s="77"/>
      <c r="C75" s="1316"/>
      <c r="D75" s="1316"/>
      <c r="E75" s="128"/>
      <c r="F75" s="128"/>
      <c r="J75" s="77"/>
      <c r="K75" s="77"/>
      <c r="L75" s="77"/>
    </row>
    <row r="76" spans="1:12" s="277" customFormat="1" x14ac:dyDescent="0.25">
      <c r="A76" s="77"/>
      <c r="C76" s="1316"/>
      <c r="D76" s="1316"/>
      <c r="E76" s="128"/>
      <c r="F76" s="128"/>
      <c r="J76" s="77"/>
      <c r="K76" s="77"/>
      <c r="L76" s="77"/>
    </row>
    <row r="77" spans="1:12" s="277" customFormat="1" x14ac:dyDescent="0.25">
      <c r="A77" s="77"/>
      <c r="C77" s="1316"/>
      <c r="D77" s="1316"/>
      <c r="E77" s="128"/>
      <c r="F77" s="128"/>
      <c r="J77" s="77"/>
      <c r="K77" s="77"/>
      <c r="L77" s="77"/>
    </row>
    <row r="78" spans="1:12" s="277" customFormat="1" x14ac:dyDescent="0.25">
      <c r="A78" s="77"/>
      <c r="C78" s="1316"/>
      <c r="D78" s="1316"/>
      <c r="E78" s="128"/>
      <c r="F78" s="128"/>
      <c r="J78" s="77"/>
      <c r="K78" s="77"/>
      <c r="L78" s="77"/>
    </row>
    <row r="79" spans="1:12" s="277" customFormat="1" x14ac:dyDescent="0.25">
      <c r="A79" s="77"/>
      <c r="C79" s="1316"/>
      <c r="D79" s="1316"/>
      <c r="E79" s="128"/>
      <c r="F79" s="128"/>
      <c r="J79" s="77"/>
      <c r="K79" s="77"/>
      <c r="L79" s="77"/>
    </row>
    <row r="80" spans="1:12" s="277" customFormat="1" x14ac:dyDescent="0.25">
      <c r="A80" s="77"/>
      <c r="C80" s="1316"/>
      <c r="D80" s="1316"/>
      <c r="E80" s="128"/>
      <c r="F80" s="128"/>
      <c r="J80" s="77"/>
      <c r="K80" s="77"/>
      <c r="L80" s="77"/>
    </row>
    <row r="81" spans="1:12" s="277" customFormat="1" x14ac:dyDescent="0.25">
      <c r="A81" s="77"/>
      <c r="C81" s="1316"/>
      <c r="D81" s="1316"/>
      <c r="E81" s="128"/>
      <c r="F81" s="128"/>
      <c r="J81" s="77"/>
      <c r="K81" s="77"/>
      <c r="L81" s="77"/>
    </row>
    <row r="82" spans="1:12" s="277" customFormat="1" x14ac:dyDescent="0.25">
      <c r="A82" s="77"/>
      <c r="C82" s="1316"/>
      <c r="D82" s="1316"/>
      <c r="E82" s="128"/>
      <c r="F82" s="128"/>
      <c r="J82" s="77"/>
      <c r="K82" s="77"/>
      <c r="L82" s="77"/>
    </row>
    <row r="83" spans="1:12" s="277" customFormat="1" x14ac:dyDescent="0.25">
      <c r="A83" s="77"/>
      <c r="C83" s="1316"/>
      <c r="D83" s="1316"/>
      <c r="E83" s="128"/>
      <c r="F83" s="128"/>
      <c r="J83" s="77"/>
      <c r="K83" s="77"/>
      <c r="L83" s="77"/>
    </row>
    <row r="84" spans="1:12" s="277" customFormat="1" x14ac:dyDescent="0.25">
      <c r="A84" s="77"/>
      <c r="C84" s="1316"/>
      <c r="D84" s="1316"/>
      <c r="E84" s="128"/>
      <c r="F84" s="128"/>
      <c r="J84" s="77"/>
      <c r="K84" s="77"/>
      <c r="L84" s="77"/>
    </row>
    <row r="85" spans="1:12" s="277" customFormat="1" x14ac:dyDescent="0.25">
      <c r="A85" s="77"/>
      <c r="C85" s="1316"/>
      <c r="D85" s="1316"/>
      <c r="E85" s="128"/>
      <c r="F85" s="128"/>
      <c r="J85" s="77"/>
      <c r="K85" s="77"/>
      <c r="L85" s="77"/>
    </row>
    <row r="86" spans="1:12" s="277" customFormat="1" x14ac:dyDescent="0.25">
      <c r="A86" s="77"/>
      <c r="C86" s="1316"/>
      <c r="D86" s="1316"/>
      <c r="E86" s="128"/>
      <c r="F86" s="128"/>
      <c r="J86" s="77"/>
      <c r="K86" s="77"/>
      <c r="L86" s="77"/>
    </row>
    <row r="87" spans="1:12" s="277" customFormat="1" x14ac:dyDescent="0.25">
      <c r="A87" s="77"/>
      <c r="C87" s="1316"/>
      <c r="D87" s="1316"/>
      <c r="E87" s="128"/>
      <c r="F87" s="128"/>
      <c r="J87" s="77"/>
      <c r="K87" s="77"/>
      <c r="L87" s="77"/>
    </row>
    <row r="88" spans="1:12" s="277" customFormat="1" x14ac:dyDescent="0.25">
      <c r="A88" s="77"/>
      <c r="C88" s="1316"/>
      <c r="D88" s="1316"/>
      <c r="E88" s="128"/>
      <c r="F88" s="128"/>
      <c r="J88" s="77"/>
      <c r="K88" s="77"/>
      <c r="L88" s="77"/>
    </row>
    <row r="89" spans="1:12" s="277" customFormat="1" x14ac:dyDescent="0.25">
      <c r="A89" s="77"/>
      <c r="C89" s="1316"/>
      <c r="D89" s="1316"/>
      <c r="E89" s="128"/>
      <c r="F89" s="128"/>
      <c r="J89" s="77"/>
      <c r="K89" s="77"/>
      <c r="L89" s="77"/>
    </row>
    <row r="90" spans="1:12" s="277" customFormat="1" x14ac:dyDescent="0.25">
      <c r="A90" s="77"/>
      <c r="C90" s="1316"/>
      <c r="D90" s="1316"/>
      <c r="E90" s="128"/>
      <c r="F90" s="128"/>
      <c r="J90" s="77"/>
      <c r="K90" s="77"/>
      <c r="L90" s="77"/>
    </row>
    <row r="91" spans="1:12" s="277" customFormat="1" x14ac:dyDescent="0.25">
      <c r="A91" s="77"/>
      <c r="C91" s="1316"/>
      <c r="D91" s="1316"/>
      <c r="E91" s="128"/>
      <c r="F91" s="128"/>
      <c r="J91" s="77"/>
      <c r="K91" s="77"/>
      <c r="L91" s="77"/>
    </row>
    <row r="92" spans="1:12" s="277" customFormat="1" x14ac:dyDescent="0.25">
      <c r="A92" s="77"/>
      <c r="C92" s="1316"/>
      <c r="D92" s="1316"/>
      <c r="E92" s="128"/>
      <c r="F92" s="128"/>
      <c r="J92" s="77"/>
      <c r="K92" s="77"/>
      <c r="L92" s="77"/>
    </row>
    <row r="93" spans="1:12" s="277" customFormat="1" x14ac:dyDescent="0.25">
      <c r="A93" s="77"/>
      <c r="C93" s="1316"/>
      <c r="D93" s="1316"/>
      <c r="E93" s="128"/>
      <c r="F93" s="128"/>
      <c r="J93" s="77"/>
      <c r="K93" s="77"/>
      <c r="L93" s="77"/>
    </row>
    <row r="94" spans="1:12" s="277" customFormat="1" x14ac:dyDescent="0.25">
      <c r="A94" s="77"/>
      <c r="C94" s="1316"/>
      <c r="D94" s="1316"/>
      <c r="E94" s="128"/>
      <c r="F94" s="128"/>
      <c r="J94" s="77"/>
      <c r="K94" s="77"/>
      <c r="L94" s="77"/>
    </row>
    <row r="95" spans="1:12" s="277" customFormat="1" x14ac:dyDescent="0.25">
      <c r="A95" s="77"/>
      <c r="C95" s="1316"/>
      <c r="D95" s="1316"/>
      <c r="E95" s="128"/>
      <c r="F95" s="128"/>
      <c r="J95" s="77"/>
      <c r="K95" s="77"/>
      <c r="L95" s="77"/>
    </row>
    <row r="96" spans="1:12" s="277" customFormat="1" x14ac:dyDescent="0.25">
      <c r="A96" s="77"/>
      <c r="C96" s="1316"/>
      <c r="D96" s="1316"/>
      <c r="E96" s="128"/>
      <c r="F96" s="128"/>
      <c r="J96" s="77"/>
      <c r="K96" s="77"/>
      <c r="L96" s="77"/>
    </row>
    <row r="97" spans="1:12" s="277" customFormat="1" x14ac:dyDescent="0.25">
      <c r="A97" s="77"/>
      <c r="C97" s="1316"/>
      <c r="D97" s="1316"/>
      <c r="E97" s="128"/>
      <c r="F97" s="128"/>
      <c r="J97" s="77"/>
      <c r="K97" s="77"/>
      <c r="L97" s="77"/>
    </row>
    <row r="98" spans="1:12" s="277" customFormat="1" x14ac:dyDescent="0.25">
      <c r="A98" s="77"/>
      <c r="C98" s="1316"/>
      <c r="D98" s="1316"/>
      <c r="E98" s="128"/>
      <c r="F98" s="128"/>
      <c r="J98" s="77"/>
      <c r="K98" s="77"/>
      <c r="L98" s="77"/>
    </row>
    <row r="99" spans="1:12" s="277" customFormat="1" x14ac:dyDescent="0.25">
      <c r="A99" s="77"/>
      <c r="C99" s="1316"/>
      <c r="D99" s="1316"/>
      <c r="E99" s="128"/>
      <c r="F99" s="128"/>
      <c r="J99" s="77"/>
      <c r="K99" s="77"/>
      <c r="L99" s="77"/>
    </row>
    <row r="100" spans="1:12" s="277" customFormat="1" x14ac:dyDescent="0.25">
      <c r="A100" s="77"/>
      <c r="C100" s="1316"/>
      <c r="D100" s="1316"/>
      <c r="E100" s="128"/>
      <c r="F100" s="128"/>
      <c r="J100" s="77"/>
      <c r="K100" s="77"/>
      <c r="L100" s="77"/>
    </row>
    <row r="101" spans="1:12" s="277" customFormat="1" x14ac:dyDescent="0.25">
      <c r="A101" s="77"/>
      <c r="C101" s="1316"/>
      <c r="D101" s="1316"/>
      <c r="E101" s="128"/>
      <c r="F101" s="128"/>
      <c r="J101" s="77"/>
      <c r="K101" s="77"/>
      <c r="L101" s="77"/>
    </row>
    <row r="102" spans="1:12" s="277" customFormat="1" x14ac:dyDescent="0.25">
      <c r="A102" s="77"/>
      <c r="C102" s="1316"/>
      <c r="D102" s="1316"/>
      <c r="E102" s="128"/>
      <c r="F102" s="128"/>
      <c r="J102" s="77"/>
      <c r="K102" s="77"/>
      <c r="L102" s="77"/>
    </row>
    <row r="103" spans="1:12" s="277" customFormat="1" x14ac:dyDescent="0.25">
      <c r="A103" s="77"/>
      <c r="C103" s="1316"/>
      <c r="D103" s="1316"/>
      <c r="E103" s="128"/>
      <c r="F103" s="128"/>
      <c r="J103" s="77"/>
      <c r="K103" s="77"/>
      <c r="L103" s="77"/>
    </row>
    <row r="104" spans="1:12" s="277" customFormat="1" x14ac:dyDescent="0.25">
      <c r="A104" s="77"/>
      <c r="C104" s="1316"/>
      <c r="D104" s="1316"/>
      <c r="E104" s="128"/>
      <c r="F104" s="128"/>
      <c r="J104" s="77"/>
      <c r="K104" s="77"/>
      <c r="L104" s="77"/>
    </row>
    <row r="105" spans="1:12" s="277" customFormat="1" x14ac:dyDescent="0.25">
      <c r="A105" s="77"/>
      <c r="C105" s="1316"/>
      <c r="D105" s="1316"/>
      <c r="E105" s="128"/>
      <c r="F105" s="128"/>
      <c r="J105" s="77"/>
      <c r="K105" s="77"/>
      <c r="L105" s="77"/>
    </row>
    <row r="106" spans="1:12" s="277" customFormat="1" x14ac:dyDescent="0.25">
      <c r="A106" s="77"/>
      <c r="C106" s="1316"/>
      <c r="D106" s="1316"/>
      <c r="E106" s="128"/>
      <c r="F106" s="128"/>
      <c r="J106" s="77"/>
      <c r="K106" s="77"/>
      <c r="L106" s="77"/>
    </row>
    <row r="107" spans="1:12" s="277" customFormat="1" x14ac:dyDescent="0.25">
      <c r="A107" s="77"/>
      <c r="C107" s="1316"/>
      <c r="D107" s="1316"/>
      <c r="E107" s="128"/>
      <c r="F107" s="128"/>
      <c r="J107" s="77"/>
      <c r="K107" s="77"/>
      <c r="L107" s="77"/>
    </row>
    <row r="108" spans="1:12" s="277" customFormat="1" x14ac:dyDescent="0.25">
      <c r="A108" s="77"/>
      <c r="C108" s="1316"/>
      <c r="D108" s="1316"/>
      <c r="E108" s="128"/>
      <c r="F108" s="128"/>
      <c r="J108" s="77"/>
      <c r="K108" s="77"/>
      <c r="L108" s="77"/>
    </row>
    <row r="109" spans="1:12" s="277" customFormat="1" x14ac:dyDescent="0.25">
      <c r="A109" s="77"/>
      <c r="C109" s="1316"/>
      <c r="D109" s="1316"/>
      <c r="E109" s="128"/>
      <c r="F109" s="128"/>
      <c r="J109" s="77"/>
      <c r="K109" s="77"/>
      <c r="L109" s="77"/>
    </row>
    <row r="110" spans="1:12" s="277" customFormat="1" x14ac:dyDescent="0.25">
      <c r="A110" s="77"/>
      <c r="C110" s="1316"/>
      <c r="D110" s="1316"/>
      <c r="E110" s="128"/>
      <c r="F110" s="128"/>
      <c r="J110" s="77"/>
      <c r="K110" s="77"/>
      <c r="L110" s="77"/>
    </row>
  </sheetData>
  <sheetProtection algorithmName="SHA-512" hashValue="m/4GfI7m3dYODzIJsQgmZ1c8bAiP1pVjhLNOwpN+PeoNEQwaGDNmS+Yr8YZP0b7VMttFimmhF1EFay1W9SB8Kg==" saltValue="BL3cNPqf9Oc8LaJP2h90+A==" spinCount="100000" sheet="1" selectLockedCells="1"/>
  <sortState ref="B16:I64">
    <sortCondition ref="B16:B64"/>
  </sortState>
  <customSheetViews>
    <customSheetView guid="{6509DE47-C0A2-4ED1-9D8E-F081B0F084AE}" scale="90" showGridLines="0" fitToPage="1" hiddenColumns="1" topLeftCell="A4">
      <selection activeCell="B3" sqref="B3:I3"/>
      <rowBreaks count="1" manualBreakCount="1">
        <brk id="34" min="1" max="8" man="1"/>
      </rowBreaks>
      <pageMargins left="0.25" right="0.25" top="0.75" bottom="0.75" header="0.3" footer="0.3"/>
      <printOptions horizontalCentered="1"/>
      <pageSetup paperSize="9" scale="66" fitToHeight="0" orientation="portrait" r:id="rId1"/>
      <headerFooter alignWithMargins="0">
        <oddFooter xml:space="preserve">&amp;R&amp;6Pagina &amp;P di &amp;N </oddFooter>
      </headerFooter>
    </customSheetView>
  </customSheetViews>
  <mergeCells count="25">
    <mergeCell ref="Q20:AA20"/>
    <mergeCell ref="Q22:AA22"/>
    <mergeCell ref="G64:I64"/>
    <mergeCell ref="B3:I3"/>
    <mergeCell ref="E9:I9"/>
    <mergeCell ref="E10:I10"/>
    <mergeCell ref="E11:I11"/>
    <mergeCell ref="B5:I5"/>
    <mergeCell ref="C8:I8"/>
    <mergeCell ref="G1:I1"/>
    <mergeCell ref="G2:I2"/>
    <mergeCell ref="Q23:AC24"/>
    <mergeCell ref="Q25:AC25"/>
    <mergeCell ref="Q26:AC26"/>
    <mergeCell ref="M14:O17"/>
    <mergeCell ref="B6:I6"/>
    <mergeCell ref="C13:D13"/>
    <mergeCell ref="E13:F13"/>
    <mergeCell ref="B13:B14"/>
    <mergeCell ref="B8:B11"/>
    <mergeCell ref="I13:I14"/>
    <mergeCell ref="G13:H13"/>
    <mergeCell ref="Q18:AA18"/>
    <mergeCell ref="Q19:AB19"/>
    <mergeCell ref="Q21:AA21"/>
  </mergeCells>
  <phoneticPr fontId="28" type="noConversion"/>
  <dataValidations count="1">
    <dataValidation type="list" allowBlank="1" showInputMessage="1" showErrorMessage="1" sqref="G15:H62">
      <formula1>$N$19:$N$21</formula1>
    </dataValidation>
  </dataValidations>
  <hyperlinks>
    <hyperlink ref="B67" location="'3.9'!A1" display="3.9 Zusammenfassung Bewerbung für die Leistungsgruppen"/>
    <hyperlink ref="B67:G67" location="'3.10'!A1" display="3.10 Candidatura per i gruppi di prestazioni"/>
    <hyperlink ref="B69" location="Sommario!A1" display="Ritorna al sommario"/>
    <hyperlink ref="G64" r:id="rId2"/>
  </hyperlinks>
  <printOptions horizontalCentered="1"/>
  <pageMargins left="0.25" right="0.25" top="0.75" bottom="0.75" header="0.3" footer="0.3"/>
  <pageSetup paperSize="9" scale="65" fitToHeight="0" orientation="portrait" r:id="rId3"/>
  <headerFooter alignWithMargins="0">
    <oddFooter xml:space="preserve">&amp;R&amp;6Pagina &amp;P di &amp;N </oddFooter>
  </headerFooter>
  <rowBreaks count="1" manualBreakCount="1">
    <brk id="45" min="1" max="8" man="1"/>
  </rowBreaks>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theme="0" tint="-0.249977111117893"/>
    <pageSetUpPr fitToPage="1"/>
  </sheetPr>
  <dimension ref="B1:V25"/>
  <sheetViews>
    <sheetView showGridLines="0" topLeftCell="A4" zoomScaleNormal="100" zoomScaleSheetLayoutView="70" zoomScalePageLayoutView="80" workbookViewId="0">
      <selection activeCell="K14" sqref="K14"/>
    </sheetView>
  </sheetViews>
  <sheetFormatPr defaultColWidth="11.44140625" defaultRowHeight="13.2" outlineLevelCol="1" x14ac:dyDescent="0.25"/>
  <cols>
    <col min="1" max="1" width="3.5546875" style="131" customWidth="1"/>
    <col min="2" max="2" width="25.77734375" style="131" customWidth="1"/>
    <col min="3" max="3" width="29.21875" style="131" customWidth="1"/>
    <col min="4" max="4" width="14" style="131" hidden="1" customWidth="1" outlineLevel="1"/>
    <col min="5" max="5" width="30.77734375" style="131" customWidth="1" collapsed="1"/>
    <col min="6" max="6" width="13.21875" style="131" hidden="1" customWidth="1" outlineLevel="1"/>
    <col min="7" max="7" width="30.77734375" style="131" customWidth="1" collapsed="1"/>
    <col min="8" max="8" width="11.5546875" style="131" hidden="1" customWidth="1" outlineLevel="1"/>
    <col min="9" max="9" width="30.77734375" style="131" customWidth="1" collapsed="1"/>
    <col min="10" max="10" width="14.5546875" style="131" hidden="1" customWidth="1" outlineLevel="1"/>
    <col min="11" max="11" width="30.77734375" style="141" customWidth="1" collapsed="1"/>
    <col min="12" max="12" width="9.5546875" style="131" hidden="1" customWidth="1" outlineLevel="1"/>
    <col min="13" max="13" width="11.44140625" style="131" hidden="1" customWidth="1" outlineLevel="1"/>
    <col min="14" max="14" width="36.77734375" style="131" customWidth="1" collapsed="1"/>
    <col min="15" max="15" width="30.21875" style="131" customWidth="1"/>
    <col min="16" max="16" width="0" style="131" hidden="1" customWidth="1"/>
    <col min="17" max="17" width="30.21875" style="131" customWidth="1"/>
    <col min="18" max="18" width="0" style="131" hidden="1" customWidth="1"/>
    <col min="19" max="19" width="30.21875" style="131" customWidth="1"/>
    <col min="20" max="21" width="0" style="131" hidden="1" customWidth="1"/>
    <col min="22" max="22" width="30.21875" style="131" customWidth="1"/>
    <col min="23" max="16384" width="11.44140625" style="131"/>
  </cols>
  <sheetData>
    <row r="1" spans="2:22" s="2" customFormat="1" ht="20.25" customHeight="1" x14ac:dyDescent="0.25">
      <c r="B1" s="215" t="str">
        <f>'3.2'!$B$1</f>
        <v>Candidatura dell'istituto ospedaliero:</v>
      </c>
      <c r="C1" s="215"/>
      <c r="D1" s="215"/>
      <c r="F1" s="215"/>
      <c r="G1" s="215"/>
      <c r="H1" s="1332"/>
      <c r="I1" s="1545" t="str">
        <f>'3.2'!$D$1</f>
        <v>Per la sede:</v>
      </c>
      <c r="J1" s="1545"/>
      <c r="K1" s="1545"/>
    </row>
    <row r="2" spans="2:22" s="2" customFormat="1" ht="20.25" customHeight="1" thickBot="1" x14ac:dyDescent="0.3">
      <c r="B2" s="16" t="str">
        <f>Copertina!$B$12</f>
        <v>Nome dell'istituto</v>
      </c>
      <c r="C2" s="16"/>
      <c r="D2" s="16"/>
      <c r="F2" s="16"/>
      <c r="G2" s="16"/>
      <c r="H2" s="1333"/>
      <c r="I2" s="1546" t="str">
        <f>Copertina!$B$14</f>
        <v>Nome della sede</v>
      </c>
      <c r="J2" s="1546"/>
      <c r="K2" s="1546"/>
    </row>
    <row r="3" spans="2:22" s="394" customFormat="1" ht="50.1" customHeight="1" thickBot="1" x14ac:dyDescent="0.3">
      <c r="B3" s="1440" t="s">
        <v>721</v>
      </c>
      <c r="C3" s="1440"/>
      <c r="D3" s="1440"/>
      <c r="E3" s="1440"/>
      <c r="F3" s="1440"/>
      <c r="G3" s="1440"/>
      <c r="H3" s="1440"/>
      <c r="I3" s="1440"/>
      <c r="J3" s="1440"/>
      <c r="K3" s="1440"/>
      <c r="M3" s="395"/>
    </row>
    <row r="4" spans="2:22" s="36" customFormat="1" ht="40.5" customHeight="1" x14ac:dyDescent="0.25">
      <c r="B4" s="1591"/>
      <c r="C4" s="1591"/>
      <c r="D4" s="1591"/>
      <c r="E4" s="1591"/>
      <c r="F4" s="1591"/>
      <c r="G4" s="1591"/>
      <c r="H4" s="1591"/>
      <c r="I4" s="1591"/>
      <c r="J4" s="1591"/>
      <c r="K4" s="1591"/>
    </row>
    <row r="5" spans="2:22" s="160" customFormat="1" ht="70.5" customHeight="1" x14ac:dyDescent="0.25">
      <c r="B5" s="1594" t="s">
        <v>1394</v>
      </c>
      <c r="C5" s="1594"/>
      <c r="D5" s="1594"/>
      <c r="E5" s="1594"/>
      <c r="F5" s="1594"/>
      <c r="G5" s="1594"/>
      <c r="H5" s="1594"/>
      <c r="I5" s="1594"/>
      <c r="J5" s="1594"/>
      <c r="K5" s="1594"/>
    </row>
    <row r="6" spans="2:22" s="160" customFormat="1" ht="32.25" customHeight="1" x14ac:dyDescent="0.25">
      <c r="B6" s="1592" t="s">
        <v>1236</v>
      </c>
      <c r="C6" s="1592"/>
      <c r="D6" s="1592"/>
      <c r="E6" s="1593"/>
      <c r="F6" s="1592"/>
      <c r="G6" s="1592"/>
      <c r="H6" s="1592"/>
      <c r="I6" s="1592"/>
      <c r="J6" s="1592"/>
      <c r="K6" s="1592"/>
      <c r="L6" s="640"/>
      <c r="M6" s="319"/>
    </row>
    <row r="7" spans="2:22" s="107" customFormat="1" ht="15" customHeight="1" thickBot="1" x14ac:dyDescent="0.3">
      <c r="B7" s="1574"/>
      <c r="C7" s="1574"/>
      <c r="D7" s="1574"/>
      <c r="E7" s="1575"/>
      <c r="F7" s="1574"/>
      <c r="G7" s="1574"/>
      <c r="H7" s="1574"/>
      <c r="I7" s="1574"/>
      <c r="J7" s="1339"/>
    </row>
    <row r="8" spans="2:22" s="320" customFormat="1" ht="38.549999999999997" customHeight="1" x14ac:dyDescent="0.25">
      <c r="B8" s="759" t="s">
        <v>529</v>
      </c>
      <c r="C8" s="1381" t="s">
        <v>1184</v>
      </c>
      <c r="D8" s="1382"/>
      <c r="E8" s="1382" t="s">
        <v>515</v>
      </c>
      <c r="F8" s="1382"/>
      <c r="G8" s="1382" t="s">
        <v>516</v>
      </c>
      <c r="H8" s="1382"/>
      <c r="I8" s="1382" t="s">
        <v>517</v>
      </c>
      <c r="J8" s="1382"/>
      <c r="K8" s="592" t="s">
        <v>525</v>
      </c>
      <c r="L8" s="398"/>
      <c r="M8" s="591"/>
      <c r="N8" s="321"/>
      <c r="O8" s="321"/>
      <c r="P8" s="321"/>
      <c r="Q8" s="321"/>
      <c r="R8" s="321"/>
      <c r="S8" s="321"/>
      <c r="T8" s="321"/>
      <c r="U8" s="133"/>
      <c r="V8" s="321"/>
    </row>
    <row r="9" spans="2:22" s="1358" customFormat="1" ht="125.25" customHeight="1" x14ac:dyDescent="0.25">
      <c r="B9" s="1577" t="s">
        <v>527</v>
      </c>
      <c r="C9" s="1579" t="s">
        <v>1237</v>
      </c>
      <c r="D9" s="396"/>
      <c r="E9" s="1139" t="s">
        <v>1242</v>
      </c>
      <c r="F9" s="1138"/>
      <c r="G9" s="1340" t="s">
        <v>1243</v>
      </c>
      <c r="H9" s="1138"/>
      <c r="I9" s="1340" t="s">
        <v>1244</v>
      </c>
      <c r="J9" s="1138"/>
      <c r="K9" s="1581" t="s">
        <v>1241</v>
      </c>
      <c r="L9" s="1138"/>
      <c r="M9" s="1138"/>
      <c r="N9" s="1281"/>
      <c r="O9" s="1313"/>
      <c r="P9" s="31"/>
      <c r="Q9" s="1313"/>
      <c r="R9" s="31"/>
      <c r="S9" s="1313"/>
      <c r="T9" s="31"/>
      <c r="U9" s="31"/>
      <c r="V9" s="1313"/>
    </row>
    <row r="10" spans="2:22" s="1358" customFormat="1" ht="237.6" x14ac:dyDescent="0.25">
      <c r="B10" s="1578"/>
      <c r="C10" s="1580"/>
      <c r="D10" s="396"/>
      <c r="E10" s="1142" t="s">
        <v>1238</v>
      </c>
      <c r="F10" s="1143"/>
      <c r="G10" s="1343" t="s">
        <v>1239</v>
      </c>
      <c r="H10" s="1144"/>
      <c r="I10" s="1341" t="s">
        <v>1240</v>
      </c>
      <c r="J10" s="1144"/>
      <c r="K10" s="1582"/>
      <c r="L10" s="1144"/>
      <c r="M10" s="1144"/>
      <c r="N10" s="1281"/>
      <c r="O10" s="1313"/>
      <c r="P10" s="31"/>
      <c r="Q10" s="1313"/>
      <c r="R10" s="31"/>
      <c r="S10" s="1313"/>
      <c r="T10" s="31"/>
      <c r="U10" s="31"/>
      <c r="V10" s="1313"/>
    </row>
    <row r="11" spans="2:22" s="1358" customFormat="1" ht="106.2" thickBot="1" x14ac:dyDescent="0.3">
      <c r="B11" s="1577" t="s">
        <v>528</v>
      </c>
      <c r="C11" s="413" t="s">
        <v>1246</v>
      </c>
      <c r="D11" s="1140"/>
      <c r="E11" s="1583" t="s">
        <v>1248</v>
      </c>
      <c r="F11" s="1584"/>
      <c r="G11" s="1585"/>
      <c r="H11" s="1140"/>
      <c r="I11" s="1589" t="s">
        <v>747</v>
      </c>
      <c r="J11" s="1141"/>
      <c r="K11" s="1589" t="s">
        <v>1245</v>
      </c>
      <c r="L11" s="1141"/>
      <c r="M11" s="1141"/>
      <c r="N11" s="101"/>
      <c r="O11" s="1573"/>
      <c r="P11" s="1573"/>
      <c r="Q11" s="1573"/>
      <c r="R11" s="1380"/>
      <c r="S11" s="31"/>
      <c r="T11" s="31"/>
      <c r="U11" s="31"/>
      <c r="V11" s="31"/>
    </row>
    <row r="12" spans="2:22" s="1358" customFormat="1" ht="93" thickBot="1" x14ac:dyDescent="0.3">
      <c r="B12" s="1578"/>
      <c r="C12" s="17" t="s">
        <v>1247</v>
      </c>
      <c r="D12" s="1145"/>
      <c r="E12" s="1586"/>
      <c r="F12" s="1587"/>
      <c r="G12" s="1588"/>
      <c r="H12" s="1145"/>
      <c r="I12" s="1590"/>
      <c r="J12" s="149"/>
      <c r="K12" s="1590"/>
      <c r="L12" s="149"/>
      <c r="M12" s="149"/>
      <c r="N12" s="101"/>
      <c r="O12" s="1338"/>
      <c r="P12" s="1338"/>
      <c r="Q12" s="1338"/>
      <c r="R12" s="1380"/>
      <c r="S12" s="31"/>
      <c r="T12" s="31"/>
      <c r="U12" s="31"/>
      <c r="V12" s="31"/>
    </row>
    <row r="13" spans="2:22" s="1358" customFormat="1" ht="15" customHeight="1" thickBot="1" x14ac:dyDescent="0.3">
      <c r="B13" s="134"/>
      <c r="C13" s="803"/>
      <c r="D13" s="134"/>
      <c r="E13" s="802"/>
      <c r="F13" s="135"/>
      <c r="G13" s="135"/>
      <c r="H13" s="135"/>
      <c r="I13" s="136"/>
      <c r="J13" s="136"/>
      <c r="K13" s="137"/>
      <c r="L13" s="136"/>
      <c r="M13" s="136"/>
    </row>
    <row r="14" spans="2:22" s="1358" customFormat="1" ht="45.45" customHeight="1" thickBot="1" x14ac:dyDescent="0.3">
      <c r="B14" s="588" t="s">
        <v>810</v>
      </c>
      <c r="C14" s="399"/>
      <c r="D14" s="400">
        <f>IF(C14="si",1,0)</f>
        <v>0</v>
      </c>
      <c r="E14" s="399"/>
      <c r="F14" s="400">
        <f>IF(E14="si",1,0)</f>
        <v>0</v>
      </c>
      <c r="G14" s="419"/>
      <c r="H14" s="400">
        <f>IF(G14="si",2,0)</f>
        <v>0</v>
      </c>
      <c r="I14" s="399"/>
      <c r="J14" s="400">
        <f>IF(I14="si",3,0)</f>
        <v>0</v>
      </c>
      <c r="K14" s="399"/>
      <c r="L14" s="400">
        <f>IF(K14="si",1,0)</f>
        <v>0</v>
      </c>
      <c r="M14" s="610" t="str">
        <f>D14&amp;";"&amp;MAX(F14,H14,J14)&amp;";"&amp;L14</f>
        <v>0;0;0</v>
      </c>
    </row>
    <row r="15" spans="2:22" s="1358" customFormat="1" ht="45.45" customHeight="1" x14ac:dyDescent="0.25">
      <c r="B15" s="589" t="s">
        <v>1097</v>
      </c>
      <c r="C15" s="485"/>
      <c r="D15" s="400">
        <f>IF(C15="si",1,0)</f>
        <v>0</v>
      </c>
      <c r="E15" s="1405"/>
      <c r="F15" s="400">
        <f>IF(E15="si",1,0)</f>
        <v>0</v>
      </c>
      <c r="G15" s="401"/>
      <c r="H15" s="400">
        <f>IF(G15="si",2,0)</f>
        <v>0</v>
      </c>
      <c r="I15" s="401"/>
      <c r="J15" s="400">
        <f>IF(I15="si",3,0)</f>
        <v>0</v>
      </c>
      <c r="K15" s="401"/>
      <c r="L15" s="400">
        <f>IF(K15="si",1,0)</f>
        <v>0</v>
      </c>
      <c r="M15" s="610" t="str">
        <f>D15&amp;";"&amp;MAX(F15,H15,J15)&amp;";"&amp;L15</f>
        <v>0;0;0</v>
      </c>
    </row>
    <row r="16" spans="2:22" s="1358" customFormat="1" ht="100.05" customHeight="1" thickBot="1" x14ac:dyDescent="0.3">
      <c r="B16" s="590" t="s">
        <v>1098</v>
      </c>
      <c r="C16" s="1418" t="s">
        <v>532</v>
      </c>
      <c r="D16" s="403"/>
      <c r="E16" s="1419" t="s">
        <v>532</v>
      </c>
      <c r="F16" s="403"/>
      <c r="G16" s="1418" t="s">
        <v>532</v>
      </c>
      <c r="H16" s="397"/>
      <c r="I16" s="1418" t="s">
        <v>532</v>
      </c>
      <c r="J16" s="403"/>
      <c r="K16" s="1418" t="s">
        <v>532</v>
      </c>
      <c r="L16" s="403"/>
      <c r="M16" s="403"/>
    </row>
    <row r="17" spans="2:12" ht="15" customHeight="1" x14ac:dyDescent="0.25">
      <c r="E17" s="795"/>
    </row>
    <row r="18" spans="2:12" s="139" customFormat="1" ht="15" customHeight="1" x14ac:dyDescent="0.25">
      <c r="B18" s="138" t="s">
        <v>524</v>
      </c>
      <c r="C18" s="138"/>
      <c r="D18" s="138"/>
      <c r="K18" s="107"/>
    </row>
    <row r="19" spans="2:12" s="9" customFormat="1" ht="15" customHeight="1" x14ac:dyDescent="0.25">
      <c r="B19" s="220" t="s">
        <v>863</v>
      </c>
      <c r="C19" s="220"/>
      <c r="D19" s="220"/>
      <c r="G19" s="30"/>
      <c r="H19" s="30"/>
      <c r="I19" s="130"/>
      <c r="J19" s="130"/>
      <c r="K19" s="1576"/>
    </row>
    <row r="20" spans="2:12" s="220" customFormat="1" ht="15" customHeight="1" x14ac:dyDescent="0.25">
      <c r="B20" s="1330" t="s">
        <v>728</v>
      </c>
      <c r="C20" s="1330"/>
      <c r="D20" s="1330"/>
      <c r="E20" s="1330"/>
      <c r="F20" s="1330"/>
      <c r="G20" s="1330"/>
      <c r="H20" s="1330"/>
      <c r="I20" s="1330"/>
      <c r="J20" s="140"/>
      <c r="K20" s="1576"/>
    </row>
    <row r="21" spans="2:12" s="21" customFormat="1" ht="15" customHeight="1" x14ac:dyDescent="0.25">
      <c r="K21" s="1576"/>
      <c r="L21" s="45"/>
    </row>
    <row r="22" spans="2:12" s="21" customFormat="1" ht="15" customHeight="1" x14ac:dyDescent="0.25">
      <c r="B22" s="242" t="s">
        <v>688</v>
      </c>
      <c r="C22" s="242"/>
      <c r="D22" s="242"/>
      <c r="K22" s="1576"/>
      <c r="L22" s="45"/>
    </row>
    <row r="23" spans="2:12" s="36" customFormat="1" ht="15" customHeight="1" x14ac:dyDescent="0.25">
      <c r="K23" s="107"/>
    </row>
    <row r="24" spans="2:12" s="36" customFormat="1" ht="15" customHeight="1" x14ac:dyDescent="0.25">
      <c r="K24" s="107"/>
    </row>
    <row r="25" spans="2:12" s="36" customFormat="1" ht="15" customHeight="1" x14ac:dyDescent="0.25">
      <c r="K25" s="107"/>
    </row>
  </sheetData>
  <sheetProtection algorithmName="SHA-512" hashValue="5RMPquU02u7q1C+xmfXzL3Jh6YSUdsx7j0YNwH2CT2I4fzp6zjMvVYHsPf8lQ6iyu4UEgUXHkgiaQyDBVHAY8w==" saltValue="N0Zy7zrrxQD94kYJBR29Bg==" spinCount="100000" sheet="1" selectLockedCells="1"/>
  <customSheetViews>
    <customSheetView guid="{6509DE47-C0A2-4ED1-9D8E-F081B0F084AE}" showGridLines="0" fitToPage="1" hiddenColumns="1">
      <selection activeCell="C9" sqref="C9"/>
      <rowBreaks count="1" manualBreakCount="1">
        <brk id="19" min="1" max="9" man="1"/>
      </rowBreaks>
      <pageMargins left="0.25" right="0.25" top="0.75" bottom="0.75" header="0.3" footer="0.3"/>
      <printOptions horizontalCentered="1"/>
      <pageSetup paperSize="9" scale="56" fitToHeight="0" orientation="portrait" r:id="rId1"/>
      <headerFooter alignWithMargins="0">
        <oddFooter xml:space="preserve">&amp;R&amp;6Pagina &amp;P di &amp;N </oddFooter>
      </headerFooter>
    </customSheetView>
  </customSheetViews>
  <mergeCells count="17">
    <mergeCell ref="B3:K3"/>
    <mergeCell ref="B4:K4"/>
    <mergeCell ref="K21:K22"/>
    <mergeCell ref="I1:K1"/>
    <mergeCell ref="I2:K2"/>
    <mergeCell ref="B6:K6"/>
    <mergeCell ref="B5:K5"/>
    <mergeCell ref="O11:Q11"/>
    <mergeCell ref="B7:I7"/>
    <mergeCell ref="K19:K20"/>
    <mergeCell ref="B9:B10"/>
    <mergeCell ref="C9:C10"/>
    <mergeCell ref="K9:K10"/>
    <mergeCell ref="E11:G12"/>
    <mergeCell ref="B11:B12"/>
    <mergeCell ref="I11:I12"/>
    <mergeCell ref="K11:K12"/>
  </mergeCells>
  <phoneticPr fontId="28" type="noConversion"/>
  <dataValidations count="2">
    <dataValidation type="list" allowBlank="1" showErrorMessage="1" sqref="K14:K15 G15 E15 I15">
      <formula1>"si,no"</formula1>
    </dataValidation>
    <dataValidation type="list" allowBlank="1" showInputMessage="1" showErrorMessage="1" sqref="C14:C15 E14 G14 I14">
      <formula1>"si,no"</formula1>
    </dataValidation>
  </dataValidations>
  <hyperlinks>
    <hyperlink ref="B22" location="Sommario!A1" display="Ritorna al sommario"/>
    <hyperlink ref="B20" location="'3.9'!A1" display="3.9 Zusammenfassung Bewerbung für die Leistungsgruppen"/>
    <hyperlink ref="B20:I20" location="'3.10'!A1" display="3.10 Candidatura per i gruppi di prestazioni"/>
  </hyperlinks>
  <printOptions horizontalCentered="1"/>
  <pageMargins left="0.25" right="0.25" top="0.75" bottom="0.75" header="0.3" footer="0.3"/>
  <pageSetup paperSize="9" scale="56" fitToHeight="0" orientation="portrait" r:id="rId2"/>
  <headerFooter alignWithMargins="0">
    <oddFooter xml:space="preserve">&amp;R&amp;6Pagina &amp;P di &amp;N </oddFooter>
  </headerFooter>
  <rowBreaks count="1" manualBreakCount="1">
    <brk id="21" min="1" max="9" man="1"/>
  </rowBreaks>
  <ignoredErrors>
    <ignoredError sqref="I2" unlockedFormula="1"/>
  </ignoredError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tabColor theme="0" tint="-0.249977111117893"/>
    <pageSetUpPr fitToPage="1"/>
  </sheetPr>
  <dimension ref="B1:O49"/>
  <sheetViews>
    <sheetView showGridLines="0" zoomScaleNormal="100" zoomScaleSheetLayoutView="100" workbookViewId="0">
      <selection activeCell="F12" sqref="F12"/>
    </sheetView>
  </sheetViews>
  <sheetFormatPr defaultColWidth="11.44140625" defaultRowHeight="13.2" outlineLevelCol="1" x14ac:dyDescent="0.25"/>
  <cols>
    <col min="1" max="1" width="2.77734375" style="2" customWidth="1"/>
    <col min="2" max="2" width="3.77734375" style="2" customWidth="1"/>
    <col min="3" max="3" width="37.77734375" style="2" customWidth="1"/>
    <col min="4" max="4" width="35.77734375" style="2" customWidth="1"/>
    <col min="5" max="5" width="26.21875" style="21" hidden="1" customWidth="1" outlineLevel="1"/>
    <col min="6" max="6" width="35.77734375" style="1" customWidth="1" collapsed="1"/>
    <col min="7" max="7" width="10.21875" style="95" hidden="1" customWidth="1" outlineLevel="1"/>
    <col min="8" max="8" width="35.77734375" style="1" customWidth="1" collapsed="1"/>
    <col min="9" max="9" width="7.77734375" style="156" hidden="1" customWidth="1" outlineLevel="1"/>
    <col min="10" max="10" width="20.21875" style="42" hidden="1" customWidth="1" outlineLevel="1"/>
    <col min="11" max="11" width="6.21875" style="2" customWidth="1" collapsed="1"/>
    <col min="12" max="16384" width="11.44140625" style="2"/>
  </cols>
  <sheetData>
    <row r="1" spans="2:15" ht="21.75" customHeight="1" x14ac:dyDescent="0.25">
      <c r="B1" s="1315" t="str">
        <f>'3.2'!$B$1</f>
        <v>Candidatura dell'istituto ospedaliero:</v>
      </c>
      <c r="C1" s="268"/>
      <c r="D1" s="268"/>
      <c r="E1" s="679"/>
      <c r="F1" s="680"/>
      <c r="G1" s="274"/>
      <c r="H1" s="1378" t="str">
        <f>'3.2'!$D$1</f>
        <v>Per la sede:</v>
      </c>
      <c r="I1" s="105"/>
      <c r="J1" s="105"/>
    </row>
    <row r="2" spans="2:15" ht="31.2" customHeight="1" thickBot="1" x14ac:dyDescent="0.3">
      <c r="B2" s="500" t="str">
        <f>Copertina!$B$12</f>
        <v>Nome dell'istituto</v>
      </c>
      <c r="C2" s="268"/>
      <c r="D2" s="268"/>
      <c r="E2" s="274"/>
      <c r="F2" s="680"/>
      <c r="G2" s="274"/>
      <c r="H2" s="16" t="str">
        <f>Copertina!$B$14</f>
        <v>Nome della sede</v>
      </c>
      <c r="I2" s="105"/>
      <c r="J2" s="105"/>
    </row>
    <row r="3" spans="2:15" ht="50.1" customHeight="1" thickBot="1" x14ac:dyDescent="0.45">
      <c r="B3" s="1475" t="s">
        <v>722</v>
      </c>
      <c r="C3" s="1475"/>
      <c r="D3" s="1475"/>
      <c r="E3" s="1475"/>
      <c r="F3" s="1475"/>
      <c r="G3" s="1475"/>
      <c r="H3" s="1475"/>
      <c r="I3" s="142"/>
      <c r="J3" s="143"/>
      <c r="L3" s="132"/>
    </row>
    <row r="4" spans="2:15" s="277" customFormat="1" ht="40.200000000000003" customHeight="1" x14ac:dyDescent="0.25">
      <c r="E4" s="77"/>
      <c r="F4" s="1316"/>
      <c r="G4" s="83"/>
      <c r="H4" s="1316"/>
      <c r="I4" s="144"/>
      <c r="J4" s="145"/>
    </row>
    <row r="5" spans="2:15" s="268" customFormat="1" ht="45.45" customHeight="1" x14ac:dyDescent="0.25">
      <c r="B5" s="1594" t="s">
        <v>1084</v>
      </c>
      <c r="C5" s="1594"/>
      <c r="D5" s="1594"/>
      <c r="E5" s="1594"/>
      <c r="F5" s="1594"/>
      <c r="G5" s="1594"/>
      <c r="H5" s="1594"/>
      <c r="I5" s="322"/>
      <c r="J5" s="322"/>
      <c r="K5" s="323"/>
      <c r="L5" s="323"/>
      <c r="M5" s="323"/>
      <c r="N5" s="323"/>
      <c r="O5" s="323"/>
    </row>
    <row r="6" spans="2:15" s="146" customFormat="1" ht="15" customHeight="1" thickBot="1" x14ac:dyDescent="0.3">
      <c r="E6" s="807"/>
      <c r="F6" s="1606"/>
      <c r="G6" s="1606"/>
      <c r="H6" s="1606"/>
      <c r="I6" s="147"/>
      <c r="J6" s="147"/>
    </row>
    <row r="7" spans="2:15" s="317" customFormat="1" ht="30" customHeight="1" thickBot="1" x14ac:dyDescent="0.3">
      <c r="B7" s="1597" t="s">
        <v>529</v>
      </c>
      <c r="C7" s="1598"/>
      <c r="D7" s="1350" t="s">
        <v>530</v>
      </c>
      <c r="E7" s="1351"/>
      <c r="F7" s="1349" t="s">
        <v>891</v>
      </c>
      <c r="G7" s="1351"/>
      <c r="H7" s="596" t="s">
        <v>892</v>
      </c>
      <c r="I7" s="316"/>
      <c r="J7" s="150"/>
    </row>
    <row r="8" spans="2:15" s="757" customFormat="1" ht="30" customHeight="1" x14ac:dyDescent="0.25">
      <c r="B8" s="1599" t="s">
        <v>1249</v>
      </c>
      <c r="C8" s="1600"/>
      <c r="D8" s="1610" t="s">
        <v>1042</v>
      </c>
      <c r="E8" s="1612"/>
      <c r="F8" s="1607" t="s">
        <v>1428</v>
      </c>
      <c r="G8" s="1607"/>
      <c r="H8" s="1607"/>
      <c r="I8" s="148"/>
      <c r="J8" s="149"/>
      <c r="K8" s="1605"/>
      <c r="L8" s="1605"/>
    </row>
    <row r="9" spans="2:15" s="278" customFormat="1" ht="15" customHeight="1" x14ac:dyDescent="0.25">
      <c r="B9" s="1601"/>
      <c r="C9" s="1602"/>
      <c r="D9" s="1611"/>
      <c r="E9" s="1613"/>
      <c r="F9" s="1608" t="s">
        <v>212</v>
      </c>
      <c r="G9" s="1609"/>
      <c r="H9" s="1609"/>
      <c r="I9" s="150"/>
      <c r="J9" s="151"/>
      <c r="K9" s="152"/>
      <c r="L9" s="152"/>
    </row>
    <row r="10" spans="2:15" s="1358" customFormat="1" ht="96.75" customHeight="1" thickBot="1" x14ac:dyDescent="0.3">
      <c r="B10" s="1603" t="s">
        <v>531</v>
      </c>
      <c r="C10" s="1604"/>
      <c r="D10" s="404"/>
      <c r="E10" s="792"/>
      <c r="F10" s="706"/>
      <c r="G10" s="405"/>
      <c r="H10" s="1146" t="s">
        <v>1250</v>
      </c>
      <c r="I10" s="148"/>
      <c r="J10" s="149"/>
    </row>
    <row r="11" spans="2:15" s="1358" customFormat="1" ht="45.45" customHeight="1" x14ac:dyDescent="0.25">
      <c r="B11" s="1595" t="s">
        <v>748</v>
      </c>
      <c r="C11" s="1595"/>
      <c r="D11" s="1595"/>
      <c r="E11" s="1596"/>
      <c r="F11" s="1595"/>
      <c r="G11" s="1595"/>
      <c r="H11" s="1595"/>
      <c r="I11" s="153"/>
      <c r="J11" s="149"/>
    </row>
    <row r="12" spans="2:15" s="1358" customFormat="1" ht="30" customHeight="1" x14ac:dyDescent="0.25">
      <c r="B12" s="1614" t="s">
        <v>762</v>
      </c>
      <c r="C12" s="1615"/>
      <c r="D12" s="401"/>
      <c r="E12" s="407">
        <f>IF(D12="si",1,0)</f>
        <v>0</v>
      </c>
      <c r="F12" s="401"/>
      <c r="G12" s="407">
        <f>IF(F12="si",2,0)</f>
        <v>0</v>
      </c>
      <c r="H12" s="401"/>
      <c r="I12" s="406">
        <f>+IF(H12="si",3,0)</f>
        <v>0</v>
      </c>
      <c r="J12" s="47">
        <f>MAX(I12,G12,E12)</f>
        <v>0</v>
      </c>
    </row>
    <row r="13" spans="2:15" s="1358" customFormat="1" ht="30" customHeight="1" x14ac:dyDescent="0.25">
      <c r="B13" s="1616" t="s">
        <v>1099</v>
      </c>
      <c r="C13" s="1615"/>
      <c r="D13" s="401"/>
      <c r="E13" s="407">
        <f>IF(D13="si",1,0)</f>
        <v>0</v>
      </c>
      <c r="F13" s="401"/>
      <c r="G13" s="407">
        <f>IF(F13="si",2,0)</f>
        <v>0</v>
      </c>
      <c r="H13" s="401"/>
      <c r="I13" s="406">
        <f>+IF(H13="si",3,0)</f>
        <v>0</v>
      </c>
      <c r="J13" s="47">
        <f>MAX(I13,G13,E13)</f>
        <v>0</v>
      </c>
    </row>
    <row r="14" spans="2:15" s="1358" customFormat="1" ht="75" customHeight="1" x14ac:dyDescent="0.25">
      <c r="B14" s="1614" t="s">
        <v>1100</v>
      </c>
      <c r="C14" s="1615"/>
      <c r="D14" s="409" t="s">
        <v>532</v>
      </c>
      <c r="E14" s="408"/>
      <c r="F14" s="409" t="s">
        <v>532</v>
      </c>
      <c r="G14" s="408"/>
      <c r="H14" s="409" t="s">
        <v>532</v>
      </c>
      <c r="I14" s="406"/>
      <c r="J14" s="47"/>
    </row>
    <row r="15" spans="2:15" ht="15" customHeight="1" thickBot="1" x14ac:dyDescent="0.3"/>
    <row r="16" spans="2:15" ht="21" customHeight="1" thickBot="1" x14ac:dyDescent="0.3">
      <c r="B16" s="1617" t="s">
        <v>996</v>
      </c>
      <c r="C16" s="1617"/>
      <c r="D16" s="1617"/>
      <c r="E16" s="1617"/>
      <c r="F16" s="1617"/>
      <c r="G16" s="1617"/>
      <c r="H16" s="1617"/>
    </row>
    <row r="17" spans="2:10" ht="15" customHeight="1" x14ac:dyDescent="0.25"/>
    <row r="18" spans="2:10" ht="18.600000000000001" customHeight="1" x14ac:dyDescent="0.25">
      <c r="B18" s="1620" t="s">
        <v>976</v>
      </c>
      <c r="C18" s="1620"/>
      <c r="D18" s="1620"/>
      <c r="E18" s="1620"/>
      <c r="F18" s="1620"/>
      <c r="G18" s="1620"/>
      <c r="H18" s="1620"/>
    </row>
    <row r="19" spans="2:10" s="277" customFormat="1" ht="15" customHeight="1" x14ac:dyDescent="0.25">
      <c r="B19" s="1621" t="s">
        <v>977</v>
      </c>
      <c r="C19" s="1621"/>
      <c r="D19" s="1621"/>
      <c r="E19" s="1621"/>
      <c r="F19" s="1621"/>
      <c r="G19" s="1621"/>
      <c r="H19" s="1621"/>
      <c r="I19" s="154"/>
      <c r="J19" s="89"/>
    </row>
    <row r="20" spans="2:10" s="277" customFormat="1" ht="17.55" customHeight="1" x14ac:dyDescent="0.25">
      <c r="B20" s="1346" t="s">
        <v>689</v>
      </c>
      <c r="C20" s="1618" t="s">
        <v>994</v>
      </c>
      <c r="D20" s="1619"/>
      <c r="E20" s="1619"/>
      <c r="F20" s="1619"/>
      <c r="G20" s="1619"/>
      <c r="H20" s="1619"/>
      <c r="I20" s="154"/>
      <c r="J20" s="89"/>
    </row>
    <row r="21" spans="2:10" s="277" customFormat="1" ht="28.2" customHeight="1" x14ac:dyDescent="0.25">
      <c r="B21" s="1345" t="s">
        <v>690</v>
      </c>
      <c r="C21" s="1622" t="s">
        <v>1429</v>
      </c>
      <c r="D21" s="1622"/>
      <c r="E21" s="1622"/>
      <c r="F21" s="1622"/>
      <c r="G21" s="1622"/>
      <c r="H21" s="1622"/>
      <c r="I21" s="154"/>
      <c r="J21" s="89"/>
    </row>
    <row r="22" spans="2:10" s="277" customFormat="1" ht="17.55" customHeight="1" x14ac:dyDescent="0.25">
      <c r="B22" s="1345" t="s">
        <v>691</v>
      </c>
      <c r="C22" s="1622" t="s">
        <v>978</v>
      </c>
      <c r="D22" s="1622"/>
      <c r="E22" s="1622"/>
      <c r="F22" s="1622"/>
      <c r="G22" s="1622"/>
      <c r="H22" s="1622"/>
      <c r="I22" s="154"/>
      <c r="J22" s="89"/>
    </row>
    <row r="23" spans="2:10" s="277" customFormat="1" ht="17.55" customHeight="1" x14ac:dyDescent="0.25">
      <c r="B23" s="1347" t="s">
        <v>692</v>
      </c>
      <c r="C23" s="1624" t="s">
        <v>995</v>
      </c>
      <c r="D23" s="1623"/>
      <c r="E23" s="1623"/>
      <c r="F23" s="1623"/>
      <c r="G23" s="1623"/>
      <c r="H23" s="1623"/>
      <c r="I23" s="154"/>
      <c r="J23" s="89"/>
    </row>
    <row r="24" spans="2:10" ht="18.600000000000001" customHeight="1" x14ac:dyDescent="0.25">
      <c r="B24" s="1620" t="s">
        <v>979</v>
      </c>
      <c r="C24" s="1620"/>
      <c r="D24" s="1620"/>
      <c r="E24" s="1620"/>
      <c r="F24" s="1620"/>
      <c r="G24" s="1620"/>
      <c r="H24" s="1620"/>
    </row>
    <row r="25" spans="2:10" s="277" customFormat="1" ht="15" customHeight="1" x14ac:dyDescent="0.25">
      <c r="B25" s="1626" t="s">
        <v>980</v>
      </c>
      <c r="C25" s="1626"/>
      <c r="D25" s="1626"/>
      <c r="E25" s="1626"/>
      <c r="F25" s="1626"/>
      <c r="G25" s="1626"/>
      <c r="H25" s="1626"/>
      <c r="I25" s="154"/>
      <c r="J25" s="89"/>
    </row>
    <row r="26" spans="2:10" s="277" customFormat="1" ht="29.55" customHeight="1" x14ac:dyDescent="0.25">
      <c r="B26" s="1346" t="s">
        <v>689</v>
      </c>
      <c r="C26" s="1619" t="s">
        <v>981</v>
      </c>
      <c r="D26" s="1619"/>
      <c r="E26" s="1619"/>
      <c r="F26" s="1619"/>
      <c r="G26" s="1619"/>
      <c r="H26" s="1619"/>
      <c r="I26" s="154"/>
      <c r="J26" s="89"/>
    </row>
    <row r="27" spans="2:10" s="277" customFormat="1" ht="29.55" customHeight="1" x14ac:dyDescent="0.25">
      <c r="B27" s="1345" t="s">
        <v>690</v>
      </c>
      <c r="C27" s="1622" t="s">
        <v>982</v>
      </c>
      <c r="D27" s="1622"/>
      <c r="E27" s="1622"/>
      <c r="F27" s="1622"/>
      <c r="G27" s="1622"/>
      <c r="H27" s="1622"/>
      <c r="I27" s="154"/>
      <c r="J27" s="89"/>
    </row>
    <row r="28" spans="2:10" s="277" customFormat="1" ht="28.2" customHeight="1" x14ac:dyDescent="0.25">
      <c r="B28" s="1345" t="s">
        <v>691</v>
      </c>
      <c r="C28" s="1622" t="s">
        <v>983</v>
      </c>
      <c r="D28" s="1622"/>
      <c r="E28" s="1622"/>
      <c r="F28" s="1622"/>
      <c r="G28" s="1622"/>
      <c r="H28" s="1622"/>
      <c r="I28" s="154"/>
      <c r="J28" s="89"/>
    </row>
    <row r="29" spans="2:10" s="277" customFormat="1" ht="17.55" customHeight="1" x14ac:dyDescent="0.25">
      <c r="B29" s="1347" t="s">
        <v>692</v>
      </c>
      <c r="C29" s="1623" t="s">
        <v>984</v>
      </c>
      <c r="D29" s="1623"/>
      <c r="E29" s="1623"/>
      <c r="F29" s="1623"/>
      <c r="G29" s="1623"/>
      <c r="H29" s="1623"/>
      <c r="I29" s="154"/>
      <c r="J29" s="89"/>
    </row>
    <row r="30" spans="2:10" ht="18.600000000000001" customHeight="1" x14ac:dyDescent="0.25">
      <c r="B30" s="1620" t="s">
        <v>985</v>
      </c>
      <c r="C30" s="1620"/>
      <c r="D30" s="1620"/>
      <c r="E30" s="1620"/>
      <c r="F30" s="1620"/>
      <c r="G30" s="1620"/>
      <c r="H30" s="1620"/>
    </row>
    <row r="31" spans="2:10" s="277" customFormat="1" ht="15" customHeight="1" x14ac:dyDescent="0.25">
      <c r="B31" s="1626" t="s">
        <v>986</v>
      </c>
      <c r="C31" s="1626"/>
      <c r="D31" s="1626"/>
      <c r="E31" s="1626"/>
      <c r="F31" s="1626"/>
      <c r="G31" s="1626"/>
      <c r="H31" s="1626"/>
      <c r="I31" s="154"/>
      <c r="J31" s="89"/>
    </row>
    <row r="32" spans="2:10" s="277" customFormat="1" ht="17.55" customHeight="1" x14ac:dyDescent="0.25">
      <c r="B32" s="1346" t="s">
        <v>689</v>
      </c>
      <c r="C32" s="1619" t="s">
        <v>987</v>
      </c>
      <c r="D32" s="1619"/>
      <c r="E32" s="1619"/>
      <c r="F32" s="1619"/>
      <c r="G32" s="1619"/>
      <c r="H32" s="1619"/>
      <c r="I32" s="154"/>
      <c r="J32" s="89"/>
    </row>
    <row r="33" spans="2:10" s="277" customFormat="1" ht="17.55" customHeight="1" x14ac:dyDescent="0.25">
      <c r="B33" s="1345" t="s">
        <v>690</v>
      </c>
      <c r="C33" s="1622" t="s">
        <v>988</v>
      </c>
      <c r="D33" s="1622"/>
      <c r="E33" s="1622"/>
      <c r="F33" s="1622"/>
      <c r="G33" s="1622"/>
      <c r="H33" s="1622"/>
      <c r="I33" s="154"/>
      <c r="J33" s="89"/>
    </row>
    <row r="34" spans="2:10" s="277" customFormat="1" ht="17.55" customHeight="1" x14ac:dyDescent="0.25">
      <c r="B34" s="1345" t="s">
        <v>691</v>
      </c>
      <c r="C34" s="1622" t="s">
        <v>989</v>
      </c>
      <c r="D34" s="1622"/>
      <c r="E34" s="1622"/>
      <c r="F34" s="1622"/>
      <c r="G34" s="1622"/>
      <c r="H34" s="1622"/>
      <c r="I34" s="154"/>
      <c r="J34" s="89"/>
    </row>
    <row r="35" spans="2:10" s="277" customFormat="1" ht="17.55" customHeight="1" x14ac:dyDescent="0.25">
      <c r="B35" s="1345" t="s">
        <v>692</v>
      </c>
      <c r="C35" s="1622" t="s">
        <v>1008</v>
      </c>
      <c r="D35" s="1622"/>
      <c r="E35" s="1622"/>
      <c r="F35" s="1622"/>
      <c r="G35" s="1622"/>
      <c r="H35" s="1622"/>
      <c r="I35" s="154"/>
      <c r="J35" s="89"/>
    </row>
    <row r="36" spans="2:10" s="277" customFormat="1" ht="30" customHeight="1" x14ac:dyDescent="0.25">
      <c r="B36" s="1345" t="s">
        <v>693</v>
      </c>
      <c r="C36" s="1622" t="s">
        <v>990</v>
      </c>
      <c r="D36" s="1622"/>
      <c r="E36" s="1622"/>
      <c r="F36" s="1622"/>
      <c r="G36" s="1622"/>
      <c r="H36" s="1622"/>
      <c r="I36" s="154"/>
      <c r="J36" s="89"/>
    </row>
    <row r="37" spans="2:10" s="277" customFormat="1" ht="17.55" customHeight="1" x14ac:dyDescent="0.25">
      <c r="B37" s="1345" t="s">
        <v>695</v>
      </c>
      <c r="C37" s="1622" t="s">
        <v>991</v>
      </c>
      <c r="D37" s="1622"/>
      <c r="E37" s="1622"/>
      <c r="F37" s="1622"/>
      <c r="G37" s="1622"/>
      <c r="H37" s="1622"/>
      <c r="I37" s="154"/>
      <c r="J37" s="89"/>
    </row>
    <row r="38" spans="2:10" s="277" customFormat="1" ht="17.55" customHeight="1" x14ac:dyDescent="0.25">
      <c r="B38" s="1345" t="s">
        <v>696</v>
      </c>
      <c r="C38" s="1622" t="s">
        <v>1009</v>
      </c>
      <c r="D38" s="1622"/>
      <c r="E38" s="1622"/>
      <c r="F38" s="1622"/>
      <c r="G38" s="1622"/>
      <c r="H38" s="1622"/>
      <c r="I38" s="154"/>
      <c r="J38" s="89"/>
    </row>
    <row r="39" spans="2:10" s="277" customFormat="1" ht="17.55" customHeight="1" x14ac:dyDescent="0.25">
      <c r="B39" s="1345" t="s">
        <v>937</v>
      </c>
      <c r="C39" s="1622" t="s">
        <v>992</v>
      </c>
      <c r="D39" s="1622"/>
      <c r="E39" s="1622"/>
      <c r="F39" s="1622"/>
      <c r="G39" s="1622"/>
      <c r="H39" s="1622"/>
      <c r="I39" s="154"/>
      <c r="J39" s="89"/>
    </row>
    <row r="40" spans="2:10" s="277" customFormat="1" ht="17.55" customHeight="1" x14ac:dyDescent="0.25">
      <c r="B40" s="1345" t="s">
        <v>938</v>
      </c>
      <c r="C40" s="1622" t="s">
        <v>993</v>
      </c>
      <c r="D40" s="1622"/>
      <c r="E40" s="1622"/>
      <c r="F40" s="1622"/>
      <c r="G40" s="1622"/>
      <c r="H40" s="1622"/>
      <c r="I40" s="154"/>
      <c r="J40" s="89"/>
    </row>
    <row r="41" spans="2:10" s="277" customFormat="1" ht="17.55" customHeight="1" thickBot="1" x14ac:dyDescent="0.3">
      <c r="B41" s="1344" t="s">
        <v>695</v>
      </c>
      <c r="C41" s="1625" t="s">
        <v>1010</v>
      </c>
      <c r="D41" s="1625"/>
      <c r="E41" s="1625"/>
      <c r="F41" s="1625"/>
      <c r="G41" s="1625"/>
      <c r="H41" s="1625"/>
      <c r="I41" s="154"/>
      <c r="J41" s="89"/>
    </row>
    <row r="42" spans="2:10" ht="15" customHeight="1" x14ac:dyDescent="0.25"/>
    <row r="43" spans="2:10" s="9" customFormat="1" ht="15" customHeight="1" x14ac:dyDescent="0.25">
      <c r="C43" s="220" t="s">
        <v>863</v>
      </c>
      <c r="E43" s="46"/>
      <c r="F43" s="30"/>
      <c r="G43" s="1337"/>
      <c r="H43" s="1337"/>
      <c r="I43" s="45"/>
      <c r="J43" s="42"/>
    </row>
    <row r="44" spans="2:10" s="220" customFormat="1" ht="15" customHeight="1" x14ac:dyDescent="0.25">
      <c r="C44" s="1330" t="s">
        <v>728</v>
      </c>
      <c r="D44" s="1330"/>
      <c r="E44" s="1330"/>
      <c r="F44" s="1330"/>
      <c r="G44" s="1330"/>
      <c r="H44" s="1330"/>
      <c r="I44" s="155"/>
      <c r="J44" s="89"/>
    </row>
    <row r="45" spans="2:10" s="277" customFormat="1" ht="15" customHeight="1" x14ac:dyDescent="0.25">
      <c r="E45" s="77"/>
      <c r="F45" s="1316"/>
      <c r="G45" s="83"/>
      <c r="H45" s="1316"/>
      <c r="I45" s="154"/>
      <c r="J45" s="89"/>
    </row>
    <row r="46" spans="2:10" ht="15" customHeight="1" x14ac:dyDescent="0.25">
      <c r="C46" s="242" t="s">
        <v>688</v>
      </c>
    </row>
    <row r="47" spans="2:10" ht="15" customHeight="1" x14ac:dyDescent="0.25"/>
    <row r="48" spans="2:10" ht="15" customHeight="1" x14ac:dyDescent="0.25"/>
    <row r="49" ht="15" customHeight="1" x14ac:dyDescent="0.25"/>
  </sheetData>
  <sheetProtection algorithmName="SHA-512" hashValue="o06PZdFDp3pVdVfHsuAwye5blrLdCqO2awSXDeYr4xTbe5MDfc/SRQmKz8JdOSjzzyScX4j9fgyxv2h/gaKCZQ==" saltValue="VkNaYXNJzbs5ALWxuNFa7g==" spinCount="100000" sheet="1" selectLockedCells="1"/>
  <customSheetViews>
    <customSheetView guid="{6509DE47-C0A2-4ED1-9D8E-F081B0F084AE}" showGridLines="0" fitToPage="1" hiddenColumns="1" topLeftCell="A4">
      <selection activeCell="B3" sqref="B3:H3"/>
      <pageMargins left="0.25" right="0.25" top="0.75" bottom="0.75" header="0.3" footer="0.3"/>
      <printOptions horizontalCentered="1"/>
      <pageSetup paperSize="9" scale="68" fitToHeight="0" orientation="portrait" r:id="rId1"/>
      <headerFooter alignWithMargins="0">
        <oddFooter xml:space="preserve">&amp;R&amp;6Pagina &amp;P di &amp;N </oddFooter>
      </headerFooter>
    </customSheetView>
  </customSheetViews>
  <mergeCells count="40">
    <mergeCell ref="C41:H41"/>
    <mergeCell ref="B25:H25"/>
    <mergeCell ref="B30:H30"/>
    <mergeCell ref="B31:H31"/>
    <mergeCell ref="B24:H24"/>
    <mergeCell ref="C36:H36"/>
    <mergeCell ref="C37:H37"/>
    <mergeCell ref="C38:H38"/>
    <mergeCell ref="C39:H39"/>
    <mergeCell ref="C40:H40"/>
    <mergeCell ref="C32:H32"/>
    <mergeCell ref="C33:H33"/>
    <mergeCell ref="C34:H34"/>
    <mergeCell ref="C35:H35"/>
    <mergeCell ref="C26:H26"/>
    <mergeCell ref="C27:H27"/>
    <mergeCell ref="C28:H28"/>
    <mergeCell ref="C29:H29"/>
    <mergeCell ref="C21:H21"/>
    <mergeCell ref="C22:H22"/>
    <mergeCell ref="C23:H23"/>
    <mergeCell ref="B12:C12"/>
    <mergeCell ref="B13:C13"/>
    <mergeCell ref="B14:C14"/>
    <mergeCell ref="B16:H16"/>
    <mergeCell ref="C20:H20"/>
    <mergeCell ref="B18:H18"/>
    <mergeCell ref="B19:H19"/>
    <mergeCell ref="K8:L8"/>
    <mergeCell ref="F6:H6"/>
    <mergeCell ref="F8:H8"/>
    <mergeCell ref="F9:H9"/>
    <mergeCell ref="D8:D9"/>
    <mergeCell ref="E8:E9"/>
    <mergeCell ref="B11:H11"/>
    <mergeCell ref="B3:H3"/>
    <mergeCell ref="B7:C7"/>
    <mergeCell ref="B8:C9"/>
    <mergeCell ref="B10:C10"/>
    <mergeCell ref="B5:H5"/>
  </mergeCells>
  <phoneticPr fontId="28" type="noConversion"/>
  <dataValidations count="1">
    <dataValidation type="list" allowBlank="1" showErrorMessage="1" sqref="D12:D13 F12:F13 H12:H13">
      <formula1>"si,no"</formula1>
    </dataValidation>
  </dataValidations>
  <hyperlinks>
    <hyperlink ref="F9:H9" r:id="rId2" display="(http://www.sgi-ssmi.ch/tl_files/daten/4%20Qualitaet/Anerkannte%20IS/KAI_Richtlinien_100902_D_neu_2012.pdf)."/>
    <hyperlink ref="F9" r:id="rId3"/>
    <hyperlink ref="C46" location="Sommario!A1" display="Ritorna al sommario"/>
    <hyperlink ref="C44" location="'3.9'!A1" display="3.9 Zusammenfassung Bewerbung für die Leistungsgruppen"/>
    <hyperlink ref="C44:H44" location="'3.10'!A1" display="3.10 Candidatura per i gruppi di prestazioni"/>
  </hyperlinks>
  <printOptions horizontalCentered="1"/>
  <pageMargins left="0.25" right="0.25" top="0.75" bottom="0.75" header="0.3" footer="0.3"/>
  <pageSetup paperSize="9" scale="68" fitToHeight="0" orientation="portrait" r:id="rId4"/>
  <headerFooter alignWithMargins="0">
    <oddFooter xml:space="preserve">&amp;R&amp;6Pagina &amp;P di &amp;N </oddFooter>
  </headerFooter>
  <ignoredErrors>
    <ignoredError sqref="H2" unlockedFormula="1"/>
  </ignoredErrors>
  <legacyDrawingHF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theme="0" tint="-0.249977111117893"/>
    <pageSetUpPr fitToPage="1"/>
  </sheetPr>
  <dimension ref="A1:I131"/>
  <sheetViews>
    <sheetView showGridLines="0" zoomScaleNormal="100" workbookViewId="0">
      <selection activeCell="H120" sqref="H120"/>
    </sheetView>
  </sheetViews>
  <sheetFormatPr defaultColWidth="11.44140625" defaultRowHeight="13.2" x14ac:dyDescent="0.25"/>
  <cols>
    <col min="1" max="1" width="3.21875" style="2" customWidth="1"/>
    <col min="2" max="2" width="10.77734375" style="757" customWidth="1"/>
    <col min="3" max="3" width="26.5546875" style="1348" customWidth="1"/>
    <col min="4" max="4" width="29" style="2" customWidth="1"/>
    <col min="5" max="5" width="20.77734375" style="2" customWidth="1"/>
    <col min="6" max="6" width="12.44140625" style="2" customWidth="1"/>
    <col min="7" max="7" width="9.5546875" style="2" customWidth="1"/>
    <col min="8" max="8" width="12.44140625" style="2" customWidth="1"/>
    <col min="9" max="9" width="24" style="2" customWidth="1"/>
    <col min="10" max="16384" width="11.44140625" style="2"/>
  </cols>
  <sheetData>
    <row r="1" spans="1:9" ht="21.75" customHeight="1" x14ac:dyDescent="0.25">
      <c r="B1" s="215" t="str">
        <f>'3.2'!$B$1</f>
        <v>Candidatura dell'istituto ospedaliero:</v>
      </c>
      <c r="D1" s="215"/>
      <c r="F1" s="215" t="str">
        <f>'3.2'!$D$1</f>
        <v>Per la sede:</v>
      </c>
      <c r="G1" s="215"/>
      <c r="H1" s="215"/>
    </row>
    <row r="2" spans="1:9" ht="30" customHeight="1" thickBot="1" x14ac:dyDescent="0.3">
      <c r="B2" s="1546" t="str">
        <f>Copertina!$B$12</f>
        <v>Nome dell'istituto</v>
      </c>
      <c r="C2" s="1546"/>
      <c r="D2" s="1546"/>
      <c r="F2" s="1546" t="str">
        <f>Copertina!$B$14</f>
        <v>Nome della sede</v>
      </c>
      <c r="G2" s="1546"/>
      <c r="H2" s="1546"/>
      <c r="I2" s="1546"/>
    </row>
    <row r="3" spans="1:9" ht="49.95" customHeight="1" thickBot="1" x14ac:dyDescent="0.3">
      <c r="B3" s="1475" t="s">
        <v>723</v>
      </c>
      <c r="C3" s="1475"/>
      <c r="D3" s="1475"/>
      <c r="E3" s="1475"/>
      <c r="F3" s="1475"/>
      <c r="G3" s="1475"/>
      <c r="H3" s="1475"/>
      <c r="I3" s="1475"/>
    </row>
    <row r="4" spans="1:9" s="65" customFormat="1" ht="15" customHeight="1" x14ac:dyDescent="0.25">
      <c r="B4" s="520"/>
      <c r="C4" s="520"/>
    </row>
    <row r="5" spans="1:9" s="277" customFormat="1" ht="45.45" customHeight="1" x14ac:dyDescent="0.25">
      <c r="B5" s="1642" t="s">
        <v>902</v>
      </c>
      <c r="C5" s="1642"/>
      <c r="D5" s="1642"/>
      <c r="E5" s="1642"/>
      <c r="F5" s="1642"/>
      <c r="G5" s="1642"/>
      <c r="H5" s="1642"/>
      <c r="I5" s="1642"/>
    </row>
    <row r="6" spans="1:9" s="277" customFormat="1" ht="60" customHeight="1" x14ac:dyDescent="0.25">
      <c r="B6" s="1542" t="s">
        <v>1395</v>
      </c>
      <c r="C6" s="1639"/>
      <c r="D6" s="1639"/>
      <c r="E6" s="1640"/>
      <c r="F6" s="1639"/>
      <c r="G6" s="1639"/>
      <c r="H6" s="1639"/>
      <c r="I6" s="1639"/>
    </row>
    <row r="7" spans="1:9" s="277" customFormat="1" ht="100.05" customHeight="1" x14ac:dyDescent="0.25">
      <c r="B7" s="1542" t="s">
        <v>1396</v>
      </c>
      <c r="C7" s="1639"/>
      <c r="D7" s="1639"/>
      <c r="E7" s="1641"/>
      <c r="F7" s="1639"/>
      <c r="G7" s="1639"/>
      <c r="H7" s="1639"/>
      <c r="I7" s="1639"/>
    </row>
    <row r="8" spans="1:9" s="277" customFormat="1" ht="30" customHeight="1" thickBot="1" x14ac:dyDescent="0.3">
      <c r="B8" s="1542" t="s">
        <v>533</v>
      </c>
      <c r="C8" s="1542"/>
      <c r="D8" s="1542"/>
      <c r="E8" s="1543"/>
      <c r="F8" s="1542"/>
      <c r="G8" s="1542"/>
      <c r="H8" s="1542"/>
      <c r="I8" s="1542"/>
    </row>
    <row r="9" spans="1:9" s="1316" customFormat="1" ht="75" customHeight="1" x14ac:dyDescent="0.25">
      <c r="A9" s="1385"/>
      <c r="B9" s="1627" t="s">
        <v>534</v>
      </c>
      <c r="C9" s="1628"/>
      <c r="D9" s="596" t="s">
        <v>535</v>
      </c>
      <c r="E9" s="1630"/>
      <c r="F9" s="1630"/>
      <c r="G9" s="1630"/>
    </row>
    <row r="10" spans="1:9" s="318" customFormat="1" ht="30" customHeight="1" thickBot="1" x14ac:dyDescent="0.3">
      <c r="A10" s="1386"/>
      <c r="B10" s="598" t="s">
        <v>536</v>
      </c>
      <c r="C10" s="599" t="s">
        <v>541</v>
      </c>
      <c r="D10" s="597" t="s">
        <v>537</v>
      </c>
      <c r="E10" s="275"/>
      <c r="F10" s="1629"/>
      <c r="G10" s="1629"/>
    </row>
    <row r="11" spans="1:9" s="277" customFormat="1" ht="27.75" customHeight="1" x14ac:dyDescent="0.25">
      <c r="A11" s="1383"/>
      <c r="B11" s="410" t="str">
        <f>+'2.2'!D10</f>
        <v>BPE</v>
      </c>
      <c r="C11" s="410" t="str">
        <f>+'2.2'!E10</f>
        <v>Pacchetto di base per fornitori di prestazioni elettive</v>
      </c>
      <c r="D11" s="411" t="str">
        <f>+'2.2'!L10</f>
        <v>BP</v>
      </c>
      <c r="E11" s="804"/>
      <c r="F11" s="804"/>
      <c r="G11" s="804"/>
    </row>
    <row r="12" spans="1:9" s="277" customFormat="1" ht="27.75" customHeight="1" x14ac:dyDescent="0.25">
      <c r="A12" s="1383"/>
      <c r="B12" s="412" t="str">
        <f>+'2.2'!D11</f>
        <v>BPM</v>
      </c>
      <c r="C12" s="412" t="str">
        <f>+'2.2'!E11</f>
        <v>Pacchetto di base di medicina interna generale</v>
      </c>
      <c r="D12" s="413" t="str">
        <f>+'2.2'!L11</f>
        <v>BP</v>
      </c>
      <c r="E12" s="804"/>
      <c r="F12" s="804"/>
      <c r="G12" s="804"/>
    </row>
    <row r="13" spans="1:9" s="277" customFormat="1" ht="27.75" customHeight="1" x14ac:dyDescent="0.25">
      <c r="A13" s="1383"/>
      <c r="B13" s="412" t="str">
        <f>+'2.2'!D24</f>
        <v>HNO2</v>
      </c>
      <c r="C13" s="412" t="str">
        <f>+'2.2'!E24</f>
        <v>Chirurgia della tiroide e delle paratiroidi</v>
      </c>
      <c r="D13" s="413" t="str">
        <f>+'2.2'!L24</f>
        <v>END1 + NUK1</v>
      </c>
      <c r="E13" s="804"/>
      <c r="F13" s="804"/>
      <c r="G13" s="804"/>
    </row>
    <row r="14" spans="1:9" s="277" customFormat="1" ht="15" customHeight="1" x14ac:dyDescent="0.25">
      <c r="A14" s="1383"/>
      <c r="B14" s="412" t="str">
        <f>'2.2'!D32</f>
        <v>NCH2</v>
      </c>
      <c r="C14" s="412" t="str">
        <f>'2.2'!E32</f>
        <v>Neurochirurgia spinale</v>
      </c>
      <c r="D14" s="413" t="str">
        <f>'2.2'!L32</f>
        <v>BEW8</v>
      </c>
      <c r="E14" s="78"/>
      <c r="F14" s="78"/>
      <c r="G14" s="78"/>
    </row>
    <row r="15" spans="1:9" s="277" customFormat="1" ht="40.5" customHeight="1" x14ac:dyDescent="0.25">
      <c r="A15" s="1383"/>
      <c r="B15" s="412" t="str">
        <f>+'2.2'!D37</f>
        <v>NEU2.1</v>
      </c>
      <c r="C15" s="412" t="str">
        <f>+'2.2'!E37</f>
        <v>Tumore primario del sistema nervoso centrale (senza pazienti palliativi)</v>
      </c>
      <c r="D15" s="413" t="str">
        <f>+'2.2'!L37</f>
        <v>RAO1</v>
      </c>
      <c r="E15" s="78"/>
      <c r="F15" s="78"/>
      <c r="G15" s="78"/>
    </row>
    <row r="16" spans="1:9" s="277" customFormat="1" ht="15" customHeight="1" x14ac:dyDescent="0.25">
      <c r="A16" s="1383"/>
      <c r="B16" s="412" t="str">
        <f>'2.2'!D38</f>
        <v>NEU3</v>
      </c>
      <c r="C16" s="412" t="str">
        <f>'2.2'!E38</f>
        <v xml:space="preserve">Malattie cerebrovascolari </v>
      </c>
      <c r="D16" s="413" t="str">
        <f>'2.2'!L38</f>
        <v>NEU3.1</v>
      </c>
      <c r="E16" s="78"/>
      <c r="F16" s="757"/>
      <c r="G16" s="757"/>
    </row>
    <row r="17" spans="1:7" s="277" customFormat="1" ht="27.75" customHeight="1" x14ac:dyDescent="0.25">
      <c r="A17" s="1383"/>
      <c r="B17" s="412" t="str">
        <f>+'2.2'!D40</f>
        <v>NEU4</v>
      </c>
      <c r="C17" s="412" t="str">
        <f>+'2.2'!E40</f>
        <v>Epilettologia: diagnostica complessa</v>
      </c>
      <c r="D17" s="413" t="str">
        <f>+'2.2'!L40</f>
        <v>NEU4.1 + NEU4.2</v>
      </c>
      <c r="E17" s="757"/>
      <c r="F17" s="757"/>
      <c r="G17" s="757"/>
    </row>
    <row r="18" spans="1:7" s="277" customFormat="1" ht="27.75" customHeight="1" x14ac:dyDescent="0.25">
      <c r="A18" s="1383"/>
      <c r="B18" s="412" t="str">
        <f>'2.2'!D42</f>
        <v>NEU4.2</v>
      </c>
      <c r="C18" s="412" t="str">
        <f>+'2.2'!E42</f>
        <v>Diagnostica epilettologica preoperatoria non invasiva</v>
      </c>
      <c r="D18" s="413" t="str">
        <f>+'2.2'!L42</f>
        <v/>
      </c>
      <c r="E18" s="757"/>
      <c r="F18" s="757"/>
      <c r="G18" s="757"/>
    </row>
    <row r="19" spans="1:7" s="277" customFormat="1" ht="15" customHeight="1" x14ac:dyDescent="0.25">
      <c r="A19" s="1383"/>
      <c r="B19" s="412" t="str">
        <f>+'2.2'!D51</f>
        <v>GAE1</v>
      </c>
      <c r="C19" s="412" t="str">
        <f>+'2.2'!E51</f>
        <v>Gastroenterologia</v>
      </c>
      <c r="D19" s="413" t="str">
        <f>+'2.2'!L51</f>
        <v>VIS1</v>
      </c>
      <c r="E19" s="757"/>
      <c r="F19" s="757"/>
      <c r="G19" s="757"/>
    </row>
    <row r="20" spans="1:7" s="277" customFormat="1" ht="15" customHeight="1" x14ac:dyDescent="0.25">
      <c r="A20" s="1383"/>
      <c r="B20" s="412" t="str">
        <f>+'2.2'!D57</f>
        <v>VIS1.4</v>
      </c>
      <c r="C20" s="412" t="str">
        <f>+'2.2'!E57</f>
        <v>Chirurgia bariatrica</v>
      </c>
      <c r="D20" s="413" t="str">
        <f>+'2.2'!L57</f>
        <v>END1</v>
      </c>
      <c r="E20" s="757"/>
      <c r="F20" s="757"/>
      <c r="G20" s="757"/>
    </row>
    <row r="21" spans="1:7" s="277" customFormat="1" ht="27.75" customHeight="1" x14ac:dyDescent="0.25">
      <c r="A21" s="1383"/>
      <c r="B21" s="412" t="str">
        <f>+'2.2'!D67</f>
        <v>ANG1</v>
      </c>
      <c r="C21" s="412" t="str">
        <f>+'2.2'!E67</f>
        <v>Interventi sui vasi periferici (arteriosi)</v>
      </c>
      <c r="D21" s="413" t="str">
        <f>+'2.2'!L67</f>
        <v>GEF1</v>
      </c>
      <c r="E21" s="757"/>
      <c r="F21" s="757"/>
      <c r="G21" s="757"/>
    </row>
    <row r="22" spans="1:7" s="277" customFormat="1" ht="27.75" customHeight="1" x14ac:dyDescent="0.25">
      <c r="A22" s="1383"/>
      <c r="B22" s="412" t="str">
        <f>+'2.2'!D68</f>
        <v>GEFA</v>
      </c>
      <c r="C22" s="412" t="str">
        <f>+'2.2'!E68</f>
        <v>Interventi e chirurgia vascolare dei vasi intra-addominali</v>
      </c>
      <c r="D22" s="413" t="str">
        <f>+'2.2'!L68</f>
        <v>HER1.1</v>
      </c>
      <c r="E22" s="757"/>
      <c r="F22" s="757"/>
      <c r="G22" s="757"/>
    </row>
    <row r="23" spans="1:7" s="277" customFormat="1" ht="27.75" customHeight="1" x14ac:dyDescent="0.25">
      <c r="A23" s="1383"/>
      <c r="B23" s="412" t="str">
        <f>+'2.2'!D69</f>
        <v>GEF3</v>
      </c>
      <c r="C23" s="412" t="str">
        <f>+'2.2'!E69</f>
        <v>Chirurgia vascolare della carotide</v>
      </c>
      <c r="D23" s="413" t="str">
        <f>+'2.2'!L69</f>
        <v>ANG3 + HER1.1</v>
      </c>
      <c r="E23" s="757"/>
      <c r="F23" s="757"/>
      <c r="G23" s="757"/>
    </row>
    <row r="24" spans="1:7" s="277" customFormat="1" ht="27.75" customHeight="1" x14ac:dyDescent="0.25">
      <c r="A24" s="1383"/>
      <c r="B24" s="412" t="str">
        <f>+'2.2'!D70</f>
        <v>ANG3</v>
      </c>
      <c r="C24" s="412" t="str">
        <f>+'2.2'!E70</f>
        <v>Interventi sulla carotide e sui vasi extracranici</v>
      </c>
      <c r="D24" s="413" t="str">
        <f>+'2.2'!L70</f>
        <v>HER1.1</v>
      </c>
      <c r="E24" s="757"/>
      <c r="F24" s="757"/>
      <c r="G24" s="757"/>
    </row>
    <row r="25" spans="1:7" s="277" customFormat="1" ht="15" customHeight="1" x14ac:dyDescent="0.25">
      <c r="A25" s="1383"/>
      <c r="B25" s="412" t="str">
        <f>+'2.2'!D81</f>
        <v>KAR1</v>
      </c>
      <c r="C25" s="412" t="str">
        <f>+'2.2'!E81</f>
        <v>Cardiologia e dispositivi</v>
      </c>
      <c r="D25" s="413" t="str">
        <f>+'2.2'!L81</f>
        <v>KAR3 + KAR3.1</v>
      </c>
      <c r="E25" s="757"/>
      <c r="F25" s="757"/>
      <c r="G25" s="757"/>
    </row>
    <row r="26" spans="1:7" s="277" customFormat="1" ht="15" customHeight="1" x14ac:dyDescent="0.25">
      <c r="A26" s="1383"/>
      <c r="B26" s="412" t="str">
        <f>+'2.2'!D82</f>
        <v>KAR2</v>
      </c>
      <c r="C26" s="412" t="str">
        <f>+'2.2'!E82</f>
        <v>Elettrofisiologia (ablazioni)</v>
      </c>
      <c r="D26" s="413" t="str">
        <f>+'2.2'!L82</f>
        <v>HER1.1</v>
      </c>
      <c r="E26" s="757"/>
      <c r="F26" s="757"/>
      <c r="G26" s="757"/>
    </row>
    <row r="27" spans="1:7" s="277" customFormat="1" ht="27.75" customHeight="1" x14ac:dyDescent="0.25">
      <c r="A27" s="1383"/>
      <c r="B27" s="412" t="str">
        <f>+'2.2'!D83</f>
        <v>KAR3</v>
      </c>
      <c r="C27" s="412" t="str">
        <f>+'2.2'!E83</f>
        <v>Cardiologia interventistica (interventi coronarici)</v>
      </c>
      <c r="D27" s="413" t="str">
        <f>+'2.2'!L83</f>
        <v>HER1.1</v>
      </c>
      <c r="E27" s="757"/>
      <c r="F27" s="757"/>
      <c r="G27" s="757"/>
    </row>
    <row r="28" spans="1:7" s="277" customFormat="1" ht="27.75" customHeight="1" x14ac:dyDescent="0.25">
      <c r="A28" s="1383"/>
      <c r="B28" s="412" t="str">
        <f>+'2.2'!D84</f>
        <v>KAR3.1</v>
      </c>
      <c r="C28" s="412" t="str">
        <f>+'2.2'!E84</f>
        <v>Cardiologia interventistica (interventi strutturali)</v>
      </c>
      <c r="D28" s="413" t="str">
        <f>+'2.2'!L84</f>
        <v>HER1.1</v>
      </c>
      <c r="E28" s="757"/>
      <c r="F28" s="757"/>
      <c r="G28" s="757"/>
    </row>
    <row r="29" spans="1:7" s="277" customFormat="1" ht="40.5" customHeight="1" x14ac:dyDescent="0.25">
      <c r="A29" s="1383"/>
      <c r="B29" s="412" t="str">
        <f>+'2.2'!D86</f>
        <v>NEP1</v>
      </c>
      <c r="C29" s="412" t="str">
        <f>+'2.2'!E86</f>
        <v>Nefrologia (insufficienza renale acuta e insufficienza renale cronica terminale)</v>
      </c>
      <c r="D29" s="413" t="str">
        <f>+'2.2'!L86</f>
        <v>VIS1 + GEF1 +  ANG1 + RAD1</v>
      </c>
      <c r="E29" s="757"/>
      <c r="F29" s="757"/>
      <c r="G29" s="757"/>
    </row>
    <row r="30" spans="1:7" s="277" customFormat="1" ht="15" customHeight="1" x14ac:dyDescent="0.25">
      <c r="A30" s="1383"/>
      <c r="B30" s="412" t="str">
        <f>+'2.2'!D92</f>
        <v>URO1.1.4</v>
      </c>
      <c r="C30" s="412" t="str">
        <f>+'2.2'!E92</f>
        <v>Surrenalectomia isolata</v>
      </c>
      <c r="D30" s="413" t="str">
        <f>+'2.2'!L92</f>
        <v>END1</v>
      </c>
      <c r="E30" s="757"/>
      <c r="F30" s="757"/>
      <c r="G30" s="757"/>
    </row>
    <row r="31" spans="1:7" s="277" customFormat="1" ht="15" customHeight="1" x14ac:dyDescent="0.25">
      <c r="A31" s="1383"/>
      <c r="B31" s="412" t="str">
        <f>+'2.2'!D96</f>
        <v>PNE1</v>
      </c>
      <c r="C31" s="412" t="str">
        <f>+'2.2'!E96</f>
        <v>Pneumologia</v>
      </c>
      <c r="D31" s="413" t="str">
        <f>+'2.2'!L96</f>
        <v>THO1.1</v>
      </c>
      <c r="E31" s="757"/>
      <c r="F31" s="757"/>
      <c r="G31" s="757"/>
    </row>
    <row r="32" spans="1:7" s="277" customFormat="1" ht="27.75" customHeight="1" x14ac:dyDescent="0.25">
      <c r="A32" s="1383"/>
      <c r="B32" s="412" t="str">
        <f>+'2.2'!D98</f>
        <v>PNE1.2</v>
      </c>
      <c r="C32" s="412" t="str">
        <f>+'2.2'!E98</f>
        <v>Valutazione prima o status dopo trapianto polmonare</v>
      </c>
      <c r="D32" s="413" t="str">
        <f>+'2.2'!L98</f>
        <v>TPL2</v>
      </c>
      <c r="E32" s="757"/>
      <c r="F32" s="757"/>
      <c r="G32" s="757"/>
    </row>
    <row r="33" spans="1:9" s="277" customFormat="1" ht="15" customHeight="1" x14ac:dyDescent="0.25">
      <c r="A33" s="1383"/>
      <c r="B33" s="412" t="str">
        <f>+'2.2'!D99</f>
        <v>PNE1.3</v>
      </c>
      <c r="C33" s="412" t="str">
        <f>+'2.2'!E99</f>
        <v>Fibrosi cistica (FC)</v>
      </c>
      <c r="D33" s="413" t="str">
        <f>+'2.2'!L99</f>
        <v>TPL2</v>
      </c>
      <c r="E33" s="757"/>
      <c r="F33" s="757"/>
      <c r="G33" s="757"/>
    </row>
    <row r="34" spans="1:9" s="277" customFormat="1" ht="27.75" customHeight="1" x14ac:dyDescent="0.25">
      <c r="A34" s="1383"/>
      <c r="B34" s="412" t="str">
        <f>'2.2'!D122</f>
        <v>BEW8</v>
      </c>
      <c r="C34" s="412" t="str">
        <f>'2.2'!E122</f>
        <v>Chirurgia della colonna vertebrale</v>
      </c>
      <c r="D34" s="413" t="str">
        <f>+'2.2'!L122</f>
        <v>RHE1 + NCH2</v>
      </c>
      <c r="E34" s="757"/>
      <c r="F34" s="757"/>
      <c r="G34" s="757"/>
    </row>
    <row r="35" spans="1:9" s="277" customFormat="1" ht="15" customHeight="1" x14ac:dyDescent="0.25">
      <c r="A35" s="1383"/>
      <c r="B35" s="412" t="str">
        <f>+'2.2'!D128</f>
        <v>RHE1</v>
      </c>
      <c r="C35" s="412" t="str">
        <f>+'2.2'!E128</f>
        <v>Reumatologia</v>
      </c>
      <c r="D35" s="413" t="str">
        <f>+'2.2'!L128</f>
        <v>BEW8 + NEU1</v>
      </c>
      <c r="E35" s="757"/>
      <c r="F35" s="757"/>
      <c r="G35" s="757"/>
    </row>
    <row r="36" spans="1:9" s="277" customFormat="1" ht="15" customHeight="1" x14ac:dyDescent="0.25">
      <c r="A36" s="1383"/>
      <c r="B36" s="412" t="str">
        <f>+'2.2'!D131</f>
        <v>GYNT</v>
      </c>
      <c r="C36" s="412" t="str">
        <f>+'2.2'!E131</f>
        <v>Tumori ginecologici</v>
      </c>
      <c r="D36" s="413" t="str">
        <f>+'2.2'!L131</f>
        <v>RAO1</v>
      </c>
      <c r="E36" s="757"/>
      <c r="F36" s="757"/>
      <c r="G36" s="757"/>
    </row>
    <row r="37" spans="1:9" s="277" customFormat="1" ht="27.75" customHeight="1" x14ac:dyDescent="0.25">
      <c r="A37" s="1383"/>
      <c r="B37" s="412" t="str">
        <f>+'2.2'!D134</f>
        <v>GEBH</v>
      </c>
      <c r="C37" s="412" t="str">
        <f>+'2.2'!E134</f>
        <v>Casa del parto (dalla 36 0/7 settimana di gestazione)</v>
      </c>
      <c r="D37" s="413" t="str">
        <f>+'2.2'!L134</f>
        <v>GEB1 + NEO1</v>
      </c>
      <c r="E37" s="757"/>
      <c r="F37" s="757"/>
      <c r="G37" s="757"/>
    </row>
    <row r="38" spans="1:9" s="277" customFormat="1" ht="53.25" customHeight="1" x14ac:dyDescent="0.25">
      <c r="A38" s="1383"/>
      <c r="B38" s="412" t="str">
        <f>+'2.2'!D136</f>
        <v>GEB1</v>
      </c>
      <c r="C38" s="412" t="str">
        <f>+'2.2'!E136</f>
        <v>Assistenza di base in ostetricia (dalla 35 0/7 settimana di gestazione e peso ≥2000g)</v>
      </c>
      <c r="D38" s="413" t="str">
        <f>+'2.2'!L136</f>
        <v>NEO1.1</v>
      </c>
      <c r="E38" s="757"/>
      <c r="F38" s="757"/>
      <c r="G38" s="757"/>
    </row>
    <row r="39" spans="1:9" s="277" customFormat="1" ht="40.5" customHeight="1" x14ac:dyDescent="0.25">
      <c r="A39" s="1383"/>
      <c r="B39" s="412" t="str">
        <f>+'2.2'!D137</f>
        <v>GEB1.1</v>
      </c>
      <c r="C39" s="412" t="str">
        <f>+'2.2'!E137</f>
        <v>Ostetricia (dalla 32 0/7 settimana di gestazione e peso ≥1250g)</v>
      </c>
      <c r="D39" s="413" t="str">
        <f>+'2.2'!L137</f>
        <v>GEB1.1.1</v>
      </c>
      <c r="E39" s="757"/>
      <c r="F39" s="757"/>
      <c r="G39" s="757"/>
    </row>
    <row r="40" spans="1:9" s="220" customFormat="1" ht="53.25" customHeight="1" x14ac:dyDescent="0.25">
      <c r="A40" s="1384"/>
      <c r="B40" s="412" t="str">
        <f>'2.2'!D139</f>
        <v>NEOG</v>
      </c>
      <c r="C40" s="412" t="str">
        <f>'2.2'!E139</f>
        <v>Assistenza di base a neonati in casa del parto (dalla 36 0/7 settimana di gestazione e peso ≥ 2000 g)</v>
      </c>
      <c r="D40" s="413" t="str">
        <f>'2.2'!L139</f>
        <v>GEB1 + NEO1</v>
      </c>
      <c r="E40" s="1335"/>
      <c r="F40" s="1335"/>
      <c r="G40" s="1335"/>
    </row>
    <row r="41" spans="1:9" s="277" customFormat="1" ht="40.5" customHeight="1" x14ac:dyDescent="0.25">
      <c r="A41" s="1383"/>
      <c r="B41" s="412" t="str">
        <f>'2.2'!D141</f>
        <v>NEO1.1</v>
      </c>
      <c r="C41" s="412" t="str">
        <f>'2.2'!E141</f>
        <v>Neonatologia (dalla 32 0/7 settimana di gestazione e peso ≥1250g)</v>
      </c>
      <c r="D41" s="413" t="str">
        <f>'2.2'!L141</f>
        <v>NEO1.1.1.1</v>
      </c>
      <c r="E41" s="757"/>
      <c r="F41" s="757"/>
      <c r="G41" s="757"/>
    </row>
    <row r="42" spans="1:9" s="277" customFormat="1" ht="40.5" customHeight="1" x14ac:dyDescent="0.25">
      <c r="A42" s="1383"/>
      <c r="B42" s="412" t="str">
        <f>'2.2'!D142</f>
        <v>NEO1.1.1</v>
      </c>
      <c r="C42" s="412" t="str">
        <f>'2.2'!E142</f>
        <v>Neonatologia specializzata (dalla 28 0/7 settimana di gestazione e peso ≥ 1000g)</v>
      </c>
      <c r="D42" s="413" t="str">
        <f>'2.2'!L142</f>
        <v>NEO1.1.1.1</v>
      </c>
      <c r="E42" s="757"/>
      <c r="F42" s="757"/>
      <c r="G42" s="757"/>
    </row>
    <row r="43" spans="1:9" s="277" customFormat="1" ht="15" customHeight="1" x14ac:dyDescent="0.25">
      <c r="A43" s="1383"/>
      <c r="B43" s="412" t="str">
        <f>+'2.2'!D144</f>
        <v>ONK1</v>
      </c>
      <c r="C43" s="412" t="str">
        <f>+'2.2'!E144</f>
        <v>Oncologia</v>
      </c>
      <c r="D43" s="413" t="str">
        <f>+'2.2'!L144</f>
        <v>RAO1 + NUK1</v>
      </c>
      <c r="E43" s="757"/>
      <c r="F43" s="757"/>
      <c r="G43" s="757"/>
    </row>
    <row r="44" spans="1:9" s="277" customFormat="1" ht="15" customHeight="1" thickBot="1" x14ac:dyDescent="0.3">
      <c r="A44" s="1383"/>
      <c r="B44" s="414" t="str">
        <f>+'2.2'!D146</f>
        <v>NUK1</v>
      </c>
      <c r="C44" s="414" t="str">
        <f>+'2.2'!E146</f>
        <v>Medicina nucleare</v>
      </c>
      <c r="D44" s="415" t="str">
        <f>+'2.2'!L146</f>
        <v>END1</v>
      </c>
      <c r="E44" s="757"/>
      <c r="F44" s="757"/>
      <c r="G44" s="757"/>
    </row>
    <row r="45" spans="1:9" s="277" customFormat="1" ht="15" customHeight="1" x14ac:dyDescent="0.25">
      <c r="B45" s="29"/>
      <c r="C45" s="29"/>
      <c r="D45" s="17"/>
      <c r="F45" s="757"/>
      <c r="G45" s="757"/>
      <c r="H45" s="757"/>
    </row>
    <row r="46" spans="1:9" s="268" customFormat="1" ht="30" customHeight="1" x14ac:dyDescent="0.25">
      <c r="B46" s="1529" t="s">
        <v>538</v>
      </c>
      <c r="C46" s="1631"/>
      <c r="D46" s="1631"/>
      <c r="E46" s="1631"/>
      <c r="F46" s="1631"/>
      <c r="G46" s="1631"/>
      <c r="H46" s="1631"/>
      <c r="I46" s="1631"/>
    </row>
    <row r="47" spans="1:9" s="268" customFormat="1" ht="30" customHeight="1" x14ac:dyDescent="0.25">
      <c r="B47" s="1529" t="s">
        <v>539</v>
      </c>
      <c r="C47" s="1631"/>
      <c r="D47" s="1631"/>
      <c r="E47" s="1631"/>
      <c r="F47" s="1631"/>
      <c r="G47" s="1631"/>
      <c r="H47" s="1631"/>
      <c r="I47" s="1631"/>
    </row>
    <row r="48" spans="1:9" s="268" customFormat="1" ht="45.45" customHeight="1" x14ac:dyDescent="0.25">
      <c r="B48" s="1529" t="s">
        <v>903</v>
      </c>
      <c r="C48" s="1529"/>
      <c r="D48" s="1529"/>
      <c r="E48" s="1529"/>
      <c r="F48" s="1529"/>
      <c r="G48" s="1529"/>
      <c r="H48" s="1529"/>
      <c r="I48" s="1529"/>
    </row>
    <row r="49" spans="2:9" s="277" customFormat="1" ht="13.5" customHeight="1" x14ac:dyDescent="0.25">
      <c r="B49" s="6"/>
      <c r="C49" s="6"/>
      <c r="D49" s="6"/>
      <c r="E49" s="6"/>
      <c r="F49" s="6"/>
      <c r="G49" s="6"/>
      <c r="H49" s="6"/>
    </row>
    <row r="50" spans="2:9" s="7" customFormat="1" ht="64.95" customHeight="1" x14ac:dyDescent="0.25">
      <c r="B50" s="1634" t="s">
        <v>809</v>
      </c>
      <c r="C50" s="1635"/>
      <c r="D50" s="1387" t="s">
        <v>546</v>
      </c>
      <c r="E50" s="1636" t="s">
        <v>1376</v>
      </c>
      <c r="F50" s="1635"/>
      <c r="G50" s="1637" t="s">
        <v>1375</v>
      </c>
      <c r="H50" s="1638"/>
      <c r="I50" s="1632" t="s">
        <v>544</v>
      </c>
    </row>
    <row r="51" spans="2:9" s="8" customFormat="1" ht="50.1" customHeight="1" thickBot="1" x14ac:dyDescent="0.3">
      <c r="B51" s="1388" t="s">
        <v>536</v>
      </c>
      <c r="C51" s="595" t="s">
        <v>541</v>
      </c>
      <c r="D51" s="595" t="s">
        <v>542</v>
      </c>
      <c r="E51" s="595" t="s">
        <v>543</v>
      </c>
      <c r="F51" s="595" t="s">
        <v>545</v>
      </c>
      <c r="G51" s="593" t="s">
        <v>543</v>
      </c>
      <c r="H51" s="594" t="s">
        <v>545</v>
      </c>
      <c r="I51" s="1633"/>
    </row>
    <row r="52" spans="2:9" s="8" customFormat="1" ht="30" customHeight="1" x14ac:dyDescent="0.25">
      <c r="B52" s="416" t="s">
        <v>49</v>
      </c>
      <c r="C52" s="417" t="s">
        <v>227</v>
      </c>
      <c r="D52" s="418"/>
      <c r="E52" s="419"/>
      <c r="F52" s="419"/>
      <c r="G52" s="419"/>
      <c r="H52" s="419"/>
      <c r="I52" s="1420"/>
    </row>
    <row r="53" spans="2:9" s="8" customFormat="1" ht="26.25" customHeight="1" x14ac:dyDescent="0.25">
      <c r="B53" s="1147"/>
      <c r="C53" s="428" t="s">
        <v>540</v>
      </c>
      <c r="D53" s="420" t="s">
        <v>1252</v>
      </c>
      <c r="E53" s="423"/>
      <c r="F53" s="423"/>
      <c r="G53" s="423"/>
      <c r="H53" s="423"/>
      <c r="I53" s="424"/>
    </row>
    <row r="54" spans="2:9" s="8" customFormat="1" ht="26.25" customHeight="1" x14ac:dyDescent="0.25">
      <c r="B54" s="521"/>
      <c r="C54" s="522"/>
      <c r="D54" s="523" t="s">
        <v>1253</v>
      </c>
      <c r="E54" s="423"/>
      <c r="F54" s="526"/>
      <c r="G54" s="423"/>
      <c r="H54" s="423"/>
      <c r="I54" s="527"/>
    </row>
    <row r="55" spans="2:9" s="8" customFormat="1" ht="17.25" customHeight="1" x14ac:dyDescent="0.25">
      <c r="B55" s="431" t="s">
        <v>146</v>
      </c>
      <c r="C55" s="432" t="s">
        <v>255</v>
      </c>
      <c r="D55" s="420" t="s">
        <v>1254</v>
      </c>
      <c r="E55" s="524"/>
      <c r="F55" s="525"/>
      <c r="G55" s="524"/>
      <c r="H55" s="524"/>
      <c r="I55" s="434"/>
    </row>
    <row r="56" spans="2:9" s="8" customFormat="1" ht="15" customHeight="1" x14ac:dyDescent="0.25">
      <c r="B56" s="528"/>
      <c r="C56" s="529" t="s">
        <v>540</v>
      </c>
      <c r="D56" s="523" t="s">
        <v>547</v>
      </c>
      <c r="E56" s="423"/>
      <c r="F56" s="526"/>
      <c r="G56" s="526"/>
      <c r="H56" s="423"/>
      <c r="I56" s="424"/>
    </row>
    <row r="57" spans="2:9" s="1366" customFormat="1" ht="17.25" customHeight="1" x14ac:dyDescent="0.25">
      <c r="B57" s="431" t="s">
        <v>136</v>
      </c>
      <c r="C57" s="432" t="s">
        <v>259</v>
      </c>
      <c r="D57" s="530" t="s">
        <v>1254</v>
      </c>
      <c r="E57" s="524"/>
      <c r="F57" s="525"/>
      <c r="G57" s="525"/>
      <c r="H57" s="524"/>
      <c r="I57" s="531"/>
    </row>
    <row r="58" spans="2:9" s="9" customFormat="1" ht="15" customHeight="1" x14ac:dyDescent="0.25">
      <c r="B58" s="421"/>
      <c r="C58" s="529" t="s">
        <v>540</v>
      </c>
      <c r="D58" s="420" t="s">
        <v>549</v>
      </c>
      <c r="E58" s="526"/>
      <c r="F58" s="423"/>
      <c r="G58" s="423"/>
      <c r="H58" s="425"/>
      <c r="I58" s="425"/>
    </row>
    <row r="59" spans="2:9" s="9" customFormat="1" ht="41.25" customHeight="1" x14ac:dyDescent="0.25">
      <c r="B59" s="1342" t="s">
        <v>12</v>
      </c>
      <c r="C59" s="532" t="s">
        <v>266</v>
      </c>
      <c r="D59" s="533" t="s">
        <v>1254</v>
      </c>
      <c r="E59" s="525"/>
      <c r="F59" s="524"/>
      <c r="G59" s="524"/>
      <c r="H59" s="524"/>
      <c r="I59" s="534"/>
    </row>
    <row r="60" spans="2:9" s="9" customFormat="1" ht="15" customHeight="1" x14ac:dyDescent="0.25">
      <c r="B60" s="528"/>
      <c r="C60" s="529" t="s">
        <v>540</v>
      </c>
      <c r="D60" s="523" t="s">
        <v>550</v>
      </c>
      <c r="E60" s="536"/>
      <c r="F60" s="536"/>
      <c r="G60" s="426"/>
      <c r="H60" s="427"/>
      <c r="I60" s="427"/>
    </row>
    <row r="61" spans="2:9" s="1366" customFormat="1" ht="30" customHeight="1" x14ac:dyDescent="0.25">
      <c r="B61" s="431" t="s">
        <v>33</v>
      </c>
      <c r="C61" s="432" t="s">
        <v>268</v>
      </c>
      <c r="D61" s="535" t="s">
        <v>1254</v>
      </c>
      <c r="E61" s="525"/>
      <c r="F61" s="525"/>
      <c r="G61" s="524"/>
      <c r="H61" s="524"/>
      <c r="I61" s="537"/>
    </row>
    <row r="62" spans="2:9" s="9" customFormat="1" ht="26.25" customHeight="1" x14ac:dyDescent="0.25">
      <c r="B62" s="421"/>
      <c r="C62" s="522" t="s">
        <v>540</v>
      </c>
      <c r="D62" s="523" t="s">
        <v>1251</v>
      </c>
      <c r="E62" s="429"/>
      <c r="F62" s="538"/>
      <c r="G62" s="429"/>
      <c r="H62" s="424"/>
      <c r="I62" s="424"/>
    </row>
    <row r="63" spans="2:9" s="1366" customFormat="1" ht="45.45" customHeight="1" x14ac:dyDescent="0.25">
      <c r="B63" s="1342" t="s">
        <v>171</v>
      </c>
      <c r="C63" s="432" t="s">
        <v>1442</v>
      </c>
      <c r="D63" s="535" t="s">
        <v>1254</v>
      </c>
      <c r="E63" s="524"/>
      <c r="F63" s="525"/>
      <c r="G63" s="524"/>
      <c r="H63" s="524"/>
      <c r="I63" s="537"/>
    </row>
    <row r="64" spans="2:9" s="9" customFormat="1" ht="26.25" customHeight="1" x14ac:dyDescent="0.25">
      <c r="B64" s="528"/>
      <c r="C64" s="522" t="s">
        <v>540</v>
      </c>
      <c r="D64" s="523" t="s">
        <v>1251</v>
      </c>
      <c r="E64" s="538"/>
      <c r="F64" s="538"/>
      <c r="G64" s="538"/>
      <c r="H64" s="527"/>
      <c r="I64" s="527"/>
    </row>
    <row r="65" spans="2:9" s="1366" customFormat="1" ht="17.25" customHeight="1" x14ac:dyDescent="0.25">
      <c r="B65" s="431" t="s">
        <v>1</v>
      </c>
      <c r="C65" s="432" t="s">
        <v>276</v>
      </c>
      <c r="D65" s="530" t="s">
        <v>1254</v>
      </c>
      <c r="E65" s="525"/>
      <c r="F65" s="525"/>
      <c r="G65" s="525"/>
      <c r="H65" s="525"/>
      <c r="I65" s="539"/>
    </row>
    <row r="66" spans="2:9" s="9" customFormat="1" ht="26.25" customHeight="1" x14ac:dyDescent="0.25">
      <c r="B66" s="421"/>
      <c r="C66" s="422" t="s">
        <v>540</v>
      </c>
      <c r="D66" s="420" t="s">
        <v>551</v>
      </c>
      <c r="E66" s="429"/>
      <c r="F66" s="429"/>
      <c r="G66" s="429"/>
      <c r="H66" s="424"/>
      <c r="I66" s="424"/>
    </row>
    <row r="67" spans="2:9" s="9" customFormat="1" ht="15" customHeight="1" x14ac:dyDescent="0.25">
      <c r="B67" s="421"/>
      <c r="C67" s="422"/>
      <c r="D67" s="420" t="s">
        <v>552</v>
      </c>
      <c r="E67" s="429"/>
      <c r="F67" s="429"/>
      <c r="G67" s="429"/>
      <c r="H67" s="424"/>
      <c r="I67" s="424"/>
    </row>
    <row r="68" spans="2:9" s="9" customFormat="1" ht="15" customHeight="1" x14ac:dyDescent="0.25">
      <c r="B68" s="421"/>
      <c r="C68" s="422"/>
      <c r="D68" s="420" t="s">
        <v>553</v>
      </c>
      <c r="E68" s="429"/>
      <c r="F68" s="429"/>
      <c r="G68" s="429"/>
      <c r="H68" s="424"/>
      <c r="I68" s="424"/>
    </row>
    <row r="69" spans="2:9" s="9" customFormat="1" ht="15" customHeight="1" x14ac:dyDescent="0.25">
      <c r="B69" s="528"/>
      <c r="C69" s="529"/>
      <c r="D69" s="523" t="s">
        <v>554</v>
      </c>
      <c r="E69" s="538"/>
      <c r="F69" s="538"/>
      <c r="G69" s="538"/>
      <c r="H69" s="527"/>
      <c r="I69" s="527"/>
    </row>
    <row r="70" spans="2:9" s="1366" customFormat="1" ht="17.25" customHeight="1" x14ac:dyDescent="0.25">
      <c r="B70" s="431" t="s">
        <v>67</v>
      </c>
      <c r="C70" s="432" t="s">
        <v>281</v>
      </c>
      <c r="D70" s="530" t="s">
        <v>1254</v>
      </c>
      <c r="E70" s="525"/>
      <c r="F70" s="525"/>
      <c r="G70" s="525"/>
      <c r="H70" s="525"/>
      <c r="I70" s="434"/>
    </row>
    <row r="71" spans="2:9" s="1366" customFormat="1" ht="15" customHeight="1" x14ac:dyDescent="0.25">
      <c r="B71" s="431"/>
      <c r="C71" s="422" t="s">
        <v>540</v>
      </c>
      <c r="D71" s="420" t="s">
        <v>555</v>
      </c>
      <c r="E71" s="423"/>
      <c r="F71" s="423"/>
      <c r="G71" s="423"/>
      <c r="H71" s="425"/>
      <c r="I71" s="425"/>
    </row>
    <row r="72" spans="2:9" s="9" customFormat="1" ht="30.6" x14ac:dyDescent="0.25">
      <c r="B72" s="528"/>
      <c r="C72" s="529"/>
      <c r="D72" s="523" t="s">
        <v>556</v>
      </c>
      <c r="E72" s="526"/>
      <c r="F72" s="526"/>
      <c r="G72" s="526"/>
      <c r="H72" s="540"/>
      <c r="I72" s="540"/>
    </row>
    <row r="73" spans="2:9" s="1366" customFormat="1" ht="30" customHeight="1" x14ac:dyDescent="0.25">
      <c r="B73" s="431" t="s">
        <v>89</v>
      </c>
      <c r="C73" s="432" t="s">
        <v>294</v>
      </c>
      <c r="D73" s="433" t="s">
        <v>1254</v>
      </c>
      <c r="E73" s="525"/>
      <c r="F73" s="525"/>
      <c r="G73" s="525"/>
      <c r="H73" s="525"/>
      <c r="I73" s="537"/>
    </row>
    <row r="74" spans="2:9" s="9" customFormat="1" ht="26.25" customHeight="1" x14ac:dyDescent="0.25">
      <c r="B74" s="421"/>
      <c r="C74" s="422" t="s">
        <v>540</v>
      </c>
      <c r="D74" s="1312" t="s">
        <v>1255</v>
      </c>
      <c r="E74" s="429"/>
      <c r="F74" s="429"/>
      <c r="G74" s="429"/>
      <c r="H74" s="424"/>
      <c r="I74" s="424"/>
    </row>
    <row r="75" spans="2:9" s="9" customFormat="1" ht="26.25" customHeight="1" x14ac:dyDescent="0.25">
      <c r="B75" s="528"/>
      <c r="C75" s="541"/>
      <c r="D75" s="523" t="s">
        <v>1256</v>
      </c>
      <c r="E75" s="538"/>
      <c r="F75" s="538"/>
      <c r="G75" s="538"/>
      <c r="H75" s="527"/>
      <c r="I75" s="527"/>
    </row>
    <row r="76" spans="2:9" s="1366" customFormat="1" ht="30" customHeight="1" x14ac:dyDescent="0.25">
      <c r="B76" s="431" t="s">
        <v>139</v>
      </c>
      <c r="C76" s="432" t="s">
        <v>295</v>
      </c>
      <c r="D76" s="433" t="s">
        <v>1254</v>
      </c>
      <c r="E76" s="525"/>
      <c r="F76" s="525"/>
      <c r="G76" s="525"/>
      <c r="H76" s="525"/>
      <c r="I76" s="539"/>
    </row>
    <row r="77" spans="2:9" s="9" customFormat="1" ht="37.5" customHeight="1" x14ac:dyDescent="0.25">
      <c r="B77" s="528"/>
      <c r="C77" s="529" t="s">
        <v>540</v>
      </c>
      <c r="D77" s="523" t="s">
        <v>556</v>
      </c>
      <c r="E77" s="538"/>
      <c r="F77" s="538"/>
      <c r="G77" s="538"/>
      <c r="H77" s="527"/>
      <c r="I77" s="527"/>
    </row>
    <row r="78" spans="2:9" s="9" customFormat="1" ht="30" customHeight="1" x14ac:dyDescent="0.25">
      <c r="B78" s="431" t="s">
        <v>101</v>
      </c>
      <c r="C78" s="432" t="s">
        <v>298</v>
      </c>
      <c r="D78" s="420" t="s">
        <v>1254</v>
      </c>
      <c r="E78" s="525"/>
      <c r="F78" s="525"/>
      <c r="G78" s="525"/>
      <c r="H78" s="525"/>
      <c r="I78" s="539"/>
    </row>
    <row r="79" spans="2:9" s="9" customFormat="1" ht="15" customHeight="1" x14ac:dyDescent="0.25">
      <c r="B79" s="528"/>
      <c r="C79" s="529" t="s">
        <v>540</v>
      </c>
      <c r="D79" s="523" t="s">
        <v>558</v>
      </c>
      <c r="E79" s="538"/>
      <c r="F79" s="538"/>
      <c r="G79" s="538"/>
      <c r="H79" s="527"/>
      <c r="I79" s="527"/>
    </row>
    <row r="80" spans="2:9" s="1366" customFormat="1" ht="30" customHeight="1" x14ac:dyDescent="0.25">
      <c r="B80" s="431" t="s">
        <v>102</v>
      </c>
      <c r="C80" s="432" t="s">
        <v>299</v>
      </c>
      <c r="D80" s="433" t="s">
        <v>1254</v>
      </c>
      <c r="E80" s="525"/>
      <c r="F80" s="525"/>
      <c r="G80" s="525"/>
      <c r="H80" s="525"/>
      <c r="I80" s="539"/>
    </row>
    <row r="81" spans="2:9" s="9" customFormat="1" ht="37.5" customHeight="1" x14ac:dyDescent="0.25">
      <c r="B81" s="528"/>
      <c r="C81" s="529" t="s">
        <v>540</v>
      </c>
      <c r="D81" s="523" t="s">
        <v>556</v>
      </c>
      <c r="E81" s="538"/>
      <c r="F81" s="538"/>
      <c r="G81" s="538"/>
      <c r="H81" s="527"/>
      <c r="I81" s="538"/>
    </row>
    <row r="82" spans="2:9" s="1366" customFormat="1" ht="56.55" customHeight="1" x14ac:dyDescent="0.25">
      <c r="B82" s="431" t="s">
        <v>98</v>
      </c>
      <c r="C82" s="432" t="s">
        <v>302</v>
      </c>
      <c r="D82" s="433" t="s">
        <v>1254</v>
      </c>
      <c r="E82" s="525"/>
      <c r="F82" s="525"/>
      <c r="G82" s="525"/>
      <c r="H82" s="525"/>
      <c r="I82" s="531"/>
    </row>
    <row r="83" spans="2:9" s="9" customFormat="1" ht="37.5" customHeight="1" x14ac:dyDescent="0.25">
      <c r="B83" s="421"/>
      <c r="C83" s="422" t="s">
        <v>540</v>
      </c>
      <c r="D83" s="420" t="s">
        <v>1259</v>
      </c>
      <c r="E83" s="423"/>
      <c r="F83" s="423"/>
      <c r="G83" s="423"/>
      <c r="H83" s="425"/>
      <c r="I83" s="425"/>
    </row>
    <row r="84" spans="2:9" s="9" customFormat="1" ht="26.25" customHeight="1" x14ac:dyDescent="0.25">
      <c r="B84" s="421"/>
      <c r="C84" s="422"/>
      <c r="D84" s="420" t="s">
        <v>1257</v>
      </c>
      <c r="E84" s="423"/>
      <c r="F84" s="423"/>
      <c r="G84" s="423"/>
      <c r="H84" s="425"/>
      <c r="I84" s="425"/>
    </row>
    <row r="85" spans="2:9" s="9" customFormat="1" ht="26.25" customHeight="1" x14ac:dyDescent="0.25">
      <c r="B85" s="421"/>
      <c r="C85" s="422"/>
      <c r="D85" s="420" t="s">
        <v>559</v>
      </c>
      <c r="E85" s="423"/>
      <c r="F85" s="423"/>
      <c r="G85" s="423"/>
      <c r="H85" s="425"/>
      <c r="I85" s="425"/>
    </row>
    <row r="86" spans="2:9" s="9" customFormat="1" ht="15" customHeight="1" x14ac:dyDescent="0.25">
      <c r="B86" s="421"/>
      <c r="C86" s="422"/>
      <c r="D86" s="420" t="s">
        <v>1258</v>
      </c>
      <c r="E86" s="423"/>
      <c r="F86" s="423"/>
      <c r="G86" s="423"/>
      <c r="H86" s="425"/>
      <c r="I86" s="425"/>
    </row>
    <row r="87" spans="2:9" s="9" customFormat="1" ht="26.25" customHeight="1" x14ac:dyDescent="0.25">
      <c r="B87" s="421"/>
      <c r="C87" s="422"/>
      <c r="D87" s="420" t="s">
        <v>605</v>
      </c>
      <c r="E87" s="423"/>
      <c r="F87" s="423"/>
      <c r="G87" s="423"/>
      <c r="H87" s="425"/>
      <c r="I87" s="425"/>
    </row>
    <row r="88" spans="2:9" s="9" customFormat="1" ht="26.25" customHeight="1" x14ac:dyDescent="0.25">
      <c r="B88" s="528"/>
      <c r="C88" s="529"/>
      <c r="D88" s="522" t="s">
        <v>606</v>
      </c>
      <c r="E88" s="526"/>
      <c r="F88" s="526"/>
      <c r="G88" s="526"/>
      <c r="H88" s="540"/>
      <c r="I88" s="540"/>
    </row>
    <row r="89" spans="2:9" s="1366" customFormat="1" ht="30" customHeight="1" x14ac:dyDescent="0.25">
      <c r="B89" s="431" t="s">
        <v>602</v>
      </c>
      <c r="C89" s="432" t="s">
        <v>306</v>
      </c>
      <c r="D89" s="433" t="s">
        <v>1254</v>
      </c>
      <c r="E89" s="525"/>
      <c r="F89" s="525"/>
      <c r="G89" s="525"/>
      <c r="H89" s="525"/>
      <c r="I89" s="434"/>
    </row>
    <row r="90" spans="2:9" s="9" customFormat="1" ht="26.25" customHeight="1" x14ac:dyDescent="0.25">
      <c r="B90" s="528"/>
      <c r="C90" s="529" t="s">
        <v>540</v>
      </c>
      <c r="D90" s="523" t="s">
        <v>1260</v>
      </c>
      <c r="E90" s="526"/>
      <c r="F90" s="526"/>
      <c r="G90" s="526"/>
      <c r="H90" s="540"/>
      <c r="I90" s="540"/>
    </row>
    <row r="91" spans="2:9" s="1366" customFormat="1" ht="30" customHeight="1" x14ac:dyDescent="0.25">
      <c r="B91" s="431" t="s">
        <v>603</v>
      </c>
      <c r="C91" s="432" t="s">
        <v>604</v>
      </c>
      <c r="D91" s="433" t="s">
        <v>1254</v>
      </c>
      <c r="E91" s="525"/>
      <c r="F91" s="525"/>
      <c r="G91" s="525"/>
      <c r="H91" s="525"/>
      <c r="I91" s="539"/>
    </row>
    <row r="92" spans="2:9" s="9" customFormat="1" ht="10.199999999999999" x14ac:dyDescent="0.25">
      <c r="B92" s="430"/>
      <c r="C92" s="529" t="s">
        <v>540</v>
      </c>
      <c r="D92" s="523" t="s">
        <v>1260</v>
      </c>
      <c r="E92" s="538"/>
      <c r="F92" s="538"/>
      <c r="G92" s="538"/>
      <c r="H92" s="527"/>
      <c r="I92" s="527"/>
    </row>
    <row r="93" spans="2:9" s="1366" customFormat="1" ht="66" x14ac:dyDescent="0.25">
      <c r="B93" s="1342" t="s">
        <v>6</v>
      </c>
      <c r="C93" s="542" t="s">
        <v>327</v>
      </c>
      <c r="D93" s="543" t="s">
        <v>1254</v>
      </c>
      <c r="E93" s="524"/>
      <c r="F93" s="524"/>
      <c r="G93" s="524"/>
      <c r="H93" s="524"/>
      <c r="I93" s="531"/>
    </row>
    <row r="94" spans="2:9" s="9" customFormat="1" ht="15" customHeight="1" x14ac:dyDescent="0.25">
      <c r="B94" s="528"/>
      <c r="C94" s="529" t="s">
        <v>540</v>
      </c>
      <c r="D94" s="523" t="s">
        <v>560</v>
      </c>
      <c r="E94" s="526"/>
      <c r="F94" s="526"/>
      <c r="G94" s="526"/>
      <c r="H94" s="540"/>
      <c r="I94" s="540"/>
    </row>
    <row r="95" spans="2:9" s="1366" customFormat="1" ht="30" customHeight="1" x14ac:dyDescent="0.25">
      <c r="B95" s="431" t="s">
        <v>152</v>
      </c>
      <c r="C95" s="432" t="s">
        <v>331</v>
      </c>
      <c r="D95" s="544" t="s">
        <v>1254</v>
      </c>
      <c r="E95" s="525"/>
      <c r="F95" s="525"/>
      <c r="G95" s="525"/>
      <c r="H95" s="525"/>
      <c r="I95" s="539"/>
    </row>
    <row r="96" spans="2:9" s="9" customFormat="1" ht="26.25" customHeight="1" x14ac:dyDescent="0.25">
      <c r="B96" s="421"/>
      <c r="C96" s="428" t="s">
        <v>540</v>
      </c>
      <c r="D96" s="420" t="s">
        <v>1261</v>
      </c>
      <c r="E96" s="429"/>
      <c r="F96" s="429"/>
      <c r="G96" s="429"/>
      <c r="H96" s="424"/>
      <c r="I96" s="424"/>
    </row>
    <row r="97" spans="2:9" s="9" customFormat="1" ht="15" customHeight="1" x14ac:dyDescent="0.25">
      <c r="B97" s="528"/>
      <c r="C97" s="522"/>
      <c r="D97" s="523" t="s">
        <v>1262</v>
      </c>
      <c r="E97" s="538"/>
      <c r="F97" s="538"/>
      <c r="G97" s="538"/>
      <c r="H97" s="527"/>
      <c r="I97" s="527"/>
    </row>
    <row r="98" spans="2:9" s="1366" customFormat="1" ht="27.75" customHeight="1" x14ac:dyDescent="0.25">
      <c r="B98" s="431" t="s">
        <v>62</v>
      </c>
      <c r="C98" s="432" t="s">
        <v>351</v>
      </c>
      <c r="D98" s="544" t="s">
        <v>1254</v>
      </c>
      <c r="E98" s="525"/>
      <c r="F98" s="525"/>
      <c r="G98" s="525"/>
      <c r="H98" s="525"/>
      <c r="I98" s="545"/>
    </row>
    <row r="99" spans="2:9" s="9" customFormat="1" ht="15" customHeight="1" x14ac:dyDescent="0.25">
      <c r="B99" s="421"/>
      <c r="C99" s="428" t="s">
        <v>540</v>
      </c>
      <c r="D99" s="420" t="s">
        <v>561</v>
      </c>
      <c r="E99" s="426"/>
      <c r="F99" s="426"/>
      <c r="G99" s="426"/>
      <c r="H99" s="427"/>
      <c r="I99" s="427"/>
    </row>
    <row r="100" spans="2:9" s="9" customFormat="1" ht="15" customHeight="1" x14ac:dyDescent="0.25">
      <c r="B100" s="528"/>
      <c r="C100" s="522"/>
      <c r="D100" s="523" t="s">
        <v>549</v>
      </c>
      <c r="E100" s="536"/>
      <c r="F100" s="536"/>
      <c r="G100" s="536"/>
      <c r="H100" s="546"/>
      <c r="I100" s="546"/>
    </row>
    <row r="101" spans="2:9" s="9" customFormat="1" x14ac:dyDescent="0.25">
      <c r="B101" s="1342" t="s">
        <v>46</v>
      </c>
      <c r="C101" s="542" t="s">
        <v>357</v>
      </c>
      <c r="D101" s="533" t="s">
        <v>1254</v>
      </c>
      <c r="E101" s="524"/>
      <c r="F101" s="524"/>
      <c r="G101" s="524"/>
      <c r="H101" s="524"/>
      <c r="I101" s="537"/>
    </row>
    <row r="102" spans="2:9" s="9" customFormat="1" ht="15" customHeight="1" x14ac:dyDescent="0.25">
      <c r="B102" s="528"/>
      <c r="C102" s="522" t="s">
        <v>540</v>
      </c>
      <c r="D102" s="523" t="s">
        <v>547</v>
      </c>
      <c r="E102" s="536"/>
      <c r="F102" s="536"/>
      <c r="G102" s="536"/>
      <c r="H102" s="546"/>
      <c r="I102" s="546"/>
    </row>
    <row r="103" spans="2:9" s="1366" customFormat="1" ht="55.2" customHeight="1" x14ac:dyDescent="0.25">
      <c r="B103" s="431" t="s">
        <v>132</v>
      </c>
      <c r="C103" s="432" t="s">
        <v>369</v>
      </c>
      <c r="D103" s="433" t="s">
        <v>1254</v>
      </c>
      <c r="E103" s="525"/>
      <c r="F103" s="525"/>
      <c r="G103" s="525"/>
      <c r="H103" s="525"/>
      <c r="I103" s="434"/>
    </row>
    <row r="104" spans="2:9" s="9" customFormat="1" ht="26.25" customHeight="1" x14ac:dyDescent="0.25">
      <c r="B104" s="435"/>
      <c r="C104" s="428" t="s">
        <v>540</v>
      </c>
      <c r="D104" s="420" t="s">
        <v>1263</v>
      </c>
      <c r="E104" s="429"/>
      <c r="F104" s="429"/>
      <c r="G104" s="429"/>
      <c r="H104" s="424"/>
      <c r="I104" s="424"/>
    </row>
    <row r="105" spans="2:9" s="45" customFormat="1" ht="37.5" customHeight="1" x14ac:dyDescent="0.25">
      <c r="B105" s="547"/>
      <c r="C105" s="548"/>
      <c r="D105" s="549" t="s">
        <v>1264</v>
      </c>
      <c r="E105" s="550"/>
      <c r="F105" s="550"/>
      <c r="G105" s="550"/>
      <c r="H105" s="550"/>
      <c r="I105" s="550"/>
    </row>
    <row r="106" spans="2:9" s="9" customFormat="1" ht="15" customHeight="1" x14ac:dyDescent="0.25">
      <c r="B106" s="431" t="s">
        <v>84</v>
      </c>
      <c r="C106" s="432" t="s">
        <v>367</v>
      </c>
      <c r="D106" s="420" t="s">
        <v>1254</v>
      </c>
      <c r="E106" s="525"/>
      <c r="F106" s="525"/>
      <c r="G106" s="525"/>
      <c r="H106" s="525"/>
      <c r="I106" s="539"/>
    </row>
    <row r="107" spans="2:9" s="9" customFormat="1" ht="26.25" customHeight="1" x14ac:dyDescent="0.25">
      <c r="B107" s="528"/>
      <c r="C107" s="529" t="s">
        <v>540</v>
      </c>
      <c r="D107" s="523" t="s">
        <v>562</v>
      </c>
      <c r="E107" s="538"/>
      <c r="F107" s="538"/>
      <c r="G107" s="538"/>
      <c r="H107" s="527"/>
      <c r="I107" s="527"/>
    </row>
    <row r="108" spans="2:9" s="1366" customFormat="1" ht="54" customHeight="1" x14ac:dyDescent="0.25">
      <c r="B108" s="1342" t="s">
        <v>133</v>
      </c>
      <c r="C108" s="432" t="s">
        <v>368</v>
      </c>
      <c r="D108" s="433" t="s">
        <v>1254</v>
      </c>
      <c r="E108" s="525"/>
      <c r="F108" s="525"/>
      <c r="G108" s="525"/>
      <c r="H108" s="525"/>
      <c r="I108" s="539"/>
    </row>
    <row r="109" spans="2:9" s="9" customFormat="1" ht="26.25" customHeight="1" x14ac:dyDescent="0.25">
      <c r="B109" s="435"/>
      <c r="C109" s="428" t="s">
        <v>540</v>
      </c>
      <c r="D109" s="420" t="s">
        <v>1263</v>
      </c>
      <c r="E109" s="429"/>
      <c r="F109" s="429"/>
      <c r="G109" s="429"/>
      <c r="H109" s="424"/>
      <c r="I109" s="424"/>
    </row>
    <row r="110" spans="2:9" s="9" customFormat="1" ht="30.6" x14ac:dyDescent="0.25">
      <c r="B110" s="551"/>
      <c r="C110" s="552"/>
      <c r="D110" s="523" t="s">
        <v>1264</v>
      </c>
      <c r="E110" s="538"/>
      <c r="F110" s="538"/>
      <c r="G110" s="538"/>
      <c r="H110" s="527"/>
      <c r="I110" s="527"/>
    </row>
    <row r="111" spans="2:9" s="9" customFormat="1" ht="45.45" customHeight="1" x14ac:dyDescent="0.25">
      <c r="B111" s="431" t="s">
        <v>85</v>
      </c>
      <c r="C111" s="432" t="s">
        <v>372</v>
      </c>
      <c r="D111" s="420" t="s">
        <v>1254</v>
      </c>
      <c r="E111" s="525"/>
      <c r="F111" s="525"/>
      <c r="G111" s="525"/>
      <c r="H111" s="525"/>
      <c r="I111" s="539"/>
    </row>
    <row r="112" spans="2:9" s="9" customFormat="1" ht="37.5" customHeight="1" x14ac:dyDescent="0.25">
      <c r="B112" s="528"/>
      <c r="C112" s="529" t="s">
        <v>540</v>
      </c>
      <c r="D112" s="523" t="s">
        <v>1265</v>
      </c>
      <c r="E112" s="538"/>
      <c r="F112" s="538"/>
      <c r="G112" s="538"/>
      <c r="H112" s="527"/>
      <c r="I112" s="527"/>
    </row>
    <row r="113" spans="2:9" s="9" customFormat="1" ht="60" customHeight="1" x14ac:dyDescent="0.25">
      <c r="B113" s="431" t="s">
        <v>158</v>
      </c>
      <c r="C113" s="432" t="s">
        <v>375</v>
      </c>
      <c r="D113" s="420" t="s">
        <v>1254</v>
      </c>
      <c r="E113" s="525"/>
      <c r="F113" s="525"/>
      <c r="G113" s="525"/>
      <c r="H113" s="525"/>
      <c r="I113" s="539"/>
    </row>
    <row r="114" spans="2:9" s="9" customFormat="1" ht="26.25" customHeight="1" x14ac:dyDescent="0.25">
      <c r="B114" s="431"/>
      <c r="C114" s="422" t="s">
        <v>540</v>
      </c>
      <c r="D114" s="420" t="s">
        <v>563</v>
      </c>
      <c r="E114" s="436"/>
      <c r="F114" s="436"/>
      <c r="G114" s="436"/>
      <c r="H114" s="436"/>
      <c r="I114" s="436"/>
    </row>
    <row r="115" spans="2:9" s="9" customFormat="1" ht="37.5" customHeight="1" x14ac:dyDescent="0.25">
      <c r="B115" s="528"/>
      <c r="C115" s="522"/>
      <c r="D115" s="522" t="s">
        <v>564</v>
      </c>
      <c r="E115" s="538"/>
      <c r="F115" s="538"/>
      <c r="G115" s="538"/>
      <c r="H115" s="527"/>
      <c r="I115" s="527"/>
    </row>
    <row r="116" spans="2:9" s="1366" customFormat="1" ht="15" customHeight="1" x14ac:dyDescent="0.25">
      <c r="B116" s="431" t="s">
        <v>29</v>
      </c>
      <c r="C116" s="432" t="s">
        <v>380</v>
      </c>
      <c r="D116" s="433" t="s">
        <v>1254</v>
      </c>
      <c r="E116" s="525"/>
      <c r="F116" s="525"/>
      <c r="G116" s="525"/>
      <c r="H116" s="525"/>
      <c r="I116" s="434"/>
    </row>
    <row r="117" spans="2:9" s="1366" customFormat="1" ht="37.5" customHeight="1" x14ac:dyDescent="0.25">
      <c r="B117" s="431"/>
      <c r="C117" s="422" t="s">
        <v>540</v>
      </c>
      <c r="D117" s="420" t="s">
        <v>566</v>
      </c>
      <c r="E117" s="423"/>
      <c r="F117" s="423"/>
      <c r="G117" s="423"/>
      <c r="H117" s="425"/>
      <c r="I117" s="436"/>
    </row>
    <row r="118" spans="2:9" s="1366" customFormat="1" ht="15" customHeight="1" x14ac:dyDescent="0.25">
      <c r="B118" s="431"/>
      <c r="C118" s="422"/>
      <c r="D118" s="420" t="s">
        <v>557</v>
      </c>
      <c r="E118" s="423"/>
      <c r="F118" s="423"/>
      <c r="G118" s="423"/>
      <c r="H118" s="425"/>
      <c r="I118" s="436"/>
    </row>
    <row r="119" spans="2:9" s="9" customFormat="1" ht="15" customHeight="1" x14ac:dyDescent="0.25">
      <c r="B119" s="528"/>
      <c r="C119" s="529"/>
      <c r="D119" s="523" t="s">
        <v>565</v>
      </c>
      <c r="E119" s="526"/>
      <c r="F119" s="526"/>
      <c r="G119" s="526"/>
      <c r="H119" s="540"/>
      <c r="I119" s="527"/>
    </row>
    <row r="120" spans="2:9" s="1366" customFormat="1" ht="15" customHeight="1" x14ac:dyDescent="0.25">
      <c r="B120" s="431" t="s">
        <v>109</v>
      </c>
      <c r="C120" s="432" t="s">
        <v>382</v>
      </c>
      <c r="D120" s="433" t="s">
        <v>1254</v>
      </c>
      <c r="E120" s="525"/>
      <c r="F120" s="525"/>
      <c r="G120" s="525"/>
      <c r="H120" s="525"/>
      <c r="I120" s="545"/>
    </row>
    <row r="121" spans="2:9" s="9" customFormat="1" ht="26.25" customHeight="1" x14ac:dyDescent="0.25">
      <c r="B121" s="421"/>
      <c r="C121" s="422" t="s">
        <v>540</v>
      </c>
      <c r="D121" s="420" t="s">
        <v>551</v>
      </c>
      <c r="E121" s="423"/>
      <c r="F121" s="423"/>
      <c r="G121" s="423"/>
      <c r="H121" s="425"/>
      <c r="I121" s="425"/>
    </row>
    <row r="122" spans="2:9" s="9" customFormat="1" ht="15" customHeight="1" thickBot="1" x14ac:dyDescent="0.3">
      <c r="B122" s="437"/>
      <c r="C122" s="438"/>
      <c r="D122" s="439" t="s">
        <v>565</v>
      </c>
      <c r="E122" s="440"/>
      <c r="F122" s="440"/>
      <c r="G122" s="440"/>
      <c r="H122" s="441"/>
      <c r="I122" s="441"/>
    </row>
    <row r="123" spans="2:9" s="9" customFormat="1" ht="15" customHeight="1" x14ac:dyDescent="0.25">
      <c r="B123" s="22"/>
      <c r="C123" s="23"/>
      <c r="D123" s="24"/>
      <c r="E123" s="25"/>
      <c r="F123" s="25"/>
      <c r="G123" s="25"/>
      <c r="H123" s="26"/>
      <c r="I123" s="26"/>
    </row>
    <row r="124" spans="2:9" s="9" customFormat="1" ht="10.199999999999999" x14ac:dyDescent="0.25">
      <c r="B124" s="22"/>
      <c r="C124" s="23"/>
      <c r="D124" s="24"/>
      <c r="E124" s="25"/>
      <c r="F124" s="25"/>
      <c r="G124" s="25"/>
      <c r="H124" s="26"/>
      <c r="I124" s="26"/>
    </row>
    <row r="125" spans="2:9" s="9" customFormat="1" x14ac:dyDescent="0.25">
      <c r="B125" s="220" t="s">
        <v>863</v>
      </c>
      <c r="D125" s="24"/>
      <c r="E125" s="30"/>
      <c r="F125" s="30"/>
      <c r="G125" s="30"/>
      <c r="H125" s="1576"/>
      <c r="I125" s="1576"/>
    </row>
    <row r="126" spans="2:9" s="220" customFormat="1" x14ac:dyDescent="0.25">
      <c r="B126" s="1330" t="s">
        <v>728</v>
      </c>
      <c r="C126" s="1330"/>
      <c r="D126" s="1330"/>
      <c r="E126" s="1330"/>
      <c r="F126" s="1330"/>
      <c r="G126" s="1330"/>
      <c r="I126" s="5"/>
    </row>
    <row r="127" spans="2:9" s="277" customFormat="1" x14ac:dyDescent="0.25"/>
    <row r="128" spans="2:9" s="21" customFormat="1" x14ac:dyDescent="0.25">
      <c r="B128" s="242" t="s">
        <v>688</v>
      </c>
    </row>
    <row r="129" spans="2:3" s="21" customFormat="1" x14ac:dyDescent="0.25"/>
    <row r="130" spans="2:3" x14ac:dyDescent="0.25">
      <c r="B130" s="277"/>
      <c r="C130" s="1374"/>
    </row>
    <row r="131" spans="2:3" x14ac:dyDescent="0.25">
      <c r="B131" s="277"/>
      <c r="C131" s="1374"/>
    </row>
  </sheetData>
  <sheetProtection algorithmName="SHA-512" hashValue="InnGa+uOzwwsuYsnIyQyi+ipozljmyhjKNn/P+AuQwreXR3g1PLdwugiN8J1GELcz1MZWFEhssAbJwscd/wA3g==" saltValue="jOhG6MWK+/4zIqa32FOXVw==" spinCount="100000" sheet="1" objects="1" scenarios="1" selectLockedCells="1"/>
  <customSheetViews>
    <customSheetView guid="{6509DE47-C0A2-4ED1-9D8E-F081B0F084AE}" showGridLines="0" fitToPage="1" hiddenRows="1">
      <selection activeCell="B3" sqref="B3:I3"/>
      <rowBreaks count="3" manualBreakCount="3">
        <brk id="33" min="1" max="8" man="1"/>
        <brk id="69" min="1" max="8" man="1"/>
        <brk id="104" min="1" max="8" man="1"/>
      </rowBreaks>
      <pageMargins left="0.25" right="0.25" top="0.75" bottom="0.75" header="0.3" footer="0.3"/>
      <printOptions horizontalCentered="1"/>
      <pageSetup paperSize="9" scale="69" fitToHeight="0" orientation="portrait" r:id="rId1"/>
      <headerFooter alignWithMargins="0">
        <oddFooter xml:space="preserve">&amp;R&amp;6Pagina &amp;P di &amp;N </oddFooter>
      </headerFooter>
    </customSheetView>
  </customSheetViews>
  <mergeCells count="18">
    <mergeCell ref="B2:D2"/>
    <mergeCell ref="F2:I2"/>
    <mergeCell ref="B8:I8"/>
    <mergeCell ref="B3:I3"/>
    <mergeCell ref="B6:I6"/>
    <mergeCell ref="B7:I7"/>
    <mergeCell ref="B5:I5"/>
    <mergeCell ref="H125:I125"/>
    <mergeCell ref="B9:C9"/>
    <mergeCell ref="B48:I48"/>
    <mergeCell ref="F10:G10"/>
    <mergeCell ref="E9:G9"/>
    <mergeCell ref="B46:I46"/>
    <mergeCell ref="B47:I47"/>
    <mergeCell ref="I50:I51"/>
    <mergeCell ref="B50:C50"/>
    <mergeCell ref="E50:F50"/>
    <mergeCell ref="G50:H50"/>
  </mergeCells>
  <phoneticPr fontId="37" type="noConversion"/>
  <dataValidations count="1">
    <dataValidation type="list" allowBlank="1" showInputMessage="1" showErrorMessage="1" sqref="E93:H93 E111:H111 E101:H101 E91:H91 E78:H78 E82:H82 E70:H70 E116:H116 E73:H73 E108:H108 E63:H63 E52:H52 E89:H89 E103:H103 E65:H65 E113:H113 E106:H106 E76:H76 E57:H57 E120:H120 E59:H59 E61:H61 E80:H80 E95:H95 E98:H98 E55:H55">
      <formula1>"si,no"</formula1>
    </dataValidation>
  </dataValidations>
  <hyperlinks>
    <hyperlink ref="B128" location="Sommario!A1" display="Ritorna al sommario"/>
    <hyperlink ref="B126" location="'3.9'!A1" display="3.9 Zusammenfassung Bewerbung für die Leistungsgruppen"/>
    <hyperlink ref="B126:G126" location="'3.10'!A1" display="3.10 Candidatura per i gruppi di prestazioni"/>
  </hyperlinks>
  <printOptions horizontalCentered="1"/>
  <pageMargins left="0.25" right="0.25" top="0.75" bottom="0.75" header="0.3" footer="0.3"/>
  <pageSetup paperSize="9" scale="69" fitToHeight="0" orientation="portrait" r:id="rId2"/>
  <headerFooter alignWithMargins="0">
    <oddFooter xml:space="preserve">&amp;R&amp;6Pagina &amp;P di &amp;N </oddFooter>
  </headerFooter>
  <rowBreaks count="3" manualBreakCount="3">
    <brk id="34" min="1" max="8" man="1"/>
    <brk id="69" min="1" max="8" man="1"/>
    <brk id="100" min="1" max="8"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tabColor theme="0" tint="-0.249977111117893"/>
    <pageSetUpPr fitToPage="1"/>
  </sheetPr>
  <dimension ref="B1:O43"/>
  <sheetViews>
    <sheetView showGridLines="0" zoomScaleNormal="100" workbookViewId="0">
      <selection activeCell="E24" sqref="E24"/>
    </sheetView>
  </sheetViews>
  <sheetFormatPr defaultColWidth="11.44140625" defaultRowHeight="13.2" x14ac:dyDescent="0.25"/>
  <cols>
    <col min="1" max="1" width="3.21875" style="2" customWidth="1"/>
    <col min="2" max="2" width="5.77734375" style="2" customWidth="1"/>
    <col min="3" max="3" width="30.77734375" style="2" customWidth="1"/>
    <col min="4" max="4" width="20.77734375" style="64" customWidth="1"/>
    <col min="5" max="6" width="10.77734375" style="2" customWidth="1"/>
    <col min="7" max="7" width="35.77734375" style="2" customWidth="1"/>
    <col min="8" max="8" width="35.77734375" style="163" customWidth="1"/>
    <col min="9" max="9" width="4.21875" style="2" customWidth="1"/>
    <col min="10" max="16384" width="11.44140625" style="2"/>
  </cols>
  <sheetData>
    <row r="1" spans="2:10" ht="21.6" customHeight="1" x14ac:dyDescent="0.25">
      <c r="B1" s="215" t="str">
        <f>'3.2'!$B$1</f>
        <v>Candidatura dell'istituto ospedaliero:</v>
      </c>
      <c r="D1" s="215"/>
      <c r="E1" s="215"/>
      <c r="F1" s="215"/>
      <c r="G1" s="1545" t="str">
        <f>'3.2'!$D$1</f>
        <v>Per la sede:</v>
      </c>
      <c r="H1" s="1545"/>
    </row>
    <row r="2" spans="2:10" ht="30" customHeight="1" thickBot="1" x14ac:dyDescent="0.3">
      <c r="B2" s="1546" t="str">
        <f>Copertina!$B$12</f>
        <v>Nome dell'istituto</v>
      </c>
      <c r="C2" s="1546"/>
      <c r="D2" s="16"/>
      <c r="E2" s="16"/>
      <c r="F2" s="16"/>
      <c r="G2" s="1546" t="str">
        <f>Copertina!$B$14</f>
        <v>Nome della sede</v>
      </c>
      <c r="H2" s="1546"/>
    </row>
    <row r="3" spans="2:10" ht="50.1" customHeight="1" thickBot="1" x14ac:dyDescent="0.3">
      <c r="B3" s="1440" t="s">
        <v>724</v>
      </c>
      <c r="C3" s="1440"/>
      <c r="D3" s="1440"/>
      <c r="E3" s="1440"/>
      <c r="F3" s="1440"/>
      <c r="G3" s="1440"/>
      <c r="H3" s="1440"/>
      <c r="I3" s="132"/>
    </row>
    <row r="4" spans="2:10" s="98" customFormat="1" ht="40.200000000000003" customHeight="1" x14ac:dyDescent="0.25">
      <c r="D4" s="157"/>
    </row>
    <row r="5" spans="2:10" s="220" customFormat="1" ht="47.25" customHeight="1" x14ac:dyDescent="0.25">
      <c r="B5" s="1656" t="s">
        <v>905</v>
      </c>
      <c r="C5" s="1656"/>
      <c r="D5" s="1656"/>
      <c r="E5" s="1656"/>
      <c r="F5" s="1656"/>
      <c r="G5" s="1656"/>
      <c r="H5" s="1656"/>
      <c r="J5" s="51"/>
    </row>
    <row r="6" spans="2:10" s="220" customFormat="1" ht="45.75" customHeight="1" x14ac:dyDescent="0.25">
      <c r="B6" s="1643" t="s">
        <v>861</v>
      </c>
      <c r="C6" s="1643"/>
      <c r="D6" s="1643"/>
      <c r="E6" s="1646"/>
      <c r="F6" s="1643"/>
      <c r="G6" s="1643"/>
      <c r="H6" s="1643"/>
    </row>
    <row r="7" spans="2:10" s="220" customFormat="1" ht="60" customHeight="1" x14ac:dyDescent="0.25">
      <c r="B7" s="1643" t="s">
        <v>862</v>
      </c>
      <c r="C7" s="1643"/>
      <c r="D7" s="1643"/>
      <c r="E7" s="1644"/>
      <c r="F7" s="1643"/>
      <c r="G7" s="1643"/>
      <c r="H7" s="1643"/>
    </row>
    <row r="8" spans="2:10" s="220" customFormat="1" ht="30" customHeight="1" x14ac:dyDescent="0.25">
      <c r="B8" s="1643" t="s">
        <v>860</v>
      </c>
      <c r="C8" s="1643"/>
      <c r="D8" s="1643"/>
      <c r="E8" s="1646"/>
      <c r="F8" s="1643"/>
      <c r="G8" s="1643"/>
      <c r="H8" s="1643"/>
      <c r="J8" s="51"/>
    </row>
    <row r="9" spans="2:10" s="220" customFormat="1" ht="13.5" customHeight="1" x14ac:dyDescent="0.25">
      <c r="B9" s="1643" t="s">
        <v>579</v>
      </c>
      <c r="C9" s="1643"/>
      <c r="D9" s="1643"/>
      <c r="E9" s="1645"/>
      <c r="F9" s="1643"/>
      <c r="G9" s="1643"/>
      <c r="H9" s="1643"/>
      <c r="J9" s="51"/>
    </row>
    <row r="10" spans="2:10" s="98" customFormat="1" ht="10.5" customHeight="1" x14ac:dyDescent="0.25">
      <c r="D10" s="157"/>
      <c r="E10" s="79"/>
    </row>
    <row r="11" spans="2:10" s="277" customFormat="1" ht="20.25" customHeight="1" x14ac:dyDescent="0.25">
      <c r="B11" s="1655" t="s">
        <v>578</v>
      </c>
      <c r="C11" s="1655"/>
      <c r="D11" s="1655"/>
      <c r="E11" s="1655"/>
      <c r="F11" s="1655"/>
      <c r="G11" s="1655"/>
      <c r="H11" s="1655"/>
    </row>
    <row r="12" spans="2:10" s="98" customFormat="1" ht="15" customHeight="1" x14ac:dyDescent="0.25">
      <c r="D12" s="157"/>
      <c r="E12" s="157"/>
    </row>
    <row r="13" spans="2:10" s="220" customFormat="1" ht="18.75" customHeight="1" x14ac:dyDescent="0.25">
      <c r="B13" s="553" t="s">
        <v>822</v>
      </c>
      <c r="C13" s="1643" t="s">
        <v>580</v>
      </c>
      <c r="D13" s="1643"/>
      <c r="E13" s="1645"/>
      <c r="F13" s="1643"/>
      <c r="G13" s="1643"/>
      <c r="H13" s="1643"/>
    </row>
    <row r="14" spans="2:10" s="220" customFormat="1" ht="28.5" customHeight="1" x14ac:dyDescent="0.25">
      <c r="B14" s="553" t="s">
        <v>823</v>
      </c>
      <c r="C14" s="1643" t="s">
        <v>581</v>
      </c>
      <c r="D14" s="1643"/>
      <c r="E14" s="1645"/>
      <c r="F14" s="1643"/>
      <c r="G14" s="1643"/>
      <c r="H14" s="1643"/>
    </row>
    <row r="15" spans="2:10" s="220" customFormat="1" ht="30.75" customHeight="1" x14ac:dyDescent="0.25">
      <c r="B15" s="553" t="s">
        <v>824</v>
      </c>
      <c r="C15" s="1643" t="s">
        <v>873</v>
      </c>
      <c r="D15" s="1643"/>
      <c r="E15" s="1644"/>
      <c r="F15" s="1643"/>
      <c r="G15" s="1643"/>
      <c r="H15" s="1643"/>
    </row>
    <row r="16" spans="2:10" s="220" customFormat="1" ht="18.75" customHeight="1" x14ac:dyDescent="0.25">
      <c r="B16" s="553" t="s">
        <v>825</v>
      </c>
      <c r="C16" s="1643" t="s">
        <v>874</v>
      </c>
      <c r="D16" s="1643"/>
      <c r="E16" s="1643"/>
      <c r="F16" s="1643"/>
      <c r="G16" s="1643"/>
      <c r="H16" s="1643"/>
      <c r="J16" s="570"/>
    </row>
    <row r="17" spans="2:15" s="220" customFormat="1" ht="18.75" customHeight="1" x14ac:dyDescent="0.25">
      <c r="B17" s="553" t="s">
        <v>826</v>
      </c>
      <c r="C17" s="1643" t="s">
        <v>582</v>
      </c>
      <c r="D17" s="1643"/>
      <c r="E17" s="1643"/>
      <c r="F17" s="1643"/>
      <c r="G17" s="1643"/>
      <c r="H17" s="1643"/>
    </row>
    <row r="18" spans="2:15" s="277" customFormat="1" ht="15" customHeight="1" x14ac:dyDescent="0.25">
      <c r="B18" s="455"/>
      <c r="C18" s="455"/>
      <c r="D18" s="456"/>
      <c r="E18" s="456"/>
      <c r="F18" s="456"/>
      <c r="G18" s="456"/>
      <c r="H18" s="456"/>
    </row>
    <row r="19" spans="2:15" s="277" customFormat="1" ht="45.45" customHeight="1" x14ac:dyDescent="0.25">
      <c r="B19" s="1643" t="s">
        <v>1086</v>
      </c>
      <c r="C19" s="1643"/>
      <c r="D19" s="1643"/>
      <c r="E19" s="1643"/>
      <c r="F19" s="1643"/>
      <c r="G19" s="1643"/>
      <c r="H19" s="1643"/>
    </row>
    <row r="20" spans="2:15" s="36" customFormat="1" ht="16.95" customHeight="1" thickBot="1" x14ac:dyDescent="0.3">
      <c r="D20" s="158"/>
      <c r="E20" s="220"/>
      <c r="F20" s="220"/>
      <c r="H20" s="159"/>
    </row>
    <row r="21" spans="2:15" s="160" customFormat="1" ht="30" customHeight="1" x14ac:dyDescent="0.25">
      <c r="C21" s="1653" t="s">
        <v>572</v>
      </c>
      <c r="D21" s="1651" t="s">
        <v>573</v>
      </c>
      <c r="E21" s="1648" t="s">
        <v>575</v>
      </c>
      <c r="F21" s="1649"/>
      <c r="G21" s="600" t="s">
        <v>1377</v>
      </c>
      <c r="H21" s="1650" t="s">
        <v>577</v>
      </c>
      <c r="J21" s="1647"/>
      <c r="K21" s="1425"/>
      <c r="L21" s="1425"/>
      <c r="M21" s="1425"/>
      <c r="N21" s="1425"/>
      <c r="O21" s="1425"/>
    </row>
    <row r="22" spans="2:15" s="160" customFormat="1" ht="60" customHeight="1" thickBot="1" x14ac:dyDescent="0.3">
      <c r="C22" s="1654"/>
      <c r="D22" s="1652"/>
      <c r="E22" s="339" t="s">
        <v>430</v>
      </c>
      <c r="F22" s="731" t="s">
        <v>1085</v>
      </c>
      <c r="G22" s="478" t="s">
        <v>576</v>
      </c>
      <c r="H22" s="1633"/>
      <c r="J22" s="1425"/>
      <c r="K22" s="1425"/>
      <c r="L22" s="1425"/>
      <c r="M22" s="1425"/>
      <c r="N22" s="1425"/>
      <c r="O22" s="1425"/>
    </row>
    <row r="23" spans="2:15" s="162" customFormat="1" ht="19.95" customHeight="1" x14ac:dyDescent="0.25">
      <c r="B23" s="161" t="s">
        <v>567</v>
      </c>
      <c r="C23" s="442" t="s">
        <v>281</v>
      </c>
      <c r="D23" s="443" t="s">
        <v>67</v>
      </c>
      <c r="E23" s="442" t="s">
        <v>568</v>
      </c>
      <c r="F23" s="442" t="s">
        <v>569</v>
      </c>
      <c r="G23" s="444" t="s">
        <v>570</v>
      </c>
      <c r="H23" s="445" t="s">
        <v>571</v>
      </c>
    </row>
    <row r="24" spans="2:15" s="757" customFormat="1" ht="20.25" customHeight="1" x14ac:dyDescent="0.25">
      <c r="C24" s="446" t="str">
        <f>intern1!B6</f>
        <v>Dermatologia</v>
      </c>
      <c r="D24" s="447" t="s">
        <v>4</v>
      </c>
      <c r="E24" s="384"/>
      <c r="F24" s="384"/>
      <c r="G24" s="448"/>
      <c r="H24" s="449"/>
    </row>
    <row r="25" spans="2:15" s="757" customFormat="1" ht="40.5" customHeight="1" x14ac:dyDescent="0.25">
      <c r="C25" s="446" t="str">
        <f>intern1!B10</f>
        <v>Otorinolaringoiatria</v>
      </c>
      <c r="D25" s="447" t="s">
        <v>1267</v>
      </c>
      <c r="E25" s="384"/>
      <c r="F25" s="384"/>
      <c r="G25" s="448"/>
      <c r="H25" s="449"/>
    </row>
    <row r="26" spans="2:15" s="757" customFormat="1" ht="20.100000000000001" customHeight="1" x14ac:dyDescent="0.25">
      <c r="C26" s="446" t="str">
        <f>intern1!B20</f>
        <v>Neurochirurgia</v>
      </c>
      <c r="D26" s="447" t="s">
        <v>177</v>
      </c>
      <c r="E26" s="384"/>
      <c r="F26" s="384"/>
      <c r="G26" s="448"/>
      <c r="H26" s="449"/>
    </row>
    <row r="27" spans="2:15" s="757" customFormat="1" ht="20.100000000000001" customHeight="1" x14ac:dyDescent="0.25">
      <c r="C27" s="446" t="str">
        <f>intern1!B29</f>
        <v>Neurologia</v>
      </c>
      <c r="D27" s="447" t="s">
        <v>178</v>
      </c>
      <c r="E27" s="384"/>
      <c r="F27" s="384"/>
      <c r="G27" s="448"/>
      <c r="H27" s="449"/>
    </row>
    <row r="28" spans="2:15" s="757" customFormat="1" ht="20.100000000000001" customHeight="1" x14ac:dyDescent="0.25">
      <c r="C28" s="446" t="str">
        <f>intern1!B45</f>
        <v>Gastroenterologia</v>
      </c>
      <c r="D28" s="447" t="s">
        <v>179</v>
      </c>
      <c r="E28" s="384"/>
      <c r="F28" s="384"/>
      <c r="G28" s="448"/>
      <c r="H28" s="449"/>
    </row>
    <row r="29" spans="2:15" s="757" customFormat="1" ht="20.100000000000001" customHeight="1" x14ac:dyDescent="0.25">
      <c r="C29" s="446" t="str">
        <f>intern1!B47</f>
        <v>Chirurgia viscerale</v>
      </c>
      <c r="D29" s="447" t="s">
        <v>67</v>
      </c>
      <c r="E29" s="384"/>
      <c r="F29" s="384"/>
      <c r="G29" s="448"/>
      <c r="H29" s="449"/>
    </row>
    <row r="30" spans="2:15" s="757" customFormat="1" ht="31.2" customHeight="1" x14ac:dyDescent="0.25">
      <c r="C30" s="446" t="str">
        <f>intern1!B54</f>
        <v>Ematologia</v>
      </c>
      <c r="D30" s="447" t="s">
        <v>180</v>
      </c>
      <c r="E30" s="384"/>
      <c r="F30" s="384"/>
      <c r="G30" s="448"/>
      <c r="H30" s="449"/>
    </row>
    <row r="31" spans="2:15" s="757" customFormat="1" ht="47.55" customHeight="1" x14ac:dyDescent="0.25">
      <c r="C31" s="446" t="str">
        <f>intern1!B81</f>
        <v>Urologia</v>
      </c>
      <c r="D31" s="447" t="s">
        <v>1266</v>
      </c>
      <c r="E31" s="384"/>
      <c r="F31" s="384"/>
      <c r="G31" s="448"/>
      <c r="H31" s="449"/>
    </row>
    <row r="32" spans="2:15" s="757" customFormat="1" ht="20.100000000000001" customHeight="1" x14ac:dyDescent="0.25">
      <c r="C32" s="446" t="str">
        <f>intern1!B90</f>
        <v>Pneumologia</v>
      </c>
      <c r="D32" s="447" t="s">
        <v>87</v>
      </c>
      <c r="E32" s="384"/>
      <c r="F32" s="384"/>
      <c r="G32" s="448"/>
      <c r="H32" s="449"/>
    </row>
    <row r="33" spans="2:9" s="757" customFormat="1" ht="69.599999999999994" customHeight="1" x14ac:dyDescent="0.25">
      <c r="C33" s="446" t="str">
        <f>intern1!B95</f>
        <v>Chirurgia toracica</v>
      </c>
      <c r="D33" s="447" t="s">
        <v>1441</v>
      </c>
      <c r="E33" s="384"/>
      <c r="F33" s="384"/>
      <c r="G33" s="448"/>
      <c r="H33" s="449"/>
    </row>
    <row r="34" spans="2:9" s="757" customFormat="1" ht="20.100000000000001" customHeight="1" x14ac:dyDescent="0.25">
      <c r="C34" s="446" t="str">
        <f>intern1!B105</f>
        <v>Chirurgia dell'apparato locomotore</v>
      </c>
      <c r="D34" s="447" t="s">
        <v>64</v>
      </c>
      <c r="E34" s="384"/>
      <c r="F34" s="384"/>
      <c r="G34" s="448"/>
      <c r="H34" s="449"/>
    </row>
    <row r="35" spans="2:9" s="757" customFormat="1" ht="44.25" customHeight="1" x14ac:dyDescent="0.25">
      <c r="C35" s="450" t="str">
        <f>intern1!B124</f>
        <v>Ginecologia</v>
      </c>
      <c r="D35" s="447" t="s">
        <v>1268</v>
      </c>
      <c r="E35" s="384"/>
      <c r="F35" s="384"/>
      <c r="G35" s="448"/>
      <c r="H35" s="449"/>
    </row>
    <row r="36" spans="2:9" s="757" customFormat="1" ht="20.100000000000001" customHeight="1" thickBot="1" x14ac:dyDescent="0.3">
      <c r="C36" s="451" t="str">
        <f>intern1!B138</f>
        <v>(Radio-) Oncologia</v>
      </c>
      <c r="D36" s="452" t="s">
        <v>1269</v>
      </c>
      <c r="E36" s="690"/>
      <c r="F36" s="690"/>
      <c r="G36" s="453"/>
      <c r="H36" s="454"/>
    </row>
    <row r="37" spans="2:9" s="277" customFormat="1" ht="15" customHeight="1" x14ac:dyDescent="0.25">
      <c r="D37" s="65"/>
    </row>
    <row r="38" spans="2:9" s="9" customFormat="1" ht="15" customHeight="1" x14ac:dyDescent="0.25">
      <c r="B38" s="220" t="s">
        <v>863</v>
      </c>
      <c r="D38" s="24"/>
      <c r="E38" s="30"/>
      <c r="F38" s="30"/>
      <c r="G38" s="30"/>
      <c r="H38" s="45"/>
      <c r="I38" s="42"/>
    </row>
    <row r="39" spans="2:9" s="220" customFormat="1" ht="15" customHeight="1" x14ac:dyDescent="0.25">
      <c r="B39" s="1330" t="s">
        <v>728</v>
      </c>
      <c r="C39" s="1330"/>
      <c r="D39" s="1330"/>
      <c r="E39" s="1330"/>
      <c r="F39" s="1330"/>
      <c r="G39" s="1330"/>
      <c r="H39" s="45"/>
      <c r="I39" s="5"/>
    </row>
    <row r="40" spans="2:9" s="21" customFormat="1" ht="15" customHeight="1" x14ac:dyDescent="0.25"/>
    <row r="41" spans="2:9" s="21" customFormat="1" ht="15" customHeight="1" x14ac:dyDescent="0.25">
      <c r="B41" s="242" t="s">
        <v>688</v>
      </c>
      <c r="G41" s="1337"/>
      <c r="H41" s="1337"/>
    </row>
    <row r="42" spans="2:9" s="277" customFormat="1" x14ac:dyDescent="0.25"/>
    <row r="43" spans="2:9" s="277" customFormat="1" x14ac:dyDescent="0.25"/>
  </sheetData>
  <sheetProtection algorithmName="SHA-512" hashValue="IvUIAzuxah1VMysDsgZrbibkAfggAmvfcQE6Jgw26HHugzuiyPjuCHLSA8789fIhaHv3JkyQqESFYmAqGulnkA==" saltValue="if1pziIrheEcRueXCYtSbg==" spinCount="100000" sheet="1" objects="1" scenarios="1" selectLockedCells="1"/>
  <customSheetViews>
    <customSheetView guid="{6509DE47-C0A2-4ED1-9D8E-F081B0F084AE}" showGridLines="0" fitToPage="1">
      <selection activeCell="B3" sqref="B3:H3"/>
      <rowBreaks count="1" manualBreakCount="1">
        <brk id="38" min="1" max="7" man="1"/>
      </rowBreaks>
      <pageMargins left="0.23622047244094491" right="0.23622047244094491" top="0.74803149606299213" bottom="0.74803149606299213" header="0.31496062992125984" footer="0.31496062992125984"/>
      <printOptions horizontalCentered="1"/>
      <pageSetup paperSize="9" scale="67" fitToHeight="0" orientation="portrait" r:id="rId1"/>
      <headerFooter alignWithMargins="0">
        <oddFooter xml:space="preserve">&amp;R&amp;6Pagina &amp;P di &amp;N </oddFooter>
      </headerFooter>
    </customSheetView>
  </customSheetViews>
  <mergeCells count="21">
    <mergeCell ref="G1:H1"/>
    <mergeCell ref="G2:H2"/>
    <mergeCell ref="B2:C2"/>
    <mergeCell ref="J21:O22"/>
    <mergeCell ref="E21:F21"/>
    <mergeCell ref="H21:H22"/>
    <mergeCell ref="D21:D22"/>
    <mergeCell ref="C21:C22"/>
    <mergeCell ref="C16:H16"/>
    <mergeCell ref="B19:H19"/>
    <mergeCell ref="C14:H14"/>
    <mergeCell ref="C17:H17"/>
    <mergeCell ref="B3:H3"/>
    <mergeCell ref="B6:H6"/>
    <mergeCell ref="B11:H11"/>
    <mergeCell ref="B5:H5"/>
    <mergeCell ref="B7:H7"/>
    <mergeCell ref="C13:H13"/>
    <mergeCell ref="B8:H8"/>
    <mergeCell ref="B9:H9"/>
    <mergeCell ref="C15:H15"/>
  </mergeCells>
  <phoneticPr fontId="28" type="noConversion"/>
  <dataValidations count="2">
    <dataValidation type="list" allowBlank="1" showInputMessage="1" showErrorMessage="1" sqref="E24:F36">
      <formula1>"si,no,"</formula1>
    </dataValidation>
    <dataValidation type="list" allowBlank="1" showInputMessage="1" showErrorMessage="1" sqref="G23:G36">
      <formula1>"Tutti gli specialisti in sede, In cooperazione con istituto partner,"</formula1>
    </dataValidation>
  </dataValidations>
  <hyperlinks>
    <hyperlink ref="B41" location="Sommario!A1" display="Ritorna al sommario"/>
    <hyperlink ref="B39" location="'3.9'!A1" display="3.9 Zusammenfassung Bewerbung für die Leistungsgruppen"/>
    <hyperlink ref="B39:G39" location="'3.10'!A1" display="3.10 Candidatura per i gruppi di prestazioni"/>
  </hyperlinks>
  <printOptions horizontalCentered="1"/>
  <pageMargins left="0.23622047244094491" right="0.23622047244094491" top="0.74803149606299213" bottom="0.74803149606299213" header="0.31496062992125984" footer="0.31496062992125984"/>
  <pageSetup paperSize="9" scale="67" fitToHeight="0" orientation="portrait" r:id="rId2"/>
  <headerFooter alignWithMargins="0">
    <oddFooter xml:space="preserve">&amp;R&amp;6Pagina &amp;P di &amp;N </oddFooter>
  </headerFooter>
  <rowBreaks count="1" manualBreakCount="1">
    <brk id="36" min="1" max="7" man="1"/>
  </rowBreaks>
  <ignoredErrors>
    <ignoredError sqref="G2" unlockedFormula="1"/>
  </ignoredErrors>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tabColor theme="0" tint="-0.249977111117893"/>
    <outlinePr applyStyles="1"/>
    <pageSetUpPr fitToPage="1"/>
  </sheetPr>
  <dimension ref="B1:AB74"/>
  <sheetViews>
    <sheetView showGridLines="0" zoomScaleNormal="100" zoomScaleSheetLayoutView="80" workbookViewId="0">
      <selection activeCell="E9" sqref="E9"/>
    </sheetView>
  </sheetViews>
  <sheetFormatPr defaultColWidth="11.44140625" defaultRowHeight="13.2" x14ac:dyDescent="0.25"/>
  <cols>
    <col min="1" max="1" width="2.5546875" style="2" customWidth="1"/>
    <col min="2" max="2" width="10.77734375" style="2" customWidth="1"/>
    <col min="3" max="3" width="45.5546875" style="2" customWidth="1"/>
    <col min="4" max="4" width="55.77734375" style="2" customWidth="1"/>
    <col min="5" max="6" width="15.77734375" style="2" customWidth="1"/>
    <col min="7" max="7" width="5.44140625" style="2" customWidth="1"/>
    <col min="8" max="16384" width="11.44140625" style="2"/>
  </cols>
  <sheetData>
    <row r="1" spans="2:22" ht="22.95" customHeight="1" x14ac:dyDescent="0.25">
      <c r="B1" s="1545" t="str">
        <f>'3.2'!$B$1</f>
        <v>Candidatura dell'istituto ospedaliero:</v>
      </c>
      <c r="C1" s="1545"/>
      <c r="D1" s="215"/>
      <c r="E1" s="1545" t="str">
        <f>'3.2'!$D$1</f>
        <v>Per la sede:</v>
      </c>
      <c r="F1" s="1545"/>
      <c r="G1" s="215"/>
    </row>
    <row r="2" spans="2:22" ht="30.75" customHeight="1" thickBot="1" x14ac:dyDescent="0.3">
      <c r="B2" s="1537" t="str">
        <f>Copertina!$B$12</f>
        <v>Nome dell'istituto</v>
      </c>
      <c r="C2" s="1537"/>
      <c r="D2" s="16"/>
      <c r="E2" s="1537" t="str">
        <f>Copertina!$B$14</f>
        <v>Nome della sede</v>
      </c>
      <c r="F2" s="1537"/>
      <c r="G2" s="16"/>
    </row>
    <row r="3" spans="2:22" s="329" customFormat="1" ht="50.1" customHeight="1" thickBot="1" x14ac:dyDescent="0.3">
      <c r="B3" s="1440" t="s">
        <v>725</v>
      </c>
      <c r="C3" s="1440"/>
      <c r="D3" s="1440"/>
      <c r="E3" s="1440"/>
      <c r="F3" s="1440"/>
      <c r="G3" s="74"/>
    </row>
    <row r="4" spans="2:22" s="1353" customFormat="1" ht="40.200000000000003" customHeight="1" x14ac:dyDescent="0.25"/>
    <row r="5" spans="2:22" s="1353" customFormat="1" ht="30" customHeight="1" x14ac:dyDescent="0.25">
      <c r="B5" s="1489" t="s">
        <v>875</v>
      </c>
      <c r="C5" s="1489"/>
      <c r="D5" s="1489"/>
      <c r="E5" s="1489"/>
      <c r="F5" s="1489"/>
      <c r="H5" s="1352"/>
      <c r="N5" s="1352"/>
      <c r="O5" s="1352"/>
      <c r="P5" s="1352"/>
      <c r="Q5" s="1352"/>
      <c r="T5" s="1352"/>
    </row>
    <row r="6" spans="2:22" s="1353" customFormat="1" ht="29.25" customHeight="1" x14ac:dyDescent="0.25">
      <c r="B6" s="1489" t="s">
        <v>1087</v>
      </c>
      <c r="C6" s="1489"/>
      <c r="D6" s="1489"/>
      <c r="E6" s="1449"/>
      <c r="F6" s="1489"/>
      <c r="G6" s="760"/>
      <c r="H6" s="643"/>
      <c r="N6" s="1662"/>
      <c r="O6" s="1662"/>
      <c r="P6" s="1662"/>
      <c r="Q6" s="1662"/>
      <c r="T6" s="1662"/>
      <c r="U6" s="1663"/>
      <c r="V6" s="1663"/>
    </row>
    <row r="7" spans="2:22" s="1353" customFormat="1" ht="14.25" customHeight="1" thickBot="1" x14ac:dyDescent="0.3">
      <c r="E7" s="77"/>
    </row>
    <row r="8" spans="2:22" s="164" customFormat="1" ht="40.200000000000003" thickBot="1" x14ac:dyDescent="0.3">
      <c r="B8" s="601" t="s">
        <v>536</v>
      </c>
      <c r="C8" s="572" t="s">
        <v>541</v>
      </c>
      <c r="D8" s="571" t="s">
        <v>583</v>
      </c>
      <c r="E8" s="602" t="s">
        <v>811</v>
      </c>
      <c r="F8" s="1389" t="s">
        <v>1088</v>
      </c>
    </row>
    <row r="9" spans="2:22" s="1326" customFormat="1" ht="26.4" x14ac:dyDescent="0.25">
      <c r="B9" s="383" t="str">
        <f>+'2.2'!D15</f>
        <v>DER2</v>
      </c>
      <c r="C9" s="383" t="str">
        <f>+'2.2'!E15</f>
        <v>Trattamento delle ferite</v>
      </c>
      <c r="D9" s="383" t="str">
        <f>+'2.2'!O15</f>
        <v>Ambulatorio per la cura delle ferite e discussione settimanale con specialisti (medici e curanti) con esperienza nella cura delle ferite</v>
      </c>
      <c r="E9" s="384"/>
      <c r="F9" s="384"/>
    </row>
    <row r="10" spans="2:22" s="1348" customFormat="1" ht="52.8" x14ac:dyDescent="0.25">
      <c r="B10" s="383" t="str">
        <f>+'2.2'!D24</f>
        <v>HNO2</v>
      </c>
      <c r="C10" s="383" t="str">
        <f>+'2.2'!E24</f>
        <v>Chirurgia della tiroide e delle paratiroidi</v>
      </c>
      <c r="D10" s="383" t="str">
        <f>+'2.2'!O24</f>
        <v>Nelle tiroidectomie totali sono richiesti il ​​neuromonitoraggio intraoperatorio del nervo laringeo ricorrente, la valutazione sistematica postoperatoria della funzionalità delle corde vocali e la misurazione postoperatoria dei livelli di calcio e del paratormone.</v>
      </c>
      <c r="E10" s="384"/>
      <c r="F10" s="384"/>
      <c r="H10" s="1369"/>
    </row>
    <row r="11" spans="2:22" s="1348" customFormat="1" ht="26.4" collapsed="1" x14ac:dyDescent="0.25">
      <c r="B11" s="383" t="str">
        <f>+'2.2'!D38</f>
        <v>NEU3</v>
      </c>
      <c r="C11" s="383" t="str">
        <f>+'2.2'!E38</f>
        <v xml:space="preserve">Malattie cerebrovascolari </v>
      </c>
      <c r="D11" s="383" t="str">
        <f>+'2.2'!O38</f>
        <v>L'istituto dispone di una "Stroke Unit" certificata dalla Swiss Federation of Clinical Neuro-Societies.</v>
      </c>
      <c r="E11" s="384"/>
      <c r="F11" s="384"/>
    </row>
    <row r="12" spans="2:22" s="1326" customFormat="1" ht="105.6" x14ac:dyDescent="0.25">
      <c r="B12" s="383" t="str">
        <f>+'2.2'!D40</f>
        <v>NEU4</v>
      </c>
      <c r="C12" s="383" t="str">
        <f>+'2.2'!E40</f>
        <v>Epilettologia: diagnostica complessa</v>
      </c>
      <c r="D12" s="383" t="str">
        <f>+'2.2'!O40</f>
        <v>Valutazione psichiatrica obbligatoria in caso di diagnosi di una crisi psicogena di natura non epilettica. È obbligatorio un monitoraggio video-EEG a lungo termine. In caso di deficit neurologico focale (FND), è necessario garantire la disponibilità di personale professionalmente formato. È necessario un monitoraggio continuo da parte di personale appositamente formato quando la terapia farmacologica preventiva delle crisi epilettiche viene ridotta.</v>
      </c>
      <c r="E12" s="384"/>
      <c r="F12" s="384"/>
    </row>
    <row r="13" spans="2:22" s="1348" customFormat="1" ht="26.4" x14ac:dyDescent="0.25">
      <c r="B13" s="383" t="str">
        <f>+'2.2'!D41</f>
        <v>NEU4.1</v>
      </c>
      <c r="C13" s="383" t="str">
        <f>+'2.2'!E41</f>
        <v>Epilettologia: trattamento complesso</v>
      </c>
      <c r="D13" s="383" t="str">
        <f>+'2.2'!O41</f>
        <v>Alla discussione di team settimanale devono essere presenti i rappresentati di ogni disciplina terapeutica interessata.</v>
      </c>
      <c r="E13" s="384"/>
      <c r="F13" s="384"/>
    </row>
    <row r="14" spans="2:22" s="1348" customFormat="1" ht="26.4" x14ac:dyDescent="0.25">
      <c r="B14" s="383" t="str">
        <f>+'2.2'!D50</f>
        <v>END1</v>
      </c>
      <c r="C14" s="383" t="str">
        <f>+'2.2'!E50</f>
        <v>Endocrinologia</v>
      </c>
      <c r="D14" s="383" t="str">
        <f>+'2.2'!O50</f>
        <v>Consulenza nutrizionale e diabetologica fornita da personale competente</v>
      </c>
      <c r="E14" s="384"/>
      <c r="F14" s="384"/>
    </row>
    <row r="15" spans="2:22" s="1326" customFormat="1" ht="26.4" x14ac:dyDescent="0.25">
      <c r="B15" s="383" t="str">
        <f>+'2.2'!D57</f>
        <v>VIS1.4</v>
      </c>
      <c r="C15" s="383" t="str">
        <f>+'2.2'!E57</f>
        <v>Chirurgia bariatrica</v>
      </c>
      <c r="D15" s="383" t="str">
        <f>+'2.2'!O57</f>
        <v>Riconoscimento dello Study Group for Morbid Obesity (SMOB) come centro primario o di riferimento</v>
      </c>
      <c r="E15" s="384"/>
      <c r="F15" s="384"/>
    </row>
    <row r="16" spans="2:22" s="1348" customFormat="1" ht="39.6" x14ac:dyDescent="0.25">
      <c r="B16" s="383" t="str">
        <f>+'2.2'!D64</f>
        <v>HAE4</v>
      </c>
      <c r="C16" s="383" t="str">
        <f>+'2.2'!E64</f>
        <v>Trapianto autologo di cellule staminali</v>
      </c>
      <c r="D16" s="383" t="str">
        <f>+'2.2'!O64</f>
        <v>Per eseguire il trapianto autologo di cellule staminali del sangue è richiesta l'accreditamento da parte del Joint Accreditation Committee ISCT EBMT (JACIE).</v>
      </c>
      <c r="E16" s="384"/>
      <c r="F16" s="384"/>
    </row>
    <row r="17" spans="2:27" s="1326" customFormat="1" x14ac:dyDescent="0.25">
      <c r="B17" s="383" t="str">
        <f>+'2.2'!D66</f>
        <v>GEF1</v>
      </c>
      <c r="C17" s="383" t="str">
        <f>+'2.2'!E66</f>
        <v>Chirurgia vascolare dei vasi periferici (arteriosi)</v>
      </c>
      <c r="D17" s="753" t="str">
        <f>+'2.2'!O66</f>
        <v xml:space="preserve">Conferenza interdisciplinare d'indicazione (GEF/ANG/RAD) </v>
      </c>
      <c r="E17" s="384"/>
      <c r="F17" s="384"/>
    </row>
    <row r="18" spans="2:27" s="1348" customFormat="1" x14ac:dyDescent="0.25">
      <c r="B18" s="383" t="str">
        <f>+'2.2'!D67</f>
        <v>ANG1</v>
      </c>
      <c r="C18" s="383" t="str">
        <f>+'2.2'!E67</f>
        <v>Interventi sui vasi periferici (arteriosi)</v>
      </c>
      <c r="D18" s="753" t="str">
        <f>+'2.2'!O67</f>
        <v xml:space="preserve">Conferenza interdisciplinare d'indicazione (GEF/ANG/RAD) </v>
      </c>
      <c r="E18" s="384"/>
      <c r="F18" s="384"/>
      <c r="T18" s="1657"/>
      <c r="U18" s="1631"/>
      <c r="V18" s="1631"/>
    </row>
    <row r="19" spans="2:27" s="1348" customFormat="1" ht="39.6" x14ac:dyDescent="0.25">
      <c r="B19" s="383" t="str">
        <f>+'2.2'!D68</f>
        <v>GEFA</v>
      </c>
      <c r="C19" s="383" t="str">
        <f>+'2.2'!E68</f>
        <v>Interventi e chirurgia vascolare dei vasi intra-addominali</v>
      </c>
      <c r="D19" s="753" t="str">
        <f>+'2.2'!O68</f>
        <v>Tutti i casi che comportano interventi sui vasi intra-addominali devono essere discussi in una conferenza interdisciplinare d'indicazione (chirurghi e interventisti).</v>
      </c>
      <c r="E19" s="384"/>
      <c r="F19" s="384"/>
      <c r="H19" s="1659"/>
      <c r="I19" s="1659"/>
      <c r="J19" s="1659"/>
    </row>
    <row r="20" spans="2:27" s="1348" customFormat="1" ht="39.6" x14ac:dyDescent="0.25">
      <c r="B20" s="383" t="str">
        <f>+'2.2'!D69</f>
        <v>GEF3</v>
      </c>
      <c r="C20" s="383" t="str">
        <f>+'2.2'!E69</f>
        <v>Chirurgia vascolare della carotide</v>
      </c>
      <c r="D20" s="753" t="str">
        <f>+'2.2'!O69</f>
        <v>Tutti i casi che comportano interventi alla carotide devono essere discussi in una conferenza interdisciplinare d'indicazione con i chirurghi, gli interventisti e/o i neurologi coinvolti.</v>
      </c>
      <c r="E20" s="384"/>
      <c r="F20" s="384"/>
      <c r="H20" s="1659"/>
      <c r="I20" s="1659"/>
      <c r="J20" s="1659"/>
      <c r="T20" s="1657"/>
      <c r="U20" s="1657"/>
      <c r="V20" s="1657"/>
      <c r="W20" s="1657"/>
      <c r="X20" s="1657"/>
      <c r="Y20" s="1657"/>
      <c r="Z20" s="1657"/>
      <c r="AA20" s="1657"/>
    </row>
    <row r="21" spans="2:27" s="1348" customFormat="1" ht="39.6" x14ac:dyDescent="0.25">
      <c r="B21" s="383" t="str">
        <f>+'2.2'!D70</f>
        <v>ANG3</v>
      </c>
      <c r="C21" s="383" t="str">
        <f>+'2.2'!E70</f>
        <v>Interventi sulla carotide e sui vasi extracranici</v>
      </c>
      <c r="D21" s="753" t="str">
        <f>+'2.2'!O70</f>
        <v>Tutti i casi che comportano interventi alla carotide devono essere discussi in una conferenza interdisciplinare d'indicazione con i chirurghi, gli interventisti e/o i neurologi coinvolti.</v>
      </c>
      <c r="E21" s="384"/>
      <c r="F21" s="384"/>
      <c r="H21" s="1659"/>
      <c r="I21" s="1659"/>
      <c r="J21" s="1659"/>
      <c r="T21" s="1657"/>
      <c r="U21" s="1657"/>
      <c r="V21" s="1657"/>
      <c r="W21" s="1657"/>
      <c r="X21" s="1657"/>
      <c r="Y21" s="1657"/>
      <c r="Z21" s="1657"/>
      <c r="AA21" s="1657"/>
    </row>
    <row r="22" spans="2:27" s="1348" customFormat="1" x14ac:dyDescent="0.25">
      <c r="B22" s="383" t="str">
        <f>+'2.2'!D71</f>
        <v>RAD1</v>
      </c>
      <c r="C22" s="383" t="str">
        <f>+'2.2'!E71</f>
        <v>Radiologia interventistica (per i vasi solo diagnostica)</v>
      </c>
      <c r="D22" s="753" t="str">
        <f>+'2.2'!O71</f>
        <v xml:space="preserve">Conferenza interdisciplinare d'indicazione (GEF/ANG/RAD) </v>
      </c>
      <c r="E22" s="384"/>
      <c r="F22" s="384"/>
      <c r="T22" s="1356"/>
      <c r="U22" s="1356"/>
      <c r="V22" s="1356"/>
      <c r="W22" s="1356"/>
      <c r="X22" s="1356"/>
    </row>
    <row r="23" spans="2:27" s="1348" customFormat="1" x14ac:dyDescent="0.25">
      <c r="B23" s="383" t="str">
        <f>+'2.2'!D72</f>
        <v>RAD2</v>
      </c>
      <c r="C23" s="383" t="str">
        <f>+'2.2'!E72</f>
        <v>Radiologia interventistica complessa</v>
      </c>
      <c r="D23" s="753" t="str">
        <f>+'2.2'!O72</f>
        <v xml:space="preserve">Conferenza interdisciplinare d'indicazione (GEF/ANG/RAD) </v>
      </c>
      <c r="E23" s="384"/>
      <c r="F23" s="384"/>
      <c r="T23" s="1356"/>
      <c r="U23" s="1356"/>
      <c r="V23" s="1356"/>
      <c r="W23" s="1356"/>
      <c r="X23" s="1356"/>
    </row>
    <row r="24" spans="2:27" s="1348" customFormat="1" ht="39.6" x14ac:dyDescent="0.25">
      <c r="B24" s="383" t="str">
        <f>+'2.2'!D81</f>
        <v>KAR1</v>
      </c>
      <c r="C24" s="383" t="str">
        <f>+'2.2'!E81</f>
        <v>Cardiologia e dispositivi</v>
      </c>
      <c r="D24" s="383" t="str">
        <f>+'2.2'!O81</f>
        <v>Devono essere rispettate le linee guida della Società Svizzera di Cardiologia sulla teriapia tramite defibrillatore. Gli impianti e i dispositivi sono registrati nei rispettivi registri.</v>
      </c>
      <c r="E24" s="384"/>
      <c r="F24" s="384"/>
    </row>
    <row r="25" spans="2:27" s="1348" customFormat="1" ht="39.6" x14ac:dyDescent="0.25">
      <c r="B25" s="383" t="str">
        <f>+'2.2'!D82</f>
        <v>KAR2</v>
      </c>
      <c r="C25" s="383" t="str">
        <f>+'2.2'!E82</f>
        <v>Elettrofisiologia (ablazioni)</v>
      </c>
      <c r="D25" s="383" t="str">
        <f>+'2.2'!O82</f>
        <v>Devono essere rispettate le linee guida della Società Svizzera di Cardiologia sulla teriapia tramite defibrillatore. Gli impianti e i dispositivi sono registrati nei rispettivi registri.</v>
      </c>
      <c r="E25" s="384"/>
      <c r="F25" s="384"/>
      <c r="T25" s="1657"/>
      <c r="U25" s="1631"/>
      <c r="V25" s="1631"/>
      <c r="W25" s="1631"/>
      <c r="X25" s="1631"/>
      <c r="Y25" s="1631"/>
      <c r="Z25" s="1631"/>
      <c r="AA25" s="1631"/>
    </row>
    <row r="26" spans="2:27" s="1348" customFormat="1" ht="52.8" x14ac:dyDescent="0.25">
      <c r="B26" s="383" t="str">
        <f>+'2.2'!D85</f>
        <v>KAR3.1.1</v>
      </c>
      <c r="C26" s="383" t="str">
        <f>+'2.2'!E85</f>
        <v>Cardiologia interventistica complessa (interventi strutturali)</v>
      </c>
      <c r="D26" s="753" t="str">
        <f>+'2.2'!O85</f>
        <v>Adesione alle direttive della Società Svizzera di Cardiologia sulla terapia tramite defibrillatore. Tenuta di un registro delle attività. Concetto specifico di collaborazione con HER1.1. Garanzia della presa in carico dei pazienti 24/24</v>
      </c>
      <c r="E26" s="384"/>
      <c r="F26" s="384"/>
    </row>
    <row r="27" spans="2:27" s="1348" customFormat="1" ht="39.6" x14ac:dyDescent="0.25">
      <c r="B27" s="383" t="str">
        <f>+'2.2'!D86</f>
        <v>NEP1</v>
      </c>
      <c r="C27" s="383" t="str">
        <f>+'2.2'!E86</f>
        <v>Nefrologia (insufficienza renale acuta e insufficienza renale cronica terminale)</v>
      </c>
      <c r="D27" s="383" t="str">
        <f>+'2.2'!O86</f>
        <v>Dialisi ambulatoriale in sede o in collaborazione con un centro di dialisi indipendente / Offerta e promossa la dialisi peritoneale ambulatoriale</v>
      </c>
      <c r="E27" s="384"/>
      <c r="F27" s="384"/>
    </row>
    <row r="28" spans="2:27" s="1326" customFormat="1" ht="26.4" x14ac:dyDescent="0.25">
      <c r="B28" s="383" t="str">
        <f>+'2.2'!D88</f>
        <v>URO1.1</v>
      </c>
      <c r="C28" s="383" t="str">
        <f>+'2.2'!E88</f>
        <v>Urologia con titolo di formazione approfondita "Urologia operatoria"</v>
      </c>
      <c r="D28" s="383" t="str">
        <f>+'2.2'!O88</f>
        <v>Registrazione del nome dell'operatore</v>
      </c>
      <c r="E28" s="384"/>
      <c r="F28" s="384"/>
    </row>
    <row r="29" spans="2:27" s="1348" customFormat="1" ht="66" x14ac:dyDescent="0.25">
      <c r="B29" s="383" t="str">
        <f>+'2.2'!D89</f>
        <v>URO1.1.1</v>
      </c>
      <c r="C29" s="383" t="str">
        <f>+'2.2'!E89</f>
        <v>Prostatectomia radicale</v>
      </c>
      <c r="D29" s="383" t="str">
        <f>+'2.2'!O89</f>
        <v>Tutti i casi di cancro alla prostata devono essere discussi e documentati prima e dopo la terapia all'interno del tumorboard con la partecipazione degli esperti coinvolti in tutte le alternative terapeutiche (radio-oncologia, oncologia, radiologia e urologia), prima e dopo la terapia. È necessario il controllo d'indicazione.</v>
      </c>
      <c r="E29" s="384"/>
      <c r="F29" s="384"/>
      <c r="H29" s="1658"/>
      <c r="I29" s="1658"/>
      <c r="J29" s="1658"/>
      <c r="K29" s="1658"/>
      <c r="L29" s="1658"/>
      <c r="M29" s="1658"/>
      <c r="N29" s="1658"/>
      <c r="O29" s="1658"/>
    </row>
    <row r="30" spans="2:27" s="1326" customFormat="1" x14ac:dyDescent="0.25">
      <c r="B30" s="383" t="str">
        <f>+'2.2'!D93</f>
        <v>URO1.1.7</v>
      </c>
      <c r="C30" s="383" t="str">
        <f>+'2.2'!E93</f>
        <v>Impianto di uno sfintere urinario artificiale</v>
      </c>
      <c r="D30" s="383" t="str">
        <f>+'2.2'!O93</f>
        <v>Registrazione del nome dell'operatore</v>
      </c>
      <c r="E30" s="384"/>
      <c r="F30" s="384"/>
      <c r="H30" s="1355"/>
      <c r="I30" s="1355"/>
      <c r="J30" s="1355"/>
      <c r="K30" s="1355"/>
      <c r="L30" s="1355"/>
      <c r="M30" s="1355"/>
      <c r="N30" s="1355"/>
      <c r="O30" s="1355"/>
    </row>
    <row r="31" spans="2:27" s="1348" customFormat="1" ht="26.4" x14ac:dyDescent="0.25">
      <c r="B31" s="383" t="str">
        <f>+'2.2'!D96</f>
        <v>PNE1</v>
      </c>
      <c r="C31" s="383" t="str">
        <f>+'2.2'!E96</f>
        <v>Pneumologia</v>
      </c>
      <c r="D31" s="383" t="str">
        <f>+'2.2'!O96</f>
        <v>Possibilità di sorveglianza continua del paziente, d'intubazione e di ventilazione meccanica temporanea</v>
      </c>
      <c r="E31" s="384"/>
      <c r="F31" s="384"/>
      <c r="G31" s="1326"/>
      <c r="H31" s="1660"/>
      <c r="I31" s="1660"/>
      <c r="J31" s="1660"/>
      <c r="K31" s="1660"/>
      <c r="L31" s="1660"/>
      <c r="M31" s="1660"/>
      <c r="N31" s="1660"/>
      <c r="O31" s="1660"/>
    </row>
    <row r="32" spans="2:27" s="1348" customFormat="1" ht="39.6" x14ac:dyDescent="0.25">
      <c r="B32" s="383" t="str">
        <f>+'2.2'!D99</f>
        <v>PNE1.3</v>
      </c>
      <c r="C32" s="383" t="str">
        <f>+'2.2'!E99</f>
        <v>Fibrosi cistica (FC)</v>
      </c>
      <c r="D32" s="753" t="str">
        <f>+'2.2'!O99</f>
        <v>Centro fibrosi cistica con personale multidisciplinare specializzato in fibrosi cistica (medico responsabile, fisioterapista, consulente nutrizionale, ecc.)</v>
      </c>
      <c r="E32" s="384"/>
      <c r="F32" s="384"/>
    </row>
    <row r="33" spans="2:28" s="1348" customFormat="1" ht="26.4" x14ac:dyDescent="0.25">
      <c r="B33" s="383" t="str">
        <f>+'2.2'!D100</f>
        <v>PNE2</v>
      </c>
      <c r="C33" s="383" t="str">
        <f>+'2.2'!E100</f>
        <v>Polisonnografia</v>
      </c>
      <c r="D33" s="383" t="str">
        <f>+'2.2'!O100</f>
        <v>Laboratorio del sonno certificato dalla Società Svizzera di Ricerca sul Sonno, Medicina del Sonno e Cronobiologia (SSSSC)</v>
      </c>
      <c r="E33" s="384"/>
      <c r="F33" s="384"/>
    </row>
    <row r="34" spans="2:28" s="1326" customFormat="1" ht="26.4" x14ac:dyDescent="0.25">
      <c r="B34" s="383" t="str">
        <f>+'2.2'!D102</f>
        <v>THO1.1</v>
      </c>
      <c r="C34" s="383" t="str">
        <f>+'2.2'!E102</f>
        <v>Neoplasie maligne del sistema respiratorio (resezione curativa tramite lobectomia / pneumonectomia)</v>
      </c>
      <c r="D34" s="383" t="str">
        <f>+'2.2'!O102</f>
        <v>Registrazione del nome dell'operatore</v>
      </c>
      <c r="E34" s="384"/>
      <c r="F34" s="384"/>
      <c r="T34" s="1529"/>
      <c r="U34" s="1529"/>
      <c r="V34" s="1529"/>
      <c r="W34" s="1529"/>
      <c r="X34" s="1529"/>
      <c r="Y34" s="1529"/>
      <c r="Z34" s="1529"/>
    </row>
    <row r="35" spans="2:28" s="1326" customFormat="1" x14ac:dyDescent="0.25">
      <c r="B35" s="383" t="str">
        <f>+'2.2'!D103</f>
        <v>THO1.2</v>
      </c>
      <c r="C35" s="383" t="str">
        <f>+'2.2'!E103</f>
        <v>Chirurgia del mediastino</v>
      </c>
      <c r="D35" s="383" t="str">
        <f>+'2.2'!O103</f>
        <v>Registrazione del nome dell'operatore</v>
      </c>
      <c r="E35" s="384"/>
      <c r="F35" s="384"/>
    </row>
    <row r="36" spans="2:28" s="1348" customFormat="1" ht="26.4" x14ac:dyDescent="0.25">
      <c r="B36" s="383" t="str">
        <f>+'2.2'!D113</f>
        <v>BEW3</v>
      </c>
      <c r="C36" s="383" t="str">
        <f>+'2.2'!E113</f>
        <v>Chirurgia della mano</v>
      </c>
      <c r="D36" s="383" t="str">
        <f>+'2.2'!O113</f>
        <v>Centro ambulatoriale specializzato in chirurgia della mano e disponibilità di ergoterapia specializzata</v>
      </c>
      <c r="E36" s="384"/>
      <c r="F36" s="384"/>
    </row>
    <row r="37" spans="2:28" s="1326" customFormat="1" ht="39.6" x14ac:dyDescent="0.25">
      <c r="B37" s="383" t="str">
        <f>+'2.2'!D118</f>
        <v xml:space="preserve">BEW7.1 </v>
      </c>
      <c r="C37" s="383" t="str">
        <f>+'2.2'!E118</f>
        <v>Prima protesi dell'anca</v>
      </c>
      <c r="D37" s="383" t="str">
        <f>+'2.2'!O118</f>
        <v>Sistema di controllo delle indicazioni in relazione ai risultati dei pazienti, basato sul Registro svizzero degli impianti (SIRIS), che consenta il confronto con gli altri dati SIRIS</v>
      </c>
      <c r="E37" s="384"/>
      <c r="F37" s="384"/>
      <c r="H37" s="1658"/>
      <c r="I37" s="1658"/>
      <c r="J37" s="1658"/>
      <c r="K37" s="1658"/>
      <c r="L37" s="1658"/>
      <c r="M37" s="1658"/>
      <c r="N37" s="1658"/>
      <c r="O37" s="1658"/>
      <c r="T37" s="1657"/>
      <c r="U37" s="1657"/>
      <c r="V37" s="1657"/>
      <c r="W37" s="1657"/>
      <c r="X37" s="1657"/>
      <c r="Y37" s="1657"/>
      <c r="Z37" s="1657"/>
      <c r="AA37" s="1657"/>
      <c r="AB37" s="1657"/>
    </row>
    <row r="38" spans="2:28" s="1348" customFormat="1" ht="39.6" x14ac:dyDescent="0.25">
      <c r="B38" s="383" t="str">
        <f>+'2.2'!D119</f>
        <v>BEW7.1.1</v>
      </c>
      <c r="C38" s="383" t="str">
        <f>+'2.2'!E119</f>
        <v>Sostituzione protesi dell'anca</v>
      </c>
      <c r="D38" s="383" t="str">
        <f>+'2.2'!O119</f>
        <v>Sistema di controllo delle indicazioni in relazione ai risultati dei pazienti, basato sul Registro svizzero degli impianti (SIRIS), che consenta il confronto con gli altri dati SIRIS</v>
      </c>
      <c r="E38" s="384"/>
      <c r="F38" s="384"/>
      <c r="H38" s="1355"/>
      <c r="I38" s="1355"/>
      <c r="J38" s="1355"/>
      <c r="K38" s="1355"/>
      <c r="L38" s="1355"/>
      <c r="M38" s="1355"/>
      <c r="N38" s="1355"/>
      <c r="O38" s="1355"/>
      <c r="T38" s="1657"/>
      <c r="U38" s="1657"/>
      <c r="V38" s="1657"/>
      <c r="W38" s="1657"/>
      <c r="X38" s="1657"/>
      <c r="Y38" s="1657"/>
      <c r="Z38" s="1657"/>
      <c r="AA38" s="1657"/>
      <c r="AB38" s="1657"/>
    </row>
    <row r="39" spans="2:28" s="1348" customFormat="1" ht="39.6" x14ac:dyDescent="0.25">
      <c r="B39" s="383" t="str">
        <f>+'2.2'!D120</f>
        <v>BEW7.2</v>
      </c>
      <c r="C39" s="383" t="str">
        <f>+'2.2'!E120</f>
        <v>Prima protesi del ginocchio</v>
      </c>
      <c r="D39" s="383" t="str">
        <f>+'2.2'!O120</f>
        <v>Sistema di controllo delle indicazioni in relazione ai risultati dei pazienti, basato sul Registro svizzero degli impianti (SIRIS), che consenta il confronto con gli altri dati SIRIS</v>
      </c>
      <c r="E39" s="384"/>
      <c r="F39" s="384"/>
      <c r="H39" s="1661"/>
      <c r="I39" s="1658"/>
      <c r="J39" s="1658"/>
      <c r="K39" s="1658"/>
      <c r="L39" s="1658"/>
      <c r="M39" s="1658"/>
      <c r="N39" s="1658"/>
      <c r="O39" s="1658"/>
      <c r="T39" s="1657"/>
      <c r="U39" s="1657"/>
      <c r="V39" s="1657"/>
      <c r="W39" s="1657"/>
      <c r="X39" s="1657"/>
      <c r="Y39" s="1657"/>
      <c r="Z39" s="1657"/>
      <c r="AA39" s="1657"/>
      <c r="AB39" s="1657"/>
    </row>
    <row r="40" spans="2:28" s="1348" customFormat="1" ht="39.6" x14ac:dyDescent="0.25">
      <c r="B40" s="383" t="str">
        <f>+'2.2'!D121</f>
        <v>BEW7.2.1</v>
      </c>
      <c r="C40" s="383" t="str">
        <f>+'2.2'!E121</f>
        <v>Sostituzione protesi del ginocchio</v>
      </c>
      <c r="D40" s="383" t="str">
        <f>+'2.2'!O121</f>
        <v>Sistema di controllo delle indicazioni in relazione ai risultati dei pazienti, basato sul Registro svizzero degli impianti (SIRIS), che consenta il confronto con gli altri dati SIRIS</v>
      </c>
      <c r="E40" s="384"/>
      <c r="F40" s="384"/>
      <c r="H40" s="1658"/>
      <c r="I40" s="1658"/>
      <c r="J40" s="1658"/>
      <c r="K40" s="1658"/>
      <c r="L40" s="1658"/>
      <c r="M40" s="1658"/>
      <c r="N40" s="1658"/>
      <c r="O40" s="1658"/>
      <c r="T40" s="1657"/>
      <c r="U40" s="1657"/>
      <c r="V40" s="1657"/>
      <c r="W40" s="1657"/>
      <c r="X40" s="1657"/>
      <c r="Y40" s="1657"/>
      <c r="Z40" s="1657"/>
      <c r="AA40" s="1657"/>
      <c r="AB40" s="1657"/>
    </row>
    <row r="41" spans="2:28" s="1348" customFormat="1" ht="39.6" x14ac:dyDescent="0.25">
      <c r="B41" s="383" t="str">
        <f>+'2.2'!D123</f>
        <v>BEW8.1</v>
      </c>
      <c r="C41" s="383" t="str">
        <f>+'2.2'!E123</f>
        <v>Chirurgia specialistica della colonna vertebrale</v>
      </c>
      <c r="D41" s="383" t="str">
        <f>+'2.2'!O123</f>
        <v>Neuromonitoraggio intraoperatorio in collaborazione con la neurologia e la partecipazione al registro nazionale degli impianti SIRIS Spine.</v>
      </c>
      <c r="E41" s="384"/>
      <c r="F41" s="384"/>
      <c r="H41" s="1658"/>
      <c r="I41" s="1658"/>
      <c r="J41" s="1658"/>
      <c r="K41" s="1658"/>
      <c r="L41" s="1658"/>
      <c r="M41" s="1658"/>
      <c r="N41" s="1658"/>
      <c r="O41" s="1658"/>
      <c r="T41" s="1657"/>
      <c r="U41" s="1657"/>
      <c r="V41" s="1657"/>
      <c r="W41" s="1657"/>
      <c r="X41" s="1657"/>
      <c r="Y41" s="1657"/>
      <c r="Z41" s="1657"/>
      <c r="AA41" s="1657"/>
      <c r="AB41" s="1657"/>
    </row>
    <row r="42" spans="2:28" s="1348" customFormat="1" ht="26.4" x14ac:dyDescent="0.25">
      <c r="B42" s="383" t="str">
        <f>+'2.2'!D127</f>
        <v>BEW11</v>
      </c>
      <c r="C42" s="383" t="str">
        <f>+'2.2'!E127</f>
        <v>Reimpianti</v>
      </c>
      <c r="D42" s="383" t="str">
        <f>+'2.2'!O127</f>
        <v>Centro ambulatoriale specializzato in chirurgia della mano, monitoraggio perioperatorio dei nervi</v>
      </c>
      <c r="E42" s="384"/>
      <c r="F42" s="384"/>
      <c r="T42" s="1657"/>
      <c r="U42" s="1657"/>
      <c r="V42" s="1657"/>
      <c r="W42" s="1657"/>
      <c r="X42" s="1657"/>
      <c r="Y42" s="1657"/>
      <c r="Z42" s="1657"/>
      <c r="AA42" s="1657"/>
      <c r="AB42" s="1657"/>
    </row>
    <row r="43" spans="2:28" s="1326" customFormat="1" ht="52.8" x14ac:dyDescent="0.25">
      <c r="B43" s="383" t="str">
        <f>+'2.2'!D131</f>
        <v>GYNT</v>
      </c>
      <c r="C43" s="383" t="str">
        <f>+'2.2'!E131</f>
        <v>Tumori ginecologici</v>
      </c>
      <c r="D43" s="383" t="str">
        <f>+'2.2'!O131</f>
        <v>Tutti i casi devono essere discussi e documentati prima e dopo la terapia nel tumorboard con la partecipazione di esperti di tutte le alternative terapeutiche. Deve essere garantita un'indicazione che tenga conto dellevpossibili alternative non chirurgiche.</v>
      </c>
      <c r="E43" s="384"/>
      <c r="F43" s="384"/>
      <c r="H43" s="1658"/>
      <c r="I43" s="1658"/>
      <c r="J43" s="1658"/>
      <c r="K43" s="1658"/>
      <c r="L43" s="1658"/>
      <c r="M43" s="1658"/>
      <c r="N43" s="1658"/>
      <c r="O43" s="1658"/>
      <c r="T43" s="1529"/>
      <c r="U43" s="1529"/>
      <c r="V43" s="1529"/>
      <c r="W43" s="1529"/>
      <c r="X43" s="1529"/>
      <c r="Y43" s="1529"/>
      <c r="Z43" s="1529"/>
      <c r="AA43" s="1529"/>
      <c r="AB43" s="1529"/>
    </row>
    <row r="44" spans="2:28" s="1326" customFormat="1" ht="39.6" x14ac:dyDescent="0.25">
      <c r="B44" s="383" t="str">
        <f>+'2.2'!D132</f>
        <v>GYN2</v>
      </c>
      <c r="C44" s="383" t="str">
        <f>+'2.2'!E132</f>
        <v>Centro di senologia riconosciuto e certificato</v>
      </c>
      <c r="D44" s="383" t="str">
        <f>+'2.2'!O132</f>
        <v>Tutti i casi devono essere discussi e documentati prima e dopo la terapia nel tumorboard con la partecipazione attiva di esperti di tutte le alternative terapeutiche.</v>
      </c>
      <c r="E44" s="384"/>
      <c r="F44" s="384"/>
      <c r="G44" s="1478"/>
      <c r="H44" s="1529"/>
      <c r="I44" s="1529"/>
      <c r="J44" s="1529"/>
      <c r="K44" s="1529"/>
      <c r="L44" s="1529"/>
      <c r="M44" s="1529"/>
      <c r="N44" s="1529"/>
      <c r="O44" s="1529"/>
      <c r="T44" s="1529"/>
      <c r="U44" s="1529"/>
      <c r="V44" s="1529"/>
      <c r="W44" s="1529"/>
      <c r="X44" s="1529"/>
      <c r="Y44" s="1529"/>
      <c r="Z44" s="1529"/>
      <c r="AA44" s="1529"/>
    </row>
    <row r="45" spans="2:28" s="1348" customFormat="1" x14ac:dyDescent="0.25">
      <c r="B45" s="383" t="str">
        <f>+'2.2'!D133</f>
        <v>PLC1</v>
      </c>
      <c r="C45" s="383" t="str">
        <f>+'2.2'!E133</f>
        <v>Interventi nel contesto della transessualità</v>
      </c>
      <c r="D45" s="383" t="str">
        <f>+'2.2'!O133</f>
        <v>Endocrinologia ginecologica / presa in carico psichiatrica</v>
      </c>
      <c r="E45" s="384"/>
      <c r="F45" s="384"/>
      <c r="G45" s="1478"/>
      <c r="H45" s="1529"/>
      <c r="I45" s="1529"/>
      <c r="J45" s="1529"/>
      <c r="K45" s="1529"/>
      <c r="L45" s="1529"/>
      <c r="M45" s="1529"/>
      <c r="N45" s="1529"/>
      <c r="O45" s="1529"/>
    </row>
    <row r="46" spans="2:28" s="1348" customFormat="1" x14ac:dyDescent="0.25">
      <c r="B46" s="383" t="str">
        <f>+'2.2'!D134</f>
        <v>GEBH</v>
      </c>
      <c r="C46" s="383" t="str">
        <f>+'2.2'!E134</f>
        <v>Casa del parto (dalla 36 0/7 settimana di gestazione)</v>
      </c>
      <c r="D46" s="383" t="str">
        <f>+'2.2'!O134</f>
        <v>Requisiti di qualità previsti per le case del parto (FL 3.15)</v>
      </c>
      <c r="E46" s="384"/>
      <c r="F46" s="384"/>
      <c r="G46" s="382"/>
    </row>
    <row r="47" spans="2:28" s="1348" customFormat="1" ht="26.4" x14ac:dyDescent="0.25">
      <c r="B47" s="383" t="str">
        <f>+'2.2'!D135</f>
        <v>GEBS</v>
      </c>
      <c r="C47" s="383" t="str">
        <f>+'2.2'!E135</f>
        <v>Servizio a conduzione ostetrica di assistenza al parto in ospedale (dalla 36 0/7 settimana di gestazione)</v>
      </c>
      <c r="D47" s="383" t="str">
        <f>+'2.2'!O135</f>
        <v>Requisiti di qualità previsti per i servizi a conduzione ostetrica di assistenza al parto (FL 3.15)</v>
      </c>
      <c r="E47" s="384"/>
      <c r="F47" s="384"/>
      <c r="G47" s="382"/>
    </row>
    <row r="48" spans="2:28" s="1348" customFormat="1" ht="26.4" x14ac:dyDescent="0.25">
      <c r="B48" s="383" t="str">
        <f>+'2.2'!D136</f>
        <v>GEB1</v>
      </c>
      <c r="C48" s="383" t="str">
        <f>+'2.2'!E136</f>
        <v>Assistenza di base in ostetricia (dalla 35 0/7 settimana di gestazione e peso ≥2000g)</v>
      </c>
      <c r="D48" s="383" t="str">
        <f>+'2.2'!O136</f>
        <v>In caso di ricovero pre termine, consultazione con NEO1.1.</v>
      </c>
      <c r="E48" s="384"/>
      <c r="F48" s="384"/>
      <c r="H48" s="1658"/>
      <c r="I48" s="1659"/>
      <c r="J48" s="1659"/>
      <c r="K48" s="1659"/>
      <c r="L48" s="1659"/>
      <c r="M48" s="1659"/>
      <c r="T48" s="1657"/>
      <c r="U48" s="1529"/>
    </row>
    <row r="49" spans="2:21" s="1348" customFormat="1" ht="26.4" x14ac:dyDescent="0.25">
      <c r="B49" s="383" t="str">
        <f>+'2.2'!D139</f>
        <v>NEOG</v>
      </c>
      <c r="C49" s="383" t="str">
        <f>+'2.2'!E139</f>
        <v>Assistenza di base a neonati in casa del parto (dalla 36 0/7 settimana di gestazione e peso ≥ 2000 g)</v>
      </c>
      <c r="D49" s="383" t="str">
        <f>+'2.2'!O139</f>
        <v>Requisti di qualità previsti per le case del parto</v>
      </c>
      <c r="E49" s="384"/>
      <c r="F49" s="384"/>
      <c r="G49" s="382"/>
    </row>
    <row r="50" spans="2:21" s="1348" customFormat="1" ht="26.4" x14ac:dyDescent="0.25">
      <c r="B50" s="383" t="str">
        <f>+'2.2'!D140</f>
        <v>NEO1</v>
      </c>
      <c r="C50" s="383" t="str">
        <f>+'2.2'!E140</f>
        <v>Assistenza di base ai neonati (dalla 35 0/7 settimana di gestazione e peso ≥2000g)</v>
      </c>
      <c r="D50" s="383" t="str">
        <f>+'2.2'!O140</f>
        <v>Requisiti secondo il livello I degli attuali Standards for Levels of Neonatal Care in Switzerland</v>
      </c>
      <c r="E50" s="384"/>
      <c r="F50" s="384"/>
      <c r="T50" s="1657"/>
      <c r="U50" s="1631"/>
    </row>
    <row r="51" spans="2:21" s="1348" customFormat="1" ht="26.4" x14ac:dyDescent="0.25">
      <c r="B51" s="383" t="str">
        <f>+'2.2'!D141</f>
        <v>NEO1.1</v>
      </c>
      <c r="C51" s="383" t="str">
        <f>+'2.2'!E141</f>
        <v>Neonatologia (dalla 32 0/7 settimana di gestazione e peso ≥1250g)</v>
      </c>
      <c r="D51" s="383" t="str">
        <f>+'2.2'!O141</f>
        <v>Requisiti secondo il livello IIB degli attuali Standards for Levels of Neonatal Care in Switzerland</v>
      </c>
      <c r="E51" s="384"/>
      <c r="F51" s="384"/>
    </row>
    <row r="52" spans="2:21" s="1348" customFormat="1" ht="79.2" x14ac:dyDescent="0.25">
      <c r="B52" s="383" t="str">
        <f>+'2.2'!D142</f>
        <v>NEO1.1.1</v>
      </c>
      <c r="C52" s="383" t="str">
        <f>+'2.2'!E142</f>
        <v>Neonatologia specializzata (dalla 28 0/7 settimana di gestazione e peso ≥ 1000g)</v>
      </c>
      <c r="D52" s="753" t="str">
        <f>+'2.2'!O142</f>
        <v>Requisiti secondo il Livello III "minus" definiti dalla GD ZH: assistenza neonatale specializzata senza unità di terapia intensiva certificata per i neonati dopo ≥ 28 0/7 settimane di gravidanza con un peso alla nascita ≥ 1000 g. In linea di principio valgono i requisiti previsti dai “Requisiti assoluti” del livello III degli Standards for Levels of Neonatal Care in Switzerland</v>
      </c>
      <c r="E52" s="384"/>
      <c r="F52" s="384"/>
    </row>
    <row r="53" spans="2:21" s="1348" customFormat="1" ht="26.4" x14ac:dyDescent="0.25">
      <c r="B53" s="383" t="str">
        <f>+'2.2'!D143</f>
        <v>NEO1.1.1.1</v>
      </c>
      <c r="C53" s="383" t="str">
        <f>+'2.2'!E143</f>
        <v>Neonatologia altamente specializzata (&lt; 28 0/7 settimane di gestazione e peso &lt; 1000g)</v>
      </c>
      <c r="D53" s="383" t="str">
        <f>+'2.2'!O143</f>
        <v>Requisiti secondo il livello III degli attuali Standards for Levels of Neonatal Care in Switzerland</v>
      </c>
      <c r="E53" s="384"/>
      <c r="F53" s="384"/>
    </row>
    <row r="54" spans="2:21" s="1348" customFormat="1" ht="26.4" x14ac:dyDescent="0.25">
      <c r="B54" s="383" t="str">
        <f>+'2.2'!D146</f>
        <v>NUK1</v>
      </c>
      <c r="C54" s="383" t="str">
        <f>+'2.2'!E146</f>
        <v>Medicina nucleare</v>
      </c>
      <c r="D54" s="383" t="str">
        <f>+'2.2'!O146</f>
        <v>In osservazione dei requisiti dell'UFSP in materia di radioprotezione</v>
      </c>
      <c r="E54" s="384"/>
      <c r="F54" s="384"/>
    </row>
    <row r="55" spans="2:21" s="220" customFormat="1" x14ac:dyDescent="0.25">
      <c r="B55" s="383" t="str">
        <f>+'2.2'!D150</f>
        <v>KINM</v>
      </c>
      <c r="C55" s="383" t="str">
        <f>+'2.2'!E150</f>
        <v>Medicina pediatrica</v>
      </c>
      <c r="D55" s="383" t="str">
        <f>+'2.2'!O150</f>
        <v>Requisiti secondo FL 3.11</v>
      </c>
      <c r="E55" s="384"/>
      <c r="F55" s="384"/>
      <c r="G55" s="179"/>
    </row>
    <row r="56" spans="2:21" s="277" customFormat="1" x14ac:dyDescent="0.25">
      <c r="B56" s="383" t="str">
        <f>+'2.2'!D151</f>
        <v>KINC</v>
      </c>
      <c r="C56" s="383" t="str">
        <f>+'2.2'!E151</f>
        <v>Chirurgia pediatrica</v>
      </c>
      <c r="D56" s="383" t="str">
        <f>+'2.2'!O151</f>
        <v>Requisiti secondo FL 3.11</v>
      </c>
      <c r="E56" s="384"/>
      <c r="F56" s="384"/>
      <c r="G56" s="103"/>
    </row>
    <row r="57" spans="2:21" s="277" customFormat="1" x14ac:dyDescent="0.25">
      <c r="B57" s="383" t="str">
        <f>+'2.2'!D152</f>
        <v>KINB</v>
      </c>
      <c r="C57" s="383" t="str">
        <f>+'2.2'!E152</f>
        <v>Chirurgia pediatrica di base</v>
      </c>
      <c r="D57" s="383" t="str">
        <f>+'2.2'!O152</f>
        <v>Requisiti secondo FL 3.11</v>
      </c>
      <c r="E57" s="384"/>
      <c r="F57" s="384"/>
      <c r="G57" s="103"/>
    </row>
    <row r="58" spans="2:21" s="277" customFormat="1" ht="26.4" x14ac:dyDescent="0.25">
      <c r="B58" s="383" t="str">
        <f>+'2.2'!D153</f>
        <v>KAA</v>
      </c>
      <c r="C58" s="383" t="str">
        <f>+'2.2'!E153</f>
        <v>Anestesia pediatrica "A"</v>
      </c>
      <c r="D58" s="383" t="str">
        <f>+'2.2'!O153</f>
        <v>Requisiti specifici per KAA della SGKA/SGAR specificati nel FL 3.12</v>
      </c>
      <c r="E58" s="384"/>
      <c r="F58" s="384"/>
      <c r="G58" s="103"/>
    </row>
    <row r="59" spans="2:21" s="277" customFormat="1" ht="26.4" x14ac:dyDescent="0.25">
      <c r="B59" s="383" t="str">
        <f>+'2.2'!D154</f>
        <v>KAB</v>
      </c>
      <c r="C59" s="383" t="str">
        <f>+'2.2'!E154</f>
        <v>Anestesia pediatrica "B"</v>
      </c>
      <c r="D59" s="383" t="str">
        <f>+'2.2'!O154</f>
        <v>Requisiti specifici per KAB della SGKA/SGAR specificati nel FL 3.12</v>
      </c>
      <c r="E59" s="384"/>
      <c r="F59" s="384"/>
      <c r="G59" s="103"/>
    </row>
    <row r="60" spans="2:21" s="277" customFormat="1" ht="26.4" x14ac:dyDescent="0.25">
      <c r="B60" s="383" t="str">
        <f>+'2.2'!D155</f>
        <v>KAC</v>
      </c>
      <c r="C60" s="383" t="str">
        <f>+'2.2'!E155</f>
        <v>Anestesia pediatrica "C"</v>
      </c>
      <c r="D60" s="383" t="str">
        <f>+'2.2'!O155</f>
        <v>Requisiti specifici per KAC della SGKA/SGAR specificati nel FL 3.12</v>
      </c>
      <c r="E60" s="384"/>
      <c r="F60" s="384"/>
      <c r="G60" s="103"/>
    </row>
    <row r="61" spans="2:21" s="277" customFormat="1" ht="26.4" x14ac:dyDescent="0.25">
      <c r="B61" s="383" t="str">
        <f>+'2.2'!D156</f>
        <v>KAD</v>
      </c>
      <c r="C61" s="383" t="str">
        <f>+'2.2'!E156</f>
        <v>Anestesia pediatrica "D"</v>
      </c>
      <c r="D61" s="383" t="str">
        <f>+'2.2'!O156</f>
        <v>Requisiti specifici per KAD della SGKA/SGAR specificati nel FL 3.12</v>
      </c>
      <c r="E61" s="384"/>
      <c r="F61" s="384"/>
      <c r="G61" s="103"/>
    </row>
    <row r="62" spans="2:21" s="277" customFormat="1" x14ac:dyDescent="0.25">
      <c r="B62" s="383" t="str">
        <f>+'2.2'!D157</f>
        <v>GER</v>
      </c>
      <c r="C62" s="383" t="str">
        <f>+'2.2'!E157</f>
        <v>Centro di competenza in geriatria acuta</v>
      </c>
      <c r="D62" s="383" t="str">
        <f>+'2.2'!O157</f>
        <v>Requisiti secondo FL 3.13</v>
      </c>
      <c r="E62" s="384"/>
      <c r="F62" s="384"/>
      <c r="G62" s="103"/>
    </row>
    <row r="63" spans="2:21" s="277" customFormat="1" x14ac:dyDescent="0.25">
      <c r="B63" s="383" t="str">
        <f>+'2.2'!D158</f>
        <v>PAL</v>
      </c>
      <c r="C63" s="383" t="str">
        <f>+'2.2'!E158</f>
        <v>Centro di competenza in cure palliative</v>
      </c>
      <c r="D63" s="383" t="str">
        <f>+'2.2'!O158</f>
        <v>Requisiti secondo FL 3.14</v>
      </c>
      <c r="E63" s="384"/>
      <c r="F63" s="384"/>
      <c r="G63" s="103"/>
    </row>
    <row r="64" spans="2:21" s="220" customFormat="1" ht="13.8" thickBot="1" x14ac:dyDescent="0.3">
      <c r="B64" s="751" t="str">
        <f>+'2.2'!D160</f>
        <v>ISO</v>
      </c>
      <c r="C64" s="751" t="str">
        <f>+'2.2'!E160</f>
        <v>Stazione d'isolamento speciale</v>
      </c>
      <c r="D64" s="751" t="str">
        <f>+'2.2'!O160</f>
        <v>Si applica il concetto della CDS sulle malattie di tipo "Ebola"</v>
      </c>
      <c r="E64" s="690"/>
      <c r="F64" s="690"/>
    </row>
    <row r="65" spans="2:9" s="277" customFormat="1" ht="15" customHeight="1" x14ac:dyDescent="0.25">
      <c r="B65" s="103"/>
    </row>
    <row r="66" spans="2:9" s="9" customFormat="1" ht="15" customHeight="1" x14ac:dyDescent="0.25">
      <c r="B66" s="220" t="s">
        <v>864</v>
      </c>
      <c r="D66" s="24"/>
      <c r="E66" s="30"/>
      <c r="F66" s="30"/>
      <c r="G66" s="30"/>
      <c r="H66" s="45"/>
      <c r="I66" s="42"/>
    </row>
    <row r="67" spans="2:9" s="220" customFormat="1" ht="15" customHeight="1" x14ac:dyDescent="0.25">
      <c r="B67" s="1330" t="s">
        <v>728</v>
      </c>
      <c r="C67" s="1330"/>
      <c r="D67" s="1330"/>
      <c r="E67" s="1330"/>
      <c r="F67" s="1330"/>
      <c r="G67" s="1330"/>
      <c r="H67" s="45"/>
      <c r="I67" s="5"/>
    </row>
    <row r="68" spans="2:9" ht="15" customHeight="1" x14ac:dyDescent="0.25">
      <c r="B68" s="42"/>
      <c r="C68" s="42"/>
      <c r="D68" s="42"/>
      <c r="E68" s="216"/>
      <c r="F68" s="216"/>
    </row>
    <row r="69" spans="2:9" ht="15" customHeight="1" x14ac:dyDescent="0.25">
      <c r="B69" s="242" t="s">
        <v>688</v>
      </c>
      <c r="C69" s="42"/>
      <c r="D69" s="42"/>
      <c r="E69" s="216"/>
      <c r="F69" s="216"/>
    </row>
    <row r="70" spans="2:9" ht="15" customHeight="1" x14ac:dyDescent="0.25">
      <c r="B70" s="216"/>
      <c r="C70" s="220"/>
      <c r="D70" s="220"/>
      <c r="E70" s="216"/>
      <c r="F70" s="216"/>
    </row>
    <row r="71" spans="2:9" ht="15" customHeight="1" x14ac:dyDescent="0.25">
      <c r="C71" s="277"/>
      <c r="D71" s="277"/>
      <c r="E71" s="277"/>
      <c r="F71" s="277"/>
    </row>
    <row r="74" spans="2:9" x14ac:dyDescent="0.25">
      <c r="B74" s="165"/>
    </row>
  </sheetData>
  <sheetProtection algorithmName="SHA-512" hashValue="n6V0M6o3M9C8ajhc7okWUQSRrMsQ3xc/2RfdyGE5AUg+yd6wK8TsmgQVaI+zb9MweJDR5dF+ZwcCMA9z0sxZ8A==" saltValue="zdTq9iTAidKv/CUvGtN2pw==" spinCount="100000" sheet="1" objects="1" scenarios="1" selectLockedCells="1"/>
  <customSheetViews>
    <customSheetView guid="{6509DE47-C0A2-4ED1-9D8E-F081B0F084AE}" showGridLines="0" fitToPage="1" hiddenRows="1" topLeftCell="A70">
      <selection activeCell="J141" sqref="J141"/>
      <rowBreaks count="3" manualBreakCount="3">
        <brk id="80" min="1" max="5" man="1"/>
        <brk id="131" min="1" max="5" man="1"/>
        <brk id="158" min="1" max="5" man="1"/>
      </rowBreaks>
      <pageMargins left="0.25" right="0.25" top="0.75" bottom="0.75" header="0.3" footer="0.3"/>
      <printOptions horizontalCentered="1"/>
      <pageSetup paperSize="9" scale="70" fitToHeight="0" orientation="portrait" r:id="rId1"/>
      <headerFooter alignWithMargins="0">
        <oddFooter xml:space="preserve">&amp;R&amp;6Pagina &amp;P di &amp;N </oddFooter>
      </headerFooter>
    </customSheetView>
  </customSheetViews>
  <mergeCells count="26">
    <mergeCell ref="N6:Q6"/>
    <mergeCell ref="T6:V6"/>
    <mergeCell ref="B5:F5"/>
    <mergeCell ref="B6:F6"/>
    <mergeCell ref="H19:J21"/>
    <mergeCell ref="H48:M48"/>
    <mergeCell ref="H29:O29"/>
    <mergeCell ref="H31:O31"/>
    <mergeCell ref="G44:O45"/>
    <mergeCell ref="H37:O37"/>
    <mergeCell ref="H39:O41"/>
    <mergeCell ref="H43:O43"/>
    <mergeCell ref="T50:U50"/>
    <mergeCell ref="T44:AA44"/>
    <mergeCell ref="T43:AB43"/>
    <mergeCell ref="T18:V18"/>
    <mergeCell ref="T20:AA21"/>
    <mergeCell ref="T25:AA25"/>
    <mergeCell ref="T34:Z34"/>
    <mergeCell ref="T37:AB42"/>
    <mergeCell ref="T48:U48"/>
    <mergeCell ref="B3:F3"/>
    <mergeCell ref="B2:C2"/>
    <mergeCell ref="B1:C1"/>
    <mergeCell ref="E2:F2"/>
    <mergeCell ref="E1:F1"/>
  </mergeCells>
  <phoneticPr fontId="28" type="noConversion"/>
  <dataValidations count="1">
    <dataValidation type="list" allowBlank="1" showInputMessage="1" showErrorMessage="1" sqref="E9:F64">
      <formula1>"si,no,"</formula1>
    </dataValidation>
  </dataValidations>
  <hyperlinks>
    <hyperlink ref="B69" location="Sommario!A1" display="Ritorna al sommario"/>
    <hyperlink ref="B67" location="'3.9'!A1" display="3.9 Zusammenfassung Bewerbung für die Leistungsgruppen"/>
    <hyperlink ref="B67:G67" location="'3.10'!A1" display="3.10 Candidatura per i gruppi di prestazioni"/>
  </hyperlinks>
  <printOptions horizontalCentered="1"/>
  <pageMargins left="0.25" right="0.25" top="0.75" bottom="0.75" header="0.3" footer="0.3"/>
  <pageSetup paperSize="9" scale="70" fitToHeight="0" orientation="portrait" r:id="rId2"/>
  <headerFooter alignWithMargins="0">
    <oddFooter xml:space="preserve">&amp;R&amp;6Pagina &amp;P di &amp;N </oddFooter>
  </headerFooter>
  <rowBreaks count="2" manualBreakCount="2">
    <brk id="29" min="1" max="5" man="1"/>
    <brk id="64" min="1" max="5" man="1"/>
  </rowBreaks>
  <ignoredErrors>
    <ignoredError sqref="E2" unlockedFormula="1"/>
  </ignoredErrors>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0" tint="-0.249977111117893"/>
    <pageSetUpPr fitToPage="1"/>
  </sheetPr>
  <dimension ref="A1:J36"/>
  <sheetViews>
    <sheetView showGridLines="0" zoomScaleNormal="100" zoomScaleSheetLayoutView="90" workbookViewId="0">
      <selection activeCell="C25" sqref="C25"/>
    </sheetView>
  </sheetViews>
  <sheetFormatPr defaultColWidth="11.44140625" defaultRowHeight="13.2" x14ac:dyDescent="0.25"/>
  <cols>
    <col min="1" max="1" width="2.5546875" style="131" customWidth="1"/>
    <col min="2" max="2" width="40.77734375" style="1358" customWidth="1"/>
    <col min="3" max="3" width="35.77734375" style="1358" customWidth="1"/>
    <col min="4" max="5" width="35.77734375" style="131" customWidth="1"/>
    <col min="6" max="6" width="18.77734375" style="131" customWidth="1"/>
    <col min="7" max="7" width="6.21875" style="131" customWidth="1"/>
    <col min="8" max="16384" width="11.44140625" style="131"/>
  </cols>
  <sheetData>
    <row r="1" spans="2:6" s="2" customFormat="1" ht="25.5" customHeight="1" x14ac:dyDescent="0.25">
      <c r="B1" s="215" t="str">
        <f>'3.2'!$B$1</f>
        <v>Candidatura dell'istituto ospedaliero:</v>
      </c>
      <c r="E1" s="215" t="str">
        <f>'3.2'!$D$1</f>
        <v>Per la sede:</v>
      </c>
      <c r="F1" s="215"/>
    </row>
    <row r="2" spans="2:6" s="2" customFormat="1" ht="25.5" customHeight="1" thickBot="1" x14ac:dyDescent="0.3">
      <c r="B2" s="16" t="str">
        <f>Copertina!$B$12</f>
        <v>Nome dell'istituto</v>
      </c>
      <c r="E2" s="1333" t="str">
        <f>Copertina!$B$14</f>
        <v>Nome della sede</v>
      </c>
    </row>
    <row r="3" spans="2:6" ht="50.1" customHeight="1" thickBot="1" x14ac:dyDescent="0.3">
      <c r="B3" s="1475" t="s">
        <v>893</v>
      </c>
      <c r="C3" s="1475"/>
      <c r="D3" s="1475"/>
      <c r="E3" s="1475"/>
      <c r="F3" s="132"/>
    </row>
    <row r="4" spans="2:6" ht="40.200000000000003" customHeight="1" x14ac:dyDescent="0.25"/>
    <row r="5" spans="2:6" s="36" customFormat="1" ht="60" customHeight="1" x14ac:dyDescent="0.25">
      <c r="B5" s="1529" t="s">
        <v>1409</v>
      </c>
      <c r="C5" s="1529"/>
      <c r="D5" s="1529"/>
      <c r="E5" s="1529"/>
      <c r="F5" s="621"/>
    </row>
    <row r="6" spans="2:6" s="36" customFormat="1" ht="89.25" customHeight="1" x14ac:dyDescent="0.25">
      <c r="B6" s="1542" t="s">
        <v>1011</v>
      </c>
      <c r="C6" s="1542"/>
      <c r="D6" s="1542"/>
      <c r="E6" s="1543"/>
      <c r="F6" s="621"/>
    </row>
    <row r="7" spans="2:6" s="36" customFormat="1" ht="73.5" customHeight="1" x14ac:dyDescent="0.25">
      <c r="B7" s="1542" t="s">
        <v>876</v>
      </c>
      <c r="C7" s="1542"/>
      <c r="D7" s="1542"/>
      <c r="E7" s="1525"/>
      <c r="F7" s="621"/>
    </row>
    <row r="8" spans="2:6" s="36" customFormat="1" ht="158.25" customHeight="1" x14ac:dyDescent="0.25">
      <c r="B8" s="1550" t="s">
        <v>1386</v>
      </c>
      <c r="C8" s="1550"/>
      <c r="D8" s="1550"/>
      <c r="E8" s="1667"/>
      <c r="F8" s="621"/>
    </row>
    <row r="9" spans="2:6" ht="15" customHeight="1" thickBot="1" x14ac:dyDescent="0.3">
      <c r="B9" s="1666"/>
      <c r="C9" s="1666"/>
      <c r="D9" s="1666"/>
      <c r="E9" s="111"/>
    </row>
    <row r="10" spans="2:6" s="167" customFormat="1" ht="30" customHeight="1" x14ac:dyDescent="0.25">
      <c r="B10" s="166"/>
      <c r="C10" s="603" t="s">
        <v>584</v>
      </c>
      <c r="D10" s="604" t="s">
        <v>585</v>
      </c>
      <c r="E10" s="647" t="s">
        <v>838</v>
      </c>
    </row>
    <row r="11" spans="2:6" ht="20.25" customHeight="1" thickBot="1" x14ac:dyDescent="0.3">
      <c r="B11" s="1669" t="s">
        <v>587</v>
      </c>
      <c r="C11" s="1669"/>
      <c r="D11" s="1669"/>
      <c r="E11" s="1669"/>
    </row>
    <row r="12" spans="2:6" ht="110.25" customHeight="1" thickBot="1" x14ac:dyDescent="0.3">
      <c r="B12" s="468" t="s">
        <v>586</v>
      </c>
      <c r="C12" s="470" t="s">
        <v>1145</v>
      </c>
      <c r="D12" s="470" t="s">
        <v>1146</v>
      </c>
      <c r="E12" s="1148" t="s">
        <v>1272</v>
      </c>
      <c r="F12" s="469"/>
    </row>
    <row r="13" spans="2:6" ht="20.25" customHeight="1" thickBot="1" x14ac:dyDescent="0.3">
      <c r="B13" s="1668" t="s">
        <v>529</v>
      </c>
      <c r="C13" s="1668"/>
      <c r="D13" s="1668"/>
      <c r="E13" s="1668"/>
    </row>
    <row r="14" spans="2:6" ht="228" customHeight="1" x14ac:dyDescent="0.25">
      <c r="B14" s="458" t="s">
        <v>588</v>
      </c>
      <c r="C14" s="459" t="s">
        <v>1273</v>
      </c>
      <c r="D14" s="460" t="s">
        <v>815</v>
      </c>
      <c r="E14" s="1149" t="s">
        <v>1274</v>
      </c>
    </row>
    <row r="15" spans="2:6" ht="15" customHeight="1" x14ac:dyDescent="0.25">
      <c r="B15" s="461" t="s">
        <v>1278</v>
      </c>
      <c r="C15" s="462" t="s">
        <v>515</v>
      </c>
      <c r="D15" s="463" t="s">
        <v>36</v>
      </c>
      <c r="E15" s="1150" t="s">
        <v>36</v>
      </c>
    </row>
    <row r="16" spans="2:6" ht="15" customHeight="1" x14ac:dyDescent="0.25">
      <c r="B16" s="461" t="s">
        <v>1277</v>
      </c>
      <c r="C16" s="462" t="s">
        <v>515</v>
      </c>
      <c r="D16" s="463" t="s">
        <v>36</v>
      </c>
      <c r="E16" s="1150" t="s">
        <v>1276</v>
      </c>
    </row>
    <row r="17" spans="1:10" ht="15" customHeight="1" x14ac:dyDescent="0.25">
      <c r="B17" s="461" t="s">
        <v>1275</v>
      </c>
      <c r="C17" s="462" t="s">
        <v>515</v>
      </c>
      <c r="D17" s="620" t="s">
        <v>36</v>
      </c>
      <c r="E17" s="620" t="s">
        <v>36</v>
      </c>
    </row>
    <row r="18" spans="1:10" ht="71.55" customHeight="1" x14ac:dyDescent="0.25">
      <c r="B18" s="461" t="s">
        <v>589</v>
      </c>
      <c r="C18" s="462" t="s">
        <v>590</v>
      </c>
      <c r="D18" s="464" t="s">
        <v>591</v>
      </c>
      <c r="E18" s="1151" t="s">
        <v>1280</v>
      </c>
    </row>
    <row r="19" spans="1:10" ht="83.25" customHeight="1" x14ac:dyDescent="0.25">
      <c r="B19" s="465" t="s">
        <v>592</v>
      </c>
      <c r="C19" s="466" t="s">
        <v>593</v>
      </c>
      <c r="D19" s="464" t="s">
        <v>36</v>
      </c>
      <c r="E19" s="648" t="s">
        <v>1279</v>
      </c>
      <c r="F19" s="216"/>
    </row>
    <row r="20" spans="1:10" ht="60" customHeight="1" x14ac:dyDescent="0.25">
      <c r="B20" s="1665" t="s">
        <v>594</v>
      </c>
      <c r="C20" s="462" t="s">
        <v>405</v>
      </c>
      <c r="D20" s="464" t="s">
        <v>405</v>
      </c>
      <c r="E20" s="649" t="s">
        <v>865</v>
      </c>
    </row>
    <row r="21" spans="1:10" ht="60.6" customHeight="1" x14ac:dyDescent="0.25">
      <c r="B21" s="1665"/>
      <c r="C21" s="462" t="s">
        <v>595</v>
      </c>
      <c r="D21" s="620" t="s">
        <v>1148</v>
      </c>
      <c r="E21" s="650" t="s">
        <v>1410</v>
      </c>
      <c r="F21" s="68"/>
    </row>
    <row r="22" spans="1:10" s="141" customFormat="1" ht="104.55" customHeight="1" thickBot="1" x14ac:dyDescent="0.3">
      <c r="B22" s="1152" t="s">
        <v>1147</v>
      </c>
      <c r="C22" s="467" t="s">
        <v>1281</v>
      </c>
      <c r="D22" s="756" t="s">
        <v>36</v>
      </c>
      <c r="E22" s="651" t="s">
        <v>36</v>
      </c>
      <c r="G22" s="1489"/>
      <c r="H22" s="1664"/>
      <c r="I22" s="1664"/>
      <c r="J22" s="1664"/>
    </row>
    <row r="23" spans="1:10" s="141" customFormat="1" ht="37.200000000000003" customHeight="1" thickBot="1" x14ac:dyDescent="0.3">
      <c r="A23" s="457"/>
      <c r="B23" s="474"/>
      <c r="C23" s="471"/>
      <c r="D23" s="472"/>
      <c r="E23" s="472"/>
      <c r="F23" s="457"/>
      <c r="G23" s="1322"/>
      <c r="H23" s="1357"/>
      <c r="I23" s="1357"/>
      <c r="J23" s="1357"/>
    </row>
    <row r="24" spans="1:10" s="141" customFormat="1" ht="30" customHeight="1" thickBot="1" x14ac:dyDescent="0.3">
      <c r="B24" s="472"/>
      <c r="C24" s="605" t="s">
        <v>596</v>
      </c>
      <c r="D24" s="606" t="s">
        <v>597</v>
      </c>
      <c r="E24" s="609" t="s">
        <v>837</v>
      </c>
    </row>
    <row r="25" spans="1:10" ht="30" customHeight="1" x14ac:dyDescent="0.25">
      <c r="B25" s="608" t="s">
        <v>762</v>
      </c>
      <c r="C25" s="476"/>
      <c r="D25" s="475"/>
      <c r="E25" s="475"/>
    </row>
    <row r="26" spans="1:10" ht="30" customHeight="1" thickBot="1" x14ac:dyDescent="0.3">
      <c r="B26" s="607" t="s">
        <v>1101</v>
      </c>
      <c r="C26" s="477"/>
      <c r="D26" s="473"/>
      <c r="E26" s="473"/>
    </row>
    <row r="27" spans="1:10" s="141" customFormat="1" ht="15" customHeight="1" x14ac:dyDescent="0.25">
      <c r="B27" s="31"/>
      <c r="C27" s="168"/>
      <c r="D27" s="168"/>
      <c r="E27" s="168"/>
    </row>
    <row r="28" spans="1:10" s="9" customFormat="1" ht="15" customHeight="1" x14ac:dyDescent="0.25">
      <c r="B28" s="1315" t="s">
        <v>863</v>
      </c>
      <c r="D28" s="24"/>
      <c r="E28" s="24"/>
      <c r="F28" s="30"/>
      <c r="G28" s="30"/>
      <c r="H28" s="30"/>
      <c r="I28" s="45"/>
      <c r="J28" s="42"/>
    </row>
    <row r="29" spans="1:10" s="220" customFormat="1" ht="15" customHeight="1" x14ac:dyDescent="0.25">
      <c r="B29" s="273" t="s">
        <v>728</v>
      </c>
      <c r="C29" s="1330"/>
      <c r="D29" s="1330"/>
      <c r="E29" s="1330"/>
      <c r="F29" s="1330"/>
      <c r="G29" s="1330"/>
      <c r="H29" s="1330"/>
      <c r="I29" s="45"/>
      <c r="J29" s="5"/>
    </row>
    <row r="30" spans="1:10" s="21" customFormat="1" ht="15" customHeight="1" x14ac:dyDescent="0.25">
      <c r="B30" s="274"/>
      <c r="C30" s="1337"/>
      <c r="D30" s="1337"/>
      <c r="E30" s="1337"/>
    </row>
    <row r="31" spans="1:10" s="21" customFormat="1" ht="15" customHeight="1" x14ac:dyDescent="0.25">
      <c r="B31" s="273" t="s">
        <v>688</v>
      </c>
      <c r="C31" s="1337"/>
    </row>
    <row r="32" spans="1:10" s="21" customFormat="1" ht="15" customHeight="1" x14ac:dyDescent="0.25">
      <c r="C32" s="1337"/>
    </row>
    <row r="33" spans="2:5" s="21" customFormat="1" x14ac:dyDescent="0.25"/>
    <row r="34" spans="2:5" s="21" customFormat="1" x14ac:dyDescent="0.25">
      <c r="C34" s="1337"/>
      <c r="D34" s="1337"/>
      <c r="E34" s="1337"/>
    </row>
    <row r="35" spans="2:5" s="277" customFormat="1" x14ac:dyDescent="0.25"/>
    <row r="36" spans="2:5" s="277" customFormat="1" x14ac:dyDescent="0.25">
      <c r="B36" s="51"/>
    </row>
  </sheetData>
  <sheetProtection algorithmName="SHA-512" hashValue="gU9pYMCQ5ad7sDmUgrhK0HSOz3QrmglU0Fvj1JMvSxp8tHHyuqI9sx4p0aO4sKb6dsul0TwHxRlD/85VszNMiA==" saltValue="GuXGGyZV5AWIvR6wOsrisg==" spinCount="100000" sheet="1" objects="1" scenarios="1" selectLockedCells="1"/>
  <customSheetViews>
    <customSheetView guid="{6509DE47-C0A2-4ED1-9D8E-F081B0F084AE}" showGridLines="0" fitToPage="1" topLeftCell="A10">
      <selection activeCell="L8" sqref="L8"/>
      <rowBreaks count="1" manualBreakCount="1">
        <brk id="9" min="1" max="4" man="1"/>
      </rowBreaks>
      <colBreaks count="1" manualBreakCount="1">
        <brk id="5" max="1048575" man="1"/>
      </colBreaks>
      <pageMargins left="0.23622047244094491" right="0.23622047244094491" top="0.74803149606299213" bottom="0.74803149606299213" header="0.31496062992125984" footer="0.31496062992125984"/>
      <printOptions horizontalCentered="1"/>
      <pageSetup paperSize="9" scale="68" fitToHeight="0" orientation="portrait" r:id="rId1"/>
      <headerFooter alignWithMargins="0">
        <oddFooter xml:space="preserve">&amp;R&amp;6Pagina &amp;P di &amp;N </oddFooter>
      </headerFooter>
    </customSheetView>
  </customSheetViews>
  <mergeCells count="10">
    <mergeCell ref="G22:J22"/>
    <mergeCell ref="B20:B21"/>
    <mergeCell ref="B9:D9"/>
    <mergeCell ref="B3:E3"/>
    <mergeCell ref="B6:E6"/>
    <mergeCell ref="B7:E7"/>
    <mergeCell ref="B8:E8"/>
    <mergeCell ref="B13:E13"/>
    <mergeCell ref="B11:E11"/>
    <mergeCell ref="B5:E5"/>
  </mergeCells>
  <phoneticPr fontId="33" type="noConversion"/>
  <dataValidations count="2">
    <dataValidation type="list" allowBlank="1" showErrorMessage="1" sqref="C27:E27">
      <formula1>"ja,nein"</formula1>
    </dataValidation>
    <dataValidation type="list" allowBlank="1" showErrorMessage="1" sqref="C25:E26">
      <formula1>"si,no,"</formula1>
    </dataValidation>
  </dataValidations>
  <hyperlinks>
    <hyperlink ref="B31" location="Sommario!A1" display="Ritorna al sommario"/>
    <hyperlink ref="B29" location="'3.9'!A1" display="3.9 Zusammenfassung Bewerbung für die Leistungsgruppen"/>
    <hyperlink ref="B29:H29" location="'3.10'!A1" display="3.10 Candidatura per i gruppi di prestazioni"/>
  </hyperlinks>
  <printOptions horizontalCentered="1"/>
  <pageMargins left="0.23622047244094491" right="0.23622047244094491" top="0.74803149606299213" bottom="0.74803149606299213" header="0.31496062992125984" footer="0.31496062992125984"/>
  <pageSetup paperSize="9" scale="68" fitToHeight="0" orientation="portrait" r:id="rId2"/>
  <headerFooter alignWithMargins="0">
    <oddFooter xml:space="preserve">&amp;R&amp;6Pagina &amp;P di &amp;N </oddFooter>
  </headerFooter>
  <rowBreaks count="1" manualBreakCount="1">
    <brk id="9" min="1" max="4" man="1"/>
  </rowBreaks>
  <colBreaks count="1" manualBreakCount="1">
    <brk id="5" max="1048575" man="1"/>
  </col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1" tint="0.34998626667073579"/>
    <pageSetUpPr fitToPage="1"/>
  </sheetPr>
  <dimension ref="A1:AT180"/>
  <sheetViews>
    <sheetView showGridLines="0" showZeros="0" zoomScale="80" zoomScaleNormal="80" zoomScaleSheetLayoutView="80" zoomScalePageLayoutView="70" workbookViewId="0">
      <selection activeCell="AK138" sqref="AK138"/>
    </sheetView>
  </sheetViews>
  <sheetFormatPr defaultColWidth="11.44140625" defaultRowHeight="13.2" outlineLevelRow="1" outlineLevelCol="1" x14ac:dyDescent="0.25"/>
  <cols>
    <col min="1" max="1" width="2.5546875" style="2" customWidth="1"/>
    <col min="2" max="2" width="23" style="329" customWidth="1"/>
    <col min="3" max="3" width="10.21875" style="329" customWidth="1"/>
    <col min="4" max="4" width="33.77734375" style="329" customWidth="1"/>
    <col min="5" max="5" width="14.44140625" style="2" customWidth="1"/>
    <col min="6" max="8" width="7.21875" style="2" hidden="1" customWidth="1" outlineLevel="1"/>
    <col min="9" max="9" width="28.21875" style="2" customWidth="1" collapsed="1"/>
    <col min="10" max="10" width="8.21875" style="2" customWidth="1"/>
    <col min="11" max="14" width="11.77734375" style="2" hidden="1" customWidth="1" outlineLevel="1"/>
    <col min="15" max="15" width="10.44140625" style="2" customWidth="1" collapsed="1"/>
    <col min="16" max="17" width="10.44140625" style="2" hidden="1" customWidth="1" outlineLevel="1"/>
    <col min="18" max="18" width="10.44140625" style="2" customWidth="1" collapsed="1"/>
    <col min="19" max="20" width="13.21875" style="2" hidden="1" customWidth="1" outlineLevel="1"/>
    <col min="21" max="21" width="13.21875" style="2" customWidth="1" collapsed="1"/>
    <col min="22" max="28" width="13.21875" style="2" hidden="1" customWidth="1" outlineLevel="1"/>
    <col min="29" max="29" width="12" style="2" customWidth="1" collapsed="1"/>
    <col min="30" max="31" width="13.21875" style="2" hidden="1" customWidth="1" outlineLevel="1"/>
    <col min="32" max="32" width="27.5546875" style="1314" customWidth="1" collapsed="1"/>
    <col min="33" max="33" width="13.21875" style="2" hidden="1" customWidth="1" outlineLevel="1"/>
    <col min="34" max="34" width="12.77734375" style="2" hidden="1" customWidth="1" outlineLevel="1"/>
    <col min="35" max="35" width="3.21875" style="813" customWidth="1" collapsed="1"/>
    <col min="36" max="36" width="21.21875" style="1" customWidth="1"/>
    <col min="37" max="37" width="21.21875" style="3" customWidth="1"/>
    <col min="38" max="38" width="11" style="2" customWidth="1"/>
    <col min="39" max="39" width="13.21875" style="2" customWidth="1"/>
    <col min="40" max="40" width="13.21875" style="2" hidden="1" customWidth="1" outlineLevel="1"/>
    <col min="41" max="41" width="14.5546875" style="2" customWidth="1" collapsed="1"/>
    <col min="42" max="42" width="13.21875" style="2" hidden="1" customWidth="1" outlineLevel="1"/>
    <col min="43" max="43" width="3" style="2" customWidth="1" collapsed="1"/>
    <col min="44" max="44" width="3.21875" style="2" customWidth="1"/>
    <col min="45" max="45" width="21.5546875" style="2" customWidth="1" collapsed="1"/>
    <col min="46" max="16384" width="11.44140625" style="2"/>
  </cols>
  <sheetData>
    <row r="1" spans="1:45" ht="20.25" customHeight="1" x14ac:dyDescent="0.25">
      <c r="B1" s="215" t="str">
        <f>'3.2'!$B$1</f>
        <v>Candidatura dell'istituto ospedaliero:</v>
      </c>
      <c r="C1" s="215"/>
      <c r="D1" s="215"/>
      <c r="E1" s="215"/>
      <c r="F1" s="215"/>
      <c r="G1" s="215"/>
      <c r="H1" s="215"/>
      <c r="K1" s="215"/>
      <c r="L1" s="215"/>
      <c r="M1" s="215"/>
      <c r="N1" s="215" t="str">
        <f>'3.2'!$D$1</f>
        <v>Per la sede:</v>
      </c>
      <c r="O1" s="215"/>
      <c r="P1" s="215"/>
      <c r="Q1" s="215"/>
      <c r="R1" s="215"/>
      <c r="S1" s="215"/>
      <c r="T1" s="215"/>
      <c r="U1" s="215"/>
      <c r="V1" s="215"/>
      <c r="W1" s="215"/>
      <c r="X1" s="215"/>
      <c r="Y1" s="215"/>
      <c r="Z1" s="215"/>
      <c r="AK1" s="215" t="str">
        <f>'3.2'!$D$1</f>
        <v>Per la sede:</v>
      </c>
    </row>
    <row r="2" spans="1:45" ht="20.25" customHeight="1" thickBot="1" x14ac:dyDescent="0.3">
      <c r="B2" s="16" t="str">
        <f>Copertina!$B$12</f>
        <v>Nome dell'istituto</v>
      </c>
      <c r="C2" s="16"/>
      <c r="D2" s="16"/>
      <c r="E2" s="16"/>
      <c r="F2" s="16"/>
      <c r="G2" s="16"/>
      <c r="H2" s="16"/>
      <c r="K2" s="16"/>
      <c r="L2" s="16"/>
      <c r="M2" s="16"/>
      <c r="N2" s="16"/>
      <c r="O2" s="16"/>
      <c r="P2" s="16"/>
      <c r="Q2" s="16"/>
      <c r="R2" s="16"/>
      <c r="S2" s="16"/>
      <c r="T2" s="16"/>
      <c r="U2" s="16"/>
      <c r="V2" s="16"/>
      <c r="W2" s="16"/>
      <c r="X2" s="16"/>
      <c r="Y2" s="16"/>
      <c r="Z2" s="16"/>
      <c r="AK2" s="16" t="str">
        <f>Copertina!$B$14</f>
        <v>Nome della sede</v>
      </c>
    </row>
    <row r="3" spans="1:45" ht="50.1" customHeight="1" thickBot="1" x14ac:dyDescent="0.3">
      <c r="B3" s="1678" t="s">
        <v>896</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S3" s="68"/>
    </row>
    <row r="4" spans="1:45" ht="15" x14ac:dyDescent="0.25">
      <c r="B4" s="812"/>
    </row>
    <row r="5" spans="1:45" s="268" customFormat="1" ht="127.5" customHeight="1" x14ac:dyDescent="0.25">
      <c r="B5" s="1695" t="s">
        <v>1411</v>
      </c>
      <c r="C5" s="1695"/>
      <c r="D5" s="1695"/>
      <c r="E5" s="1695"/>
      <c r="F5" s="1695"/>
      <c r="G5" s="1695"/>
      <c r="H5" s="1695"/>
      <c r="I5" s="1695"/>
      <c r="J5" s="1695"/>
      <c r="K5" s="1695"/>
      <c r="L5" s="1695"/>
      <c r="M5" s="1695"/>
      <c r="N5" s="1695"/>
      <c r="O5" s="1695"/>
      <c r="P5" s="1695"/>
      <c r="Q5" s="1695"/>
      <c r="R5" s="1695"/>
      <c r="S5" s="1695"/>
      <c r="T5" s="1695"/>
      <c r="U5" s="1695"/>
      <c r="V5" s="1695"/>
      <c r="W5" s="1695"/>
      <c r="X5" s="1695"/>
      <c r="Y5" s="1695"/>
      <c r="Z5" s="1695"/>
      <c r="AA5" s="1695"/>
      <c r="AB5" s="1695"/>
      <c r="AC5" s="1695"/>
      <c r="AD5" s="1695"/>
      <c r="AE5" s="1695"/>
      <c r="AF5" s="1695"/>
      <c r="AG5" s="1695"/>
      <c r="AH5" s="1695"/>
      <c r="AI5" s="1695"/>
      <c r="AJ5" s="1695"/>
      <c r="AK5" s="1695"/>
      <c r="AL5" s="1695"/>
      <c r="AM5" s="1695"/>
      <c r="AN5" s="1695"/>
      <c r="AO5" s="1695"/>
      <c r="AP5" s="1695"/>
    </row>
    <row r="6" spans="1:45" s="268" customFormat="1" ht="87" customHeight="1" thickBot="1" x14ac:dyDescent="0.3">
      <c r="B6" s="1684" t="s">
        <v>1012</v>
      </c>
      <c r="C6" s="1684"/>
      <c r="D6" s="1684"/>
      <c r="E6" s="1685"/>
      <c r="F6" s="1684"/>
      <c r="G6" s="1684"/>
      <c r="H6" s="1684"/>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c r="AP6" s="1684"/>
    </row>
    <row r="7" spans="1:45" s="216" customFormat="1" ht="64.95" customHeight="1" thickBot="1" x14ac:dyDescent="0.3">
      <c r="B7" s="814"/>
      <c r="C7" s="815"/>
      <c r="D7" s="815"/>
      <c r="E7" s="1686" t="s">
        <v>520</v>
      </c>
      <c r="F7" s="1687"/>
      <c r="G7" s="1687"/>
      <c r="H7" s="1687"/>
      <c r="I7" s="1687"/>
      <c r="J7" s="1687"/>
      <c r="K7" s="1687"/>
      <c r="L7" s="1687"/>
      <c r="M7" s="1687"/>
      <c r="N7" s="1687"/>
      <c r="O7" s="1687"/>
      <c r="P7" s="1687"/>
      <c r="Q7" s="1687"/>
      <c r="R7" s="1687"/>
      <c r="S7" s="1687"/>
      <c r="T7" s="1687"/>
      <c r="U7" s="1687"/>
      <c r="V7" s="1687"/>
      <c r="W7" s="1687"/>
      <c r="X7" s="1687"/>
      <c r="Y7" s="1687"/>
      <c r="Z7" s="1687"/>
      <c r="AA7" s="1687"/>
      <c r="AB7" s="1687"/>
      <c r="AC7" s="1687"/>
      <c r="AD7" s="1687"/>
      <c r="AE7" s="1687"/>
      <c r="AF7" s="1688"/>
      <c r="AG7" s="816"/>
      <c r="AH7" s="816"/>
      <c r="AI7" s="80"/>
      <c r="AJ7" s="1679" t="s">
        <v>431</v>
      </c>
      <c r="AK7" s="1671" t="s">
        <v>437</v>
      </c>
      <c r="AL7" s="1672"/>
      <c r="AM7" s="1671" t="s">
        <v>222</v>
      </c>
      <c r="AN7" s="1671"/>
      <c r="AO7" s="1682"/>
      <c r="AP7" s="817"/>
    </row>
    <row r="8" spans="1:45" s="818" customFormat="1" ht="45.45" customHeight="1" x14ac:dyDescent="0.25">
      <c r="B8" s="819" t="s">
        <v>217</v>
      </c>
      <c r="C8" s="1691" t="s">
        <v>216</v>
      </c>
      <c r="D8" s="1692"/>
      <c r="E8" s="1689" t="s">
        <v>840</v>
      </c>
      <c r="F8" s="820"/>
      <c r="G8" s="821"/>
      <c r="H8" s="822"/>
      <c r="I8" s="1677" t="s">
        <v>842</v>
      </c>
      <c r="J8" s="1677"/>
      <c r="K8" s="1362"/>
      <c r="L8" s="1362"/>
      <c r="M8" s="1361"/>
      <c r="N8" s="1361"/>
      <c r="O8" s="1675" t="s">
        <v>841</v>
      </c>
      <c r="P8" s="823"/>
      <c r="Q8" s="823"/>
      <c r="R8" s="1675" t="s">
        <v>843</v>
      </c>
      <c r="S8" s="823"/>
      <c r="T8" s="823"/>
      <c r="U8" s="1675" t="s">
        <v>844</v>
      </c>
      <c r="V8" s="823"/>
      <c r="W8" s="823"/>
      <c r="X8" s="823"/>
      <c r="Y8" s="823"/>
      <c r="Z8" s="823"/>
      <c r="AA8" s="823"/>
      <c r="AB8" s="823"/>
      <c r="AC8" s="1675" t="s">
        <v>845</v>
      </c>
      <c r="AD8" s="823"/>
      <c r="AE8" s="823"/>
      <c r="AF8" s="1693" t="s">
        <v>846</v>
      </c>
      <c r="AG8" s="824"/>
      <c r="AH8" s="825"/>
      <c r="AI8" s="826"/>
      <c r="AJ8" s="1680"/>
      <c r="AK8" s="1673"/>
      <c r="AL8" s="1674"/>
      <c r="AM8" s="1673"/>
      <c r="AN8" s="1673"/>
      <c r="AO8" s="1683"/>
      <c r="AP8" s="827"/>
    </row>
    <row r="9" spans="1:45" s="818" customFormat="1" ht="45.45" customHeight="1" thickBot="1" x14ac:dyDescent="0.3">
      <c r="B9" s="828"/>
      <c r="C9" s="829" t="s">
        <v>215</v>
      </c>
      <c r="D9" s="830" t="s">
        <v>218</v>
      </c>
      <c r="E9" s="1690"/>
      <c r="F9" s="831"/>
      <c r="G9" s="832" t="s">
        <v>812</v>
      </c>
      <c r="H9" s="833" t="s">
        <v>813</v>
      </c>
      <c r="I9" s="478" t="s">
        <v>428</v>
      </c>
      <c r="J9" s="478" t="s">
        <v>1282</v>
      </c>
      <c r="K9" s="478" t="s">
        <v>1357</v>
      </c>
      <c r="L9" s="478" t="s">
        <v>1102</v>
      </c>
      <c r="M9" s="478" t="s">
        <v>814</v>
      </c>
      <c r="N9" s="478" t="s">
        <v>1103</v>
      </c>
      <c r="O9" s="1676"/>
      <c r="P9" s="834" t="s">
        <v>430</v>
      </c>
      <c r="Q9" s="834" t="s">
        <v>1085</v>
      </c>
      <c r="R9" s="1676"/>
      <c r="S9" s="834" t="s">
        <v>430</v>
      </c>
      <c r="T9" s="834" t="s">
        <v>574</v>
      </c>
      <c r="U9" s="1676"/>
      <c r="V9" s="834"/>
      <c r="W9" s="834" t="s">
        <v>1371</v>
      </c>
      <c r="X9" s="834" t="s">
        <v>1372</v>
      </c>
      <c r="Y9" s="834" t="s">
        <v>1373</v>
      </c>
      <c r="Z9" s="834" t="s">
        <v>1374</v>
      </c>
      <c r="AA9" s="834" t="s">
        <v>430</v>
      </c>
      <c r="AB9" s="834" t="s">
        <v>574</v>
      </c>
      <c r="AC9" s="1676"/>
      <c r="AD9" s="834" t="s">
        <v>430</v>
      </c>
      <c r="AE9" s="834" t="s">
        <v>574</v>
      </c>
      <c r="AF9" s="1694"/>
      <c r="AG9" s="835" t="s">
        <v>430</v>
      </c>
      <c r="AH9" s="836" t="s">
        <v>574</v>
      </c>
      <c r="AI9" s="826"/>
      <c r="AJ9" s="1681"/>
      <c r="AK9" s="837" t="s">
        <v>1412</v>
      </c>
      <c r="AL9" s="838" t="s">
        <v>438</v>
      </c>
      <c r="AM9" s="839" t="s">
        <v>439</v>
      </c>
      <c r="AN9" s="840" t="s">
        <v>441</v>
      </c>
      <c r="AO9" s="841" t="s">
        <v>440</v>
      </c>
      <c r="AP9" s="842" t="s">
        <v>442</v>
      </c>
    </row>
    <row r="10" spans="1:45" s="621" customFormat="1" ht="26.4" x14ac:dyDescent="0.25">
      <c r="A10" s="843"/>
      <c r="B10" s="844" t="str">
        <f>+'2.2'!C9</f>
        <v>Pacchetto di base</v>
      </c>
      <c r="C10" s="845" t="str">
        <f>+'2.2'!D9</f>
        <v>BP</v>
      </c>
      <c r="D10" s="845" t="str">
        <f>+'2.2'!E9</f>
        <v>Pacchetto di base chirurgia e medicina interna</v>
      </c>
      <c r="E10" s="846" t="str">
        <f>'2.2'!F9</f>
        <v/>
      </c>
      <c r="F10" s="845">
        <f t="shared" ref="F10:F16" si="0">IF(C10="BP",3,IF(C10="BPE",2,IF(C10="BPM",1,IF(E10="BP",3,IF(E10="BPE/BP",2,IF(E10="BPM",1,0))))))</f>
        <v>3</v>
      </c>
      <c r="G10" s="845">
        <f>IF('3.9'!$C$25="si",3,IF('3.9'!$D$25="si",2,IF('3.9'!$E$25="si",1,0)))</f>
        <v>0</v>
      </c>
      <c r="H10" s="847">
        <f>IF('3.9'!$C$26="si",3,IF('3.9'!$D$26="si",2,IF('3.9'!$E$26="si",1,0)))</f>
        <v>0</v>
      </c>
      <c r="I10" s="848" t="str">
        <f>+'2.2'!G9</f>
        <v>Medicina interna generale, chirurgia e anestesiologia</v>
      </c>
      <c r="J10" s="849">
        <f>+'2.2'!H9</f>
        <v>1</v>
      </c>
      <c r="K10" s="850">
        <f ca="1">IF(VLOOKUP($C10,intern2!$A$165:$BI$316,61,FALSE)="OK",1,0)</f>
        <v>0</v>
      </c>
      <c r="L10" s="850">
        <f ca="1">IF(VLOOKUP($C10,intern2!$A$326:$BI$477,61,FALSE)="OK",1,0)</f>
        <v>0</v>
      </c>
      <c r="M10" s="850">
        <f ca="1">IF(VLOOKUP($C10,intern3!$A$9:$BH$160,60,FALSE)="OK",1,0)</f>
        <v>0</v>
      </c>
      <c r="N10" s="850">
        <f ca="1">IF(VLOOKUP($C10,intern3!$A$169:$BH$320,60,FALSE)="OK",1,0)</f>
        <v>0</v>
      </c>
      <c r="O10" s="849">
        <f>+'2.2'!I9</f>
        <v>1</v>
      </c>
      <c r="P10" s="911">
        <f>IF($O10=0,1,
IF($O10="SPS",IF((VALUE(LEFT('3.4'!$M$14,1))+VALUE(MID('3.4'!$M$14,3,1)))&gt;0,1,0),
IF($O10=4,IF(VALUE(RIGHT('3.4'!$M$14,1))=1,1,0),IF(VALUE(MID('3.4'!$M$14,3,1))&gt;=$O10,1,0))))</f>
        <v>0</v>
      </c>
      <c r="Q10" s="911">
        <f>IF($O10=0,1,
IF($O10="SPS",IF((VALUE(LEFT('3.4'!$M$15,1))+VALUE(MID('3.4'!$M$15,3,1)))&gt;0,1,0),
IF($O10=4,IF(VALUE(RIGHT('3.4'!$M$15,1))=1,1,0),IF(VALUE(MID('3.4'!$M$15,3,1))&gt;=$O10,1,0))))</f>
        <v>0</v>
      </c>
      <c r="R10" s="851">
        <f>+'2.2'!J9</f>
        <v>1</v>
      </c>
      <c r="S10" s="852">
        <f>IF($R10="",1,IF('3.5'!$J$12&gt;=$R10,1,0))</f>
        <v>0</v>
      </c>
      <c r="T10" s="852">
        <f>IF($R10="",1,IF('3.5'!$J$13&gt;=$R10,1,0))</f>
        <v>0</v>
      </c>
      <c r="U10" s="853" t="str">
        <f>+'2.2'!L9</f>
        <v/>
      </c>
      <c r="V10" s="854">
        <f t="shared" ref="V10:V24" si="1">IF($U10="",0,IFERROR(LEN($U10)-LEN(SUBSTITUTE($U10,"+","")),0)+1)</f>
        <v>0</v>
      </c>
      <c r="W10" s="854" t="str">
        <f>IF($V10=0,"",IF($V10=1,$U10,LEFT($U10,FIND("+",$U10,1)-2)))</f>
        <v/>
      </c>
      <c r="X10" s="854" t="str">
        <f>IF($V10&lt;2,"",IF($V10=2,RIGHT($U10,LEN($U10)-FIND("+",$U10,1)-1),MID($U10,FIND("+",$U10,1)+2,FIND("+",$U10,FIND("+",$U10,1)+1)-FIND("+",$U10,1)-2)))</f>
        <v/>
      </c>
      <c r="Y10" s="1031" t="str">
        <f>IF($V10&lt;3,"",
IF($V10=3,RIGHT($U10,LEN($U10)-FIND("+",$U10,FIND("+",$U10,1)+1)-1),
MID($U10,FIND("+",$U10,FIND("+",$U10,1)+1)+2,FIND("+",$U10,FIND("+",$U10,FIND("+",$U10,FIND("+",$U10,1)+1))+1)-FIND("+",$U10,FIND("+",$U10,1)+1)-2)))</f>
        <v/>
      </c>
      <c r="Z10" s="1031" t="str">
        <f>IF($V10&lt;4,"",
IF($V10=4,RIGHT($U10,LEN($U10)-FIND("+",$U10,FIND("+",$U10,FIND("+",$U10,1)+1)+1)-1),
MID($U10,FIND("+",$U10,FIND("+",$U10,FIND("+",$U10,1)+1)+1)+2,FIND("+",$U10,FIND("+",$U10,FIND("+",$U10,FIND("+",$U10,FIND("+",$U10,1)+1)+1))+1)-FIND("+",$U10,FIND("+",$U10,FIND("+",$U10,1)+1)+1)-2)))</f>
        <v/>
      </c>
      <c r="AA10" s="854">
        <f>IF($U10="",1,IF(AND(OR(VLOOKUP($W10,'3.6'!$B52:$I122,4,FALSE)="si",VLOOKUP($W10,'3.6'!$B52:$I122,5,FALSE)="si"),OR(IFERROR(VLOOKUP($X10,'3.6'!$B52:$I122,4,FALSE),"si")="si",IFERROR(VLOOKUP($X10,'3.6'!$B52:$I122,5,FALSE),"si")="si"),OR(IFERROR(VLOOKUP($Y10,'3.6'!$B52:$I122,4,FALSE),"si")="si",IFERROR(VLOOKUP($Y10,'3.6'!$B52:$I122,5,FALSE),"si")="sì"),OR(IFERROR(VLOOKUP($Z10,'3.6'!$B52:$I122,4,FALSE),"si")="si",IFERROR(VLOOKUP($Z10,'3.6'!$B52:$I122,5,FALSE),"si")="sì")),1,0))</f>
        <v>1</v>
      </c>
      <c r="AB10" s="854">
        <f>IF($U10="",1,IF(AND(OR(VLOOKUP($W10,'3.6'!$B52:$I122,6,FALSE)="si",VLOOKUP($W10,'3.6'!$B52:$I122,7,FALSE)="si"),OR(IFERROR(VLOOKUP($X10,'3.6'!$B52:$I122,6,FALSE),"si")="si",IFERROR(VLOOKUP($X10,'3.6'!$B52:$I122,7,FALSE),"si")="si"),OR(IFERROR(VLOOKUP($Y10,'3.6'!$B52:$I122,6,FALSE),"si")="si",IFERROR(VLOOKUP($Y10,'3.6'!$B52:$I122,7,FALSE),"si")="sì"),OR(IFERROR(VLOOKUP($Z10,'3.6'!$B52:$I122,6,FALSE),"si")="si",IFERROR(VLOOKUP($Z10,'3.6'!$B52:$I122,7,FALSE),"si")="sì")),1,0))</f>
        <v>1</v>
      </c>
      <c r="AC10" s="855" t="str">
        <f>+'2.2'!M9</f>
        <v/>
      </c>
      <c r="AD10" s="934">
        <f t="array" ref="AD10">IF(AC10="si",IF(VLOOKUP(INDEX(B$1:INDEX(B:B,ROW()),MAX(IF(B$1:INDEX(B:B,ROW())&lt;&gt;"",ROW(B$1:INDEX(B:B,ROW()))-ROW(B$1)+1))),'3.7'!$C$24:$F$36,3,FALSE)="si",1,0),1)</f>
        <v>1</v>
      </c>
      <c r="AE10" s="934">
        <f t="array" ref="AE10">IF(AC10="si",IF(VLOOKUP(INDEX(B$1:INDEX(B:B,ROW()),MAX(IF(B$1:INDEX(B:B,ROW())&lt;&gt;"",ROW(B$1:INDEX(B:B,ROW()))-ROW(B$1)+1))),'3.7'!$C$24:$F$36,4,FALSE)="si",1,0),1)</f>
        <v>1</v>
      </c>
      <c r="AF10" s="856" t="str">
        <f>+'2.2'!O9</f>
        <v/>
      </c>
      <c r="AG10" s="857">
        <f>IF($AF10="",1,IF(VLOOKUP($C10,'3.8'!$B:$F,4,FALSE)="si",1,0))</f>
        <v>1</v>
      </c>
      <c r="AH10" s="857">
        <f>IF($AF10="",1,IF(VLOOKUP($C10,'3.8'!$B:$F,5,FALSE)="si",1,0))</f>
        <v>1</v>
      </c>
      <c r="AI10" s="858"/>
      <c r="AJ10" s="694"/>
      <c r="AK10" s="859"/>
      <c r="AL10" s="860" t="str">
        <f>+'2.2'!N10</f>
        <v/>
      </c>
      <c r="AM10" s="861" t="str">
        <f>IF(ISBLANK(intern1!P3),"",intern1!P3)</f>
        <v/>
      </c>
      <c r="AN10" s="862">
        <f>IF(AM10="",1,0)</f>
        <v>1</v>
      </c>
      <c r="AO10" s="856" t="str">
        <f>'2.2'!K9</f>
        <v/>
      </c>
      <c r="AP10" s="863">
        <f>IF(AO10="",1,0)</f>
        <v>1</v>
      </c>
      <c r="AQ10" s="864"/>
    </row>
    <row r="11" spans="1:45" s="621" customFormat="1" ht="26.4" x14ac:dyDescent="0.25">
      <c r="A11" s="843"/>
      <c r="B11" s="865" t="str">
        <f>+'2.2'!C10</f>
        <v>Pacchetto di base elettivo</v>
      </c>
      <c r="C11" s="866" t="str">
        <f>+'2.2'!D10</f>
        <v>BPE</v>
      </c>
      <c r="D11" s="866" t="str">
        <f>+'2.2'!E10</f>
        <v>Pacchetto di base per fornitori di prestazioni elettive</v>
      </c>
      <c r="E11" s="867" t="str">
        <f>'2.2'!F10</f>
        <v/>
      </c>
      <c r="F11" s="868">
        <f t="shared" si="0"/>
        <v>2</v>
      </c>
      <c r="G11" s="868">
        <f>IF('3.9'!$C$25="si",3,IF('3.9'!$D$25="si",2,IF('3.9'!$E$25="si",1,0)))</f>
        <v>0</v>
      </c>
      <c r="H11" s="447">
        <f>IF('3.9'!$C$26="si",3,IF('3.9'!$D$26="si",2,IF('3.9'!$E$26="si",1,0)))</f>
        <v>0</v>
      </c>
      <c r="I11" s="869" t="str">
        <f>+'2.2'!G10</f>
        <v>Conforme al gruppo di prestazioni</v>
      </c>
      <c r="J11" s="870">
        <f>+'2.2'!H10</f>
        <v>2</v>
      </c>
      <c r="K11" s="871">
        <f>IF(VLOOKUP($C11,intern2!$A$165:$BI$316,61,FALSE)="OK",1,0)</f>
        <v>1</v>
      </c>
      <c r="L11" s="871">
        <f>IF(VLOOKUP($C11,intern2!$A$326:$BI$477,61,FALSE)="OK",1,0)</f>
        <v>1</v>
      </c>
      <c r="M11" s="871">
        <f>IF(INDEX(intern3!$A$7:$BH$160,MATCH($C11,intern3!$A$7:$A$160,0),60)="OK",1,0)</f>
        <v>1</v>
      </c>
      <c r="N11" s="871">
        <f ca="1">IF(VLOOKUP($C11,intern3!$A$169:$BH$320,60,FALSE)="OK",1,0)</f>
        <v>1</v>
      </c>
      <c r="O11" s="870">
        <f>+'2.2'!I10</f>
        <v>0</v>
      </c>
      <c r="P11" s="871">
        <f>IF($O11=0,1,
IF($O11="SPS",IF((VALUE(LEFT('3.4'!$M$14,1))+VALUE(MID('3.4'!$M$14,3,1)))&gt;0,1,0),
IF($O11=4,IF(VALUE(RIGHT('3.4'!$M$14,1))=1,1,0),IF(VALUE(MID('3.4'!$M$14,3,1))&gt;=$O11,1,0))))</f>
        <v>1</v>
      </c>
      <c r="Q11" s="871">
        <f>IF($O11=0,1,
IF($O11="SPS",IF((VALUE(LEFT('3.4'!$M$15,1))+VALUE(MID('3.4'!$M$15,3,1)))&gt;0,1,0),
IF($O11=4,IF(VALUE(RIGHT('3.4'!$M$15,1))=1,1,0),IF(VALUE(MID('3.4'!$M$15,3,1))&gt;=$O11,1,0))))</f>
        <v>1</v>
      </c>
      <c r="R11" s="872">
        <f>+'2.2'!J10</f>
        <v>0</v>
      </c>
      <c r="S11" s="873">
        <f>IF($R11="",1,IF('3.5'!$J$12&gt;=$R11,1,0))</f>
        <v>1</v>
      </c>
      <c r="T11" s="873">
        <f>IF($R11="",1,IF('3.5'!$J$13&gt;=$R11,1,0))</f>
        <v>1</v>
      </c>
      <c r="U11" s="873" t="str">
        <f>+'2.2'!L10</f>
        <v>BP</v>
      </c>
      <c r="V11" s="874">
        <f t="shared" si="1"/>
        <v>1</v>
      </c>
      <c r="W11" s="874" t="str">
        <f t="shared" ref="W11:W74" si="2">IF($V11=0,"",IF($V11=1,$U11,LEFT($U11,FIND("+",$U11,1)-2)))</f>
        <v>BP</v>
      </c>
      <c r="X11" s="874" t="str">
        <f t="shared" ref="X11:X74" si="3">IF($V11&lt;2,"",IF($V11=2,RIGHT($U11,LEN($U11)-FIND("+",$U11,1)-1),MID($U11,FIND("+",$U11,1)+2,FIND("+",$U11,FIND("+",$U11,1)+1)-FIND("+",$U11,1)-2)))</f>
        <v/>
      </c>
      <c r="Y11" s="874" t="str">
        <f t="shared" ref="Y11:Y74" si="4">IF($V11&lt;3,"",
IF($V11=3,RIGHT($U11,LEN($U11)-FIND("+",$U11,FIND("+",$U11,1)+1)-1),
MID($U11,FIND("+",$U11,FIND("+",$U11,1)+1)+2,FIND("+",$U11,FIND("+",$U11,FIND("+",$U11,FIND("+",$U11,1)+1))+1)-FIND("+",$U11,FIND("+",$U11,1)+1)-2)))</f>
        <v/>
      </c>
      <c r="Z11" s="874" t="str">
        <f t="shared" ref="Z11:Z74" si="5">IF($V11&lt;4,"",
IF($V11=4,RIGHT($U11,LEN($U11)-FIND("+",$U11,FIND("+",$U11,FIND("+",$U11,1)+1)+1)-1),
MID($U11,FIND("+",$U11,FIND("+",$U11,FIND("+",$U11,1)+1)+1)+2,FIND("+",$U11,FIND("+",$U11,FIND("+",$U11,FIND("+",$U11,FIND("+",$U11,1)+1)+1))+1)-FIND("+",$U11,FIND("+",$U11,FIND("+",$U11,1)+1)+1)-2)))</f>
        <v/>
      </c>
      <c r="AA11" s="874">
        <f>IF($U11="",1,IF(AND(OR(VLOOKUP($W11,'3.6'!$B52:$I122,4,FALSE)="si",VLOOKUP($W11,'3.6'!$B52:$I122,5,FALSE)="si"),OR(IFERROR(VLOOKUP($X11,'3.6'!$B52:$I122,4,FALSE),"si")="si",IFERROR(VLOOKUP($X11,'3.6'!$B52:$I122,5,FALSE),"si")="si"),OR(IFERROR(VLOOKUP($Y11,'3.6'!$B52:$I122,4,FALSE),"si")="si",IFERROR(VLOOKUP($Y11,'3.6'!$B52:$I122,5,FALSE),"si")="sì"),OR(IFERROR(VLOOKUP($Z11,'3.6'!$B52:$I122,4,FALSE),"si")="si",IFERROR(VLOOKUP($Z11,'3.6'!$B52:$I122,5,FALSE),"si")="sì")),1,0))</f>
        <v>0</v>
      </c>
      <c r="AB11" s="874">
        <f>IF($U11="",1,IF(AND(OR(VLOOKUP($W11,'3.6'!$B52:$I122,6,FALSE)="si",VLOOKUP($W11,'3.6'!$B52:$I122,7,FALSE)="si"),OR(IFERROR(VLOOKUP($X11,'3.6'!$B52:$I122,6,FALSE),"si")="si",IFERROR(VLOOKUP($X11,'3.6'!$B52:$I122,7,FALSE),"si")="si"),OR(IFERROR(VLOOKUP($Y11,'3.6'!$B52:$I122,6,FALSE),"si")="si",IFERROR(VLOOKUP($Y11,'3.6'!$B52:$I122,7,FALSE),"si")="sì"),OR(IFERROR(VLOOKUP($Z11,'3.6'!$B52:$I122,6,FALSE),"si")="si",IFERROR(VLOOKUP($Z11,'3.6'!$B52:$I122,7,FALSE),"si")="sì")),1,0))</f>
        <v>0</v>
      </c>
      <c r="AC11" s="876" t="str">
        <f>+'2.2'!M10</f>
        <v/>
      </c>
      <c r="AD11" s="934">
        <f t="array" ref="AD11">IF(AC11="si",IF(VLOOKUP(INDEX(B$1:INDEX(B:B,ROW()),MAX(IF(B$1:INDEX(B:B,ROW())&lt;&gt;"",ROW(B$1:INDEX(B:B,ROW()))-ROW(B$1)+1))),'3.7'!$C$24:$F$36,3,FALSE)="si",1,0),1)</f>
        <v>1</v>
      </c>
      <c r="AE11" s="934">
        <f t="array" ref="AE11">IF(AC11="si",IF(VLOOKUP(INDEX(B$1:INDEX(B:B,ROW()),MAX(IF(B$1:INDEX(B:B,ROW())&lt;&gt;"",ROW(B$1:INDEX(B:B,ROW()))-ROW(B$1)+1))),'3.7'!$C$24:$F$36,4,FALSE)="si",1,0),1)</f>
        <v>1</v>
      </c>
      <c r="AF11" s="877" t="str">
        <f>+'2.2'!O10</f>
        <v/>
      </c>
      <c r="AG11" s="878">
        <f>IF($AF11="",1,IF(VLOOKUP($C11,'3.8'!$B:$F,4,FALSE)="si",1,0))</f>
        <v>1</v>
      </c>
      <c r="AH11" s="879">
        <f>IF($AF11="",1,IF(VLOOKUP($C11,'3.8'!$B:$F,5,FALSE)="si",1,0))</f>
        <v>1</v>
      </c>
      <c r="AI11" s="880"/>
      <c r="AJ11" s="695"/>
      <c r="AK11" s="881"/>
      <c r="AL11" s="882"/>
      <c r="AM11" s="883" t="str">
        <f>IF(ISBLANK(intern1!P4),"",intern1!P4)</f>
        <v/>
      </c>
      <c r="AN11" s="884">
        <f>IF(AM11="",1,0)</f>
        <v>1</v>
      </c>
      <c r="AO11" s="877" t="str">
        <f>'2.2'!K10</f>
        <v/>
      </c>
      <c r="AP11" s="885">
        <f>IF(AO11="",1,0)</f>
        <v>1</v>
      </c>
      <c r="AQ11" s="864"/>
    </row>
    <row r="12" spans="1:45" s="621" customFormat="1" ht="26.4" x14ac:dyDescent="0.25">
      <c r="A12" s="843"/>
      <c r="B12" s="886" t="str">
        <f>+'2.2'!C11</f>
        <v>Medicina interna generale</v>
      </c>
      <c r="C12" s="887" t="str">
        <f>+'2.2'!D11</f>
        <v>BPM</v>
      </c>
      <c r="D12" s="888" t="str">
        <f>+'2.2'!E11</f>
        <v>Pacchetto di base di medicina interna generale</v>
      </c>
      <c r="E12" s="889" t="str">
        <f>'2.2'!F11</f>
        <v/>
      </c>
      <c r="F12" s="868">
        <f t="shared" si="0"/>
        <v>1</v>
      </c>
      <c r="G12" s="868">
        <f>IF('3.9'!$C$25="si",3,IF('3.9'!$D$25="si",2,IF('3.9'!$E$25="si",1,0)))</f>
        <v>0</v>
      </c>
      <c r="H12" s="447">
        <f>IF('3.9'!$C$26="si",3,IF('3.9'!$D$26="si",2,IF('3.9'!$E$26="si",1,0)))</f>
        <v>0</v>
      </c>
      <c r="I12" s="890" t="str">
        <f>+'2.2'!G11</f>
        <v>Medicina interna generale</v>
      </c>
      <c r="J12" s="891">
        <f>+'2.2'!H11</f>
        <v>1</v>
      </c>
      <c r="K12" s="892">
        <f ca="1">IF(VLOOKUP($C12,intern2!$A$165:$BI$316,61,FALSE)="OK",1,0)</f>
        <v>0</v>
      </c>
      <c r="L12" s="892">
        <f ca="1">IF(VLOOKUP($C12,intern2!$A$326:$BI$477,61,FALSE)="OK",1,0)</f>
        <v>0</v>
      </c>
      <c r="M12" s="892">
        <f ca="1">IF(INDEX(intern3!$A$7:$BH$160,MATCH($C12,intern3!$A$7:$A$160,0),60)="OK",1,0)</f>
        <v>0</v>
      </c>
      <c r="N12" s="892">
        <f ca="1">IF(VLOOKUP($C12,intern3!$A$169:$BH$320,60,FALSE)="OK",1,0)</f>
        <v>0</v>
      </c>
      <c r="O12" s="893" t="str">
        <f>+'2.2'!I11</f>
        <v>SPS</v>
      </c>
      <c r="P12" s="892">
        <f>IF($O12=0,1,
IF($O12="SPS",IF((VALUE(LEFT('3.4'!$M$14,1))+VALUE(MID('3.4'!$M$14,3,1)))&gt;0,1,0),
IF($O12=4,IF(VALUE(RIGHT('3.4'!$M$14,1))=1,1,0),IF(VALUE(MID('3.4'!$M$14,3,1))&gt;=$O12,1,0))))</f>
        <v>0</v>
      </c>
      <c r="Q12" s="892">
        <f>IF($O12=0,1,
IF($O12="SPS",IF((VALUE(LEFT('3.4'!$M$15,1))+VALUE(MID('3.4'!$M$15,3,1)))&gt;0,1,0),
IF($O12=4,IF(VALUE(RIGHT('3.4'!$M$15,1))=1,1,0),IF(VALUE(MID('3.4'!$M$15,3,1))&gt;=$O12,1,0))))</f>
        <v>0</v>
      </c>
      <c r="R12" s="894">
        <f>+'2.2'!J11</f>
        <v>0</v>
      </c>
      <c r="S12" s="895">
        <f>IF($R12="",1,IF('3.5'!$J$12&gt;=$R12,1,0))</f>
        <v>1</v>
      </c>
      <c r="T12" s="895">
        <f>IF($R12="",1,IF('3.5'!$J$13&gt;=$R12,1,0))</f>
        <v>1</v>
      </c>
      <c r="U12" s="896" t="str">
        <f>+'2.2'!L11</f>
        <v>BP</v>
      </c>
      <c r="V12" s="897">
        <f t="shared" si="1"/>
        <v>1</v>
      </c>
      <c r="W12" s="897" t="str">
        <f t="shared" si="2"/>
        <v>BP</v>
      </c>
      <c r="X12" s="897" t="str">
        <f t="shared" si="3"/>
        <v/>
      </c>
      <c r="Y12" s="897" t="str">
        <f t="shared" si="4"/>
        <v/>
      </c>
      <c r="Z12" s="897" t="str">
        <f t="shared" si="5"/>
        <v/>
      </c>
      <c r="AA12" s="897">
        <f>IF($U12="",1,IF(AND(OR(VLOOKUP($W12,'3.6'!$B52:$I122,4,FALSE)="si",VLOOKUP($W12,'3.6'!$B52:$I122,5,FALSE)="si"),OR(IFERROR(VLOOKUP($X12,'3.6'!$B52:$I122,4,FALSE),"si")="si",IFERROR(VLOOKUP($X12,'3.6'!$B52:$I122,5,FALSE),"si")="si"),OR(IFERROR(VLOOKUP($Y12,'3.6'!$B52:$I122,4,FALSE),"si")="si",IFERROR(VLOOKUP($Y12,'3.6'!$B52:$I122,5,FALSE),"si")="sì"),OR(IFERROR(VLOOKUP($Z12,'3.6'!$B52:$I122,4,FALSE),"si")="si",IFERROR(VLOOKUP($Z12,'3.6'!$B52:$I122,5,FALSE),"si")="sì")),1,0))</f>
        <v>0</v>
      </c>
      <c r="AB12" s="897">
        <f>IF($U12="",1,IF(AND(OR(VLOOKUP($W12,'3.6'!$B52:$I122,6,FALSE)="si",VLOOKUP($W12,'3.6'!$B52:$I122,7,FALSE)="si"),OR(IFERROR(VLOOKUP($X12,'3.6'!$B52:$I122,6,FALSE),"si")="si",IFERROR(VLOOKUP($X12,'3.6'!$B52:$I122,7,FALSE),"si")="si"),OR(IFERROR(VLOOKUP($Y12,'3.6'!$B52:$I122,6,FALSE),"si")="si",IFERROR(VLOOKUP($Y12,'3.6'!$B52:$I122,7,FALSE),"si")="sì"),OR(IFERROR(VLOOKUP($Z12,'3.6'!$B52:$I122,6,FALSE),"si")="si",IFERROR(VLOOKUP($Z12,'3.6'!$B52:$I122,7,FALSE),"si")="sì")),1,0))</f>
        <v>0</v>
      </c>
      <c r="AC12" s="898" t="str">
        <f>+'2.2'!M11</f>
        <v/>
      </c>
      <c r="AD12" s="934">
        <f t="array" ref="AD12">IF(AC12="si",IF(VLOOKUP(INDEX(B$1:INDEX(B:B,ROW()),MAX(IF(B$1:INDEX(B:B,ROW())&lt;&gt;"",ROW(B$1:INDEX(B:B,ROW()))-ROW(B$1)+1))),'3.7'!$C$24:$F$36,3,FALSE)="si",1,0),1)</f>
        <v>1</v>
      </c>
      <c r="AE12" s="934">
        <f t="array" ref="AE12">IF(AC12="si",IF(VLOOKUP(INDEX(B$1:INDEX(B:B,ROW()),MAX(IF(B$1:INDEX(B:B,ROW())&lt;&gt;"",ROW(B$1:INDEX(B:B,ROW()))-ROW(B$1)+1))),'3.7'!$C$24:$F$36,4,FALSE)="si",1,0),1)</f>
        <v>1</v>
      </c>
      <c r="AF12" s="899" t="str">
        <f>+'2.2'!O11</f>
        <v/>
      </c>
      <c r="AG12" s="900">
        <f>IF($AF12="",1,IF(VLOOKUP($C12,'3.8'!$B:$F,4,FALSE)="si",1,0))</f>
        <v>1</v>
      </c>
      <c r="AH12" s="901">
        <f>IF($AF12="",1,IF(VLOOKUP($C12,'3.8'!$B:$F,5,FALSE)="si",1,0))</f>
        <v>1</v>
      </c>
      <c r="AI12" s="880"/>
      <c r="AJ12" s="696"/>
      <c r="AK12" s="902"/>
      <c r="AL12" s="903"/>
      <c r="AM12" s="904" t="str">
        <f>IF(ISBLANK(intern1!P5),"",intern1!P5)</f>
        <v/>
      </c>
      <c r="AN12" s="884">
        <f>IF(AM12="",1,0)</f>
        <v>1</v>
      </c>
      <c r="AO12" s="899" t="str">
        <f>'2.2'!K11</f>
        <v/>
      </c>
      <c r="AP12" s="885">
        <f>IF(AO12="",1,0)</f>
        <v>1</v>
      </c>
      <c r="AQ12" s="864"/>
    </row>
    <row r="13" spans="1:45" s="1335" customFormat="1" ht="26.4" x14ac:dyDescent="0.25">
      <c r="A13" s="905"/>
      <c r="B13" s="906" t="str">
        <f>+'2.2'!C12</f>
        <v>Dermatologia</v>
      </c>
      <c r="C13" s="907" t="str">
        <f>+'2.2'!D12</f>
        <v>DER1</v>
      </c>
      <c r="D13" s="907" t="str">
        <f>+'2.2'!E12</f>
        <v>Dermatologia (incluse malattie sessualmente trasmissibili)</v>
      </c>
      <c r="E13" s="908" t="str">
        <f>'2.2'!F12</f>
        <v>BP</v>
      </c>
      <c r="F13" s="991">
        <f t="shared" si="0"/>
        <v>3</v>
      </c>
      <c r="G13" s="991">
        <f>IF('3.9'!$C$25="si",3,IF('3.9'!$D$25="si",2,IF('3.9'!$E$25="si",1,0)))</f>
        <v>0</v>
      </c>
      <c r="H13" s="907">
        <f>IF('3.9'!$C$26="si",3,IF('3.9'!$D$26="si",2,IF('3.9'!$E$26="si",1,0)))</f>
        <v>0</v>
      </c>
      <c r="I13" s="909" t="str">
        <f>+'2.2'!G12</f>
        <v>(Dermatologia e venereologia)</v>
      </c>
      <c r="J13" s="910">
        <f>+'2.2'!H12</f>
        <v>1</v>
      </c>
      <c r="K13" s="911">
        <f ca="1">IF(VLOOKUP($C13,intern2!$A$165:$BI$316,61,FALSE)="OK",1,0)</f>
        <v>0</v>
      </c>
      <c r="L13" s="911">
        <f ca="1">IF(VLOOKUP($C13,intern2!$A$326:$BI$477,61,FALSE)="OK",1,0)</f>
        <v>0</v>
      </c>
      <c r="M13" s="911">
        <f ca="1">IF(INDEX(intern3!$A$7:$BH$160,MATCH($C13,intern3!$A$7:$A$160,0),60)="OK",1,0)</f>
        <v>0</v>
      </c>
      <c r="N13" s="911">
        <f ca="1">IF(VLOOKUP($C13,intern3!$A$169:$BH$320,60,FALSE)="OK",1,0)</f>
        <v>0</v>
      </c>
      <c r="O13" s="910">
        <f>+'2.2'!I12</f>
        <v>2</v>
      </c>
      <c r="P13" s="911">
        <f>IF($O13=0,1,
IF($O13="SPS",IF((VALUE(LEFT('3.4'!$M$14,1))+VALUE(MID('3.4'!$M$14,3,1)))&gt;0,1,0),
IF($O13=4,IF(VALUE(RIGHT('3.4'!$M$14,1))=1,1,0),IF(VALUE(MID('3.4'!$M$14,3,1))&gt;=$O13,1,0))))</f>
        <v>0</v>
      </c>
      <c r="Q13" s="911">
        <f>IF($O13=0,1,
IF($O13="SPS",IF((VALUE(LEFT('3.4'!$M$15,1))+VALUE(MID('3.4'!$M$15,3,1)))&gt;0,1,0),
IF($O13=4,IF(VALUE(RIGHT('3.4'!$M$15,1))=1,1,0),IF(VALUE(MID('3.4'!$M$15,3,1))&gt;=$O13,1,0))))</f>
        <v>0</v>
      </c>
      <c r="R13" s="912">
        <f>+'2.2'!J12</f>
        <v>1</v>
      </c>
      <c r="S13" s="913">
        <f>IF($R13="",1,IF('3.5'!$J$12&gt;=$R13,1,0))</f>
        <v>0</v>
      </c>
      <c r="T13" s="914">
        <f>IF($R13="",1,IF('3.5'!$J$13&gt;=$R13,1,0))</f>
        <v>0</v>
      </c>
      <c r="U13" s="913" t="str">
        <f>+'2.2'!L12</f>
        <v/>
      </c>
      <c r="V13" s="915">
        <f t="shared" si="1"/>
        <v>0</v>
      </c>
      <c r="W13" s="915" t="str">
        <f t="shared" si="2"/>
        <v/>
      </c>
      <c r="X13" s="915" t="str">
        <f t="shared" si="3"/>
        <v/>
      </c>
      <c r="Y13" s="915" t="str">
        <f t="shared" si="4"/>
        <v/>
      </c>
      <c r="Z13" s="915" t="str">
        <f t="shared" si="5"/>
        <v/>
      </c>
      <c r="AA13" s="915">
        <f>IF($U13="",1,IF(AND(OR(VLOOKUP($W13,'3.6'!$B52:$I122,4,FALSE)="si",VLOOKUP($W13,'3.6'!$B52:$I122,5,FALSE)="si"),OR(IFERROR(VLOOKUP($X13,'3.6'!$B52:$I122,4,FALSE),"si")="si",IFERROR(VLOOKUP($X13,'3.6'!$B52:$I122,5,FALSE),"si")="si"),OR(IFERROR(VLOOKUP($Y13,'3.6'!$B52:$I122,4,FALSE),"si")="si",IFERROR(VLOOKUP($Y13,'3.6'!$B52:$I122,5,FALSE),"si")="sì"),OR(IFERROR(VLOOKUP($Z13,'3.6'!$B52:$I122,4,FALSE),"si")="si",IFERROR(VLOOKUP($Z13,'3.6'!$B52:$I122,5,FALSE),"si")="sì")),1,0))</f>
        <v>1</v>
      </c>
      <c r="AB13" s="915">
        <f>IF($U13="",1,IF(AND(OR(VLOOKUP($W13,'3.6'!$B52:$I122,6,FALSE)="si",VLOOKUP($W13,'3.6'!$B52:$I122,7,FALSE)="si"),OR(IFERROR(VLOOKUP($X13,'3.6'!$B52:$I122,6,FALSE),"si")="si",IFERROR(VLOOKUP($X13,'3.6'!$B52:$I122,7,FALSE),"si")="si"),OR(IFERROR(VLOOKUP($Y13,'3.6'!$B52:$I122,6,FALSE),"si")="si",IFERROR(VLOOKUP($Y13,'3.6'!$B52:$I122,7,FALSE),"si")="sì"),OR(IFERROR(VLOOKUP($Z13,'3.6'!$B52:$I122,6,FALSE),"si")="si",IFERROR(VLOOKUP($Z13,'3.6'!$B52:$I122,7,FALSE),"si")="sì")),1,0))</f>
        <v>1</v>
      </c>
      <c r="AC13" s="910" t="str">
        <f>+'2.2'!M12</f>
        <v/>
      </c>
      <c r="AD13" s="934">
        <f t="array" ref="AD13">IF(AC13="si",IF(VLOOKUP(INDEX(B$1:INDEX(B:B,ROW()),MAX(IF(B$1:INDEX(B:B,ROW())&lt;&gt;"",ROW(B$1:INDEX(B:B,ROW()))-ROW(B$1)+1))),'3.7'!$C$24:$F$36,3,FALSE)="si",1,0),1)</f>
        <v>1</v>
      </c>
      <c r="AE13" s="934">
        <f t="array" ref="AE13">IF(AC13="si",IF(VLOOKUP(INDEX(B$1:INDEX(B:B,ROW()),MAX(IF(B$1:INDEX(B:B,ROW())&lt;&gt;"",ROW(B$1:INDEX(B:B,ROW()))-ROW(B$1)+1))),'3.7'!$C$24:$F$36,4,FALSE)="si",1,0),1)</f>
        <v>1</v>
      </c>
      <c r="AF13" s="916" t="str">
        <f>+'2.2'!O12</f>
        <v/>
      </c>
      <c r="AG13" s="917">
        <f>IF($AF13="",1,IF(VLOOKUP($C13,'3.8'!$B:$F,4,FALSE)="si",1,0))</f>
        <v>1</v>
      </c>
      <c r="AH13" s="918">
        <f>IF($AF13="",1,IF(VLOOKUP($C13,'3.8'!$B:$F,5,FALSE)="si",1,0))</f>
        <v>1</v>
      </c>
      <c r="AI13" s="919"/>
      <c r="AJ13" s="697"/>
      <c r="AK13" s="920"/>
      <c r="AL13" s="921" t="str">
        <f>+'2.2'!N12</f>
        <v/>
      </c>
      <c r="AM13" s="922" t="str">
        <f>IF(ISBLANK(intern1!P6),"",intern1!P6)</f>
        <v/>
      </c>
      <c r="AN13" s="923">
        <f>IF(AM13="",1,0)</f>
        <v>1</v>
      </c>
      <c r="AO13" s="916" t="str">
        <f>'2.2'!K12</f>
        <v/>
      </c>
      <c r="AP13" s="924">
        <f>IF(AO13="",1,0)</f>
        <v>1</v>
      </c>
      <c r="AQ13" s="925"/>
    </row>
    <row r="14" spans="1:45" s="1335" customFormat="1" ht="15" x14ac:dyDescent="0.25">
      <c r="A14" s="905"/>
      <c r="B14" s="906" t="str">
        <f>+'2.2'!C13</f>
        <v/>
      </c>
      <c r="C14" s="926" t="str">
        <f>+'2.2'!D13</f>
        <v>DER1.1</v>
      </c>
      <c r="D14" s="926" t="str">
        <f>+'2.2'!E13</f>
        <v>Dermatologia oncologica</v>
      </c>
      <c r="E14" s="927" t="str">
        <f>'2.2'!F13</f>
        <v>BP</v>
      </c>
      <c r="F14" s="926">
        <f t="shared" si="0"/>
        <v>3</v>
      </c>
      <c r="G14" s="926">
        <f>IF('3.9'!$C$25="si",3,IF('3.9'!$D$25="si",2,IF('3.9'!$E$25="si",1,0)))</f>
        <v>0</v>
      </c>
      <c r="H14" s="926">
        <f>IF('3.9'!$C$26="si",3,IF('3.9'!$D$26="si",2,IF('3.9'!$E$26="si",1,0)))</f>
        <v>0</v>
      </c>
      <c r="I14" s="928" t="str">
        <f>+'2.2'!G13</f>
        <v>(Dermatologia e venereologia)</v>
      </c>
      <c r="J14" s="929">
        <f>+'2.2'!H13</f>
        <v>0</v>
      </c>
      <c r="K14" s="930">
        <f ca="1">IF(VLOOKUP($C14,intern2!$A$165:$BI$316,61,FALSE)="OK",1,0)</f>
        <v>0</v>
      </c>
      <c r="L14" s="930">
        <f ca="1">IF(VLOOKUP($C14,intern2!$A$326:$BI$477,61,FALSE)="OK",1,0)</f>
        <v>0</v>
      </c>
      <c r="M14" s="930">
        <f ca="1">IF(INDEX(intern3!$A$7:$BH$160,MATCH($C14,intern3!$A$7:$A$160,0),60)="OK",1,0)</f>
        <v>1</v>
      </c>
      <c r="N14" s="930">
        <f ca="1">IF(VLOOKUP($C14,intern3!$A$169:$BH$320,60,FALSE)="OK",1,0)</f>
        <v>1</v>
      </c>
      <c r="O14" s="929">
        <f>+'2.2'!I13</f>
        <v>0</v>
      </c>
      <c r="P14" s="930">
        <f>IF($O14=0,1,
IF($O14="SPS",IF((VALUE(LEFT('3.4'!$M$14,1))+VALUE(MID('3.4'!$M$14,3,1)))&gt;0,1,0),
IF($O14=4,IF(VALUE(RIGHT('3.4'!$M$14,1))=1,1,0),IF(VALUE(MID('3.4'!$M$14,3,1))&gt;=$O14,1,0))))</f>
        <v>1</v>
      </c>
      <c r="Q14" s="930">
        <f>IF($O14=0,1,
IF($O14="SPS",IF((VALUE(LEFT('3.4'!$M$15,1))+VALUE(MID('3.4'!$M$15,3,1)))&gt;0,1,0),
IF($O14=4,IF(VALUE(RIGHT('3.4'!$M$15,1))=1,1,0),IF(VALUE(MID('3.4'!$M$15,3,1))&gt;=$O14,1,0))))</f>
        <v>1</v>
      </c>
      <c r="R14" s="931">
        <f>+'2.2'!J13</f>
        <v>1</v>
      </c>
      <c r="S14" s="914">
        <f>IF($R14="",1,IF('3.5'!$J$12&gt;=$R14,1,0))</f>
        <v>0</v>
      </c>
      <c r="T14" s="932">
        <f>IF($R14="",1,IF('3.5'!$J$13&gt;=$R14,1,0))</f>
        <v>0</v>
      </c>
      <c r="U14" s="933" t="str">
        <f>+'2.2'!L13</f>
        <v/>
      </c>
      <c r="V14" s="934">
        <f t="shared" si="1"/>
        <v>0</v>
      </c>
      <c r="W14" s="934" t="str">
        <f t="shared" si="2"/>
        <v/>
      </c>
      <c r="X14" s="934" t="str">
        <f t="shared" si="3"/>
        <v/>
      </c>
      <c r="Y14" s="934" t="str">
        <f t="shared" si="4"/>
        <v/>
      </c>
      <c r="Z14" s="934" t="str">
        <f t="shared" si="5"/>
        <v/>
      </c>
      <c r="AA14" s="934">
        <f>IF($U14="",1,IF(AND(OR(VLOOKUP($W14,'3.6'!$B52:$I122,4,FALSE)="si",VLOOKUP($W14,'3.6'!$B52:$I122,5,FALSE)="si"),OR(IFERROR(VLOOKUP($X14,'3.6'!$B52:$I122,4,FALSE),"si")="si",IFERROR(VLOOKUP($X14,'3.6'!$B52:$I122,5,FALSE),"si")="si"),OR(IFERROR(VLOOKUP($Y14,'3.6'!$B52:$I122,4,FALSE),"si")="si",IFERROR(VLOOKUP($Y14,'3.6'!$B52:$I122,5,FALSE),"si")="sì"),OR(IFERROR(VLOOKUP($Z14,'3.6'!$B52:$I122,4,FALSE),"si")="si",IFERROR(VLOOKUP($Z14,'3.6'!$B52:$I122,5,FALSE),"si")="sì")),1,0))</f>
        <v>1</v>
      </c>
      <c r="AB14" s="934">
        <f>IF($U14="",1,IF(AND(OR(VLOOKUP($W14,'3.6'!$B52:$I122,6,FALSE)="si",VLOOKUP($W14,'3.6'!$B52:$I122,7,FALSE)="si"),OR(IFERROR(VLOOKUP($X14,'3.6'!$B52:$I122,6,FALSE),"si")="si",IFERROR(VLOOKUP($X14,'3.6'!$B52:$I122,7,FALSE),"si")="si"),OR(IFERROR(VLOOKUP($Y14,'3.6'!$B52:$I122,6,FALSE),"si")="si",IFERROR(VLOOKUP($Y14,'3.6'!$B52:$I122,7,FALSE),"si")="sì"),OR(IFERROR(VLOOKUP($Z14,'3.6'!$B52:$I122,6,FALSE),"si")="si",IFERROR(VLOOKUP($Z14,'3.6'!$B52:$I122,7,FALSE),"si")="sì")),1,0))</f>
        <v>1</v>
      </c>
      <c r="AC14" s="929" t="str">
        <f>+'2.2'!M13</f>
        <v>si</v>
      </c>
      <c r="AD14" s="934">
        <f t="array" ref="AD14">IF(AC14="si",IF(VLOOKUP(INDEX(B$1:INDEX(B:B,ROW()),MAX(IF(B$1:INDEX(B:B,ROW())&lt;&gt;"",ROW(B$1:INDEX(B:B,ROW()))-ROW(B$1)+1))),'3.7'!$C$24:$F$36,3,FALSE)="si",1,0),1)</f>
        <v>0</v>
      </c>
      <c r="AE14" s="934">
        <f t="array" ref="AE14">IF(AC14="si",IF(VLOOKUP(INDEX(B$1:INDEX(B:B,ROW()),MAX(IF(B$1:INDEX(B:B,ROW())&lt;&gt;"",ROW(B$1:INDEX(B:B,ROW()))-ROW(B$1)+1))),'3.7'!$C$24:$F$36,4,FALSE)="si",1,0),1)</f>
        <v>0</v>
      </c>
      <c r="AF14" s="935" t="str">
        <f>+'2.2'!O13</f>
        <v/>
      </c>
      <c r="AG14" s="936">
        <f>IF($AF14="",1,IF(VLOOKUP($C14,'3.8'!$B:$F,4,FALSE)="si",1,0))</f>
        <v>1</v>
      </c>
      <c r="AH14" s="937">
        <f>IF($AF14="",1,IF(VLOOKUP($C14,'3.8'!$B:$F,5,FALSE)="si",1,0))</f>
        <v>1</v>
      </c>
      <c r="AI14" s="919"/>
      <c r="AJ14" s="698"/>
      <c r="AK14" s="707"/>
      <c r="AL14" s="938" t="str">
        <f>+'2.2'!N13</f>
        <v>S:10</v>
      </c>
      <c r="AM14" s="939" t="str">
        <f>IF(ISBLANK(intern1!P7),"",intern1!P7)</f>
        <v>DER1</v>
      </c>
      <c r="AN14" s="940">
        <f>IF(AM14="",1,IF(AJ13="si",1,0))</f>
        <v>0</v>
      </c>
      <c r="AO14" s="935" t="str">
        <f>'2.2'!K13</f>
        <v>ONK1</v>
      </c>
      <c r="AP14" s="941">
        <f>IF(AO14="",1,IF(AJ145="si",1,0))</f>
        <v>0</v>
      </c>
      <c r="AQ14" s="925"/>
    </row>
    <row r="15" spans="1:45" s="1335" customFormat="1" ht="15" x14ac:dyDescent="0.25">
      <c r="A15" s="905"/>
      <c r="B15" s="906" t="str">
        <f>+'2.2'!C14</f>
        <v/>
      </c>
      <c r="C15" s="926" t="str">
        <f>+'2.2'!D14</f>
        <v>DER1.2</v>
      </c>
      <c r="D15" s="926" t="str">
        <f>+'2.2'!E14</f>
        <v>Patologie dermatologiche severe</v>
      </c>
      <c r="E15" s="942" t="str">
        <f>'2.2'!F14</f>
        <v>BP</v>
      </c>
      <c r="F15" s="926">
        <f t="shared" si="0"/>
        <v>3</v>
      </c>
      <c r="G15" s="926">
        <f>IF('3.9'!$C$25="si",3,IF('3.9'!$D$25="si",2,IF('3.9'!$E$25="si",1,0)))</f>
        <v>0</v>
      </c>
      <c r="H15" s="926">
        <f>IF('3.9'!$C$26="si",3,IF('3.9'!$D$26="si",2,IF('3.9'!$E$26="si",1,0)))</f>
        <v>0</v>
      </c>
      <c r="I15" s="928" t="str">
        <f>+'2.2'!G14</f>
        <v>(Dermatologia e venereologia)</v>
      </c>
      <c r="J15" s="929">
        <f>+'2.2'!H14</f>
        <v>2</v>
      </c>
      <c r="K15" s="930">
        <f ca="1">IF(VLOOKUP($C15,intern2!$A$165:$BI$316,61,FALSE)="OK",1,0)</f>
        <v>0</v>
      </c>
      <c r="L15" s="930">
        <f ca="1">IF(VLOOKUP($C15,intern2!$A$326:$BI$477,61,FALSE)="OK",1,0)</f>
        <v>0</v>
      </c>
      <c r="M15" s="930">
        <f ca="1">IF(INDEX(intern3!$A$7:$BH$160,MATCH($C15,intern3!$A$7:$A$160,0),60)="OK",1,0)</f>
        <v>0</v>
      </c>
      <c r="N15" s="930">
        <f ca="1">IF(VLOOKUP($C15,intern3!$A$169:$BH$320,60,FALSE)="OK",1,0)</f>
        <v>0</v>
      </c>
      <c r="O15" s="929">
        <f>+'2.2'!I14</f>
        <v>2</v>
      </c>
      <c r="P15" s="930">
        <f>IF($O15=0,1,
IF($O15="SPS",IF((VALUE(LEFT('3.4'!$M$14,1))+VALUE(MID('3.4'!$M$14,3,1)))&gt;0,1,0),
IF($O15=4,IF(VALUE(RIGHT('3.4'!$M$14,1))=1,1,0),IF(VALUE(MID('3.4'!$M$14,3,1))&gt;=$O15,1,0))))</f>
        <v>0</v>
      </c>
      <c r="Q15" s="930">
        <f>IF($O15=0,1,
IF($O15="SPS",IF((VALUE(LEFT('3.4'!$M$15,1))+VALUE(MID('3.4'!$M$15,3,1)))&gt;0,1,0),
IF($O15=4,IF(VALUE(RIGHT('3.4'!$M$15,1))=1,1,0),IF(VALUE(MID('3.4'!$M$15,3,1))&gt;=$O15,1,0))))</f>
        <v>0</v>
      </c>
      <c r="R15" s="931">
        <f>+'2.2'!J14</f>
        <v>2</v>
      </c>
      <c r="S15" s="932">
        <f>IF($R15="",1,IF('3.5'!$J$12&gt;=$R15,1,0))</f>
        <v>0</v>
      </c>
      <c r="T15" s="933">
        <f>IF($R15="",1,IF('3.5'!$J$13&gt;=$R15,1,0))</f>
        <v>0</v>
      </c>
      <c r="U15" s="933" t="str">
        <f>+'2.2'!L14</f>
        <v/>
      </c>
      <c r="V15" s="934">
        <f t="shared" si="1"/>
        <v>0</v>
      </c>
      <c r="W15" s="934" t="str">
        <f t="shared" si="2"/>
        <v/>
      </c>
      <c r="X15" s="934" t="str">
        <f t="shared" si="3"/>
        <v/>
      </c>
      <c r="Y15" s="934" t="str">
        <f t="shared" si="4"/>
        <v/>
      </c>
      <c r="Z15" s="934" t="str">
        <f t="shared" si="5"/>
        <v/>
      </c>
      <c r="AA15" s="934">
        <f>IF($U15="",1,IF(AND(OR(VLOOKUP($W15,'3.6'!$B52:$I122,4,FALSE)="si",VLOOKUP($W15,'3.6'!$B52:$I122,5,FALSE)="si"),OR(IFERROR(VLOOKUP($X15,'3.6'!$B52:$I122,4,FALSE),"si")="si",IFERROR(VLOOKUP($X15,'3.6'!$B52:$I122,5,FALSE),"si")="si"),OR(IFERROR(VLOOKUP($Y15,'3.6'!$B52:$I122,4,FALSE),"si")="si",IFERROR(VLOOKUP($Y15,'3.6'!$B52:$I122,5,FALSE),"si")="sì"),OR(IFERROR(VLOOKUP($Z15,'3.6'!$B52:$I122,4,FALSE),"si")="si",IFERROR(VLOOKUP($Z15,'3.6'!$B52:$I122,5,FALSE),"si")="sì")),1,0))</f>
        <v>1</v>
      </c>
      <c r="AB15" s="934">
        <f>IF($U15="",1,IF(AND(OR(VLOOKUP($W15,'3.6'!$B52:$I122,6,FALSE)="si",VLOOKUP($W15,'3.6'!$B52:$I122,7,FALSE)="si"),OR(IFERROR(VLOOKUP($X15,'3.6'!$B52:$I122,6,FALSE),"si")="si",IFERROR(VLOOKUP($X15,'3.6'!$B52:$I122,7,FALSE),"si")="si"),OR(IFERROR(VLOOKUP($Y15,'3.6'!$B52:$I122,6,FALSE),"si")="si",IFERROR(VLOOKUP($Y15,'3.6'!$B52:$I122,7,FALSE),"si")="sì"),OR(IFERROR(VLOOKUP($Z15,'3.6'!$B52:$I122,6,FALSE),"si")="si",IFERROR(VLOOKUP($Z15,'3.6'!$B52:$I122,7,FALSE),"si")="sì")),1,0))</f>
        <v>1</v>
      </c>
      <c r="AC15" s="929" t="str">
        <f>+'2.2'!M14</f>
        <v/>
      </c>
      <c r="AD15" s="934">
        <f t="array" ref="AD15">IF(AC15="si",IF(VLOOKUP(INDEX(B$1:INDEX(B:B,ROW()),MAX(IF(B$1:INDEX(B:B,ROW())&lt;&gt;"",ROW(B$1:INDEX(B:B,ROW()))-ROW(B$1)+1))),'3.7'!$C$24:$F$36,3,FALSE)="si",1,0),1)</f>
        <v>1</v>
      </c>
      <c r="AE15" s="934">
        <f t="array" ref="AE15">IF(AC15="si",IF(VLOOKUP(INDEX(B$1:INDEX(B:B,ROW()),MAX(IF(B$1:INDEX(B:B,ROW())&lt;&gt;"",ROW(B$1:INDEX(B:B,ROW()))-ROW(B$1)+1))),'3.7'!$C$24:$F$36,4,FALSE)="si",1,0),1)</f>
        <v>1</v>
      </c>
      <c r="AF15" s="935" t="str">
        <f>+'2.2'!O14</f>
        <v/>
      </c>
      <c r="AG15" s="936">
        <f>IF($AF15="",1,IF(VLOOKUP($C15,'3.8'!$B:$F,4,FALSE)="si",1,0))</f>
        <v>1</v>
      </c>
      <c r="AH15" s="937">
        <f>IF($AF15="",1,IF(VLOOKUP($C15,'3.8'!$B:$F,5,FALSE)="si",1,0))</f>
        <v>1</v>
      </c>
      <c r="AI15" s="919"/>
      <c r="AJ15" s="698"/>
      <c r="AK15" s="943"/>
      <c r="AL15" s="944" t="str">
        <f>+'2.2'!N14</f>
        <v/>
      </c>
      <c r="AM15" s="939" t="str">
        <f>IF(ISBLANK(intern1!P8),"",intern1!P8)</f>
        <v>DER1</v>
      </c>
      <c r="AN15" s="940">
        <f>IF(AM15="",1,IF(AJ13="si",1,0))</f>
        <v>0</v>
      </c>
      <c r="AO15" s="935" t="str">
        <f>'2.2'!K14</f>
        <v/>
      </c>
      <c r="AP15" s="941">
        <f>IF(AO15="",1,0)</f>
        <v>1</v>
      </c>
      <c r="AQ15" s="925"/>
    </row>
    <row r="16" spans="1:45" s="1335" customFormat="1" ht="66.599999999999994" thickBot="1" x14ac:dyDescent="0.3">
      <c r="A16" s="905"/>
      <c r="B16" s="945" t="str">
        <f>+'2.2'!C15</f>
        <v/>
      </c>
      <c r="C16" s="946" t="str">
        <f>+'2.2'!D15</f>
        <v>DER2</v>
      </c>
      <c r="D16" s="946" t="str">
        <f>+'2.2'!E15</f>
        <v>Trattamento delle ferite</v>
      </c>
      <c r="E16" s="946" t="str">
        <f>'2.2'!F15</f>
        <v>BPE/BP</v>
      </c>
      <c r="F16" s="947">
        <f t="shared" si="0"/>
        <v>2</v>
      </c>
      <c r="G16" s="946">
        <f>IF('3.9'!$C$25="si",3,IF('3.9'!$D$25="si",2,IF('3.9'!$E$25="si",1,0)))</f>
        <v>0</v>
      </c>
      <c r="H16" s="946">
        <f>IF('3.9'!$C$26="si",3,IF('3.9'!$D$26="si",2,IF('3.9'!$E$26="si",1,0)))</f>
        <v>0</v>
      </c>
      <c r="I16" s="948" t="str">
        <f>+'2.2'!G15</f>
        <v/>
      </c>
      <c r="J16" s="949">
        <f>+'2.2'!H15</f>
        <v>0</v>
      </c>
      <c r="K16" s="950">
        <f>IF(VLOOKUP($C16,intern2!$A$165:$BI$316,61,FALSE)="OK",1,0)</f>
        <v>1</v>
      </c>
      <c r="L16" s="950">
        <f>IF(VLOOKUP($C16,intern2!$A$326:$BI$477,61,FALSE)="OK",1,0)</f>
        <v>1</v>
      </c>
      <c r="M16" s="950">
        <f>IF(INDEX(intern3!$A$7:$BH$160,MATCH($C16,intern3!$A$7:$A$160,0),60)="OK",1,0)</f>
        <v>1</v>
      </c>
      <c r="N16" s="950">
        <f ca="1">IF(VLOOKUP($C16,intern3!$A$169:$BH$320,60,FALSE)="OK",1,0)</f>
        <v>1</v>
      </c>
      <c r="O16" s="949">
        <f>+'2.2'!I15</f>
        <v>0</v>
      </c>
      <c r="P16" s="950">
        <f>IF($O16=0,1,
IF($O16="SPS",IF((VALUE(LEFT('3.4'!$M$14,1))+VALUE(MID('3.4'!$M$14,3,1)))&gt;0,1,0),
IF($O16=4,IF(VALUE(RIGHT('3.4'!$M$14,1))=1,1,0),IF(VALUE(MID('3.4'!$M$14,3,1))&gt;=$O16,1,0))))</f>
        <v>1</v>
      </c>
      <c r="Q16" s="950">
        <f>IF($O16=0,1,
IF($O16="SPS",IF((VALUE(LEFT('3.4'!$M$15,1))+VALUE(MID('3.4'!$M$15,3,1)))&gt;0,1,0),
IF($O16=4,IF(VALUE(RIGHT('3.4'!$M$15,1))=1,1,0),IF(VALUE(MID('3.4'!$M$15,3,1))&gt;=$O16,1,0))))</f>
        <v>1</v>
      </c>
      <c r="R16" s="951">
        <f>+'2.2'!J15</f>
        <v>0</v>
      </c>
      <c r="S16" s="952">
        <f>IF($R16="",1,IF('3.5'!$J$12&gt;=$R16,1,0))</f>
        <v>1</v>
      </c>
      <c r="T16" s="952">
        <f>IF($R16="",1,IF('3.5'!$J$13&gt;=$R16,1,0))</f>
        <v>1</v>
      </c>
      <c r="U16" s="952" t="str">
        <f>+'2.2'!L15</f>
        <v/>
      </c>
      <c r="V16" s="953">
        <f t="shared" si="1"/>
        <v>0</v>
      </c>
      <c r="W16" s="953" t="str">
        <f t="shared" si="2"/>
        <v/>
      </c>
      <c r="X16" s="953" t="str">
        <f t="shared" si="3"/>
        <v/>
      </c>
      <c r="Y16" s="953" t="str">
        <f t="shared" si="4"/>
        <v/>
      </c>
      <c r="Z16" s="953" t="str">
        <f t="shared" si="5"/>
        <v/>
      </c>
      <c r="AA16" s="953">
        <f>IF($U16="",1,IF(AND(OR(VLOOKUP($W16,'3.6'!$B52:$I122,4,FALSE)="si",VLOOKUP($W16,'3.6'!$B52:$I122,5,FALSE)="si"),OR(IFERROR(VLOOKUP($X16,'3.6'!$B52:$I122,4,FALSE),"si")="si",IFERROR(VLOOKUP($X16,'3.6'!$B52:$I122,5,FALSE),"si")="si"),OR(IFERROR(VLOOKUP($Y16,'3.6'!$B52:$I122,4,FALSE),"si")="si",IFERROR(VLOOKUP($Y16,'3.6'!$B52:$I122,5,FALSE),"si")="sì"),OR(IFERROR(VLOOKUP($Z16,'3.6'!$B52:$I122,4,FALSE),"si")="si",IFERROR(VLOOKUP($Z16,'3.6'!$B52:$I122,5,FALSE),"si")="sì")),1,0))</f>
        <v>1</v>
      </c>
      <c r="AB16" s="953">
        <f>IF($U16="",1,IF(AND(OR(VLOOKUP($W16,'3.6'!$B52:$I122,6,FALSE)="si",VLOOKUP($W16,'3.6'!$B52:$I122,7,FALSE)="si"),OR(IFERROR(VLOOKUP($X16,'3.6'!$B52:$I122,6,FALSE),"si")="si",IFERROR(VLOOKUP($X16,'3.6'!$B52:$I122,7,FALSE),"si")="si"),OR(IFERROR(VLOOKUP($Y16,'3.6'!$B52:$I122,6,FALSE),"si")="si",IFERROR(VLOOKUP($Y16,'3.6'!$B52:$I122,7,FALSE),"si")="sì"),OR(IFERROR(VLOOKUP($Z16,'3.6'!$B52:$I122,6,FALSE),"si")="si",IFERROR(VLOOKUP($Z16,'3.6'!$B52:$I122,7,FALSE),"si")="sì")),1,0))</f>
        <v>1</v>
      </c>
      <c r="AC16" s="949" t="str">
        <f>+'2.2'!M15</f>
        <v/>
      </c>
      <c r="AD16" s="953">
        <f t="array" ref="AD16">IF(AC16="si",IF(VLOOKUP(INDEX(B$1:INDEX(B:B,ROW()),MAX(IF(B$1:INDEX(B:B,ROW())&lt;&gt;"",ROW(B$1:INDEX(B:B,ROW()))-ROW(B$1)+1))),'3.7'!$C$24:$F$36,3,FALSE)="si",1,0),1)</f>
        <v>1</v>
      </c>
      <c r="AE16" s="953">
        <f t="array" ref="AE16">IF(AC16="si",IF(VLOOKUP(INDEX(B$1:INDEX(B:B,ROW()),MAX(IF(B$1:INDEX(B:B,ROW())&lt;&gt;"",ROW(B$1:INDEX(B:B,ROW()))-ROW(B$1)+1))),'3.7'!$C$24:$F$36,4,FALSE)="si",1,0),1)</f>
        <v>1</v>
      </c>
      <c r="AF16" s="954" t="str">
        <f>+'2.2'!O15</f>
        <v>Ambulatorio per la cura delle ferite e discussione settimanale con specialisti (medici e curanti) con esperienza nella cura delle ferite</v>
      </c>
      <c r="AG16" s="1393">
        <f>IF($AF16="",1,IF(VLOOKUP($C16,'3.8'!$B:$F,4,FALSE)="si",1,0))</f>
        <v>0</v>
      </c>
      <c r="AH16" s="1394">
        <f>IF($AF16="",1,IF(VLOOKUP($C16,'3.8'!$B:$F,5,FALSE)="si",1,0))</f>
        <v>0</v>
      </c>
      <c r="AI16" s="919"/>
      <c r="AJ16" s="699"/>
      <c r="AK16" s="955"/>
      <c r="AL16" s="956" t="str">
        <f>+'2.2'!N15</f>
        <v/>
      </c>
      <c r="AM16" s="957" t="str">
        <f>IF(ISBLANK(intern1!P9),"",intern1!P9)</f>
        <v/>
      </c>
      <c r="AN16" s="958">
        <f>IF(AM16="",1,0)</f>
        <v>1</v>
      </c>
      <c r="AO16" s="954" t="str">
        <f>'2.2'!K15</f>
        <v/>
      </c>
      <c r="AP16" s="959">
        <f>IF(AO16="",1,0)</f>
        <v>1</v>
      </c>
      <c r="AQ16" s="925"/>
    </row>
    <row r="17" spans="1:43" s="1335" customFormat="1" ht="15" x14ac:dyDescent="0.25">
      <c r="A17" s="905"/>
      <c r="B17" s="990" t="str">
        <f>+'2.2'!C16</f>
        <v>Otorinolaringoiatria</v>
      </c>
      <c r="C17" s="991" t="str">
        <f>+'2.2'!D16</f>
        <v>HNO1</v>
      </c>
      <c r="D17" s="991" t="str">
        <f>+'2.2'!E16</f>
        <v>Otorinolaringoiatria (chirurgia ORL)</v>
      </c>
      <c r="E17" s="991" t="str">
        <f>'2.2'!F16</f>
        <v>BPE/BP</v>
      </c>
      <c r="F17" s="991">
        <f>IF(C17="BP",3,IF(C17="BPE",2,IF(C17="BPM",1,IF(E17="BP",3,IF(E17="BPE/BP",2,IF(E17="BPM",1,0))))))</f>
        <v>2</v>
      </c>
      <c r="G17" s="991">
        <f>IF('3.9'!$C$25="si",3,IF('3.9'!$D$25="si",2,IF('3.9'!$E$25="si",1,0)))</f>
        <v>0</v>
      </c>
      <c r="H17" s="991">
        <f>IF('3.9'!$C$26="si",3,IF('3.9'!$D$26="si",2,IF('3.9'!$E$26="si",1,0)))</f>
        <v>0</v>
      </c>
      <c r="I17" s="993" t="str">
        <f>+'2.2'!G16</f>
        <v>(Otorinolaringoiatria)</v>
      </c>
      <c r="J17" s="994">
        <f>+'2.2'!H16</f>
        <v>2</v>
      </c>
      <c r="K17" s="1020">
        <f ca="1">IF(VLOOKUP($C17,intern2!$A$165:$BI$316,61,FALSE)="OK",1,0)</f>
        <v>0</v>
      </c>
      <c r="L17" s="1020">
        <f ca="1">IF(VLOOKUP($C17,intern2!$A$326:$BI$477,61,FALSE)="OK",1,0)</f>
        <v>0</v>
      </c>
      <c r="M17" s="1020">
        <f ca="1">IF(INDEX(intern3!$A$7:$BH$160,MATCH($C17,intern3!$A$7:$A$160,0),60)="OK",1,0)</f>
        <v>0</v>
      </c>
      <c r="N17" s="1020">
        <f ca="1">IF(VLOOKUP($C17,intern3!$A$169:$BH$320,60,FALSE)="OK",1,0)</f>
        <v>0</v>
      </c>
      <c r="O17" s="994">
        <f>+'2.2'!I16</f>
        <v>0</v>
      </c>
      <c r="P17" s="1020">
        <f>IF($O17=0,1,
IF($O17="SPS",IF((VALUE(LEFT('3.4'!$M$14,1))+VALUE(MID('3.4'!$M$14,3,1)))&gt;0,1,0),
IF($O17=4,IF(VALUE(RIGHT('3.4'!$M$14,1))=1,1,0),IF(VALUE(MID('3.4'!$M$14,3,1))&gt;=$O17,1,0))))</f>
        <v>1</v>
      </c>
      <c r="Q17" s="1020">
        <f>IF($O17=0,1,
IF($O17="SPS",IF((VALUE(LEFT('3.4'!$M$15,1))+VALUE(MID('3.4'!$M$15,3,1)))&gt;0,1,0),
IF($O17=4,IF(VALUE(RIGHT('3.4'!$M$15,1))=1,1,0),IF(VALUE(MID('3.4'!$M$15,3,1))&gt;=$O17,1,0))))</f>
        <v>1</v>
      </c>
      <c r="R17" s="997">
        <f>+'2.2'!J16</f>
        <v>1</v>
      </c>
      <c r="S17" s="1397">
        <f>IF($R17="",1,IF('3.5'!$J$12&gt;=$R17,1,0))</f>
        <v>0</v>
      </c>
      <c r="T17" s="1397">
        <f>IF($R17="",1,IF('3.5'!$J$13&gt;=$R17,1,0))</f>
        <v>0</v>
      </c>
      <c r="U17" s="999" t="str">
        <f>+'2.2'!L16</f>
        <v/>
      </c>
      <c r="V17" s="1398">
        <f t="shared" si="1"/>
        <v>0</v>
      </c>
      <c r="W17" s="1398" t="str">
        <f t="shared" si="2"/>
        <v/>
      </c>
      <c r="X17" s="1398" t="str">
        <f t="shared" si="3"/>
        <v/>
      </c>
      <c r="Y17" s="1398" t="str">
        <f t="shared" si="4"/>
        <v/>
      </c>
      <c r="Z17" s="1398" t="str">
        <f t="shared" si="5"/>
        <v/>
      </c>
      <c r="AA17" s="1398">
        <f>IF($U17="",1,IF(AND(OR(VLOOKUP($W17,'3.6'!$B52:$I122,4,FALSE)="si",VLOOKUP($W17,'3.6'!$B52:$I122,5,FALSE)="si"),OR(IFERROR(VLOOKUP($X17,'3.6'!$B52:$I122,4,FALSE),"si")="si",IFERROR(VLOOKUP($X17,'3.6'!$B52:$I122,5,FALSE),"si")="si"),OR(IFERROR(VLOOKUP($Y17,'3.6'!$B52:$I122,4,FALSE),"si")="si",IFERROR(VLOOKUP($Y17,'3.6'!$B52:$I122,5,FALSE),"si")="sì"),OR(IFERROR(VLOOKUP($Z17,'3.6'!$B52:$I122,4,FALSE),"si")="si",IFERROR(VLOOKUP($Z17,'3.6'!$B52:$I122,5,FALSE),"si")="sì")),1,0))</f>
        <v>1</v>
      </c>
      <c r="AB17" s="1398">
        <f>IF($U17="",1,IF(AND(OR(VLOOKUP($W17,'3.6'!$B52:$I122,6,FALSE)="si",VLOOKUP($W17,'3.6'!$B52:$I122,7,FALSE)="si"),OR(IFERROR(VLOOKUP($X17,'3.6'!$B52:$I122,6,FALSE),"si")="si",IFERROR(VLOOKUP($X17,'3.6'!$B52:$I122,7,FALSE),"si")="si"),OR(IFERROR(VLOOKUP($Y17,'3.6'!$B52:$I122,6,FALSE),"si")="si",IFERROR(VLOOKUP($Y17,'3.6'!$B52:$I122,7,FALSE),"si")="sì"),OR(IFERROR(VLOOKUP($Z17,'3.6'!$B52:$I122,6,FALSE),"si")="si",IFERROR(VLOOKUP($Z17,'3.6'!$B52:$I122,7,FALSE),"si")="sì")),1,0))</f>
        <v>1</v>
      </c>
      <c r="AC17" s="994" t="str">
        <f>+'2.2'!M16</f>
        <v/>
      </c>
      <c r="AD17" s="1398">
        <f t="array" ref="AD17">IF(AC17="si",IF(VLOOKUP(INDEX(B$1:INDEX(B:B,ROW()),MAX(IF(B$1:INDEX(B:B,ROW())&lt;&gt;"",ROW(B$1:INDEX(B:B,ROW()))-ROW(B$1)+1))),'3.7'!$C$24:$F$36,3,FALSE)="si",1,0),1)</f>
        <v>1</v>
      </c>
      <c r="AE17" s="1398">
        <f t="array" ref="AE17">IF(AC17="si",IF(VLOOKUP(INDEX(B$1:INDEX(B:B,ROW()),MAX(IF(B$1:INDEX(B:B,ROW())&lt;&gt;"",ROW(B$1:INDEX(B:B,ROW()))-ROW(B$1)+1))),'3.7'!$C$24:$F$36,4,FALSE)="si",1,0),1)</f>
        <v>1</v>
      </c>
      <c r="AF17" s="960" t="str">
        <f>+'2.2'!O16</f>
        <v/>
      </c>
      <c r="AG17" s="1021">
        <f>IF($AF17="",1,IF(VLOOKUP($C17,'3.8'!$B:$F,4,FALSE)="si",1,0))</f>
        <v>1</v>
      </c>
      <c r="AH17" s="1022">
        <f>IF($AF17="",1,IF(VLOOKUP($C17,'3.8'!$B:$F,5,FALSE)="si",1,0))</f>
        <v>1</v>
      </c>
      <c r="AI17" s="919"/>
      <c r="AJ17" s="697"/>
      <c r="AK17" s="920"/>
      <c r="AL17" s="921" t="str">
        <f>+'2.2'!N16</f>
        <v/>
      </c>
      <c r="AM17" s="922" t="str">
        <f>IF(ISBLANK(intern1!P10),"",intern1!P10)</f>
        <v/>
      </c>
      <c r="AN17" s="923">
        <f>IF(AM17="",1,0)</f>
        <v>1</v>
      </c>
      <c r="AO17" s="916" t="str">
        <f>'2.2'!K16</f>
        <v/>
      </c>
      <c r="AP17" s="924">
        <f>IF(AO17="",1,0)</f>
        <v>1</v>
      </c>
      <c r="AQ17" s="925"/>
    </row>
    <row r="18" spans="1:43" s="1335" customFormat="1" ht="15" x14ac:dyDescent="0.25">
      <c r="A18" s="905"/>
      <c r="B18" s="906" t="str">
        <f>+'2.2'!C17</f>
        <v/>
      </c>
      <c r="C18" s="926" t="str">
        <f>+'2.2'!D17</f>
        <v>HNO1.1</v>
      </c>
      <c r="D18" s="926" t="str">
        <f>+'2.2'!E17</f>
        <v>Chirurgia cervico-facciale</v>
      </c>
      <c r="E18" s="544" t="str">
        <f>'2.2'!F17</f>
        <v>BPE/BP</v>
      </c>
      <c r="F18" s="926">
        <f t="shared" ref="F18:F81" si="6">IF(C18="BP",3,IF(C18="BPE",2,IF(C18="BPM",1,IF(E18="BP",3,IF(E18="BPE/BP",2,IF(E18="BPM",1,0))))))</f>
        <v>2</v>
      </c>
      <c r="G18" s="926">
        <f>IF('3.9'!$C$25="si",3,IF('3.9'!$D$25="si",2,IF('3.9'!$E$25="si",1,0)))</f>
        <v>0</v>
      </c>
      <c r="H18" s="926">
        <f>IF('3.9'!$C$26="si",3,IF('3.9'!$D$26="si",2,IF('3.9'!$E$26="si",1,0)))</f>
        <v>0</v>
      </c>
      <c r="I18" s="928" t="str">
        <f>+'2.2'!G17</f>
        <v>(Otorinolaringoiatria)</v>
      </c>
      <c r="J18" s="929">
        <f>+'2.2'!H17</f>
        <v>2</v>
      </c>
      <c r="K18" s="930">
        <f ca="1">IF(VLOOKUP($C18,intern2!$A$165:$BI$316,61,FALSE)="OK",1,0)</f>
        <v>0</v>
      </c>
      <c r="L18" s="930">
        <f ca="1">IF(VLOOKUP($C18,intern2!$A$326:$BI$477,61,FALSE)="OK",1,0)</f>
        <v>0</v>
      </c>
      <c r="M18" s="930">
        <f ca="1">IF(INDEX(intern3!$A$7:$BH$160,MATCH($C18,intern3!$A$7:$A$160,0),60)="OK",1,0)</f>
        <v>0</v>
      </c>
      <c r="N18" s="930">
        <f ca="1">IF(VLOOKUP($C18,intern3!$A$169:$BH$320,60,FALSE)="OK",1,0)</f>
        <v>0</v>
      </c>
      <c r="O18" s="929">
        <f>+'2.2'!I17</f>
        <v>0</v>
      </c>
      <c r="P18" s="930">
        <f>IF($O18=0,1,
IF($O18="SPS",IF((VALUE(LEFT('3.4'!$M$14,1))+VALUE(MID('3.4'!$M$14,3,1)))&gt;0,1,0),
IF($O18=4,IF(VALUE(RIGHT('3.4'!$M$14,1))=1,1,0),IF(VALUE(MID('3.4'!$M$14,3,1))&gt;=$O18,1,0))))</f>
        <v>1</v>
      </c>
      <c r="Q18" s="930">
        <f>IF($O18=0,1,
IF($O18="SPS",IF((VALUE(LEFT('3.4'!$M$15,1))+VALUE(MID('3.4'!$M$15,3,1)))&gt;0,1,0),
IF($O18=4,IF(VALUE(RIGHT('3.4'!$M$15,1))=1,1,0),IF(VALUE(MID('3.4'!$M$15,3,1))&gt;=$O18,1,0))))</f>
        <v>1</v>
      </c>
      <c r="R18" s="931">
        <f>+'2.2'!J17</f>
        <v>1</v>
      </c>
      <c r="S18" s="932">
        <f>IF($R18="",1,IF('3.5'!$J$12&gt;=$R18,1,0))</f>
        <v>0</v>
      </c>
      <c r="T18" s="933">
        <f>IF($R18="",1,IF('3.5'!$J$13&gt;=$R18,1,0))</f>
        <v>0</v>
      </c>
      <c r="U18" s="933" t="str">
        <f>+'2.2'!L17</f>
        <v/>
      </c>
      <c r="V18" s="934">
        <f t="shared" si="1"/>
        <v>0</v>
      </c>
      <c r="W18" s="934" t="str">
        <f t="shared" si="2"/>
        <v/>
      </c>
      <c r="X18" s="934" t="str">
        <f t="shared" si="3"/>
        <v/>
      </c>
      <c r="Y18" s="934" t="str">
        <f t="shared" si="4"/>
        <v/>
      </c>
      <c r="Z18" s="934" t="str">
        <f t="shared" si="5"/>
        <v/>
      </c>
      <c r="AA18" s="934">
        <f>IF($U18="",1,IF(AND(OR(VLOOKUP($W18,'3.6'!$B52:$I122,4,FALSE)="si",VLOOKUP($W18,'3.6'!$B52:$I122,5,FALSE)="si"),OR(IFERROR(VLOOKUP($X18,'3.6'!$B52:$I122,4,FALSE),"si")="si",IFERROR(VLOOKUP($X18,'3.6'!$B52:$I122,5,FALSE),"si")="si"),OR(IFERROR(VLOOKUP($Y18,'3.6'!$B52:$I122,4,FALSE),"si")="si",IFERROR(VLOOKUP($Y18,'3.6'!$B52:$I122,5,FALSE),"si")="sì"),OR(IFERROR(VLOOKUP($Z18,'3.6'!$B52:$I122,4,FALSE),"si")="si",IFERROR(VLOOKUP($Z18,'3.6'!$B52:$I122,5,FALSE),"si")="sì")),1,0))</f>
        <v>1</v>
      </c>
      <c r="AB18" s="934">
        <f>IF($U18="",1,IF(AND(OR(VLOOKUP($W18,'3.6'!$B52:$I122,6,FALSE)="si",VLOOKUP($W18,'3.6'!$B52:$I122,7,FALSE)="si"),OR(IFERROR(VLOOKUP($X18,'3.6'!$B52:$I122,6,FALSE),"si")="si",IFERROR(VLOOKUP($X18,'3.6'!$B52:$I122,7,FALSE),"si")="si"),OR(IFERROR(VLOOKUP($Y18,'3.6'!$B52:$I122,6,FALSE),"si")="si",IFERROR(VLOOKUP($Y18,'3.6'!$B52:$I122,7,FALSE),"si")="sì"),OR(IFERROR(VLOOKUP($Z18,'3.6'!$B52:$I122,6,FALSE),"si")="si",IFERROR(VLOOKUP($Z18,'3.6'!$B52:$I122,7,FALSE),"si")="sì")),1,0))</f>
        <v>1</v>
      </c>
      <c r="AC18" s="929" t="str">
        <f>+'2.2'!M17</f>
        <v/>
      </c>
      <c r="AD18" s="934">
        <f t="array" ref="AD18">IF(AC18="si",IF(VLOOKUP(INDEX(B$1:INDEX(B:B,ROW()),MAX(IF(B$1:INDEX(B:B,ROW())&lt;&gt;"",ROW(B$1:INDEX(B:B,ROW()))-ROW(B$1)+1))),'3.7'!$C$24:$F$36,3,FALSE)="si",1,0),1)</f>
        <v>1</v>
      </c>
      <c r="AE18" s="934">
        <f t="array" ref="AE18">IF(AC18="si",IF(VLOOKUP(INDEX(B$1:INDEX(B:B,ROW()),MAX(IF(B$1:INDEX(B:B,ROW())&lt;&gt;"",ROW(B$1:INDEX(B:B,ROW()))-ROW(B$1)+1))),'3.7'!$C$24:$F$36,4,FALSE)="si",1,0),1)</f>
        <v>1</v>
      </c>
      <c r="AF18" s="935" t="str">
        <f>+'2.2'!O17</f>
        <v/>
      </c>
      <c r="AG18" s="936">
        <f>IF($AF18="",1,IF(VLOOKUP($C18,'3.8'!$B:$F,4,FALSE)="si",1,0))</f>
        <v>1</v>
      </c>
      <c r="AH18" s="937">
        <f>IF($AF18="",1,IF(VLOOKUP($C18,'3.8'!$B:$F,5,FALSE)="si",1,0))</f>
        <v>1</v>
      </c>
      <c r="AI18" s="919"/>
      <c r="AJ18" s="698"/>
      <c r="AK18" s="943"/>
      <c r="AL18" s="944" t="str">
        <f>+'2.2'!N17</f>
        <v/>
      </c>
      <c r="AM18" s="939" t="str">
        <f>IF(ISBLANK(intern1!P11),"",intern1!P11)</f>
        <v>HNO1</v>
      </c>
      <c r="AN18" s="940">
        <f>IF(AM18="",1,IF(AJ17="si",1,0))</f>
        <v>0</v>
      </c>
      <c r="AO18" s="935" t="str">
        <f>'2.2'!K17</f>
        <v/>
      </c>
      <c r="AP18" s="941">
        <f>IF(AO18="",1,0)</f>
        <v>1</v>
      </c>
      <c r="AQ18" s="925"/>
    </row>
    <row r="19" spans="1:43" s="1335" customFormat="1" ht="39.6" x14ac:dyDescent="0.25">
      <c r="A19" s="905"/>
      <c r="B19" s="906" t="str">
        <f>+'2.2'!C18</f>
        <v/>
      </c>
      <c r="C19" s="926" t="str">
        <f>+'2.2'!D18</f>
        <v>HNO1.1.1</v>
      </c>
      <c r="D19" s="926" t="str">
        <f>+'2.2'!E18</f>
        <v>Chirurgia cervicale complessa (chirurgia tumorale interdisciplinare)</v>
      </c>
      <c r="E19" s="926" t="str">
        <f>'2.2'!F18</f>
        <v>BPE/BP</v>
      </c>
      <c r="F19" s="926">
        <f t="shared" si="6"/>
        <v>2</v>
      </c>
      <c r="G19" s="926">
        <f>IF('3.9'!$C$25="si",3,IF('3.9'!$D$25="si",2,IF('3.9'!$E$25="si",1,0)))</f>
        <v>0</v>
      </c>
      <c r="H19" s="926">
        <f>IF('3.9'!$C$26="si",3,IF('3.9'!$D$26="si",2,IF('3.9'!$E$26="si",1,0)))</f>
        <v>0</v>
      </c>
      <c r="I19" s="928" t="str">
        <f>+'2.2'!G18</f>
        <v>(Otorinolaringoiatria con approfondimento in chirurgia cervico-facciale)</v>
      </c>
      <c r="J19" s="929">
        <f>+'2.2'!H18</f>
        <v>2</v>
      </c>
      <c r="K19" s="930">
        <f ca="1">IF(VLOOKUP($C19,intern2!$A$165:$BI$316,61,FALSE)="OK",1,0)</f>
        <v>0</v>
      </c>
      <c r="L19" s="930">
        <f ca="1">IF(VLOOKUP($C19,intern2!$A$326:$BI$477,61,FALSE)="OK",1,0)</f>
        <v>0</v>
      </c>
      <c r="M19" s="930">
        <f ca="1">IF(INDEX(intern3!$A$7:$BH$160,MATCH($C19,intern3!$A$7:$A$160,0),60)="OK",1,0)</f>
        <v>0</v>
      </c>
      <c r="N19" s="930">
        <f ca="1">IF(VLOOKUP($C19,intern3!$A$169:$BH$320,60,FALSE)="OK",1,0)</f>
        <v>0</v>
      </c>
      <c r="O19" s="929">
        <f>+'2.2'!I18</f>
        <v>0</v>
      </c>
      <c r="P19" s="930">
        <f>IF($O19=0,1,
IF($O19="SPS",IF((VALUE(LEFT('3.4'!$M$14,1))+VALUE(MID('3.4'!$M$14,3,1)))&gt;0,1,0),
IF($O19=4,IF(VALUE(RIGHT('3.4'!$M$14,1))=1,1,0),IF(VALUE(MID('3.4'!$M$14,3,1))&gt;=$O19,1,0))))</f>
        <v>1</v>
      </c>
      <c r="Q19" s="930">
        <f>IF($O19=0,1,
IF($O19="SPS",IF((VALUE(LEFT('3.4'!$M$15,1))+VALUE(MID('3.4'!$M$15,3,1)))&gt;0,1,0),
IF($O19=4,IF(VALUE(RIGHT('3.4'!$M$15,1))=1,1,0),IF(VALUE(MID('3.4'!$M$15,3,1))&gt;=$O19,1,0))))</f>
        <v>1</v>
      </c>
      <c r="R19" s="931">
        <f>+'2.2'!J18</f>
        <v>2</v>
      </c>
      <c r="S19" s="932">
        <f>IF($R19="",1,IF('3.5'!$J$12&gt;=$R19,1,0))</f>
        <v>0</v>
      </c>
      <c r="T19" s="933">
        <f>IF($R19="",1,IF('3.5'!$J$13&gt;=$R19,1,0))</f>
        <v>0</v>
      </c>
      <c r="U19" s="933" t="str">
        <f>+'2.2'!L18</f>
        <v/>
      </c>
      <c r="V19" s="934">
        <f t="shared" si="1"/>
        <v>0</v>
      </c>
      <c r="W19" s="934" t="str">
        <f t="shared" si="2"/>
        <v/>
      </c>
      <c r="X19" s="934" t="str">
        <f t="shared" si="3"/>
        <v/>
      </c>
      <c r="Y19" s="934" t="str">
        <f t="shared" si="4"/>
        <v/>
      </c>
      <c r="Z19" s="934" t="str">
        <f t="shared" si="5"/>
        <v/>
      </c>
      <c r="AA19" s="934">
        <f>IF($U19="",1,IF(AND(OR(VLOOKUP($W19,'3.6'!$B52:$I122,4,FALSE)="si",VLOOKUP($W19,'3.6'!$B52:$I122,5,FALSE)="si"),OR(IFERROR(VLOOKUP($X19,'3.6'!$B52:$I122,4,FALSE),"si")="si",IFERROR(VLOOKUP($X19,'3.6'!$B52:$I122,5,FALSE),"si")="si"),OR(IFERROR(VLOOKUP($Y19,'3.6'!$B52:$I122,4,FALSE),"si")="si",IFERROR(VLOOKUP($Y19,'3.6'!$B52:$I122,5,FALSE),"si")="sì"),OR(IFERROR(VLOOKUP($Z19,'3.6'!$B52:$I122,4,FALSE),"si")="si",IFERROR(VLOOKUP($Z19,'3.6'!$B52:$I122,5,FALSE),"si")="sì")),1,0))</f>
        <v>1</v>
      </c>
      <c r="AB19" s="934">
        <f>IF($U19="",1,IF(AND(OR(VLOOKUP($W19,'3.6'!$B52:$I122,6,FALSE)="si",VLOOKUP($W19,'3.6'!$B52:$I122,7,FALSE)="si"),OR(IFERROR(VLOOKUP($X19,'3.6'!$B52:$I122,6,FALSE),"si")="si",IFERROR(VLOOKUP($X19,'3.6'!$B52:$I122,7,FALSE),"si")="si"),OR(IFERROR(VLOOKUP($Y19,'3.6'!$B52:$I122,6,FALSE),"si")="si",IFERROR(VLOOKUP($Y19,'3.6'!$B52:$I122,7,FALSE),"si")="sì"),OR(IFERROR(VLOOKUP($Z19,'3.6'!$B52:$I122,6,FALSE),"si")="si",IFERROR(VLOOKUP($Z19,'3.6'!$B52:$I122,7,FALSE),"si")="sì")),1,0))</f>
        <v>1</v>
      </c>
      <c r="AC19" s="929" t="str">
        <f>+'2.2'!M18</f>
        <v>si</v>
      </c>
      <c r="AD19" s="934">
        <f t="array" ref="AD19">IF(AC19="si",IF(VLOOKUP(INDEX(B$1:INDEX(B:B,ROW()),MAX(IF(B$1:INDEX(B:B,ROW())&lt;&gt;"",ROW(B$1:INDEX(B:B,ROW()))-ROW(B$1)+1))),'3.7'!$C$24:$F$36,3,FALSE)="si",1,0),1)</f>
        <v>0</v>
      </c>
      <c r="AE19" s="934">
        <f t="array" ref="AE19">IF(AC19="si",IF(VLOOKUP(INDEX(B$1:INDEX(B:B,ROW()),MAX(IF(B$1:INDEX(B:B,ROW())&lt;&gt;"",ROW(B$1:INDEX(B:B,ROW()))-ROW(B$1)+1))),'3.7'!$C$24:$F$36,4,FALSE)="si",1,0),1)</f>
        <v>0</v>
      </c>
      <c r="AF19" s="935" t="str">
        <f>+'2.2'!O18</f>
        <v/>
      </c>
      <c r="AG19" s="936">
        <f>IF($AF19="",1,IF(VLOOKUP($C19,'3.8'!$B:$F,4,FALSE)="si",1,0))</f>
        <v>1</v>
      </c>
      <c r="AH19" s="937">
        <f>IF($AF19="",1,IF(VLOOKUP($C19,'3.8'!$B:$F,5,FALSE)="si",1,0))</f>
        <v>1</v>
      </c>
      <c r="AI19" s="919"/>
      <c r="AJ19" s="698"/>
      <c r="AK19" s="943"/>
      <c r="AL19" s="944" t="str">
        <f>+'2.2'!N18</f>
        <v/>
      </c>
      <c r="AM19" s="939" t="str">
        <f>IF(ISBLANK(intern1!P12),"",intern1!P12)</f>
        <v>HNO1
HNO1.1</v>
      </c>
      <c r="AN19" s="940">
        <f>IF(AM19="",1,IF(AND(AJ18="si",AJ17="si"),1,0))</f>
        <v>0</v>
      </c>
      <c r="AO19" s="935" t="str">
        <f>'2.2'!K18</f>
        <v>KIE1</v>
      </c>
      <c r="AP19" s="941">
        <f>IF(AO19="",1,IF(AJ26="si",1,0))</f>
        <v>0</v>
      </c>
      <c r="AQ19" s="925"/>
    </row>
    <row r="20" spans="1:43" s="1335" customFormat="1" ht="26.4" x14ac:dyDescent="0.25">
      <c r="A20" s="905"/>
      <c r="B20" s="906" t="str">
        <f>+'2.2'!C19</f>
        <v/>
      </c>
      <c r="C20" s="926" t="str">
        <f>+'2.2'!D19</f>
        <v>HNO1.2</v>
      </c>
      <c r="D20" s="926" t="str">
        <f>+'2.2'!E19</f>
        <v>Chirurgia allargata del naso e dei seni paranasali</v>
      </c>
      <c r="E20" s="907" t="str">
        <f>'2.2'!F19</f>
        <v>BPE/BP</v>
      </c>
      <c r="F20" s="926">
        <f t="shared" si="6"/>
        <v>2</v>
      </c>
      <c r="G20" s="926">
        <f>IF('3.9'!$C$25="si",3,IF('3.9'!$D$25="si",2,IF('3.9'!$E$25="si",1,0)))</f>
        <v>0</v>
      </c>
      <c r="H20" s="926">
        <f>IF('3.9'!$C$26="si",3,IF('3.9'!$D$26="si",2,IF('3.9'!$E$26="si",1,0)))</f>
        <v>0</v>
      </c>
      <c r="I20" s="928" t="str">
        <f>+'2.2'!G19</f>
        <v>(Otorinolaringoiatria)</v>
      </c>
      <c r="J20" s="929">
        <f>+'2.2'!H19</f>
        <v>2</v>
      </c>
      <c r="K20" s="930">
        <f ca="1">IF(VLOOKUP($C20,intern2!$A$165:$BI$316,61,FALSE)="OK",1,0)</f>
        <v>0</v>
      </c>
      <c r="L20" s="930">
        <f ca="1">IF(VLOOKUP($C20,intern2!$A$326:$BI$477,61,FALSE)="OK",1,0)</f>
        <v>0</v>
      </c>
      <c r="M20" s="930">
        <f ca="1">IF(INDEX(intern3!$A$7:$BH$160,MATCH($C20,intern3!$A$7:$A$160,0),60)="OK",1,0)</f>
        <v>0</v>
      </c>
      <c r="N20" s="930">
        <f ca="1">IF(VLOOKUP($C20,intern3!$A$169:$BH$320,60,FALSE)="OK",1,0)</f>
        <v>0</v>
      </c>
      <c r="O20" s="929">
        <f>+'2.2'!I19</f>
        <v>0</v>
      </c>
      <c r="P20" s="930">
        <f>IF($O20=0,1,
IF($O20="SPS",IF((VALUE(LEFT('3.4'!$M$14,1))+VALUE(MID('3.4'!$M$14,3,1)))&gt;0,1,0),
IF($O20=4,IF(VALUE(RIGHT('3.4'!$M$14,1))=1,1,0),IF(VALUE(MID('3.4'!$M$14,3,1))&gt;=$O20,1,0))))</f>
        <v>1</v>
      </c>
      <c r="Q20" s="930">
        <f>IF($O20=0,1,
IF($O20="SPS",IF((VALUE(LEFT('3.4'!$M$15,1))+VALUE(MID('3.4'!$M$15,3,1)))&gt;0,1,0),
IF($O20=4,IF(VALUE(RIGHT('3.4'!$M$15,1))=1,1,0),IF(VALUE(MID('3.4'!$M$15,3,1))&gt;=$O20,1,0))))</f>
        <v>1</v>
      </c>
      <c r="R20" s="931">
        <f>+'2.2'!J19</f>
        <v>1</v>
      </c>
      <c r="S20" s="932">
        <f>IF($R20="",1,IF('3.5'!$J$12&gt;=$R20,1,0))</f>
        <v>0</v>
      </c>
      <c r="T20" s="933">
        <f>IF($R20="",1,IF('3.5'!$J$13&gt;=$R20,1,0))</f>
        <v>0</v>
      </c>
      <c r="U20" s="933" t="str">
        <f>+'2.2'!L19</f>
        <v/>
      </c>
      <c r="V20" s="934">
        <f t="shared" si="1"/>
        <v>0</v>
      </c>
      <c r="W20" s="934" t="str">
        <f t="shared" si="2"/>
        <v/>
      </c>
      <c r="X20" s="934" t="str">
        <f t="shared" si="3"/>
        <v/>
      </c>
      <c r="Y20" s="934" t="str">
        <f t="shared" si="4"/>
        <v/>
      </c>
      <c r="Z20" s="934" t="str">
        <f t="shared" si="5"/>
        <v/>
      </c>
      <c r="AA20" s="934">
        <f>IF($U20="",1,IF(AND(OR(VLOOKUP($W20,'3.6'!$B52:$I122,4,FALSE)="si",VLOOKUP($W20,'3.6'!$B52:$I122,5,FALSE)="si"),OR(IFERROR(VLOOKUP($X20,'3.6'!$B52:$I122,4,FALSE),"si")="si",IFERROR(VLOOKUP($X20,'3.6'!$B52:$I122,5,FALSE),"si")="si"),OR(IFERROR(VLOOKUP($Y20,'3.6'!$B52:$I122,4,FALSE),"si")="si",IFERROR(VLOOKUP($Y20,'3.6'!$B52:$I122,5,FALSE),"si")="sì"),OR(IFERROR(VLOOKUP($Z20,'3.6'!$B52:$I122,4,FALSE),"si")="si",IFERROR(VLOOKUP($Z20,'3.6'!$B52:$I122,5,FALSE),"si")="sì")),1,0))</f>
        <v>1</v>
      </c>
      <c r="AB20" s="934">
        <f>IF($U20="",1,IF(AND(OR(VLOOKUP($W20,'3.6'!$B52:$I122,6,FALSE)="si",VLOOKUP($W20,'3.6'!$B52:$I122,7,FALSE)="si"),OR(IFERROR(VLOOKUP($X20,'3.6'!$B52:$I122,6,FALSE),"si")="si",IFERROR(VLOOKUP($X20,'3.6'!$B52:$I122,7,FALSE),"si")="si"),OR(IFERROR(VLOOKUP($Y20,'3.6'!$B52:$I122,6,FALSE),"si")="si",IFERROR(VLOOKUP($Y20,'3.6'!$B52:$I122,7,FALSE),"si")="sì"),OR(IFERROR(VLOOKUP($Z20,'3.6'!$B52:$I122,6,FALSE),"si")="si",IFERROR(VLOOKUP($Z20,'3.6'!$B52:$I122,7,FALSE),"si")="sì")),1,0))</f>
        <v>1</v>
      </c>
      <c r="AC20" s="929" t="str">
        <f>+'2.2'!M19</f>
        <v/>
      </c>
      <c r="AD20" s="934">
        <f t="array" ref="AD20">IF(AC20="si",IF(VLOOKUP(INDEX(B$1:INDEX(B:B,ROW()),MAX(IF(B$1:INDEX(B:B,ROW())&lt;&gt;"",ROW(B$1:INDEX(B:B,ROW()))-ROW(B$1)+1))),'3.7'!$C$24:$F$36,3,FALSE)="si",1,0),1)</f>
        <v>1</v>
      </c>
      <c r="AE20" s="934">
        <f t="array" ref="AE20">IF(AC20="si",IF(VLOOKUP(INDEX(B$1:INDEX(B:B,ROW()),MAX(IF(B$1:INDEX(B:B,ROW())&lt;&gt;"",ROW(B$1:INDEX(B:B,ROW()))-ROW(B$1)+1))),'3.7'!$C$24:$F$36,4,FALSE)="si",1,0),1)</f>
        <v>1</v>
      </c>
      <c r="AF20" s="935" t="str">
        <f>+'2.2'!O19</f>
        <v/>
      </c>
      <c r="AG20" s="936">
        <f>IF($AF20="",1,IF(VLOOKUP($C20,'3.8'!$B:$F,4,FALSE)="si",1,0))</f>
        <v>1</v>
      </c>
      <c r="AH20" s="937">
        <f>IF($AF20="",1,IF(VLOOKUP($C20,'3.8'!$B:$F,5,FALSE)="si",1,0))</f>
        <v>1</v>
      </c>
      <c r="AI20" s="919"/>
      <c r="AJ20" s="698"/>
      <c r="AK20" s="943"/>
      <c r="AL20" s="944" t="str">
        <f>+'2.2'!N19</f>
        <v/>
      </c>
      <c r="AM20" s="939" t="str">
        <f>IF(ISBLANK(intern1!P13),"",intern1!P13)</f>
        <v>HNO1</v>
      </c>
      <c r="AN20" s="940">
        <f>IF(AM20="",1,IF(AJ17="si",1,0))</f>
        <v>0</v>
      </c>
      <c r="AO20" s="935" t="str">
        <f>'2.2'!K19</f>
        <v/>
      </c>
      <c r="AP20" s="941">
        <f>IF(AO20="",1,0)</f>
        <v>1</v>
      </c>
      <c r="AQ20" s="925"/>
    </row>
    <row r="21" spans="1:43" s="1335" customFormat="1" ht="52.8" x14ac:dyDescent="0.25">
      <c r="A21" s="905"/>
      <c r="B21" s="906" t="str">
        <f>+'2.2'!C20</f>
        <v/>
      </c>
      <c r="C21" s="926" t="str">
        <f>+'2.2'!D20</f>
        <v>HNO1.2.1</v>
      </c>
      <c r="D21" s="926" t="str">
        <f>+'2.2'!E20</f>
        <v xml:space="preserve">Chirurgia allargata del naso e dei seni paranasali con apertura della dura madre (chirurgia interdisciplinare craniale di base) </v>
      </c>
      <c r="E21" s="907" t="str">
        <f>'2.2'!F20</f>
        <v>BP</v>
      </c>
      <c r="F21" s="926">
        <f t="shared" si="6"/>
        <v>3</v>
      </c>
      <c r="G21" s="926">
        <f>IF('3.9'!$C$25="si",3,IF('3.9'!$D$25="si",2,IF('3.9'!$E$25="si",1,0)))</f>
        <v>0</v>
      </c>
      <c r="H21" s="926">
        <f>IF('3.9'!$C$26="si",3,IF('3.9'!$D$26="si",2,IF('3.9'!$E$26="si",1,0)))</f>
        <v>0</v>
      </c>
      <c r="I21" s="928" t="str">
        <f>+'2.2'!G20</f>
        <v>(Otorinolaringoiatria con approfondimento in chirurgia cervico-facciale)</v>
      </c>
      <c r="J21" s="929">
        <f>+'2.2'!H20</f>
        <v>2</v>
      </c>
      <c r="K21" s="930">
        <f ca="1">IF(VLOOKUP($C21,intern2!$A$165:$BI$316,61,FALSE)="OK",1,0)</f>
        <v>0</v>
      </c>
      <c r="L21" s="930">
        <f ca="1">IF(VLOOKUP($C21,intern2!$A$326:$BI$477,61,FALSE)="OK",1,0)</f>
        <v>0</v>
      </c>
      <c r="M21" s="930">
        <f ca="1">IF(INDEX(intern3!$A$7:$BH$160,MATCH($C21,intern3!$A$7:$A$160,0),60)="OK",1,0)</f>
        <v>0</v>
      </c>
      <c r="N21" s="930">
        <f ca="1">IF(VLOOKUP($C21,intern3!$A$169:$BH$320,60,FALSE)="OK",1,0)</f>
        <v>0</v>
      </c>
      <c r="O21" s="929">
        <f>+'2.2'!I20</f>
        <v>0</v>
      </c>
      <c r="P21" s="930">
        <f>IF($O21=0,1,
IF($O21="SPS",IF((VALUE(LEFT('3.4'!$M$14,1))+VALUE(MID('3.4'!$M$14,3,1)))&gt;0,1,0),
IF($O21=4,IF(VALUE(RIGHT('3.4'!$M$14,1))=1,1,0),IF(VALUE(MID('3.4'!$M$14,3,1))&gt;=$O21,1,0))))</f>
        <v>1</v>
      </c>
      <c r="Q21" s="930">
        <f>IF($O21=0,1,
IF($O21="SPS",IF((VALUE(LEFT('3.4'!$M$15,1))+VALUE(MID('3.4'!$M$15,3,1)))&gt;0,1,0),
IF($O21=4,IF(VALUE(RIGHT('3.4'!$M$15,1))=1,1,0),IF(VALUE(MID('3.4'!$M$15,3,1))&gt;=$O21,1,0))))</f>
        <v>1</v>
      </c>
      <c r="R21" s="931">
        <f>+'2.2'!J20</f>
        <v>1</v>
      </c>
      <c r="S21" s="933">
        <f>IF($R21="",1,IF('3.5'!$J$12&gt;=$R21,1,0))</f>
        <v>0</v>
      </c>
      <c r="T21" s="914">
        <f>IF($R21="",1,IF('3.5'!$J$13&gt;=$R21,1,0))</f>
        <v>0</v>
      </c>
      <c r="U21" s="933" t="str">
        <f>+'2.2'!L20</f>
        <v/>
      </c>
      <c r="V21" s="934">
        <f t="shared" si="1"/>
        <v>0</v>
      </c>
      <c r="W21" s="934" t="str">
        <f t="shared" si="2"/>
        <v/>
      </c>
      <c r="X21" s="934" t="str">
        <f t="shared" si="3"/>
        <v/>
      </c>
      <c r="Y21" s="934" t="str">
        <f t="shared" si="4"/>
        <v/>
      </c>
      <c r="Z21" s="934" t="str">
        <f t="shared" si="5"/>
        <v/>
      </c>
      <c r="AA21" s="934">
        <f>IF($U21="",1,IF(AND(OR(VLOOKUP($W21,'3.6'!$B52:$I122,4,FALSE)="si",VLOOKUP($W21,'3.6'!$B52:$I122,5,FALSE)="si"),OR(IFERROR(VLOOKUP($X21,'3.6'!$B52:$I122,4,FALSE),"si")="si",IFERROR(VLOOKUP($X21,'3.6'!$B52:$I122,5,FALSE),"si")="si"),OR(IFERROR(VLOOKUP($Y21,'3.6'!$B52:$I122,4,FALSE),"si")="si",IFERROR(VLOOKUP($Y21,'3.6'!$B52:$I122,5,FALSE),"si")="sì"),OR(IFERROR(VLOOKUP($Z21,'3.6'!$B52:$I122,4,FALSE),"si")="si",IFERROR(VLOOKUP($Z21,'3.6'!$B52:$I122,5,FALSE),"si")="sì")),1,0))</f>
        <v>1</v>
      </c>
      <c r="AB21" s="934">
        <f>IF($U21="",1,IF(AND(OR(VLOOKUP($W21,'3.6'!$B52:$I122,6,FALSE)="si",VLOOKUP($W21,'3.6'!$B52:$I122,7,FALSE)="si"),OR(IFERROR(VLOOKUP($X21,'3.6'!$B52:$I122,6,FALSE),"si")="si",IFERROR(VLOOKUP($X21,'3.6'!$B52:$I122,7,FALSE),"si")="si"),OR(IFERROR(VLOOKUP($Y21,'3.6'!$B52:$I122,6,FALSE),"si")="si",IFERROR(VLOOKUP($Y21,'3.6'!$B52:$I122,7,FALSE),"si")="sì"),OR(IFERROR(VLOOKUP($Z21,'3.6'!$B52:$I122,6,FALSE),"si")="si",IFERROR(VLOOKUP($Z21,'3.6'!$B52:$I122,7,FALSE),"si")="sì")),1,0))</f>
        <v>1</v>
      </c>
      <c r="AC21" s="929" t="str">
        <f>+'2.2'!M20</f>
        <v/>
      </c>
      <c r="AD21" s="934">
        <f t="array" ref="AD21">IF(AC21="si",IF(VLOOKUP(INDEX(B$1:INDEX(B:B,ROW()),MAX(IF(B$1:INDEX(B:B,ROW())&lt;&gt;"",ROW(B$1:INDEX(B:B,ROW()))-ROW(B$1)+1))),'3.7'!$C$24:$F$36,3,FALSE)="si",1,0),1)</f>
        <v>1</v>
      </c>
      <c r="AE21" s="934">
        <f t="array" ref="AE21">IF(AC21="si",IF(VLOOKUP(INDEX(B$1:INDEX(B:B,ROW()),MAX(IF(B$1:INDEX(B:B,ROW())&lt;&gt;"",ROW(B$1:INDEX(B:B,ROW()))-ROW(B$1)+1))),'3.7'!$C$24:$F$36,4,FALSE)="si",1,0),1)</f>
        <v>1</v>
      </c>
      <c r="AF21" s="935" t="str">
        <f>+'2.2'!O20</f>
        <v/>
      </c>
      <c r="AG21" s="936">
        <f>IF($AF21="",1,IF(VLOOKUP($C21,'3.8'!$B:$F,4,FALSE)="si",1,0))</f>
        <v>1</v>
      </c>
      <c r="AH21" s="937">
        <f>IF($AF21="",1,IF(VLOOKUP($C21,'3.8'!$B:$F,5,FALSE)="si",1,0))</f>
        <v>1</v>
      </c>
      <c r="AI21" s="919"/>
      <c r="AJ21" s="698"/>
      <c r="AK21" s="943"/>
      <c r="AL21" s="944" t="str">
        <f>+'2.2'!N20</f>
        <v/>
      </c>
      <c r="AM21" s="939" t="str">
        <f>IF(ISBLANK(intern1!P14),"",intern1!P14)</f>
        <v>HNO1
HNO1.2</v>
      </c>
      <c r="AN21" s="940">
        <f>IF(AM21="",1,IF(AND(AJ20="si",AJ17="si"),1,0))</f>
        <v>0</v>
      </c>
      <c r="AO21" s="935" t="str">
        <f>'2.2'!K20</f>
        <v>NCH1</v>
      </c>
      <c r="AP21" s="941">
        <f>IF(AO21="",1,IF(AJ27="si",1,0))</f>
        <v>0</v>
      </c>
      <c r="AQ21" s="925"/>
    </row>
    <row r="22" spans="1:43" s="1335" customFormat="1" ht="52.8" x14ac:dyDescent="0.25">
      <c r="A22" s="905"/>
      <c r="B22" s="906" t="str">
        <f>+'2.2'!C21</f>
        <v/>
      </c>
      <c r="C22" s="926" t="str">
        <f>+'2.2'!D21</f>
        <v>HNO1.3</v>
      </c>
      <c r="D22" s="926" t="str">
        <f>+'2.2'!E21</f>
        <v>Chirurgia dell'orecchio medio (timpanoplastica, chirurgia della mastoide, ossiculoplastica incl. Operazioni della staffa)</v>
      </c>
      <c r="E22" s="544" t="str">
        <f>'2.2'!F21</f>
        <v>BPE/BP</v>
      </c>
      <c r="F22" s="926">
        <f t="shared" si="6"/>
        <v>2</v>
      </c>
      <c r="G22" s="926">
        <f>IF('3.9'!$C$25="si",3,IF('3.9'!$D$25="si",2,IF('3.9'!$E$25="si",1,0)))</f>
        <v>0</v>
      </c>
      <c r="H22" s="926">
        <f>IF('3.9'!$C$26="si",3,IF('3.9'!$D$26="si",2,IF('3.9'!$E$26="si",1,0)))</f>
        <v>0</v>
      </c>
      <c r="I22" s="928" t="str">
        <f>+'2.2'!G21</f>
        <v>(Otorinolaringoiatria)</v>
      </c>
      <c r="J22" s="929">
        <f>+'2.2'!H21</f>
        <v>2</v>
      </c>
      <c r="K22" s="930">
        <f ca="1">IF(VLOOKUP($C22,intern2!$A$165:$BI$316,61,FALSE)="OK",1,0)</f>
        <v>0</v>
      </c>
      <c r="L22" s="930">
        <f ca="1">IF(VLOOKUP($C22,intern2!$A$326:$BI$477,61,FALSE)="OK",1,0)</f>
        <v>0</v>
      </c>
      <c r="M22" s="930">
        <f ca="1">IF(INDEX(intern3!$A$7:$BH$160,MATCH($C22,intern3!$A$7:$A$160,0),60)="OK",1,0)</f>
        <v>0</v>
      </c>
      <c r="N22" s="930">
        <f ca="1">IF(VLOOKUP($C22,intern3!$A$169:$BH$320,60,FALSE)="OK",1,0)</f>
        <v>0</v>
      </c>
      <c r="O22" s="929">
        <f>+'2.2'!I21</f>
        <v>0</v>
      </c>
      <c r="P22" s="930">
        <f>IF($O22=0,1,
IF($O22="SPS",IF((VALUE(LEFT('3.4'!$M$14,1))+VALUE(MID('3.4'!$M$14,3,1)))&gt;0,1,0),
IF($O22=4,IF(VALUE(RIGHT('3.4'!$M$14,1))=1,1,0),IF(VALUE(MID('3.4'!$M$14,3,1))&gt;=$O22,1,0))))</f>
        <v>1</v>
      </c>
      <c r="Q22" s="930">
        <f>IF($O22=0,1,
IF($O22="SPS",IF((VALUE(LEFT('3.4'!$M$15,1))+VALUE(MID('3.4'!$M$15,3,1)))&gt;0,1,0),
IF($O22=4,IF(VALUE(RIGHT('3.4'!$M$15,1))=1,1,0),IF(VALUE(MID('3.4'!$M$15,3,1))&gt;=$O22,1,0))))</f>
        <v>1</v>
      </c>
      <c r="R22" s="931">
        <f>+'2.2'!J21</f>
        <v>1</v>
      </c>
      <c r="S22" s="914">
        <f>IF($R22="",1,IF('3.5'!$J$12&gt;=$R22,1,0))</f>
        <v>0</v>
      </c>
      <c r="T22" s="933">
        <f>IF($R22="",1,IF('3.5'!$J$13&gt;=$R22,1,0))</f>
        <v>0</v>
      </c>
      <c r="U22" s="933" t="str">
        <f>+'2.2'!L21</f>
        <v/>
      </c>
      <c r="V22" s="934">
        <f t="shared" si="1"/>
        <v>0</v>
      </c>
      <c r="W22" s="934" t="str">
        <f t="shared" si="2"/>
        <v/>
      </c>
      <c r="X22" s="934" t="str">
        <f t="shared" si="3"/>
        <v/>
      </c>
      <c r="Y22" s="934" t="str">
        <f t="shared" si="4"/>
        <v/>
      </c>
      <c r="Z22" s="934" t="str">
        <f t="shared" si="5"/>
        <v/>
      </c>
      <c r="AA22" s="934">
        <f>IF($U22="",1,IF(AND(OR(VLOOKUP($W22,'3.6'!$B52:$I122,4,FALSE)="si",VLOOKUP($W22,'3.6'!$B52:$I122,5,FALSE)="si"),OR(IFERROR(VLOOKUP($X22,'3.6'!$B52:$I122,4,FALSE),"si")="si",IFERROR(VLOOKUP($X22,'3.6'!$B52:$I122,5,FALSE),"si")="si"),OR(IFERROR(VLOOKUP($Y22,'3.6'!$B52:$I122,4,FALSE),"si")="si",IFERROR(VLOOKUP($Y22,'3.6'!$B52:$I122,5,FALSE),"si")="sì"),OR(IFERROR(VLOOKUP($Z22,'3.6'!$B52:$I122,4,FALSE),"si")="si",IFERROR(VLOOKUP($Z22,'3.6'!$B52:$I122,5,FALSE),"si")="sì")),1,0))</f>
        <v>1</v>
      </c>
      <c r="AB22" s="934">
        <f>IF($U22="",1,IF(AND(OR(VLOOKUP($W22,'3.6'!$B52:$I122,6,FALSE)="si",VLOOKUP($W22,'3.6'!$B52:$I122,7,FALSE)="si"),OR(IFERROR(VLOOKUP($X22,'3.6'!$B52:$I122,6,FALSE),"si")="si",IFERROR(VLOOKUP($X22,'3.6'!$B52:$I122,7,FALSE),"si")="si"),OR(IFERROR(VLOOKUP($Y22,'3.6'!$B52:$I122,6,FALSE),"si")="si",IFERROR(VLOOKUP($Y22,'3.6'!$B52:$I122,7,FALSE),"si")="sì"),OR(IFERROR(VLOOKUP($Z22,'3.6'!$B52:$I122,6,FALSE),"si")="si",IFERROR(VLOOKUP($Z22,'3.6'!$B52:$I122,7,FALSE),"si")="sì")),1,0))</f>
        <v>1</v>
      </c>
      <c r="AC22" s="929" t="str">
        <f>+'2.2'!M21</f>
        <v/>
      </c>
      <c r="AD22" s="934">
        <f t="array" ref="AD22">IF(AC22="si",IF(VLOOKUP(INDEX(B$1:INDEX(B:B,ROW()),MAX(IF(B$1:INDEX(B:B,ROW())&lt;&gt;"",ROW(B$1:INDEX(B:B,ROW()))-ROW(B$1)+1))),'3.7'!$C$24:$F$36,3,FALSE)="si",1,0),1)</f>
        <v>1</v>
      </c>
      <c r="AE22" s="934">
        <f t="array" ref="AE22">IF(AC22="si",IF(VLOOKUP(INDEX(B$1:INDEX(B:B,ROW()),MAX(IF(B$1:INDEX(B:B,ROW())&lt;&gt;"",ROW(B$1:INDEX(B:B,ROW()))-ROW(B$1)+1))),'3.7'!$C$24:$F$36,4,FALSE)="si",1,0),1)</f>
        <v>1</v>
      </c>
      <c r="AF22" s="935" t="str">
        <f>+'2.2'!O21</f>
        <v/>
      </c>
      <c r="AG22" s="936">
        <f>IF($AF22="",1,IF(VLOOKUP($C22,'3.8'!$B:$F,4,FALSE)="si",1,0))</f>
        <v>1</v>
      </c>
      <c r="AH22" s="937">
        <f>IF($AF22="",1,IF(VLOOKUP($C22,'3.8'!$B:$F,5,FALSE)="si",1,0))</f>
        <v>1</v>
      </c>
      <c r="AI22" s="919"/>
      <c r="AJ22" s="698"/>
      <c r="AK22" s="943"/>
      <c r="AL22" s="944" t="str">
        <f>+'2.2'!N21</f>
        <v/>
      </c>
      <c r="AM22" s="939" t="str">
        <f>IF(ISBLANK(intern1!P15),"",intern1!P15)</f>
        <v>HNO1</v>
      </c>
      <c r="AN22" s="940">
        <f>IF(AM22="",1,IF(AJ17="si",1,0))</f>
        <v>0</v>
      </c>
      <c r="AO22" s="935" t="str">
        <f>'2.2'!K21</f>
        <v/>
      </c>
      <c r="AP22" s="941">
        <f>IF(AO22="",1,0)</f>
        <v>1</v>
      </c>
      <c r="AQ22" s="925"/>
    </row>
    <row r="23" spans="1:43" s="1335" customFormat="1" ht="39.6" x14ac:dyDescent="0.25">
      <c r="A23" s="905"/>
      <c r="B23" s="906" t="str">
        <f>+'2.2'!C22</f>
        <v/>
      </c>
      <c r="C23" s="926" t="str">
        <f>+'2.2'!D22</f>
        <v>HNO1.3.1</v>
      </c>
      <c r="D23" s="926" t="str">
        <f>+'2.2'!E22</f>
        <v>Chirurgia allargata dell'orecchio con orecchio interno e/o apertura della dura madre</v>
      </c>
      <c r="E23" s="926" t="str">
        <f>'2.2'!F22</f>
        <v>BP</v>
      </c>
      <c r="F23" s="926">
        <f t="shared" si="6"/>
        <v>3</v>
      </c>
      <c r="G23" s="926">
        <f>IF('3.9'!$C$25="si",3,IF('3.9'!$D$25="si",2,IF('3.9'!$E$25="si",1,0)))</f>
        <v>0</v>
      </c>
      <c r="H23" s="926">
        <f>IF('3.9'!$C$26="si",3,IF('3.9'!$D$26="si",2,IF('3.9'!$E$26="si",1,0)))</f>
        <v>0</v>
      </c>
      <c r="I23" s="928" t="str">
        <f>+'2.2'!G22</f>
        <v>(Otorinolaringoiatria con approfondimento in chirurgia cervico-facciale)</v>
      </c>
      <c r="J23" s="929">
        <f>+'2.2'!H22</f>
        <v>2</v>
      </c>
      <c r="K23" s="930">
        <f ca="1">IF(VLOOKUP($C23,intern2!$A$165:$BI$316,61,FALSE)="OK",1,0)</f>
        <v>0</v>
      </c>
      <c r="L23" s="930">
        <f ca="1">IF(VLOOKUP($C23,intern2!$A$326:$BI$477,61,FALSE)="OK",1,0)</f>
        <v>0</v>
      </c>
      <c r="M23" s="930">
        <f ca="1">IF(INDEX(intern3!$A$7:$BH$160,MATCH($C23,intern3!$A$7:$A$160,0),60)="OK",1,0)</f>
        <v>0</v>
      </c>
      <c r="N23" s="930">
        <f ca="1">IF(VLOOKUP($C23,intern3!$A$169:$BH$320,60,FALSE)="OK",1,0)</f>
        <v>0</v>
      </c>
      <c r="O23" s="929">
        <f>+'2.2'!I22</f>
        <v>0</v>
      </c>
      <c r="P23" s="930">
        <f>IF($O23=0,1,
IF($O23="SPS",IF((VALUE(LEFT('3.4'!$M$14,1))+VALUE(MID('3.4'!$M$14,3,1)))&gt;0,1,0),
IF($O23=4,IF(VALUE(RIGHT('3.4'!$M$14,1))=1,1,0),IF(VALUE(MID('3.4'!$M$14,3,1))&gt;=$O23,1,0))))</f>
        <v>1</v>
      </c>
      <c r="Q23" s="930">
        <f>IF($O23=0,1,
IF($O23="SPS",IF((VALUE(LEFT('3.4'!$M$15,1))+VALUE(MID('3.4'!$M$15,3,1)))&gt;0,1,0),
IF($O23=4,IF(VALUE(RIGHT('3.4'!$M$15,1))=1,1,0),IF(VALUE(MID('3.4'!$M$15,3,1))&gt;=$O23,1,0))))</f>
        <v>1</v>
      </c>
      <c r="R23" s="931">
        <f>+'2.2'!J22</f>
        <v>1</v>
      </c>
      <c r="S23" s="932">
        <f>IF($R23="",1,IF('3.5'!$J$12&gt;=$R23,1,0))</f>
        <v>0</v>
      </c>
      <c r="T23" s="933">
        <f>IF($R23="",1,IF('3.5'!$J$13&gt;=$R23,1,0))</f>
        <v>0</v>
      </c>
      <c r="U23" s="933" t="str">
        <f>+'2.2'!L22</f>
        <v/>
      </c>
      <c r="V23" s="934">
        <f t="shared" si="1"/>
        <v>0</v>
      </c>
      <c r="W23" s="934" t="str">
        <f t="shared" si="2"/>
        <v/>
      </c>
      <c r="X23" s="934" t="str">
        <f t="shared" si="3"/>
        <v/>
      </c>
      <c r="Y23" s="934" t="str">
        <f t="shared" si="4"/>
        <v/>
      </c>
      <c r="Z23" s="934" t="str">
        <f t="shared" si="5"/>
        <v/>
      </c>
      <c r="AA23" s="934">
        <f>IF($U23="",1,IF(AND(OR(VLOOKUP($W23,'3.6'!$B52:$I122,4,FALSE)="si",VLOOKUP($W23,'3.6'!$B52:$I122,5,FALSE)="si"),OR(IFERROR(VLOOKUP($X23,'3.6'!$B52:$I122,4,FALSE),"si")="si",IFERROR(VLOOKUP($X23,'3.6'!$B52:$I122,5,FALSE),"si")="si"),OR(IFERROR(VLOOKUP($Y23,'3.6'!$B52:$I122,4,FALSE),"si")="si",IFERROR(VLOOKUP($Y23,'3.6'!$B52:$I122,5,FALSE),"si")="sì"),OR(IFERROR(VLOOKUP($Z23,'3.6'!$B52:$I122,4,FALSE),"si")="si",IFERROR(VLOOKUP($Z23,'3.6'!$B52:$I122,5,FALSE),"si")="sì")),1,0))</f>
        <v>1</v>
      </c>
      <c r="AB23" s="934">
        <f>IF($U23="",1,IF(AND(OR(VLOOKUP($W23,'3.6'!$B52:$I122,6,FALSE)="si",VLOOKUP($W23,'3.6'!$B52:$I122,7,FALSE)="si"),OR(IFERROR(VLOOKUP($X23,'3.6'!$B52:$I122,6,FALSE),"si")="si",IFERROR(VLOOKUP($X23,'3.6'!$B52:$I122,7,FALSE),"si")="si"),OR(IFERROR(VLOOKUP($Y23,'3.6'!$B52:$I122,6,FALSE),"si")="si",IFERROR(VLOOKUP($Y23,'3.6'!$B52:$I122,7,FALSE),"si")="sì"),OR(IFERROR(VLOOKUP($Z23,'3.6'!$B52:$I122,6,FALSE),"si")="si",IFERROR(VLOOKUP($Z23,'3.6'!$B52:$I122,7,FALSE),"si")="sì")),1,0))</f>
        <v>1</v>
      </c>
      <c r="AC23" s="929" t="str">
        <f>+'2.2'!M22</f>
        <v/>
      </c>
      <c r="AD23" s="934">
        <f t="array" ref="AD23">IF(AC23="si",IF(VLOOKUP(INDEX(B$1:INDEX(B:B,ROW()),MAX(IF(B$1:INDEX(B:B,ROW())&lt;&gt;"",ROW(B$1:INDEX(B:B,ROW()))-ROW(B$1)+1))),'3.7'!$C$24:$F$36,3,FALSE)="si",1,0),1)</f>
        <v>1</v>
      </c>
      <c r="AE23" s="934">
        <f t="array" ref="AE23">IF(AC23="si",IF(VLOOKUP(INDEX(B$1:INDEX(B:B,ROW()),MAX(IF(B$1:INDEX(B:B,ROW())&lt;&gt;"",ROW(B$1:INDEX(B:B,ROW()))-ROW(B$1)+1))),'3.7'!$C$24:$F$36,4,FALSE)="si",1,0),1)</f>
        <v>1</v>
      </c>
      <c r="AF23" s="935" t="str">
        <f>+'2.2'!O22</f>
        <v/>
      </c>
      <c r="AG23" s="936">
        <f>IF($AF23="",1,IF(VLOOKUP($C23,'3.8'!$B:$F,4,FALSE)="si",1,0))</f>
        <v>1</v>
      </c>
      <c r="AH23" s="937">
        <f>IF($AF23="",1,IF(VLOOKUP($C23,'3.8'!$B:$F,5,FALSE)="si",1,0))</f>
        <v>1</v>
      </c>
      <c r="AI23" s="919"/>
      <c r="AJ23" s="698"/>
      <c r="AK23" s="943"/>
      <c r="AL23" s="944" t="str">
        <f>+'2.2'!N22</f>
        <v/>
      </c>
      <c r="AM23" s="939" t="str">
        <f>IF(ISBLANK(intern1!P16),"",intern1!P16)</f>
        <v>HNO1
HNO1.3</v>
      </c>
      <c r="AN23" s="940">
        <f>IF(AM23="",1,IF(AND(AJ22="si",AJ17="si"),1,0))</f>
        <v>0</v>
      </c>
      <c r="AO23" s="935" t="str">
        <f>'2.2'!K22</f>
        <v>NCH1</v>
      </c>
      <c r="AP23" s="941">
        <f>IF(AO23="",1,IF(AJ27="si",1,0))</f>
        <v>0</v>
      </c>
      <c r="AQ23" s="925"/>
    </row>
    <row r="24" spans="1:43" s="1335" customFormat="1" ht="26.4" hidden="1" outlineLevel="1" x14ac:dyDescent="0.25">
      <c r="A24" s="905"/>
      <c r="B24" s="906" t="str">
        <f>+'2.2'!C23</f>
        <v/>
      </c>
      <c r="C24" s="961" t="str">
        <f>+'2.2'!D23</f>
        <v>HNO1.3.2</v>
      </c>
      <c r="D24" s="961" t="str">
        <f>+'2.2'!E23</f>
        <v>Impianti cocleari (CIMAS)</v>
      </c>
      <c r="E24" s="962" t="str">
        <f>'2.2'!F23</f>
        <v/>
      </c>
      <c r="F24" s="961">
        <f t="shared" si="6"/>
        <v>0</v>
      </c>
      <c r="G24" s="961">
        <f>IF('3.9'!$C$25="si",3,IF('3.9'!$D$25="si",2,IF('3.9'!$E$25="si",1,0)))</f>
        <v>0</v>
      </c>
      <c r="H24" s="961">
        <f>IF('3.9'!$C$26="si",3,IF('3.9'!$D$26="si",2,IF('3.9'!$E$26="si",1,0)))</f>
        <v>0</v>
      </c>
      <c r="I24" s="962" t="str">
        <f>+'2.2'!G23</f>
        <v/>
      </c>
      <c r="J24" s="962">
        <f>+'2.2'!H23</f>
        <v>0</v>
      </c>
      <c r="K24" s="963">
        <f>IF(VLOOKUP($C24,intern2!$A$165:$BI$316,61,FALSE)="OK",1,0)</f>
        <v>1</v>
      </c>
      <c r="L24" s="963">
        <f>IF(VLOOKUP($C24,intern2!$A$326:$BI$477,61,FALSE)="OK",1,0)</f>
        <v>1</v>
      </c>
      <c r="M24" s="962">
        <f>IF(INDEX(intern3!$A$7:$BH$160,MATCH($C24,intern3!$A$7:$A$160,0),60)="OK",1,0)</f>
        <v>1</v>
      </c>
      <c r="N24" s="962">
        <f ca="1">IF(VLOOKUP($C24,intern3!$A$169:$BH$320,60,FALSE)="OK",1,0)</f>
        <v>1</v>
      </c>
      <c r="O24" s="962"/>
      <c r="P24" s="962">
        <f>IF($O24=0,1,
IF($O24="SPS",IF((VALUE(LEFT('3.4'!$M$14,1))+VALUE(MID('3.4'!$M$14,3,1)))&gt;0,1,0),
IF($O24=4,IF(VALUE(RIGHT('3.4'!$M$14,1))=1,1,0),IF(VALUE(MID('3.4'!$M$14,3,1))&gt;=$O24,1,0))))</f>
        <v>1</v>
      </c>
      <c r="Q24" s="962">
        <f>IF($O24=0,1,
IF($O24="SPS",IF((VALUE(LEFT('3.4'!$M$15,1))+VALUE(MID('3.4'!$M$15,3,1)))&gt;0,1,0),
IF($O24=4,IF(VALUE(RIGHT('3.4'!$M$15,1))=1,1,0),IF(VALUE(MID('3.4'!$M$15,3,1))&gt;=$O24,1,0))))</f>
        <v>1</v>
      </c>
      <c r="R24" s="962"/>
      <c r="S24" s="964">
        <f>IF($R24="",1,IF('3.5'!$J$12&gt;=$R24,1,0))</f>
        <v>1</v>
      </c>
      <c r="T24" s="965">
        <f>IF($R24="",1,IF('3.5'!$J$13&gt;=$R24,1,0))</f>
        <v>1</v>
      </c>
      <c r="U24" s="962"/>
      <c r="V24" s="962">
        <f t="shared" si="1"/>
        <v>0</v>
      </c>
      <c r="W24" s="962" t="str">
        <f t="shared" si="2"/>
        <v/>
      </c>
      <c r="X24" s="962" t="str">
        <f t="shared" si="3"/>
        <v/>
      </c>
      <c r="Y24" s="962" t="str">
        <f t="shared" si="4"/>
        <v/>
      </c>
      <c r="Z24" s="962" t="str">
        <f t="shared" si="5"/>
        <v/>
      </c>
      <c r="AA24" s="962">
        <f>IF($U24="",1,IF(AND(OR(VLOOKUP($W24,'3.6'!$B52:$I122,4,FALSE)="si",VLOOKUP($W24,'3.6'!$B52:$I122,5,FALSE)="si"),OR(IFERROR(VLOOKUP($X24,'3.6'!$B52:$I122,4,FALSE),"si")="si",IFERROR(VLOOKUP($X24,'3.6'!$B52:$I122,5,FALSE),"si")="si"),OR(IFERROR(VLOOKUP($Y24,'3.6'!$B52:$I122,4,FALSE),"si")="si",IFERROR(VLOOKUP($Y24,'3.6'!$B52:$I122,5,FALSE),"si")="sì"),OR(IFERROR(VLOOKUP($Z24,'3.6'!$B52:$I122,4,FALSE),"si")="si",IFERROR(VLOOKUP($Z24,'3.6'!$B52:$I122,5,FALSE),"si")="sì")),1,0))</f>
        <v>1</v>
      </c>
      <c r="AB24" s="962">
        <f>IF($U24="",1,IF(AND(OR(VLOOKUP($W24,'3.6'!$B52:$I122,6,FALSE)="si",VLOOKUP($W24,'3.6'!$B52:$I122,7,FALSE)="si"),OR(IFERROR(VLOOKUP($X24,'3.6'!$B52:$I122,6,FALSE),"si")="si",IFERROR(VLOOKUP($X24,'3.6'!$B52:$I122,7,FALSE),"si")="si"),OR(IFERROR(VLOOKUP($Y24,'3.6'!$B52:$I122,6,FALSE),"si")="si",IFERROR(VLOOKUP($Y24,'3.6'!$B52:$I122,7,FALSE),"si")="sì"),OR(IFERROR(VLOOKUP($Z24,'3.6'!$B52:$I122,6,FALSE),"si")="si",IFERROR(VLOOKUP($Z24,'3.6'!$B52:$I122,7,FALSE),"si")="sì")),1,0))</f>
        <v>1</v>
      </c>
      <c r="AC24" s="962"/>
      <c r="AD24" s="934">
        <f t="array" ref="AD24">IF(AC24="si",IF(VLOOKUP(INDEX(B$1:INDEX(B:B,ROW()),MAX(IF(B$1:INDEX(B:B,ROW())&lt;&gt;"",ROW(B$1:INDEX(B:B,ROW()))-ROW(B$1)+1))),'3.7'!$C$24:$F$36,3,FALSE)="si",1,0),1)</f>
        <v>1</v>
      </c>
      <c r="AE24" s="934">
        <f t="array" ref="AE24">IF(AC24="si",IF(VLOOKUP(INDEX(B$1:INDEX(B:B,ROW()),MAX(IF(B$1:INDEX(B:B,ROW())&lt;&gt;"",ROW(B$1:INDEX(B:B,ROW()))-ROW(B$1)+1))),'3.7'!$C$24:$F$36,4,FALSE)="si",1,0),1)</f>
        <v>1</v>
      </c>
      <c r="AF24" s="966" t="s">
        <v>420</v>
      </c>
      <c r="AG24" s="967" t="e">
        <f>IF($AF24="",1,IF(VLOOKUP($C24,'3.8'!$B:$F,4,FALSE)="si",1,0))</f>
        <v>#N/A</v>
      </c>
      <c r="AH24" s="968" t="e">
        <f>IF($AF24="",1,IF(VLOOKUP($C24,'3.8'!$B:$F,5,FALSE)="si",1,0))</f>
        <v>#N/A</v>
      </c>
      <c r="AI24" s="919"/>
      <c r="AJ24" s="1131"/>
      <c r="AK24" s="969" t="s">
        <v>420</v>
      </c>
      <c r="AL24" s="970"/>
      <c r="AM24" s="971"/>
      <c r="AN24" s="961"/>
      <c r="AO24" s="970"/>
      <c r="AP24" s="972"/>
      <c r="AQ24" s="925"/>
    </row>
    <row r="25" spans="1:43" s="1335" customFormat="1" ht="132" collapsed="1" x14ac:dyDescent="0.25">
      <c r="A25" s="905"/>
      <c r="B25" s="906" t="str">
        <f>+'2.2'!C24</f>
        <v/>
      </c>
      <c r="C25" s="868" t="str">
        <f>+'2.2'!D24</f>
        <v>HNO2</v>
      </c>
      <c r="D25" s="868" t="str">
        <f>+'2.2'!E24</f>
        <v>Chirurgia della tiroide e delle paratiroidi</v>
      </c>
      <c r="E25" s="926" t="str">
        <f>'2.2'!F24</f>
        <v>BPE/BP</v>
      </c>
      <c r="F25" s="868">
        <f t="shared" si="6"/>
        <v>2</v>
      </c>
      <c r="G25" s="868">
        <f>IF('3.9'!$C$25="si",3,IF('3.9'!$D$25="si",2,IF('3.9'!$E$25="si",1,0)))</f>
        <v>0</v>
      </c>
      <c r="H25" s="868">
        <f>IF('3.9'!$C$26="si",3,IF('3.9'!$D$26="si",2,IF('3.9'!$E$26="si",1,0)))</f>
        <v>0</v>
      </c>
      <c r="I25" s="973" t="str">
        <f>+'2.2'!G24</f>
        <v>(Otorinolaringoiatria)
(Chirurgia)</v>
      </c>
      <c r="J25" s="876">
        <f>+'2.2'!H24</f>
        <v>2</v>
      </c>
      <c r="K25" s="974">
        <f ca="1">IF(VLOOKUP($C25,intern2!$A$165:$BI$316,61,FALSE)="OK",1,0)</f>
        <v>0</v>
      </c>
      <c r="L25" s="974">
        <f ca="1">IF(VLOOKUP($C25,intern2!$A$326:$BI$477,61,FALSE)="OK",1,0)</f>
        <v>0</v>
      </c>
      <c r="M25" s="875">
        <f ca="1">IF(INDEX(intern3!$A$7:$BH$160,MATCH($C25,intern3!$A$7:$A$160,0),60)="OK",1,0)</f>
        <v>0</v>
      </c>
      <c r="N25" s="875">
        <f ca="1">IF(VLOOKUP($C25,intern3!$A$169:$BH$320,60,FALSE)="OK",1,0)</f>
        <v>0</v>
      </c>
      <c r="O25" s="876">
        <f>+'2.2'!I24</f>
        <v>0</v>
      </c>
      <c r="P25" s="875">
        <f>IF($O25=0,1,
IF($O25="SPS",IF((VALUE(LEFT('3.4'!$M$14,1))+VALUE(MID('3.4'!$M$14,3,1)))&gt;0,1,0),
IF($O25=4,IF(VALUE(RIGHT('3.4'!$M$14,1))=1,1,0),IF(VALUE(MID('3.4'!$M$14,3,1))&gt;=$O25,1,0))))</f>
        <v>1</v>
      </c>
      <c r="Q25" s="875">
        <f>IF($O25=0,1,
IF($O25="SPS",IF((VALUE(LEFT('3.4'!$M$15,1))+VALUE(MID('3.4'!$M$15,3,1)))&gt;0,1,0),
IF($O25=4,IF(VALUE(RIGHT('3.4'!$M$15,1))=1,1,0),IF(VALUE(MID('3.4'!$M$15,3,1))&gt;=$O25,1,0))))</f>
        <v>1</v>
      </c>
      <c r="R25" s="975">
        <f>+'2.2'!J24</f>
        <v>1</v>
      </c>
      <c r="S25" s="933">
        <f>IF($R25="",1,IF('3.5'!$J$12&gt;=$R25,1,0))</f>
        <v>0</v>
      </c>
      <c r="T25" s="932">
        <f>IF($R25="",1,IF('3.5'!$J$13&gt;=$R25,1,0))</f>
        <v>0</v>
      </c>
      <c r="U25" s="932" t="str">
        <f>+'2.2'!L24</f>
        <v>END1 + NUK1</v>
      </c>
      <c r="V25" s="976">
        <f>IF($U25="",0,IFERROR(LEN($U25)-LEN(SUBSTITUTE($U25,"+","")),0)+1)</f>
        <v>2</v>
      </c>
      <c r="W25" s="976" t="str">
        <f t="shared" si="2"/>
        <v>END1</v>
      </c>
      <c r="X25" s="976" t="str">
        <f t="shared" si="3"/>
        <v>NUK1</v>
      </c>
      <c r="Y25" s="976" t="str">
        <f t="shared" si="4"/>
        <v/>
      </c>
      <c r="Z25" s="976" t="str">
        <f t="shared" si="5"/>
        <v/>
      </c>
      <c r="AA25" s="976">
        <f>IF($U25="",1,IF(AND(OR(VLOOKUP($W25,'3.6'!$B52:$I122,4,FALSE)="si",VLOOKUP($W25,'3.6'!$B52:$I122,5,FALSE)="si"),OR(IFERROR(VLOOKUP($X25,'3.6'!$B52:$I122,4,FALSE),"si")="si",IFERROR(VLOOKUP($X25,'3.6'!$B52:$I122,5,FALSE),"si")="si"),OR(IFERROR(VLOOKUP($Y25,'3.6'!$B52:$I122,4,FALSE),"si")="si",IFERROR(VLOOKUP($Y25,'3.6'!$B52:$I122,5,FALSE),"si")="sì"),OR(IFERROR(VLOOKUP($Z25,'3.6'!$B52:$I122,4,FALSE),"si")="si",IFERROR(VLOOKUP($Z25,'3.6'!$B52:$I122,5,FALSE),"si")="sì")),1,0))</f>
        <v>0</v>
      </c>
      <c r="AB25" s="976">
        <f>IF($U25="",1,IF(AND(OR(VLOOKUP($W25,'3.6'!$B52:$I122,6,FALSE)="si",VLOOKUP($W25,'3.6'!$B52:$I122,7,FALSE)="si"),OR(IFERROR(VLOOKUP($X25,'3.6'!$B52:$I122,6,FALSE),"si")="si",IFERROR(VLOOKUP($X25,'3.6'!$B52:$I122,7,FALSE),"si")="si"),OR(IFERROR(VLOOKUP($Y25,'3.6'!$B52:$I122,6,FALSE),"si")="si",IFERROR(VLOOKUP($Y25,'3.6'!$B52:$I122,7,FALSE),"si")="sì"),OR(IFERROR(VLOOKUP($Z25,'3.6'!$B52:$I122,6,FALSE),"si")="si",IFERROR(VLOOKUP($Z25,'3.6'!$B52:$I122,7,FALSE),"si")="sì")),1,0))</f>
        <v>0</v>
      </c>
      <c r="AC25" s="876" t="str">
        <f>+'2.2'!M24</f>
        <v>si</v>
      </c>
      <c r="AD25" s="934">
        <f t="array" ref="AD25">IF(AC25="si",IF(VLOOKUP(INDEX(B$1:INDEX(B:B,ROW()),MAX(IF(B$1:INDEX(B:B,ROW())&lt;&gt;"",ROW(B$1:INDEX(B:B,ROW()))-ROW(B$1)+1))),'3.7'!$C$24:$F$36,3,FALSE)="si",1,0),1)</f>
        <v>0</v>
      </c>
      <c r="AE25" s="934">
        <f t="array" ref="AE25">IF(AC25="si",IF(VLOOKUP(INDEX(B$1:INDEX(B:B,ROW()),MAX(IF(B$1:INDEX(B:B,ROW())&lt;&gt;"",ROW(B$1:INDEX(B:B,ROW()))-ROW(B$1)+1))),'3.7'!$C$24:$F$36,4,FALSE)="si",1,0),1)</f>
        <v>0</v>
      </c>
      <c r="AF25" s="935" t="str">
        <f>+'2.2'!O24</f>
        <v>Nelle tiroidectomie totali sono richiesti il ​​neuromonitoraggio intraoperatorio del nervo laringeo ricorrente, la valutazione sistematica postoperatoria della funzionalità delle corde vocali e la misurazione postoperatoria dei livelli di calcio e del paratormone.</v>
      </c>
      <c r="AG25" s="936">
        <f>IF($AF25="",1,IF(VLOOKUP($C25,'3.8'!$B:$F,4,FALSE)="si",1,0))</f>
        <v>0</v>
      </c>
      <c r="AH25" s="937">
        <f>IF($AF25="",1,IF(VLOOKUP($C25,'3.8'!$B:$F,5,FALSE)="si",1,0))</f>
        <v>0</v>
      </c>
      <c r="AI25" s="919"/>
      <c r="AJ25" s="695"/>
      <c r="AK25" s="707"/>
      <c r="AL25" s="938" t="str">
        <f>+'2.2'!N24</f>
        <v>S:10</v>
      </c>
      <c r="AM25" s="865" t="str">
        <f>IF(ISBLANK(intern1!P18),"",intern1!P18)</f>
        <v/>
      </c>
      <c r="AN25" s="884">
        <f>IF(AM25="",1,0)</f>
        <v>1</v>
      </c>
      <c r="AO25" s="935" t="str">
        <f>'2.2'!K24</f>
        <v/>
      </c>
      <c r="AP25" s="941">
        <f>IF(AO25="",1,0)</f>
        <v>1</v>
      </c>
      <c r="AQ25" s="925"/>
    </row>
    <row r="26" spans="1:43" s="1335" customFormat="1" ht="39.6" x14ac:dyDescent="0.25">
      <c r="A26" s="905"/>
      <c r="B26" s="945" t="str">
        <f>+'2.2'!C25</f>
        <v/>
      </c>
      <c r="C26" s="946" t="str">
        <f>+'2.2'!D25</f>
        <v>KIE1</v>
      </c>
      <c r="D26" s="946" t="str">
        <f>+'2.2'!E25</f>
        <v>Chirurgia maxillare</v>
      </c>
      <c r="E26" s="946" t="str">
        <f>'2.2'!F25</f>
        <v>BPE/BP</v>
      </c>
      <c r="F26" s="947">
        <f t="shared" si="6"/>
        <v>2</v>
      </c>
      <c r="G26" s="946">
        <f>IF('3.9'!$C$25="si",3,IF('3.9'!$D$25="si",2,IF('3.9'!$E$25="si",1,0)))</f>
        <v>0</v>
      </c>
      <c r="H26" s="946">
        <f>IF('3.9'!$C$26="si",3,IF('3.9'!$D$26="si",2,IF('3.9'!$E$26="si",1,0)))</f>
        <v>0</v>
      </c>
      <c r="I26" s="948" t="str">
        <f>+'2.2'!G25</f>
        <v>(Chirurgia oro-maxillo-facciale)
(Chirurgia plastica, ricostruttiva ed estetica)</v>
      </c>
      <c r="J26" s="949">
        <f>+'2.2'!H25</f>
        <v>2</v>
      </c>
      <c r="K26" s="977">
        <f ca="1">IF(VLOOKUP($C26,intern2!$A$165:$BI$316,61,FALSE)="OK",1,0)</f>
        <v>0</v>
      </c>
      <c r="L26" s="977">
        <f ca="1">IF(VLOOKUP($C26,intern2!$A$326:$BI$477,61,FALSE)="OK",1,0)</f>
        <v>0</v>
      </c>
      <c r="M26" s="950">
        <f ca="1">IF(INDEX(intern3!$A$7:$BH$160,MATCH($C26,intern3!$A$7:$A$160,0),60)="OK",1,0)</f>
        <v>0</v>
      </c>
      <c r="N26" s="950">
        <f ca="1">IF(VLOOKUP($C26,intern3!$A$169:$BH$320,60,FALSE)="OK",1,0)</f>
        <v>0</v>
      </c>
      <c r="O26" s="949">
        <f>+'2.2'!I25</f>
        <v>0</v>
      </c>
      <c r="P26" s="950">
        <f>IF($O26=0,1,
IF($O26="SPS",IF((VALUE(LEFT('3.4'!$M$14,1))+VALUE(MID('3.4'!$M$14,3,1)))&gt;0,1,0),
IF($O26=4,IF(VALUE(RIGHT('3.4'!$M$14,1))=1,1,0),IF(VALUE(MID('3.4'!$M$14,3,1))&gt;=$O26,1,0))))</f>
        <v>1</v>
      </c>
      <c r="Q26" s="950">
        <f>IF($O26=0,1,
IF($O26="SPS",IF((VALUE(LEFT('3.4'!$M$15,1))+VALUE(MID('3.4'!$M$15,3,1)))&gt;0,1,0),
IF($O26=4,IF(VALUE(RIGHT('3.4'!$M$15,1))=1,1,0),IF(VALUE(MID('3.4'!$M$15,3,1))&gt;=$O26,1,0))))</f>
        <v>1</v>
      </c>
      <c r="R26" s="951">
        <f>+'2.2'!J25</f>
        <v>1</v>
      </c>
      <c r="S26" s="896">
        <f>IF($R26="",1,IF('3.5'!$J$12&gt;=$R26,1,0))</f>
        <v>0</v>
      </c>
      <c r="T26" s="952">
        <f>IF($R26="",1,IF('3.5'!$J$13&gt;=$R26,1,0))</f>
        <v>0</v>
      </c>
      <c r="U26" s="952" t="str">
        <f>+'2.2'!L25</f>
        <v/>
      </c>
      <c r="V26" s="953">
        <f t="shared" ref="V26:V89" si="7">IF($U26="",0,IFERROR(LEN($U26)-LEN(SUBSTITUTE($U26,"+","")),0)+1)</f>
        <v>0</v>
      </c>
      <c r="W26" s="953" t="str">
        <f t="shared" si="2"/>
        <v/>
      </c>
      <c r="X26" s="953" t="str">
        <f t="shared" si="3"/>
        <v/>
      </c>
      <c r="Y26" s="953" t="str">
        <f t="shared" si="4"/>
        <v/>
      </c>
      <c r="Z26" s="953" t="str">
        <f t="shared" si="5"/>
        <v/>
      </c>
      <c r="AA26" s="953">
        <f>IF($U26="",1,IF(AND(OR(VLOOKUP($W26,'3.6'!$B52:$I122,4,FALSE)="si",VLOOKUP($W26,'3.6'!$B52:$I122,5,FALSE)="si"),OR(IFERROR(VLOOKUP($X26,'3.6'!$B52:$I122,4,FALSE),"si")="si",IFERROR(VLOOKUP($X26,'3.6'!$B52:$I122,5,FALSE),"si")="si"),OR(IFERROR(VLOOKUP($Y26,'3.6'!$B52:$I122,4,FALSE),"si")="si",IFERROR(VLOOKUP($Y26,'3.6'!$B52:$I122,5,FALSE),"si")="sì"),OR(IFERROR(VLOOKUP($Z26,'3.6'!$B52:$I122,4,FALSE),"si")="si",IFERROR(VLOOKUP($Z26,'3.6'!$B52:$I122,5,FALSE),"si")="sì")),1,0))</f>
        <v>1</v>
      </c>
      <c r="AB26" s="953">
        <f>IF($U26="",1,IF(AND(OR(VLOOKUP($W26,'3.6'!$B52:$I122,6,FALSE)="si",VLOOKUP($W26,'3.6'!$B52:$I122,7,FALSE)="si"),OR(IFERROR(VLOOKUP($X26,'3.6'!$B52:$I122,6,FALSE),"si")="si",IFERROR(VLOOKUP($X26,'3.6'!$B52:$I122,7,FALSE),"si")="si"),OR(IFERROR(VLOOKUP($Y26,'3.6'!$B52:$I122,6,FALSE),"si")="si",IFERROR(VLOOKUP($Y26,'3.6'!$B52:$I122,7,FALSE),"si")="sì"),OR(IFERROR(VLOOKUP($Z26,'3.6'!$B52:$I122,6,FALSE),"si")="si",IFERROR(VLOOKUP($Z26,'3.6'!$B52:$I122,7,FALSE),"si")="sì")),1,0))</f>
        <v>1</v>
      </c>
      <c r="AC26" s="949" t="str">
        <f>+'2.2'!M25</f>
        <v>si</v>
      </c>
      <c r="AD26" s="934">
        <f t="array" ref="AD26">IF(AC26="si",IF(VLOOKUP(INDEX(B$1:INDEX(B:B,ROW()),MAX(IF(B$1:INDEX(B:B,ROW())&lt;&gt;"",ROW(B$1:INDEX(B:B,ROW()))-ROW(B$1)+1))),'3.7'!$C$24:$F$36,3,FALSE)="si",1,0),1)</f>
        <v>0</v>
      </c>
      <c r="AE26" s="934">
        <f t="array" ref="AE26">IF(AC26="si",IF(VLOOKUP(INDEX(B$1:INDEX(B:B,ROW()),MAX(IF(B$1:INDEX(B:B,ROW())&lt;&gt;"",ROW(B$1:INDEX(B:B,ROW()))-ROW(B$1)+1))),'3.7'!$C$24:$F$36,4,FALSE)="si",1,0),1)</f>
        <v>0</v>
      </c>
      <c r="AF26" s="954" t="str">
        <f>+'2.2'!O25</f>
        <v/>
      </c>
      <c r="AG26" s="878">
        <f>IF($AF26="",1,IF(VLOOKUP($C26,'3.8'!$B:$F,4,FALSE)="si",1,0))</f>
        <v>1</v>
      </c>
      <c r="AH26" s="879">
        <f>IF($AF26="",1,IF(VLOOKUP($C26,'3.8'!$B:$F,5,FALSE)="si",1,0))</f>
        <v>1</v>
      </c>
      <c r="AI26" s="919"/>
      <c r="AJ26" s="699"/>
      <c r="AK26" s="955"/>
      <c r="AL26" s="956" t="str">
        <f>+'2.2'!N25</f>
        <v/>
      </c>
      <c r="AM26" s="957" t="str">
        <f>IF(ISBLANK(intern1!P19),"",intern1!P19)</f>
        <v/>
      </c>
      <c r="AN26" s="958">
        <f>IF(AM26="",1,0)</f>
        <v>1</v>
      </c>
      <c r="AO26" s="954" t="str">
        <f>'2.2'!K25</f>
        <v/>
      </c>
      <c r="AP26" s="959">
        <f>IF(AO26="",1,0)</f>
        <v>1</v>
      </c>
      <c r="AQ26" s="925"/>
    </row>
    <row r="27" spans="1:43" s="1335" customFormat="1" ht="26.4" x14ac:dyDescent="0.25">
      <c r="A27" s="905"/>
      <c r="B27" s="906" t="str">
        <f>+'2.2'!C26</f>
        <v>Neurochirurgia</v>
      </c>
      <c r="C27" s="544" t="str">
        <f>+'2.2'!D26</f>
        <v>NCH1</v>
      </c>
      <c r="D27" s="544" t="str">
        <f>+'2.2'!E26</f>
        <v>Neurochirurgia craniale</v>
      </c>
      <c r="E27" s="544" t="str">
        <f>'2.2'!F26</f>
        <v>BP</v>
      </c>
      <c r="F27" s="544">
        <f t="shared" si="6"/>
        <v>3</v>
      </c>
      <c r="G27" s="544">
        <f>IF('3.9'!$C$25="si",3,IF('3.9'!$D$25="si",2,IF('3.9'!$E$25="si",1,0)))</f>
        <v>0</v>
      </c>
      <c r="H27" s="544">
        <f>IF('3.9'!$C$26="si",3,IF('3.9'!$D$26="si",2,IF('3.9'!$E$26="si",1,0)))</f>
        <v>0</v>
      </c>
      <c r="I27" s="978" t="str">
        <f>+'2.2'!G26</f>
        <v>Neurochirurgia</v>
      </c>
      <c r="J27" s="535">
        <f>+'2.2'!H26</f>
        <v>2</v>
      </c>
      <c r="K27" s="979">
        <f ca="1">IF(VLOOKUP($C27,intern2!$A$165:$BI$316,61,FALSE)="OK",1,0)</f>
        <v>0</v>
      </c>
      <c r="L27" s="979">
        <f ca="1">IF(VLOOKUP($C27,intern2!$A$326:$BI$477,61,FALSE)="OK",1,0)</f>
        <v>0</v>
      </c>
      <c r="M27" s="980">
        <f ca="1">IF(INDEX(intern3!$A$7:$BH$160,MATCH($C27,intern3!$A$7:$A$160,0),60)="OK",1,0)</f>
        <v>0</v>
      </c>
      <c r="N27" s="980">
        <f ca="1">IF(VLOOKUP($C27,intern3!$A$169:$BH$320,60,FALSE)="OK",1,0)</f>
        <v>0</v>
      </c>
      <c r="O27" s="535">
        <f>+'2.2'!I26</f>
        <v>2</v>
      </c>
      <c r="P27" s="980">
        <f>IF($O27=0,1,
IF($O27="SPS",IF((VALUE(LEFT('3.4'!$M$14,1))+VALUE(MID('3.4'!$M$14,3,1)))&gt;0,1,0),
IF($O27=4,IF(VALUE(RIGHT('3.4'!$M$14,1))=1,1,0),IF(VALUE(MID('3.4'!$M$14,3,1))&gt;=$O27,1,0))))</f>
        <v>0</v>
      </c>
      <c r="Q27" s="980">
        <f>IF($O27=0,1,
IF($O27="SPS",IF((VALUE(LEFT('3.4'!$M$15,1))+VALUE(MID('3.4'!$M$15,3,1)))&gt;0,1,0),
IF($O27=4,IF(VALUE(RIGHT('3.4'!$M$15,1))=1,1,0),IF(VALUE(MID('3.4'!$M$15,3,1))&gt;=$O27,1,0))))</f>
        <v>0</v>
      </c>
      <c r="R27" s="981">
        <f>+'2.2'!J26</f>
        <v>2</v>
      </c>
      <c r="S27" s="913">
        <f>IF($R27="",1,IF('3.5'!$J$12&gt;=$R27,1,0))</f>
        <v>0</v>
      </c>
      <c r="T27" s="913">
        <f>IF($R27="",1,IF('3.5'!$J$13&gt;=$R27,1,0))</f>
        <v>0</v>
      </c>
      <c r="U27" s="914" t="str">
        <f>+'2.2'!L26</f>
        <v/>
      </c>
      <c r="V27" s="982">
        <f t="shared" si="7"/>
        <v>0</v>
      </c>
      <c r="W27" s="982" t="str">
        <f t="shared" si="2"/>
        <v/>
      </c>
      <c r="X27" s="982" t="str">
        <f t="shared" si="3"/>
        <v/>
      </c>
      <c r="Y27" s="982" t="str">
        <f t="shared" si="4"/>
        <v/>
      </c>
      <c r="Z27" s="982" t="str">
        <f t="shared" si="5"/>
        <v/>
      </c>
      <c r="AA27" s="982">
        <f>IF($U27="",1,IF(AND(OR(VLOOKUP($W27,'3.6'!$B52:$I122,4,FALSE)="si",VLOOKUP($W27,'3.6'!$B52:$I122,5,FALSE)="si"),OR(IFERROR(VLOOKUP($X27,'3.6'!$B52:$I122,4,FALSE),"si")="si",IFERROR(VLOOKUP($X27,'3.6'!$B52:$I122,5,FALSE),"si")="si"),OR(IFERROR(VLOOKUP($Y27,'3.6'!$B52:$I122,4,FALSE),"si")="si",IFERROR(VLOOKUP($Y27,'3.6'!$B52:$I122,5,FALSE),"si")="sì"),OR(IFERROR(VLOOKUP($Z27,'3.6'!$B52:$I122,4,FALSE),"si")="si",IFERROR(VLOOKUP($Z27,'3.6'!$B52:$I122,5,FALSE),"si")="sì")),1,0))</f>
        <v>1</v>
      </c>
      <c r="AB27" s="982">
        <f>IF($U27="",1,IF(AND(OR(VLOOKUP($W27,'3.6'!$B52:$I122,6,FALSE)="si",VLOOKUP($W27,'3.6'!$B52:$I122,7,FALSE)="si"),OR(IFERROR(VLOOKUP($X27,'3.6'!$B52:$I122,6,FALSE),"si")="si",IFERROR(VLOOKUP($X27,'3.6'!$B52:$I122,7,FALSE),"si")="si"),OR(IFERROR(VLOOKUP($Y27,'3.6'!$B52:$I122,6,FALSE),"si")="si",IFERROR(VLOOKUP($Y27,'3.6'!$B52:$I122,7,FALSE),"si")="sì"),OR(IFERROR(VLOOKUP($Z27,'3.6'!$B52:$I122,6,FALSE),"si")="si",IFERROR(VLOOKUP($Z27,'3.6'!$B52:$I122,7,FALSE),"si")="sì")),1,0))</f>
        <v>1</v>
      </c>
      <c r="AC27" s="535" t="str">
        <f>+'2.2'!M26</f>
        <v>si</v>
      </c>
      <c r="AD27" s="934">
        <f t="array" ref="AD27">IF(AC27="si",IF(VLOOKUP(INDEX(B$1:INDEX(B:B,ROW()),MAX(IF(B$1:INDEX(B:B,ROW())&lt;&gt;"",ROW(B$1:INDEX(B:B,ROW()))-ROW(B$1)+1))),'3.7'!$C$24:$F$36,3,FALSE)="si",1,0),1)</f>
        <v>0</v>
      </c>
      <c r="AE27" s="934">
        <f t="array" ref="AE27">IF(AC27="si",IF(VLOOKUP(INDEX(B$1:INDEX(B:B,ROW()),MAX(IF(B$1:INDEX(B:B,ROW())&lt;&gt;"",ROW(B$1:INDEX(B:B,ROW()))-ROW(B$1)+1))),'3.7'!$C$24:$F$36,4,FALSE)="si",1,0),1)</f>
        <v>0</v>
      </c>
      <c r="AF27" s="983" t="str">
        <f>+'2.2'!O26</f>
        <v/>
      </c>
      <c r="AG27" s="917">
        <f>IF($AF27="",1,IF(VLOOKUP($C27,'3.8'!$B:$F,4,FALSE)="si",1,0))</f>
        <v>1</v>
      </c>
      <c r="AH27" s="918">
        <f>IF($AF27="",1,IF(VLOOKUP($C27,'3.8'!$B:$F,5,FALSE)="si",1,0))</f>
        <v>1</v>
      </c>
      <c r="AI27" s="919"/>
      <c r="AJ27" s="700"/>
      <c r="AK27" s="984"/>
      <c r="AL27" s="985" t="str">
        <f>+'2.2'!N26</f>
        <v/>
      </c>
      <c r="AM27" s="922" t="str">
        <f>IF(ISBLANK(intern1!P20),"",intern1!P20)</f>
        <v/>
      </c>
      <c r="AN27" s="923">
        <f>IF(AM27="",1,0)</f>
        <v>1</v>
      </c>
      <c r="AO27" s="983" t="str">
        <f>'2.2'!K26</f>
        <v>RAD1 + NEU1
+ HNO1</v>
      </c>
      <c r="AP27" s="218">
        <f>IF(AO27="",1,IF(AND(AJ36="si",AJ17="si",AJ72="si"),1,0))</f>
        <v>0</v>
      </c>
      <c r="AQ27" s="925"/>
    </row>
    <row r="28" spans="1:43" s="1335" customFormat="1" ht="15" x14ac:dyDescent="0.25">
      <c r="A28" s="905"/>
      <c r="B28" s="906" t="str">
        <f>+'2.2'!C27</f>
        <v/>
      </c>
      <c r="C28" s="868" t="str">
        <f>+'2.2'!D27</f>
        <v>NCH1.1</v>
      </c>
      <c r="D28" s="868" t="str">
        <f>+'2.2'!E27</f>
        <v>Neurochirurgia specializzata</v>
      </c>
      <c r="E28" s="926" t="str">
        <f>'2.2'!F27</f>
        <v>BP</v>
      </c>
      <c r="F28" s="868">
        <f t="shared" si="6"/>
        <v>3</v>
      </c>
      <c r="G28" s="868">
        <f>IF('3.9'!$C$25="si",3,IF('3.9'!$D$25="si",2,IF('3.9'!$E$25="si",1,0)))</f>
        <v>0</v>
      </c>
      <c r="H28" s="868">
        <f>IF('3.9'!$C$26="si",3,IF('3.9'!$D$26="si",2,IF('3.9'!$E$26="si",1,0)))</f>
        <v>0</v>
      </c>
      <c r="I28" s="973" t="str">
        <f>+'2.2'!G27</f>
        <v>Neurochirurgia</v>
      </c>
      <c r="J28" s="876">
        <f>+'2.2'!H27</f>
        <v>3</v>
      </c>
      <c r="K28" s="974">
        <f ca="1">IF(VLOOKUP($C28,intern2!$A$165:$BI$316,61,FALSE)="OK",1,0)</f>
        <v>0</v>
      </c>
      <c r="L28" s="974">
        <f ca="1">IF(VLOOKUP($C28,intern2!$A$326:$BI$477,61,FALSE)="OK",1,0)</f>
        <v>0</v>
      </c>
      <c r="M28" s="875">
        <f ca="1">IF(INDEX(intern3!$A$7:$BH$160,MATCH($C28,intern3!$A$7:$A$160,0),60)="OK",1,0)</f>
        <v>0</v>
      </c>
      <c r="N28" s="875">
        <f ca="1">IF(VLOOKUP($C28,intern3!$A$169:$BH$320,60,FALSE)="OK",1,0)</f>
        <v>0</v>
      </c>
      <c r="O28" s="876">
        <f>+'2.2'!I27</f>
        <v>3</v>
      </c>
      <c r="P28" s="875">
        <f>IF($O28=0,1,
IF($O28="SPS",IF((VALUE(LEFT('3.4'!$M$14,1))+VALUE(MID('3.4'!$M$14,3,1)))&gt;0,1,0),
IF($O28=4,IF(VALUE(RIGHT('3.4'!$M$14,1))=1,1,0),IF(VALUE(MID('3.4'!$M$14,3,1))&gt;=$O28,1,0))))</f>
        <v>0</v>
      </c>
      <c r="Q28" s="875">
        <f>IF($O28=0,1,
IF($O28="SPS",IF((VALUE(LEFT('3.4'!$M$15,1))+VALUE(MID('3.4'!$M$15,3,1)))&gt;0,1,0),
IF($O28=4,IF(VALUE(RIGHT('3.4'!$M$15,1))=1,1,0),IF(VALUE(MID('3.4'!$M$15,3,1))&gt;=$O28,1,0))))</f>
        <v>0</v>
      </c>
      <c r="R28" s="975">
        <f>+'2.2'!J27</f>
        <v>3</v>
      </c>
      <c r="S28" s="933">
        <f>IF($R28="",1,IF('3.5'!$J$12&gt;=$R28,1,0))</f>
        <v>0</v>
      </c>
      <c r="T28" s="933">
        <f>IF($R28="",1,IF('3.5'!$J$13&gt;=$R28,1,0))</f>
        <v>0</v>
      </c>
      <c r="U28" s="932" t="str">
        <f>+'2.2'!L27</f>
        <v/>
      </c>
      <c r="V28" s="976">
        <f t="shared" si="7"/>
        <v>0</v>
      </c>
      <c r="W28" s="976" t="str">
        <f t="shared" si="2"/>
        <v/>
      </c>
      <c r="X28" s="976" t="str">
        <f t="shared" si="3"/>
        <v/>
      </c>
      <c r="Y28" s="976" t="str">
        <f t="shared" si="4"/>
        <v/>
      </c>
      <c r="Z28" s="976" t="str">
        <f t="shared" si="5"/>
        <v/>
      </c>
      <c r="AA28" s="976">
        <f>IF($U28="",1,IF(AND(OR(VLOOKUP($W28,'3.6'!$B52:$I122,4,FALSE)="si",VLOOKUP($W28,'3.6'!$B52:$I122,5,FALSE)="si"),OR(IFERROR(VLOOKUP($X28,'3.6'!$B52:$I122,4,FALSE),"si")="si",IFERROR(VLOOKUP($X28,'3.6'!$B52:$I122,5,FALSE),"si")="si"),OR(IFERROR(VLOOKUP($Y28,'3.6'!$B52:$I122,4,FALSE),"si")="si",IFERROR(VLOOKUP($Y28,'3.6'!$B52:$I122,5,FALSE),"si")="sì"),OR(IFERROR(VLOOKUP($Z28,'3.6'!$B52:$I122,4,FALSE),"si")="si",IFERROR(VLOOKUP($Z28,'3.6'!$B52:$I122,5,FALSE),"si")="sì")),1,0))</f>
        <v>1</v>
      </c>
      <c r="AB28" s="976">
        <f>IF($U28="",1,IF(AND(OR(VLOOKUP($W28,'3.6'!$B52:$I122,6,FALSE)="si",VLOOKUP($W28,'3.6'!$B52:$I122,7,FALSE)="si"),OR(IFERROR(VLOOKUP($X28,'3.6'!$B52:$I122,6,FALSE),"si")="si",IFERROR(VLOOKUP($X28,'3.6'!$B52:$I122,7,FALSE),"si")="si"),OR(IFERROR(VLOOKUP($Y28,'3.6'!$B52:$I122,6,FALSE),"si")="si",IFERROR(VLOOKUP($Y28,'3.6'!$B52:$I122,7,FALSE),"si")="sì"),OR(IFERROR(VLOOKUP($Z28,'3.6'!$B52:$I122,6,FALSE),"si")="si",IFERROR(VLOOKUP($Z28,'3.6'!$B52:$I122,7,FALSE),"si")="sì")),1,0))</f>
        <v>1</v>
      </c>
      <c r="AC28" s="876" t="str">
        <f>+'2.2'!M27</f>
        <v>si</v>
      </c>
      <c r="AD28" s="934">
        <f t="array" ref="AD28">IF(AC28="si",IF(VLOOKUP(INDEX(B$1:INDEX(B:B,ROW()),MAX(IF(B$1:INDEX(B:B,ROW())&lt;&gt;"",ROW(B$1:INDEX(B:B,ROW()))-ROW(B$1)+1))),'3.7'!$C$24:$F$36,3,FALSE)="si",1,0),1)</f>
        <v>0</v>
      </c>
      <c r="AE28" s="934">
        <f t="array" ref="AE28">IF(AC28="si",IF(VLOOKUP(INDEX(B$1:INDEX(B:B,ROW()),MAX(IF(B$1:INDEX(B:B,ROW())&lt;&gt;"",ROW(B$1:INDEX(B:B,ROW()))-ROW(B$1)+1))),'3.7'!$C$24:$F$36,4,FALSE)="si",1,0),1)</f>
        <v>0</v>
      </c>
      <c r="AF28" s="877" t="str">
        <f>+'2.2'!O27</f>
        <v/>
      </c>
      <c r="AG28" s="936">
        <f>IF($AF28="",1,IF(VLOOKUP($C28,'3.8'!$B:$F,4,FALSE)="si",1,0))</f>
        <v>1</v>
      </c>
      <c r="AH28" s="937">
        <f>IF($AF28="",1,IF(VLOOKUP($C28,'3.8'!$B:$F,5,FALSE)="si",1,0))</f>
        <v>1</v>
      </c>
      <c r="AI28" s="919"/>
      <c r="AJ28" s="695"/>
      <c r="AK28" s="707"/>
      <c r="AL28" s="938" t="str">
        <f>+'2.2'!N27</f>
        <v>S:10</v>
      </c>
      <c r="AM28" s="939" t="str">
        <f>IF(ISBLANK(intern1!P21),"",intern1!P21)</f>
        <v>NCH1</v>
      </c>
      <c r="AN28" s="412">
        <f>IF(AM28="",1,IF(AJ27="si",1,0))</f>
        <v>0</v>
      </c>
      <c r="AO28" s="877" t="str">
        <f>'2.2'!K27</f>
        <v>AUG1 + END1</v>
      </c>
      <c r="AP28" s="885">
        <f>IF(AO28="",1,IF(AND(AJ45="si",AJ51="si"),1,0))</f>
        <v>0</v>
      </c>
      <c r="AQ28" s="925"/>
    </row>
    <row r="29" spans="1:43" s="1335" customFormat="1" ht="39.6" hidden="1" outlineLevel="1" x14ac:dyDescent="0.25">
      <c r="A29" s="905"/>
      <c r="B29" s="906" t="str">
        <f>+'2.2'!C28</f>
        <v/>
      </c>
      <c r="C29" s="986" t="str">
        <f>+'2.2'!D28</f>
        <v>NCH1.1.1</v>
      </c>
      <c r="D29" s="986" t="str">
        <f>+'2.2'!E28</f>
        <v>Trattamento di patologie  vascolari del SNC senza anomalie vascolari complesse (CIMAS)</v>
      </c>
      <c r="E29" s="962" t="str">
        <f>'2.2'!F28</f>
        <v/>
      </c>
      <c r="F29" s="961">
        <f t="shared" si="6"/>
        <v>0</v>
      </c>
      <c r="G29" s="961">
        <f>IF('3.9'!$C$25="si",3,IF('3.9'!$D$25="si",2,IF('3.9'!$E$25="si",1,0)))</f>
        <v>0</v>
      </c>
      <c r="H29" s="961">
        <f>IF('3.9'!$C$26="si",3,IF('3.9'!$D$26="si",2,IF('3.9'!$E$26="si",1,0)))</f>
        <v>0</v>
      </c>
      <c r="I29" s="962" t="str">
        <f>+'2.2'!G28</f>
        <v/>
      </c>
      <c r="J29" s="962">
        <f>+'2.2'!H28</f>
        <v>0</v>
      </c>
      <c r="K29" s="963">
        <f>IF(VLOOKUP($C29,intern2!$A$165:$BI$316,61,FALSE)="OK",1,0)</f>
        <v>1</v>
      </c>
      <c r="L29" s="963">
        <f>IF(VLOOKUP($C29,intern2!$A$326:$BI$477,61,FALSE)="OK",1,0)</f>
        <v>1</v>
      </c>
      <c r="M29" s="962">
        <f>IF(INDEX(intern3!$A$7:$BH$160,MATCH($C29,intern3!$A$7:$A$160,0),60)="OK",1,0)</f>
        <v>1</v>
      </c>
      <c r="N29" s="962">
        <f ca="1">IF(VLOOKUP($C29,intern3!$A$169:$BH$320,60,FALSE)="OK",1,0)</f>
        <v>1</v>
      </c>
      <c r="O29" s="962"/>
      <c r="P29" s="962">
        <f>IF($O29=0,1,
IF($O29="SPS",IF((VALUE(LEFT('3.4'!$M$14,1))+VALUE(MID('3.4'!$M$14,3,1)))&gt;0,1,0),
IF($O29=4,IF(VALUE(RIGHT('3.4'!$M$14,1))=1,1,0),IF(VALUE(MID('3.4'!$M$14,3,1))&gt;=$O29,1,0))))</f>
        <v>1</v>
      </c>
      <c r="Q29" s="962">
        <f>IF($O29=0,1,
IF($O29="SPS",IF((VALUE(LEFT('3.4'!$M$15,1))+VALUE(MID('3.4'!$M$15,3,1)))&gt;0,1,0),
IF($O29=4,IF(VALUE(RIGHT('3.4'!$M$15,1))=1,1,0),IF(VALUE(MID('3.4'!$M$15,3,1))&gt;=$O29,1,0))))</f>
        <v>1</v>
      </c>
      <c r="R29" s="962"/>
      <c r="S29" s="964">
        <f>IF($R29="",1,IF('3.5'!$J$12&gt;=$R29,1,0))</f>
        <v>1</v>
      </c>
      <c r="T29" s="962">
        <f>IF($R29="",1,IF('3.5'!$J$13&gt;=$R29,1,0))</f>
        <v>1</v>
      </c>
      <c r="U29" s="962"/>
      <c r="V29" s="962">
        <f t="shared" si="7"/>
        <v>0</v>
      </c>
      <c r="W29" s="962" t="str">
        <f t="shared" si="2"/>
        <v/>
      </c>
      <c r="X29" s="962" t="str">
        <f t="shared" si="3"/>
        <v/>
      </c>
      <c r="Y29" s="962" t="str">
        <f t="shared" si="4"/>
        <v/>
      </c>
      <c r="Z29" s="962" t="str">
        <f t="shared" si="5"/>
        <v/>
      </c>
      <c r="AA29" s="962">
        <f>IF($U29="",1,IF(AND(OR(VLOOKUP($W29,'3.6'!$B52:$I122,4,FALSE)="si",VLOOKUP($W29,'3.6'!$B52:$I122,5,FALSE)="si"),OR(IFERROR(VLOOKUP($X29,'3.6'!$B52:$I122,4,FALSE),"si")="si",IFERROR(VLOOKUP($X29,'3.6'!$B52:$I122,5,FALSE),"si")="si"),OR(IFERROR(VLOOKUP($Y29,'3.6'!$B52:$I122,4,FALSE),"si")="si",IFERROR(VLOOKUP($Y29,'3.6'!$B52:$I122,5,FALSE),"si")="sì"),OR(IFERROR(VLOOKUP($Z29,'3.6'!$B52:$I122,4,FALSE),"si")="si",IFERROR(VLOOKUP($Z29,'3.6'!$B52:$I122,5,FALSE),"si")="sì")),1,0))</f>
        <v>1</v>
      </c>
      <c r="AB29" s="962">
        <f>IF($U29="",1,IF(AND(OR(VLOOKUP($W29,'3.6'!$B52:$I122,6,FALSE)="si",VLOOKUP($W29,'3.6'!$B52:$I122,7,FALSE)="si"),OR(IFERROR(VLOOKUP($X29,'3.6'!$B52:$I122,6,FALSE),"si")="si",IFERROR(VLOOKUP($X29,'3.6'!$B52:$I122,7,FALSE),"si")="si"),OR(IFERROR(VLOOKUP($Y29,'3.6'!$B52:$I122,6,FALSE),"si")="si",IFERROR(VLOOKUP($Y29,'3.6'!$B52:$I122,7,FALSE),"si")="sì"),OR(IFERROR(VLOOKUP($Z29,'3.6'!$B52:$I122,6,FALSE),"si")="si",IFERROR(VLOOKUP($Z29,'3.6'!$B52:$I122,7,FALSE),"si")="sì")),1,0))</f>
        <v>1</v>
      </c>
      <c r="AC29" s="962"/>
      <c r="AD29" s="934">
        <f t="array" ref="AD29">IF(AC29="si",IF(VLOOKUP(INDEX(B$1:INDEX(B:B,ROW()),MAX(IF(B$1:INDEX(B:B,ROW())&lt;&gt;"",ROW(B$1:INDEX(B:B,ROW()))-ROW(B$1)+1))),'3.7'!$C$24:$F$36,3,FALSE)="si",1,0),1)</f>
        <v>1</v>
      </c>
      <c r="AE29" s="934">
        <f t="array" ref="AE29">IF(AC29="si",IF(VLOOKUP(INDEX(B$1:INDEX(B:B,ROW()),MAX(IF(B$1:INDEX(B:B,ROW())&lt;&gt;"",ROW(B$1:INDEX(B:B,ROW()))-ROW(B$1)+1))),'3.7'!$C$24:$F$36,4,FALSE)="si",1,0),1)</f>
        <v>1</v>
      </c>
      <c r="AF29" s="966" t="s">
        <v>420</v>
      </c>
      <c r="AG29" s="967" t="e">
        <f>IF($AF29="",1,IF(VLOOKUP($C29,'3.8'!$B:$F,4,FALSE)="si",1,0))</f>
        <v>#N/A</v>
      </c>
      <c r="AH29" s="968" t="e">
        <f>IF($AF29="",1,IF(VLOOKUP($C29,'3.8'!$B:$F,5,FALSE)="si",1,0))</f>
        <v>#N/A</v>
      </c>
      <c r="AI29" s="919"/>
      <c r="AJ29" s="1131"/>
      <c r="AK29" s="969" t="s">
        <v>420</v>
      </c>
      <c r="AL29" s="970"/>
      <c r="AM29" s="971"/>
      <c r="AN29" s="961"/>
      <c r="AO29" s="970"/>
      <c r="AP29" s="972"/>
      <c r="AQ29" s="925"/>
    </row>
    <row r="30" spans="1:43" s="1335" customFormat="1" ht="26.4" hidden="1" outlineLevel="1" x14ac:dyDescent="0.25">
      <c r="A30" s="905"/>
      <c r="B30" s="906" t="str">
        <f>+'2.2'!C29</f>
        <v/>
      </c>
      <c r="C30" s="986" t="str">
        <f>+'2.2'!D29</f>
        <v>NCH1.1.1.1</v>
      </c>
      <c r="D30" s="986" t="str">
        <f>+'2.2'!E29</f>
        <v>Trattamento di patologie  vascolari complesse del SNC (CIMAS)</v>
      </c>
      <c r="E30" s="962" t="str">
        <f>'2.2'!F29</f>
        <v/>
      </c>
      <c r="F30" s="961">
        <f t="shared" si="6"/>
        <v>0</v>
      </c>
      <c r="G30" s="961">
        <f>IF('3.9'!$C$25="si",3,IF('3.9'!$D$25="si",2,IF('3.9'!$E$25="si",1,0)))</f>
        <v>0</v>
      </c>
      <c r="H30" s="961">
        <f>IF('3.9'!$C$26="si",3,IF('3.9'!$D$26="si",2,IF('3.9'!$E$26="si",1,0)))</f>
        <v>0</v>
      </c>
      <c r="I30" s="962" t="str">
        <f>+'2.2'!G29</f>
        <v/>
      </c>
      <c r="J30" s="962">
        <f>+'2.2'!H29</f>
        <v>0</v>
      </c>
      <c r="K30" s="963">
        <f>IF(VLOOKUP($C30,intern2!$A$165:$BI$316,61,FALSE)="OK",1,0)</f>
        <v>1</v>
      </c>
      <c r="L30" s="963">
        <f>IF(VLOOKUP($C30,intern2!$A$326:$BI$477,61,FALSE)="OK",1,0)</f>
        <v>1</v>
      </c>
      <c r="M30" s="962">
        <f>IF(INDEX(intern3!$A$7:$BH$160,MATCH($C30,intern3!$A$7:$A$160,0),60)="OK",1,0)</f>
        <v>1</v>
      </c>
      <c r="N30" s="962">
        <f ca="1">IF(VLOOKUP($C30,intern3!$A$169:$BH$320,60,FALSE)="OK",1,0)</f>
        <v>1</v>
      </c>
      <c r="O30" s="962"/>
      <c r="P30" s="962">
        <f>IF($O30=0,1,
IF($O30="SPS",IF((VALUE(LEFT('3.4'!$M$14,1))+VALUE(MID('3.4'!$M$14,3,1)))&gt;0,1,0),
IF($O30=4,IF(VALUE(RIGHT('3.4'!$M$14,1))=1,1,0),IF(VALUE(MID('3.4'!$M$14,3,1))&gt;=$O30,1,0))))</f>
        <v>1</v>
      </c>
      <c r="Q30" s="962">
        <f>IF($O30=0,1,
IF($O30="SPS",IF((VALUE(LEFT('3.4'!$M$15,1))+VALUE(MID('3.4'!$M$15,3,1)))&gt;0,1,0),
IF($O30=4,IF(VALUE(RIGHT('3.4'!$M$15,1))=1,1,0),IF(VALUE(MID('3.4'!$M$15,3,1))&gt;=$O30,1,0))))</f>
        <v>1</v>
      </c>
      <c r="R30" s="962"/>
      <c r="S30" s="964">
        <f>IF($R30="",1,IF('3.5'!$J$12&gt;=$R30,1,0))</f>
        <v>1</v>
      </c>
      <c r="T30" s="962">
        <f>IF($R30="",1,IF('3.5'!$J$13&gt;=$R30,1,0))</f>
        <v>1</v>
      </c>
      <c r="U30" s="962"/>
      <c r="V30" s="962">
        <f t="shared" si="7"/>
        <v>0</v>
      </c>
      <c r="W30" s="962" t="str">
        <f t="shared" si="2"/>
        <v/>
      </c>
      <c r="X30" s="962" t="str">
        <f t="shared" si="3"/>
        <v/>
      </c>
      <c r="Y30" s="962" t="str">
        <f t="shared" si="4"/>
        <v/>
      </c>
      <c r="Z30" s="962" t="str">
        <f t="shared" si="5"/>
        <v/>
      </c>
      <c r="AA30" s="962">
        <f>IF($U30="",1,IF(AND(OR(VLOOKUP($W30,'3.6'!$B52:$I122,4,FALSE)="si",VLOOKUP($W30,'3.6'!$B52:$I122,5,FALSE)="si"),OR(IFERROR(VLOOKUP($X30,'3.6'!$B52:$I122,4,FALSE),"si")="si",IFERROR(VLOOKUP($X30,'3.6'!$B52:$I122,5,FALSE),"si")="si"),OR(IFERROR(VLOOKUP($Y30,'3.6'!$B52:$I122,4,FALSE),"si")="si",IFERROR(VLOOKUP($Y30,'3.6'!$B52:$I122,5,FALSE),"si")="sì"),OR(IFERROR(VLOOKUP($Z30,'3.6'!$B52:$I122,4,FALSE),"si")="si",IFERROR(VLOOKUP($Z30,'3.6'!$B52:$I122,5,FALSE),"si")="sì")),1,0))</f>
        <v>1</v>
      </c>
      <c r="AB30" s="962">
        <f>IF($U30="",1,IF(AND(OR(VLOOKUP($W30,'3.6'!$B52:$I122,6,FALSE)="si",VLOOKUP($W30,'3.6'!$B52:$I122,7,FALSE)="si"),OR(IFERROR(VLOOKUP($X30,'3.6'!$B52:$I122,6,FALSE),"si")="si",IFERROR(VLOOKUP($X30,'3.6'!$B52:$I122,7,FALSE),"si")="si"),OR(IFERROR(VLOOKUP($Y30,'3.6'!$B52:$I122,6,FALSE),"si")="si",IFERROR(VLOOKUP($Y30,'3.6'!$B52:$I122,7,FALSE),"si")="sì"),OR(IFERROR(VLOOKUP($Z30,'3.6'!$B52:$I122,6,FALSE),"si")="si",IFERROR(VLOOKUP($Z30,'3.6'!$B52:$I122,7,FALSE),"si")="sì")),1,0))</f>
        <v>1</v>
      </c>
      <c r="AC30" s="962"/>
      <c r="AD30" s="934">
        <f t="array" ref="AD30">IF(AC30="si",IF(VLOOKUP(INDEX(B$1:INDEX(B:B,ROW()),MAX(IF(B$1:INDEX(B:B,ROW())&lt;&gt;"",ROW(B$1:INDEX(B:B,ROW()))-ROW(B$1)+1))),'3.7'!$C$24:$F$36,3,FALSE)="si",1,0),1)</f>
        <v>1</v>
      </c>
      <c r="AE30" s="934">
        <f t="array" ref="AE30">IF(AC30="si",IF(VLOOKUP(INDEX(B$1:INDEX(B:B,ROW()),MAX(IF(B$1:INDEX(B:B,ROW())&lt;&gt;"",ROW(B$1:INDEX(B:B,ROW()))-ROW(B$1)+1))),'3.7'!$C$24:$F$36,4,FALSE)="si",1,0),1)</f>
        <v>1</v>
      </c>
      <c r="AF30" s="966" t="s">
        <v>420</v>
      </c>
      <c r="AG30" s="967" t="e">
        <f>IF($AF30="",1,IF(VLOOKUP($C30,'3.8'!$B:$F,4,FALSE)="si",1,0))</f>
        <v>#N/A</v>
      </c>
      <c r="AH30" s="968" t="e">
        <f>IF($AF30="",1,IF(VLOOKUP($C30,'3.8'!$B:$F,5,FALSE)="si",1,0))</f>
        <v>#N/A</v>
      </c>
      <c r="AI30" s="919"/>
      <c r="AJ30" s="1131"/>
      <c r="AK30" s="969" t="s">
        <v>420</v>
      </c>
      <c r="AL30" s="970"/>
      <c r="AM30" s="971"/>
      <c r="AN30" s="961"/>
      <c r="AO30" s="970"/>
      <c r="AP30" s="972"/>
      <c r="AQ30" s="925"/>
    </row>
    <row r="31" spans="1:43" s="1335" customFormat="1" ht="26.4" hidden="1" outlineLevel="1" x14ac:dyDescent="0.25">
      <c r="A31" s="905"/>
      <c r="B31" s="906" t="str">
        <f>+'2.2'!C30</f>
        <v/>
      </c>
      <c r="C31" s="986" t="str">
        <f>+'2.2'!D30</f>
        <v>NCH1.1.2</v>
      </c>
      <c r="D31" s="986" t="str">
        <f>+'2.2'!E30</f>
        <v>Neurochirurgia stereotassica funzionale (CIMAS)</v>
      </c>
      <c r="E31" s="962" t="str">
        <f>'2.2'!F30</f>
        <v/>
      </c>
      <c r="F31" s="961">
        <f t="shared" si="6"/>
        <v>0</v>
      </c>
      <c r="G31" s="961">
        <f>IF('3.9'!$C$25="si",3,IF('3.9'!$D$25="si",2,IF('3.9'!$E$25="si",1,0)))</f>
        <v>0</v>
      </c>
      <c r="H31" s="961">
        <f>IF('3.9'!$C$26="si",3,IF('3.9'!$D$26="si",2,IF('3.9'!$E$26="si",1,0)))</f>
        <v>0</v>
      </c>
      <c r="I31" s="962" t="str">
        <f>+'2.2'!G30</f>
        <v/>
      </c>
      <c r="J31" s="962">
        <f>+'2.2'!H30</f>
        <v>0</v>
      </c>
      <c r="K31" s="963">
        <f>IF(VLOOKUP($C31,intern2!$A$165:$BI$316,61,FALSE)="OK",1,0)</f>
        <v>1</v>
      </c>
      <c r="L31" s="963">
        <f>IF(VLOOKUP($C31,intern2!$A$326:$BI$477,61,FALSE)="OK",1,0)</f>
        <v>1</v>
      </c>
      <c r="M31" s="962">
        <f>IF(INDEX(intern3!$A$7:$BH$160,MATCH($C31,intern3!$A$7:$A$160,0),60)="OK",1,0)</f>
        <v>1</v>
      </c>
      <c r="N31" s="962">
        <f ca="1">IF(VLOOKUP($C31,intern3!$A$169:$BH$320,60,FALSE)="OK",1,0)</f>
        <v>1</v>
      </c>
      <c r="O31" s="962"/>
      <c r="P31" s="962">
        <f>IF($O31=0,1,
IF($O31="SPS",IF((VALUE(LEFT('3.4'!$M$14,1))+VALUE(MID('3.4'!$M$14,3,1)))&gt;0,1,0),
IF($O31=4,IF(VALUE(RIGHT('3.4'!$M$14,1))=1,1,0),IF(VALUE(MID('3.4'!$M$14,3,1))&gt;=$O31,1,0))))</f>
        <v>1</v>
      </c>
      <c r="Q31" s="962">
        <f>IF($O31=0,1,
IF($O31="SPS",IF((VALUE(LEFT('3.4'!$M$15,1))+VALUE(MID('3.4'!$M$15,3,1)))&gt;0,1,0),
IF($O31=4,IF(VALUE(RIGHT('3.4'!$M$15,1))=1,1,0),IF(VALUE(MID('3.4'!$M$15,3,1))&gt;=$O31,1,0))))</f>
        <v>1</v>
      </c>
      <c r="R31" s="962"/>
      <c r="S31" s="964">
        <f>IF($R31="",1,IF('3.5'!$J$12&gt;=$R31,1,0))</f>
        <v>1</v>
      </c>
      <c r="T31" s="962">
        <f>IF($R31="",1,IF('3.5'!$J$13&gt;=$R31,1,0))</f>
        <v>1</v>
      </c>
      <c r="U31" s="962"/>
      <c r="V31" s="962">
        <f t="shared" si="7"/>
        <v>0</v>
      </c>
      <c r="W31" s="962" t="str">
        <f t="shared" si="2"/>
        <v/>
      </c>
      <c r="X31" s="962" t="str">
        <f t="shared" si="3"/>
        <v/>
      </c>
      <c r="Y31" s="962" t="str">
        <f t="shared" si="4"/>
        <v/>
      </c>
      <c r="Z31" s="962" t="str">
        <f t="shared" si="5"/>
        <v/>
      </c>
      <c r="AA31" s="962">
        <f>IF($U31="",1,IF(AND(OR(VLOOKUP($W31,'3.6'!$B52:$I122,4,FALSE)="si",VLOOKUP($W31,'3.6'!$B52:$I122,5,FALSE)="si"),OR(IFERROR(VLOOKUP($X31,'3.6'!$B52:$I122,4,FALSE),"si")="si",IFERROR(VLOOKUP($X31,'3.6'!$B52:$I122,5,FALSE),"si")="si"),OR(IFERROR(VLOOKUP($Y31,'3.6'!$B52:$I122,4,FALSE),"si")="si",IFERROR(VLOOKUP($Y31,'3.6'!$B52:$I122,5,FALSE),"si")="sì"),OR(IFERROR(VLOOKUP($Z31,'3.6'!$B52:$I122,4,FALSE),"si")="si",IFERROR(VLOOKUP($Z31,'3.6'!$B52:$I122,5,FALSE),"si")="sì")),1,0))</f>
        <v>1</v>
      </c>
      <c r="AB31" s="962">
        <f>IF($U31="",1,IF(AND(OR(VLOOKUP($W31,'3.6'!$B52:$I122,6,FALSE)="si",VLOOKUP($W31,'3.6'!$B52:$I122,7,FALSE)="si"),OR(IFERROR(VLOOKUP($X31,'3.6'!$B52:$I122,6,FALSE),"si")="si",IFERROR(VLOOKUP($X31,'3.6'!$B52:$I122,7,FALSE),"si")="si"),OR(IFERROR(VLOOKUP($Y31,'3.6'!$B52:$I122,6,FALSE),"si")="si",IFERROR(VLOOKUP($Y31,'3.6'!$B52:$I122,7,FALSE),"si")="sì"),OR(IFERROR(VLOOKUP($Z31,'3.6'!$B52:$I122,6,FALSE),"si")="si",IFERROR(VLOOKUP($Z31,'3.6'!$B52:$I122,7,FALSE),"si")="sì")),1,0))</f>
        <v>1</v>
      </c>
      <c r="AC31" s="962"/>
      <c r="AD31" s="934">
        <f t="array" ref="AD31">IF(AC31="si",IF(VLOOKUP(INDEX(B$1:INDEX(B:B,ROW()),MAX(IF(B$1:INDEX(B:B,ROW())&lt;&gt;"",ROW(B$1:INDEX(B:B,ROW()))-ROW(B$1)+1))),'3.7'!$C$24:$F$36,3,FALSE)="si",1,0),1)</f>
        <v>1</v>
      </c>
      <c r="AE31" s="934">
        <f t="array" ref="AE31">IF(AC31="si",IF(VLOOKUP(INDEX(B$1:INDEX(B:B,ROW()),MAX(IF(B$1:INDEX(B:B,ROW())&lt;&gt;"",ROW(B$1:INDEX(B:B,ROW()))-ROW(B$1)+1))),'3.7'!$C$24:$F$36,4,FALSE)="si",1,0),1)</f>
        <v>1</v>
      </c>
      <c r="AF31" s="966" t="s">
        <v>420</v>
      </c>
      <c r="AG31" s="967" t="e">
        <f>IF($AF31="",1,IF(VLOOKUP($C31,'3.8'!$B:$F,4,FALSE)="si",1,0))</f>
        <v>#N/A</v>
      </c>
      <c r="AH31" s="968" t="e">
        <f>IF($AF31="",1,IF(VLOOKUP($C31,'3.8'!$B:$F,5,FALSE)="si",1,0))</f>
        <v>#N/A</v>
      </c>
      <c r="AI31" s="919"/>
      <c r="AJ31" s="1131"/>
      <c r="AK31" s="969" t="s">
        <v>420</v>
      </c>
      <c r="AL31" s="970"/>
      <c r="AM31" s="971"/>
      <c r="AN31" s="961"/>
      <c r="AO31" s="970"/>
      <c r="AP31" s="972"/>
      <c r="AQ31" s="925"/>
    </row>
    <row r="32" spans="1:43" s="1335" customFormat="1" ht="26.4" hidden="1" outlineLevel="1" x14ac:dyDescent="0.25">
      <c r="A32" s="905"/>
      <c r="B32" s="906" t="str">
        <f>+'2.2'!C31</f>
        <v/>
      </c>
      <c r="C32" s="986" t="str">
        <f>+'2.2'!D31</f>
        <v>NCH1.1.3</v>
      </c>
      <c r="D32" s="986" t="str">
        <f>+'2.2'!E31</f>
        <v>Chirurgia dell'epilessia (CIMAS)</v>
      </c>
      <c r="E32" s="962" t="str">
        <f>'2.2'!F31</f>
        <v/>
      </c>
      <c r="F32" s="961">
        <f t="shared" si="6"/>
        <v>0</v>
      </c>
      <c r="G32" s="961">
        <f>IF('3.9'!$C$25="si",3,IF('3.9'!$D$25="si",2,IF('3.9'!$E$25="si",1,0)))</f>
        <v>0</v>
      </c>
      <c r="H32" s="961">
        <f>IF('3.9'!$C$26="si",3,IF('3.9'!$D$26="si",2,IF('3.9'!$E$26="si",1,0)))</f>
        <v>0</v>
      </c>
      <c r="I32" s="962" t="str">
        <f>+'2.2'!G31</f>
        <v/>
      </c>
      <c r="J32" s="962">
        <f>+'2.2'!H31</f>
        <v>0</v>
      </c>
      <c r="K32" s="963">
        <f>IF(VLOOKUP($C32,intern2!$A$165:$BI$316,61,FALSE)="OK",1,0)</f>
        <v>1</v>
      </c>
      <c r="L32" s="963">
        <f>IF(VLOOKUP($C32,intern2!$A$326:$BI$477,61,FALSE)="OK",1,0)</f>
        <v>1</v>
      </c>
      <c r="M32" s="962">
        <f>IF(INDEX(intern3!$A$7:$BH$160,MATCH($C32,intern3!$A$7:$A$160,0),60)="OK",1,0)</f>
        <v>1</v>
      </c>
      <c r="N32" s="962">
        <f ca="1">IF(VLOOKUP($C32,intern3!$A$169:$BH$320,60,FALSE)="OK",1,0)</f>
        <v>1</v>
      </c>
      <c r="O32" s="962"/>
      <c r="P32" s="962">
        <f>IF($O32=0,1,
IF($O32="SPS",IF((VALUE(LEFT('3.4'!$M$14,1))+VALUE(MID('3.4'!$M$14,3,1)))&gt;0,1,0),
IF($O32=4,IF(VALUE(RIGHT('3.4'!$M$14,1))=1,1,0),IF(VALUE(MID('3.4'!$M$14,3,1))&gt;=$O32,1,0))))</f>
        <v>1</v>
      </c>
      <c r="Q32" s="962">
        <f>IF($O32=0,1,
IF($O32="SPS",IF((VALUE(LEFT('3.4'!$M$15,1))+VALUE(MID('3.4'!$M$15,3,1)))&gt;0,1,0),
IF($O32=4,IF(VALUE(RIGHT('3.4'!$M$15,1))=1,1,0),IF(VALUE(MID('3.4'!$M$15,3,1))&gt;=$O32,1,0))))</f>
        <v>1</v>
      </c>
      <c r="R32" s="962"/>
      <c r="S32" s="964">
        <f>IF($R32="",1,IF('3.5'!$J$12&gt;=$R32,1,0))</f>
        <v>1</v>
      </c>
      <c r="T32" s="962">
        <f>IF($R32="",1,IF('3.5'!$J$13&gt;=$R32,1,0))</f>
        <v>1</v>
      </c>
      <c r="U32" s="962"/>
      <c r="V32" s="962">
        <f t="shared" si="7"/>
        <v>0</v>
      </c>
      <c r="W32" s="962" t="str">
        <f t="shared" si="2"/>
        <v/>
      </c>
      <c r="X32" s="962" t="str">
        <f t="shared" si="3"/>
        <v/>
      </c>
      <c r="Y32" s="962" t="str">
        <f t="shared" si="4"/>
        <v/>
      </c>
      <c r="Z32" s="962" t="str">
        <f t="shared" si="5"/>
        <v/>
      </c>
      <c r="AA32" s="962">
        <f>IF($U32="",1,IF(AND(OR(VLOOKUP($W32,'3.6'!$B52:$I122,4,FALSE)="si",VLOOKUP($W32,'3.6'!$B52:$I122,5,FALSE)="si"),OR(IFERROR(VLOOKUP($X32,'3.6'!$B52:$I122,4,FALSE),"si")="si",IFERROR(VLOOKUP($X32,'3.6'!$B52:$I122,5,FALSE),"si")="si"),OR(IFERROR(VLOOKUP($Y32,'3.6'!$B52:$I122,4,FALSE),"si")="si",IFERROR(VLOOKUP($Y32,'3.6'!$B52:$I122,5,FALSE),"si")="sì"),OR(IFERROR(VLOOKUP($Z32,'3.6'!$B52:$I122,4,FALSE),"si")="si",IFERROR(VLOOKUP($Z32,'3.6'!$B52:$I122,5,FALSE),"si")="sì")),1,0))</f>
        <v>1</v>
      </c>
      <c r="AB32" s="962">
        <f>IF($U32="",1,IF(AND(OR(VLOOKUP($W32,'3.6'!$B52:$I122,6,FALSE)="si",VLOOKUP($W32,'3.6'!$B52:$I122,7,FALSE)="si"),OR(IFERROR(VLOOKUP($X32,'3.6'!$B52:$I122,6,FALSE),"si")="si",IFERROR(VLOOKUP($X32,'3.6'!$B52:$I122,7,FALSE),"si")="si"),OR(IFERROR(VLOOKUP($Y32,'3.6'!$B52:$I122,6,FALSE),"si")="si",IFERROR(VLOOKUP($Y32,'3.6'!$B52:$I122,7,FALSE),"si")="sì"),OR(IFERROR(VLOOKUP($Z32,'3.6'!$B52:$I122,6,FALSE),"si")="si",IFERROR(VLOOKUP($Z32,'3.6'!$B52:$I122,7,FALSE),"si")="sì")),1,0))</f>
        <v>1</v>
      </c>
      <c r="AC32" s="962"/>
      <c r="AD32" s="934">
        <f t="array" ref="AD32">IF(AC32="si",IF(VLOOKUP(INDEX(B$1:INDEX(B:B,ROW()),MAX(IF(B$1:INDEX(B:B,ROW())&lt;&gt;"",ROW(B$1:INDEX(B:B,ROW()))-ROW(B$1)+1))),'3.7'!$C$24:$F$36,3,FALSE)="si",1,0),1)</f>
        <v>1</v>
      </c>
      <c r="AE32" s="934">
        <f t="array" ref="AE32">IF(AC32="si",IF(VLOOKUP(INDEX(B$1:INDEX(B:B,ROW()),MAX(IF(B$1:INDEX(B:B,ROW())&lt;&gt;"",ROW(B$1:INDEX(B:B,ROW()))-ROW(B$1)+1))),'3.7'!$C$24:$F$36,4,FALSE)="si",1,0),1)</f>
        <v>1</v>
      </c>
      <c r="AF32" s="966" t="s">
        <v>420</v>
      </c>
      <c r="AG32" s="967" t="e">
        <f>IF($AF32="",1,IF(VLOOKUP($C32,'3.8'!$B:$F,4,FALSE)="si",1,0))</f>
        <v>#N/A</v>
      </c>
      <c r="AH32" s="968" t="e">
        <f>IF($AF32="",1,IF(VLOOKUP($C32,'3.8'!$B:$F,5,FALSE)="si",1,0))</f>
        <v>#N/A</v>
      </c>
      <c r="AI32" s="919"/>
      <c r="AJ32" s="1131"/>
      <c r="AK32" s="969" t="s">
        <v>420</v>
      </c>
      <c r="AL32" s="970"/>
      <c r="AM32" s="971"/>
      <c r="AN32" s="961"/>
      <c r="AO32" s="970"/>
      <c r="AP32" s="972"/>
      <c r="AQ32" s="925"/>
    </row>
    <row r="33" spans="1:43" s="1335" customFormat="1" ht="15" collapsed="1" x14ac:dyDescent="0.25">
      <c r="A33" s="905"/>
      <c r="B33" s="906" t="str">
        <f>+'2.2'!C32</f>
        <v/>
      </c>
      <c r="C33" s="868" t="str">
        <f>+'2.2'!D32</f>
        <v>NCH2</v>
      </c>
      <c r="D33" s="868" t="str">
        <f>+'2.2'!E32</f>
        <v>Neurochirurgia spinale</v>
      </c>
      <c r="E33" s="926" t="str">
        <f>'2.2'!F32</f>
        <v>BPE/BP</v>
      </c>
      <c r="F33" s="868">
        <f t="shared" si="6"/>
        <v>2</v>
      </c>
      <c r="G33" s="868">
        <f>IF('3.9'!$C$25="si",3,IF('3.9'!$D$25="si",2,IF('3.9'!$E$25="si",1,0)))</f>
        <v>0</v>
      </c>
      <c r="H33" s="868">
        <f>IF('3.9'!$C$26="si",3,IF('3.9'!$D$26="si",2,IF('3.9'!$E$26="si",1,0)))</f>
        <v>0</v>
      </c>
      <c r="I33" s="973" t="str">
        <f>+'2.2'!G32</f>
        <v>(Neurochirurgia)</v>
      </c>
      <c r="J33" s="876">
        <f>+'2.2'!H32</f>
        <v>2</v>
      </c>
      <c r="K33" s="974">
        <f ca="1">IF(VLOOKUP($C33,intern2!$A$165:$BI$316,61,FALSE)="OK",1,0)</f>
        <v>0</v>
      </c>
      <c r="L33" s="974">
        <f ca="1">IF(VLOOKUP($C33,intern2!$A$326:$BI$477,61,FALSE)="OK",1,0)</f>
        <v>0</v>
      </c>
      <c r="M33" s="875">
        <f ca="1">IF(INDEX(intern3!$A$7:$BH$160,MATCH($C33,intern3!$A$7:$A$160,0),60)="OK",1,0)</f>
        <v>0</v>
      </c>
      <c r="N33" s="875">
        <f ca="1">IF(VLOOKUP($C33,intern3!$A$169:$BH$320,60,FALSE)="OK",1,0)</f>
        <v>0</v>
      </c>
      <c r="O33" s="876">
        <f>+'2.2'!I32</f>
        <v>0</v>
      </c>
      <c r="P33" s="875">
        <f>IF($O33=0,1,
IF($O33="SPS",IF((VALUE(LEFT('3.4'!$M$14,1))+VALUE(MID('3.4'!$M$14,3,1)))&gt;0,1,0),
IF($O33=4,IF(VALUE(RIGHT('3.4'!$M$14,1))=1,1,0),IF(VALUE(MID('3.4'!$M$14,3,1))&gt;=$O33,1,0))))</f>
        <v>1</v>
      </c>
      <c r="Q33" s="875">
        <f>IF($O33=0,1,
IF($O33="SPS",IF((VALUE(LEFT('3.4'!$M$15,1))+VALUE(MID('3.4'!$M$15,3,1)))&gt;0,1,0),
IF($O33=4,IF(VALUE(RIGHT('3.4'!$M$15,1))=1,1,0),IF(VALUE(MID('3.4'!$M$15,3,1))&gt;=$O33,1,0))))</f>
        <v>1</v>
      </c>
      <c r="R33" s="975">
        <f>+'2.2'!J32</f>
        <v>1</v>
      </c>
      <c r="S33" s="933">
        <f>IF($R33="",1,IF('3.5'!$J$12&gt;=$R33,1,0))</f>
        <v>0</v>
      </c>
      <c r="T33" s="933">
        <f>IF($R33="",1,IF('3.5'!$J$13&gt;=$R33,1,0))</f>
        <v>0</v>
      </c>
      <c r="U33" s="932" t="str">
        <f>+'2.2'!L32</f>
        <v>BEW8</v>
      </c>
      <c r="V33" s="976">
        <f t="shared" si="7"/>
        <v>1</v>
      </c>
      <c r="W33" s="976" t="str">
        <f t="shared" si="2"/>
        <v>BEW8</v>
      </c>
      <c r="X33" s="976" t="str">
        <f t="shared" si="3"/>
        <v/>
      </c>
      <c r="Y33" s="976" t="str">
        <f t="shared" si="4"/>
        <v/>
      </c>
      <c r="Z33" s="976" t="str">
        <f t="shared" si="5"/>
        <v/>
      </c>
      <c r="AA33" s="976">
        <f>IF($U33="",1,IF(AND(OR(VLOOKUP($W33,'3.6'!$B52:$I122,4,FALSE)="si",VLOOKUP($W33,'3.6'!$B52:$I122,5,FALSE)="si"),OR(IFERROR(VLOOKUP($X33,'3.6'!$B52:$I122,4,FALSE),"si")="si",IFERROR(VLOOKUP($X33,'3.6'!$B52:$I122,5,FALSE),"si")="si"),OR(IFERROR(VLOOKUP($Y33,'3.6'!$B52:$I122,4,FALSE),"si")="si",IFERROR(VLOOKUP($Y33,'3.6'!$B52:$I122,5,FALSE),"si")="sì"),OR(IFERROR(VLOOKUP($Z33,'3.6'!$B52:$I122,4,FALSE),"si")="si",IFERROR(VLOOKUP($Z33,'3.6'!$B52:$I122,5,FALSE),"si")="sì")),1,0))</f>
        <v>0</v>
      </c>
      <c r="AB33" s="976">
        <f>IF($U33="",1,IF(AND(OR(VLOOKUP($W33,'3.6'!$B52:$I122,6,FALSE)="si",VLOOKUP($W33,'3.6'!$B52:$I122,7,FALSE)="si"),OR(IFERROR(VLOOKUP($X33,'3.6'!$B52:$I122,6,FALSE),"si")="si",IFERROR(VLOOKUP($X33,'3.6'!$B52:$I122,7,FALSE),"si")="si"),OR(IFERROR(VLOOKUP($Y33,'3.6'!$B52:$I122,6,FALSE),"si")="si",IFERROR(VLOOKUP($Y33,'3.6'!$B52:$I122,7,FALSE),"si")="sì"),OR(IFERROR(VLOOKUP($Z33,'3.6'!$B52:$I122,6,FALSE),"si")="si",IFERROR(VLOOKUP($Z33,'3.6'!$B52:$I122,7,FALSE),"si")="sì")),1,0))</f>
        <v>0</v>
      </c>
      <c r="AC33" s="535" t="str">
        <f>+'2.2'!M32</f>
        <v/>
      </c>
      <c r="AD33" s="934">
        <f t="array" ref="AD33">IF(AC33="si",IF(VLOOKUP(INDEX(B$1:INDEX(B:B,ROW()),MAX(IF(B$1:INDEX(B:B,ROW())&lt;&gt;"",ROW(B$1:INDEX(B:B,ROW()))-ROW(B$1)+1))),'3.7'!$C$24:$F$36,3,FALSE)="si",1,0),1)</f>
        <v>1</v>
      </c>
      <c r="AE33" s="934">
        <f t="array" ref="AE33">IF(AC33="si",IF(VLOOKUP(INDEX(B$1:INDEX(B:B,ROW()),MAX(IF(B$1:INDEX(B:B,ROW())&lt;&gt;"",ROW(B$1:INDEX(B:B,ROW()))-ROW(B$1)+1))),'3.7'!$C$24:$F$36,4,FALSE)="si",1,0),1)</f>
        <v>1</v>
      </c>
      <c r="AF33" s="935" t="str">
        <f>+'2.2'!O32</f>
        <v/>
      </c>
      <c r="AG33" s="936">
        <f>IF($AF33="",1,IF(VLOOKUP($C33,'3.8'!$B:$F,4,FALSE)="si",1,0))</f>
        <v>1</v>
      </c>
      <c r="AH33" s="937">
        <f>IF($AF33="",1,IF(VLOOKUP($C33,'3.8'!$B:$F,5,FALSE)="si",1,0))</f>
        <v>1</v>
      </c>
      <c r="AI33" s="919"/>
      <c r="AJ33" s="695"/>
      <c r="AK33" s="987"/>
      <c r="AL33" s="988" t="str">
        <f>+'2.2'!N32</f>
        <v/>
      </c>
      <c r="AM33" s="939" t="str">
        <f>IF(ISBLANK(intern1!P26),"",intern1!P26)</f>
        <v/>
      </c>
      <c r="AN33" s="884">
        <f>IF(AM33="",1,0)</f>
        <v>1</v>
      </c>
      <c r="AO33" s="877" t="str">
        <f>'2.2'!K32</f>
        <v/>
      </c>
      <c r="AP33" s="885">
        <f>IF(AO33="",1,0)</f>
        <v>1</v>
      </c>
      <c r="AQ33" s="925"/>
    </row>
    <row r="34" spans="1:43" s="1335" customFormat="1" ht="26.4" hidden="1" outlineLevel="1" x14ac:dyDescent="0.25">
      <c r="A34" s="905"/>
      <c r="B34" s="906" t="str">
        <f>+'2.2'!C33</f>
        <v/>
      </c>
      <c r="C34" s="986" t="str">
        <f>+'2.2'!D33</f>
        <v>NCH2.1</v>
      </c>
      <c r="D34" s="986" t="str">
        <f>+'2.2'!E33</f>
        <v>Tumore intramidollare primario e secondario (CIMAS)</v>
      </c>
      <c r="E34" s="962" t="str">
        <f>'2.2'!F33</f>
        <v/>
      </c>
      <c r="F34" s="961">
        <f t="shared" si="6"/>
        <v>0</v>
      </c>
      <c r="G34" s="961">
        <f>IF('3.9'!$C$25="si",3,IF('3.9'!$D$25="si",2,IF('3.9'!$E$25="si",1,0)))</f>
        <v>0</v>
      </c>
      <c r="H34" s="961">
        <f>IF('3.9'!$C$26="si",3,IF('3.9'!$D$26="si",2,IF('3.9'!$E$26="si",1,0)))</f>
        <v>0</v>
      </c>
      <c r="I34" s="962" t="str">
        <f>+'2.2'!G33</f>
        <v/>
      </c>
      <c r="J34" s="962">
        <f>+'2.2'!H33</f>
        <v>0</v>
      </c>
      <c r="K34" s="963">
        <f>IF(VLOOKUP($C34,intern2!$A$165:$BI$316,61,FALSE)="OK",1,0)</f>
        <v>1</v>
      </c>
      <c r="L34" s="963">
        <f>IF(VLOOKUP($C34,intern2!$A$326:$BI$477,61,FALSE)="OK",1,0)</f>
        <v>1</v>
      </c>
      <c r="M34" s="962">
        <f>IF(INDEX(intern3!$A$7:$BH$160,MATCH($C34,intern3!$A$7:$A$160,0),60)="OK",1,0)</f>
        <v>1</v>
      </c>
      <c r="N34" s="962">
        <f ca="1">IF(VLOOKUP($C34,intern3!$A$169:$BH$320,60,FALSE)="OK",1,0)</f>
        <v>1</v>
      </c>
      <c r="O34" s="962"/>
      <c r="P34" s="962">
        <f>IF($O34=0,1,
IF($O34="SPS",IF((VALUE(LEFT('3.4'!$M$14,1))+VALUE(MID('3.4'!$M$14,3,1)))&gt;0,1,0),
IF($O34=4,IF(VALUE(RIGHT('3.4'!$M$14,1))=1,1,0),IF(VALUE(MID('3.4'!$M$14,3,1))&gt;=$O34,1,0))))</f>
        <v>1</v>
      </c>
      <c r="Q34" s="962">
        <f>IF($O34=0,1,
IF($O34="SPS",IF((VALUE(LEFT('3.4'!$M$15,1))+VALUE(MID('3.4'!$M$15,3,1)))&gt;0,1,0),
IF($O34=4,IF(VALUE(RIGHT('3.4'!$M$15,1))=1,1,0),IF(VALUE(MID('3.4'!$M$15,3,1))&gt;=$O34,1,0))))</f>
        <v>1</v>
      </c>
      <c r="R34" s="962"/>
      <c r="S34" s="964">
        <f>IF($R34="",1,IF('3.5'!$J$12&gt;=$R34,1,0))</f>
        <v>1</v>
      </c>
      <c r="T34" s="965">
        <f>IF($R34="",1,IF('3.5'!$J$13&gt;=$R34,1,0))</f>
        <v>1</v>
      </c>
      <c r="U34" s="962"/>
      <c r="V34" s="962">
        <f t="shared" si="7"/>
        <v>0</v>
      </c>
      <c r="W34" s="962" t="str">
        <f t="shared" si="2"/>
        <v/>
      </c>
      <c r="X34" s="962" t="str">
        <f t="shared" si="3"/>
        <v/>
      </c>
      <c r="Y34" s="962" t="str">
        <f t="shared" si="4"/>
        <v/>
      </c>
      <c r="Z34" s="962" t="str">
        <f t="shared" si="5"/>
        <v/>
      </c>
      <c r="AA34" s="962">
        <f>IF($U34="",1,IF(AND(OR(VLOOKUP($W34,'3.6'!$B52:$I122,4,FALSE)="si",VLOOKUP($W34,'3.6'!$B52:$I122,5,FALSE)="si"),OR(IFERROR(VLOOKUP($X34,'3.6'!$B52:$I122,4,FALSE),"si")="si",IFERROR(VLOOKUP($X34,'3.6'!$B52:$I122,5,FALSE),"si")="si"),OR(IFERROR(VLOOKUP($Y34,'3.6'!$B52:$I122,4,FALSE),"si")="si",IFERROR(VLOOKUP($Y34,'3.6'!$B52:$I122,5,FALSE),"si")="sì"),OR(IFERROR(VLOOKUP($Z34,'3.6'!$B52:$I122,4,FALSE),"si")="si",IFERROR(VLOOKUP($Z34,'3.6'!$B52:$I122,5,FALSE),"si")="sì")),1,0))</f>
        <v>1</v>
      </c>
      <c r="AB34" s="962">
        <f>IF($U34="",1,IF(AND(OR(VLOOKUP($W34,'3.6'!$B52:$I122,6,FALSE)="si",VLOOKUP($W34,'3.6'!$B52:$I122,7,FALSE)="si"),OR(IFERROR(VLOOKUP($X34,'3.6'!$B52:$I122,6,FALSE),"si")="si",IFERROR(VLOOKUP($X34,'3.6'!$B52:$I122,7,FALSE),"si")="si"),OR(IFERROR(VLOOKUP($Y34,'3.6'!$B52:$I122,6,FALSE),"si")="si",IFERROR(VLOOKUP($Y34,'3.6'!$B52:$I122,7,FALSE),"si")="sì"),OR(IFERROR(VLOOKUP($Z34,'3.6'!$B52:$I122,6,FALSE),"si")="si",IFERROR(VLOOKUP($Z34,'3.6'!$B52:$I122,7,FALSE),"si")="sì")),1,0))</f>
        <v>1</v>
      </c>
      <c r="AC34" s="962"/>
      <c r="AD34" s="934">
        <f t="array" ref="AD34">IF(AC34="si",IF(VLOOKUP(INDEX(B$1:INDEX(B:B,ROW()),MAX(IF(B$1:INDEX(B:B,ROW())&lt;&gt;"",ROW(B$1:INDEX(B:B,ROW()))-ROW(B$1)+1))),'3.7'!$C$24:$F$36,3,FALSE)="si",1,0),1)</f>
        <v>1</v>
      </c>
      <c r="AE34" s="934">
        <f t="array" ref="AE34">IF(AC34="si",IF(VLOOKUP(INDEX(B$1:INDEX(B:B,ROW()),MAX(IF(B$1:INDEX(B:B,ROW())&lt;&gt;"",ROW(B$1:INDEX(B:B,ROW()))-ROW(B$1)+1))),'3.7'!$C$24:$F$36,4,FALSE)="si",1,0),1)</f>
        <v>1</v>
      </c>
      <c r="AF34" s="966" t="s">
        <v>420</v>
      </c>
      <c r="AG34" s="967" t="e">
        <f>IF($AF34="",1,IF(VLOOKUP($C34,'3.8'!$B:$F,4,FALSE)="si",1,0))</f>
        <v>#N/A</v>
      </c>
      <c r="AH34" s="968" t="e">
        <f>IF($AF34="",1,IF(VLOOKUP($C34,'3.8'!$B:$F,5,FALSE)="si",1,0))</f>
        <v>#N/A</v>
      </c>
      <c r="AI34" s="919"/>
      <c r="AJ34" s="1131"/>
      <c r="AK34" s="969" t="s">
        <v>420</v>
      </c>
      <c r="AL34" s="970"/>
      <c r="AM34" s="971"/>
      <c r="AN34" s="961"/>
      <c r="AO34" s="970"/>
      <c r="AP34" s="972"/>
      <c r="AQ34" s="925"/>
    </row>
    <row r="35" spans="1:43" s="1335" customFormat="1" ht="27" collapsed="1" thickBot="1" x14ac:dyDescent="0.3">
      <c r="A35" s="905"/>
      <c r="B35" s="945" t="str">
        <f>+'2.2'!C34</f>
        <v/>
      </c>
      <c r="C35" s="946" t="str">
        <f>+'2.2'!D34</f>
        <v>NCH3</v>
      </c>
      <c r="D35" s="946" t="str">
        <f>+'2.2'!E34</f>
        <v>Neurochirurgia periferica</v>
      </c>
      <c r="E35" s="946" t="str">
        <f>'2.2'!F34</f>
        <v>BPE/BP</v>
      </c>
      <c r="F35" s="946">
        <f t="shared" si="6"/>
        <v>2</v>
      </c>
      <c r="G35" s="946">
        <f>IF('3.9'!$C$25="si",3,IF('3.9'!$D$25="si",2,IF('3.9'!$E$25="si",1,0)))</f>
        <v>0</v>
      </c>
      <c r="H35" s="946">
        <f>IF('3.9'!$C$26="si",3,IF('3.9'!$D$26="si",2,IF('3.9'!$E$26="si",1,0)))</f>
        <v>0</v>
      </c>
      <c r="I35" s="948" t="str">
        <f>+'2.2'!G34</f>
        <v>(Neurochirurgia)</v>
      </c>
      <c r="J35" s="949">
        <f>+'2.2'!H34</f>
        <v>2</v>
      </c>
      <c r="K35" s="977">
        <f ca="1">IF(VLOOKUP($C35,intern2!$A$165:$BI$316,61,FALSE)="OK",1,0)</f>
        <v>0</v>
      </c>
      <c r="L35" s="977">
        <f ca="1">IF(VLOOKUP($C35,intern2!$A$326:$BI$477,61,FALSE)="OK",1,0)</f>
        <v>0</v>
      </c>
      <c r="M35" s="950">
        <f ca="1">IF(INDEX(intern3!$A$7:$BH$160,MATCH($C35,intern3!$A$7:$A$160,0),60)="OK",1,0)</f>
        <v>0</v>
      </c>
      <c r="N35" s="950">
        <f ca="1">IF(VLOOKUP($C35,intern3!$A$169:$BH$320,60,FALSE)="OK",1,0)</f>
        <v>0</v>
      </c>
      <c r="O35" s="949">
        <f>+'2.2'!I34</f>
        <v>0</v>
      </c>
      <c r="P35" s="950">
        <f>IF($O35=0,1,
IF($O35="SPS",IF((VALUE(LEFT('3.4'!$M$14,1))+VALUE(MID('3.4'!$M$14,3,1)))&gt;0,1,0),
IF($O35=4,IF(VALUE(RIGHT('3.4'!$M$14,1))=1,1,0),IF(VALUE(MID('3.4'!$M$14,3,1))&gt;=$O35,1,0))))</f>
        <v>1</v>
      </c>
      <c r="Q35" s="950">
        <f>IF($O35=0,1,
IF($O35="SPS",IF((VALUE(LEFT('3.4'!$M$15,1))+VALUE(MID('3.4'!$M$15,3,1)))&gt;0,1,0),
IF($O35=4,IF(VALUE(RIGHT('3.4'!$M$15,1))=1,1,0),IF(VALUE(MID('3.4'!$M$15,3,1))&gt;=$O35,1,0))))</f>
        <v>1</v>
      </c>
      <c r="R35" s="951">
        <f>+'2.2'!J34</f>
        <v>1</v>
      </c>
      <c r="S35" s="952">
        <f>IF($R35="",1,IF('3.5'!$J$12&gt;=$R35,1,0))</f>
        <v>0</v>
      </c>
      <c r="T35" s="952">
        <f>IF($R35="",1,IF('3.5'!$J$13&gt;=$R35,1,0))</f>
        <v>0</v>
      </c>
      <c r="U35" s="952" t="str">
        <f>+'2.2'!L34</f>
        <v/>
      </c>
      <c r="V35" s="953">
        <f t="shared" si="7"/>
        <v>0</v>
      </c>
      <c r="W35" s="953" t="str">
        <f t="shared" si="2"/>
        <v/>
      </c>
      <c r="X35" s="953" t="str">
        <f t="shared" si="3"/>
        <v/>
      </c>
      <c r="Y35" s="953" t="str">
        <f t="shared" si="4"/>
        <v/>
      </c>
      <c r="Z35" s="953" t="str">
        <f t="shared" si="5"/>
        <v/>
      </c>
      <c r="AA35" s="953">
        <f>IF($U35="",1,IF(AND(OR(VLOOKUP($W35,'3.6'!$B52:$I122,4,FALSE)="si",VLOOKUP($W35,'3.6'!$B52:$I122,5,FALSE)="si"),OR(IFERROR(VLOOKUP($X35,'3.6'!$B52:$I122,4,FALSE),"si")="si",IFERROR(VLOOKUP($X35,'3.6'!$B52:$I122,5,FALSE),"si")="si"),OR(IFERROR(VLOOKUP($Y35,'3.6'!$B52:$I122,4,FALSE),"si")="si",IFERROR(VLOOKUP($Y35,'3.6'!$B52:$I122,5,FALSE),"si")="sì"),OR(IFERROR(VLOOKUP($Z35,'3.6'!$B52:$I122,4,FALSE),"si")="si",IFERROR(VLOOKUP($Z35,'3.6'!$B52:$I122,5,FALSE),"si")="sì")),1,0))</f>
        <v>1</v>
      </c>
      <c r="AB35" s="953">
        <f>IF($U35="",1,IF(AND(OR(VLOOKUP($W35,'3.6'!$B52:$I122,6,FALSE)="si",VLOOKUP($W35,'3.6'!$B52:$I122,7,FALSE)="si"),OR(IFERROR(VLOOKUP($X35,'3.6'!$B52:$I122,6,FALSE),"si")="si",IFERROR(VLOOKUP($X35,'3.6'!$B52:$I122,7,FALSE),"si")="si"),OR(IFERROR(VLOOKUP($Y35,'3.6'!$B52:$I122,6,FALSE),"si")="si",IFERROR(VLOOKUP($Y35,'3.6'!$B52:$I122,7,FALSE),"si")="sì"),OR(IFERROR(VLOOKUP($Z35,'3.6'!$B52:$I122,6,FALSE),"si")="si",IFERROR(VLOOKUP($Z35,'3.6'!$B52:$I122,7,FALSE),"si")="sì")),1,0))</f>
        <v>1</v>
      </c>
      <c r="AC35" s="949" t="str">
        <f>+'2.2'!M34</f>
        <v/>
      </c>
      <c r="AD35" s="953">
        <f t="array" ref="AD35">IF(AC35="si",IF(VLOOKUP(INDEX(B$1:INDEX(B:B,ROW()),MAX(IF(B$1:INDEX(B:B,ROW())&lt;&gt;"",ROW(B$1:INDEX(B:B,ROW()))-ROW(B$1)+1))),'3.7'!$C$24:$F$36,3,FALSE)="si",1,0),1)</f>
        <v>1</v>
      </c>
      <c r="AE35" s="953">
        <f t="array" ref="AE35">IF(AC35="si",IF(VLOOKUP(INDEX(B$1:INDEX(B:B,ROW()),MAX(IF(B$1:INDEX(B:B,ROW())&lt;&gt;"",ROW(B$1:INDEX(B:B,ROW()))-ROW(B$1)+1))),'3.7'!$C$24:$F$36,4,FALSE)="si",1,0),1)</f>
        <v>1</v>
      </c>
      <c r="AF35" s="954" t="str">
        <f>+'2.2'!O34</f>
        <v/>
      </c>
      <c r="AG35" s="1393">
        <f>IF($AF35="",1,IF(VLOOKUP($C35,'3.8'!$B:$F,4,FALSE)="si",1,0))</f>
        <v>1</v>
      </c>
      <c r="AH35" s="1394">
        <f>IF($AF35="",1,IF(VLOOKUP($C35,'3.8'!$B:$F,5,FALSE)="si",1,0))</f>
        <v>1</v>
      </c>
      <c r="AI35" s="919"/>
      <c r="AJ35" s="699"/>
      <c r="AK35" s="955"/>
      <c r="AL35" s="956" t="str">
        <f>+'2.2'!N34</f>
        <v/>
      </c>
      <c r="AM35" s="957" t="str">
        <f>IF(ISBLANK(intern1!P28),"",intern1!P28)</f>
        <v/>
      </c>
      <c r="AN35" s="958">
        <f>IF(AM35="",1,0)</f>
        <v>1</v>
      </c>
      <c r="AO35" s="954" t="str">
        <f>'2.2'!K34</f>
        <v>BEW1 o BEW2 o BEW3</v>
      </c>
      <c r="AP35" s="959">
        <f>IF(AO35="",1,IF(OR(AJ112="si",AJ113="si",AJ114="si"),1,0))</f>
        <v>0</v>
      </c>
      <c r="AQ35" s="925"/>
    </row>
    <row r="36" spans="1:43" s="1335" customFormat="1" ht="15" x14ac:dyDescent="0.25">
      <c r="A36" s="905"/>
      <c r="B36" s="906" t="str">
        <f>+'2.2'!C35</f>
        <v>Neurologia</v>
      </c>
      <c r="C36" s="907" t="str">
        <f>+'2.2'!D35</f>
        <v>NEU1</v>
      </c>
      <c r="D36" s="907" t="str">
        <f>+'2.2'!E35</f>
        <v>Neurologia</v>
      </c>
      <c r="E36" s="907" t="str">
        <f>'2.2'!F35</f>
        <v>BP</v>
      </c>
      <c r="F36" s="907">
        <f t="shared" si="6"/>
        <v>3</v>
      </c>
      <c r="G36" s="907">
        <f>IF('3.9'!$C$25="si",3,IF('3.9'!$D$25="si",2,IF('3.9'!$E$25="si",1,0)))</f>
        <v>0</v>
      </c>
      <c r="H36" s="907">
        <f>IF('3.9'!$C$26="si",3,IF('3.9'!$D$26="si",2,IF('3.9'!$E$26="si",1,0)))</f>
        <v>0</v>
      </c>
      <c r="I36" s="909" t="str">
        <f>+'2.2'!G35</f>
        <v>(Neurologia)</v>
      </c>
      <c r="J36" s="910">
        <f>+'2.2'!H35</f>
        <v>2</v>
      </c>
      <c r="K36" s="1035">
        <f ca="1">IF(VLOOKUP($C36,intern2!$A$165:$BI$316,61,FALSE)="OK",1,0)</f>
        <v>0</v>
      </c>
      <c r="L36" s="1035">
        <f ca="1">IF(VLOOKUP($C36,intern2!$A$326:$BI$477,61,FALSE)="OK",1,0)</f>
        <v>0</v>
      </c>
      <c r="M36" s="911">
        <f ca="1">IF(INDEX(intern3!$A$7:$BH$160,MATCH($C36,intern3!$A$7:$A$160,0),60)="OK",1,0)</f>
        <v>0</v>
      </c>
      <c r="N36" s="911">
        <f ca="1">IF(VLOOKUP($C36,intern3!$A$169:$BH$320,60,FALSE)="OK",1,0)</f>
        <v>0</v>
      </c>
      <c r="O36" s="910">
        <f>+'2.2'!I35</f>
        <v>2</v>
      </c>
      <c r="P36" s="911">
        <f>IF($O36=0,1,
IF($O36="SPS",IF((VALUE(LEFT('3.4'!$M$14,1))+VALUE(MID('3.4'!$M$14,3,1)))&gt;0,1,0),
IF($O36=4,IF(VALUE(RIGHT('3.4'!$M$14,1))=1,1,0),IF(VALUE(MID('3.4'!$M$14,3,1))&gt;=$O36,1,0))))</f>
        <v>0</v>
      </c>
      <c r="Q36" s="911">
        <f>IF($O36=0,1,
IF($O36="SPS",IF((VALUE(LEFT('3.4'!$M$15,1))+VALUE(MID('3.4'!$M$15,3,1)))&gt;0,1,0),
IF($O36=4,IF(VALUE(RIGHT('3.4'!$M$15,1))=1,1,0),IF(VALUE(MID('3.4'!$M$15,3,1))&gt;=$O36,1,0))))</f>
        <v>0</v>
      </c>
      <c r="R36" s="912">
        <f>+'2.2'!J35</f>
        <v>0</v>
      </c>
      <c r="S36" s="913">
        <f>IF($R36="",1,IF('3.5'!$J$12&gt;=$R36,1,0))</f>
        <v>1</v>
      </c>
      <c r="T36" s="913">
        <f>IF($R36="",1,IF('3.5'!$J$13&gt;=$R36,1,0))</f>
        <v>1</v>
      </c>
      <c r="U36" s="913" t="str">
        <f>+'2.2'!L35</f>
        <v/>
      </c>
      <c r="V36" s="915">
        <f t="shared" si="7"/>
        <v>0</v>
      </c>
      <c r="W36" s="915" t="str">
        <f t="shared" si="2"/>
        <v/>
      </c>
      <c r="X36" s="915" t="str">
        <f t="shared" si="3"/>
        <v/>
      </c>
      <c r="Y36" s="915" t="str">
        <f t="shared" si="4"/>
        <v/>
      </c>
      <c r="Z36" s="915" t="str">
        <f t="shared" si="5"/>
        <v/>
      </c>
      <c r="AA36" s="915">
        <f>IF($U36="",1,IF(AND(OR(VLOOKUP($W36,'3.6'!$B52:$I122,4,FALSE)="si",VLOOKUP($W36,'3.6'!$B52:$I122,5,FALSE)="si"),OR(IFERROR(VLOOKUP($X36,'3.6'!$B52:$I122,4,FALSE),"si")="si",IFERROR(VLOOKUP($X36,'3.6'!$B52:$I122,5,FALSE),"si")="si"),OR(IFERROR(VLOOKUP($Y36,'3.6'!$B52:$I122,4,FALSE),"si")="si",IFERROR(VLOOKUP($Y36,'3.6'!$B52:$I122,5,FALSE),"si")="sì"),OR(IFERROR(VLOOKUP($Z36,'3.6'!$B52:$I122,4,FALSE),"si")="si",IFERROR(VLOOKUP($Z36,'3.6'!$B52:$I122,5,FALSE),"si")="sì")),1,0))</f>
        <v>1</v>
      </c>
      <c r="AB36" s="915">
        <f>IF($U36="",1,IF(AND(OR(VLOOKUP($W36,'3.6'!$B52:$I122,6,FALSE)="si",VLOOKUP($W36,'3.6'!$B52:$I122,7,FALSE)="si"),OR(IFERROR(VLOOKUP($X36,'3.6'!$B52:$I122,6,FALSE),"si")="si",IFERROR(VLOOKUP($X36,'3.6'!$B52:$I122,7,FALSE),"si")="si"),OR(IFERROR(VLOOKUP($Y36,'3.6'!$B52:$I122,6,FALSE),"si")="si",IFERROR(VLOOKUP($Y36,'3.6'!$B52:$I122,7,FALSE),"si")="sì"),OR(IFERROR(VLOOKUP($Z36,'3.6'!$B52:$I122,6,FALSE),"si")="si",IFERROR(VLOOKUP($Z36,'3.6'!$B52:$I122,7,FALSE),"si")="sì")),1,0))</f>
        <v>1</v>
      </c>
      <c r="AC36" s="910" t="str">
        <f>+'2.2'!M35</f>
        <v/>
      </c>
      <c r="AD36" s="915">
        <f t="array" ref="AD36">IF(AC36="si",IF(VLOOKUP(INDEX(B$1:INDEX(B:B,ROW()),MAX(IF(B$1:INDEX(B:B,ROW())&lt;&gt;"",ROW(B$1:INDEX(B:B,ROW()))-ROW(B$1)+1))),'3.7'!$C$24:$F$36,3,FALSE)="si",1,0),1)</f>
        <v>1</v>
      </c>
      <c r="AE36" s="915">
        <f t="array" ref="AE36">IF(AC36="si",IF(VLOOKUP(INDEX(B$1:INDEX(B:B,ROW()),MAX(IF(B$1:INDEX(B:B,ROW())&lt;&gt;"",ROW(B$1:INDEX(B:B,ROW()))-ROW(B$1)+1))),'3.7'!$C$24:$F$36,4,FALSE)="si",1,0),1)</f>
        <v>1</v>
      </c>
      <c r="AF36" s="916" t="str">
        <f>+'2.2'!O35</f>
        <v/>
      </c>
      <c r="AG36" s="1021">
        <f>IF($AF36="",1,IF(VLOOKUP($C36,'3.8'!$B:$F,4,FALSE)="si",1,0))</f>
        <v>1</v>
      </c>
      <c r="AH36" s="1022">
        <f>IF($AF36="",1,IF(VLOOKUP($C36,'3.8'!$B:$F,5,FALSE)="si",1,0))</f>
        <v>1</v>
      </c>
      <c r="AI36" s="919"/>
      <c r="AJ36" s="697"/>
      <c r="AK36" s="920"/>
      <c r="AL36" s="921" t="str">
        <f>+'2.2'!N35</f>
        <v/>
      </c>
      <c r="AM36" s="922" t="str">
        <f>IF(ISBLANK(intern1!P29),"",intern1!P29)</f>
        <v/>
      </c>
      <c r="AN36" s="923">
        <f>IF(AM36="",1,0)</f>
        <v>1</v>
      </c>
      <c r="AO36" s="916" t="str">
        <f>'2.2'!K35</f>
        <v/>
      </c>
      <c r="AP36" s="924">
        <f>IF(AO36="",1,0)</f>
        <v>1</v>
      </c>
      <c r="AQ36" s="925"/>
    </row>
    <row r="37" spans="1:43" s="1335" customFormat="1" ht="52.8" x14ac:dyDescent="0.25">
      <c r="A37" s="905"/>
      <c r="B37" s="906" t="str">
        <f>+'2.2'!C36</f>
        <v/>
      </c>
      <c r="C37" s="926" t="str">
        <f>+'2.2'!D36</f>
        <v>NEU2</v>
      </c>
      <c r="D37" s="926" t="str">
        <f>+'2.2'!E36</f>
        <v>Tumore maligno secondario del sistema nervoso</v>
      </c>
      <c r="E37" s="926" t="str">
        <f>'2.2'!F36</f>
        <v>BP</v>
      </c>
      <c r="F37" s="926">
        <f t="shared" si="6"/>
        <v>3</v>
      </c>
      <c r="G37" s="926">
        <f>IF('3.9'!$C$25="si",3,IF('3.9'!$D$25="si",2,IF('3.9'!$E$25="si",1,0)))</f>
        <v>0</v>
      </c>
      <c r="H37" s="926">
        <f>IF('3.9'!$C$26="si",3,IF('3.9'!$D$26="si",2,IF('3.9'!$E$26="si",1,0)))</f>
        <v>0</v>
      </c>
      <c r="I37" s="928" t="str">
        <f>+'2.2'!G36</f>
        <v>Medicina interna generale
Neurologia
Oncologia medica
Radio-oncologia / radioterapia</v>
      </c>
      <c r="J37" s="929">
        <f>+'2.2'!H36</f>
        <v>2</v>
      </c>
      <c r="K37" s="1005">
        <f ca="1">IF(VLOOKUP($C37,intern2!$A$165:$BI$316,61,FALSE)="OK",1,0)</f>
        <v>0</v>
      </c>
      <c r="L37" s="1005">
        <f ca="1">IF(VLOOKUP($C37,intern2!$A$326:$BI$477,61,FALSE)="OK",1,0)</f>
        <v>0</v>
      </c>
      <c r="M37" s="930">
        <f ca="1">IF(INDEX(intern3!$A$7:$BH$160,MATCH($C37,intern3!$A$7:$A$160,0),60)="OK",1,0)</f>
        <v>0</v>
      </c>
      <c r="N37" s="930">
        <f ca="1">IF(VLOOKUP($C37,intern3!$A$169:$BH$320,60,FALSE)="OK",1,0)</f>
        <v>0</v>
      </c>
      <c r="O37" s="929">
        <f>+'2.2'!I36</f>
        <v>2</v>
      </c>
      <c r="P37" s="930">
        <f>IF($O37=0,1,
IF($O37="SPS",IF((VALUE(LEFT('3.4'!$M$14,1))+VALUE(MID('3.4'!$M$14,3,1)))&gt;0,1,0),
IF($O37=4,IF(VALUE(RIGHT('3.4'!$M$14,1))=1,1,0),IF(VALUE(MID('3.4'!$M$14,3,1))&gt;=$O37,1,0))))</f>
        <v>0</v>
      </c>
      <c r="Q37" s="930">
        <f>IF($O37=0,1,
IF($O37="SPS",IF((VALUE(LEFT('3.4'!$M$15,1))+VALUE(MID('3.4'!$M$15,3,1)))&gt;0,1,0),
IF($O37=4,IF(VALUE(RIGHT('3.4'!$M$15,1))=1,1,0),IF(VALUE(MID('3.4'!$M$15,3,1))&gt;=$O37,1,0))))</f>
        <v>0</v>
      </c>
      <c r="R37" s="931">
        <f>+'2.2'!J36</f>
        <v>0</v>
      </c>
      <c r="S37" s="932">
        <f>IF($R37="",1,IF('3.5'!$J$12&gt;=$R37,1,0))</f>
        <v>1</v>
      </c>
      <c r="T37" s="932">
        <f>IF($R37="",1,IF('3.5'!$J$13&gt;=$R37,1,0))</f>
        <v>1</v>
      </c>
      <c r="U37" s="933" t="str">
        <f>+'2.2'!L36</f>
        <v/>
      </c>
      <c r="V37" s="934">
        <f t="shared" si="7"/>
        <v>0</v>
      </c>
      <c r="W37" s="934" t="str">
        <f t="shared" si="2"/>
        <v/>
      </c>
      <c r="X37" s="934" t="str">
        <f t="shared" si="3"/>
        <v/>
      </c>
      <c r="Y37" s="934" t="str">
        <f t="shared" si="4"/>
        <v/>
      </c>
      <c r="Z37" s="934" t="str">
        <f t="shared" si="5"/>
        <v/>
      </c>
      <c r="AA37" s="934">
        <f>IF($U37="",1,IF(AND(OR(VLOOKUP($W37,'3.6'!$B52:$I122,4,FALSE)="si",VLOOKUP($W37,'3.6'!$B52:$I122,5,FALSE)="si"),OR(IFERROR(VLOOKUP($X37,'3.6'!$B52:$I122,4,FALSE),"si")="si",IFERROR(VLOOKUP($X37,'3.6'!$B52:$I122,5,FALSE),"si")="si"),OR(IFERROR(VLOOKUP($Y37,'3.6'!$B52:$I122,4,FALSE),"si")="si",IFERROR(VLOOKUP($Y37,'3.6'!$B52:$I122,5,FALSE),"si")="sì"),OR(IFERROR(VLOOKUP($Z37,'3.6'!$B52:$I122,4,FALSE),"si")="si",IFERROR(VLOOKUP($Z37,'3.6'!$B52:$I122,5,FALSE),"si")="sì")),1,0))</f>
        <v>1</v>
      </c>
      <c r="AB37" s="934">
        <f>IF($U37="",1,IF(AND(OR(VLOOKUP($W37,'3.6'!$B52:$I122,6,FALSE)="si",VLOOKUP($W37,'3.6'!$B52:$I122,7,FALSE)="si"),OR(IFERROR(VLOOKUP($X37,'3.6'!$B52:$I122,6,FALSE),"si")="si",IFERROR(VLOOKUP($X37,'3.6'!$B52:$I122,7,FALSE),"si")="si"),OR(IFERROR(VLOOKUP($Y37,'3.6'!$B52:$I122,6,FALSE),"si")="si",IFERROR(VLOOKUP($Y37,'3.6'!$B52:$I122,7,FALSE),"si")="sì"),OR(IFERROR(VLOOKUP($Z37,'3.6'!$B52:$I122,6,FALSE),"si")="si",IFERROR(VLOOKUP($Z37,'3.6'!$B52:$I122,7,FALSE),"si")="sì")),1,0))</f>
        <v>1</v>
      </c>
      <c r="AC37" s="929" t="str">
        <f>+'2.2'!M36</f>
        <v>si</v>
      </c>
      <c r="AD37" s="934">
        <f t="array" ref="AD37">IF(AC37="si",IF(VLOOKUP(INDEX(B$1:INDEX(B:B,ROW()),MAX(IF(B$1:INDEX(B:B,ROW())&lt;&gt;"",ROW(B$1:INDEX(B:B,ROW()))-ROW(B$1)+1))),'3.7'!$C$24:$F$36,3,FALSE)="si",1,0),1)</f>
        <v>0</v>
      </c>
      <c r="AE37" s="934">
        <f t="array" ref="AE37">IF(AC37="si",IF(VLOOKUP(INDEX(B$1:INDEX(B:B,ROW()),MAX(IF(B$1:INDEX(B:B,ROW())&lt;&gt;"",ROW(B$1:INDEX(B:B,ROW()))-ROW(B$1)+1))),'3.7'!$C$24:$F$36,4,FALSE)="si",1,0),1)</f>
        <v>0</v>
      </c>
      <c r="AF37" s="935" t="str">
        <f>+'2.2'!O36</f>
        <v/>
      </c>
      <c r="AG37" s="936">
        <f>IF($AF37="",1,IF(VLOOKUP($C37,'3.8'!$B:$F,4,FALSE)="si",1,0))</f>
        <v>1</v>
      </c>
      <c r="AH37" s="937">
        <f>IF($AF37="",1,IF(VLOOKUP($C37,'3.8'!$B:$F,5,FALSE)="si",1,0))</f>
        <v>1</v>
      </c>
      <c r="AI37" s="919"/>
      <c r="AJ37" s="698"/>
      <c r="AK37" s="943"/>
      <c r="AL37" s="944" t="str">
        <f>+'2.2'!N36</f>
        <v/>
      </c>
      <c r="AM37" s="939" t="str">
        <f>IF(ISBLANK(intern1!P30),"",intern1!P30)</f>
        <v/>
      </c>
      <c r="AN37" s="940">
        <f>IF(AM37="",1,0)</f>
        <v>1</v>
      </c>
      <c r="AO37" s="935" t="str">
        <f>'2.2'!K36</f>
        <v/>
      </c>
      <c r="AP37" s="941">
        <f>IF(AO37="",1,0)</f>
        <v>1</v>
      </c>
      <c r="AQ37" s="925"/>
    </row>
    <row r="38" spans="1:43" s="1335" customFormat="1" ht="26.4" x14ac:dyDescent="0.25">
      <c r="A38" s="905"/>
      <c r="B38" s="906" t="str">
        <f>+'2.2'!C37</f>
        <v/>
      </c>
      <c r="C38" s="926" t="str">
        <f>+'2.2'!D37</f>
        <v>NEU2.1</v>
      </c>
      <c r="D38" s="926" t="str">
        <f>+'2.2'!E37</f>
        <v>Tumore primario del sistema nervoso centrale (senza pazienti palliativi)</v>
      </c>
      <c r="E38" s="544" t="str">
        <f>'2.2'!F37</f>
        <v>BP</v>
      </c>
      <c r="F38" s="926">
        <f t="shared" si="6"/>
        <v>3</v>
      </c>
      <c r="G38" s="926">
        <f>IF('3.9'!$C$25="si",3,IF('3.9'!$D$25="si",2,IF('3.9'!$E$25="si",1,0)))</f>
        <v>0</v>
      </c>
      <c r="H38" s="926">
        <f>IF('3.9'!$C$26="si",3,IF('3.9'!$D$26="si",2,IF('3.9'!$E$26="si",1,0)))</f>
        <v>0</v>
      </c>
      <c r="I38" s="928" t="str">
        <f>+'2.2'!G37</f>
        <v>Neurologia
Neurochirurgia</v>
      </c>
      <c r="J38" s="929">
        <f>+'2.2'!H37</f>
        <v>2</v>
      </c>
      <c r="K38" s="1005">
        <f ca="1">IF(VLOOKUP($C38,intern2!$A$165:$BI$316,61,FALSE)="OK",1,0)</f>
        <v>0</v>
      </c>
      <c r="L38" s="1005">
        <f ca="1">IF(VLOOKUP($C38,intern2!$A$326:$BI$477,61,FALSE)="OK",1,0)</f>
        <v>0</v>
      </c>
      <c r="M38" s="930">
        <f ca="1">IF(INDEX(intern3!$A$7:$BH$160,MATCH($C38,intern3!$A$7:$A$160,0),60)="OK",1,0)</f>
        <v>0</v>
      </c>
      <c r="N38" s="930">
        <f ca="1">IF(VLOOKUP($C38,intern3!$A$169:$BH$320,60,FALSE)="OK",1,0)</f>
        <v>0</v>
      </c>
      <c r="O38" s="929">
        <f>+'2.2'!I37</f>
        <v>2</v>
      </c>
      <c r="P38" s="930">
        <f>IF($O38=0,1,
IF($O38="SPS",IF((VALUE(LEFT('3.4'!$M$14,1))+VALUE(MID('3.4'!$M$14,3,1)))&gt;0,1,0),
IF($O38=4,IF(VALUE(RIGHT('3.4'!$M$14,1))=1,1,0),IF(VALUE(MID('3.4'!$M$14,3,1))&gt;=$O38,1,0))))</f>
        <v>0</v>
      </c>
      <c r="Q38" s="930">
        <f>IF($O38=0,1,
IF($O38="SPS",IF((VALUE(LEFT('3.4'!$M$15,1))+VALUE(MID('3.4'!$M$15,3,1)))&gt;0,1,0),
IF($O38=4,IF(VALUE(RIGHT('3.4'!$M$15,1))=1,1,0),IF(VALUE(MID('3.4'!$M$15,3,1))&gt;=$O38,1,0))))</f>
        <v>0</v>
      </c>
      <c r="R38" s="931">
        <f>+'2.2'!J37</f>
        <v>0</v>
      </c>
      <c r="S38" s="933">
        <f>IF($R38="",1,IF('3.5'!$J$12&gt;=$R38,1,0))</f>
        <v>1</v>
      </c>
      <c r="T38" s="933">
        <f>IF($R38="",1,IF('3.5'!$J$13&gt;=$R38,1,0))</f>
        <v>1</v>
      </c>
      <c r="U38" s="933" t="str">
        <f>+'2.2'!L37</f>
        <v>RAO1</v>
      </c>
      <c r="V38" s="934">
        <f t="shared" si="7"/>
        <v>1</v>
      </c>
      <c r="W38" s="934" t="str">
        <f t="shared" si="2"/>
        <v>RAO1</v>
      </c>
      <c r="X38" s="934" t="str">
        <f t="shared" si="3"/>
        <v/>
      </c>
      <c r="Y38" s="934" t="str">
        <f t="shared" si="4"/>
        <v/>
      </c>
      <c r="Z38" s="934" t="str">
        <f t="shared" si="5"/>
        <v/>
      </c>
      <c r="AA38" s="934">
        <f>IF($U38="",1,IF(AND(OR(VLOOKUP($W38,'3.6'!$B52:$I122,4,FALSE)="si",VLOOKUP($W38,'3.6'!$B52:$I122,5,FALSE)="si"),OR(IFERROR(VLOOKUP($X38,'3.6'!$B52:$I122,4,FALSE),"si")="si",IFERROR(VLOOKUP($X38,'3.6'!$B52:$I122,5,FALSE),"si")="si"),OR(IFERROR(VLOOKUP($Y38,'3.6'!$B52:$I122,4,FALSE),"si")="si",IFERROR(VLOOKUP($Y38,'3.6'!$B52:$I122,5,FALSE),"si")="sì"),OR(IFERROR(VLOOKUP($Z38,'3.6'!$B52:$I122,4,FALSE),"si")="si",IFERROR(VLOOKUP($Z38,'3.6'!$B52:$I122,5,FALSE),"si")="sì")),1,0))</f>
        <v>0</v>
      </c>
      <c r="AB38" s="934">
        <f>IF($U38="",1,IF(AND(OR(VLOOKUP($W38,'3.6'!$B52:$I122,6,FALSE)="si",VLOOKUP($W38,'3.6'!$B52:$I122,7,FALSE)="si"),OR(IFERROR(VLOOKUP($X38,'3.6'!$B52:$I122,6,FALSE),"si")="si",IFERROR(VLOOKUP($X38,'3.6'!$B52:$I122,7,FALSE),"si")="si"),OR(IFERROR(VLOOKUP($Y38,'3.6'!$B52:$I122,6,FALSE),"si")="si",IFERROR(VLOOKUP($Y38,'3.6'!$B52:$I122,7,FALSE),"si")="sì"),OR(IFERROR(VLOOKUP($Z38,'3.6'!$B52:$I122,6,FALSE),"si")="si",IFERROR(VLOOKUP($Z38,'3.6'!$B52:$I122,7,FALSE),"si")="sì")),1,0))</f>
        <v>0</v>
      </c>
      <c r="AC38" s="929" t="str">
        <f>+'2.2'!M37</f>
        <v>si</v>
      </c>
      <c r="AD38" s="934">
        <f t="array" ref="AD38">IF(AC38="si",IF(VLOOKUP(INDEX(B$1:INDEX(B:B,ROW()),MAX(IF(B$1:INDEX(B:B,ROW())&lt;&gt;"",ROW(B$1:INDEX(B:B,ROW()))-ROW(B$1)+1))),'3.7'!$C$24:$F$36,3,FALSE)="si",1,0),1)</f>
        <v>0</v>
      </c>
      <c r="AE38" s="934">
        <f t="array" ref="AE38">IF(AC38="si",IF(VLOOKUP(INDEX(B$1:INDEX(B:B,ROW()),MAX(IF(B$1:INDEX(B:B,ROW())&lt;&gt;"",ROW(B$1:INDEX(B:B,ROW()))-ROW(B$1)+1))),'3.7'!$C$24:$F$36,4,FALSE)="si",1,0),1)</f>
        <v>0</v>
      </c>
      <c r="AF38" s="935" t="str">
        <f>+'2.2'!O37</f>
        <v/>
      </c>
      <c r="AG38" s="936">
        <f>IF($AF38="",1,IF(VLOOKUP($C38,'3.8'!$B:$F,4,FALSE)="si",1,0))</f>
        <v>1</v>
      </c>
      <c r="AH38" s="937">
        <f>IF($AF38="",1,IF(VLOOKUP($C38,'3.8'!$B:$F,5,FALSE)="si",1,0))</f>
        <v>1</v>
      </c>
      <c r="AI38" s="919"/>
      <c r="AJ38" s="698"/>
      <c r="AK38" s="943"/>
      <c r="AL38" s="944" t="str">
        <f>+'2.2'!N37</f>
        <v/>
      </c>
      <c r="AM38" s="939" t="str">
        <f>IF(ISBLANK(intern1!P31),"",intern1!P31)</f>
        <v>NEU2</v>
      </c>
      <c r="AN38" s="940">
        <f>IF(AM38="",1,IF(AJ37="si",1,0))</f>
        <v>0</v>
      </c>
      <c r="AO38" s="935" t="str">
        <f>'2.2'!K37</f>
        <v>NEU1 + NCH1</v>
      </c>
      <c r="AP38" s="959">
        <f>IF(AO38="",1,IF(AND(AJ36="si",AJ27="si"),1,0))</f>
        <v>0</v>
      </c>
      <c r="AQ38" s="925"/>
    </row>
    <row r="39" spans="1:43" s="1335" customFormat="1" ht="52.8" x14ac:dyDescent="0.25">
      <c r="A39" s="905"/>
      <c r="B39" s="906" t="str">
        <f>+'2.2'!C38</f>
        <v/>
      </c>
      <c r="C39" s="926" t="str">
        <f>+'2.2'!D38</f>
        <v>NEU3</v>
      </c>
      <c r="D39" s="926" t="str">
        <f>+'2.2'!E38</f>
        <v xml:space="preserve">Malattie cerebrovascolari </v>
      </c>
      <c r="E39" s="926" t="str">
        <f>'2.2'!F38</f>
        <v>BP</v>
      </c>
      <c r="F39" s="926">
        <f t="shared" si="6"/>
        <v>3</v>
      </c>
      <c r="G39" s="926">
        <f>IF('3.9'!$C$25="si",3,IF('3.9'!$D$25="si",2,IF('3.9'!$E$25="si",1,0)))</f>
        <v>0</v>
      </c>
      <c r="H39" s="926">
        <f>IF('3.9'!$C$26="si",3,IF('3.9'!$D$26="si",2,IF('3.9'!$E$26="si",1,0)))</f>
        <v>0</v>
      </c>
      <c r="I39" s="928" t="str">
        <f>+'2.2'!G38</f>
        <v>Neurologia
Medicina interna generale</v>
      </c>
      <c r="J39" s="929">
        <f>+'2.2'!H38</f>
        <v>2</v>
      </c>
      <c r="K39" s="1005">
        <f ca="1">IF(VLOOKUP($C39,intern2!$A$165:$BI$316,61,FALSE)="OK",1,0)</f>
        <v>0</v>
      </c>
      <c r="L39" s="1005">
        <f ca="1">IF(VLOOKUP($C39,intern2!$A$326:$BI$477,61,FALSE)="OK",1,0)</f>
        <v>0</v>
      </c>
      <c r="M39" s="930">
        <f ca="1">IF(INDEX(intern3!$A$7:$BH$160,MATCH($C39,intern3!$A$7:$A$160,0),60)="OK",1,0)</f>
        <v>0</v>
      </c>
      <c r="N39" s="930">
        <f ca="1">IF(VLOOKUP($C39,intern3!$A$169:$BH$320,60,FALSE)="OK",1,0)</f>
        <v>0</v>
      </c>
      <c r="O39" s="929">
        <f>+'2.2'!I38</f>
        <v>2</v>
      </c>
      <c r="P39" s="930">
        <f>IF($O39=0,1,
IF($O39="SPS",IF((VALUE(LEFT('3.4'!$M$14,1))+VALUE(MID('3.4'!$M$14,3,1)))&gt;0,1,0),
IF($O39=4,IF(VALUE(RIGHT('3.4'!$M$14,1))=1,1,0),IF(VALUE(MID('3.4'!$M$14,3,1))&gt;=$O39,1,0))))</f>
        <v>0</v>
      </c>
      <c r="Q39" s="930">
        <f>IF($O39=0,1,
IF($O39="SPS",IF((VALUE(LEFT('3.4'!$M$15,1))+VALUE(MID('3.4'!$M$15,3,1)))&gt;0,1,0),
IF($O39=4,IF(VALUE(RIGHT('3.4'!$M$15,1))=1,1,0),IF(VALUE(MID('3.4'!$M$15,3,1))&gt;=$O39,1,0))))</f>
        <v>0</v>
      </c>
      <c r="R39" s="931">
        <f>+'2.2'!J38</f>
        <v>2</v>
      </c>
      <c r="S39" s="914">
        <f>IF($R39="",1,IF('3.5'!$J$12&gt;=$R39,1,0))</f>
        <v>0</v>
      </c>
      <c r="T39" s="914">
        <f>IF($R39="",1,IF('3.5'!$J$13&gt;=$R39,1,0))</f>
        <v>0</v>
      </c>
      <c r="U39" s="933" t="str">
        <f>+'2.2'!L38</f>
        <v>NEU3.1</v>
      </c>
      <c r="V39" s="934">
        <f t="shared" si="7"/>
        <v>1</v>
      </c>
      <c r="W39" s="934" t="str">
        <f t="shared" si="2"/>
        <v>NEU3.1</v>
      </c>
      <c r="X39" s="934" t="str">
        <f t="shared" si="3"/>
        <v/>
      </c>
      <c r="Y39" s="934" t="str">
        <f t="shared" si="4"/>
        <v/>
      </c>
      <c r="Z39" s="934" t="str">
        <f t="shared" si="5"/>
        <v/>
      </c>
      <c r="AA39" s="934">
        <f>IF($U39="",1,IF(AND(OR(VLOOKUP($W39,'3.6'!$B52:$I122,4,FALSE)="si",VLOOKUP($W39,'3.6'!$B52:$I122,5,FALSE)="si"),OR(IFERROR(VLOOKUP($X39,'3.6'!$B52:$I122,4,FALSE),"si")="si",IFERROR(VLOOKUP($X39,'3.6'!$B52:$I122,5,FALSE),"si")="si"),OR(IFERROR(VLOOKUP($Y39,'3.6'!$B52:$I122,4,FALSE),"si")="si",IFERROR(VLOOKUP($Y39,'3.6'!$B52:$I122,5,FALSE),"si")="sì"),OR(IFERROR(VLOOKUP($Z39,'3.6'!$B52:$I122,4,FALSE),"si")="si",IFERROR(VLOOKUP($Z39,'3.6'!$B52:$I122,5,FALSE),"si")="sì")),1,0))</f>
        <v>0</v>
      </c>
      <c r="AB39" s="934">
        <f>IF($U39="",1,IF(AND(OR(VLOOKUP($W39,'3.6'!$B52:$I122,6,FALSE)="si",VLOOKUP($W39,'3.6'!$B52:$I122,7,FALSE)="si"),OR(IFERROR(VLOOKUP($X39,'3.6'!$B52:$I122,6,FALSE),"si")="si",IFERROR(VLOOKUP($X39,'3.6'!$B52:$I122,7,FALSE),"si")="si"),OR(IFERROR(VLOOKUP($Y39,'3.6'!$B52:$I122,6,FALSE),"si")="si",IFERROR(VLOOKUP($Y39,'3.6'!$B52:$I122,7,FALSE),"si")="sì"),OR(IFERROR(VLOOKUP($Z39,'3.6'!$B52:$I122,6,FALSE),"si")="si",IFERROR(VLOOKUP($Z39,'3.6'!$B52:$I122,7,FALSE),"si")="sì")),1,0))</f>
        <v>0</v>
      </c>
      <c r="AC39" s="929" t="str">
        <f>+'2.2'!M38</f>
        <v/>
      </c>
      <c r="AD39" s="934">
        <f t="array" ref="AD39">IF(AC39="si",IF(VLOOKUP(INDEX(B$1:INDEX(B:B,ROW()),MAX(IF(B$1:INDEX(B:B,ROW())&lt;&gt;"",ROW(B$1:INDEX(B:B,ROW()))-ROW(B$1)+1))),'3.7'!$C$24:$F$36,3,FALSE)="si",1,0),1)</f>
        <v>1</v>
      </c>
      <c r="AE39" s="934">
        <f t="array" ref="AE39">IF(AC39="si",IF(VLOOKUP(INDEX(B$1:INDEX(B:B,ROW()),MAX(IF(B$1:INDEX(B:B,ROW())&lt;&gt;"",ROW(B$1:INDEX(B:B,ROW()))-ROW(B$1)+1))),'3.7'!$C$24:$F$36,4,FALSE)="si",1,0),1)</f>
        <v>1</v>
      </c>
      <c r="AF39" s="935" t="str">
        <f>+'2.2'!O38</f>
        <v>L'istituto dispone di una "Stroke Unit" certificata dalla Swiss Federation of Clinical Neuro-Societies.</v>
      </c>
      <c r="AG39" s="936">
        <f>IF($AF39="",1,IF(VLOOKUP($C39,'3.8'!$B:$F,4,FALSE)="si",1,0))</f>
        <v>0</v>
      </c>
      <c r="AH39" s="937">
        <f>IF($AF39="",1,IF(VLOOKUP($C39,'3.8'!$B:$F,5,FALSE)="si",1,0))</f>
        <v>0</v>
      </c>
      <c r="AI39" s="919"/>
      <c r="AJ39" s="698"/>
      <c r="AK39" s="943"/>
      <c r="AL39" s="944" t="str">
        <f>+'2.2'!N38</f>
        <v/>
      </c>
      <c r="AM39" s="939" t="str">
        <f>IF(ISBLANK(intern1!P32),"",intern1!P32)</f>
        <v/>
      </c>
      <c r="AN39" s="940">
        <f>IF(AM39="",1,0)</f>
        <v>1</v>
      </c>
      <c r="AO39" s="935" t="str">
        <f>'2.2'!K38</f>
        <v/>
      </c>
      <c r="AP39" s="941">
        <f>IF(AO39="",1,0)</f>
        <v>1</v>
      </c>
      <c r="AQ39" s="925"/>
    </row>
    <row r="40" spans="1:43" s="1335" customFormat="1" ht="26.4" hidden="1" outlineLevel="1" x14ac:dyDescent="0.25">
      <c r="A40" s="905"/>
      <c r="B40" s="906" t="str">
        <f>+'2.2'!C39</f>
        <v/>
      </c>
      <c r="C40" s="961" t="str">
        <f>+'2.2'!D39</f>
        <v>NEU3.1</v>
      </c>
      <c r="D40" s="961" t="str">
        <f>+'2.2'!E39</f>
        <v>Malattie cerebrovascolari presso Stroke Center (CIMAS)</v>
      </c>
      <c r="E40" s="962" t="str">
        <f>'2.2'!F39</f>
        <v/>
      </c>
      <c r="F40" s="961">
        <f t="shared" si="6"/>
        <v>0</v>
      </c>
      <c r="G40" s="961">
        <f>IF('3.9'!$C$25="si",3,IF('3.9'!$D$25="si",2,IF('3.9'!$E$25="si",1,0)))</f>
        <v>0</v>
      </c>
      <c r="H40" s="961">
        <f>IF('3.9'!$C$26="si",3,IF('3.9'!$D$26="si",2,IF('3.9'!$E$26="si",1,0)))</f>
        <v>0</v>
      </c>
      <c r="I40" s="962" t="str">
        <f>+'2.2'!G39</f>
        <v/>
      </c>
      <c r="J40" s="962">
        <f>+'2.2'!H39</f>
        <v>0</v>
      </c>
      <c r="K40" s="963">
        <f>IF(VLOOKUP($C40,intern2!$A$165:$BI$316,61,FALSE)="OK",1,0)</f>
        <v>1</v>
      </c>
      <c r="L40" s="963">
        <f>IF(VLOOKUP($C40,intern2!$A$326:$BI$477,61,FALSE)="OK",1,0)</f>
        <v>1</v>
      </c>
      <c r="M40" s="962">
        <f>IF(INDEX(intern3!$A$7:$BH$160,MATCH($C40,intern3!$A$7:$A$160,0),60)="OK",1,0)</f>
        <v>1</v>
      </c>
      <c r="N40" s="962">
        <f ca="1">IF(VLOOKUP($C40,intern3!$A$169:$BH$320,60,FALSE)="OK",1,0)</f>
        <v>1</v>
      </c>
      <c r="O40" s="962"/>
      <c r="P40" s="962">
        <f>IF($O40=0,1,
IF($O40="SPS",IF((VALUE(LEFT('3.4'!$M$14,1))+VALUE(MID('3.4'!$M$14,3,1)))&gt;0,1,0),
IF($O40=4,IF(VALUE(RIGHT('3.4'!$M$14,1))=1,1,0),IF(VALUE(MID('3.4'!$M$14,3,1))&gt;=$O40,1,0))))</f>
        <v>1</v>
      </c>
      <c r="Q40" s="962">
        <f>IF($O40=0,1,
IF($O40="SPS",IF((VALUE(LEFT('3.4'!$M$15,1))+VALUE(MID('3.4'!$M$15,3,1)))&gt;0,1,0),
IF($O40=4,IF(VALUE(RIGHT('3.4'!$M$15,1))=1,1,0),IF(VALUE(MID('3.4'!$M$15,3,1))&gt;=$O40,1,0))))</f>
        <v>1</v>
      </c>
      <c r="R40" s="962"/>
      <c r="S40" s="964">
        <f>IF($R40="",1,IF('3.5'!$J$12&gt;=$R40,1,0))</f>
        <v>1</v>
      </c>
      <c r="T40" s="965">
        <f>IF($R40="",1,IF('3.5'!$J$13&gt;=$R40,1,0))</f>
        <v>1</v>
      </c>
      <c r="U40" s="962"/>
      <c r="V40" s="962">
        <f t="shared" si="7"/>
        <v>0</v>
      </c>
      <c r="W40" s="962" t="str">
        <f t="shared" si="2"/>
        <v/>
      </c>
      <c r="X40" s="962" t="str">
        <f t="shared" si="3"/>
        <v/>
      </c>
      <c r="Y40" s="962" t="str">
        <f t="shared" si="4"/>
        <v/>
      </c>
      <c r="Z40" s="962" t="str">
        <f t="shared" si="5"/>
        <v/>
      </c>
      <c r="AA40" s="962">
        <f>IF($U40="",1,IF(AND(OR(VLOOKUP($W40,'3.6'!$B52:$I122,4,FALSE)="si",VLOOKUP($W40,'3.6'!$B52:$I122,5,FALSE)="si"),OR(IFERROR(VLOOKUP($X40,'3.6'!$B52:$I122,4,FALSE),"si")="si",IFERROR(VLOOKUP($X40,'3.6'!$B52:$I122,5,FALSE),"si")="si"),OR(IFERROR(VLOOKUP($Y40,'3.6'!$B52:$I122,4,FALSE),"si")="si",IFERROR(VLOOKUP($Y40,'3.6'!$B52:$I122,5,FALSE),"si")="sì"),OR(IFERROR(VLOOKUP($Z40,'3.6'!$B52:$I122,4,FALSE),"si")="si",IFERROR(VLOOKUP($Z40,'3.6'!$B52:$I122,5,FALSE),"si")="sì")),1,0))</f>
        <v>1</v>
      </c>
      <c r="AB40" s="962">
        <f>IF($U40="",1,IF(AND(OR(VLOOKUP($W40,'3.6'!$B52:$I122,6,FALSE)="si",VLOOKUP($W40,'3.6'!$B52:$I122,7,FALSE)="si"),OR(IFERROR(VLOOKUP($X40,'3.6'!$B52:$I122,6,FALSE),"si")="si",IFERROR(VLOOKUP($X40,'3.6'!$B52:$I122,7,FALSE),"si")="si"),OR(IFERROR(VLOOKUP($Y40,'3.6'!$B52:$I122,6,FALSE),"si")="si",IFERROR(VLOOKUP($Y40,'3.6'!$B52:$I122,7,FALSE),"si")="sì"),OR(IFERROR(VLOOKUP($Z40,'3.6'!$B52:$I122,6,FALSE),"si")="si",IFERROR(VLOOKUP($Z40,'3.6'!$B52:$I122,7,FALSE),"si")="sì")),1,0))</f>
        <v>1</v>
      </c>
      <c r="AC40" s="962"/>
      <c r="AD40" s="934">
        <f t="array" ref="AD40">IF(AC40="si",IF(VLOOKUP(INDEX(B$1:INDEX(B:B,ROW()),MAX(IF(B$1:INDEX(B:B,ROW())&lt;&gt;"",ROW(B$1:INDEX(B:B,ROW()))-ROW(B$1)+1))),'3.7'!$C$24:$F$36,3,FALSE)="si",1,0),1)</f>
        <v>1</v>
      </c>
      <c r="AE40" s="934">
        <f t="array" ref="AE40">IF(AC40="si",IF(VLOOKUP(INDEX(B$1:INDEX(B:B,ROW()),MAX(IF(B$1:INDEX(B:B,ROW())&lt;&gt;"",ROW(B$1:INDEX(B:B,ROW()))-ROW(B$1)+1))),'3.7'!$C$24:$F$36,4,FALSE)="si",1,0),1)</f>
        <v>1</v>
      </c>
      <c r="AF40" s="966" t="s">
        <v>420</v>
      </c>
      <c r="AG40" s="967" t="e">
        <f>IF($AF40="",1,IF(VLOOKUP($C40,'3.8'!$B:$F,4,FALSE)="si",1,0))</f>
        <v>#N/A</v>
      </c>
      <c r="AH40" s="968" t="e">
        <f>IF($AF40="",1,IF(VLOOKUP($C40,'3.8'!$B:$F,5,FALSE)="si",1,0))</f>
        <v>#N/A</v>
      </c>
      <c r="AI40" s="919"/>
      <c r="AJ40" s="1131"/>
      <c r="AK40" s="969" t="s">
        <v>420</v>
      </c>
      <c r="AL40" s="970"/>
      <c r="AM40" s="971"/>
      <c r="AN40" s="961"/>
      <c r="AO40" s="970"/>
      <c r="AP40" s="972"/>
      <c r="AQ40" s="925"/>
    </row>
    <row r="41" spans="1:43" s="1335" customFormat="1" ht="211.2" collapsed="1" x14ac:dyDescent="0.25">
      <c r="A41" s="905"/>
      <c r="B41" s="906" t="str">
        <f>+'2.2'!C40</f>
        <v/>
      </c>
      <c r="C41" s="868" t="str">
        <f>+'2.2'!D40</f>
        <v>NEU4</v>
      </c>
      <c r="D41" s="868" t="str">
        <f>+'2.2'!E40</f>
        <v>Epilettologia: diagnostica complessa</v>
      </c>
      <c r="E41" s="907" t="str">
        <f>'2.2'!F40</f>
        <v/>
      </c>
      <c r="F41" s="868">
        <f t="shared" si="6"/>
        <v>0</v>
      </c>
      <c r="G41" s="868">
        <f>IF('3.9'!$C$25="si",3,IF('3.9'!$D$25="si",2,IF('3.9'!$E$25="si",1,0)))</f>
        <v>0</v>
      </c>
      <c r="H41" s="868">
        <f>IF('3.9'!$C$26="si",3,IF('3.9'!$D$26="si",2,IF('3.9'!$E$26="si",1,0)))</f>
        <v>0</v>
      </c>
      <c r="I41" s="973" t="str">
        <f>+'2.2'!G40</f>
        <v>Neurologia</v>
      </c>
      <c r="J41" s="876">
        <f>+'2.2'!H40</f>
        <v>2</v>
      </c>
      <c r="K41" s="974">
        <f ca="1">IF(VLOOKUP($C41,intern2!$A$165:$BI$316,61,FALSE)="OK",1,0)</f>
        <v>0</v>
      </c>
      <c r="L41" s="974">
        <f ca="1">IF(VLOOKUP($C41,intern2!$A$326:$BI$477,61,FALSE)="OK",1,0)</f>
        <v>0</v>
      </c>
      <c r="M41" s="875">
        <f ca="1">IF(INDEX(intern3!$A$7:$BH$160,MATCH($C41,intern3!$A$7:$A$160,0),60)="OK",1,0)</f>
        <v>0</v>
      </c>
      <c r="N41" s="875">
        <f ca="1">IF(VLOOKUP($C41,intern3!$A$169:$BH$320,60,FALSE)="OK",1,0)</f>
        <v>0</v>
      </c>
      <c r="O41" s="876">
        <f>+'2.2'!I40</f>
        <v>0</v>
      </c>
      <c r="P41" s="875">
        <f>IF($O41=0,1,
IF($O41="SPS",IF((VALUE(LEFT('3.4'!$M$14,1))+VALUE(MID('3.4'!$M$14,3,1)))&gt;0,1,0),
IF($O41=4,IF(VALUE(RIGHT('3.4'!$M$14,1))=1,1,0),IF(VALUE(MID('3.4'!$M$14,3,1))&gt;=$O41,1,0))))</f>
        <v>1</v>
      </c>
      <c r="Q41" s="875">
        <f>IF($O41=0,1,
IF($O41="SPS",IF((VALUE(LEFT('3.4'!$M$15,1))+VALUE(MID('3.4'!$M$15,3,1)))&gt;0,1,0),
IF($O41=4,IF(VALUE(RIGHT('3.4'!$M$15,1))=1,1,0),IF(VALUE(MID('3.4'!$M$15,3,1))&gt;=$O41,1,0))))</f>
        <v>1</v>
      </c>
      <c r="R41" s="975">
        <f>+'2.2'!J40</f>
        <v>0</v>
      </c>
      <c r="S41" s="932">
        <f>IF($R41="",1,IF('3.5'!$J$12&gt;=$R41,1,0))</f>
        <v>1</v>
      </c>
      <c r="T41" s="932">
        <f>IF($R41="",1,IF('3.5'!$J$13&gt;=$R41,1,0))</f>
        <v>1</v>
      </c>
      <c r="U41" s="933" t="str">
        <f>+'2.2'!L40</f>
        <v>NEU4.1 + NEU4.2</v>
      </c>
      <c r="V41" s="934">
        <f t="shared" si="7"/>
        <v>2</v>
      </c>
      <c r="W41" s="934" t="str">
        <f t="shared" si="2"/>
        <v>NEU4.1</v>
      </c>
      <c r="X41" s="934" t="str">
        <f t="shared" si="3"/>
        <v>NEU4.2</v>
      </c>
      <c r="Y41" s="934" t="str">
        <f t="shared" si="4"/>
        <v/>
      </c>
      <c r="Z41" s="934" t="str">
        <f t="shared" si="5"/>
        <v/>
      </c>
      <c r="AA41" s="934">
        <f>IF($U41="",1,IF(AND(OR(VLOOKUP($W41,'3.6'!$B52:$I122,4,FALSE)="si",VLOOKUP($W41,'3.6'!$B52:$I122,5,FALSE)="si"),OR(IFERROR(VLOOKUP($X41,'3.6'!$B52:$I122,4,FALSE),"si")="si",IFERROR(VLOOKUP($X41,'3.6'!$B52:$I122,5,FALSE),"si")="si"),OR(IFERROR(VLOOKUP($Y41,'3.6'!$B52:$I122,4,FALSE),"si")="si",IFERROR(VLOOKUP($Y41,'3.6'!$B52:$I122,5,FALSE),"si")="sì"),OR(IFERROR(VLOOKUP($Z41,'3.6'!$B52:$I122,4,FALSE),"si")="si",IFERROR(VLOOKUP($Z41,'3.6'!$B52:$I122,5,FALSE),"si")="sì")),1,0))</f>
        <v>0</v>
      </c>
      <c r="AB41" s="934">
        <f>IF($U41="",1,IF(AND(OR(VLOOKUP($W41,'3.6'!$B52:$I122,6,FALSE)="si",VLOOKUP($W41,'3.6'!$B52:$I122,7,FALSE)="si"),OR(IFERROR(VLOOKUP($X41,'3.6'!$B52:$I122,6,FALSE),"si")="si",IFERROR(VLOOKUP($X41,'3.6'!$B52:$I122,7,FALSE),"si")="si"),OR(IFERROR(VLOOKUP($Y41,'3.6'!$B52:$I122,6,FALSE),"si")="si",IFERROR(VLOOKUP($Y41,'3.6'!$B52:$I122,7,FALSE),"si")="sì"),OR(IFERROR(VLOOKUP($Z41,'3.6'!$B52:$I122,6,FALSE),"si")="si",IFERROR(VLOOKUP($Z41,'3.6'!$B52:$I122,7,FALSE),"si")="sì")),1,0))</f>
        <v>0</v>
      </c>
      <c r="AC41" s="876" t="str">
        <f>+'2.2'!M40</f>
        <v/>
      </c>
      <c r="AD41" s="934">
        <f t="array" ref="AD41">IF(AC41="si",IF(VLOOKUP(INDEX(B$1:INDEX(B:B,ROW()),MAX(IF(B$1:INDEX(B:B,ROW())&lt;&gt;"",ROW(B$1:INDEX(B:B,ROW()))-ROW(B$1)+1))),'3.7'!$C$24:$F$36,3,FALSE)="si",1,0),1)</f>
        <v>1</v>
      </c>
      <c r="AE41" s="934">
        <f t="array" ref="AE41">IF(AC41="si",IF(VLOOKUP(INDEX(B$1:INDEX(B:B,ROW()),MAX(IF(B$1:INDEX(B:B,ROW())&lt;&gt;"",ROW(B$1:INDEX(B:B,ROW()))-ROW(B$1)+1))),'3.7'!$C$24:$F$36,4,FALSE)="si",1,0),1)</f>
        <v>1</v>
      </c>
      <c r="AF41" s="935" t="str">
        <f>+'2.2'!O40</f>
        <v>Valutazione psichiatrica obbligatoria in caso di diagnosi di una crisi psicogena di natura non epilettica. È obbligatorio un monitoraggio video-EEG a lungo termine. In caso di deficit neurologico focale (FND), è necessario garantire la disponibilità di personale professionalmente formato. È necessario un monitoraggio continuo da parte di personale appositamente formato quando la terapia farmacologica preventiva delle crisi epilettiche viene ridotta.</v>
      </c>
      <c r="AG41" s="936">
        <f>IF($AF41="",1,IF(VLOOKUP($C41,'3.8'!$B:$F,4,FALSE)="si",1,0))</f>
        <v>0</v>
      </c>
      <c r="AH41" s="937">
        <f>IF($AF41="",1,IF(VLOOKUP($C41,'3.8'!$B:$F,5,FALSE)="si",1,0))</f>
        <v>0</v>
      </c>
      <c r="AI41" s="919"/>
      <c r="AJ41" s="695"/>
      <c r="AK41" s="707"/>
      <c r="AL41" s="938" t="str">
        <f>+'2.2'!N40</f>
        <v>S:10</v>
      </c>
      <c r="AM41" s="865" t="str">
        <f>IF(ISBLANK(intern1!P34),"",intern1!P34)</f>
        <v/>
      </c>
      <c r="AN41" s="884">
        <f>IF(AM41="",1,0)</f>
        <v>1</v>
      </c>
      <c r="AO41" s="877" t="str">
        <f>'2.2'!K40</f>
        <v/>
      </c>
      <c r="AP41" s="885">
        <f>IF(AO41="",1,0)</f>
        <v>1</v>
      </c>
      <c r="AQ41" s="925"/>
    </row>
    <row r="42" spans="1:43" s="1335" customFormat="1" ht="66" x14ac:dyDescent="0.25">
      <c r="A42" s="905"/>
      <c r="B42" s="906" t="str">
        <f>+'2.2'!C41</f>
        <v/>
      </c>
      <c r="C42" s="926" t="str">
        <f>+'2.2'!D41</f>
        <v>NEU4.1</v>
      </c>
      <c r="D42" s="926" t="str">
        <f>+'2.2'!E41</f>
        <v>Epilettologia: trattamento complesso</v>
      </c>
      <c r="E42" s="544" t="str">
        <f>'2.2'!F41</f>
        <v/>
      </c>
      <c r="F42" s="868">
        <f t="shared" si="6"/>
        <v>0</v>
      </c>
      <c r="G42" s="926">
        <f>IF('3.9'!$C$25="si",3,IF('3.9'!$D$25="si",2,IF('3.9'!$E$25="si",1,0)))</f>
        <v>0</v>
      </c>
      <c r="H42" s="868">
        <f>IF('3.9'!$C$26="si",3,IF('3.9'!$D$26="si",2,IF('3.9'!$E$26="si",1,0)))</f>
        <v>0</v>
      </c>
      <c r="I42" s="973" t="str">
        <f>+'2.2'!G41</f>
        <v>Neurologia</v>
      </c>
      <c r="J42" s="929">
        <f>+'2.2'!H41</f>
        <v>2</v>
      </c>
      <c r="K42" s="974">
        <f ca="1">IF(VLOOKUP($C42,intern2!$A$165:$BI$316,61,FALSE)="OK",1,0)</f>
        <v>0</v>
      </c>
      <c r="L42" s="974">
        <f ca="1">IF(VLOOKUP($C42,intern2!$A$326:$BI$477,61,FALSE)="OK",1,0)</f>
        <v>0</v>
      </c>
      <c r="M42" s="930">
        <f ca="1">IF(INDEX(intern3!$A$7:$BH$160,MATCH($C42,intern3!$A$7:$A$160,0),60)="OK",1,0)</f>
        <v>0</v>
      </c>
      <c r="N42" s="930">
        <f ca="1">IF(VLOOKUP($C42,intern3!$A$169:$BH$320,60,FALSE)="OK",1,0)</f>
        <v>0</v>
      </c>
      <c r="O42" s="929">
        <f>+'2.2'!I41</f>
        <v>0</v>
      </c>
      <c r="P42" s="930">
        <f>IF($O42=0,1,
IF($O42="SPS",IF((VALUE(LEFT('3.4'!$M$14,1))+VALUE(MID('3.4'!$M$14,3,1)))&gt;0,1,0),
IF($O42=4,IF(VALUE(RIGHT('3.4'!$M$14,1))=1,1,0),IF(VALUE(MID('3.4'!$M$14,3,1))&gt;=$O42,1,0))))</f>
        <v>1</v>
      </c>
      <c r="Q42" s="930">
        <f>IF($O42=0,1,
IF($O42="SPS",IF((VALUE(LEFT('3.4'!$M$15,1))+VALUE(MID('3.4'!$M$15,3,1)))&gt;0,1,0),
IF($O42=4,IF(VALUE(RIGHT('3.4'!$M$15,1))=1,1,0),IF(VALUE(MID('3.4'!$M$15,3,1))&gt;=$O42,1,0))))</f>
        <v>1</v>
      </c>
      <c r="R42" s="931">
        <f>+'2.2'!J41</f>
        <v>0</v>
      </c>
      <c r="S42" s="932">
        <f>IF($R42="",1,IF('3.5'!$J$12&gt;=$R42,1,0))</f>
        <v>1</v>
      </c>
      <c r="T42" s="933">
        <f>IF($R42="",1,IF('3.5'!$J$13&gt;=$R42,1,0))</f>
        <v>1</v>
      </c>
      <c r="U42" s="932" t="str">
        <f>+'2.2'!L41</f>
        <v/>
      </c>
      <c r="V42" s="976">
        <f t="shared" si="7"/>
        <v>0</v>
      </c>
      <c r="W42" s="976" t="str">
        <f t="shared" si="2"/>
        <v/>
      </c>
      <c r="X42" s="976" t="str">
        <f t="shared" si="3"/>
        <v/>
      </c>
      <c r="Y42" s="976" t="str">
        <f t="shared" si="4"/>
        <v/>
      </c>
      <c r="Z42" s="976" t="str">
        <f t="shared" si="5"/>
        <v/>
      </c>
      <c r="AA42" s="976">
        <f>IF($U42="",1,IF(AND(OR(VLOOKUP($W42,'3.6'!$B52:$I122,4,FALSE)="si",VLOOKUP($W42,'3.6'!$B52:$I122,5,FALSE)="si"),OR(IFERROR(VLOOKUP($X42,'3.6'!$B52:$I122,4,FALSE),"si")="si",IFERROR(VLOOKUP($X42,'3.6'!$B52:$I122,5,FALSE),"si")="si"),OR(IFERROR(VLOOKUP($Y42,'3.6'!$B52:$I122,4,FALSE),"si")="si",IFERROR(VLOOKUP($Y42,'3.6'!$B52:$I122,5,FALSE),"si")="sì"),OR(IFERROR(VLOOKUP($Z42,'3.6'!$B52:$I122,4,FALSE),"si")="si",IFERROR(VLOOKUP($Z42,'3.6'!$B52:$I122,5,FALSE),"si")="sì")),1,0))</f>
        <v>1</v>
      </c>
      <c r="AB42" s="976">
        <f>IF($U42="",1,IF(AND(OR(VLOOKUP($W42,'3.6'!$B52:$I122,6,FALSE)="si",VLOOKUP($W42,'3.6'!$B52:$I122,7,FALSE)="si"),OR(IFERROR(VLOOKUP($X42,'3.6'!$B52:$I122,6,FALSE),"si")="si",IFERROR(VLOOKUP($X42,'3.6'!$B52:$I122,7,FALSE),"si")="si"),OR(IFERROR(VLOOKUP($Y42,'3.6'!$B52:$I122,6,FALSE),"si")="si",IFERROR(VLOOKUP($Y42,'3.6'!$B52:$I122,7,FALSE),"si")="sì"),OR(IFERROR(VLOOKUP($Z42,'3.6'!$B52:$I122,6,FALSE),"si")="si",IFERROR(VLOOKUP($Z42,'3.6'!$B52:$I122,7,FALSE),"si")="sì")),1,0))</f>
        <v>1</v>
      </c>
      <c r="AC42" s="929" t="str">
        <f>+'2.2'!M41</f>
        <v/>
      </c>
      <c r="AD42" s="934">
        <f t="array" ref="AD42">IF(AC42="si",IF(VLOOKUP(INDEX(B$1:INDEX(B:B,ROW()),MAX(IF(B$1:INDEX(B:B,ROW())&lt;&gt;"",ROW(B$1:INDEX(B:B,ROW()))-ROW(B$1)+1))),'3.7'!$C$24:$F$36,3,FALSE)="si",1,0),1)</f>
        <v>1</v>
      </c>
      <c r="AE42" s="934">
        <f t="array" ref="AE42">IF(AC42="si",IF(VLOOKUP(INDEX(B$1:INDEX(B:B,ROW()),MAX(IF(B$1:INDEX(B:B,ROW())&lt;&gt;"",ROW(B$1:INDEX(B:B,ROW()))-ROW(B$1)+1))),'3.7'!$C$24:$F$36,4,FALSE)="si",1,0),1)</f>
        <v>1</v>
      </c>
      <c r="AF42" s="877" t="str">
        <f>+'2.2'!O41</f>
        <v>Alla discussione di team settimanale devono essere presenti i rappresentati di ogni disciplina terapeutica interessata.</v>
      </c>
      <c r="AG42" s="878">
        <f>IF($AF42="",1,IF(VLOOKUP($C42,'3.8'!$B:$F,4,FALSE)="si",1,0))</f>
        <v>0</v>
      </c>
      <c r="AH42" s="879">
        <f>IF($AF42="",1,IF(VLOOKUP($C42,'3.8'!$B:$F,5,FALSE)="si",1,0))</f>
        <v>0</v>
      </c>
      <c r="AI42" s="919"/>
      <c r="AJ42" s="695"/>
      <c r="AK42" s="707"/>
      <c r="AL42" s="938" t="str">
        <f>+'2.2'!N41</f>
        <v>S:10</v>
      </c>
      <c r="AM42" s="865" t="str">
        <f>IF(ISBLANK(intern1!P35),"",intern1!P35)</f>
        <v>NEU4</v>
      </c>
      <c r="AN42" s="884">
        <f>IF(AM42="",1,IF(AJ41="si",1,0))</f>
        <v>0</v>
      </c>
      <c r="AO42" s="877" t="str">
        <f>'2.2'!K41</f>
        <v/>
      </c>
      <c r="AP42" s="885">
        <f>IF(AO42="",1,0)</f>
        <v>1</v>
      </c>
      <c r="AQ42" s="925"/>
    </row>
    <row r="43" spans="1:43" s="1335" customFormat="1" ht="27" thickBot="1" x14ac:dyDescent="0.3">
      <c r="A43" s="905"/>
      <c r="B43" s="945" t="str">
        <f>+'2.2'!C42</f>
        <v/>
      </c>
      <c r="C43" s="887" t="str">
        <f>+'2.2'!D42</f>
        <v>NEU4.2</v>
      </c>
      <c r="D43" s="946" t="str">
        <f>+'2.2'!E42</f>
        <v>Diagnostica epilettologica preoperatoria non invasiva</v>
      </c>
      <c r="E43" s="888" t="str">
        <f>'2.2'!F42</f>
        <v/>
      </c>
      <c r="F43" s="946">
        <f t="shared" si="6"/>
        <v>0</v>
      </c>
      <c r="G43" s="946">
        <f>IF('3.9'!$C$25="si",3,IF('3.9'!$D$25="si",2,IF('3.9'!$E$25="si",1,0)))</f>
        <v>0</v>
      </c>
      <c r="H43" s="946">
        <f>IF('3.9'!$C$26="si",3,IF('3.9'!$D$26="si",2,IF('3.9'!$E$26="si",1,0)))</f>
        <v>0</v>
      </c>
      <c r="I43" s="948" t="str">
        <f>+'2.2'!G42</f>
        <v>Neurologia</v>
      </c>
      <c r="J43" s="949">
        <f>+'2.2'!H42</f>
        <v>2</v>
      </c>
      <c r="K43" s="977">
        <f ca="1">IF(VLOOKUP($C43,intern2!$A$165:$BI$316,61,FALSE)="OK",1,0)</f>
        <v>0</v>
      </c>
      <c r="L43" s="977">
        <f ca="1">IF(VLOOKUP($C43,intern2!$A$326:$BI$477,61,FALSE)="OK",1,0)</f>
        <v>0</v>
      </c>
      <c r="M43" s="950">
        <f ca="1">IF(INDEX(intern3!$A$7:$BH$160,MATCH($C43,intern3!$A$7:$A$160,0),60)="OK",1,0)</f>
        <v>0</v>
      </c>
      <c r="N43" s="950">
        <f ca="1">IF(VLOOKUP($C43,intern3!$A$169:$BH$320,60,FALSE)="OK",1,0)</f>
        <v>0</v>
      </c>
      <c r="O43" s="949">
        <f>+'2.2'!I42</f>
        <v>0</v>
      </c>
      <c r="P43" s="953">
        <f>IF($O43=0,1,
IF($O43="SPS",IF((VALUE(LEFT('3.4'!$M$14,1))+VALUE(MID('3.4'!$M$14,3,1)))&gt;0,1,0),
IF($O43=4,IF(VALUE(RIGHT('3.4'!$M$14,1))=1,1,0),IF(VALUE(MID('3.4'!$M$14,3,1))&gt;=$O43,1,0))))</f>
        <v>1</v>
      </c>
      <c r="Q43" s="953">
        <f>IF($O43=0,1,
IF($O43="SPS",IF((VALUE(LEFT('3.4'!$M$15,1))+VALUE(MID('3.4'!$M$15,3,1)))&gt;0,1,0),
IF($O43=4,IF(VALUE(RIGHT('3.4'!$M$15,1))=1,1,0),IF(VALUE(MID('3.4'!$M$15,3,1))&gt;=$O43,1,0))))</f>
        <v>1</v>
      </c>
      <c r="R43" s="951">
        <f>+'2.2'!J42</f>
        <v>0</v>
      </c>
      <c r="S43" s="949">
        <f>IF($R43="",1,IF('3.5'!$J$12&gt;=$R43,1,0))</f>
        <v>1</v>
      </c>
      <c r="T43" s="949">
        <f>IF($R43="",1,IF('3.5'!$J$13&gt;=$R43,1,0))</f>
        <v>1</v>
      </c>
      <c r="U43" s="952" t="str">
        <f>+'2.2'!L42</f>
        <v/>
      </c>
      <c r="V43" s="953">
        <f t="shared" si="7"/>
        <v>0</v>
      </c>
      <c r="W43" s="953" t="str">
        <f t="shared" si="2"/>
        <v/>
      </c>
      <c r="X43" s="953" t="str">
        <f t="shared" si="3"/>
        <v/>
      </c>
      <c r="Y43" s="953" t="str">
        <f t="shared" si="4"/>
        <v/>
      </c>
      <c r="Z43" s="953" t="str">
        <f t="shared" si="5"/>
        <v/>
      </c>
      <c r="AA43" s="953">
        <f>IF($U43="",1,IF(AND(OR(VLOOKUP($W43,'3.6'!$B52:$I122,4,FALSE)="si",VLOOKUP($W43,'3.6'!$B52:$I122,5,FALSE)="si"),OR(IFERROR(VLOOKUP($X43,'3.6'!$B52:$I122,4,FALSE),"si")="si",IFERROR(VLOOKUP($X43,'3.6'!$B52:$I122,5,FALSE),"si")="si"),OR(IFERROR(VLOOKUP($Y43,'3.6'!$B52:$I122,4,FALSE),"si")="si",IFERROR(VLOOKUP($Y43,'3.6'!$B52:$I122,5,FALSE),"si")="sì"),OR(IFERROR(VLOOKUP($Z43,'3.6'!$B52:$I122,4,FALSE),"si")="si",IFERROR(VLOOKUP($Z43,'3.6'!$B52:$I122,5,FALSE),"si")="sì")),1,0))</f>
        <v>1</v>
      </c>
      <c r="AB43" s="953">
        <f>IF($U43="",1,IF(AND(OR(VLOOKUP($W43,'3.6'!$B52:$I122,6,FALSE)="si",VLOOKUP($W43,'3.6'!$B52:$I122,7,FALSE)="si"),OR(IFERROR(VLOOKUP($X43,'3.6'!$B52:$I122,6,FALSE),"si")="si",IFERROR(VLOOKUP($X43,'3.6'!$B52:$I122,7,FALSE),"si")="si"),OR(IFERROR(VLOOKUP($Y43,'3.6'!$B52:$I122,6,FALSE),"si")="si",IFERROR(VLOOKUP($Y43,'3.6'!$B52:$I122,7,FALSE),"si")="sì"),OR(IFERROR(VLOOKUP($Z43,'3.6'!$B52:$I122,6,FALSE),"si")="si",IFERROR(VLOOKUP($Z43,'3.6'!$B52:$I122,7,FALSE),"si")="sì")),1,0))</f>
        <v>1</v>
      </c>
      <c r="AC43" s="949" t="str">
        <f>+'2.2'!M42</f>
        <v/>
      </c>
      <c r="AD43" s="953">
        <f t="array" ref="AD43">IF(AC43="si",IF(VLOOKUP(INDEX(B$1:INDEX(B:B,ROW()),MAX(IF(B$1:INDEX(B:B,ROW())&lt;&gt;"",ROW(B$1:INDEX(B:B,ROW()))-ROW(B$1)+1))),'3.7'!$C$24:$F$36,3,FALSE)="si",1,0),1)</f>
        <v>1</v>
      </c>
      <c r="AE43" s="953">
        <f t="array" ref="AE43">IF(AC43="si",IF(VLOOKUP(INDEX(B$1:INDEX(B:B,ROW()),MAX(IF(B$1:INDEX(B:B,ROW())&lt;&gt;"",ROW(B$1:INDEX(B:B,ROW()))-ROW(B$1)+1))),'3.7'!$C$24:$F$36,4,FALSE)="si",1,0),1)</f>
        <v>1</v>
      </c>
      <c r="AF43" s="954" t="str">
        <f>+'2.2'!O42</f>
        <v/>
      </c>
      <c r="AG43" s="1395">
        <f>IF($AF43="",1,IF(VLOOKUP($C43,'3.8'!$B:$F,4,FALSE)="si",1,0))</f>
        <v>1</v>
      </c>
      <c r="AH43" s="1396">
        <f>IF($AF43="",1,IF(VLOOKUP($C43,'3.8'!$B:$F,5,FALSE)="si",1,0))</f>
        <v>1</v>
      </c>
      <c r="AI43" s="1006"/>
      <c r="AJ43" s="699"/>
      <c r="AK43" s="955"/>
      <c r="AL43" s="956" t="str">
        <f>+'2.2'!N42</f>
        <v/>
      </c>
      <c r="AM43" s="957" t="str">
        <f>IF(ISBLANK(intern1!P36),"",intern1!P36)</f>
        <v/>
      </c>
      <c r="AN43" s="888">
        <f>IF(AM43="",1,IF(AJ42="si",1,0))</f>
        <v>1</v>
      </c>
      <c r="AO43" s="954" t="str">
        <f>'2.2'!K42</f>
        <v/>
      </c>
      <c r="AP43" s="1007">
        <f>IF(AO43="",1,0)</f>
        <v>1</v>
      </c>
      <c r="AQ43" s="925"/>
    </row>
    <row r="44" spans="1:43" s="1335" customFormat="1" ht="26.4" hidden="1" outlineLevel="1" x14ac:dyDescent="0.25">
      <c r="A44" s="905"/>
      <c r="B44" s="945">
        <f>+'2.2'!C43</f>
        <v>0</v>
      </c>
      <c r="C44" s="1008" t="str">
        <f>+'2.2'!D43</f>
        <v>NEU4.2.1</v>
      </c>
      <c r="D44" s="1008" t="str">
        <f>+'2.2'!E43</f>
        <v>Diagnostica epilettologica preoperatoria invasiva (CIMAS)</v>
      </c>
      <c r="E44" s="1009" t="str">
        <f>'2.2'!F43</f>
        <v/>
      </c>
      <c r="F44" s="1008">
        <f t="shared" si="6"/>
        <v>0</v>
      </c>
      <c r="G44" s="1008">
        <f>IF('3.9'!$C$25="si",3,IF('3.9'!$D$25="si",2,IF('3.9'!$E$25="si",1,0)))</f>
        <v>0</v>
      </c>
      <c r="H44" s="1008">
        <f>IF('3.9'!$C$26="si",3,IF('3.9'!$D$26="si",2,IF('3.9'!$E$26="si",1,0)))</f>
        <v>0</v>
      </c>
      <c r="I44" s="1009" t="str">
        <f>+'2.2'!G43</f>
        <v/>
      </c>
      <c r="J44" s="1009">
        <f>+'2.2'!H43</f>
        <v>0</v>
      </c>
      <c r="K44" s="1010">
        <f>IF(VLOOKUP($C44,intern2!$A$165:$BI$316,61,FALSE)="OK",1,0)</f>
        <v>1</v>
      </c>
      <c r="L44" s="1010">
        <f>IF(VLOOKUP($C44,intern2!$A$326:$BI$477,61,FALSE)="OK",1,0)</f>
        <v>1</v>
      </c>
      <c r="M44" s="1009">
        <f>IF(INDEX(intern3!$A$7:$BH$160,MATCH($C44,intern3!$A$7:$A$160,0),60)="OK",1,0)</f>
        <v>1</v>
      </c>
      <c r="N44" s="1009">
        <f ca="1">IF(VLOOKUP($C44,intern3!$A$169:$BH$320,60,FALSE)="OK",1,0)</f>
        <v>1</v>
      </c>
      <c r="O44" s="1009"/>
      <c r="P44" s="1009">
        <f>IF($O44=0,1,
IF($O44="SPS",IF((VALUE(LEFT('3.4'!$M$14,1))+VALUE(MID('3.4'!$M$14,3,1)))&gt;0,1,0),
IF($O44=4,IF(VALUE(RIGHT('3.4'!$M$14,1))=1,1,0),IF(VALUE(MID('3.4'!$M$14,3,1))&gt;=$O44,1,0))))</f>
        <v>1</v>
      </c>
      <c r="Q44" s="1009">
        <f>IF($O44=0,1,
IF($O44="SPS",IF((VALUE(LEFT('3.4'!$M$15,1))+VALUE(MID('3.4'!$M$15,3,1)))&gt;0,1,0),
IF($O44=4,IF(VALUE(RIGHT('3.4'!$M$15,1))=1,1,0),IF(VALUE(MID('3.4'!$M$15,3,1))&gt;=$O44,1,0))))</f>
        <v>1</v>
      </c>
      <c r="R44" s="1009"/>
      <c r="S44" s="1011">
        <f>IF($R44="",1,IF('3.5'!$J$12&gt;=$R44,1,0))</f>
        <v>1</v>
      </c>
      <c r="T44" s="1011">
        <f>IF($R44="",1,IF('3.5'!$J$13&gt;=$R44,1,0))</f>
        <v>1</v>
      </c>
      <c r="U44" s="1009"/>
      <c r="V44" s="1009">
        <f t="shared" si="7"/>
        <v>0</v>
      </c>
      <c r="W44" s="1009" t="str">
        <f t="shared" si="2"/>
        <v/>
      </c>
      <c r="X44" s="1009" t="str">
        <f t="shared" si="3"/>
        <v/>
      </c>
      <c r="Y44" s="1009" t="str">
        <f t="shared" si="4"/>
        <v/>
      </c>
      <c r="Z44" s="1009" t="str">
        <f t="shared" si="5"/>
        <v/>
      </c>
      <c r="AA44" s="1009">
        <f>IF($U44="",1,IF(AND(OR(VLOOKUP($W44,'3.6'!$B52:$I122,4,FALSE)="si",VLOOKUP($W44,'3.6'!$B52:$I122,5,FALSE)="si"),OR(IFERROR(VLOOKUP($X44,'3.6'!$B52:$I122,4,FALSE),"si")="si",IFERROR(VLOOKUP($X44,'3.6'!$B52:$I122,5,FALSE),"si")="si"),OR(IFERROR(VLOOKUP($Y44,'3.6'!$B52:$I122,4,FALSE),"si")="si",IFERROR(VLOOKUP($Y44,'3.6'!$B52:$I122,5,FALSE),"si")="sì"),OR(IFERROR(VLOOKUP($Z44,'3.6'!$B52:$I122,4,FALSE),"si")="si",IFERROR(VLOOKUP($Z44,'3.6'!$B52:$I122,5,FALSE),"si")="sì")),1,0))</f>
        <v>1</v>
      </c>
      <c r="AB44" s="1009">
        <f>IF($U44="",1,IF(AND(OR(VLOOKUP($W44,'3.6'!$B52:$I122,6,FALSE)="si",VLOOKUP($W44,'3.6'!$B52:$I122,7,FALSE)="si"),OR(IFERROR(VLOOKUP($X44,'3.6'!$B52:$I122,6,FALSE),"si")="si",IFERROR(VLOOKUP($X44,'3.6'!$B52:$I122,7,FALSE),"si")="si"),OR(IFERROR(VLOOKUP($Y44,'3.6'!$B52:$I122,6,FALSE),"si")="si",IFERROR(VLOOKUP($Y44,'3.6'!$B52:$I122,7,FALSE),"si")="sì"),OR(IFERROR(VLOOKUP($Z44,'3.6'!$B52:$I122,6,FALSE),"si")="si",IFERROR(VLOOKUP($Z44,'3.6'!$B52:$I122,7,FALSE),"si")="sì")),1,0))</f>
        <v>1</v>
      </c>
      <c r="AC44" s="1009"/>
      <c r="AD44" s="915">
        <f t="array" ref="AD44">IF(AC44="si",IF(VLOOKUP(INDEX(B$1:INDEX(B:B,ROW()),MAX(IF(B$1:INDEX(B:B,ROW())&lt;&gt;"",ROW(B$1:INDEX(B:B,ROW()))-ROW(B$1)+1))),'3.7'!$C$24:$F$36,3,FALSE)="si",1,0),1)</f>
        <v>1</v>
      </c>
      <c r="AE44" s="915">
        <f t="array" ref="AE44">IF(AC44="si",IF(VLOOKUP(INDEX(B$1:INDEX(B:B,ROW()),MAX(IF(B$1:INDEX(B:B,ROW())&lt;&gt;"",ROW(B$1:INDEX(B:B,ROW()))-ROW(B$1)+1))),'3.7'!$C$24:$F$36,4,FALSE)="si",1,0),1)</f>
        <v>1</v>
      </c>
      <c r="AF44" s="1012" t="str">
        <f>+'2.2'!O43</f>
        <v>Valgono gli attuali requisiti della CIMAS</v>
      </c>
      <c r="AG44" s="1013" t="e">
        <f>IF($AF44="",1,IF(VLOOKUP($C44,'3.8'!$B:$F,4,FALSE)="si",1,0))</f>
        <v>#N/A</v>
      </c>
      <c r="AH44" s="1014" t="e">
        <f>IF($AF44="",1,IF(VLOOKUP($C44,'3.8'!$B:$F,5,FALSE)="si",1,0))</f>
        <v>#N/A</v>
      </c>
      <c r="AI44" s="919"/>
      <c r="AJ44" s="1130"/>
      <c r="AK44" s="1015" t="s">
        <v>420</v>
      </c>
      <c r="AL44" s="1016"/>
      <c r="AM44" s="1017"/>
      <c r="AN44" s="1008"/>
      <c r="AO44" s="1016"/>
      <c r="AP44" s="1018"/>
      <c r="AQ44" s="925"/>
    </row>
    <row r="45" spans="1:43" s="1335" customFormat="1" ht="39.6" collapsed="1" x14ac:dyDescent="0.25">
      <c r="A45" s="905"/>
      <c r="B45" s="990" t="str">
        <f>+'2.2'!C44</f>
        <v>Oftalmologia</v>
      </c>
      <c r="C45" s="991" t="str">
        <f>+'2.2'!D44</f>
        <v>AUG1</v>
      </c>
      <c r="D45" s="991" t="str">
        <f>+'2.2'!E44</f>
        <v>Oftalmologia</v>
      </c>
      <c r="E45" s="991" t="str">
        <f>'2.2'!F44</f>
        <v>BPE/BP</v>
      </c>
      <c r="F45" s="907">
        <f t="shared" si="6"/>
        <v>2</v>
      </c>
      <c r="G45" s="907">
        <f>IF('3.9'!$C$25="si",3,IF('3.9'!$D$25="si",2,IF('3.9'!$E$25="si",1,0)))</f>
        <v>0</v>
      </c>
      <c r="H45" s="907">
        <f>IF('3.9'!$C$26="si",3,IF('3.9'!$D$26="si",2,IF('3.9'!$E$26="si",1,0)))</f>
        <v>0</v>
      </c>
      <c r="I45" s="993" t="str">
        <f>+'2.2'!G44</f>
        <v>(Oftalmologia con approfondimento in oftalmochirurgia)</v>
      </c>
      <c r="J45" s="994">
        <f>+'2.2'!H44</f>
        <v>2</v>
      </c>
      <c r="K45" s="1019">
        <f ca="1">IF(VLOOKUP($C45,intern2!$A$165:$BI$316,61,FALSE)="OK",1,0)</f>
        <v>0</v>
      </c>
      <c r="L45" s="1019">
        <f ca="1">IF(VLOOKUP($C45,intern2!$A$326:$BI$477,61,FALSE)="OK",1,0)</f>
        <v>0</v>
      </c>
      <c r="M45" s="1020">
        <f ca="1">IF(INDEX(intern3!$A$7:$BH$160,MATCH($C45,intern3!$A$7:$A$160,0),60)="OK",1,0)</f>
        <v>0</v>
      </c>
      <c r="N45" s="1020">
        <f ca="1">IF(VLOOKUP($C45,intern3!$A$169:$BH$320,60,FALSE)="OK",1,0)</f>
        <v>0</v>
      </c>
      <c r="O45" s="910">
        <f>+'2.2'!I44</f>
        <v>0</v>
      </c>
      <c r="P45" s="911">
        <f>IF($O45=0,1,
IF($O45="SPS",IF((VALUE(LEFT('3.4'!$M$14,1))+VALUE(MID('3.4'!$M$14,3,1)))&gt;0,1,0),
IF($O45=4,IF(VALUE(RIGHT('3.4'!$M$14,1))=1,1,0),IF(VALUE(MID('3.4'!$M$14,3,1))&gt;=$O45,1,0))))</f>
        <v>1</v>
      </c>
      <c r="Q45" s="911">
        <f>IF($O45=0,1,
IF($O45="SPS",IF((VALUE(LEFT('3.4'!$M$15,1))+VALUE(MID('3.4'!$M$15,3,1)))&gt;0,1,0),
IF($O45=4,IF(VALUE(RIGHT('3.4'!$M$15,1))=1,1,0),IF(VALUE(MID('3.4'!$M$15,3,1))&gt;=$O45,1,0))))</f>
        <v>1</v>
      </c>
      <c r="R45" s="997">
        <f>+'2.2'!J44</f>
        <v>1</v>
      </c>
      <c r="S45" s="914">
        <f>IF($R45="",1,IF('3.5'!$J$12&gt;=$R45,1,0))</f>
        <v>0</v>
      </c>
      <c r="T45" s="913">
        <f>IF($R45="",1,IF('3.5'!$J$13&gt;=$R45,1,0))</f>
        <v>0</v>
      </c>
      <c r="U45" s="999" t="str">
        <f>+'2.2'!L44</f>
        <v/>
      </c>
      <c r="V45" s="915">
        <f t="shared" si="7"/>
        <v>0</v>
      </c>
      <c r="W45" s="915" t="str">
        <f t="shared" si="2"/>
        <v/>
      </c>
      <c r="X45" s="915" t="str">
        <f t="shared" si="3"/>
        <v/>
      </c>
      <c r="Y45" s="915" t="str">
        <f t="shared" si="4"/>
        <v/>
      </c>
      <c r="Z45" s="915" t="str">
        <f t="shared" si="5"/>
        <v/>
      </c>
      <c r="AA45" s="915">
        <f>IF($U45="",1,IF(AND(OR(VLOOKUP($W45,'3.6'!$B52:$I122,4,FALSE)="si",VLOOKUP($W45,'3.6'!$B52:$I122,5,FALSE)="si"),OR(IFERROR(VLOOKUP($X45,'3.6'!$B52:$I122,4,FALSE),"si")="si",IFERROR(VLOOKUP($X45,'3.6'!$B52:$I122,5,FALSE),"si")="si"),OR(IFERROR(VLOOKUP($Y45,'3.6'!$B52:$I122,4,FALSE),"si")="si",IFERROR(VLOOKUP($Y45,'3.6'!$B52:$I122,5,FALSE),"si")="sì"),OR(IFERROR(VLOOKUP($Z45,'3.6'!$B52:$I122,4,FALSE),"si")="si",IFERROR(VLOOKUP($Z45,'3.6'!$B52:$I122,5,FALSE),"si")="sì")),1,0))</f>
        <v>1</v>
      </c>
      <c r="AB45" s="915">
        <f>IF($U45="",1,IF(AND(OR(VLOOKUP($W45,'3.6'!$B52:$I122,6,FALSE)="si",VLOOKUP($W45,'3.6'!$B52:$I122,7,FALSE)="si"),OR(IFERROR(VLOOKUP($X45,'3.6'!$B52:$I122,6,FALSE),"si")="si",IFERROR(VLOOKUP($X45,'3.6'!$B52:$I122,7,FALSE),"si")="si"),OR(IFERROR(VLOOKUP($Y45,'3.6'!$B52:$I122,6,FALSE),"si")="si",IFERROR(VLOOKUP($Y45,'3.6'!$B52:$I122,7,FALSE),"si")="sì"),OR(IFERROR(VLOOKUP($Z45,'3.6'!$B52:$I122,6,FALSE),"si")="si",IFERROR(VLOOKUP($Z45,'3.6'!$B52:$I122,7,FALSE),"si")="sì")),1,0))</f>
        <v>1</v>
      </c>
      <c r="AC45" s="994" t="str">
        <f>+'2.2'!M44</f>
        <v/>
      </c>
      <c r="AD45" s="934">
        <f t="array" ref="AD45">IF(AC45="si",IF(VLOOKUP(INDEX(B$1:INDEX(B:B,ROW()),MAX(IF(B$1:INDEX(B:B,ROW())&lt;&gt;"",ROW(B$1:INDEX(B:B,ROW()))-ROW(B$1)+1))),'3.7'!$C$24:$F$36,3,FALSE)="si",1,0),1)</f>
        <v>1</v>
      </c>
      <c r="AE45" s="934">
        <f t="array" ref="AE45">IF(AC45="si",IF(VLOOKUP(INDEX(B$1:INDEX(B:B,ROW()),MAX(IF(B$1:INDEX(B:B,ROW())&lt;&gt;"",ROW(B$1:INDEX(B:B,ROW()))-ROW(B$1)+1))),'3.7'!$C$24:$F$36,4,FALSE)="si",1,0),1)</f>
        <v>1</v>
      </c>
      <c r="AF45" s="916" t="str">
        <f>+'2.2'!O44</f>
        <v/>
      </c>
      <c r="AG45" s="1021">
        <f>IF($AF45="",1,IF(VLOOKUP($C45,'3.8'!$B:$F,4,FALSE)="si",1,0))</f>
        <v>1</v>
      </c>
      <c r="AH45" s="1022">
        <f>IF($AF45="",1,IF(VLOOKUP($C45,'3.8'!$B:$F,5,FALSE)="si",1,0))</f>
        <v>1</v>
      </c>
      <c r="AI45" s="919"/>
      <c r="AJ45" s="701"/>
      <c r="AK45" s="1001"/>
      <c r="AL45" s="1002" t="str">
        <f>+'2.2'!N44</f>
        <v/>
      </c>
      <c r="AM45" s="1003" t="str">
        <f>IF(ISBLANK(intern1!P38),"",intern1!P38)</f>
        <v/>
      </c>
      <c r="AN45" s="923">
        <f>IF(AM45="",1,0)</f>
        <v>1</v>
      </c>
      <c r="AO45" s="960" t="str">
        <f>'2.2'!K44</f>
        <v/>
      </c>
      <c r="AP45" s="863">
        <f t="shared" ref="AP45:AP53" si="8">IF(AO45="",1,0)</f>
        <v>1</v>
      </c>
      <c r="AQ45" s="925"/>
    </row>
    <row r="46" spans="1:43" s="1335" customFormat="1" ht="39.6" x14ac:dyDescent="0.25">
      <c r="A46" s="905"/>
      <c r="B46" s="906" t="str">
        <f>+'2.2'!C45</f>
        <v/>
      </c>
      <c r="C46" s="926" t="str">
        <f>+'2.2'!D45</f>
        <v>AUG1.1</v>
      </c>
      <c r="D46" s="926" t="str">
        <f>+'2.2'!E45</f>
        <v>Strabologia</v>
      </c>
      <c r="E46" s="926" t="str">
        <f>'2.2'!F45</f>
        <v>BPE/BP</v>
      </c>
      <c r="F46" s="926">
        <f t="shared" si="6"/>
        <v>2</v>
      </c>
      <c r="G46" s="926">
        <f>IF('3.9'!$C$25="si",3,IF('3.9'!$D$25="si",2,IF('3.9'!$E$25="si",1,0)))</f>
        <v>0</v>
      </c>
      <c r="H46" s="926">
        <f>IF('3.9'!$C$26="si",3,IF('3.9'!$D$26="si",2,IF('3.9'!$E$26="si",1,0)))</f>
        <v>0</v>
      </c>
      <c r="I46" s="928" t="str">
        <f>+'2.2'!G45</f>
        <v>(Oftalmologia con approfondimento in oftalmochirurgia)</v>
      </c>
      <c r="J46" s="929">
        <f>+'2.2'!H45</f>
        <v>2</v>
      </c>
      <c r="K46" s="1005">
        <f ca="1">IF(VLOOKUP($C46,intern2!$A$165:$BI$316,61,FALSE)="OK",1,0)</f>
        <v>0</v>
      </c>
      <c r="L46" s="1005">
        <f ca="1">IF(VLOOKUP($C46,intern2!$A$326:$BI$477,61,FALSE)="OK",1,0)</f>
        <v>0</v>
      </c>
      <c r="M46" s="930">
        <f ca="1">IF(INDEX(intern3!$A$7:$BH$160,MATCH($C46,intern3!$A$7:$A$160,0),60)="OK",1,0)</f>
        <v>0</v>
      </c>
      <c r="N46" s="930">
        <f ca="1">IF(VLOOKUP($C46,intern3!$A$169:$BH$320,60,FALSE)="OK",1,0)</f>
        <v>0</v>
      </c>
      <c r="O46" s="929">
        <f>+'2.2'!I45</f>
        <v>0</v>
      </c>
      <c r="P46" s="930">
        <f>IF($O46=0,1,
IF($O46="SPS",IF((VALUE(LEFT('3.4'!$M$14,1))+VALUE(MID('3.4'!$M$14,3,1)))&gt;0,1,0),
IF($O46=4,IF(VALUE(RIGHT('3.4'!$M$14,1))=1,1,0),IF(VALUE(MID('3.4'!$M$14,3,1))&gt;=$O46,1,0))))</f>
        <v>1</v>
      </c>
      <c r="Q46" s="930">
        <f>IF($O46=0,1,
IF($O46="SPS",IF((VALUE(LEFT('3.4'!$M$15,1))+VALUE(MID('3.4'!$M$15,3,1)))&gt;0,1,0),
IF($O46=4,IF(VALUE(RIGHT('3.4'!$M$15,1))=1,1,0),IF(VALUE(MID('3.4'!$M$15,3,1))&gt;=$O46,1,0))))</f>
        <v>1</v>
      </c>
      <c r="R46" s="931">
        <f>+'2.2'!J45</f>
        <v>1</v>
      </c>
      <c r="S46" s="932">
        <f>IF($R46="",1,IF('3.5'!$J$12&gt;=$R46,1,0))</f>
        <v>0</v>
      </c>
      <c r="T46" s="933">
        <f>IF($R46="",1,IF('3.5'!$J$13&gt;=$R46,1,0))</f>
        <v>0</v>
      </c>
      <c r="U46" s="933" t="str">
        <f>+'2.2'!L45</f>
        <v/>
      </c>
      <c r="V46" s="934">
        <f t="shared" si="7"/>
        <v>0</v>
      </c>
      <c r="W46" s="934" t="str">
        <f t="shared" si="2"/>
        <v/>
      </c>
      <c r="X46" s="934" t="str">
        <f t="shared" si="3"/>
        <v/>
      </c>
      <c r="Y46" s="934" t="str">
        <f t="shared" si="4"/>
        <v/>
      </c>
      <c r="Z46" s="934" t="str">
        <f t="shared" si="5"/>
        <v/>
      </c>
      <c r="AA46" s="934">
        <f>IF($U46="",1,IF(AND(OR(VLOOKUP($W46,'3.6'!$B52:$I122,4,FALSE)="si",VLOOKUP($W46,'3.6'!$B52:$I122,5,FALSE)="si"),OR(IFERROR(VLOOKUP($X46,'3.6'!$B52:$I122,4,FALSE),"si")="si",IFERROR(VLOOKUP($X46,'3.6'!$B52:$I122,5,FALSE),"si")="si"),OR(IFERROR(VLOOKUP($Y46,'3.6'!$B52:$I122,4,FALSE),"si")="si",IFERROR(VLOOKUP($Y46,'3.6'!$B52:$I122,5,FALSE),"si")="sì"),OR(IFERROR(VLOOKUP($Z46,'3.6'!$B52:$I122,4,FALSE),"si")="si",IFERROR(VLOOKUP($Z46,'3.6'!$B52:$I122,5,FALSE),"si")="sì")),1,0))</f>
        <v>1</v>
      </c>
      <c r="AB46" s="934">
        <f>IF($U46="",1,IF(AND(OR(VLOOKUP($W46,'3.6'!$B52:$I122,6,FALSE)="si",VLOOKUP($W46,'3.6'!$B52:$I122,7,FALSE)="si"),OR(IFERROR(VLOOKUP($X46,'3.6'!$B52:$I122,6,FALSE),"si")="si",IFERROR(VLOOKUP($X46,'3.6'!$B52:$I122,7,FALSE),"si")="si"),OR(IFERROR(VLOOKUP($Y46,'3.6'!$B52:$I122,6,FALSE),"si")="si",IFERROR(VLOOKUP($Y46,'3.6'!$B52:$I122,7,FALSE),"si")="sì"),OR(IFERROR(VLOOKUP($Z46,'3.6'!$B52:$I122,6,FALSE),"si")="si",IFERROR(VLOOKUP($Z46,'3.6'!$B52:$I122,7,FALSE),"si")="sì")),1,0))</f>
        <v>1</v>
      </c>
      <c r="AC46" s="929" t="str">
        <f>+'2.2'!M45</f>
        <v/>
      </c>
      <c r="AD46" s="934">
        <f t="array" ref="AD46">IF(AC46="si",IF(VLOOKUP(INDEX(B$1:INDEX(B:B,ROW()),MAX(IF(B$1:INDEX(B:B,ROW())&lt;&gt;"",ROW(B$1:INDEX(B:B,ROW()))-ROW(B$1)+1))),'3.7'!$C$24:$F$36,3,FALSE)="si",1,0),1)</f>
        <v>1</v>
      </c>
      <c r="AE46" s="934">
        <f t="array" ref="AE46">IF(AC46="si",IF(VLOOKUP(INDEX(B$1:INDEX(B:B,ROW()),MAX(IF(B$1:INDEX(B:B,ROW())&lt;&gt;"",ROW(B$1:INDEX(B:B,ROW()))-ROW(B$1)+1))),'3.7'!$C$24:$F$36,4,FALSE)="si",1,0),1)</f>
        <v>1</v>
      </c>
      <c r="AF46" s="935" t="str">
        <f>+'2.2'!O45</f>
        <v/>
      </c>
      <c r="AG46" s="936">
        <f>IF($AF46="",1,IF(VLOOKUP($C46,'3.8'!$B:$F,4,FALSE)="si",1,0))</f>
        <v>1</v>
      </c>
      <c r="AH46" s="937">
        <f>IF($AF46="",1,IF(VLOOKUP($C46,'3.8'!$B:$F,5,FALSE)="si",1,0))</f>
        <v>1</v>
      </c>
      <c r="AI46" s="919"/>
      <c r="AJ46" s="698"/>
      <c r="AK46" s="943"/>
      <c r="AL46" s="944" t="str">
        <f>+'2.2'!N45</f>
        <v/>
      </c>
      <c r="AM46" s="939" t="str">
        <f>IF(ISBLANK(intern1!P39),"",intern1!P39)</f>
        <v>AUG1</v>
      </c>
      <c r="AN46" s="940">
        <f>IF(AM46="",1,IF(AJ$45="si",1,0))</f>
        <v>0</v>
      </c>
      <c r="AO46" s="935" t="str">
        <f>'2.2'!K45</f>
        <v/>
      </c>
      <c r="AP46" s="941">
        <f t="shared" si="8"/>
        <v>1</v>
      </c>
      <c r="AQ46" s="925"/>
    </row>
    <row r="47" spans="1:43" s="1335" customFormat="1" ht="39.6" x14ac:dyDescent="0.25">
      <c r="A47" s="905"/>
      <c r="B47" s="906" t="str">
        <f>+'2.2'!C46</f>
        <v/>
      </c>
      <c r="C47" s="926" t="str">
        <f>+'2.2'!D46</f>
        <v>AUG1.2</v>
      </c>
      <c r="D47" s="926" t="str">
        <f>+'2.2'!E46</f>
        <v>Orbita, palpebre, apparato lacrimale</v>
      </c>
      <c r="E47" s="926" t="str">
        <f>'2.2'!F46</f>
        <v>BPE/BP</v>
      </c>
      <c r="F47" s="926">
        <f t="shared" si="6"/>
        <v>2</v>
      </c>
      <c r="G47" s="926">
        <f>IF('3.9'!$C$25="si",3,IF('3.9'!$D$25="si",2,IF('3.9'!$E$25="si",1,0)))</f>
        <v>0</v>
      </c>
      <c r="H47" s="926">
        <f>IF('3.9'!$C$26="si",3,IF('3.9'!$D$26="si",2,IF('3.9'!$E$26="si",1,0)))</f>
        <v>0</v>
      </c>
      <c r="I47" s="928" t="str">
        <f>+'2.2'!G46</f>
        <v>(Oftalmologia con approfondimento in oftalmochirurgia)</v>
      </c>
      <c r="J47" s="929">
        <f>+'2.2'!H46</f>
        <v>2</v>
      </c>
      <c r="K47" s="1005">
        <f ca="1">IF(VLOOKUP($C47,intern2!$A$165:$BI$316,61,FALSE)="OK",1,0)</f>
        <v>0</v>
      </c>
      <c r="L47" s="1005">
        <f ca="1">IF(VLOOKUP($C47,intern2!$A$326:$BI$477,61,FALSE)="OK",1,0)</f>
        <v>0</v>
      </c>
      <c r="M47" s="930">
        <f ca="1">IF(INDEX(intern3!$A$7:$BH$160,MATCH($C47,intern3!$A$7:$A$160,0),60)="OK",1,0)</f>
        <v>0</v>
      </c>
      <c r="N47" s="930">
        <f ca="1">IF(VLOOKUP($C47,intern3!$A$169:$BH$320,60,FALSE)="OK",1,0)</f>
        <v>0</v>
      </c>
      <c r="O47" s="929">
        <f>+'2.2'!I46</f>
        <v>0</v>
      </c>
      <c r="P47" s="930">
        <f>IF($O47=0,1,
IF($O47="SPS",IF((VALUE(LEFT('3.4'!$M$14,1))+VALUE(MID('3.4'!$M$14,3,1)))&gt;0,1,0),
IF($O47=4,IF(VALUE(RIGHT('3.4'!$M$14,1))=1,1,0),IF(VALUE(MID('3.4'!$M$14,3,1))&gt;=$O47,1,0))))</f>
        <v>1</v>
      </c>
      <c r="Q47" s="930">
        <f>IF($O47=0,1,
IF($O47="SPS",IF((VALUE(LEFT('3.4'!$M$15,1))+VALUE(MID('3.4'!$M$15,3,1)))&gt;0,1,0),
IF($O47=4,IF(VALUE(RIGHT('3.4'!$M$15,1))=1,1,0),IF(VALUE(MID('3.4'!$M$15,3,1))&gt;=$O47,1,0))))</f>
        <v>1</v>
      </c>
      <c r="R47" s="931">
        <f>+'2.2'!J46</f>
        <v>1</v>
      </c>
      <c r="S47" s="932">
        <f>IF($R47="",1,IF('3.5'!$J$12&gt;=$R47,1,0))</f>
        <v>0</v>
      </c>
      <c r="T47" s="914">
        <f>IF($R47="",1,IF('3.5'!$J$13&gt;=$R47,1,0))</f>
        <v>0</v>
      </c>
      <c r="U47" s="933" t="str">
        <f>+'2.2'!L46</f>
        <v/>
      </c>
      <c r="V47" s="934">
        <f t="shared" si="7"/>
        <v>0</v>
      </c>
      <c r="W47" s="934" t="str">
        <f t="shared" si="2"/>
        <v/>
      </c>
      <c r="X47" s="934" t="str">
        <f t="shared" si="3"/>
        <v/>
      </c>
      <c r="Y47" s="934" t="str">
        <f t="shared" si="4"/>
        <v/>
      </c>
      <c r="Z47" s="934" t="str">
        <f t="shared" si="5"/>
        <v/>
      </c>
      <c r="AA47" s="934">
        <f>IF($U47="",1,IF(AND(OR(VLOOKUP($W47,'3.6'!$B52:$I122,4,FALSE)="si",VLOOKUP($W47,'3.6'!$B52:$I122,5,FALSE)="si"),OR(IFERROR(VLOOKUP($X47,'3.6'!$B52:$I122,4,FALSE),"si")="si",IFERROR(VLOOKUP($X47,'3.6'!$B52:$I122,5,FALSE),"si")="si"),OR(IFERROR(VLOOKUP($Y47,'3.6'!$B52:$I122,4,FALSE),"si")="si",IFERROR(VLOOKUP($Y47,'3.6'!$B52:$I122,5,FALSE),"si")="sì"),OR(IFERROR(VLOOKUP($Z47,'3.6'!$B52:$I122,4,FALSE),"si")="si",IFERROR(VLOOKUP($Z47,'3.6'!$B52:$I122,5,FALSE),"si")="sì")),1,0))</f>
        <v>1</v>
      </c>
      <c r="AB47" s="934">
        <f>IF($U47="",1,IF(AND(OR(VLOOKUP($W47,'3.6'!$B52:$I122,6,FALSE)="si",VLOOKUP($W47,'3.6'!$B52:$I122,7,FALSE)="si"),OR(IFERROR(VLOOKUP($X47,'3.6'!$B52:$I122,6,FALSE),"si")="si",IFERROR(VLOOKUP($X47,'3.6'!$B52:$I122,7,FALSE),"si")="si"),OR(IFERROR(VLOOKUP($Y47,'3.6'!$B52:$I122,6,FALSE),"si")="si",IFERROR(VLOOKUP($Y47,'3.6'!$B52:$I122,7,FALSE),"si")="sì"),OR(IFERROR(VLOOKUP($Z47,'3.6'!$B52:$I122,6,FALSE),"si")="si",IFERROR(VLOOKUP($Z47,'3.6'!$B52:$I122,7,FALSE),"si")="sì")),1,0))</f>
        <v>1</v>
      </c>
      <c r="AC47" s="929" t="str">
        <f>+'2.2'!M46</f>
        <v/>
      </c>
      <c r="AD47" s="934">
        <f t="array" ref="AD47">IF(AC47="si",IF(VLOOKUP(INDEX(B$1:INDEX(B:B,ROW()),MAX(IF(B$1:INDEX(B:B,ROW())&lt;&gt;"",ROW(B$1:INDEX(B:B,ROW()))-ROW(B$1)+1))),'3.7'!$C$24:$F$36,3,FALSE)="si",1,0),1)</f>
        <v>1</v>
      </c>
      <c r="AE47" s="934">
        <f t="array" ref="AE47">IF(AC47="si",IF(VLOOKUP(INDEX(B$1:INDEX(B:B,ROW()),MAX(IF(B$1:INDEX(B:B,ROW())&lt;&gt;"",ROW(B$1:INDEX(B:B,ROW()))-ROW(B$1)+1))),'3.7'!$C$24:$F$36,4,FALSE)="si",1,0),1)</f>
        <v>1</v>
      </c>
      <c r="AF47" s="935" t="str">
        <f>+'2.2'!O46</f>
        <v/>
      </c>
      <c r="AG47" s="936">
        <f>IF($AF47="",1,IF(VLOOKUP($C47,'3.8'!$B:$F,4,FALSE)="si",1,0))</f>
        <v>1</v>
      </c>
      <c r="AH47" s="937">
        <f>IF($AF47="",1,IF(VLOOKUP($C47,'3.8'!$B:$F,5,FALSE)="si",1,0))</f>
        <v>1</v>
      </c>
      <c r="AI47" s="919"/>
      <c r="AJ47" s="698"/>
      <c r="AK47" s="943"/>
      <c r="AL47" s="944" t="str">
        <f>+'2.2'!N46</f>
        <v/>
      </c>
      <c r="AM47" s="939" t="str">
        <f>IF(ISBLANK(intern1!P40),"",intern1!P40)</f>
        <v>AUG1</v>
      </c>
      <c r="AN47" s="940">
        <f>IF(AM47="",1,IF(AJ$45="si",1,0))</f>
        <v>0</v>
      </c>
      <c r="AO47" s="935" t="str">
        <f>'2.2'!K46</f>
        <v/>
      </c>
      <c r="AP47" s="941">
        <f t="shared" si="8"/>
        <v>1</v>
      </c>
      <c r="AQ47" s="925"/>
    </row>
    <row r="48" spans="1:43" s="1335" customFormat="1" ht="39.6" x14ac:dyDescent="0.25">
      <c r="A48" s="905"/>
      <c r="B48" s="906" t="str">
        <f>+'2.2'!C47</f>
        <v/>
      </c>
      <c r="C48" s="926" t="str">
        <f>+'2.2'!D47</f>
        <v>AUG1.3</v>
      </c>
      <c r="D48" s="926" t="str">
        <f>+'2.2'!E47</f>
        <v>Chirurgia specialistica della camera anteriore</v>
      </c>
      <c r="E48" s="926" t="str">
        <f>'2.2'!F47</f>
        <v>BPE/BP</v>
      </c>
      <c r="F48" s="926">
        <f t="shared" si="6"/>
        <v>2</v>
      </c>
      <c r="G48" s="926">
        <f>IF('3.9'!$C$25="si",3,IF('3.9'!$D$25="si",2,IF('3.9'!$E$25="si",1,0)))</f>
        <v>0</v>
      </c>
      <c r="H48" s="926">
        <f>IF('3.9'!$C$26="si",3,IF('3.9'!$D$26="si",2,IF('3.9'!$E$26="si",1,0)))</f>
        <v>0</v>
      </c>
      <c r="I48" s="928" t="str">
        <f>+'2.2'!G47</f>
        <v>(Oftalmologia con approfondimento in oftalmochirurgia)</v>
      </c>
      <c r="J48" s="929">
        <f>+'2.2'!H47</f>
        <v>2</v>
      </c>
      <c r="K48" s="1005">
        <f ca="1">IF(VLOOKUP($C48,intern2!$A$165:$BI$316,61,FALSE)="OK",1,0)</f>
        <v>0</v>
      </c>
      <c r="L48" s="1005">
        <f ca="1">IF(VLOOKUP($C48,intern2!$A$326:$BI$477,61,FALSE)="OK",1,0)</f>
        <v>0</v>
      </c>
      <c r="M48" s="930">
        <f ca="1">IF(INDEX(intern3!$A$7:$BH$160,MATCH($C48,intern3!$A$7:$A$160,0),60)="OK",1,0)</f>
        <v>0</v>
      </c>
      <c r="N48" s="930">
        <f ca="1">IF(VLOOKUP($C48,intern3!$A$169:$BH$320,60,FALSE)="OK",1,0)</f>
        <v>0</v>
      </c>
      <c r="O48" s="929">
        <f>+'2.2'!I47</f>
        <v>0</v>
      </c>
      <c r="P48" s="930">
        <f>IF($O48=0,1,
IF($O48="SPS",IF((VALUE(LEFT('3.4'!$M$14,1))+VALUE(MID('3.4'!$M$14,3,1)))&gt;0,1,0),
IF($O48=4,IF(VALUE(RIGHT('3.4'!$M$14,1))=1,1,0),IF(VALUE(MID('3.4'!$M$14,3,1))&gt;=$O48,1,0))))</f>
        <v>1</v>
      </c>
      <c r="Q48" s="930">
        <f>IF($O48=0,1,
IF($O48="SPS",IF((VALUE(LEFT('3.4'!$M$15,1))+VALUE(MID('3.4'!$M$15,3,1)))&gt;0,1,0),
IF($O48=4,IF(VALUE(RIGHT('3.4'!$M$15,1))=1,1,0),IF(VALUE(MID('3.4'!$M$15,3,1))&gt;=$O48,1,0))))</f>
        <v>1</v>
      </c>
      <c r="R48" s="931">
        <f>+'2.2'!J47</f>
        <v>1</v>
      </c>
      <c r="S48" s="932">
        <f>IF($R48="",1,IF('3.5'!$J$12&gt;=$R48,1,0))</f>
        <v>0</v>
      </c>
      <c r="T48" s="933">
        <f>IF($R48="",1,IF('3.5'!$J$13&gt;=$R48,1,0))</f>
        <v>0</v>
      </c>
      <c r="U48" s="933" t="str">
        <f>+'2.2'!L47</f>
        <v/>
      </c>
      <c r="V48" s="934">
        <f t="shared" si="7"/>
        <v>0</v>
      </c>
      <c r="W48" s="934" t="str">
        <f t="shared" si="2"/>
        <v/>
      </c>
      <c r="X48" s="934" t="str">
        <f t="shared" si="3"/>
        <v/>
      </c>
      <c r="Y48" s="934" t="str">
        <f t="shared" si="4"/>
        <v/>
      </c>
      <c r="Z48" s="934" t="str">
        <f t="shared" si="5"/>
        <v/>
      </c>
      <c r="AA48" s="934">
        <f>IF($U48="",1,IF(AND(OR(VLOOKUP($W48,'3.6'!$B52:$I122,4,FALSE)="si",VLOOKUP($W48,'3.6'!$B52:$I122,5,FALSE)="si"),OR(IFERROR(VLOOKUP($X48,'3.6'!$B52:$I122,4,FALSE),"si")="si",IFERROR(VLOOKUP($X48,'3.6'!$B52:$I122,5,FALSE),"si")="si"),OR(IFERROR(VLOOKUP($Y48,'3.6'!$B52:$I122,4,FALSE),"si")="si",IFERROR(VLOOKUP($Y48,'3.6'!$B52:$I122,5,FALSE),"si")="sì"),OR(IFERROR(VLOOKUP($Z48,'3.6'!$B52:$I122,4,FALSE),"si")="si",IFERROR(VLOOKUP($Z48,'3.6'!$B52:$I122,5,FALSE),"si")="sì")),1,0))</f>
        <v>1</v>
      </c>
      <c r="AB48" s="934">
        <f>IF($U48="",1,IF(AND(OR(VLOOKUP($W48,'3.6'!$B52:$I122,6,FALSE)="si",VLOOKUP($W48,'3.6'!$B52:$I122,7,FALSE)="si"),OR(IFERROR(VLOOKUP($X48,'3.6'!$B52:$I122,6,FALSE),"si")="si",IFERROR(VLOOKUP($X48,'3.6'!$B52:$I122,7,FALSE),"si")="si"),OR(IFERROR(VLOOKUP($Y48,'3.6'!$B52:$I122,6,FALSE),"si")="si",IFERROR(VLOOKUP($Y48,'3.6'!$B52:$I122,7,FALSE),"si")="sì"),OR(IFERROR(VLOOKUP($Z48,'3.6'!$B52:$I122,6,FALSE),"si")="si",IFERROR(VLOOKUP($Z48,'3.6'!$B52:$I122,7,FALSE),"si")="sì")),1,0))</f>
        <v>1</v>
      </c>
      <c r="AC48" s="929" t="str">
        <f>+'2.2'!M47</f>
        <v/>
      </c>
      <c r="AD48" s="934">
        <f t="array" ref="AD48">IF(AC48="si",IF(VLOOKUP(INDEX(B$1:INDEX(B:B,ROW()),MAX(IF(B$1:INDEX(B:B,ROW())&lt;&gt;"",ROW(B$1:INDEX(B:B,ROW()))-ROW(B$1)+1))),'3.7'!$C$24:$F$36,3,FALSE)="si",1,0),1)</f>
        <v>1</v>
      </c>
      <c r="AE48" s="934">
        <f t="array" ref="AE48">IF(AC48="si",IF(VLOOKUP(INDEX(B$1:INDEX(B:B,ROW()),MAX(IF(B$1:INDEX(B:B,ROW())&lt;&gt;"",ROW(B$1:INDEX(B:B,ROW()))-ROW(B$1)+1))),'3.7'!$C$24:$F$36,4,FALSE)="si",1,0),1)</f>
        <v>1</v>
      </c>
      <c r="AF48" s="935" t="str">
        <f>+'2.2'!O47</f>
        <v/>
      </c>
      <c r="AG48" s="936">
        <f>IF($AF48="",1,IF(VLOOKUP($C48,'3.8'!$B:$F,4,FALSE)="si",1,0))</f>
        <v>1</v>
      </c>
      <c r="AH48" s="937">
        <f>IF($AF48="",1,IF(VLOOKUP($C48,'3.8'!$B:$F,5,FALSE)="si",1,0))</f>
        <v>1</v>
      </c>
      <c r="AI48" s="919"/>
      <c r="AJ48" s="698"/>
      <c r="AK48" s="943"/>
      <c r="AL48" s="944" t="str">
        <f>+'2.2'!N47</f>
        <v/>
      </c>
      <c r="AM48" s="939" t="str">
        <f>IF(ISBLANK(intern1!P41),"",intern1!P41)</f>
        <v>AUG1</v>
      </c>
      <c r="AN48" s="940">
        <f>IF(AM48="",1,IF(AJ$45="si",1,0))</f>
        <v>0</v>
      </c>
      <c r="AO48" s="935" t="str">
        <f>'2.2'!K47</f>
        <v/>
      </c>
      <c r="AP48" s="941">
        <f t="shared" si="8"/>
        <v>1</v>
      </c>
      <c r="AQ48" s="925"/>
    </row>
    <row r="49" spans="1:43" s="1335" customFormat="1" ht="39.6" x14ac:dyDescent="0.25">
      <c r="A49" s="905"/>
      <c r="B49" s="906" t="str">
        <f>+'2.2'!C48</f>
        <v/>
      </c>
      <c r="C49" s="926" t="str">
        <f>+'2.2'!D48</f>
        <v>AUG1.4</v>
      </c>
      <c r="D49" s="926" t="str">
        <f>+'2.2'!E48</f>
        <v>Cataratta</v>
      </c>
      <c r="E49" s="544" t="str">
        <f>'2.2'!F48</f>
        <v>BPE/BP</v>
      </c>
      <c r="F49" s="926">
        <f t="shared" si="6"/>
        <v>2</v>
      </c>
      <c r="G49" s="926">
        <f>IF('3.9'!$C$25="si",3,IF('3.9'!$D$25="si",2,IF('3.9'!$E$25="si",1,0)))</f>
        <v>0</v>
      </c>
      <c r="H49" s="926">
        <f>IF('3.9'!$C$26="si",3,IF('3.9'!$D$26="si",2,IF('3.9'!$E$26="si",1,0)))</f>
        <v>0</v>
      </c>
      <c r="I49" s="928" t="str">
        <f>+'2.2'!G48</f>
        <v>(Oftalmologia con approfondimento in oftalmochirurgia)</v>
      </c>
      <c r="J49" s="929">
        <f>+'2.2'!H48</f>
        <v>2</v>
      </c>
      <c r="K49" s="1005">
        <f ca="1">IF(VLOOKUP($C49,intern2!$A$165:$BI$316,61,FALSE)="OK",1,0)</f>
        <v>0</v>
      </c>
      <c r="L49" s="1005">
        <f ca="1">IF(VLOOKUP($C49,intern2!$A$326:$BI$477,61,FALSE)="OK",1,0)</f>
        <v>0</v>
      </c>
      <c r="M49" s="930">
        <f ca="1">IF(INDEX(intern3!$A$7:$BH$160,MATCH($C49,intern3!$A$7:$A$160,0),60)="OK",1,0)</f>
        <v>0</v>
      </c>
      <c r="N49" s="930">
        <f ca="1">IF(VLOOKUP($C49,intern3!$A$169:$BH$320,60,FALSE)="OK",1,0)</f>
        <v>0</v>
      </c>
      <c r="O49" s="929">
        <f>+'2.2'!I48</f>
        <v>0</v>
      </c>
      <c r="P49" s="930">
        <f>IF($O49=0,1,
IF($O49="SPS",IF((VALUE(LEFT('3.4'!$M$14,1))+VALUE(MID('3.4'!$M$14,3,1)))&gt;0,1,0),
IF($O49=4,IF(VALUE(RIGHT('3.4'!$M$14,1))=1,1,0),IF(VALUE(MID('3.4'!$M$14,3,1))&gt;=$O49,1,0))))</f>
        <v>1</v>
      </c>
      <c r="Q49" s="930">
        <f>IF($O49=0,1,
IF($O49="SPS",IF((VALUE(LEFT('3.4'!$M$15,1))+VALUE(MID('3.4'!$M$15,3,1)))&gt;0,1,0),
IF($O49=4,IF(VALUE(RIGHT('3.4'!$M$15,1))=1,1,0),IF(VALUE(MID('3.4'!$M$15,3,1))&gt;=$O49,1,0))))</f>
        <v>1</v>
      </c>
      <c r="R49" s="931">
        <f>+'2.2'!J48</f>
        <v>1</v>
      </c>
      <c r="S49" s="932">
        <f>IF($R49="",1,IF('3.5'!$J$12&gt;=$R49,1,0))</f>
        <v>0</v>
      </c>
      <c r="T49" s="933">
        <f>IF($R49="",1,IF('3.5'!$J$13&gt;=$R49,1,0))</f>
        <v>0</v>
      </c>
      <c r="U49" s="933" t="str">
        <f>+'2.2'!L48</f>
        <v/>
      </c>
      <c r="V49" s="934">
        <f t="shared" si="7"/>
        <v>0</v>
      </c>
      <c r="W49" s="934" t="str">
        <f t="shared" si="2"/>
        <v/>
      </c>
      <c r="X49" s="934" t="str">
        <f t="shared" si="3"/>
        <v/>
      </c>
      <c r="Y49" s="934" t="str">
        <f t="shared" si="4"/>
        <v/>
      </c>
      <c r="Z49" s="934" t="str">
        <f t="shared" si="5"/>
        <v/>
      </c>
      <c r="AA49" s="934">
        <f>IF($U49="",1,IF(AND(OR(VLOOKUP($W49,'3.6'!$B52:$I122,4,FALSE)="si",VLOOKUP($W49,'3.6'!$B52:$I122,5,FALSE)="si"),OR(IFERROR(VLOOKUP($X49,'3.6'!$B52:$I122,4,FALSE),"si")="si",IFERROR(VLOOKUP($X49,'3.6'!$B52:$I122,5,FALSE),"si")="si"),OR(IFERROR(VLOOKUP($Y49,'3.6'!$B52:$I122,4,FALSE),"si")="si",IFERROR(VLOOKUP($Y49,'3.6'!$B52:$I122,5,FALSE),"si")="sì"),OR(IFERROR(VLOOKUP($Z49,'3.6'!$B52:$I122,4,FALSE),"si")="si",IFERROR(VLOOKUP($Z49,'3.6'!$B52:$I122,5,FALSE),"si")="sì")),1,0))</f>
        <v>1</v>
      </c>
      <c r="AB49" s="934">
        <f>IF($U49="",1,IF(AND(OR(VLOOKUP($W49,'3.6'!$B52:$I122,6,FALSE)="si",VLOOKUP($W49,'3.6'!$B52:$I122,7,FALSE)="si"),OR(IFERROR(VLOOKUP($X49,'3.6'!$B52:$I122,6,FALSE),"si")="si",IFERROR(VLOOKUP($X49,'3.6'!$B52:$I122,7,FALSE),"si")="si"),OR(IFERROR(VLOOKUP($Y49,'3.6'!$B52:$I122,6,FALSE),"si")="si",IFERROR(VLOOKUP($Y49,'3.6'!$B52:$I122,7,FALSE),"si")="sì"),OR(IFERROR(VLOOKUP($Z49,'3.6'!$B52:$I122,6,FALSE),"si")="si",IFERROR(VLOOKUP($Z49,'3.6'!$B52:$I122,7,FALSE),"si")="sì")),1,0))</f>
        <v>1</v>
      </c>
      <c r="AC49" s="929" t="str">
        <f>+'2.2'!M48</f>
        <v/>
      </c>
      <c r="AD49" s="934">
        <f t="array" ref="AD49">IF(AC49="si",IF(VLOOKUP(INDEX(B$1:INDEX(B:B,ROW()),MAX(IF(B$1:INDEX(B:B,ROW())&lt;&gt;"",ROW(B$1:INDEX(B:B,ROW()))-ROW(B$1)+1))),'3.7'!$C$24:$F$36,3,FALSE)="si",1,0),1)</f>
        <v>1</v>
      </c>
      <c r="AE49" s="934">
        <f t="array" ref="AE49">IF(AC49="si",IF(VLOOKUP(INDEX(B$1:INDEX(B:B,ROW()),MAX(IF(B$1:INDEX(B:B,ROW())&lt;&gt;"",ROW(B$1:INDEX(B:B,ROW()))-ROW(B$1)+1))),'3.7'!$C$24:$F$36,4,FALSE)="si",1,0),1)</f>
        <v>1</v>
      </c>
      <c r="AF49" s="935" t="str">
        <f>+'2.2'!O48</f>
        <v/>
      </c>
      <c r="AG49" s="936">
        <f>IF($AF49="",1,IF(VLOOKUP($C49,'3.8'!$B:$F,4,FALSE)="si",1,0))</f>
        <v>1</v>
      </c>
      <c r="AH49" s="937">
        <f>IF($AF49="",1,IF(VLOOKUP($C49,'3.8'!$B:$F,5,FALSE)="si",1,0))</f>
        <v>1</v>
      </c>
      <c r="AI49" s="919"/>
      <c r="AJ49" s="698"/>
      <c r="AK49" s="943"/>
      <c r="AL49" s="944" t="str">
        <f>+'2.2'!N48</f>
        <v/>
      </c>
      <c r="AM49" s="939" t="str">
        <f>IF(ISBLANK(intern1!P42),"",intern1!P42)</f>
        <v>AUG1</v>
      </c>
      <c r="AN49" s="940">
        <f>IF(AM49="",1,IF(AJ$45="si",1,0))</f>
        <v>0</v>
      </c>
      <c r="AO49" s="935" t="str">
        <f>'2.2'!K48</f>
        <v/>
      </c>
      <c r="AP49" s="941">
        <f t="shared" si="8"/>
        <v>1</v>
      </c>
      <c r="AQ49" s="925"/>
    </row>
    <row r="50" spans="1:43" s="1335" customFormat="1" ht="39.6" x14ac:dyDescent="0.25">
      <c r="A50" s="905"/>
      <c r="B50" s="906" t="str">
        <f>+'2.2'!C49</f>
        <v/>
      </c>
      <c r="C50" s="868" t="str">
        <f>+'2.2'!D49</f>
        <v>AUG1.5</v>
      </c>
      <c r="D50" s="868" t="str">
        <f>+'2.2'!E49</f>
        <v>Problemi al corpo vitreo e retina</v>
      </c>
      <c r="E50" s="868" t="str">
        <f>'2.2'!F49</f>
        <v>BPE/BP</v>
      </c>
      <c r="F50" s="868">
        <f t="shared" si="6"/>
        <v>2</v>
      </c>
      <c r="G50" s="868">
        <f>IF('3.9'!$C$25="si",3,IF('3.9'!$D$25="si",2,IF('3.9'!$E$25="si",1,0)))</f>
        <v>0</v>
      </c>
      <c r="H50" s="868">
        <f>IF('3.9'!$C$26="si",3,IF('3.9'!$D$26="si",2,IF('3.9'!$E$26="si",1,0)))</f>
        <v>0</v>
      </c>
      <c r="I50" s="973" t="str">
        <f>+'2.2'!G49</f>
        <v>(Oftalmologia con approfondimento in oftalmochirurgia)</v>
      </c>
      <c r="J50" s="876">
        <f>+'2.2'!H49</f>
        <v>2</v>
      </c>
      <c r="K50" s="974">
        <f ca="1">IF(VLOOKUP($C50,intern2!$A$165:$BI$316,61,FALSE)="OK",1,0)</f>
        <v>0</v>
      </c>
      <c r="L50" s="974">
        <f ca="1">IF(VLOOKUP($C50,intern2!$A$326:$BI$477,61,FALSE)="OK",1,0)</f>
        <v>0</v>
      </c>
      <c r="M50" s="875">
        <f ca="1">IF(INDEX(intern3!$A$7:$BH$160,MATCH($C50,intern3!$A$7:$A$160,0),60)="OK",1,0)</f>
        <v>0</v>
      </c>
      <c r="N50" s="875">
        <f ca="1">IF(VLOOKUP($C50,intern3!$A$169:$BH$320,60,FALSE)="OK",1,0)</f>
        <v>0</v>
      </c>
      <c r="O50" s="876">
        <f>+'2.2'!I49</f>
        <v>0</v>
      </c>
      <c r="P50" s="875">
        <f>IF($O50=0,1,
IF($O50="SPS",IF((VALUE(LEFT('3.4'!$M$14,1))+VALUE(MID('3.4'!$M$14,3,1)))&gt;0,1,0),
IF($O50=4,IF(VALUE(RIGHT('3.4'!$M$14,1))=1,1,0),IF(VALUE(MID('3.4'!$M$14,3,1))&gt;=$O50,1,0))))</f>
        <v>1</v>
      </c>
      <c r="Q50" s="875">
        <f>IF($O50=0,1,
IF($O50="SPS",IF((VALUE(LEFT('3.4'!$M$15,1))+VALUE(MID('3.4'!$M$15,3,1)))&gt;0,1,0),
IF($O50=4,IF(VALUE(RIGHT('3.4'!$M$15,1))=1,1,0),IF(VALUE(MID('3.4'!$M$15,3,1))&gt;=$O50,1,0))))</f>
        <v>1</v>
      </c>
      <c r="R50" s="975">
        <f>+'2.2'!J49</f>
        <v>1</v>
      </c>
      <c r="S50" s="932">
        <f>IF($R50="",1,IF('3.5'!$J$12&gt;=$R50,1,0))</f>
        <v>0</v>
      </c>
      <c r="T50" s="914">
        <f>IF($R50="",1,IF('3.5'!$J$13&gt;=$R50,1,0))</f>
        <v>0</v>
      </c>
      <c r="U50" s="932" t="str">
        <f>+'2.2'!L49</f>
        <v/>
      </c>
      <c r="V50" s="976">
        <f t="shared" si="7"/>
        <v>0</v>
      </c>
      <c r="W50" s="976" t="str">
        <f t="shared" si="2"/>
        <v/>
      </c>
      <c r="X50" s="976" t="str">
        <f t="shared" si="3"/>
        <v/>
      </c>
      <c r="Y50" s="976" t="str">
        <f t="shared" si="4"/>
        <v/>
      </c>
      <c r="Z50" s="976" t="str">
        <f t="shared" si="5"/>
        <v/>
      </c>
      <c r="AA50" s="976">
        <f>IF($U50="",1,IF(AND(OR(VLOOKUP($W50,'3.6'!$B52:$I122,4,FALSE)="si",VLOOKUP($W50,'3.6'!$B52:$I122,5,FALSE)="si"),OR(IFERROR(VLOOKUP($X50,'3.6'!$B52:$I122,4,FALSE),"si")="si",IFERROR(VLOOKUP($X50,'3.6'!$B52:$I122,5,FALSE),"si")="si"),OR(IFERROR(VLOOKUP($Y50,'3.6'!$B52:$I122,4,FALSE),"si")="si",IFERROR(VLOOKUP($Y50,'3.6'!$B52:$I122,5,FALSE),"si")="sì"),OR(IFERROR(VLOOKUP($Z50,'3.6'!$B52:$I122,4,FALSE),"si")="si",IFERROR(VLOOKUP($Z50,'3.6'!$B52:$I122,5,FALSE),"si")="sì")),1,0))</f>
        <v>1</v>
      </c>
      <c r="AB50" s="976">
        <f>IF($U50="",1,IF(AND(OR(VLOOKUP($W50,'3.6'!$B52:$I122,6,FALSE)="si",VLOOKUP($W50,'3.6'!$B52:$I122,7,FALSE)="si"),OR(IFERROR(VLOOKUP($X50,'3.6'!$B52:$I122,6,FALSE),"si")="si",IFERROR(VLOOKUP($X50,'3.6'!$B52:$I122,7,FALSE),"si")="si"),OR(IFERROR(VLOOKUP($Y50,'3.6'!$B52:$I122,6,FALSE),"si")="si",IFERROR(VLOOKUP($Y50,'3.6'!$B52:$I122,7,FALSE),"si")="sì"),OR(IFERROR(VLOOKUP($Z50,'3.6'!$B52:$I122,6,FALSE),"si")="si",IFERROR(VLOOKUP($Z50,'3.6'!$B52:$I122,7,FALSE),"si")="sì")),1,0))</f>
        <v>1</v>
      </c>
      <c r="AC50" s="876" t="str">
        <f>+'2.2'!M49</f>
        <v/>
      </c>
      <c r="AD50" s="934">
        <f t="array" ref="AD50">IF(AC50="si",IF(VLOOKUP(INDEX(B$1:INDEX(B:B,ROW()),MAX(IF(B$1:INDEX(B:B,ROW())&lt;&gt;"",ROW(B$1:INDEX(B:B,ROW()))-ROW(B$1)+1))),'3.7'!$C$24:$F$36,3,FALSE)="si",1,0),1)</f>
        <v>1</v>
      </c>
      <c r="AE50" s="934">
        <f t="array" ref="AE50">IF(AC50="si",IF(VLOOKUP(INDEX(B$1:INDEX(B:B,ROW()),MAX(IF(B$1:INDEX(B:B,ROW())&lt;&gt;"",ROW(B$1:INDEX(B:B,ROW()))-ROW(B$1)+1))),'3.7'!$C$24:$F$36,4,FALSE)="si",1,0),1)</f>
        <v>1</v>
      </c>
      <c r="AF50" s="877" t="str">
        <f>+'2.2'!O49</f>
        <v/>
      </c>
      <c r="AG50" s="878">
        <f>IF($AF50="",1,IF(VLOOKUP($C50,'3.8'!$B:$F,4,FALSE)="si",1,0))</f>
        <v>1</v>
      </c>
      <c r="AH50" s="879">
        <f>IF($AF50="",1,IF(VLOOKUP($C50,'3.8'!$B:$F,5,FALSE)="si",1,0))</f>
        <v>1</v>
      </c>
      <c r="AI50" s="919"/>
      <c r="AJ50" s="695"/>
      <c r="AK50" s="987"/>
      <c r="AL50" s="988" t="str">
        <f>+'2.2'!N49</f>
        <v/>
      </c>
      <c r="AM50" s="865" t="str">
        <f>IF(ISBLANK(intern1!P43),"",intern1!P43)</f>
        <v>AUG1</v>
      </c>
      <c r="AN50" s="884">
        <f>IF(AM50="",1,IF(AJ$45="si",1,0))</f>
        <v>0</v>
      </c>
      <c r="AO50" s="877" t="str">
        <f>'2.2'!K49</f>
        <v/>
      </c>
      <c r="AP50" s="941">
        <f t="shared" si="8"/>
        <v>1</v>
      </c>
      <c r="AQ50" s="925"/>
    </row>
    <row r="51" spans="1:43" s="1335" customFormat="1" ht="39.6" x14ac:dyDescent="0.25">
      <c r="A51" s="218"/>
      <c r="B51" s="1023" t="str">
        <f>+'2.2'!C50</f>
        <v>Endocrinologia</v>
      </c>
      <c r="C51" s="1024" t="str">
        <f>+'2.2'!D50</f>
        <v>END1</v>
      </c>
      <c r="D51" s="1024" t="str">
        <f>+'2.2'!E50</f>
        <v>Endocrinologia</v>
      </c>
      <c r="E51" s="1024" t="str">
        <f>'2.2'!F50</f>
        <v>BP</v>
      </c>
      <c r="F51" s="1024">
        <f t="shared" si="6"/>
        <v>3</v>
      </c>
      <c r="G51" s="1024">
        <f>IF('3.9'!$C$25="si",3,IF('3.9'!$D$25="si",2,IF('3.9'!$E$25="si",1,0)))</f>
        <v>0</v>
      </c>
      <c r="H51" s="1024">
        <f>IF('3.9'!$C$26="si",3,IF('3.9'!$D$26="si",2,IF('3.9'!$E$26="si",1,0)))</f>
        <v>0</v>
      </c>
      <c r="I51" s="1025" t="str">
        <f>+'2.2'!G50</f>
        <v>(Endocrinologia / Diabetologia)</v>
      </c>
      <c r="J51" s="1026">
        <f>+'2.2'!H50</f>
        <v>1</v>
      </c>
      <c r="K51" s="1027">
        <f ca="1">IF(VLOOKUP($C51,intern2!$A$165:$BI$316,61,FALSE)="OK",1,0)</f>
        <v>0</v>
      </c>
      <c r="L51" s="1027">
        <f ca="1">IF(VLOOKUP($C51,intern2!$A$326:$BI$477,61,FALSE)="OK",1,0)</f>
        <v>0</v>
      </c>
      <c r="M51" s="1028">
        <f ca="1">IF(INDEX(intern3!$A$7:$BH$160,MATCH($C51,intern3!$A$7:$A$160,0),60)="OK",1,0)</f>
        <v>0</v>
      </c>
      <c r="N51" s="1028">
        <f ca="1">IF(VLOOKUP($C51,intern3!$A$169:$BH$320,60,FALSE)="OK",1,0)</f>
        <v>0</v>
      </c>
      <c r="O51" s="1026">
        <f>+'2.2'!I50</f>
        <v>1</v>
      </c>
      <c r="P51" s="1028">
        <f>IF($O51=0,1,
IF($O51="SPS",IF((VALUE(LEFT('3.4'!$M$14,1))+VALUE(MID('3.4'!$M$14,3,1)))&gt;0,1,0),
IF($O51=4,IF(VALUE(RIGHT('3.4'!$M$14,1))=1,1,0),IF(VALUE(MID('3.4'!$M$14,3,1))&gt;=$O51,1,0))))</f>
        <v>0</v>
      </c>
      <c r="Q51" s="1028">
        <f>IF($O51=0,1,
IF($O51="SPS",IF((VALUE(LEFT('3.4'!$M$15,1))+VALUE(MID('3.4'!$M$15,3,1)))&gt;0,1,0),
IF($O51=4,IF(VALUE(RIGHT('3.4'!$M$15,1))=1,1,0),IF(VALUE(MID('3.4'!$M$15,3,1))&gt;=$O51,1,0))))</f>
        <v>0</v>
      </c>
      <c r="R51" s="1029">
        <f>+'2.2'!J50</f>
        <v>1</v>
      </c>
      <c r="S51" s="1030">
        <f>IF($R51="",1,IF('3.5'!$J$12&gt;=$R51,1,0))</f>
        <v>0</v>
      </c>
      <c r="T51" s="1030">
        <f>IF($R51="",1,IF('3.5'!$J$13&gt;=$R51,1,0))</f>
        <v>0</v>
      </c>
      <c r="U51" s="1030" t="str">
        <f>+'2.2'!L50</f>
        <v/>
      </c>
      <c r="V51" s="1031">
        <f t="shared" si="7"/>
        <v>0</v>
      </c>
      <c r="W51" s="1031" t="str">
        <f t="shared" si="2"/>
        <v/>
      </c>
      <c r="X51" s="1031" t="str">
        <f t="shared" si="3"/>
        <v/>
      </c>
      <c r="Y51" s="1031" t="str">
        <f t="shared" si="4"/>
        <v/>
      </c>
      <c r="Z51" s="1031" t="str">
        <f t="shared" si="5"/>
        <v/>
      </c>
      <c r="AA51" s="1031">
        <f>IF($U51="",1,IF(AND(OR(VLOOKUP($W51,'3.6'!$B52:$I122,4,FALSE)="si",VLOOKUP($W51,'3.6'!$B52:$I122,5,FALSE)="si"),OR(IFERROR(VLOOKUP($X51,'3.6'!$B52:$I122,4,FALSE),"si")="si",IFERROR(VLOOKUP($X51,'3.6'!$B52:$I122,5,FALSE),"si")="si"),OR(IFERROR(VLOOKUP($Y51,'3.6'!$B52:$I122,4,FALSE),"si")="si",IFERROR(VLOOKUP($Y51,'3.6'!$B52:$I122,5,FALSE),"si")="sì"),OR(IFERROR(VLOOKUP($Z51,'3.6'!$B52:$I122,4,FALSE),"si")="si",IFERROR(VLOOKUP($Z51,'3.6'!$B52:$I122,5,FALSE),"si")="sì")),1,0))</f>
        <v>1</v>
      </c>
      <c r="AB51" s="1031">
        <f>IF($U51="",1,IF(AND(OR(VLOOKUP($W51,'3.6'!$B52:$I122,6,FALSE)="si",VLOOKUP($W51,'3.6'!$B52:$I122,7,FALSE)="si"),OR(IFERROR(VLOOKUP($X51,'3.6'!$B52:$I122,6,FALSE),"si")="si",IFERROR(VLOOKUP($X51,'3.6'!$B52:$I122,7,FALSE),"si")="si"),OR(IFERROR(VLOOKUP($Y51,'3.6'!$B52:$I122,6,FALSE),"si")="si",IFERROR(VLOOKUP($Y51,'3.6'!$B52:$I122,7,FALSE),"si")="sì"),OR(IFERROR(VLOOKUP($Z51,'3.6'!$B52:$I122,6,FALSE),"si")="si",IFERROR(VLOOKUP($Z51,'3.6'!$B52:$I122,7,FALSE),"si")="sì")),1,0))</f>
        <v>1</v>
      </c>
      <c r="AC51" s="1026" t="str">
        <f>+'2.2'!M50</f>
        <v/>
      </c>
      <c r="AD51" s="934">
        <f t="array" ref="AD51">IF(AC51="si",IF(VLOOKUP(INDEX(B$1:INDEX(B:B,ROW()),MAX(IF(B$1:INDEX(B:B,ROW())&lt;&gt;"",ROW(B$1:INDEX(B:B,ROW()))-ROW(B$1)+1))),'3.7'!$C$24:$F$36,3,FALSE)="si",1,0),1)</f>
        <v>1</v>
      </c>
      <c r="AE51" s="934">
        <f t="array" ref="AE51">IF(AC51="si",IF(VLOOKUP(INDEX(B$1:INDEX(B:B,ROW()),MAX(IF(B$1:INDEX(B:B,ROW())&lt;&gt;"",ROW(B$1:INDEX(B:B,ROW()))-ROW(B$1)+1))),'3.7'!$C$24:$F$36,4,FALSE)="si",1,0),1)</f>
        <v>1</v>
      </c>
      <c r="AF51" s="1024" t="str">
        <f>+'2.2'!O50</f>
        <v>Consulenza nutrizionale e diabetologica fornita da personale competente</v>
      </c>
      <c r="AG51" s="917">
        <f>IF($AF51="",1,IF(VLOOKUP($C51,'3.8'!$B:$F,4,FALSE)="si",1,0))</f>
        <v>0</v>
      </c>
      <c r="AH51" s="918">
        <f>IF($AF51="",1,IF(VLOOKUP($C51,'3.8'!$B:$F,5,FALSE)="si",1,0))</f>
        <v>0</v>
      </c>
      <c r="AI51" s="925"/>
      <c r="AJ51" s="702"/>
      <c r="AK51" s="1032"/>
      <c r="AL51" s="1033" t="str">
        <f>+'2.2'!N50</f>
        <v/>
      </c>
      <c r="AM51" s="1023" t="str">
        <f>IF(ISBLANK(intern1!P44),"",intern1!P44)</f>
        <v/>
      </c>
      <c r="AN51" s="1331">
        <f>IF(AM51="",1,0)</f>
        <v>1</v>
      </c>
      <c r="AO51" s="1024" t="str">
        <f>'2.2'!K50</f>
        <v/>
      </c>
      <c r="AP51" s="1034">
        <f t="shared" si="8"/>
        <v>1</v>
      </c>
      <c r="AQ51" s="925"/>
    </row>
    <row r="52" spans="1:43" s="1335" customFormat="1" ht="15" x14ac:dyDescent="0.25">
      <c r="A52" s="905"/>
      <c r="B52" s="906" t="str">
        <f>+'2.2'!C51</f>
        <v>Gastroenterologia</v>
      </c>
      <c r="C52" s="907" t="str">
        <f>+'2.2'!D51</f>
        <v>GAE1</v>
      </c>
      <c r="D52" s="907" t="str">
        <f>+'2.2'!E51</f>
        <v>Gastroenterologia</v>
      </c>
      <c r="E52" s="544" t="str">
        <f>'2.2'!F51</f>
        <v>BP</v>
      </c>
      <c r="F52" s="907">
        <f t="shared" si="6"/>
        <v>3</v>
      </c>
      <c r="G52" s="907">
        <f>IF('3.9'!$C$25="si",3,IF('3.9'!$D$25="si",2,IF('3.9'!$E$25="si",1,0)))</f>
        <v>0</v>
      </c>
      <c r="H52" s="907">
        <f>IF('3.9'!$C$26="si",3,IF('3.9'!$D$26="si",2,IF('3.9'!$E$26="si",1,0)))</f>
        <v>0</v>
      </c>
      <c r="I52" s="909" t="str">
        <f>+'2.2'!G51</f>
        <v>(Gastroenterologia)</v>
      </c>
      <c r="J52" s="910">
        <f>+'2.2'!H51</f>
        <v>2</v>
      </c>
      <c r="K52" s="1035">
        <f ca="1">IF(VLOOKUP($C52,intern2!$A$165:$BI$316,61,FALSE)="OK",1,0)</f>
        <v>0</v>
      </c>
      <c r="L52" s="1035">
        <f ca="1">IF(VLOOKUP($C52,intern2!$A$326:$BI$477,61,FALSE)="OK",1,0)</f>
        <v>0</v>
      </c>
      <c r="M52" s="911">
        <f ca="1">IF(INDEX(intern3!$A$7:$BH$160,MATCH($C52,intern3!$A$7:$A$160,0),60)="OK",1,0)</f>
        <v>0</v>
      </c>
      <c r="N52" s="911">
        <f ca="1">IF(VLOOKUP($C52,intern3!$A$169:$BH$320,60,FALSE)="OK",1,0)</f>
        <v>0</v>
      </c>
      <c r="O52" s="910">
        <f>+'2.2'!I51</f>
        <v>2</v>
      </c>
      <c r="P52" s="911">
        <f>IF($O52=0,1,
IF($O52="SPS",IF((VALUE(LEFT('3.4'!$M$14,1))+VALUE(MID('3.4'!$M$14,3,1)))&gt;0,1,0),
IF($O52=4,IF(VALUE(RIGHT('3.4'!$M$14,1))=1,1,0),IF(VALUE(MID('3.4'!$M$14,3,1))&gt;=$O52,1,0))))</f>
        <v>0</v>
      </c>
      <c r="Q52" s="911">
        <f>IF($O52=0,1,
IF($O52="SPS",IF((VALUE(LEFT('3.4'!$M$15,1))+VALUE(MID('3.4'!$M$15,3,1)))&gt;0,1,0),
IF($O52=4,IF(VALUE(RIGHT('3.4'!$M$15,1))=1,1,0),IF(VALUE(MID('3.4'!$M$15,3,1))&gt;=$O52,1,0))))</f>
        <v>0</v>
      </c>
      <c r="R52" s="912">
        <f>+'2.2'!J51</f>
        <v>1</v>
      </c>
      <c r="S52" s="913">
        <f>IF($R52="",1,IF('3.5'!$J$12&gt;=$R52,1,0))</f>
        <v>0</v>
      </c>
      <c r="T52" s="913">
        <f>IF($R52="",1,IF('3.5'!$J$13&gt;=$R52,1,0))</f>
        <v>0</v>
      </c>
      <c r="U52" s="913" t="str">
        <f>+'2.2'!L51</f>
        <v>VIS1</v>
      </c>
      <c r="V52" s="915">
        <f t="shared" si="7"/>
        <v>1</v>
      </c>
      <c r="W52" s="915" t="str">
        <f t="shared" si="2"/>
        <v>VIS1</v>
      </c>
      <c r="X52" s="915" t="str">
        <f t="shared" si="3"/>
        <v/>
      </c>
      <c r="Y52" s="915" t="str">
        <f t="shared" si="4"/>
        <v/>
      </c>
      <c r="Z52" s="915" t="str">
        <f t="shared" si="5"/>
        <v/>
      </c>
      <c r="AA52" s="915">
        <f>IF($U52="",1,IF(AND(OR(VLOOKUP($W52,'3.6'!$B52:$I122,4,FALSE)="si",VLOOKUP($W52,'3.6'!$B52:$I122,5,FALSE)="si"),OR(IFERROR(VLOOKUP($X52,'3.6'!$B52:$I122,4,FALSE),"si")="si",IFERROR(VLOOKUP($X52,'3.6'!$B52:$I122,5,FALSE),"si")="si"),OR(IFERROR(VLOOKUP($Y52,'3.6'!$B52:$I122,4,FALSE),"si")="si",IFERROR(VLOOKUP($Y52,'3.6'!$B52:$I122,5,FALSE),"si")="sì"),OR(IFERROR(VLOOKUP($Z52,'3.6'!$B52:$I122,4,FALSE),"si")="si",IFERROR(VLOOKUP($Z52,'3.6'!$B52:$I122,5,FALSE),"si")="sì")),1,0))</f>
        <v>0</v>
      </c>
      <c r="AB52" s="915">
        <f>IF($U52="",1,IF(AND(OR(VLOOKUP($W52,'3.6'!$B52:$I122,6,FALSE)="si",VLOOKUP($W52,'3.6'!$B52:$I122,7,FALSE)="si"),OR(IFERROR(VLOOKUP($X52,'3.6'!$B52:$I122,6,FALSE),"si")="si",IFERROR(VLOOKUP($X52,'3.6'!$B52:$I122,7,FALSE),"si")="si"),OR(IFERROR(VLOOKUP($Y52,'3.6'!$B52:$I122,6,FALSE),"si")="si",IFERROR(VLOOKUP($Y52,'3.6'!$B52:$I122,7,FALSE),"si")="sì"),OR(IFERROR(VLOOKUP($Z52,'3.6'!$B52:$I122,6,FALSE),"si")="si",IFERROR(VLOOKUP($Z52,'3.6'!$B52:$I122,7,FALSE),"si")="sì")),1,0))</f>
        <v>0</v>
      </c>
      <c r="AC52" s="910" t="str">
        <f>+'2.2'!M51</f>
        <v>si</v>
      </c>
      <c r="AD52" s="934">
        <f t="array" ref="AD52">IF(AC52="si",IF(VLOOKUP(INDEX(B$1:INDEX(B:B,ROW()),MAX(IF(B$1:INDEX(B:B,ROW())&lt;&gt;"",ROW(B$1:INDEX(B:B,ROW()))-ROW(B$1)+1))),'3.7'!$C$24:$F$36,3,FALSE)="si",1,0),1)</f>
        <v>0</v>
      </c>
      <c r="AE52" s="934">
        <f t="array" ref="AE52">IF(AC52="si",IF(VLOOKUP(INDEX(B$1:INDEX(B:B,ROW()),MAX(IF(B$1:INDEX(B:B,ROW())&lt;&gt;"",ROW(B$1:INDEX(B:B,ROW()))-ROW(B$1)+1))),'3.7'!$C$24:$F$36,4,FALSE)="si",1,0),1)</f>
        <v>0</v>
      </c>
      <c r="AF52" s="916" t="str">
        <f>+'2.2'!O51</f>
        <v/>
      </c>
      <c r="AG52" s="917">
        <f>IF($AF52="",1,IF(VLOOKUP($C52,'3.8'!$B:$F,4,FALSE)="si",1,0))</f>
        <v>1</v>
      </c>
      <c r="AH52" s="918">
        <f>IF($AF52="",1,IF(VLOOKUP($C52,'3.8'!$B:$F,5,FALSE)="si",1,0))</f>
        <v>1</v>
      </c>
      <c r="AI52" s="919"/>
      <c r="AJ52" s="697"/>
      <c r="AK52" s="920"/>
      <c r="AL52" s="921" t="str">
        <f>+'2.2'!N51</f>
        <v/>
      </c>
      <c r="AM52" s="922" t="str">
        <f>IF(ISBLANK(intern1!P45),"",intern1!P45)</f>
        <v/>
      </c>
      <c r="AN52" s="923">
        <f>IF(AM52="",1,0)</f>
        <v>1</v>
      </c>
      <c r="AO52" s="916" t="str">
        <f>'2.2'!K51</f>
        <v/>
      </c>
      <c r="AP52" s="924">
        <f t="shared" si="8"/>
        <v>1</v>
      </c>
      <c r="AQ52" s="925"/>
    </row>
    <row r="53" spans="1:43" s="1335" customFormat="1" ht="15" x14ac:dyDescent="0.25">
      <c r="A53" s="905"/>
      <c r="B53" s="906" t="str">
        <f>+'2.2'!C52</f>
        <v/>
      </c>
      <c r="C53" s="868" t="str">
        <f>+'2.2'!D52</f>
        <v>GAE1.1</v>
      </c>
      <c r="D53" s="868" t="str">
        <f>+'2.2'!E52</f>
        <v>Gastroenterologia specialistica</v>
      </c>
      <c r="E53" s="868" t="str">
        <f>'2.2'!F52</f>
        <v>BP</v>
      </c>
      <c r="F53" s="989">
        <f t="shared" si="6"/>
        <v>3</v>
      </c>
      <c r="G53" s="989">
        <f>IF('3.9'!$C$25="si",3,IF('3.9'!$D$25="si",2,IF('3.9'!$E$25="si",1,0)))</f>
        <v>0</v>
      </c>
      <c r="H53" s="989">
        <f>IF('3.9'!$C$26="si",3,IF('3.9'!$D$26="si",2,IF('3.9'!$E$26="si",1,0)))</f>
        <v>0</v>
      </c>
      <c r="I53" s="973" t="str">
        <f>+'2.2'!G52</f>
        <v>Gastroenterologia</v>
      </c>
      <c r="J53" s="876">
        <f>+'2.2'!H52</f>
        <v>2</v>
      </c>
      <c r="K53" s="1036">
        <f ca="1">IF(VLOOKUP($C53,intern2!$A$165:$BI$316,61,FALSE)="OK",1,0)</f>
        <v>0</v>
      </c>
      <c r="L53" s="1036">
        <f ca="1">IF(VLOOKUP($C53,intern2!$A$326:$BI$477,61,FALSE)="OK",1,0)</f>
        <v>0</v>
      </c>
      <c r="M53" s="1037">
        <f ca="1">IF(INDEX(intern3!$A$7:$BH$160,MATCH($C53,intern3!$A$7:$A$160,0),60)="OK",1,0)</f>
        <v>0</v>
      </c>
      <c r="N53" s="1037">
        <f ca="1">IF(VLOOKUP($C53,intern3!$A$169:$BH$320,60,FALSE)="OK",1,0)</f>
        <v>0</v>
      </c>
      <c r="O53" s="876">
        <f>+'2.2'!I52</f>
        <v>2</v>
      </c>
      <c r="P53" s="1037">
        <f>IF($O53=0,1,
IF($O53="SPS",IF((VALUE(LEFT('3.4'!$M$14,1))+VALUE(MID('3.4'!$M$14,3,1)))&gt;0,1,0),
IF($O53=4,IF(VALUE(RIGHT('3.4'!$M$14,1))=1,1,0),IF(VALUE(MID('3.4'!$M$14,3,1))&gt;=$O53,1,0))))</f>
        <v>0</v>
      </c>
      <c r="Q53" s="1037">
        <f>IF($O53=0,1,
IF($O53="SPS",IF((VALUE(LEFT('3.4'!$M$15,1))+VALUE(MID('3.4'!$M$15,3,1)))&gt;0,1,0),
IF($O53=4,IF(VALUE(RIGHT('3.4'!$M$15,1))=1,1,0),IF(VALUE(MID('3.4'!$M$15,3,1))&gt;=$O53,1,0))))</f>
        <v>0</v>
      </c>
      <c r="R53" s="975">
        <f>+'2.2'!J52</f>
        <v>2</v>
      </c>
      <c r="S53" s="1038">
        <f>IF($R53="",1,IF('3.5'!$J$12&gt;=$R53,1,0))</f>
        <v>0</v>
      </c>
      <c r="T53" s="932">
        <f>IF($R53="",1,IF('3.5'!$J$13&gt;=$R53,1,0))</f>
        <v>0</v>
      </c>
      <c r="U53" s="952" t="str">
        <f>+'2.2'!L52</f>
        <v/>
      </c>
      <c r="V53" s="1039">
        <f t="shared" si="7"/>
        <v>0</v>
      </c>
      <c r="W53" s="1039" t="str">
        <f t="shared" si="2"/>
        <v/>
      </c>
      <c r="X53" s="1039" t="str">
        <f t="shared" si="3"/>
        <v/>
      </c>
      <c r="Y53" s="1039" t="str">
        <f t="shared" si="4"/>
        <v/>
      </c>
      <c r="Z53" s="1039" t="str">
        <f t="shared" si="5"/>
        <v/>
      </c>
      <c r="AA53" s="1039">
        <f>IF($U53="",1,IF(AND(OR(VLOOKUP($W53,'3.6'!$B52:$I122,4,FALSE)="si",VLOOKUP($W53,'3.6'!$B52:$I122,5,FALSE)="si"),OR(IFERROR(VLOOKUP($X53,'3.6'!$B52:$I122,4,FALSE),"si")="si",IFERROR(VLOOKUP($X53,'3.6'!$B52:$I122,5,FALSE),"si")="si"),OR(IFERROR(VLOOKUP($Y53,'3.6'!$B52:$I122,4,FALSE),"si")="si",IFERROR(VLOOKUP($Y53,'3.6'!$B52:$I122,5,FALSE),"si")="sì"),OR(IFERROR(VLOOKUP($Z53,'3.6'!$B52:$I122,4,FALSE),"si")="si",IFERROR(VLOOKUP($Z53,'3.6'!$B52:$I122,5,FALSE),"si")="sì")),1,0))</f>
        <v>1</v>
      </c>
      <c r="AB53" s="1039">
        <f>IF($U53="",1,IF(AND(OR(VLOOKUP($W53,'3.6'!$B52:$I122,6,FALSE)="si",VLOOKUP($W53,'3.6'!$B52:$I122,7,FALSE)="si"),OR(IFERROR(VLOOKUP($X53,'3.6'!$B52:$I122,6,FALSE),"si")="si",IFERROR(VLOOKUP($X53,'3.6'!$B52:$I122,7,FALSE),"si")="si"),OR(IFERROR(VLOOKUP($Y53,'3.6'!$B52:$I122,6,FALSE),"si")="si",IFERROR(VLOOKUP($Y53,'3.6'!$B52:$I122,7,FALSE),"si")="sì"),OR(IFERROR(VLOOKUP($Z53,'3.6'!$B52:$I122,6,FALSE),"si")="si",IFERROR(VLOOKUP($Z53,'3.6'!$B52:$I122,7,FALSE),"si")="sì")),1,0))</f>
        <v>1</v>
      </c>
      <c r="AC53" s="876" t="str">
        <f>+'2.2'!M52</f>
        <v>si</v>
      </c>
      <c r="AD53" s="934">
        <f t="array" ref="AD53">IF(AC53="si",IF(VLOOKUP(INDEX(B$1:INDEX(B:B,ROW()),MAX(IF(B$1:INDEX(B:B,ROW())&lt;&gt;"",ROW(B$1:INDEX(B:B,ROW()))-ROW(B$1)+1))),'3.7'!$C$24:$F$36,3,FALSE)="si",1,0),1)</f>
        <v>0</v>
      </c>
      <c r="AE53" s="934">
        <f t="array" ref="AE53">IF(AC53="si",IF(VLOOKUP(INDEX(B$1:INDEX(B:B,ROW()),MAX(IF(B$1:INDEX(B:B,ROW())&lt;&gt;"",ROW(B$1:INDEX(B:B,ROW()))-ROW(B$1)+1))),'3.7'!$C$24:$F$36,4,FALSE)="si",1,0),1)</f>
        <v>0</v>
      </c>
      <c r="AF53" s="877" t="str">
        <f>+'2.2'!O52</f>
        <v/>
      </c>
      <c r="AG53" s="878">
        <f>IF($AF53="",1,IF(VLOOKUP($C53,'3.8'!$B:$F,4,FALSE)="si",1,0))</f>
        <v>1</v>
      </c>
      <c r="AH53" s="879">
        <f>IF($AF53="",1,IF(VLOOKUP($C53,'3.8'!$B:$F,5,FALSE)="si",1,0))</f>
        <v>1</v>
      </c>
      <c r="AI53" s="919"/>
      <c r="AJ53" s="695"/>
      <c r="AK53" s="987"/>
      <c r="AL53" s="956" t="str">
        <f>+'2.2'!N52</f>
        <v/>
      </c>
      <c r="AM53" s="957" t="str">
        <f>IF(ISBLANK(intern1!P46),"",intern1!P46)</f>
        <v>GAE1</v>
      </c>
      <c r="AN53" s="1040">
        <f>IF(AM53="",1,IF(AJ52="si",1,0))</f>
        <v>0</v>
      </c>
      <c r="AO53" s="954" t="str">
        <f>'2.2'!K52</f>
        <v/>
      </c>
      <c r="AP53" s="959">
        <f t="shared" si="8"/>
        <v>1</v>
      </c>
      <c r="AQ53" s="925"/>
    </row>
    <row r="54" spans="1:43" s="1335" customFormat="1" ht="15" x14ac:dyDescent="0.25">
      <c r="A54" s="905"/>
      <c r="B54" s="990" t="str">
        <f>+'2.2'!C53</f>
        <v>Chirurgia viscerale</v>
      </c>
      <c r="C54" s="991" t="str">
        <f>+'2.2'!D53</f>
        <v>VIS1</v>
      </c>
      <c r="D54" s="991" t="str">
        <f>+'2.2'!E53</f>
        <v>Chirurgia viscerale</v>
      </c>
      <c r="E54" s="991" t="str">
        <f>'2.2'!F53</f>
        <v>BP</v>
      </c>
      <c r="F54" s="992">
        <f t="shared" si="6"/>
        <v>3</v>
      </c>
      <c r="G54" s="992">
        <f>IF('3.9'!$C$25="si",3,IF('3.9'!$D$25="si",2,IF('3.9'!$E$25="si",1,0)))</f>
        <v>0</v>
      </c>
      <c r="H54" s="992">
        <f>IF('3.9'!$C$26="si",3,IF('3.9'!$D$26="si",2,IF('3.9'!$E$26="si",1,0)))</f>
        <v>0</v>
      </c>
      <c r="I54" s="993" t="str">
        <f>+'2.2'!G53</f>
        <v>(Chirurgia)</v>
      </c>
      <c r="J54" s="994">
        <f>+'2.2'!H53</f>
        <v>2</v>
      </c>
      <c r="K54" s="995">
        <f ca="1">IF(VLOOKUP($C54,intern2!$A$165:$BI$316,61,FALSE)="OK",1,0)</f>
        <v>0</v>
      </c>
      <c r="L54" s="995">
        <f ca="1">IF(VLOOKUP($C54,intern2!$A$326:$BI$477,61,FALSE)="OK",1,0)</f>
        <v>0</v>
      </c>
      <c r="M54" s="996">
        <f ca="1">IF(INDEX(intern3!$A$7:$BH$160,MATCH($C54,intern3!$A$7:$A$160,0),60)="OK",1,0)</f>
        <v>0</v>
      </c>
      <c r="N54" s="996">
        <f ca="1">IF(VLOOKUP($C54,intern3!$A$169:$BH$320,60,FALSE)="OK",1,0)</f>
        <v>0</v>
      </c>
      <c r="O54" s="994">
        <f>+'2.2'!I53</f>
        <v>2</v>
      </c>
      <c r="P54" s="996">
        <f>IF($O54=0,1,
IF($O54="SPS",IF((VALUE(LEFT('3.4'!$M$14,1))+VALUE(MID('3.4'!$M$14,3,1)))&gt;0,1,0),
IF($O54=4,IF(VALUE(RIGHT('3.4'!$M$14,1))=1,1,0),IF(VALUE(MID('3.4'!$M$14,3,1))&gt;=$O54,1,0))))</f>
        <v>0</v>
      </c>
      <c r="Q54" s="996">
        <f>IF($O54=0,1,
IF($O54="SPS",IF((VALUE(LEFT('3.4'!$M$15,1))+VALUE(MID('3.4'!$M$15,3,1)))&gt;0,1,0),
IF($O54=4,IF(VALUE(RIGHT('3.4'!$M$15,1))=1,1,0),IF(VALUE(MID('3.4'!$M$15,3,1))&gt;=$O54,1,0))))</f>
        <v>0</v>
      </c>
      <c r="R54" s="997">
        <f>+'2.2'!J53</f>
        <v>1</v>
      </c>
      <c r="S54" s="914">
        <f>IF($R54="",1,IF('3.5'!$J$12&gt;=$R54,1,0))</f>
        <v>0</v>
      </c>
      <c r="T54" s="998">
        <f>IF($R54="",1,IF('3.5'!$J$13&gt;=$R54,1,0))</f>
        <v>0</v>
      </c>
      <c r="U54" s="913" t="str">
        <f>+'2.2'!L53</f>
        <v/>
      </c>
      <c r="V54" s="1000">
        <f t="shared" si="7"/>
        <v>0</v>
      </c>
      <c r="W54" s="1000" t="str">
        <f t="shared" si="2"/>
        <v/>
      </c>
      <c r="X54" s="1000" t="str">
        <f t="shared" si="3"/>
        <v/>
      </c>
      <c r="Y54" s="1000" t="str">
        <f t="shared" si="4"/>
        <v/>
      </c>
      <c r="Z54" s="1000" t="str">
        <f t="shared" si="5"/>
        <v/>
      </c>
      <c r="AA54" s="1000">
        <f>IF($U54="",1,IF(AND(OR(VLOOKUP($W54,'3.6'!$B52:$I122,4,FALSE)="si",VLOOKUP($W54,'3.6'!$B52:$I122,5,FALSE)="si"),OR(IFERROR(VLOOKUP($X54,'3.6'!$B52:$I122,4,FALSE),"si")="si",IFERROR(VLOOKUP($X54,'3.6'!$B52:$I122,5,FALSE),"si")="si"),OR(IFERROR(VLOOKUP($Y54,'3.6'!$B52:$I122,4,FALSE),"si")="si",IFERROR(VLOOKUP($Y54,'3.6'!$B52:$I122,5,FALSE),"si")="sì"),OR(IFERROR(VLOOKUP($Z54,'3.6'!$B52:$I122,4,FALSE),"si")="si",IFERROR(VLOOKUP($Z54,'3.6'!$B52:$I122,5,FALSE),"si")="sì")),1,0))</f>
        <v>1</v>
      </c>
      <c r="AB54" s="1000">
        <f>IF($U54="",1,IF(AND(OR(VLOOKUP($W54,'3.6'!$B52:$I122,6,FALSE)="si",VLOOKUP($W54,'3.6'!$B52:$I122,7,FALSE)="si"),OR(IFERROR(VLOOKUP($X54,'3.6'!$B52:$I122,6,FALSE),"si")="si",IFERROR(VLOOKUP($X54,'3.6'!$B52:$I122,7,FALSE),"si")="si"),OR(IFERROR(VLOOKUP($Y54,'3.6'!$B52:$I122,6,FALSE),"si")="si",IFERROR(VLOOKUP($Y54,'3.6'!$B52:$I122,7,FALSE),"si")="sì"),OR(IFERROR(VLOOKUP($Z54,'3.6'!$B52:$I122,6,FALSE),"si")="si",IFERROR(VLOOKUP($Z54,'3.6'!$B52:$I122,7,FALSE),"si")="sì")),1,0))</f>
        <v>1</v>
      </c>
      <c r="AC54" s="994" t="str">
        <f>+'2.2'!M53</f>
        <v>si</v>
      </c>
      <c r="AD54" s="934">
        <f t="array" ref="AD54">IF(AC54="si",IF(VLOOKUP(INDEX(B$1:INDEX(B:B,ROW()),MAX(IF(B$1:INDEX(B:B,ROW())&lt;&gt;"",ROW(B$1:INDEX(B:B,ROW()))-ROW(B$1)+1))),'3.7'!$C$24:$F$36,3,FALSE)="si",1,0),1)</f>
        <v>0</v>
      </c>
      <c r="AE54" s="934">
        <f t="array" ref="AE54">IF(AC54="si",IF(VLOOKUP(INDEX(B$1:INDEX(B:B,ROW()),MAX(IF(B$1:INDEX(B:B,ROW())&lt;&gt;"",ROW(B$1:INDEX(B:B,ROW()))-ROW(B$1)+1))),'3.7'!$C$24:$F$36,4,FALSE)="si",1,0),1)</f>
        <v>0</v>
      </c>
      <c r="AF54" s="960" t="str">
        <f>+'2.2'!O53</f>
        <v/>
      </c>
      <c r="AG54" s="917">
        <f>IF($AF54="",1,IF(VLOOKUP($C54,'3.8'!$B:$F,4,FALSE)="si",1,0))</f>
        <v>1</v>
      </c>
      <c r="AH54" s="918">
        <f>IF($AF54="",1,IF(VLOOKUP($C54,'3.8'!$B:$F,5,FALSE)="si",1,0))</f>
        <v>1</v>
      </c>
      <c r="AI54" s="919"/>
      <c r="AJ54" s="701"/>
      <c r="AK54" s="1001"/>
      <c r="AL54" s="921" t="str">
        <f>+'2.2'!N53</f>
        <v/>
      </c>
      <c r="AM54" s="922" t="str">
        <f>IF(ISBLANK(intern1!P47),"",intern1!P47)</f>
        <v/>
      </c>
      <c r="AN54" s="1004">
        <f>IF(AM54="",1,0)</f>
        <v>1</v>
      </c>
      <c r="AO54" s="916" t="str">
        <f>'2.2'!K53</f>
        <v>GAE1</v>
      </c>
      <c r="AP54" s="924">
        <f>IF(AO54="",1,IF(AJ52="si",1,0))</f>
        <v>0</v>
      </c>
      <c r="AQ54" s="925"/>
    </row>
    <row r="55" spans="1:43" s="1335" customFormat="1" ht="26.4" hidden="1" outlineLevel="1" x14ac:dyDescent="0.25">
      <c r="A55" s="905"/>
      <c r="B55" s="906" t="str">
        <f>+'2.2'!C54</f>
        <v/>
      </c>
      <c r="C55" s="961" t="str">
        <f>+'2.2'!D54</f>
        <v>VIS1.1</v>
      </c>
      <c r="D55" s="961" t="str">
        <f>+'2.2'!E54</f>
        <v>Chirurgia pancreatica maggiore (CIMAS)</v>
      </c>
      <c r="E55" s="962" t="str">
        <f>'2.2'!F54</f>
        <v/>
      </c>
      <c r="F55" s="961">
        <f t="shared" si="6"/>
        <v>0</v>
      </c>
      <c r="G55" s="961">
        <f>IF('3.9'!$C$25="si",3,IF('3.9'!$D$25="si",2,IF('3.9'!$E$25="si",1,0)))</f>
        <v>0</v>
      </c>
      <c r="H55" s="961">
        <f>IF('3.9'!$C$26="si",3,IF('3.9'!$D$26="si",2,IF('3.9'!$E$26="si",1,0)))</f>
        <v>0</v>
      </c>
      <c r="I55" s="962" t="str">
        <f>+'2.2'!G54</f>
        <v/>
      </c>
      <c r="J55" s="962">
        <f>+'2.2'!H54</f>
        <v>0</v>
      </c>
      <c r="K55" s="963">
        <f>IF(VLOOKUP($C55,intern2!$A$165:$BI$316,61,FALSE)="OK",1,0)</f>
        <v>1</v>
      </c>
      <c r="L55" s="963">
        <f>IF(VLOOKUP($C55,intern2!$A$326:$BI$477,61,FALSE)="OK",1,0)</f>
        <v>1</v>
      </c>
      <c r="M55" s="962">
        <f>IF(INDEX(intern3!$A$7:$BH$160,MATCH($C55,intern3!$A$7:$A$160,0),60)="OK",1,0)</f>
        <v>1</v>
      </c>
      <c r="N55" s="962">
        <f ca="1">IF(VLOOKUP($C55,intern3!$A$169:$BH$320,60,FALSE)="OK",1,0)</f>
        <v>1</v>
      </c>
      <c r="O55" s="962"/>
      <c r="P55" s="962">
        <f>IF($O55=0,1,
IF($O55="SPS",IF((VALUE(LEFT('3.4'!$M$14,1))+VALUE(MID('3.4'!$M$14,3,1)))&gt;0,1,0),
IF($O55=4,IF(VALUE(RIGHT('3.4'!$M$14,1))=1,1,0),IF(VALUE(MID('3.4'!$M$14,3,1))&gt;=$O55,1,0))))</f>
        <v>1</v>
      </c>
      <c r="Q55" s="962">
        <f>IF($O55=0,1,
IF($O55="SPS",IF((VALUE(LEFT('3.4'!$M$15,1))+VALUE(MID('3.4'!$M$15,3,1)))&gt;0,1,0),
IF($O55=4,IF(VALUE(RIGHT('3.4'!$M$15,1))=1,1,0),IF(VALUE(MID('3.4'!$M$15,3,1))&gt;=$O55,1,0))))</f>
        <v>1</v>
      </c>
      <c r="R55" s="962"/>
      <c r="S55" s="964">
        <f>IF($R55="",1,IF('3.5'!$J$12&gt;=$R55,1,0))</f>
        <v>1</v>
      </c>
      <c r="T55" s="962">
        <f>IF($R55="",1,IF('3.5'!$J$13&gt;=$R55,1,0))</f>
        <v>1</v>
      </c>
      <c r="U55" s="962"/>
      <c r="V55" s="962">
        <f t="shared" si="7"/>
        <v>0</v>
      </c>
      <c r="W55" s="962" t="str">
        <f t="shared" si="2"/>
        <v/>
      </c>
      <c r="X55" s="962" t="str">
        <f t="shared" si="3"/>
        <v/>
      </c>
      <c r="Y55" s="962" t="str">
        <f t="shared" si="4"/>
        <v/>
      </c>
      <c r="Z55" s="962" t="str">
        <f t="shared" si="5"/>
        <v/>
      </c>
      <c r="AA55" s="962">
        <f>IF($U55="",1,IF(AND(OR(VLOOKUP($W55,'3.6'!$B52:$I122,4,FALSE)="si",VLOOKUP($W55,'3.6'!$B52:$I122,5,FALSE)="si"),OR(IFERROR(VLOOKUP($X55,'3.6'!$B52:$I122,4,FALSE),"si")="si",IFERROR(VLOOKUP($X55,'3.6'!$B52:$I122,5,FALSE),"si")="si"),OR(IFERROR(VLOOKUP($Y55,'3.6'!$B52:$I122,4,FALSE),"si")="si",IFERROR(VLOOKUP($Y55,'3.6'!$B52:$I122,5,FALSE),"si")="sì"),OR(IFERROR(VLOOKUP($Z55,'3.6'!$B52:$I122,4,FALSE),"si")="si",IFERROR(VLOOKUP($Z55,'3.6'!$B52:$I122,5,FALSE),"si")="sì")),1,0))</f>
        <v>1</v>
      </c>
      <c r="AB55" s="962">
        <f>IF($U55="",1,IF(AND(OR(VLOOKUP($W55,'3.6'!$B52:$I122,6,FALSE)="si",VLOOKUP($W55,'3.6'!$B52:$I122,7,FALSE)="si"),OR(IFERROR(VLOOKUP($X55,'3.6'!$B52:$I122,6,FALSE),"si")="si",IFERROR(VLOOKUP($X55,'3.6'!$B52:$I122,7,FALSE),"si")="si"),OR(IFERROR(VLOOKUP($Y55,'3.6'!$B52:$I122,6,FALSE),"si")="si",IFERROR(VLOOKUP($Y55,'3.6'!$B52:$I122,7,FALSE),"si")="sì"),OR(IFERROR(VLOOKUP($Z55,'3.6'!$B52:$I122,6,FALSE),"si")="si",IFERROR(VLOOKUP($Z55,'3.6'!$B52:$I122,7,FALSE),"si")="sì")),1,0))</f>
        <v>1</v>
      </c>
      <c r="AC55" s="962"/>
      <c r="AD55" s="934">
        <f t="array" ref="AD55">IF(AC55="si",IF(VLOOKUP(INDEX(B$1:INDEX(B:B,ROW()),MAX(IF(B$1:INDEX(B:B,ROW())&lt;&gt;"",ROW(B$1:INDEX(B:B,ROW()))-ROW(B$1)+1))),'3.7'!$C$24:$F$36,3,FALSE)="si",1,0),1)</f>
        <v>1</v>
      </c>
      <c r="AE55" s="934">
        <f t="array" ref="AE55">IF(AC55="si",IF(VLOOKUP(INDEX(B$1:INDEX(B:B,ROW()),MAX(IF(B$1:INDEX(B:B,ROW())&lt;&gt;"",ROW(B$1:INDEX(B:B,ROW()))-ROW(B$1)+1))),'3.7'!$C$24:$F$36,4,FALSE)="si",1,0),1)</f>
        <v>1</v>
      </c>
      <c r="AF55" s="966" t="str">
        <f>+'2.2'!O54</f>
        <v>Valgono gli attuali requisiti della CIMAS</v>
      </c>
      <c r="AG55" s="967" t="e">
        <f>IF($AF55="",1,IF(VLOOKUP($C55,'3.8'!$B:$F,4,FALSE)="si",1,0))</f>
        <v>#N/A</v>
      </c>
      <c r="AH55" s="968" t="e">
        <f>IF($AF55="",1,IF(VLOOKUP($C55,'3.8'!$B:$F,5,FALSE)="si",1,0))</f>
        <v>#N/A</v>
      </c>
      <c r="AI55" s="919"/>
      <c r="AJ55" s="1131"/>
      <c r="AK55" s="969" t="s">
        <v>420</v>
      </c>
      <c r="AL55" s="970"/>
      <c r="AM55" s="971"/>
      <c r="AN55" s="961"/>
      <c r="AO55" s="970"/>
      <c r="AP55" s="972"/>
      <c r="AQ55" s="925"/>
    </row>
    <row r="56" spans="1:43" s="1335" customFormat="1" ht="26.4" hidden="1" outlineLevel="1" x14ac:dyDescent="0.25">
      <c r="A56" s="905"/>
      <c r="B56" s="906" t="str">
        <f>+'2.2'!C55</f>
        <v/>
      </c>
      <c r="C56" s="961" t="str">
        <f>+'2.2'!D55</f>
        <v>VIS1.2</v>
      </c>
      <c r="D56" s="961" t="str">
        <f>+'2.2'!E55</f>
        <v>Chirurgia epatica maggiore (CIMAS)</v>
      </c>
      <c r="E56" s="962" t="str">
        <f>'2.2'!F55</f>
        <v/>
      </c>
      <c r="F56" s="961">
        <f t="shared" si="6"/>
        <v>0</v>
      </c>
      <c r="G56" s="961">
        <f>IF('3.9'!$C$25="si",3,IF('3.9'!$D$25="si",2,IF('3.9'!$E$25="si",1,0)))</f>
        <v>0</v>
      </c>
      <c r="H56" s="961">
        <f>IF('3.9'!$C$26="si",3,IF('3.9'!$D$26="si",2,IF('3.9'!$E$26="si",1,0)))</f>
        <v>0</v>
      </c>
      <c r="I56" s="962" t="str">
        <f>+'2.2'!G55</f>
        <v/>
      </c>
      <c r="J56" s="962">
        <f>+'2.2'!H55</f>
        <v>0</v>
      </c>
      <c r="K56" s="963">
        <f>IF(VLOOKUP($C56,intern2!$A$165:$BI$316,61,FALSE)="OK",1,0)</f>
        <v>1</v>
      </c>
      <c r="L56" s="963">
        <f>IF(VLOOKUP($C56,intern2!$A$326:$BI$477,61,FALSE)="OK",1,0)</f>
        <v>1</v>
      </c>
      <c r="M56" s="962">
        <f>IF(INDEX(intern3!$A$7:$BH$160,MATCH($C56,intern3!$A$7:$A$160,0),60)="OK",1,0)</f>
        <v>1</v>
      </c>
      <c r="N56" s="962">
        <f ca="1">IF(VLOOKUP($C56,intern3!$A$169:$BH$320,60,FALSE)="OK",1,0)</f>
        <v>1</v>
      </c>
      <c r="O56" s="962"/>
      <c r="P56" s="962">
        <f>IF($O56=0,1,
IF($O56="SPS",IF((VALUE(LEFT('3.4'!$M$14,1))+VALUE(MID('3.4'!$M$14,3,1)))&gt;0,1,0),
IF($O56=4,IF(VALUE(RIGHT('3.4'!$M$14,1))=1,1,0),IF(VALUE(MID('3.4'!$M$14,3,1))&gt;=$O56,1,0))))</f>
        <v>1</v>
      </c>
      <c r="Q56" s="962">
        <f>IF($O56=0,1,
IF($O56="SPS",IF((VALUE(LEFT('3.4'!$M$15,1))+VALUE(MID('3.4'!$M$15,3,1)))&gt;0,1,0),
IF($O56=4,IF(VALUE(RIGHT('3.4'!$M$15,1))=1,1,0),IF(VALUE(MID('3.4'!$M$15,3,1))&gt;=$O56,1,0))))</f>
        <v>1</v>
      </c>
      <c r="R56" s="962"/>
      <c r="S56" s="964">
        <f>IF($R56="",1,IF('3.5'!$J$12&gt;=$R56,1,0))</f>
        <v>1</v>
      </c>
      <c r="T56" s="962">
        <f>IF($R56="",1,IF('3.5'!$J$13&gt;=$R56,1,0))</f>
        <v>1</v>
      </c>
      <c r="U56" s="962"/>
      <c r="V56" s="962">
        <f t="shared" si="7"/>
        <v>0</v>
      </c>
      <c r="W56" s="962" t="str">
        <f t="shared" si="2"/>
        <v/>
      </c>
      <c r="X56" s="962" t="str">
        <f t="shared" si="3"/>
        <v/>
      </c>
      <c r="Y56" s="962" t="str">
        <f t="shared" si="4"/>
        <v/>
      </c>
      <c r="Z56" s="962" t="str">
        <f t="shared" si="5"/>
        <v/>
      </c>
      <c r="AA56" s="962">
        <f>IF($U56="",1,IF(AND(OR(VLOOKUP($W56,'3.6'!$B52:$I122,4,FALSE)="si",VLOOKUP($W56,'3.6'!$B52:$I122,5,FALSE)="si"),OR(IFERROR(VLOOKUP($X56,'3.6'!$B52:$I122,4,FALSE),"si")="si",IFERROR(VLOOKUP($X56,'3.6'!$B52:$I122,5,FALSE),"si")="si"),OR(IFERROR(VLOOKUP($Y56,'3.6'!$B52:$I122,4,FALSE),"si")="si",IFERROR(VLOOKUP($Y56,'3.6'!$B52:$I122,5,FALSE),"si")="sì"),OR(IFERROR(VLOOKUP($Z56,'3.6'!$B52:$I122,4,FALSE),"si")="si",IFERROR(VLOOKUP($Z56,'3.6'!$B52:$I122,5,FALSE),"si")="sì")),1,0))</f>
        <v>1</v>
      </c>
      <c r="AB56" s="962">
        <f>IF($U56="",1,IF(AND(OR(VLOOKUP($W56,'3.6'!$B52:$I122,6,FALSE)="si",VLOOKUP($W56,'3.6'!$B52:$I122,7,FALSE)="si"),OR(IFERROR(VLOOKUP($X56,'3.6'!$B52:$I122,6,FALSE),"si")="si",IFERROR(VLOOKUP($X56,'3.6'!$B52:$I122,7,FALSE),"si")="si"),OR(IFERROR(VLOOKUP($Y56,'3.6'!$B52:$I122,6,FALSE),"si")="si",IFERROR(VLOOKUP($Y56,'3.6'!$B52:$I122,7,FALSE),"si")="sì"),OR(IFERROR(VLOOKUP($Z56,'3.6'!$B52:$I122,6,FALSE),"si")="si",IFERROR(VLOOKUP($Z56,'3.6'!$B52:$I122,7,FALSE),"si")="sì")),1,0))</f>
        <v>1</v>
      </c>
      <c r="AC56" s="962"/>
      <c r="AD56" s="934">
        <f t="array" ref="AD56">IF(AC56="si",IF(VLOOKUP(INDEX(B$1:INDEX(B:B,ROW()),MAX(IF(B$1:INDEX(B:B,ROW())&lt;&gt;"",ROW(B$1:INDEX(B:B,ROW()))-ROW(B$1)+1))),'3.7'!$C$24:$F$36,3,FALSE)="si",1,0),1)</f>
        <v>1</v>
      </c>
      <c r="AE56" s="934">
        <f t="array" ref="AE56">IF(AC56="si",IF(VLOOKUP(INDEX(B$1:INDEX(B:B,ROW()),MAX(IF(B$1:INDEX(B:B,ROW())&lt;&gt;"",ROW(B$1:INDEX(B:B,ROW()))-ROW(B$1)+1))),'3.7'!$C$24:$F$36,4,FALSE)="si",1,0),1)</f>
        <v>1</v>
      </c>
      <c r="AF56" s="966" t="str">
        <f>+'2.2'!O55</f>
        <v>Valgono gli attuali requisiti della CIMAS</v>
      </c>
      <c r="AG56" s="967" t="e">
        <f>IF($AF56="",1,IF(VLOOKUP($C56,'3.8'!$B:$F,4,FALSE)="si",1,0))</f>
        <v>#N/A</v>
      </c>
      <c r="AH56" s="968" t="e">
        <f>IF($AF56="",1,IF(VLOOKUP($C56,'3.8'!$B:$F,5,FALSE)="si",1,0))</f>
        <v>#N/A</v>
      </c>
      <c r="AI56" s="919"/>
      <c r="AJ56" s="1131"/>
      <c r="AK56" s="969" t="s">
        <v>420</v>
      </c>
      <c r="AL56" s="970"/>
      <c r="AM56" s="971"/>
      <c r="AN56" s="961"/>
      <c r="AO56" s="970"/>
      <c r="AP56" s="972"/>
      <c r="AQ56" s="925"/>
    </row>
    <row r="57" spans="1:43" s="1335" customFormat="1" ht="26.4" hidden="1" outlineLevel="1" x14ac:dyDescent="0.25">
      <c r="A57" s="905"/>
      <c r="B57" s="906" t="str">
        <f>+'2.2'!C56</f>
        <v/>
      </c>
      <c r="C57" s="961" t="str">
        <f>+'2.2'!D56</f>
        <v>VIS1.3</v>
      </c>
      <c r="D57" s="961" t="str">
        <f>+'2.2'!E56</f>
        <v>Chirurgia esofagea (CIMAS)</v>
      </c>
      <c r="E57" s="962" t="str">
        <f>'2.2'!F56</f>
        <v/>
      </c>
      <c r="F57" s="961">
        <f t="shared" si="6"/>
        <v>0</v>
      </c>
      <c r="G57" s="961">
        <f>IF('3.9'!$C$25="si",3,IF('3.9'!$D$25="si",2,IF('3.9'!$E$25="si",1,0)))</f>
        <v>0</v>
      </c>
      <c r="H57" s="961">
        <f>IF('3.9'!$C$26="si",3,IF('3.9'!$D$26="si",2,IF('3.9'!$E$26="si",1,0)))</f>
        <v>0</v>
      </c>
      <c r="I57" s="962" t="str">
        <f>+'2.2'!G56</f>
        <v/>
      </c>
      <c r="J57" s="962">
        <f>+'2.2'!H56</f>
        <v>0</v>
      </c>
      <c r="K57" s="963">
        <f>IF(VLOOKUP($C57,intern2!$A$165:$BI$316,61,FALSE)="OK",1,0)</f>
        <v>1</v>
      </c>
      <c r="L57" s="963">
        <f>IF(VLOOKUP($C57,intern2!$A$326:$BI$477,61,FALSE)="OK",1,0)</f>
        <v>1</v>
      </c>
      <c r="M57" s="962">
        <f>IF(INDEX(intern3!$A$7:$BH$160,MATCH($C57,intern3!$A$7:$A$160,0),60)="OK",1,0)</f>
        <v>1</v>
      </c>
      <c r="N57" s="962">
        <f ca="1">IF(VLOOKUP($C57,intern3!$A$169:$BH$320,60,FALSE)="OK",1,0)</f>
        <v>1</v>
      </c>
      <c r="O57" s="962"/>
      <c r="P57" s="962">
        <f>IF($O57=0,1,
IF($O57="SPS",IF((VALUE(LEFT('3.4'!$M$14,1))+VALUE(MID('3.4'!$M$14,3,1)))&gt;0,1,0),
IF($O57=4,IF(VALUE(RIGHT('3.4'!$M$14,1))=1,1,0),IF(VALUE(MID('3.4'!$M$14,3,1))&gt;=$O57,1,0))))</f>
        <v>1</v>
      </c>
      <c r="Q57" s="962">
        <f>IF($O57=0,1,
IF($O57="SPS",IF((VALUE(LEFT('3.4'!$M$15,1))+VALUE(MID('3.4'!$M$15,3,1)))&gt;0,1,0),
IF($O57=4,IF(VALUE(RIGHT('3.4'!$M$15,1))=1,1,0),IF(VALUE(MID('3.4'!$M$15,3,1))&gt;=$O57,1,0))))</f>
        <v>1</v>
      </c>
      <c r="R57" s="962"/>
      <c r="S57" s="964">
        <f>IF($R57="",1,IF('3.5'!$J$12&gt;=$R57,1,0))</f>
        <v>1</v>
      </c>
      <c r="T57" s="962">
        <f>IF($R57="",1,IF('3.5'!$J$13&gt;=$R57,1,0))</f>
        <v>1</v>
      </c>
      <c r="U57" s="962"/>
      <c r="V57" s="962">
        <f t="shared" si="7"/>
        <v>0</v>
      </c>
      <c r="W57" s="962" t="str">
        <f t="shared" si="2"/>
        <v/>
      </c>
      <c r="X57" s="962" t="str">
        <f t="shared" si="3"/>
        <v/>
      </c>
      <c r="Y57" s="962" t="str">
        <f t="shared" si="4"/>
        <v/>
      </c>
      <c r="Z57" s="962" t="str">
        <f t="shared" si="5"/>
        <v/>
      </c>
      <c r="AA57" s="962">
        <f>IF($U57="",1,IF(AND(OR(VLOOKUP($W57,'3.6'!$B52:$I122,4,FALSE)="si",VLOOKUP($W57,'3.6'!$B52:$I122,5,FALSE)="si"),OR(IFERROR(VLOOKUP($X57,'3.6'!$B52:$I122,4,FALSE),"si")="si",IFERROR(VLOOKUP($X57,'3.6'!$B52:$I122,5,FALSE),"si")="si"),OR(IFERROR(VLOOKUP($Y57,'3.6'!$B52:$I122,4,FALSE),"si")="si",IFERROR(VLOOKUP($Y57,'3.6'!$B52:$I122,5,FALSE),"si")="sì"),OR(IFERROR(VLOOKUP($Z57,'3.6'!$B52:$I122,4,FALSE),"si")="si",IFERROR(VLOOKUP($Z57,'3.6'!$B52:$I122,5,FALSE),"si")="sì")),1,0))</f>
        <v>1</v>
      </c>
      <c r="AB57" s="962">
        <f>IF($U57="",1,IF(AND(OR(VLOOKUP($W57,'3.6'!$B52:$I122,6,FALSE)="si",VLOOKUP($W57,'3.6'!$B52:$I122,7,FALSE)="si"),OR(IFERROR(VLOOKUP($X57,'3.6'!$B52:$I122,6,FALSE),"si")="si",IFERROR(VLOOKUP($X57,'3.6'!$B52:$I122,7,FALSE),"si")="si"),OR(IFERROR(VLOOKUP($Y57,'3.6'!$B52:$I122,6,FALSE),"si")="si",IFERROR(VLOOKUP($Y57,'3.6'!$B52:$I122,7,FALSE),"si")="sì"),OR(IFERROR(VLOOKUP($Z57,'3.6'!$B52:$I122,6,FALSE),"si")="si",IFERROR(VLOOKUP($Z57,'3.6'!$B52:$I122,7,FALSE),"si")="sì")),1,0))</f>
        <v>1</v>
      </c>
      <c r="AC57" s="962"/>
      <c r="AD57" s="934">
        <f t="array" ref="AD57">IF(AC57="si",IF(VLOOKUP(INDEX(B$1:INDEX(B:B,ROW()),MAX(IF(B$1:INDEX(B:B,ROW())&lt;&gt;"",ROW(B$1:INDEX(B:B,ROW()))-ROW(B$1)+1))),'3.7'!$C$24:$F$36,3,FALSE)="si",1,0),1)</f>
        <v>1</v>
      </c>
      <c r="AE57" s="934">
        <f t="array" ref="AE57">IF(AC57="si",IF(VLOOKUP(INDEX(B$1:INDEX(B:B,ROW()),MAX(IF(B$1:INDEX(B:B,ROW())&lt;&gt;"",ROW(B$1:INDEX(B:B,ROW()))-ROW(B$1)+1))),'3.7'!$C$24:$F$36,4,FALSE)="si",1,0),1)</f>
        <v>1</v>
      </c>
      <c r="AF57" s="966" t="str">
        <f>+'2.2'!O56</f>
        <v>Valgono gli attuali requisiti della CIMAS</v>
      </c>
      <c r="AG57" s="967" t="e">
        <f>IF($AF57="",1,IF(VLOOKUP($C57,'3.8'!$B:$F,4,FALSE)="si",1,0))</f>
        <v>#N/A</v>
      </c>
      <c r="AH57" s="968" t="e">
        <f>IF($AF57="",1,IF(VLOOKUP($C57,'3.8'!$B:$F,5,FALSE)="si",1,0))</f>
        <v>#N/A</v>
      </c>
      <c r="AI57" s="919"/>
      <c r="AJ57" s="1131"/>
      <c r="AK57" s="969" t="s">
        <v>420</v>
      </c>
      <c r="AL57" s="970"/>
      <c r="AM57" s="971"/>
      <c r="AN57" s="961"/>
      <c r="AO57" s="970"/>
      <c r="AP57" s="972"/>
      <c r="AQ57" s="925"/>
    </row>
    <row r="58" spans="1:43" s="1335" customFormat="1" ht="52.8" collapsed="1" x14ac:dyDescent="0.25">
      <c r="A58" s="905"/>
      <c r="B58" s="945" t="str">
        <f>+'2.2'!C57</f>
        <v/>
      </c>
      <c r="C58" s="946" t="str">
        <f>+'2.2'!D57</f>
        <v>VIS1.4</v>
      </c>
      <c r="D58" s="946" t="str">
        <f>+'2.2'!E57</f>
        <v>Chirurgia bariatrica</v>
      </c>
      <c r="E58" s="946" t="str">
        <f>'2.2'!F57</f>
        <v>BP</v>
      </c>
      <c r="F58" s="946">
        <f t="shared" si="6"/>
        <v>3</v>
      </c>
      <c r="G58" s="946">
        <f>IF('3.9'!$C$25="si",3,IF('3.9'!$D$25="si",2,IF('3.9'!$E$25="si",1,0)))</f>
        <v>0</v>
      </c>
      <c r="H58" s="946">
        <f>IF('3.9'!$C$26="si",3,IF('3.9'!$D$26="si",2,IF('3.9'!$E$26="si",1,0)))</f>
        <v>0</v>
      </c>
      <c r="I58" s="948" t="str">
        <f>+'2.2'!G57</f>
        <v>Chirurgia con approfondimento in chirurgia viscerale</v>
      </c>
      <c r="J58" s="949">
        <f>+'2.2'!H57</f>
        <v>2</v>
      </c>
      <c r="K58" s="977">
        <f ca="1">IF(VLOOKUP($C58,intern2!$A$165:$BI$316,61,FALSE)="OK",1,0)</f>
        <v>0</v>
      </c>
      <c r="L58" s="977">
        <f ca="1">IF(VLOOKUP($C58,intern2!$A$326:$BI$477,61,FALSE)="OK",1,0)</f>
        <v>0</v>
      </c>
      <c r="M58" s="950">
        <f ca="1">IF(INDEX(intern3!$A$7:$BH$160,MATCH($C58,intern3!$A$7:$A$160,0),60)="OK",1,0)</f>
        <v>0</v>
      </c>
      <c r="N58" s="950">
        <f ca="1">IF(VLOOKUP($C58,intern3!$A$169:$BH$320,60,FALSE)="OK",1,0)</f>
        <v>0</v>
      </c>
      <c r="O58" s="949">
        <f>+'2.2'!I57</f>
        <v>2</v>
      </c>
      <c r="P58" s="950">
        <f>IF($O58=0,1,
IF($O58="SPS",IF((VALUE(LEFT('3.4'!$M$14,1))+VALUE(MID('3.4'!$M$14,3,1)))&gt;0,1,0),
IF($O58=4,IF(VALUE(RIGHT('3.4'!$M$14,1))=1,1,0),IF(VALUE(MID('3.4'!$M$14,3,1))&gt;=$O58,1,0))))</f>
        <v>0</v>
      </c>
      <c r="Q58" s="950">
        <f>IF($O58=0,1,
IF($O58="SPS",IF((VALUE(LEFT('3.4'!$M$15,1))+VALUE(MID('3.4'!$M$15,3,1)))&gt;0,1,0),
IF($O58=4,IF(VALUE(RIGHT('3.4'!$M$15,1))=1,1,0),IF(VALUE(MID('3.4'!$M$15,3,1))&gt;=$O58,1,0))))</f>
        <v>0</v>
      </c>
      <c r="R58" s="951">
        <f>+'2.2'!J57</f>
        <v>1</v>
      </c>
      <c r="S58" s="952">
        <f>IF($R58="",1,IF('3.5'!$J$12&gt;=$R58,1,0))</f>
        <v>0</v>
      </c>
      <c r="T58" s="952">
        <f>IF($R58="",1,IF('3.5'!$J$13&gt;=$R58,1,0))</f>
        <v>0</v>
      </c>
      <c r="U58" s="952" t="str">
        <f>+'2.2'!L57</f>
        <v>END1</v>
      </c>
      <c r="V58" s="953">
        <f t="shared" si="7"/>
        <v>1</v>
      </c>
      <c r="W58" s="953" t="str">
        <f t="shared" si="2"/>
        <v>END1</v>
      </c>
      <c r="X58" s="953" t="str">
        <f t="shared" si="3"/>
        <v/>
      </c>
      <c r="Y58" s="953" t="str">
        <f t="shared" si="4"/>
        <v/>
      </c>
      <c r="Z58" s="953" t="str">
        <f t="shared" si="5"/>
        <v/>
      </c>
      <c r="AA58" s="953">
        <f>IF($U58="",1,IF(AND(OR(VLOOKUP($W58,'3.6'!$B52:$I122,4,FALSE)="si",VLOOKUP($W58,'3.6'!$B52:$I122,5,FALSE)="si"),OR(IFERROR(VLOOKUP($X58,'3.6'!$B52:$I122,4,FALSE),"si")="si",IFERROR(VLOOKUP($X58,'3.6'!$B52:$I122,5,FALSE),"si")="si"),OR(IFERROR(VLOOKUP($Y58,'3.6'!$B52:$I122,4,FALSE),"si")="si",IFERROR(VLOOKUP($Y58,'3.6'!$B52:$I122,5,FALSE),"si")="sì"),OR(IFERROR(VLOOKUP($Z58,'3.6'!$B52:$I122,4,FALSE),"si")="si",IFERROR(VLOOKUP($Z58,'3.6'!$B52:$I122,5,FALSE),"si")="sì")),1,0))</f>
        <v>0</v>
      </c>
      <c r="AB58" s="953">
        <f>IF($U58="",1,IF(AND(OR(VLOOKUP($W58,'3.6'!$B52:$I122,6,FALSE)="si",VLOOKUP($W58,'3.6'!$B52:$I122,7,FALSE)="si"),OR(IFERROR(VLOOKUP($X58,'3.6'!$B52:$I122,6,FALSE),"si")="si",IFERROR(VLOOKUP($X58,'3.6'!$B52:$I122,7,FALSE),"si")="si"),OR(IFERROR(VLOOKUP($Y58,'3.6'!$B52:$I122,6,FALSE),"si")="si",IFERROR(VLOOKUP($Y58,'3.6'!$B52:$I122,7,FALSE),"si")="sì"),OR(IFERROR(VLOOKUP($Z58,'3.6'!$B52:$I122,6,FALSE),"si")="si",IFERROR(VLOOKUP($Z58,'3.6'!$B52:$I122,7,FALSE),"si")="sì")),1,0))</f>
        <v>0</v>
      </c>
      <c r="AC58" s="949" t="str">
        <f>+'2.2'!M57</f>
        <v/>
      </c>
      <c r="AD58" s="953">
        <f t="array" ref="AD58">IF(AC58="si",IF(VLOOKUP(INDEX(B$1:INDEX(B:B,ROW()),MAX(IF(B$1:INDEX(B:B,ROW())&lt;&gt;"",ROW(B$1:INDEX(B:B,ROW()))-ROW(B$1)+1))),'3.7'!$C$24:$F$36,3,FALSE)="si",1,0),1)</f>
        <v>1</v>
      </c>
      <c r="AE58" s="953">
        <f t="array" ref="AE58">IF(AC58="si",IF(VLOOKUP(INDEX(B$1:INDEX(B:B,ROW()),MAX(IF(B$1:INDEX(B:B,ROW())&lt;&gt;"",ROW(B$1:INDEX(B:B,ROW()))-ROW(B$1)+1))),'3.7'!$C$24:$F$36,4,FALSE)="si",1,0),1)</f>
        <v>1</v>
      </c>
      <c r="AF58" s="954" t="str">
        <f>+'2.2'!O57</f>
        <v>Riconoscimento dello Study Group for Morbid Obesity (SMOB) come centro primario o di riferimento</v>
      </c>
      <c r="AG58" s="936">
        <f>IF($AF58="",1,IF(VLOOKUP($C58,'3.8'!$B:$F,4,FALSE)="si",1,0))</f>
        <v>0</v>
      </c>
      <c r="AH58" s="937">
        <f>IF($AF58="",1,IF(VLOOKUP($C58,'3.8'!$B:$F,5,FALSE)="si",1,0))</f>
        <v>0</v>
      </c>
      <c r="AI58" s="919"/>
      <c r="AJ58" s="699"/>
      <c r="AK58" s="955"/>
      <c r="AL58" s="956" t="str">
        <f>+'2.2'!N57</f>
        <v/>
      </c>
      <c r="AM58" s="957" t="str">
        <f>IF(ISBLANK(intern1!P51),"",intern1!P51)</f>
        <v>VIS1</v>
      </c>
      <c r="AN58" s="958">
        <f>IF(AM58="",1,IF(AJ54="si",1,0))</f>
        <v>0</v>
      </c>
      <c r="AO58" s="954" t="str">
        <f>'2.2'!K57</f>
        <v/>
      </c>
      <c r="AP58" s="941">
        <f>IF(AO58="",1,0)</f>
        <v>1</v>
      </c>
      <c r="AQ58" s="925"/>
    </row>
    <row r="59" spans="1:43" s="1335" customFormat="1" ht="26.4" hidden="1" outlineLevel="1" x14ac:dyDescent="0.25">
      <c r="A59" s="905"/>
      <c r="B59" s="906" t="str">
        <f>+'2.2'!C58</f>
        <v/>
      </c>
      <c r="C59" s="1041" t="str">
        <f>+'2.2'!D58</f>
        <v>VIS1.4.1</v>
      </c>
      <c r="D59" s="1041" t="str">
        <f>+'2.2'!E58</f>
        <v>Chirurgia bariatrica specializzata (CIMAS)</v>
      </c>
      <c r="E59" s="1042" t="str">
        <f>'2.2'!F58</f>
        <v/>
      </c>
      <c r="F59" s="1041">
        <f t="shared" si="6"/>
        <v>0</v>
      </c>
      <c r="G59" s="1041">
        <f>IF('3.9'!$C$25="si",3,IF('3.9'!$D$25="si",2,IF('3.9'!$E$25="si",1,0)))</f>
        <v>0</v>
      </c>
      <c r="H59" s="1041">
        <f>IF('3.9'!$C$26="si",3,IF('3.9'!$D$26="si",2,IF('3.9'!$E$26="si",1,0)))</f>
        <v>0</v>
      </c>
      <c r="I59" s="1042" t="str">
        <f>+'2.2'!G58</f>
        <v/>
      </c>
      <c r="J59" s="1042">
        <f>+'2.2'!H58</f>
        <v>0</v>
      </c>
      <c r="K59" s="1066">
        <f>IF(VLOOKUP($C59,intern2!$A$165:$BI$316,61,FALSE)="OK",1,0)</f>
        <v>1</v>
      </c>
      <c r="L59" s="1066">
        <f>IF(VLOOKUP($C59,intern2!$A$326:$BI$477,61,FALSE)="OK",1,0)</f>
        <v>1</v>
      </c>
      <c r="M59" s="1042">
        <f>IF(INDEX(intern3!$A$7:$BH$160,MATCH($C59,intern3!$A$7:$A$160,0),60)="OK",1,0)</f>
        <v>1</v>
      </c>
      <c r="N59" s="1042">
        <f ca="1">IF(VLOOKUP($C59,intern3!$A$169:$BH$320,60,FALSE)="OK",1,0)</f>
        <v>1</v>
      </c>
      <c r="O59" s="1042"/>
      <c r="P59" s="1042">
        <f>IF($O59=0,1,
IF($O59="SPS",IF((VALUE(LEFT('3.4'!$M$14,1))+VALUE(MID('3.4'!$M$14,3,1)))&gt;0,1,0),
IF($O59=4,IF(VALUE(RIGHT('3.4'!$M$14,1))=1,1,0),IF(VALUE(MID('3.4'!$M$14,3,1))&gt;=$O59,1,0))))</f>
        <v>1</v>
      </c>
      <c r="Q59" s="1042">
        <f>IF($O59=0,1,
IF($O59="SPS",IF((VALUE(LEFT('3.4'!$M$15,1))+VALUE(MID('3.4'!$M$15,3,1)))&gt;0,1,0),
IF($O59=4,IF(VALUE(RIGHT('3.4'!$M$15,1))=1,1,0),IF(VALUE(MID('3.4'!$M$15,3,1))&gt;=$O59,1,0))))</f>
        <v>1</v>
      </c>
      <c r="R59" s="1042"/>
      <c r="S59" s="1067">
        <f>IF($R59="",1,IF('3.5'!$J$12&gt;=$R59,1,0))</f>
        <v>1</v>
      </c>
      <c r="T59" s="1042">
        <f>IF($R59="",1,IF('3.5'!$J$13&gt;=$R59,1,0))</f>
        <v>1</v>
      </c>
      <c r="U59" s="1042"/>
      <c r="V59" s="1042">
        <f t="shared" si="7"/>
        <v>0</v>
      </c>
      <c r="W59" s="1042" t="str">
        <f t="shared" si="2"/>
        <v/>
      </c>
      <c r="X59" s="1042" t="str">
        <f t="shared" si="3"/>
        <v/>
      </c>
      <c r="Y59" s="1042" t="str">
        <f t="shared" si="4"/>
        <v/>
      </c>
      <c r="Z59" s="1042" t="str">
        <f t="shared" si="5"/>
        <v/>
      </c>
      <c r="AA59" s="1042">
        <f>IF($U59="",1,IF(AND(OR(VLOOKUP($W59,'3.6'!$B52:$I122,4,FALSE)="si",VLOOKUP($W59,'3.6'!$B52:$I122,5,FALSE)="si"),OR(IFERROR(VLOOKUP($X59,'3.6'!$B52:$I122,4,FALSE),"si")="si",IFERROR(VLOOKUP($X59,'3.6'!$B52:$I122,5,FALSE),"si")="si"),OR(IFERROR(VLOOKUP($Y59,'3.6'!$B52:$I122,4,FALSE),"si")="si",IFERROR(VLOOKUP($Y59,'3.6'!$B52:$I122,5,FALSE),"si")="sì"),OR(IFERROR(VLOOKUP($Z59,'3.6'!$B52:$I122,4,FALSE),"si")="si",IFERROR(VLOOKUP($Z59,'3.6'!$B52:$I122,5,FALSE),"si")="sì")),1,0))</f>
        <v>1</v>
      </c>
      <c r="AB59" s="1042">
        <f>IF($U59="",1,IF(AND(OR(VLOOKUP($W59,'3.6'!$B52:$I122,6,FALSE)="si",VLOOKUP($W59,'3.6'!$B52:$I122,7,FALSE)="si"),OR(IFERROR(VLOOKUP($X59,'3.6'!$B52:$I122,6,FALSE),"si")="si",IFERROR(VLOOKUP($X59,'3.6'!$B52:$I122,7,FALSE),"si")="si"),OR(IFERROR(VLOOKUP($Y59,'3.6'!$B52:$I122,6,FALSE),"si")="si",IFERROR(VLOOKUP($Y59,'3.6'!$B52:$I122,7,FALSE),"si")="sì"),OR(IFERROR(VLOOKUP($Z59,'3.6'!$B52:$I122,6,FALSE),"si")="si",IFERROR(VLOOKUP($Z59,'3.6'!$B52:$I122,7,FALSE),"si")="sì")),1,0))</f>
        <v>1</v>
      </c>
      <c r="AC59" s="1042"/>
      <c r="AD59" s="915">
        <f t="array" ref="AD59">IF(AC59="si",IF(VLOOKUP(INDEX(B$1:INDEX(B:B,ROW()),MAX(IF(B$1:INDEX(B:B,ROW())&lt;&gt;"",ROW(B$1:INDEX(B:B,ROW()))-ROW(B$1)+1))),'3.7'!$C$24:$F$36,3,FALSE)="si",1,0),1)</f>
        <v>1</v>
      </c>
      <c r="AE59" s="915">
        <f t="array" ref="AE59">IF(AC59="si",IF(VLOOKUP(INDEX(B$1:INDEX(B:B,ROW()),MAX(IF(B$1:INDEX(B:B,ROW())&lt;&gt;"",ROW(B$1:INDEX(B:B,ROW()))-ROW(B$1)+1))),'3.7'!$C$24:$F$36,4,FALSE)="si",1,0),1)</f>
        <v>1</v>
      </c>
      <c r="AF59" s="1068" t="str">
        <f>+'2.2'!O58</f>
        <v>Valgono gli attuali requisiti della CIMAS</v>
      </c>
      <c r="AG59" s="967" t="e">
        <f>IF($AF59="",1,IF(VLOOKUP($C59,'3.8'!$B:$F,4,FALSE)="si",1,0))</f>
        <v>#N/A</v>
      </c>
      <c r="AH59" s="968" t="e">
        <f>IF($AF59="",1,IF(VLOOKUP($C59,'3.8'!$B:$F,5,FALSE)="si",1,0))</f>
        <v>#N/A</v>
      </c>
      <c r="AI59" s="919"/>
      <c r="AJ59" s="1133"/>
      <c r="AK59" s="1071" t="s">
        <v>420</v>
      </c>
      <c r="AL59" s="1043"/>
      <c r="AM59" s="1072"/>
      <c r="AN59" s="1041"/>
      <c r="AO59" s="1043"/>
      <c r="AP59" s="972"/>
      <c r="AQ59" s="925"/>
    </row>
    <row r="60" spans="1:43" s="1335" customFormat="1" ht="26.4" hidden="1" outlineLevel="1" x14ac:dyDescent="0.25">
      <c r="A60" s="905"/>
      <c r="B60" s="945" t="str">
        <f>+'2.2'!C59</f>
        <v/>
      </c>
      <c r="C60" s="1044" t="str">
        <f>+'2.2'!D59</f>
        <v>VIS1.5</v>
      </c>
      <c r="D60" s="1044" t="str">
        <f>+'2.2'!E59</f>
        <v>Chirurgia rettale bassa (CIMAS)</v>
      </c>
      <c r="E60" s="1045" t="str">
        <f>'2.2'!F59</f>
        <v/>
      </c>
      <c r="F60" s="1044">
        <f t="shared" si="6"/>
        <v>0</v>
      </c>
      <c r="G60" s="1044">
        <f>IF('3.9'!$C$25="si",3,IF('3.9'!$D$25="si",2,IF('3.9'!$E$25="si",1,0)))</f>
        <v>0</v>
      </c>
      <c r="H60" s="1044">
        <f>IF('3.9'!$C$26="si",3,IF('3.9'!$D$26="si",2,IF('3.9'!$E$26="si",1,0)))</f>
        <v>0</v>
      </c>
      <c r="I60" s="1045" t="str">
        <f>+'2.2'!G59</f>
        <v/>
      </c>
      <c r="J60" s="1045">
        <f>+'2.2'!H59</f>
        <v>0</v>
      </c>
      <c r="K60" s="1046">
        <f>IF(VLOOKUP($C60,intern2!$A$165:$BI$316,61,FALSE)="OK",1,0)</f>
        <v>1</v>
      </c>
      <c r="L60" s="1046">
        <f>IF(VLOOKUP($C60,intern2!$A$326:$BI$477,61,FALSE)="OK",1,0)</f>
        <v>1</v>
      </c>
      <c r="M60" s="1045">
        <f>IF(INDEX(intern3!$A$7:$BH$160,MATCH($C60,intern3!$A$7:$A$160,0),60)="OK",1,0)</f>
        <v>1</v>
      </c>
      <c r="N60" s="1045">
        <f ca="1">IF(VLOOKUP($C60,intern3!$A$169:$BH$320,60,FALSE)="OK",1,0)</f>
        <v>1</v>
      </c>
      <c r="O60" s="1045"/>
      <c r="P60" s="1045">
        <f>IF($O60=0,1,
IF($O60="SPS",IF((VALUE(LEFT('3.4'!$M$14,1))+VALUE(MID('3.4'!$M$14,3,1)))&gt;0,1,0),
IF($O60=4,IF(VALUE(RIGHT('3.4'!$M$14,1))=1,1,0),IF(VALUE(MID('3.4'!$M$14,3,1))&gt;=$O60,1,0))))</f>
        <v>1</v>
      </c>
      <c r="Q60" s="1045">
        <f>IF($O60=0,1,
IF($O60="SPS",IF((VALUE(LEFT('3.4'!$M$15,1))+VALUE(MID('3.4'!$M$15,3,1)))&gt;0,1,0),
IF($O60=4,IF(VALUE(RIGHT('3.4'!$M$15,1))=1,1,0),IF(VALUE(MID('3.4'!$M$15,3,1))&gt;=$O60,1,0))))</f>
        <v>1</v>
      </c>
      <c r="R60" s="1045"/>
      <c r="S60" s="1047">
        <f>IF($R60="",1,IF('3.5'!$J$12&gt;=$R60,1,0))</f>
        <v>1</v>
      </c>
      <c r="T60" s="1045">
        <f>IF($R60="",1,IF('3.5'!$J$13&gt;=$R60,1,0))</f>
        <v>1</v>
      </c>
      <c r="U60" s="1045"/>
      <c r="V60" s="1045">
        <f t="shared" si="7"/>
        <v>0</v>
      </c>
      <c r="W60" s="1045" t="str">
        <f t="shared" si="2"/>
        <v/>
      </c>
      <c r="X60" s="1045" t="str">
        <f t="shared" si="3"/>
        <v/>
      </c>
      <c r="Y60" s="1045" t="str">
        <f t="shared" si="4"/>
        <v/>
      </c>
      <c r="Z60" s="1045" t="str">
        <f t="shared" si="5"/>
        <v/>
      </c>
      <c r="AA60" s="1045">
        <f>IF($U60="",1,IF(AND(OR(VLOOKUP($W60,'3.6'!$B52:$I122,4,FALSE)="si",VLOOKUP($W60,'3.6'!$B52:$I122,5,FALSE)="si"),OR(IFERROR(VLOOKUP($X60,'3.6'!$B52:$I122,4,FALSE),"si")="si",IFERROR(VLOOKUP($X60,'3.6'!$B52:$I122,5,FALSE),"si")="si"),OR(IFERROR(VLOOKUP($Y60,'3.6'!$B52:$I122,4,FALSE),"si")="si",IFERROR(VLOOKUP($Y60,'3.6'!$B52:$I122,5,FALSE),"si")="sì"),OR(IFERROR(VLOOKUP($Z60,'3.6'!$B52:$I122,4,FALSE),"si")="si",IFERROR(VLOOKUP($Z60,'3.6'!$B52:$I122,5,FALSE),"si")="sì")),1,0))</f>
        <v>1</v>
      </c>
      <c r="AB60" s="1045">
        <f>IF($U60="",1,IF(AND(OR(VLOOKUP($W60,'3.6'!$B52:$I122,6,FALSE)="si",VLOOKUP($W60,'3.6'!$B52:$I122,7,FALSE)="si"),OR(IFERROR(VLOOKUP($X60,'3.6'!$B52:$I122,6,FALSE),"si")="si",IFERROR(VLOOKUP($X60,'3.6'!$B52:$I122,7,FALSE),"si")="si"),OR(IFERROR(VLOOKUP($Y60,'3.6'!$B52:$I122,6,FALSE),"si")="si",IFERROR(VLOOKUP($Y60,'3.6'!$B52:$I122,7,FALSE),"si")="sì"),OR(IFERROR(VLOOKUP($Z60,'3.6'!$B52:$I122,6,FALSE),"si")="si",IFERROR(VLOOKUP($Z60,'3.6'!$B52:$I122,7,FALSE),"si")="sì")),1,0))</f>
        <v>1</v>
      </c>
      <c r="AC60" s="1045"/>
      <c r="AD60" s="934">
        <f t="array" ref="AD60">IF(AC60="si",IF(VLOOKUP(INDEX(B$1:INDEX(B:B,ROW()),MAX(IF(B$1:INDEX(B:B,ROW())&lt;&gt;"",ROW(B$1:INDEX(B:B,ROW()))-ROW(B$1)+1))),'3.7'!$C$24:$F$36,3,FALSE)="si",1,0),1)</f>
        <v>1</v>
      </c>
      <c r="AE60" s="934">
        <f t="array" ref="AE60">IF(AC60="si",IF(VLOOKUP(INDEX(B$1:INDEX(B:B,ROW()),MAX(IF(B$1:INDEX(B:B,ROW())&lt;&gt;"",ROW(B$1:INDEX(B:B,ROW()))-ROW(B$1)+1))),'3.7'!$C$24:$F$36,4,FALSE)="si",1,0),1)</f>
        <v>1</v>
      </c>
      <c r="AF60" s="1048" t="str">
        <f>+'2.2'!O59</f>
        <v>Valgono gli attuali requisiti della CIMAS</v>
      </c>
      <c r="AG60" s="967" t="e">
        <f>IF($AF60="",1,IF(VLOOKUP($C60,'3.8'!$B:$F,4,FALSE)="si",1,0))</f>
        <v>#N/A</v>
      </c>
      <c r="AH60" s="968" t="e">
        <f>IF($AF60="",1,IF(VLOOKUP($C60,'3.8'!$B:$F,5,FALSE)="si",1,0))</f>
        <v>#N/A</v>
      </c>
      <c r="AI60" s="919"/>
      <c r="AJ60" s="1132"/>
      <c r="AK60" s="1049" t="s">
        <v>420</v>
      </c>
      <c r="AL60" s="1050"/>
      <c r="AM60" s="1051"/>
      <c r="AN60" s="1044"/>
      <c r="AO60" s="1050"/>
      <c r="AP60" s="972"/>
      <c r="AQ60" s="925"/>
    </row>
    <row r="61" spans="1:43" s="1335" customFormat="1" ht="39.6" collapsed="1" x14ac:dyDescent="0.25">
      <c r="A61" s="905"/>
      <c r="B61" s="906" t="str">
        <f>+'2.2'!C60</f>
        <v>Ematologia</v>
      </c>
      <c r="C61" s="991" t="str">
        <f>+'2.2'!D60</f>
        <v>HAE1</v>
      </c>
      <c r="D61" s="907" t="str">
        <f>+'2.2'!E60</f>
        <v>Linfomi aggressivi e leucemie acute</v>
      </c>
      <c r="E61" s="991" t="str">
        <f>'2.2'!F60</f>
        <v>BP</v>
      </c>
      <c r="F61" s="907">
        <f t="shared" si="6"/>
        <v>3</v>
      </c>
      <c r="G61" s="907">
        <f>IF('3.9'!$C$25="si",3,IF('3.9'!$D$25="si",2,IF('3.9'!$E$25="si",1,0)))</f>
        <v>0</v>
      </c>
      <c r="H61" s="907">
        <f>IF('3.9'!$C$26="si",3,IF('3.9'!$D$26="si",2,IF('3.9'!$E$26="si",1,0)))</f>
        <v>0</v>
      </c>
      <c r="I61" s="993" t="str">
        <f>+'2.2'!G60</f>
        <v>Ematologia
Medicina interna generale
Oncologia medica</v>
      </c>
      <c r="J61" s="910">
        <f>+'2.2'!H60</f>
        <v>1</v>
      </c>
      <c r="K61" s="1019">
        <f ca="1">IF(VLOOKUP($C61,intern2!$A$165:$BI$316,61,FALSE)="OK",1,0)</f>
        <v>0</v>
      </c>
      <c r="L61" s="1019">
        <f ca="1">IF(VLOOKUP($C61,intern2!$A$326:$BI$477,61,FALSE)="OK",1,0)</f>
        <v>0</v>
      </c>
      <c r="M61" s="1020">
        <f ca="1">IF(INDEX(intern3!$A$7:$BH$160,MATCH($C61,intern3!$A$7:$A$160,0),60)="OK",1,0)</f>
        <v>0</v>
      </c>
      <c r="N61" s="1020">
        <f ca="1">IF(VLOOKUP($C61,intern3!$A$169:$BH$320,60,FALSE)="OK",1,0)</f>
        <v>0</v>
      </c>
      <c r="O61" s="994">
        <f>+'2.2'!I60</f>
        <v>1</v>
      </c>
      <c r="P61" s="911">
        <f>IF($O61=0,1,
IF($O61="SPS",IF((VALUE(LEFT('3.4'!$M$14,1))+VALUE(MID('3.4'!$M$14,3,1)))&gt;0,1,0),
IF($O61=4,IF(VALUE(RIGHT('3.4'!$M$14,1))=1,1,0),IF(VALUE(MID('3.4'!$M$14,3,1))&gt;=$O61,1,0))))</f>
        <v>0</v>
      </c>
      <c r="Q61" s="911">
        <f>IF($O61=0,1,
IF($O61="SPS",IF((VALUE(LEFT('3.4'!$M$15,1))+VALUE(MID('3.4'!$M$15,3,1)))&gt;0,1,0),
IF($O61=4,IF(VALUE(RIGHT('3.4'!$M$15,1))=1,1,0),IF(VALUE(MID('3.4'!$M$15,3,1))&gt;=$O61,1,0))))</f>
        <v>0</v>
      </c>
      <c r="R61" s="997">
        <f>+'2.2'!J60</f>
        <v>2</v>
      </c>
      <c r="S61" s="913">
        <f>IF($R61="",1,IF('3.5'!$J$12&gt;=$R61,1,0))</f>
        <v>0</v>
      </c>
      <c r="T61" s="913">
        <f>IF($R61="",1,IF('3.5'!$J$13&gt;=$R61,1,0))</f>
        <v>0</v>
      </c>
      <c r="U61" s="913" t="str">
        <f>+'2.2'!L60</f>
        <v/>
      </c>
      <c r="V61" s="915">
        <f t="shared" si="7"/>
        <v>0</v>
      </c>
      <c r="W61" s="915" t="str">
        <f t="shared" si="2"/>
        <v/>
      </c>
      <c r="X61" s="915" t="str">
        <f t="shared" si="3"/>
        <v/>
      </c>
      <c r="Y61" s="915" t="str">
        <f t="shared" si="4"/>
        <v/>
      </c>
      <c r="Z61" s="915" t="str">
        <f t="shared" si="5"/>
        <v/>
      </c>
      <c r="AA61" s="915">
        <f>IF($U61="",1,IF(AND(OR(VLOOKUP($W61,'3.6'!$B52:$I122,4,FALSE)="si",VLOOKUP($W61,'3.6'!$B52:$I122,5,FALSE)="si"),OR(IFERROR(VLOOKUP($X61,'3.6'!$B52:$I122,4,FALSE),"si")="si",IFERROR(VLOOKUP($X61,'3.6'!$B52:$I122,5,FALSE),"si")="si"),OR(IFERROR(VLOOKUP($Y61,'3.6'!$B52:$I122,4,FALSE),"si")="si",IFERROR(VLOOKUP($Y61,'3.6'!$B52:$I122,5,FALSE),"si")="sì"),OR(IFERROR(VLOOKUP($Z61,'3.6'!$B52:$I122,4,FALSE),"si")="si",IFERROR(VLOOKUP($Z61,'3.6'!$B52:$I122,5,FALSE),"si")="sì")),1,0))</f>
        <v>1</v>
      </c>
      <c r="AB61" s="915">
        <f>IF($U61="",1,IF(AND(OR(VLOOKUP($W61,'3.6'!$B52:$I122,6,FALSE)="si",VLOOKUP($W61,'3.6'!$B52:$I122,7,FALSE)="si"),OR(IFERROR(VLOOKUP($X61,'3.6'!$B52:$I122,6,FALSE),"si")="si",IFERROR(VLOOKUP($X61,'3.6'!$B52:$I122,7,FALSE),"si")="si"),OR(IFERROR(VLOOKUP($Y61,'3.6'!$B52:$I122,6,FALSE),"si")="si",IFERROR(VLOOKUP($Y61,'3.6'!$B52:$I122,7,FALSE),"si")="sì"),OR(IFERROR(VLOOKUP($Z61,'3.6'!$B52:$I122,6,FALSE),"si")="si",IFERROR(VLOOKUP($Z61,'3.6'!$B52:$I122,7,FALSE),"si")="sì")),1,0))</f>
        <v>1</v>
      </c>
      <c r="AC61" s="994" t="str">
        <f>+'2.2'!M60</f>
        <v>si</v>
      </c>
      <c r="AD61" s="934">
        <f t="array" ref="AD61">IF(AC61="si",IF(VLOOKUP(INDEX(B$1:INDEX(B:B,ROW()),MAX(IF(B$1:INDEX(B:B,ROW())&lt;&gt;"",ROW(B$1:INDEX(B:B,ROW()))-ROW(B$1)+1))),'3.7'!$C$24:$F$36,3,FALSE)="si",1,0),1)</f>
        <v>0</v>
      </c>
      <c r="AE61" s="934">
        <f t="array" ref="AE61">IF(AC61="si",IF(VLOOKUP(INDEX(B$1:INDEX(B:B,ROW()),MAX(IF(B$1:INDEX(B:B,ROW())&lt;&gt;"",ROW(B$1:INDEX(B:B,ROW()))-ROW(B$1)+1))),'3.7'!$C$24:$F$36,4,FALSE)="si",1,0),1)</f>
        <v>0</v>
      </c>
      <c r="AF61" s="960" t="str">
        <f>+'2.2'!O60</f>
        <v/>
      </c>
      <c r="AG61" s="917">
        <f>IF($AF61="",1,IF(VLOOKUP($C61,'3.8'!$B:$F,4,FALSE)="si",1,0))</f>
        <v>1</v>
      </c>
      <c r="AH61" s="918">
        <f>IF($AF61="",1,IF(VLOOKUP($C61,'3.8'!$B:$F,5,FALSE)="si",1,0))</f>
        <v>1</v>
      </c>
      <c r="AI61" s="919"/>
      <c r="AJ61" s="701"/>
      <c r="AK61" s="1001"/>
      <c r="AL61" s="921"/>
      <c r="AM61" s="1003" t="str">
        <f>IF(ISBLANK(intern1!P54),"",intern1!P54)</f>
        <v/>
      </c>
      <c r="AN61" s="923">
        <f>IF(AM61="",1,0)</f>
        <v>1</v>
      </c>
      <c r="AO61" s="960" t="str">
        <f>'2.2'!K60</f>
        <v>ONK1</v>
      </c>
      <c r="AP61" s="924">
        <f>IF(AO61="",1,IF(AJ145="si",1,0))</f>
        <v>0</v>
      </c>
      <c r="AQ61" s="925"/>
    </row>
    <row r="62" spans="1:43" s="1335" customFormat="1" ht="39.6" x14ac:dyDescent="0.25">
      <c r="A62" s="905"/>
      <c r="B62" s="906" t="str">
        <f>+'2.2'!C61</f>
        <v/>
      </c>
      <c r="C62" s="926" t="str">
        <f>+'2.2'!D61</f>
        <v>HAE1.1</v>
      </c>
      <c r="D62" s="926" t="str">
        <f>+'2.2'!E61</f>
        <v>Linfomi altamente aggressivi e leucemie acute con chemioterapie curative</v>
      </c>
      <c r="E62" s="926" t="str">
        <f>'2.2'!F61</f>
        <v>BP</v>
      </c>
      <c r="F62" s="926">
        <f t="shared" si="6"/>
        <v>3</v>
      </c>
      <c r="G62" s="926">
        <f>IF('3.9'!$C$25="si",3,IF('3.9'!$D$25="si",2,IF('3.9'!$E$25="si",1,0)))</f>
        <v>0</v>
      </c>
      <c r="H62" s="926">
        <f>IF('3.9'!$C$26="si",3,IF('3.9'!$D$26="si",2,IF('3.9'!$E$26="si",1,0)))</f>
        <v>0</v>
      </c>
      <c r="I62" s="928" t="str">
        <f>+'2.2'!G61</f>
        <v>Ematologia
Medicina interna generale
Oncologia medica</v>
      </c>
      <c r="J62" s="929">
        <f>+'2.2'!H61</f>
        <v>1</v>
      </c>
      <c r="K62" s="1005">
        <f ca="1">IF(VLOOKUP($C62,intern2!$A$165:$BI$316,61,FALSE)="OK",1,0)</f>
        <v>0</v>
      </c>
      <c r="L62" s="1005">
        <f ca="1">IF(VLOOKUP($C62,intern2!$A$326:$BI$477,61,FALSE)="OK",1,0)</f>
        <v>0</v>
      </c>
      <c r="M62" s="930">
        <f ca="1">IF(INDEX(intern3!$A$7:$BH$160,MATCH($C62,intern3!$A$7:$A$160,0),60)="OK",1,0)</f>
        <v>0</v>
      </c>
      <c r="N62" s="930">
        <f ca="1">IF(VLOOKUP($C62,intern3!$A$169:$BH$320,60,FALSE)="OK",1,0)</f>
        <v>0</v>
      </c>
      <c r="O62" s="929">
        <f>+'2.2'!I61</f>
        <v>1</v>
      </c>
      <c r="P62" s="930">
        <f>IF($O62=0,1,
IF($O62="SPS",IF((VALUE(LEFT('3.4'!$M$14,1))+VALUE(MID('3.4'!$M$14,3,1)))&gt;0,1,0),
IF($O62=4,IF(VALUE(RIGHT('3.4'!$M$14,1))=1,1,0),IF(VALUE(MID('3.4'!$M$14,3,1))&gt;=$O62,1,0))))</f>
        <v>0</v>
      </c>
      <c r="Q62" s="930">
        <f>IF($O62=0,1,
IF($O62="SPS",IF((VALUE(LEFT('3.4'!$M$15,1))+VALUE(MID('3.4'!$M$15,3,1)))&gt;0,1,0),
IF($O62=4,IF(VALUE(RIGHT('3.4'!$M$15,1))=1,1,0),IF(VALUE(MID('3.4'!$M$15,3,1))&gt;=$O62,1,0))))</f>
        <v>0</v>
      </c>
      <c r="R62" s="931">
        <f>+'2.2'!J61</f>
        <v>2</v>
      </c>
      <c r="S62" s="933">
        <f>IF($R62="",1,IF('3.5'!$J$12&gt;=$R62,1,0))</f>
        <v>0</v>
      </c>
      <c r="T62" s="932">
        <f>IF($R62="",1,IF('3.5'!$J$13&gt;=$R62,1,0))</f>
        <v>0</v>
      </c>
      <c r="U62" s="933" t="str">
        <f>+'2.2'!L61</f>
        <v/>
      </c>
      <c r="V62" s="934">
        <f t="shared" si="7"/>
        <v>0</v>
      </c>
      <c r="W62" s="934" t="str">
        <f t="shared" si="2"/>
        <v/>
      </c>
      <c r="X62" s="934" t="str">
        <f t="shared" si="3"/>
        <v/>
      </c>
      <c r="Y62" s="934" t="str">
        <f t="shared" si="4"/>
        <v/>
      </c>
      <c r="Z62" s="934" t="str">
        <f t="shared" si="5"/>
        <v/>
      </c>
      <c r="AA62" s="934">
        <f>IF($U62="",1,IF(AND(OR(VLOOKUP($W62,'3.6'!$B52:$I122,4,FALSE)="si",VLOOKUP($W62,'3.6'!$B52:$I122,5,FALSE)="si"),OR(IFERROR(VLOOKUP($X62,'3.6'!$B52:$I122,4,FALSE),"si")="si",IFERROR(VLOOKUP($X62,'3.6'!$B52:$I122,5,FALSE),"si")="si"),OR(IFERROR(VLOOKUP($Y62,'3.6'!$B52:$I122,4,FALSE),"si")="si",IFERROR(VLOOKUP($Y62,'3.6'!$B52:$I122,5,FALSE),"si")="sì"),OR(IFERROR(VLOOKUP($Z62,'3.6'!$B52:$I122,4,FALSE),"si")="si",IFERROR(VLOOKUP($Z62,'3.6'!$B52:$I122,5,FALSE),"si")="sì")),1,0))</f>
        <v>1</v>
      </c>
      <c r="AB62" s="934">
        <f>IF($U62="",1,IF(AND(OR(VLOOKUP($W62,'3.6'!$B52:$I122,6,FALSE)="si",VLOOKUP($W62,'3.6'!$B52:$I122,7,FALSE)="si"),OR(IFERROR(VLOOKUP($X62,'3.6'!$B52:$I122,6,FALSE),"si")="si",IFERROR(VLOOKUP($X62,'3.6'!$B52:$I122,7,FALSE),"si")="si"),OR(IFERROR(VLOOKUP($Y62,'3.6'!$B52:$I122,6,FALSE),"si")="si",IFERROR(VLOOKUP($Y62,'3.6'!$B52:$I122,7,FALSE),"si")="sì"),OR(IFERROR(VLOOKUP($Z62,'3.6'!$B52:$I122,6,FALSE),"si")="si",IFERROR(VLOOKUP($Z62,'3.6'!$B52:$I122,7,FALSE),"si")="sì")),1,0))</f>
        <v>1</v>
      </c>
      <c r="AC62" s="929" t="str">
        <f>+'2.2'!M61</f>
        <v>si</v>
      </c>
      <c r="AD62" s="934">
        <f t="array" ref="AD62">IF(AC62="si",IF(VLOOKUP(INDEX(B$1:INDEX(B:B,ROW()),MAX(IF(B$1:INDEX(B:B,ROW())&lt;&gt;"",ROW(B$1:INDEX(B:B,ROW()))-ROW(B$1)+1))),'3.7'!$C$24:$F$36,3,FALSE)="si",1,0),1)</f>
        <v>0</v>
      </c>
      <c r="AE62" s="934">
        <f t="array" ref="AE62">IF(AC62="si",IF(VLOOKUP(INDEX(B$1:INDEX(B:B,ROW()),MAX(IF(B$1:INDEX(B:B,ROW())&lt;&gt;"",ROW(B$1:INDEX(B:B,ROW()))-ROW(B$1)+1))),'3.7'!$C$24:$F$36,4,FALSE)="si",1,0),1)</f>
        <v>0</v>
      </c>
      <c r="AF62" s="935" t="str">
        <f>+'2.2'!O61</f>
        <v/>
      </c>
      <c r="AG62" s="936">
        <f>IF($AF62="",1,IF(VLOOKUP($C62,'3.8'!$B:$F,4,FALSE)="si",1,0))</f>
        <v>1</v>
      </c>
      <c r="AH62" s="937">
        <f>IF($AF62="",1,IF(VLOOKUP($C62,'3.8'!$B:$F,5,FALSE)="si",1,0))</f>
        <v>1</v>
      </c>
      <c r="AI62" s="919"/>
      <c r="AJ62" s="698"/>
      <c r="AK62" s="707"/>
      <c r="AL62" s="938" t="str">
        <f>+'2.2'!N61</f>
        <v>S:10</v>
      </c>
      <c r="AM62" s="939" t="str">
        <f>IF(ISBLANK(intern1!P55),"",intern1!P55)</f>
        <v>HAE1</v>
      </c>
      <c r="AN62" s="940">
        <f>IF(AM62="",1,IF(AJ$61="si",1,0))</f>
        <v>0</v>
      </c>
      <c r="AO62" s="935" t="str">
        <f>'2.2'!K61</f>
        <v>ONK1</v>
      </c>
      <c r="AP62" s="941">
        <f>IF(AO62="",1,IF(AJ145="si",1,0))</f>
        <v>0</v>
      </c>
      <c r="AQ62" s="925"/>
    </row>
    <row r="63" spans="1:43" s="1335" customFormat="1" ht="39.6" x14ac:dyDescent="0.25">
      <c r="A63" s="905"/>
      <c r="B63" s="906" t="str">
        <f>+'2.2'!C62</f>
        <v/>
      </c>
      <c r="C63" s="926" t="str">
        <f>+'2.2'!D62</f>
        <v>HAE2</v>
      </c>
      <c r="D63" s="926" t="str">
        <f>+'2.2'!E62</f>
        <v>Linfomi indolenti e leucemie croniche</v>
      </c>
      <c r="E63" s="926" t="str">
        <f>'2.2'!F62</f>
        <v>BP</v>
      </c>
      <c r="F63" s="926">
        <f t="shared" si="6"/>
        <v>3</v>
      </c>
      <c r="G63" s="926">
        <f>IF('3.9'!$C$25="si",3,IF('3.9'!$D$25="si",2,IF('3.9'!$E$25="si",1,0)))</f>
        <v>0</v>
      </c>
      <c r="H63" s="926">
        <f>IF('3.9'!$C$26="si",3,IF('3.9'!$D$26="si",2,IF('3.9'!$E$26="si",1,0)))</f>
        <v>0</v>
      </c>
      <c r="I63" s="928" t="str">
        <f>+'2.2'!G62</f>
        <v>Ematologia
Medicina interna generale
Oncologia medica</v>
      </c>
      <c r="J63" s="929">
        <f>+'2.2'!H62</f>
        <v>1</v>
      </c>
      <c r="K63" s="1005">
        <f ca="1">IF(VLOOKUP($C63,intern2!$A$165:$BI$316,61,FALSE)="OK",1,0)</f>
        <v>0</v>
      </c>
      <c r="L63" s="1005">
        <f ca="1">IF(VLOOKUP($C63,intern2!$A$326:$BI$477,61,FALSE)="OK",1,0)</f>
        <v>0</v>
      </c>
      <c r="M63" s="930">
        <f ca="1">IF(INDEX(intern3!$A$7:$BH$160,MATCH($C63,intern3!$A$7:$A$160,0),60)="OK",1,0)</f>
        <v>0</v>
      </c>
      <c r="N63" s="930">
        <f ca="1">IF(VLOOKUP($C63,intern3!$A$169:$BH$320,60,FALSE)="OK",1,0)</f>
        <v>0</v>
      </c>
      <c r="O63" s="929">
        <f>+'2.2'!I62</f>
        <v>1</v>
      </c>
      <c r="P63" s="930">
        <f>IF($O63=0,1,
IF($O63="SPS",IF((VALUE(LEFT('3.4'!$M$14,1))+VALUE(MID('3.4'!$M$14,3,1)))&gt;0,1,0),
IF($O63=4,IF(VALUE(RIGHT('3.4'!$M$14,1))=1,1,0),IF(VALUE(MID('3.4'!$M$14,3,1))&gt;=$O63,1,0))))</f>
        <v>0</v>
      </c>
      <c r="Q63" s="930">
        <f>IF($O63=0,1,
IF($O63="SPS",IF((VALUE(LEFT('3.4'!$M$15,1))+VALUE(MID('3.4'!$M$15,3,1)))&gt;0,1,0),
IF($O63=4,IF(VALUE(RIGHT('3.4'!$M$15,1))=1,1,0),IF(VALUE(MID('3.4'!$M$15,3,1))&gt;=$O63,1,0))))</f>
        <v>0</v>
      </c>
      <c r="R63" s="931">
        <f>+'2.2'!J62</f>
        <v>1</v>
      </c>
      <c r="S63" s="914">
        <f>IF($R63="",1,IF('3.5'!$J$12&gt;=$R63,1,0))</f>
        <v>0</v>
      </c>
      <c r="T63" s="932">
        <f>IF($R63="",1,IF('3.5'!$J$13&gt;=$R63,1,0))</f>
        <v>0</v>
      </c>
      <c r="U63" s="933" t="str">
        <f>+'2.2'!L62</f>
        <v/>
      </c>
      <c r="V63" s="934">
        <f t="shared" si="7"/>
        <v>0</v>
      </c>
      <c r="W63" s="934" t="str">
        <f t="shared" si="2"/>
        <v/>
      </c>
      <c r="X63" s="934" t="str">
        <f t="shared" si="3"/>
        <v/>
      </c>
      <c r="Y63" s="934" t="str">
        <f t="shared" si="4"/>
        <v/>
      </c>
      <c r="Z63" s="934" t="str">
        <f t="shared" si="5"/>
        <v/>
      </c>
      <c r="AA63" s="934">
        <f>IF($U63="",1,IF(AND(OR(VLOOKUP($W63,'3.6'!$B52:$I122,4,FALSE)="si",VLOOKUP($W63,'3.6'!$B52:$I122,5,FALSE)="si"),OR(IFERROR(VLOOKUP($X63,'3.6'!$B52:$I122,4,FALSE),"si")="si",IFERROR(VLOOKUP($X63,'3.6'!$B52:$I122,5,FALSE),"si")="si"),OR(IFERROR(VLOOKUP($Y63,'3.6'!$B52:$I122,4,FALSE),"si")="si",IFERROR(VLOOKUP($Y63,'3.6'!$B52:$I122,5,FALSE),"si")="sì"),OR(IFERROR(VLOOKUP($Z63,'3.6'!$B52:$I122,4,FALSE),"si")="si",IFERROR(VLOOKUP($Z63,'3.6'!$B52:$I122,5,FALSE),"si")="sì")),1,0))</f>
        <v>1</v>
      </c>
      <c r="AB63" s="934">
        <f>IF($U63="",1,IF(AND(OR(VLOOKUP($W63,'3.6'!$B52:$I122,6,FALSE)="si",VLOOKUP($W63,'3.6'!$B52:$I122,7,FALSE)="si"),OR(IFERROR(VLOOKUP($X63,'3.6'!$B52:$I122,6,FALSE),"si")="si",IFERROR(VLOOKUP($X63,'3.6'!$B52:$I122,7,FALSE),"si")="si"),OR(IFERROR(VLOOKUP($Y63,'3.6'!$B52:$I122,6,FALSE),"si")="si",IFERROR(VLOOKUP($Y63,'3.6'!$B52:$I122,7,FALSE),"si")="sì"),OR(IFERROR(VLOOKUP($Z63,'3.6'!$B52:$I122,6,FALSE),"si")="si",IFERROR(VLOOKUP($Z63,'3.6'!$B52:$I122,7,FALSE),"si")="sì")),1,0))</f>
        <v>1</v>
      </c>
      <c r="AC63" s="929" t="str">
        <f>+'2.2'!M62</f>
        <v>si</v>
      </c>
      <c r="AD63" s="934">
        <f t="array" ref="AD63">IF(AC63="si",IF(VLOOKUP(INDEX(B$1:INDEX(B:B,ROW()),MAX(IF(B$1:INDEX(B:B,ROW())&lt;&gt;"",ROW(B$1:INDEX(B:B,ROW()))-ROW(B$1)+1))),'3.7'!$C$24:$F$36,3,FALSE)="si",1,0),1)</f>
        <v>0</v>
      </c>
      <c r="AE63" s="934">
        <f t="array" ref="AE63">IF(AC63="si",IF(VLOOKUP(INDEX(B$1:INDEX(B:B,ROW()),MAX(IF(B$1:INDEX(B:B,ROW())&lt;&gt;"",ROW(B$1:INDEX(B:B,ROW()))-ROW(B$1)+1))),'3.7'!$C$24:$F$36,4,FALSE)="si",1,0),1)</f>
        <v>0</v>
      </c>
      <c r="AF63" s="935" t="str">
        <f>+'2.2'!O62</f>
        <v/>
      </c>
      <c r="AG63" s="936">
        <f>IF($AF63="",1,IF(VLOOKUP($C63,'3.8'!$B:$F,4,FALSE)="si",1,0))</f>
        <v>1</v>
      </c>
      <c r="AH63" s="937">
        <f>IF($AF63="",1,IF(VLOOKUP($C63,'3.8'!$B:$F,5,FALSE)="si",1,0))</f>
        <v>1</v>
      </c>
      <c r="AI63" s="919"/>
      <c r="AJ63" s="698"/>
      <c r="AK63" s="943"/>
      <c r="AL63" s="944" t="str">
        <f>+'2.2'!N62</f>
        <v/>
      </c>
      <c r="AM63" s="939" t="str">
        <f>IF(ISBLANK(intern1!P56),"",intern1!P56)</f>
        <v/>
      </c>
      <c r="AN63" s="940">
        <f>IF(AM63="",1,0)</f>
        <v>1</v>
      </c>
      <c r="AO63" s="935" t="str">
        <f>'2.2'!K62</f>
        <v>ONK1</v>
      </c>
      <c r="AP63" s="941">
        <f>IF(AO63="",1,IF(AJ145="si",1,0))</f>
        <v>0</v>
      </c>
      <c r="AQ63" s="925"/>
    </row>
    <row r="64" spans="1:43" s="1335" customFormat="1" ht="39.6" x14ac:dyDescent="0.25">
      <c r="A64" s="905"/>
      <c r="B64" s="906" t="str">
        <f>+'2.2'!C63</f>
        <v/>
      </c>
      <c r="C64" s="926" t="str">
        <f>+'2.2'!D63</f>
        <v>HAE3</v>
      </c>
      <c r="D64" s="926" t="str">
        <f>+'2.2'!E63</f>
        <v>Malattie mieloproliferative e sindromi mielodisplastiche</v>
      </c>
      <c r="E64" s="926" t="str">
        <f>'2.2'!F63</f>
        <v>BP</v>
      </c>
      <c r="F64" s="926">
        <f t="shared" si="6"/>
        <v>3</v>
      </c>
      <c r="G64" s="926">
        <f>IF('3.9'!$C$25="si",3,IF('3.9'!$D$25="si",2,IF('3.9'!$E$25="si",1,0)))</f>
        <v>0</v>
      </c>
      <c r="H64" s="926">
        <f>IF('3.9'!$C$26="si",3,IF('3.9'!$D$26="si",2,IF('3.9'!$E$26="si",1,0)))</f>
        <v>0</v>
      </c>
      <c r="I64" s="928" t="str">
        <f>+'2.2'!G63</f>
        <v>Ematologia
Medicina interna generale
Oncologia medica</v>
      </c>
      <c r="J64" s="929">
        <f>+'2.2'!H63</f>
        <v>1</v>
      </c>
      <c r="K64" s="1005">
        <f ca="1">IF(VLOOKUP($C64,intern2!$A$165:$BI$316,61,FALSE)="OK",1,0)</f>
        <v>0</v>
      </c>
      <c r="L64" s="1005">
        <f ca="1">IF(VLOOKUP($C64,intern2!$A$326:$BI$477,61,FALSE)="OK",1,0)</f>
        <v>0</v>
      </c>
      <c r="M64" s="930">
        <f ca="1">IF(INDEX(intern3!$A$7:$BH$160,MATCH($C64,intern3!$A$7:$A$160,0),60)="OK",1,0)</f>
        <v>0</v>
      </c>
      <c r="N64" s="930">
        <f ca="1">IF(VLOOKUP($C64,intern3!$A$169:$BH$320,60,FALSE)="OK",1,0)</f>
        <v>0</v>
      </c>
      <c r="O64" s="929">
        <f>+'2.2'!I63</f>
        <v>1</v>
      </c>
      <c r="P64" s="930">
        <f>IF($O64=0,1,
IF($O64="SPS",IF((VALUE(LEFT('3.4'!$M$14,1))+VALUE(MID('3.4'!$M$14,3,1)))&gt;0,1,0),
IF($O64=4,IF(VALUE(RIGHT('3.4'!$M$14,1))=1,1,0),IF(VALUE(MID('3.4'!$M$14,3,1))&gt;=$O64,1,0))))</f>
        <v>0</v>
      </c>
      <c r="Q64" s="930">
        <f>IF($O64=0,1,
IF($O64="SPS",IF((VALUE(LEFT('3.4'!$M$15,1))+VALUE(MID('3.4'!$M$15,3,1)))&gt;0,1,0),
IF($O64=4,IF(VALUE(RIGHT('3.4'!$M$15,1))=1,1,0),IF(VALUE(MID('3.4'!$M$15,3,1))&gt;=$O64,1,0))))</f>
        <v>0</v>
      </c>
      <c r="R64" s="931">
        <f>+'2.2'!J63</f>
        <v>1</v>
      </c>
      <c r="S64" s="933">
        <f>IF($R64="",1,IF('3.5'!$J$12&gt;=$R64,1,0))</f>
        <v>0</v>
      </c>
      <c r="T64" s="932">
        <f>IF($R64="",1,IF('3.5'!$J$13&gt;=$R64,1,0))</f>
        <v>0</v>
      </c>
      <c r="U64" s="933" t="str">
        <f>+'2.2'!L63</f>
        <v/>
      </c>
      <c r="V64" s="934">
        <f t="shared" si="7"/>
        <v>0</v>
      </c>
      <c r="W64" s="934" t="str">
        <f t="shared" si="2"/>
        <v/>
      </c>
      <c r="X64" s="934" t="str">
        <f t="shared" si="3"/>
        <v/>
      </c>
      <c r="Y64" s="934" t="str">
        <f t="shared" si="4"/>
        <v/>
      </c>
      <c r="Z64" s="934" t="str">
        <f t="shared" si="5"/>
        <v/>
      </c>
      <c r="AA64" s="934">
        <f>IF($U64="",1,IF(AND(OR(VLOOKUP($W64,'3.6'!$B52:$I122,4,FALSE)="si",VLOOKUP($W64,'3.6'!$B52:$I122,5,FALSE)="si"),OR(IFERROR(VLOOKUP($X64,'3.6'!$B52:$I122,4,FALSE),"si")="si",IFERROR(VLOOKUP($X64,'3.6'!$B52:$I122,5,FALSE),"si")="si"),OR(IFERROR(VLOOKUP($Y64,'3.6'!$B52:$I122,4,FALSE),"si")="si",IFERROR(VLOOKUP($Y64,'3.6'!$B52:$I122,5,FALSE),"si")="sì"),OR(IFERROR(VLOOKUP($Z64,'3.6'!$B52:$I122,4,FALSE),"si")="si",IFERROR(VLOOKUP($Z64,'3.6'!$B52:$I122,5,FALSE),"si")="sì")),1,0))</f>
        <v>1</v>
      </c>
      <c r="AB64" s="934">
        <f>IF($U64="",1,IF(AND(OR(VLOOKUP($W64,'3.6'!$B52:$I122,6,FALSE)="si",VLOOKUP($W64,'3.6'!$B52:$I122,7,FALSE)="si"),OR(IFERROR(VLOOKUP($X64,'3.6'!$B52:$I122,6,FALSE),"si")="si",IFERROR(VLOOKUP($X64,'3.6'!$B52:$I122,7,FALSE),"si")="si"),OR(IFERROR(VLOOKUP($Y64,'3.6'!$B52:$I122,6,FALSE),"si")="si",IFERROR(VLOOKUP($Y64,'3.6'!$B52:$I122,7,FALSE),"si")="sì"),OR(IFERROR(VLOOKUP($Z64,'3.6'!$B52:$I122,6,FALSE),"si")="si",IFERROR(VLOOKUP($Z64,'3.6'!$B52:$I122,7,FALSE),"si")="sì")),1,0))</f>
        <v>1</v>
      </c>
      <c r="AC64" s="929" t="str">
        <f>+'2.2'!M63</f>
        <v>si</v>
      </c>
      <c r="AD64" s="934">
        <f t="array" ref="AD64">IF(AC64="si",IF(VLOOKUP(INDEX(B$1:INDEX(B:B,ROW()),MAX(IF(B$1:INDEX(B:B,ROW())&lt;&gt;"",ROW(B$1:INDEX(B:B,ROW()))-ROW(B$1)+1))),'3.7'!$C$24:$F$36,3,FALSE)="si",1,0),1)</f>
        <v>0</v>
      </c>
      <c r="AE64" s="934">
        <f t="array" ref="AE64">IF(AC64="si",IF(VLOOKUP(INDEX(B$1:INDEX(B:B,ROW()),MAX(IF(B$1:INDEX(B:B,ROW())&lt;&gt;"",ROW(B$1:INDEX(B:B,ROW()))-ROW(B$1)+1))),'3.7'!$C$24:$F$36,4,FALSE)="si",1,0),1)</f>
        <v>0</v>
      </c>
      <c r="AF64" s="935" t="str">
        <f>+'2.2'!O63</f>
        <v/>
      </c>
      <c r="AG64" s="936">
        <f>IF($AF64="",1,IF(VLOOKUP($C64,'3.8'!$B:$F,4,FALSE)="si",1,0))</f>
        <v>1</v>
      </c>
      <c r="AH64" s="937">
        <f>IF($AF64="",1,IF(VLOOKUP($C64,'3.8'!$B:$F,5,FALSE)="si",1,0))</f>
        <v>1</v>
      </c>
      <c r="AI64" s="919"/>
      <c r="AJ64" s="698"/>
      <c r="AK64" s="943"/>
      <c r="AL64" s="944" t="str">
        <f>+'2.2'!N63</f>
        <v/>
      </c>
      <c r="AM64" s="939" t="str">
        <f>IF(ISBLANK(intern1!P57),"",intern1!P57)</f>
        <v/>
      </c>
      <c r="AN64" s="940">
        <f t="shared" ref="AN64:AN69" si="9">IF(AM64="",1,0)</f>
        <v>1</v>
      </c>
      <c r="AO64" s="935" t="str">
        <f>'2.2'!K63</f>
        <v/>
      </c>
      <c r="AP64" s="941">
        <f>IF(AO64="",1,0)</f>
        <v>1</v>
      </c>
      <c r="AQ64" s="925"/>
    </row>
    <row r="65" spans="1:46" s="1335" customFormat="1" ht="79.2" x14ac:dyDescent="0.25">
      <c r="A65" s="905"/>
      <c r="B65" s="906" t="str">
        <f>+'2.2'!C64</f>
        <v/>
      </c>
      <c r="C65" s="946" t="str">
        <f>+'2.2'!D64</f>
        <v>HAE4</v>
      </c>
      <c r="D65" s="926" t="str">
        <f>+'2.2'!E64</f>
        <v>Trapianto autologo di cellule staminali</v>
      </c>
      <c r="E65" s="907" t="str">
        <f>'2.2'!F64</f>
        <v>BP</v>
      </c>
      <c r="F65" s="926">
        <f t="shared" si="6"/>
        <v>3</v>
      </c>
      <c r="G65" s="926">
        <f>IF('3.9'!$C$25="si",3,IF('3.9'!$D$25="si",2,IF('3.9'!$E$25="si",1,0)))</f>
        <v>0</v>
      </c>
      <c r="H65" s="926">
        <f>IF('3.9'!$C$26="si",3,IF('3.9'!$D$26="si",2,IF('3.9'!$E$26="si",1,0)))</f>
        <v>0</v>
      </c>
      <c r="I65" s="928" t="str">
        <f>+'2.2'!G64</f>
        <v>(Ematologia)
(Oncologia medica)</v>
      </c>
      <c r="J65" s="929">
        <f>+'2.2'!H64</f>
        <v>2</v>
      </c>
      <c r="K65" s="1005">
        <f ca="1">IF(VLOOKUP($C65,intern2!$A$165:$BI$316,61,FALSE)="OK",1,0)</f>
        <v>0</v>
      </c>
      <c r="L65" s="1005">
        <f ca="1">IF(VLOOKUP($C65,intern2!$A$326:$BI$477,61,FALSE)="OK",1,0)</f>
        <v>0</v>
      </c>
      <c r="M65" s="930">
        <f ca="1">IF(INDEX(intern3!$A$7:$BH$160,MATCH($C65,intern3!$A$7:$A$160,0),60)="OK",1,0)</f>
        <v>0</v>
      </c>
      <c r="N65" s="930">
        <f ca="1">IF(VLOOKUP($C65,intern3!$A$169:$BH$320,60,FALSE)="OK",1,0)</f>
        <v>0</v>
      </c>
      <c r="O65" s="929">
        <f>+'2.2'!I64</f>
        <v>2</v>
      </c>
      <c r="P65" s="930">
        <f>IF($O65=0,1,
IF($O65="SPS",IF((VALUE(LEFT('3.4'!$M$14,1))+VALUE(MID('3.4'!$M$14,3,1)))&gt;0,1,0),
IF($O65=4,IF(VALUE(RIGHT('3.4'!$M$14,1))=1,1,0),IF(VALUE(MID('3.4'!$M$14,3,1))&gt;=$O65,1,0))))</f>
        <v>0</v>
      </c>
      <c r="Q65" s="930">
        <f>IF($O65=0,1,
IF($O65="SPS",IF((VALUE(LEFT('3.4'!$M$15,1))+VALUE(MID('3.4'!$M$15,3,1)))&gt;0,1,0),
IF($O65=4,IF(VALUE(RIGHT('3.4'!$M$15,1))=1,1,0),IF(VALUE(MID('3.4'!$M$15,3,1))&gt;=$O65,1,0))))</f>
        <v>0</v>
      </c>
      <c r="R65" s="931">
        <f>+'2.2'!J64</f>
        <v>2</v>
      </c>
      <c r="S65" s="914">
        <f>IF($R65="",1,IF('3.5'!$J$12&gt;=$R65,1,0))</f>
        <v>0</v>
      </c>
      <c r="T65" s="932">
        <f>IF($R65="",1,IF('3.5'!$J$13&gt;=$R65,1,0))</f>
        <v>0</v>
      </c>
      <c r="U65" s="933" t="str">
        <f>+'2.2'!L64</f>
        <v/>
      </c>
      <c r="V65" s="934">
        <f t="shared" si="7"/>
        <v>0</v>
      </c>
      <c r="W65" s="934" t="str">
        <f t="shared" si="2"/>
        <v/>
      </c>
      <c r="X65" s="934" t="str">
        <f t="shared" si="3"/>
        <v/>
      </c>
      <c r="Y65" s="934" t="str">
        <f t="shared" si="4"/>
        <v/>
      </c>
      <c r="Z65" s="934" t="str">
        <f t="shared" si="5"/>
        <v/>
      </c>
      <c r="AA65" s="934">
        <f>IF($U65="",1,IF(AND(OR(VLOOKUP($W65,'3.6'!$B52:$I122,4,FALSE)="si",VLOOKUP($W65,'3.6'!$B52:$I122,5,FALSE)="si"),OR(IFERROR(VLOOKUP($X65,'3.6'!$B52:$I122,4,FALSE),"si")="si",IFERROR(VLOOKUP($X65,'3.6'!$B52:$I122,5,FALSE),"si")="si"),OR(IFERROR(VLOOKUP($Y65,'3.6'!$B52:$I122,4,FALSE),"si")="si",IFERROR(VLOOKUP($Y65,'3.6'!$B52:$I122,5,FALSE),"si")="sì"),OR(IFERROR(VLOOKUP($Z65,'3.6'!$B52:$I122,4,FALSE),"si")="si",IFERROR(VLOOKUP($Z65,'3.6'!$B52:$I122,5,FALSE),"si")="sì")),1,0))</f>
        <v>1</v>
      </c>
      <c r="AB65" s="934">
        <f>IF($U65="",1,IF(AND(OR(VLOOKUP($W65,'3.6'!$B52:$I122,6,FALSE)="si",VLOOKUP($W65,'3.6'!$B52:$I122,7,FALSE)="si"),OR(IFERROR(VLOOKUP($X65,'3.6'!$B52:$I122,6,FALSE),"si")="si",IFERROR(VLOOKUP($X65,'3.6'!$B52:$I122,7,FALSE),"si")="si"),OR(IFERROR(VLOOKUP($Y65,'3.6'!$B52:$I122,6,FALSE),"si")="si",IFERROR(VLOOKUP($Y65,'3.6'!$B52:$I122,7,FALSE),"si")="sì"),OR(IFERROR(VLOOKUP($Z65,'3.6'!$B52:$I122,6,FALSE),"si")="si",IFERROR(VLOOKUP($Z65,'3.6'!$B52:$I122,7,FALSE),"si")="sì")),1,0))</f>
        <v>1</v>
      </c>
      <c r="AC65" s="949" t="str">
        <f>+'2.2'!M64</f>
        <v/>
      </c>
      <c r="AD65" s="934">
        <f t="array" ref="AD65">IF(AC65="si",IF(VLOOKUP(INDEX(B$1:INDEX(B:B,ROW()),MAX(IF(B$1:INDEX(B:B,ROW())&lt;&gt;"",ROW(B$1:INDEX(B:B,ROW()))-ROW(B$1)+1))),'3.7'!$C$24:$F$36,3,FALSE)="si",1,0),1)</f>
        <v>1</v>
      </c>
      <c r="AE65" s="934">
        <f t="array" ref="AE65">IF(AC65="si",IF(VLOOKUP(INDEX(B$1:INDEX(B:B,ROW()),MAX(IF(B$1:INDEX(B:B,ROW())&lt;&gt;"",ROW(B$1:INDEX(B:B,ROW()))-ROW(B$1)+1))),'3.7'!$C$24:$F$36,4,FALSE)="si",1,0),1)</f>
        <v>1</v>
      </c>
      <c r="AF65" s="935" t="str">
        <f>+'2.2'!O64</f>
        <v>Per eseguire il trapianto autologo di cellule staminali del sangue è richiesta l'accreditamento da parte del Joint Accreditation Committee ISCT EBMT (JACIE).</v>
      </c>
      <c r="AG65" s="936">
        <f>IF($AF65="",1,IF(VLOOKUP($C65,'3.8'!$B:$F,4,FALSE)="si",1,0))</f>
        <v>0</v>
      </c>
      <c r="AH65" s="937">
        <f>IF($AF65="",1,IF(VLOOKUP($C65,'3.8'!$B:$F,5,FALSE)="si",1,0))</f>
        <v>0</v>
      </c>
      <c r="AI65" s="919"/>
      <c r="AJ65" s="698"/>
      <c r="AK65" s="707"/>
      <c r="AL65" s="1052" t="str">
        <f>+'2.2'!N64</f>
        <v>S:10</v>
      </c>
      <c r="AM65" s="957" t="str">
        <f>IF(ISBLANK(intern1!P58),"",intern1!P58)</f>
        <v/>
      </c>
      <c r="AN65" s="940">
        <f t="shared" si="9"/>
        <v>1</v>
      </c>
      <c r="AO65" s="935" t="str">
        <f>'2.2'!K64</f>
        <v/>
      </c>
      <c r="AP65" s="941">
        <f>IF(AO65="",1,0)</f>
        <v>1</v>
      </c>
      <c r="AQ65" s="925"/>
    </row>
    <row r="66" spans="1:46" s="1335" customFormat="1" ht="26.4" hidden="1" outlineLevel="1" x14ac:dyDescent="0.25">
      <c r="A66" s="905"/>
      <c r="B66" s="906" t="str">
        <f>+'2.2'!C65</f>
        <v/>
      </c>
      <c r="C66" s="1008" t="str">
        <f>+'2.2'!D65</f>
        <v>HAE5</v>
      </c>
      <c r="D66" s="1044" t="str">
        <f>+'2.2'!E65</f>
        <v>Trapianto allogenico di cellule staminali ematopoietiche (CIMAS)</v>
      </c>
      <c r="E66" s="1045" t="str">
        <f>'2.2'!F65</f>
        <v/>
      </c>
      <c r="F66" s="1044">
        <f t="shared" si="6"/>
        <v>0</v>
      </c>
      <c r="G66" s="1044">
        <f>IF('3.9'!$C$25="si",3,IF('3.9'!$D$25="si",2,IF('3.9'!$E$25="si",1,0)))</f>
        <v>0</v>
      </c>
      <c r="H66" s="1044">
        <f>IF('3.9'!$C$26="si",3,IF('3.9'!$D$26="si",2,IF('3.9'!$E$26="si",1,0)))</f>
        <v>0</v>
      </c>
      <c r="I66" s="1045" t="str">
        <f>+'2.2'!G65</f>
        <v/>
      </c>
      <c r="J66" s="1045">
        <f>+'2.2'!H65</f>
        <v>0</v>
      </c>
      <c r="K66" s="1046">
        <f>IF(VLOOKUP($C66,intern2!$A$165:$BI$316,61,FALSE)="OK",1,0)</f>
        <v>1</v>
      </c>
      <c r="L66" s="1046">
        <f>IF(VLOOKUP($C66,intern2!$A$326:$BI$477,61,FALSE)="OK",1,0)</f>
        <v>1</v>
      </c>
      <c r="M66" s="1045">
        <f>IF(INDEX(intern3!$A$7:$BH$160,MATCH($C66,intern3!$A$7:$A$160,0),60)="OK",1,0)</f>
        <v>1</v>
      </c>
      <c r="N66" s="1045">
        <f ca="1">IF(VLOOKUP($C66,intern3!$A$169:$BH$320,60,FALSE)="OK",1,0)</f>
        <v>1</v>
      </c>
      <c r="O66" s="1045"/>
      <c r="P66" s="1045">
        <f>IF($O66=0,1,
IF($O66="SPS",IF((VALUE(LEFT('3.4'!$M$14,1))+VALUE(MID('3.4'!$M$14,3,1)))&gt;0,1,0),
IF($O66=4,IF(VALUE(RIGHT('3.4'!$M$14,1))=1,1,0),IF(VALUE(MID('3.4'!$M$14,3,1))&gt;=$O66,1,0))))</f>
        <v>1</v>
      </c>
      <c r="Q66" s="1045">
        <f>IF($O66=0,1,
IF($O66="SPS",IF((VALUE(LEFT('3.4'!$M$15,1))+VALUE(MID('3.4'!$M$15,3,1)))&gt;0,1,0),
IF($O66=4,IF(VALUE(RIGHT('3.4'!$M$15,1))=1,1,0),IF(VALUE(MID('3.4'!$M$15,3,1))&gt;=$O66,1,0))))</f>
        <v>1</v>
      </c>
      <c r="R66" s="1045"/>
      <c r="S66" s="1047">
        <f>IF($R66="",1,IF('3.5'!$J$12&gt;=$R66,1,0))</f>
        <v>1</v>
      </c>
      <c r="T66" s="1011">
        <f>IF($R66="",1,IF('3.5'!$J$13&gt;=$R66,1,0))</f>
        <v>1</v>
      </c>
      <c r="U66" s="1045"/>
      <c r="V66" s="1045">
        <f t="shared" si="7"/>
        <v>0</v>
      </c>
      <c r="W66" s="1045" t="str">
        <f t="shared" si="2"/>
        <v/>
      </c>
      <c r="X66" s="1045" t="str">
        <f t="shared" si="3"/>
        <v/>
      </c>
      <c r="Y66" s="1045" t="str">
        <f t="shared" si="4"/>
        <v/>
      </c>
      <c r="Z66" s="1045" t="str">
        <f t="shared" si="5"/>
        <v/>
      </c>
      <c r="AA66" s="1045">
        <f>IF($U66="",1,IF(AND(OR(VLOOKUP($W66,'3.6'!$B52:$I122,4,FALSE)="si",VLOOKUP($W66,'3.6'!$B52:$I122,5,FALSE)="si"),OR(IFERROR(VLOOKUP($X66,'3.6'!$B52:$I122,4,FALSE),"si")="si",IFERROR(VLOOKUP($X66,'3.6'!$B52:$I122,5,FALSE),"si")="si"),OR(IFERROR(VLOOKUP($Y66,'3.6'!$B52:$I122,4,FALSE),"si")="si",IFERROR(VLOOKUP($Y66,'3.6'!$B52:$I122,5,FALSE),"si")="sì"),OR(IFERROR(VLOOKUP($Z66,'3.6'!$B52:$I122,4,FALSE),"si")="si",IFERROR(VLOOKUP($Z66,'3.6'!$B52:$I122,5,FALSE),"si")="sì")),1,0))</f>
        <v>1</v>
      </c>
      <c r="AB66" s="1045">
        <f>IF($U66="",1,IF(AND(OR(VLOOKUP($W66,'3.6'!$B52:$I122,6,FALSE)="si",VLOOKUP($W66,'3.6'!$B52:$I122,7,FALSE)="si"),OR(IFERROR(VLOOKUP($X66,'3.6'!$B52:$I122,6,FALSE),"si")="si",IFERROR(VLOOKUP($X66,'3.6'!$B52:$I122,7,FALSE),"si")="si"),OR(IFERROR(VLOOKUP($Y66,'3.6'!$B52:$I122,6,FALSE),"si")="si",IFERROR(VLOOKUP($Y66,'3.6'!$B52:$I122,7,FALSE),"si")="sì"),OR(IFERROR(VLOOKUP($Z66,'3.6'!$B52:$I122,6,FALSE),"si")="si",IFERROR(VLOOKUP($Z66,'3.6'!$B52:$I122,7,FALSE),"si")="sì")),1,0))</f>
        <v>1</v>
      </c>
      <c r="AC66" s="1009"/>
      <c r="AD66" s="934">
        <f t="array" ref="AD66">IF(AC66="si",IF(VLOOKUP(INDEX(B$1:INDEX(B:B,ROW()),MAX(IF(B$1:INDEX(B:B,ROW())&lt;&gt;"",ROW(B$1:INDEX(B:B,ROW()))-ROW(B$1)+1))),'3.7'!$C$24:$F$36,3,FALSE)="si",1,0),1)</f>
        <v>1</v>
      </c>
      <c r="AE66" s="934">
        <f t="array" ref="AE66">IF(AC66="si",IF(VLOOKUP(INDEX(B$1:INDEX(B:B,ROW()),MAX(IF(B$1:INDEX(B:B,ROW())&lt;&gt;"",ROW(B$1:INDEX(B:B,ROW()))-ROW(B$1)+1))),'3.7'!$C$24:$F$36,4,FALSE)="si",1,0),1)</f>
        <v>1</v>
      </c>
      <c r="AF66" s="1048" t="str">
        <f>+'2.2'!O65</f>
        <v>Valgono gli attuali requisiti della CIMAS</v>
      </c>
      <c r="AG66" s="967" t="e">
        <f>IF($AF66="",1,IF(VLOOKUP($C66,'3.8'!$B:$F,4,FALSE)="si",1,0))</f>
        <v>#N/A</v>
      </c>
      <c r="AH66" s="968" t="e">
        <f>IF($AF66="",1,IF(VLOOKUP($C66,'3.8'!$B:$F,5,FALSE)="si",1,0))</f>
        <v>#N/A</v>
      </c>
      <c r="AI66" s="919"/>
      <c r="AJ66" s="1131"/>
      <c r="AK66" s="969" t="s">
        <v>420</v>
      </c>
      <c r="AL66" s="1053"/>
      <c r="AM66" s="1017"/>
      <c r="AN66" s="1044"/>
      <c r="AO66" s="1050"/>
      <c r="AP66" s="972"/>
      <c r="AQ66" s="925"/>
    </row>
    <row r="67" spans="1:46" s="1335" customFormat="1" ht="39.6" collapsed="1" x14ac:dyDescent="0.25">
      <c r="A67" s="905"/>
      <c r="B67" s="990" t="str">
        <f>+'2.2'!C66</f>
        <v>Angiologia</v>
      </c>
      <c r="C67" s="907" t="str">
        <f>+'2.2'!D66</f>
        <v>GEF1</v>
      </c>
      <c r="D67" s="991" t="str">
        <f>+'2.2'!E66</f>
        <v>Chirurgia vascolare dei vasi periferici (arteriosi)</v>
      </c>
      <c r="E67" s="991" t="str">
        <f>'2.2'!F66</f>
        <v>BP</v>
      </c>
      <c r="F67" s="907">
        <f t="shared" si="6"/>
        <v>3</v>
      </c>
      <c r="G67" s="907">
        <f>IF('3.9'!$C$25="si",3,IF('3.9'!$D$25="si",2,IF('3.9'!$E$25="si",1,0)))</f>
        <v>0</v>
      </c>
      <c r="H67" s="907">
        <f>IF('3.9'!$C$26="si",3,IF('3.9'!$D$26="si",2,IF('3.9'!$E$26="si",1,0)))</f>
        <v>0</v>
      </c>
      <c r="I67" s="993" t="str">
        <f>+'2.2'!G66</f>
        <v>(Chirurgia del cuore e dei vasi toracici)
(Chirurgia vascolare)</v>
      </c>
      <c r="J67" s="994">
        <f>+'2.2'!H66</f>
        <v>2</v>
      </c>
      <c r="K67" s="1019">
        <f ca="1">IF(VLOOKUP($C67,intern2!$A$165:$BI$316,61,FALSE)="OK",1,0)</f>
        <v>0</v>
      </c>
      <c r="L67" s="1019">
        <f ca="1">IF(VLOOKUP($C67,intern2!$A$326:$BI$477,61,FALSE)="OK",1,0)</f>
        <v>0</v>
      </c>
      <c r="M67" s="1020">
        <f ca="1">IF(INDEX(intern3!$A$7:$BH$160,MATCH($C67,intern3!$A$7:$A$160,0),60)="OK",1,0)</f>
        <v>0</v>
      </c>
      <c r="N67" s="1020">
        <f ca="1">IF(VLOOKUP($C67,intern3!$A$169:$BH$320,60,FALSE)="OK",1,0)</f>
        <v>0</v>
      </c>
      <c r="O67" s="994">
        <f>+'2.2'!I66</f>
        <v>2</v>
      </c>
      <c r="P67" s="911">
        <f>IF($O67=0,1,
IF($O67="SPS",IF((VALUE(LEFT('3.4'!$M$14,1))+VALUE(MID('3.4'!$M$14,3,1)))&gt;0,1,0),
IF($O67=4,IF(VALUE(RIGHT('3.4'!$M$14,1))=1,1,0),IF(VALUE(MID('3.4'!$M$14,3,1))&gt;=$O67,1,0))))</f>
        <v>0</v>
      </c>
      <c r="Q67" s="911">
        <f>IF($O67=0,1,
IF($O67="SPS",IF((VALUE(LEFT('3.4'!$M$15,1))+VALUE(MID('3.4'!$M$15,3,1)))&gt;0,1,0),
IF($O67=4,IF(VALUE(RIGHT('3.4'!$M$15,1))=1,1,0),IF(VALUE(MID('3.4'!$M$15,3,1))&gt;=$O67,1,0))))</f>
        <v>0</v>
      </c>
      <c r="R67" s="997">
        <f>+'2.2'!J66</f>
        <v>1</v>
      </c>
      <c r="S67" s="913">
        <f>IF($R67="",1,IF('3.5'!$J$12&gt;=$R67,1,0))</f>
        <v>0</v>
      </c>
      <c r="T67" s="913">
        <f>IF($R67="",1,IF('3.5'!$J$13&gt;=$R67,1,0))</f>
        <v>0</v>
      </c>
      <c r="U67" s="999" t="str">
        <f>+'2.2'!L66</f>
        <v/>
      </c>
      <c r="V67" s="915">
        <f t="shared" si="7"/>
        <v>0</v>
      </c>
      <c r="W67" s="915" t="str">
        <f t="shared" si="2"/>
        <v/>
      </c>
      <c r="X67" s="915" t="str">
        <f t="shared" si="3"/>
        <v/>
      </c>
      <c r="Y67" s="915" t="str">
        <f t="shared" si="4"/>
        <v/>
      </c>
      <c r="Z67" s="915" t="str">
        <f t="shared" si="5"/>
        <v/>
      </c>
      <c r="AA67" s="915">
        <f>IF($U67="",1,IF(AND(OR(VLOOKUP($W67,'3.6'!$B52:$I122,4,FALSE)="si",VLOOKUP($W67,'3.6'!$B52:$I122,5,FALSE)="si"),OR(IFERROR(VLOOKUP($X67,'3.6'!$B52:$I122,4,FALSE),"si")="si",IFERROR(VLOOKUP($X67,'3.6'!$B52:$I122,5,FALSE),"si")="si"),OR(IFERROR(VLOOKUP($Y67,'3.6'!$B52:$I122,4,FALSE),"si")="si",IFERROR(VLOOKUP($Y67,'3.6'!$B52:$I122,5,FALSE),"si")="sì"),OR(IFERROR(VLOOKUP($Z67,'3.6'!$B52:$I122,4,FALSE),"si")="si",IFERROR(VLOOKUP($Z67,'3.6'!$B52:$I122,5,FALSE),"si")="sì")),1,0))</f>
        <v>1</v>
      </c>
      <c r="AB67" s="915">
        <f>IF($U67="",1,IF(AND(OR(VLOOKUP($W67,'3.6'!$B52:$I122,6,FALSE)="si",VLOOKUP($W67,'3.6'!$B52:$I122,7,FALSE)="si"),OR(IFERROR(VLOOKUP($X67,'3.6'!$B52:$I122,6,FALSE),"si")="si",IFERROR(VLOOKUP($X67,'3.6'!$B52:$I122,7,FALSE),"si")="si"),OR(IFERROR(VLOOKUP($Y67,'3.6'!$B52:$I122,6,FALSE),"si")="si",IFERROR(VLOOKUP($Y67,'3.6'!$B52:$I122,7,FALSE),"si")="sì"),OR(IFERROR(VLOOKUP($Z67,'3.6'!$B52:$I122,6,FALSE),"si")="si",IFERROR(VLOOKUP($Z67,'3.6'!$B52:$I122,7,FALSE),"si")="sì")),1,0))</f>
        <v>1</v>
      </c>
      <c r="AC67" s="910" t="str">
        <f>+'2.2'!M66</f>
        <v/>
      </c>
      <c r="AD67" s="934">
        <f t="array" ref="AD67">IF(AC67="si",IF(VLOOKUP(INDEX(B$1:INDEX(B:B,ROW()),MAX(IF(B$1:INDEX(B:B,ROW())&lt;&gt;"",ROW(B$1:INDEX(B:B,ROW()))-ROW(B$1)+1))),'3.7'!$C$24:$F$36,3,FALSE)="si",1,0),1)</f>
        <v>1</v>
      </c>
      <c r="AE67" s="934">
        <f t="array" ref="AE67">IF(AC67="si",IF(VLOOKUP(INDEX(B$1:INDEX(B:B,ROW()),MAX(IF(B$1:INDEX(B:B,ROW())&lt;&gt;"",ROW(B$1:INDEX(B:B,ROW()))-ROW(B$1)+1))),'3.7'!$C$24:$F$36,4,FALSE)="si",1,0),1)</f>
        <v>1</v>
      </c>
      <c r="AF67" s="960" t="str">
        <f>+'2.2'!O66</f>
        <v xml:space="preserve">Conferenza interdisciplinare d'indicazione (GEF/ANG/RAD) </v>
      </c>
      <c r="AG67" s="917">
        <f>IF($AF67="",1,IF(VLOOKUP($C67,'3.8'!$B:$F,4,FALSE)="si",1,0))</f>
        <v>0</v>
      </c>
      <c r="AH67" s="918">
        <f>IF($AF67="",1,IF(VLOOKUP($C67,'3.8'!$B:$F,5,FALSE)="si",1,0))</f>
        <v>0</v>
      </c>
      <c r="AI67" s="919"/>
      <c r="AJ67" s="701"/>
      <c r="AK67" s="708"/>
      <c r="AL67" s="1054" t="str">
        <f>+'2.2'!N66</f>
        <v>S:10</v>
      </c>
      <c r="AM67" s="922" t="str">
        <f>IF(ISBLANK(intern1!P60),"",intern1!P60)</f>
        <v/>
      </c>
      <c r="AN67" s="923">
        <f t="shared" si="9"/>
        <v>1</v>
      </c>
      <c r="AO67" s="960" t="str">
        <f>'2.2'!K66</f>
        <v xml:space="preserve">ANG1 + RAD1
</v>
      </c>
      <c r="AP67" s="924">
        <f>IF(AO67="",1,IF(AND(AJ72="si",AJ68="si"),1,0))</f>
        <v>0</v>
      </c>
      <c r="AQ67" s="925"/>
      <c r="AT67" s="216"/>
    </row>
    <row r="68" spans="1:46" s="1335" customFormat="1" ht="66" x14ac:dyDescent="0.25">
      <c r="A68" s="905"/>
      <c r="B68" s="906" t="str">
        <f>+'2.2'!C67</f>
        <v/>
      </c>
      <c r="C68" s="926" t="str">
        <f>+'2.2'!D67</f>
        <v>ANG1</v>
      </c>
      <c r="D68" s="926" t="str">
        <f>+'2.2'!E67</f>
        <v>Interventi sui vasi periferici (arteriosi)</v>
      </c>
      <c r="E68" s="544" t="str">
        <f>'2.2'!F67</f>
        <v>BP</v>
      </c>
      <c r="F68" s="926">
        <f t="shared" si="6"/>
        <v>3</v>
      </c>
      <c r="G68" s="926">
        <f>IF('3.9'!$C$25="si",3,IF('3.9'!$D$25="si",2,IF('3.9'!$E$25="si",1,0)))</f>
        <v>0</v>
      </c>
      <c r="H68" s="926">
        <f>IF('3.9'!$C$26="si",3,IF('3.9'!$D$26="si",2,IF('3.9'!$E$26="si",1,0)))</f>
        <v>0</v>
      </c>
      <c r="I68" s="928" t="str">
        <f>+'2.2'!G67</f>
        <v>Angiologia
Cardiologia
Chirurgia vascolare
Oncologia medica
Radiologia</v>
      </c>
      <c r="J68" s="929">
        <f>+'2.2'!H67</f>
        <v>2</v>
      </c>
      <c r="K68" s="1005">
        <f ca="1">IF(VLOOKUP($C68,intern2!$A$165:$BI$316,61,FALSE)="OK",1,0)</f>
        <v>0</v>
      </c>
      <c r="L68" s="1005">
        <f ca="1">IF(VLOOKUP($C68,intern2!$A$326:$BI$477,61,FALSE)="OK",1,0)</f>
        <v>0</v>
      </c>
      <c r="M68" s="930">
        <f ca="1">IF(INDEX(intern3!$A$7:$BH$160,MATCH($C68,intern3!$A$7:$A$160,0),60)="OK",1,0)</f>
        <v>0</v>
      </c>
      <c r="N68" s="930">
        <f ca="1">IF(VLOOKUP($C68,intern3!$A$169:$BH$320,60,FALSE)="OK",1,0)</f>
        <v>0</v>
      </c>
      <c r="O68" s="929">
        <f>+'2.2'!I67</f>
        <v>2</v>
      </c>
      <c r="P68" s="930">
        <f>IF($O68=0,1,
IF($O68="SPS",IF((VALUE(LEFT('3.4'!$M$14,1))+VALUE(MID('3.4'!$M$14,3,1)))&gt;0,1,0),
IF($O68=4,IF(VALUE(RIGHT('3.4'!$M$14,1))=1,1,0),IF(VALUE(MID('3.4'!$M$14,3,1))&gt;=$O68,1,0))))</f>
        <v>0</v>
      </c>
      <c r="Q68" s="930">
        <f>IF($O68=0,1,
IF($O68="SPS",IF((VALUE(LEFT('3.4'!$M$15,1))+VALUE(MID('3.4'!$M$15,3,1)))&gt;0,1,0),
IF($O68=4,IF(VALUE(RIGHT('3.4'!$M$15,1))=1,1,0),IF(VALUE(MID('3.4'!$M$15,3,1))&gt;=$O68,1,0))))</f>
        <v>0</v>
      </c>
      <c r="R68" s="931">
        <f>+'2.2'!J67</f>
        <v>1</v>
      </c>
      <c r="S68" s="914">
        <f>IF($R68="",1,IF('3.5'!$J$12&gt;=$R68,1,0))</f>
        <v>0</v>
      </c>
      <c r="T68" s="932">
        <f>IF($R68="",1,IF('3.5'!$J$13&gt;=$R68,1,0))</f>
        <v>0</v>
      </c>
      <c r="U68" s="933" t="str">
        <f>+'2.2'!L67</f>
        <v>GEF1</v>
      </c>
      <c r="V68" s="934">
        <f t="shared" si="7"/>
        <v>1</v>
      </c>
      <c r="W68" s="934" t="str">
        <f t="shared" si="2"/>
        <v>GEF1</v>
      </c>
      <c r="X68" s="934" t="str">
        <f t="shared" si="3"/>
        <v/>
      </c>
      <c r="Y68" s="934" t="str">
        <f t="shared" si="4"/>
        <v/>
      </c>
      <c r="Z68" s="934" t="str">
        <f t="shared" si="5"/>
        <v/>
      </c>
      <c r="AA68" s="934">
        <f>IF($U68="",1,IF(AND(OR(VLOOKUP($W68,'3.6'!$B52:$I122,4,FALSE)="si",VLOOKUP($W68,'3.6'!$B52:$I122,5,FALSE)="si"),OR(IFERROR(VLOOKUP($X68,'3.6'!$B52:$I122,4,FALSE),"si")="si",IFERROR(VLOOKUP($X68,'3.6'!$B52:$I122,5,FALSE),"si")="si"),OR(IFERROR(VLOOKUP($Y68,'3.6'!$B52:$I122,4,FALSE),"si")="si",IFERROR(VLOOKUP($Y68,'3.6'!$B52:$I122,5,FALSE),"si")="sì"),OR(IFERROR(VLOOKUP($Z68,'3.6'!$B52:$I122,4,FALSE),"si")="si",IFERROR(VLOOKUP($Z68,'3.6'!$B52:$I122,5,FALSE),"si")="sì")),1,0))</f>
        <v>0</v>
      </c>
      <c r="AB68" s="934">
        <f>IF($U68="",1,IF(AND(OR(VLOOKUP($W68,'3.6'!$B52:$I122,6,FALSE)="si",VLOOKUP($W68,'3.6'!$B52:$I122,7,FALSE)="si"),OR(IFERROR(VLOOKUP($X68,'3.6'!$B52:$I122,6,FALSE),"si")="si",IFERROR(VLOOKUP($X68,'3.6'!$B52:$I122,7,FALSE),"si")="si"),OR(IFERROR(VLOOKUP($Y68,'3.6'!$B52:$I122,6,FALSE),"si")="si",IFERROR(VLOOKUP($Y68,'3.6'!$B52:$I122,7,FALSE),"si")="sì"),OR(IFERROR(VLOOKUP($Z68,'3.6'!$B52:$I122,6,FALSE),"si")="si",IFERROR(VLOOKUP($Z68,'3.6'!$B52:$I122,7,FALSE),"si")="sì")),1,0))</f>
        <v>0</v>
      </c>
      <c r="AC68" s="929" t="str">
        <f>+'2.2'!M67</f>
        <v/>
      </c>
      <c r="AD68" s="934">
        <f t="array" ref="AD68">IF(AC68="si",IF(VLOOKUP(INDEX(B$1:INDEX(B:B,ROW()),MAX(IF(B$1:INDEX(B:B,ROW())&lt;&gt;"",ROW(B$1:INDEX(B:B,ROW()))-ROW(B$1)+1))),'3.7'!$C$24:$F$36,3,FALSE)="si",1,0),1)</f>
        <v>1</v>
      </c>
      <c r="AE68" s="934">
        <f t="array" ref="AE68">IF(AC68="si",IF(VLOOKUP(INDEX(B$1:INDEX(B:B,ROW()),MAX(IF(B$1:INDEX(B:B,ROW())&lt;&gt;"",ROW(B$1:INDEX(B:B,ROW()))-ROW(B$1)+1))),'3.7'!$C$24:$F$36,4,FALSE)="si",1,0),1)</f>
        <v>1</v>
      </c>
      <c r="AF68" s="935" t="str">
        <f>+'2.2'!O67</f>
        <v xml:space="preserve">Conferenza interdisciplinare d'indicazione (GEF/ANG/RAD) </v>
      </c>
      <c r="AG68" s="936">
        <f>IF($AF68="",1,IF(VLOOKUP($C68,'3.8'!$B:$F,4,FALSE)="si",1,0))</f>
        <v>0</v>
      </c>
      <c r="AH68" s="937">
        <f>IF($AF68="",1,IF(VLOOKUP($C68,'3.8'!$B:$F,5,FALSE)="si",1,0))</f>
        <v>0</v>
      </c>
      <c r="AI68" s="919"/>
      <c r="AJ68" s="698"/>
      <c r="AK68" s="943"/>
      <c r="AL68" s="944" t="str">
        <f>+'2.2'!N67</f>
        <v/>
      </c>
      <c r="AM68" s="939" t="str">
        <f>IF(ISBLANK(intern1!P61),"",intern1!P61)</f>
        <v/>
      </c>
      <c r="AN68" s="940">
        <f t="shared" si="9"/>
        <v>1</v>
      </c>
      <c r="AO68" s="935" t="str">
        <f>'2.2'!K67</f>
        <v>RAD1</v>
      </c>
      <c r="AP68" s="941">
        <f>IF(AO68="",1,IF(AJ72="si",1,0))</f>
        <v>0</v>
      </c>
      <c r="AQ68" s="925"/>
    </row>
    <row r="69" spans="1:46" s="1335" customFormat="1" ht="79.2" x14ac:dyDescent="0.25">
      <c r="A69" s="905"/>
      <c r="B69" s="906" t="str">
        <f>+'2.2'!C68</f>
        <v/>
      </c>
      <c r="C69" s="926" t="str">
        <f>+'2.2'!D68</f>
        <v>GEFA</v>
      </c>
      <c r="D69" s="926" t="str">
        <f>+'2.2'!E68</f>
        <v>Interventi e chirurgia vascolare dei vasi intra-addominali</v>
      </c>
      <c r="E69" s="926" t="str">
        <f>'2.2'!F68</f>
        <v>BP</v>
      </c>
      <c r="F69" s="926">
        <f t="shared" si="6"/>
        <v>3</v>
      </c>
      <c r="G69" s="926">
        <f>IF('3.9'!$C$25="si",3,IF('3.9'!$D$25="si",2,IF('3.9'!$E$25="si",1,0)))</f>
        <v>0</v>
      </c>
      <c r="H69" s="926">
        <f>IF('3.9'!$C$26="si",3,IF('3.9'!$D$26="si",2,IF('3.9'!$E$26="si",1,0)))</f>
        <v>0</v>
      </c>
      <c r="I69" s="928" t="str">
        <f>+'2.2'!G68</f>
        <v>Chirurgia vascolare
Chirurgia del cuore e dei vasi toracici
(Angiologia)
(Radiologia)
(Cardiologia)</v>
      </c>
      <c r="J69" s="929">
        <f>+'2.2'!H68</f>
        <v>3</v>
      </c>
      <c r="K69" s="1005">
        <f ca="1">IF(VLOOKUP($C69,intern2!$A$165:$BI$316,61,FALSE)="OK",1,0)</f>
        <v>0</v>
      </c>
      <c r="L69" s="1005">
        <f ca="1">IF(VLOOKUP($C69,intern2!$A$326:$BI$477,61,FALSE)="OK",1,0)</f>
        <v>0</v>
      </c>
      <c r="M69" s="930">
        <f ca="1">IF(INDEX(intern3!$A$7:$BH$160,MATCH($C69,intern3!$A$7:$A$160,0),60)="OK",1,0)</f>
        <v>0</v>
      </c>
      <c r="N69" s="930">
        <f ca="1">IF(VLOOKUP($C69,intern3!$A$169:$BH$320,60,FALSE)="OK",1,0)</f>
        <v>0</v>
      </c>
      <c r="O69" s="929">
        <f>+'2.2'!I68</f>
        <v>3</v>
      </c>
      <c r="P69" s="930">
        <f>IF($O69=0,1,
IF($O69="SPS",IF((VALUE(LEFT('3.4'!$M$14,1))+VALUE(MID('3.4'!$M$14,3,1)))&gt;0,1,0),
IF($O69=4,IF(VALUE(RIGHT('3.4'!$M$14,1))=1,1,0),IF(VALUE(MID('3.4'!$M$14,3,1))&gt;=$O69,1,0))))</f>
        <v>0</v>
      </c>
      <c r="Q69" s="930">
        <f>IF($O69=0,1,
IF($O69="SPS",IF((VALUE(LEFT('3.4'!$M$15,1))+VALUE(MID('3.4'!$M$15,3,1)))&gt;0,1,0),
IF($O69=4,IF(VALUE(RIGHT('3.4'!$M$15,1))=1,1,0),IF(VALUE(MID('3.4'!$M$15,3,1))&gt;=$O69,1,0))))</f>
        <v>0</v>
      </c>
      <c r="R69" s="931">
        <f>+'2.2'!J68</f>
        <v>2</v>
      </c>
      <c r="S69" s="932">
        <f>IF($R69="",1,IF('3.5'!$J$12&gt;=$R69,1,0))</f>
        <v>0</v>
      </c>
      <c r="T69" s="933">
        <f>IF($R69="",1,IF('3.5'!$J$13&gt;=$R69,1,0))</f>
        <v>0</v>
      </c>
      <c r="U69" s="933" t="str">
        <f>+'2.2'!L68</f>
        <v>HER1.1</v>
      </c>
      <c r="V69" s="934">
        <f t="shared" si="7"/>
        <v>1</v>
      </c>
      <c r="W69" s="934" t="str">
        <f t="shared" si="2"/>
        <v>HER1.1</v>
      </c>
      <c r="X69" s="934" t="str">
        <f t="shared" si="3"/>
        <v/>
      </c>
      <c r="Y69" s="934" t="str">
        <f t="shared" si="4"/>
        <v/>
      </c>
      <c r="Z69" s="934" t="str">
        <f t="shared" si="5"/>
        <v/>
      </c>
      <c r="AA69" s="934">
        <f>IF($U69="",1,IF(AND(OR(VLOOKUP($W69,'3.6'!$B52:$I122,4,FALSE)="si",VLOOKUP($W69,'3.6'!$B52:$I122,5,FALSE)="si"),OR(IFERROR(VLOOKUP($X69,'3.6'!$B52:$I122,4,FALSE),"si")="si",IFERROR(VLOOKUP($X69,'3.6'!$B52:$I122,5,FALSE),"si")="si"),OR(IFERROR(VLOOKUP($Y69,'3.6'!$B52:$I122,4,FALSE),"si")="si",IFERROR(VLOOKUP($Y69,'3.6'!$B52:$I122,5,FALSE),"si")="sì"),OR(IFERROR(VLOOKUP($Z69,'3.6'!$B52:$I122,4,FALSE),"si")="si",IFERROR(VLOOKUP($Z69,'3.6'!$B52:$I122,5,FALSE),"si")="sì")),1,0))</f>
        <v>0</v>
      </c>
      <c r="AB69" s="934">
        <f>IF($U69="",1,IF(AND(OR(VLOOKUP($W69,'3.6'!$B52:$I122,6,FALSE)="si",VLOOKUP($W69,'3.6'!$B52:$I122,7,FALSE)="si"),OR(IFERROR(VLOOKUP($X69,'3.6'!$B52:$I122,6,FALSE),"si")="si",IFERROR(VLOOKUP($X69,'3.6'!$B52:$I122,7,FALSE),"si")="si"),OR(IFERROR(VLOOKUP($Y69,'3.6'!$B52:$I122,6,FALSE),"si")="si",IFERROR(VLOOKUP($Y69,'3.6'!$B52:$I122,7,FALSE),"si")="sì"),OR(IFERROR(VLOOKUP($Z69,'3.6'!$B52:$I122,6,FALSE),"si")="si",IFERROR(VLOOKUP($Z69,'3.6'!$B52:$I122,7,FALSE),"si")="sì")),1,0))</f>
        <v>0</v>
      </c>
      <c r="AC69" s="929" t="str">
        <f>+'2.2'!M68</f>
        <v/>
      </c>
      <c r="AD69" s="934">
        <f t="array" ref="AD69">IF(AC69="si",IF(VLOOKUP(INDEX(B$1:INDEX(B:B,ROW()),MAX(IF(B$1:INDEX(B:B,ROW())&lt;&gt;"",ROW(B$1:INDEX(B:B,ROW()))-ROW(B$1)+1))),'3.7'!$C$24:$F$36,3,FALSE)="si",1,0),1)</f>
        <v>1</v>
      </c>
      <c r="AE69" s="934">
        <f t="array" ref="AE69">IF(AC69="si",IF(VLOOKUP(INDEX(B$1:INDEX(B:B,ROW()),MAX(IF(B$1:INDEX(B:B,ROW())&lt;&gt;"",ROW(B$1:INDEX(B:B,ROW()))-ROW(B$1)+1))),'3.7'!$C$24:$F$36,4,FALSE)="si",1,0),1)</f>
        <v>1</v>
      </c>
      <c r="AF69" s="935" t="str">
        <f>+'2.2'!O68</f>
        <v>Tutti i casi che comportano interventi sui vasi intra-addominali devono essere discussi in una conferenza interdisciplinare d'indicazione (chirurghi e interventisti).</v>
      </c>
      <c r="AG69" s="936">
        <f>IF($AF69="",1,IF(VLOOKUP($C69,'3.8'!$B:$F,4,FALSE)="si",1,0))</f>
        <v>0</v>
      </c>
      <c r="AH69" s="937">
        <f>IF($AF69="",1,IF(VLOOKUP($C69,'3.8'!$B:$F,5,FALSE)="si",1,0))</f>
        <v>0</v>
      </c>
      <c r="AI69" s="919"/>
      <c r="AJ69" s="698"/>
      <c r="AK69" s="707"/>
      <c r="AL69" s="938" t="str">
        <f>+'2.2'!N68</f>
        <v>S:20</v>
      </c>
      <c r="AM69" s="939" t="str">
        <f>IF(ISBLANK(intern1!P62),"",intern1!P62)</f>
        <v/>
      </c>
      <c r="AN69" s="940">
        <f t="shared" si="9"/>
        <v>1</v>
      </c>
      <c r="AO69" s="935" t="str">
        <f>'2.2'!K68</f>
        <v/>
      </c>
      <c r="AP69" s="941">
        <f>IF(AO69="",1,0)</f>
        <v>1</v>
      </c>
      <c r="AQ69" s="925"/>
    </row>
    <row r="70" spans="1:46" s="1335" customFormat="1" ht="92.4" x14ac:dyDescent="0.25">
      <c r="A70" s="905"/>
      <c r="B70" s="906" t="str">
        <f>+'2.2'!C69</f>
        <v/>
      </c>
      <c r="C70" s="926" t="str">
        <f>+'2.2'!D69</f>
        <v>GEF3</v>
      </c>
      <c r="D70" s="926" t="str">
        <f>+'2.2'!E69</f>
        <v>Chirurgia vascolare della carotide</v>
      </c>
      <c r="E70" s="926" t="str">
        <f>'2.2'!F69</f>
        <v>BP</v>
      </c>
      <c r="F70" s="926">
        <f t="shared" si="6"/>
        <v>3</v>
      </c>
      <c r="G70" s="926">
        <f>IF('3.9'!$C$25="si",3,IF('3.9'!$D$25="si",2,IF('3.9'!$E$25="si",1,0)))</f>
        <v>0</v>
      </c>
      <c r="H70" s="926">
        <f>IF('3.9'!$C$26="si",3,IF('3.9'!$D$26="si",2,IF('3.9'!$E$26="si",1,0)))</f>
        <v>0</v>
      </c>
      <c r="I70" s="928" t="str">
        <f>+'2.2'!G69</f>
        <v>(Chirurgia del cuore e dei vasi toracici)
(Chirurgia vascolare)
(Neurochirurgia)
(Radiologia)</v>
      </c>
      <c r="J70" s="929">
        <f>+'2.2'!H69</f>
        <v>2</v>
      </c>
      <c r="K70" s="1005">
        <f ca="1">IF(VLOOKUP($C70,intern2!$A$165:$BI$316,61,FALSE)="OK",1,0)</f>
        <v>0</v>
      </c>
      <c r="L70" s="1005">
        <f ca="1">IF(VLOOKUP($C70,intern2!$A$326:$BI$477,61,FALSE)="OK",1,0)</f>
        <v>0</v>
      </c>
      <c r="M70" s="930">
        <f ca="1">IF(INDEX(intern3!$A$7:$BH$160,MATCH($C70,intern3!$A$7:$A$160,0),60)="OK",1,0)</f>
        <v>0</v>
      </c>
      <c r="N70" s="930">
        <f ca="1">IF(VLOOKUP($C70,intern3!$A$169:$BH$320,60,FALSE)="OK",1,0)</f>
        <v>0</v>
      </c>
      <c r="O70" s="929">
        <f>+'2.2'!I69</f>
        <v>2</v>
      </c>
      <c r="P70" s="930">
        <f>IF($O70=0,1,
IF($O70="SPS",IF((VALUE(LEFT('3.4'!$M$14,1))+VALUE(MID('3.4'!$M$14,3,1)))&gt;0,1,0),
IF($O70=4,IF(VALUE(RIGHT('3.4'!$M$14,1))=1,1,0),IF(VALUE(MID('3.4'!$M$14,3,1))&gt;=$O70,1,0))))</f>
        <v>0</v>
      </c>
      <c r="Q70" s="930">
        <f>IF($O70=0,1,
IF($O70="SPS",IF((VALUE(LEFT('3.4'!$M$15,1))+VALUE(MID('3.4'!$M$15,3,1)))&gt;0,1,0),
IF($O70=4,IF(VALUE(RIGHT('3.4'!$M$15,1))=1,1,0),IF(VALUE(MID('3.4'!$M$15,3,1))&gt;=$O70,1,0))))</f>
        <v>0</v>
      </c>
      <c r="R70" s="931">
        <f>+'2.2'!J69</f>
        <v>2</v>
      </c>
      <c r="S70" s="932">
        <f>IF($R70="",1,IF('3.5'!$J$12&gt;=$R70,1,0))</f>
        <v>0</v>
      </c>
      <c r="T70" s="933">
        <f>IF($R70="",1,IF('3.5'!$J$13&gt;=$R70,1,0))</f>
        <v>0</v>
      </c>
      <c r="U70" s="933" t="str">
        <f>+'2.2'!L69</f>
        <v>ANG3 + HER1.1</v>
      </c>
      <c r="V70" s="934">
        <f t="shared" si="7"/>
        <v>2</v>
      </c>
      <c r="W70" s="934" t="str">
        <f t="shared" si="2"/>
        <v>ANG3</v>
      </c>
      <c r="X70" s="934" t="str">
        <f t="shared" si="3"/>
        <v>HER1.1</v>
      </c>
      <c r="Y70" s="934" t="str">
        <f t="shared" si="4"/>
        <v/>
      </c>
      <c r="Z70" s="934" t="str">
        <f t="shared" si="5"/>
        <v/>
      </c>
      <c r="AA70" s="934">
        <f>IF($U70="",1,IF(AND(OR(VLOOKUP($W70,'3.6'!$B52:$I122,4,FALSE)="si",VLOOKUP($W70,'3.6'!$B52:$I122,5,FALSE)="si"),OR(IFERROR(VLOOKUP($X70,'3.6'!$B52:$I122,4,FALSE),"si")="si",IFERROR(VLOOKUP($X70,'3.6'!$B52:$I122,5,FALSE),"si")="si"),OR(IFERROR(VLOOKUP($Y70,'3.6'!$B52:$I122,4,FALSE),"si")="si",IFERROR(VLOOKUP($Y70,'3.6'!$B52:$I122,5,FALSE),"si")="sì"),OR(IFERROR(VLOOKUP($Z70,'3.6'!$B52:$I122,4,FALSE),"si")="si",IFERROR(VLOOKUP($Z70,'3.6'!$B52:$I122,5,FALSE),"si")="sì")),1,0))</f>
        <v>0</v>
      </c>
      <c r="AB70" s="934">
        <f>IF($U70="",1,IF(AND(OR(VLOOKUP($W70,'3.6'!$B52:$I122,6,FALSE)="si",VLOOKUP($W70,'3.6'!$B52:$I122,7,FALSE)="si"),OR(IFERROR(VLOOKUP($X70,'3.6'!$B52:$I122,6,FALSE),"si")="si",IFERROR(VLOOKUP($X70,'3.6'!$B52:$I122,7,FALSE),"si")="si"),OR(IFERROR(VLOOKUP($Y70,'3.6'!$B52:$I122,6,FALSE),"si")="si",IFERROR(VLOOKUP($Y70,'3.6'!$B52:$I122,7,FALSE),"si")="sì"),OR(IFERROR(VLOOKUP($Z70,'3.6'!$B52:$I122,6,FALSE),"si")="si",IFERROR(VLOOKUP($Z70,'3.6'!$B52:$I122,7,FALSE),"si")="sì")),1,0))</f>
        <v>0</v>
      </c>
      <c r="AC70" s="929" t="str">
        <f>+'2.2'!M69</f>
        <v/>
      </c>
      <c r="AD70" s="934">
        <f t="array" ref="AD70">IF(AC70="si",IF(VLOOKUP(INDEX(B$1:INDEX(B:B,ROW()),MAX(IF(B$1:INDEX(B:B,ROW())&lt;&gt;"",ROW(B$1:INDEX(B:B,ROW()))-ROW(B$1)+1))),'3.7'!$C$24:$F$36,3,FALSE)="si",1,0),1)</f>
        <v>1</v>
      </c>
      <c r="AE70" s="934">
        <f t="array" ref="AE70">IF(AC70="si",IF(VLOOKUP(INDEX(B$1:INDEX(B:B,ROW()),MAX(IF(B$1:INDEX(B:B,ROW())&lt;&gt;"",ROW(B$1:INDEX(B:B,ROW()))-ROW(B$1)+1))),'3.7'!$C$24:$F$36,4,FALSE)="si",1,0),1)</f>
        <v>1</v>
      </c>
      <c r="AF70" s="935" t="str">
        <f>+'2.2'!O69</f>
        <v>Tutti i casi che comportano interventi alla carotide devono essere discussi in una conferenza interdisciplinare d'indicazione con i chirurghi, gli interventisti e/o i neurologi coinvolti.</v>
      </c>
      <c r="AG70" s="936">
        <f>IF($AF70="",1,IF(VLOOKUP($C70,'3.8'!$B:$F,4,FALSE)="si",1,0))</f>
        <v>0</v>
      </c>
      <c r="AH70" s="937">
        <f>IF($AF70="",1,IF(VLOOKUP($C70,'3.8'!$B:$F,5,FALSE)="si",1,0))</f>
        <v>0</v>
      </c>
      <c r="AI70" s="919"/>
      <c r="AJ70" s="698"/>
      <c r="AK70" s="707"/>
      <c r="AL70" s="938" t="str">
        <f>+'2.2'!N69</f>
        <v>S:10
(oppure 20 con ANG3)</v>
      </c>
      <c r="AM70" s="939" t="str">
        <f>IF(ISBLANK(intern1!P63),"",intern1!P63)</f>
        <v/>
      </c>
      <c r="AN70" s="940">
        <f>IF(AM70="",1,0)</f>
        <v>1</v>
      </c>
      <c r="AO70" s="935" t="str">
        <f>'2.2'!K69</f>
        <v>NEU1 + RAD1</v>
      </c>
      <c r="AP70" s="941">
        <f>IF(AO70="",1,IF(AND(AJ72="si",AJ36="si"),1,0))</f>
        <v>0</v>
      </c>
      <c r="AQ70" s="925"/>
    </row>
    <row r="71" spans="1:46" s="1335" customFormat="1" ht="92.4" x14ac:dyDescent="0.25">
      <c r="A71" s="905"/>
      <c r="B71" s="906" t="str">
        <f>+'2.2'!C70</f>
        <v/>
      </c>
      <c r="C71" s="926" t="str">
        <f>+'2.2'!D70</f>
        <v>ANG3</v>
      </c>
      <c r="D71" s="926" t="str">
        <f>+'2.2'!E70</f>
        <v>Interventi sulla carotide e sui vasi extracranici</v>
      </c>
      <c r="E71" s="544" t="str">
        <f>'2.2'!F70</f>
        <v>BP</v>
      </c>
      <c r="F71" s="926">
        <f t="shared" si="6"/>
        <v>3</v>
      </c>
      <c r="G71" s="926">
        <f>IF('3.9'!$C$25="si",3,IF('3.9'!$D$25="si",2,IF('3.9'!$E$25="si",1,0)))</f>
        <v>0</v>
      </c>
      <c r="H71" s="926">
        <f>IF('3.9'!$C$26="si",3,IF('3.9'!$D$26="si",2,IF('3.9'!$E$26="si",1,0)))</f>
        <v>0</v>
      </c>
      <c r="I71" s="928" t="str">
        <f>+'2.2'!G70</f>
        <v>(Angiologia)
(Cardiologia)
(Radiologia)
(Radiologia con approfondimento in neuroradiologia invasiva)</v>
      </c>
      <c r="J71" s="929">
        <f>+'2.2'!H70</f>
        <v>2</v>
      </c>
      <c r="K71" s="1005">
        <f ca="1">IF(VLOOKUP($C71,intern2!$A$165:$BI$316,61,FALSE)="OK",1,0)</f>
        <v>0</v>
      </c>
      <c r="L71" s="1005">
        <f ca="1">IF(VLOOKUP($C71,intern2!$A$326:$BI$477,61,FALSE)="OK",1,0)</f>
        <v>0</v>
      </c>
      <c r="M71" s="930">
        <f ca="1">IF(INDEX(intern3!$A$7:$BH$160,MATCH($C71,intern3!$A$7:$A$160,0),60)="OK",1,0)</f>
        <v>0</v>
      </c>
      <c r="N71" s="930">
        <f ca="1">IF(VLOOKUP($C71,intern3!$A$169:$BH$320,60,FALSE)="OK",1,0)</f>
        <v>0</v>
      </c>
      <c r="O71" s="929">
        <f>+'2.2'!I70</f>
        <v>2</v>
      </c>
      <c r="P71" s="930">
        <f>IF($O71=0,1,
IF($O71="SPS",IF((VALUE(LEFT('3.4'!$M$14,1))+VALUE(MID('3.4'!$M$14,3,1)))&gt;0,1,0),
IF($O71=4,IF(VALUE(RIGHT('3.4'!$M$14,1))=1,1,0),IF(VALUE(MID('3.4'!$M$14,3,1))&gt;=$O71,1,0))))</f>
        <v>0</v>
      </c>
      <c r="Q71" s="930">
        <f>IF($O71=0,1,
IF($O71="SPS",IF((VALUE(LEFT('3.4'!$M$15,1))+VALUE(MID('3.4'!$M$15,3,1)))&gt;0,1,0),
IF($O71=4,IF(VALUE(RIGHT('3.4'!$M$15,1))=1,1,0),IF(VALUE(MID('3.4'!$M$15,3,1))&gt;=$O71,1,0))))</f>
        <v>0</v>
      </c>
      <c r="R71" s="931">
        <f>+'2.2'!J70</f>
        <v>2</v>
      </c>
      <c r="S71" s="933">
        <f>IF($R71="",1,IF('3.5'!$J$12&gt;=$R71,1,0))</f>
        <v>0</v>
      </c>
      <c r="T71" s="933">
        <f>IF($R71="",1,IF('3.5'!$J$13&gt;=$R71,1,0))</f>
        <v>0</v>
      </c>
      <c r="U71" s="933" t="str">
        <f>+'2.2'!L70</f>
        <v>HER1.1</v>
      </c>
      <c r="V71" s="934">
        <f t="shared" si="7"/>
        <v>1</v>
      </c>
      <c r="W71" s="934" t="str">
        <f t="shared" si="2"/>
        <v>HER1.1</v>
      </c>
      <c r="X71" s="934" t="str">
        <f t="shared" si="3"/>
        <v/>
      </c>
      <c r="Y71" s="934" t="str">
        <f t="shared" si="4"/>
        <v/>
      </c>
      <c r="Z71" s="934" t="str">
        <f t="shared" si="5"/>
        <v/>
      </c>
      <c r="AA71" s="934">
        <f>IF($U71="",1,IF(AND(OR(VLOOKUP($W71,'3.6'!$B52:$I122,4,FALSE)="si",VLOOKUP($W71,'3.6'!$B52:$I122,5,FALSE)="si"),OR(IFERROR(VLOOKUP($X71,'3.6'!$B52:$I122,4,FALSE),"si")="si",IFERROR(VLOOKUP($X71,'3.6'!$B52:$I122,5,FALSE),"si")="si"),OR(IFERROR(VLOOKUP($Y71,'3.6'!$B52:$I122,4,FALSE),"si")="si",IFERROR(VLOOKUP($Y71,'3.6'!$B52:$I122,5,FALSE),"si")="sì"),OR(IFERROR(VLOOKUP($Z71,'3.6'!$B52:$I122,4,FALSE),"si")="si",IFERROR(VLOOKUP($Z71,'3.6'!$B52:$I122,5,FALSE),"si")="sì")),1,0))</f>
        <v>0</v>
      </c>
      <c r="AB71" s="934">
        <f>IF($U71="",1,IF(AND(OR(VLOOKUP($W71,'3.6'!$B52:$I122,6,FALSE)="si",VLOOKUP($W71,'3.6'!$B52:$I122,7,FALSE)="si"),OR(IFERROR(VLOOKUP($X71,'3.6'!$B52:$I122,6,FALSE),"si")="si",IFERROR(VLOOKUP($X71,'3.6'!$B52:$I122,7,FALSE),"si")="si"),OR(IFERROR(VLOOKUP($Y71,'3.6'!$B52:$I122,6,FALSE),"si")="si",IFERROR(VLOOKUP($Y71,'3.6'!$B52:$I122,7,FALSE),"si")="sì"),OR(IFERROR(VLOOKUP($Z71,'3.6'!$B52:$I122,6,FALSE),"si")="si",IFERROR(VLOOKUP($Z71,'3.6'!$B52:$I122,7,FALSE),"si")="sì")),1,0))</f>
        <v>0</v>
      </c>
      <c r="AC71" s="929" t="str">
        <f>+'2.2'!M70</f>
        <v/>
      </c>
      <c r="AD71" s="934">
        <f t="array" ref="AD71">IF(AC71="si",IF(VLOOKUP(INDEX(B$1:INDEX(B:B,ROW()),MAX(IF(B$1:INDEX(B:B,ROW())&lt;&gt;"",ROW(B$1:INDEX(B:B,ROW()))-ROW(B$1)+1))),'3.7'!$C$24:$F$36,3,FALSE)="si",1,0),1)</f>
        <v>1</v>
      </c>
      <c r="AE71" s="934">
        <f t="array" ref="AE71">IF(AC71="si",IF(VLOOKUP(INDEX(B$1:INDEX(B:B,ROW()),MAX(IF(B$1:INDEX(B:B,ROW())&lt;&gt;"",ROW(B$1:INDEX(B:B,ROW()))-ROW(B$1)+1))),'3.7'!$C$24:$F$36,4,FALSE)="si",1,0),1)</f>
        <v>1</v>
      </c>
      <c r="AF71" s="935" t="str">
        <f>+'2.2'!O70</f>
        <v>Tutti i casi che comportano interventi alla carotide devono essere discussi in una conferenza interdisciplinare d'indicazione con i chirurghi, gli interventisti e/o i neurologi coinvolti.</v>
      </c>
      <c r="AG71" s="936">
        <f>IF($AF71="",1,IF(VLOOKUP($C71,'3.8'!$B:$F,4,FALSE)="si",1,0))</f>
        <v>0</v>
      </c>
      <c r="AH71" s="937">
        <f>IF($AF71="",1,IF(VLOOKUP($C71,'3.8'!$B:$F,5,FALSE)="si",1,0))</f>
        <v>0</v>
      </c>
      <c r="AI71" s="919"/>
      <c r="AJ71" s="698"/>
      <c r="AK71" s="707"/>
      <c r="AL71" s="938" t="str">
        <f>+'2.2'!N70</f>
        <v>S:10
(oppure 20 con GEF3)</v>
      </c>
      <c r="AM71" s="939" t="str">
        <f>IF(ISBLANK(intern1!P64),"",intern1!P64)</f>
        <v/>
      </c>
      <c r="AN71" s="940">
        <f>IF(AM71="",1,0)</f>
        <v>1</v>
      </c>
      <c r="AO71" s="935" t="str">
        <f>'2.2'!K70</f>
        <v xml:space="preserve">GEF3 + NEU1
+ RAD1
</v>
      </c>
      <c r="AP71" s="941">
        <f>IF(AO71="",1,IF(AND(AJ36="si",AJ70="si",AJ72="si"),1,0))</f>
        <v>0</v>
      </c>
      <c r="AQ71" s="925"/>
    </row>
    <row r="72" spans="1:46" s="1335" customFormat="1" ht="26.4" x14ac:dyDescent="0.25">
      <c r="A72" s="905"/>
      <c r="B72" s="906" t="str">
        <f>+'2.2'!C71</f>
        <v/>
      </c>
      <c r="C72" s="868" t="str">
        <f>+'2.2'!D71</f>
        <v>RAD1</v>
      </c>
      <c r="D72" s="926" t="str">
        <f>+'2.2'!E71</f>
        <v>Radiologia interventistica (per i vasi solo diagnostica)</v>
      </c>
      <c r="E72" s="926" t="str">
        <f>'2.2'!F71</f>
        <v>BP</v>
      </c>
      <c r="F72" s="926">
        <f t="shared" si="6"/>
        <v>3</v>
      </c>
      <c r="G72" s="926">
        <f>IF('3.9'!$C$25="si",3,IF('3.9'!$D$25="si",2,IF('3.9'!$E$25="si",1,0)))</f>
        <v>0</v>
      </c>
      <c r="H72" s="926">
        <f>IF('3.9'!$C$26="si",3,IF('3.9'!$D$26="si",2,IF('3.9'!$E$26="si",1,0)))</f>
        <v>0</v>
      </c>
      <c r="I72" s="928" t="str">
        <f>+'2.2'!G71</f>
        <v>Radiologia</v>
      </c>
      <c r="J72" s="929">
        <f>+'2.2'!H71</f>
        <v>2</v>
      </c>
      <c r="K72" s="1005">
        <f ca="1">IF(VLOOKUP($C72,intern2!$A$165:$BI$316,61,FALSE)="OK",1,0)</f>
        <v>0</v>
      </c>
      <c r="L72" s="1005">
        <f ca="1">IF(VLOOKUP($C72,intern2!$A$326:$BI$477,61,FALSE)="OK",1,0)</f>
        <v>0</v>
      </c>
      <c r="M72" s="930">
        <f ca="1">IF(INDEX(intern3!$A$7:$BH$160,MATCH($C72,intern3!$A$7:$A$160,0),60)="OK",1,0)</f>
        <v>0</v>
      </c>
      <c r="N72" s="930">
        <f ca="1">IF(VLOOKUP($C72,intern3!$A$169:$BH$320,60,FALSE)="OK",1,0)</f>
        <v>0</v>
      </c>
      <c r="O72" s="929">
        <f>+'2.2'!I71</f>
        <v>2</v>
      </c>
      <c r="P72" s="930">
        <f>IF($O72=0,1,
IF($O72="SPS",IF((VALUE(LEFT('3.4'!$M$14,1))+VALUE(MID('3.4'!$M$14,3,1)))&gt;0,1,0),
IF($O72=4,IF(VALUE(RIGHT('3.4'!$M$14,1))=1,1,0),IF(VALUE(MID('3.4'!$M$14,3,1))&gt;=$O72,1,0))))</f>
        <v>0</v>
      </c>
      <c r="Q72" s="930">
        <f>IF($O72=0,1,
IF($O72="SPS",IF((VALUE(LEFT('3.4'!$M$15,1))+VALUE(MID('3.4'!$M$15,3,1)))&gt;0,1,0),
IF($O72=4,IF(VALUE(RIGHT('3.4'!$M$15,1))=1,1,0),IF(VALUE(MID('3.4'!$M$15,3,1))&gt;=$O72,1,0))))</f>
        <v>0</v>
      </c>
      <c r="R72" s="931">
        <f>+'2.2'!J71</f>
        <v>1</v>
      </c>
      <c r="S72" s="933">
        <f>IF($R72="",1,IF('3.5'!$J$12&gt;=$R72,1,0))</f>
        <v>0</v>
      </c>
      <c r="T72" s="933">
        <f>IF($R72="",1,IF('3.5'!$J$13&gt;=$R72,1,0))</f>
        <v>0</v>
      </c>
      <c r="U72" s="933" t="str">
        <f>+'2.2'!L71</f>
        <v/>
      </c>
      <c r="V72" s="934">
        <f t="shared" si="7"/>
        <v>0</v>
      </c>
      <c r="W72" s="934" t="str">
        <f t="shared" si="2"/>
        <v/>
      </c>
      <c r="X72" s="934" t="str">
        <f t="shared" si="3"/>
        <v/>
      </c>
      <c r="Y72" s="934" t="str">
        <f t="shared" si="4"/>
        <v/>
      </c>
      <c r="Z72" s="934" t="str">
        <f t="shared" si="5"/>
        <v/>
      </c>
      <c r="AA72" s="934">
        <f>IF($U72="",1,IF(AND(OR(VLOOKUP($W72,'3.6'!$B52:$I122,4,FALSE)="si",VLOOKUP($W72,'3.6'!$B52:$I122,5,FALSE)="si"),OR(IFERROR(VLOOKUP($X72,'3.6'!$B52:$I122,4,FALSE),"si")="si",IFERROR(VLOOKUP($X72,'3.6'!$B52:$I122,5,FALSE),"si")="si"),OR(IFERROR(VLOOKUP($Y72,'3.6'!$B52:$I122,4,FALSE),"si")="si",IFERROR(VLOOKUP($Y72,'3.6'!$B52:$I122,5,FALSE),"si")="sì"),OR(IFERROR(VLOOKUP($Z72,'3.6'!$B52:$I122,4,FALSE),"si")="si",IFERROR(VLOOKUP($Z72,'3.6'!$B52:$I122,5,FALSE),"si")="sì")),1,0))</f>
        <v>1</v>
      </c>
      <c r="AB72" s="934">
        <f>IF($U72="",1,IF(AND(OR(VLOOKUP($W72,'3.6'!$B52:$I122,6,FALSE)="si",VLOOKUP($W72,'3.6'!$B52:$I122,7,FALSE)="si"),OR(IFERROR(VLOOKUP($X72,'3.6'!$B52:$I122,6,FALSE),"si")="si",IFERROR(VLOOKUP($X72,'3.6'!$B52:$I122,7,FALSE),"si")="si"),OR(IFERROR(VLOOKUP($Y72,'3.6'!$B52:$I122,6,FALSE),"si")="si",IFERROR(VLOOKUP($Y72,'3.6'!$B52:$I122,7,FALSE),"si")="sì"),OR(IFERROR(VLOOKUP($Z72,'3.6'!$B52:$I122,6,FALSE),"si")="si",IFERROR(VLOOKUP($Z72,'3.6'!$B52:$I122,7,FALSE),"si")="sì")),1,0))</f>
        <v>1</v>
      </c>
      <c r="AC72" s="929" t="str">
        <f>+'2.2'!M71</f>
        <v/>
      </c>
      <c r="AD72" s="934">
        <f t="array" ref="AD72">IF(AC72="si",IF(VLOOKUP(INDEX(B$1:INDEX(B:B,ROW()),MAX(IF(B$1:INDEX(B:B,ROW())&lt;&gt;"",ROW(B$1:INDEX(B:B,ROW()))-ROW(B$1)+1))),'3.7'!$C$24:$F$36,3,FALSE)="si",1,0),1)</f>
        <v>1</v>
      </c>
      <c r="AE72" s="934">
        <f t="array" ref="AE72">IF(AC72="si",IF(VLOOKUP(INDEX(B$1:INDEX(B:B,ROW()),MAX(IF(B$1:INDEX(B:B,ROW())&lt;&gt;"",ROW(B$1:INDEX(B:B,ROW()))-ROW(B$1)+1))),'3.7'!$C$24:$F$36,4,FALSE)="si",1,0),1)</f>
        <v>1</v>
      </c>
      <c r="AF72" s="935" t="str">
        <f>+'2.2'!O71</f>
        <v xml:space="preserve">Conferenza interdisciplinare d'indicazione (GEF/ANG/RAD) </v>
      </c>
      <c r="AG72" s="936">
        <f>IF($AF72="",1,IF(VLOOKUP($C72,'3.8'!$B:$F,4,FALSE)="si",1,0))</f>
        <v>0</v>
      </c>
      <c r="AH72" s="879">
        <f>IF($AF72="",1,IF(VLOOKUP($C72,'3.8'!$B:$F,5,FALSE)="si",1,0))</f>
        <v>0</v>
      </c>
      <c r="AI72" s="919"/>
      <c r="AJ72" s="698"/>
      <c r="AK72" s="943"/>
      <c r="AL72" s="944" t="str">
        <f>+'2.2'!N71</f>
        <v/>
      </c>
      <c r="AM72" s="939" t="str">
        <f>IF(ISBLANK(intern1!P65),"",intern1!P65)</f>
        <v/>
      </c>
      <c r="AN72" s="940">
        <f>IF(AM72="",1,0)</f>
        <v>1</v>
      </c>
      <c r="AO72" s="935" t="str">
        <f>'2.2'!K71</f>
        <v/>
      </c>
      <c r="AP72" s="941">
        <f>IF(AO72="",1,0)</f>
        <v>1</v>
      </c>
      <c r="AQ72" s="925"/>
    </row>
    <row r="73" spans="1:46" s="1335" customFormat="1" ht="26.4" x14ac:dyDescent="0.25">
      <c r="A73" s="905"/>
      <c r="B73" s="945" t="str">
        <f>+'2.2'!C72</f>
        <v/>
      </c>
      <c r="C73" s="946" t="str">
        <f>+'2.2'!D72</f>
        <v>RAD2</v>
      </c>
      <c r="D73" s="887" t="str">
        <f>+'2.2'!E72</f>
        <v>Radiologia interventistica complessa</v>
      </c>
      <c r="E73" s="946" t="str">
        <f>'2.2'!F72</f>
        <v>BP</v>
      </c>
      <c r="F73" s="887">
        <f t="shared" si="6"/>
        <v>3</v>
      </c>
      <c r="G73" s="887">
        <f>IF('3.9'!$C$25="si",3,IF('3.9'!$D$25="si",2,IF('3.9'!$E$25="si",1,0)))</f>
        <v>0</v>
      </c>
      <c r="H73" s="887">
        <f>IF('3.9'!$C$26="si",3,IF('3.9'!$D$26="si",2,IF('3.9'!$E$26="si",1,0)))</f>
        <v>0</v>
      </c>
      <c r="I73" s="948" t="str">
        <f>+'2.2'!G72</f>
        <v>Radiologia</v>
      </c>
      <c r="J73" s="893">
        <f>+'2.2'!H72</f>
        <v>2</v>
      </c>
      <c r="K73" s="1055">
        <f ca="1">IF(VLOOKUP($C73,intern2!$A$165:$BI$316,61,FALSE)="OK",1,0)</f>
        <v>0</v>
      </c>
      <c r="L73" s="1055">
        <f ca="1">IF(VLOOKUP($C73,intern2!$A$326:$BI$477,61,FALSE)="OK",1,0)</f>
        <v>0</v>
      </c>
      <c r="M73" s="1056">
        <f ca="1">IF(INDEX(intern3!$A$7:$BH$160,MATCH($C73,intern3!$A$7:$A$160,0),60)="OK",1,0)</f>
        <v>0</v>
      </c>
      <c r="N73" s="1056">
        <f ca="1">IF(VLOOKUP($C73,intern3!$A$169:$BH$320,60,FALSE)="OK",1,0)</f>
        <v>0</v>
      </c>
      <c r="O73" s="893">
        <f>+'2.2'!I72</f>
        <v>2</v>
      </c>
      <c r="P73" s="1056">
        <f>IF($O73=0,1,
IF($O73="SPS",IF((VALUE(LEFT('3.4'!$M$14,1))+VALUE(MID('3.4'!$M$14,3,1)))&gt;0,1,0),
IF($O73=4,IF(VALUE(RIGHT('3.4'!$M$14,1))=1,1,0),IF(VALUE(MID('3.4'!$M$14,3,1))&gt;=$O73,1,0))))</f>
        <v>0</v>
      </c>
      <c r="Q73" s="1056">
        <f>IF($O73=0,1,
IF($O73="SPS",IF((VALUE(LEFT('3.4'!$M$15,1))+VALUE(MID('3.4'!$M$15,3,1)))&gt;0,1,0),
IF($O73=4,IF(VALUE(RIGHT('3.4'!$M$15,1))=1,1,0),IF(VALUE(MID('3.4'!$M$15,3,1))&gt;=$O73,1,0))))</f>
        <v>0</v>
      </c>
      <c r="R73" s="894">
        <f>+'2.2'!J72</f>
        <v>2</v>
      </c>
      <c r="S73" s="896">
        <f>IF($R73="",1,IF('3.5'!$J$12&gt;=$R73,1,0))</f>
        <v>0</v>
      </c>
      <c r="T73" s="896">
        <f>IF($R73="",1,IF('3.5'!$J$13&gt;=$R73,1,0))</f>
        <v>0</v>
      </c>
      <c r="U73" s="896" t="str">
        <f>+'2.2'!L72</f>
        <v/>
      </c>
      <c r="V73" s="1057">
        <f t="shared" si="7"/>
        <v>0</v>
      </c>
      <c r="W73" s="1057" t="str">
        <f t="shared" si="2"/>
        <v/>
      </c>
      <c r="X73" s="1057" t="str">
        <f t="shared" si="3"/>
        <v/>
      </c>
      <c r="Y73" s="1057" t="str">
        <f t="shared" si="4"/>
        <v/>
      </c>
      <c r="Z73" s="1057" t="str">
        <f t="shared" si="5"/>
        <v/>
      </c>
      <c r="AA73" s="1057">
        <f>IF($U73="",1,IF(AND(OR(VLOOKUP($W73,'3.6'!$B52:$I122,4,FALSE)="si",VLOOKUP($W73,'3.6'!$B52:$I122,5,FALSE)="si"),OR(IFERROR(VLOOKUP($X73,'3.6'!$B52:$I122,4,FALSE),"si")="si",IFERROR(VLOOKUP($X73,'3.6'!$B52:$I122,5,FALSE),"si")="si"),OR(IFERROR(VLOOKUP($Y73,'3.6'!$B52:$I122,4,FALSE),"si")="si",IFERROR(VLOOKUP($Y73,'3.6'!$B52:$I122,5,FALSE),"si")="sì"),OR(IFERROR(VLOOKUP($Z73,'3.6'!$B52:$I122,4,FALSE),"si")="si",IFERROR(VLOOKUP($Z73,'3.6'!$B52:$I122,5,FALSE),"si")="sì")),1,0))</f>
        <v>1</v>
      </c>
      <c r="AB73" s="1057">
        <f>IF($U73="",1,IF(AND(OR(VLOOKUP($W73,'3.6'!$B52:$I122,6,FALSE)="si",VLOOKUP($W73,'3.6'!$B52:$I122,7,FALSE)="si"),OR(IFERROR(VLOOKUP($X73,'3.6'!$B52:$I122,6,FALSE),"si")="si",IFERROR(VLOOKUP($X73,'3.6'!$B52:$I122,7,FALSE),"si")="si"),OR(IFERROR(VLOOKUP($Y73,'3.6'!$B52:$I122,6,FALSE),"si")="si",IFERROR(VLOOKUP($Y73,'3.6'!$B52:$I122,7,FALSE),"si")="sì"),OR(IFERROR(VLOOKUP($Z73,'3.6'!$B52:$I122,6,FALSE),"si")="si",IFERROR(VLOOKUP($Z73,'3.6'!$B52:$I122,7,FALSE),"si")="sì")),1,0))</f>
        <v>1</v>
      </c>
      <c r="AC73" s="893" t="str">
        <f>+'2.2'!M72</f>
        <v/>
      </c>
      <c r="AD73" s="953">
        <f t="array" ref="AD73">IF(AC73="si",IF(VLOOKUP(INDEX(B$1:INDEX(B:B,ROW()),MAX(IF(B$1:INDEX(B:B,ROW())&lt;&gt;"",ROW(B$1:INDEX(B:B,ROW()))-ROW(B$1)+1))),'3.7'!$C$24:$F$36,3,FALSE)="si",1,0),1)</f>
        <v>1</v>
      </c>
      <c r="AE73" s="953">
        <f t="array" ref="AE73">IF(AC73="si",IF(VLOOKUP(INDEX(B$1:INDEX(B:B,ROW()),MAX(IF(B$1:INDEX(B:B,ROW())&lt;&gt;"",ROW(B$1:INDEX(B:B,ROW()))-ROW(B$1)+1))),'3.7'!$C$24:$F$36,4,FALSE)="si",1,0),1)</f>
        <v>1</v>
      </c>
      <c r="AF73" s="1058" t="str">
        <f>+'2.2'!O72</f>
        <v xml:space="preserve">Conferenza interdisciplinare d'indicazione (GEF/ANG/RAD) </v>
      </c>
      <c r="AG73" s="1059">
        <f>IF($AF73="",1,IF(VLOOKUP($C73,'3.8'!$B:$F,4,FALSE)="si",1,0))</f>
        <v>0</v>
      </c>
      <c r="AH73" s="879">
        <f>IF($AF73="",1,IF(VLOOKUP($C73,'3.8'!$B:$F,5,FALSE)="si",1,0))</f>
        <v>0</v>
      </c>
      <c r="AI73" s="919"/>
      <c r="AJ73" s="699"/>
      <c r="AK73" s="955"/>
      <c r="AL73" s="956" t="str">
        <f>+'2.2'!N72</f>
        <v/>
      </c>
      <c r="AM73" s="957" t="str">
        <f>IF(ISBLANK(intern1!P66),"",intern1!P66)</f>
        <v>RAD1</v>
      </c>
      <c r="AN73" s="958">
        <f>IF(AM73="",1,IF(AJ72="si",1,0))</f>
        <v>0</v>
      </c>
      <c r="AO73" s="954"/>
      <c r="AP73" s="1060">
        <f>IF(AO73="",1,0)</f>
        <v>1</v>
      </c>
      <c r="AQ73" s="925"/>
    </row>
    <row r="74" spans="1:46" s="1335" customFormat="1" ht="26.4" x14ac:dyDescent="0.25">
      <c r="A74" s="905"/>
      <c r="B74" s="906" t="str">
        <f>+'2.2'!C73</f>
        <v>Cardiologia e cardiochirurgia</v>
      </c>
      <c r="C74" s="907" t="str">
        <f>+'2.2'!D73</f>
        <v>HER1</v>
      </c>
      <c r="D74" s="907" t="str">
        <f>+'2.2'!E73</f>
        <v>Chirurgia cardiaca semplice</v>
      </c>
      <c r="E74" s="907" t="str">
        <f>'2.2'!F73</f>
        <v>BP</v>
      </c>
      <c r="F74" s="907">
        <f t="shared" si="6"/>
        <v>3</v>
      </c>
      <c r="G74" s="907">
        <f>IF('3.9'!$C$25="si",3,IF('3.9'!$D$25="si",2,IF('3.9'!$E$25="si",1,0)))</f>
        <v>0</v>
      </c>
      <c r="H74" s="907">
        <f>IF('3.9'!$C$26="si",3,IF('3.9'!$D$26="si",2,IF('3.9'!$E$26="si",1,0)))</f>
        <v>0</v>
      </c>
      <c r="I74" s="909" t="str">
        <f>+'2.2'!G73</f>
        <v>Chirurgia del cuore e dei vasi toracici</v>
      </c>
      <c r="J74" s="910">
        <f>+'2.2'!H73</f>
        <v>3</v>
      </c>
      <c r="K74" s="1035">
        <f ca="1">IF(VLOOKUP($C74,intern2!$A$165:$BI$316,61,FALSE)="OK",1,0)</f>
        <v>0</v>
      </c>
      <c r="L74" s="1035">
        <f ca="1">IF(VLOOKUP($C74,intern2!$A$326:$BI$477,61,FALSE)="OK",1,0)</f>
        <v>0</v>
      </c>
      <c r="M74" s="911">
        <f ca="1">IF(INDEX(intern3!$A$7:$BH$160,MATCH($C74,intern3!$A$7:$A$160,0),60)="OK",1,0)</f>
        <v>0</v>
      </c>
      <c r="N74" s="911">
        <f ca="1">IF(VLOOKUP($C74,intern3!$A$169:$BH$320,60,FALSE)="OK",1,0)</f>
        <v>0</v>
      </c>
      <c r="O74" s="910">
        <f>+'2.2'!I73</f>
        <v>3</v>
      </c>
      <c r="P74" s="911">
        <f>IF($O74=0,1,
IF($O74="SPS",IF((VALUE(LEFT('3.4'!$M$14,1))+VALUE(MID('3.4'!$M$14,3,1)))&gt;0,1,0),
IF($O74=4,IF(VALUE(RIGHT('3.4'!$M$14,1))=1,1,0),IF(VALUE(MID('3.4'!$M$14,3,1))&gt;=$O74,1,0))))</f>
        <v>0</v>
      </c>
      <c r="Q74" s="911">
        <f>IF($O74=0,1,
IF($O74="SPS",IF((VALUE(LEFT('3.4'!$M$15,1))+VALUE(MID('3.4'!$M$15,3,1)))&gt;0,1,0),
IF($O74=4,IF(VALUE(RIGHT('3.4'!$M$15,1))=1,1,0),IF(VALUE(MID('3.4'!$M$15,3,1))&gt;=$O74,1,0))))</f>
        <v>0</v>
      </c>
      <c r="R74" s="912">
        <f>+'2.2'!J73</f>
        <v>3</v>
      </c>
      <c r="S74" s="913">
        <f>IF($R74="",1,IF('3.5'!$J$12&gt;=$R74,1,0))</f>
        <v>0</v>
      </c>
      <c r="T74" s="914">
        <f>IF($R74="",1,IF('3.5'!$J$13&gt;=$R74,1,0))</f>
        <v>0</v>
      </c>
      <c r="U74" s="913" t="str">
        <f>+'2.2'!L73</f>
        <v/>
      </c>
      <c r="V74" s="915">
        <f t="shared" si="7"/>
        <v>0</v>
      </c>
      <c r="W74" s="915" t="str">
        <f t="shared" si="2"/>
        <v/>
      </c>
      <c r="X74" s="915" t="str">
        <f t="shared" si="3"/>
        <v/>
      </c>
      <c r="Y74" s="915" t="str">
        <f t="shared" si="4"/>
        <v/>
      </c>
      <c r="Z74" s="915" t="str">
        <f t="shared" si="5"/>
        <v/>
      </c>
      <c r="AA74" s="915">
        <f>IF($U74="",1,IF(AND(OR(VLOOKUP($W74,'3.6'!$B52:$I122,4,FALSE)="si",VLOOKUP($W74,'3.6'!$B52:$I122,5,FALSE)="si"),OR(IFERROR(VLOOKUP($X74,'3.6'!$B52:$I122,4,FALSE),"si")="si",IFERROR(VLOOKUP($X74,'3.6'!$B52:$I122,5,FALSE),"si")="si"),OR(IFERROR(VLOOKUP($Y74,'3.6'!$B52:$I122,4,FALSE),"si")="si",IFERROR(VLOOKUP($Y74,'3.6'!$B52:$I122,5,FALSE),"si")="sì"),OR(IFERROR(VLOOKUP($Z74,'3.6'!$B52:$I122,4,FALSE),"si")="si",IFERROR(VLOOKUP($Z74,'3.6'!$B52:$I122,5,FALSE),"si")="sì")),1,0))</f>
        <v>1</v>
      </c>
      <c r="AB74" s="915">
        <f>IF($U74="",1,IF(AND(OR(VLOOKUP($W74,'3.6'!$B52:$I122,6,FALSE)="si",VLOOKUP($W74,'3.6'!$B52:$I122,7,FALSE)="si"),OR(IFERROR(VLOOKUP($X74,'3.6'!$B52:$I122,6,FALSE),"si")="si",IFERROR(VLOOKUP($X74,'3.6'!$B52:$I122,7,FALSE),"si")="si"),OR(IFERROR(VLOOKUP($Y74,'3.6'!$B52:$I122,6,FALSE),"si")="si",IFERROR(VLOOKUP($Y74,'3.6'!$B52:$I122,7,FALSE),"si")="sì"),OR(IFERROR(VLOOKUP($Z74,'3.6'!$B52:$I122,6,FALSE),"si")="si",IFERROR(VLOOKUP($Z74,'3.6'!$B52:$I122,7,FALSE),"si")="sì")),1,0))</f>
        <v>1</v>
      </c>
      <c r="AC74" s="910" t="str">
        <f>+'2.2'!M73</f>
        <v/>
      </c>
      <c r="AD74" s="915">
        <f t="array" ref="AD74">IF(AC74="si",IF(VLOOKUP(INDEX(B$1:INDEX(B:B,ROW()),MAX(IF(B$1:INDEX(B:B,ROW())&lt;&gt;"",ROW(B$1:INDEX(B:B,ROW()))-ROW(B$1)+1))),'3.7'!$C$24:$F$36,3,FALSE)="si",1,0),1)</f>
        <v>1</v>
      </c>
      <c r="AE74" s="915">
        <f t="array" ref="AE74">IF(AC74="si",IF(VLOOKUP(INDEX(B$1:INDEX(B:B,ROW()),MAX(IF(B$1:INDEX(B:B,ROW())&lt;&gt;"",ROW(B$1:INDEX(B:B,ROW()))-ROW(B$1)+1))),'3.7'!$C$24:$F$36,4,FALSE)="si",1,0),1)</f>
        <v>1</v>
      </c>
      <c r="AF74" s="916" t="str">
        <f>+'2.2'!O73</f>
        <v/>
      </c>
      <c r="AG74" s="917">
        <f>IF($AF74="",1,IF(VLOOKUP($C74,'3.8'!$B:$F,4,FALSE)="si",1,0))</f>
        <v>1</v>
      </c>
      <c r="AH74" s="918">
        <f>IF($AF74="",1,IF(VLOOKUP($C74,'3.8'!$B:$F,5,FALSE)="si",1,0))</f>
        <v>1</v>
      </c>
      <c r="AI74" s="919"/>
      <c r="AJ74" s="697"/>
      <c r="AK74" s="920"/>
      <c r="AL74" s="921" t="str">
        <f>+'2.2'!N73</f>
        <v/>
      </c>
      <c r="AM74" s="922" t="str">
        <f>IF(ISBLANK(intern1!P67),"",intern1!P67)</f>
        <v/>
      </c>
      <c r="AN74" s="923">
        <f>IF(AM74="",1,0)</f>
        <v>1</v>
      </c>
      <c r="AO74" s="916" t="str">
        <f>'2.2'!K73</f>
        <v>HER1.1</v>
      </c>
      <c r="AP74" s="941">
        <f>IF(AO74="",1,IF(AJ$75="si",1,0))</f>
        <v>0</v>
      </c>
      <c r="AQ74" s="925"/>
    </row>
    <row r="75" spans="1:46" s="1335" customFormat="1" ht="39.6" x14ac:dyDescent="0.25">
      <c r="A75" s="905"/>
      <c r="B75" s="906">
        <f>+'2.2'!C74</f>
        <v>0</v>
      </c>
      <c r="C75" s="926" t="str">
        <f>+'2.2'!D74</f>
        <v>HER1.1</v>
      </c>
      <c r="D75" s="926" t="str">
        <f>+'2.2'!E74</f>
        <v>Cardiochirurgia e chirurgia vascolare con circolazione extracorporea (senza chirurgia coronarica)</v>
      </c>
      <c r="E75" s="926" t="str">
        <f>'2.2'!F74</f>
        <v>BP</v>
      </c>
      <c r="F75" s="926">
        <f t="shared" si="6"/>
        <v>3</v>
      </c>
      <c r="G75" s="926">
        <f>IF('3.9'!$C$25="si",3,IF('3.9'!$D$25="si",2,IF('3.9'!$E$25="si",1,0)))</f>
        <v>0</v>
      </c>
      <c r="H75" s="926">
        <f>IF('3.9'!$C$26="si",3,IF('3.9'!$D$26="si",2,IF('3.9'!$E$26="si",1,0)))</f>
        <v>0</v>
      </c>
      <c r="I75" s="928" t="str">
        <f>+'2.2'!G74</f>
        <v>Chirurgia del cuore e dei vasi toracici</v>
      </c>
      <c r="J75" s="929">
        <f>+'2.2'!H74</f>
        <v>3</v>
      </c>
      <c r="K75" s="1005">
        <f ca="1">IF(VLOOKUP($C75,intern2!$A$165:$BI$316,61,FALSE)="OK",1,0)</f>
        <v>0</v>
      </c>
      <c r="L75" s="1005">
        <f ca="1">IF(VLOOKUP($C75,intern2!$A$326:$BI$477,61,FALSE)="OK",1,0)</f>
        <v>0</v>
      </c>
      <c r="M75" s="930">
        <f ca="1">IF(INDEX(intern3!$A$7:$BH$160,MATCH($C75,intern3!$A$7:$A$160,0),60)="OK",1,0)</f>
        <v>0</v>
      </c>
      <c r="N75" s="930">
        <f ca="1">IF(VLOOKUP($C75,intern3!$A$169:$BH$320,60,FALSE)="OK",1,0)</f>
        <v>0</v>
      </c>
      <c r="O75" s="929">
        <f>+'2.2'!I74</f>
        <v>3</v>
      </c>
      <c r="P75" s="930">
        <f>IF($O75=0,1,
IF($O75="SPS",IF((VALUE(LEFT('3.4'!$M$14,1))+VALUE(MID('3.4'!$M$14,3,1)))&gt;0,1,0),
IF($O75=4,IF(VALUE(RIGHT('3.4'!$M$14,1))=1,1,0),IF(VALUE(MID('3.4'!$M$14,3,1))&gt;=$O75,1,0))))</f>
        <v>0</v>
      </c>
      <c r="Q75" s="930">
        <f>IF($O75=0,1,
IF($O75="SPS",IF((VALUE(LEFT('3.4'!$M$15,1))+VALUE(MID('3.4'!$M$15,3,1)))&gt;0,1,0),
IF($O75=4,IF(VALUE(RIGHT('3.4'!$M$15,1))=1,1,0),IF(VALUE(MID('3.4'!$M$15,3,1))&gt;=$O75,1,0))))</f>
        <v>0</v>
      </c>
      <c r="R75" s="931">
        <f>+'2.2'!J74</f>
        <v>3</v>
      </c>
      <c r="S75" s="932">
        <f>IF($R75="",1,IF('3.5'!$J$12&gt;=$R75,1,0))</f>
        <v>0</v>
      </c>
      <c r="T75" s="932">
        <f>IF($R75="",1,IF('3.5'!$J$13&gt;=$R75,1,0))</f>
        <v>0</v>
      </c>
      <c r="U75" s="933" t="str">
        <f>+'2.2'!L74</f>
        <v/>
      </c>
      <c r="V75" s="934">
        <f t="shared" si="7"/>
        <v>0</v>
      </c>
      <c r="W75" s="934" t="str">
        <f t="shared" ref="W75:W138" si="10">IF($V75=0,"",IF($V75=1,$U75,LEFT($U75,FIND("+",$U75,1)-2)))</f>
        <v/>
      </c>
      <c r="X75" s="934" t="str">
        <f t="shared" ref="X75:X138" si="11">IF($V75&lt;2,"",IF($V75=2,RIGHT($U75,LEN($U75)-FIND("+",$U75,1)-1),MID($U75,FIND("+",$U75,1)+2,FIND("+",$U75,FIND("+",$U75,1)+1)-FIND("+",$U75,1)-2)))</f>
        <v/>
      </c>
      <c r="Y75" s="934" t="str">
        <f t="shared" ref="Y75:Y138" si="12">IF($V75&lt;3,"",
IF($V75=3,RIGHT($U75,LEN($U75)-FIND("+",$U75,FIND("+",$U75,1)+1)-1),
MID($U75,FIND("+",$U75,FIND("+",$U75,1)+1)+2,FIND("+",$U75,FIND("+",$U75,FIND("+",$U75,FIND("+",$U75,1)+1))+1)-FIND("+",$U75,FIND("+",$U75,1)+1)-2)))</f>
        <v/>
      </c>
      <c r="Z75" s="934" t="str">
        <f t="shared" ref="Z75:Z138" si="13">IF($V75&lt;4,"",
IF($V75=4,RIGHT($U75,LEN($U75)-FIND("+",$U75,FIND("+",$U75,FIND("+",$U75,1)+1)+1)-1),
MID($U75,FIND("+",$U75,FIND("+",$U75,FIND("+",$U75,1)+1)+1)+2,FIND("+",$U75,FIND("+",$U75,FIND("+",$U75,FIND("+",$U75,FIND("+",$U75,1)+1)+1))+1)-FIND("+",$U75,FIND("+",$U75,FIND("+",$U75,1)+1)+1)-2)))</f>
        <v/>
      </c>
      <c r="AA75" s="934">
        <f>IF($U75="",1,IF(AND(OR(VLOOKUP($W75,'3.6'!$B52:$I122,4,FALSE)="si",VLOOKUP($W75,'3.6'!$B52:$I122,5,FALSE)="si"),OR(IFERROR(VLOOKUP($X75,'3.6'!$B52:$I122,4,FALSE),"si")="si",IFERROR(VLOOKUP($X75,'3.6'!$B52:$I122,5,FALSE),"si")="si"),OR(IFERROR(VLOOKUP($Y75,'3.6'!$B52:$I122,4,FALSE),"si")="si",IFERROR(VLOOKUP($Y75,'3.6'!$B52:$I122,5,FALSE),"si")="sì"),OR(IFERROR(VLOOKUP($Z75,'3.6'!$B52:$I122,4,FALSE),"si")="si",IFERROR(VLOOKUP($Z75,'3.6'!$B52:$I122,5,FALSE),"si")="sì")),1,0))</f>
        <v>1</v>
      </c>
      <c r="AB75" s="934">
        <f>IF($U75="",1,IF(AND(OR(VLOOKUP($W75,'3.6'!$B52:$I122,6,FALSE)="si",VLOOKUP($W75,'3.6'!$B52:$I122,7,FALSE)="si"),OR(IFERROR(VLOOKUP($X75,'3.6'!$B52:$I122,6,FALSE),"si")="si",IFERROR(VLOOKUP($X75,'3.6'!$B52:$I122,7,FALSE),"si")="si"),OR(IFERROR(VLOOKUP($Y75,'3.6'!$B52:$I122,6,FALSE),"si")="si",IFERROR(VLOOKUP($Y75,'3.6'!$B52:$I122,7,FALSE),"si")="sì"),OR(IFERROR(VLOOKUP($Z75,'3.6'!$B52:$I122,6,FALSE),"si")="si",IFERROR(VLOOKUP($Z75,'3.6'!$B52:$I122,7,FALSE),"si")="sì")),1,0))</f>
        <v>1</v>
      </c>
      <c r="AC75" s="929" t="str">
        <f>+'2.2'!M74</f>
        <v/>
      </c>
      <c r="AD75" s="934">
        <f t="array" ref="AD75">IF(AC75="si",IF(VLOOKUP(INDEX(B$1:INDEX(B:B,ROW()),MAX(IF(B$1:INDEX(B:B,ROW())&lt;&gt;"",ROW(B$1:INDEX(B:B,ROW()))-ROW(B$1)+1))),'3.7'!$C$24:$F$36,3,FALSE)="si",1,0),1)</f>
        <v>1</v>
      </c>
      <c r="AE75" s="934">
        <f t="array" ref="AE75">IF(AC75="si",IF(VLOOKUP(INDEX(B$1:INDEX(B:B,ROW()),MAX(IF(B$1:INDEX(B:B,ROW())&lt;&gt;"",ROW(B$1:INDEX(B:B,ROW()))-ROW(B$1)+1))),'3.7'!$C$24:$F$36,4,FALSE)="si",1,0),1)</f>
        <v>1</v>
      </c>
      <c r="AF75" s="935" t="str">
        <f>+'2.2'!O74</f>
        <v/>
      </c>
      <c r="AG75" s="936">
        <f>IF($AF75="",1,IF(VLOOKUP($C75,'3.8'!$B:$F,4,FALSE)="si",1,0))</f>
        <v>1</v>
      </c>
      <c r="AH75" s="937">
        <f>IF($AF75="",1,IF(VLOOKUP($C75,'3.8'!$B:$F,5,FALSE)="si",1,0))</f>
        <v>1</v>
      </c>
      <c r="AI75" s="919"/>
      <c r="AJ75" s="698"/>
      <c r="AK75" s="943"/>
      <c r="AL75" s="944" t="str">
        <f>+'2.2'!N74</f>
        <v/>
      </c>
      <c r="AM75" s="939" t="str">
        <f>IF(ISBLANK(intern1!P68),"",intern1!P68)</f>
        <v>HER1</v>
      </c>
      <c r="AN75" s="884">
        <f>IF(AM75="",1,IF(AJ74="si",1,0))</f>
        <v>0</v>
      </c>
      <c r="AO75" s="935" t="str">
        <f>'2.2'!K74</f>
        <v xml:space="preserve">KAR3 + 
KAR3.1
</v>
      </c>
      <c r="AP75" s="941">
        <f>IF(AO75="",1,IF(AND(AJ84="si",AJ85="si"),1,0))</f>
        <v>0</v>
      </c>
      <c r="AQ75" s="925"/>
    </row>
    <row r="76" spans="1:46" s="1335" customFormat="1" ht="26.4" x14ac:dyDescent="0.25">
      <c r="A76" s="905"/>
      <c r="B76" s="906" t="str">
        <f>+'2.2'!C75</f>
        <v/>
      </c>
      <c r="C76" s="926" t="str">
        <f>+'2.2'!D75</f>
        <v>HER1.1.1</v>
      </c>
      <c r="D76" s="926" t="str">
        <f>+'2.2'!E75</f>
        <v>Chirurgia coronarica (BPAC)</v>
      </c>
      <c r="E76" s="926" t="str">
        <f>'2.2'!F75</f>
        <v>BP</v>
      </c>
      <c r="F76" s="926">
        <f t="shared" si="6"/>
        <v>3</v>
      </c>
      <c r="G76" s="926">
        <f>IF('3.9'!$C$25="si",3,IF('3.9'!$D$25="si",2,IF('3.9'!$E$25="si",1,0)))</f>
        <v>0</v>
      </c>
      <c r="H76" s="926">
        <f>IF('3.9'!$C$26="si",3,IF('3.9'!$D$26="si",2,IF('3.9'!$E$26="si",1,0)))</f>
        <v>0</v>
      </c>
      <c r="I76" s="928" t="str">
        <f>+'2.2'!G75</f>
        <v>Chirurgia del cuore e dei vasi toracici</v>
      </c>
      <c r="J76" s="929">
        <f>+'2.2'!H75</f>
        <v>3</v>
      </c>
      <c r="K76" s="1005">
        <f ca="1">IF(VLOOKUP($C76,intern2!$A$165:$BI$316,61,FALSE)="OK",1,0)</f>
        <v>0</v>
      </c>
      <c r="L76" s="1005">
        <f ca="1">IF(VLOOKUP($C76,intern2!$A$326:$BI$477,61,FALSE)="OK",1,0)</f>
        <v>0</v>
      </c>
      <c r="M76" s="930">
        <f ca="1">IF(INDEX(intern3!$A$7:$BH$160,MATCH($C76,intern3!$A$7:$A$160,0),60)="OK",1,0)</f>
        <v>0</v>
      </c>
      <c r="N76" s="930">
        <f ca="1">IF(VLOOKUP($C76,intern3!$A$169:$BH$320,60,FALSE)="OK",1,0)</f>
        <v>0</v>
      </c>
      <c r="O76" s="929">
        <f>+'2.2'!I75</f>
        <v>3</v>
      </c>
      <c r="P76" s="930">
        <f>IF($O76=0,1,
IF($O76="SPS",IF((VALUE(LEFT('3.4'!$M$14,1))+VALUE(MID('3.4'!$M$14,3,1)))&gt;0,1,0),
IF($O76=4,IF(VALUE(RIGHT('3.4'!$M$14,1))=1,1,0),IF(VALUE(MID('3.4'!$M$14,3,1))&gt;=$O76,1,0))))</f>
        <v>0</v>
      </c>
      <c r="Q76" s="930">
        <f>IF($O76=0,1,
IF($O76="SPS",IF((VALUE(LEFT('3.4'!$M$15,1))+VALUE(MID('3.4'!$M$15,3,1)))&gt;0,1,0),
IF($O76=4,IF(VALUE(RIGHT('3.4'!$M$15,1))=1,1,0),IF(VALUE(MID('3.4'!$M$15,3,1))&gt;=$O76,1,0))))</f>
        <v>0</v>
      </c>
      <c r="R76" s="931">
        <f>+'2.2'!J75</f>
        <v>3</v>
      </c>
      <c r="S76" s="932">
        <f>IF($R76="",1,IF('3.5'!$J$12&gt;=$R76,1,0))</f>
        <v>0</v>
      </c>
      <c r="T76" s="932">
        <f>IF($R76="",1,IF('3.5'!$J$13&gt;=$R76,1,0))</f>
        <v>0</v>
      </c>
      <c r="U76" s="933" t="str">
        <f>+'2.2'!L75</f>
        <v/>
      </c>
      <c r="V76" s="934">
        <f t="shared" si="7"/>
        <v>0</v>
      </c>
      <c r="W76" s="934" t="str">
        <f t="shared" si="10"/>
        <v/>
      </c>
      <c r="X76" s="934" t="str">
        <f t="shared" si="11"/>
        <v/>
      </c>
      <c r="Y76" s="934" t="str">
        <f t="shared" si="12"/>
        <v/>
      </c>
      <c r="Z76" s="934" t="str">
        <f t="shared" si="13"/>
        <v/>
      </c>
      <c r="AA76" s="934">
        <f>IF($U76="",1,IF(AND(OR(VLOOKUP($W76,'3.6'!$B52:$I122,4,FALSE)="si",VLOOKUP($W76,'3.6'!$B52:$I122,5,FALSE)="si"),OR(IFERROR(VLOOKUP($X76,'3.6'!$B52:$I122,4,FALSE),"si")="si",IFERROR(VLOOKUP($X76,'3.6'!$B52:$I122,5,FALSE),"si")="si"),OR(IFERROR(VLOOKUP($Y76,'3.6'!$B52:$I122,4,FALSE),"si")="si",IFERROR(VLOOKUP($Y76,'3.6'!$B52:$I122,5,FALSE),"si")="sì"),OR(IFERROR(VLOOKUP($Z76,'3.6'!$B52:$I122,4,FALSE),"si")="si",IFERROR(VLOOKUP($Z76,'3.6'!$B52:$I122,5,FALSE),"si")="sì")),1,0))</f>
        <v>1</v>
      </c>
      <c r="AB76" s="934">
        <f>IF($U76="",1,IF(AND(OR(VLOOKUP($W76,'3.6'!$B52:$I122,6,FALSE)="si",VLOOKUP($W76,'3.6'!$B52:$I122,7,FALSE)="si"),OR(IFERROR(VLOOKUP($X76,'3.6'!$B52:$I122,6,FALSE),"si")="si",IFERROR(VLOOKUP($X76,'3.6'!$B52:$I122,7,FALSE),"si")="si"),OR(IFERROR(VLOOKUP($Y76,'3.6'!$B52:$I122,6,FALSE),"si")="si",IFERROR(VLOOKUP($Y76,'3.6'!$B52:$I122,7,FALSE),"si")="sì"),OR(IFERROR(VLOOKUP($Z76,'3.6'!$B52:$I122,6,FALSE),"si")="si",IFERROR(VLOOKUP($Z76,'3.6'!$B52:$I122,7,FALSE),"si")="sì")),1,0))</f>
        <v>1</v>
      </c>
      <c r="AC76" s="929" t="str">
        <f>+'2.2'!M75</f>
        <v/>
      </c>
      <c r="AD76" s="934">
        <f t="array" ref="AD76">IF(AC76="si",IF(VLOOKUP(INDEX(B$1:INDEX(B:B,ROW()),MAX(IF(B$1:INDEX(B:B,ROW())&lt;&gt;"",ROW(B$1:INDEX(B:B,ROW()))-ROW(B$1)+1))),'3.7'!$C$24:$F$36,3,FALSE)="si",1,0),1)</f>
        <v>1</v>
      </c>
      <c r="AE76" s="934">
        <f t="array" ref="AE76">IF(AC76="si",IF(VLOOKUP(INDEX(B$1:INDEX(B:B,ROW()),MAX(IF(B$1:INDEX(B:B,ROW())&lt;&gt;"",ROW(B$1:INDEX(B:B,ROW()))-ROW(B$1)+1))),'3.7'!$C$24:$F$36,4,FALSE)="si",1,0),1)</f>
        <v>1</v>
      </c>
      <c r="AF76" s="935" t="str">
        <f>+'2.2'!O75</f>
        <v/>
      </c>
      <c r="AG76" s="936">
        <f>IF($AF76="",1,IF(VLOOKUP($C76,'3.8'!$B:$F,4,FALSE)="si",1,0))</f>
        <v>1</v>
      </c>
      <c r="AH76" s="937">
        <f>IF($AF76="",1,IF(VLOOKUP($C76,'3.8'!$B:$F,5,FALSE)="si",1,0))</f>
        <v>1</v>
      </c>
      <c r="AI76" s="919"/>
      <c r="AJ76" s="698"/>
      <c r="AK76" s="707"/>
      <c r="AL76" s="938" t="str">
        <f>+'2.2'!N75</f>
        <v>S:100</v>
      </c>
      <c r="AM76" s="939" t="str">
        <f>IF(ISBLANK(intern1!P69),"",intern1!P69)</f>
        <v>HER1
HER1.1</v>
      </c>
      <c r="AN76" s="884">
        <f>IF(AM76="",1,IF(AND(AJ74="si",AJ75="si"),1,0))</f>
        <v>0</v>
      </c>
      <c r="AO76" s="935" t="str">
        <f>'2.2'!K75</f>
        <v/>
      </c>
      <c r="AP76" s="959">
        <f t="shared" ref="AP76:AP84" si="14">IF(AO76="",1,0)</f>
        <v>1</v>
      </c>
      <c r="AQ76" s="925"/>
    </row>
    <row r="77" spans="1:46" s="1335" customFormat="1" ht="39.6" x14ac:dyDescent="0.25">
      <c r="A77" s="905"/>
      <c r="B77" s="906" t="str">
        <f>+'2.2'!C76</f>
        <v/>
      </c>
      <c r="C77" s="926" t="str">
        <f>+'2.2'!D76</f>
        <v>HER1.1.2</v>
      </c>
      <c r="D77" s="926" t="str">
        <f>+'2.2'!E76</f>
        <v>Cardiochirurgia congenita complessa</v>
      </c>
      <c r="E77" s="926" t="str">
        <f>'2.2'!F76</f>
        <v>BP</v>
      </c>
      <c r="F77" s="926">
        <f t="shared" si="6"/>
        <v>3</v>
      </c>
      <c r="G77" s="926">
        <f>IF('3.9'!$C$25="si",3,IF('3.9'!$D$25="si",2,IF('3.9'!$E$25="si",1,0)))</f>
        <v>0</v>
      </c>
      <c r="H77" s="926">
        <f>IF('3.9'!$C$26="si",3,IF('3.9'!$D$26="si",2,IF('3.9'!$E$26="si",1,0)))</f>
        <v>0</v>
      </c>
      <c r="I77" s="928" t="str">
        <f>+'2.2'!G76</f>
        <v>Cardiologia
Chirurgia del cuore e dei vasi toracici</v>
      </c>
      <c r="J77" s="929">
        <f>+'2.2'!H76</f>
        <v>3</v>
      </c>
      <c r="K77" s="1005">
        <f ca="1">IF(VLOOKUP($C77,intern2!$A$165:$BI$316,61,FALSE)="OK",1,0)</f>
        <v>0</v>
      </c>
      <c r="L77" s="1005">
        <f ca="1">IF(VLOOKUP($C77,intern2!$A$326:$BI$477,61,FALSE)="OK",1,0)</f>
        <v>0</v>
      </c>
      <c r="M77" s="930">
        <f ca="1">IF(INDEX(intern3!$A$7:$BH$160,MATCH($C77,intern3!$A$7:$A$160,0),60)="OK",1,0)</f>
        <v>0</v>
      </c>
      <c r="N77" s="930">
        <f ca="1">IF(VLOOKUP($C77,intern3!$A$169:$BH$320,60,FALSE)="OK",1,0)</f>
        <v>0</v>
      </c>
      <c r="O77" s="929">
        <f>+'2.2'!I76</f>
        <v>3</v>
      </c>
      <c r="P77" s="930">
        <f>IF($O77=0,1,
IF($O77="SPS",IF((VALUE(LEFT('3.4'!$M$14,1))+VALUE(MID('3.4'!$M$14,3,1)))&gt;0,1,0),
IF($O77=4,IF(VALUE(RIGHT('3.4'!$M$14,1))=1,1,0),IF(VALUE(MID('3.4'!$M$14,3,1))&gt;=$O77,1,0))))</f>
        <v>0</v>
      </c>
      <c r="Q77" s="930">
        <f>IF($O77=0,1,
IF($O77="SPS",IF((VALUE(LEFT('3.4'!$M$15,1))+VALUE(MID('3.4'!$M$15,3,1)))&gt;0,1,0),
IF($O77=4,IF(VALUE(RIGHT('3.4'!$M$15,1))=1,1,0),IF(VALUE(MID('3.4'!$M$15,3,1))&gt;=$O77,1,0))))</f>
        <v>0</v>
      </c>
      <c r="R77" s="931">
        <f>+'2.2'!J76</f>
        <v>3</v>
      </c>
      <c r="S77" s="932">
        <f>IF($R77="",1,IF('3.5'!$J$12&gt;=$R77,1,0))</f>
        <v>0</v>
      </c>
      <c r="T77" s="933">
        <f>IF($R77="",1,IF('3.5'!$J$13&gt;=$R77,1,0))</f>
        <v>0</v>
      </c>
      <c r="U77" s="933" t="str">
        <f>+'2.2'!L76</f>
        <v/>
      </c>
      <c r="V77" s="934">
        <f t="shared" si="7"/>
        <v>0</v>
      </c>
      <c r="W77" s="934" t="str">
        <f t="shared" si="10"/>
        <v/>
      </c>
      <c r="X77" s="934" t="str">
        <f t="shared" si="11"/>
        <v/>
      </c>
      <c r="Y77" s="934" t="str">
        <f t="shared" si="12"/>
        <v/>
      </c>
      <c r="Z77" s="934" t="str">
        <f t="shared" si="13"/>
        <v/>
      </c>
      <c r="AA77" s="934">
        <f>IF($U77="",1,IF(AND(OR(VLOOKUP($W77,'3.6'!$B52:$I122,4,FALSE)="si",VLOOKUP($W77,'3.6'!$B52:$I122,5,FALSE)="si"),OR(IFERROR(VLOOKUP($X77,'3.6'!$B52:$I122,4,FALSE),"si")="si",IFERROR(VLOOKUP($X77,'3.6'!$B52:$I122,5,FALSE),"si")="si"),OR(IFERROR(VLOOKUP($Y77,'3.6'!$B52:$I122,4,FALSE),"si")="si",IFERROR(VLOOKUP($Y77,'3.6'!$B52:$I122,5,FALSE),"si")="sì"),OR(IFERROR(VLOOKUP($Z77,'3.6'!$B52:$I122,4,FALSE),"si")="si",IFERROR(VLOOKUP($Z77,'3.6'!$B52:$I122,5,FALSE),"si")="sì")),1,0))</f>
        <v>1</v>
      </c>
      <c r="AB77" s="934">
        <f>IF($U77="",1,IF(AND(OR(VLOOKUP($W77,'3.6'!$B52:$I122,6,FALSE)="si",VLOOKUP($W77,'3.6'!$B52:$I122,7,FALSE)="si"),OR(IFERROR(VLOOKUP($X77,'3.6'!$B52:$I122,6,FALSE),"si")="si",IFERROR(VLOOKUP($X77,'3.6'!$B52:$I122,7,FALSE),"si")="si"),OR(IFERROR(VLOOKUP($Y77,'3.6'!$B52:$I122,6,FALSE),"si")="si",IFERROR(VLOOKUP($Y77,'3.6'!$B52:$I122,7,FALSE),"si")="sì"),OR(IFERROR(VLOOKUP($Z77,'3.6'!$B52:$I122,6,FALSE),"si")="si",IFERROR(VLOOKUP($Z77,'3.6'!$B52:$I122,7,FALSE),"si")="sì")),1,0))</f>
        <v>1</v>
      </c>
      <c r="AC77" s="929" t="str">
        <f>+'2.2'!M76</f>
        <v/>
      </c>
      <c r="AD77" s="934">
        <f t="array" ref="AD77">IF(AC77="si",IF(VLOOKUP(INDEX(B$1:INDEX(B:B,ROW()),MAX(IF(B$1:INDEX(B:B,ROW())&lt;&gt;"",ROW(B$1:INDEX(B:B,ROW()))-ROW(B$1)+1))),'3.7'!$C$24:$F$36,3,FALSE)="si",1,0),1)</f>
        <v>1</v>
      </c>
      <c r="AE77" s="934">
        <f t="array" ref="AE77">IF(AC77="si",IF(VLOOKUP(INDEX(B$1:INDEX(B:B,ROW()),MAX(IF(B$1:INDEX(B:B,ROW())&lt;&gt;"",ROW(B$1:INDEX(B:B,ROW()))-ROW(B$1)+1))),'3.7'!$C$24:$F$36,4,FALSE)="si",1,0),1)</f>
        <v>1</v>
      </c>
      <c r="AF77" s="935" t="str">
        <f>+'2.2'!O76</f>
        <v/>
      </c>
      <c r="AG77" s="936">
        <f>IF($AF77="",1,IF(VLOOKUP($C77,'3.8'!$B:$F,4,FALSE)="si",1,0))</f>
        <v>1</v>
      </c>
      <c r="AH77" s="937">
        <f>IF($AF77="",1,IF(VLOOKUP($C77,'3.8'!$B:$F,5,FALSE)="si",1,0))</f>
        <v>1</v>
      </c>
      <c r="AI77" s="919"/>
      <c r="AJ77" s="698"/>
      <c r="AK77" s="707"/>
      <c r="AL77" s="938" t="str">
        <f>+'2.2'!N76</f>
        <v>S:10</v>
      </c>
      <c r="AM77" s="939" t="str">
        <f>IF(ISBLANK(intern1!P70),"",intern1!P70)</f>
        <v>HER1
HER1.1</v>
      </c>
      <c r="AN77" s="884">
        <f>IF(AM77="",1,IF(AND(AJ74="si",AJ75="si"),1,0))</f>
        <v>0</v>
      </c>
      <c r="AO77" s="935" t="str">
        <f>'2.2'!K76</f>
        <v/>
      </c>
      <c r="AP77" s="941">
        <f t="shared" si="14"/>
        <v>1</v>
      </c>
      <c r="AQ77" s="925"/>
    </row>
    <row r="78" spans="1:46" s="1335" customFormat="1" ht="26.4" x14ac:dyDescent="0.25">
      <c r="A78" s="905"/>
      <c r="B78" s="906" t="str">
        <f>+'2.2'!C77</f>
        <v/>
      </c>
      <c r="C78" s="926" t="str">
        <f>+'2.2'!D77</f>
        <v>HER1.1.3</v>
      </c>
      <c r="D78" s="926" t="str">
        <f>+'2.2'!E77</f>
        <v>Chirurgia e interventi all'aorta toracale</v>
      </c>
      <c r="E78" s="907" t="str">
        <f>'2.2'!F77</f>
        <v>BP</v>
      </c>
      <c r="F78" s="926">
        <f t="shared" si="6"/>
        <v>3</v>
      </c>
      <c r="G78" s="926">
        <f>IF('3.9'!$C$25="si",3,IF('3.9'!$D$25="si",2,IF('3.9'!$E$25="si",1,0)))</f>
        <v>0</v>
      </c>
      <c r="H78" s="926">
        <f>IF('3.9'!$C$26="si",3,IF('3.9'!$D$26="si",2,IF('3.9'!$E$26="si",1,0)))</f>
        <v>0</v>
      </c>
      <c r="I78" s="928" t="str">
        <f>+'2.2'!G77</f>
        <v>Chirurgia del cuore e dei vasi toracici</v>
      </c>
      <c r="J78" s="929">
        <f>+'2.2'!H77</f>
        <v>3</v>
      </c>
      <c r="K78" s="1005">
        <f ca="1">IF(VLOOKUP($C78,intern2!$A$165:$BI$316,61,FALSE)="OK",1,0)</f>
        <v>0</v>
      </c>
      <c r="L78" s="1005">
        <f ca="1">IF(VLOOKUP($C78,intern2!$A$326:$BI$477,61,FALSE)="OK",1,0)</f>
        <v>0</v>
      </c>
      <c r="M78" s="930">
        <f ca="1">IF(INDEX(intern3!$A$7:$BH$160,MATCH($C78,intern3!$A$7:$A$160,0),60)="OK",1,0)</f>
        <v>0</v>
      </c>
      <c r="N78" s="930">
        <f ca="1">IF(VLOOKUP($C78,intern3!$A$169:$BH$320,60,FALSE)="OK",1,0)</f>
        <v>0</v>
      </c>
      <c r="O78" s="929">
        <f>+'2.2'!I77</f>
        <v>3</v>
      </c>
      <c r="P78" s="930">
        <f>IF($O78=0,1,
IF($O78="SPS",IF((VALUE(LEFT('3.4'!$M$14,1))+VALUE(MID('3.4'!$M$14,3,1)))&gt;0,1,0),
IF($O78=4,IF(VALUE(RIGHT('3.4'!$M$14,1))=1,1,0),IF(VALUE(MID('3.4'!$M$14,3,1))&gt;=$O78,1,0))))</f>
        <v>0</v>
      </c>
      <c r="Q78" s="930">
        <f>IF($O78=0,1,
IF($O78="SPS",IF((VALUE(LEFT('3.4'!$M$15,1))+VALUE(MID('3.4'!$M$15,3,1)))&gt;0,1,0),
IF($O78=4,IF(VALUE(RIGHT('3.4'!$M$15,1))=1,1,0),IF(VALUE(MID('3.4'!$M$15,3,1))&gt;=$O78,1,0))))</f>
        <v>0</v>
      </c>
      <c r="R78" s="931">
        <f>+'2.2'!J77</f>
        <v>3</v>
      </c>
      <c r="S78" s="933">
        <f>IF($R78="",1,IF('3.5'!$J$12&gt;=$R78,1,0))</f>
        <v>0</v>
      </c>
      <c r="T78" s="914">
        <f>IF($R78="",1,IF('3.5'!$J$13&gt;=$R78,1,0))</f>
        <v>0</v>
      </c>
      <c r="U78" s="933" t="str">
        <f>+'2.2'!L77</f>
        <v/>
      </c>
      <c r="V78" s="934">
        <f t="shared" si="7"/>
        <v>0</v>
      </c>
      <c r="W78" s="934" t="str">
        <f t="shared" si="10"/>
        <v/>
      </c>
      <c r="X78" s="934" t="str">
        <f t="shared" si="11"/>
        <v/>
      </c>
      <c r="Y78" s="934" t="str">
        <f t="shared" si="12"/>
        <v/>
      </c>
      <c r="Z78" s="934" t="str">
        <f t="shared" si="13"/>
        <v/>
      </c>
      <c r="AA78" s="934">
        <f>IF($U78="",1,IF(AND(OR(VLOOKUP($W78,'3.6'!$B52:$I122,4,FALSE)="si",VLOOKUP($W78,'3.6'!$B52:$I122,5,FALSE)="si"),OR(IFERROR(VLOOKUP($X78,'3.6'!$B52:$I122,4,FALSE),"si")="si",IFERROR(VLOOKUP($X78,'3.6'!$B52:$I122,5,FALSE),"si")="si"),OR(IFERROR(VLOOKUP($Y78,'3.6'!$B52:$I122,4,FALSE),"si")="si",IFERROR(VLOOKUP($Y78,'3.6'!$B52:$I122,5,FALSE),"si")="sì"),OR(IFERROR(VLOOKUP($Z78,'3.6'!$B52:$I122,4,FALSE),"si")="si",IFERROR(VLOOKUP($Z78,'3.6'!$B52:$I122,5,FALSE),"si")="sì")),1,0))</f>
        <v>1</v>
      </c>
      <c r="AB78" s="934">
        <f>IF($U78="",1,IF(AND(OR(VLOOKUP($W78,'3.6'!$B52:$I122,6,FALSE)="si",VLOOKUP($W78,'3.6'!$B52:$I122,7,FALSE)="si"),OR(IFERROR(VLOOKUP($X78,'3.6'!$B52:$I122,6,FALSE),"si")="si",IFERROR(VLOOKUP($X78,'3.6'!$B52:$I122,7,FALSE),"si")="si"),OR(IFERROR(VLOOKUP($Y78,'3.6'!$B52:$I122,6,FALSE),"si")="si",IFERROR(VLOOKUP($Y78,'3.6'!$B52:$I122,7,FALSE),"si")="sì"),OR(IFERROR(VLOOKUP($Z78,'3.6'!$B52:$I122,6,FALSE),"si")="si",IFERROR(VLOOKUP($Z78,'3.6'!$B52:$I122,7,FALSE),"si")="sì")),1,0))</f>
        <v>1</v>
      </c>
      <c r="AC78" s="929" t="str">
        <f>+'2.2'!M77</f>
        <v/>
      </c>
      <c r="AD78" s="934">
        <f t="array" ref="AD78">IF(AC78="si",IF(VLOOKUP(INDEX(B$1:INDEX(B:B,ROW()),MAX(IF(B$1:INDEX(B:B,ROW())&lt;&gt;"",ROW(B$1:INDEX(B:B,ROW()))-ROW(B$1)+1))),'3.7'!$C$24:$F$36,3,FALSE)="si",1,0),1)</f>
        <v>1</v>
      </c>
      <c r="AE78" s="934">
        <f t="array" ref="AE78">IF(AC78="si",IF(VLOOKUP(INDEX(B$1:INDEX(B:B,ROW()),MAX(IF(B$1:INDEX(B:B,ROW())&lt;&gt;"",ROW(B$1:INDEX(B:B,ROW()))-ROW(B$1)+1))),'3.7'!$C$24:$F$36,4,FALSE)="si",1,0),1)</f>
        <v>1</v>
      </c>
      <c r="AF78" s="935" t="str">
        <f>+'2.2'!O77</f>
        <v/>
      </c>
      <c r="AG78" s="936">
        <f>IF($AF78="",1,IF(VLOOKUP($C78,'3.8'!$B:$F,4,FALSE)="si",1,0))</f>
        <v>1</v>
      </c>
      <c r="AH78" s="937">
        <f>IF($AF78="",1,IF(VLOOKUP($C78,'3.8'!$B:$F,5,FALSE)="si",1,0))</f>
        <v>1</v>
      </c>
      <c r="AI78" s="919"/>
      <c r="AJ78" s="698"/>
      <c r="AK78" s="943"/>
      <c r="AL78" s="944" t="str">
        <f>+'2.2'!N77</f>
        <v/>
      </c>
      <c r="AM78" s="939" t="str">
        <f>IF(ISBLANK(intern1!P71),"",intern1!P71)</f>
        <v>HER1
HER1.1</v>
      </c>
      <c r="AN78" s="884">
        <f>IF(AM78="",1,IF(AND(AJ74="si",AJ75="si"),1,0))</f>
        <v>0</v>
      </c>
      <c r="AO78" s="935" t="str">
        <f>'2.2'!K77</f>
        <v/>
      </c>
      <c r="AP78" s="941">
        <f t="shared" si="14"/>
        <v>1</v>
      </c>
      <c r="AQ78" s="925"/>
    </row>
    <row r="79" spans="1:46" s="1335" customFormat="1" ht="26.4" x14ac:dyDescent="0.25">
      <c r="A79" s="905"/>
      <c r="B79" s="906" t="str">
        <f>+'2.2'!C78</f>
        <v/>
      </c>
      <c r="C79" s="926" t="str">
        <f>+'2.2'!D78</f>
        <v>HER1.1.4</v>
      </c>
      <c r="D79" s="926" t="str">
        <f>+'2.2'!E78</f>
        <v>Interventi aperti alla valvola aortica</v>
      </c>
      <c r="E79" s="544" t="str">
        <f>'2.2'!F78</f>
        <v>BP</v>
      </c>
      <c r="F79" s="926">
        <f t="shared" si="6"/>
        <v>3</v>
      </c>
      <c r="G79" s="926">
        <f>IF('3.9'!$C$25="si",3,IF('3.9'!$D$25="si",2,IF('3.9'!$E$25="si",1,0)))</f>
        <v>0</v>
      </c>
      <c r="H79" s="926">
        <f>IF('3.9'!$C$26="si",3,IF('3.9'!$D$26="si",2,IF('3.9'!$E$26="si",1,0)))</f>
        <v>0</v>
      </c>
      <c r="I79" s="928" t="str">
        <f>+'2.2'!G78</f>
        <v>Chirurgia del cuore e dei vasi toracici</v>
      </c>
      <c r="J79" s="929">
        <f>+'2.2'!H78</f>
        <v>3</v>
      </c>
      <c r="K79" s="1005">
        <f ca="1">IF(VLOOKUP($C79,intern2!$A$165:$BI$316,61,FALSE)="OK",1,0)</f>
        <v>0</v>
      </c>
      <c r="L79" s="1005">
        <f ca="1">IF(VLOOKUP($C79,intern2!$A$326:$BI$477,61,FALSE)="OK",1,0)</f>
        <v>0</v>
      </c>
      <c r="M79" s="930">
        <f ca="1">IF(INDEX(intern3!$A$7:$BH$160,MATCH($C79,intern3!$A$7:$A$160,0),60)="OK",1,0)</f>
        <v>0</v>
      </c>
      <c r="N79" s="930">
        <f ca="1">IF(VLOOKUP($C79,intern3!$A$169:$BH$320,60,FALSE)="OK",1,0)</f>
        <v>0</v>
      </c>
      <c r="O79" s="929">
        <f>+'2.2'!I78</f>
        <v>3</v>
      </c>
      <c r="P79" s="930">
        <f>IF($O79=0,1,
IF($O79="SPS",IF((VALUE(LEFT('3.4'!$M$14,1))+VALUE(MID('3.4'!$M$14,3,1)))&gt;0,1,0),
IF($O79=4,IF(VALUE(RIGHT('3.4'!$M$14,1))=1,1,0),IF(VALUE(MID('3.4'!$M$14,3,1))&gt;=$O79,1,0))))</f>
        <v>0</v>
      </c>
      <c r="Q79" s="930">
        <f>IF($O79=0,1,
IF($O79="SPS",IF((VALUE(LEFT('3.4'!$M$15,1))+VALUE(MID('3.4'!$M$15,3,1)))&gt;0,1,0),
IF($O79=4,IF(VALUE(RIGHT('3.4'!$M$15,1))=1,1,0),IF(VALUE(MID('3.4'!$M$15,3,1))&gt;=$O79,1,0))))</f>
        <v>0</v>
      </c>
      <c r="R79" s="931">
        <f>+'2.2'!J78</f>
        <v>3</v>
      </c>
      <c r="S79" s="933">
        <f>IF($R79="",1,IF('3.5'!$J$12&gt;=$R79,1,0))</f>
        <v>0</v>
      </c>
      <c r="T79" s="933">
        <f>IF($R79="",1,IF('3.5'!$J$13&gt;=$R79,1,0))</f>
        <v>0</v>
      </c>
      <c r="U79" s="933" t="str">
        <f>+'2.2'!L78</f>
        <v/>
      </c>
      <c r="V79" s="934">
        <f t="shared" si="7"/>
        <v>0</v>
      </c>
      <c r="W79" s="934" t="str">
        <f t="shared" si="10"/>
        <v/>
      </c>
      <c r="X79" s="934" t="str">
        <f t="shared" si="11"/>
        <v/>
      </c>
      <c r="Y79" s="934" t="str">
        <f t="shared" si="12"/>
        <v/>
      </c>
      <c r="Z79" s="934" t="str">
        <f t="shared" si="13"/>
        <v/>
      </c>
      <c r="AA79" s="934">
        <f>IF($U79="",1,IF(AND(OR(VLOOKUP($W79,'3.6'!$B52:$I122,4,FALSE)="si",VLOOKUP($W79,'3.6'!$B52:$I122,5,FALSE)="si"),OR(IFERROR(VLOOKUP($X79,'3.6'!$B52:$I122,4,FALSE),"si")="si",IFERROR(VLOOKUP($X79,'3.6'!$B52:$I122,5,FALSE),"si")="si"),OR(IFERROR(VLOOKUP($Y79,'3.6'!$B52:$I122,4,FALSE),"si")="si",IFERROR(VLOOKUP($Y79,'3.6'!$B52:$I122,5,FALSE),"si")="sì"),OR(IFERROR(VLOOKUP($Z79,'3.6'!$B52:$I122,4,FALSE),"si")="si",IFERROR(VLOOKUP($Z79,'3.6'!$B52:$I122,5,FALSE),"si")="sì")),1,0))</f>
        <v>1</v>
      </c>
      <c r="AB79" s="934">
        <f>IF($U79="",1,IF(AND(OR(VLOOKUP($W79,'3.6'!$B52:$I122,6,FALSE)="si",VLOOKUP($W79,'3.6'!$B52:$I122,7,FALSE)="si"),OR(IFERROR(VLOOKUP($X79,'3.6'!$B52:$I122,6,FALSE),"si")="si",IFERROR(VLOOKUP($X79,'3.6'!$B52:$I122,7,FALSE),"si")="si"),OR(IFERROR(VLOOKUP($Y79,'3.6'!$B52:$I122,6,FALSE),"si")="si",IFERROR(VLOOKUP($Y79,'3.6'!$B52:$I122,7,FALSE),"si")="sì"),OR(IFERROR(VLOOKUP($Z79,'3.6'!$B52:$I122,6,FALSE),"si")="si",IFERROR(VLOOKUP($Z79,'3.6'!$B52:$I122,7,FALSE),"si")="sì")),1,0))</f>
        <v>1</v>
      </c>
      <c r="AC79" s="929" t="str">
        <f>+'2.2'!M78</f>
        <v/>
      </c>
      <c r="AD79" s="934">
        <f t="array" ref="AD79">IF(AC79="si",IF(VLOOKUP(INDEX(B$1:INDEX(B:B,ROW()),MAX(IF(B$1:INDEX(B:B,ROW())&lt;&gt;"",ROW(B$1:INDEX(B:B,ROW()))-ROW(B$1)+1))),'3.7'!$C$24:$F$36,3,FALSE)="si",1,0),1)</f>
        <v>1</v>
      </c>
      <c r="AE79" s="934">
        <f t="array" ref="AE79">IF(AC79="si",IF(VLOOKUP(INDEX(B$1:INDEX(B:B,ROW()),MAX(IF(B$1:INDEX(B:B,ROW())&lt;&gt;"",ROW(B$1:INDEX(B:B,ROW()))-ROW(B$1)+1))),'3.7'!$C$24:$F$36,4,FALSE)="si",1,0),1)</f>
        <v>1</v>
      </c>
      <c r="AF79" s="935" t="str">
        <f>+'2.2'!O78</f>
        <v/>
      </c>
      <c r="AG79" s="936">
        <f>IF($AF79="",1,IF(VLOOKUP($C79,'3.8'!$B:$F,4,FALSE)="si",1,0))</f>
        <v>1</v>
      </c>
      <c r="AH79" s="937">
        <f>IF($AF79="",1,IF(VLOOKUP($C79,'3.8'!$B:$F,5,FALSE)="si",1,0))</f>
        <v>1</v>
      </c>
      <c r="AI79" s="919"/>
      <c r="AJ79" s="698"/>
      <c r="AK79" s="943"/>
      <c r="AL79" s="944" t="str">
        <f>+'2.2'!N78</f>
        <v/>
      </c>
      <c r="AM79" s="939" t="str">
        <f>IF(ISBLANK(intern1!P72),"",intern1!P72)</f>
        <v>HER1
HER1.1</v>
      </c>
      <c r="AN79" s="884">
        <f>IF(AM79="",1,IF(AND(AJ74="si",AJ75="si"),1,0))</f>
        <v>0</v>
      </c>
      <c r="AO79" s="935" t="str">
        <f>'2.2'!K78</f>
        <v/>
      </c>
      <c r="AP79" s="941">
        <f t="shared" si="14"/>
        <v>1</v>
      </c>
      <c r="AQ79" s="925"/>
    </row>
    <row r="80" spans="1:46" s="1335" customFormat="1" ht="26.4" x14ac:dyDescent="0.25">
      <c r="A80" s="905"/>
      <c r="B80" s="906" t="str">
        <f>+'2.2'!C79</f>
        <v/>
      </c>
      <c r="C80" s="926" t="str">
        <f>+'2.2'!D79</f>
        <v>HER1.1.5</v>
      </c>
      <c r="D80" s="926" t="str">
        <f>+'2.2'!E79</f>
        <v>Interventi aperti alla valvola mitrale</v>
      </c>
      <c r="E80" s="926" t="str">
        <f>'2.2'!F79</f>
        <v>BP</v>
      </c>
      <c r="F80" s="926">
        <f t="shared" si="6"/>
        <v>3</v>
      </c>
      <c r="G80" s="926">
        <f>IF('3.9'!$C$25="si",3,IF('3.9'!$D$25="si",2,IF('3.9'!$E$25="si",1,0)))</f>
        <v>0</v>
      </c>
      <c r="H80" s="926">
        <f>IF('3.9'!$C$26="si",3,IF('3.9'!$D$26="si",2,IF('3.9'!$E$26="si",1,0)))</f>
        <v>0</v>
      </c>
      <c r="I80" s="928" t="str">
        <f>+'2.2'!G79</f>
        <v>Chirurgia del cuore e dei vasi toracici</v>
      </c>
      <c r="J80" s="929">
        <f>+'2.2'!H79</f>
        <v>3</v>
      </c>
      <c r="K80" s="1005">
        <f ca="1">IF(VLOOKUP($C80,intern2!$A$165:$BI$316,61,FALSE)="OK",1,0)</f>
        <v>0</v>
      </c>
      <c r="L80" s="1005">
        <f ca="1">IF(VLOOKUP($C80,intern2!$A$326:$BI$477,61,FALSE)="OK",1,0)</f>
        <v>0</v>
      </c>
      <c r="M80" s="930">
        <f ca="1">IF(INDEX(intern3!$A$7:$BH$160,MATCH($C80,intern3!$A$7:$A$160,0),60)="OK",1,0)</f>
        <v>0</v>
      </c>
      <c r="N80" s="930">
        <f ca="1">IF(VLOOKUP($C80,intern3!$A$169:$BH$320,60,FALSE)="OK",1,0)</f>
        <v>0</v>
      </c>
      <c r="O80" s="929">
        <f>+'2.2'!I79</f>
        <v>3</v>
      </c>
      <c r="P80" s="930">
        <f>IF($O80=0,1,
IF($O80="SPS",IF((VALUE(LEFT('3.4'!$M$14,1))+VALUE(MID('3.4'!$M$14,3,1)))&gt;0,1,0),
IF($O80=4,IF(VALUE(RIGHT('3.4'!$M$14,1))=1,1,0),IF(VALUE(MID('3.4'!$M$14,3,1))&gt;=$O80,1,0))))</f>
        <v>0</v>
      </c>
      <c r="Q80" s="930">
        <f>IF($O80=0,1,
IF($O80="SPS",IF((VALUE(LEFT('3.4'!$M$15,1))+VALUE(MID('3.4'!$M$15,3,1)))&gt;0,1,0),
IF($O80=4,IF(VALUE(RIGHT('3.4'!$M$15,1))=1,1,0),IF(VALUE(MID('3.4'!$M$15,3,1))&gt;=$O80,1,0))))</f>
        <v>0</v>
      </c>
      <c r="R80" s="931">
        <f>+'2.2'!J79</f>
        <v>3</v>
      </c>
      <c r="S80" s="933">
        <f>IF($R80="",1,IF('3.5'!$J$12&gt;=$R80,1,0))</f>
        <v>0</v>
      </c>
      <c r="T80" s="933">
        <f>IF($R80="",1,IF('3.5'!$J$13&gt;=$R80,1,0))</f>
        <v>0</v>
      </c>
      <c r="U80" s="933" t="str">
        <f>+'2.2'!L79</f>
        <v/>
      </c>
      <c r="V80" s="934">
        <f t="shared" si="7"/>
        <v>0</v>
      </c>
      <c r="W80" s="934" t="str">
        <f t="shared" si="10"/>
        <v/>
      </c>
      <c r="X80" s="934" t="str">
        <f t="shared" si="11"/>
        <v/>
      </c>
      <c r="Y80" s="934" t="str">
        <f t="shared" si="12"/>
        <v/>
      </c>
      <c r="Z80" s="934" t="str">
        <f t="shared" si="13"/>
        <v/>
      </c>
      <c r="AA80" s="934">
        <f>IF($U80="",1,IF(AND(OR(VLOOKUP($W80,'3.6'!$B52:$I122,4,FALSE)="si",VLOOKUP($W80,'3.6'!$B52:$I122,5,FALSE)="si"),OR(IFERROR(VLOOKUP($X80,'3.6'!$B52:$I122,4,FALSE),"si")="si",IFERROR(VLOOKUP($X80,'3.6'!$B52:$I122,5,FALSE),"si")="si"),OR(IFERROR(VLOOKUP($Y80,'3.6'!$B52:$I122,4,FALSE),"si")="si",IFERROR(VLOOKUP($Y80,'3.6'!$B52:$I122,5,FALSE),"si")="sì"),OR(IFERROR(VLOOKUP($Z80,'3.6'!$B52:$I122,4,FALSE),"si")="si",IFERROR(VLOOKUP($Z80,'3.6'!$B52:$I122,5,FALSE),"si")="sì")),1,0))</f>
        <v>1</v>
      </c>
      <c r="AB80" s="934">
        <f>IF($U80="",1,IF(AND(OR(VLOOKUP($W80,'3.6'!$B52:$I122,6,FALSE)="si",VLOOKUP($W80,'3.6'!$B52:$I122,7,FALSE)="si"),OR(IFERROR(VLOOKUP($X80,'3.6'!$B52:$I122,6,FALSE),"si")="si",IFERROR(VLOOKUP($X80,'3.6'!$B52:$I122,7,FALSE),"si")="si"),OR(IFERROR(VLOOKUP($Y80,'3.6'!$B52:$I122,6,FALSE),"si")="si",IFERROR(VLOOKUP($Y80,'3.6'!$B52:$I122,7,FALSE),"si")="sì"),OR(IFERROR(VLOOKUP($Z80,'3.6'!$B52:$I122,6,FALSE),"si")="si",IFERROR(VLOOKUP($Z80,'3.6'!$B52:$I122,7,FALSE),"si")="sì")),1,0))</f>
        <v>1</v>
      </c>
      <c r="AC80" s="929" t="str">
        <f>+'2.2'!M79</f>
        <v/>
      </c>
      <c r="AD80" s="934">
        <f t="array" ref="AD80">IF(AC80="si",IF(VLOOKUP(INDEX(B$1:INDEX(B:B,ROW()),MAX(IF(B$1:INDEX(B:B,ROW())&lt;&gt;"",ROW(B$1:INDEX(B:B,ROW()))-ROW(B$1)+1))),'3.7'!$C$24:$F$36,3,FALSE)="si",1,0),1)</f>
        <v>1</v>
      </c>
      <c r="AE80" s="934">
        <f t="array" ref="AE80">IF(AC80="si",IF(VLOOKUP(INDEX(B$1:INDEX(B:B,ROW()),MAX(IF(B$1:INDEX(B:B,ROW())&lt;&gt;"",ROW(B$1:INDEX(B:B,ROW()))-ROW(B$1)+1))),'3.7'!$C$24:$F$36,4,FALSE)="si",1,0),1)</f>
        <v>1</v>
      </c>
      <c r="AF80" s="935" t="str">
        <f>+'2.2'!O79</f>
        <v/>
      </c>
      <c r="AG80" s="936">
        <f>IF($AF80="",1,IF(VLOOKUP($C80,'3.8'!$B:$F,4,FALSE)="si",1,0))</f>
        <v>1</v>
      </c>
      <c r="AH80" s="937">
        <f>IF($AF80="",1,IF(VLOOKUP($C80,'3.8'!$B:$F,5,FALSE)="si",1,0))</f>
        <v>1</v>
      </c>
      <c r="AI80" s="919"/>
      <c r="AJ80" s="698"/>
      <c r="AK80" s="943"/>
      <c r="AL80" s="944" t="str">
        <f>+'2.2'!N79</f>
        <v/>
      </c>
      <c r="AM80" s="939" t="str">
        <f>IF(ISBLANK(intern1!P73),"",intern1!P73)</f>
        <v>HER1
HER1.1</v>
      </c>
      <c r="AN80" s="884">
        <f>IF(AM80="",1,IF(AND(AJ74="si",AJ75="si"),1,0))</f>
        <v>0</v>
      </c>
      <c r="AO80" s="935" t="str">
        <f>'2.2'!K79</f>
        <v/>
      </c>
      <c r="AP80" s="941">
        <f t="shared" si="14"/>
        <v>1</v>
      </c>
      <c r="AQ80" s="925"/>
    </row>
    <row r="81" spans="1:43" s="1335" customFormat="1" ht="26.4" hidden="1" outlineLevel="1" x14ac:dyDescent="0.25">
      <c r="A81" s="905"/>
      <c r="B81" s="906">
        <f>+'2.2'!C80</f>
        <v>0</v>
      </c>
      <c r="C81" s="1044" t="str">
        <f>+'2.2'!D80</f>
        <v>HER1.1.6</v>
      </c>
      <c r="D81" s="1044" t="str">
        <f>+'2.2'!E80</f>
        <v>Sistemi di assistenza ventricolare negli adulti (CIMAS)</v>
      </c>
      <c r="E81" s="1045" t="str">
        <f>'2.2'!F80</f>
        <v/>
      </c>
      <c r="F81" s="1044">
        <f t="shared" si="6"/>
        <v>0</v>
      </c>
      <c r="G81" s="1044">
        <f>IF('3.9'!$C$25="si",3,IF('3.9'!$D$25="si",2,IF('3.9'!$E$25="si",1,0)))</f>
        <v>0</v>
      </c>
      <c r="H81" s="1044">
        <f>IF('3.9'!$C$26="si",3,IF('3.9'!$D$26="si",2,IF('3.9'!$E$26="si",1,0)))</f>
        <v>0</v>
      </c>
      <c r="I81" s="1045" t="str">
        <f>+'2.2'!G80</f>
        <v/>
      </c>
      <c r="J81" s="1045">
        <f>+'2.2'!H80</f>
        <v>0</v>
      </c>
      <c r="K81" s="1046">
        <f>IF(VLOOKUP($C81,intern2!$A$165:$BI$316,61,FALSE)="OK",1,0)</f>
        <v>1</v>
      </c>
      <c r="L81" s="1046">
        <f>IF(VLOOKUP($C81,intern2!$A$326:$BI$477,61,FALSE)="OK",1,0)</f>
        <v>1</v>
      </c>
      <c r="M81" s="1045">
        <f>IF(INDEX(intern3!$A$7:$BH$160,MATCH($C81,intern3!$A$7:$A$160,0),60)="OK",1,0)</f>
        <v>1</v>
      </c>
      <c r="N81" s="1045">
        <f ca="1">IF(VLOOKUP($C81,intern3!$A$169:$BH$320,60,FALSE)="OK",1,0)</f>
        <v>1</v>
      </c>
      <c r="O81" s="1045"/>
      <c r="P81" s="1045">
        <f>IF($O81=0,1,
IF($O81="SPS",IF((VALUE(LEFT('3.4'!$M$14,1))+VALUE(MID('3.4'!$M$14,3,1)))&gt;0,1,0),
IF($O81=4,IF(VALUE(RIGHT('3.4'!$M$14,1))=1,1,0),IF(VALUE(MID('3.4'!$M$14,3,1))&gt;=$O81,1,0))))</f>
        <v>1</v>
      </c>
      <c r="Q81" s="1045">
        <f>IF($O81=0,1,
IF($O81="SPS",IF((VALUE(LEFT('3.4'!$M$15,1))+VALUE(MID('3.4'!$M$15,3,1)))&gt;0,1,0),
IF($O81=4,IF(VALUE(RIGHT('3.4'!$M$15,1))=1,1,0),IF(VALUE(MID('3.4'!$M$15,3,1))&gt;=$O81,1,0))))</f>
        <v>1</v>
      </c>
      <c r="R81" s="1045"/>
      <c r="S81" s="1047">
        <f>IF($R81="",1,IF('3.5'!$J$12&gt;=$R81,1,0))</f>
        <v>1</v>
      </c>
      <c r="T81" s="1011">
        <f>IF($R81="",1,IF('3.5'!$J$13&gt;=$R81,1,0))</f>
        <v>1</v>
      </c>
      <c r="U81" s="1045"/>
      <c r="V81" s="1045">
        <f t="shared" si="7"/>
        <v>0</v>
      </c>
      <c r="W81" s="1045" t="str">
        <f t="shared" si="10"/>
        <v/>
      </c>
      <c r="X81" s="1045" t="str">
        <f t="shared" si="11"/>
        <v/>
      </c>
      <c r="Y81" s="1045" t="str">
        <f t="shared" si="12"/>
        <v/>
      </c>
      <c r="Z81" s="1045" t="str">
        <f t="shared" si="13"/>
        <v/>
      </c>
      <c r="AA81" s="1045">
        <f>IF($U81="",1,IF(AND(OR(VLOOKUP($W81,'3.6'!$B52:$I122,4,FALSE)="si",VLOOKUP($W81,'3.6'!$B52:$I122,5,FALSE)="si"),OR(IFERROR(VLOOKUP($X81,'3.6'!$B52:$I122,4,FALSE),"si")="si",IFERROR(VLOOKUP($X81,'3.6'!$B52:$I122,5,FALSE),"si")="si"),OR(IFERROR(VLOOKUP($Y81,'3.6'!$B52:$I122,4,FALSE),"si")="si",IFERROR(VLOOKUP($Y81,'3.6'!$B52:$I122,5,FALSE),"si")="sì"),OR(IFERROR(VLOOKUP($Z81,'3.6'!$B52:$I122,4,FALSE),"si")="si",IFERROR(VLOOKUP($Z81,'3.6'!$B52:$I122,5,FALSE),"si")="sì")),1,0))</f>
        <v>1</v>
      </c>
      <c r="AB81" s="1045">
        <f>IF($U81="",1,IF(AND(OR(VLOOKUP($W81,'3.6'!$B52:$I122,6,FALSE)="si",VLOOKUP($W81,'3.6'!$B52:$I122,7,FALSE)="si"),OR(IFERROR(VLOOKUP($X81,'3.6'!$B52:$I122,6,FALSE),"si")="si",IFERROR(VLOOKUP($X81,'3.6'!$B52:$I122,7,FALSE),"si")="si"),OR(IFERROR(VLOOKUP($Y81,'3.6'!$B52:$I122,6,FALSE),"si")="si",IFERROR(VLOOKUP($Y81,'3.6'!$B52:$I122,7,FALSE),"si")="sì"),OR(IFERROR(VLOOKUP($Z81,'3.6'!$B52:$I122,6,FALSE),"si")="si",IFERROR(VLOOKUP($Z81,'3.6'!$B52:$I122,7,FALSE),"si")="sì")),1,0))</f>
        <v>1</v>
      </c>
      <c r="AC81" s="1045"/>
      <c r="AD81" s="934">
        <f t="array" ref="AD81">IF(AC81="si",IF(VLOOKUP(INDEX(B$1:INDEX(B:B,ROW()),MAX(IF(B$1:INDEX(B:B,ROW())&lt;&gt;"",ROW(B$1:INDEX(B:B,ROW()))-ROW(B$1)+1))),'3.7'!$C$24:$F$36,3,FALSE)="si",1,0),1)</f>
        <v>1</v>
      </c>
      <c r="AE81" s="934">
        <f t="array" ref="AE81">IF(AC81="si",IF(VLOOKUP(INDEX(B$1:INDEX(B:B,ROW()),MAX(IF(B$1:INDEX(B:B,ROW())&lt;&gt;"",ROW(B$1:INDEX(B:B,ROW()))-ROW(B$1)+1))),'3.7'!$C$24:$F$36,4,FALSE)="si",1,0),1)</f>
        <v>1</v>
      </c>
      <c r="AF81" s="1048" t="str">
        <f>+'2.2'!O80</f>
        <v>Valgono gli attuali requisiti della CIMAS</v>
      </c>
      <c r="AG81" s="967" t="e">
        <f>IF($AF81="",1,IF(VLOOKUP($C81,'3.8'!$B:$F,4,FALSE)="si",1,0))</f>
        <v>#N/A</v>
      </c>
      <c r="AH81" s="968" t="e">
        <f>IF($AF81="",1,IF(VLOOKUP($C81,'3.8'!$B:$F,5,FALSE)="si",1,0))</f>
        <v>#N/A</v>
      </c>
      <c r="AI81" s="919"/>
      <c r="AJ81" s="1131"/>
      <c r="AK81" s="969" t="s">
        <v>420</v>
      </c>
      <c r="AL81" s="1061" t="str">
        <f>+'2.2'!N80</f>
        <v/>
      </c>
      <c r="AM81" s="1051" t="str">
        <f>IF(ISBLANK(intern1!P74),"",intern1!P74)</f>
        <v/>
      </c>
      <c r="AN81" s="1044">
        <f>IF(AM81="",1,IF(AND(AJ75="si",AJ76="si"),1,0))</f>
        <v>1</v>
      </c>
      <c r="AO81" s="1050" t="str">
        <f>'2.2'!K80</f>
        <v/>
      </c>
      <c r="AP81" s="972">
        <f t="shared" ref="AP81" si="15">IF(AO81="",1,0)</f>
        <v>1</v>
      </c>
      <c r="AQ81" s="925"/>
    </row>
    <row r="82" spans="1:43" s="1335" customFormat="1" ht="79.2" collapsed="1" x14ac:dyDescent="0.25">
      <c r="A82" s="905"/>
      <c r="B82" s="906" t="str">
        <f>+'2.2'!C81</f>
        <v/>
      </c>
      <c r="C82" s="926" t="str">
        <f>+'2.2'!D81</f>
        <v>KAR1</v>
      </c>
      <c r="D82" s="926" t="str">
        <f>+'2.2'!E81</f>
        <v>Cardiologia e dispositivi</v>
      </c>
      <c r="E82" s="926" t="str">
        <f>'2.2'!F81</f>
        <v>BP</v>
      </c>
      <c r="F82" s="926">
        <f t="shared" ref="F82:F145" si="16">IF(C82="BP",3,IF(C82="BPE",2,IF(C82="BPM",1,IF(E82="BP",3,IF(E82="BPE/BP",2,IF(E82="BPM",1,0))))))</f>
        <v>3</v>
      </c>
      <c r="G82" s="926">
        <f>IF('3.9'!$C$25="si",3,IF('3.9'!$D$25="si",2,IF('3.9'!$E$25="si",1,0)))</f>
        <v>0</v>
      </c>
      <c r="H82" s="926">
        <f>IF('3.9'!$C$26="si",3,IF('3.9'!$D$26="si",2,IF('3.9'!$E$26="si",1,0)))</f>
        <v>0</v>
      </c>
      <c r="I82" s="928" t="str">
        <f>+'2.2'!G81</f>
        <v>Cardiologia
Chirurgia del cuore e dei vasi toracici</v>
      </c>
      <c r="J82" s="929">
        <f>+'2.2'!H81</f>
        <v>2</v>
      </c>
      <c r="K82" s="1005">
        <f ca="1">IF(VLOOKUP($C82,intern2!$A$165:$BI$316,61,FALSE)="OK",1,0)</f>
        <v>0</v>
      </c>
      <c r="L82" s="1005">
        <f ca="1">IF(VLOOKUP($C82,intern2!$A$326:$BI$477,61,FALSE)="OK",1,0)</f>
        <v>0</v>
      </c>
      <c r="M82" s="930">
        <f ca="1">IF(INDEX(intern3!$A$7:$BH$160,MATCH($C82,intern3!$A$7:$A$160,0),60)="OK",1,0)</f>
        <v>0</v>
      </c>
      <c r="N82" s="930">
        <f ca="1">IF(VLOOKUP($C82,intern3!$A$169:$BH$320,60,FALSE)="OK",1,0)</f>
        <v>0</v>
      </c>
      <c r="O82" s="929">
        <f>+'2.2'!I81</f>
        <v>2</v>
      </c>
      <c r="P82" s="930">
        <f>IF($O82=0,1,
IF($O82="SPS",IF((VALUE(LEFT('3.4'!$M$14,1))+VALUE(MID('3.4'!$M$14,3,1)))&gt;0,1,0),
IF($O82=4,IF(VALUE(RIGHT('3.4'!$M$14,1))=1,1,0),IF(VALUE(MID('3.4'!$M$14,3,1))&gt;=$O82,1,0))))</f>
        <v>0</v>
      </c>
      <c r="Q82" s="930">
        <f>IF($O82=0,1,
IF($O82="SPS",IF((VALUE(LEFT('3.4'!$M$15,1))+VALUE(MID('3.4'!$M$15,3,1)))&gt;0,1,0),
IF($O82=4,IF(VALUE(RIGHT('3.4'!$M$15,1))=1,1,0),IF(VALUE(MID('3.4'!$M$15,3,1))&gt;=$O82,1,0))))</f>
        <v>0</v>
      </c>
      <c r="R82" s="931">
        <f>+'2.2'!J81</f>
        <v>2</v>
      </c>
      <c r="S82" s="933">
        <f>IF($R82="",1,IF('3.5'!$J$12&gt;=$R82,1,0))</f>
        <v>0</v>
      </c>
      <c r="T82" s="933">
        <f>IF($R82="",1,IF('3.5'!$J$13&gt;=$R82,1,0))</f>
        <v>0</v>
      </c>
      <c r="U82" s="933" t="str">
        <f>+'2.2'!L81</f>
        <v>KAR3 + KAR3.1</v>
      </c>
      <c r="V82" s="934">
        <f t="shared" si="7"/>
        <v>2</v>
      </c>
      <c r="W82" s="934" t="str">
        <f t="shared" si="10"/>
        <v>KAR3</v>
      </c>
      <c r="X82" s="934" t="str">
        <f t="shared" si="11"/>
        <v>KAR3.1</v>
      </c>
      <c r="Y82" s="934" t="str">
        <f t="shared" si="12"/>
        <v/>
      </c>
      <c r="Z82" s="934" t="str">
        <f t="shared" si="13"/>
        <v/>
      </c>
      <c r="AA82" s="934">
        <f>IF($U82="",1,IF(AND(OR(VLOOKUP($W82,'3.6'!$B52:$I122,4,FALSE)="si",VLOOKUP($W82,'3.6'!$B52:$I122,5,FALSE)="si"),OR(IFERROR(VLOOKUP($X82,'3.6'!$B52:$I122,4,FALSE),"si")="si",IFERROR(VLOOKUP($X82,'3.6'!$B52:$I122,5,FALSE),"si")="si"),OR(IFERROR(VLOOKUP($Y82,'3.6'!$B52:$I122,4,FALSE),"si")="si",IFERROR(VLOOKUP($Y82,'3.6'!$B52:$I122,5,FALSE),"si")="sì"),OR(IFERROR(VLOOKUP($Z82,'3.6'!$B52:$I122,4,FALSE),"si")="si",IFERROR(VLOOKUP($Z82,'3.6'!$B52:$I122,5,FALSE),"si")="sì")),1,0))</f>
        <v>0</v>
      </c>
      <c r="AB82" s="934">
        <f>IF($U82="",1,IF(AND(OR(VLOOKUP($W82,'3.6'!$B52:$I122,6,FALSE)="si",VLOOKUP($W82,'3.6'!$B52:$I122,7,FALSE)="si"),OR(IFERROR(VLOOKUP($X82,'3.6'!$B52:$I122,6,FALSE),"si")="si",IFERROR(VLOOKUP($X82,'3.6'!$B52:$I122,7,FALSE),"si")="si"),OR(IFERROR(VLOOKUP($Y82,'3.6'!$B52:$I122,6,FALSE),"si")="si",IFERROR(VLOOKUP($Y82,'3.6'!$B52:$I122,7,FALSE),"si")="sì"),OR(IFERROR(VLOOKUP($Z82,'3.6'!$B52:$I122,6,FALSE),"si")="si",IFERROR(VLOOKUP($Z82,'3.6'!$B52:$I122,7,FALSE),"si")="sì")),1,0))</f>
        <v>0</v>
      </c>
      <c r="AC82" s="929" t="str">
        <f>+'2.2'!M81</f>
        <v/>
      </c>
      <c r="AD82" s="934">
        <f t="array" ref="AD82">IF(AC82="si",IF(VLOOKUP(INDEX(B$1:INDEX(B:B,ROW()),MAX(IF(B$1:INDEX(B:B,ROW())&lt;&gt;"",ROW(B$1:INDEX(B:B,ROW()))-ROW(B$1)+1))),'3.7'!$C$24:$F$36,3,FALSE)="si",1,0),1)</f>
        <v>1</v>
      </c>
      <c r="AE82" s="934">
        <f t="array" ref="AE82">IF(AC82="si",IF(VLOOKUP(INDEX(B$1:INDEX(B:B,ROW()),MAX(IF(B$1:INDEX(B:B,ROW())&lt;&gt;"",ROW(B$1:INDEX(B:B,ROW()))-ROW(B$1)+1))),'3.7'!$C$24:$F$36,4,FALSE)="si",1,0),1)</f>
        <v>1</v>
      </c>
      <c r="AF82" s="935" t="str">
        <f>+'2.2'!O81</f>
        <v>Devono essere rispettate le linee guida della Società Svizzera di Cardiologia sulla teriapia tramite defibrillatore. Gli impianti e i dispositivi sono registrati nei rispettivi registri.</v>
      </c>
      <c r="AG82" s="936">
        <f>IF($AF82="",1,IF(VLOOKUP($C82,'3.8'!$B:$F,4,FALSE)="si",1,0))</f>
        <v>0</v>
      </c>
      <c r="AH82" s="937">
        <f>IF($AF82="",1,IF(VLOOKUP($C82,'3.8'!$B:$F,5,FALSE)="si",1,0))</f>
        <v>0</v>
      </c>
      <c r="AI82" s="919"/>
      <c r="AJ82" s="698"/>
      <c r="AK82" s="943"/>
      <c r="AL82" s="944" t="str">
        <f>+'2.2'!N81</f>
        <v>S: 50</v>
      </c>
      <c r="AM82" s="939" t="str">
        <f>IF(ISBLANK(intern1!P75),"",intern1!P75)</f>
        <v/>
      </c>
      <c r="AN82" s="940">
        <f>IF(AM82="",1,0)</f>
        <v>1</v>
      </c>
      <c r="AO82" s="935" t="str">
        <f>'2.2'!K81</f>
        <v/>
      </c>
      <c r="AP82" s="941">
        <f t="shared" si="14"/>
        <v>1</v>
      </c>
      <c r="AQ82" s="925"/>
    </row>
    <row r="83" spans="1:43" s="1335" customFormat="1" ht="79.2" x14ac:dyDescent="0.25">
      <c r="A83" s="905"/>
      <c r="B83" s="906" t="str">
        <f>+'2.2'!C82</f>
        <v/>
      </c>
      <c r="C83" s="926" t="str">
        <f>+'2.2'!D82</f>
        <v>KAR2</v>
      </c>
      <c r="D83" s="926" t="str">
        <f>+'2.2'!E82</f>
        <v>Elettrofisiologia (ablazioni)</v>
      </c>
      <c r="E83" s="544" t="str">
        <f>'2.2'!F82</f>
        <v>BP</v>
      </c>
      <c r="F83" s="926">
        <f t="shared" si="16"/>
        <v>3</v>
      </c>
      <c r="G83" s="926">
        <f>IF('3.9'!$C$25="si",3,IF('3.9'!$D$25="si",2,IF('3.9'!$E$25="si",1,0)))</f>
        <v>0</v>
      </c>
      <c r="H83" s="926">
        <f>IF('3.9'!$C$26="si",3,IF('3.9'!$D$26="si",2,IF('3.9'!$E$26="si",1,0)))</f>
        <v>0</v>
      </c>
      <c r="I83" s="928" t="str">
        <f>+'2.2'!G82</f>
        <v>Cardiologia</v>
      </c>
      <c r="J83" s="929">
        <f>+'2.2'!H82</f>
        <v>2</v>
      </c>
      <c r="K83" s="1005">
        <f ca="1">IF(VLOOKUP($C83,intern2!$A$165:$BI$316,61,FALSE)="OK",1,0)</f>
        <v>0</v>
      </c>
      <c r="L83" s="1005">
        <f ca="1">IF(VLOOKUP($C83,intern2!$A$326:$BI$477,61,FALSE)="OK",1,0)</f>
        <v>0</v>
      </c>
      <c r="M83" s="930">
        <f ca="1">IF(INDEX(intern3!$A$7:$BH$160,MATCH($C83,intern3!$A$7:$A$160,0),60)="OK",1,0)</f>
        <v>0</v>
      </c>
      <c r="N83" s="930">
        <f ca="1">IF(VLOOKUP($C83,intern3!$A$169:$BH$320,60,FALSE)="OK",1,0)</f>
        <v>0</v>
      </c>
      <c r="O83" s="929">
        <f>+'2.2'!I82</f>
        <v>2</v>
      </c>
      <c r="P83" s="930">
        <f>IF($O83=0,1,
IF($O83="SPS",IF((VALUE(LEFT('3.4'!$M$14,1))+VALUE(MID('3.4'!$M$14,3,1)))&gt;0,1,0),
IF($O83=4,IF(VALUE(RIGHT('3.4'!$M$14,1))=1,1,0),IF(VALUE(MID('3.4'!$M$14,3,1))&gt;=$O83,1,0))))</f>
        <v>0</v>
      </c>
      <c r="Q83" s="930">
        <f>IF($O83=0,1,
IF($O83="SPS",IF((VALUE(LEFT('3.4'!$M$15,1))+VALUE(MID('3.4'!$M$15,3,1)))&gt;0,1,0),
IF($O83=4,IF(VALUE(RIGHT('3.4'!$M$15,1))=1,1,0),IF(VALUE(MID('3.4'!$M$15,3,1))&gt;=$O83,1,0))))</f>
        <v>0</v>
      </c>
      <c r="R83" s="931">
        <f>+'2.2'!J82</f>
        <v>2</v>
      </c>
      <c r="S83" s="933">
        <f>IF($R83="",1,IF('3.5'!$J$12&gt;=$R83,1,0))</f>
        <v>0</v>
      </c>
      <c r="T83" s="933">
        <f>IF($R83="",1,IF('3.5'!$J$13&gt;=$R83,1,0))</f>
        <v>0</v>
      </c>
      <c r="U83" s="933" t="str">
        <f>+'2.2'!L82</f>
        <v>HER1.1</v>
      </c>
      <c r="V83" s="934">
        <f t="shared" si="7"/>
        <v>1</v>
      </c>
      <c r="W83" s="934" t="str">
        <f t="shared" si="10"/>
        <v>HER1.1</v>
      </c>
      <c r="X83" s="934" t="str">
        <f t="shared" si="11"/>
        <v/>
      </c>
      <c r="Y83" s="934" t="str">
        <f t="shared" si="12"/>
        <v/>
      </c>
      <c r="Z83" s="934" t="str">
        <f t="shared" si="13"/>
        <v/>
      </c>
      <c r="AA83" s="934">
        <f>IF($U83="",1,IF(AND(OR(VLOOKUP($W83,'3.6'!$B52:$I122,4,FALSE)="si",VLOOKUP($W83,'3.6'!$B52:$I122,5,FALSE)="si"),OR(IFERROR(VLOOKUP($X83,'3.6'!$B52:$I122,4,FALSE),"si")="si",IFERROR(VLOOKUP($X83,'3.6'!$B52:$I122,5,FALSE),"si")="si"),OR(IFERROR(VLOOKUP($Y83,'3.6'!$B52:$I122,4,FALSE),"si")="si",IFERROR(VLOOKUP($Y83,'3.6'!$B52:$I122,5,FALSE),"si")="sì"),OR(IFERROR(VLOOKUP($Z83,'3.6'!$B52:$I122,4,FALSE),"si")="si",IFERROR(VLOOKUP($Z83,'3.6'!$B52:$I122,5,FALSE),"si")="sì")),1,0))</f>
        <v>0</v>
      </c>
      <c r="AB83" s="934">
        <f>IF($U83="",1,IF(AND(OR(VLOOKUP($W83,'3.6'!$B52:$I122,6,FALSE)="si",VLOOKUP($W83,'3.6'!$B52:$I122,7,FALSE)="si"),OR(IFERROR(VLOOKUP($X83,'3.6'!$B52:$I122,6,FALSE),"si")="si",IFERROR(VLOOKUP($X83,'3.6'!$B52:$I122,7,FALSE),"si")="si"),OR(IFERROR(VLOOKUP($Y83,'3.6'!$B52:$I122,6,FALSE),"si")="si",IFERROR(VLOOKUP($Y83,'3.6'!$B52:$I122,7,FALSE),"si")="sì"),OR(IFERROR(VLOOKUP($Z83,'3.6'!$B52:$I122,6,FALSE),"si")="si",IFERROR(VLOOKUP($Z83,'3.6'!$B52:$I122,7,FALSE),"si")="sì")),1,0))</f>
        <v>0</v>
      </c>
      <c r="AC83" s="929" t="str">
        <f>+'2.2'!M82</f>
        <v/>
      </c>
      <c r="AD83" s="934">
        <f t="array" ref="AD83">IF(AC83="si",IF(VLOOKUP(INDEX(B$1:INDEX(B:B,ROW()),MAX(IF(B$1:INDEX(B:B,ROW())&lt;&gt;"",ROW(B$1:INDEX(B:B,ROW()))-ROW(B$1)+1))),'3.7'!$C$24:$F$36,3,FALSE)="si",1,0),1)</f>
        <v>1</v>
      </c>
      <c r="AE83" s="934">
        <f t="array" ref="AE83">IF(AC83="si",IF(VLOOKUP(INDEX(B$1:INDEX(B:B,ROW()),MAX(IF(B$1:INDEX(B:B,ROW())&lt;&gt;"",ROW(B$1:INDEX(B:B,ROW()))-ROW(B$1)+1))),'3.7'!$C$24:$F$36,4,FALSE)="si",1,0),1)</f>
        <v>1</v>
      </c>
      <c r="AF83" s="935" t="str">
        <f>+'2.2'!O82</f>
        <v>Devono essere rispettate le linee guida della Società Svizzera di Cardiologia sulla teriapia tramite defibrillatore. Gli impianti e i dispositivi sono registrati nei rispettivi registri.</v>
      </c>
      <c r="AG83" s="936">
        <f>IF($AF83="",1,IF(VLOOKUP($C83,'3.8'!$B:$F,4,FALSE)="si",1,0))</f>
        <v>0</v>
      </c>
      <c r="AH83" s="937">
        <f>IF($AF83="",1,IF(VLOOKUP($C83,'3.8'!$B:$F,5,FALSE)="si",1,0))</f>
        <v>0</v>
      </c>
      <c r="AI83" s="919"/>
      <c r="AJ83" s="698"/>
      <c r="AK83" s="943"/>
      <c r="AL83" s="944" t="str">
        <f>+'2.2'!N82</f>
        <v>S: 100</v>
      </c>
      <c r="AM83" s="939" t="str">
        <f>IF(ISBLANK(intern1!P76),"",intern1!P76)</f>
        <v>KAR1</v>
      </c>
      <c r="AN83" s="940">
        <f>IF(AM83="",1,IF(AJ82="si",1,0))</f>
        <v>0</v>
      </c>
      <c r="AO83" s="935" t="str">
        <f>'2.2'!K82</f>
        <v/>
      </c>
      <c r="AP83" s="941">
        <f t="shared" si="14"/>
        <v>1</v>
      </c>
      <c r="AQ83" s="925"/>
    </row>
    <row r="84" spans="1:43" s="1335" customFormat="1" ht="26.4" x14ac:dyDescent="0.25">
      <c r="A84" s="905"/>
      <c r="B84" s="906" t="str">
        <f>+'2.2'!C83</f>
        <v/>
      </c>
      <c r="C84" s="926" t="str">
        <f>+'2.2'!D83</f>
        <v>KAR3</v>
      </c>
      <c r="D84" s="926" t="str">
        <f>+'2.2'!E83</f>
        <v>Cardiologia interventistica (interventi coronarici)</v>
      </c>
      <c r="E84" s="926" t="str">
        <f>'2.2'!F83</f>
        <v>BP</v>
      </c>
      <c r="F84" s="926">
        <f t="shared" si="16"/>
        <v>3</v>
      </c>
      <c r="G84" s="926">
        <f>IF('3.9'!$C$25="si",3,IF('3.9'!$D$25="si",2,IF('3.9'!$E$25="si",1,0)))</f>
        <v>0</v>
      </c>
      <c r="H84" s="926">
        <f>IF('3.9'!$C$26="si",3,IF('3.9'!$D$26="si",2,IF('3.9'!$E$26="si",1,0)))</f>
        <v>0</v>
      </c>
      <c r="I84" s="928" t="str">
        <f>+'2.2'!G83</f>
        <v>Cardiologia</v>
      </c>
      <c r="J84" s="929">
        <f>+'2.2'!H83</f>
        <v>3</v>
      </c>
      <c r="K84" s="1005">
        <f ca="1">IF(VLOOKUP($C84,intern2!$A$165:$BI$316,61,FALSE)="OK",1,0)</f>
        <v>0</v>
      </c>
      <c r="L84" s="1005">
        <f ca="1">IF(VLOOKUP($C84,intern2!$A$326:$BI$477,61,FALSE)="OK",1,0)</f>
        <v>0</v>
      </c>
      <c r="M84" s="930">
        <f ca="1">IF(INDEX(intern3!$A$7:$BH$160,MATCH($C84,intern3!$A$7:$A$160,0),60)="OK",1,0)</f>
        <v>0</v>
      </c>
      <c r="N84" s="930">
        <f ca="1">IF(VLOOKUP($C84,intern3!$A$169:$BH$320,60,FALSE)="OK",1,0)</f>
        <v>0</v>
      </c>
      <c r="O84" s="929">
        <f>+'2.2'!I83</f>
        <v>3</v>
      </c>
      <c r="P84" s="930">
        <f>IF($O84=0,1,
IF($O84="SPS",IF((VALUE(LEFT('3.4'!$M$14,1))+VALUE(MID('3.4'!$M$14,3,1)))&gt;0,1,0),
IF($O84=4,IF(VALUE(RIGHT('3.4'!$M$14,1))=1,1,0),IF(VALUE(MID('3.4'!$M$14,3,1))&gt;=$O84,1,0))))</f>
        <v>0</v>
      </c>
      <c r="Q84" s="930">
        <f>IF($O84=0,1,
IF($O84="SPS",IF((VALUE(LEFT('3.4'!$M$15,1))+VALUE(MID('3.4'!$M$15,3,1)))&gt;0,1,0),
IF($O84=4,IF(VALUE(RIGHT('3.4'!$M$15,1))=1,1,0),IF(VALUE(MID('3.4'!$M$15,3,1))&gt;=$O84,1,0))))</f>
        <v>0</v>
      </c>
      <c r="R84" s="931">
        <f>+'2.2'!J83</f>
        <v>3</v>
      </c>
      <c r="S84" s="914">
        <f>IF($R84="",1,IF('3.5'!$J$12&gt;=$R84,1,0))</f>
        <v>0</v>
      </c>
      <c r="T84" s="914">
        <f>IF($R84="",1,IF('3.5'!$J$13&gt;=$R84,1,0))</f>
        <v>0</v>
      </c>
      <c r="U84" s="933" t="str">
        <f>+'2.2'!L83</f>
        <v>HER1.1</v>
      </c>
      <c r="V84" s="934">
        <f t="shared" si="7"/>
        <v>1</v>
      </c>
      <c r="W84" s="934" t="str">
        <f t="shared" si="10"/>
        <v>HER1.1</v>
      </c>
      <c r="X84" s="934" t="str">
        <f t="shared" si="11"/>
        <v/>
      </c>
      <c r="Y84" s="934" t="str">
        <f t="shared" si="12"/>
        <v/>
      </c>
      <c r="Z84" s="934" t="str">
        <f t="shared" si="13"/>
        <v/>
      </c>
      <c r="AA84" s="934">
        <f>IF($U84="",1,IF(AND(OR(VLOOKUP($W84,'3.6'!$B52:$I122,4,FALSE)="si",VLOOKUP($W84,'3.6'!$B52:$I122,5,FALSE)="si"),OR(IFERROR(VLOOKUP($X84,'3.6'!$B52:$I122,4,FALSE),"si")="si",IFERROR(VLOOKUP($X84,'3.6'!$B52:$I122,5,FALSE),"si")="si"),OR(IFERROR(VLOOKUP($Y84,'3.6'!$B52:$I122,4,FALSE),"si")="si",IFERROR(VLOOKUP($Y84,'3.6'!$B52:$I122,5,FALSE),"si")="sì"),OR(IFERROR(VLOOKUP($Z84,'3.6'!$B52:$I122,4,FALSE),"si")="si",IFERROR(VLOOKUP($Z84,'3.6'!$B52:$I122,5,FALSE),"si")="sì")),1,0))</f>
        <v>0</v>
      </c>
      <c r="AB84" s="934">
        <f>IF($U84="",1,IF(AND(OR(VLOOKUP($W84,'3.6'!$B52:$I122,6,FALSE)="si",VLOOKUP($W84,'3.6'!$B52:$I122,7,FALSE)="si"),OR(IFERROR(VLOOKUP($X84,'3.6'!$B52:$I122,6,FALSE),"si")="si",IFERROR(VLOOKUP($X84,'3.6'!$B52:$I122,7,FALSE),"si")="si"),OR(IFERROR(VLOOKUP($Y84,'3.6'!$B52:$I122,6,FALSE),"si")="si",IFERROR(VLOOKUP($Y84,'3.6'!$B52:$I122,7,FALSE),"si")="sì"),OR(IFERROR(VLOOKUP($Z84,'3.6'!$B52:$I122,6,FALSE),"si")="si",IFERROR(VLOOKUP($Z84,'3.6'!$B52:$I122,7,FALSE),"si")="sì")),1,0))</f>
        <v>0</v>
      </c>
      <c r="AC84" s="929" t="str">
        <f>+'2.2'!M83</f>
        <v/>
      </c>
      <c r="AD84" s="934">
        <f t="array" ref="AD84">IF(AC84="si",IF(VLOOKUP(INDEX(B$1:INDEX(B:B,ROW()),MAX(IF(B$1:INDEX(B:B,ROW())&lt;&gt;"",ROW(B$1:INDEX(B:B,ROW()))-ROW(B$1)+1))),'3.7'!$C$24:$F$36,3,FALSE)="si",1,0),1)</f>
        <v>1</v>
      </c>
      <c r="AE84" s="934">
        <f t="array" ref="AE84">IF(AC84="si",IF(VLOOKUP(INDEX(B$1:INDEX(B:B,ROW()),MAX(IF(B$1:INDEX(B:B,ROW())&lt;&gt;"",ROW(B$1:INDEX(B:B,ROW()))-ROW(B$1)+1))),'3.7'!$C$24:$F$36,4,FALSE)="si",1,0),1)</f>
        <v>1</v>
      </c>
      <c r="AF84" s="935" t="str">
        <f>+'2.2'!O83</f>
        <v/>
      </c>
      <c r="AG84" s="936">
        <f>IF($AF84="",1,IF(VLOOKUP($C84,'3.8'!$B:$F,4,FALSE)="si",1,0))</f>
        <v>1</v>
      </c>
      <c r="AH84" s="937">
        <f>IF($AF84="",1,IF(VLOOKUP($C84,'3.8'!$B:$F,5,FALSE)="si",1,0))</f>
        <v>1</v>
      </c>
      <c r="AI84" s="919"/>
      <c r="AJ84" s="698"/>
      <c r="AK84" s="943"/>
      <c r="AL84" s="944" t="str">
        <f>+'2.2'!N83</f>
        <v>S: 500</v>
      </c>
      <c r="AM84" s="939" t="str">
        <f>IF(ISBLANK(intern1!P77),"",intern1!P77)</f>
        <v>KAR1</v>
      </c>
      <c r="AN84" s="940">
        <f>IF(AM84="",1,IF(AJ$82="si",1,0))</f>
        <v>0</v>
      </c>
      <c r="AO84" s="935" t="str">
        <f>'2.2'!K83</f>
        <v/>
      </c>
      <c r="AP84" s="941">
        <f t="shared" si="14"/>
        <v>1</v>
      </c>
      <c r="AQ84" s="925"/>
    </row>
    <row r="85" spans="1:43" s="1335" customFormat="1" ht="39.6" x14ac:dyDescent="0.25">
      <c r="A85" s="905"/>
      <c r="B85" s="906" t="str">
        <f>+'2.2'!C84</f>
        <v/>
      </c>
      <c r="C85" s="926" t="str">
        <f>+'2.2'!D84</f>
        <v>KAR3.1</v>
      </c>
      <c r="D85" s="926" t="str">
        <f>+'2.2'!E84</f>
        <v>Cardiologia interventistica (interventi strutturali)</v>
      </c>
      <c r="E85" s="907" t="str">
        <f>'2.2'!F84</f>
        <v>BP</v>
      </c>
      <c r="F85" s="926">
        <f t="shared" si="16"/>
        <v>3</v>
      </c>
      <c r="G85" s="926">
        <f>IF('3.9'!$C$25="si",3,IF('3.9'!$D$25="si",2,IF('3.9'!$E$25="si",1,0)))</f>
        <v>0</v>
      </c>
      <c r="H85" s="926">
        <f>IF('3.9'!$C$26="si",3,IF('3.9'!$D$26="si",2,IF('3.9'!$E$26="si",1,0)))</f>
        <v>0</v>
      </c>
      <c r="I85" s="928" t="str">
        <f>+'2.2'!G84</f>
        <v>Cardiologia
Chirurgia del cuore e dei vasi toracici</v>
      </c>
      <c r="J85" s="929">
        <f>+'2.2'!H84</f>
        <v>3</v>
      </c>
      <c r="K85" s="1005">
        <f ca="1">IF(VLOOKUP($C85,intern2!$A$165:$BI$316,61,FALSE)="OK",1,0)</f>
        <v>0</v>
      </c>
      <c r="L85" s="1005">
        <f ca="1">IF(VLOOKUP($C85,intern2!$A$326:$BI$477,61,FALSE)="OK",1,0)</f>
        <v>0</v>
      </c>
      <c r="M85" s="930">
        <f ca="1">IF(INDEX(intern3!$A$7:$BH$160,MATCH($C85,intern3!$A$7:$A$160,0),60)="OK",1,0)</f>
        <v>0</v>
      </c>
      <c r="N85" s="930">
        <f ca="1">IF(VLOOKUP($C85,intern3!$A$169:$BH$320,60,FALSE)="OK",1,0)</f>
        <v>0</v>
      </c>
      <c r="O85" s="929">
        <f>+'2.2'!I84</f>
        <v>3</v>
      </c>
      <c r="P85" s="930">
        <f>IF($O85=0,1,
IF($O85="SPS",IF((VALUE(LEFT('3.4'!$M$14,1))+VALUE(MID('3.4'!$M$14,3,1)))&gt;0,1,0),
IF($O85=4,IF(VALUE(RIGHT('3.4'!$M$14,1))=1,1,0),IF(VALUE(MID('3.4'!$M$14,3,1))&gt;=$O85,1,0))))</f>
        <v>0</v>
      </c>
      <c r="Q85" s="930">
        <f>IF($O85=0,1,
IF($O85="SPS",IF((VALUE(LEFT('3.4'!$M$15,1))+VALUE(MID('3.4'!$M$15,3,1)))&gt;0,1,0),
IF($O85=4,IF(VALUE(RIGHT('3.4'!$M$15,1))=1,1,0),IF(VALUE(MID('3.4'!$M$15,3,1))&gt;=$O85,1,0))))</f>
        <v>0</v>
      </c>
      <c r="R85" s="931">
        <f>+'2.2'!J84</f>
        <v>3</v>
      </c>
      <c r="S85" s="933">
        <f>IF($R85="",1,IF('3.5'!$J$12&gt;=$R85,1,0))</f>
        <v>0</v>
      </c>
      <c r="T85" s="932">
        <f>IF($R85="",1,IF('3.5'!$J$13&gt;=$R85,1,0))</f>
        <v>0</v>
      </c>
      <c r="U85" s="933" t="str">
        <f>+'2.2'!L84</f>
        <v>HER1.1</v>
      </c>
      <c r="V85" s="934">
        <f t="shared" si="7"/>
        <v>1</v>
      </c>
      <c r="W85" s="934" t="str">
        <f t="shared" si="10"/>
        <v>HER1.1</v>
      </c>
      <c r="X85" s="934" t="str">
        <f t="shared" si="11"/>
        <v/>
      </c>
      <c r="Y85" s="934" t="str">
        <f t="shared" si="12"/>
        <v/>
      </c>
      <c r="Z85" s="934" t="str">
        <f t="shared" si="13"/>
        <v/>
      </c>
      <c r="AA85" s="934">
        <f>IF($U85="",1,IF(AND(OR(VLOOKUP($W85,'3.6'!$B52:$I122,4,FALSE)="si",VLOOKUP($W85,'3.6'!$B52:$I122,5,FALSE)="si"),OR(IFERROR(VLOOKUP($X85,'3.6'!$B52:$I122,4,FALSE),"si")="si",IFERROR(VLOOKUP($X85,'3.6'!$B52:$I122,5,FALSE),"si")="si"),OR(IFERROR(VLOOKUP($Y85,'3.6'!$B52:$I122,4,FALSE),"si")="si",IFERROR(VLOOKUP($Y85,'3.6'!$B52:$I122,5,FALSE),"si")="sì"),OR(IFERROR(VLOOKUP($Z85,'3.6'!$B52:$I122,4,FALSE),"si")="si",IFERROR(VLOOKUP($Z85,'3.6'!$B52:$I122,5,FALSE),"si")="sì")),1,0))</f>
        <v>0</v>
      </c>
      <c r="AB85" s="934">
        <f>IF($U85="",1,IF(AND(OR(VLOOKUP($W85,'3.6'!$B52:$I122,6,FALSE)="si",VLOOKUP($W85,'3.6'!$B52:$I122,7,FALSE)="si"),OR(IFERROR(VLOOKUP($X85,'3.6'!$B52:$I122,6,FALSE),"si")="si",IFERROR(VLOOKUP($X85,'3.6'!$B52:$I122,7,FALSE),"si")="si"),OR(IFERROR(VLOOKUP($Y85,'3.6'!$B52:$I122,6,FALSE),"si")="si",IFERROR(VLOOKUP($Y85,'3.6'!$B52:$I122,7,FALSE),"si")="sì"),OR(IFERROR(VLOOKUP($Z85,'3.6'!$B52:$I122,6,FALSE),"si")="si",IFERROR(VLOOKUP($Z85,'3.6'!$B52:$I122,7,FALSE),"si")="sì")),1,0))</f>
        <v>0</v>
      </c>
      <c r="AC85" s="929" t="str">
        <f>+'2.2'!M84</f>
        <v/>
      </c>
      <c r="AD85" s="934">
        <f t="array" ref="AD85">IF(AC85="si",IF(VLOOKUP(INDEX(B$1:INDEX(B:B,ROW()),MAX(IF(B$1:INDEX(B:B,ROW())&lt;&gt;"",ROW(B$1:INDEX(B:B,ROW()))-ROW(B$1)+1))),'3.7'!$C$24:$F$36,3,FALSE)="si",1,0),1)</f>
        <v>1</v>
      </c>
      <c r="AE85" s="934">
        <f t="array" ref="AE85">IF(AC85="si",IF(VLOOKUP(INDEX(B$1:INDEX(B:B,ROW()),MAX(IF(B$1:INDEX(B:B,ROW())&lt;&gt;"",ROW(B$1:INDEX(B:B,ROW()))-ROW(B$1)+1))),'3.7'!$C$24:$F$36,4,FALSE)="si",1,0),1)</f>
        <v>1</v>
      </c>
      <c r="AF85" s="935" t="str">
        <f>+'2.2'!O84</f>
        <v/>
      </c>
      <c r="AG85" s="936">
        <f>IF($AF85="",1,IF(VLOOKUP($C85,'3.8'!$B:$F,4,FALSE)="si",1,0))</f>
        <v>1</v>
      </c>
      <c r="AH85" s="937">
        <f>IF($AF85="",1,IF(VLOOKUP($C85,'3.8'!$B:$F,5,FALSE)="si",1,0))</f>
        <v>1</v>
      </c>
      <c r="AI85" s="919"/>
      <c r="AJ85" s="698"/>
      <c r="AK85" s="707"/>
      <c r="AL85" s="938" t="str">
        <f>+'2.2'!N84</f>
        <v>S:10</v>
      </c>
      <c r="AM85" s="939" t="str">
        <f>IF(ISBLANK(intern1!P78),"",intern1!P78)</f>
        <v>KAR1
KAR3</v>
      </c>
      <c r="AN85" s="940">
        <f>IF(AM85="",1,IF(AND(AJ84="si",AJ$82="si"),1,0))</f>
        <v>0</v>
      </c>
      <c r="AO85" s="935" t="str">
        <f>'2.2'!K84</f>
        <v/>
      </c>
      <c r="AP85" s="941">
        <f>IF(AO85="",1,IF(AJ$75="si",1,0))</f>
        <v>1</v>
      </c>
      <c r="AQ85" s="925"/>
    </row>
    <row r="86" spans="1:43" s="1335" customFormat="1" ht="105.6" x14ac:dyDescent="0.25">
      <c r="A86" s="905"/>
      <c r="B86" s="945" t="str">
        <f>+'2.2'!C85</f>
        <v/>
      </c>
      <c r="C86" s="946" t="str">
        <f>+'2.2'!D85</f>
        <v>KAR3.1.1</v>
      </c>
      <c r="D86" s="946" t="str">
        <f>+'2.2'!E85</f>
        <v>Cardiologia interventistica complessa (interventi strutturali)</v>
      </c>
      <c r="E86" s="946" t="str">
        <f>'2.2'!F85</f>
        <v>BP</v>
      </c>
      <c r="F86" s="946">
        <f t="shared" si="16"/>
        <v>3</v>
      </c>
      <c r="G86" s="946">
        <f>IF('3.9'!$C$25="si",3,IF('3.9'!$D$25="si",2,IF('3.9'!$E$25="si",1,0)))</f>
        <v>0</v>
      </c>
      <c r="H86" s="946">
        <f>IF('3.9'!$C$26="si",3,IF('3.9'!$D$26="si",2,IF('3.9'!$E$26="si",1,0)))</f>
        <v>0</v>
      </c>
      <c r="I86" s="948" t="str">
        <f>+'2.2'!G85</f>
        <v>Cardiologia
Chirurgia del cuore e dei vasi toracici</v>
      </c>
      <c r="J86" s="949">
        <f>+'2.2'!H85</f>
        <v>3</v>
      </c>
      <c r="K86" s="977">
        <f ca="1">IF(VLOOKUP($C86,intern2!$A$165:$BI$316,61,FALSE)="OK",1,0)</f>
        <v>0</v>
      </c>
      <c r="L86" s="977">
        <f ca="1">IF(VLOOKUP($C86,intern2!$A$326:$BI$477,61,FALSE)="OK",1,0)</f>
        <v>0</v>
      </c>
      <c r="M86" s="950">
        <f ca="1">IF(INDEX(intern3!$A$7:$BH$160,MATCH($C86,intern3!$A$7:$A$160,0),60)="OK",1,0)</f>
        <v>0</v>
      </c>
      <c r="N86" s="950">
        <f ca="1">IF(VLOOKUP($C86,intern3!$A$169:$BH$320,60,FALSE)="OK",1,0)</f>
        <v>0</v>
      </c>
      <c r="O86" s="949">
        <f>+'2.2'!I85</f>
        <v>3</v>
      </c>
      <c r="P86" s="950">
        <f>IF($O86=0,1,
IF($O86="SPS",IF((VALUE(LEFT('3.4'!$M$14,1))+VALUE(MID('3.4'!$M$14,3,1)))&gt;0,1,0),
IF($O86=4,IF(VALUE(RIGHT('3.4'!$M$14,1))=1,1,0),IF(VALUE(MID('3.4'!$M$14,3,1))&gt;=$O86,1,0))))</f>
        <v>0</v>
      </c>
      <c r="Q86" s="950">
        <f>IF($O86=0,1,
IF($O86="SPS",IF((VALUE(LEFT('3.4'!$M$15,1))+VALUE(MID('3.4'!$M$15,3,1)))&gt;0,1,0),
IF($O86=4,IF(VALUE(RIGHT('3.4'!$M$15,1))=1,1,0),IF(VALUE(MID('3.4'!$M$15,3,1))&gt;=$O86,1,0))))</f>
        <v>0</v>
      </c>
      <c r="R86" s="951">
        <f>+'2.2'!J85</f>
        <v>3</v>
      </c>
      <c r="S86" s="896">
        <f>IF($R86="",1,IF('3.5'!$J$12&gt;=$R86,1,0))</f>
        <v>0</v>
      </c>
      <c r="T86" s="896">
        <f>IF($R86="",1,IF('3.5'!$J$13&gt;=$R86,1,0))</f>
        <v>0</v>
      </c>
      <c r="U86" s="1030" t="str">
        <f>+'2.2'!L85</f>
        <v/>
      </c>
      <c r="V86" s="953">
        <f t="shared" si="7"/>
        <v>0</v>
      </c>
      <c r="W86" s="953" t="str">
        <f t="shared" si="10"/>
        <v/>
      </c>
      <c r="X86" s="953" t="str">
        <f t="shared" si="11"/>
        <v/>
      </c>
      <c r="Y86" s="1031" t="str">
        <f t="shared" si="12"/>
        <v/>
      </c>
      <c r="Z86" s="953" t="str">
        <f t="shared" si="13"/>
        <v/>
      </c>
      <c r="AA86" s="953">
        <f>IF($U86="",1,IF(AND(OR(VLOOKUP($W86,'3.6'!$B52:$I122,4,FALSE)="si",VLOOKUP($W86,'3.6'!$B52:$I122,5,FALSE)="si"),OR(IFERROR(VLOOKUP($X86,'3.6'!$B52:$I122,4,FALSE),"si")="si",IFERROR(VLOOKUP($X86,'3.6'!$B52:$I122,5,FALSE),"si")="si"),OR(IFERROR(VLOOKUP($Y86,'3.6'!$B52:$I122,4,FALSE),"si")="si",IFERROR(VLOOKUP($Y86,'3.6'!$B52:$I122,5,FALSE),"si")="sì"),OR(IFERROR(VLOOKUP($Z86,'3.6'!$B52:$I122,4,FALSE),"si")="si",IFERROR(VLOOKUP($Z86,'3.6'!$B52:$I122,5,FALSE),"si")="sì")),1,0))</f>
        <v>1</v>
      </c>
      <c r="AB86" s="953">
        <f>IF($U86="",1,IF(AND(OR(VLOOKUP($W86,'3.6'!$B52:$I122,6,FALSE)="si",VLOOKUP($W86,'3.6'!$B52:$I122,7,FALSE)="si"),OR(IFERROR(VLOOKUP($X86,'3.6'!$B52:$I122,6,FALSE),"si")="si",IFERROR(VLOOKUP($X86,'3.6'!$B52:$I122,7,FALSE),"si")="si"),OR(IFERROR(VLOOKUP($Y86,'3.6'!$B52:$I122,6,FALSE),"si")="si",IFERROR(VLOOKUP($Y86,'3.6'!$B52:$I122,7,FALSE),"si")="sì"),OR(IFERROR(VLOOKUP($Z86,'3.6'!$B52:$I122,6,FALSE),"si")="si",IFERROR(VLOOKUP($Z86,'3.6'!$B52:$I122,7,FALSE),"si")="sì")),1,0))</f>
        <v>1</v>
      </c>
      <c r="AC86" s="949" t="str">
        <f>+'2.2'!M85</f>
        <v/>
      </c>
      <c r="AD86" s="934">
        <f t="array" ref="AD86">IF(AC86="si",IF(VLOOKUP(INDEX(B$1:INDEX(B:B,ROW()),MAX(IF(B$1:INDEX(B:B,ROW())&lt;&gt;"",ROW(B$1:INDEX(B:B,ROW()))-ROW(B$1)+1))),'3.7'!$C$24:$F$36,3,FALSE)="si",1,0),1)</f>
        <v>1</v>
      </c>
      <c r="AE86" s="934">
        <f t="array" ref="AE86">IF(AC86="si",IF(VLOOKUP(INDEX(B$1:INDEX(B:B,ROW()),MAX(IF(B$1:INDEX(B:B,ROW())&lt;&gt;"",ROW(B$1:INDEX(B:B,ROW()))-ROW(B$1)+1))),'3.7'!$C$24:$F$36,4,FALSE)="si",1,0),1)</f>
        <v>1</v>
      </c>
      <c r="AF86" s="954" t="str">
        <f>+'2.2'!O85</f>
        <v>Adesione alle direttive della Società Svizzera di Cardiologia sulla terapia tramite defibrillatore. Tenuta di un registro delle attività. Concetto specifico di collaborazione con HER1.1. Garanzia della presa in carico dei pazienti 24/24</v>
      </c>
      <c r="AG86" s="878">
        <f>IF($AF86="",1,IF(VLOOKUP($C86,'3.8'!$B:$F,4,FALSE)="si",1,0))</f>
        <v>0</v>
      </c>
      <c r="AH86" s="879">
        <f>IF($AF86="",1,IF(VLOOKUP($C86,'3.8'!$B:$F,5,FALSE)="si",1,0))</f>
        <v>0</v>
      </c>
      <c r="AI86" s="919"/>
      <c r="AJ86" s="699"/>
      <c r="AK86" s="955"/>
      <c r="AL86" s="956" t="str">
        <f>+'2.2'!N85</f>
        <v>S: 75</v>
      </c>
      <c r="AM86" s="957" t="str">
        <f>IF(ISBLANK(intern1!P79),"",intern1!P79)</f>
        <v>KAR1
KAR3</v>
      </c>
      <c r="AN86" s="958">
        <f>IF(AM86="",1,IF(AND(AJ82="si",AJ84="si"),1,0))</f>
        <v>0</v>
      </c>
      <c r="AO86" s="954" t="str">
        <f>'2.2'!K85</f>
        <v>HER1.1</v>
      </c>
      <c r="AP86" s="959">
        <f>IF(AO86="",1,IF(AJ$75="si",1,0))</f>
        <v>0</v>
      </c>
      <c r="AQ86" s="925"/>
    </row>
    <row r="87" spans="1:43" s="1335" customFormat="1" ht="66" x14ac:dyDescent="0.25">
      <c r="A87" s="905"/>
      <c r="B87" s="1023" t="str">
        <f>+'2.2'!C86</f>
        <v>Nefrologia</v>
      </c>
      <c r="C87" s="1024" t="str">
        <f>+'2.2'!D86</f>
        <v>NEP1</v>
      </c>
      <c r="D87" s="1024" t="str">
        <f>+'2.2'!E86</f>
        <v>Nefrologia (insufficienza renale acuta e insufficienza renale cronica terminale)</v>
      </c>
      <c r="E87" s="1024" t="str">
        <f>'2.2'!F86</f>
        <v>BP</v>
      </c>
      <c r="F87" s="1024">
        <f t="shared" si="16"/>
        <v>3</v>
      </c>
      <c r="G87" s="1024">
        <f>IF('3.9'!$C$25="si",3,IF('3.9'!$D$25="si",2,IF('3.9'!$E$25="si",1,0)))</f>
        <v>0</v>
      </c>
      <c r="H87" s="1024">
        <f>IF('3.9'!$C$26="si",3,IF('3.9'!$D$26="si",2,IF('3.9'!$E$26="si",1,0)))</f>
        <v>0</v>
      </c>
      <c r="I87" s="1025" t="str">
        <f>+'2.2'!G86</f>
        <v>Medicina intensiva
(Nefrologia)</v>
      </c>
      <c r="J87" s="1026">
        <f>+'2.2'!H86</f>
        <v>2</v>
      </c>
      <c r="K87" s="1027">
        <f ca="1">IF(VLOOKUP($C87,intern2!$A$165:$BI$316,61,FALSE)="OK",1,0)</f>
        <v>0</v>
      </c>
      <c r="L87" s="1027">
        <f ca="1">IF(VLOOKUP($C87,intern2!$A$326:$BI$477,61,FALSE)="OK",1,0)</f>
        <v>0</v>
      </c>
      <c r="M87" s="1028">
        <f ca="1">IF(INDEX(intern3!$A$7:$BH$160,MATCH($C87,intern3!$A$7:$A$160,0),60)="OK",1,0)</f>
        <v>0</v>
      </c>
      <c r="N87" s="1028">
        <f ca="1">IF(VLOOKUP($C87,intern3!$A$169:$BH$320,60,FALSE)="OK",1,0)</f>
        <v>0</v>
      </c>
      <c r="O87" s="1026">
        <f>+'2.2'!I86</f>
        <v>2</v>
      </c>
      <c r="P87" s="1028">
        <f>IF($O87=0,1,
IF($O87="SPS",IF((VALUE(LEFT('3.4'!$M$14,1))+VALUE(MID('3.4'!$M$14,3,1)))&gt;0,1,0),
IF($O87=4,IF(VALUE(RIGHT('3.4'!$M$14,1))=1,1,0),IF(VALUE(MID('3.4'!$M$14,3,1))&gt;=$O87,1,0))))</f>
        <v>0</v>
      </c>
      <c r="Q87" s="1028">
        <f>IF($O87=0,1,
IF($O87="SPS",IF((VALUE(LEFT('3.4'!$M$15,1))+VALUE(MID('3.4'!$M$15,3,1)))&gt;0,1,0),
IF($O87=4,IF(VALUE(RIGHT('3.4'!$M$15,1))=1,1,0),IF(VALUE(MID('3.4'!$M$15,3,1))&gt;=$O87,1,0))))</f>
        <v>0</v>
      </c>
      <c r="R87" s="1029">
        <f>+'2.2'!J86</f>
        <v>2</v>
      </c>
      <c r="S87" s="1030">
        <f>IF($R87="",1,IF('3.5'!$J$12&gt;=$R87,1,0))</f>
        <v>0</v>
      </c>
      <c r="T87" s="1030">
        <f>IF($R87="",1,IF('3.5'!$J$13&gt;=$R87,1,0))</f>
        <v>0</v>
      </c>
      <c r="U87" s="1030" t="str">
        <f>+'2.2'!L86</f>
        <v>VIS1 + GEF1 +  ANG1 + RAD1</v>
      </c>
      <c r="V87" s="1031">
        <f t="shared" si="7"/>
        <v>4</v>
      </c>
      <c r="W87" s="1031" t="str">
        <f t="shared" si="10"/>
        <v>VIS1</v>
      </c>
      <c r="X87" s="1031" t="str">
        <f t="shared" si="11"/>
        <v xml:space="preserve">GEF1 </v>
      </c>
      <c r="Y87" s="1031" t="str">
        <f t="shared" si="12"/>
        <v xml:space="preserve"> ANG1 </v>
      </c>
      <c r="Z87" s="1031" t="str">
        <f t="shared" si="13"/>
        <v>RAD1</v>
      </c>
      <c r="AA87" s="1031">
        <f>IF($U87="",1,IF(AND(OR(VLOOKUP($W87,'3.6'!$B52:$I122,4,FALSE)="si",VLOOKUP($W87,'3.6'!$B52:$I122,5,FALSE)="si"),OR(IFERROR(VLOOKUP($X87,'3.6'!$B52:$I122,4,FALSE),"si")="si",IFERROR(VLOOKUP($X87,'3.6'!$B52:$I122,5,FALSE),"si")="si"),OR(IFERROR(VLOOKUP($Y87,'3.6'!$B52:$I122,4,FALSE),"si")="si",IFERROR(VLOOKUP($Y87,'3.6'!$B52:$I122,5,FALSE),"si")="sì"),OR(IFERROR(VLOOKUP($Z87,'3.6'!$B52:$I122,4,FALSE),"si")="si",IFERROR(VLOOKUP($Z87,'3.6'!$B52:$I122,5,FALSE),"si")="sì")),1,0))</f>
        <v>0</v>
      </c>
      <c r="AB87" s="1031">
        <f>IF($U87="",1,IF(AND(OR(VLOOKUP($W87,'3.6'!$B52:$I122,6,FALSE)="si",VLOOKUP($W87,'3.6'!$B52:$I122,7,FALSE)="si"),OR(IFERROR(VLOOKUP($X87,'3.6'!$B52:$I122,6,FALSE),"si")="si",IFERROR(VLOOKUP($X87,'3.6'!$B52:$I122,7,FALSE),"si")="si"),OR(IFERROR(VLOOKUP($Y87,'3.6'!$B52:$I122,6,FALSE),"si")="si",IFERROR(VLOOKUP($Y87,'3.6'!$B52:$I122,7,FALSE),"si")="sì"),OR(IFERROR(VLOOKUP($Z87,'3.6'!$B52:$I122,6,FALSE),"si")="si",IFERROR(VLOOKUP($Z87,'3.6'!$B52:$I122,7,FALSE),"si")="sì")),1,0))</f>
        <v>0</v>
      </c>
      <c r="AC87" s="1026" t="str">
        <f>+'2.2'!M86</f>
        <v/>
      </c>
      <c r="AD87" s="953">
        <f t="array" ref="AD87">IF(AC87="si",IF(VLOOKUP(INDEX(B$1:INDEX(B:B,ROW()),MAX(IF(B$1:INDEX(B:B,ROW())&lt;&gt;"",ROW(B$1:INDEX(B:B,ROW()))-ROW(B$1)+1))),'3.7'!$C$24:$F$36,3,FALSE)="si",1,0),1)</f>
        <v>1</v>
      </c>
      <c r="AE87" s="953">
        <f t="array" ref="AE87">IF(AC87="si",IF(VLOOKUP(INDEX(B$1:INDEX(B:B,ROW()),MAX(IF(B$1:INDEX(B:B,ROW())&lt;&gt;"",ROW(B$1:INDEX(B:B,ROW()))-ROW(B$1)+1))),'3.7'!$C$24:$F$36,4,FALSE)="si",1,0),1)</f>
        <v>1</v>
      </c>
      <c r="AF87" s="1062" t="str">
        <f>+'2.2'!O86</f>
        <v>Dialisi ambulatoriale in sede o in collaborazione con un centro di dialisi indipendente / Offerta e promossa la dialisi peritoneale ambulatoriale</v>
      </c>
      <c r="AG87" s="917">
        <f>IF($AF87="",1,IF(VLOOKUP($C87,'3.8'!$B:$F,4,FALSE)="si",1,0))</f>
        <v>0</v>
      </c>
      <c r="AH87" s="918">
        <f>IF($AF87="",1,IF(VLOOKUP($C87,'3.8'!$B:$F,5,FALSE)="si",1,0))</f>
        <v>0</v>
      </c>
      <c r="AI87" s="919"/>
      <c r="AJ87" s="703"/>
      <c r="AK87" s="1032"/>
      <c r="AL87" s="1033" t="str">
        <f>+'2.2'!N86</f>
        <v/>
      </c>
      <c r="AM87" s="1023" t="str">
        <f>IF(ISBLANK(intern1!P80),"",intern1!P80)</f>
        <v/>
      </c>
      <c r="AN87" s="1331">
        <f>IF(AM87="",1,0)</f>
        <v>1</v>
      </c>
      <c r="AO87" s="1062" t="str">
        <f>'2.2'!K86</f>
        <v/>
      </c>
      <c r="AP87" s="1034">
        <f>IF(AO87="",1,0)</f>
        <v>1</v>
      </c>
      <c r="AQ87" s="925"/>
    </row>
    <row r="88" spans="1:43" s="1335" customFormat="1" ht="26.4" x14ac:dyDescent="0.25">
      <c r="A88" s="905"/>
      <c r="B88" s="906" t="str">
        <f>+'2.2'!C87</f>
        <v>Urologia</v>
      </c>
      <c r="C88" s="907" t="str">
        <f>+'2.2'!D87</f>
        <v>URO1</v>
      </c>
      <c r="D88" s="907" t="str">
        <f>+'2.2'!E87</f>
        <v>Urologia senza titolo di formazione approfondita "Urologia operatoria"</v>
      </c>
      <c r="E88" s="907" t="str">
        <f>'2.2'!F87</f>
        <v>BPE/BP</v>
      </c>
      <c r="F88" s="907">
        <f t="shared" si="16"/>
        <v>2</v>
      </c>
      <c r="G88" s="907">
        <f>IF('3.9'!$C$25="si",3,IF('3.9'!$D$25="si",2,IF('3.9'!$E$25="si",1,0)))</f>
        <v>0</v>
      </c>
      <c r="H88" s="907">
        <f>IF('3.9'!$C$26="si",3,IF('3.9'!$D$26="si",2,IF('3.9'!$E$26="si",1,0)))</f>
        <v>0</v>
      </c>
      <c r="I88" s="909" t="str">
        <f>+'2.2'!G87</f>
        <v>(Urologia)</v>
      </c>
      <c r="J88" s="910">
        <f>+'2.2'!H87</f>
        <v>2</v>
      </c>
      <c r="K88" s="1035">
        <f ca="1">IF(VLOOKUP($C88,intern2!$A$165:$BI$316,61,FALSE)="OK",1,0)</f>
        <v>0</v>
      </c>
      <c r="L88" s="1035">
        <f ca="1">IF(VLOOKUP($C88,intern2!$A$326:$BI$477,61,FALSE)="OK",1,0)</f>
        <v>0</v>
      </c>
      <c r="M88" s="911">
        <f ca="1">IF(INDEX(intern3!$A$7:$BH$160,MATCH($C88,intern3!$A$7:$A$160,0),60)="OK",1,0)</f>
        <v>0</v>
      </c>
      <c r="N88" s="911">
        <f ca="1">IF(VLOOKUP($C88,intern3!$A$169:$BH$320,60,FALSE)="OK",1,0)</f>
        <v>0</v>
      </c>
      <c r="O88" s="910">
        <f>+'2.2'!I87</f>
        <v>0</v>
      </c>
      <c r="P88" s="911">
        <f>IF($O88=0,1,
IF($O88="SPS",IF((VALUE(LEFT('3.4'!$M$14,1))+VALUE(MID('3.4'!$M$14,3,1)))&gt;0,1,0),
IF($O88=4,IF(VALUE(RIGHT('3.4'!$M$14,1))=1,1,0),IF(VALUE(MID('3.4'!$M$14,3,1))&gt;=$O88,1,0))))</f>
        <v>1</v>
      </c>
      <c r="Q88" s="911">
        <f>IF($O88=0,1,
IF($O88="SPS",IF((VALUE(LEFT('3.4'!$M$15,1))+VALUE(MID('3.4'!$M$15,3,1)))&gt;0,1,0),
IF($O88=4,IF(VALUE(RIGHT('3.4'!$M$15,1))=1,1,0),IF(VALUE(MID('3.4'!$M$15,3,1))&gt;=$O88,1,0))))</f>
        <v>1</v>
      </c>
      <c r="R88" s="912">
        <f>+'2.2'!J87</f>
        <v>1</v>
      </c>
      <c r="S88" s="913">
        <f>IF($R88="",1,IF('3.5'!$J$12&gt;=$R88,1,0))</f>
        <v>0</v>
      </c>
      <c r="T88" s="914">
        <f>IF($R88="",1,IF('3.5'!$J$13&gt;=$R88,1,0))</f>
        <v>0</v>
      </c>
      <c r="U88" s="913" t="str">
        <f>+'2.2'!L87</f>
        <v/>
      </c>
      <c r="V88" s="915">
        <f t="shared" si="7"/>
        <v>0</v>
      </c>
      <c r="W88" s="915" t="str">
        <f t="shared" si="10"/>
        <v/>
      </c>
      <c r="X88" s="915" t="str">
        <f t="shared" si="11"/>
        <v/>
      </c>
      <c r="Y88" s="915" t="str">
        <f t="shared" si="12"/>
        <v/>
      </c>
      <c r="Z88" s="915" t="str">
        <f t="shared" si="13"/>
        <v/>
      </c>
      <c r="AA88" s="915">
        <f>IF($U88="",1,IF(AND(OR(VLOOKUP($W88,'3.6'!$B52:$I122,4,FALSE)="si",VLOOKUP($W88,'3.6'!$B52:$I122,5,FALSE)="si"),OR(IFERROR(VLOOKUP($X88,'3.6'!$B52:$I122,4,FALSE),"si")="si",IFERROR(VLOOKUP($X88,'3.6'!$B52:$I122,5,FALSE),"si")="si"),OR(IFERROR(VLOOKUP($Y88,'3.6'!$B52:$I122,4,FALSE),"si")="si",IFERROR(VLOOKUP($Y88,'3.6'!$B52:$I122,5,FALSE),"si")="sì"),OR(IFERROR(VLOOKUP($Z88,'3.6'!$B52:$I122,4,FALSE),"si")="si",IFERROR(VLOOKUP($Z88,'3.6'!$B52:$I122,5,FALSE),"si")="sì")),1,0))</f>
        <v>1</v>
      </c>
      <c r="AB88" s="915">
        <f>IF($U88="",1,IF(AND(OR(VLOOKUP($W88,'3.6'!$B52:$I122,6,FALSE)="si",VLOOKUP($W88,'3.6'!$B52:$I122,7,FALSE)="si"),OR(IFERROR(VLOOKUP($X88,'3.6'!$B52:$I122,6,FALSE),"si")="si",IFERROR(VLOOKUP($X88,'3.6'!$B52:$I122,7,FALSE),"si")="si"),OR(IFERROR(VLOOKUP($Y88,'3.6'!$B52:$I122,6,FALSE),"si")="si",IFERROR(VLOOKUP($Y88,'3.6'!$B52:$I122,7,FALSE),"si")="sì"),OR(IFERROR(VLOOKUP($Z88,'3.6'!$B52:$I122,6,FALSE),"si")="si",IFERROR(VLOOKUP($Z88,'3.6'!$B52:$I122,7,FALSE),"si")="sì")),1,0))</f>
        <v>1</v>
      </c>
      <c r="AC88" s="910" t="str">
        <f>+'2.2'!M87</f>
        <v>si</v>
      </c>
      <c r="AD88" s="915">
        <f t="array" ref="AD88">IF(AC88="si",IF(VLOOKUP(INDEX(B$1:INDEX(B:B,ROW()),MAX(IF(B$1:INDEX(B:B,ROW())&lt;&gt;"",ROW(B$1:INDEX(B:B,ROW()))-ROW(B$1)+1))),'3.7'!$C$24:$F$36,3,FALSE)="si",1,0),1)</f>
        <v>0</v>
      </c>
      <c r="AE88" s="915">
        <f t="array" ref="AE88">IF(AC88="si",IF(VLOOKUP(INDEX(B$1:INDEX(B:B,ROW()),MAX(IF(B$1:INDEX(B:B,ROW())&lt;&gt;"",ROW(B$1:INDEX(B:B,ROW()))-ROW(B$1)+1))),'3.7'!$C$24:$F$36,4,FALSE)="si",1,0),1)</f>
        <v>0</v>
      </c>
      <c r="AF88" s="916" t="str">
        <f>+'2.2'!O87</f>
        <v/>
      </c>
      <c r="AG88" s="917">
        <f>IF($AF88="",1,IF(VLOOKUP($C88,'3.8'!$B:$F,4,FALSE)="si",1,0))</f>
        <v>1</v>
      </c>
      <c r="AH88" s="918">
        <f>IF($AF88="",1,IF(VLOOKUP($C88,'3.8'!$B:$F,5,FALSE)="si",1,0))</f>
        <v>1</v>
      </c>
      <c r="AI88" s="919"/>
      <c r="AJ88" s="697"/>
      <c r="AK88" s="920"/>
      <c r="AL88" s="921" t="str">
        <f>+'2.2'!N87</f>
        <v/>
      </c>
      <c r="AM88" s="922" t="str">
        <f>IF(ISBLANK(intern1!P81),"",intern1!P81)</f>
        <v/>
      </c>
      <c r="AN88" s="923">
        <f>IF(AM88="",1,0)</f>
        <v>1</v>
      </c>
      <c r="AO88" s="916" t="str">
        <f>'2.2'!K87</f>
        <v/>
      </c>
      <c r="AP88" s="924">
        <f t="shared" ref="AP88:AP93" si="17">IF(AO88="",1,0)</f>
        <v>1</v>
      </c>
      <c r="AQ88" s="925"/>
    </row>
    <row r="89" spans="1:43" s="1335" customFormat="1" ht="26.4" x14ac:dyDescent="0.25">
      <c r="A89" s="905"/>
      <c r="B89" s="906" t="str">
        <f>+'2.2'!C88</f>
        <v/>
      </c>
      <c r="C89" s="926" t="str">
        <f>+'2.2'!D88</f>
        <v>URO1.1</v>
      </c>
      <c r="D89" s="926" t="str">
        <f>+'2.2'!E88</f>
        <v>Urologia con titolo di formazione approfondita "Urologia operatoria"</v>
      </c>
      <c r="E89" s="544" t="str">
        <f>'2.2'!F88</f>
        <v>BPE/BP</v>
      </c>
      <c r="F89" s="926">
        <f t="shared" si="16"/>
        <v>2</v>
      </c>
      <c r="G89" s="926">
        <f>IF('3.9'!$C$25="si",3,IF('3.9'!$D$25="si",2,IF('3.9'!$E$25="si",1,0)))</f>
        <v>0</v>
      </c>
      <c r="H89" s="926">
        <f>IF('3.9'!$C$26="si",3,IF('3.9'!$D$26="si",2,IF('3.9'!$E$26="si",1,0)))</f>
        <v>0</v>
      </c>
      <c r="I89" s="928" t="str">
        <f>+'2.2'!G88</f>
        <v>(Urologia con approfondimento in urologia operativa)</v>
      </c>
      <c r="J89" s="929">
        <f>+'2.2'!H88</f>
        <v>2</v>
      </c>
      <c r="K89" s="1005">
        <f ca="1">IF(VLOOKUP($C89,intern2!$A$165:$BI$316,61,FALSE)="OK",1,0)</f>
        <v>0</v>
      </c>
      <c r="L89" s="1005">
        <f ca="1">IF(VLOOKUP($C89,intern2!$A$326:$BI$477,61,FALSE)="OK",1,0)</f>
        <v>0</v>
      </c>
      <c r="M89" s="930">
        <f ca="1">IF(INDEX(intern3!$A$7:$BH$160,MATCH($C89,intern3!$A$7:$A$160,0),60)="OK",1,0)</f>
        <v>0</v>
      </c>
      <c r="N89" s="930">
        <f ca="1">IF(VLOOKUP($C89,intern3!$A$169:$BH$320,60,FALSE)="OK",1,0)</f>
        <v>0</v>
      </c>
      <c r="O89" s="929">
        <f>+'2.2'!I88</f>
        <v>0</v>
      </c>
      <c r="P89" s="930">
        <f>IF($O89=0,1,
IF($O89="SPS",IF((VALUE(LEFT('3.4'!$M$14,1))+VALUE(MID('3.4'!$M$14,3,1)))&gt;0,1,0),
IF($O89=4,IF(VALUE(RIGHT('3.4'!$M$14,1))=1,1,0),IF(VALUE(MID('3.4'!$M$14,3,1))&gt;=$O89,1,0))))</f>
        <v>1</v>
      </c>
      <c r="Q89" s="930">
        <f>IF($O89=0,1,
IF($O89="SPS",IF((VALUE(LEFT('3.4'!$M$15,1))+VALUE(MID('3.4'!$M$15,3,1)))&gt;0,1,0),
IF($O89=4,IF(VALUE(RIGHT('3.4'!$M$15,1))=1,1,0),IF(VALUE(MID('3.4'!$M$15,3,1))&gt;=$O89,1,0))))</f>
        <v>1</v>
      </c>
      <c r="R89" s="931">
        <f>+'2.2'!J88</f>
        <v>1</v>
      </c>
      <c r="S89" s="914">
        <f>IF($R89="",1,IF('3.5'!$J$12&gt;=$R89,1,0))</f>
        <v>0</v>
      </c>
      <c r="T89" s="932">
        <f>IF($R89="",1,IF('3.5'!$J$13&gt;=$R89,1,0))</f>
        <v>0</v>
      </c>
      <c r="U89" s="933" t="str">
        <f>+'2.2'!L88</f>
        <v/>
      </c>
      <c r="V89" s="934">
        <f t="shared" si="7"/>
        <v>0</v>
      </c>
      <c r="W89" s="934" t="str">
        <f t="shared" si="10"/>
        <v/>
      </c>
      <c r="X89" s="934" t="str">
        <f t="shared" si="11"/>
        <v/>
      </c>
      <c r="Y89" s="934" t="str">
        <f t="shared" si="12"/>
        <v/>
      </c>
      <c r="Z89" s="934" t="str">
        <f t="shared" si="13"/>
        <v/>
      </c>
      <c r="AA89" s="934">
        <f>IF($U89="",1,IF(AND(OR(VLOOKUP($W89,'3.6'!$B52:$I122,4,FALSE)="si",VLOOKUP($W89,'3.6'!$B52:$I122,5,FALSE)="si"),OR(IFERROR(VLOOKUP($X89,'3.6'!$B52:$I122,4,FALSE),"si")="si",IFERROR(VLOOKUP($X89,'3.6'!$B52:$I122,5,FALSE),"si")="si"),OR(IFERROR(VLOOKUP($Y89,'3.6'!$B52:$I122,4,FALSE),"si")="si",IFERROR(VLOOKUP($Y89,'3.6'!$B52:$I122,5,FALSE),"si")="sì"),OR(IFERROR(VLOOKUP($Z89,'3.6'!$B52:$I122,4,FALSE),"si")="si",IFERROR(VLOOKUP($Z89,'3.6'!$B52:$I122,5,FALSE),"si")="sì")),1,0))</f>
        <v>1</v>
      </c>
      <c r="AB89" s="934">
        <f>IF($U89="",1,IF(AND(OR(VLOOKUP($W89,'3.6'!$B52:$I122,6,FALSE)="si",VLOOKUP($W89,'3.6'!$B52:$I122,7,FALSE)="si"),OR(IFERROR(VLOOKUP($X89,'3.6'!$B52:$I122,6,FALSE),"si")="si",IFERROR(VLOOKUP($X89,'3.6'!$B52:$I122,7,FALSE),"si")="si"),OR(IFERROR(VLOOKUP($Y89,'3.6'!$B52:$I122,6,FALSE),"si")="si",IFERROR(VLOOKUP($Y89,'3.6'!$B52:$I122,7,FALSE),"si")="sì"),OR(IFERROR(VLOOKUP($Z89,'3.6'!$B52:$I122,6,FALSE),"si")="si",IFERROR(VLOOKUP($Z89,'3.6'!$B52:$I122,7,FALSE),"si")="sì")),1,0))</f>
        <v>1</v>
      </c>
      <c r="AC89" s="929" t="str">
        <f>+'2.2'!M88</f>
        <v/>
      </c>
      <c r="AD89" s="934">
        <f t="array" ref="AD89">IF(AC89="si",IF(VLOOKUP(INDEX(B$1:INDEX(B:B,ROW()),MAX(IF(B$1:INDEX(B:B,ROW())&lt;&gt;"",ROW(B$1:INDEX(B:B,ROW()))-ROW(B$1)+1))),'3.7'!$C$24:$F$36,3,FALSE)="si",1,0),1)</f>
        <v>1</v>
      </c>
      <c r="AE89" s="934">
        <f t="array" ref="AE89">IF(AC89="si",IF(VLOOKUP(INDEX(B$1:INDEX(B:B,ROW()),MAX(IF(B$1:INDEX(B:B,ROW())&lt;&gt;"",ROW(B$1:INDEX(B:B,ROW()))-ROW(B$1)+1))),'3.7'!$C$24:$F$36,4,FALSE)="si",1,0),1)</f>
        <v>1</v>
      </c>
      <c r="AF89" s="935" t="str">
        <f>+'2.2'!O88</f>
        <v>Registrazione del nome dell'operatore</v>
      </c>
      <c r="AG89" s="936">
        <f>IF($AF89="",1,IF(VLOOKUP($C89,'3.8'!$B:$F,4,FALSE)="si",1,0))</f>
        <v>0</v>
      </c>
      <c r="AH89" s="937">
        <f>IF($AF89="",1,IF(VLOOKUP($C89,'3.8'!$B:$F,5,FALSE)="si",1,0))</f>
        <v>0</v>
      </c>
      <c r="AI89" s="919"/>
      <c r="AJ89" s="698"/>
      <c r="AK89" s="943"/>
      <c r="AL89" s="944" t="str">
        <f>+'2.2'!N88</f>
        <v/>
      </c>
      <c r="AM89" s="939" t="str">
        <f>IF(ISBLANK(intern1!P82),"",intern1!P82)</f>
        <v>URO1</v>
      </c>
      <c r="AN89" s="940">
        <f>IF(AM89="",1,IF(AJ88="si",1,0))</f>
        <v>0</v>
      </c>
      <c r="AO89" s="935" t="str">
        <f>'2.2'!K88</f>
        <v/>
      </c>
      <c r="AP89" s="941">
        <f t="shared" si="17"/>
        <v>1</v>
      </c>
      <c r="AQ89" s="925"/>
    </row>
    <row r="90" spans="1:43" s="1335" customFormat="1" ht="158.4" x14ac:dyDescent="0.25">
      <c r="A90" s="905"/>
      <c r="B90" s="906" t="str">
        <f>+'2.2'!C89</f>
        <v/>
      </c>
      <c r="C90" s="926" t="str">
        <f>+'2.2'!D89</f>
        <v>URO1.1.1</v>
      </c>
      <c r="D90" s="926" t="str">
        <f>+'2.2'!E89</f>
        <v>Prostatectomia radicale</v>
      </c>
      <c r="E90" s="926" t="str">
        <f>'2.2'!F89</f>
        <v>BPE/BP</v>
      </c>
      <c r="F90" s="926">
        <f t="shared" si="16"/>
        <v>2</v>
      </c>
      <c r="G90" s="926">
        <f>IF('3.9'!$C$25="si",3,IF('3.9'!$D$25="si",2,IF('3.9'!$E$25="si",1,0)))</f>
        <v>0</v>
      </c>
      <c r="H90" s="926">
        <f>IF('3.9'!$C$26="si",3,IF('3.9'!$D$26="si",2,IF('3.9'!$E$26="si",1,0)))</f>
        <v>0</v>
      </c>
      <c r="I90" s="928" t="str">
        <f>+'2.2'!G89</f>
        <v>(Urologia con approfondimento in urologia operativa)</v>
      </c>
      <c r="J90" s="929">
        <f>+'2.2'!H89</f>
        <v>2</v>
      </c>
      <c r="K90" s="1005">
        <f ca="1">IF(VLOOKUP($C90,intern2!$A$165:$BI$316,61,FALSE)="OK",1,0)</f>
        <v>0</v>
      </c>
      <c r="L90" s="1005">
        <f ca="1">IF(VLOOKUP($C90,intern2!$A$326:$BI$477,61,FALSE)="OK",1,0)</f>
        <v>0</v>
      </c>
      <c r="M90" s="930">
        <f ca="1">IF(INDEX(intern3!$A$7:$BH$160,MATCH($C90,intern3!$A$7:$A$160,0),60)="OK",1,0)</f>
        <v>0</v>
      </c>
      <c r="N90" s="930">
        <f ca="1">IF(VLOOKUP($C90,intern3!$A$169:$BH$320,60,FALSE)="OK",1,0)</f>
        <v>0</v>
      </c>
      <c r="O90" s="929">
        <f>+'2.2'!I89</f>
        <v>0</v>
      </c>
      <c r="P90" s="930">
        <f>IF($O90=0,1,
IF($O90="SPS",IF((VALUE(LEFT('3.4'!$M$14,1))+VALUE(MID('3.4'!$M$14,3,1)))&gt;0,1,0),
IF($O90=4,IF(VALUE(RIGHT('3.4'!$M$14,1))=1,1,0),IF(VALUE(MID('3.4'!$M$14,3,1))&gt;=$O90,1,0))))</f>
        <v>1</v>
      </c>
      <c r="Q90" s="930">
        <f>IF($O90=0,1,
IF($O90="SPS",IF((VALUE(LEFT('3.4'!$M$15,1))+VALUE(MID('3.4'!$M$15,3,1)))&gt;0,1,0),
IF($O90=4,IF(VALUE(RIGHT('3.4'!$M$15,1))=1,1,0),IF(VALUE(MID('3.4'!$M$15,3,1))&gt;=$O90,1,0))))</f>
        <v>1</v>
      </c>
      <c r="R90" s="931">
        <f>+'2.2'!J89</f>
        <v>1</v>
      </c>
      <c r="S90" s="932">
        <f>IF($R90="",1,IF('3.5'!$J$12&gt;=$R90,1,0))</f>
        <v>0</v>
      </c>
      <c r="T90" s="933">
        <f>IF($R90="",1,IF('3.5'!$J$13&gt;=$R90,1,0))</f>
        <v>0</v>
      </c>
      <c r="U90" s="933" t="str">
        <f>+'2.2'!L89</f>
        <v/>
      </c>
      <c r="V90" s="934">
        <f t="shared" ref="V90:V153" si="18">IF($U90="",0,IFERROR(LEN($U90)-LEN(SUBSTITUTE($U90,"+","")),0)+1)</f>
        <v>0</v>
      </c>
      <c r="W90" s="934" t="str">
        <f t="shared" si="10"/>
        <v/>
      </c>
      <c r="X90" s="934" t="str">
        <f t="shared" si="11"/>
        <v/>
      </c>
      <c r="Y90" s="934" t="str">
        <f t="shared" si="12"/>
        <v/>
      </c>
      <c r="Z90" s="934" t="str">
        <f t="shared" si="13"/>
        <v/>
      </c>
      <c r="AA90" s="934">
        <f>IF($U90="",1,IF(AND(OR(VLOOKUP($W90,'3.6'!$B52:$I122,4,FALSE)="si",VLOOKUP($W90,'3.6'!$B52:$I122,5,FALSE)="si"),OR(IFERROR(VLOOKUP($X90,'3.6'!$B52:$I122,4,FALSE),"si")="si",IFERROR(VLOOKUP($X90,'3.6'!$B52:$I122,5,FALSE),"si")="si"),OR(IFERROR(VLOOKUP($Y90,'3.6'!$B52:$I122,4,FALSE),"si")="si",IFERROR(VLOOKUP($Y90,'3.6'!$B52:$I122,5,FALSE),"si")="sì"),OR(IFERROR(VLOOKUP($Z90,'3.6'!$B52:$I122,4,FALSE),"si")="si",IFERROR(VLOOKUP($Z90,'3.6'!$B52:$I122,5,FALSE),"si")="sì")),1,0))</f>
        <v>1</v>
      </c>
      <c r="AB90" s="934">
        <f>IF($U90="",1,IF(AND(OR(VLOOKUP($W90,'3.6'!$B52:$I122,6,FALSE)="si",VLOOKUP($W90,'3.6'!$B52:$I122,7,FALSE)="si"),OR(IFERROR(VLOOKUP($X90,'3.6'!$B52:$I122,6,FALSE),"si")="si",IFERROR(VLOOKUP($X90,'3.6'!$B52:$I122,7,FALSE),"si")="si"),OR(IFERROR(VLOOKUP($Y90,'3.6'!$B52:$I122,6,FALSE),"si")="si",IFERROR(VLOOKUP($Y90,'3.6'!$B52:$I122,7,FALSE),"si")="sì"),OR(IFERROR(VLOOKUP($Z90,'3.6'!$B52:$I122,6,FALSE),"si")="si",IFERROR(VLOOKUP($Z90,'3.6'!$B52:$I122,7,FALSE),"si")="sì")),1,0))</f>
        <v>1</v>
      </c>
      <c r="AC90" s="929" t="str">
        <f>+'2.2'!M89</f>
        <v>si</v>
      </c>
      <c r="AD90" s="934">
        <f t="array" ref="AD90">IF(AC90="si",IF(VLOOKUP(INDEX(B$1:INDEX(B:B,ROW()),MAX(IF(B$1:INDEX(B:B,ROW())&lt;&gt;"",ROW(B$1:INDEX(B:B,ROW()))-ROW(B$1)+1))),'3.7'!$C$24:$F$36,3,FALSE)="si",1,0),1)</f>
        <v>0</v>
      </c>
      <c r="AE90" s="934">
        <f t="array" ref="AE90">IF(AC90="si",IF(VLOOKUP(INDEX(B$1:INDEX(B:B,ROW()),MAX(IF(B$1:INDEX(B:B,ROW())&lt;&gt;"",ROW(B$1:INDEX(B:B,ROW()))-ROW(B$1)+1))),'3.7'!$C$24:$F$36,4,FALSE)="si",1,0),1)</f>
        <v>0</v>
      </c>
      <c r="AF90" s="935" t="str">
        <f>+'2.2'!O89</f>
        <v>Tutti i casi di cancro alla prostata devono essere discussi e documentati prima e dopo la terapia all'interno del tumorboard con la partecipazione degli esperti coinvolti in tutte le alternative terapeutiche (radio-oncologia, oncologia, radiologia e urologia), prima e dopo la terapia. È necessario il controllo d'indicazione.</v>
      </c>
      <c r="AG90" s="936">
        <f>IF($AF90="",1,IF(VLOOKUP($C90,'3.8'!$B:$F,4,FALSE)="si",1,0))</f>
        <v>0</v>
      </c>
      <c r="AH90" s="937">
        <f>IF($AF90="",1,IF(VLOOKUP($C90,'3.8'!$B:$F,5,FALSE)="si",1,0))</f>
        <v>0</v>
      </c>
      <c r="AI90" s="919"/>
      <c r="AJ90" s="698"/>
      <c r="AK90" s="707"/>
      <c r="AL90" s="938" t="str">
        <f>+'2.2'!N89</f>
        <v>S:10</v>
      </c>
      <c r="AM90" s="939" t="str">
        <f>IF(ISBLANK(intern1!P83),"",intern1!P83)</f>
        <v>URO1
URO1.1</v>
      </c>
      <c r="AN90" s="940">
        <f>IF(AM90="",1,IF(AND(AJ89="si",AJ88="si"),1,0))</f>
        <v>0</v>
      </c>
      <c r="AO90" s="935" t="str">
        <f>'2.2'!K89</f>
        <v/>
      </c>
      <c r="AP90" s="941">
        <f t="shared" si="17"/>
        <v>1</v>
      </c>
      <c r="AQ90" s="925"/>
    </row>
    <row r="91" spans="1:43" s="1335" customFormat="1" ht="26.4" hidden="1" outlineLevel="1" x14ac:dyDescent="0.25">
      <c r="A91" s="905"/>
      <c r="B91" s="906" t="str">
        <f>+'2.2'!C90</f>
        <v/>
      </c>
      <c r="C91" s="961" t="str">
        <f>+'2.2'!D90</f>
        <v>URO1.1.2</v>
      </c>
      <c r="D91" s="961" t="str">
        <f>+'2.2'!E90</f>
        <v>Cistectomia radicale (CIMAS)</v>
      </c>
      <c r="E91" s="1045" t="str">
        <f>'2.2'!F90</f>
        <v/>
      </c>
      <c r="F91" s="961">
        <f t="shared" si="16"/>
        <v>0</v>
      </c>
      <c r="G91" s="961">
        <f>IF('3.9'!$C$25="si",3,IF('3.9'!$D$25="si",2,IF('3.9'!$E$25="si",1,0)))</f>
        <v>0</v>
      </c>
      <c r="H91" s="961">
        <f>IF('3.9'!$C$26="si",3,IF('3.9'!$D$26="si",2,IF('3.9'!$E$26="si",1,0)))</f>
        <v>0</v>
      </c>
      <c r="I91" s="962" t="str">
        <f>+'2.2'!G90</f>
        <v/>
      </c>
      <c r="J91" s="962">
        <f>+'2.2'!H90</f>
        <v>0</v>
      </c>
      <c r="K91" s="963">
        <f>IF(VLOOKUP($C91,intern2!$A$165:$BI$316,61,FALSE)="OK",1,0)</f>
        <v>1</v>
      </c>
      <c r="L91" s="963">
        <f>IF(VLOOKUP($C91,intern2!$A$326:$BI$477,61,FALSE)="OK",1,0)</f>
        <v>1</v>
      </c>
      <c r="M91" s="962">
        <f>IF(INDEX(intern3!$A$7:$BH$160,MATCH($C91,intern3!$A$7:$A$160,0),60)="OK",1,0)</f>
        <v>1</v>
      </c>
      <c r="N91" s="962">
        <f ca="1">IF(VLOOKUP($C91,intern3!$A$169:$BH$320,60,FALSE)="OK",1,0)</f>
        <v>1</v>
      </c>
      <c r="O91" s="962"/>
      <c r="P91" s="962">
        <f>IF($O91=0,1,
IF($O91="SPS",IF((VALUE(LEFT('3.4'!$M$14,1))+VALUE(MID('3.4'!$M$14,3,1)))&gt;0,1,0),
IF($O91=4,IF(VALUE(RIGHT('3.4'!$M$14,1))=1,1,0),IF(VALUE(MID('3.4'!$M$14,3,1))&gt;=$O91,1,0))))</f>
        <v>1</v>
      </c>
      <c r="Q91" s="962">
        <f>IF($O91=0,1,
IF($O91="SPS",IF((VALUE(LEFT('3.4'!$M$15,1))+VALUE(MID('3.4'!$M$15,3,1)))&gt;0,1,0),
IF($O91=4,IF(VALUE(RIGHT('3.4'!$M$15,1))=1,1,0),IF(VALUE(MID('3.4'!$M$15,3,1))&gt;=$O91,1,0))))</f>
        <v>1</v>
      </c>
      <c r="R91" s="962"/>
      <c r="S91" s="964">
        <f>IF($R91="",1,IF('3.5'!$J$12&gt;=$R91,1,0))</f>
        <v>1</v>
      </c>
      <c r="T91" s="965">
        <f>IF($R91="",1,IF('3.5'!$J$13&gt;=$R91,1,0))</f>
        <v>1</v>
      </c>
      <c r="U91" s="962"/>
      <c r="V91" s="962">
        <f t="shared" si="18"/>
        <v>0</v>
      </c>
      <c r="W91" s="962" t="str">
        <f t="shared" si="10"/>
        <v/>
      </c>
      <c r="X91" s="962" t="str">
        <f t="shared" si="11"/>
        <v/>
      </c>
      <c r="Y91" s="962" t="str">
        <f t="shared" si="12"/>
        <v/>
      </c>
      <c r="Z91" s="962" t="str">
        <f t="shared" si="13"/>
        <v/>
      </c>
      <c r="AA91" s="962">
        <f>IF($U91="",1,IF(AND(OR(VLOOKUP($W91,'3.6'!$B52:$I122,4,FALSE)="si",VLOOKUP($W91,'3.6'!$B52:$I122,5,FALSE)="si"),OR(IFERROR(VLOOKUP($X91,'3.6'!$B52:$I122,4,FALSE),"si")="si",IFERROR(VLOOKUP($X91,'3.6'!$B52:$I122,5,FALSE),"si")="si"),OR(IFERROR(VLOOKUP($Y91,'3.6'!$B52:$I122,4,FALSE),"si")="si",IFERROR(VLOOKUP($Y91,'3.6'!$B52:$I122,5,FALSE),"si")="sì"),OR(IFERROR(VLOOKUP($Z91,'3.6'!$B52:$I122,4,FALSE),"si")="si",IFERROR(VLOOKUP($Z91,'3.6'!$B52:$I122,5,FALSE),"si")="sì")),1,0))</f>
        <v>1</v>
      </c>
      <c r="AB91" s="962">
        <f>IF($U91="",1,IF(AND(OR(VLOOKUP($W91,'3.6'!$B52:$I122,6,FALSE)="si",VLOOKUP($W91,'3.6'!$B52:$I122,7,FALSE)="si"),OR(IFERROR(VLOOKUP($X91,'3.6'!$B52:$I122,6,FALSE),"si")="si",IFERROR(VLOOKUP($X91,'3.6'!$B52:$I122,7,FALSE),"si")="si"),OR(IFERROR(VLOOKUP($Y91,'3.6'!$B52:$I122,6,FALSE),"si")="si",IFERROR(VLOOKUP($Y91,'3.6'!$B52:$I122,7,FALSE),"si")="sì"),OR(IFERROR(VLOOKUP($Z91,'3.6'!$B52:$I122,6,FALSE),"si")="si",IFERROR(VLOOKUP($Z91,'3.6'!$B52:$I122,7,FALSE),"si")="sì")),1,0))</f>
        <v>1</v>
      </c>
      <c r="AC91" s="962"/>
      <c r="AD91" s="934">
        <f t="array" ref="AD91">IF(AC91="si",IF(VLOOKUP(INDEX(B$1:INDEX(B:B,ROW()),MAX(IF(B$1:INDEX(B:B,ROW())&lt;&gt;"",ROW(B$1:INDEX(B:B,ROW()))-ROW(B$1)+1))),'3.7'!$C$24:$F$36,3,FALSE)="si",1,0),1)</f>
        <v>1</v>
      </c>
      <c r="AE91" s="934">
        <f t="array" ref="AE91">IF(AC91="si",IF(VLOOKUP(INDEX(B$1:INDEX(B:B,ROW()),MAX(IF(B$1:INDEX(B:B,ROW())&lt;&gt;"",ROW(B$1:INDEX(B:B,ROW()))-ROW(B$1)+1))),'3.7'!$C$24:$F$36,4,FALSE)="si",1,0),1)</f>
        <v>1</v>
      </c>
      <c r="AF91" s="966" t="str">
        <f>+'2.2'!O90</f>
        <v>Valgono gli attuali requisiti della CIMAS</v>
      </c>
      <c r="AG91" s="967" t="e">
        <f>IF($AF91="",1,IF(VLOOKUP($C91,'3.8'!$B:$F,4,FALSE)="si",1,0))</f>
        <v>#N/A</v>
      </c>
      <c r="AH91" s="968" t="e">
        <f>IF($AF91="",1,IF(VLOOKUP($C91,'3.8'!$B:$F,5,FALSE)="si",1,0))</f>
        <v>#N/A</v>
      </c>
      <c r="AI91" s="919"/>
      <c r="AJ91" s="1131"/>
      <c r="AK91" s="969" t="s">
        <v>420</v>
      </c>
      <c r="AL91" s="970"/>
      <c r="AM91" s="971"/>
      <c r="AN91" s="961"/>
      <c r="AO91" s="970"/>
      <c r="AP91" s="972"/>
      <c r="AQ91" s="925"/>
    </row>
    <row r="92" spans="1:43" s="1335" customFormat="1" ht="39.6" collapsed="1" x14ac:dyDescent="0.25">
      <c r="A92" s="905"/>
      <c r="B92" s="906" t="str">
        <f>+'2.2'!C91</f>
        <v/>
      </c>
      <c r="C92" s="926" t="str">
        <f>+'2.2'!D91</f>
        <v>URO1.1.3</v>
      </c>
      <c r="D92" s="926" t="str">
        <f>+'2.2'!E91</f>
        <v>Chirurgia complessa dei reni (Nefrectomia per indicazione oncologica e nefrectomia parziale)</v>
      </c>
      <c r="E92" s="544" t="str">
        <f>'2.2'!F91</f>
        <v>BPE/BP</v>
      </c>
      <c r="F92" s="926">
        <f t="shared" si="16"/>
        <v>2</v>
      </c>
      <c r="G92" s="926">
        <f>IF('3.9'!$C$25="si",3,IF('3.9'!$D$25="si",2,IF('3.9'!$E$25="si",1,0)))</f>
        <v>0</v>
      </c>
      <c r="H92" s="926">
        <f>IF('3.9'!$C$26="si",3,IF('3.9'!$D$26="si",2,IF('3.9'!$E$26="si",1,0)))</f>
        <v>0</v>
      </c>
      <c r="I92" s="928" t="str">
        <f>+'2.2'!G91</f>
        <v>(Urologia con approfondimento in urologia operativa)</v>
      </c>
      <c r="J92" s="929">
        <f>+'2.2'!H91</f>
        <v>2</v>
      </c>
      <c r="K92" s="1005">
        <f ca="1">IF(VLOOKUP($C92,intern2!$A$165:$BI$316,61,FALSE)="OK",1,0)</f>
        <v>0</v>
      </c>
      <c r="L92" s="1005">
        <f ca="1">IF(VLOOKUP($C92,intern2!$A$326:$BI$477,61,FALSE)="OK",1,0)</f>
        <v>0</v>
      </c>
      <c r="M92" s="930">
        <f ca="1">IF(INDEX(intern3!$A$7:$BH$160,MATCH($C92,intern3!$A$7:$A$160,0),60)="OK",1,0)</f>
        <v>0</v>
      </c>
      <c r="N92" s="930">
        <f ca="1">IF(VLOOKUP($C92,intern3!$A$169:$BH$320,60,FALSE)="OK",1,0)</f>
        <v>0</v>
      </c>
      <c r="O92" s="929">
        <f>+'2.2'!I91</f>
        <v>0</v>
      </c>
      <c r="P92" s="930">
        <f>IF($O92=0,1,
IF($O92="SPS",IF((VALUE(LEFT('3.4'!$M$14,1))+VALUE(MID('3.4'!$M$14,3,1)))&gt;0,1,0),
IF($O92=4,IF(VALUE(RIGHT('3.4'!$M$14,1))=1,1,0),IF(VALUE(MID('3.4'!$M$14,3,1))&gt;=$O92,1,0))))</f>
        <v>1</v>
      </c>
      <c r="Q92" s="930">
        <f>IF($O92=0,1,
IF($O92="SPS",IF((VALUE(LEFT('3.4'!$M$15,1))+VALUE(MID('3.4'!$M$15,3,1)))&gt;0,1,0),
IF($O92=4,IF(VALUE(RIGHT('3.4'!$M$15,1))=1,1,0),IF(VALUE(MID('3.4'!$M$15,3,1))&gt;=$O92,1,0))))</f>
        <v>1</v>
      </c>
      <c r="R92" s="931">
        <f>+'2.2'!J91</f>
        <v>2</v>
      </c>
      <c r="S92" s="933">
        <f>IF($R92="",1,IF('3.5'!$J$12&gt;=$R92,1,0))</f>
        <v>0</v>
      </c>
      <c r="T92" s="933">
        <f>IF($R92="",1,IF('3.5'!$J$13&gt;=$R92,1,0))</f>
        <v>0</v>
      </c>
      <c r="U92" s="933" t="str">
        <f>+'2.2'!L91</f>
        <v/>
      </c>
      <c r="V92" s="934">
        <f t="shared" si="18"/>
        <v>0</v>
      </c>
      <c r="W92" s="934" t="str">
        <f t="shared" si="10"/>
        <v/>
      </c>
      <c r="X92" s="934" t="str">
        <f t="shared" si="11"/>
        <v/>
      </c>
      <c r="Y92" s="934" t="str">
        <f t="shared" si="12"/>
        <v/>
      </c>
      <c r="Z92" s="934" t="str">
        <f t="shared" si="13"/>
        <v/>
      </c>
      <c r="AA92" s="934">
        <f>IF($U92="",1,IF(AND(OR(VLOOKUP($W92,'3.6'!$B52:$I122,4,FALSE)="si",VLOOKUP($W92,'3.6'!$B52:$I122,5,FALSE)="si"),OR(IFERROR(VLOOKUP($X92,'3.6'!$B52:$I122,4,FALSE),"si")="si",IFERROR(VLOOKUP($X92,'3.6'!$B52:$I122,5,FALSE),"si")="si"),OR(IFERROR(VLOOKUP($Y92,'3.6'!$B52:$I122,4,FALSE),"si")="si",IFERROR(VLOOKUP($Y92,'3.6'!$B52:$I122,5,FALSE),"si")="sì"),OR(IFERROR(VLOOKUP($Z92,'3.6'!$B52:$I122,4,FALSE),"si")="si",IFERROR(VLOOKUP($Z92,'3.6'!$B52:$I122,5,FALSE),"si")="sì")),1,0))</f>
        <v>1</v>
      </c>
      <c r="AB92" s="934">
        <f>IF($U92="",1,IF(AND(OR(VLOOKUP($W92,'3.6'!$B52:$I122,6,FALSE)="si",VLOOKUP($W92,'3.6'!$B52:$I122,7,FALSE)="si"),OR(IFERROR(VLOOKUP($X92,'3.6'!$B52:$I122,6,FALSE),"si")="si",IFERROR(VLOOKUP($X92,'3.6'!$B52:$I122,7,FALSE),"si")="si"),OR(IFERROR(VLOOKUP($Y92,'3.6'!$B52:$I122,6,FALSE),"si")="si",IFERROR(VLOOKUP($Y92,'3.6'!$B52:$I122,7,FALSE),"si")="sì"),OR(IFERROR(VLOOKUP($Z92,'3.6'!$B52:$I122,6,FALSE),"si")="si",IFERROR(VLOOKUP($Z92,'3.6'!$B52:$I122,7,FALSE),"si")="sì")),1,0))</f>
        <v>1</v>
      </c>
      <c r="AC92" s="929" t="str">
        <f>+'2.2'!M91</f>
        <v>si</v>
      </c>
      <c r="AD92" s="934">
        <f t="array" ref="AD92">IF(AC92="si",IF(VLOOKUP(INDEX(B$1:INDEX(B:B,ROW()),MAX(IF(B$1:INDEX(B:B,ROW())&lt;&gt;"",ROW(B$1:INDEX(B:B,ROW()))-ROW(B$1)+1))),'3.7'!$C$24:$F$36,3,FALSE)="si",1,0),1)</f>
        <v>0</v>
      </c>
      <c r="AE92" s="934">
        <f t="array" ref="AE92">IF(AC92="si",IF(VLOOKUP(INDEX(B$1:INDEX(B:B,ROW()),MAX(IF(B$1:INDEX(B:B,ROW())&lt;&gt;"",ROW(B$1:INDEX(B:B,ROW()))-ROW(B$1)+1))),'3.7'!$C$24:$F$36,4,FALSE)="si",1,0),1)</f>
        <v>0</v>
      </c>
      <c r="AF92" s="935" t="str">
        <f>+'2.2'!O91</f>
        <v/>
      </c>
      <c r="AG92" s="936">
        <f>IF($AF92="",1,IF(VLOOKUP($C92,'3.8'!$B:$F,4,FALSE)="si",1,0))</f>
        <v>1</v>
      </c>
      <c r="AH92" s="937">
        <f>IF($AF92="",1,IF(VLOOKUP($C92,'3.8'!$B:$F,5,FALSE)="si",1,0))</f>
        <v>1</v>
      </c>
      <c r="AI92" s="919"/>
      <c r="AJ92" s="698"/>
      <c r="AK92" s="707"/>
      <c r="AL92" s="938" t="str">
        <f>+'2.2'!N91</f>
        <v>S:10</v>
      </c>
      <c r="AM92" s="939" t="str">
        <f>IF(ISBLANK(intern1!P85),"",intern1!P85)</f>
        <v>URO1
URO1.1</v>
      </c>
      <c r="AN92" s="940">
        <f>IF(AM92="",1,IF(AND(AJ89="si",AJ88="si"),1,0))</f>
        <v>0</v>
      </c>
      <c r="AO92" s="935" t="str">
        <f>'2.2'!K91</f>
        <v/>
      </c>
      <c r="AP92" s="941">
        <f t="shared" si="17"/>
        <v>1</v>
      </c>
      <c r="AQ92" s="925"/>
    </row>
    <row r="93" spans="1:43" s="1335" customFormat="1" ht="52.8" x14ac:dyDescent="0.25">
      <c r="A93" s="905"/>
      <c r="B93" s="906" t="str">
        <f>+'2.2'!C92</f>
        <v/>
      </c>
      <c r="C93" s="926" t="str">
        <f>+'2.2'!D92</f>
        <v>URO1.1.4</v>
      </c>
      <c r="D93" s="926" t="str">
        <f>+'2.2'!E92</f>
        <v>Surrenalectomia isolata</v>
      </c>
      <c r="E93" s="926" t="str">
        <f>'2.2'!F92</f>
        <v>BPE/BP</v>
      </c>
      <c r="F93" s="926">
        <f t="shared" si="16"/>
        <v>2</v>
      </c>
      <c r="G93" s="926">
        <f>IF('3.9'!$C$25="si",3,IF('3.9'!$D$25="si",2,IF('3.9'!$E$25="si",1,0)))</f>
        <v>0</v>
      </c>
      <c r="H93" s="926">
        <f>IF('3.9'!$C$26="si",3,IF('3.9'!$D$26="si",2,IF('3.9'!$E$26="si",1,0)))</f>
        <v>0</v>
      </c>
      <c r="I93" s="928" t="str">
        <f>+'2.2'!G92</f>
        <v>(Chirurgia con approfondimento in chirurgia viscerale)
(Urologia con approfondimento in urologia operativa)</v>
      </c>
      <c r="J93" s="929">
        <f>+'2.2'!H92</f>
        <v>2</v>
      </c>
      <c r="K93" s="1005">
        <f ca="1">IF(VLOOKUP($C93,intern2!$A$165:$BI$316,61,FALSE)="OK",1,0)</f>
        <v>0</v>
      </c>
      <c r="L93" s="1005">
        <f ca="1">IF(VLOOKUP($C93,intern2!$A$326:$BI$477,61,FALSE)="OK",1,0)</f>
        <v>0</v>
      </c>
      <c r="M93" s="930">
        <f ca="1">IF(INDEX(intern3!$A$7:$BH$160,MATCH($C93,intern3!$A$7:$A$160,0),60)="OK",1,0)</f>
        <v>0</v>
      </c>
      <c r="N93" s="930">
        <f ca="1">IF(VLOOKUP($C93,intern3!$A$169:$BH$320,60,FALSE)="OK",1,0)</f>
        <v>0</v>
      </c>
      <c r="O93" s="929">
        <f>+'2.2'!I92</f>
        <v>0</v>
      </c>
      <c r="P93" s="930">
        <f>IF($O93=0,1,
IF($O93="SPS",IF((VALUE(LEFT('3.4'!$M$14,1))+VALUE(MID('3.4'!$M$14,3,1)))&gt;0,1,0),
IF($O93=4,IF(VALUE(RIGHT('3.4'!$M$14,1))=1,1,0),IF(VALUE(MID('3.4'!$M$14,3,1))&gt;=$O93,1,0))))</f>
        <v>1</v>
      </c>
      <c r="Q93" s="930">
        <f>IF($O93=0,1,
IF($O93="SPS",IF((VALUE(LEFT('3.4'!$M$15,1))+VALUE(MID('3.4'!$M$15,3,1)))&gt;0,1,0),
IF($O93=4,IF(VALUE(RIGHT('3.4'!$M$15,1))=1,1,0),IF(VALUE(MID('3.4'!$M$15,3,1))&gt;=$O93,1,0))))</f>
        <v>1</v>
      </c>
      <c r="R93" s="931">
        <f>+'2.2'!J92</f>
        <v>2</v>
      </c>
      <c r="S93" s="933">
        <f>IF($R93="",1,IF('3.5'!$J$12&gt;=$R93,1,0))</f>
        <v>0</v>
      </c>
      <c r="T93" s="933">
        <f>IF($R93="",1,IF('3.5'!$J$13&gt;=$R93,1,0))</f>
        <v>0</v>
      </c>
      <c r="U93" s="933" t="str">
        <f>+'2.2'!L92</f>
        <v>END1</v>
      </c>
      <c r="V93" s="934">
        <f t="shared" si="18"/>
        <v>1</v>
      </c>
      <c r="W93" s="934" t="str">
        <f t="shared" si="10"/>
        <v>END1</v>
      </c>
      <c r="X93" s="934" t="str">
        <f t="shared" si="11"/>
        <v/>
      </c>
      <c r="Y93" s="934" t="str">
        <f t="shared" si="12"/>
        <v/>
      </c>
      <c r="Z93" s="934" t="str">
        <f t="shared" si="13"/>
        <v/>
      </c>
      <c r="AA93" s="934">
        <f>IF($U93="",1,IF(AND(OR(VLOOKUP($W93,'3.6'!$B52:$I122,4,FALSE)="si",VLOOKUP($W93,'3.6'!$B52:$I122,5,FALSE)="si"),OR(IFERROR(VLOOKUP($X93,'3.6'!$B52:$I122,4,FALSE),"si")="si",IFERROR(VLOOKUP($X93,'3.6'!$B52:$I122,5,FALSE),"si")="si"),OR(IFERROR(VLOOKUP($Y93,'3.6'!$B52:$I122,4,FALSE),"si")="si",IFERROR(VLOOKUP($Y93,'3.6'!$B52:$I122,5,FALSE),"si")="sì"),OR(IFERROR(VLOOKUP($Z93,'3.6'!$B52:$I122,4,FALSE),"si")="si",IFERROR(VLOOKUP($Z93,'3.6'!$B52:$I122,5,FALSE),"si")="sì")),1,0))</f>
        <v>0</v>
      </c>
      <c r="AB93" s="934">
        <f>IF($U93="",1,IF(AND(OR(VLOOKUP($W93,'3.6'!$B52:$I122,6,FALSE)="si",VLOOKUP($W93,'3.6'!$B52:$I122,7,FALSE)="si"),OR(IFERROR(VLOOKUP($X93,'3.6'!$B52:$I122,6,FALSE),"si")="si",IFERROR(VLOOKUP($X93,'3.6'!$B52:$I122,7,FALSE),"si")="si"),OR(IFERROR(VLOOKUP($Y93,'3.6'!$B52:$I122,6,FALSE),"si")="si",IFERROR(VLOOKUP($Y93,'3.6'!$B52:$I122,7,FALSE),"si")="sì"),OR(IFERROR(VLOOKUP($Z93,'3.6'!$B52:$I122,6,FALSE),"si")="si",IFERROR(VLOOKUP($Z93,'3.6'!$B52:$I122,7,FALSE),"si")="sì")),1,0))</f>
        <v>0</v>
      </c>
      <c r="AC93" s="929" t="str">
        <f>+'2.2'!M92</f>
        <v/>
      </c>
      <c r="AD93" s="934">
        <f t="array" ref="AD93">IF(AC93="si",IF(VLOOKUP(INDEX(B$1:INDEX(B:B,ROW()),MAX(IF(B$1:INDEX(B:B,ROW())&lt;&gt;"",ROW(B$1:INDEX(B:B,ROW()))-ROW(B$1)+1))),'3.7'!$C$24:$F$36,3,FALSE)="si",1,0),1)</f>
        <v>1</v>
      </c>
      <c r="AE93" s="934">
        <f t="array" ref="AE93">IF(AC93="si",IF(VLOOKUP(INDEX(B$1:INDEX(B:B,ROW()),MAX(IF(B$1:INDEX(B:B,ROW())&lt;&gt;"",ROW(B$1:INDEX(B:B,ROW()))-ROW(B$1)+1))),'3.7'!$C$24:$F$36,4,FALSE)="si",1,0),1)</f>
        <v>1</v>
      </c>
      <c r="AF93" s="935" t="str">
        <f>+'2.2'!O92</f>
        <v/>
      </c>
      <c r="AG93" s="936">
        <f>IF($AF93="",1,IF(VLOOKUP($C93,'3.8'!$B:$F,4,FALSE)="si",1,0))</f>
        <v>1</v>
      </c>
      <c r="AH93" s="937">
        <f>IF($AF93="",1,IF(VLOOKUP($C93,'3.8'!$B:$F,5,FALSE)="si",1,0))</f>
        <v>1</v>
      </c>
      <c r="AI93" s="919"/>
      <c r="AJ93" s="698"/>
      <c r="AK93" s="943"/>
      <c r="AL93" s="944" t="str">
        <f>+'2.2'!N92</f>
        <v/>
      </c>
      <c r="AM93" s="939" t="str">
        <f>IF(ISBLANK(intern1!P86),"",intern1!P86)</f>
        <v>URO1
URO1.1</v>
      </c>
      <c r="AN93" s="940">
        <f>IF(AM93="",1,IF(AND(AJ89="si",AJ88="si"),1,0))</f>
        <v>0</v>
      </c>
      <c r="AO93" s="935" t="str">
        <f>'2.2'!K92</f>
        <v/>
      </c>
      <c r="AP93" s="941">
        <f t="shared" si="17"/>
        <v>1</v>
      </c>
      <c r="AQ93" s="925"/>
    </row>
    <row r="94" spans="1:43" s="1335" customFormat="1" ht="39.6" x14ac:dyDescent="0.25">
      <c r="A94" s="905"/>
      <c r="B94" s="906" t="str">
        <f>+'2.2'!C93</f>
        <v/>
      </c>
      <c r="C94" s="926" t="str">
        <f>+'2.2'!D93</f>
        <v>URO1.1.7</v>
      </c>
      <c r="D94" s="926" t="str">
        <f>+'2.2'!E93</f>
        <v>Impianto di uno sfintere urinario artificiale</v>
      </c>
      <c r="E94" s="926" t="str">
        <f>'2.2'!F93</f>
        <v>BPE/BP</v>
      </c>
      <c r="F94" s="926">
        <f t="shared" si="16"/>
        <v>2</v>
      </c>
      <c r="G94" s="926">
        <f>IF('3.9'!$C$25="si",3,IF('3.9'!$D$25="si",2,IF('3.9'!$E$25="si",1,0)))</f>
        <v>0</v>
      </c>
      <c r="H94" s="926">
        <f>IF('3.9'!$C$26="si",3,IF('3.9'!$D$26="si",2,IF('3.9'!$E$26="si",1,0)))</f>
        <v>0</v>
      </c>
      <c r="I94" s="928" t="str">
        <f>+'2.2'!G93</f>
        <v>(Urologia con approfondimenti in urologia femminile, neuro-urologia e operativa)</v>
      </c>
      <c r="J94" s="929">
        <f>+'2.2'!H93</f>
        <v>2</v>
      </c>
      <c r="K94" s="1005">
        <f ca="1">IF(VLOOKUP($C94,intern2!$A$165:$BI$316,61,FALSE)="OK",1,0)</f>
        <v>0</v>
      </c>
      <c r="L94" s="1005">
        <f ca="1">IF(VLOOKUP($C94,intern2!$A$326:$BI$477,61,FALSE)="OK",1,0)</f>
        <v>0</v>
      </c>
      <c r="M94" s="930">
        <f ca="1">IF(INDEX(intern3!$A$7:$BH$160,MATCH($C94,intern3!$A$7:$A$160,0),60)="OK",1,0)</f>
        <v>0</v>
      </c>
      <c r="N94" s="930">
        <f ca="1">IF(VLOOKUP($C94,intern3!$A$169:$BH$320,60,FALSE)="OK",1,0)</f>
        <v>0</v>
      </c>
      <c r="O94" s="929">
        <f>+'2.2'!I93</f>
        <v>0</v>
      </c>
      <c r="P94" s="930">
        <f>IF($O94=0,1,
IF($O94="SPS",IF((VALUE(LEFT('3.4'!$M$14,1))+VALUE(MID('3.4'!$M$14,3,1)))&gt;0,1,0),
IF($O94=4,IF(VALUE(RIGHT('3.4'!$M$14,1))=1,1,0),IF(VALUE(MID('3.4'!$M$14,3,1))&gt;=$O94,1,0))))</f>
        <v>1</v>
      </c>
      <c r="Q94" s="930">
        <f>IF($O94=0,1,
IF($O94="SPS",IF((VALUE(LEFT('3.4'!$M$15,1))+VALUE(MID('3.4'!$M$15,3,1)))&gt;0,1,0),
IF($O94=4,IF(VALUE(RIGHT('3.4'!$M$15,1))=1,1,0),IF(VALUE(MID('3.4'!$M$15,3,1))&gt;=$O94,1,0))))</f>
        <v>1</v>
      </c>
      <c r="R94" s="931">
        <f>+'2.2'!J93</f>
        <v>1</v>
      </c>
      <c r="S94" s="933">
        <f>IF($R94="",1,IF('3.5'!$J$12&gt;=$R94,1,0))</f>
        <v>0</v>
      </c>
      <c r="T94" s="933">
        <f>IF($R94="",1,IF('3.5'!$J$13&gt;=$R94,1,0))</f>
        <v>0</v>
      </c>
      <c r="U94" s="933" t="str">
        <f>+'2.2'!L93</f>
        <v/>
      </c>
      <c r="V94" s="934">
        <f t="shared" si="18"/>
        <v>0</v>
      </c>
      <c r="W94" s="934" t="str">
        <f t="shared" si="10"/>
        <v/>
      </c>
      <c r="X94" s="934" t="str">
        <f t="shared" si="11"/>
        <v/>
      </c>
      <c r="Y94" s="934" t="str">
        <f t="shared" si="12"/>
        <v/>
      </c>
      <c r="Z94" s="934" t="str">
        <f t="shared" si="13"/>
        <v/>
      </c>
      <c r="AA94" s="934">
        <f>IF($U94="",1,IF(AND(OR(VLOOKUP($W94,'3.6'!$B52:$I122,4,FALSE)="si",VLOOKUP($W94,'3.6'!$B52:$I122,5,FALSE)="si"),OR(IFERROR(VLOOKUP($X94,'3.6'!$B52:$I122,4,FALSE),"si")="si",IFERROR(VLOOKUP($X94,'3.6'!$B52:$I122,5,FALSE),"si")="si"),OR(IFERROR(VLOOKUP($Y94,'3.6'!$B52:$I122,4,FALSE),"si")="si",IFERROR(VLOOKUP($Y94,'3.6'!$B52:$I122,5,FALSE),"si")="sì"),OR(IFERROR(VLOOKUP($Z94,'3.6'!$B52:$I122,4,FALSE),"si")="si",IFERROR(VLOOKUP($Z94,'3.6'!$B52:$I122,5,FALSE),"si")="sì")),1,0))</f>
        <v>1</v>
      </c>
      <c r="AB94" s="934">
        <f>IF($U94="",1,IF(AND(OR(VLOOKUP($W94,'3.6'!$B52:$I122,6,FALSE)="si",VLOOKUP($W94,'3.6'!$B52:$I122,7,FALSE)="si"),OR(IFERROR(VLOOKUP($X94,'3.6'!$B52:$I122,6,FALSE),"si")="si",IFERROR(VLOOKUP($X94,'3.6'!$B52:$I122,7,FALSE),"si")="si"),OR(IFERROR(VLOOKUP($Y94,'3.6'!$B52:$I122,6,FALSE),"si")="si",IFERROR(VLOOKUP($Y94,'3.6'!$B52:$I122,7,FALSE),"si")="sì"),OR(IFERROR(VLOOKUP($Z94,'3.6'!$B52:$I122,6,FALSE),"si")="si",IFERROR(VLOOKUP($Z94,'3.6'!$B52:$I122,7,FALSE),"si")="sì")),1,0))</f>
        <v>1</v>
      </c>
      <c r="AC94" s="929" t="str">
        <f>+'2.2'!M93</f>
        <v/>
      </c>
      <c r="AD94" s="934">
        <f t="array" ref="AD94">IF(AC94="si",IF(VLOOKUP(INDEX(B$1:INDEX(B:B,ROW()),MAX(IF(B$1:INDEX(B:B,ROW())&lt;&gt;"",ROW(B$1:INDEX(B:B,ROW()))-ROW(B$1)+1))),'3.7'!$C$24:$F$36,3,FALSE)="si",1,0),1)</f>
        <v>1</v>
      </c>
      <c r="AE94" s="934">
        <f t="array" ref="AE94">IF(AC94="si",IF(VLOOKUP(INDEX(B$1:INDEX(B:B,ROW()),MAX(IF(B$1:INDEX(B:B,ROW())&lt;&gt;"",ROW(B$1:INDEX(B:B,ROW()))-ROW(B$1)+1))),'3.7'!$C$24:$F$36,4,FALSE)="si",1,0),1)</f>
        <v>1</v>
      </c>
      <c r="AF94" s="935" t="str">
        <f>+'2.2'!O93</f>
        <v>Registrazione del nome dell'operatore</v>
      </c>
      <c r="AG94" s="936">
        <f>IF($AF94="",1,IF(VLOOKUP($C94,'3.8'!$B:$F,4,FALSE)="si",1,0))</f>
        <v>0</v>
      </c>
      <c r="AH94" s="937">
        <f>IF($AF94="",1,IF(VLOOKUP($C94,'3.8'!$B:$F,5,FALSE)="si",1,0))</f>
        <v>0</v>
      </c>
      <c r="AI94" s="919"/>
      <c r="AJ94" s="698"/>
      <c r="AK94" s="943"/>
      <c r="AL94" s="944" t="str">
        <f>+'2.2'!N93</f>
        <v/>
      </c>
      <c r="AM94" s="939" t="str">
        <f>IF(ISBLANK(intern1!P87),"",intern1!P87)</f>
        <v>URO1.1
URO1.1.1</v>
      </c>
      <c r="AN94" s="940">
        <f>IF(AM94="",1,IF(AND(AJ89="si",AJ88="si"),1,0))</f>
        <v>0</v>
      </c>
      <c r="AO94" s="935" t="str">
        <f>'2.2'!K93</f>
        <v/>
      </c>
      <c r="AP94" s="941">
        <f>IF(AO94="",1,0)</f>
        <v>1</v>
      </c>
      <c r="AQ94" s="925"/>
    </row>
    <row r="95" spans="1:43" s="1335" customFormat="1" ht="26.4" x14ac:dyDescent="0.25">
      <c r="A95" s="905"/>
      <c r="B95" s="906" t="str">
        <f>+'2.2'!C94</f>
        <v/>
      </c>
      <c r="C95" s="946" t="str">
        <f>+'2.2'!D94</f>
        <v>URO1.1.8</v>
      </c>
      <c r="D95" s="926" t="str">
        <f>+'2.2'!E94</f>
        <v>Nefrostomia percutanea con frammentazione dei calcoli</v>
      </c>
      <c r="E95" s="926" t="str">
        <f>'2.2'!F94</f>
        <v>BPE/BP</v>
      </c>
      <c r="F95" s="942">
        <f t="shared" si="16"/>
        <v>2</v>
      </c>
      <c r="G95" s="926">
        <f>IF('3.9'!$C$25="si",3,IF('3.9'!$D$25="si",2,IF('3.9'!$E$25="si",1,0)))</f>
        <v>0</v>
      </c>
      <c r="H95" s="926">
        <f>IF('3.9'!$C$26="si",3,IF('3.9'!$D$26="si",2,IF('3.9'!$E$26="si",1,0)))</f>
        <v>0</v>
      </c>
      <c r="I95" s="948" t="str">
        <f>+'2.2'!G94</f>
        <v>(Urologia con approfondimento in urologia operativa)</v>
      </c>
      <c r="J95" s="929">
        <f>+'2.2'!H94</f>
        <v>2</v>
      </c>
      <c r="K95" s="977">
        <f ca="1">IF(VLOOKUP($C95,intern2!$A$165:$BI$316,61,FALSE)="OK",1,0)</f>
        <v>0</v>
      </c>
      <c r="L95" s="1005">
        <f ca="1">IF(VLOOKUP($C95,intern2!$A$326:$BI$477,61,FALSE)="OK",1,0)</f>
        <v>0</v>
      </c>
      <c r="M95" s="950">
        <f ca="1">IF(INDEX(intern3!$A$7:$BH$160,MATCH($C95,intern3!$A$7:$A$160,0),60)="OK",1,0)</f>
        <v>0</v>
      </c>
      <c r="N95" s="930">
        <f ca="1">IF(VLOOKUP($C95,intern3!$A$169:$BH$320,60,FALSE)="OK",1,0)</f>
        <v>0</v>
      </c>
      <c r="O95" s="929">
        <f>+'2.2'!I94</f>
        <v>0</v>
      </c>
      <c r="P95" s="930">
        <f>IF($O95=0,1,
IF($O95="SPS",IF((VALUE(LEFT('3.4'!$M$14,1))+VALUE(MID('3.4'!$M$14,3,1)))&gt;0,1,0),
IF($O95=4,IF(VALUE(RIGHT('3.4'!$M$14,1))=1,1,0),IF(VALUE(MID('3.4'!$M$14,3,1))&gt;=$O95,1,0))))</f>
        <v>1</v>
      </c>
      <c r="Q95" s="930">
        <f>IF($O95=0,1,
IF($O95="SPS",IF((VALUE(LEFT('3.4'!$M$15,1))+VALUE(MID('3.4'!$M$15,3,1)))&gt;0,1,0),
IF($O95=4,IF(VALUE(RIGHT('3.4'!$M$15,1))=1,1,0),IF(VALUE(MID('3.4'!$M$15,3,1))&gt;=$O95,1,0))))</f>
        <v>1</v>
      </c>
      <c r="R95" s="951">
        <f>+'2.2'!J94</f>
        <v>1</v>
      </c>
      <c r="S95" s="933">
        <f>IF($R95="",1,IF('3.5'!$J$12&gt;=$R95,1,0))</f>
        <v>0</v>
      </c>
      <c r="T95" s="933">
        <f>IF($R95="",1,IF('3.5'!$J$13&gt;=$R95,1,0))</f>
        <v>0</v>
      </c>
      <c r="U95" s="933" t="str">
        <f>+'2.2'!L94</f>
        <v/>
      </c>
      <c r="V95" s="934">
        <f t="shared" si="18"/>
        <v>0</v>
      </c>
      <c r="W95" s="934" t="str">
        <f t="shared" si="10"/>
        <v/>
      </c>
      <c r="X95" s="934" t="str">
        <f t="shared" si="11"/>
        <v/>
      </c>
      <c r="Y95" s="934" t="str">
        <f t="shared" si="12"/>
        <v/>
      </c>
      <c r="Z95" s="934" t="str">
        <f t="shared" si="13"/>
        <v/>
      </c>
      <c r="AA95" s="934">
        <f>IF($U95="",1,IF(AND(OR(VLOOKUP($W95,'3.6'!$B52:$I122,4,FALSE)="si",VLOOKUP($W95,'3.6'!$B52:$I122,5,FALSE)="si"),OR(IFERROR(VLOOKUP($X95,'3.6'!$B52:$I122,4,FALSE),"si")="si",IFERROR(VLOOKUP($X95,'3.6'!$B52:$I122,5,FALSE),"si")="si"),OR(IFERROR(VLOOKUP($Y95,'3.6'!$B52:$I122,4,FALSE),"si")="si",IFERROR(VLOOKUP($Y95,'3.6'!$B52:$I122,5,FALSE),"si")="sì"),OR(IFERROR(VLOOKUP($Z95,'3.6'!$B52:$I122,4,FALSE),"si")="si",IFERROR(VLOOKUP($Z95,'3.6'!$B52:$I122,5,FALSE),"si")="sì")),1,0))</f>
        <v>1</v>
      </c>
      <c r="AB95" s="934">
        <f>IF($U95="",1,IF(AND(OR(VLOOKUP($W95,'3.6'!$B52:$I122,6,FALSE)="si",VLOOKUP($W95,'3.6'!$B52:$I122,7,FALSE)="si"),OR(IFERROR(VLOOKUP($X95,'3.6'!$B52:$I122,6,FALSE),"si")="si",IFERROR(VLOOKUP($X95,'3.6'!$B52:$I122,7,FALSE),"si")="si"),OR(IFERROR(VLOOKUP($Y95,'3.6'!$B52:$I122,6,FALSE),"si")="si",IFERROR(VLOOKUP($Y95,'3.6'!$B52:$I122,7,FALSE),"si")="sì"),OR(IFERROR(VLOOKUP($Z95,'3.6'!$B52:$I122,6,FALSE),"si")="si",IFERROR(VLOOKUP($Z95,'3.6'!$B52:$I122,7,FALSE),"si")="sì")),1,0))</f>
        <v>1</v>
      </c>
      <c r="AC95" s="929" t="str">
        <f>+'2.2'!M94</f>
        <v/>
      </c>
      <c r="AD95" s="934">
        <f t="array" ref="AD95">IF(AC95="si",IF(VLOOKUP(INDEX(B$1:INDEX(B:B,ROW()),MAX(IF(B$1:INDEX(B:B,ROW())&lt;&gt;"",ROW(B$1:INDEX(B:B,ROW()))-ROW(B$1)+1))),'3.7'!$C$24:$F$36,3,FALSE)="si",1,0),1)</f>
        <v>1</v>
      </c>
      <c r="AE95" s="934">
        <f t="array" ref="AE95">IF(AC95="si",IF(VLOOKUP(INDEX(B$1:INDEX(B:B,ROW()),MAX(IF(B$1:INDEX(B:B,ROW())&lt;&gt;"",ROW(B$1:INDEX(B:B,ROW()))-ROW(B$1)+1))),'3.7'!$C$24:$F$36,4,FALSE)="si",1,0),1)</f>
        <v>1</v>
      </c>
      <c r="AF95" s="877" t="str">
        <f>+'2.2'!O94</f>
        <v/>
      </c>
      <c r="AG95" s="936">
        <f>IF($AF95="",1,IF(VLOOKUP($C95,'3.8'!$B:$F,4,FALSE)="si",1,0))</f>
        <v>1</v>
      </c>
      <c r="AH95" s="879">
        <f>IF($AF95="",1,IF(VLOOKUP($C95,'3.8'!$B:$F,5,FALSE)="si",1,0))</f>
        <v>1</v>
      </c>
      <c r="AI95" s="919"/>
      <c r="AJ95" s="699"/>
      <c r="AK95" s="955"/>
      <c r="AL95" s="988" t="str">
        <f>+'2.2'!N94</f>
        <v/>
      </c>
      <c r="AM95" s="957" t="str">
        <f>IF(ISBLANK(intern1!P88),"",intern1!P88)</f>
        <v>URO1
URO1.1</v>
      </c>
      <c r="AN95" s="884">
        <f>IF(AM95="",1,IF(AND(AJ89="si",AJ88="si"),1,0))</f>
        <v>0</v>
      </c>
      <c r="AO95" s="954" t="str">
        <f>'2.2'!K94</f>
        <v>RAD1</v>
      </c>
      <c r="AP95" s="885">
        <f>IF(AO95="",1,IF(AJ72="si",1,0))</f>
        <v>0</v>
      </c>
      <c r="AQ95" s="925"/>
    </row>
    <row r="96" spans="1:43" s="1335" customFormat="1" ht="39.6" hidden="1" outlineLevel="1" x14ac:dyDescent="0.25">
      <c r="A96" s="905"/>
      <c r="B96" s="945" t="str">
        <f>+'2.2'!C95</f>
        <v/>
      </c>
      <c r="C96" s="1008" t="str">
        <f>+'2.2'!D95</f>
        <v>URO1.1.9</v>
      </c>
      <c r="D96" s="1044" t="str">
        <f>+'2.2'!E95</f>
        <v>Linfoadenectomia retroperitonale dopo chemioterapia per tumore ai testicoli (CIMAS)</v>
      </c>
      <c r="E96" s="1045" t="str">
        <f>'2.2'!F95</f>
        <v/>
      </c>
      <c r="F96" s="1044">
        <f t="shared" si="16"/>
        <v>0</v>
      </c>
      <c r="G96" s="1044">
        <f>IF('3.9'!$C$25="si",3,IF('3.9'!$D$25="si",2,IF('3.9'!$E$25="si",1,0)))</f>
        <v>0</v>
      </c>
      <c r="H96" s="1044">
        <f>IF('3.9'!$C$26="si",3,IF('3.9'!$D$26="si",2,IF('3.9'!$E$26="si",1,0)))</f>
        <v>0</v>
      </c>
      <c r="I96" s="1009" t="str">
        <f>+'2.2'!G95</f>
        <v/>
      </c>
      <c r="J96" s="1045">
        <f>+'2.2'!H95</f>
        <v>0</v>
      </c>
      <c r="K96" s="1010">
        <f>IF(VLOOKUP($C96,intern2!$A$165:$BI$316,61,FALSE)="OK",1,0)</f>
        <v>1</v>
      </c>
      <c r="L96" s="1046">
        <f>IF(VLOOKUP($C96,intern2!$A$326:$BI$477,61,FALSE)="OK",1,0)</f>
        <v>1</v>
      </c>
      <c r="M96" s="1009">
        <f>IF(INDEX(intern3!$A$7:$BH$160,MATCH($C96,intern3!$A$7:$A$160,0),60)="OK",1,0)</f>
        <v>1</v>
      </c>
      <c r="N96" s="1045">
        <f ca="1">IF(VLOOKUP($C96,intern3!$A$169:$BH$320,60,FALSE)="OK",1,0)</f>
        <v>1</v>
      </c>
      <c r="O96" s="1045"/>
      <c r="P96" s="1045">
        <f>IF($O96=0,1,
IF($O96="SPS",IF((VALUE(LEFT('3.4'!$M$14,1))+VALUE(MID('3.4'!$M$14,3,1)))&gt;0,1,0),
IF($O96=4,IF(VALUE(RIGHT('3.4'!$M$14,1))=1,1,0),IF(VALUE(MID('3.4'!$M$14,3,1))&gt;=$O96,1,0))))</f>
        <v>1</v>
      </c>
      <c r="Q96" s="1045">
        <f>IF($O96=0,1,
IF($O96="SPS",IF((VALUE(LEFT('3.4'!$M$15,1))+VALUE(MID('3.4'!$M$15,3,1)))&gt;0,1,0),
IF($O96=4,IF(VALUE(RIGHT('3.4'!$M$15,1))=1,1,0),IF(VALUE(MID('3.4'!$M$15,3,1))&gt;=$O96,1,0))))</f>
        <v>1</v>
      </c>
      <c r="R96" s="1009"/>
      <c r="S96" s="1047">
        <f>IF($R96="",1,IF('3.5'!$J$12&gt;=$R96,1,0))</f>
        <v>1</v>
      </c>
      <c r="T96" s="1011">
        <f>IF($R96="",1,IF('3.5'!$J$13&gt;=$R96,1,0))</f>
        <v>1</v>
      </c>
      <c r="U96" s="1045"/>
      <c r="V96" s="1045">
        <f t="shared" si="18"/>
        <v>0</v>
      </c>
      <c r="W96" s="1045" t="str">
        <f t="shared" si="10"/>
        <v/>
      </c>
      <c r="X96" s="1045" t="str">
        <f t="shared" si="11"/>
        <v/>
      </c>
      <c r="Y96" s="1045" t="str">
        <f t="shared" si="12"/>
        <v/>
      </c>
      <c r="Z96" s="1045" t="str">
        <f t="shared" si="13"/>
        <v/>
      </c>
      <c r="AA96" s="1045">
        <f>IF($U96="",1,IF(AND(OR(VLOOKUP($W96,'3.6'!$B52:$I122,4,FALSE)="si",VLOOKUP($W96,'3.6'!$B52:$I122,5,FALSE)="si"),OR(IFERROR(VLOOKUP($X96,'3.6'!$B52:$I122,4,FALSE),"si")="si",IFERROR(VLOOKUP($X96,'3.6'!$B52:$I122,5,FALSE),"si")="si"),OR(IFERROR(VLOOKUP($Y96,'3.6'!$B52:$I122,4,FALSE),"si")="si",IFERROR(VLOOKUP($Y96,'3.6'!$B52:$I122,5,FALSE),"si")="sì"),OR(IFERROR(VLOOKUP($Z96,'3.6'!$B52:$I122,4,FALSE),"si")="si",IFERROR(VLOOKUP($Z96,'3.6'!$B52:$I122,5,FALSE),"si")="sì")),1,0))</f>
        <v>1</v>
      </c>
      <c r="AB96" s="1045">
        <f>IF($U96="",1,IF(AND(OR(VLOOKUP($W96,'3.6'!$B52:$I122,6,FALSE)="si",VLOOKUP($W96,'3.6'!$B52:$I122,7,FALSE)="si"),OR(IFERROR(VLOOKUP($X96,'3.6'!$B52:$I122,6,FALSE),"si")="si",IFERROR(VLOOKUP($X96,'3.6'!$B52:$I122,7,FALSE),"si")="si"),OR(IFERROR(VLOOKUP($Y96,'3.6'!$B52:$I122,6,FALSE),"si")="si",IFERROR(VLOOKUP($Y96,'3.6'!$B52:$I122,7,FALSE),"si")="sì"),OR(IFERROR(VLOOKUP($Z96,'3.6'!$B52:$I122,6,FALSE),"si")="si",IFERROR(VLOOKUP($Z96,'3.6'!$B52:$I122,7,FALSE),"si")="sì")),1,0))</f>
        <v>1</v>
      </c>
      <c r="AC96" s="1045"/>
      <c r="AD96" s="934">
        <f t="array" ref="AD96">IF(AC96="si",IF(VLOOKUP(INDEX(B$1:INDEX(B:B,ROW()),MAX(IF(B$1:INDEX(B:B,ROW())&lt;&gt;"",ROW(B$1:INDEX(B:B,ROW()))-ROW(B$1)+1))),'3.7'!$C$24:$F$36,3,FALSE)="si",1,0),1)</f>
        <v>1</v>
      </c>
      <c r="AE96" s="934">
        <f t="array" ref="AE96">IF(AC96="si",IF(VLOOKUP(INDEX(B$1:INDEX(B:B,ROW()),MAX(IF(B$1:INDEX(B:B,ROW())&lt;&gt;"",ROW(B$1:INDEX(B:B,ROW()))-ROW(B$1)+1))),'3.7'!$C$24:$F$36,4,FALSE)="si",1,0),1)</f>
        <v>1</v>
      </c>
      <c r="AF96" s="1048" t="str">
        <f>+'2.2'!O95</f>
        <v>Valgono gli attuali requisiti della CIMAS</v>
      </c>
      <c r="AG96" s="967" t="e">
        <f>IF($AF96="",1,IF(VLOOKUP($C96,'3.8'!$B:$F,4,FALSE)="si",1,0))</f>
        <v>#N/A</v>
      </c>
      <c r="AH96" s="968" t="e">
        <f>IF($AF96="",1,IF(VLOOKUP($C96,'3.8'!$B:$F,5,FALSE)="si",1,0))</f>
        <v>#N/A</v>
      </c>
      <c r="AI96" s="919"/>
      <c r="AJ96" s="1131"/>
      <c r="AK96" s="1015" t="s">
        <v>420</v>
      </c>
      <c r="AL96" s="1050"/>
      <c r="AM96" s="1017"/>
      <c r="AN96" s="1044"/>
      <c r="AO96" s="1016"/>
      <c r="AP96" s="972"/>
      <c r="AQ96" s="925"/>
    </row>
    <row r="97" spans="1:43" s="1335" customFormat="1" ht="52.8" collapsed="1" x14ac:dyDescent="0.25">
      <c r="A97" s="905"/>
      <c r="B97" s="990" t="str">
        <f>+'2.2'!C96</f>
        <v>Pneumologia</v>
      </c>
      <c r="C97" s="907" t="str">
        <f>+'2.2'!D96</f>
        <v>PNE1</v>
      </c>
      <c r="D97" s="991" t="str">
        <f>+'2.2'!E96</f>
        <v>Pneumologia</v>
      </c>
      <c r="E97" s="991" t="str">
        <f>'2.2'!F96</f>
        <v>BP</v>
      </c>
      <c r="F97" s="907">
        <f t="shared" si="16"/>
        <v>3</v>
      </c>
      <c r="G97" s="907">
        <f>IF('3.9'!$C$25="si",3,IF('3.9'!$D$25="si",2,IF('3.9'!$E$25="si",1,0)))</f>
        <v>0</v>
      </c>
      <c r="H97" s="907">
        <f>IF('3.9'!$C$26="si",3,IF('3.9'!$D$26="si",2,IF('3.9'!$E$26="si",1,0)))</f>
        <v>0</v>
      </c>
      <c r="I97" s="909" t="str">
        <f>+'2.2'!G96</f>
        <v>(Pneumologia)</v>
      </c>
      <c r="J97" s="994">
        <f>+'2.2'!H96</f>
        <v>1</v>
      </c>
      <c r="K97" s="1035">
        <f ca="1">IF(VLOOKUP($C97,intern2!$A$165:$BI$316,61,FALSE)="OK",1,0)</f>
        <v>0</v>
      </c>
      <c r="L97" s="1019">
        <f ca="1">IF(VLOOKUP($C97,intern2!$A$326:$BI$477,61,FALSE)="OK",1,0)</f>
        <v>0</v>
      </c>
      <c r="M97" s="911">
        <f ca="1">IF(INDEX(intern3!$A$7:$BH$160,MATCH($C97,intern3!$A$7:$A$160,0),60)="OK",1,0)</f>
        <v>0</v>
      </c>
      <c r="N97" s="1020">
        <f ca="1">IF(VLOOKUP($C97,intern3!$A$169:$BH$320,60,FALSE)="OK",1,0)</f>
        <v>0</v>
      </c>
      <c r="O97" s="994">
        <f>+'2.2'!I96</f>
        <v>1</v>
      </c>
      <c r="P97" s="911">
        <f>IF($O97=0,1,
IF($O97="SPS",IF((VALUE(LEFT('3.4'!$M$14,1))+VALUE(MID('3.4'!$M$14,3,1)))&gt;0,1,0),
IF($O97=4,IF(VALUE(RIGHT('3.4'!$M$14,1))=1,1,0),IF(VALUE(MID('3.4'!$M$14,3,1))&gt;=$O97,1,0))))</f>
        <v>0</v>
      </c>
      <c r="Q97" s="911">
        <f>IF($O97=0,1,
IF($O97="SPS",IF((VALUE(LEFT('3.4'!$M$15,1))+VALUE(MID('3.4'!$M$15,3,1)))&gt;0,1,0),
IF($O97=4,IF(VALUE(RIGHT('3.4'!$M$15,1))=1,1,0),IF(VALUE(MID('3.4'!$M$15,3,1))&gt;=$O97,1,0))))</f>
        <v>0</v>
      </c>
      <c r="R97" s="997">
        <f>+'2.2'!J96</f>
        <v>1</v>
      </c>
      <c r="S97" s="913">
        <f>IF($R97="",1,IF('3.5'!$J$12&gt;=$R97,1,0))</f>
        <v>0</v>
      </c>
      <c r="T97" s="913">
        <f>IF($R97="",1,IF('3.5'!$J$13&gt;=$R97,1,0))</f>
        <v>0</v>
      </c>
      <c r="U97" s="999" t="str">
        <f>+'2.2'!L96</f>
        <v>THO1.1</v>
      </c>
      <c r="V97" s="915">
        <f t="shared" si="18"/>
        <v>1</v>
      </c>
      <c r="W97" s="915" t="str">
        <f t="shared" si="10"/>
        <v>THO1.1</v>
      </c>
      <c r="X97" s="915" t="str">
        <f t="shared" si="11"/>
        <v/>
      </c>
      <c r="Y97" s="915" t="str">
        <f t="shared" si="12"/>
        <v/>
      </c>
      <c r="Z97" s="915" t="str">
        <f t="shared" si="13"/>
        <v/>
      </c>
      <c r="AA97" s="915">
        <f>IF($U97="",1,IF(AND(OR(VLOOKUP($W97,'3.6'!$B52:$I122,4,FALSE)="si",VLOOKUP($W97,'3.6'!$B52:$I122,5,FALSE)="si"),OR(IFERROR(VLOOKUP($X97,'3.6'!$B52:$I122,4,FALSE),"si")="si",IFERROR(VLOOKUP($X97,'3.6'!$B52:$I122,5,FALSE),"si")="si"),OR(IFERROR(VLOOKUP($Y97,'3.6'!$B52:$I122,4,FALSE),"si")="si",IFERROR(VLOOKUP($Y97,'3.6'!$B52:$I122,5,FALSE),"si")="sì"),OR(IFERROR(VLOOKUP($Z97,'3.6'!$B52:$I122,4,FALSE),"si")="si",IFERROR(VLOOKUP($Z97,'3.6'!$B52:$I122,5,FALSE),"si")="sì")),1,0))</f>
        <v>0</v>
      </c>
      <c r="AB97" s="915">
        <f>IF($U97="",1,IF(AND(OR(VLOOKUP($W97,'3.6'!$B52:$I122,6,FALSE)="si",VLOOKUP($W97,'3.6'!$B52:$I122,7,FALSE)="si"),OR(IFERROR(VLOOKUP($X97,'3.6'!$B52:$I122,6,FALSE),"si")="si",IFERROR(VLOOKUP($X97,'3.6'!$B52:$I122,7,FALSE),"si")="si"),OR(IFERROR(VLOOKUP($Y97,'3.6'!$B52:$I122,6,FALSE),"si")="si",IFERROR(VLOOKUP($Y97,'3.6'!$B52:$I122,7,FALSE),"si")="sì"),OR(IFERROR(VLOOKUP($Z97,'3.6'!$B52:$I122,6,FALSE),"si")="si",IFERROR(VLOOKUP($Z97,'3.6'!$B52:$I122,7,FALSE),"si")="sì")),1,0))</f>
        <v>0</v>
      </c>
      <c r="AC97" s="994" t="str">
        <f>+'2.2'!M96</f>
        <v>si</v>
      </c>
      <c r="AD97" s="934">
        <f t="array" ref="AD97">IF(AC97="si",IF(VLOOKUP(INDEX(B$1:INDEX(B:B,ROW()),MAX(IF(B$1:INDEX(B:B,ROW())&lt;&gt;"",ROW(B$1:INDEX(B:B,ROW()))-ROW(B$1)+1))),'3.7'!$C$24:$F$36,3,FALSE)="si",1,0),1)</f>
        <v>0</v>
      </c>
      <c r="AE97" s="934">
        <f t="array" ref="AE97">IF(AC97="si",IF(VLOOKUP(INDEX(B$1:INDEX(B:B,ROW()),MAX(IF(B$1:INDEX(B:B,ROW())&lt;&gt;"",ROW(B$1:INDEX(B:B,ROW()))-ROW(B$1)+1))),'3.7'!$C$24:$F$36,4,FALSE)="si",1,0),1)</f>
        <v>0</v>
      </c>
      <c r="AF97" s="960" t="str">
        <f>+'2.2'!O96</f>
        <v>Possibilità di sorveglianza continua del paziente, d'intubazione e di ventilazione meccanica temporanea</v>
      </c>
      <c r="AG97" s="917">
        <f>IF($AF97="",1,IF(VLOOKUP($C97,'3.8'!$B:$F,4,FALSE)="si",1,0))</f>
        <v>0</v>
      </c>
      <c r="AH97" s="918">
        <f>IF($AF97="",1,IF(VLOOKUP($C97,'3.8'!$B:$F,5,FALSE)="si",1,0))</f>
        <v>0</v>
      </c>
      <c r="AI97" s="919"/>
      <c r="AJ97" s="697"/>
      <c r="AK97" s="920"/>
      <c r="AL97" s="1002" t="str">
        <f>+'2.2'!N96</f>
        <v/>
      </c>
      <c r="AM97" s="922" t="str">
        <f>IF(ISBLANK(intern1!P90),"",intern1!P90)</f>
        <v/>
      </c>
      <c r="AN97" s="923">
        <f>IF(AM97="",1,0)</f>
        <v>1</v>
      </c>
      <c r="AO97" s="916" t="str">
        <f>'2.2'!K96</f>
        <v/>
      </c>
      <c r="AP97" s="924">
        <f>IF(AO97="",1,0)</f>
        <v>1</v>
      </c>
      <c r="AQ97" s="925"/>
    </row>
    <row r="98" spans="1:43" s="1335" customFormat="1" ht="26.4" x14ac:dyDescent="0.25">
      <c r="A98" s="905"/>
      <c r="B98" s="906" t="str">
        <f>+'2.2'!C97</f>
        <v/>
      </c>
      <c r="C98" s="926" t="str">
        <f>+'2.2'!D97</f>
        <v>PNE1.1</v>
      </c>
      <c r="D98" s="926" t="str">
        <f>+'2.2'!E97</f>
        <v>Pneumologia con terapia respiratoria specialistica</v>
      </c>
      <c r="E98" s="907" t="str">
        <f>'2.2'!F97</f>
        <v>BP</v>
      </c>
      <c r="F98" s="926">
        <f t="shared" si="16"/>
        <v>3</v>
      </c>
      <c r="G98" s="926">
        <f>IF('3.9'!$C$25="si",3,IF('3.9'!$D$25="si",2,IF('3.9'!$E$25="si",1,0)))</f>
        <v>0</v>
      </c>
      <c r="H98" s="926">
        <f>IF('3.9'!$C$26="si",3,IF('3.9'!$D$26="si",2,IF('3.9'!$E$26="si",1,0)))</f>
        <v>0</v>
      </c>
      <c r="I98" s="928" t="str">
        <f>+'2.2'!G97</f>
        <v>Pneumologia</v>
      </c>
      <c r="J98" s="929">
        <f>+'2.2'!H97</f>
        <v>1</v>
      </c>
      <c r="K98" s="1005">
        <f ca="1">IF(VLOOKUP($C98,intern2!$A$165:$BI$316,61,FALSE)="OK",1,0)</f>
        <v>0</v>
      </c>
      <c r="L98" s="1005">
        <f ca="1">IF(VLOOKUP($C98,intern2!$A$326:$BI$477,61,FALSE)="OK",1,0)</f>
        <v>0</v>
      </c>
      <c r="M98" s="930">
        <f ca="1">IF(INDEX(intern3!$A$7:$BH$160,MATCH($C98,intern3!$A$7:$A$160,0),60)="OK",1,0)</f>
        <v>0</v>
      </c>
      <c r="N98" s="930">
        <f ca="1">IF(VLOOKUP($C98,intern3!$A$169:$BH$320,60,FALSE)="OK",1,0)</f>
        <v>0</v>
      </c>
      <c r="O98" s="929">
        <f>+'2.2'!I97</f>
        <v>1</v>
      </c>
      <c r="P98" s="930">
        <f>IF($O98=0,1,
IF($O98="SPS",IF((VALUE(LEFT('3.4'!$M$14,1))+VALUE(MID('3.4'!$M$14,3,1)))&gt;0,1,0),
IF($O98=4,IF(VALUE(RIGHT('3.4'!$M$14,1))=1,1,0),IF(VALUE(MID('3.4'!$M$14,3,1))&gt;=$O98,1,0))))</f>
        <v>0</v>
      </c>
      <c r="Q98" s="930">
        <f>IF($O98=0,1,
IF($O98="SPS",IF((VALUE(LEFT('3.4'!$M$15,1))+VALUE(MID('3.4'!$M$15,3,1)))&gt;0,1,0),
IF($O98=4,IF(VALUE(RIGHT('3.4'!$M$15,1))=1,1,0),IF(VALUE(MID('3.4'!$M$15,3,1))&gt;=$O98,1,0))))</f>
        <v>0</v>
      </c>
      <c r="R98" s="931">
        <f>+'2.2'!J97</f>
        <v>1</v>
      </c>
      <c r="S98" s="933">
        <f>IF($R98="",1,IF('3.5'!$J$12&gt;=$R98,1,0))</f>
        <v>0</v>
      </c>
      <c r="T98" s="913">
        <f>IF($R98="",1,IF('3.5'!$J$13&gt;=$R98,1,0))</f>
        <v>0</v>
      </c>
      <c r="U98" s="933" t="str">
        <f>+'2.2'!L97</f>
        <v/>
      </c>
      <c r="V98" s="934">
        <f t="shared" si="18"/>
        <v>0</v>
      </c>
      <c r="W98" s="934" t="str">
        <f t="shared" si="10"/>
        <v/>
      </c>
      <c r="X98" s="934" t="str">
        <f t="shared" si="11"/>
        <v/>
      </c>
      <c r="Y98" s="934" t="str">
        <f t="shared" si="12"/>
        <v/>
      </c>
      <c r="Z98" s="934" t="str">
        <f t="shared" si="13"/>
        <v/>
      </c>
      <c r="AA98" s="934">
        <f>IF($U98="",1,IF(AND(OR(VLOOKUP($W98,'3.6'!$B52:$I122,4,FALSE)="si",VLOOKUP($W98,'3.6'!$B52:$I122,5,FALSE)="si"),OR(IFERROR(VLOOKUP($X98,'3.6'!$B52:$I122,4,FALSE),"si")="si",IFERROR(VLOOKUP($X98,'3.6'!$B52:$I122,5,FALSE),"si")="si"),OR(IFERROR(VLOOKUP($Y98,'3.6'!$B52:$I122,4,FALSE),"si")="si",IFERROR(VLOOKUP($Y98,'3.6'!$B52:$I122,5,FALSE),"si")="sì"),OR(IFERROR(VLOOKUP($Z98,'3.6'!$B52:$I122,4,FALSE),"si")="si",IFERROR(VLOOKUP($Z98,'3.6'!$B52:$I122,5,FALSE),"si")="sì")),1,0))</f>
        <v>1</v>
      </c>
      <c r="AB98" s="934">
        <f>IF($U98="",1,IF(AND(OR(VLOOKUP($W98,'3.6'!$B52:$I122,6,FALSE)="si",VLOOKUP($W98,'3.6'!$B52:$I122,7,FALSE)="si"),OR(IFERROR(VLOOKUP($X98,'3.6'!$B52:$I122,6,FALSE),"si")="si",IFERROR(VLOOKUP($X98,'3.6'!$B52:$I122,7,FALSE),"si")="si"),OR(IFERROR(VLOOKUP($Y98,'3.6'!$B52:$I122,6,FALSE),"si")="si",IFERROR(VLOOKUP($Y98,'3.6'!$B52:$I122,7,FALSE),"si")="sì"),OR(IFERROR(VLOOKUP($Z98,'3.6'!$B52:$I122,6,FALSE),"si")="si",IFERROR(VLOOKUP($Z98,'3.6'!$B52:$I122,7,FALSE),"si")="sì")),1,0))</f>
        <v>1</v>
      </c>
      <c r="AC98" s="929" t="str">
        <f>+'2.2'!M97</f>
        <v/>
      </c>
      <c r="AD98" s="934">
        <f t="array" ref="AD98">IF(AC98="si",IF(VLOOKUP(INDEX(B$1:INDEX(B:B,ROW()),MAX(IF(B$1:INDEX(B:B,ROW())&lt;&gt;"",ROW(B$1:INDEX(B:B,ROW()))-ROW(B$1)+1))),'3.7'!$C$24:$F$36,3,FALSE)="si",1,0),1)</f>
        <v>1</v>
      </c>
      <c r="AE98" s="934">
        <f t="array" ref="AE98">IF(AC98="si",IF(VLOOKUP(INDEX(B$1:INDEX(B:B,ROW()),MAX(IF(B$1:INDEX(B:B,ROW())&lt;&gt;"",ROW(B$1:INDEX(B:B,ROW()))-ROW(B$1)+1))),'3.7'!$C$24:$F$36,4,FALSE)="si",1,0),1)</f>
        <v>1</v>
      </c>
      <c r="AF98" s="935" t="str">
        <f>+'2.2'!O97</f>
        <v/>
      </c>
      <c r="AG98" s="936">
        <f>IF($AF98="",1,IF(VLOOKUP($C98,'3.8'!$B:$F,4,FALSE)="si",1,0))</f>
        <v>1</v>
      </c>
      <c r="AH98" s="937">
        <f>IF($AF98="",1,IF(VLOOKUP($C98,'3.8'!$B:$F,5,FALSE)="si",1,0))</f>
        <v>1</v>
      </c>
      <c r="AI98" s="919"/>
      <c r="AJ98" s="698"/>
      <c r="AK98" s="943"/>
      <c r="AL98" s="944" t="str">
        <f>+'2.2'!N97</f>
        <v/>
      </c>
      <c r="AM98" s="939" t="str">
        <f>IF(ISBLANK(intern1!P91),"",intern1!P91)</f>
        <v>PNE1</v>
      </c>
      <c r="AN98" s="940">
        <f>IF(AM98="",1,IF(AJ$97="si",1,0))</f>
        <v>0</v>
      </c>
      <c r="AO98" s="935" t="str">
        <f>'2.2'!K97</f>
        <v/>
      </c>
      <c r="AP98" s="941">
        <f>IF(AO98="",1,0)</f>
        <v>1</v>
      </c>
      <c r="AQ98" s="925"/>
    </row>
    <row r="99" spans="1:43" s="1335" customFormat="1" ht="26.4" x14ac:dyDescent="0.25">
      <c r="A99" s="905"/>
      <c r="B99" s="906" t="str">
        <f>+'2.2'!C98</f>
        <v/>
      </c>
      <c r="C99" s="926" t="str">
        <f>+'2.2'!D98</f>
        <v>PNE1.2</v>
      </c>
      <c r="D99" s="926" t="str">
        <f>+'2.2'!E98</f>
        <v>Valutazione prima o status dopo trapianto polmonare</v>
      </c>
      <c r="E99" s="544" t="str">
        <f>'2.2'!F98</f>
        <v>BP</v>
      </c>
      <c r="F99" s="926">
        <f t="shared" si="16"/>
        <v>3</v>
      </c>
      <c r="G99" s="926">
        <f>IF('3.9'!$C$25="si",3,IF('3.9'!$D$25="si",2,IF('3.9'!$E$25="si",1,0)))</f>
        <v>0</v>
      </c>
      <c r="H99" s="926">
        <f>IF('3.9'!$C$26="si",3,IF('3.9'!$D$26="si",2,IF('3.9'!$E$26="si",1,0)))</f>
        <v>0</v>
      </c>
      <c r="I99" s="928" t="str">
        <f>+'2.2'!G98</f>
        <v>Pneumologia</v>
      </c>
      <c r="J99" s="929">
        <f>+'2.2'!H98</f>
        <v>2</v>
      </c>
      <c r="K99" s="1005">
        <f ca="1">IF(VLOOKUP($C99,intern2!$A$165:$BI$316,61,FALSE)="OK",1,0)</f>
        <v>0</v>
      </c>
      <c r="L99" s="1005">
        <f ca="1">IF(VLOOKUP($C99,intern2!$A$326:$BI$477,61,FALSE)="OK",1,0)</f>
        <v>0</v>
      </c>
      <c r="M99" s="930">
        <f ca="1">IF(INDEX(intern3!$A$7:$BH$160,MATCH($C99,intern3!$A$7:$A$160,0),60)="OK",1,0)</f>
        <v>0</v>
      </c>
      <c r="N99" s="930">
        <f ca="1">IF(VLOOKUP($C99,intern3!$A$169:$BH$320,60,FALSE)="OK",1,0)</f>
        <v>0</v>
      </c>
      <c r="O99" s="929">
        <f>+'2.2'!I98</f>
        <v>2</v>
      </c>
      <c r="P99" s="930">
        <f>IF($O99=0,1,
IF($O99="SPS",IF((VALUE(LEFT('3.4'!$M$14,1))+VALUE(MID('3.4'!$M$14,3,1)))&gt;0,1,0),
IF($O99=4,IF(VALUE(RIGHT('3.4'!$M$14,1))=1,1,0),IF(VALUE(MID('3.4'!$M$14,3,1))&gt;=$O99,1,0))))</f>
        <v>0</v>
      </c>
      <c r="Q99" s="930">
        <f>IF($O99=0,1,
IF($O99="SPS",IF((VALUE(LEFT('3.4'!$M$15,1))+VALUE(MID('3.4'!$M$15,3,1)))&gt;0,1,0),
IF($O99=4,IF(VALUE(RIGHT('3.4'!$M$15,1))=1,1,0),IF(VALUE(MID('3.4'!$M$15,3,1))&gt;=$O99,1,0))))</f>
        <v>0</v>
      </c>
      <c r="R99" s="931">
        <f>+'2.2'!J98</f>
        <v>2</v>
      </c>
      <c r="S99" s="914">
        <f>IF($R99="",1,IF('3.5'!$J$12&gt;=$R99,1,0))</f>
        <v>0</v>
      </c>
      <c r="T99" s="913">
        <f>IF($R99="",1,IF('3.5'!$J$13&gt;=$R99,1,0))</f>
        <v>0</v>
      </c>
      <c r="U99" s="933" t="str">
        <f>+'2.2'!L98</f>
        <v>TPL2</v>
      </c>
      <c r="V99" s="934">
        <f t="shared" si="18"/>
        <v>1</v>
      </c>
      <c r="W99" s="934" t="str">
        <f t="shared" si="10"/>
        <v>TPL2</v>
      </c>
      <c r="X99" s="934" t="str">
        <f t="shared" si="11"/>
        <v/>
      </c>
      <c r="Y99" s="934" t="str">
        <f t="shared" si="12"/>
        <v/>
      </c>
      <c r="Z99" s="934" t="str">
        <f t="shared" si="13"/>
        <v/>
      </c>
      <c r="AA99" s="934">
        <f>IF($U99="",1,IF(AND(OR(VLOOKUP($W99,'3.6'!$B52:$I122,4,FALSE)="si",VLOOKUP($W99,'3.6'!$B52:$I122,5,FALSE)="si"),OR(IFERROR(VLOOKUP($X99,'3.6'!$B52:$I122,4,FALSE),"si")="si",IFERROR(VLOOKUP($X99,'3.6'!$B52:$I122,5,FALSE),"si")="si"),OR(IFERROR(VLOOKUP($Y99,'3.6'!$B52:$I122,4,FALSE),"si")="si",IFERROR(VLOOKUP($Y99,'3.6'!$B52:$I122,5,FALSE),"si")="sì"),OR(IFERROR(VLOOKUP($Z99,'3.6'!$B52:$I122,4,FALSE),"si")="si",IFERROR(VLOOKUP($Z99,'3.6'!$B52:$I122,5,FALSE),"si")="sì")),1,0))</f>
        <v>0</v>
      </c>
      <c r="AB99" s="934">
        <f>IF($U99="",1,IF(AND(OR(VLOOKUP($W99,'3.6'!$B52:$I122,6,FALSE)="si",VLOOKUP($W99,'3.6'!$B52:$I122,7,FALSE)="si"),OR(IFERROR(VLOOKUP($X99,'3.6'!$B52:$I122,6,FALSE),"si")="si",IFERROR(VLOOKUP($X99,'3.6'!$B52:$I122,7,FALSE),"si")="si"),OR(IFERROR(VLOOKUP($Y99,'3.6'!$B52:$I122,6,FALSE),"si")="si",IFERROR(VLOOKUP($Y99,'3.6'!$B52:$I122,7,FALSE),"si")="sì"),OR(IFERROR(VLOOKUP($Z99,'3.6'!$B52:$I122,6,FALSE),"si")="si",IFERROR(VLOOKUP($Z99,'3.6'!$B52:$I122,7,FALSE),"si")="sì")),1,0))</f>
        <v>0</v>
      </c>
      <c r="AC99" s="929" t="str">
        <f>+'2.2'!M98</f>
        <v/>
      </c>
      <c r="AD99" s="934">
        <f t="array" ref="AD99">IF(AC99="si",IF(VLOOKUP(INDEX(B$1:INDEX(B:B,ROW()),MAX(IF(B$1:INDEX(B:B,ROW())&lt;&gt;"",ROW(B$1:INDEX(B:B,ROW()))-ROW(B$1)+1))),'3.7'!$C$24:$F$36,3,FALSE)="si",1,0),1)</f>
        <v>1</v>
      </c>
      <c r="AE99" s="934">
        <f t="array" ref="AE99">IF(AC99="si",IF(VLOOKUP(INDEX(B$1:INDEX(B:B,ROW()),MAX(IF(B$1:INDEX(B:B,ROW())&lt;&gt;"",ROW(B$1:INDEX(B:B,ROW()))-ROW(B$1)+1))),'3.7'!$C$24:$F$36,4,FALSE)="si",1,0),1)</f>
        <v>1</v>
      </c>
      <c r="AF99" s="935" t="str">
        <f>+'2.2'!O98</f>
        <v/>
      </c>
      <c r="AG99" s="936">
        <f>IF($AF99="",1,IF(VLOOKUP($C99,'3.8'!$B:$F,4,FALSE)="si",1,0))</f>
        <v>1</v>
      </c>
      <c r="AH99" s="937">
        <f>IF($AF99="",1,IF(VLOOKUP($C99,'3.8'!$B:$F,5,FALSE)="si",1,0))</f>
        <v>1</v>
      </c>
      <c r="AI99" s="919"/>
      <c r="AJ99" s="698"/>
      <c r="AK99" s="943"/>
      <c r="AL99" s="944" t="str">
        <f>+'2.2'!N98</f>
        <v/>
      </c>
      <c r="AM99" s="939" t="str">
        <f>IF(ISBLANK(intern1!P92),"",intern1!P92)</f>
        <v>PNE1</v>
      </c>
      <c r="AN99" s="940">
        <f>IF(AM99="",1,IF(AJ$97="si",1,0))</f>
        <v>0</v>
      </c>
      <c r="AO99" s="935" t="str">
        <f>'2.2'!K98</f>
        <v/>
      </c>
      <c r="AP99" s="941">
        <f>IF(AO99="",1,0)</f>
        <v>1</v>
      </c>
      <c r="AQ99" s="925"/>
    </row>
    <row r="100" spans="1:43" s="1335" customFormat="1" ht="79.2" x14ac:dyDescent="0.25">
      <c r="A100" s="905"/>
      <c r="B100" s="906" t="str">
        <f>+'2.2'!C99</f>
        <v/>
      </c>
      <c r="C100" s="926" t="str">
        <f>+'2.2'!D99</f>
        <v>PNE1.3</v>
      </c>
      <c r="D100" s="926" t="str">
        <f>+'2.2'!E99</f>
        <v>Fibrosi cistica (FC)</v>
      </c>
      <c r="E100" s="926" t="str">
        <f>'2.2'!F99</f>
        <v>BP</v>
      </c>
      <c r="F100" s="926">
        <f t="shared" si="16"/>
        <v>3</v>
      </c>
      <c r="G100" s="926">
        <f>IF('3.9'!$C$25="si",3,IF('3.9'!$D$25="si",2,IF('3.9'!$E$25="si",1,0)))</f>
        <v>0</v>
      </c>
      <c r="H100" s="926">
        <f>IF('3.9'!$C$26="si",3,IF('3.9'!$D$26="si",2,IF('3.9'!$E$26="si",1,0)))</f>
        <v>0</v>
      </c>
      <c r="I100" s="928" t="str">
        <f>+'2.2'!G99</f>
        <v>Pneumologia</v>
      </c>
      <c r="J100" s="929">
        <f>+'2.2'!H99</f>
        <v>2</v>
      </c>
      <c r="K100" s="1005">
        <f ca="1">IF(VLOOKUP($C100,intern2!$A$165:$BI$316,61,FALSE)="OK",1,0)</f>
        <v>0</v>
      </c>
      <c r="L100" s="1005">
        <f ca="1">IF(VLOOKUP($C100,intern2!$A$326:$BI$477,61,FALSE)="OK",1,0)</f>
        <v>0</v>
      </c>
      <c r="M100" s="930">
        <f ca="1">IF(INDEX(intern3!$A$7:$BH$160,MATCH($C100,intern3!$A$7:$A$160,0),60)="OK",1,0)</f>
        <v>0</v>
      </c>
      <c r="N100" s="930">
        <f ca="1">IF(VLOOKUP($C100,intern3!$A$169:$BH$320,60,FALSE)="OK",1,0)</f>
        <v>0</v>
      </c>
      <c r="O100" s="929">
        <f>+'2.2'!I99</f>
        <v>2</v>
      </c>
      <c r="P100" s="930">
        <f>IF($O100=0,1,
IF($O100="SPS",IF((VALUE(LEFT('3.4'!$M$14,1))+VALUE(MID('3.4'!$M$14,3,1)))&gt;0,1,0),
IF($O100=4,IF(VALUE(RIGHT('3.4'!$M$14,1))=1,1,0),IF(VALUE(MID('3.4'!$M$14,3,1))&gt;=$O100,1,0))))</f>
        <v>0</v>
      </c>
      <c r="Q100" s="930">
        <f>IF($O100=0,1,
IF($O100="SPS",IF((VALUE(LEFT('3.4'!$M$15,1))+VALUE(MID('3.4'!$M$15,3,1)))&gt;0,1,0),
IF($O100=4,IF(VALUE(RIGHT('3.4'!$M$15,1))=1,1,0),IF(VALUE(MID('3.4'!$M$15,3,1))&gt;=$O100,1,0))))</f>
        <v>0</v>
      </c>
      <c r="R100" s="931">
        <f>+'2.2'!J99</f>
        <v>2</v>
      </c>
      <c r="S100" s="932">
        <f>IF($R100="",1,IF('3.5'!$J$12&gt;=$R100,1,0))</f>
        <v>0</v>
      </c>
      <c r="T100" s="933">
        <f>IF($R100="",1,IF('3.5'!$J$13&gt;=$R100,1,0))</f>
        <v>0</v>
      </c>
      <c r="U100" s="933" t="str">
        <f>+'2.2'!L99</f>
        <v>TPL2</v>
      </c>
      <c r="V100" s="934">
        <f t="shared" si="18"/>
        <v>1</v>
      </c>
      <c r="W100" s="934" t="str">
        <f t="shared" si="10"/>
        <v>TPL2</v>
      </c>
      <c r="X100" s="934" t="str">
        <f t="shared" si="11"/>
        <v/>
      </c>
      <c r="Y100" s="934" t="str">
        <f t="shared" si="12"/>
        <v/>
      </c>
      <c r="Z100" s="934" t="str">
        <f t="shared" si="13"/>
        <v/>
      </c>
      <c r="AA100" s="934">
        <f>IF($U100="",1,IF(AND(OR(VLOOKUP($W100,'3.6'!$B52:$I122,4,FALSE)="si",VLOOKUP($W100,'3.6'!$B52:$I122,5,FALSE)="si"),OR(IFERROR(VLOOKUP($X100,'3.6'!$B52:$I122,4,FALSE),"si")="si",IFERROR(VLOOKUP($X100,'3.6'!$B52:$I122,5,FALSE),"si")="si"),OR(IFERROR(VLOOKUP($Y100,'3.6'!$B52:$I122,4,FALSE),"si")="si",IFERROR(VLOOKUP($Y100,'3.6'!$B52:$I122,5,FALSE),"si")="sì"),OR(IFERROR(VLOOKUP($Z100,'3.6'!$B52:$I122,4,FALSE),"si")="si",IFERROR(VLOOKUP($Z100,'3.6'!$B52:$I122,5,FALSE),"si")="sì")),1,0))</f>
        <v>0</v>
      </c>
      <c r="AB100" s="934">
        <f>IF($U100="",1,IF(AND(OR(VLOOKUP($W100,'3.6'!$B52:$I122,6,FALSE)="si",VLOOKUP($W100,'3.6'!$B52:$I122,7,FALSE)="si"),OR(IFERROR(VLOOKUP($X100,'3.6'!$B52:$I122,6,FALSE),"si")="si",IFERROR(VLOOKUP($X100,'3.6'!$B52:$I122,7,FALSE),"si")="si"),OR(IFERROR(VLOOKUP($Y100,'3.6'!$B52:$I122,6,FALSE),"si")="si",IFERROR(VLOOKUP($Y100,'3.6'!$B52:$I122,7,FALSE),"si")="sì"),OR(IFERROR(VLOOKUP($Z100,'3.6'!$B52:$I122,6,FALSE),"si")="si",IFERROR(VLOOKUP($Z100,'3.6'!$B52:$I122,7,FALSE),"si")="sì")),1,0))</f>
        <v>0</v>
      </c>
      <c r="AC100" s="929" t="str">
        <f>+'2.2'!M99</f>
        <v/>
      </c>
      <c r="AD100" s="934">
        <f t="array" ref="AD100">IF(AC100="si",IF(VLOOKUP(INDEX(B$1:INDEX(B:B,ROW()),MAX(IF(B$1:INDEX(B:B,ROW())&lt;&gt;"",ROW(B$1:INDEX(B:B,ROW()))-ROW(B$1)+1))),'3.7'!$C$24:$F$36,3,FALSE)="si",1,0),1)</f>
        <v>1</v>
      </c>
      <c r="AE100" s="934">
        <f t="array" ref="AE100">IF(AC100="si",IF(VLOOKUP(INDEX(B$1:INDEX(B:B,ROW()),MAX(IF(B$1:INDEX(B:B,ROW())&lt;&gt;"",ROW(B$1:INDEX(B:B,ROW()))-ROW(B$1)+1))),'3.7'!$C$24:$F$36,4,FALSE)="si",1,0),1)</f>
        <v>1</v>
      </c>
      <c r="AF100" s="935" t="str">
        <f>+'2.2'!O99</f>
        <v>Centro fibrosi cistica con personale multidisciplinare specializzato in fibrosi cistica (medico responsabile, fisioterapista, consulente nutrizionale, ecc.)</v>
      </c>
      <c r="AG100" s="936">
        <f>IF($AF100="",1,IF(VLOOKUP($C100,'3.8'!$B:$F,4,FALSE)="si",1,0))</f>
        <v>0</v>
      </c>
      <c r="AH100" s="937">
        <f>IF($AF100="",1,IF(VLOOKUP($C100,'3.8'!$B:$F,5,FALSE)="si",1,0))</f>
        <v>0</v>
      </c>
      <c r="AI100" s="919"/>
      <c r="AJ100" s="698"/>
      <c r="AK100" s="943"/>
      <c r="AL100" s="944"/>
      <c r="AM100" s="939" t="str">
        <f>IF(ISBLANK(intern1!P93),"",intern1!P93)</f>
        <v>PNE1</v>
      </c>
      <c r="AN100" s="940">
        <f>IF(AM100="",1,IF(AJ$97="si",1,0))</f>
        <v>0</v>
      </c>
      <c r="AO100" s="935" t="str">
        <f>'2.2'!K99</f>
        <v>THO1 + END1
+ HNO1.2 + GAE1</v>
      </c>
      <c r="AP100" s="863">
        <f>IF(AO100="",1,IF(AND(AJ102="si",AJ51="si",AJ20="si",AJ52="si"),1,0))</f>
        <v>0</v>
      </c>
      <c r="AQ100" s="925"/>
    </row>
    <row r="101" spans="1:43" s="1335" customFormat="1" ht="66" x14ac:dyDescent="0.25">
      <c r="A101" s="905"/>
      <c r="B101" s="945" t="str">
        <f>+'2.2'!C100</f>
        <v/>
      </c>
      <c r="C101" s="946" t="str">
        <f>+'2.2'!D100</f>
        <v>PNE2</v>
      </c>
      <c r="D101" s="946" t="str">
        <f>+'2.2'!E100</f>
        <v>Polisonnografia</v>
      </c>
      <c r="E101" s="946" t="str">
        <f>'2.2'!F100</f>
        <v/>
      </c>
      <c r="F101" s="947">
        <f t="shared" si="16"/>
        <v>0</v>
      </c>
      <c r="G101" s="946">
        <f>IF('3.9'!$C$25="si",3,IF('3.9'!$D$25="si",2,IF('3.9'!$E$25="si",1,0)))</f>
        <v>0</v>
      </c>
      <c r="H101" s="946">
        <f>IF('3.9'!$C$26="si",3,IF('3.9'!$D$26="si",2,IF('3.9'!$E$26="si",1,0)))</f>
        <v>0</v>
      </c>
      <c r="I101" s="948" t="str">
        <f>+'2.2'!G100</f>
        <v>Pneumologia
Neurologia
Psichiatria e psicoterapia</v>
      </c>
      <c r="J101" s="949">
        <f>+'2.2'!H100</f>
        <v>0</v>
      </c>
      <c r="K101" s="977">
        <f ca="1">IF(VLOOKUP($C101,intern2!$A$165:$BI$316,61,FALSE)="OK",1,0)</f>
        <v>0</v>
      </c>
      <c r="L101" s="977">
        <f ca="1">IF(VLOOKUP($C101,intern2!$A$326:$BI$477,61,FALSE)="OK",1,0)</f>
        <v>0</v>
      </c>
      <c r="M101" s="950">
        <f ca="1">IF(INDEX(intern3!$A$7:$BH$160,MATCH($C101,intern3!$A$7:$A$160,0),60)="OK",1,0)</f>
        <v>1</v>
      </c>
      <c r="N101" s="950">
        <f ca="1">IF(VLOOKUP($C101,intern3!$A$169:$BH$320,60,FALSE)="OK",1,0)</f>
        <v>1</v>
      </c>
      <c r="O101" s="949">
        <f>+'2.2'!I100</f>
        <v>0</v>
      </c>
      <c r="P101" s="950">
        <f>IF($O101=0,1,
IF($O101="SPS",IF((VALUE(LEFT('3.4'!$M$14,1))+VALUE(MID('3.4'!$M$14,3,1)))&gt;0,1,0),
IF($O101=4,IF(VALUE(RIGHT('3.4'!$M$14,1))=1,1,0),IF(VALUE(MID('3.4'!$M$14,3,1))&gt;=$O101,1,0))))</f>
        <v>1</v>
      </c>
      <c r="Q101" s="950">
        <f>IF($O101=0,1,
IF($O101="SPS",IF((VALUE(LEFT('3.4'!$M$15,1))+VALUE(MID('3.4'!$M$15,3,1)))&gt;0,1,0),
IF($O101=4,IF(VALUE(RIGHT('3.4'!$M$15,1))=1,1,0),IF(VALUE(MID('3.4'!$M$15,3,1))&gt;=$O101,1,0))))</f>
        <v>1</v>
      </c>
      <c r="R101" s="951">
        <f>+'2.2'!J100</f>
        <v>1</v>
      </c>
      <c r="S101" s="952">
        <f>IF($R101="",1,IF('3.5'!$J$12&gt;=$R101,1,0))</f>
        <v>0</v>
      </c>
      <c r="T101" s="896">
        <f>IF($R101="",1,IF('3.5'!$J$13&gt;=$R101,1,0))</f>
        <v>0</v>
      </c>
      <c r="U101" s="952" t="str">
        <f>+'2.2'!L100</f>
        <v/>
      </c>
      <c r="V101" s="953">
        <f t="shared" si="18"/>
        <v>0</v>
      </c>
      <c r="W101" s="953" t="str">
        <f t="shared" si="10"/>
        <v/>
      </c>
      <c r="X101" s="953" t="str">
        <f t="shared" si="11"/>
        <v/>
      </c>
      <c r="Y101" s="953" t="str">
        <f t="shared" si="12"/>
        <v/>
      </c>
      <c r="Z101" s="953" t="str">
        <f t="shared" si="13"/>
        <v/>
      </c>
      <c r="AA101" s="953">
        <f>IF($U101="",1,IF(AND(OR(VLOOKUP($W101,'3.6'!$B52:$I122,4,FALSE)="si",VLOOKUP($W101,'3.6'!$B52:$I122,5,FALSE)="si"),OR(IFERROR(VLOOKUP($X101,'3.6'!$B52:$I122,4,FALSE),"si")="si",IFERROR(VLOOKUP($X101,'3.6'!$B52:$I122,5,FALSE),"si")="si"),OR(IFERROR(VLOOKUP($Y101,'3.6'!$B52:$I122,4,FALSE),"si")="si",IFERROR(VLOOKUP($Y101,'3.6'!$B52:$I122,5,FALSE),"si")="sì"),OR(IFERROR(VLOOKUP($Z101,'3.6'!$B52:$I122,4,FALSE),"si")="si",IFERROR(VLOOKUP($Z101,'3.6'!$B52:$I122,5,FALSE),"si")="sì")),1,0))</f>
        <v>1</v>
      </c>
      <c r="AB101" s="953">
        <f>IF($U101="",1,IF(AND(OR(VLOOKUP($W101,'3.6'!$B52:$I122,6,FALSE)="si",VLOOKUP($W101,'3.6'!$B52:$I122,7,FALSE)="si"),OR(IFERROR(VLOOKUP($X101,'3.6'!$B52:$I122,6,FALSE),"si")="si",IFERROR(VLOOKUP($X101,'3.6'!$B52:$I122,7,FALSE),"si")="si"),OR(IFERROR(VLOOKUP($Y101,'3.6'!$B52:$I122,6,FALSE),"si")="si",IFERROR(VLOOKUP($Y101,'3.6'!$B52:$I122,7,FALSE),"si")="sì"),OR(IFERROR(VLOOKUP($Z101,'3.6'!$B52:$I122,6,FALSE),"si")="si",IFERROR(VLOOKUP($Z101,'3.6'!$B52:$I122,7,FALSE),"si")="sì")),1,0))</f>
        <v>1</v>
      </c>
      <c r="AC101" s="949" t="str">
        <f>+'2.2'!M100</f>
        <v/>
      </c>
      <c r="AD101" s="934">
        <f t="array" ref="AD101">IF(AC101="si",IF(VLOOKUP(INDEX(B$1:INDEX(B:B,ROW()),MAX(IF(B$1:INDEX(B:B,ROW())&lt;&gt;"",ROW(B$1:INDEX(B:B,ROW()))-ROW(B$1)+1))),'3.7'!$C$24:$F$36,3,FALSE)="si",1,0),1)</f>
        <v>1</v>
      </c>
      <c r="AE101" s="934">
        <f t="array" ref="AE101">IF(AC101="si",IF(VLOOKUP(INDEX(B$1:INDEX(B:B,ROW()),MAX(IF(B$1:INDEX(B:B,ROW())&lt;&gt;"",ROW(B$1:INDEX(B:B,ROW()))-ROW(B$1)+1))),'3.7'!$C$24:$F$36,4,FALSE)="si",1,0),1)</f>
        <v>1</v>
      </c>
      <c r="AF101" s="954" t="str">
        <f>+'2.2'!O100</f>
        <v>Laboratorio del sonno certificato dalla Società Svizzera di Ricerca sul Sonno, Medicina del Sonno e Cronobiologia (SSSSC)</v>
      </c>
      <c r="AG101" s="878">
        <f>IF($AF101="",1,IF(VLOOKUP($C101,'3.8'!$B:$F,4,FALSE)="si",1,0))</f>
        <v>0</v>
      </c>
      <c r="AH101" s="879">
        <f>IF($AF101="",1,IF(VLOOKUP($C101,'3.8'!$B:$F,5,FALSE)="si",1,0))</f>
        <v>0</v>
      </c>
      <c r="AI101" s="919"/>
      <c r="AJ101" s="699"/>
      <c r="AK101" s="955"/>
      <c r="AL101" s="956" t="str">
        <f>+'2.2'!N100</f>
        <v/>
      </c>
      <c r="AM101" s="957" t="str">
        <f>IF(ISBLANK(intern1!P94),"",intern1!P94)</f>
        <v/>
      </c>
      <c r="AN101" s="958">
        <f>IF(AM101="",1,0)</f>
        <v>1</v>
      </c>
      <c r="AO101" s="954" t="str">
        <f>'2.2'!K100</f>
        <v/>
      </c>
      <c r="AP101" s="959">
        <f>IF(AO101="",1,0)</f>
        <v>1</v>
      </c>
      <c r="AQ101" s="925"/>
    </row>
    <row r="102" spans="1:43" s="1335" customFormat="1" ht="66" x14ac:dyDescent="0.25">
      <c r="A102" s="905"/>
      <c r="B102" s="906" t="str">
        <f>+'2.2'!C101</f>
        <v>Chirurgia toracica</v>
      </c>
      <c r="C102" s="907" t="str">
        <f>+'2.2'!D101</f>
        <v>THO1</v>
      </c>
      <c r="D102" s="907" t="str">
        <f>+'2.2'!E101</f>
        <v>Chirurgia toracica</v>
      </c>
      <c r="E102" s="907" t="str">
        <f>'2.2'!F101</f>
        <v>BP</v>
      </c>
      <c r="F102" s="907">
        <f t="shared" si="16"/>
        <v>3</v>
      </c>
      <c r="G102" s="907">
        <f>IF('3.9'!$C$25="si",3,IF('3.9'!$D$25="si",2,IF('3.9'!$E$25="si",1,0)))</f>
        <v>0</v>
      </c>
      <c r="H102" s="907">
        <f>IF('3.9'!$C$26="si",3,IF('3.9'!$D$26="si",2,IF('3.9'!$E$26="si",1,0)))</f>
        <v>0</v>
      </c>
      <c r="I102" s="909" t="str">
        <f>+'2.2'!G101</f>
        <v>Chirurgia con approfondimento in chirurgia viscerale
Chirurgia con approfondimento in traumatologia specialistica
Chirurgia toracica</v>
      </c>
      <c r="J102" s="910">
        <f>+'2.2'!H101</f>
        <v>2</v>
      </c>
      <c r="K102" s="1035">
        <f ca="1">IF(VLOOKUP($C102,intern2!$A$165:$BI$316,61,FALSE)="OK",1,0)</f>
        <v>0</v>
      </c>
      <c r="L102" s="1035">
        <f ca="1">IF(VLOOKUP($C102,intern2!$A$326:$BI$477,61,FALSE)="OK",1,0)</f>
        <v>0</v>
      </c>
      <c r="M102" s="911">
        <f ca="1">IF(INDEX(intern3!$A$7:$BH$160,MATCH($C102,intern3!$A$7:$A$160,0),60)="OK",1,0)</f>
        <v>0</v>
      </c>
      <c r="N102" s="911">
        <f ca="1">IF(VLOOKUP($C102,intern3!$A$169:$BH$320,60,FALSE)="OK",1,0)</f>
        <v>0</v>
      </c>
      <c r="O102" s="910">
        <f>+'2.2'!I101</f>
        <v>2</v>
      </c>
      <c r="P102" s="911">
        <f>IF($O102=0,1,
IF($O102="SPS",IF((VALUE(LEFT('3.4'!$M$14,1))+VALUE(MID('3.4'!$M$14,3,1)))&gt;0,1,0),
IF($O102=4,IF(VALUE(RIGHT('3.4'!$M$14,1))=1,1,0),IF(VALUE(MID('3.4'!$M$14,3,1))&gt;=$O102,1,0))))</f>
        <v>0</v>
      </c>
      <c r="Q102" s="911">
        <f>IF($O102=0,1,
IF($O102="SPS",IF((VALUE(LEFT('3.4'!$M$15,1))+VALUE(MID('3.4'!$M$15,3,1)))&gt;0,1,0),
IF($O102=4,IF(VALUE(RIGHT('3.4'!$M$15,1))=1,1,0),IF(VALUE(MID('3.4'!$M$15,3,1))&gt;=$O102,1,0))))</f>
        <v>0</v>
      </c>
      <c r="R102" s="912">
        <f>+'2.2'!J101</f>
        <v>2</v>
      </c>
      <c r="S102" s="913">
        <f>IF($R102="",1,IF('3.5'!$J$12&gt;=$R102,1,0))</f>
        <v>0</v>
      </c>
      <c r="T102" s="913">
        <f>IF($R102="",1,IF('3.5'!$J$13&gt;=$R102,1,0))</f>
        <v>0</v>
      </c>
      <c r="U102" s="913" t="str">
        <f>+'2.2'!L101</f>
        <v/>
      </c>
      <c r="V102" s="915">
        <f t="shared" si="18"/>
        <v>0</v>
      </c>
      <c r="W102" s="915" t="str">
        <f t="shared" si="10"/>
        <v/>
      </c>
      <c r="X102" s="915" t="str">
        <f t="shared" si="11"/>
        <v/>
      </c>
      <c r="Y102" s="915" t="str">
        <f t="shared" si="12"/>
        <v/>
      </c>
      <c r="Z102" s="915" t="str">
        <f t="shared" si="13"/>
        <v/>
      </c>
      <c r="AA102" s="915">
        <f>IF($U102="",1,IF(AND(OR(VLOOKUP($W102,'3.6'!$B52:$I122,4,FALSE)="si",VLOOKUP($W102,'3.6'!$B52:$I122,5,FALSE)="si"),OR(IFERROR(VLOOKUP($X102,'3.6'!$B52:$I122,4,FALSE),"si")="si",IFERROR(VLOOKUP($X102,'3.6'!$B52:$I122,5,FALSE),"si")="si"),OR(IFERROR(VLOOKUP($Y102,'3.6'!$B52:$I122,4,FALSE),"si")="si",IFERROR(VLOOKUP($Y102,'3.6'!$B52:$I122,5,FALSE),"si")="sì"),OR(IFERROR(VLOOKUP($Z102,'3.6'!$B52:$I122,4,FALSE),"si")="si",IFERROR(VLOOKUP($Z102,'3.6'!$B52:$I122,5,FALSE),"si")="sì")),1,0))</f>
        <v>1</v>
      </c>
      <c r="AB102" s="915">
        <f>IF($U102="",1,IF(AND(OR(VLOOKUP($W102,'3.6'!$B52:$I122,6,FALSE)="si",VLOOKUP($W102,'3.6'!$B52:$I122,7,FALSE)="si"),OR(IFERROR(VLOOKUP($X102,'3.6'!$B52:$I122,6,FALSE),"si")="si",IFERROR(VLOOKUP($X102,'3.6'!$B52:$I122,7,FALSE),"si")="si"),OR(IFERROR(VLOOKUP($Y102,'3.6'!$B52:$I122,6,FALSE),"si")="si",IFERROR(VLOOKUP($Y102,'3.6'!$B52:$I122,7,FALSE),"si")="sì"),OR(IFERROR(VLOOKUP($Z102,'3.6'!$B52:$I122,6,FALSE),"si")="si",IFERROR(VLOOKUP($Z102,'3.6'!$B52:$I122,7,FALSE),"si")="sì")),1,0))</f>
        <v>1</v>
      </c>
      <c r="AC102" s="910" t="str">
        <f>+'2.2'!M101</f>
        <v/>
      </c>
      <c r="AD102" s="934">
        <f t="array" ref="AD102">IF(AC102="si",IF(VLOOKUP(INDEX(B$1:INDEX(B:B,ROW()),MAX(IF(B$1:INDEX(B:B,ROW())&lt;&gt;"",ROW(B$1:INDEX(B:B,ROW()))-ROW(B$1)+1))),'3.7'!$C$24:$F$36,3,FALSE)="si",1,0),1)</f>
        <v>1</v>
      </c>
      <c r="AE102" s="934">
        <f t="array" ref="AE102">IF(AC102="si",IF(VLOOKUP(INDEX(B$1:INDEX(B:B,ROW()),MAX(IF(B$1:INDEX(B:B,ROW())&lt;&gt;"",ROW(B$1:INDEX(B:B,ROW()))-ROW(B$1)+1))),'3.7'!$C$24:$F$36,4,FALSE)="si",1,0),1)</f>
        <v>1</v>
      </c>
      <c r="AF102" s="916" t="str">
        <f>+'2.2'!O101</f>
        <v/>
      </c>
      <c r="AG102" s="917">
        <f>IF($AF102="",1,IF(VLOOKUP($C102,'3.8'!$B:$F,4,FALSE)="si",1,0))</f>
        <v>1</v>
      </c>
      <c r="AH102" s="918">
        <f>IF($AF102="",1,IF(VLOOKUP($C102,'3.8'!$B:$F,5,FALSE)="si",1,0))</f>
        <v>1</v>
      </c>
      <c r="AI102" s="919"/>
      <c r="AJ102" s="697"/>
      <c r="AK102" s="920"/>
      <c r="AL102" s="921" t="str">
        <f>+'2.2'!N101</f>
        <v/>
      </c>
      <c r="AM102" s="922" t="str">
        <f>IF(ISBLANK(intern1!P95),"",intern1!P95)</f>
        <v/>
      </c>
      <c r="AN102" s="923">
        <f>IF(AM102="",1,0)</f>
        <v>1</v>
      </c>
      <c r="AO102" s="916" t="str">
        <f>'2.2'!K101</f>
        <v>PNE1</v>
      </c>
      <c r="AP102" s="863">
        <f>IF(AO102="",1,IF(AJ97="si",1,0))</f>
        <v>0</v>
      </c>
      <c r="AQ102" s="925"/>
    </row>
    <row r="103" spans="1:43" s="1335" customFormat="1" ht="39.6" x14ac:dyDescent="0.25">
      <c r="A103" s="905"/>
      <c r="B103" s="906" t="str">
        <f>+'2.2'!C102</f>
        <v/>
      </c>
      <c r="C103" s="907" t="str">
        <f>+'2.2'!D102</f>
        <v>THO1.1</v>
      </c>
      <c r="D103" s="907" t="str">
        <f>+'2.2'!E102</f>
        <v>Neoplasie maligne del sistema respiratorio (resezione curativa tramite lobectomia / pneumonectomia)</v>
      </c>
      <c r="E103" s="544" t="str">
        <f>'2.2'!F102</f>
        <v>BP</v>
      </c>
      <c r="F103" s="907">
        <f t="shared" si="16"/>
        <v>3</v>
      </c>
      <c r="G103" s="907">
        <f>IF('3.9'!$C$25="si",3,IF('3.9'!$D$25="si",2,IF('3.9'!$E$25="si",1,0)))</f>
        <v>0</v>
      </c>
      <c r="H103" s="907">
        <f>IF('3.9'!$C$26="si",3,IF('3.9'!$D$26="si",2,IF('3.9'!$E$26="si",1,0)))</f>
        <v>0</v>
      </c>
      <c r="I103" s="909" t="str">
        <f>+'2.2'!G102</f>
        <v>Chirurgia toracica</v>
      </c>
      <c r="J103" s="910">
        <f>+'2.2'!H102</f>
        <v>2</v>
      </c>
      <c r="K103" s="1035">
        <f ca="1">IF(VLOOKUP($C103,intern2!$A$165:$BI$316,61,FALSE)="OK",1,0)</f>
        <v>0</v>
      </c>
      <c r="L103" s="1035">
        <f ca="1">IF(VLOOKUP($C103,intern2!$A$326:$BI$477,61,FALSE)="OK",1,0)</f>
        <v>0</v>
      </c>
      <c r="M103" s="911">
        <f ca="1">IF(INDEX(intern3!$A$7:$BH$160,MATCH($C103,intern3!$A$7:$A$160,0),60)="OK",1,0)</f>
        <v>0</v>
      </c>
      <c r="N103" s="911">
        <f ca="1">IF(VLOOKUP($C103,intern3!$A$169:$BH$320,60,FALSE)="OK",1,0)</f>
        <v>0</v>
      </c>
      <c r="O103" s="910">
        <f>+'2.2'!I102</f>
        <v>2</v>
      </c>
      <c r="P103" s="911">
        <f>IF($O103=0,1,
IF($O103="SPS",IF((VALUE(LEFT('3.4'!$M$14,1))+VALUE(MID('3.4'!$M$14,3,1)))&gt;0,1,0),
IF($O103=4,IF(VALUE(RIGHT('3.4'!$M$14,1))=1,1,0),IF(VALUE(MID('3.4'!$M$14,3,1))&gt;=$O103,1,0))))</f>
        <v>0</v>
      </c>
      <c r="Q103" s="911">
        <f>IF($O103=0,1,
IF($O103="SPS",IF((VALUE(LEFT('3.4'!$M$15,1))+VALUE(MID('3.4'!$M$15,3,1)))&gt;0,1,0),
IF($O103=4,IF(VALUE(RIGHT('3.4'!$M$15,1))=1,1,0),IF(VALUE(MID('3.4'!$M$15,3,1))&gt;=$O103,1,0))))</f>
        <v>0</v>
      </c>
      <c r="R103" s="912">
        <f>+'2.2'!J102</f>
        <v>3</v>
      </c>
      <c r="S103" s="933">
        <f>IF($R103="",1,IF('3.5'!$J$12&gt;=$R103,1,0))</f>
        <v>0</v>
      </c>
      <c r="T103" s="933">
        <f>IF($R103="",1,IF('3.5'!$J$13&gt;=$R103,1,0))</f>
        <v>0</v>
      </c>
      <c r="U103" s="913" t="str">
        <f>+'2.2'!L102</f>
        <v/>
      </c>
      <c r="V103" s="915">
        <f t="shared" si="18"/>
        <v>0</v>
      </c>
      <c r="W103" s="915" t="str">
        <f t="shared" si="10"/>
        <v/>
      </c>
      <c r="X103" s="915" t="str">
        <f t="shared" si="11"/>
        <v/>
      </c>
      <c r="Y103" s="915" t="str">
        <f t="shared" si="12"/>
        <v/>
      </c>
      <c r="Z103" s="915" t="str">
        <f t="shared" si="13"/>
        <v/>
      </c>
      <c r="AA103" s="915">
        <f>IF($U103="",1,IF(AND(OR(VLOOKUP($W103,'3.6'!$B52:$I122,4,FALSE)="si",VLOOKUP($W103,'3.6'!$B52:$I122,5,FALSE)="si"),OR(IFERROR(VLOOKUP($X103,'3.6'!$B52:$I122,4,FALSE),"si")="si",IFERROR(VLOOKUP($X103,'3.6'!$B52:$I122,5,FALSE),"si")="si"),OR(IFERROR(VLOOKUP($Y103,'3.6'!$B52:$I122,4,FALSE),"si")="si",IFERROR(VLOOKUP($Y103,'3.6'!$B52:$I122,5,FALSE),"si")="sì"),OR(IFERROR(VLOOKUP($Z103,'3.6'!$B52:$I122,4,FALSE),"si")="si",IFERROR(VLOOKUP($Z103,'3.6'!$B52:$I122,5,FALSE),"si")="sì")),1,0))</f>
        <v>1</v>
      </c>
      <c r="AB103" s="915">
        <f>IF($U103="",1,IF(AND(OR(VLOOKUP($W103,'3.6'!$B52:$I122,6,FALSE)="si",VLOOKUP($W103,'3.6'!$B52:$I122,7,FALSE)="si"),OR(IFERROR(VLOOKUP($X103,'3.6'!$B52:$I122,6,FALSE),"si")="si",IFERROR(VLOOKUP($X103,'3.6'!$B52:$I122,7,FALSE),"si")="si"),OR(IFERROR(VLOOKUP($Y103,'3.6'!$B52:$I122,6,FALSE),"si")="si",IFERROR(VLOOKUP($Y103,'3.6'!$B52:$I122,7,FALSE),"si")="sì"),OR(IFERROR(VLOOKUP($Z103,'3.6'!$B52:$I122,6,FALSE),"si")="si",IFERROR(VLOOKUP($Z103,'3.6'!$B52:$I122,7,FALSE),"si")="sì")),1,0))</f>
        <v>1</v>
      </c>
      <c r="AC103" s="910" t="str">
        <f>+'2.2'!M102</f>
        <v>si</v>
      </c>
      <c r="AD103" s="934">
        <f t="array" ref="AD103">IF(AC103="si",IF(VLOOKUP(INDEX(B$1:INDEX(B:B,ROW()),MAX(IF(B$1:INDEX(B:B,ROW())&lt;&gt;"",ROW(B$1:INDEX(B:B,ROW()))-ROW(B$1)+1))),'3.7'!$C$24:$F$36,3,FALSE)="si",1,0),1)</f>
        <v>0</v>
      </c>
      <c r="AE103" s="934">
        <f t="array" ref="AE103">IF(AC103="si",IF(VLOOKUP(INDEX(B$1:INDEX(B:B,ROW()),MAX(IF(B$1:INDEX(B:B,ROW())&lt;&gt;"",ROW(B$1:INDEX(B:B,ROW()))-ROW(B$1)+1))),'3.7'!$C$24:$F$36,4,FALSE)="si",1,0),1)</f>
        <v>0</v>
      </c>
      <c r="AF103" s="935" t="str">
        <f>+'2.2'!O102</f>
        <v>Registrazione del nome dell'operatore</v>
      </c>
      <c r="AG103" s="936">
        <f>IF($AF103="",1,IF(VLOOKUP($C103,'3.8'!$B:$F,4,FALSE)="si",1,0))</f>
        <v>0</v>
      </c>
      <c r="AH103" s="937">
        <f>IF($AF103="",1,IF(VLOOKUP($C103,'3.8'!$B:$F,5,FALSE)="si",1,0))</f>
        <v>0</v>
      </c>
      <c r="AI103" s="919"/>
      <c r="AJ103" s="697"/>
      <c r="AK103" s="707"/>
      <c r="AL103" s="938" t="str">
        <f>+'2.2'!N102</f>
        <v>S:30</v>
      </c>
      <c r="AM103" s="922" t="str">
        <f>IF(ISBLANK(intern1!P96),"",intern1!P96)</f>
        <v>THO1</v>
      </c>
      <c r="AN103" s="940">
        <f>IF(AM103="",1,IF(AJ$102="si",1,0))</f>
        <v>0</v>
      </c>
      <c r="AO103" s="916" t="str">
        <f>'2.2'!K102</f>
        <v/>
      </c>
      <c r="AP103" s="863">
        <f>IF(AO103="",1,0)</f>
        <v>1</v>
      </c>
      <c r="AQ103" s="925"/>
    </row>
    <row r="104" spans="1:43" s="1335" customFormat="1" ht="26.4" x14ac:dyDescent="0.25">
      <c r="A104" s="905"/>
      <c r="B104" s="945" t="str">
        <f>+'2.2'!C103</f>
        <v/>
      </c>
      <c r="C104" s="946" t="str">
        <f>+'2.2'!D103</f>
        <v>THO1.2</v>
      </c>
      <c r="D104" s="946" t="str">
        <f>+'2.2'!E103</f>
        <v>Chirurgia del mediastino</v>
      </c>
      <c r="E104" s="946" t="str">
        <f>'2.2'!F103</f>
        <v>BP</v>
      </c>
      <c r="F104" s="946">
        <f t="shared" si="16"/>
        <v>3</v>
      </c>
      <c r="G104" s="946">
        <f>IF('3.9'!$C$25="si",3,IF('3.9'!$D$25="si",2,IF('3.9'!$E$25="si",1,0)))</f>
        <v>0</v>
      </c>
      <c r="H104" s="946">
        <f>IF('3.9'!$C$26="si",3,IF('3.9'!$D$26="si",2,IF('3.9'!$E$26="si",1,0)))</f>
        <v>0</v>
      </c>
      <c r="I104" s="948" t="str">
        <f>+'2.2'!G103</f>
        <v>Chirurgia toracica</v>
      </c>
      <c r="J104" s="949">
        <f>+'2.2'!H103</f>
        <v>2</v>
      </c>
      <c r="K104" s="977">
        <f ca="1">IF(VLOOKUP($C104,intern2!$A$165:$BI$316,61,FALSE)="OK",1,0)</f>
        <v>0</v>
      </c>
      <c r="L104" s="977">
        <f ca="1">IF(VLOOKUP($C104,intern2!$A$326:$BI$477,61,FALSE)="OK",1,0)</f>
        <v>0</v>
      </c>
      <c r="M104" s="950">
        <f ca="1">IF(INDEX(intern3!$A$7:$BH$160,MATCH($C104,intern3!$A$7:$A$160,0),60)="OK",1,0)</f>
        <v>0</v>
      </c>
      <c r="N104" s="950">
        <f ca="1">IF(VLOOKUP($C104,intern3!$A$169:$BH$320,60,FALSE)="OK",1,0)</f>
        <v>0</v>
      </c>
      <c r="O104" s="949">
        <f>+'2.2'!I103</f>
        <v>2</v>
      </c>
      <c r="P104" s="950">
        <f>IF($O104=0,1,
IF($O104="SPS",IF((VALUE(LEFT('3.4'!$M$14,1))+VALUE(MID('3.4'!$M$14,3,1)))&gt;0,1,0),
IF($O104=4,IF(VALUE(RIGHT('3.4'!$M$14,1))=1,1,0),IF(VALUE(MID('3.4'!$M$14,3,1))&gt;=$O104,1,0))))</f>
        <v>0</v>
      </c>
      <c r="Q104" s="950">
        <f>IF($O104=0,1,
IF($O104="SPS",IF((VALUE(LEFT('3.4'!$M$15,1))+VALUE(MID('3.4'!$M$15,3,1)))&gt;0,1,0),
IF($O104=4,IF(VALUE(RIGHT('3.4'!$M$15,1))=1,1,0),IF(VALUE(MID('3.4'!$M$15,3,1))&gt;=$O104,1,0))))</f>
        <v>0</v>
      </c>
      <c r="R104" s="951">
        <f>+'2.2'!J103</f>
        <v>3</v>
      </c>
      <c r="S104" s="952">
        <f>IF($R104="",1,IF('3.5'!$J$12&gt;=$R104,1,0))</f>
        <v>0</v>
      </c>
      <c r="T104" s="952">
        <f>IF($R104="",1,IF('3.5'!$J$13&gt;=$R104,1,0))</f>
        <v>0</v>
      </c>
      <c r="U104" s="952" t="str">
        <f>+'2.2'!L103</f>
        <v/>
      </c>
      <c r="V104" s="953">
        <f t="shared" si="18"/>
        <v>0</v>
      </c>
      <c r="W104" s="953" t="str">
        <f t="shared" si="10"/>
        <v/>
      </c>
      <c r="X104" s="953" t="str">
        <f t="shared" si="11"/>
        <v/>
      </c>
      <c r="Y104" s="953" t="str">
        <f t="shared" si="12"/>
        <v/>
      </c>
      <c r="Z104" s="953" t="str">
        <f t="shared" si="13"/>
        <v/>
      </c>
      <c r="AA104" s="953">
        <f>IF($U104="",1,IF(AND(OR(VLOOKUP($W104,'3.6'!$B52:$I122,4,FALSE)="si",VLOOKUP($W104,'3.6'!$B52:$I122,5,FALSE)="si"),OR(IFERROR(VLOOKUP($X104,'3.6'!$B52:$I122,4,FALSE),"si")="si",IFERROR(VLOOKUP($X104,'3.6'!$B52:$I122,5,FALSE),"si")="si"),OR(IFERROR(VLOOKUP($Y104,'3.6'!$B52:$I122,4,FALSE),"si")="si",IFERROR(VLOOKUP($Y104,'3.6'!$B52:$I122,5,FALSE),"si")="sì"),OR(IFERROR(VLOOKUP($Z104,'3.6'!$B52:$I122,4,FALSE),"si")="si",IFERROR(VLOOKUP($Z104,'3.6'!$B52:$I122,5,FALSE),"si")="sì")),1,0))</f>
        <v>1</v>
      </c>
      <c r="AB104" s="953">
        <f>IF($U104="",1,IF(AND(OR(VLOOKUP($W104,'3.6'!$B52:$I122,6,FALSE)="si",VLOOKUP($W104,'3.6'!$B52:$I122,7,FALSE)="si"),OR(IFERROR(VLOOKUP($X104,'3.6'!$B52:$I122,6,FALSE),"si")="si",IFERROR(VLOOKUP($X104,'3.6'!$B52:$I122,7,FALSE),"si")="si"),OR(IFERROR(VLOOKUP($Y104,'3.6'!$B52:$I122,6,FALSE),"si")="si",IFERROR(VLOOKUP($Y104,'3.6'!$B52:$I122,7,FALSE),"si")="sì"),OR(IFERROR(VLOOKUP($Z104,'3.6'!$B52:$I122,6,FALSE),"si")="si",IFERROR(VLOOKUP($Z104,'3.6'!$B52:$I122,7,FALSE),"si")="sì")),1,0))</f>
        <v>1</v>
      </c>
      <c r="AC104" s="949" t="str">
        <f>+'2.2'!M103</f>
        <v>si</v>
      </c>
      <c r="AD104" s="934">
        <f t="array" ref="AD104">IF(AC104="si",IF(VLOOKUP(INDEX(B$1:INDEX(B:B,ROW()),MAX(IF(B$1:INDEX(B:B,ROW())&lt;&gt;"",ROW(B$1:INDEX(B:B,ROW()))-ROW(B$1)+1))),'3.7'!$C$24:$F$36,3,FALSE)="si",1,0),1)</f>
        <v>0</v>
      </c>
      <c r="AE104" s="934">
        <f t="array" ref="AE104">IF(AC104="si",IF(VLOOKUP(INDEX(B$1:INDEX(B:B,ROW()),MAX(IF(B$1:INDEX(B:B,ROW())&lt;&gt;"",ROW(B$1:INDEX(B:B,ROW()))-ROW(B$1)+1))),'3.7'!$C$24:$F$36,4,FALSE)="si",1,0),1)</f>
        <v>0</v>
      </c>
      <c r="AF104" s="954" t="str">
        <f>+'2.2'!O103</f>
        <v>Registrazione del nome dell'operatore</v>
      </c>
      <c r="AG104" s="1063">
        <f>IF($AF104="",1,IF(VLOOKUP($C104,'3.8'!$B:$F,4,FALSE)="si",1,0))</f>
        <v>0</v>
      </c>
      <c r="AH104" s="1064">
        <f>IF($AF104="",1,IF(VLOOKUP($C104,'3.8'!$B:$F,5,FALSE)="si",1,0))</f>
        <v>0</v>
      </c>
      <c r="AI104" s="919"/>
      <c r="AJ104" s="699"/>
      <c r="AK104" s="955"/>
      <c r="AL104" s="956" t="str">
        <f>+'2.2'!N103</f>
        <v/>
      </c>
      <c r="AM104" s="957" t="str">
        <f>IF(ISBLANK(intern1!P97),"",intern1!P97)</f>
        <v>THO1</v>
      </c>
      <c r="AN104" s="958">
        <f>IF(AM104="",1,IF(AJ$102="si",1,0))</f>
        <v>0</v>
      </c>
      <c r="AO104" s="954" t="str">
        <f>'2.2'!K103</f>
        <v/>
      </c>
      <c r="AP104" s="959">
        <f>IF(AO104="",1,0)</f>
        <v>1</v>
      </c>
      <c r="AQ104" s="925"/>
    </row>
    <row r="105" spans="1:43" s="1335" customFormat="1" ht="26.4" hidden="1" outlineLevel="1" x14ac:dyDescent="0.25">
      <c r="A105" s="905"/>
      <c r="B105" s="906" t="str">
        <f>+'2.2'!C104</f>
        <v>Trapianti</v>
      </c>
      <c r="C105" s="1065" t="str">
        <f>+'2.2'!D104</f>
        <v>TPL1</v>
      </c>
      <c r="D105" s="1065" t="str">
        <f>+'2.2'!E104</f>
        <v>Trapianto cardiaco (CIMAS)</v>
      </c>
      <c r="E105" s="1042" t="str">
        <f>'2.2'!F104</f>
        <v/>
      </c>
      <c r="F105" s="1041">
        <f t="shared" si="16"/>
        <v>0</v>
      </c>
      <c r="G105" s="1041">
        <f>IF('3.9'!$C$25="si",3,IF('3.9'!$D$25="si",2,IF('3.9'!$E$25="si",1,0)))</f>
        <v>0</v>
      </c>
      <c r="H105" s="1041">
        <f>IF('3.9'!$C$26="si",3,IF('3.9'!$D$26="si",2,IF('3.9'!$E$26="si",1,0)))</f>
        <v>0</v>
      </c>
      <c r="I105" s="1042" t="str">
        <f>+'2.2'!G104</f>
        <v/>
      </c>
      <c r="J105" s="1042">
        <f>+'2.2'!H104</f>
        <v>0</v>
      </c>
      <c r="K105" s="1066">
        <f ca="1">IF(VLOOKUP($C105,intern2!$A$165:$BI$316,61,FALSE)="OK",1,0)</f>
        <v>0</v>
      </c>
      <c r="L105" s="1066">
        <f ca="1">IF(VLOOKUP($C105,intern2!$A$326:$BI$477,61,FALSE)="OK",1,0)</f>
        <v>0</v>
      </c>
      <c r="M105" s="1042">
        <f ca="1">IF(INDEX(intern3!$A$7:$BH$160,MATCH($C105,intern3!$A$7:$A$160,0),60)="OK",1,0)</f>
        <v>1</v>
      </c>
      <c r="N105" s="1042">
        <f ca="1">IF(VLOOKUP($C105,intern3!$A$169:$BH$320,60,FALSE)="OK",1,0)</f>
        <v>1</v>
      </c>
      <c r="O105" s="1042"/>
      <c r="P105" s="1042">
        <f>IF($O105=0,1,
IF($O105="SPS",IF((VALUE(LEFT('3.4'!$M$14,1))+VALUE(MID('3.4'!$M$14,3,1)))&gt;0,1,0),
IF($O105=4,IF(VALUE(RIGHT('3.4'!$M$14,1))=1,1,0),IF(VALUE(MID('3.4'!$M$14,3,1))&gt;=$O105,1,0))))</f>
        <v>1</v>
      </c>
      <c r="Q105" s="1042">
        <f>IF($O105=0,1,
IF($O105="SPS",IF((VALUE(LEFT('3.4'!$M$15,1))+VALUE(MID('3.4'!$M$15,3,1)))&gt;0,1,0),
IF($O105=4,IF(VALUE(RIGHT('3.4'!$M$15,1))=1,1,0),IF(VALUE(MID('3.4'!$M$15,3,1))&gt;=$O105,1,0))))</f>
        <v>1</v>
      </c>
      <c r="R105" s="1042"/>
      <c r="S105" s="1067">
        <f>IF($R105="",1,IF('3.5'!$J$12&gt;=$R105,1,0))</f>
        <v>1</v>
      </c>
      <c r="T105" s="1042">
        <f>IF($R105="",1,IF('3.5'!$J$13&gt;=$R105,1,0))</f>
        <v>1</v>
      </c>
      <c r="U105" s="1042"/>
      <c r="V105" s="1042">
        <f t="shared" si="18"/>
        <v>0</v>
      </c>
      <c r="W105" s="1042" t="str">
        <f t="shared" si="10"/>
        <v/>
      </c>
      <c r="X105" s="1042" t="str">
        <f t="shared" si="11"/>
        <v/>
      </c>
      <c r="Y105" s="1042" t="str">
        <f t="shared" si="12"/>
        <v/>
      </c>
      <c r="Z105" s="1042" t="str">
        <f t="shared" si="13"/>
        <v/>
      </c>
      <c r="AA105" s="1042">
        <f>IF($U105="",1,IF(AND(OR(VLOOKUP($W105,'3.6'!$B52:$I122,4,FALSE)="si",VLOOKUP($W105,'3.6'!$B52:$I122,5,FALSE)="si"),OR(IFERROR(VLOOKUP($X105,'3.6'!$B52:$I122,4,FALSE),"si")="si",IFERROR(VLOOKUP($X105,'3.6'!$B52:$I122,5,FALSE),"si")="si"),OR(IFERROR(VLOOKUP($Y105,'3.6'!$B52:$I122,4,FALSE),"si")="si",IFERROR(VLOOKUP($Y105,'3.6'!$B52:$I122,5,FALSE),"si")="sì"),OR(IFERROR(VLOOKUP($Z105,'3.6'!$B52:$I122,4,FALSE),"si")="si",IFERROR(VLOOKUP($Z105,'3.6'!$B52:$I122,5,FALSE),"si")="sì")),1,0))</f>
        <v>1</v>
      </c>
      <c r="AB105" s="1042">
        <f>IF($U105="",1,IF(AND(OR(VLOOKUP($W105,'3.6'!$B52:$I122,6,FALSE)="si",VLOOKUP($W105,'3.6'!$B52:$I122,7,FALSE)="si"),OR(IFERROR(VLOOKUP($X105,'3.6'!$B52:$I122,6,FALSE),"si")="si",IFERROR(VLOOKUP($X105,'3.6'!$B52:$I122,7,FALSE),"si")="si"),OR(IFERROR(VLOOKUP($Y105,'3.6'!$B52:$I122,6,FALSE),"si")="si",IFERROR(VLOOKUP($Y105,'3.6'!$B52:$I122,7,FALSE),"si")="sì"),OR(IFERROR(VLOOKUP($Z105,'3.6'!$B52:$I122,6,FALSE),"si")="si",IFERROR(VLOOKUP($Z105,'3.6'!$B52:$I122,7,FALSE),"si")="sì")),1,0))</f>
        <v>1</v>
      </c>
      <c r="AC105" s="1042"/>
      <c r="AD105" s="934">
        <f t="array" ref="AD105">IF(AC105="si",IF(VLOOKUP(INDEX(B$1:INDEX(B:B,ROW()),MAX(IF(B$1:INDEX(B:B,ROW())&lt;&gt;"",ROW(B$1:INDEX(B:B,ROW()))-ROW(B$1)+1))),'3.7'!$C$24:$F$36,3,FALSE)="si",1,0),1)</f>
        <v>1</v>
      </c>
      <c r="AE105" s="934">
        <f t="array" ref="AE105">IF(AC105="si",IF(VLOOKUP(INDEX(B$1:INDEX(B:B,ROW()),MAX(IF(B$1:INDEX(B:B,ROW())&lt;&gt;"",ROW(B$1:INDEX(B:B,ROW()))-ROW(B$1)+1))),'3.7'!$C$24:$F$36,4,FALSE)="si",1,0),1)</f>
        <v>1</v>
      </c>
      <c r="AF105" s="1068" t="s">
        <v>420</v>
      </c>
      <c r="AG105" s="1069" t="e">
        <f>IF($AF105="",1,IF(VLOOKUP($C105,'3.8'!$B:$F,4,FALSE)="si",1,0))</f>
        <v>#N/A</v>
      </c>
      <c r="AH105" s="1070" t="e">
        <f>IF($AF105="",1,IF(VLOOKUP($C105,'3.8'!$B:$F,5,FALSE)="si",1,0))</f>
        <v>#N/A</v>
      </c>
      <c r="AI105" s="919"/>
      <c r="AJ105" s="1133"/>
      <c r="AK105" s="1071" t="s">
        <v>420</v>
      </c>
      <c r="AL105" s="1043"/>
      <c r="AM105" s="1072"/>
      <c r="AN105" s="1041"/>
      <c r="AO105" s="1043"/>
      <c r="AP105" s="1073"/>
      <c r="AQ105" s="925"/>
    </row>
    <row r="106" spans="1:43" s="1335" customFormat="1" ht="26.4" hidden="1" outlineLevel="1" x14ac:dyDescent="0.25">
      <c r="A106" s="905"/>
      <c r="B106" s="906" t="str">
        <f>+'2.2'!C105</f>
        <v/>
      </c>
      <c r="C106" s="961" t="str">
        <f>+'2.2'!D105</f>
        <v>TPL2</v>
      </c>
      <c r="D106" s="961" t="str">
        <f>+'2.2'!E105</f>
        <v>Trapianto polmonare (CIMAS)</v>
      </c>
      <c r="E106" s="962" t="str">
        <f>'2.2'!F105</f>
        <v/>
      </c>
      <c r="F106" s="961">
        <f t="shared" si="16"/>
        <v>0</v>
      </c>
      <c r="G106" s="961">
        <f>IF('3.9'!$C$25="si",3,IF('3.9'!$D$25="si",2,IF('3.9'!$E$25="si",1,0)))</f>
        <v>0</v>
      </c>
      <c r="H106" s="961">
        <f>IF('3.9'!$C$26="si",3,IF('3.9'!$D$26="si",2,IF('3.9'!$E$26="si",1,0)))</f>
        <v>0</v>
      </c>
      <c r="I106" s="962" t="str">
        <f>+'2.2'!G105</f>
        <v/>
      </c>
      <c r="J106" s="962">
        <f>+'2.2'!H105</f>
        <v>0</v>
      </c>
      <c r="K106" s="963">
        <f>IF(VLOOKUP($C106,intern2!$A$165:$BI$316,61,FALSE)="OK",1,0)</f>
        <v>1</v>
      </c>
      <c r="L106" s="963">
        <f>IF(VLOOKUP($C106,intern2!$A$326:$BI$477,61,FALSE)="OK",1,0)</f>
        <v>1</v>
      </c>
      <c r="M106" s="962">
        <f>IF(INDEX(intern3!$A$7:$BH$160,MATCH($C106,intern3!$A$7:$A$160,0),60)="OK",1,0)</f>
        <v>1</v>
      </c>
      <c r="N106" s="962">
        <f ca="1">IF(VLOOKUP($C106,intern3!$A$169:$BH$320,60,FALSE)="OK",1,0)</f>
        <v>1</v>
      </c>
      <c r="O106" s="962"/>
      <c r="P106" s="962">
        <f>IF($O106=0,1,
IF($O106="SPS",IF((VALUE(LEFT('3.4'!$M$14,1))+VALUE(MID('3.4'!$M$14,3,1)))&gt;0,1,0),
IF($O106=4,IF(VALUE(RIGHT('3.4'!$M$14,1))=1,1,0),IF(VALUE(MID('3.4'!$M$14,3,1))&gt;=$O106,1,0))))</f>
        <v>1</v>
      </c>
      <c r="Q106" s="962">
        <f>IF($O106=0,1,
IF($O106="SPS",IF((VALUE(LEFT('3.4'!$M$15,1))+VALUE(MID('3.4'!$M$15,3,1)))&gt;0,1,0),
IF($O106=4,IF(VALUE(RIGHT('3.4'!$M$15,1))=1,1,0),IF(VALUE(MID('3.4'!$M$15,3,1))&gt;=$O106,1,0))))</f>
        <v>1</v>
      </c>
      <c r="R106" s="962"/>
      <c r="S106" s="964">
        <f>IF($R106="",1,IF('3.5'!$J$12&gt;=$R106,1,0))</f>
        <v>1</v>
      </c>
      <c r="T106" s="962">
        <f>IF($R106="",1,IF('3.5'!$J$13&gt;=$R106,1,0))</f>
        <v>1</v>
      </c>
      <c r="U106" s="962"/>
      <c r="V106" s="962">
        <f t="shared" si="18"/>
        <v>0</v>
      </c>
      <c r="W106" s="962" t="str">
        <f t="shared" si="10"/>
        <v/>
      </c>
      <c r="X106" s="962" t="str">
        <f t="shared" si="11"/>
        <v/>
      </c>
      <c r="Y106" s="962" t="str">
        <f t="shared" si="12"/>
        <v/>
      </c>
      <c r="Z106" s="962" t="str">
        <f t="shared" si="13"/>
        <v/>
      </c>
      <c r="AA106" s="962">
        <f>IF($U106="",1,IF(AND(OR(VLOOKUP($W106,'3.6'!$B52:$I122,4,FALSE)="si",VLOOKUP($W106,'3.6'!$B52:$I122,5,FALSE)="si"),OR(IFERROR(VLOOKUP($X106,'3.6'!$B52:$I122,4,FALSE),"si")="si",IFERROR(VLOOKUP($X106,'3.6'!$B52:$I122,5,FALSE),"si")="si"),OR(IFERROR(VLOOKUP($Y106,'3.6'!$B52:$I122,4,FALSE),"si")="si",IFERROR(VLOOKUP($Y106,'3.6'!$B52:$I122,5,FALSE),"si")="sì"),OR(IFERROR(VLOOKUP($Z106,'3.6'!$B52:$I122,4,FALSE),"si")="si",IFERROR(VLOOKUP($Z106,'3.6'!$B52:$I122,5,FALSE),"si")="sì")),1,0))</f>
        <v>1</v>
      </c>
      <c r="AB106" s="962">
        <f>IF($U106="",1,IF(AND(OR(VLOOKUP($W106,'3.6'!$B52:$I122,6,FALSE)="si",VLOOKUP($W106,'3.6'!$B52:$I122,7,FALSE)="si"),OR(IFERROR(VLOOKUP($X106,'3.6'!$B52:$I122,6,FALSE),"si")="si",IFERROR(VLOOKUP($X106,'3.6'!$B52:$I122,7,FALSE),"si")="si"),OR(IFERROR(VLOOKUP($Y106,'3.6'!$B52:$I122,6,FALSE),"si")="si",IFERROR(VLOOKUP($Y106,'3.6'!$B52:$I122,7,FALSE),"si")="sì"),OR(IFERROR(VLOOKUP($Z106,'3.6'!$B52:$I122,6,FALSE),"si")="si",IFERROR(VLOOKUP($Z106,'3.6'!$B52:$I122,7,FALSE),"si")="sì")),1,0))</f>
        <v>1</v>
      </c>
      <c r="AC106" s="962"/>
      <c r="AD106" s="934">
        <f t="array" ref="AD106">IF(AC106="si",IF(VLOOKUP(INDEX(B$1:INDEX(B:B,ROW()),MAX(IF(B$1:INDEX(B:B,ROW())&lt;&gt;"",ROW(B$1:INDEX(B:B,ROW()))-ROW(B$1)+1))),'3.7'!$C$24:$F$36,3,FALSE)="si",1,0),1)</f>
        <v>1</v>
      </c>
      <c r="AE106" s="934">
        <f t="array" ref="AE106">IF(AC106="si",IF(VLOOKUP(INDEX(B$1:INDEX(B:B,ROW()),MAX(IF(B$1:INDEX(B:B,ROW())&lt;&gt;"",ROW(B$1:INDEX(B:B,ROW()))-ROW(B$1)+1))),'3.7'!$C$24:$F$36,4,FALSE)="si",1,0),1)</f>
        <v>1</v>
      </c>
      <c r="AF106" s="966" t="s">
        <v>420</v>
      </c>
      <c r="AG106" s="967" t="e">
        <f>IF($AF106="",1,IF(VLOOKUP($C106,'3.8'!$B:$F,4,FALSE)="si",1,0))</f>
        <v>#N/A</v>
      </c>
      <c r="AH106" s="968" t="e">
        <f>IF($AF106="",1,IF(VLOOKUP($C106,'3.8'!$B:$F,5,FALSE)="si",1,0))</f>
        <v>#N/A</v>
      </c>
      <c r="AI106" s="919"/>
      <c r="AJ106" s="1131"/>
      <c r="AK106" s="969" t="s">
        <v>420</v>
      </c>
      <c r="AL106" s="970"/>
      <c r="AM106" s="971"/>
      <c r="AN106" s="961"/>
      <c r="AO106" s="970"/>
      <c r="AP106" s="972"/>
      <c r="AQ106" s="925"/>
    </row>
    <row r="107" spans="1:43" s="1335" customFormat="1" ht="26.4" hidden="1" outlineLevel="1" x14ac:dyDescent="0.25">
      <c r="A107" s="905"/>
      <c r="B107" s="906" t="str">
        <f>+'2.2'!C106</f>
        <v/>
      </c>
      <c r="C107" s="986" t="str">
        <f>+'2.2'!D106</f>
        <v>TPL3</v>
      </c>
      <c r="D107" s="986" t="str">
        <f>+'2.2'!E106</f>
        <v>Trapianto epatico (CIMAS)</v>
      </c>
      <c r="E107" s="962" t="str">
        <f>'2.2'!F106</f>
        <v/>
      </c>
      <c r="F107" s="961">
        <f t="shared" si="16"/>
        <v>0</v>
      </c>
      <c r="G107" s="961">
        <f>IF('3.9'!$C$25="si",3,IF('3.9'!$D$25="si",2,IF('3.9'!$E$25="si",1,0)))</f>
        <v>0</v>
      </c>
      <c r="H107" s="961">
        <f>IF('3.9'!$C$26="si",3,IF('3.9'!$D$26="si",2,IF('3.9'!$E$26="si",1,0)))</f>
        <v>0</v>
      </c>
      <c r="I107" s="962" t="str">
        <f>+'2.2'!G106</f>
        <v/>
      </c>
      <c r="J107" s="962">
        <f>+'2.2'!H106</f>
        <v>0</v>
      </c>
      <c r="K107" s="963">
        <f>IF(VLOOKUP($C107,intern2!$A$165:$BI$316,61,FALSE)="OK",1,0)</f>
        <v>1</v>
      </c>
      <c r="L107" s="963">
        <f>IF(VLOOKUP($C107,intern2!$A$326:$BI$477,61,FALSE)="OK",1,0)</f>
        <v>1</v>
      </c>
      <c r="M107" s="962">
        <f>IF(INDEX(intern3!$A$7:$BH$160,MATCH($C107,intern3!$A$7:$A$160,0),60)="OK",1,0)</f>
        <v>1</v>
      </c>
      <c r="N107" s="962">
        <f ca="1">IF(VLOOKUP($C107,intern3!$A$169:$BH$320,60,FALSE)="OK",1,0)</f>
        <v>1</v>
      </c>
      <c r="O107" s="962"/>
      <c r="P107" s="962">
        <f>IF($O107=0,1,
IF($O107="SPS",IF((VALUE(LEFT('3.4'!$M$14,1))+VALUE(MID('3.4'!$M$14,3,1)))&gt;0,1,0),
IF($O107=4,IF(VALUE(RIGHT('3.4'!$M$14,1))=1,1,0),IF(VALUE(MID('3.4'!$M$14,3,1))&gt;=$O107,1,0))))</f>
        <v>1</v>
      </c>
      <c r="Q107" s="962">
        <f>IF($O107=0,1,
IF($O107="SPS",IF((VALUE(LEFT('3.4'!$M$15,1))+VALUE(MID('3.4'!$M$15,3,1)))&gt;0,1,0),
IF($O107=4,IF(VALUE(RIGHT('3.4'!$M$15,1))=1,1,0),IF(VALUE(MID('3.4'!$M$15,3,1))&gt;=$O107,1,0))))</f>
        <v>1</v>
      </c>
      <c r="R107" s="962"/>
      <c r="S107" s="964">
        <f>IF($R107="",1,IF('3.5'!$J$12&gt;=$R107,1,0))</f>
        <v>1</v>
      </c>
      <c r="T107" s="962">
        <f>IF($R107="",1,IF('3.5'!$J$13&gt;=$R107,1,0))</f>
        <v>1</v>
      </c>
      <c r="U107" s="962"/>
      <c r="V107" s="962">
        <f t="shared" si="18"/>
        <v>0</v>
      </c>
      <c r="W107" s="962" t="str">
        <f t="shared" si="10"/>
        <v/>
      </c>
      <c r="X107" s="962" t="str">
        <f t="shared" si="11"/>
        <v/>
      </c>
      <c r="Y107" s="962" t="str">
        <f t="shared" si="12"/>
        <v/>
      </c>
      <c r="Z107" s="962" t="str">
        <f t="shared" si="13"/>
        <v/>
      </c>
      <c r="AA107" s="962">
        <f>IF($U107="",1,IF(AND(OR(VLOOKUP($W107,'3.6'!$B52:$I122,4,FALSE)="si",VLOOKUP($W107,'3.6'!$B52:$I122,5,FALSE)="si"),OR(IFERROR(VLOOKUP($X107,'3.6'!$B52:$I122,4,FALSE),"si")="si",IFERROR(VLOOKUP($X107,'3.6'!$B52:$I122,5,FALSE),"si")="si"),OR(IFERROR(VLOOKUP($Y107,'3.6'!$B52:$I122,4,FALSE),"si")="si",IFERROR(VLOOKUP($Y107,'3.6'!$B52:$I122,5,FALSE),"si")="sì"),OR(IFERROR(VLOOKUP($Z107,'3.6'!$B52:$I122,4,FALSE),"si")="si",IFERROR(VLOOKUP($Z107,'3.6'!$B52:$I122,5,FALSE),"si")="sì")),1,0))</f>
        <v>1</v>
      </c>
      <c r="AB107" s="962">
        <f>IF($U107="",1,IF(AND(OR(VLOOKUP($W107,'3.6'!$B52:$I122,6,FALSE)="si",VLOOKUP($W107,'3.6'!$B52:$I122,7,FALSE)="si"),OR(IFERROR(VLOOKUP($X107,'3.6'!$B52:$I122,6,FALSE),"si")="si",IFERROR(VLOOKUP($X107,'3.6'!$B52:$I122,7,FALSE),"si")="si"),OR(IFERROR(VLOOKUP($Y107,'3.6'!$B52:$I122,6,FALSE),"si")="si",IFERROR(VLOOKUP($Y107,'3.6'!$B52:$I122,7,FALSE),"si")="sì"),OR(IFERROR(VLOOKUP($Z107,'3.6'!$B52:$I122,6,FALSE),"si")="si",IFERROR(VLOOKUP($Z107,'3.6'!$B52:$I122,7,FALSE),"si")="sì")),1,0))</f>
        <v>1</v>
      </c>
      <c r="AC107" s="962"/>
      <c r="AD107" s="934">
        <f t="array" ref="AD107">IF(AC107="si",IF(VLOOKUP(INDEX(B$1:INDEX(B:B,ROW()),MAX(IF(B$1:INDEX(B:B,ROW())&lt;&gt;"",ROW(B$1:INDEX(B:B,ROW()))-ROW(B$1)+1))),'3.7'!$C$24:$F$36,3,FALSE)="si",1,0),1)</f>
        <v>1</v>
      </c>
      <c r="AE107" s="934">
        <f t="array" ref="AE107">IF(AC107="si",IF(VLOOKUP(INDEX(B$1:INDEX(B:B,ROW()),MAX(IF(B$1:INDEX(B:B,ROW())&lt;&gt;"",ROW(B$1:INDEX(B:B,ROW()))-ROW(B$1)+1))),'3.7'!$C$24:$F$36,4,FALSE)="si",1,0),1)</f>
        <v>1</v>
      </c>
      <c r="AF107" s="966" t="s">
        <v>420</v>
      </c>
      <c r="AG107" s="967" t="e">
        <f>IF($AF107="",1,IF(VLOOKUP($C107,'3.8'!$B:$F,4,FALSE)="si",1,0))</f>
        <v>#N/A</v>
      </c>
      <c r="AH107" s="968" t="e">
        <f>IF($AF107="",1,IF(VLOOKUP($C107,'3.8'!$B:$F,5,FALSE)="si",1,0))</f>
        <v>#N/A</v>
      </c>
      <c r="AI107" s="919"/>
      <c r="AJ107" s="1131"/>
      <c r="AK107" s="969" t="s">
        <v>420</v>
      </c>
      <c r="AL107" s="970"/>
      <c r="AM107" s="971"/>
      <c r="AN107" s="961"/>
      <c r="AO107" s="970"/>
      <c r="AP107" s="972"/>
      <c r="AQ107" s="925"/>
    </row>
    <row r="108" spans="1:43" s="1335" customFormat="1" ht="26.4" hidden="1" outlineLevel="1" x14ac:dyDescent="0.25">
      <c r="A108" s="905"/>
      <c r="B108" s="906" t="str">
        <f>+'2.2'!C107</f>
        <v/>
      </c>
      <c r="C108" s="961" t="str">
        <f>+'2.2'!D107</f>
        <v>TPL4</v>
      </c>
      <c r="D108" s="961" t="str">
        <f>+'2.2'!E107</f>
        <v>Trapianto pancreatico (CIMAS)</v>
      </c>
      <c r="E108" s="962" t="str">
        <f>'2.2'!F107</f>
        <v/>
      </c>
      <c r="F108" s="961">
        <f t="shared" si="16"/>
        <v>0</v>
      </c>
      <c r="G108" s="961">
        <f>IF('3.9'!$C$25="si",3,IF('3.9'!$D$25="si",2,IF('3.9'!$E$25="si",1,0)))</f>
        <v>0</v>
      </c>
      <c r="H108" s="961">
        <f>IF('3.9'!$C$26="si",3,IF('3.9'!$D$26="si",2,IF('3.9'!$E$26="si",1,0)))</f>
        <v>0</v>
      </c>
      <c r="I108" s="962" t="str">
        <f>+'2.2'!G107</f>
        <v/>
      </c>
      <c r="J108" s="962">
        <f>+'2.2'!H107</f>
        <v>0</v>
      </c>
      <c r="K108" s="963">
        <f>IF(VLOOKUP($C108,intern2!$A$165:$BI$316,61,FALSE)="OK",1,0)</f>
        <v>1</v>
      </c>
      <c r="L108" s="963">
        <f>IF(VLOOKUP($C108,intern2!$A$326:$BI$477,61,FALSE)="OK",1,0)</f>
        <v>1</v>
      </c>
      <c r="M108" s="962">
        <f>IF(INDEX(intern3!$A$7:$BH$160,MATCH($C108,intern3!$A$7:$A$160,0),60)="OK",1,0)</f>
        <v>1</v>
      </c>
      <c r="N108" s="962">
        <f ca="1">IF(VLOOKUP($C108,intern3!$A$169:$BH$320,60,FALSE)="OK",1,0)</f>
        <v>1</v>
      </c>
      <c r="O108" s="962"/>
      <c r="P108" s="962">
        <f>IF($O108=0,1,
IF($O108="SPS",IF((VALUE(LEFT('3.4'!$M$14,1))+VALUE(MID('3.4'!$M$14,3,1)))&gt;0,1,0),
IF($O108=4,IF(VALUE(RIGHT('3.4'!$M$14,1))=1,1,0),IF(VALUE(MID('3.4'!$M$14,3,1))&gt;=$O108,1,0))))</f>
        <v>1</v>
      </c>
      <c r="Q108" s="962">
        <f>IF($O108=0,1,
IF($O108="SPS",IF((VALUE(LEFT('3.4'!$M$15,1))+VALUE(MID('3.4'!$M$15,3,1)))&gt;0,1,0),
IF($O108=4,IF(VALUE(RIGHT('3.4'!$M$15,1))=1,1,0),IF(VALUE(MID('3.4'!$M$15,3,1))&gt;=$O108,1,0))))</f>
        <v>1</v>
      </c>
      <c r="R108" s="962"/>
      <c r="S108" s="964">
        <f>IF($R108="",1,IF('3.5'!$J$12&gt;=$R108,1,0))</f>
        <v>1</v>
      </c>
      <c r="T108" s="962">
        <f>IF($R108="",1,IF('3.5'!$J$13&gt;=$R108,1,0))</f>
        <v>1</v>
      </c>
      <c r="U108" s="962"/>
      <c r="V108" s="962">
        <f t="shared" si="18"/>
        <v>0</v>
      </c>
      <c r="W108" s="962" t="str">
        <f t="shared" si="10"/>
        <v/>
      </c>
      <c r="X108" s="962" t="str">
        <f t="shared" si="11"/>
        <v/>
      </c>
      <c r="Y108" s="962" t="str">
        <f t="shared" si="12"/>
        <v/>
      </c>
      <c r="Z108" s="962" t="str">
        <f t="shared" si="13"/>
        <v/>
      </c>
      <c r="AA108" s="962">
        <f>IF($U108="",1,IF(AND(OR(VLOOKUP($W108,'3.6'!$B52:$I122,4,FALSE)="si",VLOOKUP($W108,'3.6'!$B52:$I122,5,FALSE)="si"),OR(IFERROR(VLOOKUP($X108,'3.6'!$B52:$I122,4,FALSE),"si")="si",IFERROR(VLOOKUP($X108,'3.6'!$B52:$I122,5,FALSE),"si")="si"),OR(IFERROR(VLOOKUP($Y108,'3.6'!$B52:$I122,4,FALSE),"si")="si",IFERROR(VLOOKUP($Y108,'3.6'!$B52:$I122,5,FALSE),"si")="sì"),OR(IFERROR(VLOOKUP($Z108,'3.6'!$B52:$I122,4,FALSE),"si")="si",IFERROR(VLOOKUP($Z108,'3.6'!$B52:$I122,5,FALSE),"si")="sì")),1,0))</f>
        <v>1</v>
      </c>
      <c r="AB108" s="962">
        <f>IF($U108="",1,IF(AND(OR(VLOOKUP($W108,'3.6'!$B52:$I122,6,FALSE)="si",VLOOKUP($W108,'3.6'!$B52:$I122,7,FALSE)="si"),OR(IFERROR(VLOOKUP($X108,'3.6'!$B52:$I122,6,FALSE),"si")="si",IFERROR(VLOOKUP($X108,'3.6'!$B52:$I122,7,FALSE),"si")="si"),OR(IFERROR(VLOOKUP($Y108,'3.6'!$B52:$I122,6,FALSE),"si")="si",IFERROR(VLOOKUP($Y108,'3.6'!$B52:$I122,7,FALSE),"si")="sì"),OR(IFERROR(VLOOKUP($Z108,'3.6'!$B52:$I122,6,FALSE),"si")="si",IFERROR(VLOOKUP($Z108,'3.6'!$B52:$I122,7,FALSE),"si")="sì")),1,0))</f>
        <v>1</v>
      </c>
      <c r="AC108" s="962"/>
      <c r="AD108" s="934">
        <f t="array" ref="AD108">IF(AC108="si",IF(VLOOKUP(INDEX(B$1:INDEX(B:B,ROW()),MAX(IF(B$1:INDEX(B:B,ROW())&lt;&gt;"",ROW(B$1:INDEX(B:B,ROW()))-ROW(B$1)+1))),'3.7'!$C$24:$F$36,3,FALSE)="si",1,0),1)</f>
        <v>1</v>
      </c>
      <c r="AE108" s="934">
        <f t="array" ref="AE108">IF(AC108="si",IF(VLOOKUP(INDEX(B$1:INDEX(B:B,ROW()),MAX(IF(B$1:INDEX(B:B,ROW())&lt;&gt;"",ROW(B$1:INDEX(B:B,ROW()))-ROW(B$1)+1))),'3.7'!$C$24:$F$36,4,FALSE)="si",1,0),1)</f>
        <v>1</v>
      </c>
      <c r="AF108" s="966" t="s">
        <v>420</v>
      </c>
      <c r="AG108" s="967" t="e">
        <f>IF($AF108="",1,IF(VLOOKUP($C108,'3.8'!$B:$F,4,FALSE)="si",1,0))</f>
        <v>#N/A</v>
      </c>
      <c r="AH108" s="968" t="e">
        <f>IF($AF108="",1,IF(VLOOKUP($C108,'3.8'!$B:$F,5,FALSE)="si",1,0))</f>
        <v>#N/A</v>
      </c>
      <c r="AI108" s="919"/>
      <c r="AJ108" s="1131"/>
      <c r="AK108" s="969" t="s">
        <v>420</v>
      </c>
      <c r="AL108" s="970"/>
      <c r="AM108" s="971"/>
      <c r="AN108" s="961"/>
      <c r="AO108" s="970"/>
      <c r="AP108" s="972"/>
      <c r="AQ108" s="925"/>
    </row>
    <row r="109" spans="1:43" s="1335" customFormat="1" ht="26.4" hidden="1" outlineLevel="1" x14ac:dyDescent="0.25">
      <c r="A109" s="905"/>
      <c r="B109" s="906" t="str">
        <f>+'2.2'!C108</f>
        <v/>
      </c>
      <c r="C109" s="961" t="str">
        <f>+'2.2'!D108</f>
        <v>TPL5</v>
      </c>
      <c r="D109" s="961" t="str">
        <f>+'2.2'!E108</f>
        <v>Trapianto renale (CIMAS)</v>
      </c>
      <c r="E109" s="962" t="str">
        <f>'2.2'!F108</f>
        <v/>
      </c>
      <c r="F109" s="961">
        <f t="shared" si="16"/>
        <v>0</v>
      </c>
      <c r="G109" s="961">
        <f>IF('3.9'!$C$25="si",3,IF('3.9'!$D$25="si",2,IF('3.9'!$E$25="si",1,0)))</f>
        <v>0</v>
      </c>
      <c r="H109" s="961">
        <f>IF('3.9'!$C$26="si",3,IF('3.9'!$D$26="si",2,IF('3.9'!$E$26="si",1,0)))</f>
        <v>0</v>
      </c>
      <c r="I109" s="962" t="str">
        <f>+'2.2'!G108</f>
        <v/>
      </c>
      <c r="J109" s="962">
        <f>+'2.2'!H108</f>
        <v>0</v>
      </c>
      <c r="K109" s="963">
        <f>IF(VLOOKUP($C109,intern2!$A$165:$BI$316,61,FALSE)="OK",1,0)</f>
        <v>1</v>
      </c>
      <c r="L109" s="963">
        <f>IF(VLOOKUP($C109,intern2!$A$326:$BI$477,61,FALSE)="OK",1,0)</f>
        <v>1</v>
      </c>
      <c r="M109" s="962">
        <f>IF(INDEX(intern3!$A$7:$BH$160,MATCH($C109,intern3!$A$7:$A$160,0),60)="OK",1,0)</f>
        <v>1</v>
      </c>
      <c r="N109" s="962">
        <f ca="1">IF(VLOOKUP($C109,intern3!$A$169:$BH$320,60,FALSE)="OK",1,0)</f>
        <v>1</v>
      </c>
      <c r="O109" s="962"/>
      <c r="P109" s="962">
        <f>IF($O109=0,1,
IF($O109="SPS",IF((VALUE(LEFT('3.4'!$M$14,1))+VALUE(MID('3.4'!$M$14,3,1)))&gt;0,1,0),
IF($O109=4,IF(VALUE(RIGHT('3.4'!$M$14,1))=1,1,0),IF(VALUE(MID('3.4'!$M$14,3,1))&gt;=$O109,1,0))))</f>
        <v>1</v>
      </c>
      <c r="Q109" s="962">
        <f>IF($O109=0,1,
IF($O109="SPS",IF((VALUE(LEFT('3.4'!$M$15,1))+VALUE(MID('3.4'!$M$15,3,1)))&gt;0,1,0),
IF($O109=4,IF(VALUE(RIGHT('3.4'!$M$15,1))=1,1,0),IF(VALUE(MID('3.4'!$M$15,3,1))&gt;=$O109,1,0))))</f>
        <v>1</v>
      </c>
      <c r="R109" s="962"/>
      <c r="S109" s="964">
        <f>IF($R109="",1,IF('3.5'!$J$12&gt;=$R109,1,0))</f>
        <v>1</v>
      </c>
      <c r="T109" s="962">
        <f>IF($R109="",1,IF('3.5'!$J$13&gt;=$R109,1,0))</f>
        <v>1</v>
      </c>
      <c r="U109" s="962"/>
      <c r="V109" s="962">
        <f t="shared" si="18"/>
        <v>0</v>
      </c>
      <c r="W109" s="962" t="str">
        <f t="shared" si="10"/>
        <v/>
      </c>
      <c r="X109" s="962" t="str">
        <f t="shared" si="11"/>
        <v/>
      </c>
      <c r="Y109" s="962" t="str">
        <f t="shared" si="12"/>
        <v/>
      </c>
      <c r="Z109" s="962" t="str">
        <f t="shared" si="13"/>
        <v/>
      </c>
      <c r="AA109" s="962">
        <f>IF($U109="",1,IF(AND(OR(VLOOKUP($W109,'3.6'!$B52:$I122,4,FALSE)="si",VLOOKUP($W109,'3.6'!$B52:$I122,5,FALSE)="si"),OR(IFERROR(VLOOKUP($X109,'3.6'!$B52:$I122,4,FALSE),"si")="si",IFERROR(VLOOKUP($X109,'3.6'!$B52:$I122,5,FALSE),"si")="si"),OR(IFERROR(VLOOKUP($Y109,'3.6'!$B52:$I122,4,FALSE),"si")="si",IFERROR(VLOOKUP($Y109,'3.6'!$B52:$I122,5,FALSE),"si")="sì"),OR(IFERROR(VLOOKUP($Z109,'3.6'!$B52:$I122,4,FALSE),"si")="si",IFERROR(VLOOKUP($Z109,'3.6'!$B52:$I122,5,FALSE),"si")="sì")),1,0))</f>
        <v>1</v>
      </c>
      <c r="AB109" s="962">
        <f>IF($U109="",1,IF(AND(OR(VLOOKUP($W109,'3.6'!$B52:$I122,6,FALSE)="si",VLOOKUP($W109,'3.6'!$B52:$I122,7,FALSE)="si"),OR(IFERROR(VLOOKUP($X109,'3.6'!$B52:$I122,6,FALSE),"si")="si",IFERROR(VLOOKUP($X109,'3.6'!$B52:$I122,7,FALSE),"si")="si"),OR(IFERROR(VLOOKUP($Y109,'3.6'!$B52:$I122,6,FALSE),"si")="si",IFERROR(VLOOKUP($Y109,'3.6'!$B52:$I122,7,FALSE),"si")="sì"),OR(IFERROR(VLOOKUP($Z109,'3.6'!$B52:$I122,6,FALSE),"si")="si",IFERROR(VLOOKUP($Z109,'3.6'!$B52:$I122,7,FALSE),"si")="sì")),1,0))</f>
        <v>1</v>
      </c>
      <c r="AC109" s="962"/>
      <c r="AD109" s="934">
        <f t="array" ref="AD109">IF(AC109="si",IF(VLOOKUP(INDEX(B$1:INDEX(B:B,ROW()),MAX(IF(B$1:INDEX(B:B,ROW())&lt;&gt;"",ROW(B$1:INDEX(B:B,ROW()))-ROW(B$1)+1))),'3.7'!$C$24:$F$36,3,FALSE)="si",1,0),1)</f>
        <v>1</v>
      </c>
      <c r="AE109" s="934">
        <f t="array" ref="AE109">IF(AC109="si",IF(VLOOKUP(INDEX(B$1:INDEX(B:B,ROW()),MAX(IF(B$1:INDEX(B:B,ROW())&lt;&gt;"",ROW(B$1:INDEX(B:B,ROW()))-ROW(B$1)+1))),'3.7'!$C$24:$F$36,4,FALSE)="si",1,0),1)</f>
        <v>1</v>
      </c>
      <c r="AF109" s="966" t="s">
        <v>420</v>
      </c>
      <c r="AG109" s="967" t="e">
        <f>IF($AF109="",1,IF(VLOOKUP($C109,'3.8'!$B:$F,4,FALSE)="si",1,0))</f>
        <v>#N/A</v>
      </c>
      <c r="AH109" s="968" t="e">
        <f>IF($AF109="",1,IF(VLOOKUP($C109,'3.8'!$B:$F,5,FALSE)="si",1,0))</f>
        <v>#N/A</v>
      </c>
      <c r="AI109" s="919"/>
      <c r="AJ109" s="1131"/>
      <c r="AK109" s="969" t="s">
        <v>420</v>
      </c>
      <c r="AL109" s="970"/>
      <c r="AM109" s="971"/>
      <c r="AN109" s="961"/>
      <c r="AO109" s="970"/>
      <c r="AP109" s="972"/>
      <c r="AQ109" s="925"/>
    </row>
    <row r="110" spans="1:43" s="1335" customFormat="1" ht="15" collapsed="1" x14ac:dyDescent="0.25">
      <c r="A110" s="905"/>
      <c r="B110" s="906" t="str">
        <f>+'2.2'!C109</f>
        <v>Trapianti</v>
      </c>
      <c r="C110" s="926" t="str">
        <f>+'2.2'!D109</f>
        <v>TPL6</v>
      </c>
      <c r="D110" s="926" t="str">
        <f>+'2.2'!E109</f>
        <v>Trapianto intestinale</v>
      </c>
      <c r="E110" s="907" t="str">
        <f>'2.2'!F109</f>
        <v>BP</v>
      </c>
      <c r="F110" s="926">
        <f t="shared" si="16"/>
        <v>3</v>
      </c>
      <c r="G110" s="926">
        <f>IF('3.9'!$C$25="si",3,IF('3.9'!$D$25="si",2,IF('3.9'!$E$25="si",1,0)))</f>
        <v>0</v>
      </c>
      <c r="H110" s="926">
        <f>IF('3.9'!$C$26="si",3,IF('3.9'!$D$26="si",2,IF('3.9'!$E$26="si",1,0)))</f>
        <v>0</v>
      </c>
      <c r="I110" s="928" t="str">
        <f>+'2.2'!G109</f>
        <v/>
      </c>
      <c r="J110" s="929">
        <f>+'2.2'!H109</f>
        <v>3</v>
      </c>
      <c r="K110" s="1005">
        <f>IF(VLOOKUP($C110,intern2!$A$165:$BI$316,61,FALSE)="OK",1,0)</f>
        <v>1</v>
      </c>
      <c r="L110" s="1005">
        <f>IF(VLOOKUP($C110,intern2!$A$326:$BI$477,61,FALSE)="OK",1,0)</f>
        <v>1</v>
      </c>
      <c r="M110" s="930">
        <f>IF(INDEX(intern3!$A$7:$BH$160,MATCH($C110,intern3!$A$7:$A$160,0),60)="OK",1,0)</f>
        <v>1</v>
      </c>
      <c r="N110" s="930">
        <f ca="1">IF(VLOOKUP($C110,intern3!$A$169:$BH$320,60,FALSE)="OK",1,0)</f>
        <v>1</v>
      </c>
      <c r="O110" s="929">
        <f>+'2.2'!I109</f>
        <v>3</v>
      </c>
      <c r="P110" s="930">
        <f>IF($O110=0,1,
IF($O110="SPS",IF((VALUE(LEFT('3.4'!$M$14,1))+VALUE(MID('3.4'!$M$14,3,1)))&gt;0,1,0),
IF($O110=4,IF(VALUE(RIGHT('3.4'!$M$14,1))=1,1,0),IF(VALUE(MID('3.4'!$M$14,3,1))&gt;=$O110,1,0))))</f>
        <v>0</v>
      </c>
      <c r="Q110" s="930">
        <f>IF($O110=0,1,
IF($O110="SPS",IF((VALUE(LEFT('3.4'!$M$15,1))+VALUE(MID('3.4'!$M$15,3,1)))&gt;0,1,0),
IF($O110=4,IF(VALUE(RIGHT('3.4'!$M$15,1))=1,1,0),IF(VALUE(MID('3.4'!$M$15,3,1))&gt;=$O110,1,0))))</f>
        <v>0</v>
      </c>
      <c r="R110" s="931">
        <f>+'2.2'!J109</f>
        <v>3</v>
      </c>
      <c r="S110" s="933">
        <f>IF($R110="",1,IF('3.5'!$J$12&gt;=$R110,1,0))</f>
        <v>0</v>
      </c>
      <c r="T110" s="913">
        <f>IF($R110="",1,IF('3.5'!$J$13&gt;=$R110,1,0))</f>
        <v>0</v>
      </c>
      <c r="U110" s="933" t="str">
        <f>+'2.2'!L109</f>
        <v/>
      </c>
      <c r="V110" s="934">
        <f t="shared" si="18"/>
        <v>0</v>
      </c>
      <c r="W110" s="934" t="str">
        <f t="shared" si="10"/>
        <v/>
      </c>
      <c r="X110" s="934" t="str">
        <f t="shared" si="11"/>
        <v/>
      </c>
      <c r="Y110" s="934" t="str">
        <f t="shared" si="12"/>
        <v/>
      </c>
      <c r="Z110" s="934" t="str">
        <f t="shared" si="13"/>
        <v/>
      </c>
      <c r="AA110" s="934">
        <f>IF($U110="",1,IF(AND(OR(VLOOKUP($W110,'3.6'!$B52:$I122,4,FALSE)="si",VLOOKUP($W110,'3.6'!$B52:$I122,5,FALSE)="si"),OR(IFERROR(VLOOKUP($X110,'3.6'!$B52:$I122,4,FALSE),"si")="si",IFERROR(VLOOKUP($X110,'3.6'!$B52:$I122,5,FALSE),"si")="si"),OR(IFERROR(VLOOKUP($Y110,'3.6'!$B52:$I122,4,FALSE),"si")="si",IFERROR(VLOOKUP($Y110,'3.6'!$B52:$I122,5,FALSE),"si")="sì"),OR(IFERROR(VLOOKUP($Z110,'3.6'!$B52:$I122,4,FALSE),"si")="si",IFERROR(VLOOKUP($Z110,'3.6'!$B52:$I122,5,FALSE),"si")="sì")),1,0))</f>
        <v>1</v>
      </c>
      <c r="AB110" s="934">
        <f>IF($U110="",1,IF(AND(OR(VLOOKUP($W110,'3.6'!$B52:$I122,6,FALSE)="si",VLOOKUP($W110,'3.6'!$B52:$I122,7,FALSE)="si"),OR(IFERROR(VLOOKUP($X110,'3.6'!$B52:$I122,6,FALSE),"si")="si",IFERROR(VLOOKUP($X110,'3.6'!$B52:$I122,7,FALSE),"si")="si"),OR(IFERROR(VLOOKUP($Y110,'3.6'!$B52:$I122,6,FALSE),"si")="si",IFERROR(VLOOKUP($Y110,'3.6'!$B52:$I122,7,FALSE),"si")="sì"),OR(IFERROR(VLOOKUP($Z110,'3.6'!$B52:$I122,6,FALSE),"si")="si",IFERROR(VLOOKUP($Z110,'3.6'!$B52:$I122,7,FALSE),"si")="sì")),1,0))</f>
        <v>1</v>
      </c>
      <c r="AC110" s="929" t="str">
        <f>+'2.2'!M109</f>
        <v/>
      </c>
      <c r="AD110" s="934">
        <f t="array" ref="AD110">IF(AC110="si",IF(VLOOKUP(INDEX(B$1:INDEX(B:B,ROW()),MAX(IF(B$1:INDEX(B:B,ROW())&lt;&gt;"",ROW(B$1:INDEX(B:B,ROW()))-ROW(B$1)+1))),'3.7'!$C$24:$F$36,3,FALSE)="si",1,0),1)</f>
        <v>1</v>
      </c>
      <c r="AE110" s="934">
        <f t="array" ref="AE110">IF(AC110="si",IF(VLOOKUP(INDEX(B$1:INDEX(B:B,ROW()),MAX(IF(B$1:INDEX(B:B,ROW())&lt;&gt;"",ROW(B$1:INDEX(B:B,ROW()))-ROW(B$1)+1))),'3.7'!$C$24:$F$36,4,FALSE)="si",1,0),1)</f>
        <v>1</v>
      </c>
      <c r="AF110" s="935" t="str">
        <f>+'2.2'!O109</f>
        <v/>
      </c>
      <c r="AG110" s="936">
        <f>IF($AF110="",1,IF(VLOOKUP($C110,'3.8'!$B:$F,4,FALSE)="si",1,0))</f>
        <v>1</v>
      </c>
      <c r="AH110" s="937">
        <f>IF($AF110="",1,IF(VLOOKUP($C110,'3.8'!$B:$F,5,FALSE)="si",1,0))</f>
        <v>1</v>
      </c>
      <c r="AI110" s="919"/>
      <c r="AJ110" s="698"/>
      <c r="AK110" s="943"/>
      <c r="AL110" s="944" t="str">
        <f>+'2.2'!N109</f>
        <v/>
      </c>
      <c r="AM110" s="939" t="str">
        <f>IF(ISBLANK(intern1!P103),"",intern1!P103)</f>
        <v/>
      </c>
      <c r="AN110" s="940">
        <f>IF(AM110="",1,0)</f>
        <v>1</v>
      </c>
      <c r="AO110" s="935" t="str">
        <f>'2.2'!K109</f>
        <v/>
      </c>
      <c r="AP110" s="941">
        <f>IF(AO110="",1,0)</f>
        <v>1</v>
      </c>
      <c r="AQ110" s="925"/>
    </row>
    <row r="111" spans="1:43" s="1335" customFormat="1" ht="15" x14ac:dyDescent="0.25">
      <c r="A111" s="905"/>
      <c r="B111" s="945" t="str">
        <f>+'2.2'!C110</f>
        <v/>
      </c>
      <c r="C111" s="946" t="str">
        <f>+'2.2'!D110</f>
        <v>TPL7</v>
      </c>
      <c r="D111" s="946" t="str">
        <f>+'2.2'!E110</f>
        <v>Trapianto della milza</v>
      </c>
      <c r="E111" s="946" t="str">
        <f>'2.2'!F110</f>
        <v>BP</v>
      </c>
      <c r="F111" s="887">
        <f t="shared" si="16"/>
        <v>3</v>
      </c>
      <c r="G111" s="946">
        <f>IF('3.9'!$C$25="si",3,IF('3.9'!$D$25="si",2,IF('3.9'!$E$25="si",1,0)))</f>
        <v>0</v>
      </c>
      <c r="H111" s="946">
        <f>IF('3.9'!$C$26="si",3,IF('3.9'!$D$26="si",2,IF('3.9'!$E$26="si",1,0)))</f>
        <v>0</v>
      </c>
      <c r="I111" s="948" t="str">
        <f>+'2.2'!G110</f>
        <v/>
      </c>
      <c r="J111" s="949">
        <f>+'2.2'!H110</f>
        <v>3</v>
      </c>
      <c r="K111" s="977">
        <f>IF(VLOOKUP($C111,intern2!$A$165:$BI$316,61,FALSE)="OK",1,0)</f>
        <v>1</v>
      </c>
      <c r="L111" s="977">
        <f>IF(VLOOKUP($C111,intern2!$A$326:$BI$477,61,FALSE)="OK",1,0)</f>
        <v>1</v>
      </c>
      <c r="M111" s="950">
        <f>IF(INDEX(intern3!$A$7:$BH$160,MATCH($C111,intern3!$A$7:$A$160,0),60)="OK",1,0)</f>
        <v>1</v>
      </c>
      <c r="N111" s="950">
        <f ca="1">IF(VLOOKUP($C111,intern3!$A$169:$BH$320,60,FALSE)="OK",1,0)</f>
        <v>1</v>
      </c>
      <c r="O111" s="949">
        <f>+'2.2'!I110</f>
        <v>3</v>
      </c>
      <c r="P111" s="950">
        <f>IF($O111=0,1,
IF($O111="SPS",IF((VALUE(LEFT('3.4'!$M$14,1))+VALUE(MID('3.4'!$M$14,3,1)))&gt;0,1,0),
IF($O111=4,IF(VALUE(RIGHT('3.4'!$M$14,1))=1,1,0),IF(VALUE(MID('3.4'!$M$14,3,1))&gt;=$O111,1,0))))</f>
        <v>0</v>
      </c>
      <c r="Q111" s="950">
        <f>IF($O111=0,1,
IF($O111="SPS",IF((VALUE(LEFT('3.4'!$M$15,1))+VALUE(MID('3.4'!$M$15,3,1)))&gt;0,1,0),
IF($O111=4,IF(VALUE(RIGHT('3.4'!$M$15,1))=1,1,0),IF(VALUE(MID('3.4'!$M$15,3,1))&gt;=$O111,1,0))))</f>
        <v>0</v>
      </c>
      <c r="R111" s="951">
        <f>+'2.2'!J110</f>
        <v>3</v>
      </c>
      <c r="S111" s="952">
        <f>IF($R111="",1,IF('3.5'!$J$12&gt;=$R111,1,0))</f>
        <v>0</v>
      </c>
      <c r="T111" s="952">
        <f>IF($R111="",1,IF('3.5'!$J$13&gt;=$R111,1,0))</f>
        <v>0</v>
      </c>
      <c r="U111" s="952" t="str">
        <f>+'2.2'!L110</f>
        <v/>
      </c>
      <c r="V111" s="953">
        <f t="shared" si="18"/>
        <v>0</v>
      </c>
      <c r="W111" s="953" t="str">
        <f t="shared" si="10"/>
        <v/>
      </c>
      <c r="X111" s="953" t="str">
        <f t="shared" si="11"/>
        <v/>
      </c>
      <c r="Y111" s="953" t="str">
        <f t="shared" si="12"/>
        <v/>
      </c>
      <c r="Z111" s="953" t="str">
        <f t="shared" si="13"/>
        <v/>
      </c>
      <c r="AA111" s="953">
        <f>IF($U111="",1,IF(AND(OR(VLOOKUP($W111,'3.6'!$B52:$I122,4,FALSE)="si",VLOOKUP($W111,'3.6'!$B52:$I122,5,FALSE)="si"),OR(IFERROR(VLOOKUP($X111,'3.6'!$B52:$I122,4,FALSE),"si")="si",IFERROR(VLOOKUP($X111,'3.6'!$B52:$I122,5,FALSE),"si")="si"),OR(IFERROR(VLOOKUP($Y111,'3.6'!$B52:$I122,4,FALSE),"si")="si",IFERROR(VLOOKUP($Y111,'3.6'!$B52:$I122,5,FALSE),"si")="sì"),OR(IFERROR(VLOOKUP($Z111,'3.6'!$B52:$I122,4,FALSE),"si")="si",IFERROR(VLOOKUP($Z111,'3.6'!$B52:$I122,5,FALSE),"si")="sì")),1,0))</f>
        <v>1</v>
      </c>
      <c r="AB111" s="953">
        <f>IF($U111="",1,IF(AND(OR(VLOOKUP($W111,'3.6'!$B52:$I122,6,FALSE)="si",VLOOKUP($W111,'3.6'!$B52:$I122,7,FALSE)="si"),OR(IFERROR(VLOOKUP($X111,'3.6'!$B52:$I122,6,FALSE),"si")="si",IFERROR(VLOOKUP($X111,'3.6'!$B52:$I122,7,FALSE),"si")="si"),OR(IFERROR(VLOOKUP($Y111,'3.6'!$B52:$I122,6,FALSE),"si")="si",IFERROR(VLOOKUP($Y111,'3.6'!$B52:$I122,7,FALSE),"si")="sì"),OR(IFERROR(VLOOKUP($Z111,'3.6'!$B52:$I122,6,FALSE),"si")="si",IFERROR(VLOOKUP($Z111,'3.6'!$B52:$I122,7,FALSE),"si")="sì")),1,0))</f>
        <v>1</v>
      </c>
      <c r="AC111" s="949" t="str">
        <f>+'2.2'!M110</f>
        <v/>
      </c>
      <c r="AD111" s="953">
        <f t="array" ref="AD111">IF(AC111="si",IF(VLOOKUP(INDEX(B$1:INDEX(B:B,ROW()),MAX(IF(B$1:INDEX(B:B,ROW())&lt;&gt;"",ROW(B$1:INDEX(B:B,ROW()))-ROW(B$1)+1))),'3.7'!$C$24:$F$36,3,FALSE)="si",1,0),1)</f>
        <v>1</v>
      </c>
      <c r="AE111" s="953">
        <f t="array" ref="AE111">IF(AC111="si",IF(VLOOKUP(INDEX(B$1:INDEX(B:B,ROW()),MAX(IF(B$1:INDEX(B:B,ROW())&lt;&gt;"",ROW(B$1:INDEX(B:B,ROW()))-ROW(B$1)+1))),'3.7'!$C$24:$F$36,4,FALSE)="si",1,0),1)</f>
        <v>1</v>
      </c>
      <c r="AF111" s="954" t="str">
        <f>+'2.2'!O110</f>
        <v/>
      </c>
      <c r="AG111" s="878">
        <f>IF($AF111="",1,IF(VLOOKUP($C111,'3.8'!$B:$F,4,FALSE)="si",1,0))</f>
        <v>1</v>
      </c>
      <c r="AH111" s="879">
        <f>IF($AF111="",1,IF(VLOOKUP($C111,'3.8'!$B:$F,5,FALSE)="si",1,0))</f>
        <v>1</v>
      </c>
      <c r="AI111" s="919"/>
      <c r="AJ111" s="699"/>
      <c r="AK111" s="955"/>
      <c r="AL111" s="956" t="str">
        <f>+'2.2'!N110</f>
        <v/>
      </c>
      <c r="AM111" s="957" t="str">
        <f>IF(ISBLANK(intern1!P104),"",intern1!P104)</f>
        <v/>
      </c>
      <c r="AN111" s="958">
        <f>IF(AM111="",1,0)</f>
        <v>1</v>
      </c>
      <c r="AO111" s="954" t="str">
        <f>'2.2'!K110</f>
        <v/>
      </c>
      <c r="AP111" s="941">
        <f>IF(AO111="",1,0)</f>
        <v>1</v>
      </c>
      <c r="AQ111" s="925"/>
    </row>
    <row r="112" spans="1:43" s="1335" customFormat="1" ht="66" x14ac:dyDescent="0.25">
      <c r="A112" s="905"/>
      <c r="B112" s="906" t="str">
        <f>+'2.2'!C111</f>
        <v>Chirurgia dell'apparato locomotore</v>
      </c>
      <c r="C112" s="544" t="str">
        <f>+'2.2'!D111</f>
        <v>BEW1</v>
      </c>
      <c r="D112" s="544" t="str">
        <f>+'2.2'!E111</f>
        <v>Chirurgia dell'apparato locomotore</v>
      </c>
      <c r="E112" s="544" t="str">
        <f>'2.2'!F111</f>
        <v>BPE/BP</v>
      </c>
      <c r="F112" s="1074">
        <f t="shared" si="16"/>
        <v>2</v>
      </c>
      <c r="G112" s="544">
        <f>IF('3.9'!$C$25="si",3,IF('3.9'!$D$25="si",2,IF('3.9'!$E$25="si",1,0)))</f>
        <v>0</v>
      </c>
      <c r="H112" s="544">
        <f>IF('3.9'!$C$26="si",3,IF('3.9'!$D$26="si",2,IF('3.9'!$E$26="si",1,0)))</f>
        <v>0</v>
      </c>
      <c r="I112" s="978" t="str">
        <f>+'2.2'!G111</f>
        <v>(Chirurgia con approfondimento in traumatologia specialistica)
(Chirurgia ortopedica e traumatologia dell'apparato locomotore)</v>
      </c>
      <c r="J112" s="535">
        <f>+'2.2'!H111</f>
        <v>2</v>
      </c>
      <c r="K112" s="979">
        <f ca="1">IF(VLOOKUP($C112,intern2!$A$165:$BI$316,61,FALSE)="OK",1,0)</f>
        <v>0</v>
      </c>
      <c r="L112" s="979">
        <f ca="1">IF(VLOOKUP($C112,intern2!$A$326:$BI$477,61,FALSE)="OK",1,0)</f>
        <v>0</v>
      </c>
      <c r="M112" s="980">
        <f ca="1">IF(INDEX(intern3!$A$7:$BH$160,MATCH($C112,intern3!$A$7:$A$160,0),60)="OK",1,0)</f>
        <v>0</v>
      </c>
      <c r="N112" s="980">
        <f ca="1">IF(VLOOKUP($C112,intern3!$A$169:$BH$320,60,FALSE)="OK",1,0)</f>
        <v>0</v>
      </c>
      <c r="O112" s="535">
        <f>+'2.2'!I111</f>
        <v>0</v>
      </c>
      <c r="P112" s="980">
        <f>IF($O112=0,1,
IF($O112="SPS",IF((VALUE(LEFT('3.4'!$M$14,1))+VALUE(MID('3.4'!$M$14,3,1)))&gt;0,1,0),
IF($O112=4,IF(VALUE(RIGHT('3.4'!$M$14,1))=1,1,0),IF(VALUE(MID('3.4'!$M$14,3,1))&gt;=$O112,1,0))))</f>
        <v>1</v>
      </c>
      <c r="Q112" s="980">
        <f>IF($O112=0,1,
IF($O112="SPS",IF((VALUE(LEFT('3.4'!$M$15,1))+VALUE(MID('3.4'!$M$15,3,1)))&gt;0,1,0),
IF($O112=4,IF(VALUE(RIGHT('3.4'!$M$15,1))=1,1,0),IF(VALUE(MID('3.4'!$M$15,3,1))&gt;=$O112,1,0))))</f>
        <v>1</v>
      </c>
      <c r="R112" s="981">
        <f>+'2.2'!J111</f>
        <v>1</v>
      </c>
      <c r="S112" s="914">
        <f>IF($R112="",1,IF('3.5'!$J$12&gt;=$R112,1,0))</f>
        <v>0</v>
      </c>
      <c r="T112" s="914">
        <f>IF($R112="",1,IF('3.5'!$J$13&gt;=$R112,1,0))</f>
        <v>0</v>
      </c>
      <c r="U112" s="914" t="str">
        <f>+'2.2'!L111</f>
        <v/>
      </c>
      <c r="V112" s="982">
        <f t="shared" si="18"/>
        <v>0</v>
      </c>
      <c r="W112" s="982" t="str">
        <f t="shared" si="10"/>
        <v/>
      </c>
      <c r="X112" s="982" t="str">
        <f t="shared" si="11"/>
        <v/>
      </c>
      <c r="Y112" s="982" t="str">
        <f t="shared" si="12"/>
        <v/>
      </c>
      <c r="Z112" s="982" t="str">
        <f t="shared" si="13"/>
        <v/>
      </c>
      <c r="AA112" s="982">
        <f>IF($U112="",1,IF(AND(OR(VLOOKUP($W112,'3.6'!$B52:$I122,4,FALSE)="si",VLOOKUP($W112,'3.6'!$B52:$I122,5,FALSE)="si"),OR(IFERROR(VLOOKUP($X112,'3.6'!$B52:$I122,4,FALSE),"si")="si",IFERROR(VLOOKUP($X112,'3.6'!$B52:$I122,5,FALSE),"si")="si"),OR(IFERROR(VLOOKUP($Y112,'3.6'!$B52:$I122,4,FALSE),"si")="si",IFERROR(VLOOKUP($Y112,'3.6'!$B52:$I122,5,FALSE),"si")="sì"),OR(IFERROR(VLOOKUP($Z112,'3.6'!$B52:$I122,4,FALSE),"si")="si",IFERROR(VLOOKUP($Z112,'3.6'!$B52:$I122,5,FALSE),"si")="sì")),1,0))</f>
        <v>1</v>
      </c>
      <c r="AB112" s="982">
        <f>IF($U112="",1,IF(AND(OR(VLOOKUP($W112,'3.6'!$B52:$I122,6,FALSE)="si",VLOOKUP($W112,'3.6'!$B52:$I122,7,FALSE)="si"),OR(IFERROR(VLOOKUP($X112,'3.6'!$B52:$I122,6,FALSE),"si")="si",IFERROR(VLOOKUP($X112,'3.6'!$B52:$I122,7,FALSE),"si")="si"),OR(IFERROR(VLOOKUP($Y112,'3.6'!$B52:$I122,6,FALSE),"si")="si",IFERROR(VLOOKUP($Y112,'3.6'!$B52:$I122,7,FALSE),"si")="sì"),OR(IFERROR(VLOOKUP($Z112,'3.6'!$B52:$I122,6,FALSE),"si")="si",IFERROR(VLOOKUP($Z112,'3.6'!$B52:$I122,7,FALSE),"si")="sì")),1,0))</f>
        <v>1</v>
      </c>
      <c r="AC112" s="535" t="str">
        <f>+'2.2'!M111</f>
        <v/>
      </c>
      <c r="AD112" s="915">
        <f t="array" ref="AD112">IF(AC112="si",IF(VLOOKUP(INDEX(B$1:INDEX(B:B,ROW()),MAX(IF(B$1:INDEX(B:B,ROW())&lt;&gt;"",ROW(B$1:INDEX(B:B,ROW()))-ROW(B$1)+1))),'3.7'!$C$24:$F$36,3,FALSE)="si",1,0),1)</f>
        <v>1</v>
      </c>
      <c r="AE112" s="915">
        <f t="array" ref="AE112">IF(AC112="si",IF(VLOOKUP(INDEX(B$1:INDEX(B:B,ROW()),MAX(IF(B$1:INDEX(B:B,ROW())&lt;&gt;"",ROW(B$1:INDEX(B:B,ROW()))-ROW(B$1)+1))),'3.7'!$C$24:$F$36,4,FALSE)="si",1,0),1)</f>
        <v>1</v>
      </c>
      <c r="AF112" s="916" t="str">
        <f>+'2.2'!O111</f>
        <v/>
      </c>
      <c r="AG112" s="917">
        <f>IF($AF112="",1,IF(VLOOKUP($C112,'3.8'!$B:$F,4,FALSE)="si",1,0))</f>
        <v>1</v>
      </c>
      <c r="AH112" s="918">
        <f>IF($AF112="",1,IF(VLOOKUP($C112,'3.8'!$B:$F,5,FALSE)="si",1,0))</f>
        <v>1</v>
      </c>
      <c r="AI112" s="919"/>
      <c r="AJ112" s="700"/>
      <c r="AK112" s="984"/>
      <c r="AL112" s="985" t="str">
        <f>+'2.2'!N111</f>
        <v/>
      </c>
      <c r="AM112" s="906" t="str">
        <f>IF(ISBLANK(intern1!P105),"",intern1!P105)</f>
        <v/>
      </c>
      <c r="AN112" s="412">
        <f t="shared" ref="AN112:AN123" si="19">IF(AM112="",1,0)</f>
        <v>1</v>
      </c>
      <c r="AO112" s="983" t="str">
        <f>'2.2'!K111</f>
        <v/>
      </c>
      <c r="AP112" s="1075">
        <f>IF(AO112="",1,0)</f>
        <v>1</v>
      </c>
      <c r="AQ112" s="925"/>
    </row>
    <row r="113" spans="1:43" s="1335" customFormat="1" ht="39.6" x14ac:dyDescent="0.25">
      <c r="A113" s="905"/>
      <c r="B113" s="906" t="str">
        <f>+'2.2'!C112</f>
        <v/>
      </c>
      <c r="C113" s="926" t="str">
        <f>+'2.2'!D112</f>
        <v>BEW2</v>
      </c>
      <c r="D113" s="926" t="str">
        <f>+'2.2'!E112</f>
        <v>Ortopedia</v>
      </c>
      <c r="E113" s="926" t="str">
        <f>'2.2'!F112</f>
        <v>BPE/BP</v>
      </c>
      <c r="F113" s="926">
        <f t="shared" si="16"/>
        <v>2</v>
      </c>
      <c r="G113" s="926">
        <f>IF('3.9'!$C$25="si",3,IF('3.9'!$D$25="si",2,IF('3.9'!$E$25="si",1,0)))</f>
        <v>0</v>
      </c>
      <c r="H113" s="926">
        <f>IF('3.9'!$C$26="si",3,IF('3.9'!$D$26="si",2,IF('3.9'!$E$26="si",1,0)))</f>
        <v>0</v>
      </c>
      <c r="I113" s="928" t="str">
        <f>+'2.2'!G112</f>
        <v>(Chirurgia ortopedica e traumatologia dell'apparato locomotore)</v>
      </c>
      <c r="J113" s="929">
        <f>+'2.2'!H112</f>
        <v>2</v>
      </c>
      <c r="K113" s="1005">
        <f ca="1">IF(VLOOKUP($C113,intern2!$A$165:$BI$316,61,FALSE)="OK",1,0)</f>
        <v>0</v>
      </c>
      <c r="L113" s="1005">
        <f ca="1">IF(VLOOKUP($C113,intern2!$A$326:$BI$477,61,FALSE)="OK",1,0)</f>
        <v>0</v>
      </c>
      <c r="M113" s="930">
        <f ca="1">IF(INDEX(intern3!$A$7:$BH$160,MATCH($C113,intern3!$A$7:$A$160,0),60)="OK",1,0)</f>
        <v>0</v>
      </c>
      <c r="N113" s="930">
        <f ca="1">IF(VLOOKUP($C113,intern3!$A$169:$BH$320,60,FALSE)="OK",1,0)</f>
        <v>0</v>
      </c>
      <c r="O113" s="929">
        <f>+'2.2'!I112</f>
        <v>0</v>
      </c>
      <c r="P113" s="930">
        <f>IF($O113=0,1,
IF($O113="SPS",IF((VALUE(LEFT('3.4'!$M$14,1))+VALUE(MID('3.4'!$M$14,3,1)))&gt;0,1,0),
IF($O113=4,IF(VALUE(RIGHT('3.4'!$M$14,1))=1,1,0),IF(VALUE(MID('3.4'!$M$14,3,1))&gt;=$O113,1,0))))</f>
        <v>1</v>
      </c>
      <c r="Q113" s="930">
        <f>IF($O113=0,1,
IF($O113="SPS",IF((VALUE(LEFT('3.4'!$M$15,1))+VALUE(MID('3.4'!$M$15,3,1)))&gt;0,1,0),
IF($O113=4,IF(VALUE(RIGHT('3.4'!$M$15,1))=1,1,0),IF(VALUE(MID('3.4'!$M$15,3,1))&gt;=$O113,1,0))))</f>
        <v>1</v>
      </c>
      <c r="R113" s="931">
        <f>+'2.2'!J112</f>
        <v>1</v>
      </c>
      <c r="S113" s="933">
        <f>IF($R113="",1,IF('3.5'!$J$12&gt;=$R113,1,0))</f>
        <v>0</v>
      </c>
      <c r="T113" s="932">
        <f>IF($R113="",1,IF('3.5'!$J$13&gt;=$R113,1,0))</f>
        <v>0</v>
      </c>
      <c r="U113" s="933" t="str">
        <f>+'2.2'!L112</f>
        <v/>
      </c>
      <c r="V113" s="934">
        <f t="shared" si="18"/>
        <v>0</v>
      </c>
      <c r="W113" s="934" t="str">
        <f t="shared" si="10"/>
        <v/>
      </c>
      <c r="X113" s="934" t="str">
        <f t="shared" si="11"/>
        <v/>
      </c>
      <c r="Y113" s="934" t="str">
        <f t="shared" si="12"/>
        <v/>
      </c>
      <c r="Z113" s="934" t="str">
        <f t="shared" si="13"/>
        <v/>
      </c>
      <c r="AA113" s="934">
        <f>IF($U113="",1,IF(AND(OR(VLOOKUP($W113,'3.6'!$B52:$I122,4,FALSE)="si",VLOOKUP($W113,'3.6'!$B52:$I122,5,FALSE)="si"),OR(IFERROR(VLOOKUP($X113,'3.6'!$B52:$I122,4,FALSE),"si")="si",IFERROR(VLOOKUP($X113,'3.6'!$B52:$I122,5,FALSE),"si")="si"),OR(IFERROR(VLOOKUP($Y113,'3.6'!$B52:$I122,4,FALSE),"si")="si",IFERROR(VLOOKUP($Y113,'3.6'!$B52:$I122,5,FALSE),"si")="sì"),OR(IFERROR(VLOOKUP($Z113,'3.6'!$B52:$I122,4,FALSE),"si")="si",IFERROR(VLOOKUP($Z113,'3.6'!$B52:$I122,5,FALSE),"si")="sì")),1,0))</f>
        <v>1</v>
      </c>
      <c r="AB113" s="934">
        <f>IF($U113="",1,IF(AND(OR(VLOOKUP($W113,'3.6'!$B52:$I122,6,FALSE)="si",VLOOKUP($W113,'3.6'!$B52:$I122,7,FALSE)="si"),OR(IFERROR(VLOOKUP($X113,'3.6'!$B52:$I122,6,FALSE),"si")="si",IFERROR(VLOOKUP($X113,'3.6'!$B52:$I122,7,FALSE),"si")="si"),OR(IFERROR(VLOOKUP($Y113,'3.6'!$B52:$I122,6,FALSE),"si")="si",IFERROR(VLOOKUP($Y113,'3.6'!$B52:$I122,7,FALSE),"si")="sì"),OR(IFERROR(VLOOKUP($Z113,'3.6'!$B52:$I122,6,FALSE),"si")="si",IFERROR(VLOOKUP($Z113,'3.6'!$B52:$I122,7,FALSE),"si")="sì")),1,0))</f>
        <v>1</v>
      </c>
      <c r="AC113" s="929" t="str">
        <f>+'2.2'!M112</f>
        <v/>
      </c>
      <c r="AD113" s="934">
        <f t="array" ref="AD113">IF(AC113="si",IF(VLOOKUP(INDEX(B$1:INDEX(B:B,ROW()),MAX(IF(B$1:INDEX(B:B,ROW())&lt;&gt;"",ROW(B$1:INDEX(B:B,ROW()))-ROW(B$1)+1))),'3.7'!$C$24:$F$36,3,FALSE)="si",1,0),1)</f>
        <v>1</v>
      </c>
      <c r="AE113" s="934">
        <f t="array" ref="AE113">IF(AC113="si",IF(VLOOKUP(INDEX(B$1:INDEX(B:B,ROW()),MAX(IF(B$1:INDEX(B:B,ROW())&lt;&gt;"",ROW(B$1:INDEX(B:B,ROW()))-ROW(B$1)+1))),'3.7'!$C$24:$F$36,4,FALSE)="si",1,0),1)</f>
        <v>1</v>
      </c>
      <c r="AF113" s="935" t="str">
        <f>+'2.2'!O112</f>
        <v/>
      </c>
      <c r="AG113" s="936">
        <f>IF($AF113="",1,IF(VLOOKUP($C113,'3.8'!$B:$F,4,FALSE)="si",1,0))</f>
        <v>1</v>
      </c>
      <c r="AH113" s="937">
        <f>IF($AF113="",1,IF(VLOOKUP($C113,'3.8'!$B:$F,5,FALSE)="si",1,0))</f>
        <v>1</v>
      </c>
      <c r="AI113" s="919"/>
      <c r="AJ113" s="698"/>
      <c r="AK113" s="943"/>
      <c r="AL113" s="944" t="str">
        <f>+'2.2'!N112</f>
        <v/>
      </c>
      <c r="AM113" s="939" t="str">
        <f>IF(ISBLANK(intern1!P106),"",intern1!P106)</f>
        <v/>
      </c>
      <c r="AN113" s="940">
        <f t="shared" si="19"/>
        <v>1</v>
      </c>
      <c r="AO113" s="935" t="str">
        <f>'2.2'!K112</f>
        <v/>
      </c>
      <c r="AP113" s="941">
        <f>IF(AO113="",1,0)</f>
        <v>1</v>
      </c>
      <c r="AQ113" s="925"/>
    </row>
    <row r="114" spans="1:43" s="1335" customFormat="1" ht="52.8" x14ac:dyDescent="0.25">
      <c r="A114" s="905"/>
      <c r="B114" s="906" t="str">
        <f>+'2.2'!C113</f>
        <v/>
      </c>
      <c r="C114" s="926" t="str">
        <f>+'2.2'!D113</f>
        <v>BEW3</v>
      </c>
      <c r="D114" s="926" t="str">
        <f>+'2.2'!E113</f>
        <v>Chirurgia della mano</v>
      </c>
      <c r="E114" s="926" t="str">
        <f>'2.2'!F113</f>
        <v>BPE/BP</v>
      </c>
      <c r="F114" s="926">
        <f t="shared" si="16"/>
        <v>2</v>
      </c>
      <c r="G114" s="926">
        <f>IF('3.9'!$C$25="si",3,IF('3.9'!$D$25="si",2,IF('3.9'!$E$25="si",1,0)))</f>
        <v>0</v>
      </c>
      <c r="H114" s="926">
        <f>IF('3.9'!$C$26="si",3,IF('3.9'!$D$26="si",2,IF('3.9'!$E$26="si",1,0)))</f>
        <v>0</v>
      </c>
      <c r="I114" s="928" t="str">
        <f>+'2.2'!G113</f>
        <v>(Chirurgia della mano)</v>
      </c>
      <c r="J114" s="929">
        <f>+'2.2'!H113</f>
        <v>2</v>
      </c>
      <c r="K114" s="1005">
        <f ca="1">IF(VLOOKUP($C114,intern2!$A$165:$BI$316,61,FALSE)="OK",1,0)</f>
        <v>0</v>
      </c>
      <c r="L114" s="1005">
        <f ca="1">IF(VLOOKUP($C114,intern2!$A$326:$BI$477,61,FALSE)="OK",1,0)</f>
        <v>0</v>
      </c>
      <c r="M114" s="930">
        <f ca="1">IF(INDEX(intern3!$A$7:$BH$160,MATCH($C114,intern3!$A$7:$A$160,0),60)="OK",1,0)</f>
        <v>0</v>
      </c>
      <c r="N114" s="930">
        <f ca="1">IF(VLOOKUP($C114,intern3!$A$169:$BH$320,60,FALSE)="OK",1,0)</f>
        <v>0</v>
      </c>
      <c r="O114" s="929">
        <f>+'2.2'!I113</f>
        <v>0</v>
      </c>
      <c r="P114" s="930">
        <f>IF($O114=0,1,
IF($O114="SPS",IF((VALUE(LEFT('3.4'!$M$14,1))+VALUE(MID('3.4'!$M$14,3,1)))&gt;0,1,0),
IF($O114=4,IF(VALUE(RIGHT('3.4'!$M$14,1))=1,1,0),IF(VALUE(MID('3.4'!$M$14,3,1))&gt;=$O114,1,0))))</f>
        <v>1</v>
      </c>
      <c r="Q114" s="930">
        <f>IF($O114=0,1,
IF($O114="SPS",IF((VALUE(LEFT('3.4'!$M$15,1))+VALUE(MID('3.4'!$M$15,3,1)))&gt;0,1,0),
IF($O114=4,IF(VALUE(RIGHT('3.4'!$M$15,1))=1,1,0),IF(VALUE(MID('3.4'!$M$15,3,1))&gt;=$O114,1,0))))</f>
        <v>1</v>
      </c>
      <c r="R114" s="931">
        <f>+'2.2'!J113</f>
        <v>1</v>
      </c>
      <c r="S114" s="914">
        <f>IF($R114="",1,IF('3.5'!$J$12&gt;=$R114,1,0))</f>
        <v>0</v>
      </c>
      <c r="T114" s="932">
        <f>IF($R114="",1,IF('3.5'!$J$13&gt;=$R114,1,0))</f>
        <v>0</v>
      </c>
      <c r="U114" s="933" t="str">
        <f>+'2.2'!L113</f>
        <v/>
      </c>
      <c r="V114" s="934">
        <f t="shared" si="18"/>
        <v>0</v>
      </c>
      <c r="W114" s="934" t="str">
        <f t="shared" si="10"/>
        <v/>
      </c>
      <c r="X114" s="934" t="str">
        <f t="shared" si="11"/>
        <v/>
      </c>
      <c r="Y114" s="934" t="str">
        <f t="shared" si="12"/>
        <v/>
      </c>
      <c r="Z114" s="934" t="str">
        <f t="shared" si="13"/>
        <v/>
      </c>
      <c r="AA114" s="934">
        <f>IF($U114="",1,IF(AND(OR(VLOOKUP($W114,'3.6'!$B52:$I122,4,FALSE)="si",VLOOKUP($W114,'3.6'!$B52:$I122,5,FALSE)="si"),OR(IFERROR(VLOOKUP($X114,'3.6'!$B52:$I122,4,FALSE),"si")="si",IFERROR(VLOOKUP($X114,'3.6'!$B52:$I122,5,FALSE),"si")="si"),OR(IFERROR(VLOOKUP($Y114,'3.6'!$B52:$I122,4,FALSE),"si")="si",IFERROR(VLOOKUP($Y114,'3.6'!$B52:$I122,5,FALSE),"si")="sì"),OR(IFERROR(VLOOKUP($Z114,'3.6'!$B52:$I122,4,FALSE),"si")="si",IFERROR(VLOOKUP($Z114,'3.6'!$B52:$I122,5,FALSE),"si")="sì")),1,0))</f>
        <v>1</v>
      </c>
      <c r="AB114" s="934">
        <f>IF($U114="",1,IF(AND(OR(VLOOKUP($W114,'3.6'!$B52:$I122,6,FALSE)="si",VLOOKUP($W114,'3.6'!$B52:$I122,7,FALSE)="si"),OR(IFERROR(VLOOKUP($X114,'3.6'!$B52:$I122,6,FALSE),"si")="si",IFERROR(VLOOKUP($X114,'3.6'!$B52:$I122,7,FALSE),"si")="si"),OR(IFERROR(VLOOKUP($Y114,'3.6'!$B52:$I122,6,FALSE),"si")="si",IFERROR(VLOOKUP($Y114,'3.6'!$B52:$I122,7,FALSE),"si")="sì"),OR(IFERROR(VLOOKUP($Z114,'3.6'!$B52:$I122,6,FALSE),"si")="si",IFERROR(VLOOKUP($Z114,'3.6'!$B52:$I122,7,FALSE),"si")="sì")),1,0))</f>
        <v>1</v>
      </c>
      <c r="AC114" s="929" t="str">
        <f>+'2.2'!M113</f>
        <v/>
      </c>
      <c r="AD114" s="934">
        <f t="array" ref="AD114">IF(AC114="si",IF(VLOOKUP(INDEX(B$1:INDEX(B:B,ROW()),MAX(IF(B$1:INDEX(B:B,ROW())&lt;&gt;"",ROW(B$1:INDEX(B:B,ROW()))-ROW(B$1)+1))),'3.7'!$C$24:$F$36,3,FALSE)="si",1,0),1)</f>
        <v>1</v>
      </c>
      <c r="AE114" s="934">
        <f t="array" ref="AE114">IF(AC114="si",IF(VLOOKUP(INDEX(B$1:INDEX(B:B,ROW()),MAX(IF(B$1:INDEX(B:B,ROW())&lt;&gt;"",ROW(B$1:INDEX(B:B,ROW()))-ROW(B$1)+1))),'3.7'!$C$24:$F$36,4,FALSE)="si",1,0),1)</f>
        <v>1</v>
      </c>
      <c r="AF114" s="935" t="str">
        <f>+'2.2'!O113</f>
        <v>Centro ambulatoriale specializzato in chirurgia della mano e disponibilità di ergoterapia specializzata</v>
      </c>
      <c r="AG114" s="936">
        <f>IF($AF114="",1,IF(VLOOKUP($C114,'3.8'!$B:$F,4,FALSE)="si",1,0))</f>
        <v>0</v>
      </c>
      <c r="AH114" s="937">
        <f>IF($AF114="",1,IF(VLOOKUP($C114,'3.8'!$B:$F,5,FALSE)="si",1,0))</f>
        <v>0</v>
      </c>
      <c r="AI114" s="919"/>
      <c r="AJ114" s="698"/>
      <c r="AK114" s="943"/>
      <c r="AL114" s="944" t="str">
        <f>+'2.2'!N113</f>
        <v/>
      </c>
      <c r="AM114" s="939" t="str">
        <f>IF(ISBLANK(intern1!P107),"",intern1!P107)</f>
        <v/>
      </c>
      <c r="AN114" s="940">
        <f t="shared" si="19"/>
        <v>1</v>
      </c>
      <c r="AO114" s="935" t="str">
        <f>'2.2'!K113</f>
        <v/>
      </c>
      <c r="AP114" s="941">
        <f>IF(AO114="",1,0)</f>
        <v>1</v>
      </c>
      <c r="AQ114" s="925"/>
    </row>
    <row r="115" spans="1:43" s="1335" customFormat="1" ht="66" x14ac:dyDescent="0.25">
      <c r="A115" s="905"/>
      <c r="B115" s="906" t="str">
        <f>+'2.2'!C114</f>
        <v/>
      </c>
      <c r="C115" s="926" t="str">
        <f>+'2.2'!D114</f>
        <v>BEW4</v>
      </c>
      <c r="D115" s="926" t="str">
        <f>+'2.2'!E114</f>
        <v>Artroscopia della spalla e del gomito</v>
      </c>
      <c r="E115" s="544" t="str">
        <f>'2.2'!F114</f>
        <v>BPE/BP</v>
      </c>
      <c r="F115" s="926">
        <f t="shared" si="16"/>
        <v>2</v>
      </c>
      <c r="G115" s="926">
        <f>IF('3.9'!$C$25="si",3,IF('3.9'!$D$25="si",2,IF('3.9'!$E$25="si",1,0)))</f>
        <v>0</v>
      </c>
      <c r="H115" s="926">
        <f>IF('3.9'!$C$26="si",3,IF('3.9'!$D$26="si",2,IF('3.9'!$E$26="si",1,0)))</f>
        <v>0</v>
      </c>
      <c r="I115" s="928" t="str">
        <f>+'2.2'!G114</f>
        <v>(Chirurgia con approfondimento in traumatologia specialistica)
(Chirurgia ortopedica e traumatologia dell'apparato locomotore)</v>
      </c>
      <c r="J115" s="929">
        <f>+'2.2'!H114</f>
        <v>2</v>
      </c>
      <c r="K115" s="1005">
        <f ca="1">IF(VLOOKUP($C115,intern2!$A$165:$BI$316,61,FALSE)="OK",1,0)</f>
        <v>0</v>
      </c>
      <c r="L115" s="1005">
        <f ca="1">IF(VLOOKUP($C115,intern2!$A$326:$BI$477,61,FALSE)="OK",1,0)</f>
        <v>0</v>
      </c>
      <c r="M115" s="930">
        <f ca="1">IF(INDEX(intern3!$A$7:$BH$160,MATCH($C115,intern3!$A$7:$A$160,0),60)="OK",1,0)</f>
        <v>0</v>
      </c>
      <c r="N115" s="930">
        <f ca="1">IF(VLOOKUP($C115,intern3!$A$169:$BH$320,60,FALSE)="OK",1,0)</f>
        <v>0</v>
      </c>
      <c r="O115" s="929">
        <f>+'2.2'!I114</f>
        <v>0</v>
      </c>
      <c r="P115" s="930">
        <f>IF($O115=0,1,
IF($O115="SPS",IF((VALUE(LEFT('3.4'!$M$14,1))+VALUE(MID('3.4'!$M$14,3,1)))&gt;0,1,0),
IF($O115=4,IF(VALUE(RIGHT('3.4'!$M$14,1))=1,1,0),IF(VALUE(MID('3.4'!$M$14,3,1))&gt;=$O115,1,0))))</f>
        <v>1</v>
      </c>
      <c r="Q115" s="930">
        <f>IF($O115=0,1,
IF($O115="SPS",IF((VALUE(LEFT('3.4'!$M$15,1))+VALUE(MID('3.4'!$M$15,3,1)))&gt;0,1,0),
IF($O115=4,IF(VALUE(RIGHT('3.4'!$M$15,1))=1,1,0),IF(VALUE(MID('3.4'!$M$15,3,1))&gt;=$O115,1,0))))</f>
        <v>1</v>
      </c>
      <c r="R115" s="931">
        <f>+'2.2'!J114</f>
        <v>1</v>
      </c>
      <c r="S115" s="933">
        <f>IF($R115="",1,IF('3.5'!$J$12&gt;=$R115,1,0))</f>
        <v>0</v>
      </c>
      <c r="T115" s="933">
        <f>IF($R115="",1,IF('3.5'!$J$13&gt;=$R115,1,0))</f>
        <v>0</v>
      </c>
      <c r="U115" s="933" t="str">
        <f>+'2.2'!L114</f>
        <v/>
      </c>
      <c r="V115" s="934">
        <f t="shared" si="18"/>
        <v>0</v>
      </c>
      <c r="W115" s="934" t="str">
        <f t="shared" si="10"/>
        <v/>
      </c>
      <c r="X115" s="934" t="str">
        <f t="shared" si="11"/>
        <v/>
      </c>
      <c r="Y115" s="934" t="str">
        <f t="shared" si="12"/>
        <v/>
      </c>
      <c r="Z115" s="934" t="str">
        <f t="shared" si="13"/>
        <v/>
      </c>
      <c r="AA115" s="934">
        <f>IF($U115="",1,IF(AND(OR(VLOOKUP($W115,'3.6'!$B52:$I122,4,FALSE)="si",VLOOKUP($W115,'3.6'!$B52:$I122,5,FALSE)="si"),OR(IFERROR(VLOOKUP($X115,'3.6'!$B52:$I122,4,FALSE),"si")="si",IFERROR(VLOOKUP($X115,'3.6'!$B52:$I122,5,FALSE),"si")="si"),OR(IFERROR(VLOOKUP($Y115,'3.6'!$B52:$I122,4,FALSE),"si")="si",IFERROR(VLOOKUP($Y115,'3.6'!$B52:$I122,5,FALSE),"si")="sì"),OR(IFERROR(VLOOKUP($Z115,'3.6'!$B52:$I122,4,FALSE),"si")="si",IFERROR(VLOOKUP($Z115,'3.6'!$B52:$I122,5,FALSE),"si")="sì")),1,0))</f>
        <v>1</v>
      </c>
      <c r="AB115" s="934">
        <f>IF($U115="",1,IF(AND(OR(VLOOKUP($W115,'3.6'!$B52:$I122,6,FALSE)="si",VLOOKUP($W115,'3.6'!$B52:$I122,7,FALSE)="si"),OR(IFERROR(VLOOKUP($X115,'3.6'!$B52:$I122,6,FALSE),"si")="si",IFERROR(VLOOKUP($X115,'3.6'!$B52:$I122,7,FALSE),"si")="si"),OR(IFERROR(VLOOKUP($Y115,'3.6'!$B52:$I122,6,FALSE),"si")="si",IFERROR(VLOOKUP($Y115,'3.6'!$B52:$I122,7,FALSE),"si")="sì"),OR(IFERROR(VLOOKUP($Z115,'3.6'!$B52:$I122,6,FALSE),"si")="si",IFERROR(VLOOKUP($Z115,'3.6'!$B52:$I122,7,FALSE),"si")="sì")),1,0))</f>
        <v>1</v>
      </c>
      <c r="AC115" s="929" t="str">
        <f>+'2.2'!M114</f>
        <v/>
      </c>
      <c r="AD115" s="934">
        <f t="array" ref="AD115">IF(AC115="si",IF(VLOOKUP(INDEX(B$1:INDEX(B:B,ROW()),MAX(IF(B$1:INDEX(B:B,ROW())&lt;&gt;"",ROW(B$1:INDEX(B:B,ROW()))-ROW(B$1)+1))),'3.7'!$C$24:$F$36,3,FALSE)="si",1,0),1)</f>
        <v>1</v>
      </c>
      <c r="AE115" s="934">
        <f t="array" ref="AE115">IF(AC115="si",IF(VLOOKUP(INDEX(B$1:INDEX(B:B,ROW()),MAX(IF(B$1:INDEX(B:B,ROW())&lt;&gt;"",ROW(B$1:INDEX(B:B,ROW()))-ROW(B$1)+1))),'3.7'!$C$24:$F$36,4,FALSE)="si",1,0),1)</f>
        <v>1</v>
      </c>
      <c r="AF115" s="935" t="str">
        <f>+'2.2'!O114</f>
        <v/>
      </c>
      <c r="AG115" s="936">
        <f>IF($AF115="",1,IF(VLOOKUP($C115,'3.8'!$B:$F,4,FALSE)="si",1,0))</f>
        <v>1</v>
      </c>
      <c r="AH115" s="937">
        <f>IF($AF115="",1,IF(VLOOKUP($C115,'3.8'!$B:$F,5,FALSE)="si",1,0))</f>
        <v>1</v>
      </c>
      <c r="AI115" s="919"/>
      <c r="AJ115" s="698"/>
      <c r="AK115" s="943"/>
      <c r="AL115" s="944" t="str">
        <f>+'2.2'!N114</f>
        <v/>
      </c>
      <c r="AM115" s="939" t="str">
        <f>IF(ISBLANK(intern1!P108),"",intern1!P108)</f>
        <v/>
      </c>
      <c r="AN115" s="940">
        <f t="shared" si="19"/>
        <v>1</v>
      </c>
      <c r="AO115" s="935" t="str">
        <f>'2.2'!K114</f>
        <v>BEW1 o BEW2 o BEW3</v>
      </c>
      <c r="AP115" s="941">
        <f>IF(AO115="",1,IF(OR(AJ112="si",AJ113="si",AJ114="si"),1,0))</f>
        <v>0</v>
      </c>
      <c r="AQ115" s="925"/>
    </row>
    <row r="116" spans="1:43" s="1335" customFormat="1" ht="66" x14ac:dyDescent="0.25">
      <c r="A116" s="905"/>
      <c r="B116" s="906" t="str">
        <f>+'2.2'!C115</f>
        <v/>
      </c>
      <c r="C116" s="926" t="str">
        <f>+'2.2'!D115</f>
        <v>BEW5</v>
      </c>
      <c r="D116" s="926" t="str">
        <f>+'2.2'!E115</f>
        <v>Artroscopia del ginocchio</v>
      </c>
      <c r="E116" s="926" t="str">
        <f>'2.2'!F115</f>
        <v>BPE/BP</v>
      </c>
      <c r="F116" s="926">
        <f t="shared" si="16"/>
        <v>2</v>
      </c>
      <c r="G116" s="926">
        <f>IF('3.9'!$C$25="si",3,IF('3.9'!$D$25="si",2,IF('3.9'!$E$25="si",1,0)))</f>
        <v>0</v>
      </c>
      <c r="H116" s="926">
        <f>IF('3.9'!$C$26="si",3,IF('3.9'!$D$26="si",2,IF('3.9'!$E$26="si",1,0)))</f>
        <v>0</v>
      </c>
      <c r="I116" s="928" t="str">
        <f>+'2.2'!G115</f>
        <v>(Chirurgia con approfondimento in traumatologia specialistica)
(Chirurgia ortopedica e traumatologia dell'apparato locomotore)</v>
      </c>
      <c r="J116" s="929">
        <f>+'2.2'!H115</f>
        <v>2</v>
      </c>
      <c r="K116" s="1005">
        <f ca="1">IF(VLOOKUP($C116,intern2!$A$165:$BI$316,61,FALSE)="OK",1,0)</f>
        <v>0</v>
      </c>
      <c r="L116" s="1005">
        <f ca="1">IF(VLOOKUP($C116,intern2!$A$326:$BI$477,61,FALSE)="OK",1,0)</f>
        <v>0</v>
      </c>
      <c r="M116" s="930">
        <f ca="1">IF(INDEX(intern3!$A$7:$BH$160,MATCH($C116,intern3!$A$7:$A$160,0),60)="OK",1,0)</f>
        <v>0</v>
      </c>
      <c r="N116" s="930">
        <f ca="1">IF(VLOOKUP($C116,intern3!$A$169:$BH$320,60,FALSE)="OK",1,0)</f>
        <v>0</v>
      </c>
      <c r="O116" s="929">
        <f>+'2.2'!I115</f>
        <v>0</v>
      </c>
      <c r="P116" s="930">
        <f>IF($O116=0,1,
IF($O116="SPS",IF((VALUE(LEFT('3.4'!$M$14,1))+VALUE(MID('3.4'!$M$14,3,1)))&gt;0,1,0),
IF($O116=4,IF(VALUE(RIGHT('3.4'!$M$14,1))=1,1,0),IF(VALUE(MID('3.4'!$M$14,3,1))&gt;=$O116,1,0))))</f>
        <v>1</v>
      </c>
      <c r="Q116" s="930">
        <f>IF($O116=0,1,
IF($O116="SPS",IF((VALUE(LEFT('3.4'!$M$15,1))+VALUE(MID('3.4'!$M$15,3,1)))&gt;0,1,0),
IF($O116=4,IF(VALUE(RIGHT('3.4'!$M$15,1))=1,1,0),IF(VALUE(MID('3.4'!$M$15,3,1))&gt;=$O116,1,0))))</f>
        <v>1</v>
      </c>
      <c r="R116" s="931">
        <f>+'2.2'!J115</f>
        <v>1</v>
      </c>
      <c r="S116" s="933">
        <f>IF($R116="",1,IF('3.5'!$J$12&gt;=$R116,1,0))</f>
        <v>0</v>
      </c>
      <c r="T116" s="933">
        <f>IF($R116="",1,IF('3.5'!$J$13&gt;=$R116,1,0))</f>
        <v>0</v>
      </c>
      <c r="U116" s="933" t="str">
        <f>+'2.2'!L115</f>
        <v/>
      </c>
      <c r="V116" s="934">
        <f t="shared" si="18"/>
        <v>0</v>
      </c>
      <c r="W116" s="934" t="str">
        <f t="shared" si="10"/>
        <v/>
      </c>
      <c r="X116" s="934" t="str">
        <f t="shared" si="11"/>
        <v/>
      </c>
      <c r="Y116" s="934" t="str">
        <f t="shared" si="12"/>
        <v/>
      </c>
      <c r="Z116" s="934" t="str">
        <f t="shared" si="13"/>
        <v/>
      </c>
      <c r="AA116" s="934">
        <f>IF($U116="",1,IF(AND(OR(VLOOKUP($W116,'3.6'!$B52:$I122,4,FALSE)="si",VLOOKUP($W116,'3.6'!$B52:$I122,5,FALSE)="si"),OR(IFERROR(VLOOKUP($X116,'3.6'!$B52:$I122,4,FALSE),"si")="si",IFERROR(VLOOKUP($X116,'3.6'!$B52:$I122,5,FALSE),"si")="si"),OR(IFERROR(VLOOKUP($Y116,'3.6'!$B52:$I122,4,FALSE),"si")="si",IFERROR(VLOOKUP($Y116,'3.6'!$B52:$I122,5,FALSE),"si")="sì"),OR(IFERROR(VLOOKUP($Z116,'3.6'!$B52:$I122,4,FALSE),"si")="si",IFERROR(VLOOKUP($Z116,'3.6'!$B52:$I122,5,FALSE),"si")="sì")),1,0))</f>
        <v>1</v>
      </c>
      <c r="AB116" s="934">
        <f>IF($U116="",1,IF(AND(OR(VLOOKUP($W116,'3.6'!$B52:$I122,6,FALSE)="si",VLOOKUP($W116,'3.6'!$B52:$I122,7,FALSE)="si"),OR(IFERROR(VLOOKUP($X116,'3.6'!$B52:$I122,6,FALSE),"si")="si",IFERROR(VLOOKUP($X116,'3.6'!$B52:$I122,7,FALSE),"si")="si"),OR(IFERROR(VLOOKUP($Y116,'3.6'!$B52:$I122,6,FALSE),"si")="si",IFERROR(VLOOKUP($Y116,'3.6'!$B52:$I122,7,FALSE),"si")="sì"),OR(IFERROR(VLOOKUP($Z116,'3.6'!$B52:$I122,6,FALSE),"si")="si",IFERROR(VLOOKUP($Z116,'3.6'!$B52:$I122,7,FALSE),"si")="sì")),1,0))</f>
        <v>1</v>
      </c>
      <c r="AC116" s="929" t="str">
        <f>+'2.2'!M115</f>
        <v/>
      </c>
      <c r="AD116" s="934">
        <f t="array" ref="AD116">IF(AC116="si",IF(VLOOKUP(INDEX(B$1:INDEX(B:B,ROW()),MAX(IF(B$1:INDEX(B:B,ROW())&lt;&gt;"",ROW(B$1:INDEX(B:B,ROW()))-ROW(B$1)+1))),'3.7'!$C$24:$F$36,3,FALSE)="si",1,0),1)</f>
        <v>1</v>
      </c>
      <c r="AE116" s="934">
        <f t="array" ref="AE116">IF(AC116="si",IF(VLOOKUP(INDEX(B$1:INDEX(B:B,ROW()),MAX(IF(B$1:INDEX(B:B,ROW())&lt;&gt;"",ROW(B$1:INDEX(B:B,ROW()))-ROW(B$1)+1))),'3.7'!$C$24:$F$36,4,FALSE)="si",1,0),1)</f>
        <v>1</v>
      </c>
      <c r="AF116" s="935" t="str">
        <f>+'2.2'!O115</f>
        <v/>
      </c>
      <c r="AG116" s="936">
        <f>IF($AF116="",1,IF(VLOOKUP($C116,'3.8'!$B:$F,4,FALSE)="si",1,0))</f>
        <v>1</v>
      </c>
      <c r="AH116" s="937">
        <f>IF($AF116="",1,IF(VLOOKUP($C116,'3.8'!$B:$F,5,FALSE)="si",1,0))</f>
        <v>1</v>
      </c>
      <c r="AI116" s="919"/>
      <c r="AJ116" s="698"/>
      <c r="AK116" s="943"/>
      <c r="AL116" s="944" t="str">
        <f>+'2.2'!N115</f>
        <v/>
      </c>
      <c r="AM116" s="939" t="str">
        <f>IF(ISBLANK(intern1!P109),"",intern1!P109)</f>
        <v/>
      </c>
      <c r="AN116" s="940">
        <f t="shared" si="19"/>
        <v>1</v>
      </c>
      <c r="AO116" s="935" t="str">
        <f>'2.2'!K115</f>
        <v>BEW1 o BEW2</v>
      </c>
      <c r="AP116" s="941">
        <f>IF(AO116="",1,IF(OR(AJ112="si",AJ113="si"),1,0))</f>
        <v>0</v>
      </c>
      <c r="AQ116" s="925"/>
    </row>
    <row r="117" spans="1:43" s="1335" customFormat="1" ht="79.2" x14ac:dyDescent="0.25">
      <c r="A117" s="905"/>
      <c r="B117" s="906" t="str">
        <f>+'2.2'!C116</f>
        <v/>
      </c>
      <c r="C117" s="926" t="str">
        <f>+'2.2'!D116</f>
        <v>BEW6</v>
      </c>
      <c r="D117" s="926" t="str">
        <f>+'2.2'!E116</f>
        <v>Ricostruzione dell'estremità superiore</v>
      </c>
      <c r="E117" s="926" t="str">
        <f>'2.2'!F116</f>
        <v>BPE/BP</v>
      </c>
      <c r="F117" s="926">
        <f t="shared" si="16"/>
        <v>2</v>
      </c>
      <c r="G117" s="926">
        <f>IF('3.9'!$C$25="si",3,IF('3.9'!$D$25="si",2,IF('3.9'!$E$25="si",1,0)))</f>
        <v>0</v>
      </c>
      <c r="H117" s="926">
        <f>IF('3.9'!$C$26="si",3,IF('3.9'!$D$26="si",2,IF('3.9'!$E$26="si",1,0)))</f>
        <v>0</v>
      </c>
      <c r="I117" s="928" t="str">
        <f>+'2.2'!G116</f>
        <v>(Chirurgia con approfondimento in traumatologia specialistica)
(Chirurgia ortopedica e traumatologia dell'apparato locomotore)
(Chirurgia della mano)</v>
      </c>
      <c r="J117" s="929">
        <f>+'2.2'!H116</f>
        <v>2</v>
      </c>
      <c r="K117" s="1005">
        <f ca="1">IF(VLOOKUP($C117,intern2!$A$165:$BI$316,61,FALSE)="OK",1,0)</f>
        <v>0</v>
      </c>
      <c r="L117" s="1005">
        <f ca="1">IF(VLOOKUP($C117,intern2!$A$326:$BI$477,61,FALSE)="OK",1,0)</f>
        <v>0</v>
      </c>
      <c r="M117" s="930">
        <f ca="1">IF(INDEX(intern3!$A$7:$BH$160,MATCH($C117,intern3!$A$7:$A$160,0),60)="OK",1,0)</f>
        <v>0</v>
      </c>
      <c r="N117" s="930">
        <f ca="1">IF(VLOOKUP($C117,intern3!$A$169:$BH$320,60,FALSE)="OK",1,0)</f>
        <v>0</v>
      </c>
      <c r="O117" s="929">
        <f>+'2.2'!I116</f>
        <v>0</v>
      </c>
      <c r="P117" s="930">
        <f>IF($O117=0,1,
IF($O117="SPS",IF((VALUE(LEFT('3.4'!$M$14,1))+VALUE(MID('3.4'!$M$14,3,1)))&gt;0,1,0),
IF($O117=4,IF(VALUE(RIGHT('3.4'!$M$14,1))=1,1,0),IF(VALUE(MID('3.4'!$M$14,3,1))&gt;=$O117,1,0))))</f>
        <v>1</v>
      </c>
      <c r="Q117" s="930">
        <f>IF($O117=0,1,
IF($O117="SPS",IF((VALUE(LEFT('3.4'!$M$15,1))+VALUE(MID('3.4'!$M$15,3,1)))&gt;0,1,0),
IF($O117=4,IF(VALUE(RIGHT('3.4'!$M$15,1))=1,1,0),IF(VALUE(MID('3.4'!$M$15,3,1))&gt;=$O117,1,0))))</f>
        <v>1</v>
      </c>
      <c r="R117" s="931">
        <f>+'2.2'!J116</f>
        <v>1</v>
      </c>
      <c r="S117" s="933">
        <f>IF($R117="",1,IF('3.5'!$J$12&gt;=$R117,1,0))</f>
        <v>0</v>
      </c>
      <c r="T117" s="933">
        <f>IF($R117="",1,IF('3.5'!$J$13&gt;=$R117,1,0))</f>
        <v>0</v>
      </c>
      <c r="U117" s="933" t="str">
        <f>+'2.2'!L116</f>
        <v/>
      </c>
      <c r="V117" s="934">
        <f t="shared" si="18"/>
        <v>0</v>
      </c>
      <c r="W117" s="934" t="str">
        <f t="shared" si="10"/>
        <v/>
      </c>
      <c r="X117" s="934" t="str">
        <f t="shared" si="11"/>
        <v/>
      </c>
      <c r="Y117" s="934" t="str">
        <f t="shared" si="12"/>
        <v/>
      </c>
      <c r="Z117" s="934" t="str">
        <f t="shared" si="13"/>
        <v/>
      </c>
      <c r="AA117" s="934">
        <f>IF($U117="",1,IF(AND(OR(VLOOKUP($W117,'3.6'!$B52:$I122,4,FALSE)="si",VLOOKUP($W117,'3.6'!$B52:$I122,5,FALSE)="si"),OR(IFERROR(VLOOKUP($X117,'3.6'!$B52:$I122,4,FALSE),"si")="si",IFERROR(VLOOKUP($X117,'3.6'!$B52:$I122,5,FALSE),"si")="si"),OR(IFERROR(VLOOKUP($Y117,'3.6'!$B52:$I122,4,FALSE),"si")="si",IFERROR(VLOOKUP($Y117,'3.6'!$B52:$I122,5,FALSE),"si")="sì"),OR(IFERROR(VLOOKUP($Z117,'3.6'!$B52:$I122,4,FALSE),"si")="si",IFERROR(VLOOKUP($Z117,'3.6'!$B52:$I122,5,FALSE),"si")="sì")),1,0))</f>
        <v>1</v>
      </c>
      <c r="AB117" s="934">
        <f>IF($U117="",1,IF(AND(OR(VLOOKUP($W117,'3.6'!$B52:$I122,6,FALSE)="si",VLOOKUP($W117,'3.6'!$B52:$I122,7,FALSE)="si"),OR(IFERROR(VLOOKUP($X117,'3.6'!$B52:$I122,6,FALSE),"si")="si",IFERROR(VLOOKUP($X117,'3.6'!$B52:$I122,7,FALSE),"si")="si"),OR(IFERROR(VLOOKUP($Y117,'3.6'!$B52:$I122,6,FALSE),"si")="si",IFERROR(VLOOKUP($Y117,'3.6'!$B52:$I122,7,FALSE),"si")="sì"),OR(IFERROR(VLOOKUP($Z117,'3.6'!$B52:$I122,6,FALSE),"si")="si",IFERROR(VLOOKUP($Z117,'3.6'!$B52:$I122,7,FALSE),"si")="sì")),1,0))</f>
        <v>1</v>
      </c>
      <c r="AC117" s="929" t="str">
        <f>+'2.2'!M116</f>
        <v/>
      </c>
      <c r="AD117" s="934">
        <f t="array" ref="AD117">IF(AC117="si",IF(VLOOKUP(INDEX(B$1:INDEX(B:B,ROW()),MAX(IF(B$1:INDEX(B:B,ROW())&lt;&gt;"",ROW(B$1:INDEX(B:B,ROW()))-ROW(B$1)+1))),'3.7'!$C$24:$F$36,3,FALSE)="si",1,0),1)</f>
        <v>1</v>
      </c>
      <c r="AE117" s="934">
        <f t="array" ref="AE117">IF(AC117="si",IF(VLOOKUP(INDEX(B$1:INDEX(B:B,ROW()),MAX(IF(B$1:INDEX(B:B,ROW())&lt;&gt;"",ROW(B$1:INDEX(B:B,ROW()))-ROW(B$1)+1))),'3.7'!$C$24:$F$36,4,FALSE)="si",1,0),1)</f>
        <v>1</v>
      </c>
      <c r="AF117" s="935" t="str">
        <f>+'2.2'!O116</f>
        <v/>
      </c>
      <c r="AG117" s="936">
        <f>IF($AF117="",1,IF(VLOOKUP($C117,'3.8'!$B:$F,4,FALSE)="si",1,0))</f>
        <v>1</v>
      </c>
      <c r="AH117" s="937">
        <f>IF($AF117="",1,IF(VLOOKUP($C117,'3.8'!$B:$F,5,FALSE)="si",1,0))</f>
        <v>1</v>
      </c>
      <c r="AI117" s="919"/>
      <c r="AJ117" s="698"/>
      <c r="AK117" s="943"/>
      <c r="AL117" s="944" t="str">
        <f>+'2.2'!N116</f>
        <v/>
      </c>
      <c r="AM117" s="939" t="str">
        <f>IF(ISBLANK(intern1!P110),"",intern1!P110)</f>
        <v/>
      </c>
      <c r="AN117" s="940">
        <f t="shared" si="19"/>
        <v>1</v>
      </c>
      <c r="AO117" s="935" t="str">
        <f>'2.2'!K116</f>
        <v>BEW1 o BEW2 o BEW3</v>
      </c>
      <c r="AP117" s="941">
        <f>IF(AO117="",1,IF(OR(AJ112="si",AJ113="si",AJ114="si"),1,0))</f>
        <v>0</v>
      </c>
      <c r="AQ117" s="925"/>
    </row>
    <row r="118" spans="1:43" s="1335" customFormat="1" ht="92.4" x14ac:dyDescent="0.25">
      <c r="A118" s="905"/>
      <c r="B118" s="906" t="str">
        <f>+'2.2'!C117</f>
        <v/>
      </c>
      <c r="C118" s="926" t="str">
        <f>+'2.2'!D117</f>
        <v>BEW7</v>
      </c>
      <c r="D118" s="926" t="str">
        <f>+'2.2'!E117</f>
        <v>Ricostruzione dell'estremità inferiore</v>
      </c>
      <c r="E118" s="926" t="str">
        <f>'2.2'!F117</f>
        <v>BPE/BP</v>
      </c>
      <c r="F118" s="926">
        <f t="shared" si="16"/>
        <v>2</v>
      </c>
      <c r="G118" s="926">
        <f>IF('3.9'!$C$25="si",3,IF('3.9'!$D$25="si",2,IF('3.9'!$E$25="si",1,0)))</f>
        <v>0</v>
      </c>
      <c r="H118" s="926">
        <f>IF('3.9'!$C$26="si",3,IF('3.9'!$D$26="si",2,IF('3.9'!$E$26="si",1,0)))</f>
        <v>0</v>
      </c>
      <c r="I118" s="928" t="str">
        <f>+'2.2'!G117</f>
        <v>(Chirurgia con approfondimento in traumatologia specialistica)
(Chirurgia ortopedica e traumatologia dell'apparato locomotore)
Chirurgia plastica, ricostruttiva ed estetica</v>
      </c>
      <c r="J118" s="929">
        <f>+'2.2'!H117</f>
        <v>2</v>
      </c>
      <c r="K118" s="1005">
        <f ca="1">IF(VLOOKUP($C118,intern2!$A$165:$BI$316,61,FALSE)="OK",1,0)</f>
        <v>0</v>
      </c>
      <c r="L118" s="1005">
        <f ca="1">IF(VLOOKUP($C118,intern2!$A$326:$BI$477,61,FALSE)="OK",1,0)</f>
        <v>0</v>
      </c>
      <c r="M118" s="930">
        <f ca="1">IF(INDEX(intern3!$A$7:$BH$160,MATCH($C118,intern3!$A$7:$A$160,0),60)="OK",1,0)</f>
        <v>0</v>
      </c>
      <c r="N118" s="930">
        <f ca="1">IF(VLOOKUP($C118,intern3!$A$169:$BH$320,60,FALSE)="OK",1,0)</f>
        <v>0</v>
      </c>
      <c r="O118" s="929">
        <f>+'2.2'!I117</f>
        <v>0</v>
      </c>
      <c r="P118" s="930">
        <f>IF($O118=0,1,
IF($O118="SPS",IF((VALUE(LEFT('3.4'!$M$14,1))+VALUE(MID('3.4'!$M$14,3,1)))&gt;0,1,0),
IF($O118=4,IF(VALUE(RIGHT('3.4'!$M$14,1))=1,1,0),IF(VALUE(MID('3.4'!$M$14,3,1))&gt;=$O118,1,0))))</f>
        <v>1</v>
      </c>
      <c r="Q118" s="930">
        <f>IF($O118=0,1,
IF($O118="SPS",IF((VALUE(LEFT('3.4'!$M$15,1))+VALUE(MID('3.4'!$M$15,3,1)))&gt;0,1,0),
IF($O118=4,IF(VALUE(RIGHT('3.4'!$M$15,1))=1,1,0),IF(VALUE(MID('3.4'!$M$15,3,1))&gt;=$O118,1,0))))</f>
        <v>1</v>
      </c>
      <c r="R118" s="931">
        <f>+'2.2'!J117</f>
        <v>1</v>
      </c>
      <c r="S118" s="933">
        <f>IF($R118="",1,IF('3.5'!$J$12&gt;=$R118,1,0))</f>
        <v>0</v>
      </c>
      <c r="T118" s="914">
        <f>IF($R118="",1,IF('3.5'!$J$13&gt;=$R118,1,0))</f>
        <v>0</v>
      </c>
      <c r="U118" s="933" t="str">
        <f>+'2.2'!L117</f>
        <v/>
      </c>
      <c r="V118" s="934">
        <f t="shared" si="18"/>
        <v>0</v>
      </c>
      <c r="W118" s="934" t="str">
        <f t="shared" si="10"/>
        <v/>
      </c>
      <c r="X118" s="934" t="str">
        <f t="shared" si="11"/>
        <v/>
      </c>
      <c r="Y118" s="934" t="str">
        <f t="shared" si="12"/>
        <v/>
      </c>
      <c r="Z118" s="934" t="str">
        <f t="shared" si="13"/>
        <v/>
      </c>
      <c r="AA118" s="934">
        <f>IF($U118="",1,IF(AND(OR(VLOOKUP($W118,'3.6'!$B52:$I122,4,FALSE)="si",VLOOKUP($W118,'3.6'!$B52:$I122,5,FALSE)="si"),OR(IFERROR(VLOOKUP($X118,'3.6'!$B52:$I122,4,FALSE),"si")="si",IFERROR(VLOOKUP($X118,'3.6'!$B52:$I122,5,FALSE),"si")="si"),OR(IFERROR(VLOOKUP($Y118,'3.6'!$B52:$I122,4,FALSE),"si")="si",IFERROR(VLOOKUP($Y118,'3.6'!$B52:$I122,5,FALSE),"si")="sì"),OR(IFERROR(VLOOKUP($Z118,'3.6'!$B52:$I122,4,FALSE),"si")="si",IFERROR(VLOOKUP($Z118,'3.6'!$B52:$I122,5,FALSE),"si")="sì")),1,0))</f>
        <v>1</v>
      </c>
      <c r="AB118" s="934">
        <f>IF($U118="",1,IF(AND(OR(VLOOKUP($W118,'3.6'!$B52:$I122,6,FALSE)="si",VLOOKUP($W118,'3.6'!$B52:$I122,7,FALSE)="si"),OR(IFERROR(VLOOKUP($X118,'3.6'!$B52:$I122,6,FALSE),"si")="si",IFERROR(VLOOKUP($X118,'3.6'!$B52:$I122,7,FALSE),"si")="si"),OR(IFERROR(VLOOKUP($Y118,'3.6'!$B52:$I122,6,FALSE),"si")="si",IFERROR(VLOOKUP($Y118,'3.6'!$B52:$I122,7,FALSE),"si")="sì"),OR(IFERROR(VLOOKUP($Z118,'3.6'!$B52:$I122,6,FALSE),"si")="si",IFERROR(VLOOKUP($Z118,'3.6'!$B52:$I122,7,FALSE),"si")="sì")),1,0))</f>
        <v>1</v>
      </c>
      <c r="AC118" s="929" t="str">
        <f>+'2.2'!M117</f>
        <v/>
      </c>
      <c r="AD118" s="934">
        <f t="array" ref="AD118">IF(AC118="si",IF(VLOOKUP(INDEX(B$1:INDEX(B:B,ROW()),MAX(IF(B$1:INDEX(B:B,ROW())&lt;&gt;"",ROW(B$1:INDEX(B:B,ROW()))-ROW(B$1)+1))),'3.7'!$C$24:$F$36,3,FALSE)="si",1,0),1)</f>
        <v>1</v>
      </c>
      <c r="AE118" s="934">
        <f t="array" ref="AE118">IF(AC118="si",IF(VLOOKUP(INDEX(B$1:INDEX(B:B,ROW()),MAX(IF(B$1:INDEX(B:B,ROW())&lt;&gt;"",ROW(B$1:INDEX(B:B,ROW()))-ROW(B$1)+1))),'3.7'!$C$24:$F$36,4,FALSE)="si",1,0),1)</f>
        <v>1</v>
      </c>
      <c r="AF118" s="935" t="str">
        <f>+'2.2'!O117</f>
        <v/>
      </c>
      <c r="AG118" s="936">
        <f>IF($AF118="",1,IF(VLOOKUP($C118,'3.8'!$B:$F,4,FALSE)="si",1,0))</f>
        <v>1</v>
      </c>
      <c r="AH118" s="937">
        <f>IF($AF118="",1,IF(VLOOKUP($C118,'3.8'!$B:$F,5,FALSE)="si",1,0))</f>
        <v>1</v>
      </c>
      <c r="AI118" s="919"/>
      <c r="AJ118" s="698"/>
      <c r="AK118" s="943"/>
      <c r="AL118" s="944" t="str">
        <f>+'2.2'!N117</f>
        <v/>
      </c>
      <c r="AM118" s="939" t="str">
        <f>IF(ISBLANK(intern1!P111),"",intern1!P111)</f>
        <v/>
      </c>
      <c r="AN118" s="940">
        <f t="shared" si="19"/>
        <v>1</v>
      </c>
      <c r="AO118" s="935" t="str">
        <f>'2.2'!K117</f>
        <v>BEW1 o BEW2</v>
      </c>
      <c r="AP118" s="941">
        <f>IF(AO118="",1,IF(OR(AJ112="si",AJ113="si"),1,0))</f>
        <v>0</v>
      </c>
      <c r="AQ118" s="925"/>
    </row>
    <row r="119" spans="1:43" s="1335" customFormat="1" ht="79.2" x14ac:dyDescent="0.25">
      <c r="A119" s="905"/>
      <c r="B119" s="906" t="str">
        <f>+'2.2'!C118</f>
        <v/>
      </c>
      <c r="C119" s="926" t="str">
        <f>+'2.2'!D118</f>
        <v xml:space="preserve">BEW7.1 </v>
      </c>
      <c r="D119" s="926" t="str">
        <f>+'2.2'!E118</f>
        <v>Prima protesi dell'anca</v>
      </c>
      <c r="E119" s="926" t="str">
        <f>'2.2'!F118</f>
        <v>BPE/BP</v>
      </c>
      <c r="F119" s="926">
        <f t="shared" si="16"/>
        <v>2</v>
      </c>
      <c r="G119" s="926">
        <f>IF('3.9'!$C$25="si",3,IF('3.9'!$D$25="si",2,IF('3.9'!$E$25="si",1,0)))</f>
        <v>0</v>
      </c>
      <c r="H119" s="926">
        <f>IF('3.9'!$C$26="si",3,IF('3.9'!$D$26="si",2,IF('3.9'!$E$26="si",1,0)))</f>
        <v>0</v>
      </c>
      <c r="I119" s="928" t="str">
        <f>+'2.2'!G118</f>
        <v>(Chirurgia con approfondimento in traumatologia specialistica)
(Chirurgia ortopedica e traumatologia dell'apparato locomotore)</v>
      </c>
      <c r="J119" s="929">
        <f>+'2.2'!H118</f>
        <v>2</v>
      </c>
      <c r="K119" s="1005">
        <f ca="1">IF(VLOOKUP($C119,intern2!$A$165:$BI$316,61,FALSE)="OK",1,0)</f>
        <v>0</v>
      </c>
      <c r="L119" s="1005">
        <f ca="1">IF(VLOOKUP($C119,intern2!$A$326:$BI$477,61,FALSE)="OK",1,0)</f>
        <v>0</v>
      </c>
      <c r="M119" s="930">
        <f ca="1">IF(INDEX(intern3!$A$7:$BH$160,MATCH($C119,intern3!$A$7:$A$160,0),60)="OK",1,0)</f>
        <v>0</v>
      </c>
      <c r="N119" s="930">
        <f ca="1">IF(VLOOKUP($C119,intern3!$A$169:$BH$320,60,FALSE)="OK",1,0)</f>
        <v>0</v>
      </c>
      <c r="O119" s="929">
        <f>+'2.2'!I118</f>
        <v>0</v>
      </c>
      <c r="P119" s="930">
        <f>IF($O119=0,1,
IF($O119="SPS",IF((VALUE(LEFT('3.4'!$M$14,1))+VALUE(MID('3.4'!$M$14,3,1)))&gt;0,1,0),
IF($O119=4,IF(VALUE(RIGHT('3.4'!$M$14,1))=1,1,0),IF(VALUE(MID('3.4'!$M$14,3,1))&gt;=$O119,1,0))))</f>
        <v>1</v>
      </c>
      <c r="Q119" s="930">
        <f>IF($O119=0,1,
IF($O119="SPS",IF((VALUE(LEFT('3.4'!$M$15,1))+VALUE(MID('3.4'!$M$15,3,1)))&gt;0,1,0),
IF($O119=4,IF(VALUE(RIGHT('3.4'!$M$15,1))=1,1,0),IF(VALUE(MID('3.4'!$M$15,3,1))&gt;=$O119,1,0))))</f>
        <v>1</v>
      </c>
      <c r="R119" s="931">
        <f>+'2.2'!J118</f>
        <v>1</v>
      </c>
      <c r="S119" s="933">
        <f>IF($R119="",1,IF('3.5'!$J$12&gt;=$R119,1,0))</f>
        <v>0</v>
      </c>
      <c r="T119" s="914">
        <f>IF($R119="",1,IF('3.5'!$J$13&gt;=$R119,1,0))</f>
        <v>0</v>
      </c>
      <c r="U119" s="933" t="str">
        <f>+'2.2'!L118</f>
        <v/>
      </c>
      <c r="V119" s="934">
        <f t="shared" si="18"/>
        <v>0</v>
      </c>
      <c r="W119" s="934" t="str">
        <f t="shared" si="10"/>
        <v/>
      </c>
      <c r="X119" s="934" t="str">
        <f t="shared" si="11"/>
        <v/>
      </c>
      <c r="Y119" s="934" t="str">
        <f t="shared" si="12"/>
        <v/>
      </c>
      <c r="Z119" s="934" t="str">
        <f t="shared" si="13"/>
        <v/>
      </c>
      <c r="AA119" s="934">
        <f>IF($U119="",1,IF(AND(OR(VLOOKUP($W119,'3.6'!$B52:$I122,4,FALSE)="si",VLOOKUP($W119,'3.6'!$B52:$I122,5,FALSE)="si"),OR(IFERROR(VLOOKUP($X119,'3.6'!$B52:$I122,4,FALSE),"si")="si",IFERROR(VLOOKUP($X119,'3.6'!$B52:$I122,5,FALSE),"si")="si"),OR(IFERROR(VLOOKUP($Y119,'3.6'!$B52:$I122,4,FALSE),"si")="si",IFERROR(VLOOKUP($Y119,'3.6'!$B52:$I122,5,FALSE),"si")="sì"),OR(IFERROR(VLOOKUP($Z119,'3.6'!$B52:$I122,4,FALSE),"si")="si",IFERROR(VLOOKUP($Z119,'3.6'!$B52:$I122,5,FALSE),"si")="sì")),1,0))</f>
        <v>1</v>
      </c>
      <c r="AB119" s="934">
        <f>IF($U119="",1,IF(AND(OR(VLOOKUP($W119,'3.6'!$B52:$I122,6,FALSE)="si",VLOOKUP($W119,'3.6'!$B52:$I122,7,FALSE)="si"),OR(IFERROR(VLOOKUP($X119,'3.6'!$B52:$I122,6,FALSE),"si")="si",IFERROR(VLOOKUP($X119,'3.6'!$B52:$I122,7,FALSE),"si")="si"),OR(IFERROR(VLOOKUP($Y119,'3.6'!$B52:$I122,6,FALSE),"si")="si",IFERROR(VLOOKUP($Y119,'3.6'!$B52:$I122,7,FALSE),"si")="sì"),OR(IFERROR(VLOOKUP($Z119,'3.6'!$B52:$I122,6,FALSE),"si")="si",IFERROR(VLOOKUP($Z119,'3.6'!$B52:$I122,7,FALSE),"si")="sì")),1,0))</f>
        <v>1</v>
      </c>
      <c r="AC119" s="929" t="str">
        <f>+'2.2'!M118</f>
        <v/>
      </c>
      <c r="AD119" s="934">
        <f t="array" ref="AD119">IF(AC119="si",IF(VLOOKUP(INDEX(B$1:INDEX(B:B,ROW()),MAX(IF(B$1:INDEX(B:B,ROW())&lt;&gt;"",ROW(B$1:INDEX(B:B,ROW()))-ROW(B$1)+1))),'3.7'!$C$24:$F$36,3,FALSE)="si",1,0),1)</f>
        <v>1</v>
      </c>
      <c r="AE119" s="934">
        <f t="array" ref="AE119">IF(AC119="si",IF(VLOOKUP(INDEX(B$1:INDEX(B:B,ROW()),MAX(IF(B$1:INDEX(B:B,ROW())&lt;&gt;"",ROW(B$1:INDEX(B:B,ROW()))-ROW(B$1)+1))),'3.7'!$C$24:$F$36,4,FALSE)="si",1,0),1)</f>
        <v>1</v>
      </c>
      <c r="AF119" s="935" t="str">
        <f>+'2.2'!O118</f>
        <v>Sistema di controllo delle indicazioni in relazione ai risultati dei pazienti, basato sul Registro svizzero degli impianti (SIRIS), che consenta il confronto con gli altri dati SIRIS</v>
      </c>
      <c r="AG119" s="936">
        <f>IF($AF119="",1,IF(VLOOKUP($C119,'3.8'!$B:$F,4,FALSE)="si",1,0))</f>
        <v>0</v>
      </c>
      <c r="AH119" s="937">
        <f>IF($AF119="",1,IF(VLOOKUP($C119,'3.8'!$B:$F,5,FALSE)="si",1,0))</f>
        <v>0</v>
      </c>
      <c r="AI119" s="919"/>
      <c r="AJ119" s="698"/>
      <c r="AK119" s="707"/>
      <c r="AL119" s="938" t="str">
        <f>+'2.2'!N118</f>
        <v>S:50</v>
      </c>
      <c r="AM119" s="939" t="str">
        <f>IF(ISBLANK(intern1!P112),"",intern1!P112)</f>
        <v>BEW7</v>
      </c>
      <c r="AN119" s="940">
        <f>IF(AM119="",1,IF(AJ$118="si",1,0))</f>
        <v>0</v>
      </c>
      <c r="AO119" s="935" t="str">
        <f>'2.2'!K118</f>
        <v>BEW1 o BEW2</v>
      </c>
      <c r="AP119" s="941">
        <f>IF(AO119="",1,IF(OR(AJ112="si",AJ113="si"),1,0))</f>
        <v>0</v>
      </c>
      <c r="AQ119" s="925"/>
    </row>
    <row r="120" spans="1:43" s="1335" customFormat="1" ht="79.2" x14ac:dyDescent="0.25">
      <c r="A120" s="905"/>
      <c r="B120" s="906" t="str">
        <f>+'2.2'!C119</f>
        <v/>
      </c>
      <c r="C120" s="926" t="str">
        <f>+'2.2'!D119</f>
        <v>BEW7.1.1</v>
      </c>
      <c r="D120" s="926" t="str">
        <f>+'2.2'!E119</f>
        <v>Sostituzione protesi dell'anca</v>
      </c>
      <c r="E120" s="926" t="str">
        <f>'2.2'!F119</f>
        <v>BPE/BP</v>
      </c>
      <c r="F120" s="926">
        <f t="shared" si="16"/>
        <v>2</v>
      </c>
      <c r="G120" s="926">
        <f>IF('3.9'!$C$25="si",3,IF('3.9'!$D$25="si",2,IF('3.9'!$E$25="si",1,0)))</f>
        <v>0</v>
      </c>
      <c r="H120" s="926">
        <f>IF('3.9'!$C$26="si",3,IF('3.9'!$D$26="si",2,IF('3.9'!$E$26="si",1,0)))</f>
        <v>0</v>
      </c>
      <c r="I120" s="928" t="str">
        <f>+'2.2'!G119</f>
        <v>(Chirurgia ortopedica e traumatologia dell'apparato locomotore)</v>
      </c>
      <c r="J120" s="929">
        <f>+'2.2'!H119</f>
        <v>2</v>
      </c>
      <c r="K120" s="1005">
        <f ca="1">IF(VLOOKUP($C120,intern2!$A$165:$BI$316,61,FALSE)="OK",1,0)</f>
        <v>0</v>
      </c>
      <c r="L120" s="1005">
        <f ca="1">IF(VLOOKUP($C120,intern2!$A$326:$BI$477,61,FALSE)="OK",1,0)</f>
        <v>0</v>
      </c>
      <c r="M120" s="930">
        <f ca="1">IF(INDEX(intern3!$A$7:$BH$160,MATCH($C120,intern3!$A$7:$A$160,0),60)="OK",1,0)</f>
        <v>0</v>
      </c>
      <c r="N120" s="930">
        <f ca="1">IF(VLOOKUP($C120,intern3!$A$169:$BH$320,60,FALSE)="OK",1,0)</f>
        <v>0</v>
      </c>
      <c r="O120" s="929">
        <f>+'2.2'!I119</f>
        <v>0</v>
      </c>
      <c r="P120" s="930">
        <f>IF($O120=0,1,
IF($O120="SPS",IF((VALUE(LEFT('3.4'!$M$14,1))+VALUE(MID('3.4'!$M$14,3,1)))&gt;0,1,0),
IF($O120=4,IF(VALUE(RIGHT('3.4'!$M$14,1))=1,1,0),IF(VALUE(MID('3.4'!$M$14,3,1))&gt;=$O120,1,0))))</f>
        <v>1</v>
      </c>
      <c r="Q120" s="930">
        <f>IF($O120=0,1,
IF($O120="SPS",IF((VALUE(LEFT('3.4'!$M$15,1))+VALUE(MID('3.4'!$M$15,3,1)))&gt;0,1,0),
IF($O120=4,IF(VALUE(RIGHT('3.4'!$M$15,1))=1,1,0),IF(VALUE(MID('3.4'!$M$15,3,1))&gt;=$O120,1,0))))</f>
        <v>1</v>
      </c>
      <c r="R120" s="931">
        <f>+'2.2'!J119</f>
        <v>1</v>
      </c>
      <c r="S120" s="933">
        <f>IF($R120="",1,IF('3.5'!$J$12&gt;=$R120,1,0))</f>
        <v>0</v>
      </c>
      <c r="T120" s="914">
        <f>IF($R120="",1,IF('3.5'!$J$13&gt;=$R120,1,0))</f>
        <v>0</v>
      </c>
      <c r="U120" s="933" t="str">
        <f>+'2.2'!L119</f>
        <v/>
      </c>
      <c r="V120" s="934">
        <f t="shared" si="18"/>
        <v>0</v>
      </c>
      <c r="W120" s="934" t="str">
        <f t="shared" si="10"/>
        <v/>
      </c>
      <c r="X120" s="934" t="str">
        <f t="shared" si="11"/>
        <v/>
      </c>
      <c r="Y120" s="934" t="str">
        <f t="shared" si="12"/>
        <v/>
      </c>
      <c r="Z120" s="934" t="str">
        <f t="shared" si="13"/>
        <v/>
      </c>
      <c r="AA120" s="934">
        <f>IF($U120="",1,IF(AND(OR(VLOOKUP($W120,'3.6'!$B52:$I122,4,FALSE)="si",VLOOKUP($W120,'3.6'!$B52:$I122,5,FALSE)="si"),OR(IFERROR(VLOOKUP($X120,'3.6'!$B52:$I122,4,FALSE),"si")="si",IFERROR(VLOOKUP($X120,'3.6'!$B52:$I122,5,FALSE),"si")="si"),OR(IFERROR(VLOOKUP($Y120,'3.6'!$B52:$I122,4,FALSE),"si")="si",IFERROR(VLOOKUP($Y120,'3.6'!$B52:$I122,5,FALSE),"si")="sì"),OR(IFERROR(VLOOKUP($Z120,'3.6'!$B52:$I122,4,FALSE),"si")="si",IFERROR(VLOOKUP($Z120,'3.6'!$B52:$I122,5,FALSE),"si")="sì")),1,0))</f>
        <v>1</v>
      </c>
      <c r="AB120" s="934">
        <f>IF($U120="",1,IF(AND(OR(VLOOKUP($W120,'3.6'!$B52:$I122,6,FALSE)="si",VLOOKUP($W120,'3.6'!$B52:$I122,7,FALSE)="si"),OR(IFERROR(VLOOKUP($X120,'3.6'!$B52:$I122,6,FALSE),"si")="si",IFERROR(VLOOKUP($X120,'3.6'!$B52:$I122,7,FALSE),"si")="si"),OR(IFERROR(VLOOKUP($Y120,'3.6'!$B52:$I122,6,FALSE),"si")="si",IFERROR(VLOOKUP($Y120,'3.6'!$B52:$I122,7,FALSE),"si")="sì"),OR(IFERROR(VLOOKUP($Z120,'3.6'!$B52:$I122,6,FALSE),"si")="si",IFERROR(VLOOKUP($Z120,'3.6'!$B52:$I122,7,FALSE),"si")="sì")),1,0))</f>
        <v>1</v>
      </c>
      <c r="AC120" s="929" t="str">
        <f>+'2.2'!M119</f>
        <v/>
      </c>
      <c r="AD120" s="934">
        <f t="array" ref="AD120">IF(AC120="si",IF(VLOOKUP(INDEX(B$1:INDEX(B:B,ROW()),MAX(IF(B$1:INDEX(B:B,ROW())&lt;&gt;"",ROW(B$1:INDEX(B:B,ROW()))-ROW(B$1)+1))),'3.7'!$C$24:$F$36,3,FALSE)="si",1,0),1)</f>
        <v>1</v>
      </c>
      <c r="AE120" s="934">
        <f t="array" ref="AE120">IF(AC120="si",IF(VLOOKUP(INDEX(B$1:INDEX(B:B,ROW()),MAX(IF(B$1:INDEX(B:B,ROW())&lt;&gt;"",ROW(B$1:INDEX(B:B,ROW()))-ROW(B$1)+1))),'3.7'!$C$24:$F$36,4,FALSE)="si",1,0),1)</f>
        <v>1</v>
      </c>
      <c r="AF120" s="935" t="str">
        <f>+'2.2'!O119</f>
        <v>Sistema di controllo delle indicazioni in relazione ai risultati dei pazienti, basato sul Registro svizzero degli impianti (SIRIS), che consenta il confronto con gli altri dati SIRIS</v>
      </c>
      <c r="AG120" s="936">
        <f>IF($AF120="",1,IF(VLOOKUP($C120,'3.8'!$B:$F,4,FALSE)="si",1,0))</f>
        <v>0</v>
      </c>
      <c r="AH120" s="937">
        <f>IF($AF120="",1,IF(VLOOKUP($C120,'3.8'!$B:$F,5,FALSE)="si",1,0))</f>
        <v>0</v>
      </c>
      <c r="AI120" s="919"/>
      <c r="AJ120" s="698"/>
      <c r="AK120" s="943"/>
      <c r="AL120" s="944" t="str">
        <f>+'2.2'!N119</f>
        <v/>
      </c>
      <c r="AM120" s="939" t="str">
        <f>IF(ISBLANK(intern1!P113),"",intern1!P113)</f>
        <v xml:space="preserve">BEW7.1 </v>
      </c>
      <c r="AN120" s="940">
        <f>IF(AM120="",1,IF(AJ$119="si",1,0))</f>
        <v>0</v>
      </c>
      <c r="AO120" s="935" t="str">
        <f>'2.2'!K119</f>
        <v/>
      </c>
      <c r="AP120" s="941">
        <f>IF(AO120="",1,IF(OR(AJ113="si",AJ114="si"),1,0))</f>
        <v>1</v>
      </c>
      <c r="AQ120" s="925"/>
    </row>
    <row r="121" spans="1:43" s="1335" customFormat="1" ht="79.2" x14ac:dyDescent="0.25">
      <c r="A121" s="905"/>
      <c r="B121" s="906" t="str">
        <f>+'2.2'!C120</f>
        <v/>
      </c>
      <c r="C121" s="926" t="str">
        <f>+'2.2'!D120</f>
        <v>BEW7.2</v>
      </c>
      <c r="D121" s="926" t="str">
        <f>+'2.2'!E120</f>
        <v>Prima protesi del ginocchio</v>
      </c>
      <c r="E121" s="926" t="str">
        <f>'2.2'!F120</f>
        <v>BPE/BP</v>
      </c>
      <c r="F121" s="926">
        <f t="shared" si="16"/>
        <v>2</v>
      </c>
      <c r="G121" s="926">
        <f>IF('3.9'!$C$25="si",3,IF('3.9'!$D$25="si",2,IF('3.9'!$E$25="si",1,0)))</f>
        <v>0</v>
      </c>
      <c r="H121" s="926">
        <f>IF('3.9'!$C$26="si",3,IF('3.9'!$D$26="si",2,IF('3.9'!$E$26="si",1,0)))</f>
        <v>0</v>
      </c>
      <c r="I121" s="928" t="str">
        <f>+'2.2'!G120</f>
        <v>(Chirurgia ortopedica e traumatologia dell'apparato locomotore)</v>
      </c>
      <c r="J121" s="929">
        <f>+'2.2'!H120</f>
        <v>2</v>
      </c>
      <c r="K121" s="1005">
        <f ca="1">IF(VLOOKUP($C121,intern2!$A$165:$BI$316,61,FALSE)="OK",1,0)</f>
        <v>0</v>
      </c>
      <c r="L121" s="1005">
        <f ca="1">IF(VLOOKUP($C121,intern2!$A$326:$BI$477,61,FALSE)="OK",1,0)</f>
        <v>0</v>
      </c>
      <c r="M121" s="930">
        <f ca="1">IF(INDEX(intern3!$A$7:$BH$160,MATCH($C121,intern3!$A$7:$A$160,0),60)="OK",1,0)</f>
        <v>0</v>
      </c>
      <c r="N121" s="930">
        <f ca="1">IF(VLOOKUP($C121,intern3!$A$169:$BH$320,60,FALSE)="OK",1,0)</f>
        <v>0</v>
      </c>
      <c r="O121" s="929">
        <f>+'2.2'!I120</f>
        <v>0</v>
      </c>
      <c r="P121" s="930">
        <f>IF($O121=0,1,
IF($O121="SPS",IF((VALUE(LEFT('3.4'!$M$14,1))+VALUE(MID('3.4'!$M$14,3,1)))&gt;0,1,0),
IF($O121=4,IF(VALUE(RIGHT('3.4'!$M$14,1))=1,1,0),IF(VALUE(MID('3.4'!$M$14,3,1))&gt;=$O121,1,0))))</f>
        <v>1</v>
      </c>
      <c r="Q121" s="930">
        <f>IF($O121=0,1,
IF($O121="SPS",IF((VALUE(LEFT('3.4'!$M$15,1))+VALUE(MID('3.4'!$M$15,3,1)))&gt;0,1,0),
IF($O121=4,IF(VALUE(RIGHT('3.4'!$M$15,1))=1,1,0),IF(VALUE(MID('3.4'!$M$15,3,1))&gt;=$O121,1,0))))</f>
        <v>1</v>
      </c>
      <c r="R121" s="931">
        <f>+'2.2'!J120</f>
        <v>1</v>
      </c>
      <c r="S121" s="933">
        <f>IF($R121="",1,IF('3.5'!$J$12&gt;=$R121,1,0))</f>
        <v>0</v>
      </c>
      <c r="T121" s="914">
        <f>IF($R121="",1,IF('3.5'!$J$13&gt;=$R121,1,0))</f>
        <v>0</v>
      </c>
      <c r="U121" s="933" t="str">
        <f>+'2.2'!L120</f>
        <v/>
      </c>
      <c r="V121" s="934">
        <f t="shared" si="18"/>
        <v>0</v>
      </c>
      <c r="W121" s="934" t="str">
        <f t="shared" si="10"/>
        <v/>
      </c>
      <c r="X121" s="934" t="str">
        <f t="shared" si="11"/>
        <v/>
      </c>
      <c r="Y121" s="934" t="str">
        <f t="shared" si="12"/>
        <v/>
      </c>
      <c r="Z121" s="934" t="str">
        <f t="shared" si="13"/>
        <v/>
      </c>
      <c r="AA121" s="934">
        <f>IF($U121="",1,IF(AND(OR(VLOOKUP($W121,'3.6'!$B52:$I122,4,FALSE)="si",VLOOKUP($W121,'3.6'!$B52:$I122,5,FALSE)="si"),OR(IFERROR(VLOOKUP($X121,'3.6'!$B52:$I122,4,FALSE),"si")="si",IFERROR(VLOOKUP($X121,'3.6'!$B52:$I122,5,FALSE),"si")="si"),OR(IFERROR(VLOOKUP($Y121,'3.6'!$B52:$I122,4,FALSE),"si")="si",IFERROR(VLOOKUP($Y121,'3.6'!$B52:$I122,5,FALSE),"si")="sì"),OR(IFERROR(VLOOKUP($Z121,'3.6'!$B52:$I122,4,FALSE),"si")="si",IFERROR(VLOOKUP($Z121,'3.6'!$B52:$I122,5,FALSE),"si")="sì")),1,0))</f>
        <v>1</v>
      </c>
      <c r="AB121" s="934">
        <f>IF($U121="",1,IF(AND(OR(VLOOKUP($W121,'3.6'!$B52:$I122,6,FALSE)="si",VLOOKUP($W121,'3.6'!$B52:$I122,7,FALSE)="si"),OR(IFERROR(VLOOKUP($X121,'3.6'!$B52:$I122,6,FALSE),"si")="si",IFERROR(VLOOKUP($X121,'3.6'!$B52:$I122,7,FALSE),"si")="si"),OR(IFERROR(VLOOKUP($Y121,'3.6'!$B52:$I122,6,FALSE),"si")="si",IFERROR(VLOOKUP($Y121,'3.6'!$B52:$I122,7,FALSE),"si")="sì"),OR(IFERROR(VLOOKUP($Z121,'3.6'!$B52:$I122,6,FALSE),"si")="si",IFERROR(VLOOKUP($Z121,'3.6'!$B52:$I122,7,FALSE),"si")="sì")),1,0))</f>
        <v>1</v>
      </c>
      <c r="AC121" s="929" t="str">
        <f>+'2.2'!M120</f>
        <v/>
      </c>
      <c r="AD121" s="934">
        <f t="array" ref="AD121">IF(AC121="si",IF(VLOOKUP(INDEX(B$1:INDEX(B:B,ROW()),MAX(IF(B$1:INDEX(B:B,ROW())&lt;&gt;"",ROW(B$1:INDEX(B:B,ROW()))-ROW(B$1)+1))),'3.7'!$C$24:$F$36,3,FALSE)="si",1,0),1)</f>
        <v>1</v>
      </c>
      <c r="AE121" s="934">
        <f t="array" ref="AE121">IF(AC121="si",IF(VLOOKUP(INDEX(B$1:INDEX(B:B,ROW()),MAX(IF(B$1:INDEX(B:B,ROW())&lt;&gt;"",ROW(B$1:INDEX(B:B,ROW()))-ROW(B$1)+1))),'3.7'!$C$24:$F$36,4,FALSE)="si",1,0),1)</f>
        <v>1</v>
      </c>
      <c r="AF121" s="935" t="str">
        <f>+'2.2'!O120</f>
        <v>Sistema di controllo delle indicazioni in relazione ai risultati dei pazienti, basato sul Registro svizzero degli impianti (SIRIS), che consenta il confronto con gli altri dati SIRIS</v>
      </c>
      <c r="AG121" s="936">
        <f>IF($AF121="",1,IF(VLOOKUP($C121,'3.8'!$B:$F,4,FALSE)="si",1,0))</f>
        <v>0</v>
      </c>
      <c r="AH121" s="937">
        <f>IF($AF121="",1,IF(VLOOKUP($C121,'3.8'!$B:$F,5,FALSE)="si",1,0))</f>
        <v>0</v>
      </c>
      <c r="AI121" s="919"/>
      <c r="AJ121" s="698"/>
      <c r="AK121" s="707"/>
      <c r="AL121" s="938" t="str">
        <f>+'2.2'!N120</f>
        <v>S:50</v>
      </c>
      <c r="AM121" s="939" t="str">
        <f>IF(ISBLANK(intern1!P114),"",intern1!P114)</f>
        <v>BEW7</v>
      </c>
      <c r="AN121" s="940">
        <f>IF(AM121="",1,IF(AJ$118="si",1,0))</f>
        <v>0</v>
      </c>
      <c r="AO121" s="935" t="str">
        <f>'2.2'!K120</f>
        <v>BEW1 o BEW2</v>
      </c>
      <c r="AP121" s="941">
        <f>IF(AO121="",1,IF(OR(AJ112="si",AJ113="si"),1,0))</f>
        <v>0</v>
      </c>
      <c r="AQ121" s="925"/>
    </row>
    <row r="122" spans="1:43" s="1335" customFormat="1" ht="79.2" x14ac:dyDescent="0.25">
      <c r="A122" s="905"/>
      <c r="B122" s="945" t="str">
        <f>+'2.2'!C121</f>
        <v/>
      </c>
      <c r="C122" s="946" t="str">
        <f>+'2.2'!D121</f>
        <v>BEW7.2.1</v>
      </c>
      <c r="D122" s="946" t="str">
        <f>+'2.2'!E121</f>
        <v>Sostituzione protesi del ginocchio</v>
      </c>
      <c r="E122" s="946" t="str">
        <f>'2.2'!F121</f>
        <v>BPE/BP</v>
      </c>
      <c r="F122" s="946">
        <f t="shared" si="16"/>
        <v>2</v>
      </c>
      <c r="G122" s="946">
        <f>IF('3.9'!$C$25="si",3,IF('3.9'!$D$25="si",2,IF('3.9'!$E$25="si",1,0)))</f>
        <v>0</v>
      </c>
      <c r="H122" s="946">
        <f>IF('3.9'!$C$26="si",3,IF('3.9'!$D$26="si",2,IF('3.9'!$E$26="si",1,0)))</f>
        <v>0</v>
      </c>
      <c r="I122" s="948" t="str">
        <f>+'2.2'!G121</f>
        <v>(Chirurgia ortopedica e traumatologia dell'apparato locomotore)</v>
      </c>
      <c r="J122" s="949">
        <f>+'2.2'!H121</f>
        <v>2</v>
      </c>
      <c r="K122" s="977">
        <f ca="1">IF(VLOOKUP($C122,intern2!$A$165:$BI$316,61,FALSE)="OK",1,0)</f>
        <v>0</v>
      </c>
      <c r="L122" s="977">
        <f ca="1">IF(VLOOKUP($C122,intern2!$A$326:$BI$477,61,FALSE)="OK",1,0)</f>
        <v>0</v>
      </c>
      <c r="M122" s="950">
        <f ca="1">IF(INDEX(intern3!$A$7:$BH$160,MATCH($C122,intern3!$A$7:$A$160,0),60)="OK",1,0)</f>
        <v>0</v>
      </c>
      <c r="N122" s="950">
        <f ca="1">IF(VLOOKUP($C122,intern3!$A$169:$BH$320,60,FALSE)="OK",1,0)</f>
        <v>0</v>
      </c>
      <c r="O122" s="949">
        <f>+'2.2'!I121</f>
        <v>0</v>
      </c>
      <c r="P122" s="950">
        <f>IF($O122=0,1,
IF($O122="SPS",IF((VALUE(LEFT('3.4'!$M$14,1))+VALUE(MID('3.4'!$M$14,3,1)))&gt;0,1,0),
IF($O122=4,IF(VALUE(RIGHT('3.4'!$M$14,1))=1,1,0),IF(VALUE(MID('3.4'!$M$14,3,1))&gt;=$O122,1,0))))</f>
        <v>1</v>
      </c>
      <c r="Q122" s="950">
        <f>IF($O122=0,1,
IF($O122="SPS",IF((VALUE(LEFT('3.4'!$M$15,1))+VALUE(MID('3.4'!$M$15,3,1)))&gt;0,1,0),
IF($O122=4,IF(VALUE(RIGHT('3.4'!$M$15,1))=1,1,0),IF(VALUE(MID('3.4'!$M$15,3,1))&gt;=$O122,1,0))))</f>
        <v>1</v>
      </c>
      <c r="R122" s="951">
        <f>+'2.2'!J121</f>
        <v>1</v>
      </c>
      <c r="S122" s="952">
        <f>IF($R122="",1,IF('3.5'!$J$12&gt;=$R122,1,0))</f>
        <v>0</v>
      </c>
      <c r="T122" s="896">
        <f>IF($R122="",1,IF('3.5'!$J$13&gt;=$R122,1,0))</f>
        <v>0</v>
      </c>
      <c r="U122" s="952" t="str">
        <f>+'2.2'!L121</f>
        <v/>
      </c>
      <c r="V122" s="953">
        <f t="shared" si="18"/>
        <v>0</v>
      </c>
      <c r="W122" s="953" t="str">
        <f t="shared" si="10"/>
        <v/>
      </c>
      <c r="X122" s="953" t="str">
        <f t="shared" si="11"/>
        <v/>
      </c>
      <c r="Y122" s="953" t="str">
        <f t="shared" si="12"/>
        <v/>
      </c>
      <c r="Z122" s="953" t="str">
        <f t="shared" si="13"/>
        <v/>
      </c>
      <c r="AA122" s="953">
        <f>IF($U122="",1,IF(AND(OR(VLOOKUP($W122,'3.6'!$B52:$I122,4,FALSE)="si",VLOOKUP($W122,'3.6'!$B52:$I122,5,FALSE)="si"),OR(IFERROR(VLOOKUP($X122,'3.6'!$B52:$I122,4,FALSE),"si")="si",IFERROR(VLOOKUP($X122,'3.6'!$B52:$I122,5,FALSE),"si")="si"),OR(IFERROR(VLOOKUP($Y122,'3.6'!$B52:$I122,4,FALSE),"si")="si",IFERROR(VLOOKUP($Y122,'3.6'!$B52:$I122,5,FALSE),"si")="sì"),OR(IFERROR(VLOOKUP($Z122,'3.6'!$B52:$I122,4,FALSE),"si")="si",IFERROR(VLOOKUP($Z122,'3.6'!$B52:$I122,5,FALSE),"si")="sì")),1,0))</f>
        <v>1</v>
      </c>
      <c r="AB122" s="953">
        <f>IF($U122="",1,IF(AND(OR(VLOOKUP($W122,'3.6'!$B52:$I122,6,FALSE)="si",VLOOKUP($W122,'3.6'!$B52:$I122,7,FALSE)="si"),OR(IFERROR(VLOOKUP($X122,'3.6'!$B52:$I122,6,FALSE),"si")="si",IFERROR(VLOOKUP($X122,'3.6'!$B52:$I122,7,FALSE),"si")="si"),OR(IFERROR(VLOOKUP($Y122,'3.6'!$B52:$I122,6,FALSE),"si")="si",IFERROR(VLOOKUP($Y122,'3.6'!$B52:$I122,7,FALSE),"si")="sì"),OR(IFERROR(VLOOKUP($Z122,'3.6'!$B52:$I122,6,FALSE),"si")="si",IFERROR(VLOOKUP($Z122,'3.6'!$B52:$I122,7,FALSE),"si")="sì")),1,0))</f>
        <v>1</v>
      </c>
      <c r="AC122" s="949" t="str">
        <f>+'2.2'!M121</f>
        <v/>
      </c>
      <c r="AD122" s="953">
        <f t="array" ref="AD122">IF(AC122="si",IF(VLOOKUP(INDEX(B$1:INDEX(B:B,ROW()),MAX(IF(B$1:INDEX(B:B,ROW())&lt;&gt;"",ROW(B$1:INDEX(B:B,ROW()))-ROW(B$1)+1))),'3.7'!$C$24:$F$36,3,FALSE)="si",1,0),1)</f>
        <v>1</v>
      </c>
      <c r="AE122" s="953">
        <f t="array" ref="AE122">IF(AC122="si",IF(VLOOKUP(INDEX(B$1:INDEX(B:B,ROW()),MAX(IF(B$1:INDEX(B:B,ROW())&lt;&gt;"",ROW(B$1:INDEX(B:B,ROW()))-ROW(B$1)+1))),'3.7'!$C$24:$F$36,4,FALSE)="si",1,0),1)</f>
        <v>1</v>
      </c>
      <c r="AF122" s="954" t="str">
        <f>+'2.2'!O121</f>
        <v>Sistema di controllo delle indicazioni in relazione ai risultati dei pazienti, basato sul Registro svizzero degli impianti (SIRIS), che consenta il confronto con gli altri dati SIRIS</v>
      </c>
      <c r="AG122" s="936">
        <f>IF($AF122="",1,IF(VLOOKUP($C122,'3.8'!$B:$F,4,FALSE)="si",1,0))</f>
        <v>0</v>
      </c>
      <c r="AH122" s="937">
        <f>IF($AF122="",1,IF(VLOOKUP($C122,'3.8'!$B:$F,5,FALSE)="si",1,0))</f>
        <v>0</v>
      </c>
      <c r="AI122" s="919"/>
      <c r="AJ122" s="699"/>
      <c r="AK122" s="955"/>
      <c r="AL122" s="956" t="str">
        <f>+'2.2'!N121</f>
        <v/>
      </c>
      <c r="AM122" s="957" t="str">
        <f>IF(ISBLANK(intern1!P115),"",intern1!P115)</f>
        <v>BEW7.2</v>
      </c>
      <c r="AN122" s="958">
        <f>IF(AM122="",1,IF(AJ$121="si",1,0))</f>
        <v>0</v>
      </c>
      <c r="AO122" s="954" t="str">
        <f>'2.2'!K121</f>
        <v/>
      </c>
      <c r="AP122" s="941">
        <f>IF(AO122="",1,IF(OR(AJ112="si",AJ113="si"),1,0))</f>
        <v>1</v>
      </c>
      <c r="AQ122" s="925"/>
    </row>
    <row r="123" spans="1:43" s="1335" customFormat="1" ht="39.6" x14ac:dyDescent="0.25">
      <c r="A123" s="905"/>
      <c r="B123" s="906" t="str">
        <f>+'2.2'!C122</f>
        <v/>
      </c>
      <c r="C123" s="907" t="str">
        <f>+'2.2'!D122</f>
        <v>BEW8</v>
      </c>
      <c r="D123" s="907" t="str">
        <f>+'2.2'!E122</f>
        <v>Chirurgia della colonna vertebrale</v>
      </c>
      <c r="E123" s="907" t="str">
        <f>'2.2'!F122</f>
        <v>BPE/BP</v>
      </c>
      <c r="F123" s="907">
        <f t="shared" si="16"/>
        <v>2</v>
      </c>
      <c r="G123" s="907">
        <f>IF('3.9'!$C$25="si",3,IF('3.9'!$D$25="si",2,IF('3.9'!$E$25="si",1,0)))</f>
        <v>0</v>
      </c>
      <c r="H123" s="907">
        <f>IF('3.9'!$C$26="si",3,IF('3.9'!$D$26="si",2,IF('3.9'!$E$26="si",1,0)))</f>
        <v>0</v>
      </c>
      <c r="I123" s="909" t="str">
        <f>+'2.2'!G122</f>
        <v>(Chirurgia ortopedica con approfondimento in chirurgia della colonna vertebrale)</v>
      </c>
      <c r="J123" s="910">
        <f>+'2.2'!H122</f>
        <v>2</v>
      </c>
      <c r="K123" s="1035">
        <f ca="1">IF(VLOOKUP($C123,intern2!$A$165:$BI$316,61,FALSE)="OK",1,0)</f>
        <v>0</v>
      </c>
      <c r="L123" s="1035">
        <f ca="1">IF(VLOOKUP($C123,intern2!$A$326:$BI$477,61,FALSE)="OK",1,0)</f>
        <v>0</v>
      </c>
      <c r="M123" s="911">
        <f ca="1">IF(INDEX(intern3!$A$7:$BH$160,MATCH($C123,intern3!$A$7:$A$160,0),60)="OK",1,0)</f>
        <v>0</v>
      </c>
      <c r="N123" s="911">
        <f ca="1">IF(VLOOKUP($C123,intern3!$A$169:$BH$320,60,FALSE)="OK",1,0)</f>
        <v>0</v>
      </c>
      <c r="O123" s="910">
        <f>+'2.2'!I122</f>
        <v>0</v>
      </c>
      <c r="P123" s="911">
        <f>IF($O123=0,1,
IF($O123="SPS",IF((VALUE(LEFT('3.4'!$M$14,1))+VALUE(MID('3.4'!$M$14,3,1)))&gt;0,1,0),
IF($O123=4,IF(VALUE(RIGHT('3.4'!$M$14,1))=1,1,0),IF(VALUE(MID('3.4'!$M$14,3,1))&gt;=$O123,1,0))))</f>
        <v>1</v>
      </c>
      <c r="Q123" s="911">
        <f>IF($O123=0,1,
IF($O123="SPS",IF((VALUE(LEFT('3.4'!$M$15,1))+VALUE(MID('3.4'!$M$15,3,1)))&gt;0,1,0),
IF($O123=4,IF(VALUE(RIGHT('3.4'!$M$15,1))=1,1,0),IF(VALUE(MID('3.4'!$M$15,3,1))&gt;=$O123,1,0))))</f>
        <v>1</v>
      </c>
      <c r="R123" s="912">
        <f>+'2.2'!J122</f>
        <v>1</v>
      </c>
      <c r="S123" s="913">
        <f>IF($R123="",1,IF('3.5'!$J$12&gt;=$R123,1,0))</f>
        <v>0</v>
      </c>
      <c r="T123" s="914">
        <f>IF($R123="",1,IF('3.5'!$J$13&gt;=$R123,1,0))</f>
        <v>0</v>
      </c>
      <c r="U123" s="913" t="str">
        <f>+'2.2'!L122</f>
        <v>RHE1 + NCH2</v>
      </c>
      <c r="V123" s="915">
        <f t="shared" si="18"/>
        <v>2</v>
      </c>
      <c r="W123" s="915" t="str">
        <f t="shared" si="10"/>
        <v>RHE1</v>
      </c>
      <c r="X123" s="915" t="str">
        <f t="shared" si="11"/>
        <v>NCH2</v>
      </c>
      <c r="Y123" s="915" t="str">
        <f t="shared" si="12"/>
        <v/>
      </c>
      <c r="Z123" s="915" t="str">
        <f t="shared" si="13"/>
        <v/>
      </c>
      <c r="AA123" s="915">
        <f>IF($U123="",1,IF(AND(OR(VLOOKUP($W123,'3.6'!$B52:$I122,4,FALSE)="si",VLOOKUP($W123,'3.6'!$B52:$I122,5,FALSE)="si"),OR(IFERROR(VLOOKUP($X123,'3.6'!$B52:$I122,4,FALSE),"si")="si",IFERROR(VLOOKUP($X123,'3.6'!$B52:$I122,5,FALSE),"si")="si"),OR(IFERROR(VLOOKUP($Y123,'3.6'!$B52:$I122,4,FALSE),"si")="si",IFERROR(VLOOKUP($Y123,'3.6'!$B52:$I122,5,FALSE),"si")="sì"),OR(IFERROR(VLOOKUP($Z123,'3.6'!$B52:$I122,4,FALSE),"si")="si",IFERROR(VLOOKUP($Z123,'3.6'!$B52:$I122,5,FALSE),"si")="sì")),1,0))</f>
        <v>0</v>
      </c>
      <c r="AB123" s="915">
        <f>IF($U123="",1,IF(AND(OR(VLOOKUP($W123,'3.6'!$B52:$I122,6,FALSE)="si",VLOOKUP($W123,'3.6'!$B52:$I122,7,FALSE)="si"),OR(IFERROR(VLOOKUP($X123,'3.6'!$B52:$I122,6,FALSE),"si")="si",IFERROR(VLOOKUP($X123,'3.6'!$B52:$I122,7,FALSE),"si")="si"),OR(IFERROR(VLOOKUP($Y123,'3.6'!$B52:$I122,6,FALSE),"si")="si",IFERROR(VLOOKUP($Y123,'3.6'!$B52:$I122,7,FALSE),"si")="sì"),OR(IFERROR(VLOOKUP($Z123,'3.6'!$B52:$I122,6,FALSE),"si")="si",IFERROR(VLOOKUP($Z123,'3.6'!$B52:$I122,7,FALSE),"si")="sì")),1,0))</f>
        <v>0</v>
      </c>
      <c r="AC123" s="910" t="str">
        <f>+'2.2'!M122</f>
        <v/>
      </c>
      <c r="AD123" s="915">
        <f t="array" ref="AD123">IF(AC123="si",IF(VLOOKUP(INDEX(B$1:INDEX(B:B,ROW()),MAX(IF(B$1:INDEX(B:B,ROW())&lt;&gt;"",ROW(B$1:INDEX(B:B,ROW()))-ROW(B$1)+1))),'3.7'!$C$24:$F$36,3,FALSE)="si",1,0),1)</f>
        <v>1</v>
      </c>
      <c r="AE123" s="915">
        <f t="array" ref="AE123">IF(AC123="si",IF(VLOOKUP(INDEX(B$1:INDEX(B:B,ROW()),MAX(IF(B$1:INDEX(B:B,ROW())&lt;&gt;"",ROW(B$1:INDEX(B:B,ROW()))-ROW(B$1)+1))),'3.7'!$C$24:$F$36,4,FALSE)="si",1,0),1)</f>
        <v>1</v>
      </c>
      <c r="AF123" s="916" t="str">
        <f>+'2.2'!O122</f>
        <v/>
      </c>
      <c r="AG123" s="936">
        <f>IF($AF123="",1,IF(VLOOKUP($C123,'3.8'!$B:$F,4,FALSE)="si",1,0))</f>
        <v>1</v>
      </c>
      <c r="AH123" s="937">
        <f>IF($AF123="",1,IF(VLOOKUP($C123,'3.8'!$B:$F,5,FALSE)="si",1,0))</f>
        <v>1</v>
      </c>
      <c r="AI123" s="919"/>
      <c r="AJ123" s="697"/>
      <c r="AK123" s="920"/>
      <c r="AL123" s="921" t="str">
        <f>+'2.2'!N122</f>
        <v>S:100</v>
      </c>
      <c r="AM123" s="922" t="str">
        <f>IF(ISBLANK(intern1!P116),"",intern1!P116)</f>
        <v/>
      </c>
      <c r="AN123" s="923">
        <f t="shared" si="19"/>
        <v>1</v>
      </c>
      <c r="AO123" s="916" t="str">
        <f>'2.2'!K122</f>
        <v>BEW1 o BEW2 o NCH2 o NCH3</v>
      </c>
      <c r="AP123" s="941">
        <f>IF(AO123="",1,IF(OR(AJ112="si",AJ113="si",AJ33="si",AJ35="si"),1,0))</f>
        <v>0</v>
      </c>
      <c r="AQ123" s="925"/>
    </row>
    <row r="124" spans="1:43" s="1335" customFormat="1" ht="79.2" x14ac:dyDescent="0.25">
      <c r="A124" s="905"/>
      <c r="B124" s="906" t="str">
        <f>+'2.2'!C123</f>
        <v/>
      </c>
      <c r="C124" s="926" t="str">
        <f>+'2.2'!D123</f>
        <v>BEW8.1</v>
      </c>
      <c r="D124" s="926" t="str">
        <f>+'2.2'!E123</f>
        <v>Chirurgia specialistica della colonna vertebrale</v>
      </c>
      <c r="E124" s="868" t="str">
        <f>'2.2'!F123</f>
        <v>BPE/BP</v>
      </c>
      <c r="F124" s="926">
        <f t="shared" si="16"/>
        <v>2</v>
      </c>
      <c r="G124" s="926">
        <f>IF('3.9'!$C$25="si",3,IF('3.9'!$D$25="si",2,IF('3.9'!$E$25="si",1,0)))</f>
        <v>0</v>
      </c>
      <c r="H124" s="926">
        <f>IF('3.9'!$C$26="si",3,IF('3.9'!$D$26="si",2,IF('3.9'!$E$26="si",1,0)))</f>
        <v>0</v>
      </c>
      <c r="I124" s="928" t="str">
        <f>+'2.2'!G123</f>
        <v>(Chirurgia ortopedica con approfondimento in chirurgia della colonna vertebrale)</v>
      </c>
      <c r="J124" s="929">
        <f>+'2.2'!H123</f>
        <v>3</v>
      </c>
      <c r="K124" s="1005">
        <f ca="1">IF(VLOOKUP($C124,intern2!$A$165:$BI$316,61,FALSE)="OK",1,0)</f>
        <v>0</v>
      </c>
      <c r="L124" s="1005">
        <f ca="1">IF(VLOOKUP($C124,intern2!$A$326:$BI$477,61,FALSE)="OK",1,0)</f>
        <v>0</v>
      </c>
      <c r="M124" s="930">
        <f ca="1">IF(INDEX(intern3!$A$7:$BH$160,MATCH($C124,intern3!$A$7:$A$160,0),60)="OK",1,0)</f>
        <v>0</v>
      </c>
      <c r="N124" s="930">
        <f ca="1">IF(VLOOKUP($C124,intern3!$A$169:$BH$320,60,FALSE)="OK",1,0)</f>
        <v>0</v>
      </c>
      <c r="O124" s="929">
        <f>+'2.2'!I123</f>
        <v>0</v>
      </c>
      <c r="P124" s="930">
        <f>IF($O124=0,1,
IF($O124="SPS",IF((VALUE(LEFT('3.4'!$M$14,1))+VALUE(MID('3.4'!$M$14,3,1)))&gt;0,1,0),
IF($O124=4,IF(VALUE(RIGHT('3.4'!$M$14,1))=1,1,0),IF(VALUE(MID('3.4'!$M$14,3,1))&gt;=$O124,1,0))))</f>
        <v>1</v>
      </c>
      <c r="Q124" s="930">
        <f>IF($O124=0,1,
IF($O124="SPS",IF((VALUE(LEFT('3.4'!$M$15,1))+VALUE(MID('3.4'!$M$15,3,1)))&gt;0,1,0),
IF($O124=4,IF(VALUE(RIGHT('3.4'!$M$15,1))=1,1,0),IF(VALUE(MID('3.4'!$M$15,3,1))&gt;=$O124,1,0))))</f>
        <v>1</v>
      </c>
      <c r="R124" s="931">
        <f>+'2.2'!J123</f>
        <v>2</v>
      </c>
      <c r="S124" s="933">
        <f>IF($R124="",1,IF('3.5'!$J$12&gt;=$R124,1,0))</f>
        <v>0</v>
      </c>
      <c r="T124" s="933">
        <f>IF($R124="",1,IF('3.5'!$J$13&gt;=$R124,1,0))</f>
        <v>0</v>
      </c>
      <c r="U124" s="933" t="str">
        <f>+'2.2'!L123</f>
        <v/>
      </c>
      <c r="V124" s="934">
        <f t="shared" si="18"/>
        <v>0</v>
      </c>
      <c r="W124" s="934" t="str">
        <f t="shared" si="10"/>
        <v/>
      </c>
      <c r="X124" s="934" t="str">
        <f t="shared" si="11"/>
        <v/>
      </c>
      <c r="Y124" s="934" t="str">
        <f t="shared" si="12"/>
        <v/>
      </c>
      <c r="Z124" s="934" t="str">
        <f t="shared" si="13"/>
        <v/>
      </c>
      <c r="AA124" s="934">
        <f>IF($U124="",1,IF(AND(OR(VLOOKUP($W124,'3.6'!$B52:$I122,4,FALSE)="si",VLOOKUP($W124,'3.6'!$B52:$I122,5,FALSE)="si"),OR(IFERROR(VLOOKUP($X124,'3.6'!$B52:$I122,4,FALSE),"si")="si",IFERROR(VLOOKUP($X124,'3.6'!$B52:$I122,5,FALSE),"si")="si"),OR(IFERROR(VLOOKUP($Y124,'3.6'!$B52:$I122,4,FALSE),"si")="si",IFERROR(VLOOKUP($Y124,'3.6'!$B52:$I122,5,FALSE),"si")="sì"),OR(IFERROR(VLOOKUP($Z124,'3.6'!$B52:$I122,4,FALSE),"si")="si",IFERROR(VLOOKUP($Z124,'3.6'!$B52:$I122,5,FALSE),"si")="sì")),1,0))</f>
        <v>1</v>
      </c>
      <c r="AB124" s="934">
        <f>IF($U124="",1,IF(AND(OR(VLOOKUP($W124,'3.6'!$B52:$I122,6,FALSE)="si",VLOOKUP($W124,'3.6'!$B52:$I122,7,FALSE)="si"),OR(IFERROR(VLOOKUP($X124,'3.6'!$B52:$I122,6,FALSE),"si")="si",IFERROR(VLOOKUP($X124,'3.6'!$B52:$I122,7,FALSE),"si")="si"),OR(IFERROR(VLOOKUP($Y124,'3.6'!$B52:$I122,6,FALSE),"si")="si",IFERROR(VLOOKUP($Y124,'3.6'!$B52:$I122,7,FALSE),"si")="sì"),OR(IFERROR(VLOOKUP($Z124,'3.6'!$B52:$I122,6,FALSE),"si")="si",IFERROR(VLOOKUP($Z124,'3.6'!$B52:$I122,7,FALSE),"si")="sì")),1,0))</f>
        <v>1</v>
      </c>
      <c r="AC124" s="929" t="str">
        <f>+'2.2'!M123</f>
        <v/>
      </c>
      <c r="AD124" s="934">
        <f t="array" ref="AD124">IF(AC124="si",IF(VLOOKUP(INDEX(B$1:INDEX(B:B,ROW()),MAX(IF(B$1:INDEX(B:B,ROW())&lt;&gt;"",ROW(B$1:INDEX(B:B,ROW()))-ROW(B$1)+1))),'3.7'!$C$24:$F$36,3,FALSE)="si",1,0),1)</f>
        <v>1</v>
      </c>
      <c r="AE124" s="934">
        <f t="array" ref="AE124">IF(AC124="si",IF(VLOOKUP(INDEX(B$1:INDEX(B:B,ROW()),MAX(IF(B$1:INDEX(B:B,ROW())&lt;&gt;"",ROW(B$1:INDEX(B:B,ROW()))-ROW(B$1)+1))),'3.7'!$C$24:$F$36,4,FALSE)="si",1,0),1)</f>
        <v>1</v>
      </c>
      <c r="AF124" s="935" t="str">
        <f>+'2.2'!O123</f>
        <v>Neuromonitoraggio intraoperatorio in collaborazione con la neurologia e la partecipazione al registro nazionale degli impianti SIRIS Spine.</v>
      </c>
      <c r="AG124" s="936">
        <f>IF($AF124="",1,IF(VLOOKUP($C124,'3.8'!$B:$F,4,FALSE)="si",1,0))</f>
        <v>0</v>
      </c>
      <c r="AH124" s="937">
        <f>IF($AF124="",1,IF(VLOOKUP($C124,'3.8'!$B:$F,5,FALSE)="si",1,0))</f>
        <v>0</v>
      </c>
      <c r="AI124" s="919"/>
      <c r="AJ124" s="698"/>
      <c r="AK124" s="707"/>
      <c r="AL124" s="938" t="str">
        <f>+'2.2'!N123</f>
        <v>S:20</v>
      </c>
      <c r="AM124" s="939" t="str">
        <f>IF(ISBLANK(intern1!P117),"",intern1!P117)</f>
        <v>BEW8</v>
      </c>
      <c r="AN124" s="940">
        <f>IF(AM124="",1,IF(AJ123="si",1,0))</f>
        <v>0</v>
      </c>
      <c r="AO124" s="935" t="str">
        <f>'2.2'!K123</f>
        <v/>
      </c>
      <c r="AP124" s="941">
        <f>IF(AO124="",1,0)</f>
        <v>1</v>
      </c>
      <c r="AQ124" s="925"/>
    </row>
    <row r="125" spans="1:43" s="1335" customFormat="1" ht="39.6" x14ac:dyDescent="0.25">
      <c r="A125" s="905"/>
      <c r="B125" s="906" t="str">
        <f>+'2.2'!C124</f>
        <v/>
      </c>
      <c r="C125" s="926" t="str">
        <f>+'2.2'!D124</f>
        <v>BEW8.1.1</v>
      </c>
      <c r="D125" s="926" t="str">
        <f>+'2.2'!E124</f>
        <v>Chirurgia complessa della colonna vertebrale</v>
      </c>
      <c r="E125" s="868" t="str">
        <f>'2.2'!F124</f>
        <v>BPE/BP</v>
      </c>
      <c r="F125" s="926">
        <f t="shared" si="16"/>
        <v>2</v>
      </c>
      <c r="G125" s="926">
        <f>IF('3.9'!$C$25="si",3,IF('3.9'!$D$25="si",2,IF('3.9'!$E$25="si",1,0)))</f>
        <v>0</v>
      </c>
      <c r="H125" s="926">
        <f>IF('3.9'!$C$26="si",3,IF('3.9'!$D$26="si",2,IF('3.9'!$E$26="si",1,0)))</f>
        <v>0</v>
      </c>
      <c r="I125" s="928" t="str">
        <f>+'2.2'!G124</f>
        <v>(Chirurgia ortopedica con approfondimento in chirurgia della colonna vertebrale)</v>
      </c>
      <c r="J125" s="929">
        <f>+'2.2'!H124</f>
        <v>3</v>
      </c>
      <c r="K125" s="1005">
        <f ca="1">IF(VLOOKUP($C125,intern2!$A$165:$BI$316,61,FALSE)="OK",1,0)</f>
        <v>0</v>
      </c>
      <c r="L125" s="1005">
        <f ca="1">IF(VLOOKUP($C125,intern2!$A$326:$BI$477,61,FALSE)="OK",1,0)</f>
        <v>0</v>
      </c>
      <c r="M125" s="930">
        <f ca="1">IF(INDEX(intern3!$A$7:$BH$160,MATCH($C125,intern3!$A$7:$A$160,0),60)="OK",1,0)</f>
        <v>0</v>
      </c>
      <c r="N125" s="930">
        <f ca="1">IF(VLOOKUP($C125,intern3!$A$169:$BH$320,60,FALSE)="OK",1,0)</f>
        <v>0</v>
      </c>
      <c r="O125" s="929">
        <f>+'2.2'!I124</f>
        <v>0</v>
      </c>
      <c r="P125" s="930">
        <f>IF($O125=0,1,
IF($O125="SPS",IF((VALUE(LEFT('3.4'!$M$14,1))+VALUE(MID('3.4'!$M$14,3,1)))&gt;0,1,0),
IF($O125=4,IF(VALUE(RIGHT('3.4'!$M$14,1))=1,1,0),IF(VALUE(MID('3.4'!$M$14,3,1))&gt;=$O125,1,0))))</f>
        <v>1</v>
      </c>
      <c r="Q125" s="930">
        <f>IF($O125=0,1,
IF($O125="SPS",IF((VALUE(LEFT('3.4'!$M$15,1))+VALUE(MID('3.4'!$M$15,3,1)))&gt;0,1,0),
IF($O125=4,IF(VALUE(RIGHT('3.4'!$M$15,1))=1,1,0),IF(VALUE(MID('3.4'!$M$15,3,1))&gt;=$O125,1,0))))</f>
        <v>1</v>
      </c>
      <c r="R125" s="931">
        <f>+'2.2'!J124</f>
        <v>2</v>
      </c>
      <c r="S125" s="933">
        <f>IF($R125="",1,IF('3.5'!$J$12&gt;=$R125,1,0))</f>
        <v>0</v>
      </c>
      <c r="T125" s="933">
        <f>IF($R125="",1,IF('3.5'!$J$13&gt;=$R125,1,0))</f>
        <v>0</v>
      </c>
      <c r="U125" s="933" t="str">
        <f>+'2.2'!L124</f>
        <v/>
      </c>
      <c r="V125" s="934">
        <f t="shared" si="18"/>
        <v>0</v>
      </c>
      <c r="W125" s="934" t="str">
        <f t="shared" si="10"/>
        <v/>
      </c>
      <c r="X125" s="934" t="str">
        <f t="shared" si="11"/>
        <v/>
      </c>
      <c r="Y125" s="934" t="str">
        <f t="shared" si="12"/>
        <v/>
      </c>
      <c r="Z125" s="934" t="str">
        <f t="shared" si="13"/>
        <v/>
      </c>
      <c r="AA125" s="934">
        <f>IF($U125="",1,IF(AND(OR(VLOOKUP($W125,'3.6'!$B52:$I122,4,FALSE)="si",VLOOKUP($W125,'3.6'!$B52:$I122,5,FALSE)="si"),OR(IFERROR(VLOOKUP($X125,'3.6'!$B52:$I122,4,FALSE),"si")="si",IFERROR(VLOOKUP($X125,'3.6'!$B52:$I122,5,FALSE),"si")="si"),OR(IFERROR(VLOOKUP($Y125,'3.6'!$B52:$I122,4,FALSE),"si")="si",IFERROR(VLOOKUP($Y125,'3.6'!$B52:$I122,5,FALSE),"si")="sì"),OR(IFERROR(VLOOKUP($Z125,'3.6'!$B52:$I122,4,FALSE),"si")="si",IFERROR(VLOOKUP($Z125,'3.6'!$B52:$I122,5,FALSE),"si")="sì")),1,0))</f>
        <v>1</v>
      </c>
      <c r="AB125" s="934">
        <f>IF($U125="",1,IF(AND(OR(VLOOKUP($W125,'3.6'!$B52:$I122,6,FALSE)="si",VLOOKUP($W125,'3.6'!$B52:$I122,7,FALSE)="si"),OR(IFERROR(VLOOKUP($X125,'3.6'!$B52:$I122,6,FALSE),"si")="si",IFERROR(VLOOKUP($X125,'3.6'!$B52:$I122,7,FALSE),"si")="si"),OR(IFERROR(VLOOKUP($Y125,'3.6'!$B52:$I122,6,FALSE),"si")="si",IFERROR(VLOOKUP($Y125,'3.6'!$B52:$I122,7,FALSE),"si")="sì"),OR(IFERROR(VLOOKUP($Z125,'3.6'!$B52:$I122,6,FALSE),"si")="si",IFERROR(VLOOKUP($Z125,'3.6'!$B52:$I122,7,FALSE),"si")="sì")),1,0))</f>
        <v>1</v>
      </c>
      <c r="AC125" s="929" t="str">
        <f>+'2.2'!M124</f>
        <v/>
      </c>
      <c r="AD125" s="934">
        <f t="array" ref="AD125">IF(AC125="si",IF(VLOOKUP(INDEX(B$1:INDEX(B:B,ROW()),MAX(IF(B$1:INDEX(B:B,ROW())&lt;&gt;"",ROW(B$1:INDEX(B:B,ROW()))-ROW(B$1)+1))),'3.7'!$C$24:$F$36,3,FALSE)="si",1,0),1)</f>
        <v>1</v>
      </c>
      <c r="AE125" s="934">
        <f t="array" ref="AE125">IF(AC125="si",IF(VLOOKUP(INDEX(B$1:INDEX(B:B,ROW()),MAX(IF(B$1:INDEX(B:B,ROW())&lt;&gt;"",ROW(B$1:INDEX(B:B,ROW()))-ROW(B$1)+1))),'3.7'!$C$24:$F$36,4,FALSE)="si",1,0),1)</f>
        <v>1</v>
      </c>
      <c r="AF125" s="935" t="str">
        <f>+'2.2'!O124</f>
        <v/>
      </c>
      <c r="AG125" s="936">
        <f>IF($AF125="",1,IF(VLOOKUP($C125,'3.8'!$B:$F,4,FALSE)="si",1,0))</f>
        <v>1</v>
      </c>
      <c r="AH125" s="937">
        <f>IF($AF125="",1,IF(VLOOKUP($C125,'3.8'!$B:$F,5,FALSE)="si",1,0))</f>
        <v>1</v>
      </c>
      <c r="AI125" s="919"/>
      <c r="AJ125" s="698"/>
      <c r="AK125" s="707"/>
      <c r="AL125" s="938" t="str">
        <f>+'2.2'!N124</f>
        <v>S:15</v>
      </c>
      <c r="AM125" s="939" t="str">
        <f>IF(ISBLANK(intern1!P118),"",intern1!P118)</f>
        <v>BEW8
BEW8.1</v>
      </c>
      <c r="AN125" s="940">
        <f>IF(AM125="",1,IF(AND(AJ123="si",AJ124="si"),1,0))</f>
        <v>0</v>
      </c>
      <c r="AO125" s="935" t="str">
        <f>'2.2'!K124</f>
        <v/>
      </c>
      <c r="AP125" s="941">
        <f>IF(AO125="",1,0)</f>
        <v>1</v>
      </c>
      <c r="AQ125" s="925"/>
    </row>
    <row r="126" spans="1:43" s="1335" customFormat="1" ht="39.6" x14ac:dyDescent="0.25">
      <c r="A126" s="905"/>
      <c r="B126" s="906" t="str">
        <f>+'2.2'!C125</f>
        <v/>
      </c>
      <c r="C126" s="926" t="str">
        <f>+'2.2'!D125</f>
        <v>BEW9</v>
      </c>
      <c r="D126" s="926" t="str">
        <f>+'2.2'!E125</f>
        <v>Tumori ossei</v>
      </c>
      <c r="E126" s="926" t="str">
        <f>'2.2'!F125</f>
        <v>BPE/BP</v>
      </c>
      <c r="F126" s="926">
        <f t="shared" si="16"/>
        <v>2</v>
      </c>
      <c r="G126" s="926">
        <f>IF('3.9'!$C$25="si",3,IF('3.9'!$D$25="si",2,IF('3.9'!$E$25="si",1,0)))</f>
        <v>0</v>
      </c>
      <c r="H126" s="926">
        <f>IF('3.9'!$C$26="si",3,IF('3.9'!$D$26="si",2,IF('3.9'!$E$26="si",1,0)))</f>
        <v>0</v>
      </c>
      <c r="I126" s="928" t="str">
        <f>+'2.2'!G125</f>
        <v>(Chirurgia ortopedica e traumatologia dell'apparato locomotore)</v>
      </c>
      <c r="J126" s="929">
        <f>+'2.2'!H125</f>
        <v>2</v>
      </c>
      <c r="K126" s="1005">
        <f ca="1">IF(VLOOKUP($C126,intern2!$A$165:$BI$316,61,FALSE)="OK",1,0)</f>
        <v>0</v>
      </c>
      <c r="L126" s="1005">
        <f ca="1">IF(VLOOKUP($C126,intern2!$A$326:$BI$477,61,FALSE)="OK",1,0)</f>
        <v>0</v>
      </c>
      <c r="M126" s="930">
        <f ca="1">IF(INDEX(intern3!$A$7:$BH$160,MATCH($C126,intern3!$A$7:$A$160,0),60)="OK",1,0)</f>
        <v>0</v>
      </c>
      <c r="N126" s="930">
        <f ca="1">IF(VLOOKUP($C126,intern3!$A$169:$BH$320,60,FALSE)="OK",1,0)</f>
        <v>0</v>
      </c>
      <c r="O126" s="929">
        <f>+'2.2'!I125</f>
        <v>0</v>
      </c>
      <c r="P126" s="930">
        <f>IF($O126=0,1,
IF($O126="SPS",IF((VALUE(LEFT('3.4'!$M$14,1))+VALUE(MID('3.4'!$M$14,3,1)))&gt;0,1,0),
IF($O126=4,IF(VALUE(RIGHT('3.4'!$M$14,1))=1,1,0),IF(VALUE(MID('3.4'!$M$14,3,1))&gt;=$O126,1,0))))</f>
        <v>1</v>
      </c>
      <c r="Q126" s="930">
        <f>IF($O126=0,1,
IF($O126="SPS",IF((VALUE(LEFT('3.4'!$M$15,1))+VALUE(MID('3.4'!$M$15,3,1)))&gt;0,1,0),
IF($O126=4,IF(VALUE(RIGHT('3.4'!$M$15,1))=1,1,0),IF(VALUE(MID('3.4'!$M$15,3,1))&gt;=$O126,1,0))))</f>
        <v>1</v>
      </c>
      <c r="R126" s="931">
        <f>+'2.2'!J125</f>
        <v>1</v>
      </c>
      <c r="S126" s="933">
        <f>IF($R126="",1,IF('3.5'!$J$12&gt;=$R126,1,0))</f>
        <v>0</v>
      </c>
      <c r="T126" s="933">
        <f>IF($R126="",1,IF('3.5'!$J$13&gt;=$R126,1,0))</f>
        <v>0</v>
      </c>
      <c r="U126" s="933" t="str">
        <f>+'2.2'!L125</f>
        <v/>
      </c>
      <c r="V126" s="934">
        <f t="shared" si="18"/>
        <v>0</v>
      </c>
      <c r="W126" s="934" t="str">
        <f t="shared" si="10"/>
        <v/>
      </c>
      <c r="X126" s="934" t="str">
        <f t="shared" si="11"/>
        <v/>
      </c>
      <c r="Y126" s="934" t="str">
        <f t="shared" si="12"/>
        <v/>
      </c>
      <c r="Z126" s="934" t="str">
        <f t="shared" si="13"/>
        <v/>
      </c>
      <c r="AA126" s="934">
        <f>IF($U126="",1,IF(AND(OR(VLOOKUP($W126,'3.6'!$B52:$I122,4,FALSE)="si",VLOOKUP($W126,'3.6'!$B52:$I122,5,FALSE)="si"),OR(IFERROR(VLOOKUP($X126,'3.6'!$B52:$I122,4,FALSE),"si")="si",IFERROR(VLOOKUP($X126,'3.6'!$B52:$I122,5,FALSE),"si")="si"),OR(IFERROR(VLOOKUP($Y126,'3.6'!$B52:$I122,4,FALSE),"si")="si",IFERROR(VLOOKUP($Y126,'3.6'!$B52:$I122,5,FALSE),"si")="sì"),OR(IFERROR(VLOOKUP($Z126,'3.6'!$B52:$I122,4,FALSE),"si")="si",IFERROR(VLOOKUP($Z126,'3.6'!$B52:$I122,5,FALSE),"si")="sì")),1,0))</f>
        <v>1</v>
      </c>
      <c r="AB126" s="934">
        <f>IF($U126="",1,IF(AND(OR(VLOOKUP($W126,'3.6'!$B52:$I122,6,FALSE)="si",VLOOKUP($W126,'3.6'!$B52:$I122,7,FALSE)="si"),OR(IFERROR(VLOOKUP($X126,'3.6'!$B52:$I122,6,FALSE),"si")="si",IFERROR(VLOOKUP($X126,'3.6'!$B52:$I122,7,FALSE),"si")="si"),OR(IFERROR(VLOOKUP($Y126,'3.6'!$B52:$I122,6,FALSE),"si")="si",IFERROR(VLOOKUP($Y126,'3.6'!$B52:$I122,7,FALSE),"si")="sì"),OR(IFERROR(VLOOKUP($Z126,'3.6'!$B52:$I122,6,FALSE),"si")="si",IFERROR(VLOOKUP($Z126,'3.6'!$B52:$I122,7,FALSE),"si")="sì")),1,0))</f>
        <v>1</v>
      </c>
      <c r="AC126" s="929" t="str">
        <f>+'2.2'!M125</f>
        <v>si</v>
      </c>
      <c r="AD126" s="934">
        <f t="array" ref="AD126">IF(AC126="si",IF(VLOOKUP(INDEX(B$1:INDEX(B:B,ROW()),MAX(IF(B$1:INDEX(B:B,ROW())&lt;&gt;"",ROW(B$1:INDEX(B:B,ROW()))-ROW(B$1)+1))),'3.7'!$C$24:$F$36,3,FALSE)="si",1,0),1)</f>
        <v>0</v>
      </c>
      <c r="AE126" s="934">
        <f t="array" ref="AE126">IF(AC126="si",IF(VLOOKUP(INDEX(B$1:INDEX(B:B,ROW()),MAX(IF(B$1:INDEX(B:B,ROW())&lt;&gt;"",ROW(B$1:INDEX(B:B,ROW()))-ROW(B$1)+1))),'3.7'!$C$24:$F$36,4,FALSE)="si",1,0),1)</f>
        <v>0</v>
      </c>
      <c r="AF126" s="935" t="str">
        <f>+'2.2'!O125</f>
        <v/>
      </c>
      <c r="AG126" s="936">
        <f>IF($AF126="",1,IF(VLOOKUP($C126,'3.8'!$B:$F,4,FALSE)="si",1,0))</f>
        <v>1</v>
      </c>
      <c r="AH126" s="937">
        <f>IF($AF126="",1,IF(VLOOKUP($C126,'3.8'!$B:$F,5,FALSE)="si",1,0))</f>
        <v>1</v>
      </c>
      <c r="AI126" s="919"/>
      <c r="AJ126" s="698"/>
      <c r="AK126" s="707"/>
      <c r="AL126" s="938" t="str">
        <f>+'2.2'!N125</f>
        <v>S:10</v>
      </c>
      <c r="AM126" s="939" t="str">
        <f>IF(ISBLANK(intern1!P119),"",intern1!P119)</f>
        <v/>
      </c>
      <c r="AN126" s="940">
        <f t="shared" ref="AN126:AN131" si="20">IF(AM126="",1,0)</f>
        <v>1</v>
      </c>
      <c r="AO126" s="935" t="str">
        <f>'2.2'!K125</f>
        <v>BEW1 o BEW2 o NCH2 o NCH3</v>
      </c>
      <c r="AP126" s="941">
        <f>IF(AO126="",1,IF(OR(AJ112="si",AJ113="si",AJ33="si",AJ35="si"),1,0))</f>
        <v>0</v>
      </c>
      <c r="AQ126" s="925"/>
    </row>
    <row r="127" spans="1:43" s="1335" customFormat="1" ht="39.6" x14ac:dyDescent="0.25">
      <c r="A127" s="905"/>
      <c r="B127" s="906" t="str">
        <f>+'2.2'!C126</f>
        <v/>
      </c>
      <c r="C127" s="868" t="str">
        <f>+'2.2'!D126</f>
        <v>BEW10</v>
      </c>
      <c r="D127" s="868" t="str">
        <f>+'2.2'!E126</f>
        <v>Chirurgia del plesso</v>
      </c>
      <c r="E127" s="868" t="str">
        <f>'2.2'!F126</f>
        <v>BPE/BP</v>
      </c>
      <c r="F127" s="868">
        <f t="shared" si="16"/>
        <v>2</v>
      </c>
      <c r="G127" s="868">
        <f>IF('3.9'!$C$25="si",3,IF('3.9'!$D$25="si",2,IF('3.9'!$E$25="si",1,0)))</f>
        <v>0</v>
      </c>
      <c r="H127" s="868">
        <f>IF('3.9'!$C$26="si",3,IF('3.9'!$D$26="si",2,IF('3.9'!$E$26="si",1,0)))</f>
        <v>0</v>
      </c>
      <c r="I127" s="973" t="str">
        <f>+'2.2'!G126</f>
        <v>(Chirurgia della mano)
(Neurochirurgia)</v>
      </c>
      <c r="J127" s="876">
        <f>+'2.2'!H126</f>
        <v>2</v>
      </c>
      <c r="K127" s="974">
        <f ca="1">IF(VLOOKUP($C127,intern2!$A$165:$BI$316,61,FALSE)="OK",1,0)</f>
        <v>0</v>
      </c>
      <c r="L127" s="974">
        <f ca="1">IF(VLOOKUP($C127,intern2!$A$326:$BI$477,61,FALSE)="OK",1,0)</f>
        <v>0</v>
      </c>
      <c r="M127" s="875">
        <f ca="1">IF(INDEX(intern3!$A$7:$BH$160,MATCH($C127,intern3!$A$7:$A$160,0),60)="OK",1,0)</f>
        <v>0</v>
      </c>
      <c r="N127" s="875">
        <f ca="1">IF(VLOOKUP($C127,intern3!$A$169:$BH$320,60,FALSE)="OK",1,0)</f>
        <v>0</v>
      </c>
      <c r="O127" s="876">
        <f>+'2.2'!I126</f>
        <v>0</v>
      </c>
      <c r="P127" s="875">
        <f>IF($O127=0,1,
IF($O127="SPS",IF((VALUE(LEFT('3.4'!$M$14,1))+VALUE(MID('3.4'!$M$14,3,1)))&gt;0,1,0),
IF($O127=4,IF(VALUE(RIGHT('3.4'!$M$14,1))=1,1,0),IF(VALUE(MID('3.4'!$M$14,3,1))&gt;=$O127,1,0))))</f>
        <v>1</v>
      </c>
      <c r="Q127" s="875">
        <f>IF($O127=0,1,
IF($O127="SPS",IF((VALUE(LEFT('3.4'!$M$15,1))+VALUE(MID('3.4'!$M$15,3,1)))&gt;0,1,0),
IF($O127=4,IF(VALUE(RIGHT('3.4'!$M$15,1))=1,1,0),IF(VALUE(MID('3.4'!$M$15,3,1))&gt;=$O127,1,0))))</f>
        <v>1</v>
      </c>
      <c r="R127" s="975">
        <f>+'2.2'!J126</f>
        <v>1</v>
      </c>
      <c r="S127" s="932">
        <f>IF($R127="",1,IF('3.5'!$J$12&gt;=$R127,1,0))</f>
        <v>0</v>
      </c>
      <c r="T127" s="932">
        <f>IF($R127="",1,IF('3.5'!$J$13&gt;=$R127,1,0))</f>
        <v>0</v>
      </c>
      <c r="U127" s="932" t="str">
        <f>+'2.2'!L126</f>
        <v/>
      </c>
      <c r="V127" s="976">
        <f t="shared" si="18"/>
        <v>0</v>
      </c>
      <c r="W127" s="976" t="str">
        <f t="shared" si="10"/>
        <v/>
      </c>
      <c r="X127" s="976" t="str">
        <f t="shared" si="11"/>
        <v/>
      </c>
      <c r="Y127" s="976" t="str">
        <f t="shared" si="12"/>
        <v/>
      </c>
      <c r="Z127" s="976" t="str">
        <f t="shared" si="13"/>
        <v/>
      </c>
      <c r="AA127" s="976">
        <f>IF($U127="",1,IF(AND(OR(VLOOKUP($W127,'3.6'!$B52:$I122,4,FALSE)="si",VLOOKUP($W127,'3.6'!$B52:$I122,5,FALSE)="si"),OR(IFERROR(VLOOKUP($X127,'3.6'!$B52:$I122,4,FALSE),"si")="si",IFERROR(VLOOKUP($X127,'3.6'!$B52:$I122,5,FALSE),"si")="si"),OR(IFERROR(VLOOKUP($Y127,'3.6'!$B52:$I122,4,FALSE),"si")="si",IFERROR(VLOOKUP($Y127,'3.6'!$B52:$I122,5,FALSE),"si")="sì"),OR(IFERROR(VLOOKUP($Z127,'3.6'!$B52:$I122,4,FALSE),"si")="si",IFERROR(VLOOKUP($Z127,'3.6'!$B52:$I122,5,FALSE),"si")="sì")),1,0))</f>
        <v>1</v>
      </c>
      <c r="AB127" s="976">
        <f>IF($U127="",1,IF(AND(OR(VLOOKUP($W127,'3.6'!$B52:$I122,6,FALSE)="si",VLOOKUP($W127,'3.6'!$B52:$I122,7,FALSE)="si"),OR(IFERROR(VLOOKUP($X127,'3.6'!$B52:$I122,6,FALSE),"si")="si",IFERROR(VLOOKUP($X127,'3.6'!$B52:$I122,7,FALSE),"si")="si"),OR(IFERROR(VLOOKUP($Y127,'3.6'!$B52:$I122,6,FALSE),"si")="si",IFERROR(VLOOKUP($Y127,'3.6'!$B52:$I122,7,FALSE),"si")="sì"),OR(IFERROR(VLOOKUP($Z127,'3.6'!$B52:$I122,6,FALSE),"si")="si",IFERROR(VLOOKUP($Z127,'3.6'!$B52:$I122,7,FALSE),"si")="sì")),1,0))</f>
        <v>1</v>
      </c>
      <c r="AC127" s="876" t="str">
        <f>+'2.2'!M126</f>
        <v/>
      </c>
      <c r="AD127" s="934">
        <f t="array" ref="AD127">IF(AC127="si",IF(VLOOKUP(INDEX(B$1:INDEX(B:B,ROW()),MAX(IF(B$1:INDEX(B:B,ROW())&lt;&gt;"",ROW(B$1:INDEX(B:B,ROW()))-ROW(B$1)+1))),'3.7'!$C$24:$F$36,3,FALSE)="si",1,0),1)</f>
        <v>1</v>
      </c>
      <c r="AE127" s="934">
        <f t="array" ref="AE127">IF(AC127="si",IF(VLOOKUP(INDEX(B$1:INDEX(B:B,ROW()),MAX(IF(B$1:INDEX(B:B,ROW())&lt;&gt;"",ROW(B$1:INDEX(B:B,ROW()))-ROW(B$1)+1))),'3.7'!$C$24:$F$36,4,FALSE)="si",1,0),1)</f>
        <v>1</v>
      </c>
      <c r="AF127" s="877" t="str">
        <f>+'2.2'!O126</f>
        <v/>
      </c>
      <c r="AG127" s="936">
        <f>IF($AF127="",1,IF(VLOOKUP($C127,'3.8'!$B:$F,4,FALSE)="si",1,0))</f>
        <v>1</v>
      </c>
      <c r="AH127" s="937">
        <f>IF($AF127="",1,IF(VLOOKUP($C127,'3.8'!$B:$F,5,FALSE)="si",1,0))</f>
        <v>1</v>
      </c>
      <c r="AI127" s="919"/>
      <c r="AJ127" s="698"/>
      <c r="AK127" s="707"/>
      <c r="AL127" s="938" t="str">
        <f>+'2.2'!N126</f>
        <v>S:10</v>
      </c>
      <c r="AM127" s="939" t="str">
        <f>IF(ISBLANK(intern1!P120),"",intern1!P120)</f>
        <v/>
      </c>
      <c r="AN127" s="940">
        <f t="shared" si="20"/>
        <v>1</v>
      </c>
      <c r="AO127" s="935" t="str">
        <f>'2.2'!K126</f>
        <v>BEW1 o BEW2 o BEW3 o NCH3</v>
      </c>
      <c r="AP127" s="885">
        <f>IF(AO127="",1,IF(OR(AJ35="si",AJ112="si",AJ113="si",AJ114="si"),1,0))</f>
        <v>0</v>
      </c>
      <c r="AQ127" s="925"/>
    </row>
    <row r="128" spans="1:43" s="1335" customFormat="1" ht="52.8" x14ac:dyDescent="0.25">
      <c r="A128" s="218"/>
      <c r="B128" s="1024" t="str">
        <f>+'2.2'!C127</f>
        <v/>
      </c>
      <c r="C128" s="1024" t="str">
        <f>+'2.2'!D127</f>
        <v>BEW11</v>
      </c>
      <c r="D128" s="1024" t="str">
        <f>+'2.2'!E127</f>
        <v>Reimpianti</v>
      </c>
      <c r="E128" s="1024" t="str">
        <f>'2.2'!F127</f>
        <v>BP</v>
      </c>
      <c r="F128" s="1076">
        <f t="shared" si="16"/>
        <v>3</v>
      </c>
      <c r="G128" s="1024">
        <f>IF('3.9'!$C$25="si",3,IF('3.9'!$D$25="si",2,IF('3.9'!$E$25="si",1,0)))</f>
        <v>0</v>
      </c>
      <c r="H128" s="1024">
        <f>IF('3.9'!$C$26="si",3,IF('3.9'!$D$26="si",2,IF('3.9'!$E$26="si",1,0)))</f>
        <v>0</v>
      </c>
      <c r="I128" s="1025" t="str">
        <f>+'2.2'!G127</f>
        <v>Chirurgia della mano</v>
      </c>
      <c r="J128" s="1026">
        <f>+'2.2'!H127</f>
        <v>3</v>
      </c>
      <c r="K128" s="1027">
        <f ca="1">IF(VLOOKUP($C128,intern2!$A$165:$BI$316,61,FALSE)="OK",1,0)</f>
        <v>0</v>
      </c>
      <c r="L128" s="1027">
        <f ca="1">IF(VLOOKUP($C128,intern2!$A$326:$BI$477,61,FALSE)="OK",1,0)</f>
        <v>0</v>
      </c>
      <c r="M128" s="1028">
        <f ca="1">IF(INDEX(intern3!$A$7:$BH$160,MATCH($C128,intern3!$A$7:$A$160,0),60)="OK",1,0)</f>
        <v>0</v>
      </c>
      <c r="N128" s="1028">
        <f ca="1">IF(VLOOKUP($C128,intern3!$A$169:$BH$320,60,FALSE)="OK",1,0)</f>
        <v>0</v>
      </c>
      <c r="O128" s="1026">
        <f>+'2.2'!I127</f>
        <v>3</v>
      </c>
      <c r="P128" s="1028">
        <f>IF($O128=0,1,
IF($O128="SPS",IF((VALUE(LEFT('3.4'!$M$14,1))+VALUE(MID('3.4'!$M$14,3,1)))&gt;0,1,0),
IF($O128=4,IF(VALUE(RIGHT('3.4'!$M$14,1))=1,1,0),IF(VALUE(MID('3.4'!$M$14,3,1))&gt;=$O128,1,0))))</f>
        <v>0</v>
      </c>
      <c r="Q128" s="1028">
        <f>IF($O128=0,1,
IF($O128="SPS",IF((VALUE(LEFT('3.4'!$M$15,1))+VALUE(MID('3.4'!$M$15,3,1)))&gt;0,1,0),
IF($O128=4,IF(VALUE(RIGHT('3.4'!$M$15,1))=1,1,0),IF(VALUE(MID('3.4'!$M$15,3,1))&gt;=$O128,1,0))))</f>
        <v>0</v>
      </c>
      <c r="R128" s="1029">
        <f>+'2.2'!J127</f>
        <v>2</v>
      </c>
      <c r="S128" s="1030">
        <f>IF($R128="",1,IF('3.5'!$J$12&gt;=$R128,1,0))</f>
        <v>0</v>
      </c>
      <c r="T128" s="1030">
        <f>IF($R128="",1,IF('3.5'!$J$13&gt;=$R128,1,0))</f>
        <v>0</v>
      </c>
      <c r="U128" s="1030" t="str">
        <f>+'2.2'!L127</f>
        <v/>
      </c>
      <c r="V128" s="1031">
        <f t="shared" si="18"/>
        <v>0</v>
      </c>
      <c r="W128" s="1031" t="str">
        <f t="shared" si="10"/>
        <v/>
      </c>
      <c r="X128" s="1031" t="str">
        <f t="shared" si="11"/>
        <v/>
      </c>
      <c r="Y128" s="1031" t="str">
        <f t="shared" si="12"/>
        <v/>
      </c>
      <c r="Z128" s="1031" t="str">
        <f t="shared" si="13"/>
        <v/>
      </c>
      <c r="AA128" s="1031">
        <f>IF($U128="",1,IF(AND(OR(VLOOKUP($W128,'3.6'!$B52:$I122,4,FALSE)="si",VLOOKUP($W128,'3.6'!$B52:$I122,5,FALSE)="si"),OR(IFERROR(VLOOKUP($X128,'3.6'!$B52:$I122,4,FALSE),"si")="si",IFERROR(VLOOKUP($X128,'3.6'!$B52:$I122,5,FALSE),"si")="si"),OR(IFERROR(VLOOKUP($Y128,'3.6'!$B52:$I122,4,FALSE),"si")="si",IFERROR(VLOOKUP($Y128,'3.6'!$B52:$I122,5,FALSE),"si")="sì"),OR(IFERROR(VLOOKUP($Z128,'3.6'!$B52:$I122,4,FALSE),"si")="si",IFERROR(VLOOKUP($Z128,'3.6'!$B52:$I122,5,FALSE),"si")="sì")),1,0))</f>
        <v>1</v>
      </c>
      <c r="AB128" s="1031">
        <f>IF($U128="",1,IF(AND(OR(VLOOKUP($W128,'3.6'!$B52:$I122,6,FALSE)="si",VLOOKUP($W128,'3.6'!$B52:$I122,7,FALSE)="si"),OR(IFERROR(VLOOKUP($X128,'3.6'!$B52:$I122,6,FALSE),"si")="si",IFERROR(VLOOKUP($X128,'3.6'!$B52:$I122,7,FALSE),"si")="si"),OR(IFERROR(VLOOKUP($Y128,'3.6'!$B52:$I122,6,FALSE),"si")="si",IFERROR(VLOOKUP($Y128,'3.6'!$B52:$I122,7,FALSE),"si")="sì"),OR(IFERROR(VLOOKUP($Z128,'3.6'!$B52:$I122,6,FALSE),"si")="si",IFERROR(VLOOKUP($Z128,'3.6'!$B52:$I122,7,FALSE),"si")="sì")),1,0))</f>
        <v>1</v>
      </c>
      <c r="AC128" s="1026" t="str">
        <f>+'2.2'!M127</f>
        <v/>
      </c>
      <c r="AD128" s="934">
        <f t="array" ref="AD128">IF(AC128="si",IF(VLOOKUP(INDEX(B$1:INDEX(B:B,ROW()),MAX(IF(B$1:INDEX(B:B,ROW())&lt;&gt;"",ROW(B$1:INDEX(B:B,ROW()))-ROW(B$1)+1))),'3.7'!$C$24:$F$36,3,FALSE)="si",1,0),1)</f>
        <v>1</v>
      </c>
      <c r="AE128" s="934">
        <f t="array" ref="AE128">IF(AC128="si",IF(VLOOKUP(INDEX(B$1:INDEX(B:B,ROW()),MAX(IF(B$1:INDEX(B:B,ROW())&lt;&gt;"",ROW(B$1:INDEX(B:B,ROW()))-ROW(B$1)+1))),'3.7'!$C$24:$F$36,4,FALSE)="si",1,0),1)</f>
        <v>1</v>
      </c>
      <c r="AF128" s="1024" t="str">
        <f>+'2.2'!O127</f>
        <v>Centro ambulatoriale specializzato in chirurgia della mano, monitoraggio perioperatorio dei nervi</v>
      </c>
      <c r="AG128" s="1063">
        <f>IF($AF128="",1,IF(VLOOKUP($C128,'3.8'!$B:$F,4,FALSE)="si",1,0))</f>
        <v>0</v>
      </c>
      <c r="AH128" s="1064">
        <f>IF($AF128="",1,IF(VLOOKUP($C128,'3.8'!$B:$F,5,FALSE)="si",1,0))</f>
        <v>0</v>
      </c>
      <c r="AI128" s="919"/>
      <c r="AJ128" s="699"/>
      <c r="AK128" s="955"/>
      <c r="AL128" s="956" t="str">
        <f>+'2.2'!N127</f>
        <v/>
      </c>
      <c r="AM128" s="957" t="str">
        <f>IF(ISBLANK(intern1!P121),"",intern1!P121)</f>
        <v/>
      </c>
      <c r="AN128" s="958">
        <f t="shared" si="20"/>
        <v>1</v>
      </c>
      <c r="AO128" s="954" t="str">
        <f>'2.2'!K127</f>
        <v>BEW1 o BEW2 o BEW3 e NCH3</v>
      </c>
      <c r="AP128" s="924">
        <f>IF(AO128="",1,IF(AND(AJ35="si",OR(AJ112="si",AJ113="si",AJ114="si")),1,0))</f>
        <v>0</v>
      </c>
      <c r="AQ128" s="925"/>
    </row>
    <row r="129" spans="1:43" s="1335" customFormat="1" ht="26.4" x14ac:dyDescent="0.25">
      <c r="A129" s="905"/>
      <c r="B129" s="906" t="str">
        <f>+'2.2'!C128</f>
        <v>Reumatologia</v>
      </c>
      <c r="C129" s="907" t="str">
        <f>+'2.2'!D128</f>
        <v>RHE1</v>
      </c>
      <c r="D129" s="907" t="str">
        <f>+'2.2'!E128</f>
        <v>Reumatologia</v>
      </c>
      <c r="E129" s="544" t="str">
        <f>'2.2'!F128</f>
        <v>BPE/BP</v>
      </c>
      <c r="F129" s="1077">
        <f t="shared" si="16"/>
        <v>2</v>
      </c>
      <c r="G129" s="907">
        <f>IF('3.9'!$C$25="si",3,IF('3.9'!$D$25="si",2,IF('3.9'!$E$25="si",1,0)))</f>
        <v>0</v>
      </c>
      <c r="H129" s="907">
        <f>IF('3.9'!$C$26="si",3,IF('3.9'!$D$26="si",2,IF('3.9'!$E$26="si",1,0)))</f>
        <v>0</v>
      </c>
      <c r="I129" s="909" t="str">
        <f>+'2.2'!G128</f>
        <v>(Medicina fisica e riabilitazione)
(Reumatologia)</v>
      </c>
      <c r="J129" s="910">
        <f>+'2.2'!H128</f>
        <v>1</v>
      </c>
      <c r="K129" s="1035">
        <f ca="1">IF(VLOOKUP($C129,intern2!$A$165:$BI$316,61,FALSE)="OK",1,0)</f>
        <v>0</v>
      </c>
      <c r="L129" s="1035">
        <f ca="1">IF(VLOOKUP($C129,intern2!$A$326:$BI$477,61,FALSE)="OK",1,0)</f>
        <v>0</v>
      </c>
      <c r="M129" s="911">
        <f ca="1">IF(INDEX(intern3!$A$7:$BH$160,MATCH($C129,intern3!$A$7:$A$160,0),60)="OK",1,0)</f>
        <v>0</v>
      </c>
      <c r="N129" s="911">
        <f ca="1">IF(VLOOKUP($C129,intern3!$A$169:$BH$320,60,FALSE)="OK",1,0)</f>
        <v>0</v>
      </c>
      <c r="O129" s="910">
        <f>+'2.2'!I128</f>
        <v>0</v>
      </c>
      <c r="P129" s="911">
        <f>IF($O129=0,1,
IF($O129="SPS",IF((VALUE(LEFT('3.4'!$M$14,1))+VALUE(MID('3.4'!$M$14,3,1)))&gt;0,1,0),
IF($O129=4,IF(VALUE(RIGHT('3.4'!$M$14,1))=1,1,0),IF(VALUE(MID('3.4'!$M$14,3,1))&gt;=$O129,1,0))))</f>
        <v>1</v>
      </c>
      <c r="Q129" s="911">
        <f>IF($O129=0,1,
IF($O129="SPS",IF((VALUE(LEFT('3.4'!$M$15,1))+VALUE(MID('3.4'!$M$15,3,1)))&gt;0,1,0),
IF($O129=4,IF(VALUE(RIGHT('3.4'!$M$15,1))=1,1,0),IF(VALUE(MID('3.4'!$M$15,3,1))&gt;=$O129,1,0))))</f>
        <v>1</v>
      </c>
      <c r="R129" s="912">
        <f>+'2.2'!J128</f>
        <v>1</v>
      </c>
      <c r="S129" s="913">
        <f>IF($R129="",1,IF('3.5'!$J$12&gt;=$R129,1,0))</f>
        <v>0</v>
      </c>
      <c r="T129" s="914">
        <f>IF($R129="",1,IF('3.5'!$J$13&gt;=$R129,1,0))</f>
        <v>0</v>
      </c>
      <c r="U129" s="914" t="str">
        <f>+'2.2'!L128</f>
        <v>BEW8 + NEU1</v>
      </c>
      <c r="V129" s="915">
        <f t="shared" si="18"/>
        <v>2</v>
      </c>
      <c r="W129" s="915" t="str">
        <f t="shared" si="10"/>
        <v>BEW8</v>
      </c>
      <c r="X129" s="915" t="str">
        <f t="shared" si="11"/>
        <v>NEU1</v>
      </c>
      <c r="Y129" s="915" t="str">
        <f t="shared" si="12"/>
        <v/>
      </c>
      <c r="Z129" s="915" t="str">
        <f t="shared" si="13"/>
        <v/>
      </c>
      <c r="AA129" s="915">
        <f>IF($U129="",1,IF(AND(OR(VLOOKUP($W129,'3.6'!$B52:$I122,4,FALSE)="si",VLOOKUP($W129,'3.6'!$B52:$I122,5,FALSE)="si"),OR(IFERROR(VLOOKUP($X129,'3.6'!$B52:$I122,4,FALSE),"si")="si",IFERROR(VLOOKUP($X129,'3.6'!$B52:$I122,5,FALSE),"si")="si"),OR(IFERROR(VLOOKUP($Y129,'3.6'!$B52:$I122,4,FALSE),"si")="si",IFERROR(VLOOKUP($Y129,'3.6'!$B52:$I122,5,FALSE),"si")="sì"),OR(IFERROR(VLOOKUP($Z129,'3.6'!$B52:$I122,4,FALSE),"si")="si",IFERROR(VLOOKUP($Z129,'3.6'!$B52:$I122,5,FALSE),"si")="sì")),1,0))</f>
        <v>0</v>
      </c>
      <c r="AB129" s="915">
        <f>IF($U129="",1,IF(AND(OR(VLOOKUP($W129,'3.6'!$B52:$I122,6,FALSE)="si",VLOOKUP($W129,'3.6'!$B52:$I122,7,FALSE)="si"),OR(IFERROR(VLOOKUP($X129,'3.6'!$B52:$I122,6,FALSE),"si")="si",IFERROR(VLOOKUP($X129,'3.6'!$B52:$I122,7,FALSE),"si")="si"),OR(IFERROR(VLOOKUP($Y129,'3.6'!$B52:$I122,6,FALSE),"si")="si",IFERROR(VLOOKUP($Y129,'3.6'!$B52:$I122,7,FALSE),"si")="sì"),OR(IFERROR(VLOOKUP($Z129,'3.6'!$B52:$I122,6,FALSE),"si")="si",IFERROR(VLOOKUP($Z129,'3.6'!$B52:$I122,7,FALSE),"si")="sì")),1,0))</f>
        <v>0</v>
      </c>
      <c r="AC129" s="910" t="str">
        <f>+'2.2'!M128</f>
        <v/>
      </c>
      <c r="AD129" s="934">
        <f t="array" ref="AD129">IF(AC129="si",IF(VLOOKUP(INDEX(B$1:INDEX(B:B,ROW()),MAX(IF(B$1:INDEX(B:B,ROW())&lt;&gt;"",ROW(B$1:INDEX(B:B,ROW()))-ROW(B$1)+1))),'3.7'!$C$24:$F$36,3,FALSE)="si",1,0),1)</f>
        <v>1</v>
      </c>
      <c r="AE129" s="934">
        <f t="array" ref="AE129">IF(AC129="si",IF(VLOOKUP(INDEX(B$1:INDEX(B:B,ROW()),MAX(IF(B$1:INDEX(B:B,ROW())&lt;&gt;"",ROW(B$1:INDEX(B:B,ROW()))-ROW(B$1)+1))),'3.7'!$C$24:$F$36,4,FALSE)="si",1,0),1)</f>
        <v>1</v>
      </c>
      <c r="AF129" s="916" t="str">
        <f>+'2.2'!O128</f>
        <v/>
      </c>
      <c r="AG129" s="1021">
        <f>IF($AF129="",1,IF(VLOOKUP($C129,'3.8'!$B:$F,4,FALSE)="si",1,0))</f>
        <v>1</v>
      </c>
      <c r="AH129" s="1022">
        <f>IF($AF129="",1,IF(VLOOKUP($C129,'3.8'!$B:$F,5,FALSE)="si",1,0))</f>
        <v>1</v>
      </c>
      <c r="AI129" s="919"/>
      <c r="AJ129" s="697"/>
      <c r="AK129" s="920"/>
      <c r="AL129" s="921" t="str">
        <f>+'2.2'!N128</f>
        <v/>
      </c>
      <c r="AM129" s="922" t="str">
        <f>IF(ISBLANK(intern1!P122),"",intern1!P122)</f>
        <v/>
      </c>
      <c r="AN129" s="923">
        <f t="shared" si="20"/>
        <v>1</v>
      </c>
      <c r="AO129" s="916" t="str">
        <f>'2.2'!K128</f>
        <v/>
      </c>
      <c r="AP129" s="924">
        <f>IF(AO129="",1,0)</f>
        <v>1</v>
      </c>
      <c r="AQ129" s="925"/>
    </row>
    <row r="130" spans="1:43" s="1335" customFormat="1" ht="66" x14ac:dyDescent="0.25">
      <c r="A130" s="905"/>
      <c r="B130" s="945" t="str">
        <f>+'2.2'!C129</f>
        <v/>
      </c>
      <c r="C130" s="946" t="str">
        <f>+'2.2'!D129</f>
        <v>RHE2</v>
      </c>
      <c r="D130" s="946" t="str">
        <f>+'2.2'!E129</f>
        <v>Reumatologia interdisciplinare</v>
      </c>
      <c r="E130" s="946" t="str">
        <f>'2.2'!F129</f>
        <v>BP</v>
      </c>
      <c r="F130" s="947">
        <f t="shared" si="16"/>
        <v>3</v>
      </c>
      <c r="G130" s="946">
        <f>IF('3.9'!$C$25="si",3,IF('3.9'!$D$25="si",2,IF('3.9'!$E$25="si",1,0)))</f>
        <v>0</v>
      </c>
      <c r="H130" s="946">
        <f>IF('3.9'!$C$26="si",3,IF('3.9'!$D$26="si",2,IF('3.9'!$E$26="si",1,0)))</f>
        <v>0</v>
      </c>
      <c r="I130" s="948" t="str">
        <f>+'2.2'!G129</f>
        <v>Medicina fisica e riabilitazione
Reumatologia</v>
      </c>
      <c r="J130" s="949">
        <f>+'2.2'!H129</f>
        <v>2</v>
      </c>
      <c r="K130" s="977">
        <f ca="1">IF(VLOOKUP($C130,intern2!$A$165:$BI$316,61,FALSE)="OK",1,0)</f>
        <v>0</v>
      </c>
      <c r="L130" s="977">
        <f ca="1">IF(VLOOKUP($C130,intern2!$A$326:$BI$477,61,FALSE)="OK",1,0)</f>
        <v>0</v>
      </c>
      <c r="M130" s="950">
        <f ca="1">IF(INDEX(intern3!$A$7:$BH$160,MATCH($C130,intern3!$A$7:$A$160,0),60)="OK",1,0)</f>
        <v>0</v>
      </c>
      <c r="N130" s="950">
        <f ca="1">IF(VLOOKUP($C130,intern3!$A$169:$BH$320,60,FALSE)="OK",1,0)</f>
        <v>0</v>
      </c>
      <c r="O130" s="949">
        <f>+'2.2'!I129</f>
        <v>2</v>
      </c>
      <c r="P130" s="950">
        <f>IF($O130=0,1,
IF($O130="SPS",IF((VALUE(LEFT('3.4'!$M$14,1))+VALUE(MID('3.4'!$M$14,3,1)))&gt;0,1,0),
IF($O130=4,IF(VALUE(RIGHT('3.4'!$M$14,1))=1,1,0),IF(VALUE(MID('3.4'!$M$14,3,1))&gt;=$O130,1,0))))</f>
        <v>0</v>
      </c>
      <c r="Q130" s="950">
        <f>IF($O130=0,1,
IF($O130="SPS",IF((VALUE(LEFT('3.4'!$M$15,1))+VALUE(MID('3.4'!$M$15,3,1)))&gt;0,1,0),
IF($O130=4,IF(VALUE(RIGHT('3.4'!$M$15,1))=1,1,0),IF(VALUE(MID('3.4'!$M$15,3,1))&gt;=$O130,1,0))))</f>
        <v>0</v>
      </c>
      <c r="R130" s="951">
        <f>+'2.2'!J129</f>
        <v>2</v>
      </c>
      <c r="S130" s="896">
        <f>IF($R130="",1,IF('3.5'!$J$12&gt;=$R130,1,0))</f>
        <v>0</v>
      </c>
      <c r="T130" s="952">
        <f>IF($R130="",1,IF('3.5'!$J$13&gt;=$R130,1,0))</f>
        <v>0</v>
      </c>
      <c r="U130" s="952" t="str">
        <f>+'2.2'!L129</f>
        <v/>
      </c>
      <c r="V130" s="953">
        <f t="shared" si="18"/>
        <v>0</v>
      </c>
      <c r="W130" s="953" t="str">
        <f t="shared" si="10"/>
        <v/>
      </c>
      <c r="X130" s="953" t="str">
        <f t="shared" si="11"/>
        <v/>
      </c>
      <c r="Y130" s="953" t="str">
        <f t="shared" si="12"/>
        <v/>
      </c>
      <c r="Z130" s="953" t="str">
        <f t="shared" si="13"/>
        <v/>
      </c>
      <c r="AA130" s="953">
        <f>IF($U130="",1,IF(AND(OR(VLOOKUP($W130,'3.6'!$B52:$I122,4,FALSE)="si",VLOOKUP($W130,'3.6'!$B52:$I122,5,FALSE)="si"),OR(IFERROR(VLOOKUP($X130,'3.6'!$B52:$I122,4,FALSE),"si")="si",IFERROR(VLOOKUP($X130,'3.6'!$B52:$I122,5,FALSE),"si")="si"),OR(IFERROR(VLOOKUP($Y130,'3.6'!$B52:$I122,4,FALSE),"si")="si",IFERROR(VLOOKUP($Y130,'3.6'!$B52:$I122,5,FALSE),"si")="sì"),OR(IFERROR(VLOOKUP($Z130,'3.6'!$B52:$I122,4,FALSE),"si")="si",IFERROR(VLOOKUP($Z130,'3.6'!$B52:$I122,5,FALSE),"si")="sì")),1,0))</f>
        <v>1</v>
      </c>
      <c r="AB130" s="953">
        <f>IF($U130="",1,IF(AND(OR(VLOOKUP($W130,'3.6'!$B52:$I122,6,FALSE)="si",VLOOKUP($W130,'3.6'!$B52:$I122,7,FALSE)="si"),OR(IFERROR(VLOOKUP($X130,'3.6'!$B52:$I122,6,FALSE),"si")="si",IFERROR(VLOOKUP($X130,'3.6'!$B52:$I122,7,FALSE),"si")="si"),OR(IFERROR(VLOOKUP($Y130,'3.6'!$B52:$I122,6,FALSE),"si")="si",IFERROR(VLOOKUP($Y130,'3.6'!$B52:$I122,7,FALSE),"si")="sì"),OR(IFERROR(VLOOKUP($Z130,'3.6'!$B52:$I122,6,FALSE),"si")="si",IFERROR(VLOOKUP($Z130,'3.6'!$B52:$I122,7,FALSE),"si")="sì")),1,0))</f>
        <v>1</v>
      </c>
      <c r="AC130" s="949" t="str">
        <f>+'2.2'!M129</f>
        <v/>
      </c>
      <c r="AD130" s="934">
        <f t="array" ref="AD130">IF(AC130="si",IF(VLOOKUP(INDEX(B$1:INDEX(B:B,ROW()),MAX(IF(B$1:INDEX(B:B,ROW())&lt;&gt;"",ROW(B$1:INDEX(B:B,ROW()))-ROW(B$1)+1))),'3.7'!$C$24:$F$36,3,FALSE)="si",1,0),1)</f>
        <v>1</v>
      </c>
      <c r="AE130" s="934">
        <f t="array" ref="AE130">IF(AC130="si",IF(VLOOKUP(INDEX(B$1:INDEX(B:B,ROW()),MAX(IF(B$1:INDEX(B:B,ROW())&lt;&gt;"",ROW(B$1:INDEX(B:B,ROW()))-ROW(B$1)+1))),'3.7'!$C$24:$F$36,4,FALSE)="si",1,0),1)</f>
        <v>1</v>
      </c>
      <c r="AF130" s="954" t="str">
        <f>+'2.2'!O129</f>
        <v/>
      </c>
      <c r="AG130" s="878">
        <f>IF($AF130="",1,IF(VLOOKUP($C130,'3.8'!$B:$F,4,FALSE)="si",1,0))</f>
        <v>1</v>
      </c>
      <c r="AH130" s="879">
        <f>IF($AF130="",1,IF(VLOOKUP($C130,'3.8'!$B:$F,5,FALSE)="si",1,0))</f>
        <v>1</v>
      </c>
      <c r="AI130" s="919"/>
      <c r="AJ130" s="699"/>
      <c r="AK130" s="955"/>
      <c r="AL130" s="956" t="str">
        <f>+'2.2'!N129</f>
        <v/>
      </c>
      <c r="AM130" s="957" t="str">
        <f>IF(ISBLANK(intern1!P123),"",intern1!P123)</f>
        <v/>
      </c>
      <c r="AN130" s="958">
        <f t="shared" si="20"/>
        <v>1</v>
      </c>
      <c r="AO130" s="954" t="str">
        <f>'2.2'!K129</f>
        <v>NEU1 +  PNE1
+ DER1 + BEW2
+ ANG1 + GAE1
+ KAR1</v>
      </c>
      <c r="AP130" s="218">
        <f>IF(AO130="",1,IF(AND(AJ13="si",AJ36="si",AJ52="si",AJ68="si",AJ82="si",AJ97="si",AJ113="si"),1,0))</f>
        <v>0</v>
      </c>
      <c r="AQ130" s="925"/>
    </row>
    <row r="131" spans="1:43" s="1335" customFormat="1" ht="15" x14ac:dyDescent="0.25">
      <c r="A131" s="905"/>
      <c r="B131" s="906" t="str">
        <f>+'2.2'!C130</f>
        <v>Ginecologia</v>
      </c>
      <c r="C131" s="544" t="str">
        <f>+'2.2'!D130</f>
        <v>GYN1</v>
      </c>
      <c r="D131" s="544" t="str">
        <f>+'2.2'!E130</f>
        <v>Ginecologia</v>
      </c>
      <c r="E131" s="907" t="str">
        <f>'2.2'!F130</f>
        <v>BPE/BP</v>
      </c>
      <c r="F131" s="1074">
        <f t="shared" si="16"/>
        <v>2</v>
      </c>
      <c r="G131" s="544">
        <f>IF('3.9'!$C$25="si",3,IF('3.9'!$D$25="si",2,IF('3.9'!$E$25="si",1,0)))</f>
        <v>0</v>
      </c>
      <c r="H131" s="544">
        <f>IF('3.9'!$C$26="si",3,IF('3.9'!$D$26="si",2,IF('3.9'!$E$26="si",1,0)))</f>
        <v>0</v>
      </c>
      <c r="I131" s="978" t="str">
        <f>+'2.2'!G130</f>
        <v>(Ginecologia e ostetricia)</v>
      </c>
      <c r="J131" s="535">
        <f>+'2.2'!H130</f>
        <v>2</v>
      </c>
      <c r="K131" s="979">
        <f ca="1">IF(VLOOKUP($C131,intern2!$A$165:$BI$316,61,FALSE)="OK",1,0)</f>
        <v>0</v>
      </c>
      <c r="L131" s="979">
        <f ca="1">IF(VLOOKUP($C131,intern2!$A$326:$BI$477,61,FALSE)="OK",1,0)</f>
        <v>0</v>
      </c>
      <c r="M131" s="980">
        <f ca="1">IF(INDEX(intern3!$A$7:$BH$160,MATCH($C131,intern3!$A$7:$A$160,0),60)="OK",1,0)</f>
        <v>0</v>
      </c>
      <c r="N131" s="980">
        <f ca="1">IF(VLOOKUP($C131,intern3!$A$169:$BH$320,60,FALSE)="OK",1,0)</f>
        <v>0</v>
      </c>
      <c r="O131" s="535">
        <f>+'2.2'!I130</f>
        <v>0</v>
      </c>
      <c r="P131" s="980">
        <f>IF($O131=0,1,
IF($O131="SPS",IF((VALUE(LEFT('3.4'!$M$14,1))+VALUE(MID('3.4'!$M$14,3,1)))&gt;0,1,0),
IF($O131=4,IF(VALUE(RIGHT('3.4'!$M$14,1))=1,1,0),IF(VALUE(MID('3.4'!$M$14,3,1))&gt;=$O131,1,0))))</f>
        <v>1</v>
      </c>
      <c r="Q131" s="980">
        <f>IF($O131=0,1,
IF($O131="SPS",IF((VALUE(LEFT('3.4'!$M$15,1))+VALUE(MID('3.4'!$M$15,3,1)))&gt;0,1,0),
IF($O131=4,IF(VALUE(RIGHT('3.4'!$M$15,1))=1,1,0),IF(VALUE(MID('3.4'!$M$15,3,1))&gt;=$O131,1,0))))</f>
        <v>1</v>
      </c>
      <c r="R131" s="981">
        <f>+'2.2'!J130</f>
        <v>1</v>
      </c>
      <c r="S131" s="913">
        <f>IF($R131="",1,IF('3.5'!$J$12&gt;=$R131,1,0))</f>
        <v>0</v>
      </c>
      <c r="T131" s="913">
        <f>IF($R131="",1,IF('3.5'!$J$13&gt;=$R131,1,0))</f>
        <v>0</v>
      </c>
      <c r="U131" s="914" t="str">
        <f>+'2.2'!L130</f>
        <v/>
      </c>
      <c r="V131" s="982">
        <f t="shared" si="18"/>
        <v>0</v>
      </c>
      <c r="W131" s="982" t="str">
        <f t="shared" si="10"/>
        <v/>
      </c>
      <c r="X131" s="982" t="str">
        <f t="shared" si="11"/>
        <v/>
      </c>
      <c r="Y131" s="982" t="str">
        <f t="shared" si="12"/>
        <v/>
      </c>
      <c r="Z131" s="982" t="str">
        <f t="shared" si="13"/>
        <v/>
      </c>
      <c r="AA131" s="982">
        <f>IF($U131="",1,IF(AND(OR(VLOOKUP($W131,'3.6'!$B52:$I122,4,FALSE)="si",VLOOKUP($W131,'3.6'!$B52:$I122,5,FALSE)="si"),OR(IFERROR(VLOOKUP($X131,'3.6'!$B52:$I122,4,FALSE),"si")="si",IFERROR(VLOOKUP($X131,'3.6'!$B52:$I122,5,FALSE),"si")="si"),OR(IFERROR(VLOOKUP($Y131,'3.6'!$B52:$I122,4,FALSE),"si")="si",IFERROR(VLOOKUP($Y131,'3.6'!$B52:$I122,5,FALSE),"si")="sì"),OR(IFERROR(VLOOKUP($Z131,'3.6'!$B52:$I122,4,FALSE),"si")="si",IFERROR(VLOOKUP($Z131,'3.6'!$B52:$I122,5,FALSE),"si")="sì")),1,0))</f>
        <v>1</v>
      </c>
      <c r="AB131" s="982">
        <f>IF($U131="",1,IF(AND(OR(VLOOKUP($W131,'3.6'!$B52:$I122,6,FALSE)="si",VLOOKUP($W131,'3.6'!$B52:$I122,7,FALSE)="si"),OR(IFERROR(VLOOKUP($X131,'3.6'!$B52:$I122,6,FALSE),"si")="si",IFERROR(VLOOKUP($X131,'3.6'!$B52:$I122,7,FALSE),"si")="si"),OR(IFERROR(VLOOKUP($Y131,'3.6'!$B52:$I122,6,FALSE),"si")="si",IFERROR(VLOOKUP($Y131,'3.6'!$B52:$I122,7,FALSE),"si")="sì"),OR(IFERROR(VLOOKUP($Z131,'3.6'!$B52:$I122,6,FALSE),"si")="si",IFERROR(VLOOKUP($Z131,'3.6'!$B52:$I122,7,FALSE),"si")="sì")),1,0))</f>
        <v>1</v>
      </c>
      <c r="AC131" s="535" t="str">
        <f>+'2.2'!M130</f>
        <v/>
      </c>
      <c r="AD131" s="934">
        <f t="array" ref="AD131">IF(AC131="si",IF(VLOOKUP(INDEX(B$1:INDEX(B:B,ROW()),MAX(IF(B$1:INDEX(B:B,ROW())&lt;&gt;"",ROW(B$1:INDEX(B:B,ROW()))-ROW(B$1)+1))),'3.7'!$C$24:$F$36,3,FALSE)="si",1,0),1)</f>
        <v>1</v>
      </c>
      <c r="AE131" s="934">
        <f t="array" ref="AE131">IF(AC131="si",IF(VLOOKUP(INDEX(B$1:INDEX(B:B,ROW()),MAX(IF(B$1:INDEX(B:B,ROW())&lt;&gt;"",ROW(B$1:INDEX(B:B,ROW()))-ROW(B$1)+1))),'3.7'!$C$24:$F$36,4,FALSE)="si",1,0),1)</f>
        <v>1</v>
      </c>
      <c r="AF131" s="916" t="str">
        <f>+'2.2'!O130</f>
        <v/>
      </c>
      <c r="AG131" s="917">
        <f>IF($AF131="",1,IF(VLOOKUP($C131,'3.8'!$B:$F,4,FALSE)="si",1,0))</f>
        <v>1</v>
      </c>
      <c r="AH131" s="918">
        <f>IF($AF131="",1,IF(VLOOKUP($C131,'3.8'!$B:$F,5,FALSE)="si",1,0))</f>
        <v>1</v>
      </c>
      <c r="AI131" s="919"/>
      <c r="AJ131" s="700"/>
      <c r="AK131" s="984"/>
      <c r="AL131" s="985" t="str">
        <f>+'2.2'!N130</f>
        <v/>
      </c>
      <c r="AM131" s="906" t="str">
        <f>IF(ISBLANK(intern1!P124),"",intern1!P124)</f>
        <v/>
      </c>
      <c r="AN131" s="412">
        <f t="shared" si="20"/>
        <v>1</v>
      </c>
      <c r="AO131" s="983" t="str">
        <f>'2.2'!K130</f>
        <v/>
      </c>
      <c r="AP131" s="924">
        <f>IF(AO131="",1,0)</f>
        <v>1</v>
      </c>
      <c r="AQ131" s="925"/>
    </row>
    <row r="132" spans="1:43" s="1335" customFormat="1" ht="118.8" x14ac:dyDescent="0.25">
      <c r="A132" s="905"/>
      <c r="B132" s="906" t="str">
        <f>+'2.2'!C131</f>
        <v/>
      </c>
      <c r="C132" s="926" t="str">
        <f>+'2.2'!D131</f>
        <v>GYNT</v>
      </c>
      <c r="D132" s="926" t="str">
        <f>+'2.2'!E131</f>
        <v>Tumori ginecologici</v>
      </c>
      <c r="E132" s="544" t="str">
        <f>'2.2'!F131</f>
        <v>BPE/BP</v>
      </c>
      <c r="F132" s="926">
        <f t="shared" si="16"/>
        <v>2</v>
      </c>
      <c r="G132" s="926">
        <f>IF('3.9'!$C$25="si",3,IF('3.9'!$D$25="si",2,IF('3.9'!$E$25="si",1,0)))</f>
        <v>0</v>
      </c>
      <c r="H132" s="926">
        <f>IF('3.9'!$C$26="si",3,IF('3.9'!$D$26="si",2,IF('3.9'!$E$26="si",1,0)))</f>
        <v>0</v>
      </c>
      <c r="I132" s="928" t="str">
        <f>+'2.2'!G131</f>
        <v>Ginecologia e ostetricia con approfondimento in oncologia ginecologica
Chirurgia con approfondimento in chirurgia viscerale</v>
      </c>
      <c r="J132" s="929">
        <f>+'2.2'!H131</f>
        <v>2</v>
      </c>
      <c r="K132" s="1005">
        <f ca="1">IF(VLOOKUP($C132,intern2!$A$165:$BI$316,61,FALSE)="OK",1,0)</f>
        <v>0</v>
      </c>
      <c r="L132" s="1005">
        <f ca="1">IF(VLOOKUP($C132,intern2!$A$326:$BI$477,61,FALSE)="OK",1,0)</f>
        <v>0</v>
      </c>
      <c r="M132" s="930">
        <f ca="1">IF(INDEX(intern3!$A$7:$BH$160,MATCH($C132,intern3!$A$7:$A$160,0),60)="OK",1,0)</f>
        <v>0</v>
      </c>
      <c r="N132" s="930">
        <f ca="1">IF(VLOOKUP($C132,intern3!$A$169:$BH$320,60,FALSE)="OK",1,0)</f>
        <v>0</v>
      </c>
      <c r="O132" s="929">
        <f>+'2.2'!I131</f>
        <v>0</v>
      </c>
      <c r="P132" s="930">
        <f>IF($O132=0,1,
IF($O132="SPS",IF((VALUE(LEFT('3.4'!$M$14,1))+VALUE(MID('3.4'!$M$14,3,1)))&gt;0,1,0),
IF($O132=4,IF(VALUE(RIGHT('3.4'!$M$14,1))=1,1,0),IF(VALUE(MID('3.4'!$M$14,3,1))&gt;=$O132,1,0))))</f>
        <v>1</v>
      </c>
      <c r="Q132" s="930">
        <f>IF($O132=0,1,
IF($O132="SPS",IF((VALUE(LEFT('3.4'!$M$15,1))+VALUE(MID('3.4'!$M$15,3,1)))&gt;0,1,0),
IF($O132=4,IF(VALUE(RIGHT('3.4'!$M$15,1))=1,1,0),IF(VALUE(MID('3.4'!$M$15,3,1))&gt;=$O132,1,0))))</f>
        <v>1</v>
      </c>
      <c r="R132" s="931">
        <f>+'2.2'!J131</f>
        <v>2</v>
      </c>
      <c r="S132" s="914">
        <f>IF($R132="",1,IF('3.5'!$J$12&gt;=$R132,1,0))</f>
        <v>0</v>
      </c>
      <c r="T132" s="914">
        <f>IF($R132="",1,IF('3.5'!$J$13&gt;=$R132,1,0))</f>
        <v>0</v>
      </c>
      <c r="U132" s="933" t="str">
        <f>+'2.2'!L131</f>
        <v>RAO1</v>
      </c>
      <c r="V132" s="934">
        <f t="shared" si="18"/>
        <v>1</v>
      </c>
      <c r="W132" s="934" t="str">
        <f t="shared" si="10"/>
        <v>RAO1</v>
      </c>
      <c r="X132" s="934" t="str">
        <f t="shared" si="11"/>
        <v/>
      </c>
      <c r="Y132" s="934" t="str">
        <f t="shared" si="12"/>
        <v/>
      </c>
      <c r="Z132" s="934" t="str">
        <f t="shared" si="13"/>
        <v/>
      </c>
      <c r="AA132" s="934">
        <f>IF($U132="",1,IF(AND(OR(VLOOKUP($W132,'3.6'!$B52:$I122,4,FALSE)="si",VLOOKUP($W132,'3.6'!$B52:$I122,5,FALSE)="si"),OR(IFERROR(VLOOKUP($X132,'3.6'!$B52:$I122,4,FALSE),"si")="si",IFERROR(VLOOKUP($X132,'3.6'!$B52:$I122,5,FALSE),"si")="si"),OR(IFERROR(VLOOKUP($Y132,'3.6'!$B52:$I122,4,FALSE),"si")="si",IFERROR(VLOOKUP($Y132,'3.6'!$B52:$I122,5,FALSE),"si")="sì"),OR(IFERROR(VLOOKUP($Z132,'3.6'!$B52:$I122,4,FALSE),"si")="si",IFERROR(VLOOKUP($Z132,'3.6'!$B52:$I122,5,FALSE),"si")="sì")),1,0))</f>
        <v>0</v>
      </c>
      <c r="AB132" s="934">
        <f>IF($U132="",1,IF(AND(OR(VLOOKUP($W132,'3.6'!$B52:$I122,6,FALSE)="si",VLOOKUP($W132,'3.6'!$B52:$I122,7,FALSE)="si"),OR(IFERROR(VLOOKUP($X132,'3.6'!$B52:$I122,6,FALSE),"si")="si",IFERROR(VLOOKUP($X132,'3.6'!$B52:$I122,7,FALSE),"si")="si"),OR(IFERROR(VLOOKUP($Y132,'3.6'!$B52:$I122,6,FALSE),"si")="si",IFERROR(VLOOKUP($Y132,'3.6'!$B52:$I122,7,FALSE),"si")="sì"),OR(IFERROR(VLOOKUP($Z132,'3.6'!$B52:$I122,6,FALSE),"si")="si",IFERROR(VLOOKUP($Z132,'3.6'!$B52:$I122,7,FALSE),"si")="sì")),1,0))</f>
        <v>0</v>
      </c>
      <c r="AC132" s="929" t="str">
        <f>+'2.2'!M131</f>
        <v>si</v>
      </c>
      <c r="AD132" s="934">
        <f t="array" ref="AD132">IF(AC132="si",IF(VLOOKUP(INDEX(B$1:INDEX(B:B,ROW()),MAX(IF(B$1:INDEX(B:B,ROW())&lt;&gt;"",ROW(B$1:INDEX(B:B,ROW()))-ROW(B$1)+1))),'3.7'!$C$24:$F$36,3,FALSE)="si",1,0),1)</f>
        <v>0</v>
      </c>
      <c r="AE132" s="934">
        <f t="array" ref="AE132">IF(AC132="si",IF(VLOOKUP(INDEX(B$1:INDEX(B:B,ROW()),MAX(IF(B$1:INDEX(B:B,ROW())&lt;&gt;"",ROW(B$1:INDEX(B:B,ROW()))-ROW(B$1)+1))),'3.7'!$C$24:$F$36,4,FALSE)="si",1,0),1)</f>
        <v>0</v>
      </c>
      <c r="AF132" s="935" t="str">
        <f>+'2.2'!O131</f>
        <v>Tutti i casi devono essere discussi e documentati prima e dopo la terapia nel tumorboard con la partecipazione di esperti di tutte le alternative terapeutiche. Deve essere garantita un'indicazione che tenga conto dellevpossibili alternative non chirurgiche.</v>
      </c>
      <c r="AG132" s="936">
        <f>IF($AF132="",1,IF(VLOOKUP($C132,'3.8'!$B:$F,4,FALSE)="si",1,0))</f>
        <v>0</v>
      </c>
      <c r="AH132" s="937">
        <f>IF($AF132="",1,IF(VLOOKUP($C132,'3.8'!$B:$F,5,FALSE)="si",1,0))</f>
        <v>0</v>
      </c>
      <c r="AI132" s="919"/>
      <c r="AJ132" s="698"/>
      <c r="AK132" s="707"/>
      <c r="AL132" s="938" t="str">
        <f>+'2.2'!N131</f>
        <v>S:20</v>
      </c>
      <c r="AM132" s="939" t="str">
        <f>IF(ISBLANK(intern1!P125),"",intern1!P125)</f>
        <v>GYN1</v>
      </c>
      <c r="AN132" s="940">
        <f>IF(AM132="",1,IF(AJ$131="si",1,0))</f>
        <v>0</v>
      </c>
      <c r="AO132" s="935" t="str">
        <f>'2.2'!K131</f>
        <v>VIS1</v>
      </c>
      <c r="AP132" s="941">
        <f>IF(AO132="",1,IF(AJ54="si",1,0))</f>
        <v>0</v>
      </c>
      <c r="AQ132" s="925"/>
    </row>
    <row r="133" spans="1:43" s="1335" customFormat="1" ht="79.2" x14ac:dyDescent="0.25">
      <c r="A133" s="905"/>
      <c r="B133" s="906" t="str">
        <f>+'2.2'!C132</f>
        <v/>
      </c>
      <c r="C133" s="926" t="str">
        <f>+'2.2'!D132</f>
        <v>GYN2</v>
      </c>
      <c r="D133" s="926" t="str">
        <f>+'2.2'!E132</f>
        <v>Centro di senologia riconosciuto e certificato</v>
      </c>
      <c r="E133" s="926" t="str">
        <f>'2.2'!F132</f>
        <v>BPE/BP</v>
      </c>
      <c r="F133" s="926">
        <f t="shared" si="16"/>
        <v>2</v>
      </c>
      <c r="G133" s="926">
        <f>IF('3.9'!$C$25="si",3,IF('3.9'!$D$25="si",2,IF('3.9'!$E$25="si",1,0)))</f>
        <v>0</v>
      </c>
      <c r="H133" s="926">
        <f>IF('3.9'!$C$26="si",3,IF('3.9'!$D$26="si",2,IF('3.9'!$E$26="si",1,0)))</f>
        <v>0</v>
      </c>
      <c r="I133" s="928" t="str">
        <f>+'2.2'!G132</f>
        <v>Chirurgia plastica, ricostruttiva ed estetica
Ginecologia e ostetricia</v>
      </c>
      <c r="J133" s="929">
        <f>+'2.2'!H132</f>
        <v>2</v>
      </c>
      <c r="K133" s="1005">
        <f ca="1">IF(VLOOKUP($C133,intern2!$A$165:$BI$316,61,FALSE)="OK",1,0)</f>
        <v>0</v>
      </c>
      <c r="L133" s="1005">
        <f ca="1">IF(VLOOKUP($C133,intern2!$A$326:$BI$477,61,FALSE)="OK",1,0)</f>
        <v>0</v>
      </c>
      <c r="M133" s="930">
        <f ca="1">IF(INDEX(intern3!$A$7:$BH$160,MATCH($C133,intern3!$A$7:$A$160,0),60)="OK",1,0)</f>
        <v>0</v>
      </c>
      <c r="N133" s="930">
        <f ca="1">IF(VLOOKUP($C133,intern3!$A$169:$BH$320,60,FALSE)="OK",1,0)</f>
        <v>0</v>
      </c>
      <c r="O133" s="929">
        <f>+'2.2'!I132</f>
        <v>0</v>
      </c>
      <c r="P133" s="930">
        <f>IF($O133=0,1,
IF($O133="SPS",IF((VALUE(LEFT('3.4'!$M$14,1))+VALUE(MID('3.4'!$M$14,3,1)))&gt;0,1,0),
IF($O133=4,IF(VALUE(RIGHT('3.4'!$M$14,1))=1,1,0),IF(VALUE(MID('3.4'!$M$14,3,1))&gt;=$O133,1,0))))</f>
        <v>1</v>
      </c>
      <c r="Q133" s="930">
        <f>IF($O133=0,1,
IF($O133="SPS",IF((VALUE(LEFT('3.4'!$M$15,1))+VALUE(MID('3.4'!$M$15,3,1)))&gt;0,1,0),
IF($O133=4,IF(VALUE(RIGHT('3.4'!$M$15,1))=1,1,0),IF(VALUE(MID('3.4'!$M$15,3,1))&gt;=$O133,1,0))))</f>
        <v>1</v>
      </c>
      <c r="R133" s="931">
        <f>+'2.2'!J132</f>
        <v>1</v>
      </c>
      <c r="S133" s="933">
        <f>IF($R133="",1,IF('3.5'!$J$12&gt;=$R133,1,0))</f>
        <v>0</v>
      </c>
      <c r="T133" s="933">
        <f>IF($R133="",1,IF('3.5'!$J$13&gt;=$R133,1,0))</f>
        <v>0</v>
      </c>
      <c r="U133" s="933" t="str">
        <f>+'2.2'!L132</f>
        <v/>
      </c>
      <c r="V133" s="934">
        <f t="shared" si="18"/>
        <v>0</v>
      </c>
      <c r="W133" s="934" t="str">
        <f t="shared" si="10"/>
        <v/>
      </c>
      <c r="X133" s="934" t="str">
        <f t="shared" si="11"/>
        <v/>
      </c>
      <c r="Y133" s="934" t="str">
        <f t="shared" si="12"/>
        <v/>
      </c>
      <c r="Z133" s="934" t="str">
        <f t="shared" si="13"/>
        <v/>
      </c>
      <c r="AA133" s="934">
        <f>IF($U133="",1,IF(AND(OR(VLOOKUP($W133,'3.6'!$B52:$I122,4,FALSE)="si",VLOOKUP($W133,'3.6'!$B52:$I122,5,FALSE)="si"),OR(IFERROR(VLOOKUP($X133,'3.6'!$B52:$I122,4,FALSE),"si")="si",IFERROR(VLOOKUP($X133,'3.6'!$B52:$I122,5,FALSE),"si")="si"),OR(IFERROR(VLOOKUP($Y133,'3.6'!$B52:$I122,4,FALSE),"si")="si",IFERROR(VLOOKUP($Y133,'3.6'!$B52:$I122,5,FALSE),"si")="sì"),OR(IFERROR(VLOOKUP($Z133,'3.6'!$B52:$I122,4,FALSE),"si")="si",IFERROR(VLOOKUP($Z133,'3.6'!$B52:$I122,5,FALSE),"si")="sì")),1,0))</f>
        <v>1</v>
      </c>
      <c r="AB133" s="934">
        <f>IF($U133="",1,IF(AND(OR(VLOOKUP($W133,'3.6'!$B52:$I122,6,FALSE)="si",VLOOKUP($W133,'3.6'!$B52:$I122,7,FALSE)="si"),OR(IFERROR(VLOOKUP($X133,'3.6'!$B52:$I122,6,FALSE),"si")="si",IFERROR(VLOOKUP($X133,'3.6'!$B52:$I122,7,FALSE),"si")="si"),OR(IFERROR(VLOOKUP($Y133,'3.6'!$B52:$I122,6,FALSE),"si")="si",IFERROR(VLOOKUP($Y133,'3.6'!$B52:$I122,7,FALSE),"si")="sì"),OR(IFERROR(VLOOKUP($Z133,'3.6'!$B52:$I122,6,FALSE),"si")="si",IFERROR(VLOOKUP($Z133,'3.6'!$B52:$I122,7,FALSE),"si")="sì")),1,0))</f>
        <v>1</v>
      </c>
      <c r="AC133" s="929" t="str">
        <f>+'2.2'!M132</f>
        <v>si</v>
      </c>
      <c r="AD133" s="934">
        <f t="array" ref="AD133">IF(AC133="si",IF(VLOOKUP(INDEX(B$1:INDEX(B:B,ROW()),MAX(IF(B$1:INDEX(B:B,ROW())&lt;&gt;"",ROW(B$1:INDEX(B:B,ROW()))-ROW(B$1)+1))),'3.7'!$C$24:$F$36,3,FALSE)="si",1,0),1)</f>
        <v>0</v>
      </c>
      <c r="AE133" s="934">
        <f t="array" ref="AE133">IF(AC133="si",IF(VLOOKUP(INDEX(B$1:INDEX(B:B,ROW()),MAX(IF(B$1:INDEX(B:B,ROW())&lt;&gt;"",ROW(B$1:INDEX(B:B,ROW()))-ROW(B$1)+1))),'3.7'!$C$24:$F$36,4,FALSE)="si",1,0),1)</f>
        <v>0</v>
      </c>
      <c r="AF133" s="935" t="str">
        <f>+'2.2'!O132</f>
        <v>Tutti i casi devono essere discussi e documentati prima e dopo la terapia nel tumorboard con la partecipazione attiva di esperti di tutte le alternative terapeutiche.</v>
      </c>
      <c r="AG133" s="936">
        <f>IF($AF133="",1,IF(VLOOKUP($C133,'3.8'!$B:$F,4,FALSE)="si",1,0))</f>
        <v>0</v>
      </c>
      <c r="AH133" s="937">
        <f>IF($AF133="",1,IF(VLOOKUP($C133,'3.8'!$B:$F,5,FALSE)="si",1,0))</f>
        <v>0</v>
      </c>
      <c r="AI133" s="919"/>
      <c r="AJ133" s="698"/>
      <c r="AK133" s="707"/>
      <c r="AL133" s="938" t="str">
        <f>+'2.2'!N132</f>
        <v>S:100 (oppure 50 per ogni ospedale in rete)</v>
      </c>
      <c r="AM133" s="939" t="str">
        <f>IF(ISBLANK(intern1!P126),"",intern1!P126)</f>
        <v/>
      </c>
      <c r="AN133" s="940">
        <f>IF(AM133="",1,0)</f>
        <v>1</v>
      </c>
      <c r="AO133" s="935" t="str">
        <f>'2.2'!K132</f>
        <v/>
      </c>
      <c r="AP133" s="941">
        <f>IF(AO133="",1,0)</f>
        <v>1</v>
      </c>
      <c r="AQ133" s="925"/>
    </row>
    <row r="134" spans="1:43" s="1335" customFormat="1" ht="39.6" x14ac:dyDescent="0.25">
      <c r="A134" s="905"/>
      <c r="B134" s="945" t="str">
        <f>+'2.2'!C133</f>
        <v/>
      </c>
      <c r="C134" s="946" t="str">
        <f>+'2.2'!D133</f>
        <v>PLC1</v>
      </c>
      <c r="D134" s="946" t="str">
        <f>+'2.2'!E133</f>
        <v>Interventi nel contesto della transessualità</v>
      </c>
      <c r="E134" s="946" t="str">
        <f>'2.2'!F133</f>
        <v>BP</v>
      </c>
      <c r="F134" s="947">
        <f t="shared" si="16"/>
        <v>3</v>
      </c>
      <c r="G134" s="946">
        <f>IF('3.9'!$C$25="si",3,IF('3.9'!$D$25="si",2,IF('3.9'!$E$25="si",1,0)))</f>
        <v>0</v>
      </c>
      <c r="H134" s="946">
        <f>IF('3.9'!$C$26="si",3,IF('3.9'!$D$26="si",2,IF('3.9'!$E$26="si",1,0)))</f>
        <v>0</v>
      </c>
      <c r="I134" s="948" t="str">
        <f>+'2.2'!G133</f>
        <v>Chirurgia plastica, ricostruttiva ed estetica
Ginecologia e ostetricia</v>
      </c>
      <c r="J134" s="949">
        <f>+'2.2'!H133</f>
        <v>2</v>
      </c>
      <c r="K134" s="977">
        <f ca="1">IF(VLOOKUP($C134,intern2!$A$165:$BI$316,61,FALSE)="OK",1,0)</f>
        <v>0</v>
      </c>
      <c r="L134" s="977">
        <f ca="1">IF(VLOOKUP($C134,intern2!$A$326:$BI$477,61,FALSE)="OK",1,0)</f>
        <v>0</v>
      </c>
      <c r="M134" s="950">
        <f ca="1">IF(INDEX(intern3!$A$7:$BH$160,MATCH($C134,intern3!$A$7:$A$160,0),60)="OK",1,0)</f>
        <v>0</v>
      </c>
      <c r="N134" s="950">
        <f ca="1">IF(VLOOKUP($C134,intern3!$A$169:$BH$320,60,FALSE)="OK",1,0)</f>
        <v>0</v>
      </c>
      <c r="O134" s="949">
        <f>+'2.2'!I133</f>
        <v>0</v>
      </c>
      <c r="P134" s="950">
        <f>IF($O134=0,1,
IF($O134="SPS",IF((VALUE(LEFT('3.4'!$M$14,1))+VALUE(MID('3.4'!$M$14,3,1)))&gt;0,1,0),
IF($O134=4,IF(VALUE(RIGHT('3.4'!$M$14,1))=1,1,0),IF(VALUE(MID('3.4'!$M$14,3,1))&gt;=$O134,1,0))))</f>
        <v>1</v>
      </c>
      <c r="Q134" s="950">
        <f>IF($O134=0,1,
IF($O134="SPS",IF((VALUE(LEFT('3.4'!$M$15,1))+VALUE(MID('3.4'!$M$15,3,1)))&gt;0,1,0),
IF($O134=4,IF(VALUE(RIGHT('3.4'!$M$15,1))=1,1,0),IF(VALUE(MID('3.4'!$M$15,3,1))&gt;=$O134,1,0))))</f>
        <v>1</v>
      </c>
      <c r="R134" s="951">
        <f>+'2.2'!J133</f>
        <v>2</v>
      </c>
      <c r="S134" s="952">
        <f>IF($R134="",1,IF('3.5'!$J$12&gt;=$R134,1,0))</f>
        <v>0</v>
      </c>
      <c r="T134" s="952">
        <f>IF($R134="",1,IF('3.5'!$J$13&gt;=$R134,1,0))</f>
        <v>0</v>
      </c>
      <c r="U134" s="952" t="str">
        <f>+'2.2'!L133</f>
        <v/>
      </c>
      <c r="V134" s="953">
        <f t="shared" si="18"/>
        <v>0</v>
      </c>
      <c r="W134" s="953" t="str">
        <f t="shared" si="10"/>
        <v/>
      </c>
      <c r="X134" s="953" t="str">
        <f t="shared" si="11"/>
        <v/>
      </c>
      <c r="Y134" s="953" t="str">
        <f t="shared" si="12"/>
        <v/>
      </c>
      <c r="Z134" s="953" t="str">
        <f t="shared" si="13"/>
        <v/>
      </c>
      <c r="AA134" s="953">
        <f>IF($U134="",1,IF(AND(OR(VLOOKUP($W134,'3.6'!$B52:$I122,4,FALSE)="si",VLOOKUP($W134,'3.6'!$B52:$I122,5,FALSE)="si"),OR(IFERROR(VLOOKUP($X134,'3.6'!$B52:$I122,4,FALSE),"si")="si",IFERROR(VLOOKUP($X134,'3.6'!$B52:$I122,5,FALSE),"si")="si"),OR(IFERROR(VLOOKUP($Y134,'3.6'!$B52:$I122,4,FALSE),"si")="si",IFERROR(VLOOKUP($Y134,'3.6'!$B52:$I122,5,FALSE),"si")="sì"),OR(IFERROR(VLOOKUP($Z134,'3.6'!$B52:$I122,4,FALSE),"si")="si",IFERROR(VLOOKUP($Z134,'3.6'!$B52:$I122,5,FALSE),"si")="sì")),1,0))</f>
        <v>1</v>
      </c>
      <c r="AB134" s="953">
        <f>IF($U134="",1,IF(AND(OR(VLOOKUP($W134,'3.6'!$B52:$I122,6,FALSE)="si",VLOOKUP($W134,'3.6'!$B52:$I122,7,FALSE)="si"),OR(IFERROR(VLOOKUP($X134,'3.6'!$B52:$I122,6,FALSE),"si")="si",IFERROR(VLOOKUP($X134,'3.6'!$B52:$I122,7,FALSE),"si")="si"),OR(IFERROR(VLOOKUP($Y134,'3.6'!$B52:$I122,6,FALSE),"si")="si",IFERROR(VLOOKUP($Y134,'3.6'!$B52:$I122,7,FALSE),"si")="sì"),OR(IFERROR(VLOOKUP($Z134,'3.6'!$B52:$I122,6,FALSE),"si")="si",IFERROR(VLOOKUP($Z134,'3.6'!$B52:$I122,7,FALSE),"si")="sì")),1,0))</f>
        <v>1</v>
      </c>
      <c r="AC134" s="949" t="str">
        <f>+'2.2'!M133</f>
        <v/>
      </c>
      <c r="AD134" s="934">
        <f t="array" ref="AD134">IF(AC134="si",IF(VLOOKUP(INDEX(B$1:INDEX(B:B,ROW()),MAX(IF(B$1:INDEX(B:B,ROW())&lt;&gt;"",ROW(B$1:INDEX(B:B,ROW()))-ROW(B$1)+1))),'3.7'!$C$24:$F$36,3,FALSE)="si",1,0),1)</f>
        <v>1</v>
      </c>
      <c r="AE134" s="934">
        <f t="array" ref="AE134">IF(AC134="si",IF(VLOOKUP(INDEX(B$1:INDEX(B:B,ROW()),MAX(IF(B$1:INDEX(B:B,ROW())&lt;&gt;"",ROW(B$1:INDEX(B:B,ROW()))-ROW(B$1)+1))),'3.7'!$C$24:$F$36,4,FALSE)="si",1,0),1)</f>
        <v>1</v>
      </c>
      <c r="AF134" s="954" t="str">
        <f>+'2.2'!O133</f>
        <v>Endocrinologia ginecologica / presa in carico psichiatrica</v>
      </c>
      <c r="AG134" s="878">
        <f>IF($AF134="",1,IF(VLOOKUP($C134,'3.8'!$B:$F,4,FALSE)="si",1,0))</f>
        <v>0</v>
      </c>
      <c r="AH134" s="879">
        <f>IF($AF134="",1,IF(VLOOKUP($C134,'3.8'!$B:$F,5,FALSE)="si",1,0))</f>
        <v>0</v>
      </c>
      <c r="AI134" s="919"/>
      <c r="AJ134" s="699"/>
      <c r="AK134" s="955"/>
      <c r="AL134" s="956" t="str">
        <f>+'2.2'!N133</f>
        <v/>
      </c>
      <c r="AM134" s="957" t="str">
        <f>IF(ISBLANK(intern1!P127),"",intern1!P127)</f>
        <v/>
      </c>
      <c r="AN134" s="958">
        <f>IF(AM134="",1,0)</f>
        <v>1</v>
      </c>
      <c r="AO134" s="954" t="str">
        <f>'2.2'!K133</f>
        <v>GYN1</v>
      </c>
      <c r="AP134" s="941">
        <f>IF(AO134="",1,IF(AJ131="si",1,0))</f>
        <v>0</v>
      </c>
      <c r="AQ134" s="925"/>
    </row>
    <row r="135" spans="1:43" s="1335" customFormat="1" ht="26.4" x14ac:dyDescent="0.25">
      <c r="A135" s="905"/>
      <c r="B135" s="906" t="str">
        <f>+'2.2'!C134</f>
        <v>Ostetricia</v>
      </c>
      <c r="C135" s="907" t="str">
        <f>+'2.2'!D134</f>
        <v>GEBH</v>
      </c>
      <c r="D135" s="907" t="str">
        <f>+'2.2'!E134</f>
        <v>Casa del parto (dalla 36 0/7 settimana di gestazione)</v>
      </c>
      <c r="E135" s="907" t="str">
        <f>'2.2'!F134</f>
        <v/>
      </c>
      <c r="F135" s="907">
        <f t="shared" si="16"/>
        <v>0</v>
      </c>
      <c r="G135" s="907">
        <f>IF('3.9'!$C$25="si",3,IF('3.9'!$D$25="si",2,IF('3.9'!$E$25="si",1,0)))</f>
        <v>0</v>
      </c>
      <c r="H135" s="907">
        <f>IF('3.9'!$C$26="si",3,IF('3.9'!$D$26="si",2,IF('3.9'!$E$26="si",1,0)))</f>
        <v>0</v>
      </c>
      <c r="I135" s="909" t="str">
        <f>+'2.2'!G134</f>
        <v>(Ginecologia e ostetricia)</v>
      </c>
      <c r="J135" s="910">
        <f>+'2.2'!H134</f>
        <v>0</v>
      </c>
      <c r="K135" s="1035">
        <f ca="1">IF(VLOOKUP($C135,intern2!$A$165:$BI$316,61,FALSE)="OK",1,0)</f>
        <v>0</v>
      </c>
      <c r="L135" s="1035">
        <f ca="1">IF(VLOOKUP($C135,intern2!$A$326:$BI$477,61,FALSE)="OK",1,0)</f>
        <v>0</v>
      </c>
      <c r="M135" s="911">
        <f ca="1">IF(INDEX(intern3!$A$7:$BH$160,MATCH($C135,intern3!$A$7:$A$160,0),60)="OK",1,0)</f>
        <v>1</v>
      </c>
      <c r="N135" s="911">
        <f ca="1">IF(VLOOKUP($C135,intern3!$A$169:$BH$320,60,FALSE)="OK",1,0)</f>
        <v>1</v>
      </c>
      <c r="O135" s="910">
        <f>+'2.2'!I134</f>
        <v>0</v>
      </c>
      <c r="P135" s="911">
        <f>IF($O135=0,1,
IF($O135="SPS",IF((VALUE(LEFT('3.4'!$M$14,1))+VALUE(MID('3.4'!$M$14,3,1)))&gt;0,1,0),
IF($O135=4,IF(VALUE(RIGHT('3.4'!$M$14,1))=1,1,0),IF(VALUE(MID('3.4'!$M$14,3,1))&gt;=$O135,1,0))))</f>
        <v>1</v>
      </c>
      <c r="Q135" s="911">
        <f>IF($O135=0,1,
IF($O135="SPS",IF((VALUE(LEFT('3.4'!$M$15,1))+VALUE(MID('3.4'!$M$15,3,1)))&gt;0,1,0),
IF($O135=4,IF(VALUE(RIGHT('3.4'!$M$15,1))=1,1,0),IF(VALUE(MID('3.4'!$M$15,3,1))&gt;=$O135,1,0))))</f>
        <v>1</v>
      </c>
      <c r="R135" s="912">
        <f>+'2.2'!J134</f>
        <v>0</v>
      </c>
      <c r="S135" s="913">
        <f>IF($R135="",1,IF('3.5'!$J$12&gt;=$R135,1,0))</f>
        <v>1</v>
      </c>
      <c r="T135" s="913">
        <f>IF($R135="",1,IF('3.5'!$J$13&gt;=$R135,1,0))</f>
        <v>1</v>
      </c>
      <c r="U135" s="913" t="str">
        <f>+'2.2'!L134</f>
        <v>GEB1 + NEO1</v>
      </c>
      <c r="V135" s="915">
        <f t="shared" si="18"/>
        <v>2</v>
      </c>
      <c r="W135" s="915" t="str">
        <f t="shared" si="10"/>
        <v>GEB1</v>
      </c>
      <c r="X135" s="915" t="str">
        <f t="shared" si="11"/>
        <v>NEO1</v>
      </c>
      <c r="Y135" s="915" t="str">
        <f t="shared" si="12"/>
        <v/>
      </c>
      <c r="Z135" s="915" t="str">
        <f t="shared" si="13"/>
        <v/>
      </c>
      <c r="AA135" s="915">
        <f>IF($U135="",1,IF(AND(OR(VLOOKUP($W135,'3.6'!$B52:$I122,4,FALSE)="si",VLOOKUP($W135,'3.6'!$B52:$I122,5,FALSE)="si"),OR(IFERROR(VLOOKUP($X135,'3.6'!$B52:$I122,4,FALSE),"si")="si",IFERROR(VLOOKUP($X135,'3.6'!$B52:$I122,5,FALSE),"si")="si"),OR(IFERROR(VLOOKUP($Y135,'3.6'!$B52:$I122,4,FALSE),"si")="si",IFERROR(VLOOKUP($Y135,'3.6'!$B52:$I122,5,FALSE),"si")="sì"),OR(IFERROR(VLOOKUP($Z135,'3.6'!$B52:$I122,4,FALSE),"si")="si",IFERROR(VLOOKUP($Z135,'3.6'!$B52:$I122,5,FALSE),"si")="sì")),1,0))</f>
        <v>0</v>
      </c>
      <c r="AB135" s="915">
        <f>IF($U135="",1,IF(AND(OR(VLOOKUP($W135,'3.6'!$B52:$I122,6,FALSE)="si",VLOOKUP($W135,'3.6'!$B52:$I122,7,FALSE)="si"),OR(IFERROR(VLOOKUP($X135,'3.6'!$B52:$I122,6,FALSE),"si")="si",IFERROR(VLOOKUP($X135,'3.6'!$B52:$I122,7,FALSE),"si")="si"),OR(IFERROR(VLOOKUP($Y135,'3.6'!$B52:$I122,6,FALSE),"si")="si",IFERROR(VLOOKUP($Y135,'3.6'!$B52:$I122,7,FALSE),"si")="sì"),OR(IFERROR(VLOOKUP($Z135,'3.6'!$B52:$I122,6,FALSE),"si")="si",IFERROR(VLOOKUP($Z135,'3.6'!$B52:$I122,7,FALSE),"si")="sì")),1,0))</f>
        <v>0</v>
      </c>
      <c r="AC135" s="910" t="str">
        <f>+'2.2'!M134</f>
        <v/>
      </c>
      <c r="AD135" s="934">
        <f t="array" ref="AD135">IF(AC135="si",IF(VLOOKUP(INDEX(B$1:INDEX(B:B,ROW()),MAX(IF(B$1:INDEX(B:B,ROW())&lt;&gt;"",ROW(B$1:INDEX(B:B,ROW()))-ROW(B$1)+1))),'3.7'!$C$24:$F$36,3,FALSE)="si",1,0),1)</f>
        <v>1</v>
      </c>
      <c r="AE135" s="934">
        <f t="array" ref="AE135">IF(AC135="si",IF(VLOOKUP(INDEX(B$1:INDEX(B:B,ROW()),MAX(IF(B$1:INDEX(B:B,ROW())&lt;&gt;"",ROW(B$1:INDEX(B:B,ROW()))-ROW(B$1)+1))),'3.7'!$C$24:$F$36,4,FALSE)="si",1,0),1)</f>
        <v>1</v>
      </c>
      <c r="AF135" s="916" t="str">
        <f>+'2.2'!O134</f>
        <v>Requisiti di qualità previsti per le case del parto (FL 3.15)</v>
      </c>
      <c r="AG135" s="917">
        <f>IF($AF135="",1,IF(VLOOKUP($C135,'3.8'!$B:$F,4,FALSE)="si",1,0))</f>
        <v>0</v>
      </c>
      <c r="AH135" s="918">
        <f>IF($AF135="",1,IF(VLOOKUP($C135,'3.8'!$B:$F,5,FALSE)="si",1,0))</f>
        <v>0</v>
      </c>
      <c r="AI135" s="919"/>
      <c r="AJ135" s="697"/>
      <c r="AK135" s="920"/>
      <c r="AL135" s="921" t="str">
        <f>+'2.2'!N134</f>
        <v/>
      </c>
      <c r="AM135" s="922" t="str">
        <f>IF(ISBLANK(intern1!P128),"",intern1!P128)</f>
        <v/>
      </c>
      <c r="AN135" s="923">
        <f>IF(AM135="",1,0)</f>
        <v>1</v>
      </c>
      <c r="AO135" s="916" t="str">
        <f>'2.2'!K134</f>
        <v>NEOG</v>
      </c>
      <c r="AP135" s="941">
        <f>IF(AO135="",1,IF(AJ140="si",1,0))</f>
        <v>0</v>
      </c>
      <c r="AQ135" s="925"/>
    </row>
    <row r="136" spans="1:43" s="1335" customFormat="1" ht="39.6" x14ac:dyDescent="0.25">
      <c r="A136" s="905"/>
      <c r="B136" s="906" t="str">
        <f>+'2.2'!C135</f>
        <v/>
      </c>
      <c r="C136" s="907" t="str">
        <f>+'2.2'!D135</f>
        <v>GEBS</v>
      </c>
      <c r="D136" s="907" t="str">
        <f>+'2.2'!E135</f>
        <v>Servizio a conduzione ostetrica di assistenza al parto in ospedale (dalla 36 0/7 settimana di gestazione)</v>
      </c>
      <c r="E136" s="544" t="str">
        <f>'2.2'!F135</f>
        <v/>
      </c>
      <c r="F136" s="907">
        <f t="shared" si="16"/>
        <v>0</v>
      </c>
      <c r="G136" s="907">
        <f>IF('3.9'!$C$25="si",3,IF('3.9'!$D$25="si",2,IF('3.9'!$E$25="si",1,0)))</f>
        <v>0</v>
      </c>
      <c r="H136" s="907">
        <f>IF('3.9'!$C$26="si",3,IF('3.9'!$D$26="si",2,IF('3.9'!$E$26="si",1,0)))</f>
        <v>0</v>
      </c>
      <c r="I136" s="909" t="str">
        <f>+'2.2'!G135</f>
        <v/>
      </c>
      <c r="J136" s="915">
        <f>+'2.2'!H135</f>
        <v>0</v>
      </c>
      <c r="K136" s="1035">
        <f>IF(VLOOKUP($C136,intern2!$A$165:$BI$316,61,FALSE)="OK",1,0)</f>
        <v>1</v>
      </c>
      <c r="L136" s="1035">
        <f>IF(VLOOKUP($C136,intern2!$A$326:$BI$477,61,FALSE)="OK",1,0)</f>
        <v>1</v>
      </c>
      <c r="M136" s="911">
        <f>IF(INDEX(intern3!$A$7:$BH$160,MATCH($C136,intern3!$A$7:$A$160,0),60)="OK",1,0)</f>
        <v>1</v>
      </c>
      <c r="N136" s="911">
        <f ca="1">IF(VLOOKUP($C136,intern3!$A$169:$BH$320,60,FALSE)="OK",1,0)</f>
        <v>1</v>
      </c>
      <c r="O136" s="915">
        <f>+'2.2'!I135</f>
        <v>0</v>
      </c>
      <c r="P136" s="911">
        <f>IF($O136=0,1,
IF($O136="SPS",IF((VALUE(LEFT('3.4'!$M$14,1))+VALUE(MID('3.4'!$M$14,3,1)))&gt;0,1,0),
IF($O136=4,IF(VALUE(RIGHT('3.4'!$M$14,1))=1,1,0),IF(VALUE(MID('3.4'!$M$14,3,1))&gt;=$O136,1,0))))</f>
        <v>1</v>
      </c>
      <c r="Q136" s="911">
        <f>IF($O136=0,1,
IF($O136="SPS",IF((VALUE(LEFT('3.4'!$M$15,1))+VALUE(MID('3.4'!$M$15,3,1)))&gt;0,1,0),
IF($O136=4,IF(VALUE(RIGHT('3.4'!$M$15,1))=1,1,0),IF(VALUE(MID('3.4'!$M$15,3,1))&gt;=$O136,1,0))))</f>
        <v>1</v>
      </c>
      <c r="R136" s="915">
        <f>+'2.2'!J135</f>
        <v>0</v>
      </c>
      <c r="S136" s="913">
        <f>IF($R136="",1,IF('3.5'!$J$12&gt;=$R136,1,0))</f>
        <v>1</v>
      </c>
      <c r="T136" s="914">
        <f>IF($R136="",1,IF('3.5'!$J$13&gt;=$R136,1,0))</f>
        <v>1</v>
      </c>
      <c r="U136" s="913" t="str">
        <f>+'2.2'!L135</f>
        <v/>
      </c>
      <c r="V136" s="915">
        <f t="shared" si="18"/>
        <v>0</v>
      </c>
      <c r="W136" s="915" t="str">
        <f t="shared" si="10"/>
        <v/>
      </c>
      <c r="X136" s="915" t="str">
        <f t="shared" si="11"/>
        <v/>
      </c>
      <c r="Y136" s="915" t="str">
        <f t="shared" si="12"/>
        <v/>
      </c>
      <c r="Z136" s="915" t="str">
        <f t="shared" si="13"/>
        <v/>
      </c>
      <c r="AA136" s="915">
        <f>IF($U136="",1,IF(AND(OR(VLOOKUP($W136,'3.6'!$B52:$I122,4,FALSE)="si",VLOOKUP($W136,'3.6'!$B52:$I122,5,FALSE)="si"),OR(IFERROR(VLOOKUP($X136,'3.6'!$B52:$I122,4,FALSE),"si")="si",IFERROR(VLOOKUP($X136,'3.6'!$B52:$I122,5,FALSE),"si")="si"),OR(IFERROR(VLOOKUP($Y136,'3.6'!$B52:$I122,4,FALSE),"si")="si",IFERROR(VLOOKUP($Y136,'3.6'!$B52:$I122,5,FALSE),"si")="sì"),OR(IFERROR(VLOOKUP($Z136,'3.6'!$B52:$I122,4,FALSE),"si")="si",IFERROR(VLOOKUP($Z136,'3.6'!$B52:$I122,5,FALSE),"si")="sì")),1,0))</f>
        <v>1</v>
      </c>
      <c r="AB136" s="915">
        <f>IF($U136="",1,IF(AND(OR(VLOOKUP($W136,'3.6'!$B52:$I122,6,FALSE)="si",VLOOKUP($W136,'3.6'!$B52:$I122,7,FALSE)="si"),OR(IFERROR(VLOOKUP($X136,'3.6'!$B52:$I122,6,FALSE),"si")="si",IFERROR(VLOOKUP($X136,'3.6'!$B52:$I122,7,FALSE),"si")="si"),OR(IFERROR(VLOOKUP($Y136,'3.6'!$B52:$I122,6,FALSE),"si")="si",IFERROR(VLOOKUP($Y136,'3.6'!$B52:$I122,7,FALSE),"si")="sì"),OR(IFERROR(VLOOKUP($Z136,'3.6'!$B52:$I122,6,FALSE),"si")="si",IFERROR(VLOOKUP($Z136,'3.6'!$B52:$I122,7,FALSE),"si")="sì")),1,0))</f>
        <v>1</v>
      </c>
      <c r="AC136" s="910" t="str">
        <f>+'2.2'!M135</f>
        <v/>
      </c>
      <c r="AD136" s="934">
        <f t="array" ref="AD136">IF(AC136="si",IF(VLOOKUP(INDEX(B$1:INDEX(B:B,ROW()),MAX(IF(B$1:INDEX(B:B,ROW())&lt;&gt;"",ROW(B$1:INDEX(B:B,ROW()))-ROW(B$1)+1))),'3.7'!$C$24:$F$36,3,FALSE)="si",1,0),1)</f>
        <v>1</v>
      </c>
      <c r="AE136" s="934">
        <f t="array" ref="AE136">IF(AC136="si",IF(VLOOKUP(INDEX(B$1:INDEX(B:B,ROW()),MAX(IF(B$1:INDEX(B:B,ROW())&lt;&gt;"",ROW(B$1:INDEX(B:B,ROW()))-ROW(B$1)+1))),'3.7'!$C$24:$F$36,4,FALSE)="si",1,0),1)</f>
        <v>1</v>
      </c>
      <c r="AF136" s="916" t="str">
        <f>+'2.2'!O135</f>
        <v>Requisiti di qualità previsti per i servizi a conduzione ostetrica di assistenza al parto (FL 3.15)</v>
      </c>
      <c r="AG136" s="1021">
        <f>IF($AF136="",1,IF(VLOOKUP($C136,'3.8'!$B:$F,4,FALSE)="si",1,0))</f>
        <v>0</v>
      </c>
      <c r="AH136" s="1022">
        <f>IF($AF136="",1,IF(VLOOKUP($C136,'3.8'!$B:$F,5,FALSE)="si",1,0))</f>
        <v>0</v>
      </c>
      <c r="AI136" s="919"/>
      <c r="AJ136" s="697"/>
      <c r="AK136" s="920"/>
      <c r="AL136" s="921" t="str">
        <f>+'2.2'!N135</f>
        <v/>
      </c>
      <c r="AM136" s="922" t="str">
        <f>IF(ISBLANK(intern1!P129),"",intern1!P129)</f>
        <v/>
      </c>
      <c r="AN136" s="923">
        <f>IF(AM136="",1,0)</f>
        <v>1</v>
      </c>
      <c r="AO136" s="916" t="str">
        <f>'2.2'!K135</f>
        <v>GEB1 + NEO1</v>
      </c>
      <c r="AP136" s="941">
        <f>IF(AO136="",1,IF(AND(AJ137="si",AJ141="si"),1,0))</f>
        <v>0</v>
      </c>
      <c r="AQ136" s="925"/>
    </row>
    <row r="137" spans="1:43" s="1335" customFormat="1" ht="39.6" x14ac:dyDescent="0.25">
      <c r="A137" s="905"/>
      <c r="B137" s="906" t="str">
        <f>+'2.2'!C136</f>
        <v/>
      </c>
      <c r="C137" s="926" t="str">
        <f>+'2.2'!D136</f>
        <v>GEB1</v>
      </c>
      <c r="D137" s="926" t="str">
        <f>+'2.2'!E136</f>
        <v>Assistenza di base in ostetricia (dalla 35 0/7 settimana di gestazione e peso ≥2000g)</v>
      </c>
      <c r="E137" s="544" t="str">
        <f>'2.2'!F136</f>
        <v>BP</v>
      </c>
      <c r="F137" s="926">
        <f t="shared" si="16"/>
        <v>3</v>
      </c>
      <c r="G137" s="926">
        <f>IF('3.9'!$C$25="si",3,IF('3.9'!$D$25="si",2,IF('3.9'!$E$25="si",1,0)))</f>
        <v>0</v>
      </c>
      <c r="H137" s="926">
        <f>IF('3.9'!$C$26="si",3,IF('3.9'!$D$26="si",2,IF('3.9'!$E$26="si",1,0)))</f>
        <v>0</v>
      </c>
      <c r="I137" s="928" t="str">
        <f>+'2.2'!G136</f>
        <v>(Ginecologia e ostetricia)</v>
      </c>
      <c r="J137" s="929">
        <f>+'2.2'!H136</f>
        <v>0</v>
      </c>
      <c r="K137" s="1005">
        <f ca="1">IF(VLOOKUP($C137,intern2!$A$165:$BI$316,61,FALSE)="OK",1,0)</f>
        <v>0</v>
      </c>
      <c r="L137" s="1005">
        <f ca="1">IF(VLOOKUP($C137,intern2!$A$326:$BI$477,61,FALSE)="OK",1,0)</f>
        <v>0</v>
      </c>
      <c r="M137" s="930">
        <f ca="1">IF(INDEX(intern3!$A$7:$BH$160,MATCH($C137,intern3!$A$7:$A$160,0),60)="OK",1,0)</f>
        <v>1</v>
      </c>
      <c r="N137" s="930">
        <f ca="1">IF(VLOOKUP($C137,intern3!$A$169:$BH$320,60,FALSE)="OK",1,0)</f>
        <v>1</v>
      </c>
      <c r="O137" s="929">
        <f>+'2.2'!I136</f>
        <v>4</v>
      </c>
      <c r="P137" s="930">
        <f>IF($O137=0,1,
IF($O137="SPS",IF((VALUE(LEFT('3.4'!$M$14,1))+VALUE(MID('3.4'!$M$14,3,1)))&gt;0,1,0),
IF($O137=4,IF(VALUE(RIGHT('3.4'!$M$14,1))=1,1,0),IF(VALUE(MID('3.4'!$M$14,3,1))&gt;=$O137,1,0))))</f>
        <v>0</v>
      </c>
      <c r="Q137" s="930">
        <f>IF($O137=0,1,
IF($O137="SPS",IF((VALUE(LEFT('3.4'!$M$15,1))+VALUE(MID('3.4'!$M$15,3,1)))&gt;0,1,0),
IF($O137=4,IF(VALUE(RIGHT('3.4'!$M$15,1))=1,1,0),IF(VALUE(MID('3.4'!$M$15,3,1))&gt;=$O137,1,0))))</f>
        <v>0</v>
      </c>
      <c r="R137" s="931">
        <f>+'2.2'!J136</f>
        <v>1</v>
      </c>
      <c r="S137" s="933">
        <f>IF($R137="",1,IF('3.5'!$J$12&gt;=$R137,1,0))</f>
        <v>0</v>
      </c>
      <c r="T137" s="914">
        <f>IF($R137="",1,IF('3.5'!$J$13&gt;=$R137,1,0))</f>
        <v>0</v>
      </c>
      <c r="U137" s="933" t="str">
        <f>+'2.2'!L136</f>
        <v>NEO1.1</v>
      </c>
      <c r="V137" s="934">
        <f t="shared" si="18"/>
        <v>1</v>
      </c>
      <c r="W137" s="934" t="str">
        <f t="shared" si="10"/>
        <v>NEO1.1</v>
      </c>
      <c r="X137" s="934" t="str">
        <f t="shared" si="11"/>
        <v/>
      </c>
      <c r="Y137" s="934" t="str">
        <f t="shared" si="12"/>
        <v/>
      </c>
      <c r="Z137" s="934" t="str">
        <f t="shared" si="13"/>
        <v/>
      </c>
      <c r="AA137" s="934">
        <f>IF($U137="",1,IF(AND(OR(VLOOKUP($W137,'3.6'!$B52:$I122,4,FALSE)="si",VLOOKUP($W137,'3.6'!$B52:$I122,5,FALSE)="si"),OR(IFERROR(VLOOKUP($X137,'3.6'!$B52:$I122,4,FALSE),"si")="si",IFERROR(VLOOKUP($X137,'3.6'!$B52:$I122,5,FALSE),"si")="si"),OR(IFERROR(VLOOKUP($Y137,'3.6'!$B52:$I122,4,FALSE),"si")="si",IFERROR(VLOOKUP($Y137,'3.6'!$B52:$I122,5,FALSE),"si")="sì"),OR(IFERROR(VLOOKUP($Z137,'3.6'!$B52:$I122,4,FALSE),"si")="si",IFERROR(VLOOKUP($Z137,'3.6'!$B52:$I122,5,FALSE),"si")="sì")),1,0))</f>
        <v>0</v>
      </c>
      <c r="AB137" s="934">
        <f>IF($U137="",1,IF(AND(OR(VLOOKUP($W137,'3.6'!$B52:$I122,6,FALSE)="si",VLOOKUP($W137,'3.6'!$B52:$I122,7,FALSE)="si"),OR(IFERROR(VLOOKUP($X137,'3.6'!$B52:$I122,6,FALSE),"si")="si",IFERROR(VLOOKUP($X137,'3.6'!$B52:$I122,7,FALSE),"si")="si"),OR(IFERROR(VLOOKUP($Y137,'3.6'!$B52:$I122,6,FALSE),"si")="si",IFERROR(VLOOKUP($Y137,'3.6'!$B52:$I122,7,FALSE),"si")="sì"),OR(IFERROR(VLOOKUP($Z137,'3.6'!$B52:$I122,6,FALSE),"si")="si",IFERROR(VLOOKUP($Z137,'3.6'!$B52:$I122,7,FALSE),"si")="sì")),1,0))</f>
        <v>0</v>
      </c>
      <c r="AC137" s="929" t="str">
        <f>+'2.2'!M136</f>
        <v/>
      </c>
      <c r="AD137" s="934">
        <f t="array" ref="AD137">IF(AC137="si",IF(VLOOKUP(INDEX(B$1:INDEX(B:B,ROW()),MAX(IF(B$1:INDEX(B:B,ROW())&lt;&gt;"",ROW(B$1:INDEX(B:B,ROW()))-ROW(B$1)+1))),'3.7'!$C$24:$F$36,3,FALSE)="si",1,0),1)</f>
        <v>1</v>
      </c>
      <c r="AE137" s="934">
        <f t="array" ref="AE137">IF(AC137="si",IF(VLOOKUP(INDEX(B$1:INDEX(B:B,ROW()),MAX(IF(B$1:INDEX(B:B,ROW())&lt;&gt;"",ROW(B$1:INDEX(B:B,ROW()))-ROW(B$1)+1))),'3.7'!$C$24:$F$36,4,FALSE)="si",1,0),1)</f>
        <v>1</v>
      </c>
      <c r="AF137" s="935" t="str">
        <f>+'2.2'!O136</f>
        <v>In caso di ricovero pre termine, consultazione con NEO1.1.</v>
      </c>
      <c r="AG137" s="936">
        <f>IF($AF137="",1,IF(VLOOKUP($C137,'3.8'!$B:$F,4,FALSE)="si",1,0))</f>
        <v>0</v>
      </c>
      <c r="AH137" s="937">
        <f>IF($AF137="",1,IF(VLOOKUP($C137,'3.8'!$B:$F,5,FALSE)="si",1,0))</f>
        <v>0</v>
      </c>
      <c r="AI137" s="919"/>
      <c r="AJ137" s="698"/>
      <c r="AK137" s="943"/>
      <c r="AL137" s="944" t="str">
        <f>+'2.2'!N136</f>
        <v/>
      </c>
      <c r="AM137" s="939" t="str">
        <f>IF(ISBLANK(intern1!P130),"",intern1!P130)</f>
        <v/>
      </c>
      <c r="AN137" s="940">
        <f>IF(AM137="",1,0)</f>
        <v>1</v>
      </c>
      <c r="AO137" s="935" t="str">
        <f>'2.2'!K136</f>
        <v>NEO1</v>
      </c>
      <c r="AP137" s="941">
        <f>IF(AO137="",1,IF(AJ141="si",1,0))</f>
        <v>0</v>
      </c>
      <c r="AQ137" s="925"/>
    </row>
    <row r="138" spans="1:43" s="1335" customFormat="1" ht="26.4" x14ac:dyDescent="0.25">
      <c r="A138" s="905"/>
      <c r="B138" s="906" t="str">
        <f>+'2.2'!C137</f>
        <v/>
      </c>
      <c r="C138" s="926" t="str">
        <f>+'2.2'!D137</f>
        <v>GEB1.1</v>
      </c>
      <c r="D138" s="926" t="str">
        <f>+'2.2'!E137</f>
        <v>Ostetricia (dalla 32 0/7 settimana di gestazione e peso ≥1250g)</v>
      </c>
      <c r="E138" s="926" t="str">
        <f>'2.2'!F137</f>
        <v>BP</v>
      </c>
      <c r="F138" s="926">
        <f t="shared" si="16"/>
        <v>3</v>
      </c>
      <c r="G138" s="926">
        <f>IF('3.9'!$C$25="si",3,IF('3.9'!$D$25="si",2,IF('3.9'!$E$25="si",1,0)))</f>
        <v>0</v>
      </c>
      <c r="H138" s="926">
        <f>IF('3.9'!$C$26="si",3,IF('3.9'!$D$26="si",2,IF('3.9'!$E$26="si",1,0)))</f>
        <v>0</v>
      </c>
      <c r="I138" s="928" t="str">
        <f>+'2.2'!G137</f>
        <v>Ginecologia e ostetricia</v>
      </c>
      <c r="J138" s="929">
        <f>+'2.2'!H137</f>
        <v>0</v>
      </c>
      <c r="K138" s="1005">
        <f ca="1">IF(VLOOKUP($C138,intern2!$A$165:$BI$316,61,FALSE)="OK",1,0)</f>
        <v>0</v>
      </c>
      <c r="L138" s="1005">
        <f ca="1">IF(VLOOKUP($C138,intern2!$A$326:$BI$477,61,FALSE)="OK",1,0)</f>
        <v>0</v>
      </c>
      <c r="M138" s="930">
        <f ca="1">IF(INDEX(intern3!$A$7:$BH$160,MATCH($C138,intern3!$A$7:$A$160,0),60)="OK",1,0)</f>
        <v>1</v>
      </c>
      <c r="N138" s="930">
        <f ca="1">IF(VLOOKUP($C138,intern3!$A$169:$BH$320,60,FALSE)="OK",1,0)</f>
        <v>1</v>
      </c>
      <c r="O138" s="929">
        <f>+'2.2'!I137</f>
        <v>4</v>
      </c>
      <c r="P138" s="930">
        <f>IF($O138=0,1,
IF($O138="SPS",IF((VALUE(LEFT('3.4'!$M$14,1))+VALUE(MID('3.4'!$M$14,3,1)))&gt;0,1,0),
IF($O138=4,IF(VALUE(RIGHT('3.4'!$M$14,1))=1,1,0),IF(VALUE(MID('3.4'!$M$14,3,1))&gt;=$O138,1,0))))</f>
        <v>0</v>
      </c>
      <c r="Q138" s="930">
        <f>IF($O138=0,1,
IF($O138="SPS",IF((VALUE(LEFT('3.4'!$M$15,1))+VALUE(MID('3.4'!$M$15,3,1)))&gt;0,1,0),
IF($O138=4,IF(VALUE(RIGHT('3.4'!$M$15,1))=1,1,0),IF(VALUE(MID('3.4'!$M$15,3,1))&gt;=$O138,1,0))))</f>
        <v>0</v>
      </c>
      <c r="R138" s="931">
        <f>+'2.2'!J137</f>
        <v>2</v>
      </c>
      <c r="S138" s="933">
        <f>IF($R138="",1,IF('3.5'!$J$12&gt;=$R138,1,0))</f>
        <v>0</v>
      </c>
      <c r="T138" s="932">
        <f>IF($R138="",1,IF('3.5'!$J$13&gt;=$R138,1,0))</f>
        <v>0</v>
      </c>
      <c r="U138" s="933" t="str">
        <f>+'2.2'!L137</f>
        <v>GEB1.1.1</v>
      </c>
      <c r="V138" s="934">
        <f t="shared" si="18"/>
        <v>1</v>
      </c>
      <c r="W138" s="934" t="str">
        <f t="shared" si="10"/>
        <v>GEB1.1.1</v>
      </c>
      <c r="X138" s="934" t="str">
        <f t="shared" si="11"/>
        <v/>
      </c>
      <c r="Y138" s="934" t="str">
        <f t="shared" si="12"/>
        <v/>
      </c>
      <c r="Z138" s="934" t="str">
        <f t="shared" si="13"/>
        <v/>
      </c>
      <c r="AA138" s="934">
        <f>IF($U138="",1,IF(AND(OR(VLOOKUP($W138,'3.6'!$B52:$I122,4,FALSE)="si",VLOOKUP($W138,'3.6'!$B52:$I122,5,FALSE)="si"),OR(IFERROR(VLOOKUP($X138,'3.6'!$B52:$I122,4,FALSE),"si")="si",IFERROR(VLOOKUP($X138,'3.6'!$B52:$I122,5,FALSE),"si")="si"),OR(IFERROR(VLOOKUP($Y138,'3.6'!$B52:$I122,4,FALSE),"si")="si",IFERROR(VLOOKUP($Y138,'3.6'!$B52:$I122,5,FALSE),"si")="sì"),OR(IFERROR(VLOOKUP($Z138,'3.6'!$B52:$I122,4,FALSE),"si")="si",IFERROR(VLOOKUP($Z138,'3.6'!$B52:$I122,5,FALSE),"si")="sì")),1,0))</f>
        <v>0</v>
      </c>
      <c r="AB138" s="934">
        <f>IF($U138="",1,IF(AND(OR(VLOOKUP($W138,'3.6'!$B52:$I122,6,FALSE)="si",VLOOKUP($W138,'3.6'!$B52:$I122,7,FALSE)="si"),OR(IFERROR(VLOOKUP($X138,'3.6'!$B52:$I122,6,FALSE),"si")="si",IFERROR(VLOOKUP($X138,'3.6'!$B52:$I122,7,FALSE),"si")="si"),OR(IFERROR(VLOOKUP($Y138,'3.6'!$B52:$I122,6,FALSE),"si")="si",IFERROR(VLOOKUP($Y138,'3.6'!$B52:$I122,7,FALSE),"si")="sì"),OR(IFERROR(VLOOKUP($Z138,'3.6'!$B52:$I122,6,FALSE),"si")="si",IFERROR(VLOOKUP($Z138,'3.6'!$B52:$I122,7,FALSE),"si")="sì")),1,0))</f>
        <v>0</v>
      </c>
      <c r="AC138" s="929" t="str">
        <f>+'2.2'!M137</f>
        <v/>
      </c>
      <c r="AD138" s="934">
        <f t="array" ref="AD138">IF(AC138="si",IF(VLOOKUP(INDEX(B$1:INDEX(B:B,ROW()),MAX(IF(B$1:INDEX(B:B,ROW())&lt;&gt;"",ROW(B$1:INDEX(B:B,ROW()))-ROW(B$1)+1))),'3.7'!$C$24:$F$36,3,FALSE)="si",1,0),1)</f>
        <v>1</v>
      </c>
      <c r="AE138" s="934">
        <f t="array" ref="AE138">IF(AC138="si",IF(VLOOKUP(INDEX(B$1:INDEX(B:B,ROW()),MAX(IF(B$1:INDEX(B:B,ROW())&lt;&gt;"",ROW(B$1:INDEX(B:B,ROW()))-ROW(B$1)+1))),'3.7'!$C$24:$F$36,4,FALSE)="si",1,0),1)</f>
        <v>1</v>
      </c>
      <c r="AF138" s="935" t="str">
        <f>+'2.2'!O137</f>
        <v/>
      </c>
      <c r="AG138" s="936">
        <f>IF($AF138="",1,IF(VLOOKUP($C138,'3.8'!$B:$F,4,FALSE)="si",1,0))</f>
        <v>1</v>
      </c>
      <c r="AH138" s="937">
        <f>IF($AF138="",1,IF(VLOOKUP($C138,'3.8'!$B:$F,5,FALSE)="si",1,0))</f>
        <v>1</v>
      </c>
      <c r="AI138" s="919"/>
      <c r="AJ138" s="698"/>
      <c r="AK138" s="707"/>
      <c r="AL138" s="938" t="str">
        <f>+'2.2'!N137</f>
        <v/>
      </c>
      <c r="AM138" s="939" t="str">
        <f>IF(ISBLANK(intern1!P131),"",intern1!P131)</f>
        <v>GEB1</v>
      </c>
      <c r="AN138" s="940">
        <f>IF(AM138="",1,IF(AJ137="si",1,0))</f>
        <v>0</v>
      </c>
      <c r="AO138" s="935" t="str">
        <f>'2.2'!K137</f>
        <v>NEO1.1</v>
      </c>
      <c r="AP138" s="941">
        <f>IF(AO138="",1,IF(AJ142="si",1,0))</f>
        <v>0</v>
      </c>
      <c r="AQ138" s="925"/>
    </row>
    <row r="139" spans="1:43" s="1335" customFormat="1" ht="39.6" x14ac:dyDescent="0.25">
      <c r="A139" s="905"/>
      <c r="B139" s="945" t="str">
        <f>+'2.2'!C138</f>
        <v/>
      </c>
      <c r="C139" s="946" t="str">
        <f>+'2.2'!D138</f>
        <v>GEB1.1.1</v>
      </c>
      <c r="D139" s="946" t="str">
        <f>+'2.2'!E138</f>
        <v>Ostetricia specialistica</v>
      </c>
      <c r="E139" s="946" t="str">
        <f>'2.2'!F138</f>
        <v>BP</v>
      </c>
      <c r="F139" s="946">
        <f t="shared" si="16"/>
        <v>3</v>
      </c>
      <c r="G139" s="946">
        <f>IF('3.9'!$C$25="si",3,IF('3.9'!$D$25="si",2,IF('3.9'!$E$25="si",1,0)))</f>
        <v>0</v>
      </c>
      <c r="H139" s="946">
        <f>IF('3.9'!$C$26="si",3,IF('3.9'!$D$26="si",2,IF('3.9'!$E$26="si",1,0)))</f>
        <v>0</v>
      </c>
      <c r="I139" s="948" t="str">
        <f>+'2.2'!G138</f>
        <v>Ginecologia e ostetricia con approfondimento in medicina materna fetale</v>
      </c>
      <c r="J139" s="949">
        <f>+'2.2'!H138</f>
        <v>0</v>
      </c>
      <c r="K139" s="977">
        <f ca="1">IF(VLOOKUP($C139,intern2!$A$165:$BI$316,61,FALSE)="OK",1,0)</f>
        <v>0</v>
      </c>
      <c r="L139" s="977">
        <f ca="1">IF(VLOOKUP($C139,intern2!$A$326:$BI$477,61,FALSE)="OK",1,0)</f>
        <v>0</v>
      </c>
      <c r="M139" s="950">
        <f ca="1">IF(INDEX(intern3!$A$7:$BH$160,MATCH($C139,intern3!$A$7:$A$160,0),60)="OK",1,0)</f>
        <v>1</v>
      </c>
      <c r="N139" s="950">
        <f ca="1">IF(VLOOKUP($C139,intern3!$A$169:$BH$320,60,FALSE)="OK",1,0)</f>
        <v>1</v>
      </c>
      <c r="O139" s="949">
        <f>+'2.2'!I138</f>
        <v>4</v>
      </c>
      <c r="P139" s="950">
        <f>IF($O139=0,1,
IF($O139="SPS",IF((VALUE(LEFT('3.4'!$M$14,1))+VALUE(MID('3.4'!$M$14,3,1)))&gt;0,1,0),
IF($O139=4,IF(VALUE(RIGHT('3.4'!$M$14,1))=1,1,0),IF(VALUE(MID('3.4'!$M$14,3,1))&gt;=$O139,1,0))))</f>
        <v>0</v>
      </c>
      <c r="Q139" s="950">
        <f>IF($O139=0,1,
IF($O139="SPS",IF((VALUE(LEFT('3.4'!$M$15,1))+VALUE(MID('3.4'!$M$15,3,1)))&gt;0,1,0),
IF($O139=4,IF(VALUE(RIGHT('3.4'!$M$15,1))=1,1,0),IF(VALUE(MID('3.4'!$M$15,3,1))&gt;=$O139,1,0))))</f>
        <v>0</v>
      </c>
      <c r="R139" s="951">
        <f>+'2.2'!J138</f>
        <v>2</v>
      </c>
      <c r="S139" s="896">
        <f>IF($R139="",1,IF('3.5'!$J$12&gt;=$R139,1,0))</f>
        <v>0</v>
      </c>
      <c r="T139" s="952">
        <f>IF($R139="",1,IF('3.5'!$J$13&gt;=$R139,1,0))</f>
        <v>0</v>
      </c>
      <c r="U139" s="952" t="str">
        <f>+'2.2'!L138</f>
        <v/>
      </c>
      <c r="V139" s="953">
        <f t="shared" si="18"/>
        <v>0</v>
      </c>
      <c r="W139" s="953" t="str">
        <f t="shared" ref="W139:W161" si="21">IF($V139=0,"",IF($V139=1,$U139,LEFT($U139,FIND("+",$U139,1)-2)))</f>
        <v/>
      </c>
      <c r="X139" s="953" t="str">
        <f t="shared" ref="X139:X161" si="22">IF($V139&lt;2,"",IF($V139=2,RIGHT($U139,LEN($U139)-FIND("+",$U139,1)-1),MID($U139,FIND("+",$U139,1)+2,FIND("+",$U139,FIND("+",$U139,1)+1)-FIND("+",$U139,1)-2)))</f>
        <v/>
      </c>
      <c r="Y139" s="953" t="str">
        <f t="shared" ref="Y139:Y161" si="23">IF($V139&lt;3,"",
IF($V139=3,RIGHT($U139,LEN($U139)-FIND("+",$U139,FIND("+",$U139,1)+1)-1),
MID($U139,FIND("+",$U139,FIND("+",$U139,1)+1)+2,FIND("+",$U139,FIND("+",$U139,FIND("+",$U139,FIND("+",$U139,1)+1))+1)-FIND("+",$U139,FIND("+",$U139,1)+1)-2)))</f>
        <v/>
      </c>
      <c r="Z139" s="953" t="str">
        <f t="shared" ref="Z139:Z161" si="24">IF($V139&lt;4,"",
IF($V139=4,RIGHT($U139,LEN($U139)-FIND("+",$U139,FIND("+",$U139,FIND("+",$U139,1)+1)+1)-1),
MID($U139,FIND("+",$U139,FIND("+",$U139,FIND("+",$U139,1)+1)+1)+2,FIND("+",$U139,FIND("+",$U139,FIND("+",$U139,FIND("+",$U139,FIND("+",$U139,1)+1)+1))+1)-FIND("+",$U139,FIND("+",$U139,FIND("+",$U139,1)+1)+1)-2)))</f>
        <v/>
      </c>
      <c r="AA139" s="953">
        <f>IF($U139="",1,IF(AND(OR(VLOOKUP($W139,'3.6'!$B52:$I122,4,FALSE)="si",VLOOKUP($W139,'3.6'!$B52:$I122,5,FALSE)="si"),OR(IFERROR(VLOOKUP($X139,'3.6'!$B52:$I122,4,FALSE),"si")="si",IFERROR(VLOOKUP($X139,'3.6'!$B52:$I122,5,FALSE),"si")="si"),OR(IFERROR(VLOOKUP($Y139,'3.6'!$B52:$I122,4,FALSE),"si")="si",IFERROR(VLOOKUP($Y139,'3.6'!$B52:$I122,5,FALSE),"si")="sì"),OR(IFERROR(VLOOKUP($Z139,'3.6'!$B52:$I122,4,FALSE),"si")="si",IFERROR(VLOOKUP($Z139,'3.6'!$B52:$I122,5,FALSE),"si")="sì")),1,0))</f>
        <v>1</v>
      </c>
      <c r="AB139" s="953">
        <f>IF($U139="",1,IF(AND(OR(VLOOKUP($W139,'3.6'!$B52:$I122,6,FALSE)="si",VLOOKUP($W139,'3.6'!$B52:$I122,7,FALSE)="si"),OR(IFERROR(VLOOKUP($X139,'3.6'!$B52:$I122,6,FALSE),"si")="si",IFERROR(VLOOKUP($X139,'3.6'!$B52:$I122,7,FALSE),"si")="si"),OR(IFERROR(VLOOKUP($Y139,'3.6'!$B52:$I122,6,FALSE),"si")="si",IFERROR(VLOOKUP($Y139,'3.6'!$B52:$I122,7,FALSE),"si")="sì"),OR(IFERROR(VLOOKUP($Z139,'3.6'!$B52:$I122,6,FALSE),"si")="si",IFERROR(VLOOKUP($Z139,'3.6'!$B52:$I122,7,FALSE),"si")="sì")),1,0))</f>
        <v>1</v>
      </c>
      <c r="AC139" s="949" t="str">
        <f>+'2.2'!M138</f>
        <v/>
      </c>
      <c r="AD139" s="953">
        <f t="array" ref="AD139">IF(AC139="si",IF(VLOOKUP(INDEX(B$1:INDEX(B:B,ROW()),MAX(IF(B$1:INDEX(B:B,ROW())&lt;&gt;"",ROW(B$1:INDEX(B:B,ROW()))-ROW(B$1)+1))),'3.7'!$C$24:$F$36,3,FALSE)="si",1,0),1)</f>
        <v>1</v>
      </c>
      <c r="AE139" s="953">
        <f t="array" ref="AE139">IF(AC139="si",IF(VLOOKUP(INDEX(B$1:INDEX(B:B,ROW()),MAX(IF(B$1:INDEX(B:B,ROW())&lt;&gt;"",ROW(B$1:INDEX(B:B,ROW()))-ROW(B$1)+1))),'3.7'!$C$24:$F$36,4,FALSE)="si",1,0),1)</f>
        <v>1</v>
      </c>
      <c r="AF139" s="954" t="str">
        <f>+'2.2'!O138</f>
        <v/>
      </c>
      <c r="AG139" s="878">
        <f>IF($AF139="",1,IF(VLOOKUP($C139,'3.8'!$B:$F,4,FALSE)="si",1,0))</f>
        <v>1</v>
      </c>
      <c r="AH139" s="879">
        <f>IF($AF139="",1,IF(VLOOKUP($C139,'3.8'!$B:$F,5,FALSE)="si",1,0))</f>
        <v>1</v>
      </c>
      <c r="AI139" s="919"/>
      <c r="AJ139" s="699"/>
      <c r="AK139" s="955"/>
      <c r="AL139" s="956" t="str">
        <f>+'2.2'!N138</f>
        <v/>
      </c>
      <c r="AM139" s="957" t="str">
        <f>IF(ISBLANK(intern1!P132),"",intern1!P132)</f>
        <v>GEB1
GEB1.1</v>
      </c>
      <c r="AN139" s="958">
        <f>IF(AM139="",1,IF(AND(AJ137="si",AJ138="si"),1,0))</f>
        <v>0</v>
      </c>
      <c r="AO139" s="954" t="str">
        <f>'2.2'!K138</f>
        <v>NEO1.1.1</v>
      </c>
      <c r="AP139" s="959">
        <f>IF(AO139="",1,IF(AJ143="si",1,0))</f>
        <v>0</v>
      </c>
      <c r="AQ139" s="925"/>
    </row>
    <row r="140" spans="1:43" s="1335" customFormat="1" ht="39.6" x14ac:dyDescent="0.25">
      <c r="A140" s="905"/>
      <c r="B140" s="906" t="str">
        <f>+'2.2'!C139</f>
        <v>Neonatologia</v>
      </c>
      <c r="C140" s="544" t="str">
        <f>+'2.2'!D139</f>
        <v>NEOG</v>
      </c>
      <c r="D140" s="544" t="str">
        <f>+'2.2'!E139</f>
        <v>Assistenza di base a neonati in casa del parto (dalla 36 0/7 settimana di gestazione e peso ≥ 2000 g)</v>
      </c>
      <c r="E140" s="907" t="str">
        <f>'2.2'!F139</f>
        <v/>
      </c>
      <c r="F140" s="1074">
        <f t="shared" si="16"/>
        <v>0</v>
      </c>
      <c r="G140" s="544">
        <f>IF('3.9'!$C$25="si",3,IF('3.9'!$D$25="si",2,IF('3.9'!$E$25="si",1,0)))</f>
        <v>0</v>
      </c>
      <c r="H140" s="544">
        <f>IF('3.9'!$C$26="si",3,IF('3.9'!$D$26="si",2,IF('3.9'!$E$26="si",1,0)))</f>
        <v>0</v>
      </c>
      <c r="I140" s="909" t="str">
        <f>+'2.2'!G139</f>
        <v/>
      </c>
      <c r="J140" s="535">
        <f>+'2.2'!H139</f>
        <v>0</v>
      </c>
      <c r="K140" s="982">
        <f>IF(VLOOKUP($C140,intern2!$A$165:$BI$316,61,FALSE)="OK",1,0)</f>
        <v>1</v>
      </c>
      <c r="L140" s="982">
        <f>IF(VLOOKUP($C140,intern2!$A$326:$BI$477,61,FALSE)="OK",1,0)</f>
        <v>1</v>
      </c>
      <c r="M140" s="980">
        <f>IF(INDEX(intern3!$A$7:$BH$160,MATCH($C140,intern3!$A$7:$A$160,0),60)="OK",1,0)</f>
        <v>1</v>
      </c>
      <c r="N140" s="980">
        <f ca="1">IF(VLOOKUP($C140,intern3!$A$169:$BH$320,60,FALSE)="OK",1,0)</f>
        <v>1</v>
      </c>
      <c r="O140" s="535">
        <f>+'2.2'!I139</f>
        <v>0</v>
      </c>
      <c r="P140" s="980">
        <f>IF($O140=0,1,
IF($O140="SPS",IF((VALUE(LEFT('3.4'!$M$14,1))+VALUE(MID('3.4'!$M$14,3,1)))&gt;0,1,0),
IF($O140=4,IF(VALUE(RIGHT('3.4'!$M$14,1))=1,1,0),IF(VALUE(MID('3.4'!$M$14,3,1))&gt;=$O140,1,0))))</f>
        <v>1</v>
      </c>
      <c r="Q140" s="980">
        <f>IF($O140=0,1,
IF($O140="SPS",IF((VALUE(LEFT('3.4'!$M$15,1))+VALUE(MID('3.4'!$M$15,3,1)))&gt;0,1,0),
IF($O140=4,IF(VALUE(RIGHT('3.4'!$M$15,1))=1,1,0),IF(VALUE(MID('3.4'!$M$15,3,1))&gt;=$O140,1,0))))</f>
        <v>1</v>
      </c>
      <c r="R140" s="981">
        <f>+'2.2'!J139</f>
        <v>0</v>
      </c>
      <c r="S140" s="913">
        <f>IF($R140="",1,IF('3.5'!$J$12&gt;=$R140,1,0))</f>
        <v>1</v>
      </c>
      <c r="T140" s="914">
        <f>IF($R140="",1,IF('3.5'!$J$13&gt;=$R140,1,0))</f>
        <v>1</v>
      </c>
      <c r="U140" s="913" t="str">
        <f>+'2.2'!L139</f>
        <v>GEB1 + NEO1</v>
      </c>
      <c r="V140" s="982">
        <f t="shared" si="18"/>
        <v>2</v>
      </c>
      <c r="W140" s="982" t="str">
        <f t="shared" si="21"/>
        <v>GEB1</v>
      </c>
      <c r="X140" s="982" t="str">
        <f t="shared" si="22"/>
        <v>NEO1</v>
      </c>
      <c r="Y140" s="982" t="str">
        <f t="shared" si="23"/>
        <v/>
      </c>
      <c r="Z140" s="982" t="str">
        <f t="shared" si="24"/>
        <v/>
      </c>
      <c r="AA140" s="982">
        <f>IF($U140="",1,IF(AND(OR(VLOOKUP($W140,'3.6'!$B52:$I122,4,FALSE)="si",VLOOKUP($W140,'3.6'!$B52:$I122,5,FALSE)="si"),OR(IFERROR(VLOOKUP($X140,'3.6'!$B52:$I122,4,FALSE),"si")="si",IFERROR(VLOOKUP($X140,'3.6'!$B52:$I122,5,FALSE),"si")="si"),OR(IFERROR(VLOOKUP($Y140,'3.6'!$B52:$I122,4,FALSE),"si")="si",IFERROR(VLOOKUP($Y140,'3.6'!$B52:$I122,5,FALSE),"si")="sì"),OR(IFERROR(VLOOKUP($Z140,'3.6'!$B52:$I122,4,FALSE),"si")="si",IFERROR(VLOOKUP($Z140,'3.6'!$B52:$I122,5,FALSE),"si")="sì")),1,0))</f>
        <v>0</v>
      </c>
      <c r="AB140" s="982">
        <f>IF($U140="",1,IF(AND(OR(VLOOKUP($W140,'3.6'!$B52:$I122,6,FALSE)="si",VLOOKUP($W140,'3.6'!$B52:$I122,7,FALSE)="si"),OR(IFERROR(VLOOKUP($X140,'3.6'!$B52:$I122,6,FALSE),"si")="si",IFERROR(VLOOKUP($X140,'3.6'!$B52:$I122,7,FALSE),"si")="si"),OR(IFERROR(VLOOKUP($Y140,'3.6'!$B52:$I122,6,FALSE),"si")="si",IFERROR(VLOOKUP($Y140,'3.6'!$B52:$I122,7,FALSE),"si")="sì"),OR(IFERROR(VLOOKUP($Z140,'3.6'!$B52:$I122,6,FALSE),"si")="si",IFERROR(VLOOKUP($Z140,'3.6'!$B52:$I122,7,FALSE),"si")="sì")),1,0))</f>
        <v>0</v>
      </c>
      <c r="AC140" s="535" t="str">
        <f>+'2.2'!M139</f>
        <v/>
      </c>
      <c r="AD140" s="915">
        <f t="array" ref="AD140">IF(AC140="si",IF(VLOOKUP(INDEX(B$1:INDEX(B:B,ROW()),MAX(IF(B$1:INDEX(B:B,ROW())&lt;&gt;"",ROW(B$1:INDEX(B:B,ROW()))-ROW(B$1)+1))),'3.7'!$C$24:$F$36,3,FALSE)="si",1,0),1)</f>
        <v>1</v>
      </c>
      <c r="AE140" s="915">
        <f t="array" ref="AE140">IF(AC140="si",IF(VLOOKUP(INDEX(B$1:INDEX(B:B,ROW()),MAX(IF(B$1:INDEX(B:B,ROW())&lt;&gt;"",ROW(B$1:INDEX(B:B,ROW()))-ROW(B$1)+1))),'3.7'!$C$24:$F$36,4,FALSE)="si",1,0),1)</f>
        <v>1</v>
      </c>
      <c r="AF140" s="916" t="str">
        <f>+'2.2'!O139</f>
        <v>Requisti di qualità previsti per le case del parto</v>
      </c>
      <c r="AG140" s="917">
        <f>IF($AF140="",1,IF(VLOOKUP($C140,'3.8'!$B:$F,4,FALSE)="si",1,0))</f>
        <v>0</v>
      </c>
      <c r="AH140" s="918">
        <f>IF($AF140="",1,IF(VLOOKUP($C140,'3.8'!$B:$F,5,FALSE)="si",1,0))</f>
        <v>0</v>
      </c>
      <c r="AI140" s="919"/>
      <c r="AJ140" s="700"/>
      <c r="AK140" s="984"/>
      <c r="AL140" s="985" t="str">
        <f>+'2.2'!N139</f>
        <v/>
      </c>
      <c r="AM140" s="906" t="str">
        <f>IF(ISBLANK(intern1!P133),"",intern1!P133)</f>
        <v/>
      </c>
      <c r="AN140" s="412">
        <f>IF(AM140="",1,0)</f>
        <v>1</v>
      </c>
      <c r="AO140" s="983" t="str">
        <f>'2.2'!K139</f>
        <v>GEBH</v>
      </c>
      <c r="AP140" s="1075">
        <f>IF(AO140="",1,IF(AJ135="si",1,0))</f>
        <v>0</v>
      </c>
      <c r="AQ140" s="925"/>
    </row>
    <row r="141" spans="1:43" s="1335" customFormat="1" ht="39.6" x14ac:dyDescent="0.25">
      <c r="A141" s="905"/>
      <c r="B141" s="906" t="str">
        <f>+'2.2'!C140</f>
        <v/>
      </c>
      <c r="C141" s="1078" t="str">
        <f>+'2.2'!D140</f>
        <v>NEO1</v>
      </c>
      <c r="D141" s="1078" t="str">
        <f>+'2.2'!E140</f>
        <v>Assistenza di base ai neonati (dalla 35 0/7 settimana di gestazione e peso ≥2000g)</v>
      </c>
      <c r="E141" s="926" t="str">
        <f>'2.2'!F140</f>
        <v>BP</v>
      </c>
      <c r="F141" s="1078">
        <f t="shared" si="16"/>
        <v>3</v>
      </c>
      <c r="G141" s="1078">
        <f>IF('3.9'!$C$25="si",3,IF('3.9'!$D$25="si",2,IF('3.9'!$E$25="si",1,0)))</f>
        <v>0</v>
      </c>
      <c r="H141" s="1078">
        <f>IF('3.9'!$C$26="si",3,IF('3.9'!$D$26="si",2,IF('3.9'!$E$26="si",1,0)))</f>
        <v>0</v>
      </c>
      <c r="I141" s="928" t="str">
        <f>+'2.2'!G140</f>
        <v>(Ginecologia e ostetricia)
(Pediatria)</v>
      </c>
      <c r="J141" s="929">
        <f>+'2.2'!H140</f>
        <v>2</v>
      </c>
      <c r="K141" s="1079">
        <f ca="1">IF(VLOOKUP($C141,intern2!$A$165:$BI$316,61,FALSE)="OK",1,0)</f>
        <v>0</v>
      </c>
      <c r="L141" s="1079">
        <f ca="1">IF(VLOOKUP($C141,intern2!$A$326:$BI$477,61,FALSE)="OK",1,0)</f>
        <v>0</v>
      </c>
      <c r="M141" s="1079">
        <f ca="1">IF(INDEX(intern3!$A$7:$BH$160,MATCH($C141,intern3!$A$7:$A$160,0),60)="OK",1,0)</f>
        <v>0</v>
      </c>
      <c r="N141" s="1079">
        <f ca="1">IF(VLOOKUP($C141,intern3!$A$169:$BH$320,60,FALSE)="OK",1,0)</f>
        <v>0</v>
      </c>
      <c r="O141" s="929">
        <f>+'2.2'!I140</f>
        <v>0</v>
      </c>
      <c r="P141" s="1079">
        <f>IF($O141=0,1,
IF($O141="SPS",IF((VALUE(LEFT('3.4'!$M$14,1))+VALUE(MID('3.4'!$M$14,3,1)))&gt;0,1,0),
IF($O141=4,IF(VALUE(RIGHT('3.4'!$M$14,1))=1,1,0),IF(VALUE(MID('3.4'!$M$14,3,1))&gt;=$O141,1,0))))</f>
        <v>1</v>
      </c>
      <c r="Q141" s="1079">
        <f>IF($O141=0,1,
IF($O141="SPS",IF((VALUE(LEFT('3.4'!$M$15,1))+VALUE(MID('3.4'!$M$15,3,1)))&gt;0,1,0),
IF($O141=4,IF(VALUE(RIGHT('3.4'!$M$15,1))=1,1,0),IF(VALUE(MID('3.4'!$M$15,3,1))&gt;=$O141,1,0))))</f>
        <v>1</v>
      </c>
      <c r="R141" s="931">
        <f>+'2.2'!J140</f>
        <v>0</v>
      </c>
      <c r="S141" s="933">
        <f>IF($R141="",1,IF('3.5'!$J$12&gt;=$R141,1,0))</f>
        <v>1</v>
      </c>
      <c r="T141" s="933">
        <f>IF($R141="",1,IF('3.5'!$J$13&gt;=$R141,1,0))</f>
        <v>1</v>
      </c>
      <c r="U141" s="913" t="str">
        <f>+'2.2'!L140</f>
        <v/>
      </c>
      <c r="V141" s="1079">
        <f t="shared" si="18"/>
        <v>0</v>
      </c>
      <c r="W141" s="1079" t="str">
        <f t="shared" si="21"/>
        <v/>
      </c>
      <c r="X141" s="1079" t="str">
        <f t="shared" si="22"/>
        <v/>
      </c>
      <c r="Y141" s="1079" t="str">
        <f t="shared" si="23"/>
        <v/>
      </c>
      <c r="Z141" s="1079" t="str">
        <f t="shared" si="24"/>
        <v/>
      </c>
      <c r="AA141" s="1079">
        <f>IF($U141="",1,IF(AND(OR(VLOOKUP($W141,'3.6'!$B52:$I122,4,FALSE)="si",VLOOKUP($W141,'3.6'!$B52:$I122,5,FALSE)="si"),OR(IFERROR(VLOOKUP($X141,'3.6'!$B52:$I122,4,FALSE),"si")="si",IFERROR(VLOOKUP($X141,'3.6'!$B52:$I122,5,FALSE),"si")="si"),OR(IFERROR(VLOOKUP($Y141,'3.6'!$B52:$I122,4,FALSE),"si")="si",IFERROR(VLOOKUP($Y141,'3.6'!$B52:$I122,5,FALSE),"si")="sì"),OR(IFERROR(VLOOKUP($Z141,'3.6'!$B52:$I122,4,FALSE),"si")="si",IFERROR(VLOOKUP($Z141,'3.6'!$B52:$I122,5,FALSE),"si")="sì")),1,0))</f>
        <v>1</v>
      </c>
      <c r="AB141" s="1079">
        <f>IF($U141="",1,IF(AND(OR(VLOOKUP($W141,'3.6'!$B52:$I122,6,FALSE)="si",VLOOKUP($W141,'3.6'!$B52:$I122,7,FALSE)="si"),OR(IFERROR(VLOOKUP($X141,'3.6'!$B52:$I122,6,FALSE),"si")="si",IFERROR(VLOOKUP($X141,'3.6'!$B52:$I122,7,FALSE),"si")="si"),OR(IFERROR(VLOOKUP($Y141,'3.6'!$B52:$I122,6,FALSE),"si")="si",IFERROR(VLOOKUP($Y141,'3.6'!$B52:$I122,7,FALSE),"si")="sì"),OR(IFERROR(VLOOKUP($Z141,'3.6'!$B52:$I122,6,FALSE),"si")="si",IFERROR(VLOOKUP($Z141,'3.6'!$B52:$I122,7,FALSE),"si")="sì")),1,0))</f>
        <v>1</v>
      </c>
      <c r="AC141" s="929" t="str">
        <f>+'2.2'!M140</f>
        <v/>
      </c>
      <c r="AD141" s="934">
        <f t="array" ref="AD141">IF(AC141="si",IF(VLOOKUP(INDEX(B$1:INDEX(B:B,ROW()),MAX(IF(B$1:INDEX(B:B,ROW())&lt;&gt;"",ROW(B$1:INDEX(B:B,ROW()))-ROW(B$1)+1))),'3.7'!$C$24:$F$36,3,FALSE)="si",1,0),1)</f>
        <v>1</v>
      </c>
      <c r="AE141" s="934">
        <f t="array" ref="AE141">IF(AC141="si",IF(VLOOKUP(INDEX(B$1:INDEX(B:B,ROW()),MAX(IF(B$1:INDEX(B:B,ROW())&lt;&gt;"",ROW(B$1:INDEX(B:B,ROW()))-ROW(B$1)+1))),'3.7'!$C$24:$F$36,4,FALSE)="si",1,0),1)</f>
        <v>1</v>
      </c>
      <c r="AF141" s="935" t="str">
        <f>+'2.2'!O140</f>
        <v>Requisiti secondo il livello I degli attuali Standards for Levels of Neonatal Care in Switzerland</v>
      </c>
      <c r="AG141" s="936">
        <f>IF($AF141="",1,IF(VLOOKUP($C141,'3.8'!$B:$F,4,FALSE)="si",1,0))</f>
        <v>0</v>
      </c>
      <c r="AH141" s="937">
        <f>IF($AF141="",1,IF(VLOOKUP($C141,'3.8'!$B:$F,5,FALSE)="si",1,0))</f>
        <v>0</v>
      </c>
      <c r="AI141" s="919"/>
      <c r="AJ141" s="695"/>
      <c r="AK141" s="987"/>
      <c r="AL141" s="944" t="str">
        <f>+'2.2'!N140</f>
        <v/>
      </c>
      <c r="AM141" s="865" t="str">
        <f>IF(ISBLANK(intern1!P134),"",intern1!P134)</f>
        <v/>
      </c>
      <c r="AN141" s="884">
        <f>IF(AM141="",1,0)</f>
        <v>1</v>
      </c>
      <c r="AO141" s="877" t="str">
        <f>'2.2'!K140</f>
        <v>GEB1</v>
      </c>
      <c r="AP141" s="885">
        <f>IF(AO141="",1,IF(AJ137="si",1,0))</f>
        <v>0</v>
      </c>
      <c r="AQ141" s="925"/>
    </row>
    <row r="142" spans="1:43" s="1335" customFormat="1" ht="39.6" x14ac:dyDescent="0.25">
      <c r="A142" s="905"/>
      <c r="B142" s="906" t="str">
        <f>+'2.2'!C141</f>
        <v/>
      </c>
      <c r="C142" s="1078" t="str">
        <f>+'2.2'!D141</f>
        <v>NEO1.1</v>
      </c>
      <c r="D142" s="1078" t="str">
        <f>+'2.2'!E141</f>
        <v>Neonatologia (dalla 32 0/7 settimana di gestazione e peso ≥1250g)</v>
      </c>
      <c r="E142" s="926" t="str">
        <f>'2.2'!F141</f>
        <v>BP</v>
      </c>
      <c r="F142" s="1080">
        <f t="shared" si="16"/>
        <v>3</v>
      </c>
      <c r="G142" s="1080">
        <f>IF('3.9'!$C$25="si",3,IF('3.9'!$D$25="si",2,IF('3.9'!$E$25="si",1,0)))</f>
        <v>0</v>
      </c>
      <c r="H142" s="1080">
        <f>IF('3.9'!$C$26="si",3,IF('3.9'!$D$26="si",2,IF('3.9'!$E$26="si",1,0)))</f>
        <v>0</v>
      </c>
      <c r="I142" s="909" t="str">
        <f>+'2.2'!G141</f>
        <v>Pediatria con approfondimento in neonatologia</v>
      </c>
      <c r="J142" s="910">
        <f>+'2.2'!H141</f>
        <v>0</v>
      </c>
      <c r="K142" s="1081">
        <f ca="1">IF(VLOOKUP($C142,intern2!$A$165:$BI$316,61,FALSE)="OK",1,0)</f>
        <v>0</v>
      </c>
      <c r="L142" s="1081">
        <f ca="1">IF(VLOOKUP($C142,intern2!$A$326:$BI$477,61,FALSE)="OK",1,0)</f>
        <v>0</v>
      </c>
      <c r="M142" s="1081">
        <f ca="1">IF(INDEX(intern3!$A$7:$BH$160,MATCH($C142,intern3!$A$7:$A$160,0),60)="OK",1,0)</f>
        <v>1</v>
      </c>
      <c r="N142" s="1081">
        <f ca="1">IF(VLOOKUP($C142,intern3!$A$169:$BH$320,60,FALSE)="OK",1,0)</f>
        <v>1</v>
      </c>
      <c r="O142" s="910">
        <f>+'2.2'!I141</f>
        <v>0</v>
      </c>
      <c r="P142" s="1081">
        <f>IF($O142=0,1,
IF($O142="SPS",IF((VALUE(LEFT('3.4'!$M$14,1))+VALUE(MID('3.4'!$M$14,3,1)))&gt;0,1,0),
IF($O142=4,IF(VALUE(RIGHT('3.4'!$M$14,1))=1,1,0),IF(VALUE(MID('3.4'!$M$14,3,1))&gt;=$O142,1,0))))</f>
        <v>1</v>
      </c>
      <c r="Q142" s="1081">
        <f>IF($O142=0,1,
IF($O142="SPS",IF((VALUE(LEFT('3.4'!$M$15,1))+VALUE(MID('3.4'!$M$15,3,1)))&gt;0,1,0),
IF($O142=4,IF(VALUE(RIGHT('3.4'!$M$15,1))=1,1,0),IF(VALUE(MID('3.4'!$M$15,3,1))&gt;=$O142,1,0))))</f>
        <v>1</v>
      </c>
      <c r="R142" s="912">
        <f>+'2.2'!J141</f>
        <v>0</v>
      </c>
      <c r="S142" s="914">
        <f>IF($R142="",1,IF('3.5'!$J$12&gt;=$R142,1,0))</f>
        <v>1</v>
      </c>
      <c r="T142" s="933">
        <f>IF($R142="",1,IF('3.5'!$J$13&gt;=$R142,1,0))</f>
        <v>1</v>
      </c>
      <c r="U142" s="913" t="str">
        <f>+'2.2'!L141</f>
        <v>NEO1.1.1.1</v>
      </c>
      <c r="V142" s="1081">
        <f t="shared" si="18"/>
        <v>1</v>
      </c>
      <c r="W142" s="1081" t="str">
        <f t="shared" si="21"/>
        <v>NEO1.1.1.1</v>
      </c>
      <c r="X142" s="1081" t="str">
        <f t="shared" si="22"/>
        <v/>
      </c>
      <c r="Y142" s="1081" t="str">
        <f t="shared" si="23"/>
        <v/>
      </c>
      <c r="Z142" s="1081" t="str">
        <f t="shared" si="24"/>
        <v/>
      </c>
      <c r="AA142" s="1081">
        <f>IF($U142="",1,IF(AND(OR(VLOOKUP($W142,'3.6'!$B52:$I122,4,FALSE)="si",VLOOKUP($W142,'3.6'!$B52:$I122,5,FALSE)="si"),OR(IFERROR(VLOOKUP($X142,'3.6'!$B52:$I122,4,FALSE),"si")="si",IFERROR(VLOOKUP($X142,'3.6'!$B52:$I122,5,FALSE),"si")="si"),OR(IFERROR(VLOOKUP($Y142,'3.6'!$B52:$I122,4,FALSE),"si")="si",IFERROR(VLOOKUP($Y142,'3.6'!$B52:$I122,5,FALSE),"si")="sì"),OR(IFERROR(VLOOKUP($Z142,'3.6'!$B52:$I122,4,FALSE),"si")="si",IFERROR(VLOOKUP($Z142,'3.6'!$B52:$I122,5,FALSE),"si")="sì")),1,0))</f>
        <v>0</v>
      </c>
      <c r="AB142" s="1081">
        <f>IF($U142="",1,IF(AND(OR(VLOOKUP($W142,'3.6'!$B52:$I122,6,FALSE)="si",VLOOKUP($W142,'3.6'!$B52:$I122,7,FALSE)="si"),OR(IFERROR(VLOOKUP($X142,'3.6'!$B52:$I122,6,FALSE),"si")="si",IFERROR(VLOOKUP($X142,'3.6'!$B52:$I122,7,FALSE),"si")="si"),OR(IFERROR(VLOOKUP($Y142,'3.6'!$B52:$I122,6,FALSE),"si")="si",IFERROR(VLOOKUP($Y142,'3.6'!$B52:$I122,7,FALSE),"si")="sì"),OR(IFERROR(VLOOKUP($Z142,'3.6'!$B52:$I122,6,FALSE),"si")="si",IFERROR(VLOOKUP($Z142,'3.6'!$B52:$I122,7,FALSE),"si")="sì")),1,0))</f>
        <v>0</v>
      </c>
      <c r="AC142" s="910" t="str">
        <f>+'2.2'!M141</f>
        <v/>
      </c>
      <c r="AD142" s="934">
        <f t="array" ref="AD142">IF(AC142="si",IF(VLOOKUP(INDEX(B$1:INDEX(B:B,ROW()),MAX(IF(B$1:INDEX(B:B,ROW())&lt;&gt;"",ROW(B$1:INDEX(B:B,ROW()))-ROW(B$1)+1))),'3.7'!$C$24:$F$36,3,FALSE)="si",1,0),1)</f>
        <v>1</v>
      </c>
      <c r="AE142" s="934">
        <f t="array" ref="AE142">IF(AC142="si",IF(VLOOKUP(INDEX(B$1:INDEX(B:B,ROW()),MAX(IF(B$1:INDEX(B:B,ROW())&lt;&gt;"",ROW(B$1:INDEX(B:B,ROW()))-ROW(B$1)+1))),'3.7'!$C$24:$F$36,4,FALSE)="si",1,0),1)</f>
        <v>1</v>
      </c>
      <c r="AF142" s="916" t="str">
        <f>+'2.2'!O141</f>
        <v>Requisiti secondo il livello IIB degli attuali Standards for Levels of Neonatal Care in Switzerland</v>
      </c>
      <c r="AG142" s="1021">
        <f>IF($AF142="",1,IF(VLOOKUP($C142,'3.8'!$B:$F,4,FALSE)="si",1,0))</f>
        <v>0</v>
      </c>
      <c r="AH142" s="1022">
        <f>IF($AF142="",1,IF(VLOOKUP($C142,'3.8'!$B:$F,5,FALSE)="si",1,0))</f>
        <v>0</v>
      </c>
      <c r="AI142" s="919"/>
      <c r="AJ142" s="695"/>
      <c r="AK142" s="987"/>
      <c r="AL142" s="921" t="str">
        <f>+'2.2'!N141</f>
        <v/>
      </c>
      <c r="AM142" s="865" t="str">
        <f>IF(ISBLANK(intern1!P135),"",intern1!P135)</f>
        <v>NEO1</v>
      </c>
      <c r="AN142" s="923">
        <f>IF(AM142="",1,IF(AJ141="si",1,0))</f>
        <v>0</v>
      </c>
      <c r="AO142" s="877" t="str">
        <f>'2.2'!K141</f>
        <v>GEB1.1</v>
      </c>
      <c r="AP142" s="863">
        <f>IF(AO142="",1,IF(AJ138="si",1,0))</f>
        <v>0</v>
      </c>
      <c r="AQ142" s="925"/>
    </row>
    <row r="143" spans="1:43" s="1335" customFormat="1" ht="171.6" x14ac:dyDescent="0.25">
      <c r="A143" s="905"/>
      <c r="B143" s="906" t="str">
        <f>+'2.2'!C142</f>
        <v/>
      </c>
      <c r="C143" s="1078" t="str">
        <f>+'2.2'!D142</f>
        <v>NEO1.1.1</v>
      </c>
      <c r="D143" s="1078" t="str">
        <f>+'2.2'!E142</f>
        <v>Neonatologia specializzata (dalla 28 0/7 settimana di gestazione e peso ≥ 1000g)</v>
      </c>
      <c r="E143" s="926" t="str">
        <f>'2.2'!F142</f>
        <v>BP</v>
      </c>
      <c r="F143" s="1078">
        <f t="shared" si="16"/>
        <v>3</v>
      </c>
      <c r="G143" s="1078">
        <f>IF('3.9'!$C$25="si",3,IF('3.9'!$D$25="si",2,IF('3.9'!$E$25="si",1,0)))</f>
        <v>0</v>
      </c>
      <c r="H143" s="1078">
        <f>IF('3.9'!$C$26="si",3,IF('3.9'!$D$26="si",2,IF('3.9'!$E$26="si",1,0)))</f>
        <v>0</v>
      </c>
      <c r="I143" s="928" t="str">
        <f>+'2.2'!G142</f>
        <v>Pediatria con approfondimento in neonatologia</v>
      </c>
      <c r="J143" s="929">
        <f>+'2.2'!H142</f>
        <v>0</v>
      </c>
      <c r="K143" s="1079">
        <f ca="1">IF(VLOOKUP($C143,intern2!$A$165:$BI$316,61,FALSE)="OK",1,0)</f>
        <v>0</v>
      </c>
      <c r="L143" s="1079">
        <f ca="1">IF(VLOOKUP($C143,intern2!$A$326:$BI$477,61,FALSE)="OK",1,0)</f>
        <v>0</v>
      </c>
      <c r="M143" s="1079">
        <f ca="1">IF(INDEX(intern3!$A$7:$BH$160,MATCH($C143,intern3!$A$7:$A$160,0),60)="OK",1,0)</f>
        <v>1</v>
      </c>
      <c r="N143" s="1079">
        <f ca="1">IF(VLOOKUP($C143,intern3!$A$169:$BH$320,60,FALSE)="OK",1,0)</f>
        <v>1</v>
      </c>
      <c r="O143" s="929">
        <f>+'2.2'!I142</f>
        <v>0</v>
      </c>
      <c r="P143" s="1079">
        <f>IF($O143=0,1,
IF($O143="SPS",IF((VALUE(LEFT('3.4'!$M$14,1))+VALUE(MID('3.4'!$M$14,3,1)))&gt;0,1,0),
IF($O143=4,IF(VALUE(RIGHT('3.4'!$M$14,1))=1,1,0),IF(VALUE(MID('3.4'!$M$14,3,1))&gt;=$O143,1,0))))</f>
        <v>1</v>
      </c>
      <c r="Q143" s="1079">
        <f>IF($O143=0,1,
IF($O143="SPS",IF((VALUE(LEFT('3.4'!$M$15,1))+VALUE(MID('3.4'!$M$15,3,1)))&gt;0,1,0),
IF($O143=4,IF(VALUE(RIGHT('3.4'!$M$15,1))=1,1,0),IF(VALUE(MID('3.4'!$M$15,3,1))&gt;=$O143,1,0))))</f>
        <v>1</v>
      </c>
      <c r="R143" s="931">
        <f>+'2.2'!J142</f>
        <v>0</v>
      </c>
      <c r="S143" s="932">
        <f>IF($R143="",1,IF('3.5'!$J$12&gt;=$R143,1,0))</f>
        <v>1</v>
      </c>
      <c r="T143" s="914">
        <f>IF($R143="",1,IF('3.5'!$J$13&gt;=$R143,1,0))</f>
        <v>1</v>
      </c>
      <c r="U143" s="914" t="str">
        <f>+'2.2'!L142</f>
        <v>NEO1.1.1.1</v>
      </c>
      <c r="V143" s="1081">
        <f t="shared" si="18"/>
        <v>1</v>
      </c>
      <c r="W143" s="1081" t="str">
        <f t="shared" si="21"/>
        <v>NEO1.1.1.1</v>
      </c>
      <c r="X143" s="1081" t="str">
        <f t="shared" si="22"/>
        <v/>
      </c>
      <c r="Y143" s="1081" t="str">
        <f t="shared" si="23"/>
        <v/>
      </c>
      <c r="Z143" s="1081" t="str">
        <f t="shared" si="24"/>
        <v/>
      </c>
      <c r="AA143" s="1081">
        <f>IF($U143="",1,IF(AND(OR(VLOOKUP($W143,'3.6'!$B52:$I122,4,FALSE)="si",VLOOKUP($W143,'3.6'!$B52:$I122,5,FALSE)="si"),OR(IFERROR(VLOOKUP($X143,'3.6'!$B52:$I122,4,FALSE),"si")="si",IFERROR(VLOOKUP($X143,'3.6'!$B52:$I122,5,FALSE),"si")="si"),OR(IFERROR(VLOOKUP($Y143,'3.6'!$B52:$I122,4,FALSE),"si")="si",IFERROR(VLOOKUP($Y143,'3.6'!$B52:$I122,5,FALSE),"si")="sì"),OR(IFERROR(VLOOKUP($Z143,'3.6'!$B52:$I122,4,FALSE),"si")="si",IFERROR(VLOOKUP($Z143,'3.6'!$B52:$I122,5,FALSE),"si")="sì")),1,0))</f>
        <v>0</v>
      </c>
      <c r="AB143" s="1081">
        <f>IF($U143="",1,IF(AND(OR(VLOOKUP($W143,'3.6'!$B52:$I122,6,FALSE)="si",VLOOKUP($W143,'3.6'!$B52:$I122,7,FALSE)="si"),OR(IFERROR(VLOOKUP($X143,'3.6'!$B52:$I122,6,FALSE),"si")="si",IFERROR(VLOOKUP($X143,'3.6'!$B52:$I122,7,FALSE),"si")="si"),OR(IFERROR(VLOOKUP($Y143,'3.6'!$B52:$I122,6,FALSE),"si")="si",IFERROR(VLOOKUP($Y143,'3.6'!$B52:$I122,7,FALSE),"si")="sì"),OR(IFERROR(VLOOKUP($Z143,'3.6'!$B52:$I122,6,FALSE),"si")="si",IFERROR(VLOOKUP($Z143,'3.6'!$B52:$I122,7,FALSE),"si")="sì")),1,0))</f>
        <v>0</v>
      </c>
      <c r="AC143" s="929" t="str">
        <f>+'2.2'!M142</f>
        <v/>
      </c>
      <c r="AD143" s="934">
        <f t="array" ref="AD143">IF(AC143="si",IF(VLOOKUP(INDEX(B$1:INDEX(B:B,ROW()),MAX(IF(B$1:INDEX(B:B,ROW())&lt;&gt;"",ROW(B$1:INDEX(B:B,ROW()))-ROW(B$1)+1))),'3.7'!$C$24:$F$36,3,FALSE)="si",1,0),1)</f>
        <v>1</v>
      </c>
      <c r="AE143" s="934">
        <f t="array" ref="AE143">IF(AC143="si",IF(VLOOKUP(INDEX(B$1:INDEX(B:B,ROW()),MAX(IF(B$1:INDEX(B:B,ROW())&lt;&gt;"",ROW(B$1:INDEX(B:B,ROW()))-ROW(B$1)+1))),'3.7'!$C$24:$F$36,4,FALSE)="si",1,0),1)</f>
        <v>1</v>
      </c>
      <c r="AF143" s="935" t="str">
        <f>+'2.2'!O142</f>
        <v>Requisiti secondo il Livello III "minus" definiti dalla GD ZH: assistenza neonatale specializzata senza unità di terapia intensiva certificata per i neonati dopo ≥ 28 0/7 settimane di gravidanza con un peso alla nascita ≥ 1000 g. In linea di principio valgono i requisiti previsti dai “Requisiti assoluti” del livello III degli Standards for Levels of Neonatal Care in Switzerland</v>
      </c>
      <c r="AG143" s="936">
        <f>IF($AF143="",1,IF(VLOOKUP($C143,'3.8'!$B:$F,4,FALSE)="si",1,0))</f>
        <v>0</v>
      </c>
      <c r="AH143" s="937">
        <f>IF($AF143="",1,IF(VLOOKUP($C143,'3.8'!$B:$F,5,FALSE)="si",1,0))</f>
        <v>0</v>
      </c>
      <c r="AI143" s="919"/>
      <c r="AJ143" s="695"/>
      <c r="AK143" s="987"/>
      <c r="AL143" s="944" t="str">
        <f>+'2.2'!N142</f>
        <v/>
      </c>
      <c r="AM143" s="865" t="str">
        <f>IF(ISBLANK(intern1!P136),"",intern1!P136)</f>
        <v>NEO1
NEO1.1</v>
      </c>
      <c r="AN143" s="884">
        <f>IF(AM143="",1,IF(AND(AJ141="si",AJ142="si"),1,0))</f>
        <v>0</v>
      </c>
      <c r="AO143" s="877" t="str">
        <f>'2.2'!K142</f>
        <v>GEB1.1.1</v>
      </c>
      <c r="AP143" s="885">
        <f>IF(AO143="",1,IF(AJ139="si",1,0))</f>
        <v>0</v>
      </c>
      <c r="AQ143" s="925"/>
    </row>
    <row r="144" spans="1:43" s="1335" customFormat="1" ht="39.6" x14ac:dyDescent="0.25">
      <c r="A144" s="905"/>
      <c r="B144" s="945" t="str">
        <f>+'2.2'!C143</f>
        <v/>
      </c>
      <c r="C144" s="1082" t="str">
        <f>+'2.2'!D143</f>
        <v>NEO1.1.1.1</v>
      </c>
      <c r="D144" s="1082" t="str">
        <f>+'2.2'!E143</f>
        <v>Neonatologia altamente specializzata (&lt; 28 0/7 settimane di gestazione e peso &lt; 1000g)</v>
      </c>
      <c r="E144" s="946" t="str">
        <f>'2.2'!F143</f>
        <v>BP</v>
      </c>
      <c r="F144" s="1082">
        <f t="shared" si="16"/>
        <v>3</v>
      </c>
      <c r="G144" s="1082">
        <f>IF('3.9'!$C$25="si",3,IF('3.9'!$D$25="si",2,IF('3.9'!$E$25="si",1,0)))</f>
        <v>0</v>
      </c>
      <c r="H144" s="1082">
        <f>IF('3.9'!$C$26="si",3,IF('3.9'!$D$26="si",2,IF('3.9'!$E$26="si",1,0)))</f>
        <v>0</v>
      </c>
      <c r="I144" s="948" t="str">
        <f>+'2.2'!G143</f>
        <v>Pediatria con approfondimento in neonatologia</v>
      </c>
      <c r="J144" s="949">
        <f>+'2.2'!H143</f>
        <v>0</v>
      </c>
      <c r="K144" s="1083">
        <f ca="1">IF(VLOOKUP($C144,intern2!$A$165:$BI$316,61,FALSE)="OK",1,0)</f>
        <v>0</v>
      </c>
      <c r="L144" s="1083">
        <f ca="1">IF(VLOOKUP($C144,intern2!$A$326:$BI$477,61,FALSE)="OK",1,0)</f>
        <v>0</v>
      </c>
      <c r="M144" s="1083">
        <f ca="1">IF(INDEX(intern3!$A$7:$BH$160,MATCH($C144,intern3!$A$7:$A$160,0),60)="OK",1,0)</f>
        <v>1</v>
      </c>
      <c r="N144" s="1083">
        <f ca="1">IF(VLOOKUP($C144,intern3!$A$169:$BH$320,60,FALSE)="OK",1,0)</f>
        <v>1</v>
      </c>
      <c r="O144" s="949">
        <f>+'2.2'!I143</f>
        <v>0</v>
      </c>
      <c r="P144" s="1083">
        <f>IF($O144=0,1,
IF($O144="SPS",IF((VALUE(LEFT('3.4'!$M$14,1))+VALUE(MID('3.4'!$M$14,3,1)))&gt;0,1,0),
IF($O144=4,IF(VALUE(RIGHT('3.4'!$M$14,1))=1,1,0),IF(VALUE(MID('3.4'!$M$14,3,1))&gt;=$O144,1,0))))</f>
        <v>1</v>
      </c>
      <c r="Q144" s="1083">
        <f>IF($O144=0,1,
IF($O144="SPS",IF((VALUE(LEFT('3.4'!$M$15,1))+VALUE(MID('3.4'!$M$15,3,1)))&gt;0,1,0),
IF($O144=4,IF(VALUE(RIGHT('3.4'!$M$15,1))=1,1,0),IF(VALUE(MID('3.4'!$M$15,3,1))&gt;=$O144,1,0))))</f>
        <v>1</v>
      </c>
      <c r="R144" s="951">
        <f>+'2.2'!J143</f>
        <v>0</v>
      </c>
      <c r="S144" s="952">
        <f>IF($R144="",1,IF('3.5'!$J$12&gt;=$R144,1,0))</f>
        <v>1</v>
      </c>
      <c r="T144" s="952">
        <f>IF($R144="",1,IF('3.5'!$J$13&gt;=$R144,1,0))</f>
        <v>1</v>
      </c>
      <c r="U144" s="952" t="str">
        <f>+'2.2'!L143</f>
        <v/>
      </c>
      <c r="V144" s="1083">
        <f t="shared" si="18"/>
        <v>0</v>
      </c>
      <c r="W144" s="1083" t="str">
        <f t="shared" si="21"/>
        <v/>
      </c>
      <c r="X144" s="1083" t="str">
        <f t="shared" si="22"/>
        <v/>
      </c>
      <c r="Y144" s="1083" t="str">
        <f t="shared" si="23"/>
        <v/>
      </c>
      <c r="Z144" s="1083" t="str">
        <f t="shared" si="24"/>
        <v/>
      </c>
      <c r="AA144" s="1083">
        <f>IF($U144="",1,IF(AND(OR(VLOOKUP($W144,'3.6'!$B52:$I122,4,FALSE)="si",VLOOKUP($W144,'3.6'!$B52:$I122,5,FALSE)="si"),OR(IFERROR(VLOOKUP($X144,'3.6'!$B52:$I122,4,FALSE),"si")="si",IFERROR(VLOOKUP($X144,'3.6'!$B52:$I122,5,FALSE),"si")="si"),OR(IFERROR(VLOOKUP($Y144,'3.6'!$B52:$I122,4,FALSE),"si")="si",IFERROR(VLOOKUP($Y144,'3.6'!$B52:$I122,5,FALSE),"si")="sì"),OR(IFERROR(VLOOKUP($Z144,'3.6'!$B52:$I122,4,FALSE),"si")="si",IFERROR(VLOOKUP($Z144,'3.6'!$B52:$I122,5,FALSE),"si")="sì")),1,0))</f>
        <v>1</v>
      </c>
      <c r="AB144" s="1083">
        <f>IF($U144="",1,IF(AND(OR(VLOOKUP($W144,'3.6'!$B52:$I122,6,FALSE)="si",VLOOKUP($W144,'3.6'!$B52:$I122,7,FALSE)="si"),OR(IFERROR(VLOOKUP($X144,'3.6'!$B52:$I122,6,FALSE),"si")="si",IFERROR(VLOOKUP($X144,'3.6'!$B52:$I122,7,FALSE),"si")="si"),OR(IFERROR(VLOOKUP($Y144,'3.6'!$B52:$I122,6,FALSE),"si")="si",IFERROR(VLOOKUP($Y144,'3.6'!$B52:$I122,7,FALSE),"si")="sì"),OR(IFERROR(VLOOKUP($Z144,'3.6'!$B52:$I122,6,FALSE),"si")="si",IFERROR(VLOOKUP($Z144,'3.6'!$B52:$I122,7,FALSE),"si")="sì")),1,0))</f>
        <v>1</v>
      </c>
      <c r="AC144" s="893" t="str">
        <f>+'2.2'!M143</f>
        <v/>
      </c>
      <c r="AD144" s="934">
        <f t="array" ref="AD144">IF(AC144="si",IF(VLOOKUP(INDEX(B$1:INDEX(B:B,ROW()),MAX(IF(B$1:INDEX(B:B,ROW())&lt;&gt;"",ROW(B$1:INDEX(B:B,ROW()))-ROW(B$1)+1))),'3.7'!$C$24:$F$36,3,FALSE)="si",1,0),1)</f>
        <v>1</v>
      </c>
      <c r="AE144" s="934">
        <f t="array" ref="AE144">IF(AC144="si",IF(VLOOKUP(INDEX(B$1:INDEX(B:B,ROW()),MAX(IF(B$1:INDEX(B:B,ROW())&lt;&gt;"",ROW(B$1:INDEX(B:B,ROW()))-ROW(B$1)+1))),'3.7'!$C$24:$F$36,4,FALSE)="si",1,0),1)</f>
        <v>1</v>
      </c>
      <c r="AF144" s="954" t="str">
        <f>+'2.2'!O143</f>
        <v>Requisiti secondo il livello III degli attuali Standards for Levels of Neonatal Care in Switzerland</v>
      </c>
      <c r="AG144" s="878">
        <f>IF($AF144="",1,IF(VLOOKUP($C144,'3.8'!$B:$F,4,FALSE)="si",1,0))</f>
        <v>0</v>
      </c>
      <c r="AH144" s="879">
        <f>IF($AF144="",1,IF(VLOOKUP($C144,'3.8'!$B:$F,5,FALSE)="si",1,0))</f>
        <v>0</v>
      </c>
      <c r="AI144" s="919"/>
      <c r="AJ144" s="699"/>
      <c r="AK144" s="955"/>
      <c r="AL144" s="956" t="str">
        <f>+'2.2'!N143</f>
        <v/>
      </c>
      <c r="AM144" s="957" t="str">
        <f>IF(ISBLANK(intern1!P137),"",intern1!P137)</f>
        <v>NEO1
NEO1.1
NEO1.1.1</v>
      </c>
      <c r="AN144" s="958">
        <f>IF(AM144="",1,IF(AND(AJ141="si",AJ142="si",AJ143="si"),1,0))</f>
        <v>0</v>
      </c>
      <c r="AO144" s="954" t="str">
        <f>'2.2'!K143</f>
        <v>GEB1.1.1</v>
      </c>
      <c r="AP144" s="885">
        <f>IF(AO144="",1,IF(AJ139="si",1,0))</f>
        <v>0</v>
      </c>
      <c r="AQ144" s="925"/>
    </row>
    <row r="145" spans="1:43" s="1335" customFormat="1" ht="26.4" x14ac:dyDescent="0.25">
      <c r="A145" s="905"/>
      <c r="B145" s="906" t="str">
        <f>+'2.2'!C144</f>
        <v>(Radio-) Oncologia</v>
      </c>
      <c r="C145" s="907" t="str">
        <f>+'2.2'!D144</f>
        <v>ONK1</v>
      </c>
      <c r="D145" s="907" t="str">
        <f>+'2.2'!E144</f>
        <v>Oncologia</v>
      </c>
      <c r="E145" s="544" t="str">
        <f>'2.2'!F144</f>
        <v>BP</v>
      </c>
      <c r="F145" s="907">
        <f t="shared" si="16"/>
        <v>3</v>
      </c>
      <c r="G145" s="907">
        <f>IF('3.9'!$C$25="si",3,IF('3.9'!$D$25="si",2,IF('3.9'!$E$25="si",1,0)))</f>
        <v>0</v>
      </c>
      <c r="H145" s="907">
        <f>IF('3.9'!$C$26="si",3,IF('3.9'!$D$26="si",2,IF('3.9'!$E$26="si",1,0)))</f>
        <v>0</v>
      </c>
      <c r="I145" s="909" t="str">
        <f>+'2.2'!G144</f>
        <v>(Oncologia medica)
(Medicina interna generale)</v>
      </c>
      <c r="J145" s="910">
        <f>+'2.2'!H144</f>
        <v>2</v>
      </c>
      <c r="K145" s="1035">
        <f ca="1">IF(VLOOKUP($C145,intern2!$A$165:$BI$316,61,FALSE)="OK",1,0)</f>
        <v>0</v>
      </c>
      <c r="L145" s="1035">
        <f ca="1">IF(VLOOKUP($C145,intern2!$A$326:$BI$477,61,FALSE)="OK",1,0)</f>
        <v>0</v>
      </c>
      <c r="M145" s="911">
        <f ca="1">IF(INDEX(intern3!$A$7:$BH$160,MATCH($C145,intern3!$A$7:$A$160,0),60)="OK",1,0)</f>
        <v>0</v>
      </c>
      <c r="N145" s="911">
        <f ca="1">IF(VLOOKUP($C145,intern3!$A$169:$BH$320,60,FALSE)="OK",1,0)</f>
        <v>0</v>
      </c>
      <c r="O145" s="910">
        <f>+'2.2'!I144</f>
        <v>2</v>
      </c>
      <c r="P145" s="911">
        <f>IF($O145=0,1,
IF($O145="SPS",IF((VALUE(LEFT('3.4'!$M$14,1))+VALUE(MID('3.4'!$M$14,3,1)))&gt;0,1,0),
IF($O145=4,IF(VALUE(RIGHT('3.4'!$M$14,1))=1,1,0),IF(VALUE(MID('3.4'!$M$14,3,1))&gt;=$O145,1,0))))</f>
        <v>0</v>
      </c>
      <c r="Q145" s="911">
        <f>IF($O145=0,1,
IF($O145="SPS",IF((VALUE(LEFT('3.4'!$M$15,1))+VALUE(MID('3.4'!$M$15,3,1)))&gt;0,1,0),
IF($O145=4,IF(VALUE(RIGHT('3.4'!$M$15,1))=1,1,0),IF(VALUE(MID('3.4'!$M$15,3,1))&gt;=$O145,1,0))))</f>
        <v>0</v>
      </c>
      <c r="R145" s="912">
        <f>+'2.2'!J144</f>
        <v>1</v>
      </c>
      <c r="S145" s="913">
        <f>IF($R145="",1,IF('3.5'!$J$12&gt;=$R145,1,0))</f>
        <v>0</v>
      </c>
      <c r="T145" s="913">
        <f>IF($R145="",1,IF('3.5'!$J$13&gt;=$R145,1,0))</f>
        <v>0</v>
      </c>
      <c r="U145" s="913" t="str">
        <f>+'2.2'!L144</f>
        <v>RAO1 + NUK1</v>
      </c>
      <c r="V145" s="915">
        <f t="shared" si="18"/>
        <v>2</v>
      </c>
      <c r="W145" s="915" t="str">
        <f t="shared" si="21"/>
        <v>RAO1</v>
      </c>
      <c r="X145" s="915" t="str">
        <f t="shared" si="22"/>
        <v>NUK1</v>
      </c>
      <c r="Y145" s="915" t="str">
        <f t="shared" si="23"/>
        <v/>
      </c>
      <c r="Z145" s="915" t="str">
        <f t="shared" si="24"/>
        <v/>
      </c>
      <c r="AA145" s="915">
        <f>IF($U145="",1,IF(AND(OR(VLOOKUP($W145,'3.6'!$B52:$I122,4,FALSE)="si",VLOOKUP($W145,'3.6'!$B52:$I122,5,FALSE)="si"),OR(IFERROR(VLOOKUP($X145,'3.6'!$B52:$I122,4,FALSE),"si")="si",IFERROR(VLOOKUP($X145,'3.6'!$B52:$I122,5,FALSE),"si")="si"),OR(IFERROR(VLOOKUP($Y145,'3.6'!$B52:$I122,4,FALSE),"si")="si",IFERROR(VLOOKUP($Y145,'3.6'!$B52:$I122,5,FALSE),"si")="sì"),OR(IFERROR(VLOOKUP($Z145,'3.6'!$B52:$I122,4,FALSE),"si")="si",IFERROR(VLOOKUP($Z145,'3.6'!$B52:$I122,5,FALSE),"si")="sì")),1,0))</f>
        <v>0</v>
      </c>
      <c r="AB145" s="915">
        <f>IF($U145="",1,IF(AND(OR(VLOOKUP($W145,'3.6'!$B52:$I122,6,FALSE)="si",VLOOKUP($W145,'3.6'!$B52:$I122,7,FALSE)="si"),OR(IFERROR(VLOOKUP($X145,'3.6'!$B52:$I122,6,FALSE),"si")="si",IFERROR(VLOOKUP($X145,'3.6'!$B52:$I122,7,FALSE),"si")="si"),OR(IFERROR(VLOOKUP($Y145,'3.6'!$B52:$I122,6,FALSE),"si")="si",IFERROR(VLOOKUP($Y145,'3.6'!$B52:$I122,7,FALSE),"si")="sì"),OR(IFERROR(VLOOKUP($Z145,'3.6'!$B52:$I122,6,FALSE),"si")="si",IFERROR(VLOOKUP($Z145,'3.6'!$B52:$I122,7,FALSE),"si")="sì")),1,0))</f>
        <v>0</v>
      </c>
      <c r="AC145" s="910" t="str">
        <f>+'2.2'!M144</f>
        <v>si</v>
      </c>
      <c r="AD145" s="934">
        <f t="array" ref="AD145">IF(AC145="si",IF(VLOOKUP(INDEX(B$1:INDEX(B:B,ROW()),MAX(IF(B$1:INDEX(B:B,ROW())&lt;&gt;"",ROW(B$1:INDEX(B:B,ROW()))-ROW(B$1)+1))),'3.7'!$C$24:$F$36,3,FALSE)="si",1,0),1)</f>
        <v>0</v>
      </c>
      <c r="AE145" s="934">
        <f t="array" ref="AE145">IF(AC145="si",IF(VLOOKUP(INDEX(B$1:INDEX(B:B,ROW()),MAX(IF(B$1:INDEX(B:B,ROW())&lt;&gt;"",ROW(B$1:INDEX(B:B,ROW()))-ROW(B$1)+1))),'3.7'!$C$24:$F$36,4,FALSE)="si",1,0),1)</f>
        <v>0</v>
      </c>
      <c r="AF145" s="916" t="str">
        <f>+'2.2'!O144</f>
        <v/>
      </c>
      <c r="AG145" s="917">
        <f>IF($AF145="",1,IF(VLOOKUP($C145,'3.8'!$B:$F,4,FALSE)="si",1,0))</f>
        <v>1</v>
      </c>
      <c r="AH145" s="918">
        <f>IF($AF145="",1,IF(VLOOKUP($C145,'3.8'!$B:$F,5,FALSE)="si",1,0))</f>
        <v>1</v>
      </c>
      <c r="AI145" s="919"/>
      <c r="AJ145" s="697"/>
      <c r="AK145" s="920"/>
      <c r="AL145" s="921" t="str">
        <f>+'2.2'!N144</f>
        <v/>
      </c>
      <c r="AM145" s="922" t="str">
        <f>IF(ISBLANK(intern1!P138),"",intern1!P138)</f>
        <v/>
      </c>
      <c r="AN145" s="923">
        <f>IF(AM145="",1,0)</f>
        <v>1</v>
      </c>
      <c r="AO145" s="916" t="str">
        <f>'2.2'!K144</f>
        <v/>
      </c>
      <c r="AP145" s="924">
        <f>IF(AO145="",1,0)</f>
        <v>1</v>
      </c>
      <c r="AQ145" s="925"/>
    </row>
    <row r="146" spans="1:43" s="1335" customFormat="1" ht="15" x14ac:dyDescent="0.25">
      <c r="A146" s="905"/>
      <c r="B146" s="906" t="str">
        <f>+'2.2'!C145</f>
        <v/>
      </c>
      <c r="C146" s="868" t="str">
        <f>+'2.2'!D145</f>
        <v>RAO1</v>
      </c>
      <c r="D146" s="868" t="str">
        <f>+'2.2'!E145</f>
        <v>Radio-Oncologia</v>
      </c>
      <c r="E146" s="926" t="str">
        <f>'2.2'!F145</f>
        <v>BP</v>
      </c>
      <c r="F146" s="868">
        <f t="shared" ref="F146:F161" si="25">IF(C146="BP",3,IF(C146="BPE",2,IF(C146="BPM",1,IF(E146="BP",3,IF(E146="BPE/BP",2,IF(E146="BPM",1,0))))))</f>
        <v>3</v>
      </c>
      <c r="G146" s="868">
        <f>IF('3.9'!$C$25="si",3,IF('3.9'!$D$25="si",2,IF('3.9'!$E$25="si",1,0)))</f>
        <v>0</v>
      </c>
      <c r="H146" s="868">
        <f>IF('3.9'!$C$26="si",3,IF('3.9'!$D$26="si",2,IF('3.9'!$E$26="si",1,0)))</f>
        <v>0</v>
      </c>
      <c r="I146" s="973" t="str">
        <f>+'2.2'!G145</f>
        <v>Radio-oncologia / radioterapia</v>
      </c>
      <c r="J146" s="876">
        <f>+'2.2'!H145</f>
        <v>2</v>
      </c>
      <c r="K146" s="974">
        <f ca="1">IF(VLOOKUP($C146,intern2!$A$165:$BI$316,61,FALSE)="OK",1,0)</f>
        <v>0</v>
      </c>
      <c r="L146" s="974">
        <f ca="1">IF(VLOOKUP($C146,intern2!$A$326:$BI$477,61,FALSE)="OK",1,0)</f>
        <v>0</v>
      </c>
      <c r="M146" s="875">
        <f ca="1">IF(INDEX(intern3!$A$7:$BH$160,MATCH($C146,intern3!$A$7:$A$160,0),60)="OK",1,0)</f>
        <v>0</v>
      </c>
      <c r="N146" s="875">
        <f ca="1">IF(VLOOKUP($C146,intern3!$A$169:$BH$320,60,FALSE)="OK",1,0)</f>
        <v>0</v>
      </c>
      <c r="O146" s="876">
        <f>+'2.2'!I145</f>
        <v>2</v>
      </c>
      <c r="P146" s="875">
        <f>IF($O146=0,1,
IF($O146="SPS",IF((VALUE(LEFT('3.4'!$M$14,1))+VALUE(MID('3.4'!$M$14,3,1)))&gt;0,1,0),
IF($O146=4,IF(VALUE(RIGHT('3.4'!$M$14,1))=1,1,0),IF(VALUE(MID('3.4'!$M$14,3,1))&gt;=$O146,1,0))))</f>
        <v>0</v>
      </c>
      <c r="Q146" s="875">
        <f>IF($O146=0,1,
IF($O146="SPS",IF((VALUE(LEFT('3.4'!$M$15,1))+VALUE(MID('3.4'!$M$15,3,1)))&gt;0,1,0),
IF($O146=4,IF(VALUE(RIGHT('3.4'!$M$15,1))=1,1,0),IF(VALUE(MID('3.4'!$M$15,3,1))&gt;=$O146,1,0))))</f>
        <v>0</v>
      </c>
      <c r="R146" s="975">
        <f>+'2.2'!J145</f>
        <v>2</v>
      </c>
      <c r="S146" s="933">
        <f>IF($R146="",1,IF('3.5'!$J$12&gt;=$R146,1,0))</f>
        <v>0</v>
      </c>
      <c r="T146" s="933">
        <f>IF($R146="",1,IF('3.5'!$J$13&gt;=$R146,1,0))</f>
        <v>0</v>
      </c>
      <c r="U146" s="932" t="str">
        <f>+'2.2'!L145</f>
        <v/>
      </c>
      <c r="V146" s="976">
        <f t="shared" si="18"/>
        <v>0</v>
      </c>
      <c r="W146" s="976" t="str">
        <f t="shared" si="21"/>
        <v/>
      </c>
      <c r="X146" s="976" t="str">
        <f t="shared" si="22"/>
        <v/>
      </c>
      <c r="Y146" s="976" t="str">
        <f t="shared" si="23"/>
        <v/>
      </c>
      <c r="Z146" s="976" t="str">
        <f t="shared" si="24"/>
        <v/>
      </c>
      <c r="AA146" s="976">
        <f>IF($U146="",1,IF(AND(OR(VLOOKUP($W146,'3.6'!$B52:$I122,4,FALSE)="si",VLOOKUP($W146,'3.6'!$B52:$I122,5,FALSE)="si"),OR(IFERROR(VLOOKUP($X146,'3.6'!$B52:$I122,4,FALSE),"si")="si",IFERROR(VLOOKUP($X146,'3.6'!$B52:$I122,5,FALSE),"si")="si"),OR(IFERROR(VLOOKUP($Y146,'3.6'!$B52:$I122,4,FALSE),"si")="si",IFERROR(VLOOKUP($Y146,'3.6'!$B52:$I122,5,FALSE),"si")="sì"),OR(IFERROR(VLOOKUP($Z146,'3.6'!$B52:$I122,4,FALSE),"si")="si",IFERROR(VLOOKUP($Z146,'3.6'!$B52:$I122,5,FALSE),"si")="sì")),1,0))</f>
        <v>1</v>
      </c>
      <c r="AB146" s="976">
        <f>IF($U146="",1,IF(AND(OR(VLOOKUP($W146,'3.6'!$B52:$I122,6,FALSE)="si",VLOOKUP($W146,'3.6'!$B52:$I122,7,FALSE)="si"),OR(IFERROR(VLOOKUP($X146,'3.6'!$B52:$I122,6,FALSE),"si")="si",IFERROR(VLOOKUP($X146,'3.6'!$B52:$I122,7,FALSE),"si")="si"),OR(IFERROR(VLOOKUP($Y146,'3.6'!$B52:$I122,6,FALSE),"si")="si",IFERROR(VLOOKUP($Y146,'3.6'!$B52:$I122,7,FALSE),"si")="sì"),OR(IFERROR(VLOOKUP($Z146,'3.6'!$B52:$I122,6,FALSE),"si")="si",IFERROR(VLOOKUP($Z146,'3.6'!$B52:$I122,7,FALSE),"si")="sì")),1,0))</f>
        <v>1</v>
      </c>
      <c r="AC146" s="876" t="str">
        <f>+'2.2'!M145</f>
        <v>si</v>
      </c>
      <c r="AD146" s="934">
        <f t="array" ref="AD146">IF(AC146="si",IF(VLOOKUP(INDEX(B$1:INDEX(B:B,ROW()),MAX(IF(B$1:INDEX(B:B,ROW())&lt;&gt;"",ROW(B$1:INDEX(B:B,ROW()))-ROW(B$1)+1))),'3.7'!$C$24:$F$36,3,FALSE)="si",1,0),1)</f>
        <v>0</v>
      </c>
      <c r="AE146" s="934">
        <f t="array" ref="AE146">IF(AC146="si",IF(VLOOKUP(INDEX(B$1:INDEX(B:B,ROW()),MAX(IF(B$1:INDEX(B:B,ROW())&lt;&gt;"",ROW(B$1:INDEX(B:B,ROW()))-ROW(B$1)+1))),'3.7'!$C$24:$F$36,4,FALSE)="si",1,0),1)</f>
        <v>0</v>
      </c>
      <c r="AF146" s="935" t="str">
        <f>+'2.2'!O145</f>
        <v/>
      </c>
      <c r="AG146" s="936">
        <f>IF($AF146="",1,IF(VLOOKUP($C146,'3.8'!$B:$F,4,FALSE)="si",1,0))</f>
        <v>1</v>
      </c>
      <c r="AH146" s="937">
        <f>IF($AF146="",1,IF(VLOOKUP($C146,'3.8'!$B:$F,5,FALSE)="si",1,0))</f>
        <v>1</v>
      </c>
      <c r="AI146" s="919"/>
      <c r="AJ146" s="695"/>
      <c r="AK146" s="987"/>
      <c r="AL146" s="988" t="str">
        <f>+'2.2'!N145</f>
        <v/>
      </c>
      <c r="AM146" s="865" t="str">
        <f>IF(ISBLANK(intern1!P139),"",intern1!P139)</f>
        <v/>
      </c>
      <c r="AN146" s="884">
        <f>IF(AM146="",1,0)</f>
        <v>1</v>
      </c>
      <c r="AO146" s="877" t="str">
        <f>'2.2'!K145</f>
        <v>ONK1</v>
      </c>
      <c r="AP146" s="885">
        <f>IF(AO146="",1,IF(AJ145="si",1,0))</f>
        <v>0</v>
      </c>
      <c r="AQ146" s="925"/>
    </row>
    <row r="147" spans="1:43" s="1415" customFormat="1" ht="40.200000000000003" thickBot="1" x14ac:dyDescent="0.3">
      <c r="A147" s="905"/>
      <c r="B147" s="945" t="str">
        <f>+'2.2'!C146</f>
        <v/>
      </c>
      <c r="C147" s="946" t="str">
        <f>+'2.2'!D146</f>
        <v>NUK1</v>
      </c>
      <c r="D147" s="946" t="str">
        <f>+'2.2'!E146</f>
        <v>Medicina nucleare</v>
      </c>
      <c r="E147" s="946" t="str">
        <f>'2.2'!F146</f>
        <v>BP</v>
      </c>
      <c r="F147" s="946">
        <f t="shared" si="25"/>
        <v>3</v>
      </c>
      <c r="G147" s="946">
        <f>IF('3.9'!$C$25="si",3,IF('3.9'!$D$25="si",2,IF('3.9'!$E$25="si",1,0)))</f>
        <v>0</v>
      </c>
      <c r="H147" s="946">
        <f>IF('3.9'!$C$26="si",3,IF('3.9'!$D$26="si",2,IF('3.9'!$E$26="si",1,0)))</f>
        <v>0</v>
      </c>
      <c r="I147" s="948" t="str">
        <f>+'2.2'!G146</f>
        <v>Medicina nucleare</v>
      </c>
      <c r="J147" s="949">
        <f>+'2.2'!H146</f>
        <v>0</v>
      </c>
      <c r="K147" s="953">
        <f ca="1">IF(VLOOKUP($C147,intern2!$A$165:$BI$316,61,FALSE)="OK",1,0)</f>
        <v>0</v>
      </c>
      <c r="L147" s="953">
        <f ca="1">IF(VLOOKUP($C147,intern2!$A$326:$BI$477,61,FALSE)="OK",1,0)</f>
        <v>0</v>
      </c>
      <c r="M147" s="950">
        <f ca="1">IF(INDEX(intern3!$A$7:$BH$160,MATCH($C147,intern3!$A$7:$A$160,0),60)="OK",1,0)</f>
        <v>1</v>
      </c>
      <c r="N147" s="950">
        <f ca="1">IF(VLOOKUP($C147,intern3!$A$169:$BH$320,60,FALSE)="OK",1,0)</f>
        <v>1</v>
      </c>
      <c r="O147" s="949">
        <f>+'2.2'!I146</f>
        <v>0</v>
      </c>
      <c r="P147" s="950">
        <f>IF($O147=0,1,
IF($O147="SPS",IF((VALUE(LEFT('3.4'!$M$14,1))+VALUE(MID('3.4'!$M$14,3,1)))&gt;0,1,0),
IF($O147=4,IF(VALUE(RIGHT('3.4'!$M$14,1))=1,1,0),IF(VALUE(MID('3.4'!$M$14,3,1))&gt;=$O147,1,0))))</f>
        <v>1</v>
      </c>
      <c r="Q147" s="950">
        <f>IF($O147=0,1,
IF($O147="SPS",IF((VALUE(LEFT('3.4'!$M$15,1))+VALUE(MID('3.4'!$M$15,3,1)))&gt;0,1,0),
IF($O147=4,IF(VALUE(RIGHT('3.4'!$M$15,1))=1,1,0),IF(VALUE(MID('3.4'!$M$15,3,1))&gt;=$O147,1,0))))</f>
        <v>1</v>
      </c>
      <c r="R147" s="951">
        <f>+'2.2'!J146</f>
        <v>1</v>
      </c>
      <c r="S147" s="896">
        <f>IF($R147="",1,IF('3.5'!$J$12&gt;=$R147,1,0))</f>
        <v>0</v>
      </c>
      <c r="T147" s="896">
        <f>IF($R147="",1,IF('3.5'!$J$13&gt;=$R147,1,0))</f>
        <v>0</v>
      </c>
      <c r="U147" s="952" t="str">
        <f>+'2.2'!L146</f>
        <v>END1</v>
      </c>
      <c r="V147" s="953">
        <f t="shared" si="18"/>
        <v>1</v>
      </c>
      <c r="W147" s="953" t="str">
        <f t="shared" si="21"/>
        <v>END1</v>
      </c>
      <c r="X147" s="953" t="str">
        <f t="shared" si="22"/>
        <v/>
      </c>
      <c r="Y147" s="953" t="str">
        <f t="shared" si="23"/>
        <v/>
      </c>
      <c r="Z147" s="953" t="str">
        <f t="shared" si="24"/>
        <v/>
      </c>
      <c r="AA147" s="953">
        <f>IF($U147="",1,IF(AND(OR(VLOOKUP($W147,'3.6'!$B52:$I122,4,FALSE)="si",VLOOKUP($W147,'3.6'!$B52:$I122,5,FALSE)="si"),OR(IFERROR(VLOOKUP($X147,'3.6'!$B52:$I122,4,FALSE),"si")="si",IFERROR(VLOOKUP($X147,'3.6'!$B52:$I122,5,FALSE),"si")="si"),OR(IFERROR(VLOOKUP($Y147,'3.6'!$B52:$I122,4,FALSE),"si")="si",IFERROR(VLOOKUP($Y147,'3.6'!$B52:$I122,5,FALSE),"si")="sì"),OR(IFERROR(VLOOKUP($Z147,'3.6'!$B52:$I122,4,FALSE),"si")="si",IFERROR(VLOOKUP($Z147,'3.6'!$B52:$I122,5,FALSE),"si")="sì")),1,0))</f>
        <v>0</v>
      </c>
      <c r="AB147" s="953">
        <f>IF($U147="",1,IF(AND(OR(VLOOKUP($W147,'3.6'!$B52:$I122,6,FALSE)="si",VLOOKUP($W147,'3.6'!$B52:$I122,7,FALSE)="si"),OR(IFERROR(VLOOKUP($X147,'3.6'!$B52:$I122,6,FALSE),"si")="si",IFERROR(VLOOKUP($X147,'3.6'!$B52:$I122,7,FALSE),"si")="si"),OR(IFERROR(VLOOKUP($Y147,'3.6'!$B52:$I122,6,FALSE),"si")="si",IFERROR(VLOOKUP($Y147,'3.6'!$B52:$I122,7,FALSE),"si")="sì"),OR(IFERROR(VLOOKUP($Z147,'3.6'!$B52:$I122,6,FALSE),"si")="si",IFERROR(VLOOKUP($Z147,'3.6'!$B52:$I122,7,FALSE),"si")="sì")),1,0))</f>
        <v>0</v>
      </c>
      <c r="AC147" s="949" t="str">
        <f>+'2.2'!M146</f>
        <v>si</v>
      </c>
      <c r="AD147" s="934">
        <f t="array" ref="AD147">IF(AC147="si",IF(VLOOKUP(INDEX(B$1:INDEX(B:B,ROW()),MAX(IF(B$1:INDEX(B:B,ROW())&lt;&gt;"",ROW(B$1:INDEX(B:B,ROW()))-ROW(B$1)+1))),'3.7'!$C$24:$F$36,3,FALSE)="si",1,0),1)</f>
        <v>0</v>
      </c>
      <c r="AE147" s="934">
        <f t="array" ref="AE147">IF(AC147="si",IF(VLOOKUP(INDEX(B$1:INDEX(B:B,ROW()),MAX(IF(B$1:INDEX(B:B,ROW())&lt;&gt;"",ROW(B$1:INDEX(B:B,ROW()))-ROW(B$1)+1))),'3.7'!$C$24:$F$36,4,FALSE)="si",1,0),1)</f>
        <v>0</v>
      </c>
      <c r="AF147" s="954" t="str">
        <f>+'2.2'!O146</f>
        <v>In osservazione dei requisiti dell'UFSP in materia di radioprotezione</v>
      </c>
      <c r="AG147" s="878">
        <f>IF($AF147="",1,IF(VLOOKUP($C147,'3.8'!$B:$F,4,FALSE)="si",1,0))</f>
        <v>0</v>
      </c>
      <c r="AH147" s="879">
        <f>IF($AF147="",1,IF(VLOOKUP($C147,'3.8'!$B:$F,5,FALSE)="si",1,0))</f>
        <v>0</v>
      </c>
      <c r="AI147" s="919"/>
      <c r="AJ147" s="699"/>
      <c r="AK147" s="955"/>
      <c r="AL147" s="956" t="str">
        <f>+'2.2'!N146</f>
        <v/>
      </c>
      <c r="AM147" s="957" t="str">
        <f>IF(ISBLANK(intern1!P140),"",intern1!P140)</f>
        <v/>
      </c>
      <c r="AN147" s="958">
        <f>IF(AM147="",1,0)</f>
        <v>1</v>
      </c>
      <c r="AO147" s="954" t="str">
        <f>'2.2'!K146</f>
        <v/>
      </c>
      <c r="AP147" s="959">
        <f>IF(AO147="",1,0)</f>
        <v>1</v>
      </c>
      <c r="AQ147" s="925"/>
    </row>
    <row r="148" spans="1:43" s="1335" customFormat="1" ht="27" hidden="1" outlineLevel="1" thickBot="1" x14ac:dyDescent="0.3">
      <c r="A148" s="905"/>
      <c r="B148" s="1084" t="str">
        <f>+'2.2'!C147</f>
        <v>Traumatologia grave</v>
      </c>
      <c r="C148" s="1041" t="str">
        <f>+'2.2'!D147</f>
        <v>UNF1</v>
      </c>
      <c r="D148" s="1041" t="str">
        <f>+'2.2'!E147</f>
        <v>Chirurgia traumatologica (politrauma)</v>
      </c>
      <c r="E148" s="1042" t="str">
        <f>'2.2'!F147</f>
        <v/>
      </c>
      <c r="F148" s="1041">
        <f t="shared" si="25"/>
        <v>0</v>
      </c>
      <c r="G148" s="1041">
        <f>IF('3.9'!$C$25="si",3,IF('3.9'!$D$25="si",2,IF('3.9'!$E$25="si",1,0)))</f>
        <v>0</v>
      </c>
      <c r="H148" s="1041">
        <f>IF('3.9'!$C$26="si",3,IF('3.9'!$D$26="si",2,IF('3.9'!$E$26="si",1,0)))</f>
        <v>0</v>
      </c>
      <c r="I148" s="1042" t="str">
        <f>+'2.2'!G147</f>
        <v/>
      </c>
      <c r="J148" s="1085">
        <f>+'2.2'!H147</f>
        <v>0</v>
      </c>
      <c r="K148" s="1066">
        <f>IF(VLOOKUP($C148,intern2!$A$165:$BI$316,61,FALSE)="OK",1,0)</f>
        <v>1</v>
      </c>
      <c r="L148" s="1066">
        <f>IF(VLOOKUP($C148,intern2!$A$326:$BI$477,61,FALSE)="OK",1,0)</f>
        <v>1</v>
      </c>
      <c r="M148" s="1042">
        <f>IF(INDEX(intern3!$A$7:$BH$160,MATCH($C148,intern3!$A$7:$A$160,0),60)="OK",1,0)</f>
        <v>1</v>
      </c>
      <c r="N148" s="1042">
        <f ca="1">IF(VLOOKUP($C148,intern3!$A$169:$BH$320,60,FALSE)="OK",1,0)</f>
        <v>1</v>
      </c>
      <c r="O148" s="1085"/>
      <c r="P148" s="1042">
        <f>IF($O148=0,1,
IF($O148="SPS",IF((VALUE(LEFT('3.4'!$M$14,1))+VALUE(MID('3.4'!$M$14,3,1)))&gt;0,1,0),
IF($O148=4,IF(VALUE(RIGHT('3.4'!$M$14,1))=1,1,0),IF(VALUE(MID('3.4'!$M$14,3,1))&gt;=$O148,1,0))))</f>
        <v>1</v>
      </c>
      <c r="Q148" s="1042">
        <f>IF($O148=0,1,
IF($O148="SPS",IF((VALUE(LEFT('3.4'!$M$15,1))+VALUE(MID('3.4'!$M$15,3,1)))&gt;0,1,0),
IF($O148=4,IF(VALUE(RIGHT('3.4'!$M$15,1))=1,1,0),IF(VALUE(MID('3.4'!$M$15,3,1))&gt;=$O148,1,0))))</f>
        <v>1</v>
      </c>
      <c r="R148" s="1085"/>
      <c r="S148" s="1067">
        <f>IF($R148="",1,IF('3.5'!$J$12&gt;=$R148,1,0))</f>
        <v>1</v>
      </c>
      <c r="T148" s="965">
        <f>IF($R148="",1,IF('3.5'!$J$13&gt;=$R148,1,0))</f>
        <v>1</v>
      </c>
      <c r="U148" s="1085"/>
      <c r="V148" s="1042">
        <f t="shared" si="18"/>
        <v>0</v>
      </c>
      <c r="W148" s="1042" t="str">
        <f t="shared" si="21"/>
        <v/>
      </c>
      <c r="X148" s="1042" t="str">
        <f t="shared" si="22"/>
        <v/>
      </c>
      <c r="Y148" s="1042" t="str">
        <f t="shared" si="23"/>
        <v/>
      </c>
      <c r="Z148" s="1042" t="str">
        <f t="shared" si="24"/>
        <v/>
      </c>
      <c r="AA148" s="1042">
        <f>IF($U148="",1,IF(AND(OR(VLOOKUP($W148,'3.6'!$B52:$I122,4,FALSE)="si",VLOOKUP($W148,'3.6'!$B52:$I122,5,FALSE)="si"),OR(IFERROR(VLOOKUP($X148,'3.6'!$B52:$I122,4,FALSE),"si")="si",IFERROR(VLOOKUP($X148,'3.6'!$B52:$I122,5,FALSE),"si")="si"),OR(IFERROR(VLOOKUP($Y148,'3.6'!$B52:$I122,4,FALSE),"si")="si",IFERROR(VLOOKUP($Y148,'3.6'!$B52:$I122,5,FALSE),"si")="sì"),OR(IFERROR(VLOOKUP($Z148,'3.6'!$B52:$I122,4,FALSE),"si")="si",IFERROR(VLOOKUP($Z148,'3.6'!$B52:$I122,5,FALSE),"si")="sì")),1,0))</f>
        <v>1</v>
      </c>
      <c r="AB148" s="1042">
        <f>IF($U148="",1,IF(AND(OR(VLOOKUP($W148,'3.6'!$B52:$I122,6,FALSE)="si",VLOOKUP($W148,'3.6'!$B52:$I122,7,FALSE)="si"),OR(IFERROR(VLOOKUP($X148,'3.6'!$B52:$I122,6,FALSE),"si")="si",IFERROR(VLOOKUP($X148,'3.6'!$B52:$I122,7,FALSE),"si")="si"),OR(IFERROR(VLOOKUP($Y148,'3.6'!$B52:$I122,6,FALSE),"si")="si",IFERROR(VLOOKUP($Y148,'3.6'!$B52:$I122,7,FALSE),"si")="sì"),OR(IFERROR(VLOOKUP($Z148,'3.6'!$B52:$I122,6,FALSE),"si")="si",IFERROR(VLOOKUP($Z148,'3.6'!$B52:$I122,7,FALSE),"si")="sì")),1,0))</f>
        <v>1</v>
      </c>
      <c r="AC148" s="1042"/>
      <c r="AD148" s="934">
        <f t="array" ref="AD148">IF(AC148="si",IF(VLOOKUP(INDEX(B$1:INDEX(B:B,ROW()),MAX(IF(B$1:INDEX(B:B,ROW())&lt;&gt;"",ROW(B$1:INDEX(B:B,ROW()))-ROW(B$1)+1))),'3.7'!$C$24:$F$36,3,FALSE)="si",1,0),1)</f>
        <v>1</v>
      </c>
      <c r="AE148" s="934">
        <f t="array" ref="AE148">IF(AC148="si",IF(VLOOKUP(INDEX(B$1:INDEX(B:B,ROW()),MAX(IF(B$1:INDEX(B:B,ROW())&lt;&gt;"",ROW(B$1:INDEX(B:B,ROW()))-ROW(B$1)+1))),'3.7'!$C$24:$F$36,4,FALSE)="si",1,0),1)</f>
        <v>1</v>
      </c>
      <c r="AF148" s="1068" t="str">
        <f>+'2.2'!O147</f>
        <v/>
      </c>
      <c r="AG148" s="1086">
        <f>IF($AF148="",1,IF(VLOOKUP($C148,'3.8'!$B:$F,4,FALSE)="si",1,0))</f>
        <v>1</v>
      </c>
      <c r="AH148" s="1087">
        <f>IF($AF148="",1,IF(VLOOKUP($C148,'3.8'!$B:$F,5,FALSE)="si",1,0))</f>
        <v>1</v>
      </c>
      <c r="AI148" s="919"/>
      <c r="AJ148" s="1131" t="s">
        <v>420</v>
      </c>
      <c r="AK148" s="969" t="s">
        <v>420</v>
      </c>
      <c r="AL148" s="1043"/>
      <c r="AM148" s="1072"/>
      <c r="AN148" s="1041"/>
      <c r="AO148" s="1088" t="str">
        <f>'2.2'!K147</f>
        <v>UNF1.1</v>
      </c>
      <c r="AP148" s="885">
        <f>IF(AO148="",1,IF(AJ147="si",1,0))</f>
        <v>0</v>
      </c>
      <c r="AQ148" s="925"/>
    </row>
    <row r="149" spans="1:43" s="1335" customFormat="1" ht="27" hidden="1" outlineLevel="1" thickBot="1" x14ac:dyDescent="0.3">
      <c r="A149" s="905"/>
      <c r="B149" s="906" t="str">
        <f>+'2.2'!C148</f>
        <v/>
      </c>
      <c r="C149" s="986" t="str">
        <f>+'2.2'!D148</f>
        <v>UNF1.1</v>
      </c>
      <c r="D149" s="986" t="str">
        <f>+'2.2'!E148</f>
        <v>Chirurgia traumatologica specializzata - traumi cranio-cerebrali (CIMAS)</v>
      </c>
      <c r="E149" s="961" t="str">
        <f>'2.2'!F148</f>
        <v/>
      </c>
      <c r="F149" s="961">
        <f t="shared" si="25"/>
        <v>0</v>
      </c>
      <c r="G149" s="961">
        <f>IF('3.9'!$C$25="si",3,IF('3.9'!$D$25="si",2,IF('3.9'!$E$25="si",1,0)))</f>
        <v>0</v>
      </c>
      <c r="H149" s="961">
        <f>IF('3.9'!$C$26="si",3,IF('3.9'!$D$26="si",2,IF('3.9'!$E$26="si",1,0)))</f>
        <v>0</v>
      </c>
      <c r="I149" s="962" t="str">
        <f>+'2.2'!G148</f>
        <v/>
      </c>
      <c r="J149" s="1042">
        <f>+'2.2'!H148</f>
        <v>0</v>
      </c>
      <c r="K149" s="963">
        <f>IF(VLOOKUP($C149,intern2!$A$165:$BI$316,61,FALSE)="OK",1,0)</f>
        <v>1</v>
      </c>
      <c r="L149" s="963">
        <f>IF(VLOOKUP($C149,intern2!$A$326:$BI$477,61,FALSE)="OK",1,0)</f>
        <v>1</v>
      </c>
      <c r="M149" s="962">
        <f>IF(INDEX(intern3!$A$7:$BH$160,MATCH($C149,intern3!$A$7:$A$160,0),60)="OK",1,0)</f>
        <v>1</v>
      </c>
      <c r="N149" s="962">
        <f ca="1">IF(VLOOKUP($C149,intern3!$A$169:$BH$320,60,FALSE)="OK",1,0)</f>
        <v>1</v>
      </c>
      <c r="O149" s="1042"/>
      <c r="P149" s="962">
        <f>IF($O149=0,1,
IF($O149="SPS",IF((VALUE(LEFT('3.4'!$M$14,1))+VALUE(MID('3.4'!$M$14,3,1)))&gt;0,1,0),
IF($O149=4,IF(VALUE(RIGHT('3.4'!$M$14,1))=1,1,0),IF(VALUE(MID('3.4'!$M$14,3,1))&gt;=$O149,1,0))))</f>
        <v>1</v>
      </c>
      <c r="Q149" s="962">
        <f>IF($O149=0,1,
IF($O149="SPS",IF((VALUE(LEFT('3.4'!$M$15,1))+VALUE(MID('3.4'!$M$15,3,1)))&gt;0,1,0),
IF($O149=4,IF(VALUE(RIGHT('3.4'!$M$15,1))=1,1,0),IF(VALUE(MID('3.4'!$M$15,3,1))&gt;=$O149,1,0))))</f>
        <v>1</v>
      </c>
      <c r="R149" s="1042"/>
      <c r="S149" s="964">
        <f>IF($R149="",1,IF('3.5'!$J$12&gt;=$R149,1,0))</f>
        <v>1</v>
      </c>
      <c r="T149" s="965">
        <f>IF($R149="",1,IF('3.5'!$J$13&gt;=$R149,1,0))</f>
        <v>1</v>
      </c>
      <c r="U149" s="1042"/>
      <c r="V149" s="962">
        <f t="shared" si="18"/>
        <v>0</v>
      </c>
      <c r="W149" s="962" t="str">
        <f t="shared" si="21"/>
        <v/>
      </c>
      <c r="X149" s="962" t="str">
        <f t="shared" si="22"/>
        <v/>
      </c>
      <c r="Y149" s="962" t="str">
        <f t="shared" si="23"/>
        <v/>
      </c>
      <c r="Z149" s="962" t="str">
        <f t="shared" si="24"/>
        <v/>
      </c>
      <c r="AA149" s="962">
        <f>IF($U149="",1,IF(AND(OR(VLOOKUP($W149,'3.6'!$B52:$I122,4,FALSE)="si",VLOOKUP($W149,'3.6'!$B52:$I122,5,FALSE)="si"),OR(IFERROR(VLOOKUP($X149,'3.6'!$B52:$I122,4,FALSE),"si")="si",IFERROR(VLOOKUP($X149,'3.6'!$B52:$I122,5,FALSE),"si")="si"),OR(IFERROR(VLOOKUP($Y149,'3.6'!$B52:$I122,4,FALSE),"si")="si",IFERROR(VLOOKUP($Y149,'3.6'!$B52:$I122,5,FALSE),"si")="sì"),OR(IFERROR(VLOOKUP($Z149,'3.6'!$B52:$I122,4,FALSE),"si")="si",IFERROR(VLOOKUP($Z149,'3.6'!$B52:$I122,5,FALSE),"si")="sì")),1,0))</f>
        <v>1</v>
      </c>
      <c r="AB149" s="962">
        <f>IF($U149="",1,IF(AND(OR(VLOOKUP($W149,'3.6'!$B52:$I122,6,FALSE)="si",VLOOKUP($W149,'3.6'!$B52:$I122,7,FALSE)="si"),OR(IFERROR(VLOOKUP($X149,'3.6'!$B52:$I122,6,FALSE),"si")="si",IFERROR(VLOOKUP($X149,'3.6'!$B52:$I122,7,FALSE),"si")="si"),OR(IFERROR(VLOOKUP($Y149,'3.6'!$B52:$I122,6,FALSE),"si")="si",IFERROR(VLOOKUP($Y149,'3.6'!$B52:$I122,7,FALSE),"si")="sì"),OR(IFERROR(VLOOKUP($Z149,'3.6'!$B52:$I122,6,FALSE),"si")="si",IFERROR(VLOOKUP($Z149,'3.6'!$B52:$I122,7,FALSE),"si")="sì")),1,0))</f>
        <v>1</v>
      </c>
      <c r="AC149" s="962"/>
      <c r="AD149" s="934">
        <f t="array" ref="AD149">IF(AC149="si",IF(VLOOKUP(INDEX(B$1:INDEX(B:B,ROW()),MAX(IF(B$1:INDEX(B:B,ROW())&lt;&gt;"",ROW(B$1:INDEX(B:B,ROW()))-ROW(B$1)+1))),'3.7'!$C$24:$F$36,3,FALSE)="si",1,0),1)</f>
        <v>1</v>
      </c>
      <c r="AE149" s="934">
        <f t="array" ref="AE149">IF(AC149="si",IF(VLOOKUP(INDEX(B$1:INDEX(B:B,ROW()),MAX(IF(B$1:INDEX(B:B,ROW())&lt;&gt;"",ROW(B$1:INDEX(B:B,ROW()))-ROW(B$1)+1))),'3.7'!$C$24:$F$36,4,FALSE)="si",1,0),1)</f>
        <v>1</v>
      </c>
      <c r="AF149" s="966" t="s">
        <v>420</v>
      </c>
      <c r="AG149" s="967" t="e">
        <f>IF($AF149="",1,IF(VLOOKUP($C149,'3.8'!$B:$F,4,FALSE)="si",1,0))</f>
        <v>#N/A</v>
      </c>
      <c r="AH149" s="968" t="e">
        <f>IF($AF149="",1,IF(VLOOKUP($C149,'3.8'!$B:$F,5,FALSE)="si",1,0))</f>
        <v>#N/A</v>
      </c>
      <c r="AI149" s="919"/>
      <c r="AJ149" s="1133" t="s">
        <v>420</v>
      </c>
      <c r="AK149" s="1071" t="s">
        <v>420</v>
      </c>
      <c r="AL149" s="970"/>
      <c r="AM149" s="971"/>
      <c r="AN149" s="961"/>
      <c r="AO149" s="970"/>
      <c r="AP149" s="972"/>
      <c r="AQ149" s="925"/>
    </row>
    <row r="150" spans="1:43" s="1335" customFormat="1" ht="27" hidden="1" outlineLevel="1" thickBot="1" x14ac:dyDescent="0.3">
      <c r="A150" s="905"/>
      <c r="B150" s="906" t="str">
        <f>+'2.2'!C149</f>
        <v/>
      </c>
      <c r="C150" s="986" t="str">
        <f>+'2.2'!D149</f>
        <v>UNF2</v>
      </c>
      <c r="D150" s="986" t="str">
        <f>+'2.2'!E149</f>
        <v>Ustioni ampie (CIMAS)</v>
      </c>
      <c r="E150" s="1089" t="str">
        <f>'2.2'!F149</f>
        <v/>
      </c>
      <c r="F150" s="1044">
        <f t="shared" si="25"/>
        <v>0</v>
      </c>
      <c r="G150" s="1044">
        <f>IF('3.9'!$C$25="si",3,IF('3.9'!$D$25="si",2,IF('3.9'!$E$25="si",1,0)))</f>
        <v>0</v>
      </c>
      <c r="H150" s="1044">
        <f>IF('3.9'!$C$26="si",3,IF('3.9'!$D$26="si",2,IF('3.9'!$E$26="si",1,0)))</f>
        <v>0</v>
      </c>
      <c r="I150" s="1089" t="str">
        <f>+'2.2'!G149</f>
        <v/>
      </c>
      <c r="J150" s="1089">
        <f>+'2.2'!H149</f>
        <v>0</v>
      </c>
      <c r="K150" s="1046">
        <f>IF(VLOOKUP($C150,intern2!$A$165:$BI$316,61,FALSE)="OK",1,0)</f>
        <v>1</v>
      </c>
      <c r="L150" s="1046">
        <f>IF(VLOOKUP($C150,intern2!$A$326:$BI$477,61,FALSE)="OK",1,0)</f>
        <v>1</v>
      </c>
      <c r="M150" s="1045">
        <f>IF(INDEX(intern3!$A$7:$BH$160,MATCH($C150,intern3!$A$7:$A$160,0),60)="OK",1,0)</f>
        <v>1</v>
      </c>
      <c r="N150" s="1045">
        <f ca="1">IF(VLOOKUP($C150,intern3!$A$169:$BH$320,60,FALSE)="OK",1,0)</f>
        <v>1</v>
      </c>
      <c r="O150" s="1089"/>
      <c r="P150" s="1045">
        <f>IF($O150=0,1,
IF($O150="SPS",IF((VALUE(LEFT('3.4'!$M$14,1))+VALUE(MID('3.4'!$M$14,3,1)))&gt;0,1,0),
IF($O150=4,IF(VALUE(RIGHT('3.4'!$M$14,1))=1,1,0),IF(VALUE(MID('3.4'!$M$14,3,1))&gt;=$O150,1,0))))</f>
        <v>1</v>
      </c>
      <c r="Q150" s="1045">
        <f>IF($O150=0,1,
IF($O150="SPS",IF((VALUE(LEFT('3.4'!$M$15,1))+VALUE(MID('3.4'!$M$15,3,1)))&gt;0,1,0),
IF($O150=4,IF(VALUE(RIGHT('3.4'!$M$15,1))=1,1,0),IF(VALUE(MID('3.4'!$M$15,3,1))&gt;=$O150,1,0))))</f>
        <v>1</v>
      </c>
      <c r="R150" s="1089"/>
      <c r="S150" s="1047">
        <f>IF($R150="",1,IF('3.5'!$J$12&gt;=$R150,1,0))</f>
        <v>1</v>
      </c>
      <c r="T150" s="1011">
        <f>IF($R150="",1,IF('3.5'!$J$13&gt;=$R150,1,0))</f>
        <v>1</v>
      </c>
      <c r="U150" s="1089"/>
      <c r="V150" s="1045">
        <f t="shared" si="18"/>
        <v>0</v>
      </c>
      <c r="W150" s="1045" t="str">
        <f t="shared" si="21"/>
        <v/>
      </c>
      <c r="X150" s="1045" t="str">
        <f t="shared" si="22"/>
        <v/>
      </c>
      <c r="Y150" s="1045" t="str">
        <f t="shared" si="23"/>
        <v/>
      </c>
      <c r="Z150" s="1045" t="str">
        <f t="shared" si="24"/>
        <v/>
      </c>
      <c r="AA150" s="1045">
        <f>IF($U150="",1,IF(AND(OR(VLOOKUP($W150,'3.6'!$B52:$I122,4,FALSE)="si",VLOOKUP($W150,'3.6'!$B52:$I122,5,FALSE)="si"),OR(IFERROR(VLOOKUP($X150,'3.6'!$B52:$I122,4,FALSE),"si")="si",IFERROR(VLOOKUP($X150,'3.6'!$B52:$I122,5,FALSE),"si")="si"),OR(IFERROR(VLOOKUP($Y150,'3.6'!$B52:$I122,4,FALSE),"si")="si",IFERROR(VLOOKUP($Y150,'3.6'!$B52:$I122,5,FALSE),"si")="sì"),OR(IFERROR(VLOOKUP($Z150,'3.6'!$B52:$I122,4,FALSE),"si")="si",IFERROR(VLOOKUP($Z150,'3.6'!$B52:$I122,5,FALSE),"si")="sì")),1,0))</f>
        <v>1</v>
      </c>
      <c r="AB150" s="1045">
        <f>IF($U150="",1,IF(AND(OR(VLOOKUP($W150,'3.6'!$B52:$I122,6,FALSE)="si",VLOOKUP($W150,'3.6'!$B52:$I122,7,FALSE)="si"),OR(IFERROR(VLOOKUP($X150,'3.6'!$B52:$I122,6,FALSE),"si")="si",IFERROR(VLOOKUP($X150,'3.6'!$B52:$I122,7,FALSE),"si")="si"),OR(IFERROR(VLOOKUP($Y150,'3.6'!$B52:$I122,6,FALSE),"si")="si",IFERROR(VLOOKUP($Y150,'3.6'!$B52:$I122,7,FALSE),"si")="sì"),OR(IFERROR(VLOOKUP($Z150,'3.6'!$B52:$I122,6,FALSE),"si")="si",IFERROR(VLOOKUP($Z150,'3.6'!$B52:$I122,7,FALSE),"si")="sì")),1,0))</f>
        <v>1</v>
      </c>
      <c r="AC150" s="1089"/>
      <c r="AD150" s="934">
        <f t="array" ref="AD150">IF(AC150="si",IF(VLOOKUP(INDEX(B$1:INDEX(B:B,ROW()),MAX(IF(B$1:INDEX(B:B,ROW())&lt;&gt;"",ROW(B$1:INDEX(B:B,ROW()))-ROW(B$1)+1))),'3.7'!$C$24:$F$36,3,FALSE)="si",1,0),1)</f>
        <v>1</v>
      </c>
      <c r="AE150" s="934">
        <f t="array" ref="AE150">IF(AC150="si",IF(VLOOKUP(INDEX(B$1:INDEX(B:B,ROW()),MAX(IF(B$1:INDEX(B:B,ROW())&lt;&gt;"",ROW(B$1:INDEX(B:B,ROW()))-ROW(B$1)+1))),'3.7'!$C$24:$F$36,4,FALSE)="si",1,0),1)</f>
        <v>1</v>
      </c>
      <c r="AF150" s="1090" t="s">
        <v>420</v>
      </c>
      <c r="AG150" s="967" t="e">
        <f>IF($AF150="",1,IF(VLOOKUP($C150,'3.8'!$B:$F,4,FALSE)="si",1,0))</f>
        <v>#N/A</v>
      </c>
      <c r="AH150" s="968" t="e">
        <f>IF($AF150="",1,IF(VLOOKUP($C150,'3.8'!$B:$F,5,FALSE)="si",1,0))</f>
        <v>#N/A</v>
      </c>
      <c r="AI150" s="919"/>
      <c r="AJ150" s="1131" t="s">
        <v>420</v>
      </c>
      <c r="AK150" s="969" t="s">
        <v>420</v>
      </c>
      <c r="AL150" s="1061"/>
      <c r="AM150" s="1091"/>
      <c r="AN150" s="1044"/>
      <c r="AO150" s="1061"/>
      <c r="AP150" s="972"/>
      <c r="AQ150" s="925"/>
    </row>
    <row r="151" spans="1:43" s="1363" customFormat="1" ht="15" collapsed="1" x14ac:dyDescent="0.25">
      <c r="A151" s="1092"/>
      <c r="B151" s="1391" t="str">
        <f>+'2.2'!C150</f>
        <v>Pediatria</v>
      </c>
      <c r="C151" s="1093" t="str">
        <f>+'2.2'!D150</f>
        <v>KINM</v>
      </c>
      <c r="D151" s="1093" t="str">
        <f>+'2.2'!E150</f>
        <v>Medicina pediatrica</v>
      </c>
      <c r="E151" s="845" t="str">
        <f>'2.2'!F150</f>
        <v>BP</v>
      </c>
      <c r="F151" s="907">
        <f t="shared" si="25"/>
        <v>3</v>
      </c>
      <c r="G151" s="907">
        <f>IF('3.9'!$C$25="si",3,IF('3.9'!$D$25="si",2,IF('3.9'!$E$25="si",1,0)))</f>
        <v>0</v>
      </c>
      <c r="H151" s="907">
        <f>IF('3.9'!$C$26="si",3,IF('3.9'!$D$26="si",2,IF('3.9'!$E$26="si",1,0)))</f>
        <v>0</v>
      </c>
      <c r="I151" s="848" t="str">
        <f>+'2.2'!G150</f>
        <v>Pediatria</v>
      </c>
      <c r="J151" s="849">
        <f>+'2.2'!H150</f>
        <v>2</v>
      </c>
      <c r="K151" s="1035">
        <f ca="1">IF(VLOOKUP($C151,intern2!$A$165:$BI$316,61,FALSE)="OK",1,0)</f>
        <v>0</v>
      </c>
      <c r="L151" s="1035">
        <f ca="1">IF(VLOOKUP($C151,intern2!$A$326:$BI$477,61,FALSE)="OK",1,0)</f>
        <v>0</v>
      </c>
      <c r="M151" s="911">
        <f ca="1">IF(INDEX(intern3!$A$7:$BH$160,MATCH($C151,intern3!$A$7:$A$160,0),60)="OK",1,0)</f>
        <v>0</v>
      </c>
      <c r="N151" s="911">
        <f ca="1">IF(VLOOKUP($C151,intern3!$A$169:$BH$320,60,FALSE)="OK",1,0)</f>
        <v>0</v>
      </c>
      <c r="O151" s="849">
        <f>+'2.2'!I150</f>
        <v>2</v>
      </c>
      <c r="P151" s="911">
        <f>IF($O151=0,1,
IF($O151="SPS",IF((VALUE(LEFT('3.4'!$M$14,1))+VALUE(MID('3.4'!$M$14,3,1)))&gt;0,1,0),
IF($O151=4,IF(VALUE(RIGHT('3.4'!$M$14,1))=1,1,0),IF(VALUE(MID('3.4'!$M$14,3,1))&gt;=$O151,1,0))))</f>
        <v>0</v>
      </c>
      <c r="Q151" s="911">
        <f>IF($O151=0,1,
IF($O151="SPS",IF((VALUE(LEFT('3.4'!$M$15,1))+VALUE(MID('3.4'!$M$15,3,1)))&gt;0,1,0),
IF($O151=4,IF(VALUE(RIGHT('3.4'!$M$15,1))=1,1,0),IF(VALUE(MID('3.4'!$M$15,3,1))&gt;=$O151,1,0))))</f>
        <v>0</v>
      </c>
      <c r="R151" s="851">
        <f>+'2.2'!J150</f>
        <v>2</v>
      </c>
      <c r="S151" s="913">
        <f>IF($R151="",1,IF('3.5'!$J$12&gt;=$R151,1,0))</f>
        <v>0</v>
      </c>
      <c r="T151" s="913">
        <f>IF($R151="",1,IF('3.5'!$J$13&gt;=$R151,1,0))</f>
        <v>0</v>
      </c>
      <c r="U151" s="853" t="str">
        <f>+'2.2'!L150</f>
        <v/>
      </c>
      <c r="V151" s="915">
        <f t="shared" si="18"/>
        <v>0</v>
      </c>
      <c r="W151" s="915" t="str">
        <f t="shared" si="21"/>
        <v/>
      </c>
      <c r="X151" s="915" t="str">
        <f t="shared" si="22"/>
        <v/>
      </c>
      <c r="Y151" s="915" t="str">
        <f t="shared" si="23"/>
        <v/>
      </c>
      <c r="Z151" s="915" t="str">
        <f t="shared" si="24"/>
        <v/>
      </c>
      <c r="AA151" s="915">
        <f>IF($U151="",1,IF(AND(OR(VLOOKUP($W151,'3.6'!$B52:$I122,4,FALSE)="si",VLOOKUP($W151,'3.6'!$B52:$I122,5,FALSE)="si"),OR(IFERROR(VLOOKUP($X151,'3.6'!$B52:$I122,4,FALSE),"si")="si",IFERROR(VLOOKUP($X151,'3.6'!$B52:$I122,5,FALSE),"si")="si"),OR(IFERROR(VLOOKUP($Y151,'3.6'!$B52:$I122,4,FALSE),"si")="si",IFERROR(VLOOKUP($Y151,'3.6'!$B52:$I122,5,FALSE),"si")="sì"),OR(IFERROR(VLOOKUP($Z151,'3.6'!$B52:$I122,4,FALSE),"si")="si",IFERROR(VLOOKUP($Z151,'3.6'!$B52:$I122,5,FALSE),"si")="sì")),1,0))</f>
        <v>1</v>
      </c>
      <c r="AB151" s="915">
        <f>IF($U151="",1,IF(AND(OR(VLOOKUP($W151,'3.6'!$B52:$I122,6,FALSE)="si",VLOOKUP($W151,'3.6'!$B52:$I122,7,FALSE)="si"),OR(IFERROR(VLOOKUP($X151,'3.6'!$B52:$I122,6,FALSE),"si")="si",IFERROR(VLOOKUP($X151,'3.6'!$B52:$I122,7,FALSE),"si")="si"),OR(IFERROR(VLOOKUP($Y151,'3.6'!$B52:$I122,6,FALSE),"si")="si",IFERROR(VLOOKUP($Y151,'3.6'!$B52:$I122,7,FALSE),"si")="sì"),OR(IFERROR(VLOOKUP($Z151,'3.6'!$B52:$I122,6,FALSE),"si")="si",IFERROR(VLOOKUP($Z151,'3.6'!$B52:$I122,7,FALSE),"si")="sì")),1,0))</f>
        <v>1</v>
      </c>
      <c r="AC151" s="849" t="str">
        <f>+'2.2'!M150</f>
        <v/>
      </c>
      <c r="AD151" s="934">
        <f t="array" ref="AD151">IF(AC151="si",IF(VLOOKUP(INDEX(B$1:INDEX(B:B,ROW()),MAX(IF(B$1:INDEX(B:B,ROW())&lt;&gt;"",ROW(B$1:INDEX(B:B,ROW()))-ROW(B$1)+1))),'3.7'!$C$24:$F$36,3,FALSE)="si",1,0),1)</f>
        <v>1</v>
      </c>
      <c r="AE151" s="934">
        <f t="array" ref="AE151">IF(AC151="si",IF(VLOOKUP(INDEX(B$1:INDEX(B:B,ROW()),MAX(IF(B$1:INDEX(B:B,ROW())&lt;&gt;"",ROW(B$1:INDEX(B:B,ROW()))-ROW(B$1)+1))),'3.7'!$C$24:$F$36,4,FALSE)="si",1,0),1)</f>
        <v>1</v>
      </c>
      <c r="AF151" s="856" t="str">
        <f>+'2.2'!O150</f>
        <v>Requisiti secondo FL 3.11</v>
      </c>
      <c r="AG151" s="917">
        <f>IF($AF151="",1,IF(VLOOKUP($C151,'3.8'!$B:$F,4,FALSE)="si",1,0))</f>
        <v>0</v>
      </c>
      <c r="AH151" s="918">
        <f>IF($AF151="",1,IF(VLOOKUP($C151,'3.8'!$B:$F,5,FALSE)="si",1,0))</f>
        <v>0</v>
      </c>
      <c r="AI151" s="1006"/>
      <c r="AJ151" s="694"/>
      <c r="AK151" s="1392"/>
      <c r="AL151" s="1094" t="str">
        <f>+'2.2'!N150</f>
        <v/>
      </c>
      <c r="AM151" s="844" t="str">
        <f>IF(ISBLANK(intern1!P144),"",intern1!P144)</f>
        <v/>
      </c>
      <c r="AN151" s="923">
        <f t="shared" ref="AN151:AN159" si="26">IF(AM151="",1,0)</f>
        <v>1</v>
      </c>
      <c r="AO151" s="856" t="str">
        <f>'2.2'!K150</f>
        <v/>
      </c>
      <c r="AP151" s="924">
        <f t="shared" ref="AP151:AP159" si="27">IF(AO151="",1,0)</f>
        <v>1</v>
      </c>
      <c r="AQ151" s="1095"/>
    </row>
    <row r="152" spans="1:43" s="1363" customFormat="1" ht="15" x14ac:dyDescent="0.25">
      <c r="A152" s="1092"/>
      <c r="B152" s="1670" t="str">
        <f>+'2.2'!C151</f>
        <v>Chirurgia pediatrica</v>
      </c>
      <c r="C152" s="1096" t="str">
        <f>+'2.2'!D151</f>
        <v>KINC</v>
      </c>
      <c r="D152" s="1096" t="str">
        <f>+'2.2'!E151</f>
        <v>Chirurgia pediatrica</v>
      </c>
      <c r="E152" s="907" t="str">
        <f>'2.2'!F151</f>
        <v>BPE/BP</v>
      </c>
      <c r="F152" s="868">
        <f t="shared" si="25"/>
        <v>2</v>
      </c>
      <c r="G152" s="868">
        <f>IF('3.9'!$C$25="si",3,IF('3.9'!$D$25="si",2,IF('3.9'!$E$25="si",1,0)))</f>
        <v>0</v>
      </c>
      <c r="H152" s="868">
        <f>IF('3.9'!$C$26="si",3,IF('3.9'!$D$26="si",2,IF('3.9'!$E$26="si",1,0)))</f>
        <v>0</v>
      </c>
      <c r="I152" s="973" t="str">
        <f>+'2.2'!G151</f>
        <v>Chirurgia pediatrica</v>
      </c>
      <c r="J152" s="876">
        <f>+'2.2'!H151</f>
        <v>2</v>
      </c>
      <c r="K152" s="974">
        <f ca="1">IF(VLOOKUP($C152,intern2!$A$165:$BI$316,61,FALSE)="OK",1,0)</f>
        <v>0</v>
      </c>
      <c r="L152" s="974">
        <f ca="1">IF(VLOOKUP($C152,intern2!$A$326:$BI$477,61,FALSE)="OK",1,0)</f>
        <v>0</v>
      </c>
      <c r="M152" s="875">
        <f ca="1">IF(INDEX(intern3!$A$7:$BH$160,MATCH($C152,intern3!$A$7:$A$160,0),60)="OK",1,0)</f>
        <v>0</v>
      </c>
      <c r="N152" s="875">
        <f ca="1">IF(VLOOKUP($C152,intern3!$A$169:$BH$320,60,FALSE)="OK",1,0)</f>
        <v>0</v>
      </c>
      <c r="O152" s="876">
        <f>+'2.2'!I151</f>
        <v>2</v>
      </c>
      <c r="P152" s="875">
        <f>IF($O152=0,1,
IF($O152="SPS",IF((VALUE(LEFT('3.4'!$M$14,1))+VALUE(MID('3.4'!$M$14,3,1)))&gt;0,1,0),
IF($O152=4,IF(VALUE(RIGHT('3.4'!$M$14,1))=1,1,0),IF(VALUE(MID('3.4'!$M$14,3,1))&gt;=$O152,1,0))))</f>
        <v>0</v>
      </c>
      <c r="Q152" s="875">
        <f>IF($O152=0,1,
IF($O152="SPS",IF((VALUE(LEFT('3.4'!$M$15,1))+VALUE(MID('3.4'!$M$15,3,1)))&gt;0,1,0),
IF($O152=4,IF(VALUE(RIGHT('3.4'!$M$15,1))=1,1,0),IF(VALUE(MID('3.4'!$M$15,3,1))&gt;=$O152,1,0))))</f>
        <v>0</v>
      </c>
      <c r="R152" s="975">
        <f>+'2.2'!J151</f>
        <v>2</v>
      </c>
      <c r="S152" s="933">
        <f>IF($R152="",1,IF('3.5'!$J$12&gt;=$R152,1,0))</f>
        <v>0</v>
      </c>
      <c r="T152" s="932">
        <f>IF($R152="",1,IF('3.5'!$J$13&gt;=$R152,1,0))</f>
        <v>0</v>
      </c>
      <c r="U152" s="932" t="str">
        <f>+'2.2'!L151</f>
        <v/>
      </c>
      <c r="V152" s="976">
        <f t="shared" si="18"/>
        <v>0</v>
      </c>
      <c r="W152" s="976" t="str">
        <f t="shared" si="21"/>
        <v/>
      </c>
      <c r="X152" s="976" t="str">
        <f t="shared" si="22"/>
        <v/>
      </c>
      <c r="Y152" s="976" t="str">
        <f t="shared" si="23"/>
        <v/>
      </c>
      <c r="Z152" s="976" t="str">
        <f t="shared" si="24"/>
        <v/>
      </c>
      <c r="AA152" s="976">
        <f>IF($U152="",1,IF(AND(OR(VLOOKUP($W152,'3.6'!$B52:$I122,4,FALSE)="si",VLOOKUP($W152,'3.6'!$B52:$I122,5,FALSE)="si"),OR(IFERROR(VLOOKUP($X152,'3.6'!$B52:$I122,4,FALSE),"si")="si",IFERROR(VLOOKUP($X152,'3.6'!$B52:$I122,5,FALSE),"si")="si"),OR(IFERROR(VLOOKUP($Y152,'3.6'!$B52:$I122,4,FALSE),"si")="si",IFERROR(VLOOKUP($Y152,'3.6'!$B52:$I122,5,FALSE),"si")="sì"),OR(IFERROR(VLOOKUP($Z152,'3.6'!$B52:$I122,4,FALSE),"si")="si",IFERROR(VLOOKUP($Z152,'3.6'!$B52:$I122,5,FALSE),"si")="sì")),1,0))</f>
        <v>1</v>
      </c>
      <c r="AB152" s="976">
        <f>IF($U152="",1,IF(AND(OR(VLOOKUP($W152,'3.6'!$B52:$I122,6,FALSE)="si",VLOOKUP($W152,'3.6'!$B52:$I122,7,FALSE)="si"),OR(IFERROR(VLOOKUP($X152,'3.6'!$B52:$I122,6,FALSE),"si")="si",IFERROR(VLOOKUP($X152,'3.6'!$B52:$I122,7,FALSE),"si")="si"),OR(IFERROR(VLOOKUP($Y152,'3.6'!$B52:$I122,6,FALSE),"si")="si",IFERROR(VLOOKUP($Y152,'3.6'!$B52:$I122,7,FALSE),"si")="sì"),OR(IFERROR(VLOOKUP($Z152,'3.6'!$B52:$I122,6,FALSE),"si")="si",IFERROR(VLOOKUP($Z152,'3.6'!$B52:$I122,7,FALSE),"si")="sì")),1,0))</f>
        <v>1</v>
      </c>
      <c r="AC152" s="876" t="str">
        <f>+'2.2'!M151</f>
        <v/>
      </c>
      <c r="AD152" s="934">
        <f t="array" ref="AD152">IF(AC152="si",IF(VLOOKUP(INDEX(B$1:INDEX(B:B,ROW()),MAX(IF(B$1:INDEX(B:B,ROW())&lt;&gt;"",ROW(B$1:INDEX(B:B,ROW()))-ROW(B$1)+1))),'3.7'!$C$24:$F$36,3,FALSE)="si",1,0),1)</f>
        <v>1</v>
      </c>
      <c r="AE152" s="934">
        <f t="array" ref="AE152">IF(AC152="si",IF(VLOOKUP(INDEX(B$1:INDEX(B:B,ROW()),MAX(IF(B$1:INDEX(B:B,ROW())&lt;&gt;"",ROW(B$1:INDEX(B:B,ROW()))-ROW(B$1)+1))),'3.7'!$C$24:$F$36,4,FALSE)="si",1,0),1)</f>
        <v>1</v>
      </c>
      <c r="AF152" s="935" t="str">
        <f>+'2.2'!O151</f>
        <v>Requisiti secondo FL 3.11</v>
      </c>
      <c r="AG152" s="936">
        <f>IF($AF152="",1,IF(VLOOKUP($C152,'3.8'!$B:$F,4,FALSE)="si",1,0))</f>
        <v>0</v>
      </c>
      <c r="AH152" s="937">
        <f>IF($AF152="",1,IF(VLOOKUP($C152,'3.8'!$B:$F,5,FALSE)="si",1,0))</f>
        <v>0</v>
      </c>
      <c r="AI152" s="1006"/>
      <c r="AJ152" s="698"/>
      <c r="AK152" s="943"/>
      <c r="AL152" s="944" t="str">
        <f>+'2.2'!N151</f>
        <v/>
      </c>
      <c r="AM152" s="939" t="str">
        <f>IF(ISBLANK(intern1!P145),"",intern1!P145)</f>
        <v/>
      </c>
      <c r="AN152" s="940">
        <f t="shared" si="26"/>
        <v>1</v>
      </c>
      <c r="AO152" s="935" t="str">
        <f>'2.2'!K151</f>
        <v/>
      </c>
      <c r="AP152" s="941">
        <f t="shared" si="27"/>
        <v>1</v>
      </c>
      <c r="AQ152" s="1095"/>
    </row>
    <row r="153" spans="1:43" s="1363" customFormat="1" ht="15" x14ac:dyDescent="0.25">
      <c r="A153" s="1092"/>
      <c r="B153" s="1670" t="str">
        <f>+'2.2'!C152</f>
        <v/>
      </c>
      <c r="C153" s="1096" t="str">
        <f>+'2.2'!D152</f>
        <v>KINB</v>
      </c>
      <c r="D153" s="1096" t="str">
        <f>+'2.2'!E152</f>
        <v>Chirurgia pediatrica di base</v>
      </c>
      <c r="E153" s="544" t="str">
        <f>'2.2'!F152</f>
        <v>BPE/BP</v>
      </c>
      <c r="F153" s="868">
        <f t="shared" si="25"/>
        <v>2</v>
      </c>
      <c r="G153" s="868">
        <f>IF('3.9'!$C$25="si",3,IF('3.9'!$D$25="si",2,IF('3.9'!$E$25="si",1,0)))</f>
        <v>0</v>
      </c>
      <c r="H153" s="868">
        <f>IF('3.9'!$C$26="si",3,IF('3.9'!$D$26="si",2,IF('3.9'!$E$26="si",1,0)))</f>
        <v>0</v>
      </c>
      <c r="I153" s="973" t="str">
        <f>+'2.2'!G152</f>
        <v/>
      </c>
      <c r="J153" s="876">
        <f>+'2.2'!H152</f>
        <v>2</v>
      </c>
      <c r="K153" s="974">
        <f>IF(VLOOKUP($C153,intern2!$A$165:$BI$316,61,FALSE)="OK",1,0)</f>
        <v>1</v>
      </c>
      <c r="L153" s="974">
        <f>IF(VLOOKUP($C153,intern2!$A$326:$BI$477,61,FALSE)="OK",1,0)</f>
        <v>1</v>
      </c>
      <c r="M153" s="875">
        <f>IF(INDEX(intern3!$A$7:$BH$160,MATCH($C153,intern3!$A$7:$A$160,0),60)="OK",1,0)</f>
        <v>1</v>
      </c>
      <c r="N153" s="875">
        <f ca="1">IF(VLOOKUP($C153,intern3!$A$169:$BH$320,60,FALSE)="OK",1,0)</f>
        <v>1</v>
      </c>
      <c r="O153" s="876">
        <f>+'2.2'!I152</f>
        <v>2</v>
      </c>
      <c r="P153" s="875">
        <f>IF($O153=0,1,
IF($O153="SPS",IF((VALUE(LEFT('3.4'!$M$14,1))+VALUE(MID('3.4'!$M$14,3,1)))&gt;0,1,0),
IF($O153=4,IF(VALUE(RIGHT('3.4'!$M$14,1))=1,1,0),IF(VALUE(MID('3.4'!$M$14,3,1))&gt;=$O153,1,0))))</f>
        <v>0</v>
      </c>
      <c r="Q153" s="875">
        <f>IF($O153=0,1,
IF($O153="SPS",IF((VALUE(LEFT('3.4'!$M$15,1))+VALUE(MID('3.4'!$M$15,3,1)))&gt;0,1,0),
IF($O153=4,IF(VALUE(RIGHT('3.4'!$M$15,1))=1,1,0),IF(VALUE(MID('3.4'!$M$15,3,1))&gt;=$O153,1,0))))</f>
        <v>0</v>
      </c>
      <c r="R153" s="975">
        <f>+'2.2'!J152</f>
        <v>1</v>
      </c>
      <c r="S153" s="933">
        <f>IF($R153="",1,IF('3.5'!$J$12&gt;=$R153,1,0))</f>
        <v>0</v>
      </c>
      <c r="T153" s="932">
        <f>IF($R153="",1,IF('3.5'!$J$13&gt;=$R153,1,0))</f>
        <v>0</v>
      </c>
      <c r="U153" s="932" t="str">
        <f>+'2.2'!L152</f>
        <v/>
      </c>
      <c r="V153" s="976">
        <f t="shared" si="18"/>
        <v>0</v>
      </c>
      <c r="W153" s="976" t="str">
        <f t="shared" si="21"/>
        <v/>
      </c>
      <c r="X153" s="976" t="str">
        <f t="shared" si="22"/>
        <v/>
      </c>
      <c r="Y153" s="976" t="str">
        <f t="shared" si="23"/>
        <v/>
      </c>
      <c r="Z153" s="976" t="str">
        <f t="shared" si="24"/>
        <v/>
      </c>
      <c r="AA153" s="976">
        <f>IF($U153="",1,IF(AND(OR(VLOOKUP($W153,'3.6'!$B52:$I122,4,FALSE)="si",VLOOKUP($W153,'3.6'!$B52:$I122,5,FALSE)="si"),OR(IFERROR(VLOOKUP($X153,'3.6'!$B52:$I122,4,FALSE),"si")="si",IFERROR(VLOOKUP($X153,'3.6'!$B52:$I122,5,FALSE),"si")="si"),OR(IFERROR(VLOOKUP($Y153,'3.6'!$B52:$I122,4,FALSE),"si")="si",IFERROR(VLOOKUP($Y153,'3.6'!$B52:$I122,5,FALSE),"si")="sì"),OR(IFERROR(VLOOKUP($Z153,'3.6'!$B52:$I122,4,FALSE),"si")="si",IFERROR(VLOOKUP($Z153,'3.6'!$B52:$I122,5,FALSE),"si")="sì")),1,0))</f>
        <v>1</v>
      </c>
      <c r="AB153" s="976">
        <f>IF($U153="",1,IF(AND(OR(VLOOKUP($W153,'3.6'!$B52:$I122,6,FALSE)="si",VLOOKUP($W153,'3.6'!$B52:$I122,7,FALSE)="si"),OR(IFERROR(VLOOKUP($X153,'3.6'!$B52:$I122,6,FALSE),"si")="si",IFERROR(VLOOKUP($X153,'3.6'!$B52:$I122,7,FALSE),"si")="si"),OR(IFERROR(VLOOKUP($Y153,'3.6'!$B52:$I122,6,FALSE),"si")="si",IFERROR(VLOOKUP($Y153,'3.6'!$B52:$I122,7,FALSE),"si")="sì"),OR(IFERROR(VLOOKUP($Z153,'3.6'!$B52:$I122,6,FALSE),"si")="si",IFERROR(VLOOKUP($Z153,'3.6'!$B52:$I122,7,FALSE),"si")="sì")),1,0))</f>
        <v>1</v>
      </c>
      <c r="AC153" s="876" t="str">
        <f>+'2.2'!M152</f>
        <v/>
      </c>
      <c r="AD153" s="934">
        <f t="array" ref="AD153">IF(AC153="si",IF(VLOOKUP(INDEX(B$1:INDEX(B:B,ROW()),MAX(IF(B$1:INDEX(B:B,ROW())&lt;&gt;"",ROW(B$1:INDEX(B:B,ROW()))-ROW(B$1)+1))),'3.7'!$C$24:$F$36,3,FALSE)="si",1,0),1)</f>
        <v>1</v>
      </c>
      <c r="AE153" s="934">
        <f t="array" ref="AE153">IF(AC153="si",IF(VLOOKUP(INDEX(B$1:INDEX(B:B,ROW()),MAX(IF(B$1:INDEX(B:B,ROW())&lt;&gt;"",ROW(B$1:INDEX(B:B,ROW()))-ROW(B$1)+1))),'3.7'!$C$24:$F$36,4,FALSE)="si",1,0),1)</f>
        <v>1</v>
      </c>
      <c r="AF153" s="935" t="str">
        <f>+'2.2'!O152</f>
        <v>Requisiti secondo FL 3.11</v>
      </c>
      <c r="AG153" s="936">
        <f>IF($AF153="",1,IF(VLOOKUP($C153,'3.8'!$B:$F,4,FALSE)="si",1,0))</f>
        <v>0</v>
      </c>
      <c r="AH153" s="937">
        <f>IF($AF153="",1,IF(VLOOKUP($C153,'3.8'!$B:$F,5,FALSE)="si",1,0))</f>
        <v>0</v>
      </c>
      <c r="AI153" s="1006"/>
      <c r="AJ153" s="698"/>
      <c r="AK153" s="943"/>
      <c r="AL153" s="944" t="str">
        <f>+'2.2'!N152</f>
        <v/>
      </c>
      <c r="AM153" s="939" t="str">
        <f>IF(ISBLANK(intern1!P146),"",intern1!P146)</f>
        <v/>
      </c>
      <c r="AN153" s="940">
        <f t="shared" si="26"/>
        <v>1</v>
      </c>
      <c r="AO153" s="935" t="str">
        <f>'2.2'!K152</f>
        <v/>
      </c>
      <c r="AP153" s="941">
        <f t="shared" si="27"/>
        <v>1</v>
      </c>
      <c r="AQ153" s="1095"/>
    </row>
    <row r="154" spans="1:43" s="1363" customFormat="1" ht="39.6" x14ac:dyDescent="0.25">
      <c r="A154" s="1092"/>
      <c r="B154" s="1360" t="str">
        <f>+'2.2'!C153</f>
        <v/>
      </c>
      <c r="C154" s="1096" t="str">
        <f>+'2.2'!D153</f>
        <v>KAA</v>
      </c>
      <c r="D154" s="1096" t="str">
        <f>+'2.2'!E153</f>
        <v>Anestesia pediatrica "A"</v>
      </c>
      <c r="E154" s="544" t="str">
        <f>'2.2'!F153</f>
        <v/>
      </c>
      <c r="F154" s="868">
        <f t="shared" si="25"/>
        <v>0</v>
      </c>
      <c r="G154" s="868">
        <f>IF('3.9'!$C$25="si",3,IF('3.9'!$D$25="si",2,IF('3.9'!$E$25="si",1,0)))</f>
        <v>0</v>
      </c>
      <c r="H154" s="868">
        <f>IF('3.9'!$C$26="si",3,IF('3.9'!$D$26="si",2,IF('3.9'!$E$26="si",1,0)))</f>
        <v>0</v>
      </c>
      <c r="I154" s="973" t="str">
        <f>+'2.2'!G153</f>
        <v>Anestesiologia</v>
      </c>
      <c r="J154" s="876">
        <f>+'2.2'!H153</f>
        <v>0</v>
      </c>
      <c r="K154" s="974">
        <f ca="1">IF(VLOOKUP($C154,intern2!$A$165:$BI$316,61,FALSE)="OK",1,0)</f>
        <v>0</v>
      </c>
      <c r="L154" s="974">
        <f ca="1">IF(VLOOKUP($C154,intern2!$A$326:$BI$477,61,FALSE)="OK",1,0)</f>
        <v>0</v>
      </c>
      <c r="M154" s="875">
        <f ca="1">IF(INDEX(intern3!$A$7:$BH$160,MATCH($C154,intern3!$A$7:$A$160,0),60)="OK",1,0)</f>
        <v>1</v>
      </c>
      <c r="N154" s="875">
        <f ca="1">IF(VLOOKUP($C154,intern3!$A$169:$BH$320,60,FALSE)="OK",1,0)</f>
        <v>1</v>
      </c>
      <c r="O154" s="876">
        <f>+'2.2'!I153</f>
        <v>3</v>
      </c>
      <c r="P154" s="875">
        <f>IF($O154=0,1,
IF($O154="SPS",IF((VALUE(LEFT('3.4'!$M$14,1))+VALUE(MID('3.4'!$M$14,3,1)))&gt;0,1,0),
IF($O154=4,IF(VALUE(RIGHT('3.4'!$M$14,1))=1,1,0),IF(VALUE(MID('3.4'!$M$14,3,1))&gt;=$O154,1,0))))</f>
        <v>0</v>
      </c>
      <c r="Q154" s="875">
        <f>IF($O154=0,1,
IF($O154="SPS",IF((VALUE(LEFT('3.4'!$M$15,1))+VALUE(MID('3.4'!$M$15,3,1)))&gt;0,1,0),
IF($O154=4,IF(VALUE(RIGHT('3.4'!$M$15,1))=1,1,0),IF(VALUE(MID('3.4'!$M$15,3,1))&gt;=$O154,1,0))))</f>
        <v>0</v>
      </c>
      <c r="R154" s="975">
        <f>+'2.2'!J153</f>
        <v>2</v>
      </c>
      <c r="S154" s="933">
        <f>IF($R154="",1,IF('3.5'!$J$12&gt;=$R154,1,0))</f>
        <v>0</v>
      </c>
      <c r="T154" s="932">
        <f>IF($R154="",1,IF('3.5'!$J$13&gt;=$R154,1,0))</f>
        <v>0</v>
      </c>
      <c r="U154" s="932" t="str">
        <f>+'2.2'!L153</f>
        <v/>
      </c>
      <c r="V154" s="976">
        <f t="shared" ref="V154:V161" si="28">IF($U154="",0,IFERROR(LEN($U154)-LEN(SUBSTITUTE($U154,"+","")),0)+1)</f>
        <v>0</v>
      </c>
      <c r="W154" s="976" t="str">
        <f t="shared" si="21"/>
        <v/>
      </c>
      <c r="X154" s="976" t="str">
        <f t="shared" si="22"/>
        <v/>
      </c>
      <c r="Y154" s="976" t="str">
        <f t="shared" si="23"/>
        <v/>
      </c>
      <c r="Z154" s="976" t="str">
        <f t="shared" si="24"/>
        <v/>
      </c>
      <c r="AA154" s="976">
        <f>IF($U154="",1,IF(AND(OR(VLOOKUP($W154,'3.6'!$B52:$I122,4,FALSE)="si",VLOOKUP($W154,'3.6'!$B52:$I122,5,FALSE)="si"),OR(IFERROR(VLOOKUP($X154,'3.6'!$B52:$I122,4,FALSE),"si")="si",IFERROR(VLOOKUP($X154,'3.6'!$B52:$I122,5,FALSE),"si")="si"),OR(IFERROR(VLOOKUP($Y154,'3.6'!$B52:$I122,4,FALSE),"si")="si",IFERROR(VLOOKUP($Y154,'3.6'!$B52:$I122,5,FALSE),"si")="sì"),OR(IFERROR(VLOOKUP($Z154,'3.6'!$B52:$I122,4,FALSE),"si")="si",IFERROR(VLOOKUP($Z154,'3.6'!$B52:$I122,5,FALSE),"si")="sì")),1,0))</f>
        <v>1</v>
      </c>
      <c r="AB154" s="976">
        <f>IF($U154="",1,IF(AND(OR(VLOOKUP($W154,'3.6'!$B52:$I122,6,FALSE)="si",VLOOKUP($W154,'3.6'!$B52:$I122,7,FALSE)="si"),OR(IFERROR(VLOOKUP($X154,'3.6'!$B52:$I122,6,FALSE),"si")="si",IFERROR(VLOOKUP($X154,'3.6'!$B52:$I122,7,FALSE),"si")="si"),OR(IFERROR(VLOOKUP($Y154,'3.6'!$B52:$I122,6,FALSE),"si")="si",IFERROR(VLOOKUP($Y154,'3.6'!$B52:$I122,7,FALSE),"si")="sì"),OR(IFERROR(VLOOKUP($Z154,'3.6'!$B52:$I122,6,FALSE),"si")="si",IFERROR(VLOOKUP($Z154,'3.6'!$B52:$I122,7,FALSE),"si")="sì")),1,0))</f>
        <v>1</v>
      </c>
      <c r="AC154" s="876" t="str">
        <f>+'2.2'!M153</f>
        <v/>
      </c>
      <c r="AD154" s="934">
        <f t="array" ref="AD154">IF(AC154="si",IF(VLOOKUP(INDEX(B$1:INDEX(B:B,ROW()),MAX(IF(B$1:INDEX(B:B,ROW())&lt;&gt;"",ROW(B$1:INDEX(B:B,ROW()))-ROW(B$1)+1))),'3.7'!$C$24:$F$36,3,FALSE)="si",1,0),1)</f>
        <v>1</v>
      </c>
      <c r="AE154" s="934">
        <f t="array" ref="AE154">IF(AC154="si",IF(VLOOKUP(INDEX(B$1:INDEX(B:B,ROW()),MAX(IF(B$1:INDEX(B:B,ROW())&lt;&gt;"",ROW(B$1:INDEX(B:B,ROW()))-ROW(B$1)+1))),'3.7'!$C$24:$F$36,4,FALSE)="si",1,0),1)</f>
        <v>1</v>
      </c>
      <c r="AF154" s="935" t="str">
        <f>+'2.2'!O153</f>
        <v>Requisiti specifici per KAA della SGKA/SGAR specificati nel FL 3.12</v>
      </c>
      <c r="AG154" s="936">
        <f>IF($AF154="",1,IF(VLOOKUP($C154,'3.8'!$B:$F,4,FALSE)="si",1,0))</f>
        <v>0</v>
      </c>
      <c r="AH154" s="937">
        <f>IF($AF154="",1,IF(VLOOKUP($C154,'3.8'!$B:$F,5,FALSE)="si",1,0))</f>
        <v>0</v>
      </c>
      <c r="AI154" s="1006"/>
      <c r="AJ154" s="698"/>
      <c r="AK154" s="943"/>
      <c r="AL154" s="944" t="str">
        <f>+'2.2'!N153</f>
        <v/>
      </c>
      <c r="AM154" s="939" t="str">
        <f>IF(ISBLANK(intern1!P147),"",intern1!P147)</f>
        <v/>
      </c>
      <c r="AN154" s="940">
        <f>IF(AM154="",1,0)</f>
        <v>1</v>
      </c>
      <c r="AO154" s="935" t="str">
        <f>'2.2'!K153</f>
        <v/>
      </c>
      <c r="AP154" s="941">
        <f>IF(AO154="",1,0)</f>
        <v>1</v>
      </c>
      <c r="AQ154" s="1095"/>
    </row>
    <row r="155" spans="1:43" s="1363" customFormat="1" ht="39.6" x14ac:dyDescent="0.25">
      <c r="A155" s="1092"/>
      <c r="B155" s="1360" t="str">
        <f>+'2.2'!C154</f>
        <v/>
      </c>
      <c r="C155" s="1096" t="str">
        <f>+'2.2'!D154</f>
        <v>KAB</v>
      </c>
      <c r="D155" s="1096" t="str">
        <f>+'2.2'!E154</f>
        <v>Anestesia pediatrica "B"</v>
      </c>
      <c r="E155" s="544" t="str">
        <f>'2.2'!F154</f>
        <v/>
      </c>
      <c r="F155" s="868">
        <f t="shared" si="25"/>
        <v>0</v>
      </c>
      <c r="G155" s="868">
        <f>IF('3.9'!$C$25="si",3,IF('3.9'!$D$25="si",2,IF('3.9'!$E$25="si",1,0)))</f>
        <v>0</v>
      </c>
      <c r="H155" s="868">
        <f>IF('3.9'!$C$26="si",3,IF('3.9'!$D$26="si",2,IF('3.9'!$E$26="si",1,0)))</f>
        <v>0</v>
      </c>
      <c r="I155" s="973" t="str">
        <f>+'2.2'!G154</f>
        <v>Anestesiologia</v>
      </c>
      <c r="J155" s="876">
        <f>+'2.2'!H154</f>
        <v>0</v>
      </c>
      <c r="K155" s="974">
        <f ca="1">IF(VLOOKUP($C155,intern2!$A$165:$BI$316,61,FALSE)="OK",1,0)</f>
        <v>0</v>
      </c>
      <c r="L155" s="974">
        <f ca="1">IF(VLOOKUP($C155,intern2!$A$326:$BI$477,61,FALSE)="OK",1,0)</f>
        <v>0</v>
      </c>
      <c r="M155" s="875">
        <f ca="1">IF(INDEX(intern3!$A$7:$BH$160,MATCH($C155,intern3!$A$7:$A$160,0),60)="OK",1,0)</f>
        <v>1</v>
      </c>
      <c r="N155" s="875">
        <f ca="1">IF(VLOOKUP($C155,intern3!$A$169:$BH$320,60,FALSE)="OK",1,0)</f>
        <v>1</v>
      </c>
      <c r="O155" s="876">
        <f>+'2.2'!I154</f>
        <v>0</v>
      </c>
      <c r="P155" s="875">
        <f>IF($O155=0,1,
IF($O155="SPS",IF((VALUE(LEFT('3.4'!$M$14,1))+VALUE(MID('3.4'!$M$14,3,1)))&gt;0,1,0),
IF($O155=4,IF(VALUE(RIGHT('3.4'!$M$14,1))=1,1,0),IF(VALUE(MID('3.4'!$M$14,3,1))&gt;=$O155,1,0))))</f>
        <v>1</v>
      </c>
      <c r="Q155" s="875">
        <f>IF($O155=0,1,
IF($O155="SPS",IF((VALUE(LEFT('3.4'!$M$15,1))+VALUE(MID('3.4'!$M$15,3,1)))&gt;0,1,0),
IF($O155=4,IF(VALUE(RIGHT('3.4'!$M$15,1))=1,1,0),IF(VALUE(MID('3.4'!$M$15,3,1))&gt;=$O155,1,0))))</f>
        <v>1</v>
      </c>
      <c r="R155" s="975">
        <f>+'2.2'!J154</f>
        <v>0</v>
      </c>
      <c r="S155" s="933">
        <f>IF($R155="",1,IF('3.5'!$J$12&gt;=$R155,1,0))</f>
        <v>1</v>
      </c>
      <c r="T155" s="932">
        <f>IF($R155="",1,IF('3.5'!$J$13&gt;=$R155,1,0))</f>
        <v>1</v>
      </c>
      <c r="U155" s="932" t="str">
        <f>+'2.2'!L154</f>
        <v/>
      </c>
      <c r="V155" s="976">
        <f t="shared" si="28"/>
        <v>0</v>
      </c>
      <c r="W155" s="976" t="str">
        <f t="shared" si="21"/>
        <v/>
      </c>
      <c r="X155" s="976" t="str">
        <f t="shared" si="22"/>
        <v/>
      </c>
      <c r="Y155" s="976" t="str">
        <f t="shared" si="23"/>
        <v/>
      </c>
      <c r="Z155" s="976" t="str">
        <f t="shared" si="24"/>
        <v/>
      </c>
      <c r="AA155" s="976">
        <f>IF($U155="",1,IF(AND(OR(VLOOKUP($W155,'3.6'!$B52:$I122,4,FALSE)="si",VLOOKUP($W155,'3.6'!$B52:$I122,5,FALSE)="si"),OR(IFERROR(VLOOKUP($X155,'3.6'!$B52:$I122,4,FALSE),"si")="si",IFERROR(VLOOKUP($X155,'3.6'!$B52:$I122,5,FALSE),"si")="si"),OR(IFERROR(VLOOKUP($Y155,'3.6'!$B52:$I122,4,FALSE),"si")="si",IFERROR(VLOOKUP($Y155,'3.6'!$B52:$I122,5,FALSE),"si")="sì"),OR(IFERROR(VLOOKUP($Z155,'3.6'!$B52:$I122,4,FALSE),"si")="si",IFERROR(VLOOKUP($Z155,'3.6'!$B52:$I122,5,FALSE),"si")="sì")),1,0))</f>
        <v>1</v>
      </c>
      <c r="AB155" s="976">
        <f>IF($U155="",1,IF(AND(OR(VLOOKUP($W155,'3.6'!$B52:$I122,6,FALSE)="si",VLOOKUP($W155,'3.6'!$B52:$I122,7,FALSE)="si"),OR(IFERROR(VLOOKUP($X155,'3.6'!$B52:$I122,6,FALSE),"si")="si",IFERROR(VLOOKUP($X155,'3.6'!$B52:$I122,7,FALSE),"si")="si"),OR(IFERROR(VLOOKUP($Y155,'3.6'!$B52:$I122,6,FALSE),"si")="si",IFERROR(VLOOKUP($Y155,'3.6'!$B52:$I122,7,FALSE),"si")="sì"),OR(IFERROR(VLOOKUP($Z155,'3.6'!$B52:$I122,6,FALSE),"si")="si",IFERROR(VLOOKUP($Z155,'3.6'!$B52:$I122,7,FALSE),"si")="sì")),1,0))</f>
        <v>1</v>
      </c>
      <c r="AC155" s="876" t="str">
        <f>+'2.2'!M154</f>
        <v/>
      </c>
      <c r="AD155" s="934">
        <f t="array" ref="AD155">IF(AC155="si",IF(VLOOKUP(INDEX(B$1:INDEX(B:B,ROW()),MAX(IF(B$1:INDEX(B:B,ROW())&lt;&gt;"",ROW(B$1:INDEX(B:B,ROW()))-ROW(B$1)+1))),'3.7'!$C$24:$F$36,3,FALSE)="si",1,0),1)</f>
        <v>1</v>
      </c>
      <c r="AE155" s="934">
        <f t="array" ref="AE155">IF(AC155="si",IF(VLOOKUP(INDEX(B$1:INDEX(B:B,ROW()),MAX(IF(B$1:INDEX(B:B,ROW())&lt;&gt;"",ROW(B$1:INDEX(B:B,ROW()))-ROW(B$1)+1))),'3.7'!$C$24:$F$36,4,FALSE)="si",1,0),1)</f>
        <v>1</v>
      </c>
      <c r="AF155" s="935" t="str">
        <f>+'2.2'!O154</f>
        <v>Requisiti specifici per KAB della SGKA/SGAR specificati nel FL 3.12</v>
      </c>
      <c r="AG155" s="936">
        <f>IF($AF155="",1,IF(VLOOKUP($C155,'3.8'!$B:$F,4,FALSE)="si",1,0))</f>
        <v>0</v>
      </c>
      <c r="AH155" s="937">
        <f>IF($AF155="",1,IF(VLOOKUP($C155,'3.8'!$B:$F,5,FALSE)="si",1,0))</f>
        <v>0</v>
      </c>
      <c r="AI155" s="1006"/>
      <c r="AJ155" s="698"/>
      <c r="AK155" s="943"/>
      <c r="AL155" s="944" t="str">
        <f>+'2.2'!N154</f>
        <v/>
      </c>
      <c r="AM155" s="939" t="str">
        <f>IF(ISBLANK(intern1!P148),"",intern1!P148)</f>
        <v/>
      </c>
      <c r="AN155" s="940">
        <f>IF(AM155="",1,0)</f>
        <v>1</v>
      </c>
      <c r="AO155" s="935" t="str">
        <f>'2.2'!K154</f>
        <v/>
      </c>
      <c r="AP155" s="941">
        <f>IF(AO155="",1,0)</f>
        <v>1</v>
      </c>
      <c r="AQ155" s="1095"/>
    </row>
    <row r="156" spans="1:43" s="1363" customFormat="1" ht="39.6" x14ac:dyDescent="0.25">
      <c r="A156" s="1092"/>
      <c r="B156" s="1360" t="str">
        <f>+'2.2'!C155</f>
        <v/>
      </c>
      <c r="C156" s="1096" t="str">
        <f>+'2.2'!D155</f>
        <v>KAC</v>
      </c>
      <c r="D156" s="1096" t="str">
        <f>+'2.2'!E155</f>
        <v>Anestesia pediatrica "C"</v>
      </c>
      <c r="E156" s="544" t="str">
        <f>'2.2'!F155</f>
        <v/>
      </c>
      <c r="F156" s="868">
        <f t="shared" si="25"/>
        <v>0</v>
      </c>
      <c r="G156" s="868">
        <f>IF('3.9'!$C$25="si",3,IF('3.9'!$D$25="si",2,IF('3.9'!$E$25="si",1,0)))</f>
        <v>0</v>
      </c>
      <c r="H156" s="868">
        <f>IF('3.9'!$C$26="si",3,IF('3.9'!$D$26="si",2,IF('3.9'!$E$26="si",1,0)))</f>
        <v>0</v>
      </c>
      <c r="I156" s="973" t="str">
        <f>+'2.2'!G155</f>
        <v>Anestesiologia</v>
      </c>
      <c r="J156" s="876">
        <f>+'2.2'!H155</f>
        <v>0</v>
      </c>
      <c r="K156" s="974">
        <f ca="1">IF(VLOOKUP($C156,intern2!$A$165:$BI$316,61,FALSE)="OK",1,0)</f>
        <v>0</v>
      </c>
      <c r="L156" s="974">
        <f ca="1">IF(VLOOKUP($C156,intern2!$A$326:$BI$477,61,FALSE)="OK",1,0)</f>
        <v>0</v>
      </c>
      <c r="M156" s="875">
        <f ca="1">IF(INDEX(intern3!$A$7:$BH$160,MATCH($C156,intern3!$A$7:$A$160,0),60)="OK",1,0)</f>
        <v>1</v>
      </c>
      <c r="N156" s="875">
        <f ca="1">IF(VLOOKUP($C156,intern3!$A$169:$BH$320,60,FALSE)="OK",1,0)</f>
        <v>1</v>
      </c>
      <c r="O156" s="876">
        <f>+'2.2'!I155</f>
        <v>0</v>
      </c>
      <c r="P156" s="875">
        <f>IF($O156=0,1,
IF($O156="SPS",IF((VALUE(LEFT('3.4'!$M$14,1))+VALUE(MID('3.4'!$M$14,3,1)))&gt;0,1,0),
IF($O156=4,IF(VALUE(RIGHT('3.4'!$M$14,1))=1,1,0),IF(VALUE(MID('3.4'!$M$14,3,1))&gt;=$O156,1,0))))</f>
        <v>1</v>
      </c>
      <c r="Q156" s="875">
        <f>IF($O156=0,1,
IF($O156="SPS",IF((VALUE(LEFT('3.4'!$M$15,1))+VALUE(MID('3.4'!$M$15,3,1)))&gt;0,1,0),
IF($O156=4,IF(VALUE(RIGHT('3.4'!$M$15,1))=1,1,0),IF(VALUE(MID('3.4'!$M$15,3,1))&gt;=$O156,1,0))))</f>
        <v>1</v>
      </c>
      <c r="R156" s="975">
        <f>+'2.2'!J155</f>
        <v>0</v>
      </c>
      <c r="S156" s="933">
        <f>IF($R156="",1,IF('3.5'!$J$12&gt;=$R156,1,0))</f>
        <v>1</v>
      </c>
      <c r="T156" s="932">
        <f>IF($R156="",1,IF('3.5'!$J$13&gt;=$R156,1,0))</f>
        <v>1</v>
      </c>
      <c r="U156" s="932" t="str">
        <f>+'2.2'!L155</f>
        <v/>
      </c>
      <c r="V156" s="976">
        <f t="shared" si="28"/>
        <v>0</v>
      </c>
      <c r="W156" s="976" t="str">
        <f t="shared" si="21"/>
        <v/>
      </c>
      <c r="X156" s="976" t="str">
        <f t="shared" si="22"/>
        <v/>
      </c>
      <c r="Y156" s="976" t="str">
        <f t="shared" si="23"/>
        <v/>
      </c>
      <c r="Z156" s="976" t="str">
        <f t="shared" si="24"/>
        <v/>
      </c>
      <c r="AA156" s="976">
        <f>IF($U156="",1,IF(AND(OR(VLOOKUP($W156,'3.6'!$B52:$I122,4,FALSE)="si",VLOOKUP($W156,'3.6'!$B52:$I122,5,FALSE)="si"),OR(IFERROR(VLOOKUP($X156,'3.6'!$B52:$I122,4,FALSE),"si")="si",IFERROR(VLOOKUP($X156,'3.6'!$B52:$I122,5,FALSE),"si")="si"),OR(IFERROR(VLOOKUP($Y156,'3.6'!$B52:$I122,4,FALSE),"si")="si",IFERROR(VLOOKUP($Y156,'3.6'!$B52:$I122,5,FALSE),"si")="sì"),OR(IFERROR(VLOOKUP($Z156,'3.6'!$B52:$I122,4,FALSE),"si")="si",IFERROR(VLOOKUP($Z156,'3.6'!$B52:$I122,5,FALSE),"si")="sì")),1,0))</f>
        <v>1</v>
      </c>
      <c r="AB156" s="976">
        <f>IF($U156="",1,IF(AND(OR(VLOOKUP($W156,'3.6'!$B52:$I122,6,FALSE)="si",VLOOKUP($W156,'3.6'!$B52:$I122,7,FALSE)="si"),OR(IFERROR(VLOOKUP($X156,'3.6'!$B52:$I122,6,FALSE),"si")="si",IFERROR(VLOOKUP($X156,'3.6'!$B52:$I122,7,FALSE),"si")="si"),OR(IFERROR(VLOOKUP($Y156,'3.6'!$B52:$I122,6,FALSE),"si")="si",IFERROR(VLOOKUP($Y156,'3.6'!$B52:$I122,7,FALSE),"si")="sì"),OR(IFERROR(VLOOKUP($Z156,'3.6'!$B52:$I122,6,FALSE),"si")="si",IFERROR(VLOOKUP($Z156,'3.6'!$B52:$I122,7,FALSE),"si")="sì")),1,0))</f>
        <v>1</v>
      </c>
      <c r="AC156" s="876" t="str">
        <f>+'2.2'!M155</f>
        <v/>
      </c>
      <c r="AD156" s="934">
        <f t="array" ref="AD156">IF(AC156="si",IF(VLOOKUP(INDEX(B$1:INDEX(B:B,ROW()),MAX(IF(B$1:INDEX(B:B,ROW())&lt;&gt;"",ROW(B$1:INDEX(B:B,ROW()))-ROW(B$1)+1))),'3.7'!$C$24:$F$36,3,FALSE)="si",1,0),1)</f>
        <v>1</v>
      </c>
      <c r="AE156" s="934">
        <f t="array" ref="AE156">IF(AC156="si",IF(VLOOKUP(INDEX(B$1:INDEX(B:B,ROW()),MAX(IF(B$1:INDEX(B:B,ROW())&lt;&gt;"",ROW(B$1:INDEX(B:B,ROW()))-ROW(B$1)+1))),'3.7'!$C$24:$F$36,4,FALSE)="si",1,0),1)</f>
        <v>1</v>
      </c>
      <c r="AF156" s="935" t="str">
        <f>+'2.2'!O155</f>
        <v>Requisiti specifici per KAC della SGKA/SGAR specificati nel FL 3.12</v>
      </c>
      <c r="AG156" s="936">
        <f>IF($AF156="",1,IF(VLOOKUP($C156,'3.8'!$B:$F,4,FALSE)="si",1,0))</f>
        <v>0</v>
      </c>
      <c r="AH156" s="937">
        <f>IF($AF156="",1,IF(VLOOKUP($C156,'3.8'!$B:$F,5,FALSE)="si",1,0))</f>
        <v>0</v>
      </c>
      <c r="AI156" s="1006"/>
      <c r="AJ156" s="698"/>
      <c r="AK156" s="943"/>
      <c r="AL156" s="944" t="str">
        <f>+'2.2'!N155</f>
        <v/>
      </c>
      <c r="AM156" s="939" t="str">
        <f>IF(ISBLANK(intern1!P149),"",intern1!P149)</f>
        <v/>
      </c>
      <c r="AN156" s="940">
        <f>IF(AM156="",1,0)</f>
        <v>1</v>
      </c>
      <c r="AO156" s="935" t="str">
        <f>'2.2'!K155</f>
        <v/>
      </c>
      <c r="AP156" s="941">
        <f>IF(AO156="",1,0)</f>
        <v>1</v>
      </c>
      <c r="AQ156" s="1095"/>
    </row>
    <row r="157" spans="1:43" s="1363" customFormat="1" ht="39.6" x14ac:dyDescent="0.25">
      <c r="A157" s="1092"/>
      <c r="B157" s="1360" t="str">
        <f>+'2.2'!C156</f>
        <v/>
      </c>
      <c r="C157" s="1096" t="str">
        <f>+'2.2'!D156</f>
        <v>KAD</v>
      </c>
      <c r="D157" s="1096" t="str">
        <f>+'2.2'!E156</f>
        <v>Anestesia pediatrica "D"</v>
      </c>
      <c r="E157" s="544" t="str">
        <f>'2.2'!F156</f>
        <v/>
      </c>
      <c r="F157" s="868">
        <f t="shared" si="25"/>
        <v>0</v>
      </c>
      <c r="G157" s="868">
        <f>IF('3.9'!$C$25="si",3,IF('3.9'!$D$25="si",2,IF('3.9'!$E$25="si",1,0)))</f>
        <v>0</v>
      </c>
      <c r="H157" s="868">
        <f>IF('3.9'!$C$26="si",3,IF('3.9'!$D$26="si",2,IF('3.9'!$E$26="si",1,0)))</f>
        <v>0</v>
      </c>
      <c r="I157" s="973" t="str">
        <f>+'2.2'!G156</f>
        <v>Anestesiologia</v>
      </c>
      <c r="J157" s="876">
        <f>+'2.2'!H156</f>
        <v>0</v>
      </c>
      <c r="K157" s="974">
        <f ca="1">IF(VLOOKUP($C157,intern2!$A$165:$BI$316,61,FALSE)="OK",1,0)</f>
        <v>0</v>
      </c>
      <c r="L157" s="974">
        <f ca="1">IF(VLOOKUP($C157,intern2!$A$326:$BI$477,61,FALSE)="OK",1,0)</f>
        <v>0</v>
      </c>
      <c r="M157" s="875">
        <f ca="1">IF(INDEX(intern3!$A$7:$BH$160,MATCH($C157,intern3!$A$7:$A$160,0),60)="OK",1,0)</f>
        <v>1</v>
      </c>
      <c r="N157" s="875">
        <f ca="1">IF(VLOOKUP($C157,intern3!$A$169:$BH$320,60,FALSE)="OK",1,0)</f>
        <v>1</v>
      </c>
      <c r="O157" s="876">
        <f>+'2.2'!I156</f>
        <v>0</v>
      </c>
      <c r="P157" s="875">
        <f>IF($O157=0,1,
IF($O157="SPS",IF((VALUE(LEFT('3.4'!$M$14,1))+VALUE(MID('3.4'!$M$14,3,1)))&gt;0,1,0),
IF($O157=4,IF(VALUE(RIGHT('3.4'!$M$14,1))=1,1,0),IF(VALUE(MID('3.4'!$M$14,3,1))&gt;=$O157,1,0))))</f>
        <v>1</v>
      </c>
      <c r="Q157" s="875">
        <f>IF($O157=0,1,
IF($O157="SPS",IF((VALUE(LEFT('3.4'!$M$15,1))+VALUE(MID('3.4'!$M$15,3,1)))&gt;0,1,0),
IF($O157=4,IF(VALUE(RIGHT('3.4'!$M$15,1))=1,1,0),IF(VALUE(MID('3.4'!$M$15,3,1))&gt;=$O157,1,0))))</f>
        <v>1</v>
      </c>
      <c r="R157" s="975">
        <f>+'2.2'!J156</f>
        <v>0</v>
      </c>
      <c r="S157" s="933">
        <f>IF($R157="",1,IF('3.5'!$J$12&gt;=$R157,1,0))</f>
        <v>1</v>
      </c>
      <c r="T157" s="932">
        <f>IF($R157="",1,IF('3.5'!$J$13&gt;=$R157,1,0))</f>
        <v>1</v>
      </c>
      <c r="U157" s="932" t="str">
        <f>+'2.2'!L156</f>
        <v/>
      </c>
      <c r="V157" s="976">
        <f t="shared" si="28"/>
        <v>0</v>
      </c>
      <c r="W157" s="976" t="str">
        <f t="shared" si="21"/>
        <v/>
      </c>
      <c r="X157" s="976" t="str">
        <f t="shared" si="22"/>
        <v/>
      </c>
      <c r="Y157" s="976" t="str">
        <f t="shared" si="23"/>
        <v/>
      </c>
      <c r="Z157" s="976" t="str">
        <f t="shared" si="24"/>
        <v/>
      </c>
      <c r="AA157" s="976">
        <f>IF($U157="",1,IF(AND(OR(VLOOKUP($W157,'3.6'!$B52:$I122,4,FALSE)="si",VLOOKUP($W157,'3.6'!$B52:$I122,5,FALSE)="si"),OR(IFERROR(VLOOKUP($X157,'3.6'!$B52:$I122,4,FALSE),"si")="si",IFERROR(VLOOKUP($X157,'3.6'!$B52:$I122,5,FALSE),"si")="si"),OR(IFERROR(VLOOKUP($Y157,'3.6'!$B52:$I122,4,FALSE),"si")="si",IFERROR(VLOOKUP($Y157,'3.6'!$B52:$I122,5,FALSE),"si")="sì"),OR(IFERROR(VLOOKUP($Z157,'3.6'!$B52:$I122,4,FALSE),"si")="si",IFERROR(VLOOKUP($Z157,'3.6'!$B52:$I122,5,FALSE),"si")="sì")),1,0))</f>
        <v>1</v>
      </c>
      <c r="AB157" s="976">
        <f>IF($U157="",1,IF(AND(OR(VLOOKUP($W157,'3.6'!$B52:$I122,6,FALSE)="si",VLOOKUP($W157,'3.6'!$B52:$I122,7,FALSE)="si"),OR(IFERROR(VLOOKUP($X157,'3.6'!$B52:$I122,6,FALSE),"si")="si",IFERROR(VLOOKUP($X157,'3.6'!$B52:$I122,7,FALSE),"si")="si"),OR(IFERROR(VLOOKUP($Y157,'3.6'!$B52:$I122,6,FALSE),"si")="si",IFERROR(VLOOKUP($Y157,'3.6'!$B52:$I122,7,FALSE),"si")="sì"),OR(IFERROR(VLOOKUP($Z157,'3.6'!$B52:$I122,6,FALSE),"si")="si",IFERROR(VLOOKUP($Z157,'3.6'!$B52:$I122,7,FALSE),"si")="sì")),1,0))</f>
        <v>1</v>
      </c>
      <c r="AC157" s="876" t="str">
        <f>+'2.2'!M156</f>
        <v/>
      </c>
      <c r="AD157" s="934">
        <f t="array" ref="AD157">IF(AC157="si",IF(VLOOKUP(INDEX(B$1:INDEX(B:B,ROW()),MAX(IF(B$1:INDEX(B:B,ROW())&lt;&gt;"",ROW(B$1:INDEX(B:B,ROW()))-ROW(B$1)+1))),'3.7'!$C$24:$F$36,3,FALSE)="si",1,0),1)</f>
        <v>1</v>
      </c>
      <c r="AE157" s="934">
        <f t="array" ref="AE157">IF(AC157="si",IF(VLOOKUP(INDEX(B$1:INDEX(B:B,ROW()),MAX(IF(B$1:INDEX(B:B,ROW())&lt;&gt;"",ROW(B$1:INDEX(B:B,ROW()))-ROW(B$1)+1))),'3.7'!$C$24:$F$36,4,FALSE)="si",1,0),1)</f>
        <v>1</v>
      </c>
      <c r="AF157" s="935" t="str">
        <f>+'2.2'!O156</f>
        <v>Requisiti specifici per KAD della SGKA/SGAR specificati nel FL 3.12</v>
      </c>
      <c r="AG157" s="936">
        <f>IF($AF157="",1,IF(VLOOKUP($C157,'3.8'!$B:$F,4,FALSE)="si",1,0))</f>
        <v>0</v>
      </c>
      <c r="AH157" s="937">
        <f>IF($AF157="",1,IF(VLOOKUP($C157,'3.8'!$B:$F,5,FALSE)="si",1,0))</f>
        <v>0</v>
      </c>
      <c r="AI157" s="1006"/>
      <c r="AJ157" s="698"/>
      <c r="AK157" s="943"/>
      <c r="AL157" s="944" t="str">
        <f>+'2.2'!N156</f>
        <v/>
      </c>
      <c r="AM157" s="939" t="str">
        <f>IF(ISBLANK(intern1!P150),"",intern1!P150)</f>
        <v/>
      </c>
      <c r="AN157" s="940">
        <f>IF(AM157="",1,0)</f>
        <v>1</v>
      </c>
      <c r="AO157" s="935" t="str">
        <f>'2.2'!K156</f>
        <v/>
      </c>
      <c r="AP157" s="941">
        <f>IF(AO157="",1,0)</f>
        <v>1</v>
      </c>
      <c r="AQ157" s="1095"/>
    </row>
    <row r="158" spans="1:43" s="1363" customFormat="1" ht="26.4" x14ac:dyDescent="0.25">
      <c r="A158" s="1092"/>
      <c r="B158" s="1360" t="str">
        <f>+'2.2'!C157</f>
        <v>Geriatria acuta</v>
      </c>
      <c r="C158" s="1096" t="str">
        <f>+'2.2'!D157</f>
        <v>GER</v>
      </c>
      <c r="D158" s="1096" t="str">
        <f>+'2.2'!E157</f>
        <v>Centro di competenza in geriatria acuta</v>
      </c>
      <c r="E158" s="544" t="str">
        <f>'2.2'!F157</f>
        <v/>
      </c>
      <c r="F158" s="1097">
        <f t="shared" si="25"/>
        <v>0</v>
      </c>
      <c r="G158" s="868">
        <f>IF('3.9'!$C$25="si",3,IF('3.9'!$D$25="si",2,IF('3.9'!$E$25="si",1,0)))</f>
        <v>0</v>
      </c>
      <c r="H158" s="868">
        <f>IF('3.9'!$C$26="si",3,IF('3.9'!$D$26="si",2,IF('3.9'!$E$26="si",1,0)))</f>
        <v>0</v>
      </c>
      <c r="I158" s="973" t="str">
        <f>+'2.2'!G157</f>
        <v>Medicina interna generale con approfondimento in geriatria</v>
      </c>
      <c r="J158" s="876">
        <f>+'2.2'!H157</f>
        <v>1</v>
      </c>
      <c r="K158" s="974">
        <f ca="1">IF(VLOOKUP($C158,intern2!$A$165:$BI$316,61,FALSE)="OK",1,0)</f>
        <v>0</v>
      </c>
      <c r="L158" s="974">
        <f ca="1">IF(VLOOKUP($C158,intern2!$A$326:$BI$477,61,FALSE)="OK",1,0)</f>
        <v>0</v>
      </c>
      <c r="M158" s="875">
        <f ca="1">IF(INDEX(intern3!$A$7:$BH$160,MATCH($C158,intern3!$A$7:$A$160,0),60)="OK",1,0)</f>
        <v>0</v>
      </c>
      <c r="N158" s="875">
        <f ca="1">IF(VLOOKUP($C158,intern3!$A$169:$BH$320,60,FALSE)="OK",1,0)</f>
        <v>0</v>
      </c>
      <c r="O158" s="876">
        <f>+'2.2'!I157</f>
        <v>0</v>
      </c>
      <c r="P158" s="875">
        <f>IF($O158=0,1,
IF($O158="SPS",IF((VALUE(LEFT('3.4'!$M$14,1))+VALUE(MID('3.4'!$M$14,3,1)))&gt;0,1,0),
IF($O158=4,IF(VALUE(RIGHT('3.4'!$M$14,1))=1,1,0),IF(VALUE(MID('3.4'!$M$14,3,1))&gt;=$O158,1,0))))</f>
        <v>1</v>
      </c>
      <c r="Q158" s="875">
        <f>IF($O158=0,1,
IF($O158="SPS",IF((VALUE(LEFT('3.4'!$M$15,1))+VALUE(MID('3.4'!$M$15,3,1)))&gt;0,1,0),
IF($O158=4,IF(VALUE(RIGHT('3.4'!$M$15,1))=1,1,0),IF(VALUE(MID('3.4'!$M$15,3,1))&gt;=$O158,1,0))))</f>
        <v>1</v>
      </c>
      <c r="R158" s="975">
        <f>+'2.2'!J157</f>
        <v>1</v>
      </c>
      <c r="S158" s="933">
        <f>IF($R158="",1,IF('3.5'!$J$12&gt;=$R158,1,0))</f>
        <v>0</v>
      </c>
      <c r="T158" s="933">
        <f>IF($R158="",1,IF('3.5'!$J$13&gt;=$R158,1,0))</f>
        <v>0</v>
      </c>
      <c r="U158" s="932" t="str">
        <f>+'2.2'!L157</f>
        <v/>
      </c>
      <c r="V158" s="976">
        <f t="shared" si="28"/>
        <v>0</v>
      </c>
      <c r="W158" s="976" t="str">
        <f t="shared" si="21"/>
        <v/>
      </c>
      <c r="X158" s="976" t="str">
        <f t="shared" si="22"/>
        <v/>
      </c>
      <c r="Y158" s="976" t="str">
        <f t="shared" si="23"/>
        <v/>
      </c>
      <c r="Z158" s="976" t="str">
        <f t="shared" si="24"/>
        <v/>
      </c>
      <c r="AA158" s="976">
        <f>IF($U158="",1,IF(AND(OR(VLOOKUP($W158,'3.6'!$B52:$I122,4,FALSE)="si",VLOOKUP($W158,'3.6'!$B52:$I122,5,FALSE)="si"),OR(IFERROR(VLOOKUP($X158,'3.6'!$B52:$I122,4,FALSE),"si")="si",IFERROR(VLOOKUP($X158,'3.6'!$B52:$I122,5,FALSE),"si")="si"),OR(IFERROR(VLOOKUP($Y158,'3.6'!$B52:$I122,4,FALSE),"si")="si",IFERROR(VLOOKUP($Y158,'3.6'!$B52:$I122,5,FALSE),"si")="sì"),OR(IFERROR(VLOOKUP($Z158,'3.6'!$B52:$I122,4,FALSE),"si")="si",IFERROR(VLOOKUP($Z158,'3.6'!$B52:$I122,5,FALSE),"si")="sì")),1,0))</f>
        <v>1</v>
      </c>
      <c r="AB158" s="976">
        <f>IF($U158="",1,IF(AND(OR(VLOOKUP($W158,'3.6'!$B52:$I122,6,FALSE)="si",VLOOKUP($W158,'3.6'!$B52:$I122,7,FALSE)="si"),OR(IFERROR(VLOOKUP($X158,'3.6'!$B52:$I122,6,FALSE),"si")="si",IFERROR(VLOOKUP($X158,'3.6'!$B52:$I122,7,FALSE),"si")="si"),OR(IFERROR(VLOOKUP($Y158,'3.6'!$B52:$I122,6,FALSE),"si")="si",IFERROR(VLOOKUP($Y158,'3.6'!$B52:$I122,7,FALSE),"si")="sì"),OR(IFERROR(VLOOKUP($Z158,'3.6'!$B52:$I122,6,FALSE),"si")="si",IFERROR(VLOOKUP($Z158,'3.6'!$B52:$I122,7,FALSE),"si")="sì")),1,0))</f>
        <v>1</v>
      </c>
      <c r="AC158" s="876" t="str">
        <f>+'2.2'!M157</f>
        <v/>
      </c>
      <c r="AD158" s="934">
        <f t="array" ref="AD158">IF(AC158="si",IF(VLOOKUP(INDEX(B$1:INDEX(B:B,ROW()),MAX(IF(B$1:INDEX(B:B,ROW())&lt;&gt;"",ROW(B$1:INDEX(B:B,ROW()))-ROW(B$1)+1))),'3.7'!$C$24:$F$36,3,FALSE)="si",1,0),1)</f>
        <v>1</v>
      </c>
      <c r="AE158" s="934">
        <f t="array" ref="AE158">IF(AC158="si",IF(VLOOKUP(INDEX(B$1:INDEX(B:B,ROW()),MAX(IF(B$1:INDEX(B:B,ROW())&lt;&gt;"",ROW(B$1:INDEX(B:B,ROW()))-ROW(B$1)+1))),'3.7'!$C$24:$F$36,4,FALSE)="si",1,0),1)</f>
        <v>1</v>
      </c>
      <c r="AF158" s="935" t="str">
        <f>+'2.2'!O157</f>
        <v>Requisiti secondo FL 3.13</v>
      </c>
      <c r="AG158" s="936">
        <f>IF($AF158="",1,IF(VLOOKUP($C158,'3.8'!$B:$F,4,FALSE)="si",1,0))</f>
        <v>0</v>
      </c>
      <c r="AH158" s="937">
        <f>IF($AF158="",1,IF(VLOOKUP($C158,'3.8'!$B:$F,5,FALSE)="si",1,0))</f>
        <v>0</v>
      </c>
      <c r="AI158" s="1006"/>
      <c r="AJ158" s="698"/>
      <c r="AK158" s="943"/>
      <c r="AL158" s="944" t="str">
        <f>+'2.2'!N157</f>
        <v/>
      </c>
      <c r="AM158" s="939" t="str">
        <f>IF(ISBLANK(intern1!P151),"",intern1!P151)</f>
        <v/>
      </c>
      <c r="AN158" s="940">
        <f>IF(AM158="",1,0)</f>
        <v>1</v>
      </c>
      <c r="AO158" s="935" t="str">
        <f>'2.2'!K157</f>
        <v/>
      </c>
      <c r="AP158" s="941">
        <f>IF(AO158="",1,0)</f>
        <v>1</v>
      </c>
      <c r="AQ158" s="1095"/>
    </row>
    <row r="159" spans="1:43" s="1363" customFormat="1" ht="26.4" x14ac:dyDescent="0.25">
      <c r="A159" s="1092"/>
      <c r="B159" s="1360" t="str">
        <f>+'2.2'!C158</f>
        <v>Cure palliative specializzate</v>
      </c>
      <c r="C159" s="1096" t="str">
        <f>+'2.2'!D158</f>
        <v>PAL</v>
      </c>
      <c r="D159" s="1096" t="str">
        <f>+'2.2'!E158</f>
        <v>Centro di competenza in cure palliative</v>
      </c>
      <c r="E159" s="544" t="str">
        <f>'2.2'!F158</f>
        <v/>
      </c>
      <c r="F159" s="1097">
        <f t="shared" si="25"/>
        <v>0</v>
      </c>
      <c r="G159" s="868">
        <f>IF('3.9'!$C$25="si",3,IF('3.9'!$D$25="si",2,IF('3.9'!$E$25="si",1,0)))</f>
        <v>0</v>
      </c>
      <c r="H159" s="868">
        <f>IF('3.9'!$C$26="si",3,IF('3.9'!$D$26="si",2,IF('3.9'!$E$26="si",1,0)))</f>
        <v>0</v>
      </c>
      <c r="I159" s="973" t="str">
        <f>+'2.2'!G158</f>
        <v>Medicina interna generale</v>
      </c>
      <c r="J159" s="876">
        <f>+'2.2'!H158</f>
        <v>1</v>
      </c>
      <c r="K159" s="974">
        <f ca="1">IF(VLOOKUP($C159,intern2!$A$165:$BI$316,61,FALSE)="OK",1,0)</f>
        <v>0</v>
      </c>
      <c r="L159" s="974">
        <f ca="1">IF(VLOOKUP($C159,intern2!$A$326:$BI$477,61,FALSE)="OK",1,0)</f>
        <v>0</v>
      </c>
      <c r="M159" s="875">
        <f ca="1">IF(INDEX(intern3!$A$7:$BH$160,MATCH($C159,intern3!$A$7:$A$160,0),60)="OK",1,0)</f>
        <v>0</v>
      </c>
      <c r="N159" s="875">
        <f ca="1">IF(VLOOKUP($C159,intern3!$A$169:$BH$320,60,FALSE)="OK",1,0)</f>
        <v>0</v>
      </c>
      <c r="O159" s="876">
        <f>+'2.2'!I158</f>
        <v>0</v>
      </c>
      <c r="P159" s="875">
        <f>IF($O159=0,1,
IF($O159="SPS",IF((VALUE(LEFT('3.4'!$M$14,1))+VALUE(MID('3.4'!$M$14,3,1)))&gt;0,1,0),
IF($O159=4,IF(VALUE(RIGHT('3.4'!$M$14,1))=1,1,0),IF(VALUE(MID('3.4'!$M$14,3,1))&gt;=$O159,1,0))))</f>
        <v>1</v>
      </c>
      <c r="Q159" s="875">
        <f>IF($O159=0,1,
IF($O159="SPS",IF((VALUE(LEFT('3.4'!$M$15,1))+VALUE(MID('3.4'!$M$15,3,1)))&gt;0,1,0),
IF($O159=4,IF(VALUE(RIGHT('3.4'!$M$15,1))=1,1,0),IF(VALUE(MID('3.4'!$M$15,3,1))&gt;=$O159,1,0))))</f>
        <v>1</v>
      </c>
      <c r="R159" s="975">
        <f>+'2.2'!J158</f>
        <v>0</v>
      </c>
      <c r="S159" s="933">
        <f>IF($R159="",1,IF('3.5'!$J$12&gt;=$R159,1,0))</f>
        <v>1</v>
      </c>
      <c r="T159" s="933">
        <f>IF($R159="",1,IF('3.5'!$J$13&gt;=$R159,1,0))</f>
        <v>1</v>
      </c>
      <c r="U159" s="932" t="str">
        <f>+'2.2'!L158</f>
        <v/>
      </c>
      <c r="V159" s="976">
        <f t="shared" si="28"/>
        <v>0</v>
      </c>
      <c r="W159" s="976" t="str">
        <f t="shared" si="21"/>
        <v/>
      </c>
      <c r="X159" s="976" t="str">
        <f t="shared" si="22"/>
        <v/>
      </c>
      <c r="Y159" s="976" t="str">
        <f t="shared" si="23"/>
        <v/>
      </c>
      <c r="Z159" s="976" t="str">
        <f t="shared" si="24"/>
        <v/>
      </c>
      <c r="AA159" s="976">
        <f>IF($U159="",1,IF(AND(OR(VLOOKUP($W159,'3.6'!$B52:$I122,4,FALSE)="si",VLOOKUP($W159,'3.6'!$B52:$I122,5,FALSE)="si"),OR(IFERROR(VLOOKUP($X159,'3.6'!$B52:$I122,4,FALSE),"si")="si",IFERROR(VLOOKUP($X159,'3.6'!$B52:$I122,5,FALSE),"si")="si"),OR(IFERROR(VLOOKUP($Y159,'3.6'!$B52:$I122,4,FALSE),"si")="si",IFERROR(VLOOKUP($Y159,'3.6'!$B52:$I122,5,FALSE),"si")="sì"),OR(IFERROR(VLOOKUP($Z159,'3.6'!$B52:$I122,4,FALSE),"si")="si",IFERROR(VLOOKUP($Z159,'3.6'!$B52:$I122,5,FALSE),"si")="sì")),1,0))</f>
        <v>1</v>
      </c>
      <c r="AB159" s="976">
        <f>IF($U159="",1,IF(AND(OR(VLOOKUP($W159,'3.6'!$B52:$I122,6,FALSE)="si",VLOOKUP($W159,'3.6'!$B52:$I122,7,FALSE)="si"),OR(IFERROR(VLOOKUP($X159,'3.6'!$B52:$I122,6,FALSE),"si")="si",IFERROR(VLOOKUP($X159,'3.6'!$B52:$I122,7,FALSE),"si")="si"),OR(IFERROR(VLOOKUP($Y159,'3.6'!$B52:$I122,6,FALSE),"si")="si",IFERROR(VLOOKUP($Y159,'3.6'!$B52:$I122,7,FALSE),"si")="sì"),OR(IFERROR(VLOOKUP($Z159,'3.6'!$B52:$I122,6,FALSE),"si")="si",IFERROR(VLOOKUP($Z159,'3.6'!$B52:$I122,7,FALSE),"si")="sì")),1,0))</f>
        <v>1</v>
      </c>
      <c r="AC159" s="876" t="str">
        <f>+'2.2'!M158</f>
        <v/>
      </c>
      <c r="AD159" s="934">
        <f t="array" ref="AD159">IF(AC159="si",IF(VLOOKUP(INDEX(B$1:INDEX(B:B,ROW()),MAX(IF(B$1:INDEX(B:B,ROW())&lt;&gt;"",ROW(B$1:INDEX(B:B,ROW()))-ROW(B$1)+1))),'3.7'!$C$24:$F$36,3,FALSE)="si",1,0),1)</f>
        <v>1</v>
      </c>
      <c r="AE159" s="934">
        <f t="array" ref="AE159">IF(AC159="si",IF(VLOOKUP(INDEX(B$1:INDEX(B:B,ROW()),MAX(IF(B$1:INDEX(B:B,ROW())&lt;&gt;"",ROW(B$1:INDEX(B:B,ROW()))-ROW(B$1)+1))),'3.7'!$C$24:$F$36,4,FALSE)="si",1,0),1)</f>
        <v>1</v>
      </c>
      <c r="AF159" s="935" t="str">
        <f>+'2.2'!O158</f>
        <v>Requisiti secondo FL 3.14</v>
      </c>
      <c r="AG159" s="936">
        <f>IF($AF159="",1,IF(VLOOKUP($C159,'3.8'!$B:$F,4,FALSE)="si",1,0))</f>
        <v>0</v>
      </c>
      <c r="AH159" s="937">
        <f>IF($AF159="",1,IF(VLOOKUP($C159,'3.8'!$B:$F,5,FALSE)="si",1,0))</f>
        <v>0</v>
      </c>
      <c r="AI159" s="1006"/>
      <c r="AJ159" s="698"/>
      <c r="AK159" s="943"/>
      <c r="AL159" s="944" t="str">
        <f>+'2.2'!N158</f>
        <v/>
      </c>
      <c r="AM159" s="939" t="str">
        <f>IF(ISBLANK(intern1!P152),"",intern1!P152)</f>
        <v/>
      </c>
      <c r="AN159" s="940">
        <f t="shared" si="26"/>
        <v>1</v>
      </c>
      <c r="AO159" s="935" t="str">
        <f>'2.2'!K158</f>
        <v/>
      </c>
      <c r="AP159" s="941">
        <f t="shared" si="27"/>
        <v>1</v>
      </c>
      <c r="AQ159" s="1095"/>
    </row>
    <row r="160" spans="1:43" s="1363" customFormat="1" ht="26.4" x14ac:dyDescent="0.25">
      <c r="A160" s="1092"/>
      <c r="B160" s="1360" t="str">
        <f>+'2.2'!C159</f>
        <v>Malattie delle dipendenze</v>
      </c>
      <c r="C160" s="1096" t="str">
        <f>+'2.2'!D159</f>
        <v>AVA</v>
      </c>
      <c r="D160" s="1096" t="str">
        <f>+'2.2'!E159</f>
        <v>Cure somatico-acute a pazienti con dipendenze</v>
      </c>
      <c r="E160" s="544" t="str">
        <f>'2.2'!F159</f>
        <v/>
      </c>
      <c r="F160" s="1097">
        <f t="shared" si="25"/>
        <v>0</v>
      </c>
      <c r="G160" s="868">
        <f>IF('3.9'!$C$25="si",3,IF('3.9'!$D$25="si",2,IF('3.9'!$E$25="si",1,0)))</f>
        <v>0</v>
      </c>
      <c r="H160" s="868">
        <f>IF('3.9'!$C$26="si",3,IF('3.9'!$D$26="si",2,IF('3.9'!$E$26="si",1,0)))</f>
        <v>0</v>
      </c>
      <c r="I160" s="973" t="str">
        <f>+'2.2'!G159</f>
        <v>Medicina interna generale
(Psichiatria e psicoterapia)</v>
      </c>
      <c r="J160" s="876">
        <f>+'2.2'!H159</f>
        <v>1</v>
      </c>
      <c r="K160" s="974">
        <f ca="1">IF(VLOOKUP($C160,intern2!$A$165:$BI$316,61,FALSE)="OK",1,0)</f>
        <v>0</v>
      </c>
      <c r="L160" s="974">
        <f ca="1">IF(VLOOKUP($C160,intern2!$A$326:$BI$477,61,FALSE)="OK",1,0)</f>
        <v>0</v>
      </c>
      <c r="M160" s="875">
        <f ca="1">IF(INDEX(intern3!$A$7:$BH$160,MATCH($C160,intern3!$A$7:$A$160,0),60)="OK",1,0)</f>
        <v>0</v>
      </c>
      <c r="N160" s="875">
        <f ca="1">IF(VLOOKUP($C160,intern3!$A$169:$BH$320,60,FALSE)="OK",1,0)</f>
        <v>0</v>
      </c>
      <c r="O160" s="876">
        <f>+'2.2'!I159</f>
        <v>0</v>
      </c>
      <c r="P160" s="875">
        <f>IF($O160=0,1,
IF($O160="SPS",IF((VALUE(LEFT('3.4'!$M$14,1))+VALUE(MID('3.4'!$M$14,3,1)))&gt;0,1,0),
IF($O160=4,IF(VALUE(RIGHT('3.4'!$M$14,1))=1,1,0),IF(VALUE(MID('3.4'!$M$14,3,1))&gt;=$O160,1,0))))</f>
        <v>1</v>
      </c>
      <c r="Q160" s="875">
        <f>IF($O160=0,1,
IF($O160="SPS",IF((VALUE(LEFT('3.4'!$M$15,1))+VALUE(MID('3.4'!$M$15,3,1)))&gt;0,1,0),
IF($O160=4,IF(VALUE(RIGHT('3.4'!$M$15,1))=1,1,0),IF(VALUE(MID('3.4'!$M$15,3,1))&gt;=$O160,1,0))))</f>
        <v>1</v>
      </c>
      <c r="R160" s="975">
        <f>+'2.2'!J159</f>
        <v>0</v>
      </c>
      <c r="S160" s="933">
        <f>IF($R160="",1,IF('3.5'!$J$12&gt;=$R160,1,0))</f>
        <v>1</v>
      </c>
      <c r="T160" s="933">
        <f>IF($R160="",1,IF('3.5'!$J$13&gt;=$R160,1,0))</f>
        <v>1</v>
      </c>
      <c r="U160" s="932" t="str">
        <f>+'2.2'!L159</f>
        <v/>
      </c>
      <c r="V160" s="976">
        <f t="shared" si="28"/>
        <v>0</v>
      </c>
      <c r="W160" s="976" t="str">
        <f t="shared" si="21"/>
        <v/>
      </c>
      <c r="X160" s="976" t="str">
        <f t="shared" si="22"/>
        <v/>
      </c>
      <c r="Y160" s="976" t="str">
        <f t="shared" si="23"/>
        <v/>
      </c>
      <c r="Z160" s="976" t="str">
        <f t="shared" si="24"/>
        <v/>
      </c>
      <c r="AA160" s="976">
        <f>IF($U160="",1,IF(AND(OR(VLOOKUP($W160,'3.6'!$B52:$I122,4,FALSE)="si",VLOOKUP($W160,'3.6'!$B52:$I122,5,FALSE)="si"),OR(IFERROR(VLOOKUP($X160,'3.6'!$B52:$I122,4,FALSE),"si")="si",IFERROR(VLOOKUP($X160,'3.6'!$B52:$I122,5,FALSE),"si")="si"),OR(IFERROR(VLOOKUP($Y160,'3.6'!$B52:$I122,4,FALSE),"si")="si",IFERROR(VLOOKUP($Y160,'3.6'!$B52:$I122,5,FALSE),"si")="sì"),OR(IFERROR(VLOOKUP($Z160,'3.6'!$B52:$I122,4,FALSE),"si")="si",IFERROR(VLOOKUP($Z160,'3.6'!$B52:$I122,5,FALSE),"si")="sì")),1,0))</f>
        <v>1</v>
      </c>
      <c r="AB160" s="976">
        <f>IF($U160="",1,IF(AND(OR(VLOOKUP($W160,'3.6'!$B52:$I122,6,FALSE)="si",VLOOKUP($W160,'3.6'!$B52:$I122,7,FALSE)="si"),OR(IFERROR(VLOOKUP($X160,'3.6'!$B52:$I122,6,FALSE),"si")="si",IFERROR(VLOOKUP($X160,'3.6'!$B52:$I122,7,FALSE),"si")="si"),OR(IFERROR(VLOOKUP($Y160,'3.6'!$B52:$I122,6,FALSE),"si")="si",IFERROR(VLOOKUP($Y160,'3.6'!$B52:$I122,7,FALSE),"si")="sì"),OR(IFERROR(VLOOKUP($Z160,'3.6'!$B52:$I122,6,FALSE),"si")="si",IFERROR(VLOOKUP($Z160,'3.6'!$B52:$I122,7,FALSE),"si")="sì")),1,0))</f>
        <v>1</v>
      </c>
      <c r="AC160" s="876" t="str">
        <f>+'2.2'!M159</f>
        <v/>
      </c>
      <c r="AD160" s="934">
        <f t="array" ref="AD160">IF(AC160="si",IF(VLOOKUP(INDEX(B$1:INDEX(B:B,ROW()),MAX(IF(B$1:INDEX(B:B,ROW())&lt;&gt;"",ROW(B$1:INDEX(B:B,ROW()))-ROW(B$1)+1))),'3.7'!$C$24:$F$36,3,FALSE)="si",1,0),1)</f>
        <v>1</v>
      </c>
      <c r="AE160" s="934">
        <f t="array" ref="AE160">IF(AC160="si",IF(VLOOKUP(INDEX(B$1:INDEX(B:B,ROW()),MAX(IF(B$1:INDEX(B:B,ROW())&lt;&gt;"",ROW(B$1:INDEX(B:B,ROW()))-ROW(B$1)+1))),'3.7'!$C$24:$F$36,4,FALSE)="si",1,0),1)</f>
        <v>1</v>
      </c>
      <c r="AF160" s="935" t="str">
        <f>+'2.2'!O159</f>
        <v/>
      </c>
      <c r="AG160" s="936">
        <f>IF($AF160="",1,IF(VLOOKUP($C160,'3.8'!$B:$F,4,FALSE)="si",1,0))</f>
        <v>1</v>
      </c>
      <c r="AH160" s="937">
        <f>IF($AF160="",1,IF(VLOOKUP($C160,'3.8'!$B:$F,5,FALSE)="si",1,0))</f>
        <v>1</v>
      </c>
      <c r="AI160" s="1006"/>
      <c r="AJ160" s="698"/>
      <c r="AK160" s="943"/>
      <c r="AL160" s="944" t="str">
        <f>+'2.2'!N159</f>
        <v/>
      </c>
      <c r="AM160" s="939" t="str">
        <f>IF(ISBLANK(intern1!P153),"",intern1!P153)</f>
        <v/>
      </c>
      <c r="AN160" s="940">
        <f>IF(AM160="",1,0)</f>
        <v>1</v>
      </c>
      <c r="AO160" s="935" t="str">
        <f>'2.2'!K159</f>
        <v/>
      </c>
      <c r="AP160" s="941">
        <f>IF(AO160="",1,0)</f>
        <v>1</v>
      </c>
      <c r="AQ160" s="1095"/>
    </row>
    <row r="161" spans="1:43" s="1363" customFormat="1" ht="27" thickBot="1" x14ac:dyDescent="0.3">
      <c r="A161" s="1092"/>
      <c r="B161" s="1098" t="str">
        <f>+'2.2'!C160</f>
        <v>Isolamento</v>
      </c>
      <c r="C161" s="1099" t="str">
        <f>+'2.2'!D160</f>
        <v>ISO</v>
      </c>
      <c r="D161" s="1099" t="str">
        <f>+'2.2'!E160</f>
        <v>Stazione d'isolamento speciale</v>
      </c>
      <c r="E161" s="1100" t="str">
        <f>'2.2'!F160</f>
        <v/>
      </c>
      <c r="F161" s="1101">
        <f t="shared" si="25"/>
        <v>0</v>
      </c>
      <c r="G161" s="1099">
        <f>IF('3.9'!$C$25="si",3,IF('3.9'!$D$25="si",2,IF('3.9'!$E$25="si",1,0)))</f>
        <v>0</v>
      </c>
      <c r="H161" s="1099">
        <f>IF('3.9'!$C$26="si",3,IF('3.9'!$D$26="si",2,IF('3.9'!$E$26="si",1,0)))</f>
        <v>0</v>
      </c>
      <c r="I161" s="1102" t="str">
        <f>+'2.2'!G160</f>
        <v/>
      </c>
      <c r="J161" s="1103">
        <f>+'2.2'!H160</f>
        <v>0</v>
      </c>
      <c r="K161" s="1104">
        <f>IF(VLOOKUP($C161,intern2!$A$165:$BI$316,61,FALSE)="OK",1,0)</f>
        <v>1</v>
      </c>
      <c r="L161" s="1104">
        <f>IF(VLOOKUP($C161,intern2!$A$326:$BI$477,61,FALSE)="OK",1,0)</f>
        <v>1</v>
      </c>
      <c r="M161" s="1105">
        <f>IF(INDEX(intern3!$A$7:$BH$160,MATCH($C161,intern3!$A$7:$A$160,0),60)="OK",1,0)</f>
        <v>1</v>
      </c>
      <c r="N161" s="1105">
        <f ca="1">IF(VLOOKUP($C161,intern3!$A$169:$BH$320,60,FALSE)="OK",1,0)</f>
        <v>1</v>
      </c>
      <c r="O161" s="1103">
        <f>+'2.2'!I160</f>
        <v>0</v>
      </c>
      <c r="P161" s="1105">
        <f>IF($O161=0,1,
IF($O161="SPS",IF((VALUE(LEFT('3.4'!$M$14,1))+VALUE(MID('3.4'!$M$14,3,1)))&gt;0,1,0),
IF($O161=4,IF(VALUE(RIGHT('3.4'!$M$14,1))=1,1,0),IF(VALUE(MID('3.4'!$M$14,3,1))&gt;=$O161,1,0))))</f>
        <v>1</v>
      </c>
      <c r="Q161" s="1105">
        <f>IF($O161=0,1,
IF($O161="SPS",IF((VALUE(LEFT('3.4'!$M$15,1))+VALUE(MID('3.4'!$M$15,3,1)))&gt;0,1,0),
IF($O161=4,IF(VALUE(RIGHT('3.4'!$M$15,1))=1,1,0),IF(VALUE(MID('3.4'!$M$15,3,1))&gt;=$O161,1,0))))</f>
        <v>1</v>
      </c>
      <c r="R161" s="1106">
        <f>+'2.2'!J160</f>
        <v>0</v>
      </c>
      <c r="S161" s="1107">
        <f>IF($R161="",1,IF('3.5'!$J$12&gt;=$R161,1,0))</f>
        <v>1</v>
      </c>
      <c r="T161" s="1107">
        <f>IF($R161="",1,IF('3.5'!$J$13&gt;=$R161,1,0))</f>
        <v>1</v>
      </c>
      <c r="U161" s="1107" t="str">
        <f>+'2.2'!L160</f>
        <v/>
      </c>
      <c r="V161" s="1108">
        <f t="shared" si="28"/>
        <v>0</v>
      </c>
      <c r="W161" s="1108" t="str">
        <f t="shared" si="21"/>
        <v/>
      </c>
      <c r="X161" s="1108" t="str">
        <f t="shared" si="22"/>
        <v/>
      </c>
      <c r="Y161" s="1108" t="str">
        <f t="shared" si="23"/>
        <v/>
      </c>
      <c r="Z161" s="1108" t="str">
        <f t="shared" si="24"/>
        <v/>
      </c>
      <c r="AA161" s="1108">
        <f>IF($U161="",1,IF(AND(OR(VLOOKUP($W161,'3.6'!$B52:$I122,4,FALSE)="si",VLOOKUP($W161,'3.6'!$B52:$I122,5,FALSE)="si"),OR(IFERROR(VLOOKUP($X161,'3.6'!$B52:$I122,4,FALSE),"si")="si",IFERROR(VLOOKUP($X161,'3.6'!$B52:$I122,5,FALSE),"si")="si"),OR(IFERROR(VLOOKUP($Y161,'3.6'!$B52:$I122,4,FALSE),"si")="si",IFERROR(VLOOKUP($Y161,'3.6'!$B52:$I122,5,FALSE),"si")="sì"),OR(IFERROR(VLOOKUP($Z161,'3.6'!$B52:$I122,4,FALSE),"si")="si",IFERROR(VLOOKUP($Z161,'3.6'!$B52:$I122,5,FALSE),"si")="sì")),1,0))</f>
        <v>1</v>
      </c>
      <c r="AB161" s="1108">
        <f>IF($U161="",1,IF(AND(OR(VLOOKUP($W161,'3.6'!$B52:$I122,6,FALSE)="si",VLOOKUP($W161,'3.6'!$B52:$I122,7,FALSE)="si"),OR(IFERROR(VLOOKUP($X161,'3.6'!$B52:$I122,6,FALSE),"si")="si",IFERROR(VLOOKUP($X161,'3.6'!$B52:$I122,7,FALSE),"si")="si"),OR(IFERROR(VLOOKUP($Y161,'3.6'!$B52:$I122,6,FALSE),"si")="si",IFERROR(VLOOKUP($Y161,'3.6'!$B52:$I122,7,FALSE),"si")="sì"),OR(IFERROR(VLOOKUP($Z161,'3.6'!$B52:$I122,6,FALSE),"si")="si",IFERROR(VLOOKUP($Z161,'3.6'!$B52:$I122,7,FALSE),"si")="sì")),1,0))</f>
        <v>1</v>
      </c>
      <c r="AC161" s="1103" t="str">
        <f>+'2.2'!M160</f>
        <v/>
      </c>
      <c r="AD161" s="934">
        <f t="array" ref="AD161">IF(AC161="si",IF(VLOOKUP(INDEX(B$1:INDEX(B:B,ROW()),MAX(IF(B$1:INDEX(B:B,ROW())&lt;&gt;"",ROW(B$1:INDEX(B:B,ROW()))-ROW(B$1)+1))),'3.7'!$C$24:$F$36,3,FALSE)="si",1,0),1)</f>
        <v>1</v>
      </c>
      <c r="AE161" s="934">
        <f t="array" ref="AE161">IF(AC161="si",IF(VLOOKUP(INDEX(B$1:INDEX(B:B,ROW()),MAX(IF(B$1:INDEX(B:B,ROW())&lt;&gt;"",ROW(B$1:INDEX(B:B,ROW()))-ROW(B$1)+1))),'3.7'!$C$24:$F$36,4,FALSE)="si",1,0),1)</f>
        <v>1</v>
      </c>
      <c r="AF161" s="1109" t="str">
        <f>+'2.2'!O160</f>
        <v>Si applica il concetto della CDS sulle malattie di tipo "Ebola"</v>
      </c>
      <c r="AG161" s="936">
        <f>IF($AF161="",1,IF(VLOOKUP($C161,'3.8'!$B:$F,4,FALSE)="si",1,0))</f>
        <v>0</v>
      </c>
      <c r="AH161" s="937">
        <f>IF($AF161="",1,IF(VLOOKUP($C161,'3.8'!$B:$F,5,FALSE)="si",1,0))</f>
        <v>0</v>
      </c>
      <c r="AI161" s="1006"/>
      <c r="AJ161" s="1390"/>
      <c r="AK161" s="1110"/>
      <c r="AL161" s="1111" t="str">
        <f>+'2.2'!N160</f>
        <v/>
      </c>
      <c r="AM161" s="1112" t="str">
        <f>IF(ISBLANK(intern1!P154),"",intern1!P154)</f>
        <v/>
      </c>
      <c r="AN161" s="1113">
        <f>IF(AM161="",1,0)</f>
        <v>1</v>
      </c>
      <c r="AO161" s="1109" t="str">
        <f>'2.2'!K160</f>
        <v/>
      </c>
      <c r="AP161" s="1114">
        <f>IF(AO161="",1,0)</f>
        <v>1</v>
      </c>
      <c r="AQ161" s="1095"/>
    </row>
    <row r="162" spans="1:43" s="38" customFormat="1" ht="15" customHeight="1" x14ac:dyDescent="0.25">
      <c r="B162" s="1115"/>
      <c r="E162" s="1116"/>
      <c r="P162" s="1116"/>
      <c r="T162" s="1116"/>
      <c r="AF162" s="1117"/>
      <c r="AG162" s="1380"/>
      <c r="AH162" s="1116"/>
      <c r="AI162" s="1116"/>
      <c r="AJ162" s="1118"/>
      <c r="AK162" s="1119"/>
    </row>
    <row r="163" spans="1:43" s="38" customFormat="1" ht="15" customHeight="1" x14ac:dyDescent="0.25">
      <c r="B163" s="38" t="s">
        <v>807</v>
      </c>
      <c r="E163" s="1116"/>
      <c r="P163" s="1116"/>
      <c r="T163" s="1116"/>
      <c r="AF163" s="1117"/>
      <c r="AG163" s="1380"/>
      <c r="AH163" s="1116"/>
      <c r="AI163" s="1116"/>
      <c r="AJ163" s="1118"/>
      <c r="AK163" s="1119"/>
    </row>
    <row r="164" spans="1:43" s="216" customFormat="1" ht="15" customHeight="1" x14ac:dyDescent="0.25">
      <c r="B164" s="38"/>
      <c r="C164" s="38"/>
      <c r="D164" s="38"/>
      <c r="AF164" s="215"/>
      <c r="AI164" s="39"/>
      <c r="AJ164" s="214"/>
      <c r="AK164" s="1120"/>
      <c r="AL164" s="1121"/>
      <c r="AM164" s="1120"/>
      <c r="AN164" s="1120"/>
      <c r="AO164" s="1120"/>
      <c r="AP164" s="1121"/>
      <c r="AQ164" s="1121"/>
    </row>
    <row r="165" spans="1:43" s="216" customFormat="1" ht="15" customHeight="1" x14ac:dyDescent="0.25">
      <c r="B165" s="242" t="s">
        <v>688</v>
      </c>
      <c r="C165" s="38"/>
      <c r="D165" s="38"/>
      <c r="AF165" s="215"/>
      <c r="AI165" s="39"/>
      <c r="AJ165" s="1328"/>
      <c r="AK165" s="1122"/>
      <c r="AL165" s="1121"/>
      <c r="AM165" s="1121"/>
      <c r="AN165" s="1121"/>
      <c r="AO165" s="1121"/>
      <c r="AP165" s="1121"/>
      <c r="AQ165" s="1121"/>
    </row>
    <row r="166" spans="1:43" s="42" customFormat="1" ht="15" customHeight="1" x14ac:dyDescent="0.25">
      <c r="AF166" s="1123"/>
      <c r="AI166" s="55"/>
      <c r="AJ166" s="1124"/>
      <c r="AK166" s="1125"/>
      <c r="AL166" s="1126"/>
      <c r="AM166" s="39"/>
      <c r="AN166" s="39"/>
      <c r="AO166" s="1126"/>
      <c r="AP166" s="1126"/>
      <c r="AQ166" s="1126"/>
    </row>
    <row r="167" spans="1:43" s="42" customFormat="1" x14ac:dyDescent="0.25">
      <c r="AF167" s="1123"/>
      <c r="AI167" s="55"/>
      <c r="AJ167" s="1124"/>
      <c r="AK167" s="1125"/>
      <c r="AL167" s="1126"/>
      <c r="AM167" s="39"/>
      <c r="AN167" s="39"/>
      <c r="AO167" s="1126"/>
      <c r="AP167" s="1126"/>
      <c r="AQ167" s="1126"/>
    </row>
    <row r="168" spans="1:43" s="42" customFormat="1" x14ac:dyDescent="0.25">
      <c r="AF168" s="1123"/>
      <c r="AI168" s="55"/>
      <c r="AJ168" s="1127"/>
      <c r="AK168" s="1128"/>
      <c r="AM168" s="55"/>
      <c r="AN168" s="55"/>
      <c r="AO168" s="55"/>
    </row>
    <row r="169" spans="1:43" s="216" customFormat="1" x14ac:dyDescent="0.25">
      <c r="B169" s="38"/>
      <c r="C169" s="38"/>
      <c r="D169" s="38"/>
      <c r="AF169" s="215"/>
      <c r="AI169" s="39"/>
      <c r="AJ169" s="1129"/>
      <c r="AK169" s="1332"/>
    </row>
    <row r="170" spans="1:43" s="216" customFormat="1" x14ac:dyDescent="0.25">
      <c r="B170" s="38"/>
      <c r="C170" s="38"/>
      <c r="D170" s="38"/>
      <c r="AF170" s="215"/>
      <c r="AI170" s="39"/>
      <c r="AJ170" s="1129"/>
      <c r="AK170" s="1332"/>
    </row>
    <row r="171" spans="1:43" s="216" customFormat="1" x14ac:dyDescent="0.25">
      <c r="B171" s="38"/>
      <c r="C171" s="38"/>
      <c r="D171" s="38"/>
      <c r="AF171" s="215"/>
      <c r="AI171" s="39"/>
      <c r="AJ171" s="1129"/>
      <c r="AK171" s="1332"/>
    </row>
    <row r="172" spans="1:43" s="216" customFormat="1" x14ac:dyDescent="0.25">
      <c r="B172" s="38"/>
      <c r="C172" s="38"/>
      <c r="D172" s="38"/>
      <c r="AF172" s="215"/>
      <c r="AI172" s="39"/>
      <c r="AJ172" s="1129"/>
      <c r="AK172" s="1332"/>
    </row>
    <row r="173" spans="1:43" s="216" customFormat="1" x14ac:dyDescent="0.25">
      <c r="B173" s="38"/>
      <c r="C173" s="38"/>
      <c r="D173" s="38"/>
      <c r="AF173" s="215"/>
      <c r="AI173" s="39"/>
      <c r="AJ173" s="1129"/>
      <c r="AK173" s="1332"/>
    </row>
    <row r="174" spans="1:43" s="216" customFormat="1" x14ac:dyDescent="0.25">
      <c r="B174" s="38"/>
      <c r="C174" s="38"/>
      <c r="D174" s="38"/>
      <c r="AF174" s="215"/>
      <c r="AI174" s="39"/>
      <c r="AJ174" s="1129"/>
      <c r="AK174" s="1332"/>
    </row>
    <row r="175" spans="1:43" s="216" customFormat="1" x14ac:dyDescent="0.25">
      <c r="B175" s="38"/>
      <c r="C175" s="38"/>
      <c r="D175" s="38"/>
      <c r="AF175" s="215"/>
      <c r="AI175" s="39"/>
      <c r="AJ175" s="1129"/>
      <c r="AK175" s="1332"/>
    </row>
    <row r="176" spans="1:43" s="216" customFormat="1" x14ac:dyDescent="0.25">
      <c r="B176" s="38"/>
      <c r="C176" s="38"/>
      <c r="D176" s="38"/>
      <c r="AF176" s="215"/>
      <c r="AI176" s="39"/>
      <c r="AJ176" s="1129"/>
      <c r="AK176" s="1332"/>
    </row>
    <row r="177" spans="2:37" s="216" customFormat="1" x14ac:dyDescent="0.25">
      <c r="B177" s="38"/>
      <c r="C177" s="38"/>
      <c r="D177" s="38"/>
      <c r="AF177" s="215"/>
      <c r="AI177" s="39"/>
      <c r="AJ177" s="1129"/>
      <c r="AK177" s="1332"/>
    </row>
    <row r="178" spans="2:37" s="216" customFormat="1" x14ac:dyDescent="0.25">
      <c r="B178" s="38"/>
      <c r="C178" s="38"/>
      <c r="D178" s="38"/>
      <c r="AF178" s="215"/>
      <c r="AI178" s="39"/>
      <c r="AJ178" s="1129"/>
      <c r="AK178" s="1332"/>
    </row>
    <row r="179" spans="2:37" s="216" customFormat="1" x14ac:dyDescent="0.25">
      <c r="B179" s="38"/>
      <c r="C179" s="38"/>
      <c r="D179" s="38"/>
      <c r="AF179" s="215"/>
      <c r="AI179" s="39"/>
      <c r="AJ179" s="1129"/>
      <c r="AK179" s="1332"/>
    </row>
    <row r="180" spans="2:37" s="216" customFormat="1" x14ac:dyDescent="0.25">
      <c r="B180" s="38"/>
      <c r="C180" s="38"/>
      <c r="D180" s="38"/>
      <c r="AF180" s="215"/>
      <c r="AI180" s="39"/>
      <c r="AJ180" s="1129"/>
      <c r="AK180" s="1332"/>
    </row>
  </sheetData>
  <sheetProtection algorithmName="SHA-512" hashValue="3XURQ7HU5vpdGqNDsMf7F9YCHmJSeP9nA0BZIXWyUzeB2MXGtoebugMjlInwrjTSTYNnxdD6ks2oFNidjaK6qw==" saltValue="dh2/lU0Mq5rk7AcBAosdwQ==" spinCount="100000" sheet="1" selectLockedCells="1"/>
  <customSheetViews>
    <customSheetView guid="{6509DE47-C0A2-4ED1-9D8E-F081B0F084AE}" scale="80" showGridLines="0" zeroValues="0" fitToPage="1" hiddenRows="1" hiddenColumns="1" topLeftCell="A10">
      <selection activeCell="A24" sqref="A24:XFD24"/>
      <rowBreaks count="8" manualBreakCount="8">
        <brk id="22" min="1" max="36" man="1"/>
        <brk id="44" min="1" max="36" man="1"/>
        <brk id="68" min="1" max="36" man="1"/>
        <brk id="85" min="1" max="36" man="1"/>
        <brk id="99" min="1" max="36" man="1"/>
        <brk id="117" min="1" max="36" man="1"/>
        <brk id="128" min="1" max="36" man="1"/>
        <brk id="142" min="1" max="36" man="1"/>
      </rowBreaks>
      <colBreaks count="1" manualBreakCount="1">
        <brk id="36" max="160" man="1"/>
      </colBreaks>
      <pageMargins left="0.25" right="0.25" top="0.75" bottom="0.75" header="0.3" footer="0.3"/>
      <printOptions horizontalCentered="1"/>
      <pageSetup paperSize="9" scale="52" fitToHeight="0" orientation="landscape" r:id="rId1"/>
      <headerFooter alignWithMargins="0">
        <oddFooter xml:space="preserve">&amp;R&amp;6Pagina &amp;P di &amp;N </oddFooter>
      </headerFooter>
    </customSheetView>
  </customSheetViews>
  <mergeCells count="16">
    <mergeCell ref="B152:B153"/>
    <mergeCell ref="AK7:AL8"/>
    <mergeCell ref="R8:R9"/>
    <mergeCell ref="I8:J8"/>
    <mergeCell ref="B3:AP3"/>
    <mergeCell ref="AJ7:AJ9"/>
    <mergeCell ref="AM7:AO8"/>
    <mergeCell ref="B6:AP6"/>
    <mergeCell ref="E7:AF7"/>
    <mergeCell ref="E8:E9"/>
    <mergeCell ref="C8:D8"/>
    <mergeCell ref="O8:O9"/>
    <mergeCell ref="AF8:AF9"/>
    <mergeCell ref="AC8:AC9"/>
    <mergeCell ref="U8:U9"/>
    <mergeCell ref="B5:AP5"/>
  </mergeCells>
  <phoneticPr fontId="28" type="noConversion"/>
  <conditionalFormatting sqref="AM142:AM147 AM10:AM11 AM33 AM35:AM39 AM45:AM54 AM25:AM28 AM41:AM42 AM58 AM61:AM65 AM110:AM118 AM67:AM72 AM123:AM124 AM95 AM151:AM157 AM74:AM80 AM92:AM93 AM97:AM104 AM126:AM139 AM159 AM13:AM23 AM82:AM90">
    <cfRule type="expression" dxfId="846" priority="912" stopIfTrue="1">
      <formula>$AN10=1</formula>
    </cfRule>
    <cfRule type="expression" dxfId="845" priority="913" stopIfTrue="1">
      <formula>$AN10=0</formula>
    </cfRule>
  </conditionalFormatting>
  <conditionalFormatting sqref="E10:E11 E25:E28 E33 E35:E39 E41:E42 E45:E54 E58 E61:E65 E110:E118 E67:E72 E123:E124 E95 E151:E157 E74:E80 E92:E93 E97:E104 E126:E147 E159 E13:E23 E82:E90">
    <cfRule type="expression" dxfId="844" priority="847" stopIfTrue="1">
      <formula>$H10&lt;$F10</formula>
    </cfRule>
    <cfRule type="expression" dxfId="843" priority="848" stopIfTrue="1">
      <formula>AND($H10&gt;=$F10,$G10&gt;=$F10)</formula>
    </cfRule>
    <cfRule type="expression" dxfId="842" priority="849" stopIfTrue="1">
      <formula>AND($H10&gt;=$F10,$G10&lt;$F10)</formula>
    </cfRule>
  </conditionalFormatting>
  <conditionalFormatting sqref="AO142:AO147 AO10:AO11 AO33 AO35:AO39 AO45:AO54 AO25:AO28 AO41:AO42 AO58 AO61:AO65 AO110:AO118 AO67:AO72 AO123:AO124 AO95 AO151:AO157 AO74:AO80 AO92:AO93 AO97:AO104 AO126:AO139 AO159 AO13:AO23 AO82:AO90">
    <cfRule type="expression" dxfId="841" priority="914" stopIfTrue="1">
      <formula>$AP10=1</formula>
    </cfRule>
    <cfRule type="expression" dxfId="840" priority="915" stopIfTrue="1">
      <formula>$AP10=0</formula>
    </cfRule>
  </conditionalFormatting>
  <conditionalFormatting sqref="AC142:AC147 AC10:AC11 AC33 AC35:AC39 AC45:AC54 AC41:AC42 AC58 AC61:AC65 AC110:AC118 AC67:AC72 AC123:AC124 AC25:AC28 AC95 AC151:AC157 AC74:AC80 AC92:AC93 AC97:AC104 AC126:AC139 AC159 AC13:AC23 AC82:AC90">
    <cfRule type="expression" dxfId="839" priority="938" stopIfTrue="1">
      <formula>$AE10=0</formula>
    </cfRule>
    <cfRule type="expression" dxfId="838" priority="939" stopIfTrue="1">
      <formula>SUM($AD10:$AE10)=2</formula>
    </cfRule>
    <cfRule type="expression" dxfId="837" priority="940" stopIfTrue="1">
      <formula>$AE10=1</formula>
    </cfRule>
  </conditionalFormatting>
  <conditionalFormatting sqref="B10">
    <cfRule type="expression" dxfId="836" priority="772" stopIfTrue="1">
      <formula>#REF!&gt;=5</formula>
    </cfRule>
    <cfRule type="expression" dxfId="835" priority="773" stopIfTrue="1">
      <formula>#REF!&gt;=5</formula>
    </cfRule>
    <cfRule type="expression" dxfId="834" priority="774" stopIfTrue="1">
      <formula>#REF!&lt;5</formula>
    </cfRule>
  </conditionalFormatting>
  <conditionalFormatting sqref="AM140">
    <cfRule type="expression" dxfId="833" priority="700" stopIfTrue="1">
      <formula>$AN140=1</formula>
    </cfRule>
    <cfRule type="expression" dxfId="832" priority="701" stopIfTrue="1">
      <formula>$AN140=0</formula>
    </cfRule>
  </conditionalFormatting>
  <conditionalFormatting sqref="AO140">
    <cfRule type="expression" dxfId="831" priority="702" stopIfTrue="1">
      <formula>$AP140=1</formula>
    </cfRule>
    <cfRule type="expression" dxfId="830" priority="703" stopIfTrue="1">
      <formula>$AP140=0</formula>
    </cfRule>
  </conditionalFormatting>
  <conditionalFormatting sqref="AC140">
    <cfRule type="expression" dxfId="829" priority="704" stopIfTrue="1">
      <formula>$AE140=0</formula>
    </cfRule>
    <cfRule type="expression" dxfId="828" priority="705" stopIfTrue="1">
      <formula>SUM($AD140:$AE140)=2</formula>
    </cfRule>
    <cfRule type="expression" dxfId="827" priority="706" stopIfTrue="1">
      <formula>$AE140=1</formula>
    </cfRule>
  </conditionalFormatting>
  <conditionalFormatting sqref="AM141">
    <cfRule type="expression" dxfId="826" priority="672" stopIfTrue="1">
      <formula>$AN141=1</formula>
    </cfRule>
    <cfRule type="expression" dxfId="825" priority="673" stopIfTrue="1">
      <formula>$AN141=0</formula>
    </cfRule>
  </conditionalFormatting>
  <conditionalFormatting sqref="AF33 AF45:AF54 AF41:AF42 AF58 AF61:AF65 AF110:AF118 AF123:AF124 AF141:AF147 AF95 AF151:AF157 AF25:AF28 AF35:AF39 AF67:AF80 AF92:AF93 AF97:AF104 AF126:AF139 AF159 AF13:AF23 AF82:AF90">
    <cfRule type="expression" dxfId="824" priority="654" stopIfTrue="1">
      <formula>$AH13=(VALUE(0))</formula>
    </cfRule>
    <cfRule type="expression" dxfId="823" priority="655" stopIfTrue="1">
      <formula>SUM($AG13:$AH13)=2</formula>
    </cfRule>
    <cfRule type="expression" dxfId="822" priority="656" stopIfTrue="1">
      <formula>$AH13=1</formula>
    </cfRule>
  </conditionalFormatting>
  <conditionalFormatting sqref="AO141">
    <cfRule type="expression" dxfId="821" priority="674" stopIfTrue="1">
      <formula>$AP141=1</formula>
    </cfRule>
    <cfRule type="expression" dxfId="820" priority="675" stopIfTrue="1">
      <formula>$AP141=0</formula>
    </cfRule>
  </conditionalFormatting>
  <conditionalFormatting sqref="AC141">
    <cfRule type="expression" dxfId="819" priority="676" stopIfTrue="1">
      <formula>$AE141=0</formula>
    </cfRule>
    <cfRule type="expression" dxfId="818" priority="677" stopIfTrue="1">
      <formula>SUM($AD141:$AE141)=2</formula>
    </cfRule>
    <cfRule type="expression" dxfId="817" priority="678" stopIfTrue="1">
      <formula>$AE141=1</formula>
    </cfRule>
  </conditionalFormatting>
  <conditionalFormatting sqref="AF140">
    <cfRule type="expression" dxfId="816" priority="434" stopIfTrue="1">
      <formula>$AH140=(VALUE(0))</formula>
    </cfRule>
    <cfRule type="expression" dxfId="815" priority="435" stopIfTrue="1">
      <formula>SUM($AG140:$AH140)=2</formula>
    </cfRule>
    <cfRule type="expression" dxfId="814" priority="436" stopIfTrue="1">
      <formula>$AH140=1</formula>
    </cfRule>
  </conditionalFormatting>
  <conditionalFormatting sqref="AM119">
    <cfRule type="expression" dxfId="813" priority="424" stopIfTrue="1">
      <formula>$AN119=1</formula>
    </cfRule>
    <cfRule type="expression" dxfId="812" priority="425" stopIfTrue="1">
      <formula>$AN119=0</formula>
    </cfRule>
  </conditionalFormatting>
  <conditionalFormatting sqref="AF119">
    <cfRule type="expression" dxfId="811" priority="406" stopIfTrue="1">
      <formula>$AH119=(VALUE(0))</formula>
    </cfRule>
    <cfRule type="expression" dxfId="810" priority="407" stopIfTrue="1">
      <formula>SUM($AG119:$AH119)=2</formula>
    </cfRule>
    <cfRule type="expression" dxfId="809" priority="408" stopIfTrue="1">
      <formula>$AH119=1</formula>
    </cfRule>
  </conditionalFormatting>
  <conditionalFormatting sqref="E119">
    <cfRule type="expression" dxfId="808" priority="418" stopIfTrue="1">
      <formula>$H119&lt;$F119</formula>
    </cfRule>
    <cfRule type="expression" dxfId="807" priority="419" stopIfTrue="1">
      <formula>AND($H119&gt;=$F119,$G119&gt;=$F119)</formula>
    </cfRule>
    <cfRule type="expression" dxfId="806" priority="420" stopIfTrue="1">
      <formula>AND($H119&gt;=$F119,$G119&lt;$F119)</formula>
    </cfRule>
  </conditionalFormatting>
  <conditionalFormatting sqref="AO119">
    <cfRule type="expression" dxfId="805" priority="426" stopIfTrue="1">
      <formula>$AP119=1</formula>
    </cfRule>
    <cfRule type="expression" dxfId="804" priority="427" stopIfTrue="1">
      <formula>$AP119=0</formula>
    </cfRule>
  </conditionalFormatting>
  <conditionalFormatting sqref="AC119">
    <cfRule type="expression" dxfId="803" priority="428" stopIfTrue="1">
      <formula>$AE119=0</formula>
    </cfRule>
    <cfRule type="expression" dxfId="802" priority="429" stopIfTrue="1">
      <formula>SUM($AD119:$AE119)=2</formula>
    </cfRule>
    <cfRule type="expression" dxfId="801" priority="430" stopIfTrue="1">
      <formula>$AE119=1</formula>
    </cfRule>
  </conditionalFormatting>
  <conditionalFormatting sqref="AM121">
    <cfRule type="expression" dxfId="800" priority="396" stopIfTrue="1">
      <formula>$AN121=1</formula>
    </cfRule>
    <cfRule type="expression" dxfId="799" priority="397" stopIfTrue="1">
      <formula>$AN121=0</formula>
    </cfRule>
  </conditionalFormatting>
  <conditionalFormatting sqref="AF121">
    <cfRule type="expression" dxfId="798" priority="378" stopIfTrue="1">
      <formula>$AH121=(VALUE(0))</formula>
    </cfRule>
    <cfRule type="expression" dxfId="797" priority="379" stopIfTrue="1">
      <formula>SUM($AG121:$AH121)=2</formula>
    </cfRule>
    <cfRule type="expression" dxfId="796" priority="380" stopIfTrue="1">
      <formula>$AH121=1</formula>
    </cfRule>
  </conditionalFormatting>
  <conditionalFormatting sqref="E121">
    <cfRule type="expression" dxfId="795" priority="390" stopIfTrue="1">
      <formula>$H121&lt;$F121</formula>
    </cfRule>
    <cfRule type="expression" dxfId="794" priority="391" stopIfTrue="1">
      <formula>AND($H121&gt;=$F121,$G121&gt;=$F121)</formula>
    </cfRule>
    <cfRule type="expression" dxfId="793" priority="392" stopIfTrue="1">
      <formula>AND($H121&gt;=$F121,$G121&lt;$F121)</formula>
    </cfRule>
  </conditionalFormatting>
  <conditionalFormatting sqref="AO121">
    <cfRule type="expression" dxfId="792" priority="398" stopIfTrue="1">
      <formula>$AP121=1</formula>
    </cfRule>
    <cfRule type="expression" dxfId="791" priority="399" stopIfTrue="1">
      <formula>$AP121=0</formula>
    </cfRule>
  </conditionalFormatting>
  <conditionalFormatting sqref="AC121">
    <cfRule type="expression" dxfId="790" priority="400" stopIfTrue="1">
      <formula>$AE121=0</formula>
    </cfRule>
    <cfRule type="expression" dxfId="789" priority="401" stopIfTrue="1">
      <formula>SUM($AD121:$AE121)=2</formula>
    </cfRule>
    <cfRule type="expression" dxfId="788" priority="402" stopIfTrue="1">
      <formula>$AE121=1</formula>
    </cfRule>
  </conditionalFormatting>
  <conditionalFormatting sqref="AM122">
    <cfRule type="expression" dxfId="787" priority="368" stopIfTrue="1">
      <formula>$AN122=1</formula>
    </cfRule>
    <cfRule type="expression" dxfId="786" priority="369" stopIfTrue="1">
      <formula>$AN122=0</formula>
    </cfRule>
  </conditionalFormatting>
  <conditionalFormatting sqref="AF122">
    <cfRule type="expression" dxfId="785" priority="350" stopIfTrue="1">
      <formula>$AH122=(VALUE(0))</formula>
    </cfRule>
    <cfRule type="expression" dxfId="784" priority="351" stopIfTrue="1">
      <formula>SUM($AG122:$AH122)=2</formula>
    </cfRule>
    <cfRule type="expression" dxfId="783" priority="352" stopIfTrue="1">
      <formula>$AH122=1</formula>
    </cfRule>
  </conditionalFormatting>
  <conditionalFormatting sqref="E122">
    <cfRule type="expression" dxfId="782" priority="362" stopIfTrue="1">
      <formula>$H122&lt;$F122</formula>
    </cfRule>
    <cfRule type="expression" dxfId="781" priority="363" stopIfTrue="1">
      <formula>AND($H122&gt;=$F122,$G122&gt;=$F122)</formula>
    </cfRule>
    <cfRule type="expression" dxfId="780" priority="364" stopIfTrue="1">
      <formula>AND($H122&gt;=$F122,$G122&lt;$F122)</formula>
    </cfRule>
  </conditionalFormatting>
  <conditionalFormatting sqref="AO122">
    <cfRule type="expression" dxfId="779" priority="370" stopIfTrue="1">
      <formula>$AP122=1</formula>
    </cfRule>
    <cfRule type="expression" dxfId="778" priority="371" stopIfTrue="1">
      <formula>$AP122=0</formula>
    </cfRule>
  </conditionalFormatting>
  <conditionalFormatting sqref="AC122">
    <cfRule type="expression" dxfId="777" priority="372" stopIfTrue="1">
      <formula>$AE122=0</formula>
    </cfRule>
    <cfRule type="expression" dxfId="776" priority="373" stopIfTrue="1">
      <formula>SUM($AD122:$AE122)=2</formula>
    </cfRule>
    <cfRule type="expression" dxfId="775" priority="374" stopIfTrue="1">
      <formula>$AE122=1</formula>
    </cfRule>
  </conditionalFormatting>
  <conditionalFormatting sqref="E10:E11 E95 E121:E124 E74:E80 E92:E93 E97:E119 E126:E157 E159 E82:E90 E13:E42 E44:E72">
    <cfRule type="expression" dxfId="774" priority="349">
      <formula>$F10=0</formula>
    </cfRule>
  </conditionalFormatting>
  <conditionalFormatting sqref="AF120">
    <cfRule type="expression" dxfId="773" priority="325" stopIfTrue="1">
      <formula>$AH120=(VALUE(0))</formula>
    </cfRule>
    <cfRule type="expression" dxfId="772" priority="326" stopIfTrue="1">
      <formula>SUM($AG120:$AH120)=2</formula>
    </cfRule>
    <cfRule type="expression" dxfId="771" priority="327" stopIfTrue="1">
      <formula>$AH120=1</formula>
    </cfRule>
  </conditionalFormatting>
  <conditionalFormatting sqref="E120">
    <cfRule type="expression" dxfId="770" priority="337" stopIfTrue="1">
      <formula>$H120&lt;$F120</formula>
    </cfRule>
    <cfRule type="expression" dxfId="769" priority="338" stopIfTrue="1">
      <formula>AND($H120&gt;=$F120,$G120&gt;=$F120)</formula>
    </cfRule>
    <cfRule type="expression" dxfId="768" priority="339" stopIfTrue="1">
      <formula>AND($H120&gt;=$F120,$G120&lt;$F120)</formula>
    </cfRule>
  </conditionalFormatting>
  <conditionalFormatting sqref="AC120">
    <cfRule type="expression" dxfId="767" priority="343" stopIfTrue="1">
      <formula>$AE120=0</formula>
    </cfRule>
    <cfRule type="expression" dxfId="766" priority="344" stopIfTrue="1">
      <formula>SUM($AD120:$AE120)=2</formula>
    </cfRule>
    <cfRule type="expression" dxfId="765" priority="345" stopIfTrue="1">
      <formula>$AE120=1</formula>
    </cfRule>
  </conditionalFormatting>
  <conditionalFormatting sqref="E120">
    <cfRule type="expression" dxfId="764" priority="324">
      <formula>$F120=3</formula>
    </cfRule>
  </conditionalFormatting>
  <conditionalFormatting sqref="AM120">
    <cfRule type="expression" dxfId="763" priority="320" stopIfTrue="1">
      <formula>$AN120=1</formula>
    </cfRule>
    <cfRule type="expression" dxfId="762" priority="321" stopIfTrue="1">
      <formula>$AN120=0</formula>
    </cfRule>
  </conditionalFormatting>
  <conditionalFormatting sqref="AO120">
    <cfRule type="expression" dxfId="761" priority="322" stopIfTrue="1">
      <formula>$AP120=1</formula>
    </cfRule>
    <cfRule type="expression" dxfId="760" priority="323" stopIfTrue="1">
      <formula>$AP120=0</formula>
    </cfRule>
  </conditionalFormatting>
  <conditionalFormatting sqref="AM94">
    <cfRule type="expression" dxfId="759" priority="310" stopIfTrue="1">
      <formula>$AN94=1</formula>
    </cfRule>
    <cfRule type="expression" dxfId="758" priority="311" stopIfTrue="1">
      <formula>$AN94=0</formula>
    </cfRule>
  </conditionalFormatting>
  <conditionalFormatting sqref="AF94">
    <cfRule type="expression" dxfId="757" priority="292" stopIfTrue="1">
      <formula>$AH94=(VALUE(0))</formula>
    </cfRule>
    <cfRule type="expression" dxfId="756" priority="293" stopIfTrue="1">
      <formula>SUM($AG94:$AH94)=2</formula>
    </cfRule>
    <cfRule type="expression" dxfId="755" priority="294" stopIfTrue="1">
      <formula>$AH94=1</formula>
    </cfRule>
  </conditionalFormatting>
  <conditionalFormatting sqref="E94">
    <cfRule type="expression" dxfId="754" priority="304" stopIfTrue="1">
      <formula>$H94&lt;$F94</formula>
    </cfRule>
    <cfRule type="expression" dxfId="753" priority="305" stopIfTrue="1">
      <formula>AND($H94&gt;=$F94,$G94&gt;=$F94)</formula>
    </cfRule>
    <cfRule type="expression" dxfId="752" priority="306" stopIfTrue="1">
      <formula>AND($H94&gt;=$F94,$G94&lt;$F94)</formula>
    </cfRule>
  </conditionalFormatting>
  <conditionalFormatting sqref="AO94">
    <cfRule type="expression" dxfId="751" priority="312" stopIfTrue="1">
      <formula>$AP94=1</formula>
    </cfRule>
    <cfRule type="expression" dxfId="750" priority="313" stopIfTrue="1">
      <formula>$AP94=0</formula>
    </cfRule>
  </conditionalFormatting>
  <conditionalFormatting sqref="AC94">
    <cfRule type="expression" dxfId="749" priority="314" stopIfTrue="1">
      <formula>$AE94=0</formula>
    </cfRule>
    <cfRule type="expression" dxfId="748" priority="315" stopIfTrue="1">
      <formula>SUM($AD94:$AE94)=2</formula>
    </cfRule>
    <cfRule type="expression" dxfId="747" priority="316" stopIfTrue="1">
      <formula>$AE94=1</formula>
    </cfRule>
  </conditionalFormatting>
  <conditionalFormatting sqref="E94">
    <cfRule type="expression" dxfId="746" priority="291">
      <formula>$F94=3</formula>
    </cfRule>
  </conditionalFormatting>
  <conditionalFormatting sqref="AM160">
    <cfRule type="expression" dxfId="745" priority="281" stopIfTrue="1">
      <formula>$AN160=1</formula>
    </cfRule>
    <cfRule type="expression" dxfId="744" priority="282" stopIfTrue="1">
      <formula>$AN160=0</formula>
    </cfRule>
  </conditionalFormatting>
  <conditionalFormatting sqref="AF160">
    <cfRule type="expression" dxfId="743" priority="263" stopIfTrue="1">
      <formula>$AH160=(VALUE(0))</formula>
    </cfRule>
    <cfRule type="expression" dxfId="742" priority="264" stopIfTrue="1">
      <formula>SUM($AG160:$AH160)=2</formula>
    </cfRule>
    <cfRule type="expression" dxfId="741" priority="265" stopIfTrue="1">
      <formula>$AH160=1</formula>
    </cfRule>
  </conditionalFormatting>
  <conditionalFormatting sqref="E160">
    <cfRule type="expression" dxfId="740" priority="275" stopIfTrue="1">
      <formula>$H160&lt;$F160</formula>
    </cfRule>
    <cfRule type="expression" dxfId="739" priority="276" stopIfTrue="1">
      <formula>AND($H160&gt;=$F160,$G160&gt;=$F160)</formula>
    </cfRule>
    <cfRule type="expression" dxfId="738" priority="277" stopIfTrue="1">
      <formula>AND($H160&gt;=$F160,$G160&lt;$F160)</formula>
    </cfRule>
  </conditionalFormatting>
  <conditionalFormatting sqref="AO160">
    <cfRule type="expression" dxfId="737" priority="283" stopIfTrue="1">
      <formula>$AP160=1</formula>
    </cfRule>
    <cfRule type="expression" dxfId="736" priority="284" stopIfTrue="1">
      <formula>$AP160=0</formula>
    </cfRule>
  </conditionalFormatting>
  <conditionalFormatting sqref="AC160">
    <cfRule type="expression" dxfId="735" priority="285" stopIfTrue="1">
      <formula>$AE160=0</formula>
    </cfRule>
    <cfRule type="expression" dxfId="734" priority="286" stopIfTrue="1">
      <formula>SUM($AD160:$AE160)=2</formula>
    </cfRule>
    <cfRule type="expression" dxfId="733" priority="287" stopIfTrue="1">
      <formula>$AE160=1</formula>
    </cfRule>
  </conditionalFormatting>
  <conditionalFormatting sqref="E160">
    <cfRule type="expression" dxfId="732" priority="262">
      <formula>$F160=3</formula>
    </cfRule>
  </conditionalFormatting>
  <conditionalFormatting sqref="AM161">
    <cfRule type="expression" dxfId="731" priority="251" stopIfTrue="1">
      <formula>$AN161=1</formula>
    </cfRule>
    <cfRule type="expression" dxfId="730" priority="252" stopIfTrue="1">
      <formula>$AN161=0</formula>
    </cfRule>
  </conditionalFormatting>
  <conditionalFormatting sqref="AF161">
    <cfRule type="expression" dxfId="729" priority="233" stopIfTrue="1">
      <formula>$AH161=(VALUE(0))</formula>
    </cfRule>
    <cfRule type="expression" dxfId="728" priority="234" stopIfTrue="1">
      <formula>SUM($AG161:$AH161)=2</formula>
    </cfRule>
    <cfRule type="expression" dxfId="727" priority="235" stopIfTrue="1">
      <formula>$AH161=1</formula>
    </cfRule>
  </conditionalFormatting>
  <conditionalFormatting sqref="E161">
    <cfRule type="expression" dxfId="726" priority="245" stopIfTrue="1">
      <formula>$H161&lt;$F161</formula>
    </cfRule>
    <cfRule type="expression" dxfId="725" priority="246" stopIfTrue="1">
      <formula>AND($H161&gt;=$F161,$G161&gt;=$F161)</formula>
    </cfRule>
    <cfRule type="expression" dxfId="724" priority="247" stopIfTrue="1">
      <formula>AND($H161&gt;=$F161,$G161&lt;$F161)</formula>
    </cfRule>
  </conditionalFormatting>
  <conditionalFormatting sqref="AO161">
    <cfRule type="expression" dxfId="723" priority="253" stopIfTrue="1">
      <formula>$AP161=1</formula>
    </cfRule>
    <cfRule type="expression" dxfId="722" priority="254" stopIfTrue="1">
      <formula>$AP161=0</formula>
    </cfRule>
  </conditionalFormatting>
  <conditionalFormatting sqref="AC161">
    <cfRule type="expression" dxfId="721" priority="255" stopIfTrue="1">
      <formula>$AE161=0</formula>
    </cfRule>
    <cfRule type="expression" dxfId="720" priority="256" stopIfTrue="1">
      <formula>SUM($AD161:$AE161)=2</formula>
    </cfRule>
    <cfRule type="expression" dxfId="719" priority="257" stopIfTrue="1">
      <formula>$AE161=1</formula>
    </cfRule>
  </conditionalFormatting>
  <conditionalFormatting sqref="E161">
    <cfRule type="expression" dxfId="718" priority="232">
      <formula>$F161=3</formula>
    </cfRule>
  </conditionalFormatting>
  <conditionalFormatting sqref="AL14">
    <cfRule type="expression" dxfId="717" priority="231">
      <formula>AK14="si"</formula>
    </cfRule>
  </conditionalFormatting>
  <conditionalFormatting sqref="AL25">
    <cfRule type="expression" dxfId="716" priority="203">
      <formula>AK25="si"</formula>
    </cfRule>
  </conditionalFormatting>
  <conditionalFormatting sqref="AL28">
    <cfRule type="expression" dxfId="715" priority="202">
      <formula>AK28="si"</formula>
    </cfRule>
  </conditionalFormatting>
  <conditionalFormatting sqref="AL41">
    <cfRule type="expression" dxfId="714" priority="201">
      <formula>AK41="si"</formula>
    </cfRule>
  </conditionalFormatting>
  <conditionalFormatting sqref="AL42">
    <cfRule type="expression" dxfId="713" priority="200">
      <formula>AK42="si"</formula>
    </cfRule>
  </conditionalFormatting>
  <conditionalFormatting sqref="AL62">
    <cfRule type="expression" dxfId="712" priority="199">
      <formula>AK62="si"</formula>
    </cfRule>
  </conditionalFormatting>
  <conditionalFormatting sqref="AL65">
    <cfRule type="expression" dxfId="711" priority="198">
      <formula>AK65="si"</formula>
    </cfRule>
  </conditionalFormatting>
  <conditionalFormatting sqref="AL67">
    <cfRule type="expression" dxfId="710" priority="197">
      <formula>AK67="si"</formula>
    </cfRule>
  </conditionalFormatting>
  <conditionalFormatting sqref="AL69">
    <cfRule type="expression" dxfId="709" priority="196">
      <formula>AK69="si"</formula>
    </cfRule>
  </conditionalFormatting>
  <conditionalFormatting sqref="AL70">
    <cfRule type="expression" dxfId="708" priority="195">
      <formula>AK70="si"</formula>
    </cfRule>
  </conditionalFormatting>
  <conditionalFormatting sqref="AL71">
    <cfRule type="expression" dxfId="707" priority="194">
      <formula>AK71="si"</formula>
    </cfRule>
  </conditionalFormatting>
  <conditionalFormatting sqref="AL76">
    <cfRule type="expression" dxfId="706" priority="193">
      <formula>AK76="si"</formula>
    </cfRule>
  </conditionalFormatting>
  <conditionalFormatting sqref="AL77">
    <cfRule type="expression" dxfId="705" priority="192">
      <formula>AK77="si"</formula>
    </cfRule>
  </conditionalFormatting>
  <conditionalFormatting sqref="AL85">
    <cfRule type="expression" dxfId="704" priority="191">
      <formula>AK85="si"</formula>
    </cfRule>
  </conditionalFormatting>
  <conditionalFormatting sqref="AL90">
    <cfRule type="expression" dxfId="703" priority="190">
      <formula>AK90="si"</formula>
    </cfRule>
  </conditionalFormatting>
  <conditionalFormatting sqref="AL92">
    <cfRule type="expression" dxfId="702" priority="188">
      <formula>AK92="si"</formula>
    </cfRule>
  </conditionalFormatting>
  <conditionalFormatting sqref="AL103">
    <cfRule type="expression" dxfId="701" priority="187">
      <formula>AK103="si"</formula>
    </cfRule>
  </conditionalFormatting>
  <conditionalFormatting sqref="AL119">
    <cfRule type="expression" dxfId="700" priority="186">
      <formula>AK119="si"</formula>
    </cfRule>
  </conditionalFormatting>
  <conditionalFormatting sqref="AL121">
    <cfRule type="expression" dxfId="699" priority="185">
      <formula>AK121="si"</formula>
    </cfRule>
  </conditionalFormatting>
  <conditionalFormatting sqref="AL124">
    <cfRule type="expression" dxfId="698" priority="184">
      <formula>AK124="si"</formula>
    </cfRule>
  </conditionalFormatting>
  <conditionalFormatting sqref="AL126">
    <cfRule type="expression" dxfId="697" priority="183">
      <formula>AK126="si"</formula>
    </cfRule>
  </conditionalFormatting>
  <conditionalFormatting sqref="AL127">
    <cfRule type="expression" dxfId="696" priority="182">
      <formula>AK127="si"</formula>
    </cfRule>
  </conditionalFormatting>
  <conditionalFormatting sqref="AL132">
    <cfRule type="expression" dxfId="695" priority="181">
      <formula>AK132="si"</formula>
    </cfRule>
  </conditionalFormatting>
  <conditionalFormatting sqref="AL133">
    <cfRule type="expression" dxfId="694" priority="180">
      <formula>AK133="si"</formula>
    </cfRule>
  </conditionalFormatting>
  <conditionalFormatting sqref="AL138">
    <cfRule type="expression" dxfId="693" priority="179">
      <formula>AK138="si"</formula>
    </cfRule>
  </conditionalFormatting>
  <conditionalFormatting sqref="AM73">
    <cfRule type="expression" dxfId="692" priority="169" stopIfTrue="1">
      <formula>$AN73=1</formula>
    </cfRule>
    <cfRule type="expression" dxfId="691" priority="170" stopIfTrue="1">
      <formula>$AN73=0</formula>
    </cfRule>
  </conditionalFormatting>
  <conditionalFormatting sqref="AF73">
    <cfRule type="expression" dxfId="690" priority="151" stopIfTrue="1">
      <formula>$AH73=(VALUE(0))</formula>
    </cfRule>
    <cfRule type="expression" dxfId="689" priority="152" stopIfTrue="1">
      <formula>SUM($AG73:$AH73)=2</formula>
    </cfRule>
    <cfRule type="expression" dxfId="688" priority="153" stopIfTrue="1">
      <formula>$AH73=1</formula>
    </cfRule>
  </conditionalFormatting>
  <conditionalFormatting sqref="AO73">
    <cfRule type="expression" dxfId="687" priority="171" stopIfTrue="1">
      <formula>$AP73=1</formula>
    </cfRule>
    <cfRule type="expression" dxfId="686" priority="172" stopIfTrue="1">
      <formula>$AP73=0</formula>
    </cfRule>
  </conditionalFormatting>
  <conditionalFormatting sqref="AC73">
    <cfRule type="expression" dxfId="685" priority="173" stopIfTrue="1">
      <formula>$AE73=0</formula>
    </cfRule>
    <cfRule type="expression" dxfId="684" priority="174" stopIfTrue="1">
      <formula>SUM($AD73:$AE73)=2</formula>
    </cfRule>
    <cfRule type="expression" dxfId="683" priority="175" stopIfTrue="1">
      <formula>$AE73=1</formula>
    </cfRule>
  </conditionalFormatting>
  <conditionalFormatting sqref="AM125">
    <cfRule type="expression" dxfId="682" priority="135" stopIfTrue="1">
      <formula>$AN125=1</formula>
    </cfRule>
    <cfRule type="expression" dxfId="681" priority="136" stopIfTrue="1">
      <formula>$AN125=0</formula>
    </cfRule>
  </conditionalFormatting>
  <conditionalFormatting sqref="AF125">
    <cfRule type="expression" dxfId="680" priority="117" stopIfTrue="1">
      <formula>$AH125=(VALUE(0))</formula>
    </cfRule>
    <cfRule type="expression" dxfId="679" priority="118" stopIfTrue="1">
      <formula>SUM($AG125:$AH125)=2</formula>
    </cfRule>
    <cfRule type="expression" dxfId="678" priority="119" stopIfTrue="1">
      <formula>$AH125=1</formula>
    </cfRule>
  </conditionalFormatting>
  <conditionalFormatting sqref="E125">
    <cfRule type="expression" dxfId="677" priority="129" stopIfTrue="1">
      <formula>$H125&lt;$F125</formula>
    </cfRule>
    <cfRule type="expression" dxfId="676" priority="130" stopIfTrue="1">
      <formula>AND($H125&gt;=$F125,$G125&gt;=$F125)</formula>
    </cfRule>
    <cfRule type="expression" dxfId="675" priority="131" stopIfTrue="1">
      <formula>AND($H125&gt;=$F125,$G125&lt;$F125)</formula>
    </cfRule>
  </conditionalFormatting>
  <conditionalFormatting sqref="AO125">
    <cfRule type="expression" dxfId="674" priority="137" stopIfTrue="1">
      <formula>$AP125=1</formula>
    </cfRule>
    <cfRule type="expression" dxfId="673" priority="138" stopIfTrue="1">
      <formula>$AP125=0</formula>
    </cfRule>
  </conditionalFormatting>
  <conditionalFormatting sqref="AC125">
    <cfRule type="expression" dxfId="672" priority="139" stopIfTrue="1">
      <formula>$AE125=0</formula>
    </cfRule>
    <cfRule type="expression" dxfId="671" priority="140" stopIfTrue="1">
      <formula>SUM($AD125:$AE125)=2</formula>
    </cfRule>
    <cfRule type="expression" dxfId="670" priority="141" stopIfTrue="1">
      <formula>$AE125=1</formula>
    </cfRule>
  </conditionalFormatting>
  <conditionalFormatting sqref="E125">
    <cfRule type="expression" dxfId="669" priority="116">
      <formula>$F125=3</formula>
    </cfRule>
  </conditionalFormatting>
  <conditionalFormatting sqref="AL125">
    <cfRule type="expression" dxfId="668" priority="115">
      <formula>AK125="si"</formula>
    </cfRule>
  </conditionalFormatting>
  <conditionalFormatting sqref="AM158">
    <cfRule type="expression" dxfId="667" priority="105" stopIfTrue="1">
      <formula>$AN158=1</formula>
    </cfRule>
    <cfRule type="expression" dxfId="666" priority="106" stopIfTrue="1">
      <formula>$AN158=0</formula>
    </cfRule>
  </conditionalFormatting>
  <conditionalFormatting sqref="E158">
    <cfRule type="expression" dxfId="665" priority="99" stopIfTrue="1">
      <formula>$H158&lt;$F158</formula>
    </cfRule>
    <cfRule type="expression" dxfId="664" priority="100" stopIfTrue="1">
      <formula>AND($H158&gt;=$F158,$G158&gt;=$F158)</formula>
    </cfRule>
    <cfRule type="expression" dxfId="663" priority="101" stopIfTrue="1">
      <formula>AND($H158&gt;=$F158,$G158&lt;$F158)</formula>
    </cfRule>
  </conditionalFormatting>
  <conditionalFormatting sqref="AO158">
    <cfRule type="expression" dxfId="662" priority="107" stopIfTrue="1">
      <formula>$AP158=1</formula>
    </cfRule>
    <cfRule type="expression" dxfId="661" priority="108" stopIfTrue="1">
      <formula>$AP158=0</formula>
    </cfRule>
  </conditionalFormatting>
  <conditionalFormatting sqref="AC158">
    <cfRule type="expression" dxfId="660" priority="109" stopIfTrue="1">
      <formula>$AE158=0</formula>
    </cfRule>
    <cfRule type="expression" dxfId="659" priority="110" stopIfTrue="1">
      <formula>SUM($AD158:$AE158)=2</formula>
    </cfRule>
    <cfRule type="expression" dxfId="658" priority="111" stopIfTrue="1">
      <formula>$AE158=1</formula>
    </cfRule>
  </conditionalFormatting>
  <conditionalFormatting sqref="E158">
    <cfRule type="expression" dxfId="657" priority="86">
      <formula>$F158=3</formula>
    </cfRule>
  </conditionalFormatting>
  <conditionalFormatting sqref="AM12">
    <cfRule type="expression" dxfId="656" priority="76" stopIfTrue="1">
      <formula>$AN12=1</formula>
    </cfRule>
    <cfRule type="expression" dxfId="655" priority="77" stopIfTrue="1">
      <formula>$AN12=0</formula>
    </cfRule>
  </conditionalFormatting>
  <conditionalFormatting sqref="AF12">
    <cfRule type="expression" dxfId="654" priority="58" stopIfTrue="1">
      <formula>$AH12=(VALUE(0))</formula>
    </cfRule>
    <cfRule type="expression" dxfId="653" priority="59" stopIfTrue="1">
      <formula>SUM($AG12:$AH12)=2</formula>
    </cfRule>
    <cfRule type="expression" dxfId="652" priority="60" stopIfTrue="1">
      <formula>$AH12=1</formula>
    </cfRule>
  </conditionalFormatting>
  <conditionalFormatting sqref="E12">
    <cfRule type="expression" dxfId="651" priority="70" stopIfTrue="1">
      <formula>$H12&lt;$F12</formula>
    </cfRule>
    <cfRule type="expression" dxfId="650" priority="71" stopIfTrue="1">
      <formula>AND($H12&gt;=$F12,$G12&gt;=$F12)</formula>
    </cfRule>
    <cfRule type="expression" dxfId="649" priority="72" stopIfTrue="1">
      <formula>AND($H12&gt;=$F12,$G12&lt;$F12)</formula>
    </cfRule>
  </conditionalFormatting>
  <conditionalFormatting sqref="AO12">
    <cfRule type="expression" dxfId="648" priority="78" stopIfTrue="1">
      <formula>$AP12=1</formula>
    </cfRule>
    <cfRule type="expression" dxfId="647" priority="79" stopIfTrue="1">
      <formula>$AP12=0</formula>
    </cfRule>
  </conditionalFormatting>
  <conditionalFormatting sqref="AC12">
    <cfRule type="expression" dxfId="646" priority="80" stopIfTrue="1">
      <formula>$AE12=0</formula>
    </cfRule>
    <cfRule type="expression" dxfId="645" priority="81" stopIfTrue="1">
      <formula>SUM($AD12:$AE12)=2</formula>
    </cfRule>
    <cfRule type="expression" dxfId="644" priority="82" stopIfTrue="1">
      <formula>$AE12=1</formula>
    </cfRule>
  </conditionalFormatting>
  <conditionalFormatting sqref="E12">
    <cfRule type="expression" dxfId="643" priority="57">
      <formula>$F12=3</formula>
    </cfRule>
  </conditionalFormatting>
  <conditionalFormatting sqref="E43">
    <cfRule type="expression" dxfId="642" priority="41" stopIfTrue="1">
      <formula>$H43&lt;$F43</formula>
    </cfRule>
    <cfRule type="expression" dxfId="641" priority="42" stopIfTrue="1">
      <formula>AND($H43&gt;=$F43,$G43&gt;=$F43)</formula>
    </cfRule>
    <cfRule type="expression" dxfId="640" priority="43" stopIfTrue="1">
      <formula>AND($H43&gt;=$F43,$G43&lt;$F43)</formula>
    </cfRule>
  </conditionalFormatting>
  <conditionalFormatting sqref="E43">
    <cfRule type="expression" dxfId="639" priority="40">
      <formula>$F43=3</formula>
    </cfRule>
  </conditionalFormatting>
  <conditionalFormatting sqref="AC43">
    <cfRule type="expression" dxfId="638" priority="22" stopIfTrue="1">
      <formula>$AE43=0</formula>
    </cfRule>
    <cfRule type="expression" dxfId="637" priority="23" stopIfTrue="1">
      <formula>SUM($AD43:$AE43)=2</formula>
    </cfRule>
    <cfRule type="expression" dxfId="636" priority="24" stopIfTrue="1">
      <formula>$AE43=1</formula>
    </cfRule>
  </conditionalFormatting>
  <conditionalFormatting sqref="AF43">
    <cfRule type="expression" dxfId="635" priority="19" stopIfTrue="1">
      <formula>$AH43=(VALUE(0))</formula>
    </cfRule>
    <cfRule type="expression" dxfId="634" priority="20" stopIfTrue="1">
      <formula>SUM($AG43:$AH43)=2</formula>
    </cfRule>
    <cfRule type="expression" dxfId="633" priority="21" stopIfTrue="1">
      <formula>$AH43=1</formula>
    </cfRule>
  </conditionalFormatting>
  <conditionalFormatting sqref="AM43">
    <cfRule type="expression" dxfId="632" priority="16" stopIfTrue="1">
      <formula>$AN43=1</formula>
    </cfRule>
    <cfRule type="expression" dxfId="631" priority="17" stopIfTrue="1">
      <formula>$AN43=0</formula>
    </cfRule>
  </conditionalFormatting>
  <conditionalFormatting sqref="AO43">
    <cfRule type="expression" dxfId="630" priority="14" stopIfTrue="1">
      <formula>$AP43=1</formula>
    </cfRule>
    <cfRule type="expression" dxfId="629" priority="15" stopIfTrue="1">
      <formula>$AP43=0</formula>
    </cfRule>
  </conditionalFormatting>
  <conditionalFormatting sqref="AF10:AF11">
    <cfRule type="expression" dxfId="628" priority="776" stopIfTrue="1">
      <formula>$AH10=(VALUE(0))</formula>
    </cfRule>
    <cfRule type="expression" dxfId="627" priority="777" stopIfTrue="1">
      <formula>SUM($AG10:$AH10)=2</formula>
    </cfRule>
    <cfRule type="expression" dxfId="626" priority="778" stopIfTrue="1">
      <formula>$AH10=1</formula>
    </cfRule>
  </conditionalFormatting>
  <conditionalFormatting sqref="E81">
    <cfRule type="expression" dxfId="625" priority="13">
      <formula>$F81=0</formula>
    </cfRule>
  </conditionalFormatting>
  <conditionalFormatting sqref="E91">
    <cfRule type="expression" dxfId="624" priority="12">
      <formula>$F91=0</formula>
    </cfRule>
  </conditionalFormatting>
  <conditionalFormatting sqref="E96">
    <cfRule type="expression" dxfId="623" priority="11">
      <formula>$F96=0</formula>
    </cfRule>
  </conditionalFormatting>
  <conditionalFormatting sqref="E73">
    <cfRule type="expression" dxfId="622" priority="8" stopIfTrue="1">
      <formula>$H73&lt;$F73</formula>
    </cfRule>
    <cfRule type="expression" dxfId="621" priority="9" stopIfTrue="1">
      <formula>AND($H73&gt;=$F73,$G73&gt;=$F73)</formula>
    </cfRule>
    <cfRule type="expression" dxfId="620" priority="10" stopIfTrue="1">
      <formula>AND($H73&gt;=$F73,$G73&lt;$F73)</formula>
    </cfRule>
  </conditionalFormatting>
  <conditionalFormatting sqref="E73">
    <cfRule type="expression" dxfId="619" priority="7">
      <formula>$F73=0</formula>
    </cfRule>
  </conditionalFormatting>
  <conditionalFormatting sqref="AF158">
    <cfRule type="expression" dxfId="618" priority="1" stopIfTrue="1">
      <formula>$AH158=(VALUE(0))</formula>
    </cfRule>
    <cfRule type="expression" dxfId="617" priority="2" stopIfTrue="1">
      <formula>SUM($AG158:$AH158)=2</formula>
    </cfRule>
    <cfRule type="expression" dxfId="616" priority="3" stopIfTrue="1">
      <formula>$AH158=1</formula>
    </cfRule>
  </conditionalFormatting>
  <conditionalFormatting sqref="O10:O161">
    <cfRule type="expression" dxfId="615" priority="779" stopIfTrue="1">
      <formula>$Q10=0</formula>
    </cfRule>
    <cfRule type="expression" dxfId="614" priority="780" stopIfTrue="1">
      <formula>SUM($P10:$Q10)=2</formula>
    </cfRule>
    <cfRule type="expression" dxfId="613" priority="781" stopIfTrue="1">
      <formula>$Q10=1</formula>
    </cfRule>
  </conditionalFormatting>
  <conditionalFormatting sqref="R10:R161">
    <cfRule type="expression" dxfId="612" priority="782" stopIfTrue="1">
      <formula>$T10=0</formula>
    </cfRule>
    <cfRule type="expression" dxfId="611" priority="783" stopIfTrue="1">
      <formula>SUM($S10:$T10)=2</formula>
    </cfRule>
    <cfRule type="expression" dxfId="610" priority="784" stopIfTrue="1">
      <formula>$T10=1</formula>
    </cfRule>
  </conditionalFormatting>
  <conditionalFormatting sqref="U10:U161">
    <cfRule type="expression" dxfId="609" priority="941" stopIfTrue="1">
      <formula>$AB10=0</formula>
    </cfRule>
    <cfRule type="expression" dxfId="608" priority="942" stopIfTrue="1">
      <formula>SUM($AA10:$AB10)=2</formula>
    </cfRule>
    <cfRule type="expression" dxfId="607" priority="943" stopIfTrue="1">
      <formula>$AB10=1</formula>
    </cfRule>
  </conditionalFormatting>
  <conditionalFormatting sqref="I10:I161">
    <cfRule type="expression" dxfId="606" priority="806" stopIfTrue="1">
      <formula>$L10=0</formula>
    </cfRule>
    <cfRule type="expression" dxfId="605" priority="807" stopIfTrue="1">
      <formula>SUM($K10:$L10)=2</formula>
    </cfRule>
    <cfRule type="expression" dxfId="604" priority="808" stopIfTrue="1">
      <formula>$L10=1</formula>
    </cfRule>
  </conditionalFormatting>
  <conditionalFormatting sqref="J10:J161">
    <cfRule type="expression" dxfId="603" priority="850" stopIfTrue="1">
      <formula>$N10=0</formula>
    </cfRule>
    <cfRule type="expression" dxfId="602" priority="851" stopIfTrue="1">
      <formula>SUM($M10:$N10)=2</formula>
    </cfRule>
    <cfRule type="expression" dxfId="601" priority="852" stopIfTrue="1">
      <formula>$N10=1</formula>
    </cfRule>
  </conditionalFormatting>
  <dataValidations count="2">
    <dataValidation type="list" allowBlank="1" showInputMessage="1" showErrorMessage="1" sqref="AK33 AK96 AK120">
      <formula1>"ja, nein,"</formula1>
    </dataValidation>
    <dataValidation type="list" allowBlank="1" showInputMessage="1" showErrorMessage="1" sqref="AJ33 AJ58:AK58 AK82:AK95 AJ61:AK65 AJ110:AJ147 AJ41:AK43 AK121:AK147 AJ10:AK23 AJ25:AK28 AJ35:AK39 AJ45:AK54 AK97:AK104 AK110:AK119 AJ82:AJ104 AJ67:AK80 AK151:AK161 AJ151:AJ160">
      <formula1>"si,no,"</formula1>
    </dataValidation>
  </dataValidations>
  <hyperlinks>
    <hyperlink ref="E8" location="'6.1'!A1" display="Erforderliches Basispaket"/>
    <hyperlink ref="I8:J8" location="'3.3'!A1" display="3.3: Specializzazione e reperibilità"/>
    <hyperlink ref="U8:U9" location="'3.6'!A1" display="3.6: Cooperazione"/>
    <hyperlink ref="E8:E9" location="'3.9'!A1" display="3.9: Pacchetto di base necessario"/>
    <hyperlink ref="O8:O9" location="'3.4'!A1" display="3.4: Pronto soccorso (PS)"/>
    <hyperlink ref="R8:R9" location="'3.5'!A1" display="3.5: Cure intense (CI)"/>
    <hyperlink ref="AC8:AC9" location="'3.7'!A1" display="3.7: Tumorboard (TB)"/>
    <hyperlink ref="AF8:AF9" location="'3.8'!A1" display="3.8: Altri requisiti"/>
    <hyperlink ref="B165" location="Sommario!A1" display="Ritorna al sommario"/>
  </hyperlinks>
  <printOptions horizontalCentered="1"/>
  <pageMargins left="0.25" right="0.25" top="0.75" bottom="0.75" header="0.3" footer="0.3"/>
  <pageSetup paperSize="9" scale="52" fitToHeight="0" orientation="landscape" r:id="rId2"/>
  <headerFooter alignWithMargins="0">
    <oddFooter xml:space="preserve">&amp;R&amp;6Pagina &amp;P di &amp;N </oddFooter>
  </headerFooter>
  <rowBreaks count="9" manualBreakCount="9">
    <brk id="16" min="1" max="36" man="1"/>
    <brk id="35" min="1" max="36" man="1"/>
    <brk id="60" min="1" max="41" man="1"/>
    <brk id="73" min="1" max="36" man="1"/>
    <brk id="87" min="1" max="36" man="1"/>
    <brk id="111" min="1" max="41" man="1"/>
    <brk id="122" min="1" max="41" man="1"/>
    <brk id="139" min="1" max="41" man="1"/>
    <brk id="150" min="1" max="41" man="1"/>
  </rowBreaks>
  <ignoredErrors>
    <ignoredError sqref="AP15:AP18 AP22 AO13:AO23 AP36 AP72 AP88:AP90 AP98 AP112:AP114 AP53 AP145 AP64 AP20 AO145:AO146 AP45:AP51 AO28 AO45:AO54 AO61:AO65 AO143 AO74:AO77 AO36:AO39 AP42 AO25:AO26 AO41:AO42 AO58:AP58 AO67:AO69 AO97:AO104 AO110:AO118 AP133 AO137:AO139 AO71:AO72 AO82:AP82 AO84:AO90 AO95 AO92:AP93 AO123:AO124 AO126:AO135" formula="1"/>
  </ignoredError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tabColor rgb="FF0070C0"/>
    <pageSetUpPr fitToPage="1"/>
  </sheetPr>
  <dimension ref="B1:L83"/>
  <sheetViews>
    <sheetView showGridLines="0" zoomScaleNormal="100" zoomScaleSheetLayoutView="90" zoomScalePageLayoutView="90" workbookViewId="0">
      <selection activeCell="D53" sqref="D53:F53"/>
    </sheetView>
  </sheetViews>
  <sheetFormatPr defaultColWidth="11.44140625" defaultRowHeight="13.2" x14ac:dyDescent="0.25"/>
  <cols>
    <col min="1" max="1" width="2.21875" style="2" customWidth="1"/>
    <col min="2" max="2" width="10.77734375" style="2" customWidth="1"/>
    <col min="3" max="5" width="40.77734375" style="2" customWidth="1"/>
    <col min="6" max="6" width="15.77734375" style="2" customWidth="1"/>
    <col min="7" max="7" width="4" style="21" customWidth="1"/>
    <col min="8" max="8" width="11.44140625" style="2"/>
    <col min="9" max="9" width="10" style="2" customWidth="1"/>
    <col min="10" max="10" width="50" style="2" customWidth="1"/>
    <col min="11" max="11" width="34.77734375" style="2" customWidth="1"/>
    <col min="12" max="12" width="15.77734375" style="2" customWidth="1"/>
    <col min="13" max="16384" width="11.44140625" style="2"/>
  </cols>
  <sheetData>
    <row r="1" spans="2:12" s="268" customFormat="1" ht="25.5" customHeight="1" x14ac:dyDescent="0.25">
      <c r="B1" s="1315" t="str">
        <f>'3.2'!$B$1</f>
        <v>Candidatura dell'istituto ospedaliero:</v>
      </c>
      <c r="E1" s="1315" t="str">
        <f>'3.2'!$D$1</f>
        <v>Per la sede:</v>
      </c>
      <c r="F1" s="1315"/>
      <c r="G1" s="274"/>
    </row>
    <row r="2" spans="2:12" s="268" customFormat="1" ht="25.5" customHeight="1" thickBot="1" x14ac:dyDescent="0.3">
      <c r="B2" s="479" t="str">
        <f>Copertina!$B$12</f>
        <v>Nome dell'istituto</v>
      </c>
      <c r="E2" s="16" t="str">
        <f>Copertina!$B$14</f>
        <v>Nome della sede</v>
      </c>
      <c r="F2" s="16"/>
      <c r="G2" s="274"/>
    </row>
    <row r="3" spans="2:12" s="757" customFormat="1" ht="50.1" customHeight="1" thickBot="1" x14ac:dyDescent="0.3">
      <c r="B3" s="1704" t="s">
        <v>726</v>
      </c>
      <c r="C3" s="1704"/>
      <c r="D3" s="1704"/>
      <c r="E3" s="1704"/>
      <c r="F3" s="1704"/>
      <c r="G3" s="78"/>
      <c r="H3" s="132"/>
      <c r="I3" s="169"/>
      <c r="J3" s="169"/>
      <c r="K3" s="169"/>
      <c r="L3" s="169"/>
    </row>
    <row r="4" spans="2:12" s="757" customFormat="1" ht="40.200000000000003" customHeight="1" x14ac:dyDescent="0.25">
      <c r="B4" s="170"/>
      <c r="C4" s="170"/>
      <c r="D4" s="170"/>
      <c r="E4" s="170"/>
      <c r="F4" s="170"/>
      <c r="G4" s="78"/>
      <c r="I4" s="170"/>
      <c r="J4" s="170"/>
      <c r="K4" s="170"/>
      <c r="L4" s="170"/>
    </row>
    <row r="5" spans="2:12" s="757" customFormat="1" ht="15" customHeight="1" x14ac:dyDescent="0.25">
      <c r="B5" s="1696" t="s">
        <v>1193</v>
      </c>
      <c r="C5" s="1696"/>
      <c r="D5" s="1696"/>
      <c r="E5" s="1696"/>
      <c r="F5" s="1696"/>
      <c r="G5" s="78"/>
      <c r="I5" s="1335"/>
      <c r="J5" s="1335"/>
      <c r="K5" s="1335"/>
      <c r="L5" s="1335"/>
    </row>
    <row r="6" spans="2:12" s="278" customFormat="1" ht="64.5" customHeight="1" x14ac:dyDescent="0.25">
      <c r="B6" s="1550" t="s">
        <v>1283</v>
      </c>
      <c r="C6" s="1666"/>
      <c r="D6" s="1666"/>
      <c r="E6" s="1705"/>
      <c r="F6" s="1666"/>
      <c r="G6" s="670"/>
    </row>
    <row r="7" spans="2:12" s="278" customFormat="1" ht="15" customHeight="1" x14ac:dyDescent="0.25">
      <c r="B7" s="1706" t="s">
        <v>1115</v>
      </c>
      <c r="C7" s="1706"/>
      <c r="D7" s="1706"/>
      <c r="E7" s="1707"/>
      <c r="F7" s="1706"/>
      <c r="G7" s="1368"/>
      <c r="H7" s="1367"/>
      <c r="I7" s="1367"/>
      <c r="J7" s="1367"/>
      <c r="K7" s="1367"/>
    </row>
    <row r="8" spans="2:12" s="278" customFormat="1" ht="15" customHeight="1" x14ac:dyDescent="0.25">
      <c r="B8" s="1708" t="s">
        <v>1129</v>
      </c>
      <c r="C8" s="1709"/>
      <c r="D8" s="1709"/>
      <c r="E8" s="1710"/>
      <c r="F8" s="1709"/>
      <c r="G8" s="1368"/>
      <c r="H8" s="1367"/>
      <c r="I8" s="1367"/>
      <c r="J8" s="1367"/>
      <c r="K8" s="1367"/>
    </row>
    <row r="9" spans="2:12" s="278" customFormat="1" ht="15" customHeight="1" x14ac:dyDescent="0.25">
      <c r="B9" s="1462" t="s">
        <v>1130</v>
      </c>
      <c r="C9" s="1462"/>
      <c r="D9" s="1462"/>
      <c r="E9" s="1700"/>
      <c r="F9" s="1462"/>
      <c r="G9" s="1368"/>
      <c r="H9" s="1367"/>
      <c r="I9" s="1367"/>
      <c r="J9" s="1367"/>
      <c r="K9" s="1367"/>
    </row>
    <row r="10" spans="2:12" s="278" customFormat="1" ht="15" customHeight="1" x14ac:dyDescent="0.25">
      <c r="B10" s="1462" t="s">
        <v>1131</v>
      </c>
      <c r="C10" s="1698"/>
      <c r="D10" s="1698"/>
      <c r="E10" s="1720"/>
      <c r="F10" s="1462"/>
      <c r="G10" s="1368"/>
      <c r="H10" s="1367"/>
      <c r="I10" s="1367"/>
      <c r="J10" s="1367"/>
      <c r="K10" s="1367"/>
    </row>
    <row r="11" spans="2:12" s="278" customFormat="1" ht="15" customHeight="1" x14ac:dyDescent="0.25">
      <c r="B11" s="1462" t="s">
        <v>1132</v>
      </c>
      <c r="C11" s="1698"/>
      <c r="D11" s="1698"/>
      <c r="E11" s="1699"/>
      <c r="F11" s="1698"/>
      <c r="G11" s="1368"/>
      <c r="H11" s="1367"/>
      <c r="I11" s="1367"/>
      <c r="J11" s="1367"/>
      <c r="K11" s="1367"/>
    </row>
    <row r="12" spans="2:12" s="757" customFormat="1" ht="15" customHeight="1" x14ac:dyDescent="0.25">
      <c r="B12" s="1462" t="s">
        <v>1185</v>
      </c>
      <c r="C12" s="1462"/>
      <c r="D12" s="1462"/>
      <c r="E12" s="1700"/>
      <c r="F12" s="1462"/>
      <c r="G12" s="78"/>
      <c r="I12" s="170"/>
      <c r="J12" s="170"/>
      <c r="K12" s="170"/>
      <c r="L12" s="170"/>
    </row>
    <row r="13" spans="2:12" s="278" customFormat="1" ht="13.5" customHeight="1" x14ac:dyDescent="0.25">
      <c r="B13" s="805"/>
      <c r="C13" s="1368"/>
      <c r="D13" s="1368"/>
      <c r="E13" s="1368"/>
      <c r="F13" s="1368"/>
      <c r="G13" s="670"/>
    </row>
    <row r="14" spans="2:12" s="171" customFormat="1" ht="20.25" customHeight="1" x14ac:dyDescent="0.25">
      <c r="B14" s="1696" t="s">
        <v>1117</v>
      </c>
      <c r="C14" s="1696"/>
      <c r="D14" s="1696"/>
      <c r="E14" s="1697"/>
      <c r="F14" s="1696"/>
      <c r="G14" s="749"/>
    </row>
    <row r="15" spans="2:12" s="745" customFormat="1" ht="29.1" customHeight="1" x14ac:dyDescent="0.25">
      <c r="B15" s="1529" t="s">
        <v>1186</v>
      </c>
      <c r="C15" s="1529"/>
      <c r="D15" s="1529"/>
      <c r="E15" s="1658"/>
      <c r="F15" s="1529"/>
      <c r="G15" s="750"/>
    </row>
    <row r="16" spans="2:12" s="171" customFormat="1" ht="20.25" customHeight="1" thickBot="1" x14ac:dyDescent="0.3">
      <c r="B16" s="170"/>
      <c r="C16" s="170"/>
      <c r="D16" s="170"/>
      <c r="E16" s="170"/>
      <c r="F16" s="170"/>
      <c r="G16" s="749"/>
    </row>
    <row r="17" spans="2:7" s="757" customFormat="1" ht="43.5" customHeight="1" thickBot="1" x14ac:dyDescent="0.3">
      <c r="B17" s="1721" t="s">
        <v>749</v>
      </c>
      <c r="C17" s="1721"/>
      <c r="D17" s="1721"/>
      <c r="E17" s="1721"/>
      <c r="F17" s="1721"/>
      <c r="G17" s="78"/>
    </row>
    <row r="18" spans="2:7" s="757" customFormat="1" ht="15" customHeight="1" x14ac:dyDescent="0.25">
      <c r="B18" s="170"/>
      <c r="C18" s="170"/>
      <c r="D18" s="170"/>
      <c r="E18" s="170"/>
      <c r="F18" s="170"/>
      <c r="G18" s="78"/>
    </row>
    <row r="19" spans="2:7" s="278" customFormat="1" ht="25.2" customHeight="1" x14ac:dyDescent="0.25">
      <c r="B19" s="1696" t="s">
        <v>663</v>
      </c>
      <c r="C19" s="1696"/>
      <c r="D19" s="1696"/>
      <c r="E19" s="1696"/>
      <c r="F19" s="1696"/>
      <c r="G19" s="670"/>
    </row>
    <row r="20" spans="2:7" s="757" customFormat="1" ht="20.25" customHeight="1" x14ac:dyDescent="0.25">
      <c r="B20" s="554" t="s">
        <v>1118</v>
      </c>
      <c r="C20" s="1529" t="s">
        <v>1127</v>
      </c>
      <c r="D20" s="1529"/>
      <c r="E20" s="1529"/>
      <c r="F20" s="1529"/>
      <c r="G20" s="78"/>
    </row>
    <row r="21" spans="2:7" s="757" customFormat="1" ht="20.25" customHeight="1" x14ac:dyDescent="0.25">
      <c r="B21" s="554" t="s">
        <v>1119</v>
      </c>
      <c r="C21" s="1529" t="s">
        <v>1126</v>
      </c>
      <c r="D21" s="1529"/>
      <c r="E21" s="1529"/>
      <c r="F21" s="1529"/>
      <c r="G21" s="78"/>
    </row>
    <row r="22" spans="2:7" s="757" customFormat="1" ht="20.25" customHeight="1" x14ac:dyDescent="0.25">
      <c r="B22" s="1318"/>
      <c r="C22" s="747"/>
      <c r="D22" s="747"/>
      <c r="E22" s="556"/>
      <c r="F22" s="483" t="s">
        <v>661</v>
      </c>
      <c r="G22" s="78"/>
    </row>
    <row r="23" spans="2:7" s="757" customFormat="1" ht="34.5" customHeight="1" x14ac:dyDescent="0.25">
      <c r="B23" s="1335"/>
      <c r="C23" s="1702" t="s">
        <v>1284</v>
      </c>
      <c r="D23" s="1702"/>
      <c r="E23" s="748"/>
      <c r="F23" s="746"/>
      <c r="G23" s="78"/>
    </row>
    <row r="24" spans="2:7" s="757" customFormat="1" ht="30.75" customHeight="1" x14ac:dyDescent="0.25">
      <c r="B24" s="1335"/>
      <c r="C24" s="1703" t="s">
        <v>1090</v>
      </c>
      <c r="D24" s="1703"/>
      <c r="E24" s="1363"/>
      <c r="F24" s="525"/>
      <c r="G24" s="78"/>
    </row>
    <row r="25" spans="2:7" s="278" customFormat="1" ht="20.25" customHeight="1" x14ac:dyDescent="0.25">
      <c r="B25" s="1358"/>
      <c r="C25" s="1701" t="s">
        <v>1285</v>
      </c>
      <c r="D25" s="1701"/>
      <c r="E25" s="1701"/>
      <c r="F25" s="1701"/>
      <c r="G25" s="670"/>
    </row>
    <row r="26" spans="2:7" s="171" customFormat="1" ht="72.75" customHeight="1" x14ac:dyDescent="0.25">
      <c r="B26" s="1358"/>
      <c r="C26" s="1535" t="s">
        <v>532</v>
      </c>
      <c r="D26" s="1535"/>
      <c r="E26" s="1535"/>
      <c r="F26" s="1535"/>
      <c r="G26" s="749"/>
    </row>
    <row r="27" spans="2:7" s="757" customFormat="1" ht="15" customHeight="1" x14ac:dyDescent="0.25">
      <c r="B27" s="621"/>
      <c r="C27" s="621"/>
      <c r="D27" s="621"/>
      <c r="E27" s="621"/>
      <c r="F27" s="621"/>
      <c r="G27" s="78"/>
    </row>
    <row r="28" spans="2:7" s="757" customFormat="1" ht="26.25" customHeight="1" x14ac:dyDescent="0.25">
      <c r="B28" s="1706" t="s">
        <v>1123</v>
      </c>
      <c r="C28" s="1706"/>
      <c r="D28" s="1706"/>
      <c r="E28" s="1706"/>
      <c r="F28" s="1706"/>
      <c r="G28" s="78"/>
    </row>
    <row r="29" spans="2:7" s="757" customFormat="1" ht="24.75" customHeight="1" x14ac:dyDescent="0.25">
      <c r="B29" s="554" t="s">
        <v>1118</v>
      </c>
      <c r="C29" s="1529" t="s">
        <v>1125</v>
      </c>
      <c r="D29" s="1529"/>
      <c r="E29" s="1529"/>
      <c r="F29" s="1529"/>
      <c r="G29" s="78"/>
    </row>
    <row r="30" spans="2:7" s="757" customFormat="1" ht="25.5" customHeight="1" x14ac:dyDescent="0.25">
      <c r="B30" s="554" t="s">
        <v>1119</v>
      </c>
      <c r="C30" s="1529" t="s">
        <v>1124</v>
      </c>
      <c r="D30" s="1529"/>
      <c r="E30" s="1529"/>
      <c r="F30" s="1529"/>
      <c r="G30" s="78"/>
    </row>
    <row r="31" spans="2:7" s="757" customFormat="1" ht="53.25" customHeight="1" x14ac:dyDescent="0.25">
      <c r="B31" s="554" t="s">
        <v>1121</v>
      </c>
      <c r="C31" s="1711" t="s">
        <v>1286</v>
      </c>
      <c r="D31" s="1711"/>
      <c r="E31" s="1711"/>
      <c r="F31" s="1711"/>
      <c r="G31" s="78"/>
    </row>
    <row r="32" spans="2:7" s="757" customFormat="1" ht="31.5" customHeight="1" x14ac:dyDescent="0.25">
      <c r="B32" s="1626" t="s">
        <v>1122</v>
      </c>
      <c r="C32" s="1626"/>
      <c r="D32" s="1626"/>
      <c r="E32" s="1626"/>
      <c r="F32" s="1626"/>
      <c r="G32" s="78"/>
    </row>
    <row r="33" spans="2:11" s="757" customFormat="1" ht="15" customHeight="1" x14ac:dyDescent="0.25">
      <c r="B33" s="1550" t="s">
        <v>906</v>
      </c>
      <c r="C33" s="1550"/>
      <c r="D33" s="1550"/>
      <c r="E33" s="1550"/>
      <c r="F33" s="1550"/>
      <c r="G33" s="78"/>
    </row>
    <row r="34" spans="2:11" s="757" customFormat="1" ht="15" customHeight="1" x14ac:dyDescent="0.25">
      <c r="B34" s="621"/>
      <c r="C34" s="621"/>
      <c r="D34" s="621"/>
      <c r="E34" s="621"/>
      <c r="F34" s="621"/>
      <c r="G34" s="78"/>
    </row>
    <row r="35" spans="2:11" s="757" customFormat="1" ht="38.25" customHeight="1" x14ac:dyDescent="0.25">
      <c r="B35" s="1335"/>
      <c r="C35" s="1335"/>
      <c r="D35" s="1335"/>
      <c r="E35" s="1335"/>
      <c r="F35" s="486" t="s">
        <v>661</v>
      </c>
      <c r="G35" s="78"/>
    </row>
    <row r="36" spans="2:11" s="757" customFormat="1" ht="22.5" customHeight="1" x14ac:dyDescent="0.25">
      <c r="B36" s="1335"/>
      <c r="C36" s="1702" t="s">
        <v>763</v>
      </c>
      <c r="D36" s="1702"/>
      <c r="E36" s="1365"/>
      <c r="F36" s="484"/>
      <c r="G36" s="78"/>
    </row>
    <row r="37" spans="2:11" s="757" customFormat="1" ht="27.45" customHeight="1" x14ac:dyDescent="0.25">
      <c r="B37" s="1335"/>
      <c r="C37" s="1703" t="s">
        <v>1090</v>
      </c>
      <c r="D37" s="1703"/>
      <c r="E37" s="1363"/>
      <c r="F37" s="485"/>
      <c r="G37" s="78"/>
    </row>
    <row r="38" spans="2:11" s="78" customFormat="1" ht="33.6" customHeight="1" x14ac:dyDescent="0.25">
      <c r="B38" s="1335"/>
      <c r="C38" s="1363" t="s">
        <v>1287</v>
      </c>
      <c r="D38" s="1713" t="s">
        <v>526</v>
      </c>
      <c r="E38" s="1713"/>
      <c r="F38" s="1713"/>
    </row>
    <row r="39" spans="2:11" s="171" customFormat="1" ht="18.75" customHeight="1" thickBot="1" x14ac:dyDescent="0.3">
      <c r="B39" s="162"/>
      <c r="C39" s="162"/>
      <c r="D39" s="162"/>
      <c r="E39" s="162"/>
      <c r="F39" s="162"/>
      <c r="G39" s="749"/>
    </row>
    <row r="40" spans="2:11" s="171" customFormat="1" ht="44.25" customHeight="1" thickBot="1" x14ac:dyDescent="0.3">
      <c r="B40" s="1721" t="s">
        <v>1288</v>
      </c>
      <c r="C40" s="1721"/>
      <c r="D40" s="1721"/>
      <c r="E40" s="1721"/>
      <c r="F40" s="1721"/>
      <c r="G40" s="749"/>
    </row>
    <row r="41" spans="2:11" s="1335" customFormat="1" ht="21.75" customHeight="1" x14ac:dyDescent="0.25">
      <c r="B41" s="327"/>
      <c r="C41" s="327"/>
      <c r="D41" s="327"/>
      <c r="E41" s="327"/>
      <c r="F41" s="327"/>
      <c r="G41" s="69"/>
    </row>
    <row r="42" spans="2:11" s="757" customFormat="1" ht="22.5" customHeight="1" x14ac:dyDescent="0.25">
      <c r="B42" s="1696" t="s">
        <v>664</v>
      </c>
      <c r="C42" s="1712"/>
      <c r="D42" s="1712"/>
      <c r="E42" s="1712"/>
      <c r="F42" s="1712"/>
      <c r="G42" s="78"/>
      <c r="H42" s="1358"/>
      <c r="I42" s="1358"/>
      <c r="J42" s="1358"/>
      <c r="K42" s="1358"/>
    </row>
    <row r="43" spans="2:11" s="757" customFormat="1" ht="33" customHeight="1" x14ac:dyDescent="0.25">
      <c r="B43" s="1529" t="s">
        <v>1192</v>
      </c>
      <c r="C43" s="1529"/>
      <c r="D43" s="1529"/>
      <c r="E43" s="1529"/>
      <c r="F43" s="1529"/>
      <c r="G43" s="78"/>
      <c r="H43" s="1358"/>
      <c r="I43" s="1358"/>
      <c r="J43" s="1358"/>
      <c r="K43" s="1358"/>
    </row>
    <row r="44" spans="2:11" s="757" customFormat="1" ht="46.5" customHeight="1" x14ac:dyDescent="0.25">
      <c r="B44" s="1529" t="s">
        <v>1397</v>
      </c>
      <c r="C44" s="1529"/>
      <c r="D44" s="1529"/>
      <c r="E44" s="1529"/>
      <c r="F44" s="1529"/>
      <c r="G44" s="78"/>
      <c r="H44" s="1358"/>
      <c r="I44" s="1358"/>
      <c r="J44" s="1358"/>
      <c r="K44" s="1358"/>
    </row>
    <row r="45" spans="2:11" s="1335" customFormat="1" ht="15" customHeight="1" x14ac:dyDescent="0.25">
      <c r="B45" s="1719"/>
      <c r="C45" s="1550"/>
      <c r="D45" s="1550"/>
      <c r="E45" s="1550"/>
      <c r="F45" s="1550"/>
      <c r="G45" s="69"/>
    </row>
    <row r="46" spans="2:11" s="757" customFormat="1" ht="22.5" customHeight="1" x14ac:dyDescent="0.25">
      <c r="B46" s="1718" t="s">
        <v>665</v>
      </c>
      <c r="C46" s="1718"/>
      <c r="D46" s="1718"/>
      <c r="E46" s="1718"/>
      <c r="F46" s="1718"/>
      <c r="G46" s="78"/>
    </row>
    <row r="47" spans="2:11" s="278" customFormat="1" ht="24" customHeight="1" x14ac:dyDescent="0.25">
      <c r="B47" s="554" t="s">
        <v>1118</v>
      </c>
      <c r="C47" s="1529" t="s">
        <v>1120</v>
      </c>
      <c r="D47" s="1529"/>
      <c r="E47" s="1529"/>
      <c r="F47" s="1529"/>
      <c r="G47" s="670"/>
    </row>
    <row r="48" spans="2:11" s="278" customFormat="1" ht="24" customHeight="1" x14ac:dyDescent="0.25">
      <c r="B48" s="554" t="s">
        <v>1119</v>
      </c>
      <c r="C48" s="1529" t="s">
        <v>1290</v>
      </c>
      <c r="D48" s="1529"/>
      <c r="E48" s="1529"/>
      <c r="F48" s="1529"/>
      <c r="G48" s="670"/>
    </row>
    <row r="49" spans="2:7" s="278" customFormat="1" ht="24" customHeight="1" x14ac:dyDescent="0.25">
      <c r="B49" s="554" t="s">
        <v>1121</v>
      </c>
      <c r="C49" s="1529" t="s">
        <v>1289</v>
      </c>
      <c r="D49" s="1529"/>
      <c r="E49" s="1529"/>
      <c r="F49" s="1529"/>
      <c r="G49" s="670"/>
    </row>
    <row r="50" spans="2:7" s="757" customFormat="1" ht="32.1" customHeight="1" x14ac:dyDescent="0.25">
      <c r="C50" s="742"/>
      <c r="D50" s="742"/>
      <c r="F50" s="486" t="s">
        <v>661</v>
      </c>
      <c r="G50" s="78"/>
    </row>
    <row r="51" spans="2:7" s="757" customFormat="1" ht="21.6" customHeight="1" x14ac:dyDescent="0.25">
      <c r="C51" s="1702" t="s">
        <v>808</v>
      </c>
      <c r="D51" s="1717"/>
      <c r="E51" s="743"/>
      <c r="F51" s="744"/>
      <c r="G51" s="78"/>
    </row>
    <row r="52" spans="2:7" s="757" customFormat="1" ht="40.5" customHeight="1" x14ac:dyDescent="0.25">
      <c r="C52" s="1703" t="s">
        <v>1089</v>
      </c>
      <c r="D52" s="1703"/>
      <c r="E52" s="1363"/>
      <c r="F52" s="487"/>
      <c r="G52" s="78"/>
    </row>
    <row r="53" spans="2:7" s="757" customFormat="1" ht="48.6" customHeight="1" x14ac:dyDescent="0.25">
      <c r="C53" s="1363" t="s">
        <v>1291</v>
      </c>
      <c r="D53" s="1713" t="s">
        <v>526</v>
      </c>
      <c r="E53" s="1713"/>
      <c r="F53" s="1716"/>
      <c r="G53" s="78"/>
    </row>
    <row r="54" spans="2:7" s="21" customFormat="1" ht="11.25" customHeight="1" x14ac:dyDescent="0.25">
      <c r="B54" s="1371"/>
      <c r="C54" s="757"/>
      <c r="D54" s="757"/>
      <c r="E54" s="757"/>
      <c r="F54" s="757"/>
    </row>
    <row r="55" spans="2:7" s="21" customFormat="1" ht="24" customHeight="1" x14ac:dyDescent="0.25">
      <c r="B55" s="1714" t="s">
        <v>1116</v>
      </c>
      <c r="C55" s="1715"/>
      <c r="D55" s="1715"/>
      <c r="E55" s="1715"/>
      <c r="F55" s="1715"/>
    </row>
    <row r="56" spans="2:7" s="21" customFormat="1" ht="24" customHeight="1" x14ac:dyDescent="0.25">
      <c r="B56" s="1703" t="s">
        <v>1384</v>
      </c>
      <c r="C56" s="1703"/>
      <c r="D56" s="1703"/>
      <c r="E56" s="1703"/>
      <c r="F56" s="1703"/>
    </row>
    <row r="57" spans="2:7" s="757" customFormat="1" x14ac:dyDescent="0.25">
      <c r="B57" s="21"/>
      <c r="C57" s="21"/>
      <c r="D57" s="21"/>
      <c r="E57" s="21"/>
      <c r="F57" s="1328"/>
      <c r="G57" s="78"/>
    </row>
    <row r="58" spans="2:7" s="757" customFormat="1" x14ac:dyDescent="0.25">
      <c r="B58" s="242" t="s">
        <v>688</v>
      </c>
      <c r="C58" s="21"/>
      <c r="D58" s="21"/>
      <c r="E58" s="21"/>
      <c r="F58" s="1337"/>
      <c r="G58" s="78"/>
    </row>
    <row r="59" spans="2:7" s="757" customFormat="1" x14ac:dyDescent="0.25">
      <c r="B59" s="21"/>
      <c r="C59" s="21"/>
      <c r="D59" s="21"/>
      <c r="E59" s="21"/>
      <c r="F59" s="1337"/>
      <c r="G59" s="78"/>
    </row>
    <row r="60" spans="2:7" s="757" customFormat="1" x14ac:dyDescent="0.25">
      <c r="D60" s="45"/>
      <c r="E60" s="45"/>
      <c r="F60" s="1337"/>
      <c r="G60" s="78"/>
    </row>
    <row r="61" spans="2:7" s="757" customFormat="1" x14ac:dyDescent="0.25">
      <c r="D61" s="45"/>
      <c r="E61" s="45"/>
      <c r="G61" s="78"/>
    </row>
    <row r="62" spans="2:7" s="757" customFormat="1" x14ac:dyDescent="0.25">
      <c r="D62" s="29"/>
      <c r="E62" s="29"/>
      <c r="G62" s="78"/>
    </row>
    <row r="63" spans="2:7" s="757" customFormat="1" x14ac:dyDescent="0.25">
      <c r="G63" s="78"/>
    </row>
    <row r="64" spans="2:7" s="757" customFormat="1" x14ac:dyDescent="0.25">
      <c r="G64" s="78"/>
    </row>
    <row r="65" spans="7:7" s="757" customFormat="1" x14ac:dyDescent="0.25">
      <c r="G65" s="78"/>
    </row>
    <row r="66" spans="7:7" s="757" customFormat="1" x14ac:dyDescent="0.25">
      <c r="G66" s="78"/>
    </row>
    <row r="67" spans="7:7" s="757" customFormat="1" x14ac:dyDescent="0.25">
      <c r="G67" s="78"/>
    </row>
    <row r="68" spans="7:7" s="757" customFormat="1" x14ac:dyDescent="0.25">
      <c r="G68" s="78"/>
    </row>
    <row r="69" spans="7:7" s="757" customFormat="1" x14ac:dyDescent="0.25">
      <c r="G69" s="78"/>
    </row>
    <row r="70" spans="7:7" s="757" customFormat="1" x14ac:dyDescent="0.25">
      <c r="G70" s="78"/>
    </row>
    <row r="71" spans="7:7" s="757" customFormat="1" x14ac:dyDescent="0.25">
      <c r="G71" s="78"/>
    </row>
    <row r="72" spans="7:7" s="757" customFormat="1" x14ac:dyDescent="0.25">
      <c r="G72" s="78"/>
    </row>
    <row r="73" spans="7:7" s="757" customFormat="1" x14ac:dyDescent="0.25">
      <c r="G73" s="78"/>
    </row>
    <row r="74" spans="7:7" s="757" customFormat="1" x14ac:dyDescent="0.25">
      <c r="G74" s="78"/>
    </row>
    <row r="75" spans="7:7" s="757" customFormat="1" x14ac:dyDescent="0.25">
      <c r="G75" s="78"/>
    </row>
    <row r="76" spans="7:7" s="757" customFormat="1" x14ac:dyDescent="0.25">
      <c r="G76" s="78"/>
    </row>
    <row r="77" spans="7:7" s="757" customFormat="1" x14ac:dyDescent="0.25">
      <c r="G77" s="78"/>
    </row>
    <row r="78" spans="7:7" s="757" customFormat="1" x14ac:dyDescent="0.25">
      <c r="G78" s="78"/>
    </row>
    <row r="79" spans="7:7" s="757" customFormat="1" x14ac:dyDescent="0.25">
      <c r="G79" s="78"/>
    </row>
    <row r="80" spans="7:7" s="757" customFormat="1" x14ac:dyDescent="0.25">
      <c r="G80" s="78"/>
    </row>
    <row r="81" spans="2:6" x14ac:dyDescent="0.25">
      <c r="B81" s="757"/>
      <c r="C81" s="757"/>
      <c r="D81" s="757"/>
      <c r="E81" s="757"/>
      <c r="F81" s="757"/>
    </row>
    <row r="82" spans="2:6" x14ac:dyDescent="0.25">
      <c r="B82" s="757"/>
      <c r="C82" s="757"/>
      <c r="D82" s="757"/>
      <c r="E82" s="757"/>
      <c r="F82" s="757"/>
    </row>
    <row r="83" spans="2:6" x14ac:dyDescent="0.25">
      <c r="B83" s="757"/>
      <c r="C83" s="757"/>
      <c r="D83" s="757"/>
      <c r="E83" s="757"/>
      <c r="F83" s="757"/>
    </row>
  </sheetData>
  <sheetProtection algorithmName="SHA-512" hashValue="jr9UktGoW6a4gWj6rte0/nSTZllfnm+pT6VNsfw8iQb0Q1aE4iMV1M4k4awGIvc8Lv960zsz//0QnTMLFSw8oQ==" saltValue="avPDNyaTejUJc2xxz46R+A==" spinCount="100000" sheet="1" selectLockedCells="1"/>
  <customSheetViews>
    <customSheetView guid="{6509DE47-C0A2-4ED1-9D8E-F081B0F084AE}" showGridLines="0" fitToPage="1">
      <selection activeCell="K10" sqref="K10"/>
      <rowBreaks count="1" manualBreakCount="1">
        <brk id="39" min="1" max="4" man="1"/>
      </rowBreaks>
      <pageMargins left="0.25" right="0.25" top="0.75" bottom="0.75" header="0.3" footer="0.3"/>
      <printOptions horizontalCentered="1"/>
      <pageSetup paperSize="9" scale="68" fitToHeight="0" orientation="portrait" r:id="rId1"/>
      <headerFooter alignWithMargins="0">
        <oddFooter xml:space="preserve">&amp;R&amp;6Pagina &amp;P di &amp;N </oddFooter>
      </headerFooter>
    </customSheetView>
  </customSheetViews>
  <mergeCells count="42">
    <mergeCell ref="C52:D52"/>
    <mergeCell ref="B55:F55"/>
    <mergeCell ref="D53:F53"/>
    <mergeCell ref="B5:F5"/>
    <mergeCell ref="C26:F26"/>
    <mergeCell ref="B28:F28"/>
    <mergeCell ref="C20:F20"/>
    <mergeCell ref="C21:F21"/>
    <mergeCell ref="B9:F9"/>
    <mergeCell ref="C51:D51"/>
    <mergeCell ref="B44:F44"/>
    <mergeCell ref="B46:F46"/>
    <mergeCell ref="B45:F45"/>
    <mergeCell ref="B10:F10"/>
    <mergeCell ref="B17:F17"/>
    <mergeCell ref="B40:F40"/>
    <mergeCell ref="B3:F3"/>
    <mergeCell ref="B6:F6"/>
    <mergeCell ref="B7:F7"/>
    <mergeCell ref="B8:F8"/>
    <mergeCell ref="B56:F56"/>
    <mergeCell ref="C48:F48"/>
    <mergeCell ref="C47:F47"/>
    <mergeCell ref="C49:F49"/>
    <mergeCell ref="C29:F29"/>
    <mergeCell ref="C30:F30"/>
    <mergeCell ref="C31:F31"/>
    <mergeCell ref="B42:F42"/>
    <mergeCell ref="C36:D36"/>
    <mergeCell ref="D38:F38"/>
    <mergeCell ref="C37:D37"/>
    <mergeCell ref="B43:F43"/>
    <mergeCell ref="B33:F33"/>
    <mergeCell ref="B14:F14"/>
    <mergeCell ref="B15:F15"/>
    <mergeCell ref="B32:F32"/>
    <mergeCell ref="B11:F11"/>
    <mergeCell ref="B12:F12"/>
    <mergeCell ref="C25:F25"/>
    <mergeCell ref="B19:F19"/>
    <mergeCell ref="C23:D23"/>
    <mergeCell ref="C24:D24"/>
  </mergeCells>
  <phoneticPr fontId="33" type="noConversion"/>
  <dataValidations count="1">
    <dataValidation type="list" allowBlank="1" showInputMessage="1" showErrorMessage="1" sqref="F23:F24 F36:F37 F51:F52">
      <formula1>"si,no,"</formula1>
    </dataValidation>
  </dataValidations>
  <hyperlinks>
    <hyperlink ref="B58" location="Sommario!A1" display="Ritorna al sommario"/>
  </hyperlinks>
  <printOptions horizontalCentered="1"/>
  <pageMargins left="0.25" right="0.25" top="0.75" bottom="0.75" header="0.3" footer="0.3"/>
  <pageSetup paperSize="9" scale="68" fitToHeight="0" orientation="portrait" r:id="rId2"/>
  <headerFooter alignWithMargins="0">
    <oddFooter xml:space="preserve">&amp;R&amp;6Pagina &amp;P di &amp;N </oddFooter>
  </headerFooter>
  <rowBreaks count="1" manualBreakCount="1">
    <brk id="39" min="1" max="5"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J35"/>
  <sheetViews>
    <sheetView showGridLines="0" zoomScaleNormal="100" zoomScalePageLayoutView="70" workbookViewId="0">
      <selection activeCell="C31" sqref="C31"/>
    </sheetView>
  </sheetViews>
  <sheetFormatPr defaultColWidth="8.77734375" defaultRowHeight="13.2" x14ac:dyDescent="0.25"/>
  <cols>
    <col min="1" max="1" width="2.77734375" style="1348" customWidth="1"/>
    <col min="2" max="2" width="35.77734375" style="1348" customWidth="1"/>
    <col min="3" max="6" width="28.21875" style="1348" customWidth="1"/>
    <col min="7" max="16384" width="8.77734375" style="1348"/>
  </cols>
  <sheetData>
    <row r="1" spans="2:10" s="268" customFormat="1" ht="25.5" customHeight="1" x14ac:dyDescent="0.25">
      <c r="B1" s="1315" t="str">
        <f>'3.2'!$B$1</f>
        <v>Candidatura dell'istituto ospedaliero:</v>
      </c>
      <c r="E1" s="1315" t="str">
        <f>'3.2'!$D$1</f>
        <v>Per la sede:</v>
      </c>
      <c r="F1" s="16"/>
    </row>
    <row r="2" spans="2:10" s="382" customFormat="1" ht="25.5" customHeight="1" thickBot="1" x14ac:dyDescent="0.3">
      <c r="B2" s="479" t="str">
        <f>Copertina!$B$12</f>
        <v>Nome dell'istituto</v>
      </c>
      <c r="C2" s="268"/>
      <c r="D2" s="268"/>
      <c r="E2" s="16" t="str">
        <f>Copertina!$B$14</f>
        <v>Nome della sede</v>
      </c>
    </row>
    <row r="3" spans="2:10" ht="50.1" customHeight="1" thickBot="1" x14ac:dyDescent="0.3">
      <c r="B3" s="1725" t="s">
        <v>727</v>
      </c>
      <c r="C3" s="1725"/>
      <c r="D3" s="1725"/>
      <c r="E3" s="1725"/>
      <c r="F3" s="1725"/>
    </row>
    <row r="4" spans="2:10" ht="40.200000000000003" customHeight="1" x14ac:dyDescent="0.25"/>
    <row r="5" spans="2:10" ht="40.950000000000003" customHeight="1" x14ac:dyDescent="0.25">
      <c r="B5" s="1529" t="s">
        <v>1440</v>
      </c>
      <c r="C5" s="1529"/>
      <c r="D5" s="1529"/>
      <c r="E5" s="1529"/>
      <c r="F5" s="1529"/>
    </row>
    <row r="6" spans="2:10" x14ac:dyDescent="0.25">
      <c r="E6" s="1354"/>
    </row>
    <row r="7" spans="2:10" s="171" customFormat="1" ht="18.600000000000001" customHeight="1" x14ac:dyDescent="0.25">
      <c r="B7" s="1728" t="s">
        <v>646</v>
      </c>
      <c r="C7" s="1728"/>
      <c r="D7" s="1728"/>
      <c r="E7" s="1729"/>
      <c r="F7" s="1728"/>
    </row>
    <row r="8" spans="2:10" ht="18.75" customHeight="1" x14ac:dyDescent="0.25">
      <c r="B8" s="1399" t="s">
        <v>494</v>
      </c>
      <c r="C8" s="1399" t="s">
        <v>623</v>
      </c>
      <c r="D8" s="1399" t="s">
        <v>625</v>
      </c>
      <c r="E8" s="1400" t="s">
        <v>626</v>
      </c>
      <c r="F8" s="1399" t="s">
        <v>627</v>
      </c>
    </row>
    <row r="9" spans="2:10" ht="18.75" customHeight="1" x14ac:dyDescent="0.25">
      <c r="B9" s="1399" t="s">
        <v>633</v>
      </c>
      <c r="C9" s="1399" t="s">
        <v>634</v>
      </c>
      <c r="D9" s="1399" t="s">
        <v>635</v>
      </c>
      <c r="E9" s="1400" t="s">
        <v>636</v>
      </c>
      <c r="F9" s="1399" t="s">
        <v>637</v>
      </c>
    </row>
    <row r="10" spans="2:10" ht="18.75" customHeight="1" x14ac:dyDescent="0.25">
      <c r="B10" s="1399" t="s">
        <v>639</v>
      </c>
      <c r="C10" s="1399" t="s">
        <v>640</v>
      </c>
      <c r="D10" s="1399" t="s">
        <v>641</v>
      </c>
      <c r="E10" s="1400" t="s">
        <v>642</v>
      </c>
      <c r="F10" s="1399" t="s">
        <v>643</v>
      </c>
    </row>
    <row r="11" spans="2:10" ht="30" customHeight="1" x14ac:dyDescent="0.25">
      <c r="B11" s="1400" t="s">
        <v>638</v>
      </c>
      <c r="C11" s="1399" t="s">
        <v>644</v>
      </c>
      <c r="D11" s="1399" t="s">
        <v>751</v>
      </c>
      <c r="E11" s="1400" t="s">
        <v>751</v>
      </c>
      <c r="F11" s="1399" t="s">
        <v>751</v>
      </c>
    </row>
    <row r="12" spans="2:10" ht="45.45" customHeight="1" x14ac:dyDescent="0.25">
      <c r="B12" s="1399" t="s">
        <v>645</v>
      </c>
      <c r="C12" s="1399" t="s">
        <v>750</v>
      </c>
      <c r="D12" s="1726" t="s">
        <v>659</v>
      </c>
      <c r="E12" s="1727"/>
      <c r="F12" s="1726"/>
    </row>
    <row r="13" spans="2:10" ht="18" customHeight="1" x14ac:dyDescent="0.25">
      <c r="B13" s="1730" t="s">
        <v>647</v>
      </c>
      <c r="C13" s="1730"/>
      <c r="D13" s="1730"/>
      <c r="E13" s="1731"/>
      <c r="F13" s="1730"/>
    </row>
    <row r="14" spans="2:10" ht="31.5" customHeight="1" x14ac:dyDescent="0.25">
      <c r="B14" s="1399" t="s">
        <v>648</v>
      </c>
      <c r="C14" s="1399" t="s">
        <v>651</v>
      </c>
      <c r="D14" s="1726" t="s">
        <v>649</v>
      </c>
      <c r="E14" s="1727"/>
      <c r="F14" s="1399" t="s">
        <v>650</v>
      </c>
      <c r="H14" s="1723"/>
      <c r="I14" s="1723"/>
      <c r="J14" s="1723"/>
    </row>
    <row r="15" spans="2:10" ht="60" customHeight="1" x14ac:dyDescent="0.25">
      <c r="B15" s="1399" t="s">
        <v>429</v>
      </c>
      <c r="C15" s="1400" t="s">
        <v>1292</v>
      </c>
      <c r="D15" s="1399" t="s">
        <v>652</v>
      </c>
      <c r="E15" s="1400" t="s">
        <v>653</v>
      </c>
      <c r="F15" s="1399" t="s">
        <v>653</v>
      </c>
      <c r="H15" s="1723"/>
      <c r="I15" s="1723"/>
      <c r="J15" s="1723"/>
    </row>
    <row r="16" spans="2:10" ht="18.75" customHeight="1" x14ac:dyDescent="0.25">
      <c r="B16" s="1399" t="s">
        <v>655</v>
      </c>
      <c r="C16" s="1399" t="s">
        <v>836</v>
      </c>
      <c r="D16" s="1399" t="s">
        <v>836</v>
      </c>
      <c r="E16" s="1399" t="s">
        <v>836</v>
      </c>
      <c r="F16" s="1399" t="s">
        <v>836</v>
      </c>
    </row>
    <row r="17" spans="2:6" ht="60" customHeight="1" x14ac:dyDescent="0.25">
      <c r="B17" s="1399" t="s">
        <v>654</v>
      </c>
      <c r="C17" s="1399" t="s">
        <v>656</v>
      </c>
      <c r="D17" s="1401" t="s">
        <v>752</v>
      </c>
      <c r="E17" s="1401" t="s">
        <v>753</v>
      </c>
      <c r="F17" s="1401" t="s">
        <v>753</v>
      </c>
    </row>
    <row r="18" spans="2:6" ht="45.45" customHeight="1" x14ac:dyDescent="0.25">
      <c r="B18" s="1401" t="s">
        <v>657</v>
      </c>
      <c r="C18" s="1399" t="s">
        <v>835</v>
      </c>
      <c r="D18" s="1399" t="s">
        <v>1293</v>
      </c>
      <c r="E18" s="1401" t="s">
        <v>754</v>
      </c>
      <c r="F18" s="1401" t="s">
        <v>754</v>
      </c>
    </row>
    <row r="19" spans="2:6" ht="18.75" customHeight="1" thickBot="1" x14ac:dyDescent="0.3">
      <c r="B19" s="1402" t="s">
        <v>220</v>
      </c>
      <c r="C19" s="1402" t="s">
        <v>755</v>
      </c>
      <c r="D19" s="1402" t="s">
        <v>754</v>
      </c>
      <c r="E19" s="1402" t="s">
        <v>754</v>
      </c>
      <c r="F19" s="1402" t="s">
        <v>754</v>
      </c>
    </row>
    <row r="21" spans="2:6" s="1370" customFormat="1" ht="16.95" customHeight="1" x14ac:dyDescent="0.25">
      <c r="B21" s="1724" t="s">
        <v>1294</v>
      </c>
      <c r="C21" s="1724"/>
      <c r="D21" s="1724"/>
      <c r="E21" s="1724"/>
      <c r="F21" s="1724"/>
    </row>
    <row r="22" spans="2:6" x14ac:dyDescent="0.25">
      <c r="B22" s="1724" t="s">
        <v>757</v>
      </c>
      <c r="C22" s="1724"/>
      <c r="D22" s="1724"/>
      <c r="E22" s="1724"/>
      <c r="F22" s="1724"/>
    </row>
    <row r="23" spans="2:6" x14ac:dyDescent="0.25">
      <c r="B23" s="1724" t="s">
        <v>756</v>
      </c>
      <c r="C23" s="1724"/>
      <c r="D23" s="1724"/>
      <c r="E23" s="1724"/>
      <c r="F23" s="1724"/>
    </row>
    <row r="24" spans="2:6" x14ac:dyDescent="0.25">
      <c r="B24" s="1724" t="s">
        <v>658</v>
      </c>
      <c r="C24" s="1724"/>
      <c r="D24" s="1724"/>
      <c r="E24" s="1724"/>
      <c r="F24" s="1724"/>
    </row>
    <row r="25" spans="2:6" s="1370" customFormat="1" ht="16.95" customHeight="1" x14ac:dyDescent="0.25">
      <c r="B25" s="1724" t="s">
        <v>1398</v>
      </c>
      <c r="C25" s="1724"/>
      <c r="D25" s="1724"/>
      <c r="E25" s="1724"/>
      <c r="F25" s="1724"/>
    </row>
    <row r="26" spans="2:6" x14ac:dyDescent="0.25">
      <c r="B26" s="1724" t="s">
        <v>662</v>
      </c>
      <c r="C26" s="1724"/>
      <c r="D26" s="1724"/>
      <c r="E26" s="1724"/>
      <c r="F26" s="1724"/>
    </row>
    <row r="27" spans="2:6" ht="15" customHeight="1" x14ac:dyDescent="0.25">
      <c r="B27" s="1724" t="s">
        <v>758</v>
      </c>
      <c r="C27" s="1724"/>
      <c r="D27" s="1724"/>
      <c r="E27" s="1724"/>
      <c r="F27" s="1724"/>
    </row>
    <row r="28" spans="2:6" x14ac:dyDescent="0.25">
      <c r="B28" s="1724" t="s">
        <v>660</v>
      </c>
      <c r="C28" s="1724"/>
      <c r="D28" s="1724"/>
      <c r="E28" s="1724"/>
      <c r="F28" s="1724"/>
    </row>
    <row r="29" spans="2:6" ht="14.55" customHeight="1" x14ac:dyDescent="0.25">
      <c r="B29" s="1722" t="s">
        <v>1439</v>
      </c>
      <c r="C29" s="1722"/>
      <c r="D29" s="1722"/>
      <c r="E29" s="1722"/>
      <c r="F29" s="1722"/>
    </row>
    <row r="30" spans="2:6" ht="28.5" customHeight="1" thickBot="1" x14ac:dyDescent="0.3"/>
    <row r="31" spans="2:6" ht="30" customHeight="1" x14ac:dyDescent="0.25">
      <c r="B31" s="481" t="s">
        <v>764</v>
      </c>
      <c r="C31" s="399"/>
      <c r="D31" s="399"/>
      <c r="E31" s="399"/>
      <c r="F31" s="399"/>
    </row>
    <row r="32" spans="2:6" ht="30" customHeight="1" x14ac:dyDescent="0.25">
      <c r="B32" s="480" t="s">
        <v>1091</v>
      </c>
      <c r="C32" s="401"/>
      <c r="D32" s="401"/>
      <c r="E32" s="401"/>
      <c r="F32" s="401"/>
    </row>
    <row r="33" spans="2:6" ht="45.45" customHeight="1" thickBot="1" x14ac:dyDescent="0.3">
      <c r="B33" s="482" t="s">
        <v>1092</v>
      </c>
      <c r="C33" s="402" t="s">
        <v>532</v>
      </c>
      <c r="D33" s="402" t="s">
        <v>532</v>
      </c>
      <c r="E33" s="402" t="s">
        <v>532</v>
      </c>
      <c r="F33" s="402" t="s">
        <v>532</v>
      </c>
    </row>
    <row r="35" spans="2:6" x14ac:dyDescent="0.25">
      <c r="B35" s="242" t="s">
        <v>688</v>
      </c>
    </row>
  </sheetData>
  <sheetProtection algorithmName="SHA-512" hashValue="xepmrTcaxzy8e60VDFipCb8ZtNyUHXUta242Gen6UrmNoJMBwUxhO6zJMji7D6+5i+tt20C1tvOui+uK9p8Ntw==" saltValue="QJmFnHvOW1f/i02DPj8F6A==" spinCount="100000" sheet="1" objects="1" scenarios="1" selectLockedCells="1"/>
  <customSheetViews>
    <customSheetView guid="{6509DE47-C0A2-4ED1-9D8E-F081B0F084AE}" showGridLines="0" fitToPage="1" topLeftCell="A7">
      <selection activeCell="Q16" sqref="Q16"/>
      <pageMargins left="0.25" right="0.25" top="0.75" bottom="0.75" header="0.3" footer="0.3"/>
      <printOptions horizontalCentered="1"/>
      <pageSetup paperSize="9" scale="67" fitToHeight="0" orientation="portrait" r:id="rId1"/>
      <headerFooter alignWithMargins="0">
        <oddFooter xml:space="preserve">&amp;R&amp;6Pagina &amp;P di &amp;N </oddFooter>
      </headerFooter>
    </customSheetView>
  </customSheetViews>
  <mergeCells count="17">
    <mergeCell ref="B3:F3"/>
    <mergeCell ref="D12:F12"/>
    <mergeCell ref="B7:F7"/>
    <mergeCell ref="B13:F13"/>
    <mergeCell ref="D14:E14"/>
    <mergeCell ref="B5:F5"/>
    <mergeCell ref="B29:F29"/>
    <mergeCell ref="H15:J15"/>
    <mergeCell ref="H14:J14"/>
    <mergeCell ref="B26:F26"/>
    <mergeCell ref="B27:F27"/>
    <mergeCell ref="B28:F28"/>
    <mergeCell ref="B21:F21"/>
    <mergeCell ref="B22:F22"/>
    <mergeCell ref="B23:F23"/>
    <mergeCell ref="B24:F24"/>
    <mergeCell ref="B25:F25"/>
  </mergeCells>
  <dataValidations count="1">
    <dataValidation type="list" allowBlank="1" showErrorMessage="1" sqref="C31:F32">
      <formula1>"si,no"</formula1>
    </dataValidation>
  </dataValidations>
  <hyperlinks>
    <hyperlink ref="B35" location="Sommario!A1" display="Ritorna al sommario"/>
  </hyperlinks>
  <printOptions horizontalCentered="1"/>
  <pageMargins left="0.25" right="0.25" top="0.75" bottom="0.75" header="0.3" footer="0.3"/>
  <pageSetup paperSize="9" scale="67" fitToHeight="0" orientation="portrait" r:id="rId2"/>
  <headerFooter alignWithMargins="0">
    <oddFooter xml:space="preserve">&amp;R&amp;6Pagina &amp;P di &amp;N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0"/>
    <pageSetUpPr fitToPage="1"/>
  </sheetPr>
  <dimension ref="B1:F89"/>
  <sheetViews>
    <sheetView showGridLines="0" topLeftCell="A28" zoomScaleNormal="100" zoomScaleSheetLayoutView="90" workbookViewId="0"/>
  </sheetViews>
  <sheetFormatPr defaultColWidth="29.21875" defaultRowHeight="13.2" x14ac:dyDescent="0.25"/>
  <cols>
    <col min="1" max="1" width="4" style="2" customWidth="1"/>
    <col min="2" max="2" width="10.77734375" style="2" customWidth="1"/>
    <col min="3" max="3" width="15.77734375" style="64" customWidth="1"/>
    <col min="4" max="4" width="5.77734375" style="2" customWidth="1"/>
    <col min="5" max="5" width="105.77734375" style="2" customWidth="1"/>
    <col min="6" max="16384" width="29.21875" style="2"/>
  </cols>
  <sheetData>
    <row r="1" spans="2:6" ht="13.8" thickBot="1" x14ac:dyDescent="0.3"/>
    <row r="2" spans="2:6" ht="50.1" customHeight="1" thickBot="1" x14ac:dyDescent="0.3">
      <c r="B2" s="1440" t="s">
        <v>455</v>
      </c>
      <c r="C2" s="1440"/>
      <c r="D2" s="1440"/>
      <c r="E2" s="1440"/>
    </row>
    <row r="3" spans="2:6" ht="40.200000000000003" customHeight="1" x14ac:dyDescent="0.25">
      <c r="C3" s="65"/>
      <c r="D3" s="277"/>
      <c r="E3" s="277"/>
    </row>
    <row r="4" spans="2:6" ht="18" customHeight="1" x14ac:dyDescent="0.25">
      <c r="B4" s="1441" t="s">
        <v>456</v>
      </c>
      <c r="C4" s="1441"/>
      <c r="D4" s="1441"/>
      <c r="E4" s="1441"/>
    </row>
    <row r="5" spans="2:6" s="277" customFormat="1" ht="15" customHeight="1" x14ac:dyDescent="0.25">
      <c r="B5" s="1447"/>
      <c r="C5" s="1447"/>
      <c r="D5" s="1447"/>
      <c r="E5" s="1447"/>
    </row>
    <row r="6" spans="2:6" s="277" customFormat="1" ht="19.5" customHeight="1" x14ac:dyDescent="0.25">
      <c r="B6" s="1442" t="s">
        <v>453</v>
      </c>
      <c r="C6" s="1442"/>
      <c r="D6" s="660">
        <v>1</v>
      </c>
      <c r="E6" s="793" t="s">
        <v>454</v>
      </c>
      <c r="F6" s="241"/>
    </row>
    <row r="7" spans="2:6" s="277" customFormat="1" ht="19.5" customHeight="1" x14ac:dyDescent="0.25">
      <c r="B7" s="1442"/>
      <c r="C7" s="1442"/>
      <c r="D7" s="660">
        <v>2</v>
      </c>
      <c r="E7" s="782" t="s">
        <v>885</v>
      </c>
      <c r="F7" s="28"/>
    </row>
    <row r="8" spans="2:6" s="277" customFormat="1" ht="19.5" customHeight="1" x14ac:dyDescent="0.25">
      <c r="B8" s="1442"/>
      <c r="C8" s="1442"/>
      <c r="D8" s="27">
        <v>2.1</v>
      </c>
      <c r="E8" s="796" t="s">
        <v>887</v>
      </c>
      <c r="F8" s="28"/>
    </row>
    <row r="9" spans="2:6" s="277" customFormat="1" ht="19.5" customHeight="1" x14ac:dyDescent="0.25">
      <c r="B9" s="1442"/>
      <c r="C9" s="1442"/>
      <c r="D9" s="27">
        <v>2.2000000000000002</v>
      </c>
      <c r="E9" s="796" t="s">
        <v>457</v>
      </c>
      <c r="F9" s="241"/>
    </row>
    <row r="10" spans="2:6" s="277" customFormat="1" ht="19.5" customHeight="1" x14ac:dyDescent="0.25">
      <c r="B10" s="1446" t="s">
        <v>510</v>
      </c>
      <c r="C10" s="1446"/>
      <c r="D10" s="18">
        <v>3</v>
      </c>
      <c r="E10" s="793" t="s">
        <v>459</v>
      </c>
    </row>
    <row r="11" spans="2:6" s="277" customFormat="1" ht="19.5" customHeight="1" x14ac:dyDescent="0.25">
      <c r="B11" s="1446"/>
      <c r="C11" s="1446"/>
      <c r="D11" s="20">
        <v>3.1</v>
      </c>
      <c r="E11" s="796" t="s">
        <v>1307</v>
      </c>
    </row>
    <row r="12" spans="2:6" s="277" customFormat="1" ht="19.5" customHeight="1" x14ac:dyDescent="0.25">
      <c r="B12" s="1446"/>
      <c r="C12" s="1446"/>
      <c r="D12" s="20">
        <v>3.2</v>
      </c>
      <c r="E12" s="796" t="s">
        <v>1188</v>
      </c>
    </row>
    <row r="13" spans="2:6" s="277" customFormat="1" ht="19.5" customHeight="1" x14ac:dyDescent="0.25">
      <c r="B13" s="1446"/>
      <c r="C13" s="1446"/>
      <c r="D13" s="20">
        <v>3.3</v>
      </c>
      <c r="E13" s="796" t="s">
        <v>890</v>
      </c>
      <c r="F13" s="656"/>
    </row>
    <row r="14" spans="2:6" s="277" customFormat="1" ht="19.5" customHeight="1" x14ac:dyDescent="0.25">
      <c r="B14" s="1446"/>
      <c r="C14" s="1446"/>
      <c r="D14" s="20">
        <v>3.4</v>
      </c>
      <c r="E14" s="796" t="s">
        <v>458</v>
      </c>
      <c r="F14" s="66"/>
    </row>
    <row r="15" spans="2:6" s="277" customFormat="1" ht="19.5" customHeight="1" x14ac:dyDescent="0.25">
      <c r="B15" s="1446"/>
      <c r="C15" s="1446"/>
      <c r="D15" s="20">
        <v>3.5</v>
      </c>
      <c r="E15" s="796" t="s">
        <v>888</v>
      </c>
      <c r="F15" s="220"/>
    </row>
    <row r="16" spans="2:6" s="277" customFormat="1" ht="19.5" customHeight="1" x14ac:dyDescent="0.25">
      <c r="B16" s="1446"/>
      <c r="C16" s="1446"/>
      <c r="D16" s="20">
        <v>3.6</v>
      </c>
      <c r="E16" s="796" t="s">
        <v>889</v>
      </c>
      <c r="F16" s="220"/>
    </row>
    <row r="17" spans="2:6" s="277" customFormat="1" ht="19.5" customHeight="1" x14ac:dyDescent="0.25">
      <c r="B17" s="1446"/>
      <c r="C17" s="1446"/>
      <c r="D17" s="20">
        <v>3.7</v>
      </c>
      <c r="E17" s="796" t="s">
        <v>185</v>
      </c>
    </row>
    <row r="18" spans="2:6" s="277" customFormat="1" ht="19.5" customHeight="1" x14ac:dyDescent="0.25">
      <c r="B18" s="1446"/>
      <c r="C18" s="1446"/>
      <c r="D18" s="19">
        <v>3.8</v>
      </c>
      <c r="E18" s="495" t="s">
        <v>226</v>
      </c>
    </row>
    <row r="19" spans="2:6" s="277" customFormat="1" ht="19.5" customHeight="1" x14ac:dyDescent="0.25">
      <c r="B19" s="1446"/>
      <c r="C19" s="1446"/>
      <c r="D19" s="37">
        <v>3.9</v>
      </c>
      <c r="E19" s="495" t="s">
        <v>894</v>
      </c>
      <c r="F19" s="570"/>
    </row>
    <row r="20" spans="2:6" s="277" customFormat="1" ht="19.5" customHeight="1" x14ac:dyDescent="0.25">
      <c r="B20" s="1446"/>
      <c r="C20" s="1446"/>
      <c r="D20" s="657">
        <v>3.1</v>
      </c>
      <c r="E20" s="658" t="s">
        <v>895</v>
      </c>
    </row>
    <row r="21" spans="2:6" s="277" customFormat="1" ht="19.5" customHeight="1" x14ac:dyDescent="0.25">
      <c r="B21" s="1446"/>
      <c r="C21" s="1446"/>
      <c r="D21" s="633">
        <v>3.11</v>
      </c>
      <c r="E21" s="495" t="s">
        <v>460</v>
      </c>
    </row>
    <row r="22" spans="2:6" s="277" customFormat="1" ht="19.5" customHeight="1" x14ac:dyDescent="0.25">
      <c r="B22" s="1446"/>
      <c r="C22" s="1446"/>
      <c r="D22" s="634">
        <v>3.12</v>
      </c>
      <c r="E22" s="495" t="s">
        <v>673</v>
      </c>
    </row>
    <row r="23" spans="2:6" s="277" customFormat="1" ht="19.5" customHeight="1" x14ac:dyDescent="0.25">
      <c r="B23" s="1446"/>
      <c r="C23" s="1446"/>
      <c r="D23" s="634">
        <v>3.13</v>
      </c>
      <c r="E23" s="495" t="s">
        <v>687</v>
      </c>
    </row>
    <row r="24" spans="2:6" s="277" customFormat="1" ht="19.5" customHeight="1" x14ac:dyDescent="0.25">
      <c r="B24" s="1446"/>
      <c r="C24" s="1446"/>
      <c r="D24" s="634">
        <v>3.14</v>
      </c>
      <c r="E24" s="495" t="s">
        <v>1142</v>
      </c>
      <c r="F24" s="570"/>
    </row>
    <row r="25" spans="2:6" s="220" customFormat="1" ht="19.5" customHeight="1" x14ac:dyDescent="0.25">
      <c r="B25" s="1446"/>
      <c r="C25" s="1446"/>
      <c r="D25" s="48">
        <v>3.15</v>
      </c>
      <c r="E25" s="495" t="s">
        <v>958</v>
      </c>
      <c r="F25" s="570"/>
    </row>
    <row r="26" spans="2:6" s="277" customFormat="1" ht="19.5" customHeight="1" x14ac:dyDescent="0.25">
      <c r="B26" s="1446"/>
      <c r="C26" s="1446"/>
      <c r="D26" s="18">
        <v>4</v>
      </c>
      <c r="E26" s="658" t="s">
        <v>897</v>
      </c>
    </row>
    <row r="27" spans="2:6" s="277" customFormat="1" ht="19.5" customHeight="1" x14ac:dyDescent="0.25">
      <c r="B27" s="1446"/>
      <c r="C27" s="1446"/>
      <c r="D27" s="18">
        <v>5</v>
      </c>
      <c r="E27" s="659" t="s">
        <v>674</v>
      </c>
    </row>
    <row r="28" spans="2:6" s="277" customFormat="1" ht="19.5" customHeight="1" x14ac:dyDescent="0.25">
      <c r="B28" s="1446"/>
      <c r="C28" s="1446"/>
      <c r="D28" s="18">
        <v>6</v>
      </c>
      <c r="E28" s="659" t="s">
        <v>898</v>
      </c>
    </row>
    <row r="29" spans="2:6" s="277" customFormat="1" ht="15" customHeight="1" x14ac:dyDescent="0.25">
      <c r="C29" s="65"/>
    </row>
    <row r="30" spans="2:6" s="277" customFormat="1" ht="18" customHeight="1" x14ac:dyDescent="0.25">
      <c r="B30" s="1445" t="s">
        <v>511</v>
      </c>
      <c r="C30" s="1445"/>
      <c r="D30" s="1445"/>
      <c r="E30" s="1445"/>
    </row>
    <row r="31" spans="2:6" s="315" customFormat="1" ht="39" customHeight="1" x14ac:dyDescent="0.25">
      <c r="B31" s="1443" t="s">
        <v>1308</v>
      </c>
      <c r="C31" s="1444"/>
      <c r="D31" s="1444"/>
      <c r="E31" s="1444"/>
    </row>
    <row r="32" spans="2:6" s="277" customFormat="1" ht="18" customHeight="1" x14ac:dyDescent="0.25">
      <c r="B32" s="1445" t="s">
        <v>452</v>
      </c>
      <c r="C32" s="1445"/>
      <c r="D32" s="1445"/>
      <c r="E32" s="1445"/>
    </row>
    <row r="33" spans="3:5" s="277" customFormat="1" ht="15" customHeight="1" x14ac:dyDescent="0.25">
      <c r="C33" s="65"/>
    </row>
    <row r="34" spans="3:5" s="277" customFormat="1" ht="15" customHeight="1" x14ac:dyDescent="0.25">
      <c r="C34" s="240" t="s">
        <v>481</v>
      </c>
      <c r="D34" s="1438" t="s">
        <v>482</v>
      </c>
      <c r="E34" s="1438"/>
    </row>
    <row r="35" spans="3:5" s="277" customFormat="1" ht="15" customHeight="1" x14ac:dyDescent="0.25">
      <c r="C35" s="240" t="s">
        <v>508</v>
      </c>
      <c r="D35" s="1438" t="s">
        <v>509</v>
      </c>
      <c r="E35" s="1438"/>
    </row>
    <row r="36" spans="3:5" s="277" customFormat="1" ht="15" customHeight="1" x14ac:dyDescent="0.25">
      <c r="C36" s="240" t="s">
        <v>496</v>
      </c>
      <c r="D36" s="1438" t="s">
        <v>495</v>
      </c>
      <c r="E36" s="1438"/>
    </row>
    <row r="37" spans="3:5" s="277" customFormat="1" ht="15" customHeight="1" x14ac:dyDescent="0.25">
      <c r="C37" s="1291" t="s">
        <v>68</v>
      </c>
      <c r="D37" s="1438" t="s">
        <v>461</v>
      </c>
      <c r="E37" s="1438"/>
    </row>
    <row r="38" spans="3:5" s="277" customFormat="1" ht="15" customHeight="1" x14ac:dyDescent="0.25">
      <c r="C38" s="240" t="s">
        <v>499</v>
      </c>
      <c r="D38" s="1438" t="s">
        <v>498</v>
      </c>
      <c r="E38" s="1438"/>
    </row>
    <row r="39" spans="3:5" s="277" customFormat="1" ht="15" customHeight="1" x14ac:dyDescent="0.25">
      <c r="C39" s="1291" t="s">
        <v>69</v>
      </c>
      <c r="D39" s="1438" t="s">
        <v>464</v>
      </c>
      <c r="E39" s="1438"/>
    </row>
    <row r="40" spans="3:5" s="277" customFormat="1" ht="15" customHeight="1" x14ac:dyDescent="0.25">
      <c r="C40" s="1291" t="s">
        <v>638</v>
      </c>
      <c r="D40" s="1291" t="s">
        <v>1379</v>
      </c>
      <c r="E40" s="1291"/>
    </row>
    <row r="41" spans="3:5" s="277" customFormat="1" ht="15" customHeight="1" x14ac:dyDescent="0.25">
      <c r="C41" s="1291" t="s">
        <v>49</v>
      </c>
      <c r="D41" s="1438" t="s">
        <v>214</v>
      </c>
      <c r="E41" s="1438"/>
    </row>
    <row r="42" spans="3:5" s="277" customFormat="1" ht="15" customHeight="1" x14ac:dyDescent="0.25">
      <c r="C42" s="1291" t="s">
        <v>48</v>
      </c>
      <c r="D42" s="1438" t="s">
        <v>229</v>
      </c>
      <c r="E42" s="1438"/>
    </row>
    <row r="43" spans="3:5" s="277" customFormat="1" ht="15" customHeight="1" x14ac:dyDescent="0.25">
      <c r="C43" s="1291" t="s">
        <v>51</v>
      </c>
      <c r="D43" s="1438" t="s">
        <v>115</v>
      </c>
      <c r="E43" s="1438"/>
    </row>
    <row r="44" spans="3:5" s="277" customFormat="1" ht="15" customHeight="1" x14ac:dyDescent="0.25">
      <c r="C44" s="1291" t="s">
        <v>75</v>
      </c>
      <c r="D44" s="1438" t="s">
        <v>78</v>
      </c>
      <c r="E44" s="1438"/>
    </row>
    <row r="45" spans="3:5" s="277" customFormat="1" ht="15" customHeight="1" x14ac:dyDescent="0.25">
      <c r="C45" s="240" t="s">
        <v>485</v>
      </c>
      <c r="D45" s="1438" t="s">
        <v>486</v>
      </c>
      <c r="E45" s="1438"/>
    </row>
    <row r="46" spans="3:5" s="277" customFormat="1" ht="15" customHeight="1" x14ac:dyDescent="0.25">
      <c r="C46" s="240" t="s">
        <v>1391</v>
      </c>
      <c r="D46" s="1438" t="s">
        <v>1392</v>
      </c>
      <c r="E46" s="1438"/>
    </row>
    <row r="47" spans="3:5" s="1300" customFormat="1" ht="15" customHeight="1" x14ac:dyDescent="0.25">
      <c r="C47" s="1291" t="s">
        <v>70</v>
      </c>
      <c r="D47" s="1438" t="s">
        <v>467</v>
      </c>
      <c r="E47" s="1438"/>
    </row>
    <row r="48" spans="3:5" s="1300" customFormat="1" ht="15" customHeight="1" x14ac:dyDescent="0.25">
      <c r="C48" s="240" t="s">
        <v>479</v>
      </c>
      <c r="D48" s="1438" t="s">
        <v>480</v>
      </c>
      <c r="E48" s="1438"/>
    </row>
    <row r="49" spans="3:5" s="1300" customFormat="1" ht="15" customHeight="1" x14ac:dyDescent="0.25">
      <c r="C49" s="241" t="s">
        <v>483</v>
      </c>
      <c r="D49" s="1438" t="s">
        <v>484</v>
      </c>
      <c r="E49" s="1438"/>
    </row>
    <row r="50" spans="3:5" s="1300" customFormat="1" ht="15" customHeight="1" x14ac:dyDescent="0.25">
      <c r="C50" s="1291" t="s">
        <v>71</v>
      </c>
      <c r="D50" s="1438" t="s">
        <v>72</v>
      </c>
      <c r="E50" s="1438"/>
    </row>
    <row r="51" spans="3:5" s="220" customFormat="1" ht="15" customHeight="1" x14ac:dyDescent="0.25">
      <c r="C51" s="1291" t="s">
        <v>462</v>
      </c>
      <c r="D51" s="1438" t="s">
        <v>463</v>
      </c>
      <c r="E51" s="1438"/>
    </row>
    <row r="52" spans="3:5" s="277" customFormat="1" ht="15" customHeight="1" x14ac:dyDescent="0.25">
      <c r="C52" s="1291" t="s">
        <v>74</v>
      </c>
      <c r="D52" s="1438" t="s">
        <v>77</v>
      </c>
      <c r="E52" s="1438"/>
    </row>
    <row r="53" spans="3:5" s="277" customFormat="1" ht="15" customHeight="1" x14ac:dyDescent="0.25">
      <c r="C53" s="1291" t="s">
        <v>116</v>
      </c>
      <c r="D53" s="1438" t="s">
        <v>470</v>
      </c>
      <c r="E53" s="1438"/>
    </row>
    <row r="54" spans="3:5" s="277" customFormat="1" ht="15" customHeight="1" x14ac:dyDescent="0.25">
      <c r="C54" s="1291" t="s">
        <v>129</v>
      </c>
      <c r="D54" s="1438" t="s">
        <v>471</v>
      </c>
      <c r="E54" s="1438"/>
    </row>
    <row r="55" spans="3:5" s="277" customFormat="1" ht="15" customHeight="1" x14ac:dyDescent="0.25">
      <c r="C55" s="1291" t="s">
        <v>128</v>
      </c>
      <c r="D55" s="1438" t="s">
        <v>472</v>
      </c>
      <c r="E55" s="1438"/>
    </row>
    <row r="56" spans="3:5" s="277" customFormat="1" ht="15" customHeight="1" x14ac:dyDescent="0.25">
      <c r="C56" s="1291" t="s">
        <v>117</v>
      </c>
      <c r="D56" s="1438" t="s">
        <v>118</v>
      </c>
      <c r="E56" s="1438"/>
    </row>
    <row r="57" spans="3:5" s="277" customFormat="1" ht="15" customHeight="1" x14ac:dyDescent="0.25">
      <c r="C57" s="1291" t="s">
        <v>119</v>
      </c>
      <c r="D57" s="1438" t="s">
        <v>473</v>
      </c>
      <c r="E57" s="1438"/>
    </row>
    <row r="58" spans="3:5" s="277" customFormat="1" ht="15" customHeight="1" x14ac:dyDescent="0.25">
      <c r="C58" s="240" t="s">
        <v>1215</v>
      </c>
      <c r="D58" s="1438" t="s">
        <v>162</v>
      </c>
      <c r="E58" s="1438"/>
    </row>
    <row r="59" spans="3:5" s="277" customFormat="1" ht="15" customHeight="1" x14ac:dyDescent="0.25">
      <c r="C59" s="240" t="s">
        <v>161</v>
      </c>
      <c r="D59" s="1438" t="s">
        <v>163</v>
      </c>
      <c r="E59" s="1438"/>
    </row>
    <row r="60" spans="3:5" s="220" customFormat="1" ht="15" customHeight="1" x14ac:dyDescent="0.25">
      <c r="C60" s="240" t="s">
        <v>493</v>
      </c>
      <c r="D60" s="1438" t="s">
        <v>494</v>
      </c>
      <c r="E60" s="1438"/>
    </row>
    <row r="61" spans="3:5" s="277" customFormat="1" ht="15" customHeight="1" x14ac:dyDescent="0.25">
      <c r="C61" s="1291" t="s">
        <v>79</v>
      </c>
      <c r="D61" s="1438" t="s">
        <v>474</v>
      </c>
      <c r="E61" s="1438"/>
    </row>
    <row r="62" spans="3:5" s="277" customFormat="1" ht="15" customHeight="1" x14ac:dyDescent="0.25">
      <c r="C62" s="1291" t="s">
        <v>120</v>
      </c>
      <c r="D62" s="1438" t="s">
        <v>475</v>
      </c>
      <c r="E62" s="1438"/>
    </row>
    <row r="63" spans="3:5" s="277" customFormat="1" ht="15" customHeight="1" x14ac:dyDescent="0.25">
      <c r="C63" s="1291" t="s">
        <v>76</v>
      </c>
      <c r="D63" s="1438" t="s">
        <v>476</v>
      </c>
      <c r="E63" s="1438"/>
    </row>
    <row r="64" spans="3:5" s="277" customFormat="1" ht="15" customHeight="1" x14ac:dyDescent="0.25">
      <c r="C64" s="240" t="s">
        <v>477</v>
      </c>
      <c r="D64" s="1438" t="s">
        <v>478</v>
      </c>
      <c r="E64" s="1438"/>
    </row>
    <row r="65" spans="3:5" s="277" customFormat="1" ht="15" customHeight="1" x14ac:dyDescent="0.25">
      <c r="C65" s="240" t="s">
        <v>490</v>
      </c>
      <c r="D65" s="1438" t="s">
        <v>488</v>
      </c>
      <c r="E65" s="1438"/>
    </row>
    <row r="66" spans="3:5" s="277" customFormat="1" ht="15" customHeight="1" x14ac:dyDescent="0.25">
      <c r="C66" s="1291" t="s">
        <v>698</v>
      </c>
      <c r="D66" s="1438" t="s">
        <v>650</v>
      </c>
      <c r="E66" s="1438"/>
    </row>
    <row r="67" spans="3:5" s="220" customFormat="1" ht="15" customHeight="1" x14ac:dyDescent="0.25">
      <c r="C67" s="240" t="s">
        <v>121</v>
      </c>
      <c r="D67" s="1438" t="s">
        <v>122</v>
      </c>
      <c r="E67" s="1438"/>
    </row>
    <row r="68" spans="3:5" s="220" customFormat="1" ht="15" customHeight="1" x14ac:dyDescent="0.25">
      <c r="C68" s="240" t="s">
        <v>492</v>
      </c>
      <c r="D68" s="1438" t="s">
        <v>491</v>
      </c>
      <c r="E68" s="1438"/>
    </row>
    <row r="69" spans="3:5" s="220" customFormat="1" ht="15" customHeight="1" x14ac:dyDescent="0.25">
      <c r="C69" s="240" t="s">
        <v>489</v>
      </c>
      <c r="D69" s="1438" t="s">
        <v>487</v>
      </c>
      <c r="E69" s="1438"/>
    </row>
    <row r="70" spans="3:5" s="220" customFormat="1" ht="15" customHeight="1" x14ac:dyDescent="0.25">
      <c r="C70" s="240" t="s">
        <v>34</v>
      </c>
      <c r="D70" s="1438" t="s">
        <v>500</v>
      </c>
      <c r="E70" s="1438"/>
    </row>
    <row r="71" spans="3:5" s="220" customFormat="1" ht="15" customHeight="1" x14ac:dyDescent="0.25">
      <c r="C71" s="240" t="s">
        <v>497</v>
      </c>
      <c r="D71" s="1438" t="s">
        <v>220</v>
      </c>
      <c r="E71" s="1438"/>
    </row>
    <row r="72" spans="3:5" s="220" customFormat="1" ht="15" customHeight="1" x14ac:dyDescent="0.25">
      <c r="C72" s="240" t="s">
        <v>505</v>
      </c>
      <c r="D72" s="1438" t="s">
        <v>504</v>
      </c>
      <c r="E72" s="1438"/>
    </row>
    <row r="73" spans="3:5" s="220" customFormat="1" ht="15" customHeight="1" x14ac:dyDescent="0.25">
      <c r="C73" s="240" t="s">
        <v>501</v>
      </c>
      <c r="D73" s="1438" t="s">
        <v>503</v>
      </c>
      <c r="E73" s="1438"/>
    </row>
    <row r="74" spans="3:5" s="220" customFormat="1" ht="15" customHeight="1" x14ac:dyDescent="0.25">
      <c r="C74" s="240" t="s">
        <v>502</v>
      </c>
      <c r="D74" s="1439" t="s">
        <v>1427</v>
      </c>
      <c r="E74" s="1438"/>
    </row>
    <row r="75" spans="3:5" s="220" customFormat="1" ht="15" customHeight="1" x14ac:dyDescent="0.25">
      <c r="C75" s="240" t="s">
        <v>506</v>
      </c>
      <c r="D75" s="1438" t="s">
        <v>507</v>
      </c>
      <c r="E75" s="1438"/>
    </row>
    <row r="76" spans="3:5" s="220" customFormat="1" ht="15" customHeight="1" x14ac:dyDescent="0.25">
      <c r="C76" s="240" t="s">
        <v>181</v>
      </c>
      <c r="D76" s="1438" t="s">
        <v>3</v>
      </c>
      <c r="E76" s="1438"/>
    </row>
    <row r="77" spans="3:5" s="220" customFormat="1" ht="15" customHeight="1" x14ac:dyDescent="0.25">
      <c r="C77" s="240" t="s">
        <v>469</v>
      </c>
      <c r="D77" s="1438" t="s">
        <v>468</v>
      </c>
      <c r="E77" s="1438"/>
    </row>
    <row r="78" spans="3:5" s="220" customFormat="1" ht="15" customHeight="1" x14ac:dyDescent="0.25">
      <c r="C78" s="240" t="s">
        <v>52</v>
      </c>
      <c r="D78" s="1438" t="s">
        <v>53</v>
      </c>
      <c r="E78" s="1438"/>
    </row>
    <row r="79" spans="3:5" s="220" customFormat="1" ht="15" customHeight="1" x14ac:dyDescent="0.25">
      <c r="C79" s="1291" t="s">
        <v>466</v>
      </c>
      <c r="D79" s="1438" t="s">
        <v>465</v>
      </c>
      <c r="E79" s="1438"/>
    </row>
    <row r="80" spans="3:5" s="277" customFormat="1" ht="15" customHeight="1" x14ac:dyDescent="0.25">
      <c r="C80" s="67"/>
      <c r="D80" s="1302"/>
      <c r="E80" s="1302"/>
    </row>
    <row r="81" spans="3:3" ht="15" customHeight="1" x14ac:dyDescent="0.25"/>
    <row r="82" spans="3:3" s="277" customFormat="1" x14ac:dyDescent="0.25"/>
    <row r="83" spans="3:3" s="277" customFormat="1" x14ac:dyDescent="0.25">
      <c r="C83" s="1303"/>
    </row>
    <row r="84" spans="3:3" s="277" customFormat="1" x14ac:dyDescent="0.25">
      <c r="C84" s="1303"/>
    </row>
    <row r="85" spans="3:3" s="277" customFormat="1" x14ac:dyDescent="0.25">
      <c r="C85" s="1303"/>
    </row>
    <row r="86" spans="3:3" s="277" customFormat="1" x14ac:dyDescent="0.25">
      <c r="C86" s="1303"/>
    </row>
    <row r="87" spans="3:3" s="277" customFormat="1" x14ac:dyDescent="0.25">
      <c r="C87" s="1303"/>
    </row>
    <row r="88" spans="3:3" s="277" customFormat="1" x14ac:dyDescent="0.25">
      <c r="C88" s="65"/>
    </row>
    <row r="89" spans="3:3" s="277" customFormat="1" x14ac:dyDescent="0.25">
      <c r="C89" s="65"/>
    </row>
  </sheetData>
  <sheetProtection algorithmName="SHA-512" hashValue="GbWr/a6d5boE/onrAZR8nxRi6J5pOBKTPmqkYcGiNS7AFgq758oVhorTcBagU+zc/7gcqX54hPmnDFBrAFJX7Q==" saltValue="zzLUWUDJ6MOUllN5hBH5PQ==" spinCount="100000" sheet="1" objects="1" scenarios="1" selectLockedCells="1"/>
  <sortState ref="C35:G79">
    <sortCondition ref="C35:C79"/>
  </sortState>
  <customSheetViews>
    <customSheetView guid="{6509DE47-C0A2-4ED1-9D8E-F081B0F084AE}" showGridLines="0" fitToPage="1">
      <rowBreaks count="1" manualBreakCount="1">
        <brk id="31" min="1" max="6" man="1"/>
      </rowBreaks>
      <pageMargins left="0.25" right="0.25" top="0.75" bottom="0.75" header="0.3" footer="0.3"/>
      <printOptions horizontalCentered="1"/>
      <pageSetup paperSize="9" scale="73" fitToHeight="0" orientation="portrait" r:id="rId1"/>
      <headerFooter alignWithMargins="0">
        <oddFooter xml:space="preserve">&amp;R&amp;6Pagina &amp;P di &amp;N </oddFooter>
      </headerFooter>
    </customSheetView>
  </customSheetViews>
  <mergeCells count="53">
    <mergeCell ref="D38:E38"/>
    <mergeCell ref="B2:E2"/>
    <mergeCell ref="B4:E4"/>
    <mergeCell ref="B6:C9"/>
    <mergeCell ref="D34:E34"/>
    <mergeCell ref="D35:E35"/>
    <mergeCell ref="D36:E36"/>
    <mergeCell ref="D37:E37"/>
    <mergeCell ref="B31:E31"/>
    <mergeCell ref="B32:E32"/>
    <mergeCell ref="B10:C28"/>
    <mergeCell ref="B30:E30"/>
    <mergeCell ref="B5:E5"/>
    <mergeCell ref="D47:E47"/>
    <mergeCell ref="D39:E39"/>
    <mergeCell ref="D41:E41"/>
    <mergeCell ref="D43:E43"/>
    <mergeCell ref="D44:E44"/>
    <mergeCell ref="D45:E45"/>
    <mergeCell ref="D42:E42"/>
    <mergeCell ref="D46:E46"/>
    <mergeCell ref="D54:E54"/>
    <mergeCell ref="D48:E48"/>
    <mergeCell ref="D49:E49"/>
    <mergeCell ref="D50:E50"/>
    <mergeCell ref="D51:E51"/>
    <mergeCell ref="D52:E52"/>
    <mergeCell ref="D53:E53"/>
    <mergeCell ref="D65:E65"/>
    <mergeCell ref="D55:E55"/>
    <mergeCell ref="D56:E56"/>
    <mergeCell ref="D57:E57"/>
    <mergeCell ref="D58:E58"/>
    <mergeCell ref="D59:E59"/>
    <mergeCell ref="D60:E60"/>
    <mergeCell ref="D62:E62"/>
    <mergeCell ref="D63:E63"/>
    <mergeCell ref="D64:E64"/>
    <mergeCell ref="D61:E61"/>
    <mergeCell ref="D74:E74"/>
    <mergeCell ref="D66:E66"/>
    <mergeCell ref="D67:E67"/>
    <mergeCell ref="D68:E68"/>
    <mergeCell ref="D70:E70"/>
    <mergeCell ref="D69:E69"/>
    <mergeCell ref="D72:E72"/>
    <mergeCell ref="D73:E73"/>
    <mergeCell ref="D71:E71"/>
    <mergeCell ref="D75:E75"/>
    <mergeCell ref="D76:E76"/>
    <mergeCell ref="D77:E77"/>
    <mergeCell ref="D78:E78"/>
    <mergeCell ref="D79:E79"/>
  </mergeCells>
  <hyperlinks>
    <hyperlink ref="E8" location="'2.1'!A1" display="Leistungsgruppen"/>
    <hyperlink ref="E9" location="'2.2'!A1" display="Leistungsgruppen und Anforderungen"/>
    <hyperlink ref="E7" location="'2'!A1" display="Definitionen/Spezifikationen der Leistungsgruppen (Einleitung)"/>
    <hyperlink ref="E6" location="'1 Info'!Area_stampa" display="Informazioni relative al modulo d'offerta"/>
    <hyperlink ref="E27" location="'4'!A1" display="Generelle Angaben zu Leistungserbringer"/>
    <hyperlink ref="E10" location="'3 Formulari di candidatura -&gt;'!Area_stampa" display="Formulari di candidatura"/>
    <hyperlink ref="E28" location="'5'!A1" display="Erklärung"/>
    <hyperlink ref="E13" location="'3.3'!A1" display="Specializzazioni mediche e tempi di reperibilità"/>
    <hyperlink ref="E14" location="'3.4'!A1" display="Requisiti per il pronto soccorso"/>
    <hyperlink ref="E15" location="'3.5'!A1" display="Requisiti per il reparto di cure intense"/>
    <hyperlink ref="E16" location="'3.6'!A1" display="Collegamenti"/>
    <hyperlink ref="E17" location="'3.7'!A1" display="Tumorboards"/>
    <hyperlink ref="E18" location="'3.8'!A1" display="Altri requisiti"/>
    <hyperlink ref="E20" location="'3.10'!A1" display="Candidature ai gruppi di prestazioni"/>
    <hyperlink ref="E21" location="'3.11'!A1" display="Pediatria e chirurgia pediatrica"/>
    <hyperlink ref="E22" location="'3.12'!A1" display="Anestesia pediatrica"/>
    <hyperlink ref="E23" location="'3.13'!A1" display="Centro di competenza in geriatria acuta"/>
    <hyperlink ref="E24" location="'3.14'!A1" display="Cure palliative specializzate"/>
    <hyperlink ref="E25" location="'3.15'!A1" display="Servizio di assistenza al parto in ospedale"/>
    <hyperlink ref="E26" location="'3.16'!A1" display="Altre infromazione per la candidatura"/>
    <hyperlink ref="E19" location="'3.9'!A1" display="Requisiti di base"/>
    <hyperlink ref="E12" location="'3.2'!A1" display="Requisiti minimi di qualità"/>
    <hyperlink ref="E11" location="'3.1'!A1" display="Generelle Qualitätsanforderungen (Akutsomatik)"/>
  </hyperlinks>
  <printOptions horizontalCentered="1"/>
  <pageMargins left="0.25" right="0.25" top="0.75" bottom="0.75" header="0.3" footer="0.3"/>
  <pageSetup paperSize="9" scale="73" fitToHeight="0" orientation="portrait" r:id="rId2"/>
  <headerFooter alignWithMargins="0">
    <oddFooter xml:space="preserve">&amp;R&amp;6Pagina &amp;P di &amp;N </oddFooter>
  </headerFooter>
  <rowBreaks count="1" manualBreakCount="1">
    <brk id="31" min="1" max="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B1:K26"/>
  <sheetViews>
    <sheetView showGridLines="0" zoomScaleNormal="100" zoomScaleSheetLayoutView="80" zoomScalePageLayoutView="90" workbookViewId="0">
      <selection activeCell="E18" sqref="E18"/>
    </sheetView>
  </sheetViews>
  <sheetFormatPr defaultColWidth="11.44140625" defaultRowHeight="13.2" x14ac:dyDescent="0.25"/>
  <cols>
    <col min="1" max="1" width="2.77734375" style="2" customWidth="1"/>
    <col min="2" max="2" width="5.77734375" style="2" customWidth="1"/>
    <col min="3" max="3" width="60.77734375" style="2" customWidth="1"/>
    <col min="4" max="4" width="55.77734375" style="2" customWidth="1"/>
    <col min="5" max="5" width="25.77734375" style="2" customWidth="1"/>
    <col min="6" max="6" width="4" style="2" customWidth="1"/>
    <col min="7" max="7" width="11.44140625" style="2"/>
    <col min="8" max="8" width="10" style="2" customWidth="1"/>
    <col min="9" max="9" width="50" style="2" customWidth="1"/>
    <col min="10" max="10" width="34.77734375" style="2" customWidth="1"/>
    <col min="11" max="11" width="15.77734375" style="2" customWidth="1"/>
    <col min="12" max="16384" width="11.44140625" style="2"/>
  </cols>
  <sheetData>
    <row r="1" spans="2:11" s="268" customFormat="1" ht="24.75" customHeight="1" x14ac:dyDescent="0.25">
      <c r="B1" s="1315" t="str">
        <f>'3.2'!$B$1</f>
        <v>Candidatura dell'istituto ospedaliero:</v>
      </c>
      <c r="E1" s="1315" t="str">
        <f>'3.2'!$D$1</f>
        <v>Per la sede:</v>
      </c>
    </row>
    <row r="2" spans="2:11" s="268" customFormat="1" ht="24.75" customHeight="1" thickBot="1" x14ac:dyDescent="0.3">
      <c r="B2" s="479" t="str">
        <f>Copertina!$B$12</f>
        <v>Nome dell'istituto</v>
      </c>
      <c r="E2" s="16" t="str">
        <f>Copertina!$B$14</f>
        <v>Nome della sede</v>
      </c>
    </row>
    <row r="3" spans="2:11" s="757" customFormat="1" ht="50.1" customHeight="1" thickBot="1" x14ac:dyDescent="0.3">
      <c r="B3" s="1704" t="s">
        <v>1295</v>
      </c>
      <c r="C3" s="1733"/>
      <c r="D3" s="1733"/>
      <c r="E3" s="1733"/>
      <c r="G3" s="132"/>
      <c r="H3" s="169"/>
      <c r="I3" s="169"/>
      <c r="J3" s="169"/>
      <c r="K3" s="169"/>
    </row>
    <row r="4" spans="2:11" s="757" customFormat="1" ht="40.200000000000003" customHeight="1" x14ac:dyDescent="0.25">
      <c r="B4" s="170"/>
      <c r="C4" s="170"/>
      <c r="D4" s="170"/>
      <c r="E4" s="170"/>
      <c r="H4" s="170"/>
      <c r="I4" s="170"/>
      <c r="J4" s="170"/>
      <c r="K4" s="170"/>
    </row>
    <row r="5" spans="2:11" s="757" customFormat="1" ht="39" customHeight="1" x14ac:dyDescent="0.25">
      <c r="B5" s="1734" t="s">
        <v>1301</v>
      </c>
      <c r="C5" s="1734"/>
      <c r="D5" s="1734"/>
      <c r="E5" s="1734"/>
      <c r="H5" s="170"/>
      <c r="I5" s="170"/>
      <c r="J5" s="170"/>
      <c r="K5" s="170"/>
    </row>
    <row r="6" spans="2:11" s="757" customFormat="1" ht="15" customHeight="1" x14ac:dyDescent="0.25">
      <c r="B6" s="1550" t="s">
        <v>694</v>
      </c>
      <c r="C6" s="1666"/>
      <c r="D6" s="1666"/>
      <c r="E6" s="1705"/>
      <c r="H6" s="1550"/>
      <c r="I6" s="1550"/>
      <c r="J6" s="1550"/>
      <c r="K6" s="1550"/>
    </row>
    <row r="7" spans="2:11" s="757" customFormat="1" ht="15.75" customHeight="1" x14ac:dyDescent="0.25">
      <c r="B7" s="554" t="s">
        <v>689</v>
      </c>
      <c r="C7" s="1529" t="s">
        <v>759</v>
      </c>
      <c r="D7" s="1739"/>
      <c r="E7" s="1740"/>
      <c r="H7" s="1335"/>
      <c r="I7" s="1335"/>
      <c r="J7" s="1335"/>
      <c r="K7" s="1335"/>
    </row>
    <row r="8" spans="2:11" s="757" customFormat="1" ht="30" customHeight="1" x14ac:dyDescent="0.25">
      <c r="B8" s="554" t="s">
        <v>690</v>
      </c>
      <c r="C8" s="1529" t="s">
        <v>1296</v>
      </c>
      <c r="D8" s="1529"/>
      <c r="E8" s="1449"/>
      <c r="H8" s="1335"/>
      <c r="I8" s="1335"/>
      <c r="J8" s="1335"/>
      <c r="K8" s="1335"/>
    </row>
    <row r="9" spans="2:11" s="757" customFormat="1" ht="27.75" customHeight="1" x14ac:dyDescent="0.25">
      <c r="B9" s="554" t="s">
        <v>691</v>
      </c>
      <c r="C9" s="1529" t="s">
        <v>1297</v>
      </c>
      <c r="D9" s="1529"/>
      <c r="E9" s="1741"/>
      <c r="H9" s="1335"/>
      <c r="I9" s="1335"/>
      <c r="J9" s="1335"/>
      <c r="K9" s="1335"/>
    </row>
    <row r="10" spans="2:11" s="757" customFormat="1" ht="30" customHeight="1" x14ac:dyDescent="0.25">
      <c r="B10" s="554" t="s">
        <v>692</v>
      </c>
      <c r="C10" s="1529" t="s">
        <v>760</v>
      </c>
      <c r="D10" s="1529"/>
      <c r="E10" s="1658"/>
      <c r="H10" s="1335"/>
      <c r="I10" s="1335"/>
      <c r="J10" s="1335"/>
      <c r="K10" s="1335"/>
    </row>
    <row r="11" spans="2:11" s="757" customFormat="1" ht="15.75" customHeight="1" x14ac:dyDescent="0.25">
      <c r="B11" s="554" t="s">
        <v>693</v>
      </c>
      <c r="C11" s="1529" t="s">
        <v>1298</v>
      </c>
      <c r="D11" s="1529"/>
      <c r="E11" s="1741"/>
      <c r="H11" s="1335"/>
      <c r="I11" s="1335"/>
      <c r="J11" s="1335"/>
      <c r="K11" s="1335"/>
    </row>
    <row r="12" spans="2:11" s="757" customFormat="1" ht="16.8" customHeight="1" x14ac:dyDescent="0.25">
      <c r="B12" s="554" t="s">
        <v>695</v>
      </c>
      <c r="C12" s="1529" t="s">
        <v>1299</v>
      </c>
      <c r="D12" s="1529"/>
      <c r="E12" s="1741"/>
      <c r="H12" s="1335"/>
      <c r="I12" s="1335"/>
      <c r="J12" s="1335"/>
      <c r="K12" s="1335"/>
    </row>
    <row r="13" spans="2:11" s="757" customFormat="1" ht="15.75" customHeight="1" x14ac:dyDescent="0.25">
      <c r="B13" s="554" t="s">
        <v>696</v>
      </c>
      <c r="C13" s="1529" t="s">
        <v>761</v>
      </c>
      <c r="D13" s="1529"/>
      <c r="E13" s="1741"/>
      <c r="H13" s="1335"/>
      <c r="I13" s="1335"/>
      <c r="J13" s="1335"/>
      <c r="K13" s="1335"/>
    </row>
    <row r="14" spans="2:11" s="757" customFormat="1" ht="15.75" customHeight="1" x14ac:dyDescent="0.25">
      <c r="B14" s="1335"/>
      <c r="C14" s="1326"/>
      <c r="D14" s="1371"/>
      <c r="E14" s="1372"/>
      <c r="H14" s="1335"/>
      <c r="I14" s="1335"/>
      <c r="J14" s="1335"/>
      <c r="K14" s="1335"/>
    </row>
    <row r="15" spans="2:11" s="757" customFormat="1" ht="46.5" customHeight="1" x14ac:dyDescent="0.25">
      <c r="B15" s="1529" t="s">
        <v>697</v>
      </c>
      <c r="C15" s="1529"/>
      <c r="D15" s="1529"/>
      <c r="E15" s="1658"/>
      <c r="H15" s="1335"/>
      <c r="I15" s="1335"/>
      <c r="J15" s="1335"/>
      <c r="K15" s="1335"/>
    </row>
    <row r="16" spans="2:11" s="757" customFormat="1" ht="15" customHeight="1" x14ac:dyDescent="0.25">
      <c r="B16" s="1358"/>
      <c r="C16" s="1358"/>
      <c r="D16" s="1358"/>
      <c r="E16" s="1358"/>
      <c r="I16" s="1631"/>
      <c r="J16" s="1631"/>
    </row>
    <row r="17" spans="2:8" s="278" customFormat="1" ht="25.2" customHeight="1" x14ac:dyDescent="0.25">
      <c r="B17" s="1318"/>
      <c r="C17" s="181"/>
      <c r="D17" s="556"/>
      <c r="E17" s="559" t="s">
        <v>661</v>
      </c>
    </row>
    <row r="18" spans="2:8" s="278" customFormat="1" ht="20.25" customHeight="1" x14ac:dyDescent="0.25">
      <c r="B18" s="1735" t="s">
        <v>762</v>
      </c>
      <c r="C18" s="1735"/>
      <c r="D18" s="1736"/>
      <c r="E18" s="560"/>
    </row>
    <row r="19" spans="2:8" s="278" customFormat="1" ht="20.25" customHeight="1" x14ac:dyDescent="0.25">
      <c r="B19" s="1737" t="s">
        <v>1093</v>
      </c>
      <c r="C19" s="1737"/>
      <c r="D19" s="1738"/>
      <c r="E19" s="561"/>
      <c r="F19" s="562"/>
    </row>
    <row r="20" spans="2:8" s="78" customFormat="1" ht="20.25" customHeight="1" x14ac:dyDescent="0.25">
      <c r="B20" s="69"/>
      <c r="C20" s="90"/>
      <c r="D20" s="90"/>
      <c r="E20" s="714"/>
    </row>
    <row r="21" spans="2:8" s="220" customFormat="1" ht="20.25" customHeight="1" x14ac:dyDescent="0.25">
      <c r="B21" s="1423" t="s">
        <v>1094</v>
      </c>
      <c r="C21" s="1423"/>
      <c r="D21" s="1423"/>
      <c r="E21" s="1423"/>
      <c r="F21" s="1315"/>
      <c r="G21" s="1315"/>
      <c r="H21" s="1315"/>
    </row>
    <row r="22" spans="2:8" s="220" customFormat="1" ht="72" customHeight="1" x14ac:dyDescent="0.25">
      <c r="B22" s="1732" t="s">
        <v>526</v>
      </c>
      <c r="C22" s="1732"/>
      <c r="D22" s="1732"/>
      <c r="E22" s="1732"/>
      <c r="F22" s="1335"/>
    </row>
    <row r="23" spans="2:8" s="757" customFormat="1" x14ac:dyDescent="0.25"/>
    <row r="24" spans="2:8" s="757" customFormat="1" x14ac:dyDescent="0.25"/>
    <row r="26" spans="2:8" x14ac:dyDescent="0.25">
      <c r="C26" s="242" t="s">
        <v>688</v>
      </c>
    </row>
  </sheetData>
  <sheetProtection algorithmName="SHA-512" hashValue="sM0FSM9gTBGKOW5CFd8MfGH6t57ftIllSDIwmfPTz33Co8BwTp4sxOyDGYXiTT1+zgy4ZDLoo4DngGYk/+RP4A==" saltValue="Bm6iqL4KMsLZg+xNVUgbAg==" spinCount="100000" sheet="1" selectLockedCells="1"/>
  <customSheetViews>
    <customSheetView guid="{6509DE47-C0A2-4ED1-9D8E-F081B0F084AE}" showGridLines="0" fitToPage="1">
      <selection activeCell="B3" sqref="B3:E3"/>
      <pageMargins left="0.25" right="0.25" top="0.75" bottom="0.75" header="0.3" footer="0.3"/>
      <printOptions horizontalCentered="1"/>
      <pageSetup paperSize="9" scale="68" fitToHeight="0" orientation="portrait" r:id="rId1"/>
      <headerFooter alignWithMargins="0">
        <oddFooter xml:space="preserve">&amp;R&amp;6Pagina &amp;P di &amp;N </oddFooter>
      </headerFooter>
    </customSheetView>
  </customSheetViews>
  <mergeCells count="17">
    <mergeCell ref="I16:J16"/>
    <mergeCell ref="B18:D18"/>
    <mergeCell ref="B19:D19"/>
    <mergeCell ref="H6:K6"/>
    <mergeCell ref="C7:E7"/>
    <mergeCell ref="C8:E8"/>
    <mergeCell ref="C9:E9"/>
    <mergeCell ref="C13:E13"/>
    <mergeCell ref="C10:E10"/>
    <mergeCell ref="C11:E11"/>
    <mergeCell ref="C12:E12"/>
    <mergeCell ref="B21:E21"/>
    <mergeCell ref="B22:E22"/>
    <mergeCell ref="B3:E3"/>
    <mergeCell ref="B6:E6"/>
    <mergeCell ref="B15:E15"/>
    <mergeCell ref="B5:E5"/>
  </mergeCells>
  <dataValidations count="1">
    <dataValidation type="list" allowBlank="1" showInputMessage="1" showErrorMessage="1" sqref="E18:E20">
      <formula1>"si,no,"</formula1>
    </dataValidation>
  </dataValidations>
  <hyperlinks>
    <hyperlink ref="C26" location="Sommario!A1" display="Ritorna al sommario"/>
  </hyperlinks>
  <printOptions horizontalCentered="1"/>
  <pageMargins left="0.25" right="0.25" top="0.75" bottom="0.75" header="0.3" footer="0.3"/>
  <pageSetup paperSize="9" scale="68" fitToHeight="0" orientation="portrait" r:id="rId2"/>
  <headerFooter alignWithMargins="0">
    <oddFooter xml:space="preserve">&amp;R&amp;6Pagina &amp;P di &amp;N </oddFooter>
  </headerFooter>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0070C0"/>
    <pageSetUpPr fitToPage="1"/>
  </sheetPr>
  <dimension ref="B1:F28"/>
  <sheetViews>
    <sheetView showGridLines="0" zoomScaleNormal="100" zoomScaleSheetLayoutView="55" workbookViewId="0">
      <selection activeCell="D21" sqref="D21"/>
    </sheetView>
  </sheetViews>
  <sheetFormatPr defaultColWidth="11.44140625" defaultRowHeight="13.2" x14ac:dyDescent="0.25"/>
  <cols>
    <col min="1" max="1" width="3" style="43" customWidth="1"/>
    <col min="2" max="2" width="50.77734375" style="43" customWidth="1"/>
    <col min="3" max="3" width="40.77734375" style="43" customWidth="1"/>
    <col min="4" max="4" width="15.77734375" style="43" customWidth="1"/>
    <col min="5" max="5" width="40.77734375" style="43" customWidth="1"/>
    <col min="6" max="16384" width="11.44140625" style="43"/>
  </cols>
  <sheetData>
    <row r="1" spans="2:6" s="279" customFormat="1" ht="20.25" customHeight="1" x14ac:dyDescent="0.25">
      <c r="B1" s="279" t="str">
        <f>'3.2'!$B$1</f>
        <v>Candidatura dell'istituto ospedaliero:</v>
      </c>
      <c r="D1" s="279" t="str">
        <f>'3.2'!$D$1</f>
        <v>Per la sede:</v>
      </c>
    </row>
    <row r="2" spans="2:6" s="279" customFormat="1" ht="20.25" customHeight="1" thickBot="1" x14ac:dyDescent="0.3">
      <c r="B2" s="41" t="str">
        <f>Copertina!$B$12</f>
        <v>Nome dell'istituto</v>
      </c>
      <c r="D2" s="44" t="str">
        <f>Copertina!$B$14</f>
        <v>Nome della sede</v>
      </c>
    </row>
    <row r="3" spans="2:6" ht="50.1" customHeight="1" thickBot="1" x14ac:dyDescent="0.3">
      <c r="B3" s="1749" t="s">
        <v>1300</v>
      </c>
      <c r="C3" s="1749"/>
      <c r="D3" s="1749"/>
      <c r="E3" s="1749"/>
      <c r="F3" s="73"/>
    </row>
    <row r="4" spans="2:6" ht="21" customHeight="1" x14ac:dyDescent="0.25"/>
    <row r="5" spans="2:6" ht="41.25" customHeight="1" x14ac:dyDescent="0.25">
      <c r="B5" s="1748" t="s">
        <v>1302</v>
      </c>
      <c r="C5" s="1748"/>
      <c r="D5" s="1748"/>
      <c r="E5" s="1748"/>
    </row>
    <row r="6" spans="2:6" s="53" customFormat="1" ht="15" customHeight="1" x14ac:dyDescent="0.25">
      <c r="B6" s="1750" t="s">
        <v>1133</v>
      </c>
      <c r="C6" s="1750"/>
      <c r="D6" s="1750"/>
      <c r="E6" s="1751"/>
    </row>
    <row r="7" spans="2:6" s="53" customFormat="1" ht="24.75" customHeight="1" x14ac:dyDescent="0.25">
      <c r="B7" s="1742" t="s">
        <v>670</v>
      </c>
      <c r="C7" s="1742"/>
      <c r="D7" s="1742"/>
      <c r="E7" s="1744"/>
    </row>
    <row r="8" spans="2:6" s="53" customFormat="1" ht="15" customHeight="1" x14ac:dyDescent="0.25">
      <c r="B8" s="1742" t="s">
        <v>1134</v>
      </c>
      <c r="C8" s="1742"/>
      <c r="D8" s="1742"/>
      <c r="E8" s="1752"/>
    </row>
    <row r="9" spans="2:6" s="53" customFormat="1" ht="15" customHeight="1" x14ac:dyDescent="0.25">
      <c r="B9" s="1742" t="s">
        <v>1135</v>
      </c>
      <c r="C9" s="1742"/>
      <c r="D9" s="1742"/>
      <c r="E9" s="1743"/>
    </row>
    <row r="10" spans="2:6" s="53" customFormat="1" ht="15" customHeight="1" x14ac:dyDescent="0.25">
      <c r="B10" s="1742" t="s">
        <v>1136</v>
      </c>
      <c r="C10" s="1742"/>
      <c r="D10" s="1742"/>
      <c r="E10" s="1744"/>
    </row>
    <row r="11" spans="2:6" s="53" customFormat="1" ht="39" customHeight="1" x14ac:dyDescent="0.25">
      <c r="B11" s="1742" t="s">
        <v>1187</v>
      </c>
      <c r="C11" s="1742"/>
      <c r="D11" s="1742"/>
      <c r="E11" s="1743"/>
    </row>
    <row r="12" spans="2:6" s="53" customFormat="1" ht="15" customHeight="1" x14ac:dyDescent="0.25">
      <c r="B12" s="1742" t="s">
        <v>1137</v>
      </c>
      <c r="C12" s="1742"/>
      <c r="D12" s="1742"/>
      <c r="E12" s="1743"/>
    </row>
    <row r="13" spans="2:6" s="53" customFormat="1" ht="18.75" customHeight="1" x14ac:dyDescent="0.25">
      <c r="B13" s="1742" t="s">
        <v>1138</v>
      </c>
      <c r="C13" s="1742"/>
      <c r="D13" s="1742"/>
      <c r="E13" s="1743"/>
    </row>
    <row r="14" spans="2:6" s="53" customFormat="1" ht="18.75" customHeight="1" x14ac:dyDescent="0.25">
      <c r="B14" s="1742" t="s">
        <v>1140</v>
      </c>
      <c r="C14" s="1742"/>
      <c r="D14" s="1742"/>
      <c r="E14" s="1743"/>
    </row>
    <row r="15" spans="2:6" s="53" customFormat="1" ht="18.75" customHeight="1" x14ac:dyDescent="0.25">
      <c r="B15" s="1742" t="s">
        <v>1139</v>
      </c>
      <c r="C15" s="1742"/>
      <c r="D15" s="1742"/>
      <c r="E15" s="1744"/>
    </row>
    <row r="16" spans="2:6" s="53" customFormat="1" ht="18.75" customHeight="1" x14ac:dyDescent="0.25">
      <c r="B16" s="1747" t="s">
        <v>1141</v>
      </c>
      <c r="C16" s="1747"/>
      <c r="D16" s="1747"/>
      <c r="E16" s="1747"/>
    </row>
    <row r="17" spans="2:5" s="53" customFormat="1" ht="15" customHeight="1" x14ac:dyDescent="0.25">
      <c r="B17" s="1373"/>
      <c r="C17" s="1373"/>
      <c r="D17" s="1373"/>
      <c r="E17" s="279"/>
    </row>
    <row r="18" spans="2:5" s="239" customFormat="1" ht="15" customHeight="1" x14ac:dyDescent="0.25">
      <c r="B18" s="1745"/>
      <c r="C18" s="1746"/>
      <c r="D18" s="1746"/>
      <c r="E18" s="1746"/>
    </row>
    <row r="19" spans="2:5" s="220" customFormat="1" ht="25.2" customHeight="1" x14ac:dyDescent="0.25">
      <c r="B19" s="1315"/>
      <c r="C19" s="1315"/>
      <c r="D19" s="1403" t="s">
        <v>661</v>
      </c>
      <c r="E19" s="296"/>
    </row>
    <row r="20" spans="2:5" s="220" customFormat="1" ht="20.25" customHeight="1" x14ac:dyDescent="0.25">
      <c r="B20" s="1735" t="s">
        <v>765</v>
      </c>
      <c r="C20" s="1735"/>
      <c r="D20" s="557"/>
      <c r="E20" s="296"/>
    </row>
    <row r="21" spans="2:5" s="220" customFormat="1" ht="20.25" customHeight="1" x14ac:dyDescent="0.25">
      <c r="B21" s="1737" t="s">
        <v>766</v>
      </c>
      <c r="C21" s="1737"/>
      <c r="D21" s="558"/>
      <c r="E21" s="296"/>
    </row>
    <row r="22" spans="2:5" s="89" customFormat="1" ht="20.25" customHeight="1" x14ac:dyDescent="0.25">
      <c r="B22" s="1324"/>
      <c r="C22" s="1324"/>
      <c r="D22" s="1134"/>
      <c r="E22" s="555"/>
    </row>
    <row r="23" spans="2:5" s="220" customFormat="1" ht="20.25" customHeight="1" x14ac:dyDescent="0.25">
      <c r="B23" s="1423" t="s">
        <v>1095</v>
      </c>
      <c r="C23" s="1423"/>
      <c r="D23" s="1423"/>
      <c r="E23" s="1315"/>
    </row>
    <row r="24" spans="2:5" s="220" customFormat="1" ht="100.05" customHeight="1" x14ac:dyDescent="0.25">
      <c r="B24" s="1732" t="s">
        <v>532</v>
      </c>
      <c r="C24" s="1732"/>
      <c r="D24" s="1732"/>
    </row>
    <row r="25" spans="2:5" s="89" customFormat="1" ht="13.2" customHeight="1" x14ac:dyDescent="0.25">
      <c r="C25" s="1320"/>
      <c r="D25" s="1320"/>
    </row>
    <row r="26" spans="2:5" s="53" customFormat="1" ht="13.2" customHeight="1" x14ac:dyDescent="0.25">
      <c r="B26" s="242" t="s">
        <v>688</v>
      </c>
    </row>
    <row r="27" spans="2:5" ht="13.2" customHeight="1" x14ac:dyDescent="0.25"/>
    <row r="28" spans="2:5" ht="14.25" customHeight="1" x14ac:dyDescent="0.25"/>
  </sheetData>
  <sheetProtection algorithmName="SHA-512" hashValue="5Or8NBhLZFh+b+F/GDSZLwnfojg4rmswLOo3xtpqay0+1OWBcsds5nl2xhDY/Gr7E8lBsS1ESlyrVULqzkaVsw==" saltValue="WnqpmhK4SfWtzRKTOza87g==" spinCount="100000" sheet="1" objects="1" scenarios="1" selectLockedCells="1"/>
  <customSheetViews>
    <customSheetView guid="{6509DE47-C0A2-4ED1-9D8E-F081B0F084AE}" showGridLines="0" fitToPage="1">
      <selection activeCell="B3" sqref="B3:E3"/>
      <rowBreaks count="1" manualBreakCount="1">
        <brk id="24" min="1" max="7" man="1"/>
      </rowBreaks>
      <pageMargins left="0.25" right="0.25" top="0.75" bottom="0.75" header="0.3" footer="0.3"/>
      <printOptions horizontalCentered="1"/>
      <pageSetup paperSize="9" scale="68" fitToHeight="0" orientation="portrait" r:id="rId1"/>
      <headerFooter alignWithMargins="0">
        <oddFooter xml:space="preserve">&amp;R&amp;6Pagina &amp;P di &amp;N </oddFooter>
      </headerFooter>
    </customSheetView>
  </customSheetViews>
  <mergeCells count="18">
    <mergeCell ref="B5:E5"/>
    <mergeCell ref="B3:E3"/>
    <mergeCell ref="B6:E6"/>
    <mergeCell ref="B7:E7"/>
    <mergeCell ref="B8:E8"/>
    <mergeCell ref="B24:D24"/>
    <mergeCell ref="B23:D23"/>
    <mergeCell ref="B21:C21"/>
    <mergeCell ref="B9:E9"/>
    <mergeCell ref="B15:E15"/>
    <mergeCell ref="B10:E10"/>
    <mergeCell ref="B20:C20"/>
    <mergeCell ref="B12:E12"/>
    <mergeCell ref="B13:E13"/>
    <mergeCell ref="B11:E11"/>
    <mergeCell ref="B18:E18"/>
    <mergeCell ref="B14:E14"/>
    <mergeCell ref="B16:E16"/>
  </mergeCells>
  <dataValidations count="1">
    <dataValidation type="list" allowBlank="1" showInputMessage="1" showErrorMessage="1" sqref="D20:D22">
      <formula1>"si,no,"</formula1>
    </dataValidation>
  </dataValidations>
  <hyperlinks>
    <hyperlink ref="B26" location="Sommario!A1" display="Ritorna al sommario"/>
  </hyperlinks>
  <printOptions horizontalCentered="1"/>
  <pageMargins left="0.25" right="0.25" top="0.75" bottom="0.75" header="0.3" footer="0.3"/>
  <pageSetup paperSize="9" scale="68" fitToHeight="0" orientation="portrait" r:id="rId2"/>
  <headerFooter alignWithMargins="0">
    <oddFooter xml:space="preserve">&amp;R&amp;6Pagina &amp;P di &amp;N </oddFooter>
  </headerFooter>
  <rowBreaks count="1" manualBreakCount="1">
    <brk id="24" min="1" max="7" man="1"/>
  </rowBreaks>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K154"/>
  <sheetViews>
    <sheetView showGridLines="0" zoomScaleNormal="100" zoomScaleSheetLayoutView="80" workbookViewId="0">
      <selection activeCell="E148" sqref="E148"/>
    </sheetView>
  </sheetViews>
  <sheetFormatPr defaultColWidth="11.44140625" defaultRowHeight="13.2" x14ac:dyDescent="0.25"/>
  <cols>
    <col min="1" max="1" width="2.77734375" style="243" customWidth="1"/>
    <col min="2" max="2" width="5.77734375" style="243" customWidth="1"/>
    <col min="3" max="4" width="50.77734375" style="243" customWidth="1"/>
    <col min="5" max="5" width="40.77734375" style="243" customWidth="1"/>
    <col min="6" max="6" width="3.44140625" style="244" customWidth="1"/>
    <col min="7" max="7" width="18.77734375" style="244" hidden="1" customWidth="1"/>
    <col min="8" max="8" width="11.44140625" style="244" customWidth="1"/>
    <col min="9" max="9" width="11.44140625" style="243" customWidth="1"/>
    <col min="10" max="16384" width="11.44140625" style="243"/>
  </cols>
  <sheetData>
    <row r="1" spans="2:11" s="568" customFormat="1" ht="20.25" customHeight="1" x14ac:dyDescent="0.25">
      <c r="B1" s="290" t="s">
        <v>512</v>
      </c>
      <c r="C1" s="290"/>
      <c r="E1" s="290" t="s">
        <v>513</v>
      </c>
      <c r="F1" s="290"/>
      <c r="G1" s="280"/>
      <c r="H1" s="280"/>
    </row>
    <row r="2" spans="2:11" s="568" customFormat="1" ht="20.25" customHeight="1" thickBot="1" x14ac:dyDescent="0.3">
      <c r="B2" s="567" t="s">
        <v>445</v>
      </c>
      <c r="C2" s="567"/>
      <c r="E2" s="566" t="s">
        <v>447</v>
      </c>
      <c r="F2" s="566"/>
      <c r="G2" s="280"/>
      <c r="H2" s="288"/>
    </row>
    <row r="3" spans="2:11" ht="50.1" customHeight="1" thickBot="1" x14ac:dyDescent="0.3">
      <c r="B3" s="1762" t="s">
        <v>959</v>
      </c>
      <c r="C3" s="1762"/>
      <c r="D3" s="1762"/>
      <c r="E3" s="1762"/>
      <c r="F3" s="246"/>
      <c r="H3" s="245"/>
      <c r="K3" s="661"/>
    </row>
    <row r="4" spans="2:11" s="249" customFormat="1" ht="25.5" customHeight="1" thickBot="1" x14ac:dyDescent="0.3">
      <c r="B4" s="247"/>
      <c r="C4" s="247"/>
      <c r="D4" s="247"/>
      <c r="E4" s="247"/>
      <c r="F4" s="248"/>
      <c r="G4" s="248"/>
      <c r="H4" s="248"/>
    </row>
    <row r="5" spans="2:11" s="249" customFormat="1" ht="25.5" customHeight="1" thickBot="1" x14ac:dyDescent="0.3">
      <c r="B5" s="1768" t="s">
        <v>935</v>
      </c>
      <c r="C5" s="1768"/>
      <c r="D5" s="1768"/>
      <c r="E5" s="1768"/>
      <c r="F5" s="248"/>
      <c r="G5" s="248" t="s">
        <v>569</v>
      </c>
      <c r="H5" s="248"/>
    </row>
    <row r="6" spans="2:11" s="249" customFormat="1" ht="13.2" customHeight="1" x14ac:dyDescent="0.25">
      <c r="B6" s="674"/>
      <c r="C6" s="674"/>
      <c r="D6" s="674"/>
      <c r="E6" s="806"/>
      <c r="F6" s="248"/>
      <c r="G6" s="248" t="s">
        <v>568</v>
      </c>
      <c r="H6" s="248"/>
    </row>
    <row r="7" spans="2:11" s="249" customFormat="1" ht="25.2" customHeight="1" x14ac:dyDescent="0.25">
      <c r="B7" s="1750" t="s">
        <v>1035</v>
      </c>
      <c r="C7" s="1750"/>
      <c r="D7" s="1750"/>
      <c r="E7" s="1779"/>
      <c r="F7" s="248"/>
      <c r="G7" s="248"/>
      <c r="H7" s="248"/>
    </row>
    <row r="8" spans="2:11" s="682" customFormat="1" ht="16.95" customHeight="1" x14ac:dyDescent="0.25">
      <c r="B8" s="683"/>
      <c r="C8" s="683"/>
      <c r="D8" s="683"/>
      <c r="E8" s="683"/>
    </row>
    <row r="9" spans="2:11" s="249" customFormat="1" ht="15.6" customHeight="1" x14ac:dyDescent="0.25">
      <c r="B9" s="1775" t="s">
        <v>1037</v>
      </c>
      <c r="C9" s="1776"/>
      <c r="D9" s="1776"/>
      <c r="E9" s="1777"/>
      <c r="F9" s="248"/>
      <c r="G9" s="248"/>
      <c r="H9" s="248"/>
    </row>
    <row r="10" spans="2:11" s="249" customFormat="1" x14ac:dyDescent="0.25">
      <c r="B10" s="277" t="s">
        <v>689</v>
      </c>
      <c r="C10" s="1529" t="s">
        <v>1303</v>
      </c>
      <c r="D10" s="1631"/>
      <c r="E10" s="1659"/>
      <c r="F10" s="248"/>
      <c r="G10" s="248"/>
      <c r="H10" s="248"/>
    </row>
    <row r="11" spans="2:11" s="249" customFormat="1" x14ac:dyDescent="0.25">
      <c r="B11" s="277" t="s">
        <v>690</v>
      </c>
      <c r="C11" s="1631" t="s">
        <v>1020</v>
      </c>
      <c r="D11" s="1631"/>
      <c r="E11" s="1780"/>
      <c r="F11" s="248"/>
      <c r="G11" s="248"/>
      <c r="H11" s="248"/>
    </row>
    <row r="12" spans="2:11" s="249" customFormat="1" ht="15.6" customHeight="1" x14ac:dyDescent="0.25">
      <c r="B12" s="277"/>
      <c r="C12" s="1529" t="s">
        <v>1038</v>
      </c>
      <c r="D12" s="1631"/>
      <c r="E12" s="1780"/>
      <c r="F12" s="248"/>
      <c r="G12" s="248"/>
      <c r="H12" s="248"/>
    </row>
    <row r="13" spans="2:11" s="249" customFormat="1" ht="15.6" customHeight="1" x14ac:dyDescent="0.25">
      <c r="B13" s="277"/>
      <c r="C13" s="1631" t="s">
        <v>1021</v>
      </c>
      <c r="D13" s="1631"/>
      <c r="E13" s="1780"/>
      <c r="F13" s="248"/>
      <c r="G13" s="248"/>
      <c r="H13" s="248"/>
    </row>
    <row r="14" spans="2:11" s="249" customFormat="1" ht="15.6" customHeight="1" x14ac:dyDescent="0.25">
      <c r="B14" s="277"/>
      <c r="C14" s="1631" t="s">
        <v>1022</v>
      </c>
      <c r="D14" s="1631"/>
      <c r="E14" s="1780"/>
      <c r="F14" s="248"/>
      <c r="G14" s="248"/>
      <c r="H14" s="248"/>
    </row>
    <row r="15" spans="2:11" s="249" customFormat="1" x14ac:dyDescent="0.25">
      <c r="B15" s="277"/>
      <c r="C15" s="1631" t="s">
        <v>1023</v>
      </c>
      <c r="D15" s="1631"/>
      <c r="E15" s="1659"/>
      <c r="F15" s="248"/>
      <c r="G15" s="248"/>
      <c r="H15" s="248"/>
    </row>
    <row r="16" spans="2:11" s="249" customFormat="1" ht="15.6" customHeight="1" x14ac:dyDescent="0.25">
      <c r="B16" s="277" t="s">
        <v>691</v>
      </c>
      <c r="C16" s="1631" t="s">
        <v>1024</v>
      </c>
      <c r="D16" s="1631"/>
      <c r="E16" s="1631"/>
      <c r="F16" s="248"/>
      <c r="G16" s="248"/>
      <c r="H16" s="248"/>
    </row>
    <row r="17" spans="2:8" s="249" customFormat="1" x14ac:dyDescent="0.25">
      <c r="B17" s="277"/>
      <c r="C17" s="1631" t="s">
        <v>1025</v>
      </c>
      <c r="D17" s="1631"/>
      <c r="E17" s="1631"/>
      <c r="F17" s="248"/>
      <c r="G17" s="248"/>
      <c r="H17" s="248"/>
    </row>
    <row r="18" spans="2:8" s="249" customFormat="1" ht="15.6" customHeight="1" x14ac:dyDescent="0.25">
      <c r="B18" s="277"/>
      <c r="C18" s="1631" t="s">
        <v>1026</v>
      </c>
      <c r="D18" s="1631"/>
      <c r="E18" s="1631"/>
      <c r="F18" s="248"/>
      <c r="G18" s="248"/>
      <c r="H18" s="248"/>
    </row>
    <row r="19" spans="2:8" s="249" customFormat="1" ht="36" customHeight="1" x14ac:dyDescent="0.25">
      <c r="B19" s="277"/>
      <c r="C19" s="1631" t="s">
        <v>1027</v>
      </c>
      <c r="D19" s="1631"/>
      <c r="E19" s="1631"/>
      <c r="F19" s="248"/>
      <c r="G19" s="248"/>
      <c r="H19" s="248"/>
    </row>
    <row r="20" spans="2:8" s="249" customFormat="1" x14ac:dyDescent="0.25">
      <c r="B20" s="277" t="s">
        <v>692</v>
      </c>
      <c r="C20" s="1529" t="s">
        <v>1399</v>
      </c>
      <c r="D20" s="1631"/>
      <c r="E20" s="1631"/>
      <c r="F20" s="248"/>
      <c r="G20" s="248"/>
      <c r="H20" s="248"/>
    </row>
    <row r="21" spans="2:8" s="249" customFormat="1" ht="42" customHeight="1" x14ac:dyDescent="0.25">
      <c r="B21" s="277" t="s">
        <v>693</v>
      </c>
      <c r="C21" s="1529" t="s">
        <v>1400</v>
      </c>
      <c r="D21" s="1631"/>
      <c r="E21" s="1631"/>
      <c r="F21" s="248"/>
      <c r="G21" s="248"/>
      <c r="H21" s="248"/>
    </row>
    <row r="22" spans="2:8" s="249" customFormat="1" ht="15.6" customHeight="1" x14ac:dyDescent="0.25">
      <c r="B22" s="277" t="s">
        <v>695</v>
      </c>
      <c r="C22" s="1529" t="s">
        <v>1401</v>
      </c>
      <c r="D22" s="1631"/>
      <c r="E22" s="1631"/>
      <c r="F22" s="248"/>
      <c r="G22" s="248"/>
      <c r="H22" s="248"/>
    </row>
    <row r="23" spans="2:8" s="249" customFormat="1" ht="15.6" customHeight="1" x14ac:dyDescent="0.25">
      <c r="B23" s="277" t="s">
        <v>696</v>
      </c>
      <c r="C23" s="1631" t="s">
        <v>1028</v>
      </c>
      <c r="D23" s="1631"/>
      <c r="E23" s="1631"/>
      <c r="F23" s="248"/>
      <c r="G23" s="248"/>
      <c r="H23" s="248"/>
    </row>
    <row r="24" spans="2:8" s="249" customFormat="1" ht="15.6" customHeight="1" x14ac:dyDescent="0.25">
      <c r="B24" s="277" t="s">
        <v>937</v>
      </c>
      <c r="C24" s="1631" t="s">
        <v>1029</v>
      </c>
      <c r="D24" s="1631"/>
      <c r="E24" s="1631"/>
      <c r="F24" s="248"/>
      <c r="G24" s="248"/>
      <c r="H24" s="248"/>
    </row>
    <row r="25" spans="2:8" s="249" customFormat="1" ht="15.6" customHeight="1" x14ac:dyDescent="0.25">
      <c r="B25" s="277" t="s">
        <v>938</v>
      </c>
      <c r="C25" s="1631" t="s">
        <v>1030</v>
      </c>
      <c r="D25" s="1631"/>
      <c r="E25" s="1631"/>
      <c r="F25" s="248"/>
      <c r="G25" s="248"/>
      <c r="H25" s="248"/>
    </row>
    <row r="26" spans="2:8" s="249" customFormat="1" ht="15.6" customHeight="1" x14ac:dyDescent="0.25">
      <c r="B26" s="2"/>
      <c r="C26" s="1631" t="s">
        <v>1031</v>
      </c>
      <c r="D26" s="1631"/>
      <c r="E26" s="1631"/>
      <c r="F26" s="248"/>
      <c r="G26" s="248"/>
      <c r="H26" s="248"/>
    </row>
    <row r="27" spans="2:8" s="249" customFormat="1" ht="15.6" customHeight="1" x14ac:dyDescent="0.25">
      <c r="B27" s="2"/>
      <c r="C27" s="1631" t="s">
        <v>1032</v>
      </c>
      <c r="D27" s="1631"/>
      <c r="E27" s="1631"/>
      <c r="F27" s="248"/>
      <c r="G27" s="248"/>
      <c r="H27" s="248"/>
    </row>
    <row r="28" spans="2:8" s="249" customFormat="1" ht="15.6" customHeight="1" x14ac:dyDescent="0.25">
      <c r="B28" s="2"/>
      <c r="C28" s="1631" t="s">
        <v>1033</v>
      </c>
      <c r="D28" s="1631"/>
      <c r="E28" s="1631"/>
      <c r="F28" s="248"/>
      <c r="G28" s="248"/>
      <c r="H28" s="248"/>
    </row>
    <row r="29" spans="2:8" s="249" customFormat="1" ht="15.6" customHeight="1" x14ac:dyDescent="0.25">
      <c r="B29" s="2"/>
      <c r="C29" s="1631" t="s">
        <v>1034</v>
      </c>
      <c r="D29" s="1631"/>
      <c r="E29" s="1631"/>
      <c r="F29" s="248"/>
      <c r="G29" s="248"/>
      <c r="H29" s="248"/>
    </row>
    <row r="30" spans="2:8" s="249" customFormat="1" ht="15.6" customHeight="1" x14ac:dyDescent="0.25">
      <c r="B30" s="2"/>
      <c r="C30" s="1711" t="s">
        <v>1402</v>
      </c>
      <c r="D30" s="1631"/>
      <c r="E30" s="1631"/>
      <c r="F30" s="248"/>
      <c r="G30" s="248"/>
      <c r="H30" s="248"/>
    </row>
    <row r="31" spans="2:8" s="249" customFormat="1" ht="15.6" customHeight="1" x14ac:dyDescent="0.25">
      <c r="B31" s="2"/>
      <c r="C31" s="1711" t="s">
        <v>1403</v>
      </c>
      <c r="D31" s="1631"/>
      <c r="E31" s="1631"/>
      <c r="F31" s="248"/>
      <c r="G31" s="248"/>
      <c r="H31" s="248"/>
    </row>
    <row r="32" spans="2:8" s="682" customFormat="1" ht="18" customHeight="1" x14ac:dyDescent="0.25">
      <c r="B32" s="681"/>
      <c r="C32" s="681"/>
      <c r="D32" s="681"/>
      <c r="E32" s="681"/>
    </row>
    <row r="33" spans="2:8" s="249" customFormat="1" ht="26.55" customHeight="1" x14ac:dyDescent="0.25">
      <c r="B33" s="1750" t="s">
        <v>1036</v>
      </c>
      <c r="C33" s="1750"/>
      <c r="D33" s="1750"/>
      <c r="E33" s="1750"/>
      <c r="F33" s="248"/>
      <c r="G33" s="248"/>
      <c r="H33" s="248"/>
    </row>
    <row r="34" spans="2:8" s="249" customFormat="1" ht="15.6" customHeight="1" x14ac:dyDescent="0.25">
      <c r="B34" s="671" t="s">
        <v>931</v>
      </c>
      <c r="C34" s="672"/>
      <c r="D34" s="672"/>
      <c r="E34" s="672"/>
      <c r="F34" s="248"/>
      <c r="G34" s="248"/>
      <c r="H34" s="248"/>
    </row>
    <row r="35" spans="2:8" s="249" customFormat="1" ht="26.7" customHeight="1" x14ac:dyDescent="0.25">
      <c r="B35" s="672" t="s">
        <v>689</v>
      </c>
      <c r="C35" s="1764" t="s">
        <v>964</v>
      </c>
      <c r="D35" s="1764"/>
      <c r="E35" s="1764"/>
      <c r="F35" s="248"/>
      <c r="G35" s="248"/>
      <c r="H35" s="248"/>
    </row>
    <row r="36" spans="2:8" s="249" customFormat="1" ht="15.6" customHeight="1" x14ac:dyDescent="0.25">
      <c r="B36" s="672" t="s">
        <v>690</v>
      </c>
      <c r="C36" s="1764" t="s">
        <v>772</v>
      </c>
      <c r="D36" s="1764"/>
      <c r="E36" s="1764"/>
      <c r="F36" s="248"/>
      <c r="G36" s="248"/>
      <c r="H36" s="248"/>
    </row>
    <row r="37" spans="2:8" s="249" customFormat="1" ht="15.6" customHeight="1" x14ac:dyDescent="0.25">
      <c r="B37" s="672" t="s">
        <v>691</v>
      </c>
      <c r="C37" s="1764" t="s">
        <v>1013</v>
      </c>
      <c r="D37" s="1764"/>
      <c r="E37" s="1764"/>
      <c r="F37" s="248"/>
      <c r="G37" s="248"/>
      <c r="H37" s="248"/>
    </row>
    <row r="38" spans="2:8" s="249" customFormat="1" ht="15.6" customHeight="1" x14ac:dyDescent="0.25">
      <c r="B38" s="672"/>
      <c r="C38" s="1766" t="s">
        <v>932</v>
      </c>
      <c r="D38" s="1764"/>
      <c r="E38" s="1764"/>
      <c r="F38" s="248"/>
      <c r="G38" s="248"/>
      <c r="H38" s="248"/>
    </row>
    <row r="39" spans="2:8" s="249" customFormat="1" ht="41.25" customHeight="1" x14ac:dyDescent="0.25">
      <c r="B39" s="672"/>
      <c r="C39" s="1767" t="s">
        <v>1018</v>
      </c>
      <c r="D39" s="1765"/>
      <c r="E39" s="1765"/>
      <c r="F39" s="248"/>
      <c r="G39" s="248"/>
      <c r="H39" s="248"/>
    </row>
    <row r="40" spans="2:8" s="249" customFormat="1" ht="15.6" customHeight="1" x14ac:dyDescent="0.25">
      <c r="B40" s="672" t="s">
        <v>692</v>
      </c>
      <c r="C40" s="1764" t="s">
        <v>933</v>
      </c>
      <c r="D40" s="1764"/>
      <c r="E40" s="1764"/>
      <c r="F40" s="248"/>
      <c r="G40" s="248"/>
      <c r="H40" s="248"/>
    </row>
    <row r="41" spans="2:8" s="249" customFormat="1" ht="15.6" customHeight="1" x14ac:dyDescent="0.25">
      <c r="B41" s="672" t="s">
        <v>693</v>
      </c>
      <c r="C41" s="1764" t="s">
        <v>774</v>
      </c>
      <c r="D41" s="1764"/>
      <c r="E41" s="1764"/>
      <c r="F41" s="248"/>
      <c r="G41" s="248"/>
      <c r="H41" s="248"/>
    </row>
    <row r="42" spans="2:8" s="249" customFormat="1" ht="31.05" customHeight="1" x14ac:dyDescent="0.25">
      <c r="B42" s="672" t="s">
        <v>695</v>
      </c>
      <c r="C42" s="1533" t="s">
        <v>934</v>
      </c>
      <c r="D42" s="1533"/>
      <c r="E42" s="1533"/>
      <c r="F42" s="248"/>
      <c r="G42" s="248"/>
      <c r="H42" s="248"/>
    </row>
    <row r="43" spans="2:8" s="249" customFormat="1" ht="28.2" customHeight="1" x14ac:dyDescent="0.25">
      <c r="B43" s="672" t="s">
        <v>696</v>
      </c>
      <c r="C43" s="1765" t="s">
        <v>1019</v>
      </c>
      <c r="D43" s="1765"/>
      <c r="E43" s="1765"/>
      <c r="F43" s="248"/>
      <c r="G43" s="248"/>
      <c r="H43" s="248"/>
    </row>
    <row r="44" spans="2:8" s="249" customFormat="1" ht="76.5" customHeight="1" thickBot="1" x14ac:dyDescent="0.3">
      <c r="B44" s="672"/>
      <c r="C44" s="1764" t="s">
        <v>1014</v>
      </c>
      <c r="D44" s="1764"/>
      <c r="E44" s="1764"/>
      <c r="F44" s="248"/>
      <c r="G44" s="248"/>
      <c r="H44" s="248"/>
    </row>
    <row r="45" spans="2:8" s="249" customFormat="1" ht="25.95" customHeight="1" thickBot="1" x14ac:dyDescent="0.3">
      <c r="B45" s="1769" t="s">
        <v>946</v>
      </c>
      <c r="C45" s="1769"/>
      <c r="D45" s="1769"/>
      <c r="E45" s="1769"/>
      <c r="F45" s="248"/>
      <c r="G45" s="248"/>
      <c r="H45" s="248"/>
    </row>
    <row r="46" spans="2:8" s="249" customFormat="1" ht="15.6" customHeight="1" x14ac:dyDescent="0.25">
      <c r="B46" s="672"/>
      <c r="C46" s="1376"/>
      <c r="D46" s="1376"/>
      <c r="E46" s="1376"/>
      <c r="F46" s="248"/>
      <c r="G46" s="248"/>
      <c r="H46" s="248"/>
    </row>
    <row r="47" spans="2:8" s="249" customFormat="1" ht="17.55" customHeight="1" x14ac:dyDescent="0.25">
      <c r="B47" s="1764" t="s">
        <v>939</v>
      </c>
      <c r="C47" s="1764"/>
      <c r="D47" s="1764"/>
      <c r="E47" s="1764"/>
      <c r="F47" s="248"/>
      <c r="G47" s="248"/>
      <c r="H47" s="248"/>
    </row>
    <row r="48" spans="2:8" s="249" customFormat="1" ht="15.6" customHeight="1" x14ac:dyDescent="0.25">
      <c r="B48" s="672" t="s">
        <v>689</v>
      </c>
      <c r="C48" s="1533" t="s">
        <v>965</v>
      </c>
      <c r="D48" s="1533"/>
      <c r="E48" s="1533"/>
      <c r="F48" s="248"/>
      <c r="G48" s="248"/>
      <c r="H48" s="248"/>
    </row>
    <row r="49" spans="2:8" s="249" customFormat="1" ht="15.6" customHeight="1" x14ac:dyDescent="0.25">
      <c r="B49" s="672" t="s">
        <v>690</v>
      </c>
      <c r="C49" s="1533" t="s">
        <v>1015</v>
      </c>
      <c r="D49" s="1533"/>
      <c r="E49" s="1533"/>
      <c r="F49" s="248"/>
      <c r="G49" s="248"/>
      <c r="H49" s="248"/>
    </row>
    <row r="50" spans="2:8" s="249" customFormat="1" ht="15.6" customHeight="1" x14ac:dyDescent="0.25">
      <c r="B50" s="672" t="s">
        <v>691</v>
      </c>
      <c r="C50" s="1533" t="s">
        <v>940</v>
      </c>
      <c r="D50" s="1533"/>
      <c r="E50" s="1533"/>
      <c r="F50" s="248"/>
      <c r="G50" s="248"/>
      <c r="H50" s="248"/>
    </row>
    <row r="51" spans="2:8" s="249" customFormat="1" ht="15.6" customHeight="1" x14ac:dyDescent="0.25">
      <c r="B51" s="672" t="s">
        <v>692</v>
      </c>
      <c r="C51" s="1533" t="s">
        <v>966</v>
      </c>
      <c r="D51" s="1533"/>
      <c r="E51" s="1533"/>
      <c r="F51" s="248"/>
      <c r="G51" s="248"/>
      <c r="H51" s="248"/>
    </row>
    <row r="52" spans="2:8" s="249" customFormat="1" ht="15.6" customHeight="1" x14ac:dyDescent="0.25">
      <c r="B52" s="672" t="s">
        <v>693</v>
      </c>
      <c r="C52" s="1533" t="s">
        <v>941</v>
      </c>
      <c r="D52" s="1533"/>
      <c r="E52" s="1533"/>
      <c r="F52" s="248"/>
      <c r="G52" s="248"/>
      <c r="H52" s="248"/>
    </row>
    <row r="53" spans="2:8" s="249" customFormat="1" ht="15.6" customHeight="1" x14ac:dyDescent="0.25">
      <c r="B53" s="672" t="s">
        <v>695</v>
      </c>
      <c r="C53" s="1533" t="s">
        <v>942</v>
      </c>
      <c r="D53" s="1533"/>
      <c r="E53" s="1533"/>
      <c r="F53" s="248"/>
      <c r="G53" s="248"/>
      <c r="H53" s="248"/>
    </row>
    <row r="54" spans="2:8" s="249" customFormat="1" ht="15.6" customHeight="1" x14ac:dyDescent="0.25">
      <c r="B54" s="672" t="s">
        <v>696</v>
      </c>
      <c r="C54" s="1533" t="s">
        <v>943</v>
      </c>
      <c r="D54" s="1533"/>
      <c r="E54" s="1533"/>
      <c r="F54" s="248"/>
      <c r="G54" s="248"/>
      <c r="H54" s="248"/>
    </row>
    <row r="55" spans="2:8" s="249" customFormat="1" ht="15.6" customHeight="1" x14ac:dyDescent="0.25">
      <c r="B55" s="672" t="s">
        <v>937</v>
      </c>
      <c r="C55" s="1533" t="s">
        <v>944</v>
      </c>
      <c r="D55" s="1533"/>
      <c r="E55" s="1533"/>
      <c r="F55" s="248"/>
      <c r="G55" s="248"/>
      <c r="H55" s="248"/>
    </row>
    <row r="56" spans="2:8" s="249" customFormat="1" ht="15.6" customHeight="1" x14ac:dyDescent="0.25">
      <c r="B56" s="672" t="s">
        <v>938</v>
      </c>
      <c r="C56" s="1533" t="s">
        <v>945</v>
      </c>
      <c r="D56" s="1533"/>
      <c r="E56" s="1533"/>
      <c r="F56" s="248"/>
      <c r="G56" s="248"/>
      <c r="H56" s="248"/>
    </row>
    <row r="57" spans="2:8" s="249" customFormat="1" ht="28.95" customHeight="1" x14ac:dyDescent="0.25">
      <c r="B57" s="1764" t="s">
        <v>999</v>
      </c>
      <c r="C57" s="1764"/>
      <c r="D57" s="1764"/>
      <c r="E57" s="1764"/>
      <c r="F57" s="248"/>
      <c r="G57" s="248"/>
      <c r="H57" s="248"/>
    </row>
    <row r="58" spans="2:8" s="249" customFormat="1" ht="15.6" customHeight="1" thickBot="1" x14ac:dyDescent="0.3">
      <c r="B58" s="672"/>
      <c r="C58" s="1327"/>
      <c r="D58" s="1327"/>
      <c r="E58" s="1327"/>
      <c r="F58" s="248"/>
      <c r="G58" s="248"/>
      <c r="H58" s="248"/>
    </row>
    <row r="59" spans="2:8" s="249" customFormat="1" ht="25.95" customHeight="1" thickBot="1" x14ac:dyDescent="0.3">
      <c r="B59" s="1769" t="s">
        <v>967</v>
      </c>
      <c r="C59" s="1769"/>
      <c r="D59" s="1769"/>
      <c r="E59" s="1769"/>
      <c r="F59" s="248"/>
      <c r="G59" s="248"/>
      <c r="H59" s="248"/>
    </row>
    <row r="60" spans="2:8" s="249" customFormat="1" ht="9.4499999999999993" customHeight="1" x14ac:dyDescent="0.25">
      <c r="B60" s="672"/>
      <c r="C60" s="1327"/>
      <c r="D60" s="1327"/>
      <c r="E60" s="1327"/>
      <c r="F60" s="248"/>
      <c r="G60" s="248"/>
      <c r="H60" s="248"/>
    </row>
    <row r="61" spans="2:8" s="249" customFormat="1" ht="15" customHeight="1" x14ac:dyDescent="0.25">
      <c r="B61" s="1764" t="s">
        <v>968</v>
      </c>
      <c r="C61" s="1764"/>
      <c r="D61" s="1764"/>
      <c r="E61" s="1764"/>
      <c r="F61" s="248"/>
      <c r="G61" s="248"/>
      <c r="H61" s="248"/>
    </row>
    <row r="62" spans="2:8" s="249" customFormat="1" ht="15" customHeight="1" x14ac:dyDescent="0.25">
      <c r="B62" s="672" t="s">
        <v>689</v>
      </c>
      <c r="C62" s="1533" t="s">
        <v>947</v>
      </c>
      <c r="D62" s="1533"/>
      <c r="E62" s="1533"/>
      <c r="F62" s="248"/>
      <c r="G62" s="248"/>
      <c r="H62" s="248"/>
    </row>
    <row r="63" spans="2:8" s="249" customFormat="1" ht="15" customHeight="1" x14ac:dyDescent="0.25">
      <c r="B63" s="672" t="s">
        <v>690</v>
      </c>
      <c r="C63" s="1533" t="s">
        <v>969</v>
      </c>
      <c r="D63" s="1533"/>
      <c r="E63" s="1533"/>
      <c r="F63" s="248"/>
      <c r="G63" s="248"/>
      <c r="H63" s="248"/>
    </row>
    <row r="64" spans="2:8" s="249" customFormat="1" ht="15" customHeight="1" x14ac:dyDescent="0.25">
      <c r="B64" s="672" t="s">
        <v>691</v>
      </c>
      <c r="C64" s="1533" t="s">
        <v>970</v>
      </c>
      <c r="D64" s="1533"/>
      <c r="E64" s="1533"/>
      <c r="F64" s="248"/>
      <c r="G64" s="248"/>
      <c r="H64" s="248"/>
    </row>
    <row r="65" spans="2:8" s="249" customFormat="1" ht="15" customHeight="1" x14ac:dyDescent="0.25">
      <c r="B65" s="672" t="s">
        <v>692</v>
      </c>
      <c r="C65" s="1533" t="s">
        <v>948</v>
      </c>
      <c r="D65" s="1533"/>
      <c r="E65" s="1533"/>
      <c r="F65" s="248"/>
      <c r="G65" s="248"/>
      <c r="H65" s="248"/>
    </row>
    <row r="66" spans="2:8" s="249" customFormat="1" ht="15" customHeight="1" x14ac:dyDescent="0.25">
      <c r="B66" s="672" t="s">
        <v>693</v>
      </c>
      <c r="C66" s="1533" t="s">
        <v>949</v>
      </c>
      <c r="D66" s="1533"/>
      <c r="E66" s="1533"/>
      <c r="F66" s="248"/>
      <c r="G66" s="248"/>
      <c r="H66" s="248"/>
    </row>
    <row r="67" spans="2:8" s="249" customFormat="1" ht="15" customHeight="1" x14ac:dyDescent="0.25">
      <c r="B67" s="672" t="s">
        <v>695</v>
      </c>
      <c r="C67" s="1533" t="s">
        <v>950</v>
      </c>
      <c r="D67" s="1533"/>
      <c r="E67" s="1533"/>
      <c r="F67" s="248"/>
      <c r="G67" s="248"/>
      <c r="H67" s="248"/>
    </row>
    <row r="68" spans="2:8" s="249" customFormat="1" ht="15" customHeight="1" x14ac:dyDescent="0.25">
      <c r="B68" s="672" t="s">
        <v>696</v>
      </c>
      <c r="C68" s="1533" t="s">
        <v>951</v>
      </c>
      <c r="D68" s="1533"/>
      <c r="E68" s="1533"/>
      <c r="F68" s="248"/>
      <c r="G68" s="248"/>
      <c r="H68" s="248"/>
    </row>
    <row r="69" spans="2:8" s="249" customFormat="1" ht="15" customHeight="1" x14ac:dyDescent="0.25">
      <c r="B69" s="672" t="s">
        <v>937</v>
      </c>
      <c r="C69" s="1533" t="s">
        <v>952</v>
      </c>
      <c r="D69" s="1533"/>
      <c r="E69" s="1533"/>
      <c r="F69" s="248"/>
      <c r="G69" s="248"/>
      <c r="H69" s="248"/>
    </row>
    <row r="70" spans="2:8" s="249" customFormat="1" ht="9.4499999999999993" customHeight="1" x14ac:dyDescent="0.25">
      <c r="B70" s="1764"/>
      <c r="C70" s="1764"/>
      <c r="D70" s="1764"/>
      <c r="E70" s="1764"/>
      <c r="F70" s="248"/>
      <c r="G70" s="248"/>
      <c r="H70" s="248"/>
    </row>
    <row r="71" spans="2:8" s="249" customFormat="1" ht="18" customHeight="1" x14ac:dyDescent="0.25">
      <c r="B71" s="1764" t="s">
        <v>953</v>
      </c>
      <c r="C71" s="1764"/>
      <c r="D71" s="1764"/>
      <c r="E71" s="1764"/>
      <c r="F71" s="248"/>
      <c r="G71" s="248"/>
      <c r="H71" s="248"/>
    </row>
    <row r="72" spans="2:8" s="249" customFormat="1" ht="15" customHeight="1" x14ac:dyDescent="0.25">
      <c r="B72" s="672" t="s">
        <v>689</v>
      </c>
      <c r="C72" s="1533" t="s">
        <v>954</v>
      </c>
      <c r="D72" s="1533"/>
      <c r="E72" s="1533"/>
      <c r="F72" s="248"/>
      <c r="G72" s="248"/>
      <c r="H72" s="248"/>
    </row>
    <row r="73" spans="2:8" s="249" customFormat="1" ht="15" customHeight="1" x14ac:dyDescent="0.25">
      <c r="B73" s="672" t="s">
        <v>690</v>
      </c>
      <c r="C73" s="1533" t="s">
        <v>955</v>
      </c>
      <c r="D73" s="1533"/>
      <c r="E73" s="1533"/>
      <c r="F73" s="248"/>
      <c r="G73" s="248"/>
      <c r="H73" s="248"/>
    </row>
    <row r="74" spans="2:8" s="249" customFormat="1" ht="15" customHeight="1" x14ac:dyDescent="0.25">
      <c r="B74" s="672" t="s">
        <v>691</v>
      </c>
      <c r="C74" s="1533" t="s">
        <v>971</v>
      </c>
      <c r="D74" s="1533"/>
      <c r="E74" s="1533"/>
      <c r="F74" s="248"/>
      <c r="G74" s="248"/>
      <c r="H74" s="248"/>
    </row>
    <row r="75" spans="2:8" s="249" customFormat="1" ht="15" customHeight="1" x14ac:dyDescent="0.25">
      <c r="B75" s="672" t="s">
        <v>692</v>
      </c>
      <c r="C75" s="1533" t="s">
        <v>956</v>
      </c>
      <c r="D75" s="1533"/>
      <c r="E75" s="1533"/>
      <c r="F75" s="248"/>
      <c r="G75" s="248"/>
      <c r="H75" s="248"/>
    </row>
    <row r="76" spans="2:8" s="249" customFormat="1" ht="15" customHeight="1" x14ac:dyDescent="0.25">
      <c r="B76" s="672" t="s">
        <v>693</v>
      </c>
      <c r="C76" s="1533" t="s">
        <v>957</v>
      </c>
      <c r="D76" s="1533"/>
      <c r="E76" s="1533"/>
      <c r="F76" s="248"/>
      <c r="G76" s="248"/>
      <c r="H76" s="248"/>
    </row>
    <row r="77" spans="2:8" s="249" customFormat="1" ht="15" customHeight="1" x14ac:dyDescent="0.25">
      <c r="B77" s="672"/>
      <c r="C77" s="1533"/>
      <c r="D77" s="1533"/>
      <c r="E77" s="1533"/>
      <c r="F77" s="248"/>
      <c r="G77" s="248"/>
      <c r="H77" s="248"/>
    </row>
    <row r="78" spans="2:8" s="251" customFormat="1" ht="17.25" customHeight="1" x14ac:dyDescent="0.25">
      <c r="E78" s="563" t="s">
        <v>720</v>
      </c>
      <c r="F78" s="250"/>
      <c r="G78" s="250"/>
      <c r="H78" s="250"/>
    </row>
    <row r="79" spans="2:8" s="251" customFormat="1" ht="20.25" customHeight="1" x14ac:dyDescent="0.25">
      <c r="B79" s="1758" t="s">
        <v>762</v>
      </c>
      <c r="C79" s="1758"/>
      <c r="D79" s="1759"/>
      <c r="E79" s="564"/>
      <c r="F79" s="250"/>
      <c r="G79" s="250"/>
      <c r="H79" s="250"/>
    </row>
    <row r="80" spans="2:8" s="251" customFormat="1" ht="81.599999999999994" customHeight="1" x14ac:dyDescent="0.25">
      <c r="B80" s="1754" t="s">
        <v>1096</v>
      </c>
      <c r="C80" s="1754"/>
      <c r="D80" s="1755"/>
      <c r="E80" s="565" t="s">
        <v>526</v>
      </c>
      <c r="F80" s="250"/>
      <c r="G80" s="250"/>
      <c r="H80" s="250"/>
    </row>
    <row r="81" spans="2:10" s="249" customFormat="1" ht="14.25" customHeight="1" thickBot="1" x14ac:dyDescent="0.3">
      <c r="B81" s="247"/>
      <c r="C81" s="247"/>
      <c r="D81" s="247"/>
      <c r="E81" s="247"/>
      <c r="F81" s="248"/>
      <c r="G81" s="248"/>
      <c r="H81" s="248"/>
    </row>
    <row r="82" spans="2:10" s="249" customFormat="1" ht="25.5" customHeight="1" thickBot="1" x14ac:dyDescent="0.3">
      <c r="B82" s="1768" t="s">
        <v>936</v>
      </c>
      <c r="C82" s="1768"/>
      <c r="D82" s="1768"/>
      <c r="E82" s="1768"/>
      <c r="F82" s="248"/>
      <c r="G82" s="248"/>
      <c r="H82" s="248"/>
    </row>
    <row r="83" spans="2:10" s="249" customFormat="1" ht="25.5" customHeight="1" x14ac:dyDescent="0.25">
      <c r="B83" s="673"/>
      <c r="C83" s="673"/>
      <c r="D83" s="673"/>
      <c r="E83" s="673"/>
      <c r="F83" s="248"/>
      <c r="G83" s="248"/>
      <c r="H83" s="248"/>
    </row>
    <row r="84" spans="2:10" s="280" customFormat="1" ht="60" customHeight="1" x14ac:dyDescent="0.25">
      <c r="B84" s="1753" t="s">
        <v>831</v>
      </c>
      <c r="C84" s="1774"/>
      <c r="D84" s="1774"/>
      <c r="E84" s="1774"/>
      <c r="G84" s="281"/>
    </row>
    <row r="85" spans="2:10" s="279" customFormat="1" ht="26.25" customHeight="1" x14ac:dyDescent="0.25">
      <c r="B85" s="1763" t="s">
        <v>832</v>
      </c>
      <c r="C85" s="1763"/>
      <c r="D85" s="1763"/>
      <c r="E85" s="1763"/>
      <c r="F85" s="282"/>
      <c r="G85" s="1763"/>
      <c r="H85" s="1763"/>
      <c r="I85" s="1763"/>
      <c r="J85" s="1763"/>
    </row>
    <row r="86" spans="2:10" s="279" customFormat="1" ht="15" customHeight="1" x14ac:dyDescent="0.25">
      <c r="B86" s="172"/>
      <c r="C86" s="284"/>
      <c r="D86" s="284"/>
      <c r="E86" s="284"/>
      <c r="F86" s="283"/>
      <c r="G86" s="283"/>
      <c r="H86" s="283"/>
    </row>
    <row r="87" spans="2:10" s="279" customFormat="1" ht="27.45" customHeight="1" x14ac:dyDescent="0.25">
      <c r="B87" s="1750" t="s">
        <v>717</v>
      </c>
      <c r="C87" s="1750"/>
      <c r="D87" s="1750"/>
      <c r="E87" s="1750"/>
      <c r="F87" s="285"/>
      <c r="G87" s="285"/>
      <c r="H87" s="285"/>
    </row>
    <row r="88" spans="2:10" s="279" customFormat="1" ht="22.5" customHeight="1" thickBot="1" x14ac:dyDescent="0.3">
      <c r="B88" s="172"/>
      <c r="C88" s="284"/>
      <c r="D88" s="284"/>
      <c r="E88" s="284"/>
      <c r="F88" s="283"/>
      <c r="G88" s="283"/>
      <c r="H88" s="283"/>
    </row>
    <row r="89" spans="2:10" s="279" customFormat="1" ht="19.5" customHeight="1" thickBot="1" x14ac:dyDescent="0.3">
      <c r="B89" s="1760" t="s">
        <v>718</v>
      </c>
      <c r="C89" s="1761"/>
      <c r="D89" s="1761"/>
      <c r="E89" s="1761"/>
      <c r="F89" s="173"/>
      <c r="G89" s="173"/>
      <c r="H89" s="173"/>
    </row>
    <row r="90" spans="2:10" s="279" customFormat="1" ht="17.25" customHeight="1" x14ac:dyDescent="0.25">
      <c r="B90" s="172"/>
      <c r="C90" s="284"/>
      <c r="D90" s="284"/>
      <c r="E90" s="284"/>
      <c r="F90" s="283"/>
      <c r="G90" s="283"/>
      <c r="H90" s="283"/>
    </row>
    <row r="91" spans="2:10" s="280" customFormat="1" ht="30" customHeight="1" x14ac:dyDescent="0.25">
      <c r="B91" s="324" t="s">
        <v>689</v>
      </c>
      <c r="C91" s="1753" t="s">
        <v>767</v>
      </c>
      <c r="D91" s="1753"/>
      <c r="E91" s="1753"/>
      <c r="G91" s="286"/>
    </row>
    <row r="92" spans="2:10" s="280" customFormat="1" ht="80.25" customHeight="1" x14ac:dyDescent="0.25">
      <c r="B92" s="324" t="s">
        <v>690</v>
      </c>
      <c r="C92" s="1778" t="s">
        <v>1016</v>
      </c>
      <c r="D92" s="1753"/>
      <c r="E92" s="1753"/>
      <c r="G92" s="286"/>
    </row>
    <row r="93" spans="2:10" s="280" customFormat="1" ht="80.25" customHeight="1" x14ac:dyDescent="0.25">
      <c r="B93" s="324" t="s">
        <v>691</v>
      </c>
      <c r="C93" s="1753" t="s">
        <v>1017</v>
      </c>
      <c r="D93" s="1753"/>
      <c r="E93" s="1753"/>
      <c r="G93" s="286"/>
    </row>
    <row r="94" spans="2:10" s="287" customFormat="1" ht="15" customHeight="1" x14ac:dyDescent="0.25">
      <c r="B94" s="324" t="s">
        <v>692</v>
      </c>
      <c r="C94" s="1753" t="s">
        <v>768</v>
      </c>
      <c r="D94" s="1753"/>
      <c r="E94" s="1753"/>
      <c r="G94" s="286"/>
    </row>
    <row r="95" spans="2:10" s="287" customFormat="1" ht="44.25" customHeight="1" x14ac:dyDescent="0.25">
      <c r="B95" s="324" t="s">
        <v>693</v>
      </c>
      <c r="C95" s="1753" t="s">
        <v>833</v>
      </c>
      <c r="D95" s="1753"/>
      <c r="E95" s="1753"/>
      <c r="G95" s="286"/>
    </row>
    <row r="96" spans="2:10" s="287" customFormat="1" ht="16.8" customHeight="1" x14ac:dyDescent="0.25">
      <c r="B96" s="324" t="s">
        <v>695</v>
      </c>
      <c r="C96" s="1753" t="s">
        <v>769</v>
      </c>
      <c r="D96" s="1753"/>
      <c r="E96" s="1753"/>
      <c r="G96" s="1770"/>
      <c r="H96" s="1770"/>
      <c r="I96" s="1770"/>
    </row>
    <row r="97" spans="2:9" s="287" customFormat="1" ht="16.8" customHeight="1" x14ac:dyDescent="0.25">
      <c r="B97" s="324" t="s">
        <v>696</v>
      </c>
      <c r="C97" s="1753" t="s">
        <v>972</v>
      </c>
      <c r="D97" s="1753"/>
      <c r="E97" s="1753"/>
      <c r="G97" s="1377"/>
      <c r="H97" s="1377"/>
      <c r="I97" s="1377"/>
    </row>
    <row r="98" spans="2:9" s="287" customFormat="1" ht="16.8" customHeight="1" x14ac:dyDescent="0.25">
      <c r="B98" s="324" t="s">
        <v>937</v>
      </c>
      <c r="C98" s="1753" t="s">
        <v>834</v>
      </c>
      <c r="D98" s="1753"/>
      <c r="E98" s="1753"/>
      <c r="G98" s="1377"/>
      <c r="H98" s="1377"/>
      <c r="I98" s="1377"/>
    </row>
    <row r="99" spans="2:9" s="287" customFormat="1" ht="16.8" customHeight="1" x14ac:dyDescent="0.25">
      <c r="B99" s="324" t="s">
        <v>938</v>
      </c>
      <c r="C99" s="1753" t="s">
        <v>770</v>
      </c>
      <c r="D99" s="1753"/>
      <c r="E99" s="1753"/>
      <c r="G99" s="1377"/>
      <c r="H99" s="1377"/>
      <c r="I99" s="1377"/>
    </row>
    <row r="100" spans="2:9" s="287" customFormat="1" ht="97.5" customHeight="1" x14ac:dyDescent="0.25">
      <c r="B100" s="324" t="s">
        <v>1001</v>
      </c>
      <c r="C100" s="1753" t="s">
        <v>830</v>
      </c>
      <c r="D100" s="1753"/>
      <c r="E100" s="1753"/>
      <c r="G100" s="1377"/>
      <c r="H100" s="1377"/>
      <c r="I100" s="1377"/>
    </row>
    <row r="101" spans="2:9" s="287" customFormat="1" ht="12" customHeight="1" thickBot="1" x14ac:dyDescent="0.3">
      <c r="B101" s="324"/>
      <c r="C101" s="1375"/>
      <c r="D101" s="1375"/>
      <c r="E101" s="1375"/>
      <c r="G101" s="1377"/>
      <c r="H101" s="1377"/>
      <c r="I101" s="1377"/>
    </row>
    <row r="102" spans="2:9" s="279" customFormat="1" ht="19.5" customHeight="1" thickBot="1" x14ac:dyDescent="0.3">
      <c r="B102" s="1760" t="s">
        <v>775</v>
      </c>
      <c r="C102" s="1761"/>
      <c r="D102" s="1761"/>
      <c r="E102" s="1761"/>
      <c r="F102" s="173"/>
      <c r="G102" s="173"/>
      <c r="H102" s="173"/>
    </row>
    <row r="103" spans="2:9" s="279" customFormat="1" ht="7.5" customHeight="1" x14ac:dyDescent="0.25">
      <c r="B103" s="172"/>
      <c r="C103" s="284"/>
      <c r="D103" s="284"/>
      <c r="E103" s="284"/>
      <c r="F103" s="283"/>
      <c r="G103" s="283"/>
      <c r="H103" s="283"/>
    </row>
    <row r="104" spans="2:9" s="280" customFormat="1" ht="15" customHeight="1" x14ac:dyDescent="0.25">
      <c r="B104" s="1753" t="s">
        <v>729</v>
      </c>
      <c r="C104" s="1753"/>
      <c r="D104" s="1753"/>
      <c r="E104" s="1753"/>
      <c r="G104" s="288"/>
    </row>
    <row r="105" spans="2:9" s="280" customFormat="1" ht="39" customHeight="1" x14ac:dyDescent="0.25">
      <c r="B105" s="324" t="s">
        <v>689</v>
      </c>
      <c r="C105" s="1753" t="s">
        <v>771</v>
      </c>
      <c r="D105" s="1771"/>
      <c r="E105" s="1771"/>
      <c r="G105" s="286"/>
    </row>
    <row r="106" spans="2:9" s="289" customFormat="1" ht="15" customHeight="1" x14ac:dyDescent="0.25">
      <c r="B106" s="325"/>
      <c r="C106" s="1772" t="s">
        <v>1385</v>
      </c>
      <c r="D106" s="1772"/>
      <c r="E106" s="1772"/>
    </row>
    <row r="107" spans="2:9" s="287" customFormat="1" ht="15" customHeight="1" x14ac:dyDescent="0.25">
      <c r="B107" s="324" t="s">
        <v>690</v>
      </c>
      <c r="C107" s="1753" t="s">
        <v>772</v>
      </c>
      <c r="D107" s="1753"/>
      <c r="E107" s="1753"/>
      <c r="G107" s="286"/>
    </row>
    <row r="108" spans="2:9" s="287" customFormat="1" ht="56.25" customHeight="1" x14ac:dyDescent="0.25">
      <c r="B108" s="324" t="s">
        <v>691</v>
      </c>
      <c r="C108" s="1773" t="s">
        <v>1000</v>
      </c>
      <c r="D108" s="1753"/>
      <c r="E108" s="1753"/>
      <c r="G108" s="286"/>
    </row>
    <row r="109" spans="2:9" s="287" customFormat="1" ht="15" customHeight="1" x14ac:dyDescent="0.25">
      <c r="B109" s="324" t="s">
        <v>692</v>
      </c>
      <c r="C109" s="1753" t="s">
        <v>773</v>
      </c>
      <c r="D109" s="1753"/>
      <c r="E109" s="1753"/>
      <c r="G109" s="286"/>
    </row>
    <row r="110" spans="2:9" s="287" customFormat="1" ht="15" customHeight="1" x14ac:dyDescent="0.25">
      <c r="B110" s="324" t="s">
        <v>693</v>
      </c>
      <c r="C110" s="1753" t="s">
        <v>774</v>
      </c>
      <c r="D110" s="1753"/>
      <c r="E110" s="1753"/>
      <c r="G110" s="286"/>
    </row>
    <row r="111" spans="2:9" s="287" customFormat="1" ht="30" customHeight="1" x14ac:dyDescent="0.25">
      <c r="B111" s="324" t="s">
        <v>695</v>
      </c>
      <c r="C111" s="1753" t="s">
        <v>973</v>
      </c>
      <c r="D111" s="1753"/>
      <c r="E111" s="1753"/>
      <c r="G111" s="286"/>
    </row>
    <row r="112" spans="2:9" s="287" customFormat="1" ht="111" customHeight="1" x14ac:dyDescent="0.25">
      <c r="B112" s="324" t="s">
        <v>696</v>
      </c>
      <c r="C112" s="1753" t="s">
        <v>1404</v>
      </c>
      <c r="D112" s="1753"/>
      <c r="E112" s="1753"/>
      <c r="G112" s="286"/>
    </row>
    <row r="113" spans="2:8" s="287" customFormat="1" ht="20.25" customHeight="1" thickBot="1" x14ac:dyDescent="0.3">
      <c r="B113" s="324"/>
      <c r="C113" s="1375"/>
      <c r="D113" s="1375"/>
      <c r="E113" s="1375"/>
      <c r="G113" s="286"/>
    </row>
    <row r="114" spans="2:8" s="279" customFormat="1" ht="19.5" customHeight="1" thickBot="1" x14ac:dyDescent="0.3">
      <c r="B114" s="1760" t="s">
        <v>730</v>
      </c>
      <c r="C114" s="1761"/>
      <c r="D114" s="1761"/>
      <c r="E114" s="1761"/>
      <c r="F114" s="173"/>
      <c r="G114" s="173"/>
      <c r="H114" s="173"/>
    </row>
    <row r="115" spans="2:8" s="287" customFormat="1" ht="22.5" customHeight="1" x14ac:dyDescent="0.25">
      <c r="B115" s="1375"/>
      <c r="C115" s="1375"/>
      <c r="D115" s="1375"/>
      <c r="E115" s="1375"/>
      <c r="G115" s="286"/>
    </row>
    <row r="116" spans="2:8" s="287" customFormat="1" ht="30" customHeight="1" x14ac:dyDescent="0.25">
      <c r="B116" s="1753" t="s">
        <v>776</v>
      </c>
      <c r="C116" s="1753"/>
      <c r="D116" s="1753"/>
      <c r="E116" s="1753"/>
      <c r="G116" s="286"/>
    </row>
    <row r="117" spans="2:8" s="287" customFormat="1" ht="15" customHeight="1" x14ac:dyDescent="0.25">
      <c r="B117" s="324" t="s">
        <v>689</v>
      </c>
      <c r="C117" s="1753" t="s">
        <v>777</v>
      </c>
      <c r="D117" s="1753"/>
      <c r="E117" s="1753"/>
      <c r="G117" s="286"/>
    </row>
    <row r="118" spans="2:8" s="287" customFormat="1" ht="15" customHeight="1" x14ac:dyDescent="0.25">
      <c r="B118" s="324" t="s">
        <v>690</v>
      </c>
      <c r="C118" s="1753" t="s">
        <v>778</v>
      </c>
      <c r="D118" s="1753"/>
      <c r="E118" s="1753"/>
      <c r="G118" s="286"/>
    </row>
    <row r="119" spans="2:8" s="287" customFormat="1" ht="15" customHeight="1" x14ac:dyDescent="0.25">
      <c r="B119" s="324" t="s">
        <v>691</v>
      </c>
      <c r="C119" s="1753" t="s">
        <v>779</v>
      </c>
      <c r="D119" s="1753"/>
      <c r="E119" s="1753"/>
      <c r="G119" s="286"/>
    </row>
    <row r="120" spans="2:8" s="287" customFormat="1" ht="15" customHeight="1" x14ac:dyDescent="0.25">
      <c r="B120" s="324" t="s">
        <v>692</v>
      </c>
      <c r="C120" s="1753" t="s">
        <v>780</v>
      </c>
      <c r="D120" s="1753"/>
      <c r="E120" s="1753"/>
      <c r="G120" s="286"/>
    </row>
    <row r="121" spans="2:8" s="287" customFormat="1" ht="15" customHeight="1" x14ac:dyDescent="0.25">
      <c r="B121" s="324" t="s">
        <v>693</v>
      </c>
      <c r="C121" s="1753" t="s">
        <v>781</v>
      </c>
      <c r="D121" s="1753"/>
      <c r="E121" s="1753"/>
      <c r="G121" s="286"/>
    </row>
    <row r="122" spans="2:8" s="287" customFormat="1" ht="15" customHeight="1" x14ac:dyDescent="0.25">
      <c r="B122" s="324" t="s">
        <v>695</v>
      </c>
      <c r="C122" s="1753" t="s">
        <v>782</v>
      </c>
      <c r="D122" s="1753"/>
      <c r="E122" s="1753"/>
      <c r="G122" s="286"/>
    </row>
    <row r="123" spans="2:8" s="287" customFormat="1" ht="15" customHeight="1" x14ac:dyDescent="0.25">
      <c r="B123" s="324" t="s">
        <v>696</v>
      </c>
      <c r="C123" s="1753" t="s">
        <v>783</v>
      </c>
      <c r="D123" s="1753"/>
      <c r="E123" s="1753"/>
      <c r="G123" s="286"/>
    </row>
    <row r="124" spans="2:8" s="287" customFormat="1" ht="15" customHeight="1" x14ac:dyDescent="0.25">
      <c r="B124" s="324" t="s">
        <v>937</v>
      </c>
      <c r="C124" s="1753" t="s">
        <v>784</v>
      </c>
      <c r="D124" s="1753"/>
      <c r="E124" s="1753"/>
      <c r="G124" s="286"/>
    </row>
    <row r="125" spans="2:8" s="287" customFormat="1" ht="15" customHeight="1" x14ac:dyDescent="0.25">
      <c r="B125" s="324" t="s">
        <v>938</v>
      </c>
      <c r="C125" s="1753" t="s">
        <v>785</v>
      </c>
      <c r="D125" s="1753"/>
      <c r="E125" s="1753"/>
      <c r="G125" s="286"/>
    </row>
    <row r="126" spans="2:8" s="287" customFormat="1" ht="15" customHeight="1" x14ac:dyDescent="0.25">
      <c r="B126" s="324" t="s">
        <v>1001</v>
      </c>
      <c r="C126" s="1753" t="s">
        <v>786</v>
      </c>
      <c r="D126" s="1753"/>
      <c r="E126" s="1753"/>
      <c r="G126" s="286"/>
    </row>
    <row r="127" spans="2:8" s="287" customFormat="1" ht="15" customHeight="1" x14ac:dyDescent="0.25">
      <c r="B127" s="324" t="s">
        <v>1002</v>
      </c>
      <c r="C127" s="1753" t="s">
        <v>787</v>
      </c>
      <c r="D127" s="1753"/>
      <c r="E127" s="1753"/>
      <c r="G127" s="286"/>
    </row>
    <row r="128" spans="2:8" s="287" customFormat="1" ht="30" customHeight="1" x14ac:dyDescent="0.25">
      <c r="B128" s="1753" t="s">
        <v>788</v>
      </c>
      <c r="C128" s="1753"/>
      <c r="D128" s="1753"/>
      <c r="E128" s="1753"/>
      <c r="G128" s="286"/>
    </row>
    <row r="129" spans="2:8" s="287" customFormat="1" ht="15" customHeight="1" thickBot="1" x14ac:dyDescent="0.3">
      <c r="B129" s="1375"/>
      <c r="C129" s="1375"/>
      <c r="D129" s="1375"/>
      <c r="E129" s="1375"/>
      <c r="G129" s="286"/>
    </row>
    <row r="130" spans="2:8" s="279" customFormat="1" ht="19.5" customHeight="1" thickBot="1" x14ac:dyDescent="0.3">
      <c r="B130" s="1760" t="s">
        <v>795</v>
      </c>
      <c r="C130" s="1761"/>
      <c r="D130" s="1761"/>
      <c r="E130" s="1761"/>
      <c r="F130" s="173"/>
      <c r="G130" s="173"/>
      <c r="H130" s="173"/>
    </row>
    <row r="131" spans="2:8" s="287" customFormat="1" ht="15" customHeight="1" x14ac:dyDescent="0.25">
      <c r="B131" s="1375"/>
      <c r="C131" s="1375"/>
      <c r="D131" s="1375"/>
      <c r="E131" s="1375"/>
      <c r="G131" s="286"/>
    </row>
    <row r="132" spans="2:8" s="287" customFormat="1" ht="15" customHeight="1" x14ac:dyDescent="0.25">
      <c r="B132" s="1753" t="s">
        <v>796</v>
      </c>
      <c r="C132" s="1753"/>
      <c r="D132" s="1753"/>
      <c r="E132" s="1753"/>
      <c r="G132" s="286"/>
    </row>
    <row r="133" spans="2:8" s="287" customFormat="1" ht="15" customHeight="1" x14ac:dyDescent="0.25">
      <c r="B133" s="326" t="s">
        <v>689</v>
      </c>
      <c r="C133" s="1753" t="s">
        <v>789</v>
      </c>
      <c r="D133" s="1753"/>
      <c r="E133" s="1753"/>
      <c r="G133" s="286"/>
    </row>
    <row r="134" spans="2:8" s="287" customFormat="1" ht="15" customHeight="1" x14ac:dyDescent="0.25">
      <c r="B134" s="326" t="s">
        <v>690</v>
      </c>
      <c r="C134" s="1753" t="s">
        <v>790</v>
      </c>
      <c r="D134" s="1753"/>
      <c r="E134" s="1753"/>
      <c r="G134" s="286"/>
    </row>
    <row r="135" spans="2:8" s="287" customFormat="1" ht="15" customHeight="1" x14ac:dyDescent="0.25">
      <c r="B135" s="326" t="s">
        <v>691</v>
      </c>
      <c r="C135" s="1753" t="s">
        <v>791</v>
      </c>
      <c r="D135" s="1753"/>
      <c r="E135" s="1753"/>
      <c r="G135" s="286"/>
    </row>
    <row r="136" spans="2:8" s="287" customFormat="1" ht="15" customHeight="1" x14ac:dyDescent="0.25">
      <c r="B136" s="326" t="s">
        <v>692</v>
      </c>
      <c r="C136" s="1753" t="s">
        <v>792</v>
      </c>
      <c r="D136" s="1753"/>
      <c r="E136" s="1753"/>
      <c r="G136" s="286"/>
    </row>
    <row r="137" spans="2:8" s="287" customFormat="1" ht="15" customHeight="1" x14ac:dyDescent="0.25">
      <c r="B137" s="326" t="s">
        <v>693</v>
      </c>
      <c r="C137" s="1753" t="s">
        <v>793</v>
      </c>
      <c r="D137" s="1753"/>
      <c r="E137" s="1753"/>
      <c r="G137" s="286"/>
    </row>
    <row r="138" spans="2:8" s="287" customFormat="1" ht="15" customHeight="1" x14ac:dyDescent="0.25">
      <c r="B138" s="326" t="s">
        <v>695</v>
      </c>
      <c r="C138" s="1753" t="s">
        <v>794</v>
      </c>
      <c r="D138" s="1753"/>
      <c r="E138" s="1753"/>
      <c r="G138" s="286"/>
    </row>
    <row r="139" spans="2:8" s="287" customFormat="1" ht="15" customHeight="1" x14ac:dyDescent="0.25">
      <c r="B139" s="1753" t="s">
        <v>719</v>
      </c>
      <c r="C139" s="1753"/>
      <c r="D139" s="1753"/>
      <c r="E139" s="1753"/>
      <c r="G139" s="286"/>
    </row>
    <row r="140" spans="2:8" s="287" customFormat="1" ht="15" customHeight="1" x14ac:dyDescent="0.25">
      <c r="B140" s="326" t="s">
        <v>689</v>
      </c>
      <c r="C140" s="1753" t="s">
        <v>974</v>
      </c>
      <c r="D140" s="1753"/>
      <c r="E140" s="1753"/>
      <c r="G140" s="286"/>
    </row>
    <row r="141" spans="2:8" s="287" customFormat="1" ht="15" customHeight="1" x14ac:dyDescent="0.25">
      <c r="B141" s="326" t="s">
        <v>690</v>
      </c>
      <c r="C141" s="1753" t="s">
        <v>797</v>
      </c>
      <c r="D141" s="1753"/>
      <c r="E141" s="1753"/>
      <c r="G141" s="286"/>
    </row>
    <row r="142" spans="2:8" s="287" customFormat="1" ht="15" customHeight="1" x14ac:dyDescent="0.25">
      <c r="B142" s="326" t="s">
        <v>691</v>
      </c>
      <c r="C142" s="1753" t="s">
        <v>798</v>
      </c>
      <c r="D142" s="1753"/>
      <c r="E142" s="1753"/>
      <c r="G142" s="286"/>
    </row>
    <row r="143" spans="2:8" s="287" customFormat="1" ht="15" customHeight="1" x14ac:dyDescent="0.25">
      <c r="B143" s="326" t="s">
        <v>692</v>
      </c>
      <c r="C143" s="1753" t="s">
        <v>799</v>
      </c>
      <c r="D143" s="1753"/>
      <c r="E143" s="1753"/>
      <c r="G143" s="286"/>
    </row>
    <row r="144" spans="2:8" s="290" customFormat="1" x14ac:dyDescent="0.25">
      <c r="B144" s="1375"/>
      <c r="C144" s="1375"/>
      <c r="D144" s="1375"/>
      <c r="E144" s="250"/>
      <c r="F144" s="288"/>
      <c r="G144" s="288"/>
      <c r="H144" s="288"/>
    </row>
    <row r="145" spans="2:8" s="290" customFormat="1" x14ac:dyDescent="0.25">
      <c r="B145" s="1375"/>
      <c r="C145" s="1375"/>
      <c r="D145" s="1375"/>
      <c r="E145" s="250"/>
      <c r="F145" s="288"/>
      <c r="G145" s="288"/>
      <c r="H145" s="288"/>
    </row>
    <row r="146" spans="2:8" s="290" customFormat="1" x14ac:dyDescent="0.25">
      <c r="B146" s="1375"/>
      <c r="C146" s="1375"/>
      <c r="D146" s="1375"/>
      <c r="E146" s="250"/>
      <c r="F146" s="288"/>
      <c r="G146" s="288"/>
      <c r="H146" s="288"/>
    </row>
    <row r="147" spans="2:8" s="251" customFormat="1" ht="25.2" customHeight="1" x14ac:dyDescent="0.25">
      <c r="E147" s="563" t="s">
        <v>720</v>
      </c>
      <c r="F147" s="250"/>
      <c r="G147" s="250"/>
      <c r="H147" s="250"/>
    </row>
    <row r="148" spans="2:8" s="251" customFormat="1" ht="20.25" customHeight="1" x14ac:dyDescent="0.25">
      <c r="B148" s="1758" t="s">
        <v>762</v>
      </c>
      <c r="C148" s="1758"/>
      <c r="D148" s="1759"/>
      <c r="E148" s="564"/>
      <c r="F148" s="250"/>
      <c r="G148" s="250"/>
      <c r="H148" s="250"/>
    </row>
    <row r="149" spans="2:8" s="251" customFormat="1" ht="84" customHeight="1" x14ac:dyDescent="0.25">
      <c r="B149" s="1754" t="s">
        <v>1096</v>
      </c>
      <c r="C149" s="1754"/>
      <c r="D149" s="1755"/>
      <c r="E149" s="565" t="s">
        <v>526</v>
      </c>
      <c r="F149" s="250"/>
      <c r="G149" s="250"/>
      <c r="H149" s="250"/>
    </row>
    <row r="150" spans="2:8" s="251" customFormat="1" ht="15" customHeight="1" x14ac:dyDescent="0.25">
      <c r="C150" s="291"/>
      <c r="D150" s="291"/>
      <c r="F150" s="250"/>
      <c r="G150" s="250"/>
      <c r="H150" s="250"/>
    </row>
    <row r="151" spans="2:8" s="251" customFormat="1" ht="20.25" customHeight="1" x14ac:dyDescent="0.25">
      <c r="B151" s="1756" t="s">
        <v>548</v>
      </c>
      <c r="C151" s="1756"/>
      <c r="D151" s="1756"/>
      <c r="E151" s="1756"/>
      <c r="F151" s="1319"/>
      <c r="G151" s="250"/>
      <c r="H151" s="250"/>
    </row>
    <row r="152" spans="2:8" ht="100.05" customHeight="1" x14ac:dyDescent="0.25">
      <c r="B152" s="1757" t="s">
        <v>526</v>
      </c>
      <c r="C152" s="1757"/>
      <c r="D152" s="1757"/>
      <c r="E152" s="1757"/>
      <c r="F152" s="252"/>
    </row>
    <row r="153" spans="2:8" x14ac:dyDescent="0.25">
      <c r="E153" s="253"/>
    </row>
    <row r="154" spans="2:8" x14ac:dyDescent="0.25">
      <c r="B154" s="242" t="s">
        <v>688</v>
      </c>
    </row>
  </sheetData>
  <sheetProtection algorithmName="SHA-512" hashValue="nk9EMb858wACyI6yUJwlclKGv3EUFv/QgYrgQiNbYKZi8DY0+MzjjSIkIEbWAGPn5yKlcPdiDH55j+j9gKOgnQ==" saltValue="byMbNufoLmfd7G34yCfJqA==" spinCount="100000" sheet="1" objects="1" scenarios="1" selectLockedCells="1"/>
  <customSheetViews>
    <customSheetView guid="{6509DE47-C0A2-4ED1-9D8E-F081B0F084AE}" showGridLines="0" fitToPage="1">
      <selection activeCell="B3" sqref="B3:E3"/>
      <rowBreaks count="3" manualBreakCount="3">
        <brk id="44" min="1" max="4" man="1"/>
        <brk id="80" min="1" max="4" man="1"/>
        <brk id="112" min="1" max="4" man="1"/>
      </rowBreaks>
      <pageMargins left="0.25" right="0.25" top="0.75" bottom="0.75" header="0.3" footer="0.3"/>
      <printOptions horizontalCentered="1"/>
      <pageSetup paperSize="9" scale="68" fitToHeight="0" orientation="portrait" r:id="rId1"/>
      <headerFooter alignWithMargins="0">
        <oddFooter xml:space="preserve">&amp;R&amp;6Pagina &amp;P di &amp;N </oddFooter>
      </headerFooter>
    </customSheetView>
  </customSheetViews>
  <mergeCells count="127">
    <mergeCell ref="B5:E5"/>
    <mergeCell ref="C28:E28"/>
    <mergeCell ref="C29:E29"/>
    <mergeCell ref="C30:E30"/>
    <mergeCell ref="C31:E31"/>
    <mergeCell ref="B33:E33"/>
    <mergeCell ref="B7:E7"/>
    <mergeCell ref="C19:E19"/>
    <mergeCell ref="C20:E20"/>
    <mergeCell ref="C21:E21"/>
    <mergeCell ref="C22:E22"/>
    <mergeCell ref="C23:E23"/>
    <mergeCell ref="C24:E24"/>
    <mergeCell ref="C25:E25"/>
    <mergeCell ref="C26:E26"/>
    <mergeCell ref="C27:E27"/>
    <mergeCell ref="C10:E10"/>
    <mergeCell ref="C11:E11"/>
    <mergeCell ref="C12:E12"/>
    <mergeCell ref="C13:E13"/>
    <mergeCell ref="C14:E14"/>
    <mergeCell ref="C15:E15"/>
    <mergeCell ref="C16:E16"/>
    <mergeCell ref="C17:E17"/>
    <mergeCell ref="C18:E18"/>
    <mergeCell ref="B9:E9"/>
    <mergeCell ref="G85:J85"/>
    <mergeCell ref="B87:E87"/>
    <mergeCell ref="B89:E89"/>
    <mergeCell ref="C91:E91"/>
    <mergeCell ref="C92:E92"/>
    <mergeCell ref="C93:E93"/>
    <mergeCell ref="C94:E94"/>
    <mergeCell ref="C74:E74"/>
    <mergeCell ref="C95:E95"/>
    <mergeCell ref="B84:E84"/>
    <mergeCell ref="B59:E59"/>
    <mergeCell ref="B61:E61"/>
    <mergeCell ref="C53:E53"/>
    <mergeCell ref="C54:E54"/>
    <mergeCell ref="C55:E55"/>
    <mergeCell ref="C56:E56"/>
    <mergeCell ref="C69:E69"/>
    <mergeCell ref="C62:E62"/>
    <mergeCell ref="C63:E63"/>
    <mergeCell ref="C64:E64"/>
    <mergeCell ref="C65:E65"/>
    <mergeCell ref="C66:E66"/>
    <mergeCell ref="C67:E67"/>
    <mergeCell ref="C75:E75"/>
    <mergeCell ref="C76:E76"/>
    <mergeCell ref="C77:E77"/>
    <mergeCell ref="B79:D79"/>
    <mergeCell ref="B80:D80"/>
    <mergeCell ref="B70:E70"/>
    <mergeCell ref="B71:E71"/>
    <mergeCell ref="C72:E72"/>
    <mergeCell ref="C73:E73"/>
    <mergeCell ref="G96:I96"/>
    <mergeCell ref="C112:E112"/>
    <mergeCell ref="B114:E114"/>
    <mergeCell ref="B116:E116"/>
    <mergeCell ref="C117:E117"/>
    <mergeCell ref="C118:E118"/>
    <mergeCell ref="C119:E119"/>
    <mergeCell ref="C120:E120"/>
    <mergeCell ref="C111:E111"/>
    <mergeCell ref="C98:E98"/>
    <mergeCell ref="C99:E99"/>
    <mergeCell ref="C100:E100"/>
    <mergeCell ref="B102:E102"/>
    <mergeCell ref="B104:E104"/>
    <mergeCell ref="C105:E105"/>
    <mergeCell ref="C106:E106"/>
    <mergeCell ref="C107:E107"/>
    <mergeCell ref="C108:E108"/>
    <mergeCell ref="C109:E109"/>
    <mergeCell ref="C110:E110"/>
    <mergeCell ref="B3:E3"/>
    <mergeCell ref="C97:E97"/>
    <mergeCell ref="B85:E85"/>
    <mergeCell ref="C35:E35"/>
    <mergeCell ref="C36:E36"/>
    <mergeCell ref="C68:E68"/>
    <mergeCell ref="C41:E41"/>
    <mergeCell ref="C43:E43"/>
    <mergeCell ref="C44:E44"/>
    <mergeCell ref="C52:E52"/>
    <mergeCell ref="C37:E37"/>
    <mergeCell ref="C38:E38"/>
    <mergeCell ref="C39:E39"/>
    <mergeCell ref="C40:E40"/>
    <mergeCell ref="B82:E82"/>
    <mergeCell ref="C42:E42"/>
    <mergeCell ref="B45:E45"/>
    <mergeCell ref="C48:E48"/>
    <mergeCell ref="C49:E49"/>
    <mergeCell ref="C50:E50"/>
    <mergeCell ref="C51:E51"/>
    <mergeCell ref="B47:E47"/>
    <mergeCell ref="B57:E57"/>
    <mergeCell ref="C96:E96"/>
    <mergeCell ref="C121:E121"/>
    <mergeCell ref="C122:E122"/>
    <mergeCell ref="C136:E136"/>
    <mergeCell ref="C137:E137"/>
    <mergeCell ref="C126:E126"/>
    <mergeCell ref="C127:E127"/>
    <mergeCell ref="B128:E128"/>
    <mergeCell ref="B130:E130"/>
    <mergeCell ref="B132:E132"/>
    <mergeCell ref="C123:E123"/>
    <mergeCell ref="C124:E124"/>
    <mergeCell ref="C133:E133"/>
    <mergeCell ref="C134:E134"/>
    <mergeCell ref="C135:E135"/>
    <mergeCell ref="C138:E138"/>
    <mergeCell ref="C125:E125"/>
    <mergeCell ref="B149:D149"/>
    <mergeCell ref="B151:E151"/>
    <mergeCell ref="B152:E152"/>
    <mergeCell ref="B139:E139"/>
    <mergeCell ref="C140:E140"/>
    <mergeCell ref="C141:E141"/>
    <mergeCell ref="C142:E142"/>
    <mergeCell ref="C143:E143"/>
    <mergeCell ref="B148:D148"/>
  </mergeCells>
  <dataValidations count="1">
    <dataValidation type="list" allowBlank="1" showInputMessage="1" showErrorMessage="1" sqref="E79 E148">
      <formula1>$G$5:$G$6</formula1>
    </dataValidation>
  </dataValidations>
  <hyperlinks>
    <hyperlink ref="C106" r:id="rId2" location="a-content" display="http://www.gd.zh.ch/internet/gesundheitsdirektion/de/themen/behoerden/spitalplanung_leistungsgruppen/leistungsgruppen.html#a-content"/>
    <hyperlink ref="B154" location="Sommario!A1" display="Ritorna al sommario"/>
    <hyperlink ref="C106:E106" r:id="rId3" location="-724054067" display="https://www.zh.ch/de/gesundheit/spitaeler-kliniken/spital-leistungsgruppen-und-splg-grouper.html#-724054067"/>
  </hyperlinks>
  <printOptions horizontalCentered="1"/>
  <pageMargins left="0.25" right="0.25" top="0.75" bottom="0.75" header="0.3" footer="0.3"/>
  <pageSetup paperSize="9" scale="68" fitToHeight="0" orientation="portrait" r:id="rId4"/>
  <headerFooter alignWithMargins="0">
    <oddFooter xml:space="preserve">&amp;R&amp;6Pagina &amp;P di &amp;N </oddFooter>
  </headerFooter>
  <rowBreaks count="3" manualBreakCount="3">
    <brk id="44" min="1" max="4" man="1"/>
    <brk id="80" min="1" max="4" man="1"/>
    <brk id="112" min="1" max="4" man="1"/>
  </rowBreaks>
  <legacyDrawingHF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0" tint="-0.249977111117893"/>
    <pageSetUpPr fitToPage="1"/>
  </sheetPr>
  <dimension ref="B1:I41"/>
  <sheetViews>
    <sheetView showGridLines="0" zoomScaleNormal="100" zoomScaleSheetLayoutView="70" workbookViewId="0">
      <selection activeCell="B18" sqref="B18:E18"/>
    </sheetView>
  </sheetViews>
  <sheetFormatPr defaultColWidth="11.44140625" defaultRowHeight="13.2" x14ac:dyDescent="0.25"/>
  <cols>
    <col min="1" max="1" width="3.21875" style="2" customWidth="1"/>
    <col min="2" max="2" width="25.77734375" style="2" customWidth="1"/>
    <col min="3" max="5" width="40.77734375" style="2" customWidth="1"/>
    <col min="6" max="6" width="5.44140625" style="2" hidden="1" customWidth="1"/>
    <col min="7" max="7" width="3.77734375" style="2" customWidth="1"/>
    <col min="8" max="8" width="29.44140625" style="2" customWidth="1"/>
    <col min="9" max="9" width="58.44140625" style="2" customWidth="1"/>
    <col min="10" max="16384" width="11.44140625" style="2"/>
  </cols>
  <sheetData>
    <row r="1" spans="2:9" s="268" customFormat="1" ht="25.5" customHeight="1" x14ac:dyDescent="0.25">
      <c r="B1" s="1315" t="str">
        <f>'3.2'!$B$1</f>
        <v>Candidatura dell'istituto ospedaliero:</v>
      </c>
      <c r="C1" s="1315"/>
      <c r="E1" s="1781" t="str">
        <f>'3.2'!$D$1</f>
        <v>Per la sede:</v>
      </c>
      <c r="F1" s="1781"/>
    </row>
    <row r="2" spans="2:9" s="268" customFormat="1" ht="25.5" customHeight="1" thickBot="1" x14ac:dyDescent="0.3">
      <c r="B2" s="479" t="str">
        <f>Copertina!$B$12</f>
        <v>Nome dell'istituto</v>
      </c>
      <c r="C2" s="16"/>
      <c r="E2" s="1546" t="str">
        <f>Copertina!$B$14</f>
        <v>Nome della sede</v>
      </c>
      <c r="F2" s="1546"/>
    </row>
    <row r="3" spans="2:9" s="277" customFormat="1" ht="50.1" customHeight="1" thickBot="1" x14ac:dyDescent="0.3">
      <c r="B3" s="1725" t="s">
        <v>963</v>
      </c>
      <c r="C3" s="1725"/>
      <c r="D3" s="1725"/>
      <c r="E3" s="1725"/>
      <c r="F3" s="1725"/>
      <c r="G3" s="49"/>
      <c r="H3" s="570"/>
    </row>
    <row r="4" spans="2:9" s="277" customFormat="1" ht="40.200000000000003" customHeight="1" x14ac:dyDescent="0.25">
      <c r="B4" s="32"/>
      <c r="C4" s="32"/>
      <c r="D4" s="32"/>
      <c r="E4" s="220"/>
      <c r="F4" s="220"/>
    </row>
    <row r="5" spans="2:9" s="33" customFormat="1" ht="38.549999999999997" customHeight="1" x14ac:dyDescent="0.25">
      <c r="B5" s="1786" t="s">
        <v>868</v>
      </c>
      <c r="C5" s="1786"/>
      <c r="D5" s="1786"/>
      <c r="E5" s="1786"/>
      <c r="F5" s="1379"/>
      <c r="H5" s="57"/>
      <c r="I5" s="57"/>
    </row>
    <row r="6" spans="2:9" s="277" customFormat="1" ht="15" customHeight="1" x14ac:dyDescent="0.25">
      <c r="B6" s="1597" t="s">
        <v>671</v>
      </c>
      <c r="C6" s="1597"/>
      <c r="D6" s="1597"/>
      <c r="E6" s="1784"/>
      <c r="F6" s="1315"/>
    </row>
    <row r="7" spans="2:9" s="277" customFormat="1" ht="30" customHeight="1" x14ac:dyDescent="0.25">
      <c r="B7" s="1782" t="s">
        <v>866</v>
      </c>
      <c r="C7" s="1782"/>
      <c r="D7" s="1782"/>
      <c r="E7" s="1783"/>
      <c r="F7" s="1782"/>
    </row>
    <row r="8" spans="2:9" s="277" customFormat="1" ht="100.05" customHeight="1" x14ac:dyDescent="0.25">
      <c r="B8" s="1732"/>
      <c r="C8" s="1732"/>
      <c r="D8" s="1732"/>
      <c r="E8" s="1785"/>
      <c r="F8" s="292"/>
    </row>
    <row r="9" spans="2:9" s="277" customFormat="1" ht="30" customHeight="1" x14ac:dyDescent="0.25">
      <c r="B9" s="1782" t="s">
        <v>867</v>
      </c>
      <c r="C9" s="1782"/>
      <c r="D9" s="1782"/>
      <c r="E9" s="1788"/>
      <c r="F9" s="293"/>
    </row>
    <row r="10" spans="2:9" s="277" customFormat="1" ht="100.05" customHeight="1" x14ac:dyDescent="0.25">
      <c r="B10" s="1732"/>
      <c r="C10" s="1732"/>
      <c r="D10" s="1732"/>
      <c r="E10" s="1789"/>
      <c r="F10" s="292"/>
    </row>
    <row r="11" spans="2:9" s="34" customFormat="1" ht="30" customHeight="1" x14ac:dyDescent="0.25">
      <c r="B11" s="1782" t="s">
        <v>800</v>
      </c>
      <c r="C11" s="1782"/>
      <c r="D11" s="1782"/>
      <c r="E11" s="1788"/>
      <c r="F11" s="293"/>
    </row>
    <row r="12" spans="2:9" s="277" customFormat="1" ht="100.05" customHeight="1" x14ac:dyDescent="0.25">
      <c r="B12" s="1732"/>
      <c r="C12" s="1732"/>
      <c r="D12" s="1732"/>
      <c r="E12" s="1732"/>
      <c r="F12" s="292"/>
    </row>
    <row r="13" spans="2:9" s="277" customFormat="1" x14ac:dyDescent="0.25">
      <c r="B13" s="294"/>
      <c r="C13" s="294"/>
      <c r="D13" s="294"/>
      <c r="E13" s="294"/>
      <c r="F13" s="1315"/>
    </row>
    <row r="14" spans="2:9" s="277" customFormat="1" ht="19.5" customHeight="1" x14ac:dyDescent="0.25">
      <c r="B14" s="1597" t="s">
        <v>672</v>
      </c>
      <c r="C14" s="1597"/>
      <c r="D14" s="1597"/>
      <c r="E14" s="1787"/>
      <c r="F14" s="1315"/>
    </row>
    <row r="15" spans="2:9" s="277" customFormat="1" ht="26.25" customHeight="1" x14ac:dyDescent="0.25">
      <c r="B15" s="1782" t="s">
        <v>801</v>
      </c>
      <c r="C15" s="1782"/>
      <c r="D15" s="1782"/>
      <c r="E15" s="1783"/>
      <c r="F15" s="295"/>
      <c r="G15" s="30"/>
    </row>
    <row r="16" spans="2:9" s="277" customFormat="1" ht="100.05" customHeight="1" x14ac:dyDescent="0.25">
      <c r="B16" s="1732"/>
      <c r="C16" s="1732"/>
      <c r="D16" s="1732"/>
      <c r="E16" s="1732"/>
      <c r="F16" s="292"/>
    </row>
    <row r="17" spans="2:6" s="277" customFormat="1" ht="31.5" customHeight="1" x14ac:dyDescent="0.25">
      <c r="B17" s="1782" t="s">
        <v>802</v>
      </c>
      <c r="C17" s="1782"/>
      <c r="D17" s="1782"/>
      <c r="E17" s="1782"/>
      <c r="F17" s="1315"/>
    </row>
    <row r="18" spans="2:6" s="277" customFormat="1" ht="100.05" customHeight="1" x14ac:dyDescent="0.25">
      <c r="B18" s="1732"/>
      <c r="C18" s="1732"/>
      <c r="D18" s="1732"/>
      <c r="E18" s="1732"/>
      <c r="F18" s="292"/>
    </row>
    <row r="19" spans="2:6" s="277" customFormat="1" x14ac:dyDescent="0.25">
      <c r="B19" s="220"/>
      <c r="C19" s="220"/>
      <c r="D19" s="220"/>
      <c r="E19" s="220"/>
      <c r="F19" s="220"/>
    </row>
    <row r="20" spans="2:6" s="277" customFormat="1" x14ac:dyDescent="0.25">
      <c r="B20" s="242" t="s">
        <v>688</v>
      </c>
      <c r="C20" s="220"/>
      <c r="D20" s="220"/>
      <c r="E20" s="220"/>
      <c r="F20" s="220"/>
    </row>
    <row r="21" spans="2:6" s="277" customFormat="1" x14ac:dyDescent="0.25">
      <c r="B21" s="220"/>
      <c r="C21" s="220"/>
      <c r="D21" s="220"/>
      <c r="E21" s="220"/>
      <c r="F21" s="220"/>
    </row>
    <row r="22" spans="2:6" s="277" customFormat="1" x14ac:dyDescent="0.25">
      <c r="B22" s="220"/>
      <c r="C22" s="220"/>
      <c r="D22" s="220"/>
      <c r="E22" s="220"/>
      <c r="F22" s="220"/>
    </row>
    <row r="23" spans="2:6" s="277" customFormat="1" x14ac:dyDescent="0.25">
      <c r="B23" s="220"/>
      <c r="C23" s="220"/>
      <c r="D23" s="220"/>
      <c r="E23" s="220"/>
      <c r="F23" s="220"/>
    </row>
    <row r="24" spans="2:6" s="277" customFormat="1" x14ac:dyDescent="0.25">
      <c r="B24" s="220"/>
      <c r="C24" s="220"/>
      <c r="D24" s="220"/>
      <c r="E24" s="220"/>
      <c r="F24" s="220"/>
    </row>
    <row r="25" spans="2:6" s="277" customFormat="1" x14ac:dyDescent="0.25">
      <c r="B25" s="220"/>
      <c r="C25" s="220"/>
      <c r="D25" s="220"/>
      <c r="E25" s="220"/>
      <c r="F25" s="220"/>
    </row>
    <row r="26" spans="2:6" s="277" customFormat="1" x14ac:dyDescent="0.25">
      <c r="B26" s="220"/>
      <c r="C26" s="220"/>
      <c r="D26" s="220"/>
      <c r="E26" s="220"/>
      <c r="F26" s="220"/>
    </row>
    <row r="27" spans="2:6" s="277" customFormat="1" x14ac:dyDescent="0.25">
      <c r="B27" s="220"/>
      <c r="C27" s="220"/>
      <c r="D27" s="220"/>
      <c r="E27" s="220"/>
      <c r="F27" s="220"/>
    </row>
    <row r="28" spans="2:6" s="277" customFormat="1" x14ac:dyDescent="0.25">
      <c r="B28" s="220"/>
      <c r="C28" s="220"/>
      <c r="D28" s="220"/>
      <c r="E28" s="220"/>
      <c r="F28" s="220"/>
    </row>
    <row r="29" spans="2:6" s="277" customFormat="1" x14ac:dyDescent="0.25">
      <c r="B29" s="220"/>
      <c r="C29" s="220"/>
      <c r="D29" s="220"/>
      <c r="E29" s="220"/>
      <c r="F29" s="220"/>
    </row>
    <row r="30" spans="2:6" s="277" customFormat="1" x14ac:dyDescent="0.25">
      <c r="B30" s="220"/>
      <c r="C30" s="220"/>
      <c r="D30" s="220"/>
      <c r="E30" s="220"/>
      <c r="F30" s="220"/>
    </row>
    <row r="31" spans="2:6" s="277" customFormat="1" x14ac:dyDescent="0.25">
      <c r="B31" s="220"/>
      <c r="C31" s="220"/>
      <c r="D31" s="220"/>
      <c r="E31" s="220"/>
      <c r="F31" s="220"/>
    </row>
    <row r="32" spans="2:6" s="277" customFormat="1" x14ac:dyDescent="0.25">
      <c r="B32" s="220"/>
      <c r="C32" s="220"/>
      <c r="D32" s="220"/>
      <c r="E32" s="220"/>
      <c r="F32" s="220"/>
    </row>
    <row r="33" s="277" customFormat="1" x14ac:dyDescent="0.25"/>
    <row r="34" s="277" customFormat="1" x14ac:dyDescent="0.25"/>
    <row r="35" s="277" customFormat="1" x14ac:dyDescent="0.25"/>
    <row r="36" s="277" customFormat="1" x14ac:dyDescent="0.25"/>
    <row r="37" s="277" customFormat="1" x14ac:dyDescent="0.25"/>
    <row r="38" s="277" customFormat="1" x14ac:dyDescent="0.25"/>
    <row r="39" s="277" customFormat="1" x14ac:dyDescent="0.25"/>
    <row r="40" s="277" customFormat="1" x14ac:dyDescent="0.25"/>
    <row r="41" s="277" customFormat="1" x14ac:dyDescent="0.25"/>
  </sheetData>
  <sheetProtection algorithmName="SHA-512" hashValue="5/2YHvCSA+SnuiWRcQmeSGlIq4MdZqxfjzm7AnxFWh+QfhEOoKYZOZfJtkyA4++1PxRLB7NmV5dvbYy3JvSJnA==" saltValue="YbpgGVxasWVhgTrXDpLSfQ==" spinCount="100000" sheet="1" selectLockedCells="1"/>
  <protectedRanges>
    <protectedRange sqref="B12 B18 B8 B10 B16" name="Allgemeine Angaben"/>
  </protectedRanges>
  <customSheetViews>
    <customSheetView guid="{6509DE47-C0A2-4ED1-9D8E-F081B0F084AE}" showGridLines="0" fitToPage="1" hiddenColumns="1">
      <selection activeCell="B3" sqref="B3:F3"/>
      <pageMargins left="0.25" right="0.25" top="0.75" bottom="0.75" header="0.3" footer="0.3"/>
      <printOptions horizontalCentered="1"/>
      <pageSetup paperSize="9" scale="68" fitToHeight="0" orientation="portrait" r:id="rId1"/>
      <headerFooter alignWithMargins="0">
        <oddFooter xml:space="preserve">&amp;R&amp;6Pagina &amp;P di &amp;N </oddFooter>
      </headerFooter>
    </customSheetView>
  </customSheetViews>
  <mergeCells count="16">
    <mergeCell ref="B16:E16"/>
    <mergeCell ref="B17:E17"/>
    <mergeCell ref="B18:E18"/>
    <mergeCell ref="B14:E14"/>
    <mergeCell ref="B9:E9"/>
    <mergeCell ref="B10:E10"/>
    <mergeCell ref="B11:E11"/>
    <mergeCell ref="B12:E12"/>
    <mergeCell ref="E1:F1"/>
    <mergeCell ref="E2:F2"/>
    <mergeCell ref="B3:F3"/>
    <mergeCell ref="B15:E15"/>
    <mergeCell ref="B6:E6"/>
    <mergeCell ref="B7:F7"/>
    <mergeCell ref="B8:E8"/>
    <mergeCell ref="B5:E5"/>
  </mergeCells>
  <hyperlinks>
    <hyperlink ref="B20" location="Sommario!A1" display="Ritorna al sommario"/>
  </hyperlinks>
  <printOptions horizontalCentered="1"/>
  <pageMargins left="0.25" right="0.25" top="0.75" bottom="0.75" header="0.3" footer="0.3"/>
  <pageSetup paperSize="9" scale="68" fitToHeight="0" orientation="portrait" r:id="rId2"/>
  <headerFooter alignWithMargins="0">
    <oddFooter xml:space="preserve">&amp;R&amp;6Pagina &amp;P di &amp;N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0" tint="-0.249977111117893"/>
    <pageSetUpPr fitToPage="1"/>
  </sheetPr>
  <dimension ref="B1:G46"/>
  <sheetViews>
    <sheetView showGridLines="0" zoomScaleNormal="100" zoomScaleSheetLayoutView="100" workbookViewId="0">
      <selection activeCell="B7" sqref="B7:F7"/>
    </sheetView>
  </sheetViews>
  <sheetFormatPr defaultColWidth="11.44140625" defaultRowHeight="13.2" x14ac:dyDescent="0.25"/>
  <cols>
    <col min="1" max="1" width="4.21875" style="2" customWidth="1"/>
    <col min="2" max="2" width="25.77734375" style="2" customWidth="1"/>
    <col min="3" max="5" width="40.77734375" style="2" customWidth="1"/>
    <col min="6" max="6" width="15.77734375" style="2" hidden="1" customWidth="1"/>
    <col min="7" max="7" width="3.77734375" style="2" customWidth="1"/>
    <col min="8" max="8" width="29.44140625" style="2" customWidth="1"/>
    <col min="9" max="9" width="58.44140625" style="2" customWidth="1"/>
    <col min="10" max="16384" width="11.44140625" style="2"/>
  </cols>
  <sheetData>
    <row r="1" spans="2:6" s="268" customFormat="1" ht="24.75" customHeight="1" x14ac:dyDescent="0.25">
      <c r="B1" s="1315" t="str">
        <f>'3.2'!$B$1</f>
        <v>Candidatura dell'istituto ospedaliero:</v>
      </c>
      <c r="D1" s="1315"/>
      <c r="E1" s="1781" t="str">
        <f>'3.2'!$D$1</f>
        <v>Per la sede:</v>
      </c>
      <c r="F1" s="1781"/>
    </row>
    <row r="2" spans="2:6" s="268" customFormat="1" ht="24.75" customHeight="1" thickBot="1" x14ac:dyDescent="0.3">
      <c r="B2" s="16" t="str">
        <f>Copertina!$B$12</f>
        <v>Nome dell'istituto</v>
      </c>
      <c r="D2" s="16"/>
      <c r="E2" s="1546" t="str">
        <f>Copertina!$B$14</f>
        <v>Nome della sede</v>
      </c>
      <c r="F2" s="1546"/>
    </row>
    <row r="3" spans="2:6" s="277" customFormat="1" ht="50.1" customHeight="1" thickBot="1" x14ac:dyDescent="0.3">
      <c r="B3" s="1725" t="s">
        <v>883</v>
      </c>
      <c r="C3" s="1725"/>
      <c r="D3" s="1725"/>
      <c r="E3" s="1725"/>
      <c r="F3" s="1725"/>
    </row>
    <row r="4" spans="2:6" s="277" customFormat="1" ht="40.200000000000003" customHeight="1" x14ac:dyDescent="0.25">
      <c r="B4" s="32"/>
      <c r="C4" s="32"/>
      <c r="D4" s="32"/>
    </row>
    <row r="5" spans="2:6" s="33" customFormat="1" ht="40.5" customHeight="1" x14ac:dyDescent="0.25">
      <c r="B5" s="1786" t="s">
        <v>869</v>
      </c>
      <c r="C5" s="1786"/>
      <c r="D5" s="1786"/>
      <c r="E5" s="1786"/>
      <c r="F5" s="1379"/>
    </row>
    <row r="6" spans="2:6" s="33" customFormat="1" ht="27.45" customHeight="1" x14ac:dyDescent="0.25">
      <c r="B6" s="1782" t="s">
        <v>1438</v>
      </c>
      <c r="C6" s="1782"/>
      <c r="D6" s="1782"/>
      <c r="E6" s="1792"/>
      <c r="F6" s="1782"/>
    </row>
    <row r="7" spans="2:6" s="277" customFormat="1" ht="50.1" customHeight="1" x14ac:dyDescent="0.25">
      <c r="B7" s="1791"/>
      <c r="C7" s="1791"/>
      <c r="D7" s="1791"/>
      <c r="E7" s="1789"/>
      <c r="F7" s="1791"/>
    </row>
    <row r="8" spans="2:6" s="277" customFormat="1" ht="27.45" customHeight="1" x14ac:dyDescent="0.25">
      <c r="B8" s="1782" t="s">
        <v>1434</v>
      </c>
      <c r="C8" s="1782"/>
      <c r="D8" s="1782"/>
      <c r="E8" s="1792"/>
      <c r="F8" s="1782"/>
    </row>
    <row r="9" spans="2:6" s="277" customFormat="1" ht="50.1" customHeight="1" x14ac:dyDescent="0.25">
      <c r="B9" s="1791"/>
      <c r="C9" s="1791"/>
      <c r="D9" s="1791"/>
      <c r="E9" s="1732"/>
      <c r="F9" s="1791"/>
    </row>
    <row r="10" spans="2:6" s="277" customFormat="1" ht="27.45" customHeight="1" x14ac:dyDescent="0.25">
      <c r="B10" s="1782" t="s">
        <v>1435</v>
      </c>
      <c r="C10" s="1782"/>
      <c r="D10" s="1782"/>
      <c r="E10" s="1783"/>
      <c r="F10" s="1782"/>
    </row>
    <row r="11" spans="2:6" s="277" customFormat="1" ht="50.1" customHeight="1" x14ac:dyDescent="0.25">
      <c r="B11" s="1791"/>
      <c r="C11" s="1791"/>
      <c r="D11" s="1791"/>
      <c r="E11" s="1791"/>
      <c r="F11" s="1791"/>
    </row>
    <row r="12" spans="2:6" s="277" customFormat="1" ht="27.45" customHeight="1" x14ac:dyDescent="0.25">
      <c r="B12" s="1782" t="s">
        <v>1436</v>
      </c>
      <c r="C12" s="1782"/>
      <c r="D12" s="1782"/>
      <c r="E12" s="1788"/>
      <c r="F12" s="1782"/>
    </row>
    <row r="13" spans="2:6" s="277" customFormat="1" ht="50.1" customHeight="1" x14ac:dyDescent="0.25">
      <c r="B13" s="1791"/>
      <c r="C13" s="1791"/>
      <c r="D13" s="1791"/>
      <c r="E13" s="1791"/>
      <c r="F13" s="1791"/>
    </row>
    <row r="14" spans="2:6" s="277" customFormat="1" ht="27.45" customHeight="1" x14ac:dyDescent="0.25">
      <c r="B14" s="1782" t="s">
        <v>1437</v>
      </c>
      <c r="C14" s="1782"/>
      <c r="D14" s="1782"/>
      <c r="E14" s="1788"/>
      <c r="F14" s="1782"/>
    </row>
    <row r="15" spans="2:6" s="277" customFormat="1" ht="50.1" customHeight="1" x14ac:dyDescent="0.25">
      <c r="B15" s="1791"/>
      <c r="C15" s="1791"/>
      <c r="D15" s="1791"/>
      <c r="E15" s="1789"/>
      <c r="F15" s="1791"/>
    </row>
    <row r="16" spans="2:6" s="277" customFormat="1" ht="4.5" customHeight="1" x14ac:dyDescent="0.25">
      <c r="B16" s="1379"/>
      <c r="C16" s="35"/>
      <c r="D16" s="35"/>
    </row>
    <row r="17" spans="2:7" s="277" customFormat="1" x14ac:dyDescent="0.25">
      <c r="B17" s="242" t="s">
        <v>688</v>
      </c>
      <c r="E17" s="1790"/>
    </row>
    <row r="18" spans="2:7" s="176" customFormat="1" ht="13.2" customHeight="1" x14ac:dyDescent="0.25">
      <c r="B18" s="175"/>
      <c r="E18" s="1790"/>
      <c r="F18" s="177" t="s">
        <v>160</v>
      </c>
      <c r="G18" s="177"/>
    </row>
    <row r="19" spans="2:7" s="277" customFormat="1" x14ac:dyDescent="0.25">
      <c r="B19" s="175"/>
      <c r="E19" s="1790"/>
      <c r="F19" s="174"/>
      <c r="G19" s="30"/>
    </row>
    <row r="20" spans="2:7" s="277" customFormat="1" x14ac:dyDescent="0.25">
      <c r="F20" s="50"/>
      <c r="G20" s="30"/>
    </row>
    <row r="21" spans="2:7" s="277" customFormat="1" x14ac:dyDescent="0.25">
      <c r="F21" s="56"/>
      <c r="G21" s="30"/>
    </row>
    <row r="22" spans="2:7" s="277" customFormat="1" x14ac:dyDescent="0.25"/>
    <row r="23" spans="2:7" s="277" customFormat="1" x14ac:dyDescent="0.25"/>
    <row r="24" spans="2:7" s="277" customFormat="1" x14ac:dyDescent="0.25"/>
    <row r="25" spans="2:7" s="277" customFormat="1" x14ac:dyDescent="0.25"/>
    <row r="26" spans="2:7" s="277" customFormat="1" x14ac:dyDescent="0.25"/>
    <row r="27" spans="2:7" s="277" customFormat="1" x14ac:dyDescent="0.25"/>
    <row r="28" spans="2:7" s="277" customFormat="1" x14ac:dyDescent="0.25"/>
    <row r="29" spans="2:7" s="277" customFormat="1" x14ac:dyDescent="0.25"/>
    <row r="30" spans="2:7" s="277" customFormat="1" x14ac:dyDescent="0.25"/>
    <row r="31" spans="2:7" s="277" customFormat="1" x14ac:dyDescent="0.25"/>
    <row r="32" spans="2:7" s="277" customFormat="1" x14ac:dyDescent="0.25"/>
    <row r="33" s="277" customFormat="1" x14ac:dyDescent="0.25"/>
    <row r="34" s="277" customFormat="1" x14ac:dyDescent="0.25"/>
    <row r="35" s="277" customFormat="1" x14ac:dyDescent="0.25"/>
    <row r="36" s="277" customFormat="1" x14ac:dyDescent="0.25"/>
    <row r="37" s="277" customFormat="1" x14ac:dyDescent="0.25"/>
    <row r="38" s="277" customFormat="1" x14ac:dyDescent="0.25"/>
    <row r="39" s="277" customFormat="1" x14ac:dyDescent="0.25"/>
    <row r="40" s="277" customFormat="1" x14ac:dyDescent="0.25"/>
    <row r="41" s="277" customFormat="1" x14ac:dyDescent="0.25"/>
    <row r="42" s="277" customFormat="1" x14ac:dyDescent="0.25"/>
    <row r="43" s="277" customFormat="1" x14ac:dyDescent="0.25"/>
    <row r="44" s="277" customFormat="1" x14ac:dyDescent="0.25"/>
    <row r="45" s="277" customFormat="1" x14ac:dyDescent="0.25"/>
    <row r="46" s="277" customFormat="1" x14ac:dyDescent="0.25"/>
  </sheetData>
  <sheetProtection algorithmName="SHA-512" hashValue="aXpCO4IqjASeK/RNFh33CBib2pTsSxtH5k7KuXXHR8fmMBbf65qhWDGTKDn6SG6b3WMldw2czbOcVu4hgiUQpw==" saltValue="aaZw3VeQo13ju2lKCR3k1A==" spinCount="100000" sheet="1" selectLockedCells="1"/>
  <protectedRanges>
    <protectedRange sqref="B7 B9 B11 B13 B15 E17" name="Allgemeine Angaben"/>
  </protectedRanges>
  <customSheetViews>
    <customSheetView guid="{6509DE47-C0A2-4ED1-9D8E-F081B0F084AE}" showGridLines="0" fitToPage="1" hiddenColumns="1">
      <selection activeCell="H13" sqref="H13"/>
      <colBreaks count="1" manualBreakCount="1">
        <brk id="5" max="19" man="1"/>
      </colBreaks>
      <pageMargins left="0.25" right="0.25" top="0.75" bottom="0.75" header="0.3" footer="0.3"/>
      <printOptions horizontalCentered="1"/>
      <pageSetup paperSize="9" scale="68" fitToHeight="0" orientation="portrait" r:id="rId1"/>
      <headerFooter alignWithMargins="0">
        <oddFooter xml:space="preserve">&amp;R&amp;6Pagina &amp;P di &amp;N </oddFooter>
      </headerFooter>
    </customSheetView>
  </customSheetViews>
  <mergeCells count="15">
    <mergeCell ref="E1:F1"/>
    <mergeCell ref="E2:F2"/>
    <mergeCell ref="B10:F10"/>
    <mergeCell ref="E17:E19"/>
    <mergeCell ref="B14:F14"/>
    <mergeCell ref="B15:F15"/>
    <mergeCell ref="B3:F3"/>
    <mergeCell ref="B6:F6"/>
    <mergeCell ref="B11:F11"/>
    <mergeCell ref="B12:F12"/>
    <mergeCell ref="B13:F13"/>
    <mergeCell ref="B7:F7"/>
    <mergeCell ref="B9:F9"/>
    <mergeCell ref="B8:F8"/>
    <mergeCell ref="B5:E5"/>
  </mergeCells>
  <phoneticPr fontId="33" type="noConversion"/>
  <hyperlinks>
    <hyperlink ref="B17" location="Sommario!A1" display="Ritorna al sommario"/>
  </hyperlinks>
  <printOptions horizontalCentered="1"/>
  <pageMargins left="0.25" right="0.25" top="0.75" bottom="0.75" header="0.3" footer="0.3"/>
  <pageSetup paperSize="9" scale="68" fitToHeight="0" orientation="portrait" r:id="rId2"/>
  <headerFooter alignWithMargins="0">
    <oddFooter xml:space="preserve">&amp;R&amp;6Pagina &amp;P di &amp;N </oddFooter>
  </headerFooter>
  <colBreaks count="1" manualBreakCount="1">
    <brk id="5" max="19" man="1"/>
  </colBreaks>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0" tint="-0.249977111117893"/>
    <pageSetUpPr fitToPage="1"/>
  </sheetPr>
  <dimension ref="B1:O35"/>
  <sheetViews>
    <sheetView showGridLines="0" zoomScaleNormal="100" zoomScaleSheetLayoutView="90" zoomScalePageLayoutView="80" workbookViewId="0">
      <selection activeCell="F12" sqref="F12"/>
    </sheetView>
  </sheetViews>
  <sheetFormatPr defaultColWidth="11.44140625" defaultRowHeight="13.2" x14ac:dyDescent="0.25"/>
  <cols>
    <col min="1" max="1" width="3.44140625" style="2" customWidth="1"/>
    <col min="2" max="2" width="10.77734375" style="2" customWidth="1"/>
    <col min="3" max="3" width="15.77734375" style="2" customWidth="1"/>
    <col min="4" max="6" width="40.77734375" style="2" customWidth="1"/>
    <col min="7" max="7" width="11.5546875" style="2" customWidth="1"/>
    <col min="8" max="16384" width="11.44140625" style="2"/>
  </cols>
  <sheetData>
    <row r="1" spans="2:15" s="268" customFormat="1" ht="24" customHeight="1" x14ac:dyDescent="0.25">
      <c r="B1" s="767" t="str">
        <f>'3.2'!$B$1</f>
        <v>Candidatura dell'istituto ospedaliero:</v>
      </c>
      <c r="D1" s="767"/>
      <c r="F1" s="761" t="str">
        <f>'3.2'!$D$1</f>
        <v>Per la sede:</v>
      </c>
    </row>
    <row r="2" spans="2:15" s="268" customFormat="1" ht="24" customHeight="1" thickBot="1" x14ac:dyDescent="0.3">
      <c r="B2" s="479" t="str">
        <f>Copertina!$B$12</f>
        <v>Nome dell'istituto</v>
      </c>
      <c r="D2" s="16"/>
      <c r="F2" s="765" t="str">
        <f>Copertina!$B$14</f>
        <v>Nome della sede</v>
      </c>
    </row>
    <row r="3" spans="2:15" ht="50.1" customHeight="1" thickBot="1" x14ac:dyDescent="0.3">
      <c r="B3" s="1475" t="s">
        <v>884</v>
      </c>
      <c r="C3" s="1475"/>
      <c r="D3" s="1475"/>
      <c r="E3" s="1475"/>
      <c r="F3" s="1475"/>
      <c r="G3" s="178"/>
      <c r="H3" s="1802" t="s">
        <v>1446</v>
      </c>
      <c r="I3" s="1803"/>
      <c r="J3" s="1803"/>
      <c r="K3" s="1803"/>
      <c r="L3" s="1803"/>
      <c r="M3" s="1804"/>
      <c r="N3" s="40"/>
      <c r="O3" s="40"/>
    </row>
    <row r="4" spans="2:15" s="277" customFormat="1" ht="40.200000000000003" customHeight="1" x14ac:dyDescent="0.25">
      <c r="H4" s="1805"/>
      <c r="I4" s="1806"/>
      <c r="J4" s="1806"/>
      <c r="K4" s="1806"/>
      <c r="L4" s="1806"/>
      <c r="M4" s="1807"/>
      <c r="N4" s="103"/>
      <c r="O4" s="103"/>
    </row>
    <row r="5" spans="2:15" s="249" customFormat="1" ht="56.1" customHeight="1" x14ac:dyDescent="0.25">
      <c r="B5" s="1812" t="s">
        <v>1310</v>
      </c>
      <c r="C5" s="1812"/>
      <c r="D5" s="1812"/>
      <c r="E5" s="1812"/>
      <c r="F5" s="1812"/>
      <c r="G5" s="644"/>
      <c r="H5" s="1805"/>
      <c r="I5" s="1806"/>
      <c r="J5" s="1806"/>
      <c r="K5" s="1806"/>
      <c r="L5" s="1806"/>
      <c r="M5" s="1807"/>
      <c r="N5" s="636"/>
      <c r="O5" s="636"/>
    </row>
    <row r="6" spans="2:15" s="251" customFormat="1" ht="41.85" customHeight="1" x14ac:dyDescent="0.25">
      <c r="B6" s="1812" t="s">
        <v>870</v>
      </c>
      <c r="C6" s="1812"/>
      <c r="D6" s="1812"/>
      <c r="E6" s="1813"/>
      <c r="F6" s="1812"/>
      <c r="G6" s="644"/>
      <c r="H6" s="1805"/>
      <c r="I6" s="1806"/>
      <c r="J6" s="1806"/>
      <c r="K6" s="1806"/>
      <c r="L6" s="1806"/>
      <c r="M6" s="1807"/>
      <c r="N6" s="644"/>
      <c r="O6" s="644"/>
    </row>
    <row r="7" spans="2:15" s="251" customFormat="1" ht="28.35" customHeight="1" x14ac:dyDescent="0.25">
      <c r="B7" s="1812" t="s">
        <v>871</v>
      </c>
      <c r="C7" s="1812"/>
      <c r="D7" s="1812"/>
      <c r="E7" s="1814"/>
      <c r="F7" s="1812"/>
      <c r="H7" s="1805"/>
      <c r="I7" s="1806"/>
      <c r="J7" s="1806"/>
      <c r="K7" s="1806"/>
      <c r="L7" s="1806"/>
      <c r="M7" s="1807"/>
    </row>
    <row r="8" spans="2:15" s="251" customFormat="1" ht="28.35" customHeight="1" thickBot="1" x14ac:dyDescent="0.3">
      <c r="B8" s="771"/>
      <c r="C8" s="771"/>
      <c r="D8" s="771"/>
      <c r="E8" s="779"/>
      <c r="F8" s="771"/>
      <c r="H8" s="1805"/>
      <c r="I8" s="1806"/>
      <c r="J8" s="1806"/>
      <c r="K8" s="1806"/>
      <c r="L8" s="1806"/>
      <c r="M8" s="1807"/>
    </row>
    <row r="9" spans="2:15" s="277" customFormat="1" ht="15" customHeight="1" thickBot="1" x14ac:dyDescent="0.3">
      <c r="D9" s="1414" t="s">
        <v>675</v>
      </c>
      <c r="E9" s="1414" t="s">
        <v>675</v>
      </c>
      <c r="F9" s="1414" t="s">
        <v>675</v>
      </c>
      <c r="H9" s="1805"/>
      <c r="I9" s="1806"/>
      <c r="J9" s="1806"/>
      <c r="K9" s="1806"/>
      <c r="L9" s="1806"/>
      <c r="M9" s="1807"/>
      <c r="N9" s="762"/>
      <c r="O9" s="762"/>
    </row>
    <row r="10" spans="2:15" s="277" customFormat="1" ht="70.8" customHeight="1" x14ac:dyDescent="0.25">
      <c r="B10" s="1478" t="s">
        <v>676</v>
      </c>
      <c r="C10" s="1811"/>
      <c r="D10" s="1411" t="s">
        <v>187</v>
      </c>
      <c r="E10" s="1412"/>
      <c r="F10" s="1413"/>
      <c r="H10" s="1808"/>
      <c r="I10" s="1809"/>
      <c r="J10" s="1809"/>
      <c r="K10" s="1809"/>
      <c r="L10" s="1809"/>
      <c r="M10" s="1810"/>
      <c r="N10" s="762"/>
      <c r="O10" s="762"/>
    </row>
    <row r="11" spans="2:15" s="277" customFormat="1" ht="21.75" customHeight="1" x14ac:dyDescent="0.25">
      <c r="B11" s="220" t="s">
        <v>677</v>
      </c>
      <c r="D11" s="1408"/>
      <c r="E11" s="1408"/>
      <c r="F11" s="1408"/>
      <c r="H11" s="762"/>
      <c r="I11" s="762"/>
      <c r="J11" s="762"/>
      <c r="K11" s="762"/>
      <c r="L11" s="762"/>
      <c r="M11" s="762"/>
      <c r="N11" s="762"/>
      <c r="O11" s="762"/>
    </row>
    <row r="12" spans="2:15" s="277" customFormat="1" ht="32.25" customHeight="1" x14ac:dyDescent="0.25">
      <c r="B12" s="220" t="s">
        <v>678</v>
      </c>
      <c r="C12" s="1383"/>
      <c r="D12" s="1407"/>
      <c r="E12" s="1408"/>
      <c r="F12" s="1409"/>
      <c r="G12" s="1410"/>
    </row>
    <row r="13" spans="2:15" s="277" customFormat="1" ht="15" customHeight="1" x14ac:dyDescent="0.25">
      <c r="B13" s="103"/>
      <c r="C13" s="103"/>
      <c r="D13" s="103"/>
      <c r="E13" s="85"/>
      <c r="F13" s="103"/>
      <c r="G13" s="103"/>
    </row>
    <row r="14" spans="2:15" s="277" customFormat="1" ht="15" customHeight="1" x14ac:dyDescent="0.25">
      <c r="B14" s="1800" t="s">
        <v>732</v>
      </c>
      <c r="C14" s="1800"/>
      <c r="D14" s="1800"/>
      <c r="E14" s="1800"/>
      <c r="F14" s="1800"/>
      <c r="G14" s="180"/>
    </row>
    <row r="15" spans="2:15" s="277" customFormat="1" ht="15" customHeight="1" x14ac:dyDescent="0.25">
      <c r="B15" s="774"/>
      <c r="C15" s="774"/>
      <c r="D15" s="774"/>
      <c r="E15" s="774"/>
      <c r="F15" s="774"/>
      <c r="G15" s="180"/>
    </row>
    <row r="16" spans="2:15" s="251" customFormat="1" ht="21.75" customHeight="1" x14ac:dyDescent="0.25">
      <c r="B16" s="1801" t="s">
        <v>1433</v>
      </c>
      <c r="C16" s="1801"/>
      <c r="D16" s="1801"/>
      <c r="E16" s="1801"/>
      <c r="F16" s="1801"/>
      <c r="G16" s="645"/>
    </row>
    <row r="17" spans="2:12" s="251" customFormat="1" ht="34.799999999999997" customHeight="1" x14ac:dyDescent="0.25">
      <c r="B17" s="1801" t="s">
        <v>1447</v>
      </c>
      <c r="C17" s="1801"/>
      <c r="D17" s="1801"/>
      <c r="E17" s="1801"/>
      <c r="F17" s="1801"/>
      <c r="G17" s="646"/>
      <c r="H17" s="1799"/>
      <c r="I17" s="1799"/>
      <c r="J17" s="1799"/>
      <c r="K17" s="1799"/>
      <c r="L17" s="1799"/>
    </row>
    <row r="18" spans="2:12" s="251" customFormat="1" ht="15" customHeight="1" x14ac:dyDescent="0.25">
      <c r="B18" s="775"/>
      <c r="C18" s="773"/>
      <c r="D18" s="773"/>
      <c r="E18" s="773"/>
      <c r="F18" s="773"/>
      <c r="G18" s="646"/>
      <c r="H18" s="775"/>
      <c r="I18" s="775"/>
      <c r="J18" s="775"/>
      <c r="K18" s="775"/>
      <c r="L18" s="775"/>
    </row>
    <row r="19" spans="2:12" s="220" customFormat="1" ht="60" customHeight="1" x14ac:dyDescent="0.25">
      <c r="B19" s="1478" t="s">
        <v>1432</v>
      </c>
      <c r="C19" s="1478"/>
      <c r="D19" s="1478"/>
      <c r="E19" s="1478"/>
      <c r="F19" s="1478"/>
      <c r="G19" s="218"/>
      <c r="H19" s="1786"/>
      <c r="I19" s="32"/>
      <c r="J19" s="213"/>
      <c r="K19" s="213"/>
      <c r="L19" s="213"/>
    </row>
    <row r="20" spans="2:12" s="220" customFormat="1" ht="15" customHeight="1" x14ac:dyDescent="0.25">
      <c r="B20" s="1793" t="s">
        <v>806</v>
      </c>
      <c r="C20" s="1793"/>
      <c r="D20" s="1793"/>
      <c r="E20" s="1793"/>
      <c r="F20" s="1793"/>
      <c r="G20" s="181"/>
      <c r="H20" s="1786"/>
      <c r="I20" s="32"/>
      <c r="J20" s="213"/>
      <c r="K20" s="213"/>
      <c r="L20" s="213"/>
    </row>
    <row r="21" spans="2:12" s="220" customFormat="1" ht="15" customHeight="1" x14ac:dyDescent="0.25">
      <c r="B21" s="266"/>
      <c r="C21" s="266"/>
      <c r="D21" s="266"/>
      <c r="E21" s="266"/>
      <c r="F21" s="266"/>
      <c r="G21" s="772"/>
      <c r="H21" s="770"/>
      <c r="I21" s="32"/>
      <c r="J21" s="213"/>
      <c r="K21" s="213"/>
      <c r="L21" s="213"/>
    </row>
    <row r="22" spans="2:12" s="220" customFormat="1" ht="15" customHeight="1" x14ac:dyDescent="0.25">
      <c r="B22" s="1796" t="s">
        <v>679</v>
      </c>
      <c r="C22" s="1796"/>
      <c r="D22" s="1796"/>
      <c r="E22" s="1796"/>
      <c r="F22" s="1796"/>
      <c r="G22" s="182"/>
      <c r="H22" s="32"/>
      <c r="I22" s="32"/>
      <c r="J22" s="213"/>
      <c r="K22" s="213"/>
      <c r="L22" s="213"/>
    </row>
    <row r="23" spans="2:12" s="220" customFormat="1" ht="15" customHeight="1" x14ac:dyDescent="0.25">
      <c r="B23" s="1794" t="s">
        <v>804</v>
      </c>
      <c r="C23" s="1794"/>
      <c r="D23" s="1794"/>
      <c r="E23" s="1794"/>
      <c r="F23" s="1794"/>
      <c r="G23" s="182"/>
      <c r="H23" s="32"/>
      <c r="I23" s="32"/>
      <c r="J23" s="213"/>
      <c r="K23" s="213"/>
      <c r="L23" s="213"/>
    </row>
    <row r="24" spans="2:12" s="220" customFormat="1" ht="15" customHeight="1" x14ac:dyDescent="0.25">
      <c r="B24" s="1797" t="s">
        <v>680</v>
      </c>
      <c r="C24" s="1797"/>
      <c r="D24" s="1797"/>
      <c r="E24" s="1797"/>
      <c r="F24" s="1797"/>
      <c r="G24" s="182"/>
      <c r="H24" s="32"/>
      <c r="I24" s="32"/>
      <c r="J24" s="213"/>
      <c r="K24" s="213"/>
      <c r="L24" s="213"/>
    </row>
    <row r="25" spans="2:12" s="220" customFormat="1" ht="15" customHeight="1" x14ac:dyDescent="0.25">
      <c r="B25" s="1794"/>
      <c r="C25" s="1794"/>
      <c r="D25" s="1794"/>
      <c r="E25" s="1794"/>
      <c r="F25" s="1794"/>
      <c r="G25" s="31"/>
      <c r="H25" s="98"/>
    </row>
    <row r="26" spans="2:12" s="216" customFormat="1" ht="15" customHeight="1" x14ac:dyDescent="0.25">
      <c r="B26" s="1795" t="s">
        <v>803</v>
      </c>
      <c r="C26" s="1795"/>
      <c r="D26" s="1795"/>
      <c r="E26" s="1795"/>
      <c r="F26" s="1795"/>
      <c r="G26" s="183"/>
      <c r="H26" s="1529"/>
      <c r="I26" s="1529"/>
      <c r="J26" s="1529"/>
      <c r="K26" s="1529"/>
      <c r="L26" s="1529"/>
    </row>
    <row r="27" spans="2:12" ht="15" customHeight="1" x14ac:dyDescent="0.25">
      <c r="B27" s="1478"/>
      <c r="C27" s="1478"/>
      <c r="D27" s="1478"/>
      <c r="E27" s="1478"/>
      <c r="F27" s="1478"/>
      <c r="G27" s="1478"/>
      <c r="H27" s="100"/>
      <c r="I27" s="100"/>
      <c r="J27" s="184"/>
      <c r="K27" s="184"/>
      <c r="L27" s="184"/>
    </row>
    <row r="28" spans="2:12" ht="15" customHeight="1" x14ac:dyDescent="0.25">
      <c r="B28" s="242" t="s">
        <v>688</v>
      </c>
      <c r="C28" s="179"/>
      <c r="D28" s="179"/>
      <c r="E28" s="179"/>
      <c r="F28" s="179"/>
      <c r="G28" s="179"/>
      <c r="H28" s="100"/>
      <c r="I28" s="100"/>
      <c r="J28" s="184"/>
      <c r="K28" s="184"/>
      <c r="L28" s="184"/>
    </row>
    <row r="29" spans="2:12" ht="15" customHeight="1" x14ac:dyDescent="0.25">
      <c r="B29" s="768"/>
      <c r="C29" s="3"/>
      <c r="D29" s="3"/>
      <c r="E29" s="3"/>
      <c r="F29" s="3"/>
      <c r="G29" s="3"/>
      <c r="H29" s="100"/>
      <c r="I29" s="100"/>
      <c r="J29" s="100"/>
      <c r="K29" s="100"/>
      <c r="L29" s="100"/>
    </row>
    <row r="30" spans="2:12" ht="15" customHeight="1" x14ac:dyDescent="0.25">
      <c r="B30" s="1529"/>
      <c r="C30" s="1529"/>
      <c r="D30" s="1529"/>
      <c r="E30" s="1529"/>
      <c r="F30" s="1529"/>
      <c r="G30" s="1529"/>
    </row>
    <row r="31" spans="2:12" ht="33" customHeight="1" x14ac:dyDescent="0.25">
      <c r="B31" s="1529"/>
      <c r="C31" s="1529"/>
      <c r="D31" s="1529"/>
      <c r="E31" s="1529"/>
      <c r="F31" s="1529"/>
      <c r="G31" s="1529"/>
    </row>
    <row r="32" spans="2:12" ht="31.2" customHeight="1" x14ac:dyDescent="0.25">
      <c r="B32" s="1798"/>
      <c r="C32" s="1798"/>
      <c r="D32" s="1798"/>
      <c r="E32" s="1798"/>
      <c r="F32" s="1798"/>
      <c r="G32" s="1798"/>
    </row>
    <row r="33" spans="2:7" ht="47.25" customHeight="1" x14ac:dyDescent="0.25">
      <c r="B33" s="1489"/>
      <c r="C33" s="1489"/>
      <c r="D33" s="1489"/>
      <c r="E33" s="1489"/>
      <c r="F33" s="1489"/>
      <c r="G33" s="1489"/>
    </row>
    <row r="34" spans="2:7" x14ac:dyDescent="0.25">
      <c r="B34" s="762"/>
    </row>
    <row r="35" spans="2:7" ht="23.25" customHeight="1" x14ac:dyDescent="0.25">
      <c r="B35" s="1798"/>
      <c r="C35" s="1798"/>
      <c r="D35" s="1798"/>
      <c r="E35" s="1798"/>
      <c r="F35" s="1798"/>
      <c r="G35" s="1798"/>
    </row>
  </sheetData>
  <sheetProtection algorithmName="SHA-512" hashValue="R7vtHvBUTE5qtbgj3GXaooub+XuXti/dmlaqr7cLZOLTWZFoUkwiiST3VZ52Pwa/KokTpkzK5vFLvPmm2fu3WQ==" saltValue="m5XSp+08k3cPdtea7Jt/ow==" spinCount="100000" sheet="1" objects="1" scenarios="1" selectLockedCells="1"/>
  <protectedRanges>
    <protectedRange sqref="D10:F12" name="Signatur"/>
  </protectedRanges>
  <customSheetViews>
    <customSheetView guid="{6509DE47-C0A2-4ED1-9D8E-F081B0F084AE}" showGridLines="0" fitToPage="1">
      <selection activeCell="B3" sqref="B3:F3"/>
      <colBreaks count="1" manualBreakCount="1">
        <brk id="6" max="1048575" man="1"/>
      </colBreaks>
      <pageMargins left="0.25" right="0.25" top="0.75" bottom="0.75" header="0.3" footer="0.3"/>
      <printOptions horizontalCentered="1"/>
      <pageSetup paperSize="9" scale="68" fitToHeight="0" orientation="portrait" r:id="rId1"/>
      <headerFooter alignWithMargins="0">
        <oddFooter xml:space="preserve">&amp;R&amp;6Pagina &amp;P di &amp;N </oddFooter>
      </headerFooter>
    </customSheetView>
  </customSheetViews>
  <mergeCells count="25">
    <mergeCell ref="H17:L17"/>
    <mergeCell ref="B14:F14"/>
    <mergeCell ref="B16:F16"/>
    <mergeCell ref="B17:F17"/>
    <mergeCell ref="H3:M10"/>
    <mergeCell ref="B3:F3"/>
    <mergeCell ref="B10:C10"/>
    <mergeCell ref="B6:F6"/>
    <mergeCell ref="B7:F7"/>
    <mergeCell ref="B5:F5"/>
    <mergeCell ref="B35:G35"/>
    <mergeCell ref="B27:G27"/>
    <mergeCell ref="B30:G30"/>
    <mergeCell ref="B31:G31"/>
    <mergeCell ref="B32:G32"/>
    <mergeCell ref="B33:G33"/>
    <mergeCell ref="H26:L26"/>
    <mergeCell ref="H19:H20"/>
    <mergeCell ref="B20:F20"/>
    <mergeCell ref="B23:F23"/>
    <mergeCell ref="B19:F19"/>
    <mergeCell ref="B26:F26"/>
    <mergeCell ref="B22:F22"/>
    <mergeCell ref="B24:F24"/>
    <mergeCell ref="B25:F25"/>
  </mergeCells>
  <phoneticPr fontId="33" type="noConversion"/>
  <hyperlinks>
    <hyperlink ref="B28" location="Sommario!A1" display="Ritorna al sommario"/>
    <hyperlink ref="B24:F24" r:id="rId2" display="dss-ags@ti.ch"/>
  </hyperlinks>
  <printOptions horizontalCentered="1"/>
  <pageMargins left="0.25" right="0.25" top="0.75" bottom="0.75" header="0.3" footer="0.3"/>
  <pageSetup paperSize="9" scale="68" fitToHeight="0" orientation="portrait" r:id="rId3"/>
  <headerFooter alignWithMargins="0">
    <oddFooter xml:space="preserve">&amp;R&amp;6Pagina &amp;P di &amp;N </oddFooter>
  </headerFooter>
  <colBreaks count="1" manualBreakCount="1">
    <brk id="6" max="1048575" man="1"/>
  </colBreaks>
  <legacyDrawingHF r:id="rId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tabColor rgb="FFFF00FF"/>
    <pageSetUpPr fitToPage="1"/>
  </sheetPr>
  <dimension ref="A1:R154"/>
  <sheetViews>
    <sheetView showGridLines="0" zoomScale="80" zoomScaleNormal="80" zoomScaleSheetLayoutView="80" workbookViewId="0">
      <pane xSplit="3" ySplit="2" topLeftCell="D74" activePane="bottomRight" state="frozen"/>
      <selection activeCell="B10" sqref="B10:G10"/>
      <selection pane="topRight" activeCell="B10" sqref="B10:G10"/>
      <selection pane="bottomLeft" activeCell="B10" sqref="B10:G10"/>
      <selection pane="bottomRight" activeCell="H4" sqref="H4:H5 H17 H22:H25 H27 H33:H37 H48:H50 H52:H53 H59 H74 H84 H89 H98:H102 H135:H137 H141:H143"/>
    </sheetView>
  </sheetViews>
  <sheetFormatPr defaultColWidth="18" defaultRowHeight="13.2" outlineLevelCol="1" x14ac:dyDescent="0.25"/>
  <cols>
    <col min="1" max="2" width="18" style="263"/>
    <col min="3" max="3" width="18" style="264"/>
    <col min="4" max="4" width="23" style="264" customWidth="1"/>
    <col min="5" max="5" width="23.21875" style="1178" customWidth="1" outlineLevel="1"/>
    <col min="6" max="13" width="18" style="264" customWidth="1" outlineLevel="1"/>
    <col min="14" max="14" width="29.77734375" style="264" customWidth="1"/>
    <col min="15" max="17" width="18" style="263"/>
    <col min="18" max="18" width="33" style="229" customWidth="1"/>
    <col min="19" max="16384" width="18" style="229"/>
  </cols>
  <sheetData>
    <row r="1" spans="1:18" ht="27.75" customHeight="1" x14ac:dyDescent="0.25">
      <c r="A1" s="254" t="s">
        <v>521</v>
      </c>
      <c r="B1" s="254" t="s">
        <v>217</v>
      </c>
      <c r="C1" s="254" t="s">
        <v>216</v>
      </c>
      <c r="D1" s="254"/>
      <c r="E1" s="1177"/>
      <c r="F1" s="254"/>
      <c r="G1" s="254"/>
      <c r="H1" s="255"/>
      <c r="I1" s="254" t="s">
        <v>222</v>
      </c>
      <c r="J1" s="255"/>
      <c r="K1" s="255"/>
      <c r="L1" s="254"/>
      <c r="M1" s="254"/>
      <c r="N1" s="255"/>
      <c r="O1" s="217"/>
      <c r="P1" s="217"/>
      <c r="Q1" s="217"/>
      <c r="R1" s="256" t="s">
        <v>421</v>
      </c>
    </row>
    <row r="2" spans="1:18" ht="26.4" x14ac:dyDescent="0.25">
      <c r="A2" s="221"/>
      <c r="B2" s="612"/>
      <c r="C2" s="222" t="s">
        <v>215</v>
      </c>
      <c r="D2" s="223" t="s">
        <v>218</v>
      </c>
      <c r="E2" s="1192" t="s">
        <v>219</v>
      </c>
      <c r="F2" s="224" t="s">
        <v>230</v>
      </c>
      <c r="G2" s="225" t="s">
        <v>220</v>
      </c>
      <c r="H2" s="226" t="s">
        <v>221</v>
      </c>
      <c r="I2" s="227" t="s">
        <v>214</v>
      </c>
      <c r="J2" s="227" t="s">
        <v>223</v>
      </c>
      <c r="K2" s="227" t="s">
        <v>224</v>
      </c>
      <c r="L2" s="226" t="s">
        <v>206</v>
      </c>
      <c r="M2" s="225" t="s">
        <v>225</v>
      </c>
      <c r="N2" s="225" t="s">
        <v>226</v>
      </c>
      <c r="O2" s="228"/>
      <c r="P2" s="265" t="s">
        <v>228</v>
      </c>
      <c r="Q2" s="265" t="s">
        <v>1361</v>
      </c>
      <c r="R2" s="230" t="s">
        <v>209</v>
      </c>
    </row>
    <row r="3" spans="1:18" ht="38.25" customHeight="1" x14ac:dyDescent="0.25">
      <c r="A3" s="611" t="s">
        <v>213</v>
      </c>
      <c r="B3" s="257" t="s">
        <v>214</v>
      </c>
      <c r="C3" s="257" t="s">
        <v>49</v>
      </c>
      <c r="D3" s="1193" t="s">
        <v>227</v>
      </c>
      <c r="E3" s="1194" t="s">
        <v>1362</v>
      </c>
      <c r="F3" s="1195">
        <v>1</v>
      </c>
      <c r="G3" s="1195">
        <v>1</v>
      </c>
      <c r="H3" s="1195">
        <v>1</v>
      </c>
      <c r="I3" s="1196"/>
      <c r="J3" s="1195"/>
      <c r="K3" s="1195"/>
      <c r="L3" s="1195"/>
      <c r="M3" s="1195"/>
      <c r="N3" s="1197"/>
      <c r="O3" s="262"/>
      <c r="P3" s="258"/>
      <c r="Q3" s="258"/>
      <c r="R3" s="232" t="s">
        <v>210</v>
      </c>
    </row>
    <row r="4" spans="1:18" ht="22.8" x14ac:dyDescent="0.25">
      <c r="A4" s="684"/>
      <c r="B4" s="684" t="s">
        <v>229</v>
      </c>
      <c r="C4" s="1193" t="s">
        <v>48</v>
      </c>
      <c r="D4" s="1193" t="s">
        <v>733</v>
      </c>
      <c r="E4" s="1198" t="s">
        <v>734</v>
      </c>
      <c r="F4" s="1195">
        <v>2</v>
      </c>
      <c r="G4" s="1195">
        <v>0</v>
      </c>
      <c r="H4" s="1421">
        <v>0</v>
      </c>
      <c r="I4" s="1196"/>
      <c r="J4" s="1195"/>
      <c r="K4" s="1195" t="s">
        <v>49</v>
      </c>
      <c r="L4" s="1195"/>
      <c r="M4" s="1195"/>
      <c r="N4" s="1197"/>
      <c r="O4" s="1187"/>
      <c r="P4" s="685"/>
      <c r="Q4" s="685"/>
      <c r="R4" s="185"/>
    </row>
    <row r="5" spans="1:18" ht="22.8" x14ac:dyDescent="0.25">
      <c r="A5" s="684"/>
      <c r="B5" s="684" t="s">
        <v>392</v>
      </c>
      <c r="C5" s="1193" t="s">
        <v>839</v>
      </c>
      <c r="D5" s="1199" t="s">
        <v>1234</v>
      </c>
      <c r="E5" s="1198" t="s">
        <v>392</v>
      </c>
      <c r="F5" s="1195">
        <v>1</v>
      </c>
      <c r="G5" s="1195" t="s">
        <v>1276</v>
      </c>
      <c r="H5" s="1421">
        <v>0</v>
      </c>
      <c r="I5" s="1196"/>
      <c r="J5" s="1195"/>
      <c r="K5" s="1195" t="s">
        <v>49</v>
      </c>
      <c r="L5" s="1195"/>
      <c r="M5" s="1195"/>
      <c r="N5" s="1197"/>
      <c r="O5" s="1187"/>
      <c r="P5" s="685"/>
      <c r="Q5" s="685"/>
      <c r="R5" s="185"/>
    </row>
    <row r="6" spans="1:18" ht="34.200000000000003" x14ac:dyDescent="0.25">
      <c r="A6" s="686" t="s">
        <v>668</v>
      </c>
      <c r="B6" s="686" t="s">
        <v>231</v>
      </c>
      <c r="C6" s="1193" t="s">
        <v>24</v>
      </c>
      <c r="D6" s="1193" t="s">
        <v>738</v>
      </c>
      <c r="E6" s="1283" t="s">
        <v>1363</v>
      </c>
      <c r="F6" s="1195">
        <v>1</v>
      </c>
      <c r="G6" s="1195">
        <v>2</v>
      </c>
      <c r="H6" s="1195">
        <v>1</v>
      </c>
      <c r="I6" s="1196" t="s">
        <v>49</v>
      </c>
      <c r="J6" s="1195"/>
      <c r="K6" s="1195"/>
      <c r="L6" s="1195"/>
      <c r="M6" s="1195"/>
      <c r="N6" s="1197"/>
      <c r="O6" s="1188"/>
      <c r="P6" s="687"/>
      <c r="Q6" s="687"/>
      <c r="R6" s="185"/>
    </row>
    <row r="7" spans="1:18" ht="15.6" x14ac:dyDescent="0.25">
      <c r="A7" s="257"/>
      <c r="B7" s="257"/>
      <c r="C7" s="1193" t="s">
        <v>4</v>
      </c>
      <c r="D7" s="1193" t="s">
        <v>232</v>
      </c>
      <c r="E7" s="1282" t="s">
        <v>1363</v>
      </c>
      <c r="F7" s="1195">
        <v>0</v>
      </c>
      <c r="G7" s="1195">
        <v>0</v>
      </c>
      <c r="H7" s="1195">
        <v>1</v>
      </c>
      <c r="I7" s="1196" t="s">
        <v>49</v>
      </c>
      <c r="J7" s="1195" t="s">
        <v>28</v>
      </c>
      <c r="K7" s="1195"/>
      <c r="L7" s="1201" t="s">
        <v>569</v>
      </c>
      <c r="M7" s="1195" t="s">
        <v>194</v>
      </c>
      <c r="N7" s="1197"/>
      <c r="O7" s="262"/>
      <c r="P7" s="258" t="str">
        <f>+C6</f>
        <v>DER1</v>
      </c>
      <c r="Q7" s="258"/>
      <c r="R7" s="185"/>
    </row>
    <row r="8" spans="1:18" ht="22.8" x14ac:dyDescent="0.25">
      <c r="A8" s="257"/>
      <c r="B8" s="257"/>
      <c r="C8" s="1193" t="s">
        <v>5</v>
      </c>
      <c r="D8" s="1193" t="s">
        <v>233</v>
      </c>
      <c r="E8" s="1282" t="s">
        <v>1363</v>
      </c>
      <c r="F8" s="1195">
        <v>2</v>
      </c>
      <c r="G8" s="1195">
        <v>2</v>
      </c>
      <c r="H8" s="1195">
        <v>2</v>
      </c>
      <c r="I8" s="1196" t="s">
        <v>49</v>
      </c>
      <c r="J8" s="1195"/>
      <c r="K8" s="1195"/>
      <c r="L8" s="1195"/>
      <c r="M8" s="1195"/>
      <c r="N8" s="1197"/>
      <c r="O8" s="262"/>
      <c r="P8" s="258" t="str">
        <f>+C6</f>
        <v>DER1</v>
      </c>
      <c r="Q8" s="258"/>
      <c r="R8" s="185"/>
    </row>
    <row r="9" spans="1:18" ht="45.6" x14ac:dyDescent="0.25">
      <c r="A9" s="257"/>
      <c r="B9" s="257"/>
      <c r="C9" s="1193" t="s">
        <v>0</v>
      </c>
      <c r="D9" s="1193" t="s">
        <v>234</v>
      </c>
      <c r="E9" s="1198"/>
      <c r="F9" s="1195">
        <v>0</v>
      </c>
      <c r="G9" s="1195">
        <v>0</v>
      </c>
      <c r="H9" s="1195">
        <v>0</v>
      </c>
      <c r="I9" s="1196" t="s">
        <v>165</v>
      </c>
      <c r="J9" s="1195"/>
      <c r="K9" s="1195"/>
      <c r="L9" s="1195"/>
      <c r="M9" s="1195"/>
      <c r="N9" s="1202" t="s">
        <v>1149</v>
      </c>
      <c r="O9" s="262"/>
      <c r="P9" s="258"/>
      <c r="Q9" s="258"/>
      <c r="R9" s="185"/>
    </row>
    <row r="10" spans="1:18" ht="22.8" x14ac:dyDescent="0.25">
      <c r="A10" s="257"/>
      <c r="B10" s="257" t="s">
        <v>235</v>
      </c>
      <c r="C10" s="1193" t="s">
        <v>38</v>
      </c>
      <c r="D10" s="1203" t="s">
        <v>236</v>
      </c>
      <c r="E10" s="1198" t="s">
        <v>243</v>
      </c>
      <c r="F10" s="1195">
        <v>2</v>
      </c>
      <c r="G10" s="1195">
        <v>0</v>
      </c>
      <c r="H10" s="1195">
        <v>1</v>
      </c>
      <c r="I10" s="1196" t="s">
        <v>165</v>
      </c>
      <c r="J10" s="1195"/>
      <c r="K10" s="1195"/>
      <c r="L10" s="1195"/>
      <c r="M10" s="1195"/>
      <c r="N10" s="1197"/>
      <c r="O10" s="262"/>
      <c r="P10" s="258"/>
      <c r="Q10" s="258"/>
      <c r="R10" s="185"/>
    </row>
    <row r="11" spans="1:18" x14ac:dyDescent="0.25">
      <c r="A11" s="257"/>
      <c r="B11" s="257"/>
      <c r="C11" s="1193" t="s">
        <v>39</v>
      </c>
      <c r="D11" s="1203" t="s">
        <v>237</v>
      </c>
      <c r="E11" s="1198" t="s">
        <v>243</v>
      </c>
      <c r="F11" s="1195">
        <v>2</v>
      </c>
      <c r="G11" s="1195">
        <v>0</v>
      </c>
      <c r="H11" s="1195">
        <v>1</v>
      </c>
      <c r="I11" s="1196" t="s">
        <v>165</v>
      </c>
      <c r="J11" s="1195"/>
      <c r="K11" s="1195"/>
      <c r="L11" s="1195"/>
      <c r="M11" s="1195"/>
      <c r="N11" s="1197"/>
      <c r="O11" s="262"/>
      <c r="P11" s="258" t="str">
        <f>+C10</f>
        <v>HNO1</v>
      </c>
      <c r="Q11" s="258"/>
    </row>
    <row r="12" spans="1:18" ht="34.200000000000003" x14ac:dyDescent="0.25">
      <c r="A12" s="257"/>
      <c r="B12" s="257"/>
      <c r="C12" s="1193" t="s">
        <v>40</v>
      </c>
      <c r="D12" s="1203" t="s">
        <v>238</v>
      </c>
      <c r="E12" s="1198" t="s">
        <v>241</v>
      </c>
      <c r="F12" s="1195">
        <v>2</v>
      </c>
      <c r="G12" s="1195">
        <v>0</v>
      </c>
      <c r="H12" s="1195">
        <v>2</v>
      </c>
      <c r="I12" s="1196" t="s">
        <v>165</v>
      </c>
      <c r="J12" s="1195" t="s">
        <v>81</v>
      </c>
      <c r="K12" s="1195"/>
      <c r="L12" s="1195" t="s">
        <v>569</v>
      </c>
      <c r="M12" s="1195"/>
      <c r="N12" s="1197"/>
      <c r="O12" s="262"/>
      <c r="P12" s="258" t="str">
        <f>CONCATENATE(C10&amp;"
"&amp;C11)</f>
        <v>HNO1
HNO1.1</v>
      </c>
      <c r="Q12" s="258"/>
    </row>
    <row r="13" spans="1:18" ht="45.45" customHeight="1" x14ac:dyDescent="0.25">
      <c r="A13" s="257"/>
      <c r="B13" s="257"/>
      <c r="C13" s="1193" t="s">
        <v>42</v>
      </c>
      <c r="D13" s="1203" t="s">
        <v>239</v>
      </c>
      <c r="E13" s="1198" t="s">
        <v>243</v>
      </c>
      <c r="F13" s="1195">
        <v>2</v>
      </c>
      <c r="G13" s="1195">
        <v>0</v>
      </c>
      <c r="H13" s="1195">
        <v>1</v>
      </c>
      <c r="I13" s="1196" t="s">
        <v>165</v>
      </c>
      <c r="J13" s="1195"/>
      <c r="K13" s="1195"/>
      <c r="L13" s="1195"/>
      <c r="M13" s="1195"/>
      <c r="N13" s="1197"/>
      <c r="O13" s="262"/>
      <c r="P13" s="258" t="str">
        <f>+C10</f>
        <v>HNO1</v>
      </c>
      <c r="Q13" s="258"/>
    </row>
    <row r="14" spans="1:18" ht="57" x14ac:dyDescent="0.25">
      <c r="A14" s="257"/>
      <c r="B14" s="257"/>
      <c r="C14" s="1193" t="s">
        <v>43</v>
      </c>
      <c r="D14" s="1203" t="s">
        <v>240</v>
      </c>
      <c r="E14" s="1198" t="s">
        <v>241</v>
      </c>
      <c r="F14" s="1195">
        <v>2</v>
      </c>
      <c r="G14" s="1195">
        <v>0</v>
      </c>
      <c r="H14" s="1195">
        <v>1</v>
      </c>
      <c r="I14" s="1196" t="s">
        <v>49</v>
      </c>
      <c r="J14" s="1195" t="s">
        <v>92</v>
      </c>
      <c r="K14" s="1195"/>
      <c r="L14" s="1195"/>
      <c r="M14" s="1195"/>
      <c r="N14" s="1197"/>
      <c r="O14" s="262"/>
      <c r="P14" s="258" t="str">
        <f>CONCATENATE(C10&amp;"
"&amp;C13)</f>
        <v>HNO1
HNO1.2</v>
      </c>
      <c r="Q14" s="258"/>
    </row>
    <row r="15" spans="1:18" ht="57" x14ac:dyDescent="0.25">
      <c r="A15" s="257"/>
      <c r="B15" s="257"/>
      <c r="C15" s="1193" t="s">
        <v>44</v>
      </c>
      <c r="D15" s="1203" t="s">
        <v>242</v>
      </c>
      <c r="E15" s="1198" t="s">
        <v>243</v>
      </c>
      <c r="F15" s="1195">
        <v>2</v>
      </c>
      <c r="G15" s="1195">
        <v>0</v>
      </c>
      <c r="H15" s="1195">
        <v>1</v>
      </c>
      <c r="I15" s="1196" t="s">
        <v>165</v>
      </c>
      <c r="J15" s="1195"/>
      <c r="K15" s="1195"/>
      <c r="L15" s="1195"/>
      <c r="M15" s="1195"/>
      <c r="N15" s="1197"/>
      <c r="O15" s="262"/>
      <c r="P15" s="258" t="str">
        <f>+C10</f>
        <v>HNO1</v>
      </c>
      <c r="Q15" s="258"/>
    </row>
    <row r="16" spans="1:18" ht="45.6" x14ac:dyDescent="0.25">
      <c r="A16" s="221"/>
      <c r="B16" s="257"/>
      <c r="C16" s="1193" t="s">
        <v>45</v>
      </c>
      <c r="D16" s="1193" t="s">
        <v>244</v>
      </c>
      <c r="E16" s="1198" t="s">
        <v>241</v>
      </c>
      <c r="F16" s="1195">
        <v>2</v>
      </c>
      <c r="G16" s="1195">
        <v>0</v>
      </c>
      <c r="H16" s="1195">
        <v>1</v>
      </c>
      <c r="I16" s="1196" t="s">
        <v>49</v>
      </c>
      <c r="J16" s="1195" t="s">
        <v>92</v>
      </c>
      <c r="K16" s="1195"/>
      <c r="L16" s="1195"/>
      <c r="M16" s="1195"/>
      <c r="N16" s="1197"/>
      <c r="O16" s="262"/>
      <c r="P16" s="258" t="str">
        <f>CONCATENATE(C10&amp;"
"&amp;C15)</f>
        <v>HNO1
HNO1.3</v>
      </c>
      <c r="Q16" s="258"/>
    </row>
    <row r="17" spans="1:17" ht="22.8" x14ac:dyDescent="0.25">
      <c r="A17" s="221"/>
      <c r="B17" s="257"/>
      <c r="C17" s="1193" t="s">
        <v>37</v>
      </c>
      <c r="D17" s="1193" t="s">
        <v>245</v>
      </c>
      <c r="E17" s="1198"/>
      <c r="F17" s="1421">
        <v>0</v>
      </c>
      <c r="G17" s="1421">
        <v>0</v>
      </c>
      <c r="H17" s="1421">
        <v>0</v>
      </c>
      <c r="I17" s="1196"/>
      <c r="J17" s="1195"/>
      <c r="K17" s="1195"/>
      <c r="L17" s="1195"/>
      <c r="M17" s="1195"/>
      <c r="N17" s="1197" t="s">
        <v>420</v>
      </c>
      <c r="O17" s="262"/>
      <c r="P17" s="258" t="str">
        <f>CONCATENATE(C10&amp;"
"&amp;C15)</f>
        <v>HNO1
HNO1.3</v>
      </c>
      <c r="Q17" s="258" t="s">
        <v>1361</v>
      </c>
    </row>
    <row r="18" spans="1:17" ht="79.8" x14ac:dyDescent="0.25">
      <c r="A18" s="221"/>
      <c r="B18" s="257"/>
      <c r="C18" s="1193" t="s">
        <v>41</v>
      </c>
      <c r="D18" s="1193" t="s">
        <v>246</v>
      </c>
      <c r="E18" s="1198" t="s">
        <v>247</v>
      </c>
      <c r="F18" s="1195">
        <v>2</v>
      </c>
      <c r="G18" s="1195">
        <v>0</v>
      </c>
      <c r="H18" s="1195">
        <v>1</v>
      </c>
      <c r="I18" s="1196" t="s">
        <v>165</v>
      </c>
      <c r="J18" s="1195"/>
      <c r="K18" s="1195" t="s">
        <v>54</v>
      </c>
      <c r="L18" s="1195" t="s">
        <v>569</v>
      </c>
      <c r="M18" s="1195" t="s">
        <v>194</v>
      </c>
      <c r="N18" s="1204" t="s">
        <v>1150</v>
      </c>
      <c r="O18" s="262"/>
      <c r="P18" s="258"/>
      <c r="Q18" s="258"/>
    </row>
    <row r="19" spans="1:17" ht="54.75" customHeight="1" x14ac:dyDescent="0.25">
      <c r="A19" s="221"/>
      <c r="B19" s="257"/>
      <c r="C19" s="1193" t="s">
        <v>81</v>
      </c>
      <c r="D19" s="1203" t="s">
        <v>248</v>
      </c>
      <c r="E19" s="1282" t="s">
        <v>1364</v>
      </c>
      <c r="F19" s="1195">
        <v>2</v>
      </c>
      <c r="G19" s="1195">
        <v>0</v>
      </c>
      <c r="H19" s="1195">
        <v>1</v>
      </c>
      <c r="I19" s="1196" t="s">
        <v>165</v>
      </c>
      <c r="J19" s="1195"/>
      <c r="K19" s="1195"/>
      <c r="L19" s="1195" t="s">
        <v>569</v>
      </c>
      <c r="M19" s="1195"/>
      <c r="N19" s="1197"/>
      <c r="O19" s="262"/>
      <c r="P19" s="258"/>
      <c r="Q19" s="258"/>
    </row>
    <row r="20" spans="1:17" ht="22.8" x14ac:dyDescent="0.25">
      <c r="A20" s="221"/>
      <c r="B20" s="257" t="s">
        <v>250</v>
      </c>
      <c r="C20" s="1193" t="s">
        <v>92</v>
      </c>
      <c r="D20" s="1193" t="s">
        <v>249</v>
      </c>
      <c r="E20" s="1198" t="s">
        <v>250</v>
      </c>
      <c r="F20" s="1195">
        <v>2</v>
      </c>
      <c r="G20" s="1195">
        <v>2</v>
      </c>
      <c r="H20" s="1195">
        <v>2</v>
      </c>
      <c r="I20" s="1205" t="s">
        <v>49</v>
      </c>
      <c r="J20" s="1201" t="s">
        <v>195</v>
      </c>
      <c r="K20" s="1195"/>
      <c r="L20" s="1195" t="s">
        <v>569</v>
      </c>
      <c r="M20" s="1195"/>
      <c r="N20" s="1206"/>
      <c r="O20" s="262"/>
      <c r="P20" s="258"/>
      <c r="Q20" s="258"/>
    </row>
    <row r="21" spans="1:17" x14ac:dyDescent="0.25">
      <c r="A21" s="221"/>
      <c r="B21" s="257"/>
      <c r="C21" s="1193" t="s">
        <v>419</v>
      </c>
      <c r="D21" s="1203" t="s">
        <v>251</v>
      </c>
      <c r="E21" s="1198" t="s">
        <v>250</v>
      </c>
      <c r="F21" s="1195">
        <v>3</v>
      </c>
      <c r="G21" s="1195">
        <v>3</v>
      </c>
      <c r="H21" s="1195">
        <v>3</v>
      </c>
      <c r="I21" s="1196" t="s">
        <v>49</v>
      </c>
      <c r="J21" s="1195" t="s">
        <v>55</v>
      </c>
      <c r="K21" s="1195"/>
      <c r="L21" s="1195" t="s">
        <v>569</v>
      </c>
      <c r="M21" s="1195" t="s">
        <v>194</v>
      </c>
      <c r="N21" s="1206"/>
      <c r="O21" s="262"/>
      <c r="P21" s="258" t="str">
        <f>+C20</f>
        <v>NCH1</v>
      </c>
      <c r="Q21" s="258"/>
    </row>
    <row r="22" spans="1:17" ht="45.6" x14ac:dyDescent="0.25">
      <c r="A22" s="221"/>
      <c r="B22" s="257"/>
      <c r="C22" s="1193" t="s">
        <v>166</v>
      </c>
      <c r="D22" s="1203" t="s">
        <v>252</v>
      </c>
      <c r="E22" s="1198"/>
      <c r="F22" s="1421">
        <v>0</v>
      </c>
      <c r="G22" s="1421">
        <v>0</v>
      </c>
      <c r="H22" s="1421">
        <v>0</v>
      </c>
      <c r="I22" s="1196"/>
      <c r="J22" s="1195"/>
      <c r="K22" s="1195"/>
      <c r="L22" s="1195"/>
      <c r="M22" s="1195"/>
      <c r="N22" s="1197" t="s">
        <v>420</v>
      </c>
      <c r="O22" s="1189"/>
      <c r="P22" s="259"/>
      <c r="Q22" s="258" t="s">
        <v>1361</v>
      </c>
    </row>
    <row r="23" spans="1:17" ht="34.200000000000003" x14ac:dyDescent="0.25">
      <c r="A23" s="221"/>
      <c r="B23" s="257"/>
      <c r="C23" s="1193" t="s">
        <v>167</v>
      </c>
      <c r="D23" s="1203" t="s">
        <v>253</v>
      </c>
      <c r="E23" s="1198"/>
      <c r="F23" s="1421">
        <v>0</v>
      </c>
      <c r="G23" s="1421">
        <v>0</v>
      </c>
      <c r="H23" s="1421">
        <v>0</v>
      </c>
      <c r="I23" s="1196"/>
      <c r="J23" s="1195"/>
      <c r="K23" s="1195"/>
      <c r="L23" s="1195"/>
      <c r="M23" s="1195"/>
      <c r="N23" s="1197" t="s">
        <v>420</v>
      </c>
      <c r="O23" s="1189"/>
      <c r="P23" s="259"/>
      <c r="Q23" s="258" t="s">
        <v>1361</v>
      </c>
    </row>
    <row r="24" spans="1:17" ht="22.8" x14ac:dyDescent="0.25">
      <c r="A24" s="257"/>
      <c r="B24" s="257"/>
      <c r="C24" s="1193" t="s">
        <v>168</v>
      </c>
      <c r="D24" s="1203" t="s">
        <v>254</v>
      </c>
      <c r="E24" s="1198"/>
      <c r="F24" s="1421">
        <v>0</v>
      </c>
      <c r="G24" s="1421">
        <v>0</v>
      </c>
      <c r="H24" s="1421">
        <v>0</v>
      </c>
      <c r="I24" s="1196"/>
      <c r="J24" s="1195"/>
      <c r="K24" s="1195"/>
      <c r="L24" s="1195"/>
      <c r="M24" s="1195"/>
      <c r="N24" s="1197" t="s">
        <v>420</v>
      </c>
      <c r="O24" s="1189"/>
      <c r="P24" s="259"/>
      <c r="Q24" s="258" t="s">
        <v>1361</v>
      </c>
    </row>
    <row r="25" spans="1:17" ht="22.8" x14ac:dyDescent="0.25">
      <c r="A25" s="257"/>
      <c r="B25" s="257"/>
      <c r="C25" s="1193" t="s">
        <v>169</v>
      </c>
      <c r="D25" s="1203" t="s">
        <v>1105</v>
      </c>
      <c r="E25" s="1198"/>
      <c r="F25" s="1421">
        <v>0</v>
      </c>
      <c r="G25" s="1421">
        <v>0</v>
      </c>
      <c r="H25" s="1421">
        <v>0</v>
      </c>
      <c r="I25" s="1196"/>
      <c r="J25" s="1195"/>
      <c r="K25" s="1195"/>
      <c r="L25" s="1195"/>
      <c r="M25" s="1195"/>
      <c r="N25" s="1197" t="s">
        <v>420</v>
      </c>
      <c r="O25" s="1189"/>
      <c r="P25" s="259"/>
      <c r="Q25" s="258" t="s">
        <v>1361</v>
      </c>
    </row>
    <row r="26" spans="1:17" ht="37.200000000000003" customHeight="1" x14ac:dyDescent="0.25">
      <c r="A26" s="221"/>
      <c r="B26" s="257"/>
      <c r="C26" s="1193" t="s">
        <v>146</v>
      </c>
      <c r="D26" s="1203" t="s">
        <v>255</v>
      </c>
      <c r="E26" s="1198" t="s">
        <v>256</v>
      </c>
      <c r="F26" s="1195">
        <v>2</v>
      </c>
      <c r="G26" s="1421">
        <v>0</v>
      </c>
      <c r="H26" s="1195">
        <v>1</v>
      </c>
      <c r="I26" s="1196" t="s">
        <v>165</v>
      </c>
      <c r="J26" s="1195"/>
      <c r="K26" s="1195" t="s">
        <v>62</v>
      </c>
      <c r="L26" s="1195"/>
      <c r="M26" s="1195"/>
      <c r="N26" s="1197"/>
      <c r="O26" s="262"/>
      <c r="P26" s="258"/>
      <c r="Q26" s="258"/>
    </row>
    <row r="27" spans="1:17" ht="34.200000000000003" x14ac:dyDescent="0.25">
      <c r="A27" s="257"/>
      <c r="B27" s="257"/>
      <c r="C27" s="1193" t="s">
        <v>170</v>
      </c>
      <c r="D27" s="1203" t="s">
        <v>257</v>
      </c>
      <c r="E27" s="1198"/>
      <c r="F27" s="1421">
        <v>0</v>
      </c>
      <c r="G27" s="1421">
        <v>0</v>
      </c>
      <c r="H27" s="1421">
        <v>0</v>
      </c>
      <c r="I27" s="1196"/>
      <c r="J27" s="1195"/>
      <c r="K27" s="1195"/>
      <c r="L27" s="1195"/>
      <c r="M27" s="1195"/>
      <c r="N27" s="1197" t="s">
        <v>420</v>
      </c>
      <c r="O27" s="1189"/>
      <c r="P27" s="259"/>
      <c r="Q27" s="258" t="s">
        <v>1361</v>
      </c>
    </row>
    <row r="28" spans="1:17" ht="22.8" x14ac:dyDescent="0.25">
      <c r="A28" s="221"/>
      <c r="B28" s="257"/>
      <c r="C28" s="1193" t="s">
        <v>147</v>
      </c>
      <c r="D28" s="1193" t="s">
        <v>258</v>
      </c>
      <c r="E28" s="1198" t="s">
        <v>256</v>
      </c>
      <c r="F28" s="1195">
        <v>2</v>
      </c>
      <c r="G28" s="1421">
        <v>0</v>
      </c>
      <c r="H28" s="1195">
        <v>1</v>
      </c>
      <c r="I28" s="1196" t="s">
        <v>165</v>
      </c>
      <c r="J28" s="1195" t="s">
        <v>432</v>
      </c>
      <c r="K28" s="1207"/>
      <c r="L28" s="1207"/>
      <c r="M28" s="1207"/>
      <c r="N28" s="1197"/>
      <c r="O28" s="262"/>
      <c r="P28" s="258"/>
      <c r="Q28" s="258"/>
    </row>
    <row r="29" spans="1:17" x14ac:dyDescent="0.25">
      <c r="A29" s="221"/>
      <c r="B29" s="257" t="s">
        <v>259</v>
      </c>
      <c r="C29" s="1193" t="s">
        <v>136</v>
      </c>
      <c r="D29" s="1193" t="s">
        <v>259</v>
      </c>
      <c r="E29" s="1200" t="s">
        <v>260</v>
      </c>
      <c r="F29" s="1195">
        <v>2</v>
      </c>
      <c r="G29" s="1195">
        <v>2</v>
      </c>
      <c r="H29" s="1195">
        <v>0</v>
      </c>
      <c r="I29" s="1205" t="s">
        <v>49</v>
      </c>
      <c r="J29" s="1195"/>
      <c r="K29" s="1195"/>
      <c r="L29" s="1195"/>
      <c r="M29" s="1195"/>
      <c r="N29" s="1197"/>
      <c r="O29" s="262"/>
      <c r="P29" s="258"/>
      <c r="Q29" s="258"/>
    </row>
    <row r="30" spans="1:17" ht="45.6" x14ac:dyDescent="0.25">
      <c r="A30" s="221"/>
      <c r="B30" s="257"/>
      <c r="C30" s="1193" t="s">
        <v>137</v>
      </c>
      <c r="D30" s="1203" t="s">
        <v>261</v>
      </c>
      <c r="E30" s="1198" t="s">
        <v>1327</v>
      </c>
      <c r="F30" s="1195">
        <v>2</v>
      </c>
      <c r="G30" s="1195">
        <v>2</v>
      </c>
      <c r="H30" s="1195">
        <v>0</v>
      </c>
      <c r="I30" s="1196" t="s">
        <v>49</v>
      </c>
      <c r="J30" s="1195"/>
      <c r="K30" s="1195"/>
      <c r="L30" s="1195" t="s">
        <v>569</v>
      </c>
      <c r="M30" s="1195"/>
      <c r="N30" s="1197"/>
      <c r="O30" s="262"/>
      <c r="P30" s="258"/>
      <c r="Q30" s="258"/>
    </row>
    <row r="31" spans="1:17" ht="34.200000000000003" x14ac:dyDescent="0.25">
      <c r="A31" s="221"/>
      <c r="B31" s="257"/>
      <c r="C31" s="1193" t="s">
        <v>11</v>
      </c>
      <c r="D31" s="1193" t="s">
        <v>262</v>
      </c>
      <c r="E31" s="1198" t="s">
        <v>263</v>
      </c>
      <c r="F31" s="1195">
        <v>2</v>
      </c>
      <c r="G31" s="1195">
        <v>2</v>
      </c>
      <c r="H31" s="1195">
        <v>0</v>
      </c>
      <c r="I31" s="1196" t="s">
        <v>49</v>
      </c>
      <c r="J31" s="1201" t="s">
        <v>141</v>
      </c>
      <c r="K31" s="1195" t="s">
        <v>29</v>
      </c>
      <c r="L31" s="1195" t="s">
        <v>569</v>
      </c>
      <c r="M31" s="1195"/>
      <c r="N31" s="1206"/>
      <c r="O31" s="262"/>
      <c r="P31" s="258" t="str">
        <f>+C30</f>
        <v>NEU2</v>
      </c>
      <c r="Q31" s="258"/>
    </row>
    <row r="32" spans="1:17" ht="34.200000000000003" x14ac:dyDescent="0.25">
      <c r="A32" s="221"/>
      <c r="B32" s="257"/>
      <c r="C32" s="1203" t="s">
        <v>138</v>
      </c>
      <c r="D32" s="1203" t="s">
        <v>264</v>
      </c>
      <c r="E32" s="1200" t="s">
        <v>265</v>
      </c>
      <c r="F32" s="1201">
        <v>2</v>
      </c>
      <c r="G32" s="1195">
        <v>2</v>
      </c>
      <c r="H32" s="1195">
        <v>2</v>
      </c>
      <c r="I32" s="1196" t="s">
        <v>49</v>
      </c>
      <c r="J32" s="1195"/>
      <c r="K32" s="1195" t="s">
        <v>12</v>
      </c>
      <c r="L32" s="1195"/>
      <c r="M32" s="1195"/>
      <c r="N32" s="1204" t="s">
        <v>1270</v>
      </c>
      <c r="O32" s="262"/>
      <c r="P32" s="258"/>
      <c r="Q32" s="258"/>
    </row>
    <row r="33" spans="1:17" ht="34.200000000000003" x14ac:dyDescent="0.25">
      <c r="A33" s="221"/>
      <c r="B33" s="257"/>
      <c r="C33" s="1203" t="s">
        <v>12</v>
      </c>
      <c r="D33" s="1193" t="s">
        <v>266</v>
      </c>
      <c r="E33" s="1198"/>
      <c r="F33" s="1421">
        <v>0</v>
      </c>
      <c r="G33" s="1421">
        <v>0</v>
      </c>
      <c r="H33" s="1421">
        <v>0</v>
      </c>
      <c r="I33" s="1196"/>
      <c r="J33" s="1201"/>
      <c r="K33" s="1195"/>
      <c r="L33" s="1195"/>
      <c r="M33" s="1195"/>
      <c r="N33" s="1197" t="s">
        <v>420</v>
      </c>
      <c r="O33" s="262"/>
      <c r="P33" s="258"/>
      <c r="Q33" s="258" t="s">
        <v>1361</v>
      </c>
    </row>
    <row r="34" spans="1:17" ht="148.19999999999999" x14ac:dyDescent="0.25">
      <c r="A34" s="221"/>
      <c r="B34" s="257"/>
      <c r="C34" s="1203" t="s">
        <v>13</v>
      </c>
      <c r="D34" s="1203" t="s">
        <v>267</v>
      </c>
      <c r="E34" s="1198" t="s">
        <v>259</v>
      </c>
      <c r="F34" s="1195">
        <v>2</v>
      </c>
      <c r="G34" s="1421">
        <v>0</v>
      </c>
      <c r="H34" s="1421">
        <v>0</v>
      </c>
      <c r="I34" s="1196"/>
      <c r="J34" s="1208"/>
      <c r="K34" s="1195" t="s">
        <v>172</v>
      </c>
      <c r="L34" s="1195"/>
      <c r="M34" s="1195" t="s">
        <v>194</v>
      </c>
      <c r="N34" s="1204" t="s">
        <v>1151</v>
      </c>
      <c r="O34" s="262"/>
      <c r="P34" s="258"/>
      <c r="Q34" s="258"/>
    </row>
    <row r="35" spans="1:17" ht="45.6" x14ac:dyDescent="0.25">
      <c r="A35" s="221"/>
      <c r="B35" s="257"/>
      <c r="C35" s="1193" t="s">
        <v>33</v>
      </c>
      <c r="D35" s="1193" t="s">
        <v>268</v>
      </c>
      <c r="E35" s="1198" t="s">
        <v>259</v>
      </c>
      <c r="F35" s="1195">
        <v>2</v>
      </c>
      <c r="G35" s="1421">
        <v>0</v>
      </c>
      <c r="H35" s="1421">
        <v>0</v>
      </c>
      <c r="I35" s="1196"/>
      <c r="J35" s="1201"/>
      <c r="K35" s="1195"/>
      <c r="L35" s="1195"/>
      <c r="M35" s="1195" t="s">
        <v>194</v>
      </c>
      <c r="N35" s="1209" t="s">
        <v>737</v>
      </c>
      <c r="O35" s="262"/>
      <c r="P35" s="258" t="str">
        <f>+C34</f>
        <v>NEU4</v>
      </c>
      <c r="Q35" s="258"/>
    </row>
    <row r="36" spans="1:17" ht="55.5" customHeight="1" x14ac:dyDescent="0.25">
      <c r="A36" s="257"/>
      <c r="B36" s="257"/>
      <c r="C36" s="1210" t="s">
        <v>171</v>
      </c>
      <c r="D36" s="1211" t="s">
        <v>1060</v>
      </c>
      <c r="E36" s="1198" t="s">
        <v>259</v>
      </c>
      <c r="F36" s="1212">
        <v>2</v>
      </c>
      <c r="G36" s="1421">
        <v>0</v>
      </c>
      <c r="H36" s="1421">
        <v>0</v>
      </c>
      <c r="I36" s="1196"/>
      <c r="J36" s="1195"/>
      <c r="K36" s="1213"/>
      <c r="L36" s="1195"/>
      <c r="M36" s="1212"/>
      <c r="N36" s="1214"/>
      <c r="O36" s="1189"/>
      <c r="P36" s="259"/>
      <c r="Q36" s="259"/>
    </row>
    <row r="37" spans="1:17" ht="35.25" customHeight="1" x14ac:dyDescent="0.25">
      <c r="A37" s="712"/>
      <c r="B37" s="712"/>
      <c r="C37" s="1211" t="s">
        <v>1057</v>
      </c>
      <c r="D37" s="1211" t="s">
        <v>1061</v>
      </c>
      <c r="E37" s="1198"/>
      <c r="F37" s="1421">
        <v>0</v>
      </c>
      <c r="G37" s="1421">
        <v>0</v>
      </c>
      <c r="H37" s="1421">
        <v>0</v>
      </c>
      <c r="I37" s="1215"/>
      <c r="J37" s="1212"/>
      <c r="K37" s="1212"/>
      <c r="L37" s="1212"/>
      <c r="M37" s="1212"/>
      <c r="N37" s="1214" t="s">
        <v>420</v>
      </c>
      <c r="O37" s="1190"/>
      <c r="P37" s="713"/>
      <c r="Q37" s="258" t="s">
        <v>1361</v>
      </c>
    </row>
    <row r="38" spans="1:17" ht="34.200000000000003" x14ac:dyDescent="0.25">
      <c r="A38" s="221"/>
      <c r="B38" s="257" t="s">
        <v>269</v>
      </c>
      <c r="C38" s="1210" t="s">
        <v>14</v>
      </c>
      <c r="D38" s="1210" t="s">
        <v>269</v>
      </c>
      <c r="E38" s="1200" t="s">
        <v>1328</v>
      </c>
      <c r="F38" s="1201">
        <v>2</v>
      </c>
      <c r="G38" s="1201">
        <v>0</v>
      </c>
      <c r="H38" s="1201">
        <v>1</v>
      </c>
      <c r="I38" s="1205" t="s">
        <v>165</v>
      </c>
      <c r="J38" s="1201"/>
      <c r="K38" s="1201"/>
      <c r="L38" s="1201"/>
      <c r="M38" s="1201"/>
      <c r="N38" s="1216"/>
      <c r="O38" s="262"/>
      <c r="P38" s="258"/>
      <c r="Q38" s="258"/>
    </row>
    <row r="39" spans="1:17" ht="34.200000000000003" x14ac:dyDescent="0.25">
      <c r="A39" s="221"/>
      <c r="B39" s="257"/>
      <c r="C39" s="1210" t="s">
        <v>15</v>
      </c>
      <c r="D39" s="1210" t="s">
        <v>270</v>
      </c>
      <c r="E39" s="1200" t="s">
        <v>1328</v>
      </c>
      <c r="F39" s="1201">
        <v>2</v>
      </c>
      <c r="G39" s="1201">
        <v>0</v>
      </c>
      <c r="H39" s="1201">
        <v>1</v>
      </c>
      <c r="I39" s="1205" t="s">
        <v>165</v>
      </c>
      <c r="J39" s="1201"/>
      <c r="K39" s="1201"/>
      <c r="L39" s="1201"/>
      <c r="M39" s="1201"/>
      <c r="N39" s="1216"/>
      <c r="O39" s="262"/>
      <c r="P39" s="258" t="str">
        <f>+C38</f>
        <v>AUG1</v>
      </c>
      <c r="Q39" s="258"/>
    </row>
    <row r="40" spans="1:17" ht="34.200000000000003" x14ac:dyDescent="0.25">
      <c r="A40" s="221"/>
      <c r="B40" s="257"/>
      <c r="C40" s="1217" t="s">
        <v>16</v>
      </c>
      <c r="D40" s="1210" t="s">
        <v>271</v>
      </c>
      <c r="E40" s="1200" t="s">
        <v>1328</v>
      </c>
      <c r="F40" s="1201">
        <v>2</v>
      </c>
      <c r="G40" s="1201">
        <v>0</v>
      </c>
      <c r="H40" s="1201">
        <v>1</v>
      </c>
      <c r="I40" s="1205" t="s">
        <v>165</v>
      </c>
      <c r="J40" s="1201"/>
      <c r="K40" s="1201"/>
      <c r="L40" s="1201"/>
      <c r="M40" s="1201"/>
      <c r="N40" s="1216"/>
      <c r="O40" s="262"/>
      <c r="P40" s="258" t="str">
        <f>+C38</f>
        <v>AUG1</v>
      </c>
      <c r="Q40" s="258"/>
    </row>
    <row r="41" spans="1:17" ht="34.200000000000003" x14ac:dyDescent="0.25">
      <c r="A41" s="221"/>
      <c r="B41" s="257"/>
      <c r="C41" s="1217" t="s">
        <v>17</v>
      </c>
      <c r="D41" s="1210" t="s">
        <v>272</v>
      </c>
      <c r="E41" s="1200" t="s">
        <v>1328</v>
      </c>
      <c r="F41" s="1201">
        <v>2</v>
      </c>
      <c r="G41" s="1201">
        <v>0</v>
      </c>
      <c r="H41" s="1201">
        <v>1</v>
      </c>
      <c r="I41" s="1205" t="s">
        <v>165</v>
      </c>
      <c r="J41" s="1201"/>
      <c r="K41" s="1201"/>
      <c r="L41" s="1201"/>
      <c r="M41" s="1201"/>
      <c r="N41" s="1216"/>
      <c r="O41" s="262"/>
      <c r="P41" s="258" t="str">
        <f>+C38</f>
        <v>AUG1</v>
      </c>
      <c r="Q41" s="258"/>
    </row>
    <row r="42" spans="1:17" ht="34.200000000000003" x14ac:dyDescent="0.25">
      <c r="A42" s="221"/>
      <c r="B42" s="257"/>
      <c r="C42" s="1217" t="s">
        <v>18</v>
      </c>
      <c r="D42" s="1210" t="s">
        <v>273</v>
      </c>
      <c r="E42" s="1200" t="s">
        <v>1328</v>
      </c>
      <c r="F42" s="1201">
        <v>2</v>
      </c>
      <c r="G42" s="1201">
        <v>0</v>
      </c>
      <c r="H42" s="1201">
        <v>1</v>
      </c>
      <c r="I42" s="1205" t="s">
        <v>165</v>
      </c>
      <c r="J42" s="1201"/>
      <c r="K42" s="1201"/>
      <c r="L42" s="1201"/>
      <c r="M42" s="1201"/>
      <c r="N42" s="1216"/>
      <c r="O42" s="262"/>
      <c r="P42" s="258" t="str">
        <f>+C38</f>
        <v>AUG1</v>
      </c>
      <c r="Q42" s="258"/>
    </row>
    <row r="43" spans="1:17" ht="34.200000000000003" x14ac:dyDescent="0.25">
      <c r="A43" s="221"/>
      <c r="B43" s="257"/>
      <c r="C43" s="1217" t="s">
        <v>19</v>
      </c>
      <c r="D43" s="1210" t="s">
        <v>274</v>
      </c>
      <c r="E43" s="1200" t="s">
        <v>1328</v>
      </c>
      <c r="F43" s="1201">
        <v>2</v>
      </c>
      <c r="G43" s="1201">
        <v>0</v>
      </c>
      <c r="H43" s="1201">
        <v>1</v>
      </c>
      <c r="I43" s="1205" t="s">
        <v>165</v>
      </c>
      <c r="J43" s="1201"/>
      <c r="K43" s="1201"/>
      <c r="L43" s="1201"/>
      <c r="M43" s="1201"/>
      <c r="N43" s="1216"/>
      <c r="O43" s="262"/>
      <c r="P43" s="258" t="str">
        <f>+C38</f>
        <v>AUG1</v>
      </c>
      <c r="Q43" s="258"/>
    </row>
    <row r="44" spans="1:17" ht="34.200000000000003" x14ac:dyDescent="0.25">
      <c r="A44" s="257" t="s">
        <v>275</v>
      </c>
      <c r="B44" s="257" t="s">
        <v>276</v>
      </c>
      <c r="C44" s="1207" t="s">
        <v>1</v>
      </c>
      <c r="D44" s="1207" t="s">
        <v>276</v>
      </c>
      <c r="E44" s="1200" t="s">
        <v>277</v>
      </c>
      <c r="F44" s="1195">
        <v>1</v>
      </c>
      <c r="G44" s="1195">
        <v>1</v>
      </c>
      <c r="H44" s="1195">
        <v>1</v>
      </c>
      <c r="I44" s="1196" t="s">
        <v>49</v>
      </c>
      <c r="J44" s="1195"/>
      <c r="K44" s="1195"/>
      <c r="L44" s="1195"/>
      <c r="M44" s="1195"/>
      <c r="N44" s="1202" t="s">
        <v>1152</v>
      </c>
      <c r="O44" s="262"/>
      <c r="P44" s="258"/>
      <c r="Q44" s="258"/>
    </row>
    <row r="45" spans="1:17" x14ac:dyDescent="0.25">
      <c r="A45" s="221"/>
      <c r="B45" s="257" t="s">
        <v>278</v>
      </c>
      <c r="C45" s="1207" t="s">
        <v>130</v>
      </c>
      <c r="D45" s="1207" t="s">
        <v>278</v>
      </c>
      <c r="E45" s="1198" t="s">
        <v>279</v>
      </c>
      <c r="F45" s="1195">
        <v>2</v>
      </c>
      <c r="G45" s="1195">
        <v>2</v>
      </c>
      <c r="H45" s="1195">
        <v>1</v>
      </c>
      <c r="I45" s="1196" t="s">
        <v>49</v>
      </c>
      <c r="J45" s="1195"/>
      <c r="K45" s="1195" t="s">
        <v>67</v>
      </c>
      <c r="L45" s="1195" t="s">
        <v>569</v>
      </c>
      <c r="M45" s="1195"/>
      <c r="N45" s="1197"/>
      <c r="O45" s="262"/>
      <c r="P45" s="258"/>
      <c r="Q45" s="258"/>
    </row>
    <row r="46" spans="1:17" ht="22.8" x14ac:dyDescent="0.25">
      <c r="A46" s="221"/>
      <c r="B46" s="257"/>
      <c r="C46" s="1207" t="s">
        <v>108</v>
      </c>
      <c r="D46" s="1207" t="s">
        <v>280</v>
      </c>
      <c r="E46" s="1198" t="s">
        <v>278</v>
      </c>
      <c r="F46" s="1195">
        <v>2</v>
      </c>
      <c r="G46" s="1195">
        <v>2</v>
      </c>
      <c r="H46" s="1195">
        <v>2</v>
      </c>
      <c r="I46" s="1196" t="s">
        <v>49</v>
      </c>
      <c r="J46" s="1195"/>
      <c r="K46" s="1195"/>
      <c r="L46" s="1195" t="s">
        <v>569</v>
      </c>
      <c r="M46" s="1195"/>
      <c r="N46" s="1197"/>
      <c r="O46" s="262"/>
      <c r="P46" s="258" t="str">
        <f>+C45</f>
        <v>GAE1</v>
      </c>
      <c r="Q46" s="258"/>
    </row>
    <row r="47" spans="1:17" x14ac:dyDescent="0.25">
      <c r="A47" s="221"/>
      <c r="B47" s="257" t="s">
        <v>281</v>
      </c>
      <c r="C47" s="1207" t="s">
        <v>67</v>
      </c>
      <c r="D47" s="1207" t="s">
        <v>281</v>
      </c>
      <c r="E47" s="1200" t="s">
        <v>1104</v>
      </c>
      <c r="F47" s="1201">
        <v>2</v>
      </c>
      <c r="G47" s="1195">
        <v>2</v>
      </c>
      <c r="H47" s="1195">
        <v>1</v>
      </c>
      <c r="I47" s="1196" t="s">
        <v>49</v>
      </c>
      <c r="J47" s="1195" t="s">
        <v>130</v>
      </c>
      <c r="K47" s="1195"/>
      <c r="L47" s="1201" t="s">
        <v>569</v>
      </c>
      <c r="M47" s="1195"/>
      <c r="N47" s="1197"/>
      <c r="O47" s="262"/>
      <c r="P47" s="258"/>
      <c r="Q47" s="258"/>
    </row>
    <row r="48" spans="1:17" ht="22.8" x14ac:dyDescent="0.25">
      <c r="A48" s="221"/>
      <c r="B48" s="257"/>
      <c r="C48" s="1207" t="s">
        <v>103</v>
      </c>
      <c r="D48" s="1207" t="s">
        <v>282</v>
      </c>
      <c r="E48" s="1200"/>
      <c r="F48" s="1421">
        <v>0</v>
      </c>
      <c r="G48" s="1421">
        <v>0</v>
      </c>
      <c r="H48" s="1421">
        <v>0</v>
      </c>
      <c r="I48" s="1196"/>
      <c r="J48" s="1195"/>
      <c r="K48" s="1201"/>
      <c r="L48" s="1201"/>
      <c r="M48" s="1195"/>
      <c r="N48" s="1197" t="s">
        <v>420</v>
      </c>
      <c r="O48" s="262"/>
      <c r="P48" s="258"/>
      <c r="Q48" s="258" t="s">
        <v>1361</v>
      </c>
    </row>
    <row r="49" spans="1:17" ht="22.8" x14ac:dyDescent="0.25">
      <c r="A49" s="221"/>
      <c r="B49" s="257"/>
      <c r="C49" s="1207" t="s">
        <v>104</v>
      </c>
      <c r="D49" s="1207" t="s">
        <v>283</v>
      </c>
      <c r="E49" s="1200"/>
      <c r="F49" s="1421">
        <v>0</v>
      </c>
      <c r="G49" s="1421">
        <v>0</v>
      </c>
      <c r="H49" s="1421">
        <v>0</v>
      </c>
      <c r="I49" s="1196"/>
      <c r="J49" s="1195"/>
      <c r="K49" s="1201"/>
      <c r="L49" s="1201"/>
      <c r="M49" s="1195"/>
      <c r="N49" s="1197" t="s">
        <v>420</v>
      </c>
      <c r="O49" s="262"/>
      <c r="P49" s="258"/>
      <c r="Q49" s="258" t="s">
        <v>1361</v>
      </c>
    </row>
    <row r="50" spans="1:17" x14ac:dyDescent="0.25">
      <c r="A50" s="221"/>
      <c r="B50" s="257"/>
      <c r="C50" s="1207" t="s">
        <v>105</v>
      </c>
      <c r="D50" s="1207" t="s">
        <v>284</v>
      </c>
      <c r="E50" s="1200"/>
      <c r="F50" s="1421">
        <v>0</v>
      </c>
      <c r="G50" s="1421">
        <v>0</v>
      </c>
      <c r="H50" s="1421">
        <v>0</v>
      </c>
      <c r="I50" s="1196"/>
      <c r="J50" s="1195"/>
      <c r="K50" s="1195"/>
      <c r="L50" s="1201"/>
      <c r="M50" s="1218"/>
      <c r="N50" s="1197" t="s">
        <v>420</v>
      </c>
      <c r="O50" s="262"/>
      <c r="P50" s="258"/>
      <c r="Q50" s="258" t="s">
        <v>1361</v>
      </c>
    </row>
    <row r="51" spans="1:17" ht="34.200000000000003" x14ac:dyDescent="0.25">
      <c r="A51" s="221"/>
      <c r="B51" s="257"/>
      <c r="C51" s="1207" t="s">
        <v>106</v>
      </c>
      <c r="D51" s="1207" t="s">
        <v>285</v>
      </c>
      <c r="E51" s="1200" t="s">
        <v>286</v>
      </c>
      <c r="F51" s="1201">
        <v>2</v>
      </c>
      <c r="G51" s="1195">
        <v>2</v>
      </c>
      <c r="H51" s="1195">
        <v>1</v>
      </c>
      <c r="I51" s="1205" t="s">
        <v>49</v>
      </c>
      <c r="J51" s="1201"/>
      <c r="K51" s="1201" t="s">
        <v>1</v>
      </c>
      <c r="L51" s="1195"/>
      <c r="M51" s="1195"/>
      <c r="N51" s="1202" t="s">
        <v>1153</v>
      </c>
      <c r="O51" s="262"/>
      <c r="P51" s="258" t="str">
        <f>+C47</f>
        <v>VIS1</v>
      </c>
      <c r="Q51" s="258"/>
    </row>
    <row r="52" spans="1:17" ht="22.8" x14ac:dyDescent="0.25">
      <c r="A52" s="221"/>
      <c r="B52" s="257"/>
      <c r="C52" s="1207" t="s">
        <v>148</v>
      </c>
      <c r="D52" s="1207" t="s">
        <v>287</v>
      </c>
      <c r="E52" s="1200"/>
      <c r="F52" s="1421">
        <v>0</v>
      </c>
      <c r="G52" s="1421">
        <v>0</v>
      </c>
      <c r="H52" s="1421">
        <v>0</v>
      </c>
      <c r="I52" s="1205"/>
      <c r="J52" s="1201"/>
      <c r="K52" s="1201"/>
      <c r="L52" s="1195"/>
      <c r="M52" s="1195"/>
      <c r="N52" s="1197" t="s">
        <v>420</v>
      </c>
      <c r="O52" s="262"/>
      <c r="P52" s="258"/>
      <c r="Q52" s="258" t="s">
        <v>1361</v>
      </c>
    </row>
    <row r="53" spans="1:17" ht="22.8" x14ac:dyDescent="0.25">
      <c r="A53" s="221"/>
      <c r="B53" s="257"/>
      <c r="C53" s="1207" t="s">
        <v>107</v>
      </c>
      <c r="D53" s="1207" t="s">
        <v>288</v>
      </c>
      <c r="E53" s="1200"/>
      <c r="F53" s="1421">
        <v>0</v>
      </c>
      <c r="G53" s="1421">
        <v>0</v>
      </c>
      <c r="H53" s="1421">
        <v>0</v>
      </c>
      <c r="I53" s="1196"/>
      <c r="J53" s="1195"/>
      <c r="K53" s="1195"/>
      <c r="L53" s="1195"/>
      <c r="M53" s="1218"/>
      <c r="N53" s="1197" t="s">
        <v>420</v>
      </c>
      <c r="O53" s="262"/>
      <c r="P53" s="258"/>
      <c r="Q53" s="258" t="s">
        <v>1361</v>
      </c>
    </row>
    <row r="54" spans="1:17" ht="34.200000000000003" x14ac:dyDescent="0.25">
      <c r="A54" s="221"/>
      <c r="B54" s="257" t="s">
        <v>289</v>
      </c>
      <c r="C54" s="1193" t="s">
        <v>134</v>
      </c>
      <c r="D54" s="1193" t="s">
        <v>290</v>
      </c>
      <c r="E54" s="1198" t="s">
        <v>1329</v>
      </c>
      <c r="F54" s="1195">
        <v>1</v>
      </c>
      <c r="G54" s="1195">
        <v>1</v>
      </c>
      <c r="H54" s="1195">
        <v>2</v>
      </c>
      <c r="I54" s="1196" t="s">
        <v>49</v>
      </c>
      <c r="J54" s="1195" t="s">
        <v>28</v>
      </c>
      <c r="K54" s="1195"/>
      <c r="L54" s="1195" t="s">
        <v>569</v>
      </c>
      <c r="M54" s="1195"/>
      <c r="N54" s="1197"/>
      <c r="O54" s="262"/>
      <c r="P54" s="258"/>
      <c r="Q54" s="258"/>
    </row>
    <row r="55" spans="1:17" ht="34.200000000000003" x14ac:dyDescent="0.25">
      <c r="A55" s="257"/>
      <c r="B55" s="257"/>
      <c r="C55" s="1193" t="s">
        <v>142</v>
      </c>
      <c r="D55" s="1193" t="s">
        <v>291</v>
      </c>
      <c r="E55" s="1198" t="s">
        <v>1329</v>
      </c>
      <c r="F55" s="1195">
        <v>1</v>
      </c>
      <c r="G55" s="1195">
        <v>1</v>
      </c>
      <c r="H55" s="1195">
        <v>2</v>
      </c>
      <c r="I55" s="1196" t="s">
        <v>49</v>
      </c>
      <c r="J55" s="1195" t="s">
        <v>28</v>
      </c>
      <c r="K55" s="1195"/>
      <c r="L55" s="1195" t="s">
        <v>569</v>
      </c>
      <c r="M55" s="1195" t="s">
        <v>194</v>
      </c>
      <c r="N55" s="1197"/>
      <c r="O55" s="262"/>
      <c r="P55" s="258" t="str">
        <f>C54</f>
        <v>HAE1</v>
      </c>
      <c r="Q55" s="258"/>
    </row>
    <row r="56" spans="1:17" ht="34.200000000000003" x14ac:dyDescent="0.25">
      <c r="A56" s="257"/>
      <c r="B56" s="257"/>
      <c r="C56" s="1193" t="s">
        <v>135</v>
      </c>
      <c r="D56" s="1193" t="s">
        <v>292</v>
      </c>
      <c r="E56" s="1198" t="s">
        <v>1329</v>
      </c>
      <c r="F56" s="1195">
        <v>1</v>
      </c>
      <c r="G56" s="1195">
        <v>1</v>
      </c>
      <c r="H56" s="1195">
        <v>1</v>
      </c>
      <c r="I56" s="1196" t="s">
        <v>49</v>
      </c>
      <c r="J56" s="1195" t="s">
        <v>28</v>
      </c>
      <c r="K56" s="1195"/>
      <c r="L56" s="1195" t="s">
        <v>569</v>
      </c>
      <c r="M56" s="1195"/>
      <c r="N56" s="1197"/>
      <c r="O56" s="262"/>
      <c r="P56" s="258"/>
      <c r="Q56" s="258"/>
    </row>
    <row r="57" spans="1:17" ht="34.200000000000003" x14ac:dyDescent="0.25">
      <c r="A57" s="257"/>
      <c r="B57" s="257"/>
      <c r="C57" s="1193" t="s">
        <v>124</v>
      </c>
      <c r="D57" s="1203" t="s">
        <v>293</v>
      </c>
      <c r="E57" s="1198" t="s">
        <v>1329</v>
      </c>
      <c r="F57" s="1195">
        <v>1</v>
      </c>
      <c r="G57" s="1195">
        <v>1</v>
      </c>
      <c r="H57" s="1195">
        <v>1</v>
      </c>
      <c r="I57" s="1196" t="s">
        <v>49</v>
      </c>
      <c r="J57" s="1195"/>
      <c r="K57" s="1195"/>
      <c r="L57" s="1195" t="s">
        <v>569</v>
      </c>
      <c r="M57" s="1195"/>
      <c r="N57" s="1197"/>
      <c r="O57" s="262"/>
      <c r="P57" s="258"/>
      <c r="Q57" s="258"/>
    </row>
    <row r="58" spans="1:17" ht="57" x14ac:dyDescent="0.25">
      <c r="A58" s="257"/>
      <c r="B58" s="257"/>
      <c r="C58" s="1203" t="s">
        <v>125</v>
      </c>
      <c r="D58" s="1193" t="s">
        <v>739</v>
      </c>
      <c r="E58" s="1198" t="s">
        <v>1330</v>
      </c>
      <c r="F58" s="1195">
        <v>2</v>
      </c>
      <c r="G58" s="1195">
        <v>2</v>
      </c>
      <c r="H58" s="1195">
        <v>2</v>
      </c>
      <c r="I58" s="1196" t="s">
        <v>49</v>
      </c>
      <c r="J58" s="1195"/>
      <c r="K58" s="1195"/>
      <c r="L58" s="1195"/>
      <c r="M58" s="1195" t="s">
        <v>194</v>
      </c>
      <c r="N58" s="1202" t="s">
        <v>1154</v>
      </c>
      <c r="O58" s="262"/>
      <c r="P58" s="258"/>
      <c r="Q58" s="258"/>
    </row>
    <row r="59" spans="1:17" ht="34.200000000000003" x14ac:dyDescent="0.25">
      <c r="A59" s="257"/>
      <c r="B59" s="257"/>
      <c r="C59" s="1203" t="s">
        <v>25</v>
      </c>
      <c r="D59" s="1193" t="s">
        <v>424</v>
      </c>
      <c r="E59" s="1198"/>
      <c r="F59" s="1421">
        <v>0</v>
      </c>
      <c r="G59" s="1421">
        <v>0</v>
      </c>
      <c r="H59" s="1421">
        <v>0</v>
      </c>
      <c r="I59" s="1196"/>
      <c r="J59" s="1195"/>
      <c r="K59" s="1195"/>
      <c r="L59" s="1195"/>
      <c r="M59" s="1195"/>
      <c r="N59" s="1197" t="s">
        <v>420</v>
      </c>
      <c r="O59" s="262"/>
      <c r="P59" s="258"/>
      <c r="Q59" s="258" t="s">
        <v>1361</v>
      </c>
    </row>
    <row r="60" spans="1:17" ht="34.200000000000003" x14ac:dyDescent="0.25">
      <c r="A60" s="257"/>
      <c r="B60" s="257" t="s">
        <v>399</v>
      </c>
      <c r="C60" s="1193" t="s">
        <v>89</v>
      </c>
      <c r="D60" s="1193" t="s">
        <v>294</v>
      </c>
      <c r="E60" s="1198" t="s">
        <v>1341</v>
      </c>
      <c r="F60" s="1195">
        <v>2</v>
      </c>
      <c r="G60" s="1195">
        <v>2</v>
      </c>
      <c r="H60" s="1195">
        <v>1</v>
      </c>
      <c r="I60" s="1196" t="s">
        <v>49</v>
      </c>
      <c r="J60" s="1195" t="s">
        <v>196</v>
      </c>
      <c r="K60" s="1195"/>
      <c r="L60" s="1195"/>
      <c r="M60" s="1195" t="s">
        <v>194</v>
      </c>
      <c r="N60" s="1197" t="s">
        <v>1418</v>
      </c>
      <c r="O60" s="262"/>
      <c r="P60" s="258"/>
      <c r="Q60" s="258"/>
    </row>
    <row r="61" spans="1:17" ht="65.25" customHeight="1" x14ac:dyDescent="0.25">
      <c r="A61" s="257"/>
      <c r="B61" s="257"/>
      <c r="C61" s="1193" t="s">
        <v>139</v>
      </c>
      <c r="D61" s="1193" t="s">
        <v>295</v>
      </c>
      <c r="E61" s="1282" t="s">
        <v>1365</v>
      </c>
      <c r="F61" s="1195">
        <v>2</v>
      </c>
      <c r="G61" s="1195">
        <v>2</v>
      </c>
      <c r="H61" s="1195">
        <v>1</v>
      </c>
      <c r="I61" s="1196" t="s">
        <v>49</v>
      </c>
      <c r="J61" s="1195" t="s">
        <v>102</v>
      </c>
      <c r="K61" s="1195" t="s">
        <v>89</v>
      </c>
      <c r="L61" s="1195"/>
      <c r="M61" s="1195"/>
      <c r="N61" s="1197" t="s">
        <v>1418</v>
      </c>
      <c r="O61" s="262"/>
      <c r="P61" s="258"/>
      <c r="Q61" s="258"/>
    </row>
    <row r="62" spans="1:17" ht="68.400000000000006" x14ac:dyDescent="0.25">
      <c r="A62" s="257"/>
      <c r="B62" s="257"/>
      <c r="C62" s="1193" t="s">
        <v>182</v>
      </c>
      <c r="D62" s="1193" t="s">
        <v>296</v>
      </c>
      <c r="E62" s="1282" t="s">
        <v>1366</v>
      </c>
      <c r="F62" s="1195">
        <v>3</v>
      </c>
      <c r="G62" s="1195">
        <v>3</v>
      </c>
      <c r="H62" s="1195">
        <v>2</v>
      </c>
      <c r="I62" s="1196" t="s">
        <v>49</v>
      </c>
      <c r="J62" s="1195"/>
      <c r="K62" s="1195" t="s">
        <v>98</v>
      </c>
      <c r="L62" s="1195"/>
      <c r="M62" s="1195" t="s">
        <v>197</v>
      </c>
      <c r="N62" s="1219" t="s">
        <v>1155</v>
      </c>
      <c r="O62" s="1191"/>
      <c r="P62" s="260"/>
      <c r="Q62" s="260"/>
    </row>
    <row r="63" spans="1:17" ht="83.1" customHeight="1" x14ac:dyDescent="0.25">
      <c r="A63" s="257"/>
      <c r="B63" s="257"/>
      <c r="C63" s="1193" t="s">
        <v>96</v>
      </c>
      <c r="D63" s="1193" t="s">
        <v>297</v>
      </c>
      <c r="E63" s="1282" t="s">
        <v>1367</v>
      </c>
      <c r="F63" s="1195">
        <v>2</v>
      </c>
      <c r="G63" s="1195">
        <v>2</v>
      </c>
      <c r="H63" s="1195">
        <v>2</v>
      </c>
      <c r="I63" s="1196" t="s">
        <v>49</v>
      </c>
      <c r="J63" s="1201" t="s">
        <v>143</v>
      </c>
      <c r="K63" s="1201" t="s">
        <v>198</v>
      </c>
      <c r="L63" s="1195"/>
      <c r="M63" s="1195" t="s">
        <v>615</v>
      </c>
      <c r="N63" s="1219" t="s">
        <v>1156</v>
      </c>
      <c r="O63" s="262"/>
      <c r="P63" s="258"/>
      <c r="Q63" s="258"/>
    </row>
    <row r="64" spans="1:17" ht="96.6" customHeight="1" x14ac:dyDescent="0.25">
      <c r="A64" s="257"/>
      <c r="B64" s="257"/>
      <c r="C64" s="1193" t="s">
        <v>101</v>
      </c>
      <c r="D64" s="1193" t="s">
        <v>298</v>
      </c>
      <c r="E64" s="1200" t="s">
        <v>1342</v>
      </c>
      <c r="F64" s="1195">
        <v>2</v>
      </c>
      <c r="G64" s="1195">
        <v>2</v>
      </c>
      <c r="H64" s="1195">
        <v>2</v>
      </c>
      <c r="I64" s="1196" t="s">
        <v>49</v>
      </c>
      <c r="J64" s="1195" t="s">
        <v>199</v>
      </c>
      <c r="K64" s="1195" t="s">
        <v>98</v>
      </c>
      <c r="L64" s="1195"/>
      <c r="M64" s="1195" t="s">
        <v>616</v>
      </c>
      <c r="N64" s="1219" t="s">
        <v>1156</v>
      </c>
      <c r="O64" s="262"/>
      <c r="P64" s="258"/>
      <c r="Q64" s="258"/>
    </row>
    <row r="65" spans="1:17" ht="22.8" x14ac:dyDescent="0.25">
      <c r="A65" s="257"/>
      <c r="B65" s="257"/>
      <c r="C65" s="1193" t="s">
        <v>102</v>
      </c>
      <c r="D65" s="1193" t="s">
        <v>299</v>
      </c>
      <c r="E65" s="1198" t="s">
        <v>300</v>
      </c>
      <c r="F65" s="1195">
        <v>2</v>
      </c>
      <c r="G65" s="1195">
        <v>2</v>
      </c>
      <c r="H65" s="1195">
        <v>1</v>
      </c>
      <c r="I65" s="1196" t="s">
        <v>49</v>
      </c>
      <c r="J65" s="1201"/>
      <c r="K65" s="1195"/>
      <c r="L65" s="1195"/>
      <c r="M65" s="1195"/>
      <c r="N65" s="1197" t="s">
        <v>1418</v>
      </c>
      <c r="O65" s="262"/>
      <c r="P65" s="258"/>
      <c r="Q65" s="258"/>
    </row>
    <row r="66" spans="1:17" s="256" customFormat="1" ht="22.8" x14ac:dyDescent="0.25">
      <c r="A66" s="261"/>
      <c r="B66" s="261"/>
      <c r="C66" s="1220" t="s">
        <v>598</v>
      </c>
      <c r="D66" s="1220" t="s">
        <v>599</v>
      </c>
      <c r="E66" s="1283" t="s">
        <v>300</v>
      </c>
      <c r="F66" s="1221">
        <v>2</v>
      </c>
      <c r="G66" s="1221">
        <v>2</v>
      </c>
      <c r="H66" s="1221">
        <v>2</v>
      </c>
      <c r="I66" s="1222" t="s">
        <v>49</v>
      </c>
      <c r="J66" s="1221"/>
      <c r="K66" s="1221"/>
      <c r="L66" s="1221"/>
      <c r="M66" s="1221"/>
      <c r="N66" s="1197" t="s">
        <v>1418</v>
      </c>
      <c r="O66" s="1191"/>
      <c r="P66" s="260" t="str">
        <f>C65</f>
        <v>RAD1</v>
      </c>
      <c r="Q66" s="260"/>
    </row>
    <row r="67" spans="1:17" ht="22.8" x14ac:dyDescent="0.25">
      <c r="A67" s="257"/>
      <c r="B67" s="257" t="s">
        <v>667</v>
      </c>
      <c r="C67" s="1193" t="s">
        <v>97</v>
      </c>
      <c r="D67" s="1223" t="s">
        <v>301</v>
      </c>
      <c r="E67" s="1194" t="s">
        <v>1311</v>
      </c>
      <c r="F67" s="1195">
        <v>3</v>
      </c>
      <c r="G67" s="1195">
        <v>3</v>
      </c>
      <c r="H67" s="1195">
        <v>3</v>
      </c>
      <c r="I67" s="1196" t="s">
        <v>49</v>
      </c>
      <c r="J67" s="1195" t="s">
        <v>98</v>
      </c>
      <c r="K67" s="1195"/>
      <c r="L67" s="1195"/>
      <c r="M67" s="1195"/>
      <c r="N67" s="1206"/>
      <c r="O67" s="262"/>
      <c r="P67" s="258"/>
      <c r="Q67" s="258"/>
    </row>
    <row r="68" spans="1:17" ht="45.6" x14ac:dyDescent="0.25">
      <c r="A68" s="257"/>
      <c r="B68" s="257"/>
      <c r="C68" s="1193" t="s">
        <v>98</v>
      </c>
      <c r="D68" s="1203" t="s">
        <v>302</v>
      </c>
      <c r="E68" s="1194" t="s">
        <v>1311</v>
      </c>
      <c r="F68" s="1195">
        <v>3</v>
      </c>
      <c r="G68" s="1195">
        <v>3</v>
      </c>
      <c r="H68" s="1195">
        <v>3</v>
      </c>
      <c r="I68" s="1196" t="s">
        <v>49</v>
      </c>
      <c r="J68" s="1195" t="s">
        <v>1049</v>
      </c>
      <c r="K68" s="1195"/>
      <c r="L68" s="1195"/>
      <c r="M68" s="1195"/>
      <c r="N68" s="1206"/>
      <c r="O68" s="262"/>
      <c r="P68" s="258" t="str">
        <f>+C67</f>
        <v>HER1</v>
      </c>
      <c r="Q68" s="258"/>
    </row>
    <row r="69" spans="1:17" ht="22.8" x14ac:dyDescent="0.25">
      <c r="A69" s="257"/>
      <c r="B69" s="257"/>
      <c r="C69" s="1193" t="s">
        <v>99</v>
      </c>
      <c r="D69" s="1193" t="s">
        <v>303</v>
      </c>
      <c r="E69" s="1194" t="s">
        <v>1311</v>
      </c>
      <c r="F69" s="1195">
        <v>3</v>
      </c>
      <c r="G69" s="1195">
        <v>3</v>
      </c>
      <c r="H69" s="1195">
        <v>3</v>
      </c>
      <c r="I69" s="1196" t="s">
        <v>49</v>
      </c>
      <c r="J69" s="1195"/>
      <c r="K69" s="1195"/>
      <c r="L69" s="1195"/>
      <c r="M69" s="1195" t="s">
        <v>200</v>
      </c>
      <c r="N69" s="1206"/>
      <c r="O69" s="262"/>
      <c r="P69" s="258" t="str">
        <f>CONCATENATE(C67&amp;"
"&amp;C68)</f>
        <v>HER1
HER1.1</v>
      </c>
      <c r="Q69" s="258"/>
    </row>
    <row r="70" spans="1:17" ht="34.200000000000003" x14ac:dyDescent="0.25">
      <c r="A70" s="257"/>
      <c r="B70" s="257"/>
      <c r="C70" s="1193" t="s">
        <v>100</v>
      </c>
      <c r="D70" s="1193" t="s">
        <v>304</v>
      </c>
      <c r="E70" s="1198" t="s">
        <v>1331</v>
      </c>
      <c r="F70" s="1195">
        <v>3</v>
      </c>
      <c r="G70" s="1195">
        <v>3</v>
      </c>
      <c r="H70" s="1195">
        <v>3</v>
      </c>
      <c r="I70" s="1196" t="s">
        <v>49</v>
      </c>
      <c r="J70" s="1201"/>
      <c r="K70" s="1195"/>
      <c r="L70" s="1195"/>
      <c r="M70" s="1195" t="s">
        <v>194</v>
      </c>
      <c r="N70" s="1206"/>
      <c r="O70" s="262"/>
      <c r="P70" s="258" t="str">
        <f>CONCATENATE(C67&amp;"
"&amp;C68)</f>
        <v>HER1
HER1.1</v>
      </c>
      <c r="Q70" s="258"/>
    </row>
    <row r="71" spans="1:17" ht="22.8" x14ac:dyDescent="0.25">
      <c r="A71" s="257"/>
      <c r="B71" s="257"/>
      <c r="C71" s="1193" t="s">
        <v>149</v>
      </c>
      <c r="D71" s="1193" t="s">
        <v>305</v>
      </c>
      <c r="E71" s="1194" t="s">
        <v>1311</v>
      </c>
      <c r="F71" s="1195">
        <v>3</v>
      </c>
      <c r="G71" s="1195">
        <v>3</v>
      </c>
      <c r="H71" s="1195">
        <v>3</v>
      </c>
      <c r="I71" s="1196" t="s">
        <v>49</v>
      </c>
      <c r="J71" s="1195"/>
      <c r="K71" s="1195"/>
      <c r="L71" s="1195"/>
      <c r="M71" s="1195"/>
      <c r="N71" s="1206"/>
      <c r="O71" s="262"/>
      <c r="P71" s="258" t="str">
        <f>CONCATENATE(C67&amp;"
"&amp;C68)</f>
        <v>HER1
HER1.1</v>
      </c>
      <c r="Q71" s="258"/>
    </row>
    <row r="72" spans="1:17" ht="22.8" x14ac:dyDescent="0.25">
      <c r="A72" s="257"/>
      <c r="B72" s="257"/>
      <c r="C72" s="1193" t="s">
        <v>150</v>
      </c>
      <c r="D72" s="1193" t="s">
        <v>631</v>
      </c>
      <c r="E72" s="1194" t="s">
        <v>1311</v>
      </c>
      <c r="F72" s="1195">
        <v>3</v>
      </c>
      <c r="G72" s="1195">
        <v>3</v>
      </c>
      <c r="H72" s="1195">
        <v>3</v>
      </c>
      <c r="I72" s="1196" t="s">
        <v>49</v>
      </c>
      <c r="J72" s="1195"/>
      <c r="K72" s="1195"/>
      <c r="L72" s="1195"/>
      <c r="M72" s="1195"/>
      <c r="N72" s="1206"/>
      <c r="O72" s="262"/>
      <c r="P72" s="258" t="str">
        <f>CONCATENATE(C67&amp;"
"&amp;C68)</f>
        <v>HER1
HER1.1</v>
      </c>
      <c r="Q72" s="258"/>
    </row>
    <row r="73" spans="1:17" ht="22.8" x14ac:dyDescent="0.25">
      <c r="A73" s="257"/>
      <c r="B73" s="257"/>
      <c r="C73" s="1193" t="s">
        <v>151</v>
      </c>
      <c r="D73" s="1193" t="s">
        <v>632</v>
      </c>
      <c r="E73" s="1194" t="s">
        <v>1311</v>
      </c>
      <c r="F73" s="1195">
        <v>3</v>
      </c>
      <c r="G73" s="1195">
        <v>3</v>
      </c>
      <c r="H73" s="1195">
        <v>3</v>
      </c>
      <c r="I73" s="1196" t="s">
        <v>49</v>
      </c>
      <c r="J73" s="1195"/>
      <c r="K73" s="1195"/>
      <c r="L73" s="1195"/>
      <c r="M73" s="1195"/>
      <c r="N73" s="1206"/>
      <c r="O73" s="262"/>
      <c r="P73" s="258" t="str">
        <f>CONCATENATE(C67&amp;"
"&amp;C68)</f>
        <v>HER1
HER1.1</v>
      </c>
      <c r="Q73" s="258"/>
    </row>
    <row r="74" spans="1:17" ht="30" customHeight="1" x14ac:dyDescent="0.25">
      <c r="A74" s="257"/>
      <c r="B74" s="257"/>
      <c r="C74" s="1193" t="s">
        <v>1040</v>
      </c>
      <c r="D74" s="1193" t="s">
        <v>1041</v>
      </c>
      <c r="E74" s="1198"/>
      <c r="F74" s="1421">
        <v>0</v>
      </c>
      <c r="G74" s="1421">
        <v>0</v>
      </c>
      <c r="H74" s="1421">
        <v>0</v>
      </c>
      <c r="I74" s="1196"/>
      <c r="J74" s="1195"/>
      <c r="K74" s="1195"/>
      <c r="L74" s="1195"/>
      <c r="M74" s="1195"/>
      <c r="N74" s="1209" t="s">
        <v>420</v>
      </c>
      <c r="O74" s="262"/>
      <c r="P74" s="258"/>
      <c r="Q74" s="258" t="s">
        <v>1361</v>
      </c>
    </row>
    <row r="75" spans="1:17" ht="57" x14ac:dyDescent="0.25">
      <c r="A75" s="257"/>
      <c r="B75" s="257"/>
      <c r="C75" s="1193" t="s">
        <v>140</v>
      </c>
      <c r="D75" s="1203" t="s">
        <v>600</v>
      </c>
      <c r="E75" s="1200" t="s">
        <v>1312</v>
      </c>
      <c r="F75" s="1195">
        <v>2</v>
      </c>
      <c r="G75" s="1195">
        <v>2</v>
      </c>
      <c r="H75" s="1195">
        <v>2</v>
      </c>
      <c r="I75" s="1196" t="s">
        <v>49</v>
      </c>
      <c r="J75" s="1195"/>
      <c r="K75" s="1195" t="s">
        <v>601</v>
      </c>
      <c r="L75" s="1195"/>
      <c r="M75" s="1195" t="s">
        <v>609</v>
      </c>
      <c r="N75" s="1202" t="s">
        <v>1158</v>
      </c>
      <c r="O75" s="262"/>
      <c r="P75" s="258"/>
      <c r="Q75" s="258"/>
    </row>
    <row r="76" spans="1:17" ht="57" x14ac:dyDescent="0.25">
      <c r="A76" s="257"/>
      <c r="B76" s="257"/>
      <c r="C76" s="1193" t="s">
        <v>607</v>
      </c>
      <c r="D76" s="1193" t="s">
        <v>308</v>
      </c>
      <c r="E76" s="1198" t="s">
        <v>307</v>
      </c>
      <c r="F76" s="1195">
        <v>2</v>
      </c>
      <c r="G76" s="1195">
        <v>2</v>
      </c>
      <c r="H76" s="1195">
        <v>2</v>
      </c>
      <c r="I76" s="1196" t="s">
        <v>49</v>
      </c>
      <c r="J76" s="1195"/>
      <c r="K76" s="1195" t="s">
        <v>98</v>
      </c>
      <c r="L76" s="1195"/>
      <c r="M76" s="1195" t="s">
        <v>608</v>
      </c>
      <c r="N76" s="1202" t="s">
        <v>1158</v>
      </c>
      <c r="O76" s="262"/>
      <c r="P76" s="258" t="str">
        <f>+C75</f>
        <v>KAR1</v>
      </c>
      <c r="Q76" s="258"/>
    </row>
    <row r="77" spans="1:17" ht="22.8" x14ac:dyDescent="0.25">
      <c r="A77" s="257"/>
      <c r="B77" s="257"/>
      <c r="C77" s="1193" t="s">
        <v>602</v>
      </c>
      <c r="D77" s="1193" t="s">
        <v>306</v>
      </c>
      <c r="E77" s="1198" t="s">
        <v>307</v>
      </c>
      <c r="F77" s="1195">
        <v>3</v>
      </c>
      <c r="G77" s="1195">
        <v>3</v>
      </c>
      <c r="H77" s="1195">
        <v>3</v>
      </c>
      <c r="I77" s="1196" t="s">
        <v>49</v>
      </c>
      <c r="J77" s="1195"/>
      <c r="K77" s="1195" t="s">
        <v>98</v>
      </c>
      <c r="L77" s="1195"/>
      <c r="M77" s="1195" t="s">
        <v>1066</v>
      </c>
      <c r="N77" s="1197"/>
      <c r="O77" s="262"/>
      <c r="P77" s="258" t="str">
        <f>+C75</f>
        <v>KAR1</v>
      </c>
      <c r="Q77" s="258"/>
    </row>
    <row r="78" spans="1:17" ht="34.200000000000003" x14ac:dyDescent="0.25">
      <c r="A78" s="257"/>
      <c r="B78" s="257"/>
      <c r="C78" s="1193" t="s">
        <v>603</v>
      </c>
      <c r="D78" s="1193" t="s">
        <v>604</v>
      </c>
      <c r="E78" s="1200" t="s">
        <v>1312</v>
      </c>
      <c r="F78" s="1195">
        <v>3</v>
      </c>
      <c r="G78" s="1195">
        <v>3</v>
      </c>
      <c r="H78" s="1195">
        <v>3</v>
      </c>
      <c r="I78" s="1196" t="s">
        <v>49</v>
      </c>
      <c r="J78" s="1195"/>
      <c r="K78" s="1195" t="s">
        <v>98</v>
      </c>
      <c r="L78" s="1195"/>
      <c r="M78" s="1195" t="s">
        <v>194</v>
      </c>
      <c r="N78" s="1197"/>
      <c r="O78" s="262"/>
      <c r="P78" s="258" t="str">
        <f>CONCATENATE(C75&amp;"
"&amp;C77)</f>
        <v>KAR1
KAR3</v>
      </c>
      <c r="Q78" s="258"/>
    </row>
    <row r="79" spans="1:17" ht="79.8" x14ac:dyDescent="0.25">
      <c r="A79" s="257"/>
      <c r="B79" s="257"/>
      <c r="C79" s="1203" t="s">
        <v>611</v>
      </c>
      <c r="D79" s="1203" t="s">
        <v>612</v>
      </c>
      <c r="E79" s="1200" t="s">
        <v>1312</v>
      </c>
      <c r="F79" s="1195">
        <v>3</v>
      </c>
      <c r="G79" s="1195">
        <v>3</v>
      </c>
      <c r="H79" s="1195">
        <v>3</v>
      </c>
      <c r="I79" s="1196" t="s">
        <v>49</v>
      </c>
      <c r="J79" s="1201" t="s">
        <v>98</v>
      </c>
      <c r="K79" s="1201"/>
      <c r="L79" s="1195"/>
      <c r="M79" s="1195" t="s">
        <v>610</v>
      </c>
      <c r="N79" s="1224" t="s">
        <v>736</v>
      </c>
      <c r="O79" s="262"/>
      <c r="P79" s="258" t="str">
        <f>CONCATENATE(C75&amp;"
"&amp;C77)</f>
        <v>KAR1
KAR3</v>
      </c>
      <c r="Q79" s="258"/>
    </row>
    <row r="80" spans="1:17" ht="45.6" x14ac:dyDescent="0.25">
      <c r="A80" s="257"/>
      <c r="B80" s="257" t="s">
        <v>309</v>
      </c>
      <c r="C80" s="1193" t="s">
        <v>131</v>
      </c>
      <c r="D80" s="1193" t="s">
        <v>310</v>
      </c>
      <c r="E80" s="1198" t="s">
        <v>1332</v>
      </c>
      <c r="F80" s="1195">
        <v>2</v>
      </c>
      <c r="G80" s="1195">
        <v>2</v>
      </c>
      <c r="H80" s="1195">
        <v>2</v>
      </c>
      <c r="I80" s="1196" t="s">
        <v>49</v>
      </c>
      <c r="J80" s="1195"/>
      <c r="K80" s="1201" t="s">
        <v>201</v>
      </c>
      <c r="L80" s="1195"/>
      <c r="M80" s="1195"/>
      <c r="N80" s="1202" t="s">
        <v>1157</v>
      </c>
      <c r="O80" s="262"/>
      <c r="P80" s="258"/>
      <c r="Q80" s="258"/>
    </row>
    <row r="81" spans="1:17" ht="34.200000000000003" x14ac:dyDescent="0.25">
      <c r="A81" s="257"/>
      <c r="B81" s="257" t="s">
        <v>311</v>
      </c>
      <c r="C81" s="1193" t="s">
        <v>2</v>
      </c>
      <c r="D81" s="1193" t="s">
        <v>312</v>
      </c>
      <c r="E81" s="1200" t="s">
        <v>313</v>
      </c>
      <c r="F81" s="1195">
        <v>2</v>
      </c>
      <c r="G81" s="1195">
        <v>0</v>
      </c>
      <c r="H81" s="1195">
        <v>1</v>
      </c>
      <c r="I81" s="1196" t="s">
        <v>165</v>
      </c>
      <c r="J81" s="1195"/>
      <c r="K81" s="1195"/>
      <c r="L81" s="1195" t="s">
        <v>569</v>
      </c>
      <c r="M81" s="1195"/>
      <c r="N81" s="1197"/>
      <c r="O81" s="262"/>
      <c r="P81" s="258"/>
      <c r="Q81" s="258"/>
    </row>
    <row r="82" spans="1:17" ht="34.200000000000003" x14ac:dyDescent="0.25">
      <c r="A82" s="257"/>
      <c r="B82" s="257"/>
      <c r="C82" s="1193" t="s">
        <v>110</v>
      </c>
      <c r="D82" s="1193" t="s">
        <v>314</v>
      </c>
      <c r="E82" s="1200" t="s">
        <v>315</v>
      </c>
      <c r="F82" s="1195">
        <v>2</v>
      </c>
      <c r="G82" s="1421">
        <v>0</v>
      </c>
      <c r="H82" s="1195">
        <v>1</v>
      </c>
      <c r="I82" s="1196" t="s">
        <v>165</v>
      </c>
      <c r="J82" s="1195"/>
      <c r="K82" s="1195"/>
      <c r="L82" s="1195"/>
      <c r="M82" s="1195"/>
      <c r="N82" s="1225" t="s">
        <v>422</v>
      </c>
      <c r="O82" s="262"/>
      <c r="P82" s="258" t="str">
        <f>+C81</f>
        <v>URO1</v>
      </c>
      <c r="Q82" s="258"/>
    </row>
    <row r="83" spans="1:17" ht="102.6" x14ac:dyDescent="0.25">
      <c r="A83" s="257"/>
      <c r="B83" s="257"/>
      <c r="C83" s="1193" t="s">
        <v>111</v>
      </c>
      <c r="D83" s="1193" t="s">
        <v>316</v>
      </c>
      <c r="E83" s="1200" t="s">
        <v>315</v>
      </c>
      <c r="F83" s="1195">
        <v>2</v>
      </c>
      <c r="G83" s="1195">
        <v>0</v>
      </c>
      <c r="H83" s="1195">
        <v>1</v>
      </c>
      <c r="I83" s="1196" t="s">
        <v>165</v>
      </c>
      <c r="J83" s="1195"/>
      <c r="K83" s="1195"/>
      <c r="L83" s="1201" t="s">
        <v>569</v>
      </c>
      <c r="M83" s="1226" t="s">
        <v>194</v>
      </c>
      <c r="N83" s="1227" t="s">
        <v>1166</v>
      </c>
      <c r="O83" s="262"/>
      <c r="P83" s="258" t="str">
        <f>CONCATENATE(C81&amp;"
"&amp;C82)</f>
        <v>URO1
URO1.1</v>
      </c>
      <c r="Q83" s="258"/>
    </row>
    <row r="84" spans="1:17" x14ac:dyDescent="0.25">
      <c r="A84" s="257"/>
      <c r="B84" s="257"/>
      <c r="C84" s="1193" t="s">
        <v>112</v>
      </c>
      <c r="D84" s="1193" t="s">
        <v>613</v>
      </c>
      <c r="E84" s="1200"/>
      <c r="F84" s="1421">
        <v>0</v>
      </c>
      <c r="G84" s="1195">
        <v>0</v>
      </c>
      <c r="H84" s="1421">
        <v>0</v>
      </c>
      <c r="I84" s="1196"/>
      <c r="J84" s="1195"/>
      <c r="K84" s="1195"/>
      <c r="L84" s="1201"/>
      <c r="M84" s="1195"/>
      <c r="N84" s="1216" t="s">
        <v>420</v>
      </c>
      <c r="O84" s="262"/>
      <c r="P84" s="258"/>
      <c r="Q84" s="258" t="s">
        <v>1361</v>
      </c>
    </row>
    <row r="85" spans="1:17" ht="45.6" x14ac:dyDescent="0.25">
      <c r="A85" s="257"/>
      <c r="B85" s="257"/>
      <c r="C85" s="1193" t="s">
        <v>113</v>
      </c>
      <c r="D85" s="1193" t="s">
        <v>317</v>
      </c>
      <c r="E85" s="1200" t="s">
        <v>315</v>
      </c>
      <c r="F85" s="1195">
        <v>2</v>
      </c>
      <c r="G85" s="1195">
        <v>0</v>
      </c>
      <c r="H85" s="1195">
        <v>2</v>
      </c>
      <c r="I85" s="1196" t="s">
        <v>165</v>
      </c>
      <c r="J85" s="1195"/>
      <c r="K85" s="1195"/>
      <c r="L85" s="1201" t="s">
        <v>569</v>
      </c>
      <c r="M85" s="1195" t="s">
        <v>194</v>
      </c>
      <c r="N85" s="1216"/>
      <c r="O85" s="262"/>
      <c r="P85" s="258" t="str">
        <f>CONCATENATE(C81&amp;"
"&amp;C82)</f>
        <v>URO1
URO1.1</v>
      </c>
      <c r="Q85" s="258"/>
    </row>
    <row r="86" spans="1:17" ht="68.400000000000006" x14ac:dyDescent="0.25">
      <c r="A86" s="257"/>
      <c r="B86" s="257"/>
      <c r="C86" s="1193" t="s">
        <v>114</v>
      </c>
      <c r="D86" s="1193" t="s">
        <v>318</v>
      </c>
      <c r="E86" s="1200" t="s">
        <v>1334</v>
      </c>
      <c r="F86" s="1195">
        <v>2</v>
      </c>
      <c r="G86" s="1195">
        <v>0</v>
      </c>
      <c r="H86" s="1195">
        <v>2</v>
      </c>
      <c r="I86" s="1205" t="s">
        <v>165</v>
      </c>
      <c r="J86" s="1201"/>
      <c r="K86" s="1201" t="s">
        <v>1</v>
      </c>
      <c r="L86" s="1201"/>
      <c r="M86" s="1195"/>
      <c r="N86" s="1216"/>
      <c r="O86" s="262"/>
      <c r="P86" s="258" t="str">
        <f>CONCATENATE(C81&amp;"
"&amp;C82)</f>
        <v>URO1
URO1.1</v>
      </c>
      <c r="Q86" s="258"/>
    </row>
    <row r="87" spans="1:17" ht="34.200000000000003" x14ac:dyDescent="0.25">
      <c r="A87" s="257"/>
      <c r="B87" s="257"/>
      <c r="C87" s="1193" t="s">
        <v>191</v>
      </c>
      <c r="D87" s="1193" t="s">
        <v>319</v>
      </c>
      <c r="E87" s="1200" t="s">
        <v>1335</v>
      </c>
      <c r="F87" s="1195">
        <v>2</v>
      </c>
      <c r="G87" s="1195">
        <v>0</v>
      </c>
      <c r="H87" s="1195">
        <v>1</v>
      </c>
      <c r="I87" s="1196" t="s">
        <v>165</v>
      </c>
      <c r="J87" s="1195"/>
      <c r="K87" s="1195"/>
      <c r="L87" s="1195"/>
      <c r="M87" s="1195"/>
      <c r="N87" s="1225" t="s">
        <v>422</v>
      </c>
      <c r="O87" s="262"/>
      <c r="P87" s="258" t="str">
        <f>CONCATENATE(C82&amp;"
"&amp;C83)</f>
        <v>URO1.1
URO1.1.1</v>
      </c>
      <c r="Q87" s="258"/>
    </row>
    <row r="88" spans="1:17" ht="34.200000000000003" x14ac:dyDescent="0.25">
      <c r="A88" s="257"/>
      <c r="B88" s="257"/>
      <c r="C88" s="1193" t="s">
        <v>123</v>
      </c>
      <c r="D88" s="1193" t="s">
        <v>320</v>
      </c>
      <c r="E88" s="1200" t="s">
        <v>315</v>
      </c>
      <c r="F88" s="1195">
        <v>2</v>
      </c>
      <c r="G88" s="1195">
        <v>0</v>
      </c>
      <c r="H88" s="1195">
        <v>1</v>
      </c>
      <c r="I88" s="1196" t="s">
        <v>165</v>
      </c>
      <c r="J88" s="1195" t="s">
        <v>102</v>
      </c>
      <c r="K88" s="1195"/>
      <c r="L88" s="1195"/>
      <c r="M88" s="1195"/>
      <c r="N88" s="1197"/>
      <c r="O88" s="262"/>
      <c r="P88" s="258" t="str">
        <f>CONCATENATE(C81&amp;"
"&amp;C82)</f>
        <v>URO1
URO1.1</v>
      </c>
      <c r="Q88" s="258"/>
    </row>
    <row r="89" spans="1:17" ht="45.6" x14ac:dyDescent="0.25">
      <c r="A89" s="257"/>
      <c r="B89" s="257"/>
      <c r="C89" s="1193" t="s">
        <v>614</v>
      </c>
      <c r="D89" s="1193" t="s">
        <v>1217</v>
      </c>
      <c r="E89" s="1200"/>
      <c r="F89" s="1421">
        <v>0</v>
      </c>
      <c r="G89" s="1421">
        <v>0</v>
      </c>
      <c r="H89" s="1421">
        <v>0</v>
      </c>
      <c r="I89" s="1196"/>
      <c r="J89" s="1195"/>
      <c r="K89" s="1195"/>
      <c r="L89" s="1195"/>
      <c r="M89" s="1195"/>
      <c r="N89" s="1197" t="s">
        <v>420</v>
      </c>
      <c r="O89" s="262"/>
      <c r="P89" s="258"/>
      <c r="Q89" s="258" t="s">
        <v>1361</v>
      </c>
    </row>
    <row r="90" spans="1:17" ht="34.200000000000003" x14ac:dyDescent="0.25">
      <c r="A90" s="257"/>
      <c r="B90" s="257" t="s">
        <v>321</v>
      </c>
      <c r="C90" s="1193" t="s">
        <v>87</v>
      </c>
      <c r="D90" s="1193" t="s">
        <v>321</v>
      </c>
      <c r="E90" s="1198" t="s">
        <v>322</v>
      </c>
      <c r="F90" s="1195">
        <v>1</v>
      </c>
      <c r="G90" s="1195">
        <v>1</v>
      </c>
      <c r="H90" s="1195">
        <v>1</v>
      </c>
      <c r="I90" s="1196" t="s">
        <v>49</v>
      </c>
      <c r="J90" s="1195"/>
      <c r="K90" s="1195" t="s">
        <v>6</v>
      </c>
      <c r="L90" s="1195" t="s">
        <v>569</v>
      </c>
      <c r="M90" s="1195"/>
      <c r="N90" s="1197" t="s">
        <v>423</v>
      </c>
      <c r="O90" s="262"/>
      <c r="P90" s="258"/>
      <c r="Q90" s="258"/>
    </row>
    <row r="91" spans="1:17" ht="22.8" x14ac:dyDescent="0.25">
      <c r="A91" s="257"/>
      <c r="B91" s="257"/>
      <c r="C91" s="1203" t="s">
        <v>8</v>
      </c>
      <c r="D91" s="1193" t="s">
        <v>323</v>
      </c>
      <c r="E91" s="1198" t="s">
        <v>321</v>
      </c>
      <c r="F91" s="1195">
        <v>1</v>
      </c>
      <c r="G91" s="1195">
        <v>1</v>
      </c>
      <c r="H91" s="1195">
        <v>1</v>
      </c>
      <c r="I91" s="1196" t="s">
        <v>49</v>
      </c>
      <c r="J91" s="1195"/>
      <c r="K91" s="1195"/>
      <c r="L91" s="1195"/>
      <c r="M91" s="1195"/>
      <c r="N91" s="1197"/>
      <c r="O91" s="262"/>
      <c r="P91" s="258" t="str">
        <f>+C90</f>
        <v>PNE1</v>
      </c>
      <c r="Q91" s="258"/>
    </row>
    <row r="92" spans="1:17" ht="22.8" x14ac:dyDescent="0.25">
      <c r="A92" s="257"/>
      <c r="B92" s="257"/>
      <c r="C92" s="1203" t="s">
        <v>9</v>
      </c>
      <c r="D92" s="1203" t="s">
        <v>324</v>
      </c>
      <c r="E92" s="1198" t="s">
        <v>321</v>
      </c>
      <c r="F92" s="1195">
        <v>2</v>
      </c>
      <c r="G92" s="1195">
        <v>2</v>
      </c>
      <c r="H92" s="1195">
        <v>2</v>
      </c>
      <c r="I92" s="1205" t="s">
        <v>49</v>
      </c>
      <c r="J92" s="1201"/>
      <c r="K92" s="1201" t="s">
        <v>152</v>
      </c>
      <c r="L92" s="1195"/>
      <c r="M92" s="1195"/>
      <c r="N92" s="1197"/>
      <c r="O92" s="262"/>
      <c r="P92" s="258" t="str">
        <f>+C90</f>
        <v>PNE1</v>
      </c>
      <c r="Q92" s="258"/>
    </row>
    <row r="93" spans="1:17" ht="57" x14ac:dyDescent="0.25">
      <c r="A93" s="257"/>
      <c r="B93" s="257"/>
      <c r="C93" s="1203" t="s">
        <v>10</v>
      </c>
      <c r="D93" s="1203" t="s">
        <v>1159</v>
      </c>
      <c r="E93" s="1198" t="s">
        <v>321</v>
      </c>
      <c r="F93" s="1195">
        <v>2</v>
      </c>
      <c r="G93" s="1195">
        <v>2</v>
      </c>
      <c r="H93" s="1195">
        <v>2</v>
      </c>
      <c r="I93" s="1205" t="s">
        <v>49</v>
      </c>
      <c r="J93" s="1201" t="s">
        <v>145</v>
      </c>
      <c r="K93" s="1195" t="s">
        <v>152</v>
      </c>
      <c r="L93" s="1195"/>
      <c r="M93" s="1195"/>
      <c r="N93" s="1228" t="s">
        <v>735</v>
      </c>
      <c r="O93" s="262"/>
      <c r="P93" s="258" t="str">
        <f>+C90</f>
        <v>PNE1</v>
      </c>
      <c r="Q93" s="258"/>
    </row>
    <row r="94" spans="1:17" ht="45.6" x14ac:dyDescent="0.25">
      <c r="A94" s="257"/>
      <c r="B94" s="257"/>
      <c r="C94" s="1193" t="s">
        <v>88</v>
      </c>
      <c r="D94" s="1193" t="s">
        <v>325</v>
      </c>
      <c r="E94" s="1283" t="s">
        <v>1368</v>
      </c>
      <c r="F94" s="1201">
        <v>0</v>
      </c>
      <c r="G94" s="1195">
        <v>0</v>
      </c>
      <c r="H94" s="1195">
        <v>1</v>
      </c>
      <c r="I94" s="1196"/>
      <c r="J94" s="1195"/>
      <c r="K94" s="1195"/>
      <c r="L94" s="1195"/>
      <c r="M94" s="1195"/>
      <c r="N94" s="1197" t="s">
        <v>1160</v>
      </c>
      <c r="O94" s="262"/>
      <c r="P94" s="258"/>
      <c r="Q94" s="258"/>
    </row>
    <row r="95" spans="1:17" ht="79.8" x14ac:dyDescent="0.25">
      <c r="A95" s="221"/>
      <c r="B95" s="257" t="s">
        <v>326</v>
      </c>
      <c r="C95" s="1193" t="s">
        <v>23</v>
      </c>
      <c r="D95" s="1193" t="s">
        <v>326</v>
      </c>
      <c r="E95" s="1198" t="s">
        <v>1336</v>
      </c>
      <c r="F95" s="1195">
        <v>2</v>
      </c>
      <c r="G95" s="1195">
        <v>2</v>
      </c>
      <c r="H95" s="1195">
        <v>2</v>
      </c>
      <c r="I95" s="1196" t="s">
        <v>49</v>
      </c>
      <c r="J95" s="1195" t="s">
        <v>87</v>
      </c>
      <c r="K95" s="1195"/>
      <c r="L95" s="1195"/>
      <c r="M95" s="1195"/>
      <c r="N95" s="1197"/>
      <c r="O95" s="262"/>
      <c r="P95" s="258"/>
      <c r="Q95" s="258"/>
    </row>
    <row r="96" spans="1:17" ht="57" x14ac:dyDescent="0.25">
      <c r="A96" s="257"/>
      <c r="B96" s="257"/>
      <c r="C96" s="1193" t="s">
        <v>6</v>
      </c>
      <c r="D96" s="1193" t="s">
        <v>327</v>
      </c>
      <c r="E96" s="1198" t="s">
        <v>326</v>
      </c>
      <c r="F96" s="1195">
        <v>2</v>
      </c>
      <c r="G96" s="1195">
        <v>2</v>
      </c>
      <c r="H96" s="1195">
        <v>3</v>
      </c>
      <c r="I96" s="1196" t="s">
        <v>49</v>
      </c>
      <c r="J96" s="1195"/>
      <c r="K96" s="1195"/>
      <c r="L96" s="1201" t="s">
        <v>569</v>
      </c>
      <c r="M96" s="1195" t="s">
        <v>202</v>
      </c>
      <c r="N96" s="1224" t="s">
        <v>422</v>
      </c>
      <c r="O96" s="262"/>
      <c r="P96" s="258" t="str">
        <f>+C95</f>
        <v>THO1</v>
      </c>
      <c r="Q96" s="258"/>
    </row>
    <row r="97" spans="1:17" ht="60.6" customHeight="1" x14ac:dyDescent="0.25">
      <c r="A97" s="221"/>
      <c r="B97" s="257"/>
      <c r="C97" s="1193" t="s">
        <v>7</v>
      </c>
      <c r="D97" s="1193" t="s">
        <v>328</v>
      </c>
      <c r="E97" s="1198" t="s">
        <v>326</v>
      </c>
      <c r="F97" s="1195">
        <v>2</v>
      </c>
      <c r="G97" s="1195">
        <v>2</v>
      </c>
      <c r="H97" s="1195">
        <v>3</v>
      </c>
      <c r="I97" s="1196" t="s">
        <v>49</v>
      </c>
      <c r="J97" s="1195"/>
      <c r="K97" s="1195"/>
      <c r="L97" s="1201" t="s">
        <v>569</v>
      </c>
      <c r="M97" s="1195"/>
      <c r="N97" s="1224" t="s">
        <v>422</v>
      </c>
      <c r="O97" s="262"/>
      <c r="P97" s="258" t="str">
        <f>+C95</f>
        <v>THO1</v>
      </c>
      <c r="Q97" s="258"/>
    </row>
    <row r="98" spans="1:17" x14ac:dyDescent="0.25">
      <c r="A98" s="257"/>
      <c r="B98" s="257" t="s">
        <v>329</v>
      </c>
      <c r="C98" s="1193" t="s">
        <v>47</v>
      </c>
      <c r="D98" s="1193" t="s">
        <v>330</v>
      </c>
      <c r="E98" s="1198"/>
      <c r="F98" s="1421">
        <v>0</v>
      </c>
      <c r="G98" s="1421">
        <v>0</v>
      </c>
      <c r="H98" s="1421">
        <v>0</v>
      </c>
      <c r="I98" s="1196"/>
      <c r="J98" s="1195"/>
      <c r="K98" s="1195"/>
      <c r="L98" s="1195"/>
      <c r="M98" s="1195"/>
      <c r="N98" s="1197" t="s">
        <v>420</v>
      </c>
      <c r="O98" s="262"/>
      <c r="P98" s="258"/>
      <c r="Q98" s="258" t="s">
        <v>1361</v>
      </c>
    </row>
    <row r="99" spans="1:17" x14ac:dyDescent="0.25">
      <c r="A99" s="257"/>
      <c r="B99" s="257"/>
      <c r="C99" s="1193" t="s">
        <v>152</v>
      </c>
      <c r="D99" s="1193" t="s">
        <v>331</v>
      </c>
      <c r="E99" s="1200"/>
      <c r="F99" s="1421">
        <v>0</v>
      </c>
      <c r="G99" s="1421">
        <v>0</v>
      </c>
      <c r="H99" s="1421">
        <v>0</v>
      </c>
      <c r="I99" s="1196"/>
      <c r="J99" s="1195"/>
      <c r="K99" s="1195"/>
      <c r="L99" s="1195"/>
      <c r="M99" s="1195"/>
      <c r="N99" s="1197" t="s">
        <v>420</v>
      </c>
      <c r="O99" s="262"/>
      <c r="P99" s="258"/>
      <c r="Q99" s="258" t="s">
        <v>1361</v>
      </c>
    </row>
    <row r="100" spans="1:17" x14ac:dyDescent="0.25">
      <c r="A100" s="257"/>
      <c r="B100" s="257"/>
      <c r="C100" s="1193" t="s">
        <v>153</v>
      </c>
      <c r="D100" s="1193" t="s">
        <v>332</v>
      </c>
      <c r="E100" s="1200"/>
      <c r="F100" s="1421">
        <v>0</v>
      </c>
      <c r="G100" s="1421">
        <v>0</v>
      </c>
      <c r="H100" s="1421">
        <v>0</v>
      </c>
      <c r="I100" s="1196"/>
      <c r="J100" s="1195"/>
      <c r="K100" s="1195"/>
      <c r="L100" s="1195"/>
      <c r="M100" s="1195"/>
      <c r="N100" s="1197" t="s">
        <v>420</v>
      </c>
      <c r="O100" s="262"/>
      <c r="P100" s="258"/>
      <c r="Q100" s="258" t="s">
        <v>1361</v>
      </c>
    </row>
    <row r="101" spans="1:17" ht="22.8" x14ac:dyDescent="0.25">
      <c r="A101" s="257"/>
      <c r="B101" s="257"/>
      <c r="C101" s="1193" t="s">
        <v>154</v>
      </c>
      <c r="D101" s="1193" t="s">
        <v>333</v>
      </c>
      <c r="E101" s="1200"/>
      <c r="F101" s="1421">
        <v>0</v>
      </c>
      <c r="G101" s="1421">
        <v>0</v>
      </c>
      <c r="H101" s="1421">
        <v>0</v>
      </c>
      <c r="I101" s="1196"/>
      <c r="J101" s="1195"/>
      <c r="K101" s="1195"/>
      <c r="L101" s="1195"/>
      <c r="M101" s="1195"/>
      <c r="N101" s="1197" t="s">
        <v>420</v>
      </c>
      <c r="O101" s="262"/>
      <c r="P101" s="258"/>
      <c r="Q101" s="258" t="s">
        <v>1361</v>
      </c>
    </row>
    <row r="102" spans="1:17" x14ac:dyDescent="0.25">
      <c r="A102" s="257"/>
      <c r="B102" s="257"/>
      <c r="C102" s="1193" t="s">
        <v>155</v>
      </c>
      <c r="D102" s="1193" t="s">
        <v>334</v>
      </c>
      <c r="E102" s="1200"/>
      <c r="F102" s="1421">
        <v>0</v>
      </c>
      <c r="G102" s="1421">
        <v>0</v>
      </c>
      <c r="H102" s="1421">
        <v>0</v>
      </c>
      <c r="I102" s="1196"/>
      <c r="J102" s="1195"/>
      <c r="K102" s="1195"/>
      <c r="L102" s="1195"/>
      <c r="M102" s="1195"/>
      <c r="N102" s="1197" t="s">
        <v>420</v>
      </c>
      <c r="O102" s="262"/>
      <c r="P102" s="258"/>
      <c r="Q102" s="258" t="s">
        <v>1361</v>
      </c>
    </row>
    <row r="103" spans="1:17" x14ac:dyDescent="0.25">
      <c r="A103" s="257"/>
      <c r="B103" s="257" t="s">
        <v>329</v>
      </c>
      <c r="C103" s="1193" t="s">
        <v>156</v>
      </c>
      <c r="D103" s="1193" t="s">
        <v>335</v>
      </c>
      <c r="E103" s="1200"/>
      <c r="F103" s="1195">
        <v>3</v>
      </c>
      <c r="G103" s="1195">
        <v>3</v>
      </c>
      <c r="H103" s="1195">
        <v>3</v>
      </c>
      <c r="I103" s="1196" t="s">
        <v>49</v>
      </c>
      <c r="J103" s="1195"/>
      <c r="K103" s="1195"/>
      <c r="L103" s="1195"/>
      <c r="M103" s="1195"/>
      <c r="N103" s="1197"/>
      <c r="O103" s="262"/>
      <c r="P103" s="258"/>
      <c r="Q103" s="258"/>
    </row>
    <row r="104" spans="1:17" x14ac:dyDescent="0.25">
      <c r="A104" s="257"/>
      <c r="B104" s="257"/>
      <c r="C104" s="1193" t="s">
        <v>157</v>
      </c>
      <c r="D104" s="1193" t="s">
        <v>336</v>
      </c>
      <c r="E104" s="1200"/>
      <c r="F104" s="1195">
        <v>3</v>
      </c>
      <c r="G104" s="1195">
        <v>3</v>
      </c>
      <c r="H104" s="1195">
        <v>3</v>
      </c>
      <c r="I104" s="1196" t="s">
        <v>49</v>
      </c>
      <c r="J104" s="1195"/>
      <c r="K104" s="1195"/>
      <c r="L104" s="1195"/>
      <c r="M104" s="1195"/>
      <c r="N104" s="1197"/>
      <c r="O104" s="262"/>
      <c r="P104" s="258"/>
      <c r="Q104" s="258"/>
    </row>
    <row r="105" spans="1:17" ht="68.400000000000006" x14ac:dyDescent="0.25">
      <c r="A105" s="257" t="s">
        <v>337</v>
      </c>
      <c r="B105" s="257" t="s">
        <v>338</v>
      </c>
      <c r="C105" s="1193" t="s">
        <v>126</v>
      </c>
      <c r="D105" s="1193" t="s">
        <v>338</v>
      </c>
      <c r="E105" s="1200" t="s">
        <v>1337</v>
      </c>
      <c r="F105" s="1201">
        <v>2</v>
      </c>
      <c r="G105" s="1195">
        <v>0</v>
      </c>
      <c r="H105" s="1195">
        <v>1</v>
      </c>
      <c r="I105" s="1196" t="s">
        <v>165</v>
      </c>
      <c r="J105" s="1195"/>
      <c r="K105" s="1195"/>
      <c r="L105" s="1195"/>
      <c r="M105" s="1195"/>
      <c r="N105" s="1197"/>
      <c r="O105" s="262"/>
      <c r="P105" s="258"/>
      <c r="Q105" s="258"/>
    </row>
    <row r="106" spans="1:17" ht="34.200000000000003" x14ac:dyDescent="0.25">
      <c r="A106" s="221"/>
      <c r="B106" s="257"/>
      <c r="C106" s="1193" t="s">
        <v>127</v>
      </c>
      <c r="D106" s="1193" t="s">
        <v>339</v>
      </c>
      <c r="E106" s="1198" t="s">
        <v>340</v>
      </c>
      <c r="F106" s="1201">
        <v>2</v>
      </c>
      <c r="G106" s="1195">
        <v>0</v>
      </c>
      <c r="H106" s="1195">
        <v>1</v>
      </c>
      <c r="I106" s="1196" t="s">
        <v>165</v>
      </c>
      <c r="J106" s="1195"/>
      <c r="K106" s="1195"/>
      <c r="L106" s="1195"/>
      <c r="M106" s="1195"/>
      <c r="N106" s="1197"/>
      <c r="O106" s="262"/>
      <c r="P106" s="258"/>
      <c r="Q106" s="258"/>
    </row>
    <row r="107" spans="1:17" ht="34.200000000000003" x14ac:dyDescent="0.25">
      <c r="A107" s="221"/>
      <c r="B107" s="257"/>
      <c r="C107" s="1193" t="s">
        <v>32</v>
      </c>
      <c r="D107" s="1193" t="s">
        <v>341</v>
      </c>
      <c r="E107" s="1198" t="s">
        <v>342</v>
      </c>
      <c r="F107" s="1195">
        <v>2</v>
      </c>
      <c r="G107" s="1195">
        <v>0</v>
      </c>
      <c r="H107" s="1195">
        <v>1</v>
      </c>
      <c r="I107" s="1196" t="s">
        <v>165</v>
      </c>
      <c r="J107" s="1195"/>
      <c r="K107" s="1195"/>
      <c r="L107" s="1195"/>
      <c r="M107" s="1195"/>
      <c r="N107" s="1202" t="s">
        <v>1161</v>
      </c>
      <c r="O107" s="262"/>
      <c r="P107" s="258"/>
      <c r="Q107" s="258"/>
    </row>
    <row r="108" spans="1:17" ht="68.400000000000006" x14ac:dyDescent="0.25">
      <c r="A108" s="221"/>
      <c r="B108" s="257"/>
      <c r="C108" s="1203" t="s">
        <v>58</v>
      </c>
      <c r="D108" s="1193" t="s">
        <v>343</v>
      </c>
      <c r="E108" s="1200" t="s">
        <v>1337</v>
      </c>
      <c r="F108" s="1195">
        <v>2</v>
      </c>
      <c r="G108" s="1195">
        <v>0</v>
      </c>
      <c r="H108" s="1195">
        <v>1</v>
      </c>
      <c r="I108" s="1196" t="s">
        <v>165</v>
      </c>
      <c r="J108" s="1195" t="s">
        <v>432</v>
      </c>
      <c r="K108" s="1195"/>
      <c r="L108" s="1195"/>
      <c r="M108" s="1195"/>
      <c r="N108" s="1197"/>
      <c r="O108" s="262"/>
      <c r="P108" s="258"/>
      <c r="Q108" s="258"/>
    </row>
    <row r="109" spans="1:17" ht="68.400000000000006" x14ac:dyDescent="0.25">
      <c r="A109" s="221"/>
      <c r="B109" s="257"/>
      <c r="C109" s="1203" t="s">
        <v>59</v>
      </c>
      <c r="D109" s="1193" t="s">
        <v>344</v>
      </c>
      <c r="E109" s="1200" t="s">
        <v>1337</v>
      </c>
      <c r="F109" s="1195">
        <v>2</v>
      </c>
      <c r="G109" s="1229">
        <v>0</v>
      </c>
      <c r="H109" s="1195">
        <v>1</v>
      </c>
      <c r="I109" s="1196" t="s">
        <v>165</v>
      </c>
      <c r="J109" s="1195" t="s">
        <v>433</v>
      </c>
      <c r="K109" s="1195"/>
      <c r="L109" s="1195"/>
      <c r="M109" s="1195"/>
      <c r="N109" s="1197"/>
      <c r="O109" s="262"/>
      <c r="P109" s="258"/>
      <c r="Q109" s="258"/>
    </row>
    <row r="110" spans="1:17" ht="94.5" customHeight="1" x14ac:dyDescent="0.25">
      <c r="A110" s="221"/>
      <c r="B110" s="257"/>
      <c r="C110" s="1203" t="s">
        <v>60</v>
      </c>
      <c r="D110" s="1193" t="s">
        <v>345</v>
      </c>
      <c r="E110" s="1283" t="s">
        <v>1369</v>
      </c>
      <c r="F110" s="1201">
        <v>2</v>
      </c>
      <c r="G110" s="1229">
        <v>0</v>
      </c>
      <c r="H110" s="1195">
        <v>1</v>
      </c>
      <c r="I110" s="1196" t="s">
        <v>165</v>
      </c>
      <c r="J110" s="1195" t="s">
        <v>432</v>
      </c>
      <c r="K110" s="1195"/>
      <c r="L110" s="1195"/>
      <c r="M110" s="1195"/>
      <c r="N110" s="1197"/>
      <c r="O110" s="262"/>
      <c r="P110" s="258"/>
      <c r="Q110" s="258"/>
    </row>
    <row r="111" spans="1:17" ht="140.25" customHeight="1" x14ac:dyDescent="0.25">
      <c r="A111" s="221"/>
      <c r="B111" s="257"/>
      <c r="C111" s="1203" t="s">
        <v>61</v>
      </c>
      <c r="D111" s="1193" t="s">
        <v>346</v>
      </c>
      <c r="E111" s="1200" t="s">
        <v>1338</v>
      </c>
      <c r="F111" s="1201">
        <v>2</v>
      </c>
      <c r="G111" s="1229">
        <v>0</v>
      </c>
      <c r="H111" s="1195">
        <v>1</v>
      </c>
      <c r="I111" s="1196" t="s">
        <v>165</v>
      </c>
      <c r="J111" s="1195" t="s">
        <v>433</v>
      </c>
      <c r="K111" s="1195"/>
      <c r="L111" s="1195"/>
      <c r="M111" s="1195"/>
      <c r="N111" s="1197"/>
      <c r="O111" s="262"/>
      <c r="P111" s="258"/>
      <c r="Q111" s="258"/>
    </row>
    <row r="112" spans="1:17" ht="68.400000000000006" x14ac:dyDescent="0.25">
      <c r="A112" s="221"/>
      <c r="B112" s="257"/>
      <c r="C112" s="1203" t="s">
        <v>192</v>
      </c>
      <c r="D112" s="1193" t="s">
        <v>347</v>
      </c>
      <c r="E112" s="1267" t="s">
        <v>1337</v>
      </c>
      <c r="F112" s="1201">
        <v>2</v>
      </c>
      <c r="G112" s="1229">
        <v>0</v>
      </c>
      <c r="H112" s="1195">
        <v>1</v>
      </c>
      <c r="I112" s="1196" t="s">
        <v>165</v>
      </c>
      <c r="J112" s="1195" t="s">
        <v>433</v>
      </c>
      <c r="K112" s="1195"/>
      <c r="L112" s="1195"/>
      <c r="M112" s="1226" t="s">
        <v>928</v>
      </c>
      <c r="N112" s="1219" t="s">
        <v>1162</v>
      </c>
      <c r="O112" s="1191"/>
      <c r="P112" s="260" t="str">
        <f>C111</f>
        <v>BEW7</v>
      </c>
      <c r="Q112" s="260"/>
    </row>
    <row r="113" spans="1:17" ht="40.799999999999997" x14ac:dyDescent="0.25">
      <c r="A113" s="257"/>
      <c r="B113" s="257"/>
      <c r="C113" s="1203" t="s">
        <v>190</v>
      </c>
      <c r="D113" s="1203" t="s">
        <v>348</v>
      </c>
      <c r="E113" s="1198" t="s">
        <v>340</v>
      </c>
      <c r="F113" s="1201">
        <v>2</v>
      </c>
      <c r="G113" s="1201">
        <v>0</v>
      </c>
      <c r="H113" s="1201">
        <v>1</v>
      </c>
      <c r="I113" s="1205" t="s">
        <v>165</v>
      </c>
      <c r="J113" s="1221"/>
      <c r="K113" s="1201"/>
      <c r="L113" s="1201"/>
      <c r="M113" s="1230"/>
      <c r="N113" s="1219" t="s">
        <v>1162</v>
      </c>
      <c r="O113" s="1191"/>
      <c r="P113" s="260" t="str">
        <f>C112</f>
        <v xml:space="preserve">BEW7.1 </v>
      </c>
      <c r="Q113" s="260"/>
    </row>
    <row r="114" spans="1:17" ht="40.799999999999997" x14ac:dyDescent="0.25">
      <c r="A114" s="257"/>
      <c r="B114" s="257"/>
      <c r="C114" s="1203" t="s">
        <v>183</v>
      </c>
      <c r="D114" s="1203" t="s">
        <v>349</v>
      </c>
      <c r="E114" s="1198" t="s">
        <v>340</v>
      </c>
      <c r="F114" s="1201">
        <v>2</v>
      </c>
      <c r="G114" s="1201">
        <v>0</v>
      </c>
      <c r="H114" s="1201">
        <v>1</v>
      </c>
      <c r="I114" s="1205" t="s">
        <v>165</v>
      </c>
      <c r="J114" s="1201" t="s">
        <v>433</v>
      </c>
      <c r="K114" s="1201"/>
      <c r="L114" s="1201"/>
      <c r="M114" s="1226" t="s">
        <v>928</v>
      </c>
      <c r="N114" s="1219" t="s">
        <v>1162</v>
      </c>
      <c r="O114" s="1191"/>
      <c r="P114" s="260" t="str">
        <f>C111</f>
        <v>BEW7</v>
      </c>
      <c r="Q114" s="260"/>
    </row>
    <row r="115" spans="1:17" ht="40.799999999999997" x14ac:dyDescent="0.25">
      <c r="A115" s="257"/>
      <c r="B115" s="257"/>
      <c r="C115" s="1203" t="s">
        <v>193</v>
      </c>
      <c r="D115" s="1203" t="s">
        <v>350</v>
      </c>
      <c r="E115" s="1198" t="s">
        <v>340</v>
      </c>
      <c r="F115" s="1201">
        <v>2</v>
      </c>
      <c r="G115" s="1201">
        <v>0</v>
      </c>
      <c r="H115" s="1201">
        <v>1</v>
      </c>
      <c r="I115" s="1205" t="s">
        <v>165</v>
      </c>
      <c r="J115" s="1221"/>
      <c r="K115" s="1201"/>
      <c r="L115" s="1201"/>
      <c r="M115" s="1230"/>
      <c r="N115" s="1219" t="s">
        <v>1162</v>
      </c>
      <c r="O115" s="1191"/>
      <c r="P115" s="260" t="str">
        <f>C114</f>
        <v>BEW7.2</v>
      </c>
      <c r="Q115" s="260"/>
    </row>
    <row r="116" spans="1:17" ht="34.200000000000003" x14ac:dyDescent="0.25">
      <c r="A116" s="221"/>
      <c r="B116" s="257"/>
      <c r="C116" s="1203" t="s">
        <v>62</v>
      </c>
      <c r="D116" s="1193" t="s">
        <v>351</v>
      </c>
      <c r="E116" s="1194" t="s">
        <v>1339</v>
      </c>
      <c r="F116" s="1201">
        <v>2</v>
      </c>
      <c r="G116" s="1195">
        <v>0</v>
      </c>
      <c r="H116" s="1195">
        <v>1</v>
      </c>
      <c r="I116" s="1196" t="s">
        <v>165</v>
      </c>
      <c r="J116" s="1195" t="s">
        <v>434</v>
      </c>
      <c r="K116" s="1195" t="s">
        <v>211</v>
      </c>
      <c r="L116" s="1195"/>
      <c r="M116" s="1195" t="s">
        <v>200</v>
      </c>
      <c r="N116" s="1197"/>
      <c r="O116" s="262"/>
      <c r="P116" s="258"/>
      <c r="Q116" s="258"/>
    </row>
    <row r="117" spans="1:17" ht="45.6" x14ac:dyDescent="0.25">
      <c r="A117" s="221"/>
      <c r="B117" s="257"/>
      <c r="C117" s="1203" t="s">
        <v>63</v>
      </c>
      <c r="D117" s="1193" t="s">
        <v>352</v>
      </c>
      <c r="E117" s="1194" t="s">
        <v>1339</v>
      </c>
      <c r="F117" s="1201">
        <v>3</v>
      </c>
      <c r="G117" s="1195">
        <v>0</v>
      </c>
      <c r="H117" s="1195">
        <v>2</v>
      </c>
      <c r="I117" s="1196" t="s">
        <v>165</v>
      </c>
      <c r="J117" s="1195"/>
      <c r="K117" s="1231"/>
      <c r="L117" s="1195"/>
      <c r="M117" s="1195" t="s">
        <v>197</v>
      </c>
      <c r="N117" s="1202" t="s">
        <v>1163</v>
      </c>
      <c r="O117" s="262"/>
      <c r="P117" s="258" t="str">
        <f>+C116</f>
        <v>BEW8</v>
      </c>
      <c r="Q117" s="258"/>
    </row>
    <row r="118" spans="1:17" ht="34.200000000000003" x14ac:dyDescent="0.25">
      <c r="A118" s="221"/>
      <c r="B118" s="257"/>
      <c r="C118" s="1203" t="s">
        <v>617</v>
      </c>
      <c r="D118" s="1193" t="s">
        <v>618</v>
      </c>
      <c r="E118" s="1194" t="s">
        <v>1339</v>
      </c>
      <c r="F118" s="1201">
        <v>3</v>
      </c>
      <c r="G118" s="1421">
        <v>0</v>
      </c>
      <c r="H118" s="1195">
        <v>2</v>
      </c>
      <c r="I118" s="1196" t="s">
        <v>165</v>
      </c>
      <c r="J118" s="1195"/>
      <c r="K118" s="1231"/>
      <c r="L118" s="1195"/>
      <c r="M118" s="1195" t="s">
        <v>929</v>
      </c>
      <c r="N118" s="1197"/>
      <c r="O118" s="262"/>
      <c r="P118" s="258" t="str">
        <f>CONCATENATE(C116&amp;"
"&amp;C117)</f>
        <v>BEW8
BEW8.1</v>
      </c>
      <c r="Q118" s="258"/>
    </row>
    <row r="119" spans="1:17" ht="34.200000000000003" x14ac:dyDescent="0.25">
      <c r="A119" s="257"/>
      <c r="B119" s="257"/>
      <c r="C119" s="1203" t="s">
        <v>64</v>
      </c>
      <c r="D119" s="1203" t="s">
        <v>353</v>
      </c>
      <c r="E119" s="1198" t="s">
        <v>340</v>
      </c>
      <c r="F119" s="1201">
        <v>2</v>
      </c>
      <c r="G119" s="1195">
        <v>0</v>
      </c>
      <c r="H119" s="1195">
        <v>1</v>
      </c>
      <c r="I119" s="1196" t="s">
        <v>165</v>
      </c>
      <c r="J119" s="1195" t="s">
        <v>434</v>
      </c>
      <c r="K119" s="1195"/>
      <c r="L119" s="1195" t="s">
        <v>569</v>
      </c>
      <c r="M119" s="1195" t="s">
        <v>194</v>
      </c>
      <c r="N119" s="1197"/>
      <c r="O119" s="262"/>
      <c r="P119" s="258"/>
      <c r="Q119" s="258"/>
    </row>
    <row r="120" spans="1:17" ht="22.8" x14ac:dyDescent="0.25">
      <c r="A120" s="221"/>
      <c r="B120" s="257"/>
      <c r="C120" s="1203" t="s">
        <v>65</v>
      </c>
      <c r="D120" s="1193" t="s">
        <v>354</v>
      </c>
      <c r="E120" s="1198" t="s">
        <v>355</v>
      </c>
      <c r="F120" s="1195">
        <v>2</v>
      </c>
      <c r="G120" s="1195">
        <v>0</v>
      </c>
      <c r="H120" s="1195">
        <v>1</v>
      </c>
      <c r="I120" s="1196" t="s">
        <v>165</v>
      </c>
      <c r="J120" s="1195" t="s">
        <v>435</v>
      </c>
      <c r="K120" s="1195"/>
      <c r="L120" s="1195"/>
      <c r="M120" s="1195" t="s">
        <v>194</v>
      </c>
      <c r="N120" s="1197"/>
      <c r="O120" s="262"/>
      <c r="P120" s="258"/>
      <c r="Q120" s="258"/>
    </row>
    <row r="121" spans="1:17" ht="34.200000000000003" x14ac:dyDescent="0.25">
      <c r="A121" s="221"/>
      <c r="B121" s="257"/>
      <c r="C121" s="1203" t="s">
        <v>66</v>
      </c>
      <c r="D121" s="1193" t="s">
        <v>356</v>
      </c>
      <c r="E121" s="1198" t="s">
        <v>341</v>
      </c>
      <c r="F121" s="1195">
        <v>3</v>
      </c>
      <c r="G121" s="1195">
        <v>3</v>
      </c>
      <c r="H121" s="1195">
        <v>2</v>
      </c>
      <c r="I121" s="1196" t="s">
        <v>49</v>
      </c>
      <c r="J121" s="1195" t="s">
        <v>436</v>
      </c>
      <c r="K121" s="1195"/>
      <c r="L121" s="1195"/>
      <c r="M121" s="1195"/>
      <c r="N121" s="1197" t="s">
        <v>1164</v>
      </c>
      <c r="O121" s="262"/>
      <c r="P121" s="258"/>
      <c r="Q121" s="258"/>
    </row>
    <row r="122" spans="1:17" ht="34.200000000000003" x14ac:dyDescent="0.25">
      <c r="A122" s="221"/>
      <c r="B122" s="257" t="s">
        <v>357</v>
      </c>
      <c r="C122" s="1193" t="s">
        <v>46</v>
      </c>
      <c r="D122" s="1193" t="s">
        <v>357</v>
      </c>
      <c r="E122" s="1198" t="s">
        <v>1343</v>
      </c>
      <c r="F122" s="1201">
        <v>1</v>
      </c>
      <c r="G122" s="1195">
        <v>0</v>
      </c>
      <c r="H122" s="1195">
        <v>1</v>
      </c>
      <c r="I122" s="1196" t="s">
        <v>165</v>
      </c>
      <c r="J122" s="1195"/>
      <c r="K122" s="1201" t="s">
        <v>203</v>
      </c>
      <c r="L122" s="1195"/>
      <c r="M122" s="1195"/>
      <c r="N122" s="1197"/>
      <c r="O122" s="262"/>
      <c r="P122" s="258"/>
      <c r="Q122" s="258"/>
    </row>
    <row r="123" spans="1:17" ht="45.6" x14ac:dyDescent="0.25">
      <c r="A123" s="221"/>
      <c r="B123" s="257"/>
      <c r="C123" s="1193" t="s">
        <v>50</v>
      </c>
      <c r="D123" s="1193" t="s">
        <v>358</v>
      </c>
      <c r="E123" s="1267" t="s">
        <v>1344</v>
      </c>
      <c r="F123" s="1195">
        <v>2</v>
      </c>
      <c r="G123" s="1195">
        <v>2</v>
      </c>
      <c r="H123" s="1195">
        <v>2</v>
      </c>
      <c r="I123" s="1196" t="s">
        <v>49</v>
      </c>
      <c r="J123" s="1201" t="s">
        <v>204</v>
      </c>
      <c r="K123" s="1195"/>
      <c r="L123" s="1195"/>
      <c r="M123" s="1195"/>
      <c r="N123" s="1197"/>
      <c r="O123" s="262"/>
      <c r="P123" s="258"/>
      <c r="Q123" s="258"/>
    </row>
    <row r="124" spans="1:17" x14ac:dyDescent="0.25">
      <c r="A124" s="257" t="s">
        <v>366</v>
      </c>
      <c r="B124" s="257" t="s">
        <v>359</v>
      </c>
      <c r="C124" s="1193" t="s">
        <v>26</v>
      </c>
      <c r="D124" s="1193" t="s">
        <v>359</v>
      </c>
      <c r="E124" s="1198" t="s">
        <v>360</v>
      </c>
      <c r="F124" s="1195">
        <v>2</v>
      </c>
      <c r="G124" s="1195">
        <v>0</v>
      </c>
      <c r="H124" s="1195">
        <v>1</v>
      </c>
      <c r="I124" s="1196" t="s">
        <v>165</v>
      </c>
      <c r="J124" s="1195"/>
      <c r="K124" s="1195"/>
      <c r="L124" s="1195"/>
      <c r="M124" s="1195"/>
      <c r="N124" s="1197"/>
      <c r="O124" s="262"/>
      <c r="P124" s="258"/>
      <c r="Q124" s="258"/>
    </row>
    <row r="125" spans="1:17" ht="135.75" customHeight="1" x14ac:dyDescent="0.25">
      <c r="A125" s="257"/>
      <c r="B125" s="257"/>
      <c r="C125" s="1193" t="s">
        <v>184</v>
      </c>
      <c r="D125" s="1193" t="s">
        <v>361</v>
      </c>
      <c r="E125" s="1282" t="s">
        <v>1370</v>
      </c>
      <c r="F125" s="1195">
        <v>2</v>
      </c>
      <c r="G125" s="1195">
        <v>0</v>
      </c>
      <c r="H125" s="1195">
        <v>2</v>
      </c>
      <c r="I125" s="1196" t="s">
        <v>165</v>
      </c>
      <c r="J125" s="1201" t="s">
        <v>67</v>
      </c>
      <c r="K125" s="1201" t="s">
        <v>29</v>
      </c>
      <c r="L125" s="1195" t="s">
        <v>569</v>
      </c>
      <c r="M125" s="1226" t="s">
        <v>197</v>
      </c>
      <c r="N125" s="1227" t="s">
        <v>1165</v>
      </c>
      <c r="O125" s="1191"/>
      <c r="P125" s="258" t="str">
        <f>+C124</f>
        <v>GYN1</v>
      </c>
      <c r="Q125" s="258"/>
    </row>
    <row r="126" spans="1:17" ht="57" x14ac:dyDescent="0.25">
      <c r="A126" s="257"/>
      <c r="B126" s="257"/>
      <c r="C126" s="1193" t="s">
        <v>27</v>
      </c>
      <c r="D126" s="1193" t="s">
        <v>362</v>
      </c>
      <c r="E126" s="1198" t="s">
        <v>364</v>
      </c>
      <c r="F126" s="1195">
        <v>2</v>
      </c>
      <c r="G126" s="1195">
        <v>0</v>
      </c>
      <c r="H126" s="1195">
        <v>1</v>
      </c>
      <c r="I126" s="1196" t="s">
        <v>165</v>
      </c>
      <c r="J126" s="1195"/>
      <c r="K126" s="1195"/>
      <c r="L126" s="1195" t="s">
        <v>569</v>
      </c>
      <c r="M126" s="1226" t="s">
        <v>930</v>
      </c>
      <c r="N126" s="1232" t="s">
        <v>1167</v>
      </c>
      <c r="O126" s="262"/>
      <c r="P126" s="258"/>
      <c r="Q126" s="258"/>
    </row>
    <row r="127" spans="1:17" ht="85.2" customHeight="1" x14ac:dyDescent="0.25">
      <c r="A127" s="257"/>
      <c r="B127" s="257"/>
      <c r="C127" s="1193" t="s">
        <v>80</v>
      </c>
      <c r="D127" s="1193" t="s">
        <v>363</v>
      </c>
      <c r="E127" s="1200" t="s">
        <v>364</v>
      </c>
      <c r="F127" s="1201">
        <v>2</v>
      </c>
      <c r="G127" s="1195">
        <v>0</v>
      </c>
      <c r="H127" s="1195">
        <v>2</v>
      </c>
      <c r="I127" s="1196" t="s">
        <v>49</v>
      </c>
      <c r="J127" s="1195" t="s">
        <v>26</v>
      </c>
      <c r="K127" s="1195"/>
      <c r="L127" s="1195"/>
      <c r="M127" s="1195"/>
      <c r="N127" s="1197" t="s">
        <v>425</v>
      </c>
      <c r="O127" s="262"/>
      <c r="P127" s="258"/>
      <c r="Q127" s="258"/>
    </row>
    <row r="128" spans="1:17" ht="35.549999999999997" customHeight="1" x14ac:dyDescent="0.25">
      <c r="A128" s="257"/>
      <c r="B128" s="257" t="s">
        <v>365</v>
      </c>
      <c r="C128" s="1193" t="s">
        <v>82</v>
      </c>
      <c r="D128" s="1193" t="s">
        <v>827</v>
      </c>
      <c r="E128" s="1198" t="s">
        <v>360</v>
      </c>
      <c r="F128" s="1195">
        <v>0</v>
      </c>
      <c r="G128" s="1195">
        <v>0</v>
      </c>
      <c r="H128" s="1195">
        <v>0</v>
      </c>
      <c r="I128" s="1196"/>
      <c r="J128" s="1195" t="s">
        <v>164</v>
      </c>
      <c r="K128" s="1195" t="s">
        <v>56</v>
      </c>
      <c r="L128" s="1195"/>
      <c r="M128" s="1195"/>
      <c r="N128" s="1216" t="s">
        <v>1168</v>
      </c>
      <c r="O128" s="262"/>
      <c r="P128" s="258"/>
      <c r="Q128" s="258"/>
    </row>
    <row r="129" spans="1:17" ht="56.55" customHeight="1" x14ac:dyDescent="0.25">
      <c r="A129" s="257"/>
      <c r="B129" s="257"/>
      <c r="C129" s="1193" t="s">
        <v>619</v>
      </c>
      <c r="D129" s="1193" t="s">
        <v>829</v>
      </c>
      <c r="E129" s="1198"/>
      <c r="F129" s="1195">
        <v>0</v>
      </c>
      <c r="G129" s="1195">
        <v>0</v>
      </c>
      <c r="H129" s="1195">
        <v>0</v>
      </c>
      <c r="I129" s="1196"/>
      <c r="J129" s="1195" t="s">
        <v>56</v>
      </c>
      <c r="K129" s="1195"/>
      <c r="L129" s="1195"/>
      <c r="M129" s="1195"/>
      <c r="N129" s="1216" t="s">
        <v>1003</v>
      </c>
      <c r="O129" s="262"/>
      <c r="P129" s="258"/>
      <c r="Q129" s="258"/>
    </row>
    <row r="130" spans="1:17" ht="45.6" x14ac:dyDescent="0.25">
      <c r="A130" s="257"/>
      <c r="B130" s="257"/>
      <c r="C130" s="1193" t="s">
        <v>132</v>
      </c>
      <c r="D130" s="1193" t="s">
        <v>369</v>
      </c>
      <c r="E130" s="1198" t="s">
        <v>360</v>
      </c>
      <c r="F130" s="1195">
        <v>0</v>
      </c>
      <c r="G130" s="1195">
        <v>4</v>
      </c>
      <c r="H130" s="1195">
        <v>1</v>
      </c>
      <c r="I130" s="1196" t="s">
        <v>49</v>
      </c>
      <c r="J130" s="1195" t="s">
        <v>133</v>
      </c>
      <c r="K130" s="1201" t="s">
        <v>85</v>
      </c>
      <c r="L130" s="1195"/>
      <c r="M130" s="1288"/>
      <c r="N130" s="1216" t="s">
        <v>1004</v>
      </c>
      <c r="O130" s="262"/>
      <c r="P130" s="258"/>
      <c r="Q130" s="258"/>
    </row>
    <row r="131" spans="1:17" ht="34.200000000000003" x14ac:dyDescent="0.25">
      <c r="A131" s="257"/>
      <c r="B131" s="257"/>
      <c r="C131" s="1193" t="s">
        <v>83</v>
      </c>
      <c r="D131" s="1193" t="s">
        <v>370</v>
      </c>
      <c r="E131" s="1198" t="s">
        <v>366</v>
      </c>
      <c r="F131" s="1195">
        <v>0</v>
      </c>
      <c r="G131" s="1195">
        <v>4</v>
      </c>
      <c r="H131" s="1195">
        <v>2</v>
      </c>
      <c r="I131" s="1196" t="s">
        <v>49</v>
      </c>
      <c r="J131" s="1201" t="s">
        <v>85</v>
      </c>
      <c r="K131" s="1195" t="s">
        <v>84</v>
      </c>
      <c r="L131" s="1195"/>
      <c r="M131" s="1289"/>
      <c r="N131" s="1216"/>
      <c r="O131" s="262"/>
      <c r="P131" s="258" t="str">
        <f>+C130</f>
        <v>GEB1</v>
      </c>
      <c r="Q131" s="258"/>
    </row>
    <row r="132" spans="1:17" ht="34.200000000000003" x14ac:dyDescent="0.25">
      <c r="A132" s="257"/>
      <c r="B132" s="257"/>
      <c r="C132" s="1203" t="s">
        <v>84</v>
      </c>
      <c r="D132" s="1193" t="s">
        <v>367</v>
      </c>
      <c r="E132" s="1200" t="s">
        <v>1313</v>
      </c>
      <c r="F132" s="1201">
        <v>0</v>
      </c>
      <c r="G132" s="1195">
        <v>4</v>
      </c>
      <c r="H132" s="1195">
        <v>2</v>
      </c>
      <c r="I132" s="1196" t="s">
        <v>49</v>
      </c>
      <c r="J132" s="1201" t="s">
        <v>86</v>
      </c>
      <c r="K132" s="1195"/>
      <c r="L132" s="1195"/>
      <c r="M132" s="1201"/>
      <c r="N132" s="1197"/>
      <c r="O132" s="262"/>
      <c r="P132" s="258" t="str">
        <f>+CONCATENATE(C130&amp;"
"&amp;C131)</f>
        <v>GEB1
GEB1.1</v>
      </c>
      <c r="Q132" s="258"/>
    </row>
    <row r="133" spans="1:17" ht="45.6" x14ac:dyDescent="0.25">
      <c r="A133" s="257"/>
      <c r="B133" s="257" t="s">
        <v>684</v>
      </c>
      <c r="C133" s="1193" t="s">
        <v>164</v>
      </c>
      <c r="D133" s="1203" t="s">
        <v>828</v>
      </c>
      <c r="E133" s="1198"/>
      <c r="F133" s="1195">
        <v>0</v>
      </c>
      <c r="G133" s="1195">
        <v>0</v>
      </c>
      <c r="H133" s="1195">
        <v>0</v>
      </c>
      <c r="I133" s="1196"/>
      <c r="J133" s="1195" t="s">
        <v>82</v>
      </c>
      <c r="K133" s="1195" t="s">
        <v>56</v>
      </c>
      <c r="L133" s="1195"/>
      <c r="M133" s="1195"/>
      <c r="N133" s="1197" t="s">
        <v>426</v>
      </c>
      <c r="O133" s="262"/>
      <c r="P133" s="258"/>
      <c r="Q133" s="258"/>
    </row>
    <row r="134" spans="1:17" ht="34.200000000000003" x14ac:dyDescent="0.25">
      <c r="A134" s="257"/>
      <c r="B134" s="257"/>
      <c r="C134" s="1203" t="s">
        <v>133</v>
      </c>
      <c r="D134" s="1203" t="s">
        <v>368</v>
      </c>
      <c r="E134" s="1198" t="s">
        <v>371</v>
      </c>
      <c r="F134" s="1201">
        <v>2</v>
      </c>
      <c r="G134" s="1195">
        <v>0</v>
      </c>
      <c r="H134" s="1195">
        <v>0</v>
      </c>
      <c r="I134" s="1196" t="s">
        <v>49</v>
      </c>
      <c r="J134" s="1201" t="s">
        <v>132</v>
      </c>
      <c r="K134" s="1195"/>
      <c r="L134" s="1195"/>
      <c r="M134" s="1201"/>
      <c r="N134" s="1216" t="s">
        <v>1169</v>
      </c>
      <c r="O134" s="262"/>
      <c r="P134" s="258"/>
      <c r="Q134" s="258"/>
    </row>
    <row r="135" spans="1:17" ht="34.200000000000003" x14ac:dyDescent="0.25">
      <c r="A135" s="257"/>
      <c r="B135" s="257"/>
      <c r="C135" s="1203" t="s">
        <v>85</v>
      </c>
      <c r="D135" s="1203" t="s">
        <v>372</v>
      </c>
      <c r="E135" s="1198" t="s">
        <v>373</v>
      </c>
      <c r="F135" s="1421">
        <v>0</v>
      </c>
      <c r="G135" s="1195">
        <v>0</v>
      </c>
      <c r="H135" s="1421">
        <v>0</v>
      </c>
      <c r="I135" s="1196" t="s">
        <v>49</v>
      </c>
      <c r="J135" s="1201" t="s">
        <v>83</v>
      </c>
      <c r="K135" s="1195" t="s">
        <v>158</v>
      </c>
      <c r="L135" s="1195"/>
      <c r="M135" s="1201"/>
      <c r="N135" s="1216" t="s">
        <v>1170</v>
      </c>
      <c r="O135" s="262"/>
      <c r="P135" s="258" t="str">
        <f>+C134</f>
        <v>NEO1</v>
      </c>
      <c r="Q135" s="258"/>
    </row>
    <row r="136" spans="1:17" ht="115.8" x14ac:dyDescent="0.25">
      <c r="A136" s="257"/>
      <c r="B136" s="257"/>
      <c r="C136" s="1203" t="s">
        <v>86</v>
      </c>
      <c r="D136" s="1203" t="s">
        <v>374</v>
      </c>
      <c r="E136" s="1198" t="s">
        <v>373</v>
      </c>
      <c r="F136" s="1421">
        <v>0</v>
      </c>
      <c r="G136" s="1195">
        <v>0</v>
      </c>
      <c r="H136" s="1421">
        <v>0</v>
      </c>
      <c r="I136" s="1196" t="s">
        <v>49</v>
      </c>
      <c r="J136" s="1201" t="s">
        <v>84</v>
      </c>
      <c r="K136" s="1195" t="s">
        <v>158</v>
      </c>
      <c r="L136" s="1195"/>
      <c r="M136" s="1201"/>
      <c r="N136" s="1233" t="s">
        <v>1271</v>
      </c>
      <c r="O136" s="262"/>
      <c r="P136" s="258" t="str">
        <f>+CONCATENATE(C134&amp;"
"&amp;C135)</f>
        <v>NEO1
NEO1.1</v>
      </c>
      <c r="Q136" s="258"/>
    </row>
    <row r="137" spans="1:17" ht="45.6" x14ac:dyDescent="0.25">
      <c r="A137" s="257"/>
      <c r="B137" s="257"/>
      <c r="C137" s="1203" t="s">
        <v>158</v>
      </c>
      <c r="D137" s="1203" t="s">
        <v>375</v>
      </c>
      <c r="E137" s="1198" t="s">
        <v>373</v>
      </c>
      <c r="F137" s="1421">
        <v>0</v>
      </c>
      <c r="G137" s="1195">
        <v>0</v>
      </c>
      <c r="H137" s="1421">
        <v>0</v>
      </c>
      <c r="I137" s="1196" t="s">
        <v>49</v>
      </c>
      <c r="J137" s="1201" t="s">
        <v>84</v>
      </c>
      <c r="K137" s="1195"/>
      <c r="L137" s="1195"/>
      <c r="M137" s="1201"/>
      <c r="N137" s="1216" t="s">
        <v>1171</v>
      </c>
      <c r="O137" s="262"/>
      <c r="P137" s="258" t="str">
        <f>+CONCATENATE(C134&amp;"
"&amp;C135&amp;"
"&amp;C136)</f>
        <v>NEO1
NEO1.1
NEO1.1.1</v>
      </c>
      <c r="Q137" s="258"/>
    </row>
    <row r="138" spans="1:17" ht="22.8" x14ac:dyDescent="0.25">
      <c r="A138" s="257" t="s">
        <v>377</v>
      </c>
      <c r="B138" s="257" t="s">
        <v>376</v>
      </c>
      <c r="C138" s="1193" t="s">
        <v>28</v>
      </c>
      <c r="D138" s="1193" t="s">
        <v>378</v>
      </c>
      <c r="E138" s="1198" t="s">
        <v>379</v>
      </c>
      <c r="F138" s="1195">
        <v>2</v>
      </c>
      <c r="G138" s="1195">
        <v>2</v>
      </c>
      <c r="H138" s="1195">
        <v>1</v>
      </c>
      <c r="I138" s="1196" t="s">
        <v>49</v>
      </c>
      <c r="J138" s="1195"/>
      <c r="K138" s="1195" t="s">
        <v>57</v>
      </c>
      <c r="L138" s="1201" t="s">
        <v>569</v>
      </c>
      <c r="M138" s="1195"/>
      <c r="N138" s="1197"/>
      <c r="O138" s="262"/>
      <c r="P138" s="258"/>
      <c r="Q138" s="258"/>
    </row>
    <row r="139" spans="1:17" x14ac:dyDescent="0.25">
      <c r="A139" s="257"/>
      <c r="B139" s="257"/>
      <c r="C139" s="1193" t="s">
        <v>29</v>
      </c>
      <c r="D139" s="1193" t="s">
        <v>380</v>
      </c>
      <c r="E139" s="1198" t="s">
        <v>381</v>
      </c>
      <c r="F139" s="1195">
        <v>2</v>
      </c>
      <c r="G139" s="1195">
        <v>2</v>
      </c>
      <c r="H139" s="1195">
        <v>2</v>
      </c>
      <c r="I139" s="1196" t="s">
        <v>49</v>
      </c>
      <c r="J139" s="1195" t="s">
        <v>28</v>
      </c>
      <c r="K139" s="1195"/>
      <c r="L139" s="1201" t="s">
        <v>569</v>
      </c>
      <c r="M139" s="1195"/>
      <c r="N139" s="1197"/>
      <c r="O139" s="262"/>
      <c r="P139" s="258"/>
      <c r="Q139" s="258"/>
    </row>
    <row r="140" spans="1:17" ht="22.8" x14ac:dyDescent="0.25">
      <c r="A140" s="257"/>
      <c r="B140" s="257"/>
      <c r="C140" s="1193" t="s">
        <v>109</v>
      </c>
      <c r="D140" s="1193" t="s">
        <v>382</v>
      </c>
      <c r="E140" s="1198" t="s">
        <v>382</v>
      </c>
      <c r="F140" s="1195">
        <v>0</v>
      </c>
      <c r="G140" s="1195">
        <v>0</v>
      </c>
      <c r="H140" s="1195">
        <v>1</v>
      </c>
      <c r="I140" s="1196" t="s">
        <v>49</v>
      </c>
      <c r="J140" s="1195"/>
      <c r="K140" s="1195" t="s">
        <v>1</v>
      </c>
      <c r="L140" s="1201" t="s">
        <v>569</v>
      </c>
      <c r="M140" s="1195"/>
      <c r="N140" s="1197" t="s">
        <v>427</v>
      </c>
      <c r="O140" s="262"/>
      <c r="P140" s="258"/>
      <c r="Q140" s="258"/>
    </row>
    <row r="141" spans="1:17" ht="22.8" x14ac:dyDescent="0.25">
      <c r="A141" s="257"/>
      <c r="B141" s="257" t="s">
        <v>384</v>
      </c>
      <c r="C141" s="1193" t="s">
        <v>30</v>
      </c>
      <c r="D141" s="1203" t="s">
        <v>383</v>
      </c>
      <c r="E141" s="1198"/>
      <c r="F141" s="1421">
        <v>0</v>
      </c>
      <c r="G141" s="1421">
        <v>0</v>
      </c>
      <c r="H141" s="1421">
        <v>0</v>
      </c>
      <c r="I141" s="1196"/>
      <c r="J141" s="1201" t="s">
        <v>31</v>
      </c>
      <c r="K141" s="1195"/>
      <c r="L141" s="1195"/>
      <c r="M141" s="1195"/>
      <c r="N141" s="1197"/>
      <c r="O141" s="262"/>
      <c r="P141" s="258"/>
      <c r="Q141" s="258"/>
    </row>
    <row r="142" spans="1:17" ht="34.200000000000003" x14ac:dyDescent="0.25">
      <c r="A142" s="257"/>
      <c r="B142" s="257"/>
      <c r="C142" s="1193" t="s">
        <v>31</v>
      </c>
      <c r="D142" s="1193" t="s">
        <v>620</v>
      </c>
      <c r="E142" s="1198"/>
      <c r="F142" s="1421">
        <v>0</v>
      </c>
      <c r="G142" s="1421">
        <v>0</v>
      </c>
      <c r="H142" s="1421">
        <v>0</v>
      </c>
      <c r="I142" s="1196"/>
      <c r="J142" s="1201"/>
      <c r="K142" s="1195"/>
      <c r="L142" s="1195"/>
      <c r="M142" s="1195"/>
      <c r="N142" s="1197" t="s">
        <v>420</v>
      </c>
      <c r="O142" s="262"/>
      <c r="P142" s="258"/>
      <c r="Q142" s="258" t="s">
        <v>1361</v>
      </c>
    </row>
    <row r="143" spans="1:17" x14ac:dyDescent="0.25">
      <c r="A143" s="257"/>
      <c r="B143" s="257"/>
      <c r="C143" s="1193" t="s">
        <v>90</v>
      </c>
      <c r="D143" s="1193" t="s">
        <v>385</v>
      </c>
      <c r="E143" s="1198"/>
      <c r="F143" s="1421">
        <v>0</v>
      </c>
      <c r="G143" s="1421">
        <v>0</v>
      </c>
      <c r="H143" s="1421">
        <v>0</v>
      </c>
      <c r="I143" s="1196"/>
      <c r="J143" s="1195"/>
      <c r="K143" s="1195"/>
      <c r="L143" s="1195"/>
      <c r="M143" s="1195"/>
      <c r="N143" s="1197" t="s">
        <v>420</v>
      </c>
      <c r="O143" s="262"/>
      <c r="P143" s="258"/>
      <c r="Q143" s="258" t="s">
        <v>1361</v>
      </c>
    </row>
    <row r="144" spans="1:17" x14ac:dyDescent="0.25">
      <c r="A144" s="257" t="s">
        <v>388</v>
      </c>
      <c r="B144" s="257" t="s">
        <v>386</v>
      </c>
      <c r="C144" s="1193" t="s">
        <v>93</v>
      </c>
      <c r="D144" s="1193" t="s">
        <v>1106</v>
      </c>
      <c r="E144" s="1198" t="s">
        <v>386</v>
      </c>
      <c r="F144" s="1195">
        <v>2</v>
      </c>
      <c r="G144" s="1195">
        <v>2</v>
      </c>
      <c r="H144" s="1195">
        <v>2</v>
      </c>
      <c r="I144" s="1196" t="s">
        <v>49</v>
      </c>
      <c r="J144" s="1195"/>
      <c r="K144" s="1195"/>
      <c r="L144" s="1195"/>
      <c r="M144" s="1195"/>
      <c r="N144" s="1204" t="s">
        <v>1172</v>
      </c>
      <c r="O144" s="262"/>
      <c r="P144" s="258"/>
      <c r="Q144" s="258"/>
    </row>
    <row r="145" spans="1:17" x14ac:dyDescent="0.25">
      <c r="A145" s="228"/>
      <c r="B145" s="257" t="s">
        <v>387</v>
      </c>
      <c r="C145" s="1193" t="s">
        <v>94</v>
      </c>
      <c r="D145" s="1193" t="s">
        <v>387</v>
      </c>
      <c r="E145" s="1198" t="s">
        <v>387</v>
      </c>
      <c r="F145" s="1195">
        <v>2</v>
      </c>
      <c r="G145" s="1195">
        <v>2</v>
      </c>
      <c r="H145" s="1195">
        <v>2</v>
      </c>
      <c r="I145" s="1196" t="s">
        <v>165</v>
      </c>
      <c r="J145" s="1195"/>
      <c r="K145" s="1195"/>
      <c r="L145" s="1195"/>
      <c r="M145" s="1195"/>
      <c r="N145" s="1204" t="s">
        <v>1172</v>
      </c>
      <c r="O145" s="262"/>
      <c r="P145" s="258"/>
      <c r="Q145" s="258"/>
    </row>
    <row r="146" spans="1:17" x14ac:dyDescent="0.25">
      <c r="A146" s="228"/>
      <c r="B146" s="221"/>
      <c r="C146" s="1193" t="s">
        <v>95</v>
      </c>
      <c r="D146" s="1193" t="s">
        <v>389</v>
      </c>
      <c r="E146" s="1198"/>
      <c r="F146" s="1195">
        <v>2</v>
      </c>
      <c r="G146" s="1195">
        <v>2</v>
      </c>
      <c r="H146" s="1195">
        <v>1</v>
      </c>
      <c r="I146" s="1196" t="s">
        <v>165</v>
      </c>
      <c r="J146" s="1195"/>
      <c r="K146" s="1195"/>
      <c r="L146" s="1195"/>
      <c r="M146" s="1195"/>
      <c r="N146" s="1204" t="s">
        <v>1172</v>
      </c>
      <c r="O146" s="262"/>
      <c r="P146" s="258"/>
      <c r="Q146" s="258"/>
    </row>
    <row r="147" spans="1:17" ht="22.8" x14ac:dyDescent="0.25">
      <c r="A147" s="228"/>
      <c r="B147" s="221"/>
      <c r="C147" s="1193" t="s">
        <v>623</v>
      </c>
      <c r="D147" s="1193" t="s">
        <v>624</v>
      </c>
      <c r="E147" s="1198" t="s">
        <v>398</v>
      </c>
      <c r="F147" s="1195">
        <v>0</v>
      </c>
      <c r="G147" s="1195">
        <v>3</v>
      </c>
      <c r="H147" s="1195">
        <v>2</v>
      </c>
      <c r="I147" s="1196"/>
      <c r="J147" s="1195"/>
      <c r="K147" s="1195"/>
      <c r="L147" s="1195"/>
      <c r="M147" s="1195"/>
      <c r="N147" s="1202" t="s">
        <v>1173</v>
      </c>
      <c r="O147" s="262"/>
      <c r="P147" s="258"/>
      <c r="Q147" s="258"/>
    </row>
    <row r="148" spans="1:17" ht="22.8" x14ac:dyDescent="0.25">
      <c r="A148" s="228"/>
      <c r="B148" s="221"/>
      <c r="C148" s="1193" t="s">
        <v>625</v>
      </c>
      <c r="D148" s="1193" t="s">
        <v>628</v>
      </c>
      <c r="E148" s="1198" t="s">
        <v>398</v>
      </c>
      <c r="F148" s="1195">
        <v>0</v>
      </c>
      <c r="G148" s="1195">
        <v>0</v>
      </c>
      <c r="H148" s="1195">
        <v>0</v>
      </c>
      <c r="I148" s="1196"/>
      <c r="J148" s="1195"/>
      <c r="K148" s="1195"/>
      <c r="L148" s="1195"/>
      <c r="M148" s="1195"/>
      <c r="N148" s="1202" t="s">
        <v>1174</v>
      </c>
      <c r="O148" s="262"/>
      <c r="P148" s="258"/>
      <c r="Q148" s="258"/>
    </row>
    <row r="149" spans="1:17" ht="22.8" x14ac:dyDescent="0.25">
      <c r="A149" s="228"/>
      <c r="B149" s="221"/>
      <c r="C149" s="1207" t="s">
        <v>626</v>
      </c>
      <c r="D149" s="1207" t="s">
        <v>629</v>
      </c>
      <c r="E149" s="1198" t="s">
        <v>398</v>
      </c>
      <c r="F149" s="1195">
        <v>0</v>
      </c>
      <c r="G149" s="1195">
        <v>0</v>
      </c>
      <c r="H149" s="1195">
        <v>0</v>
      </c>
      <c r="I149" s="1196"/>
      <c r="J149" s="1195"/>
      <c r="K149" s="1195"/>
      <c r="L149" s="1195"/>
      <c r="M149" s="1195"/>
      <c r="N149" s="1202" t="s">
        <v>1175</v>
      </c>
      <c r="O149" s="262"/>
      <c r="P149" s="258"/>
      <c r="Q149" s="258"/>
    </row>
    <row r="150" spans="1:17" ht="22.8" x14ac:dyDescent="0.25">
      <c r="A150" s="228"/>
      <c r="B150" s="221"/>
      <c r="C150" s="1207" t="s">
        <v>627</v>
      </c>
      <c r="D150" s="1207" t="s">
        <v>630</v>
      </c>
      <c r="E150" s="1198" t="s">
        <v>398</v>
      </c>
      <c r="F150" s="1195">
        <v>0</v>
      </c>
      <c r="G150" s="1195">
        <v>0</v>
      </c>
      <c r="H150" s="1195">
        <v>0</v>
      </c>
      <c r="I150" s="1196"/>
      <c r="J150" s="1195"/>
      <c r="K150" s="1195"/>
      <c r="L150" s="1195"/>
      <c r="M150" s="1195"/>
      <c r="N150" s="1202" t="s">
        <v>1176</v>
      </c>
      <c r="O150" s="262"/>
      <c r="P150" s="258"/>
      <c r="Q150" s="258"/>
    </row>
    <row r="151" spans="1:17" ht="22.8" x14ac:dyDescent="0.25">
      <c r="A151" s="228"/>
      <c r="B151" s="257" t="s">
        <v>621</v>
      </c>
      <c r="C151" s="1207" t="s">
        <v>622</v>
      </c>
      <c r="D151" s="1207" t="s">
        <v>687</v>
      </c>
      <c r="E151" s="1198" t="s">
        <v>397</v>
      </c>
      <c r="F151" s="1195">
        <v>1</v>
      </c>
      <c r="G151" s="1195">
        <v>0</v>
      </c>
      <c r="H151" s="1195">
        <v>1</v>
      </c>
      <c r="I151" s="1196"/>
      <c r="J151" s="1195"/>
      <c r="K151" s="1195"/>
      <c r="L151" s="1195"/>
      <c r="M151" s="1195"/>
      <c r="N151" s="1202" t="s">
        <v>1177</v>
      </c>
      <c r="O151" s="262"/>
      <c r="P151" s="258"/>
      <c r="Q151" s="258"/>
    </row>
    <row r="152" spans="1:17" ht="22.8" x14ac:dyDescent="0.25">
      <c r="A152" s="228"/>
      <c r="B152" s="257" t="s">
        <v>390</v>
      </c>
      <c r="C152" s="1234" t="s">
        <v>189</v>
      </c>
      <c r="D152" s="1207" t="s">
        <v>391</v>
      </c>
      <c r="E152" s="1200" t="s">
        <v>392</v>
      </c>
      <c r="F152" s="1235">
        <v>1</v>
      </c>
      <c r="G152" s="1235">
        <v>0</v>
      </c>
      <c r="H152" s="1235">
        <v>0</v>
      </c>
      <c r="I152" s="1236"/>
      <c r="J152" s="1235"/>
      <c r="K152" s="1235"/>
      <c r="L152" s="1235"/>
      <c r="M152" s="1235"/>
      <c r="N152" s="1202" t="s">
        <v>1309</v>
      </c>
      <c r="O152" s="262"/>
      <c r="P152" s="258"/>
      <c r="Q152" s="258"/>
    </row>
    <row r="153" spans="1:17" ht="22.8" x14ac:dyDescent="0.25">
      <c r="A153" s="228"/>
      <c r="B153" s="257" t="s">
        <v>519</v>
      </c>
      <c r="C153" s="1234" t="s">
        <v>159</v>
      </c>
      <c r="D153" s="1207" t="s">
        <v>393</v>
      </c>
      <c r="E153" s="1200" t="s">
        <v>394</v>
      </c>
      <c r="F153" s="1235">
        <v>1</v>
      </c>
      <c r="G153" s="1235">
        <v>0</v>
      </c>
      <c r="H153" s="1235">
        <v>0</v>
      </c>
      <c r="I153" s="1236"/>
      <c r="J153" s="1235"/>
      <c r="K153" s="1235"/>
      <c r="L153" s="1235"/>
      <c r="M153" s="1235"/>
      <c r="N153" s="1197"/>
      <c r="O153" s="262"/>
      <c r="P153" s="258"/>
      <c r="Q153" s="258"/>
    </row>
    <row r="154" spans="1:17" ht="57.6" customHeight="1" x14ac:dyDescent="0.25">
      <c r="A154" s="195"/>
      <c r="B154" s="257" t="s">
        <v>669</v>
      </c>
      <c r="C154" s="1217" t="s">
        <v>205</v>
      </c>
      <c r="D154" s="1237" t="s">
        <v>395</v>
      </c>
      <c r="E154" s="1198"/>
      <c r="F154" s="1195">
        <v>0</v>
      </c>
      <c r="G154" s="1201">
        <v>0</v>
      </c>
      <c r="H154" s="1195">
        <v>0</v>
      </c>
      <c r="I154" s="1196"/>
      <c r="J154" s="1201"/>
      <c r="K154" s="1195"/>
      <c r="L154" s="1195"/>
      <c r="M154" s="1195"/>
      <c r="N154" s="1197" t="s">
        <v>1178</v>
      </c>
      <c r="O154" s="262"/>
      <c r="P154" s="258"/>
      <c r="Q154" s="258"/>
    </row>
  </sheetData>
  <sheetProtection algorithmName="SHA-512" hashValue="EuOILYvfZw21qe0YiNw8BW0cxRVfiIEorr8soqjRz/BrJA22h+vbdEfw+2x5GwA/tf0+xqi3iAQ0Bz/fkz6AqA==" saltValue="7esSCCeBgUisVEL0YKI/jg==" spinCount="100000" sheet="1" objects="1" scenarios="1" selectLockedCells="1" selectUnlockedCells="1"/>
  <autoFilter ref="A1:N154"/>
  <customSheetViews>
    <customSheetView guid="{6509DE47-C0A2-4ED1-9D8E-F081B0F084AE}" scale="80" showGridLines="0" fitToPage="1">
      <pane xSplit="3" ySplit="2" topLeftCell="D132" activePane="bottomRight" state="frozen"/>
      <selection pane="bottomRight" activeCell="M140" sqref="M140"/>
      <pageMargins left="0.25" right="0.25" top="0.75" bottom="0.75" header="0.3" footer="0.3"/>
      <printOptions horizontalCentered="1"/>
      <pageSetup paperSize="8" fitToHeight="0" orientation="landscape" r:id="rId1"/>
      <headerFooter alignWithMargins="0">
        <oddFooter>&amp;L&amp;6&amp;F/
&amp;A&amp;C&amp;6Angebotserhebung Versorgungsplanung 2016 Kanton Bern
&amp;D&amp;R&amp;6Seiten &amp;P von &amp;N Seiten</oddFooter>
      </headerFooter>
    </customSheetView>
  </customSheetViews>
  <phoneticPr fontId="33" type="noConversion"/>
  <conditionalFormatting sqref="I1">
    <cfRule type="cellIs" dxfId="600" priority="99" operator="equal">
      <formula>"BASL"</formula>
    </cfRule>
  </conditionalFormatting>
  <conditionalFormatting sqref="I76:I86 I1:I2">
    <cfRule type="expression" dxfId="599" priority="101" stopIfTrue="1">
      <formula>NOT(ISERROR(SEARCH("(BACM)",I1)))</formula>
    </cfRule>
  </conditionalFormatting>
  <conditionalFormatting sqref="I17:I18 I20 I137:I140 I53:I62 I29:I34 I44:I51 I36:I37 I135 I65:I75 I105:I112 I88:I97 I3:I4 I143:I151 I114:I133 I6:I10">
    <cfRule type="expression" dxfId="598" priority="49" stopIfTrue="1">
      <formula>NOT(ISERROR(SEARCH("(BACM)",I3)))</formula>
    </cfRule>
  </conditionalFormatting>
  <conditionalFormatting sqref="I137:I140 I53:I62 I29:I34 I44:I51 I36:I37 I135 I105:I112 I88:I97 I143:I151 I65:I86 I114:I133 I2:I4 I6:I20">
    <cfRule type="cellIs" dxfId="597" priority="48" stopIfTrue="1" operator="equal">
      <formula>"BASL"</formula>
    </cfRule>
  </conditionalFormatting>
  <conditionalFormatting sqref="I152">
    <cfRule type="expression" dxfId="596" priority="47" stopIfTrue="1">
      <formula>NOT(ISERROR(SEARCH("(BACM)",I152)))</formula>
    </cfRule>
  </conditionalFormatting>
  <conditionalFormatting sqref="I152">
    <cfRule type="cellIs" dxfId="595" priority="46" stopIfTrue="1" operator="equal">
      <formula>"BASL"</formula>
    </cfRule>
  </conditionalFormatting>
  <conditionalFormatting sqref="F153:H153 F76:H81 F2:H2 F85:H86 G84 F83:H83 F82 H82">
    <cfRule type="cellIs" dxfId="594" priority="18" operator="equal">
      <formula>0</formula>
    </cfRule>
  </conditionalFormatting>
  <conditionalFormatting sqref="F29:G29 F138:H140 F105:H111 G135 F3:H3 F144:H152 F30:H32 F36:F37 G137 F33:F34 F116:H133 F4:G4 F6:H20 F44:H51 F54:H75 F88:H97">
    <cfRule type="cellIs" dxfId="593" priority="67" operator="equal">
      <formula>0</formula>
    </cfRule>
  </conditionalFormatting>
  <conditionalFormatting sqref="F21:G21 F26">
    <cfRule type="cellIs" dxfId="592" priority="66" operator="equal">
      <formula>0</formula>
    </cfRule>
  </conditionalFormatting>
  <conditionalFormatting sqref="H29">
    <cfRule type="cellIs" dxfId="591" priority="65" operator="equal">
      <formula>0</formula>
    </cfRule>
  </conditionalFormatting>
  <conditionalFormatting sqref="H21 H26">
    <cfRule type="cellIs" dxfId="590" priority="64" operator="equal">
      <formula>0</formula>
    </cfRule>
  </conditionalFormatting>
  <conditionalFormatting sqref="G136">
    <cfRule type="cellIs" dxfId="589" priority="63" operator="equal">
      <formula>0</formula>
    </cfRule>
  </conditionalFormatting>
  <conditionalFormatting sqref="F103:H103">
    <cfRule type="cellIs" dxfId="588" priority="61" operator="equal">
      <formula>0</formula>
    </cfRule>
  </conditionalFormatting>
  <conditionalFormatting sqref="F104:H104">
    <cfRule type="cellIs" dxfId="587" priority="60" operator="equal">
      <formula>0</formula>
    </cfRule>
  </conditionalFormatting>
  <conditionalFormatting sqref="F38:H43">
    <cfRule type="cellIs" dxfId="586" priority="58" operator="equal">
      <formula>0</formula>
    </cfRule>
  </conditionalFormatting>
  <conditionalFormatting sqref="F134:H134">
    <cfRule type="cellIs" dxfId="585" priority="57" operator="equal">
      <formula>0</formula>
    </cfRule>
  </conditionalFormatting>
  <conditionalFormatting sqref="F112:H112">
    <cfRule type="cellIs" dxfId="584" priority="55" operator="equal">
      <formula>0</formula>
    </cfRule>
  </conditionalFormatting>
  <conditionalFormatting sqref="F114:H114">
    <cfRule type="cellIs" dxfId="583" priority="54" operator="equal">
      <formula>0</formula>
    </cfRule>
  </conditionalFormatting>
  <conditionalFormatting sqref="F115:H115">
    <cfRule type="cellIs" dxfId="582" priority="53" operator="equal">
      <formula>0</formula>
    </cfRule>
  </conditionalFormatting>
  <conditionalFormatting sqref="F87:H87">
    <cfRule type="cellIs" dxfId="581" priority="52" operator="equal">
      <formula>0</formula>
    </cfRule>
  </conditionalFormatting>
  <conditionalFormatting sqref="F35">
    <cfRule type="cellIs" dxfId="580" priority="51" operator="equal">
      <formula>0</formula>
    </cfRule>
  </conditionalFormatting>
  <conditionalFormatting sqref="F113:H113">
    <cfRule type="cellIs" dxfId="579" priority="50" operator="equal">
      <formula>0</formula>
    </cfRule>
  </conditionalFormatting>
  <conditionalFormatting sqref="I63:I64">
    <cfRule type="expression" dxfId="578" priority="45" stopIfTrue="1">
      <formula>NOT(ISERROR(SEARCH("(BACM)",I63)))</formula>
    </cfRule>
  </conditionalFormatting>
  <conditionalFormatting sqref="I63:I64">
    <cfRule type="cellIs" dxfId="577" priority="44" stopIfTrue="1" operator="equal">
      <formula>"BASL"</formula>
    </cfRule>
  </conditionalFormatting>
  <conditionalFormatting sqref="I21:I25">
    <cfRule type="cellIs" dxfId="576" priority="43" stopIfTrue="1" operator="equal">
      <formula>"BASL"</formula>
    </cfRule>
  </conditionalFormatting>
  <conditionalFormatting sqref="I26:I27">
    <cfRule type="expression" dxfId="575" priority="42" stopIfTrue="1">
      <formula>NOT(ISERROR(SEARCH("(BACM)",I26)))</formula>
    </cfRule>
  </conditionalFormatting>
  <conditionalFormatting sqref="I26:I28">
    <cfRule type="cellIs" dxfId="574" priority="41" stopIfTrue="1" operator="equal">
      <formula>"BASL"</formula>
    </cfRule>
  </conditionalFormatting>
  <conditionalFormatting sqref="I136">
    <cfRule type="expression" dxfId="573" priority="40" stopIfTrue="1">
      <formula>NOT(ISERROR(SEARCH("(BACM)",I136)))</formula>
    </cfRule>
  </conditionalFormatting>
  <conditionalFormatting sqref="I136">
    <cfRule type="cellIs" dxfId="572" priority="39" stopIfTrue="1" operator="equal">
      <formula>"BASL"</formula>
    </cfRule>
  </conditionalFormatting>
  <conditionalFormatting sqref="I52">
    <cfRule type="expression" dxfId="571" priority="38" stopIfTrue="1">
      <formula>NOT(ISERROR(SEARCH("(BACM)",I52)))</formula>
    </cfRule>
  </conditionalFormatting>
  <conditionalFormatting sqref="I52">
    <cfRule type="cellIs" dxfId="570" priority="37" stopIfTrue="1" operator="equal">
      <formula>"BASL"</formula>
    </cfRule>
  </conditionalFormatting>
  <conditionalFormatting sqref="I99:I103">
    <cfRule type="expression" dxfId="569" priority="36" stopIfTrue="1">
      <formula>NOT(ISERROR(SEARCH("(BACM)",I99)))</formula>
    </cfRule>
  </conditionalFormatting>
  <conditionalFormatting sqref="I99:I103">
    <cfRule type="cellIs" dxfId="568" priority="35" stopIfTrue="1" operator="equal">
      <formula>"BASL"</formula>
    </cfRule>
  </conditionalFormatting>
  <conditionalFormatting sqref="I104">
    <cfRule type="expression" dxfId="567" priority="34" stopIfTrue="1">
      <formula>NOT(ISERROR(SEARCH("(BACM)",I104)))</formula>
    </cfRule>
  </conditionalFormatting>
  <conditionalFormatting sqref="I104">
    <cfRule type="cellIs" dxfId="566" priority="33" stopIfTrue="1" operator="equal">
      <formula>"BASL"</formula>
    </cfRule>
  </conditionalFormatting>
  <conditionalFormatting sqref="I98">
    <cfRule type="expression" dxfId="565" priority="32" stopIfTrue="1">
      <formula>NOT(ISERROR(SEARCH("(BACM)",I98)))</formula>
    </cfRule>
  </conditionalFormatting>
  <conditionalFormatting sqref="I98">
    <cfRule type="cellIs" dxfId="564" priority="31" stopIfTrue="1" operator="equal">
      <formula>"BASL"</formula>
    </cfRule>
  </conditionalFormatting>
  <conditionalFormatting sqref="I38:I43">
    <cfRule type="expression" dxfId="563" priority="30" stopIfTrue="1">
      <formula>NOT(ISERROR(SEARCH("(BACM)",I38)))</formula>
    </cfRule>
  </conditionalFormatting>
  <conditionalFormatting sqref="I38:I43">
    <cfRule type="cellIs" dxfId="562" priority="29" stopIfTrue="1" operator="equal">
      <formula>"BASL"</formula>
    </cfRule>
  </conditionalFormatting>
  <conditionalFormatting sqref="I134">
    <cfRule type="expression" dxfId="561" priority="28" stopIfTrue="1">
      <formula>NOT(ISERROR(SEARCH("(BACM)",I134)))</formula>
    </cfRule>
  </conditionalFormatting>
  <conditionalFormatting sqref="I134">
    <cfRule type="cellIs" dxfId="560" priority="27" stopIfTrue="1" operator="equal">
      <formula>"BASL"</formula>
    </cfRule>
  </conditionalFormatting>
  <conditionalFormatting sqref="I141:I142">
    <cfRule type="expression" dxfId="559" priority="26" stopIfTrue="1">
      <formula>NOT(ISERROR(SEARCH("(BACM)",I141)))</formula>
    </cfRule>
  </conditionalFormatting>
  <conditionalFormatting sqref="I141:I142">
    <cfRule type="cellIs" dxfId="558" priority="25" stopIfTrue="1" operator="equal">
      <formula>"BASL"</formula>
    </cfRule>
  </conditionalFormatting>
  <conditionalFormatting sqref="I87">
    <cfRule type="expression" dxfId="557" priority="24" stopIfTrue="1">
      <formula>NOT(ISERROR(SEARCH("(BACM)",I87)))</formula>
    </cfRule>
  </conditionalFormatting>
  <conditionalFormatting sqref="I87">
    <cfRule type="cellIs" dxfId="556" priority="23" stopIfTrue="1" operator="equal">
      <formula>"BASL"</formula>
    </cfRule>
  </conditionalFormatting>
  <conditionalFormatting sqref="I35">
    <cfRule type="expression" dxfId="555" priority="22" stopIfTrue="1">
      <formula>NOT(ISERROR(SEARCH("(BACM)",I35)))</formula>
    </cfRule>
  </conditionalFormatting>
  <conditionalFormatting sqref="I35">
    <cfRule type="cellIs" dxfId="554" priority="21" stopIfTrue="1" operator="equal">
      <formula>"BASL"</formula>
    </cfRule>
  </conditionalFormatting>
  <conditionalFormatting sqref="I113">
    <cfRule type="expression" dxfId="553" priority="20" stopIfTrue="1">
      <formula>NOT(ISERROR(SEARCH("(BACM)",I113)))</formula>
    </cfRule>
  </conditionalFormatting>
  <conditionalFormatting sqref="I113">
    <cfRule type="cellIs" dxfId="552" priority="19" stopIfTrue="1" operator="equal">
      <formula>"BASL"</formula>
    </cfRule>
  </conditionalFormatting>
  <conditionalFormatting sqref="I153">
    <cfRule type="expression" dxfId="551" priority="17" stopIfTrue="1">
      <formula>NOT(ISERROR(SEARCH("(BACM)",I153)))</formula>
    </cfRule>
  </conditionalFormatting>
  <conditionalFormatting sqref="I153">
    <cfRule type="cellIs" dxfId="550" priority="16" stopIfTrue="1" operator="equal">
      <formula>"BASL"</formula>
    </cfRule>
  </conditionalFormatting>
  <conditionalFormatting sqref="F154:H154">
    <cfRule type="cellIs" dxfId="549" priority="11" operator="equal">
      <formula>0</formula>
    </cfRule>
  </conditionalFormatting>
  <conditionalFormatting sqref="I154">
    <cfRule type="expression" dxfId="548" priority="10" stopIfTrue="1">
      <formula>NOT(ISERROR(SEARCH("(BACM)",I154)))</formula>
    </cfRule>
  </conditionalFormatting>
  <conditionalFormatting sqref="I154">
    <cfRule type="cellIs" dxfId="547" priority="9" stopIfTrue="1" operator="equal">
      <formula>"BASL"</formula>
    </cfRule>
  </conditionalFormatting>
  <conditionalFormatting sqref="I5">
    <cfRule type="expression" dxfId="546" priority="5" stopIfTrue="1">
      <formula>NOT(ISERROR(SEARCH("(BACM)",I5)))</formula>
    </cfRule>
  </conditionalFormatting>
  <conditionalFormatting sqref="I5">
    <cfRule type="cellIs" dxfId="545" priority="4" stopIfTrue="1" operator="equal">
      <formula>"BASL"</formula>
    </cfRule>
  </conditionalFormatting>
  <conditionalFormatting sqref="F5:G5">
    <cfRule type="cellIs" dxfId="544" priority="6" operator="equal">
      <formula>0</formula>
    </cfRule>
  </conditionalFormatting>
  <conditionalFormatting sqref="F141:F143 F135:F137 F98:F102 F84 F52:F53 F27 F22:F25">
    <cfRule type="cellIs" dxfId="543" priority="3" operator="equal">
      <formula>0</formula>
    </cfRule>
  </conditionalFormatting>
  <conditionalFormatting sqref="G141:G143 G98:G102 G82 G52:G53 G33:G37 G22:G28">
    <cfRule type="cellIs" dxfId="542" priority="2" operator="equal">
      <formula>0</formula>
    </cfRule>
  </conditionalFormatting>
  <conditionalFormatting sqref="H141:H143 H135:H137 H98:H102 H84 H52:H53 H33:H37 H27 H22:H25 H4:H5">
    <cfRule type="cellIs" dxfId="541" priority="1" operator="equal">
      <formula>0</formula>
    </cfRule>
  </conditionalFormatting>
  <printOptions horizontalCentered="1"/>
  <pageMargins left="0.25" right="0.25" top="0.75" bottom="0.75" header="0.3" footer="0.3"/>
  <pageSetup paperSize="8" fitToHeight="0" orientation="landscape" r:id="rId2"/>
  <headerFooter alignWithMargins="0">
    <oddFooter>&amp;L&amp;6&amp;F/
&amp;A&amp;C&amp;6Angebotserhebung Versorgungsplanung 2016 Kanton Bern
&amp;D&amp;R&amp;6Seiten &amp;P von &amp;N Seiten</oddFooter>
  </headerFooter>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4">
    <tabColor rgb="FFFF00FF"/>
    <pageSetUpPr fitToPage="1"/>
  </sheetPr>
  <dimension ref="A1:DH479"/>
  <sheetViews>
    <sheetView topLeftCell="X18" zoomScale="70" zoomScaleNormal="70" workbookViewId="0">
      <selection activeCell="AJ343" sqref="AJ343"/>
    </sheetView>
  </sheetViews>
  <sheetFormatPr defaultColWidth="11.44140625" defaultRowHeight="13.2" outlineLevelRow="1" outlineLevelCol="1" x14ac:dyDescent="0.25"/>
  <cols>
    <col min="1" max="1" width="10.21875" style="187" customWidth="1"/>
    <col min="2" max="2" width="40" style="187" customWidth="1"/>
    <col min="3" max="3" width="26.44140625" style="187" customWidth="1"/>
    <col min="4" max="5" width="14.44140625" style="186" customWidth="1" outlineLevel="1"/>
    <col min="6" max="7" width="11.44140625" style="186" customWidth="1" outlineLevel="1"/>
    <col min="8" max="8" width="17.21875" style="186" customWidth="1" outlineLevel="1"/>
    <col min="9" max="9" width="14.5546875" style="186" customWidth="1" outlineLevel="1"/>
    <col min="10" max="10" width="14.5546875" style="1270" customWidth="1" outlineLevel="1"/>
    <col min="11" max="11" width="14.5546875" style="186" customWidth="1" outlineLevel="1"/>
    <col min="12" max="12" width="14.44140625" style="186" customWidth="1" outlineLevel="1"/>
    <col min="13" max="13" width="13.44140625" style="186" customWidth="1" outlineLevel="1"/>
    <col min="14" max="14" width="14.5546875" style="186" customWidth="1" outlineLevel="1"/>
    <col min="15" max="15" width="14.44140625" style="186" customWidth="1" outlineLevel="1"/>
    <col min="16" max="16" width="16.21875" style="186" customWidth="1" outlineLevel="1"/>
    <col min="17" max="17" width="15.77734375" style="186" customWidth="1" outlineLevel="1"/>
    <col min="18" max="18" width="14.44140625" style="186" customWidth="1" outlineLevel="1"/>
    <col min="19" max="19" width="12.5546875" style="186" customWidth="1" outlineLevel="1"/>
    <col min="20" max="20" width="11.44140625" style="186" customWidth="1" outlineLevel="1"/>
    <col min="21" max="21" width="14.77734375" style="186" customWidth="1" outlineLevel="1"/>
    <col min="22" max="22" width="13.77734375" style="186" customWidth="1" outlineLevel="1"/>
    <col min="23" max="23" width="17.44140625" style="186" customWidth="1" outlineLevel="1"/>
    <col min="24" max="24" width="16.44140625" style="186" customWidth="1" outlineLevel="1"/>
    <col min="25" max="25" width="17.21875" style="186" customWidth="1" outlineLevel="1"/>
    <col min="26" max="26" width="17.21875" style="1168" customWidth="1" outlineLevel="1"/>
    <col min="27" max="27" width="14.5546875" style="1270" customWidth="1" outlineLevel="1"/>
    <col min="28" max="28" width="17.21875" style="186" customWidth="1" outlineLevel="1"/>
    <col min="29" max="29" width="11.44140625" style="186" customWidth="1" outlineLevel="1"/>
    <col min="30" max="30" width="13.21875" style="186" customWidth="1" outlineLevel="1"/>
    <col min="31" max="31" width="11.44140625" style="186" customWidth="1" outlineLevel="1"/>
    <col min="32" max="32" width="13.77734375" style="186" customWidth="1" outlineLevel="1"/>
    <col min="33" max="33" width="14.5546875" style="1270" customWidth="1" outlineLevel="1"/>
    <col min="34" max="35" width="15.77734375" style="186" customWidth="1" outlineLevel="1"/>
    <col min="36" max="36" width="14.5546875" style="186" customWidth="1" outlineLevel="1"/>
    <col min="37" max="37" width="16.77734375" style="186" customWidth="1" outlineLevel="1"/>
    <col min="38" max="39" width="14.44140625" style="186" customWidth="1" outlineLevel="1"/>
    <col min="40" max="40" width="14.5546875" style="1270" customWidth="1" outlineLevel="1"/>
    <col min="41" max="41" width="12.44140625" style="1168" customWidth="1" outlineLevel="1"/>
    <col min="42" max="42" width="12.77734375" style="186" customWidth="1" outlineLevel="1"/>
    <col min="43" max="43" width="15.44140625" style="186" customWidth="1" outlineLevel="1"/>
    <col min="44" max="44" width="14.5546875" style="1270" customWidth="1" outlineLevel="1"/>
    <col min="45" max="45" width="13.77734375" style="186" customWidth="1" outlineLevel="1"/>
    <col min="46" max="46" width="17.44140625" style="186" customWidth="1" outlineLevel="1"/>
    <col min="47" max="47" width="14.5546875" style="1270" customWidth="1" outlineLevel="1"/>
    <col min="48" max="50" width="14.44140625" style="186" customWidth="1" outlineLevel="1"/>
    <col min="51" max="51" width="14.21875" style="186" customWidth="1" outlineLevel="1"/>
    <col min="52" max="52" width="12.21875" style="186" customWidth="1" outlineLevel="1"/>
    <col min="53" max="53" width="14.5546875" style="1270" customWidth="1" outlineLevel="1"/>
    <col min="54" max="55" width="12.21875" style="186" customWidth="1" outlineLevel="1"/>
    <col min="56" max="56" width="12.77734375" style="186" customWidth="1" outlineLevel="1"/>
    <col min="57" max="58" width="11.44140625" style="186" customWidth="1" outlineLevel="1"/>
    <col min="59" max="59" width="11.44140625" style="1168" customWidth="1" outlineLevel="1"/>
    <col min="60" max="60" width="14.5546875" style="1270" customWidth="1" outlineLevel="1"/>
    <col min="61" max="61" width="11.44140625" style="188"/>
    <col min="62" max="16384" width="11.44140625" style="186"/>
  </cols>
  <sheetData>
    <row r="1" spans="1:112" x14ac:dyDescent="0.25">
      <c r="A1" s="186"/>
    </row>
    <row r="2" spans="1:112" s="190" customFormat="1" ht="58.5" customHeight="1" x14ac:dyDescent="0.25">
      <c r="A2" s="1815" t="s">
        <v>174</v>
      </c>
      <c r="B2" s="1815"/>
      <c r="C2" s="189"/>
      <c r="D2" s="1166"/>
      <c r="E2" s="1166"/>
      <c r="F2" s="1166"/>
      <c r="G2" s="1166"/>
      <c r="H2" s="1166"/>
      <c r="I2" s="1166"/>
      <c r="J2" s="1271"/>
      <c r="K2" s="1166"/>
      <c r="L2" s="1166"/>
      <c r="M2" s="1166"/>
      <c r="N2" s="1166"/>
      <c r="S2" s="1166"/>
      <c r="T2" s="1166"/>
      <c r="U2" s="1166"/>
      <c r="V2" s="1166"/>
      <c r="W2" s="1166"/>
      <c r="X2" s="1166"/>
      <c r="Y2" s="1166"/>
      <c r="Z2" s="1169"/>
      <c r="AA2" s="1271"/>
      <c r="AB2" s="1166"/>
      <c r="AC2" s="1166"/>
      <c r="AE2" s="1166"/>
      <c r="AF2" s="1166"/>
      <c r="AG2" s="1271"/>
      <c r="AH2" s="1166"/>
      <c r="AI2" s="1166"/>
      <c r="AN2" s="1271"/>
      <c r="AO2" s="1169"/>
      <c r="AR2" s="1271"/>
      <c r="AU2" s="1271"/>
      <c r="AV2" s="1166"/>
      <c r="AW2" s="1166"/>
      <c r="AX2" s="1166"/>
      <c r="BA2" s="1271"/>
      <c r="BG2" s="1238"/>
      <c r="BH2" s="1271"/>
      <c r="BI2" s="191"/>
    </row>
    <row r="3" spans="1:112" x14ac:dyDescent="0.25">
      <c r="G3" s="1259" t="s">
        <v>1324</v>
      </c>
      <c r="H3" s="1259" t="s">
        <v>1324</v>
      </c>
      <c r="I3" s="1259" t="s">
        <v>1324</v>
      </c>
      <c r="J3" s="1270" t="s">
        <v>1326</v>
      </c>
      <c r="K3" s="1259"/>
      <c r="X3" s="186" t="s">
        <v>366</v>
      </c>
      <c r="Y3" s="186" t="s">
        <v>366</v>
      </c>
      <c r="Z3" s="1168" t="s">
        <v>366</v>
      </c>
      <c r="AA3" s="1270" t="s">
        <v>1326</v>
      </c>
      <c r="AE3" s="1259" t="s">
        <v>392</v>
      </c>
      <c r="AF3" s="1259" t="s">
        <v>392</v>
      </c>
      <c r="AG3" s="1270" t="s">
        <v>1326</v>
      </c>
      <c r="AH3" s="1259"/>
      <c r="AI3" s="1259"/>
      <c r="AL3" s="1259" t="s">
        <v>269</v>
      </c>
      <c r="AM3" s="1259" t="s">
        <v>269</v>
      </c>
      <c r="AN3" s="1270" t="s">
        <v>1326</v>
      </c>
      <c r="AP3" s="186" t="s">
        <v>235</v>
      </c>
      <c r="AQ3" s="186" t="s">
        <v>235</v>
      </c>
      <c r="AR3" s="1270" t="s">
        <v>1326</v>
      </c>
      <c r="AS3" s="186" t="s">
        <v>386</v>
      </c>
      <c r="AT3" s="186" t="s">
        <v>386</v>
      </c>
      <c r="AU3" s="1270" t="s">
        <v>1326</v>
      </c>
      <c r="AY3" s="1259" t="s">
        <v>300</v>
      </c>
      <c r="AZ3" s="1259" t="s">
        <v>300</v>
      </c>
      <c r="BA3" s="1270" t="s">
        <v>1326</v>
      </c>
      <c r="BD3" s="1259" t="s">
        <v>311</v>
      </c>
      <c r="BE3" s="1259" t="s">
        <v>311</v>
      </c>
      <c r="BF3" s="1259" t="s">
        <v>311</v>
      </c>
      <c r="BG3" s="1259" t="s">
        <v>311</v>
      </c>
      <c r="BH3" s="1270" t="s">
        <v>1326</v>
      </c>
      <c r="BL3" s="186">
        <v>16</v>
      </c>
      <c r="BM3" s="186">
        <v>17</v>
      </c>
      <c r="BN3" s="186">
        <v>18</v>
      </c>
      <c r="BO3" s="186">
        <v>19</v>
      </c>
      <c r="BP3" s="186">
        <v>20</v>
      </c>
      <c r="BQ3" s="186">
        <v>21</v>
      </c>
      <c r="BR3" s="186">
        <v>22</v>
      </c>
      <c r="BS3" s="186">
        <v>23</v>
      </c>
      <c r="BT3" s="186">
        <v>24</v>
      </c>
      <c r="BU3" s="186">
        <v>25</v>
      </c>
      <c r="BV3" s="186">
        <v>26</v>
      </c>
      <c r="BW3" s="186">
        <v>27</v>
      </c>
      <c r="BX3" s="186">
        <v>28</v>
      </c>
      <c r="BY3" s="186">
        <v>29</v>
      </c>
      <c r="BZ3" s="186">
        <v>30</v>
      </c>
      <c r="CA3" s="186">
        <v>31</v>
      </c>
      <c r="CB3" s="186">
        <v>32</v>
      </c>
      <c r="CC3" s="186">
        <v>33</v>
      </c>
      <c r="CD3" s="186">
        <v>34</v>
      </c>
      <c r="CE3" s="186">
        <v>35</v>
      </c>
      <c r="CF3" s="186">
        <v>36</v>
      </c>
      <c r="CG3" s="186">
        <v>37</v>
      </c>
      <c r="CH3" s="186">
        <v>38</v>
      </c>
      <c r="CI3" s="186">
        <v>39</v>
      </c>
      <c r="CJ3" s="186">
        <v>40</v>
      </c>
      <c r="CK3" s="186">
        <v>41</v>
      </c>
      <c r="CL3" s="186">
        <v>42</v>
      </c>
      <c r="CM3" s="186">
        <v>43</v>
      </c>
      <c r="CN3" s="186">
        <v>44</v>
      </c>
      <c r="CO3" s="186">
        <v>45</v>
      </c>
      <c r="CP3" s="186">
        <v>46</v>
      </c>
      <c r="CQ3" s="186">
        <v>47</v>
      </c>
      <c r="CR3" s="186">
        <v>48</v>
      </c>
      <c r="CS3" s="186">
        <v>49</v>
      </c>
      <c r="CT3" s="186">
        <v>50</v>
      </c>
      <c r="CU3" s="186">
        <v>51</v>
      </c>
      <c r="CV3" s="186">
        <v>52</v>
      </c>
      <c r="CW3" s="186">
        <v>53</v>
      </c>
      <c r="CX3" s="186">
        <v>54</v>
      </c>
      <c r="CY3" s="186">
        <v>55</v>
      </c>
      <c r="CZ3" s="186">
        <v>56</v>
      </c>
      <c r="DA3" s="186">
        <v>57</v>
      </c>
      <c r="DB3" s="186">
        <v>58</v>
      </c>
      <c r="DC3" s="186">
        <v>59</v>
      </c>
      <c r="DD3" s="186">
        <v>60</v>
      </c>
      <c r="DE3" s="186">
        <v>61</v>
      </c>
      <c r="DF3" s="186">
        <v>62</v>
      </c>
      <c r="DG3" s="186">
        <v>63</v>
      </c>
      <c r="DH3" s="186">
        <v>64</v>
      </c>
    </row>
    <row r="4" spans="1:112" s="1158" customFormat="1" ht="79.2" outlineLevel="1" x14ac:dyDescent="0.25">
      <c r="A4" s="1157"/>
      <c r="B4" s="1157"/>
      <c r="C4" s="1157"/>
      <c r="D4" s="1262" t="str">
        <f>'3.3'!$B$15</f>
        <v>Anestesiologia</v>
      </c>
      <c r="E4" s="1262" t="str">
        <f>'3.3'!$B$16</f>
        <v>Angiologia</v>
      </c>
      <c r="F4" s="1156" t="str">
        <f>'3.3'!$B$17</f>
        <v>Cardiologia</v>
      </c>
      <c r="G4" s="1156" t="str">
        <f>'3.3'!$B$18</f>
        <v>Chirurgia (senza approfondimento)</v>
      </c>
      <c r="H4" s="1156" t="str">
        <f>'3.3'!$B$19</f>
        <v>Chirurgia con approfondimento in chirurgia viscerale</v>
      </c>
      <c r="I4" s="1156" t="str">
        <f>'3.3'!$B$20</f>
        <v>Chirurgia con approfondimento in traumatologia specialistica</v>
      </c>
      <c r="J4" s="1268" t="s">
        <v>1323</v>
      </c>
      <c r="K4" s="1156" t="str">
        <f>'3.3'!$B$21</f>
        <v>Chirurgia del cuore e dei vasi toracici</v>
      </c>
      <c r="L4" s="1156" t="str">
        <f>'3.3'!$B$22</f>
        <v>Chirurgia della mano</v>
      </c>
      <c r="M4" s="1156" t="str">
        <f>'3.3'!$B$23</f>
        <v>Chirurgia orale e maxillo-facciale</v>
      </c>
      <c r="N4" s="1156" t="str">
        <f>'3.3'!$B$24</f>
        <v>Chirurgia ortopedica con approfondimento in chirurgia della colonna vertebrale</v>
      </c>
      <c r="O4" s="1156" t="str">
        <f>'3.3'!$B$25</f>
        <v>Chirurgia ortopedica e traumatologia dell’apparato locomotore</v>
      </c>
      <c r="P4" s="1156" t="str">
        <f>'3.3'!$B$26</f>
        <v>Chirurgia pediatrica (senza approfondimento)</v>
      </c>
      <c r="Q4" s="1156" t="str">
        <f>'3.3'!$B$27</f>
        <v>Chirurgia plastica, ricostruttiva ed estetica</v>
      </c>
      <c r="R4" s="1156" t="str">
        <f>'3.3'!$B$28</f>
        <v>Chirurgia toracica</v>
      </c>
      <c r="S4" s="1156" t="str">
        <f>'3.3'!$B$29</f>
        <v>Chirurgia vascolare</v>
      </c>
      <c r="T4" s="1156" t="str">
        <f>'3.3'!$B$30</f>
        <v>Dermatologia e venereologia</v>
      </c>
      <c r="U4" s="1156" t="str">
        <f>'3.3'!$B$31</f>
        <v>Ematologia</v>
      </c>
      <c r="V4" s="1156" t="str">
        <f>'3.3'!$B$32</f>
        <v>Endocrinologia / diabetologia</v>
      </c>
      <c r="W4" s="1156" t="str">
        <f>'3.3'!$B$33</f>
        <v>Gastroenterologia</v>
      </c>
      <c r="X4" s="1156" t="str">
        <f>'3.3'!$B$34</f>
        <v>Ginecologia e ostetricia (senza approfondimento)</v>
      </c>
      <c r="Y4" s="1156" t="str">
        <f>'3.3'!$B$35</f>
        <v>Ginecologia e ostetricia con approfondimento in medicina materna fetale</v>
      </c>
      <c r="Z4" s="1170" t="str">
        <f>'3.3'!$B$36</f>
        <v>Ginecologia e ostetricia con approfondimento in oncologia ginecologica</v>
      </c>
      <c r="AA4" s="1268" t="s">
        <v>366</v>
      </c>
      <c r="AB4" s="1160" t="str">
        <f>'3.3'!$B$37</f>
        <v>Malattie infettive</v>
      </c>
      <c r="AC4" s="1160" t="str">
        <f>'3.3'!$B$38</f>
        <v>Medicina fisica e riabilitazione</v>
      </c>
      <c r="AD4" s="1160" t="str">
        <f>'3.3'!$B$39</f>
        <v>Medicina intensiva</v>
      </c>
      <c r="AE4" s="1156" t="str">
        <f>'3.3'!$B$40</f>
        <v>Medicina interna generale (senza approfondimento)</v>
      </c>
      <c r="AF4" s="1156" t="str">
        <f>'3.3'!$B$41</f>
        <v>Medicina interna generale con approfondimento in geriatria</v>
      </c>
      <c r="AG4" s="1268" t="s">
        <v>392</v>
      </c>
      <c r="AH4" s="1156" t="str">
        <f>'3.3'!$B$42</f>
        <v>Medicina nucleare</v>
      </c>
      <c r="AI4" s="1156" t="str">
        <f>'3.3'!$B$43</f>
        <v>Nefrologia</v>
      </c>
      <c r="AJ4" s="1156" t="str">
        <f>'3.3'!$B$44</f>
        <v>Neurochirurgia</v>
      </c>
      <c r="AK4" s="1156" t="str">
        <f>'3.3'!$B$45</f>
        <v>Neurologia</v>
      </c>
      <c r="AL4" s="1156" t="str">
        <f>'3.3'!$B$46</f>
        <v>Oftalmologia (senza approfondimento)</v>
      </c>
      <c r="AM4" s="1156" t="str">
        <f>'3.3'!$B$47</f>
        <v>Oftalmologia con approfondimento in oftalmochirurgia</v>
      </c>
      <c r="AN4" s="1268" t="s">
        <v>269</v>
      </c>
      <c r="AO4" s="1170" t="str">
        <f>'3.3'!$B$48</f>
        <v>Oncologia medica</v>
      </c>
      <c r="AP4" s="1156" t="str">
        <f>'3.3'!$B$49</f>
        <v>Otorinolaringoiatria (senza approfondimento)</v>
      </c>
      <c r="AQ4" s="1156" t="str">
        <f>'3.3'!$B$50</f>
        <v>Otorinolaringoiatria con approfondimento in chirurgia cervico-facciale</v>
      </c>
      <c r="AR4" s="1268" t="s">
        <v>235</v>
      </c>
      <c r="AS4" s="1156" t="str">
        <f>'3.3'!$B$51</f>
        <v>Pediatria (senza approfondimento)</v>
      </c>
      <c r="AT4" s="1156" t="str">
        <f>'3.3'!$B$52</f>
        <v>Pediatria con approfondimento in neonatologia</v>
      </c>
      <c r="AU4" s="1268" t="s">
        <v>386</v>
      </c>
      <c r="AV4" s="1156" t="str">
        <f>'3.3'!$B$53</f>
        <v>Pneumologia</v>
      </c>
      <c r="AW4" s="1156" t="str">
        <f>'3.3'!$B$54</f>
        <v>Psichiatria e psicoterapia</v>
      </c>
      <c r="AX4" s="1156"/>
      <c r="AY4" s="1156" t="str">
        <f>'3.3'!$B$55</f>
        <v>Radiologia (senza approfondimento)</v>
      </c>
      <c r="AZ4" s="1156" t="str">
        <f>'3.3'!$B$56</f>
        <v>Radiologia con approfondimento in neuroradiologia invasiva</v>
      </c>
      <c r="BA4" s="1268" t="s">
        <v>300</v>
      </c>
      <c r="BB4" s="1156" t="str">
        <f>'3.3'!$B$57</f>
        <v>Radio-oncologia / radioterapia</v>
      </c>
      <c r="BC4" s="1156" t="str">
        <f>'3.3'!$B$58</f>
        <v>Reumatologia</v>
      </c>
      <c r="BD4" s="1156" t="str">
        <f>'3.3'!$B$59</f>
        <v>Urologia (senza approfondimento)</v>
      </c>
      <c r="BE4" s="1156" t="str">
        <f>'3.3'!$B$60</f>
        <v>Urologia con approfondimento in urologia femminile</v>
      </c>
      <c r="BF4" s="1156" t="str">
        <f>'3.3'!$B$61</f>
        <v>Urologia con approfondimento in neurourologia</v>
      </c>
      <c r="BG4" s="1170" t="str">
        <f>'3.3'!$B$62</f>
        <v>Urologia con approfondimento in urologia operativa</v>
      </c>
      <c r="BH4" s="1268" t="s">
        <v>311</v>
      </c>
      <c r="BI4" s="1174" t="s">
        <v>21</v>
      </c>
      <c r="BK4" s="1158" t="str">
        <f>'3.3'!B15</f>
        <v>Anestesiologia</v>
      </c>
      <c r="BL4" s="1158" t="str">
        <f>"="&amp;ADDRESS(BL3,2,1,1,"3.3")</f>
        <v>='3.3'!$B$16</v>
      </c>
      <c r="BM4" s="1158" t="str">
        <f t="shared" ref="BM4:DH4" si="0">"="&amp;ADDRESS(BM3,2,1,1,"3.3")</f>
        <v>='3.3'!$B$17</v>
      </c>
      <c r="BN4" s="1158" t="str">
        <f t="shared" si="0"/>
        <v>='3.3'!$B$18</v>
      </c>
      <c r="BO4" s="1158" t="str">
        <f t="shared" si="0"/>
        <v>='3.3'!$B$19</v>
      </c>
      <c r="BP4" s="1158" t="str">
        <f t="shared" si="0"/>
        <v>='3.3'!$B$20</v>
      </c>
      <c r="BQ4" s="1158" t="str">
        <f t="shared" si="0"/>
        <v>='3.3'!$B$21</v>
      </c>
      <c r="BR4" s="1158" t="str">
        <f t="shared" si="0"/>
        <v>='3.3'!$B$22</v>
      </c>
      <c r="BS4" s="1158" t="str">
        <f t="shared" si="0"/>
        <v>='3.3'!$B$23</v>
      </c>
      <c r="BT4" s="1158" t="str">
        <f t="shared" si="0"/>
        <v>='3.3'!$B$24</v>
      </c>
      <c r="BU4" s="1158" t="str">
        <f t="shared" si="0"/>
        <v>='3.3'!$B$25</v>
      </c>
      <c r="BV4" s="1158" t="str">
        <f t="shared" si="0"/>
        <v>='3.3'!$B$26</v>
      </c>
      <c r="BW4" s="1158" t="str">
        <f t="shared" si="0"/>
        <v>='3.3'!$B$27</v>
      </c>
      <c r="BX4" s="1158" t="str">
        <f t="shared" si="0"/>
        <v>='3.3'!$B$28</v>
      </c>
      <c r="BY4" s="1158" t="str">
        <f t="shared" si="0"/>
        <v>='3.3'!$B$29</v>
      </c>
      <c r="BZ4" s="1158" t="str">
        <f t="shared" si="0"/>
        <v>='3.3'!$B$30</v>
      </c>
      <c r="CA4" s="1158" t="str">
        <f t="shared" si="0"/>
        <v>='3.3'!$B$31</v>
      </c>
      <c r="CB4" s="1158" t="str">
        <f t="shared" si="0"/>
        <v>='3.3'!$B$32</v>
      </c>
      <c r="CC4" s="1158" t="str">
        <f t="shared" si="0"/>
        <v>='3.3'!$B$33</v>
      </c>
      <c r="CD4" s="1158" t="str">
        <f t="shared" si="0"/>
        <v>='3.3'!$B$34</v>
      </c>
      <c r="CE4" s="1158" t="str">
        <f t="shared" si="0"/>
        <v>='3.3'!$B$35</v>
      </c>
      <c r="CF4" s="1158" t="str">
        <f t="shared" si="0"/>
        <v>='3.3'!$B$36</v>
      </c>
      <c r="CG4" s="1158" t="str">
        <f t="shared" si="0"/>
        <v>='3.3'!$B$37</v>
      </c>
      <c r="CH4" s="1158" t="str">
        <f t="shared" si="0"/>
        <v>='3.3'!$B$38</v>
      </c>
      <c r="CI4" s="1158" t="str">
        <f t="shared" si="0"/>
        <v>='3.3'!$B$39</v>
      </c>
      <c r="CJ4" s="1158" t="str">
        <f t="shared" si="0"/>
        <v>='3.3'!$B$40</v>
      </c>
      <c r="CK4" s="1158" t="str">
        <f t="shared" si="0"/>
        <v>='3.3'!$B$41</v>
      </c>
      <c r="CL4" s="1158" t="str">
        <f t="shared" si="0"/>
        <v>='3.3'!$B$42</v>
      </c>
      <c r="CM4" s="1158" t="str">
        <f t="shared" si="0"/>
        <v>='3.3'!$B$43</v>
      </c>
      <c r="CN4" s="1158" t="str">
        <f t="shared" si="0"/>
        <v>='3.3'!$B$44</v>
      </c>
      <c r="CO4" s="1158" t="str">
        <f t="shared" si="0"/>
        <v>='3.3'!$B$45</v>
      </c>
      <c r="CP4" s="1158" t="str">
        <f t="shared" si="0"/>
        <v>='3.3'!$B$46</v>
      </c>
      <c r="CQ4" s="1158" t="str">
        <f t="shared" si="0"/>
        <v>='3.3'!$B$47</v>
      </c>
      <c r="CR4" s="1158" t="str">
        <f t="shared" si="0"/>
        <v>='3.3'!$B$48</v>
      </c>
      <c r="CS4" s="1158" t="str">
        <f t="shared" si="0"/>
        <v>='3.3'!$B$49</v>
      </c>
      <c r="CT4" s="1158" t="str">
        <f t="shared" si="0"/>
        <v>='3.3'!$B$50</v>
      </c>
      <c r="CU4" s="1158" t="str">
        <f t="shared" si="0"/>
        <v>='3.3'!$B$51</v>
      </c>
      <c r="CV4" s="1158" t="str">
        <f t="shared" si="0"/>
        <v>='3.3'!$B$52</v>
      </c>
      <c r="CW4" s="1158" t="str">
        <f t="shared" si="0"/>
        <v>='3.3'!$B$53</v>
      </c>
      <c r="CX4" s="1158" t="str">
        <f t="shared" si="0"/>
        <v>='3.3'!$B$54</v>
      </c>
      <c r="CY4" s="1158" t="str">
        <f t="shared" si="0"/>
        <v>='3.3'!$B$55</v>
      </c>
      <c r="CZ4" s="1158" t="str">
        <f t="shared" si="0"/>
        <v>='3.3'!$B$56</v>
      </c>
      <c r="DA4" s="1158" t="str">
        <f t="shared" si="0"/>
        <v>='3.3'!$B$57</v>
      </c>
      <c r="DB4" s="1158" t="str">
        <f t="shared" si="0"/>
        <v>='3.3'!$B$58</v>
      </c>
      <c r="DC4" s="1158" t="str">
        <f t="shared" si="0"/>
        <v>='3.3'!$B$59</v>
      </c>
      <c r="DD4" s="1158" t="str">
        <f t="shared" si="0"/>
        <v>='3.3'!$B$60</v>
      </c>
      <c r="DE4" s="1158" t="str">
        <f t="shared" si="0"/>
        <v>='3.3'!$B$61</v>
      </c>
      <c r="DF4" s="1158" t="str">
        <f t="shared" si="0"/>
        <v>='3.3'!$B$62</v>
      </c>
      <c r="DG4" s="1158" t="str">
        <f t="shared" si="0"/>
        <v>='3.3'!$B$63</v>
      </c>
      <c r="DH4" s="1158" t="str">
        <f t="shared" si="0"/>
        <v>='3.3'!$B$64</v>
      </c>
    </row>
    <row r="5" spans="1:112" s="1158" customFormat="1" ht="26.4" outlineLevel="1" x14ac:dyDescent="0.25">
      <c r="A5" s="1179" t="str">
        <f>+'2.2'!D9</f>
        <v>BP</v>
      </c>
      <c r="B5" s="1157" t="str">
        <f>+'2.2'!E9</f>
        <v>Pacchetto di base chirurgia e medicina interna</v>
      </c>
      <c r="C5" s="1157" t="str">
        <f>+'2.2'!G9</f>
        <v>Medicina interna generale, chirurgia e anestesiologia</v>
      </c>
      <c r="D5" s="1156">
        <v>2</v>
      </c>
      <c r="E5" s="1156"/>
      <c r="F5" s="1156"/>
      <c r="G5" s="1160">
        <v>2</v>
      </c>
      <c r="H5" s="1160">
        <v>2</v>
      </c>
      <c r="I5" s="1160">
        <v>2</v>
      </c>
      <c r="J5" s="1269">
        <f>IF(AND(H5=2,I5=2,G5=2),2,IF(AND(H5=1,I5=1,G5=1),1,""))</f>
        <v>2</v>
      </c>
      <c r="L5" s="1156"/>
      <c r="M5" s="1156"/>
      <c r="N5" s="1156"/>
      <c r="O5" s="1156"/>
      <c r="P5" s="1156"/>
      <c r="Q5" s="1156"/>
      <c r="R5" s="1156"/>
      <c r="S5" s="1159"/>
      <c r="T5" s="1159"/>
      <c r="U5" s="1156"/>
      <c r="V5" s="1156"/>
      <c r="W5" s="1156"/>
      <c r="X5" s="1156"/>
      <c r="Y5" s="1156"/>
      <c r="Z5" s="1170"/>
      <c r="AA5" s="1269" t="str">
        <f>IF(AND(Y5=2,Z5=2),2,IF(AND(Y5=1,Z5=1),1,""))</f>
        <v/>
      </c>
      <c r="AB5" s="1156"/>
      <c r="AC5" s="1156"/>
      <c r="AD5" s="1156"/>
      <c r="AE5" s="1156">
        <v>2</v>
      </c>
      <c r="AF5" s="1160">
        <v>2</v>
      </c>
      <c r="AG5" s="1269">
        <f>IF(AND(AE5=2,AF5=2),2,IF(AND(AE5=1,AF5=1),1,""))</f>
        <v>2</v>
      </c>
      <c r="AH5" s="1160"/>
      <c r="AI5" s="1160"/>
      <c r="AJ5" s="1156"/>
      <c r="AK5" s="1156"/>
      <c r="AL5" s="1156"/>
      <c r="AM5" s="1156"/>
      <c r="AN5" s="1269" t="str">
        <f>IF(AND(AL5=2,AM5=2),2,IF(AND(AL5=1,AM5=1),1,""))</f>
        <v/>
      </c>
      <c r="AO5" s="1170"/>
      <c r="AP5" s="1156"/>
      <c r="AQ5" s="1156"/>
      <c r="AR5" s="1269" t="str">
        <f>IF(AND(AP5=2,AQ5=2),2,IF(AND(AP5=1,AQ5=1),1,""))</f>
        <v/>
      </c>
      <c r="AS5" s="1156"/>
      <c r="AT5" s="1156"/>
      <c r="AU5" s="1269" t="str">
        <f>IF(AND(AS5=2,AT5=2),2,IF(AND(AS5=1,AT5=1),1,""))</f>
        <v/>
      </c>
      <c r="AV5" s="1156"/>
      <c r="AW5" s="1156"/>
      <c r="AX5" s="1156"/>
      <c r="AY5" s="1156"/>
      <c r="AZ5" s="1156"/>
      <c r="BA5" s="1269" t="str">
        <f>IF(AND(AY5=2,AZ5=2),2,IF(AND(AY5=1,AZ5=1),1,""))</f>
        <v/>
      </c>
      <c r="BB5" s="1156"/>
      <c r="BC5" s="1156"/>
      <c r="BD5" s="1156"/>
      <c r="BE5" s="1156"/>
      <c r="BF5" s="1156"/>
      <c r="BG5" s="1170"/>
      <c r="BH5" s="1269" t="str">
        <f>IF(AND(BF5=2,BG5=2,BE5=2,BD5=2),2,IF(AND(BF5=1,BG5=1,BE5=1,BD5=1),1,""))</f>
        <v/>
      </c>
      <c r="BI5" s="1258">
        <f>SUM(D5,J5,AI5)</f>
        <v>4</v>
      </c>
      <c r="BK5" s="1158" t="str">
        <f>'3.3'!B16</f>
        <v>Angiologia</v>
      </c>
    </row>
    <row r="6" spans="1:112" s="1158" customFormat="1" ht="26.4" outlineLevel="1" x14ac:dyDescent="0.25">
      <c r="A6" s="716" t="str">
        <f>+'2.2'!D10</f>
        <v>BPE</v>
      </c>
      <c r="B6" s="1157" t="str">
        <f>+'2.2'!E10</f>
        <v>Pacchetto di base per fornitori di prestazioni elettive</v>
      </c>
      <c r="C6" s="1157" t="str">
        <f>+'2.2'!G10</f>
        <v>Conforme al gruppo di prestazioni</v>
      </c>
      <c r="D6" s="1156"/>
      <c r="E6" s="1156"/>
      <c r="F6" s="1156"/>
      <c r="G6" s="1159"/>
      <c r="H6" s="1159"/>
      <c r="I6" s="1159"/>
      <c r="J6" s="1269" t="str">
        <f t="shared" ref="J6:J69" si="1">IF(AND(H6=2,I6=2,G6=2),2,IF(AND(H6=1,I6=1,G6=1),1,""))</f>
        <v/>
      </c>
      <c r="K6" s="1159"/>
      <c r="L6" s="1156"/>
      <c r="M6" s="1156"/>
      <c r="N6" s="1156"/>
      <c r="O6" s="1156"/>
      <c r="P6" s="1156"/>
      <c r="Q6" s="1156"/>
      <c r="R6" s="1156"/>
      <c r="S6" s="1159"/>
      <c r="T6" s="1159"/>
      <c r="U6" s="1156"/>
      <c r="V6" s="1156"/>
      <c r="W6" s="1156"/>
      <c r="X6" s="1156"/>
      <c r="Y6" s="1156"/>
      <c r="Z6" s="1170"/>
      <c r="AA6" s="1269" t="str">
        <f t="shared" ref="AA6:AA69" si="2">IF(AND(Y6=2,Z6=2),2,IF(AND(Y6=1,Z6=1),1,""))</f>
        <v/>
      </c>
      <c r="AB6" s="1156"/>
      <c r="AC6" s="1156"/>
      <c r="AD6" s="1156"/>
      <c r="AE6" s="1156"/>
      <c r="AF6" s="1160"/>
      <c r="AG6" s="1269" t="str">
        <f t="shared" ref="AG6:AG69" si="3">IF(AND(AE6=2,AF6=2),2,IF(AND(AE6=1,AF6=1),1,""))</f>
        <v/>
      </c>
      <c r="AH6" s="1160"/>
      <c r="AI6" s="1160"/>
      <c r="AJ6" s="1156"/>
      <c r="AK6" s="1156"/>
      <c r="AL6" s="1156"/>
      <c r="AM6" s="1156"/>
      <c r="AN6" s="1269" t="str">
        <f t="shared" ref="AN6:AN69" si="4">IF(AND(AL6=2,AM6=2),2,IF(AND(AL6=1,AM6=1),1,""))</f>
        <v/>
      </c>
      <c r="AO6" s="1170"/>
      <c r="AP6" s="1156"/>
      <c r="AQ6" s="1156"/>
      <c r="AR6" s="1269" t="str">
        <f t="shared" ref="AR6:AR69" si="5">IF(AND(AP6=2,AQ6=2),2,IF(AND(AP6=1,AQ6=1),1,""))</f>
        <v/>
      </c>
      <c r="AS6" s="1156"/>
      <c r="AT6" s="1156"/>
      <c r="AU6" s="1269" t="str">
        <f t="shared" ref="AU6:AU69" si="6">IF(AND(AS6=2,AT6=2),2,IF(AND(AS6=1,AT6=1),1,""))</f>
        <v/>
      </c>
      <c r="AV6" s="1156"/>
      <c r="AW6" s="1156"/>
      <c r="AX6" s="1156"/>
      <c r="AY6" s="1156"/>
      <c r="AZ6" s="1156"/>
      <c r="BA6" s="1269" t="str">
        <f t="shared" ref="BA6:BA69" si="7">IF(AND(AY6=2,AZ6=2),2,IF(AND(AY6=1,AZ6=1),1,""))</f>
        <v/>
      </c>
      <c r="BB6" s="1156"/>
      <c r="BC6" s="1156"/>
      <c r="BD6" s="1156"/>
      <c r="BE6" s="1156"/>
      <c r="BF6" s="1156"/>
      <c r="BG6" s="1170"/>
      <c r="BH6" s="1269" t="str">
        <f t="shared" ref="BH6:BH69" si="8">IF(AND(BF6=2,BG6=2,BE6=2,BD6=2),2,IF(AND(BF6=1,BG6=1,BE6=1,BD6=1),1,""))</f>
        <v/>
      </c>
      <c r="BI6" s="1176"/>
      <c r="BK6" s="1158" t="str">
        <f>'3.3'!B17</f>
        <v>Cardiologia</v>
      </c>
    </row>
    <row r="7" spans="1:112" s="1158" customFormat="1" ht="26.4" outlineLevel="1" x14ac:dyDescent="0.25">
      <c r="A7" s="1181" t="str">
        <f>+'2.2'!D11</f>
        <v>BPM</v>
      </c>
      <c r="B7" s="1157" t="str">
        <f>+'2.2'!E11</f>
        <v>Pacchetto di base di medicina interna generale</v>
      </c>
      <c r="C7" s="1157" t="str">
        <f>+'2.2'!G11</f>
        <v>Medicina interna generale</v>
      </c>
      <c r="D7" s="1156"/>
      <c r="E7" s="1156"/>
      <c r="F7" s="1156"/>
      <c r="G7" s="1156"/>
      <c r="H7" s="1156"/>
      <c r="I7" s="1156"/>
      <c r="J7" s="1269" t="str">
        <f t="shared" si="1"/>
        <v/>
      </c>
      <c r="K7" s="1156"/>
      <c r="L7" s="1156"/>
      <c r="M7" s="1156"/>
      <c r="N7" s="1156"/>
      <c r="O7" s="1156"/>
      <c r="P7" s="1156"/>
      <c r="Q7" s="1156"/>
      <c r="R7" s="1156"/>
      <c r="S7" s="1156"/>
      <c r="T7" s="1156"/>
      <c r="U7" s="1156"/>
      <c r="V7" s="1156"/>
      <c r="W7" s="1156"/>
      <c r="X7" s="1156"/>
      <c r="Y7" s="1156"/>
      <c r="Z7" s="1170"/>
      <c r="AA7" s="1269" t="str">
        <f>IF(AND(Y7=2,Z7=2),2,IF(AND(Y7=1,Z7=1),1,""))</f>
        <v/>
      </c>
      <c r="AB7" s="1156"/>
      <c r="AC7" s="1156"/>
      <c r="AD7" s="1156"/>
      <c r="AE7" s="1156">
        <v>2</v>
      </c>
      <c r="AF7" s="1160">
        <v>2</v>
      </c>
      <c r="AG7" s="1269">
        <f>IF(AND(AE7=2,AF7=2),2,IF(AND(AE7=1,AF7=1),1,""))</f>
        <v>2</v>
      </c>
      <c r="AH7" s="1160"/>
      <c r="AI7" s="1160"/>
      <c r="AJ7" s="1156"/>
      <c r="AK7" s="1156"/>
      <c r="AL7" s="1156"/>
      <c r="AM7" s="1156"/>
      <c r="AN7" s="1269" t="str">
        <f>IF(AND(AL7=2,AM7=2),2,IF(AND(AL7=1,AM7=1),1,""))</f>
        <v/>
      </c>
      <c r="AO7" s="1170"/>
      <c r="AP7" s="1156"/>
      <c r="AQ7" s="1156"/>
      <c r="AR7" s="1269" t="str">
        <f>IF(AND(AP7=2,AQ7=2),2,IF(AND(AP7=1,AQ7=1),1,""))</f>
        <v/>
      </c>
      <c r="AS7" s="1156"/>
      <c r="AT7" s="1156"/>
      <c r="AU7" s="1269" t="str">
        <f>IF(AND(AS7=2,AT7=2),2,IF(AND(AS7=1,AT7=1),1,""))</f>
        <v/>
      </c>
      <c r="AV7" s="1156"/>
      <c r="AW7" s="1156"/>
      <c r="AX7" s="1156"/>
      <c r="AY7" s="1156"/>
      <c r="AZ7" s="1156"/>
      <c r="BA7" s="1269" t="str">
        <f t="shared" si="7"/>
        <v/>
      </c>
      <c r="BB7" s="1156"/>
      <c r="BC7" s="1156"/>
      <c r="BD7" s="1156"/>
      <c r="BE7" s="1156"/>
      <c r="BF7" s="1156"/>
      <c r="BG7" s="1170"/>
      <c r="BH7" s="1269" t="str">
        <f t="shared" si="8"/>
        <v/>
      </c>
      <c r="BI7" s="1176">
        <f t="shared" ref="BI7:BI12" si="9">MAX(D7:BH7)</f>
        <v>2</v>
      </c>
      <c r="BK7" s="1158" t="str">
        <f>'3.3'!B18</f>
        <v>Chirurgia (senza approfondimento)</v>
      </c>
    </row>
    <row r="8" spans="1:112" s="1158" customFormat="1" ht="26.4" outlineLevel="1" x14ac:dyDescent="0.25">
      <c r="A8" s="716" t="str">
        <f>+'2.2'!D12</f>
        <v>DER1</v>
      </c>
      <c r="B8" s="1157" t="str">
        <f>+'2.2'!E12</f>
        <v>Dermatologia (incluse malattie sessualmente trasmissibili)</v>
      </c>
      <c r="C8" s="1157" t="str">
        <f>+'2.2'!G12</f>
        <v>(Dermatologia e venereologia)</v>
      </c>
      <c r="D8" s="1156"/>
      <c r="E8" s="1156"/>
      <c r="F8" s="1156"/>
      <c r="G8" s="1156"/>
      <c r="H8" s="1156"/>
      <c r="I8" s="1156"/>
      <c r="J8" s="1269" t="str">
        <f t="shared" si="1"/>
        <v/>
      </c>
      <c r="K8" s="1156"/>
      <c r="L8" s="1156"/>
      <c r="M8" s="1156"/>
      <c r="N8" s="1156"/>
      <c r="O8" s="1156"/>
      <c r="P8" s="1156"/>
      <c r="Q8" s="1156"/>
      <c r="R8" s="1156"/>
      <c r="S8" s="1156"/>
      <c r="T8" s="1156">
        <v>1</v>
      </c>
      <c r="U8" s="1156"/>
      <c r="V8" s="1156"/>
      <c r="W8" s="1156"/>
      <c r="X8" s="1156"/>
      <c r="Y8" s="1156"/>
      <c r="Z8" s="1170"/>
      <c r="AA8" s="1269" t="str">
        <f t="shared" si="2"/>
        <v/>
      </c>
      <c r="AB8" s="1156"/>
      <c r="AC8" s="1156"/>
      <c r="AD8" s="1156"/>
      <c r="AE8" s="1156"/>
      <c r="AF8" s="1156"/>
      <c r="AG8" s="1269" t="str">
        <f t="shared" si="3"/>
        <v/>
      </c>
      <c r="AH8" s="1156"/>
      <c r="AI8" s="1156"/>
      <c r="AJ8" s="1156"/>
      <c r="AK8" s="1156"/>
      <c r="AL8" s="1156"/>
      <c r="AM8" s="1156"/>
      <c r="AN8" s="1269" t="str">
        <f t="shared" si="4"/>
        <v/>
      </c>
      <c r="AO8" s="1170"/>
      <c r="AP8" s="1156"/>
      <c r="AQ8" s="1156"/>
      <c r="AR8" s="1269" t="str">
        <f t="shared" si="5"/>
        <v/>
      </c>
      <c r="AS8" s="1156"/>
      <c r="AT8" s="1156"/>
      <c r="AU8" s="1269" t="str">
        <f t="shared" si="6"/>
        <v/>
      </c>
      <c r="AV8" s="1156"/>
      <c r="AW8" s="1156"/>
      <c r="AX8" s="1156"/>
      <c r="AY8" s="1156"/>
      <c r="AZ8" s="1156"/>
      <c r="BA8" s="1269" t="str">
        <f t="shared" si="7"/>
        <v/>
      </c>
      <c r="BB8" s="1156"/>
      <c r="BC8" s="1156"/>
      <c r="BD8" s="1156"/>
      <c r="BE8" s="1156"/>
      <c r="BF8" s="1156"/>
      <c r="BG8" s="1170"/>
      <c r="BH8" s="1269" t="str">
        <f t="shared" si="8"/>
        <v/>
      </c>
      <c r="BI8" s="1176">
        <f t="shared" si="9"/>
        <v>1</v>
      </c>
      <c r="BK8" s="1158" t="str">
        <f>'3.3'!B19</f>
        <v>Chirurgia con approfondimento in chirurgia viscerale</v>
      </c>
    </row>
    <row r="9" spans="1:112" s="1158" customFormat="1" outlineLevel="1" x14ac:dyDescent="0.25">
      <c r="A9" s="716" t="str">
        <f>+'2.2'!D13</f>
        <v>DER1.1</v>
      </c>
      <c r="B9" s="1157" t="str">
        <f>+'2.2'!E13</f>
        <v>Dermatologia oncologica</v>
      </c>
      <c r="C9" s="1157" t="str">
        <f>+'2.2'!G13</f>
        <v>(Dermatologia e venereologia)</v>
      </c>
      <c r="D9" s="1156"/>
      <c r="E9" s="1156"/>
      <c r="F9" s="1156"/>
      <c r="G9" s="1156"/>
      <c r="H9" s="1156"/>
      <c r="I9" s="1156"/>
      <c r="J9" s="1269" t="str">
        <f t="shared" si="1"/>
        <v/>
      </c>
      <c r="K9" s="1156"/>
      <c r="L9" s="1156"/>
      <c r="M9" s="1156"/>
      <c r="N9" s="1156"/>
      <c r="O9" s="1156"/>
      <c r="P9" s="1156"/>
      <c r="Q9" s="1156"/>
      <c r="R9" s="1156"/>
      <c r="S9" s="1156"/>
      <c r="T9" s="1156">
        <v>1</v>
      </c>
      <c r="U9" s="1156"/>
      <c r="V9" s="1156"/>
      <c r="W9" s="1156"/>
      <c r="X9" s="1156"/>
      <c r="Y9" s="1156"/>
      <c r="Z9" s="1170"/>
      <c r="AA9" s="1269" t="str">
        <f t="shared" si="2"/>
        <v/>
      </c>
      <c r="AB9" s="1156"/>
      <c r="AC9" s="1156"/>
      <c r="AD9" s="1156"/>
      <c r="AE9" s="1156"/>
      <c r="AF9" s="1156"/>
      <c r="AG9" s="1269" t="str">
        <f t="shared" si="3"/>
        <v/>
      </c>
      <c r="AH9" s="1156"/>
      <c r="AI9" s="1156"/>
      <c r="AJ9" s="1156"/>
      <c r="AK9" s="1156"/>
      <c r="AL9" s="1156"/>
      <c r="AM9" s="1156"/>
      <c r="AN9" s="1269" t="str">
        <f t="shared" si="4"/>
        <v/>
      </c>
      <c r="AO9" s="1170"/>
      <c r="AP9" s="1156"/>
      <c r="AQ9" s="1156"/>
      <c r="AR9" s="1269" t="str">
        <f t="shared" si="5"/>
        <v/>
      </c>
      <c r="AS9" s="1156"/>
      <c r="AT9" s="1156"/>
      <c r="AU9" s="1269" t="str">
        <f t="shared" si="6"/>
        <v/>
      </c>
      <c r="AV9" s="1156"/>
      <c r="AW9" s="1156"/>
      <c r="AX9" s="1156"/>
      <c r="AY9" s="1156"/>
      <c r="AZ9" s="1156"/>
      <c r="BA9" s="1269" t="str">
        <f t="shared" si="7"/>
        <v/>
      </c>
      <c r="BB9" s="1156"/>
      <c r="BC9" s="1156"/>
      <c r="BD9" s="1156"/>
      <c r="BE9" s="1156"/>
      <c r="BF9" s="1156"/>
      <c r="BG9" s="1170"/>
      <c r="BH9" s="1269" t="str">
        <f t="shared" si="8"/>
        <v/>
      </c>
      <c r="BI9" s="1176">
        <f t="shared" si="9"/>
        <v>1</v>
      </c>
      <c r="BK9" s="1158" t="str">
        <f>'3.3'!B20</f>
        <v>Chirurgia con approfondimento in traumatologia specialistica</v>
      </c>
    </row>
    <row r="10" spans="1:112" s="1158" customFormat="1" outlineLevel="1" x14ac:dyDescent="0.25">
      <c r="A10" s="716" t="str">
        <f>+'2.2'!D14</f>
        <v>DER1.2</v>
      </c>
      <c r="B10" s="1157" t="str">
        <f>+'2.2'!E14</f>
        <v>Patologie dermatologiche severe</v>
      </c>
      <c r="C10" s="1157" t="str">
        <f>+'2.2'!G14</f>
        <v>(Dermatologia e venereologia)</v>
      </c>
      <c r="D10" s="1156"/>
      <c r="E10" s="1156"/>
      <c r="F10" s="1156"/>
      <c r="G10" s="1156"/>
      <c r="H10" s="1156"/>
      <c r="I10" s="1156"/>
      <c r="J10" s="1269" t="str">
        <f t="shared" si="1"/>
        <v/>
      </c>
      <c r="K10" s="1156"/>
      <c r="L10" s="1156"/>
      <c r="M10" s="1156"/>
      <c r="N10" s="1156"/>
      <c r="O10" s="1156"/>
      <c r="P10" s="1156"/>
      <c r="Q10" s="1156"/>
      <c r="R10" s="1156"/>
      <c r="S10" s="1156"/>
      <c r="T10" s="1159">
        <v>1</v>
      </c>
      <c r="U10" s="1159"/>
      <c r="V10" s="1156"/>
      <c r="W10" s="1156"/>
      <c r="X10" s="1156"/>
      <c r="Y10" s="1156"/>
      <c r="Z10" s="1170"/>
      <c r="AA10" s="1269" t="str">
        <f t="shared" si="2"/>
        <v/>
      </c>
      <c r="AB10" s="1156"/>
      <c r="AC10" s="1156"/>
      <c r="AD10" s="1156"/>
      <c r="AE10" s="1156"/>
      <c r="AF10" s="1156"/>
      <c r="AG10" s="1269" t="str">
        <f t="shared" si="3"/>
        <v/>
      </c>
      <c r="AH10" s="1156"/>
      <c r="AI10" s="1156"/>
      <c r="AJ10" s="1156"/>
      <c r="AK10" s="1156"/>
      <c r="AL10" s="1156"/>
      <c r="AM10" s="1156"/>
      <c r="AN10" s="1269" t="str">
        <f t="shared" si="4"/>
        <v/>
      </c>
      <c r="AO10" s="1170"/>
      <c r="AP10" s="1156"/>
      <c r="AQ10" s="1156"/>
      <c r="AR10" s="1269" t="str">
        <f t="shared" si="5"/>
        <v/>
      </c>
      <c r="AS10" s="1156"/>
      <c r="AT10" s="1156"/>
      <c r="AU10" s="1269" t="str">
        <f t="shared" si="6"/>
        <v/>
      </c>
      <c r="AV10" s="1156"/>
      <c r="AW10" s="1156"/>
      <c r="AX10" s="1156"/>
      <c r="AY10" s="1156"/>
      <c r="AZ10" s="1156"/>
      <c r="BA10" s="1269" t="str">
        <f t="shared" si="7"/>
        <v/>
      </c>
      <c r="BB10" s="1156"/>
      <c r="BC10" s="1156"/>
      <c r="BD10" s="1156"/>
      <c r="BE10" s="1156"/>
      <c r="BF10" s="1156"/>
      <c r="BG10" s="1170"/>
      <c r="BH10" s="1269" t="str">
        <f t="shared" si="8"/>
        <v/>
      </c>
      <c r="BI10" s="1176">
        <f t="shared" si="9"/>
        <v>1</v>
      </c>
      <c r="BK10" s="1158" t="str">
        <f>'3.3'!B21</f>
        <v>Chirurgia del cuore e dei vasi toracici</v>
      </c>
    </row>
    <row r="11" spans="1:112" s="1158" customFormat="1" outlineLevel="1" x14ac:dyDescent="0.25">
      <c r="A11" s="716" t="str">
        <f>+'2.2'!D15</f>
        <v>DER2</v>
      </c>
      <c r="B11" s="1157" t="str">
        <f>+'2.2'!E15</f>
        <v>Trattamento delle ferite</v>
      </c>
      <c r="C11" s="1157" t="str">
        <f>+'2.2'!G15</f>
        <v/>
      </c>
      <c r="D11" s="1156"/>
      <c r="E11" s="1156"/>
      <c r="F11" s="1156"/>
      <c r="G11" s="1156"/>
      <c r="H11" s="1156"/>
      <c r="I11" s="1156"/>
      <c r="J11" s="1269" t="str">
        <f t="shared" si="1"/>
        <v/>
      </c>
      <c r="K11" s="1156"/>
      <c r="L11" s="1156"/>
      <c r="M11" s="1156"/>
      <c r="N11" s="1156"/>
      <c r="O11" s="1156"/>
      <c r="P11" s="1156"/>
      <c r="Q11" s="1156"/>
      <c r="R11" s="1156"/>
      <c r="S11" s="1156"/>
      <c r="T11" s="1156"/>
      <c r="U11" s="1156"/>
      <c r="V11" s="1156"/>
      <c r="W11" s="1156"/>
      <c r="X11" s="1156"/>
      <c r="Y11" s="1156"/>
      <c r="Z11" s="1170"/>
      <c r="AA11" s="1269" t="str">
        <f t="shared" si="2"/>
        <v/>
      </c>
      <c r="AB11" s="1156"/>
      <c r="AC11" s="1156"/>
      <c r="AD11" s="1156"/>
      <c r="AE11" s="1156"/>
      <c r="AF11" s="1156"/>
      <c r="AG11" s="1269" t="str">
        <f t="shared" si="3"/>
        <v/>
      </c>
      <c r="AH11" s="1156"/>
      <c r="AI11" s="1156"/>
      <c r="AJ11" s="1156"/>
      <c r="AK11" s="1156"/>
      <c r="AL11" s="1156"/>
      <c r="AM11" s="1156"/>
      <c r="AN11" s="1269" t="str">
        <f t="shared" si="4"/>
        <v/>
      </c>
      <c r="AO11" s="1170"/>
      <c r="AP11" s="1156"/>
      <c r="AQ11" s="1156"/>
      <c r="AR11" s="1269" t="str">
        <f t="shared" si="5"/>
        <v/>
      </c>
      <c r="AS11" s="1156"/>
      <c r="AT11" s="1156"/>
      <c r="AU11" s="1269" t="str">
        <f t="shared" si="6"/>
        <v/>
      </c>
      <c r="AV11" s="1156"/>
      <c r="AW11" s="1156"/>
      <c r="AX11" s="1156"/>
      <c r="AY11" s="1156"/>
      <c r="AZ11" s="1156"/>
      <c r="BA11" s="1269" t="str">
        <f t="shared" si="7"/>
        <v/>
      </c>
      <c r="BB11" s="1156"/>
      <c r="BC11" s="1156"/>
      <c r="BD11" s="1156"/>
      <c r="BE11" s="1156"/>
      <c r="BF11" s="1156"/>
      <c r="BG11" s="1170"/>
      <c r="BH11" s="1269" t="str">
        <f t="shared" si="8"/>
        <v/>
      </c>
      <c r="BI11" s="1176">
        <f t="shared" si="9"/>
        <v>0</v>
      </c>
      <c r="BK11" s="1158" t="str">
        <f>'3.3'!B22</f>
        <v>Chirurgia della mano</v>
      </c>
    </row>
    <row r="12" spans="1:112" s="1158" customFormat="1" outlineLevel="1" x14ac:dyDescent="0.25">
      <c r="A12" s="716" t="str">
        <f>+'2.2'!D16</f>
        <v>HNO1</v>
      </c>
      <c r="B12" s="1157" t="str">
        <f>+'2.2'!E16</f>
        <v>Otorinolaringoiatria (chirurgia ORL)</v>
      </c>
      <c r="C12" s="1157" t="str">
        <f>+'2.2'!G16</f>
        <v>(Otorinolaringoiatria)</v>
      </c>
      <c r="D12" s="1156"/>
      <c r="E12" s="1156"/>
      <c r="F12" s="1156"/>
      <c r="G12" s="1156"/>
      <c r="H12" s="1156"/>
      <c r="I12" s="1156"/>
      <c r="J12" s="1269" t="str">
        <f t="shared" si="1"/>
        <v/>
      </c>
      <c r="K12" s="1156"/>
      <c r="L12" s="1156"/>
      <c r="M12" s="1156"/>
      <c r="N12" s="1156"/>
      <c r="O12" s="1156"/>
      <c r="P12" s="1156"/>
      <c r="Q12" s="1156"/>
      <c r="R12" s="1156"/>
      <c r="S12" s="1156"/>
      <c r="T12" s="1156"/>
      <c r="U12" s="1156"/>
      <c r="V12" s="1156"/>
      <c r="W12" s="1156"/>
      <c r="X12" s="1156"/>
      <c r="Y12" s="1156"/>
      <c r="Z12" s="1170"/>
      <c r="AA12" s="1269" t="str">
        <f t="shared" si="2"/>
        <v/>
      </c>
      <c r="AB12" s="1156"/>
      <c r="AC12" s="1156"/>
      <c r="AD12" s="1156"/>
      <c r="AE12" s="1156"/>
      <c r="AF12" s="1156"/>
      <c r="AG12" s="1269" t="str">
        <f t="shared" si="3"/>
        <v/>
      </c>
      <c r="AH12" s="1156"/>
      <c r="AI12" s="1156"/>
      <c r="AJ12" s="1156"/>
      <c r="AK12" s="1156"/>
      <c r="AL12" s="1156"/>
      <c r="AM12" s="1156"/>
      <c r="AN12" s="1269" t="str">
        <f t="shared" si="4"/>
        <v/>
      </c>
      <c r="AO12" s="1170"/>
      <c r="AP12" s="1159">
        <v>1</v>
      </c>
      <c r="AQ12" s="1159">
        <v>1</v>
      </c>
      <c r="AR12" s="1269">
        <f t="shared" si="5"/>
        <v>1</v>
      </c>
      <c r="AS12" s="1159"/>
      <c r="AT12" s="1159"/>
      <c r="AU12" s="1269" t="str">
        <f t="shared" si="6"/>
        <v/>
      </c>
      <c r="AV12" s="1156"/>
      <c r="AW12" s="1156"/>
      <c r="AX12" s="1156"/>
      <c r="AY12" s="1156"/>
      <c r="AZ12" s="1156"/>
      <c r="BA12" s="1269" t="str">
        <f t="shared" si="7"/>
        <v/>
      </c>
      <c r="BB12" s="1156"/>
      <c r="BC12" s="1156"/>
      <c r="BD12" s="1156"/>
      <c r="BE12" s="1156"/>
      <c r="BF12" s="1156"/>
      <c r="BG12" s="1170"/>
      <c r="BH12" s="1269" t="str">
        <f t="shared" si="8"/>
        <v/>
      </c>
      <c r="BI12" s="1176">
        <f t="shared" si="9"/>
        <v>1</v>
      </c>
      <c r="BK12" s="1158" t="str">
        <f>'3.3'!B23</f>
        <v>Chirurgia orale e maxillo-facciale</v>
      </c>
    </row>
    <row r="13" spans="1:112" s="1158" customFormat="1" outlineLevel="1" x14ac:dyDescent="0.25">
      <c r="A13" s="716" t="str">
        <f>+'2.2'!D17</f>
        <v>HNO1.1</v>
      </c>
      <c r="B13" s="1157" t="str">
        <f>+'2.2'!E17</f>
        <v>Chirurgia cervico-facciale</v>
      </c>
      <c r="C13" s="1157" t="str">
        <f>+'2.2'!G17</f>
        <v>(Otorinolaringoiatria)</v>
      </c>
      <c r="D13" s="1156"/>
      <c r="E13" s="1156"/>
      <c r="F13" s="1156"/>
      <c r="G13" s="1156"/>
      <c r="H13" s="1156"/>
      <c r="I13" s="1156"/>
      <c r="J13" s="1269" t="str">
        <f t="shared" si="1"/>
        <v/>
      </c>
      <c r="K13" s="1156"/>
      <c r="L13" s="1156"/>
      <c r="M13" s="1156"/>
      <c r="N13" s="1156"/>
      <c r="O13" s="1156"/>
      <c r="P13" s="1156"/>
      <c r="Q13" s="1156"/>
      <c r="R13" s="1156"/>
      <c r="S13" s="1156"/>
      <c r="T13" s="1156"/>
      <c r="U13" s="1156"/>
      <c r="V13" s="1156"/>
      <c r="W13" s="1156"/>
      <c r="X13" s="1156"/>
      <c r="Y13" s="1156"/>
      <c r="Z13" s="1170"/>
      <c r="AA13" s="1269" t="str">
        <f t="shared" si="2"/>
        <v/>
      </c>
      <c r="AB13" s="1156"/>
      <c r="AC13" s="1156"/>
      <c r="AD13" s="1156"/>
      <c r="AE13" s="1156"/>
      <c r="AF13" s="1156"/>
      <c r="AG13" s="1269" t="str">
        <f t="shared" si="3"/>
        <v/>
      </c>
      <c r="AH13" s="1156"/>
      <c r="AI13" s="1156"/>
      <c r="AJ13" s="1156"/>
      <c r="AK13" s="1156"/>
      <c r="AL13" s="1156"/>
      <c r="AM13" s="1156"/>
      <c r="AN13" s="1269" t="str">
        <f t="shared" si="4"/>
        <v/>
      </c>
      <c r="AO13" s="1170"/>
      <c r="AP13" s="1159">
        <v>1</v>
      </c>
      <c r="AQ13" s="1159">
        <v>1</v>
      </c>
      <c r="AR13" s="1269">
        <f t="shared" si="5"/>
        <v>1</v>
      </c>
      <c r="AS13" s="1159"/>
      <c r="AT13" s="1159"/>
      <c r="AU13" s="1269" t="str">
        <f t="shared" si="6"/>
        <v/>
      </c>
      <c r="AV13" s="1156"/>
      <c r="AW13" s="1156"/>
      <c r="AX13" s="1156"/>
      <c r="AY13" s="1156"/>
      <c r="AZ13" s="1156"/>
      <c r="BA13" s="1269" t="str">
        <f t="shared" si="7"/>
        <v/>
      </c>
      <c r="BB13" s="1156"/>
      <c r="BC13" s="1156"/>
      <c r="BD13" s="1156"/>
      <c r="BE13" s="1156"/>
      <c r="BF13" s="1156"/>
      <c r="BG13" s="1170"/>
      <c r="BH13" s="1269" t="str">
        <f t="shared" si="8"/>
        <v/>
      </c>
      <c r="BI13" s="1176">
        <f t="shared" ref="BI13:BI42" si="10">MAX(D13:BH13)</f>
        <v>1</v>
      </c>
      <c r="BK13" s="1158" t="str">
        <f>'3.3'!B24</f>
        <v>Chirurgia ortopedica con approfondimento in chirurgia della colonna vertebrale</v>
      </c>
    </row>
    <row r="14" spans="1:112" s="1158" customFormat="1" ht="39.6" outlineLevel="1" x14ac:dyDescent="0.25">
      <c r="A14" s="716" t="str">
        <f>+'2.2'!D18</f>
        <v>HNO1.1.1</v>
      </c>
      <c r="B14" s="1157" t="str">
        <f>+'2.2'!E18</f>
        <v>Chirurgia cervicale complessa (chirurgia tumorale interdisciplinare)</v>
      </c>
      <c r="C14" s="1157" t="str">
        <f>+'2.2'!G18</f>
        <v>(Otorinolaringoiatria con approfondimento in chirurgia cervico-facciale)</v>
      </c>
      <c r="D14" s="1156"/>
      <c r="E14" s="1156"/>
      <c r="F14" s="1156"/>
      <c r="G14" s="1156"/>
      <c r="H14" s="1156"/>
      <c r="I14" s="1156"/>
      <c r="J14" s="1269" t="str">
        <f t="shared" si="1"/>
        <v/>
      </c>
      <c r="K14" s="1156"/>
      <c r="L14" s="1156"/>
      <c r="M14" s="1156"/>
      <c r="N14" s="1156"/>
      <c r="O14" s="1156"/>
      <c r="P14" s="1156"/>
      <c r="Q14" s="1156"/>
      <c r="R14" s="1156"/>
      <c r="S14" s="1156"/>
      <c r="T14" s="1156"/>
      <c r="U14" s="1156"/>
      <c r="V14" s="1156"/>
      <c r="W14" s="1156"/>
      <c r="X14" s="1156"/>
      <c r="Y14" s="1156"/>
      <c r="Z14" s="1170"/>
      <c r="AA14" s="1269" t="str">
        <f t="shared" si="2"/>
        <v/>
      </c>
      <c r="AB14" s="1156"/>
      <c r="AC14" s="1156"/>
      <c r="AD14" s="1156"/>
      <c r="AE14" s="1156"/>
      <c r="AF14" s="1156"/>
      <c r="AG14" s="1269" t="str">
        <f t="shared" si="3"/>
        <v/>
      </c>
      <c r="AH14" s="1156"/>
      <c r="AI14" s="1156"/>
      <c r="AJ14" s="1156"/>
      <c r="AK14" s="1156"/>
      <c r="AL14" s="1156"/>
      <c r="AM14" s="1156"/>
      <c r="AN14" s="1269" t="str">
        <f t="shared" si="4"/>
        <v/>
      </c>
      <c r="AO14" s="1170"/>
      <c r="AP14" s="1156"/>
      <c r="AQ14" s="1159">
        <v>1</v>
      </c>
      <c r="AR14" s="1269" t="str">
        <f t="shared" si="5"/>
        <v/>
      </c>
      <c r="AS14" s="1156"/>
      <c r="AT14" s="1159"/>
      <c r="AU14" s="1269" t="str">
        <f t="shared" si="6"/>
        <v/>
      </c>
      <c r="AV14" s="1156"/>
      <c r="AW14" s="1156"/>
      <c r="AX14" s="1156"/>
      <c r="AY14" s="1156"/>
      <c r="AZ14" s="1156"/>
      <c r="BA14" s="1269" t="str">
        <f t="shared" si="7"/>
        <v/>
      </c>
      <c r="BB14" s="1156"/>
      <c r="BC14" s="1156"/>
      <c r="BD14" s="1156"/>
      <c r="BE14" s="1156"/>
      <c r="BF14" s="1156"/>
      <c r="BG14" s="1170"/>
      <c r="BH14" s="1269" t="str">
        <f t="shared" si="8"/>
        <v/>
      </c>
      <c r="BI14" s="1176">
        <f t="shared" si="10"/>
        <v>1</v>
      </c>
      <c r="BK14" s="1158" t="str">
        <f>'3.3'!B25</f>
        <v>Chirurgia ortopedica e traumatologia dell’apparato locomotore</v>
      </c>
    </row>
    <row r="15" spans="1:112" s="1158" customFormat="1" ht="26.4" outlineLevel="1" x14ac:dyDescent="0.25">
      <c r="A15" s="716" t="str">
        <f>+'2.2'!D19</f>
        <v>HNO1.2</v>
      </c>
      <c r="B15" s="1157" t="str">
        <f>+'2.2'!E19</f>
        <v>Chirurgia allargata del naso e dei seni paranasali</v>
      </c>
      <c r="C15" s="1157" t="str">
        <f>+'2.2'!G19</f>
        <v>(Otorinolaringoiatria)</v>
      </c>
      <c r="D15" s="1156"/>
      <c r="E15" s="1156"/>
      <c r="F15" s="1156"/>
      <c r="G15" s="1156"/>
      <c r="H15" s="1156"/>
      <c r="I15" s="1156"/>
      <c r="J15" s="1269" t="str">
        <f t="shared" si="1"/>
        <v/>
      </c>
      <c r="K15" s="1156"/>
      <c r="L15" s="1156"/>
      <c r="M15" s="1156"/>
      <c r="N15" s="1156"/>
      <c r="O15" s="1156"/>
      <c r="P15" s="1156"/>
      <c r="Q15" s="1156"/>
      <c r="R15" s="1156"/>
      <c r="S15" s="1156"/>
      <c r="T15" s="1156"/>
      <c r="U15" s="1156"/>
      <c r="V15" s="1156"/>
      <c r="W15" s="1156"/>
      <c r="X15" s="1156"/>
      <c r="Y15" s="1156"/>
      <c r="Z15" s="1170"/>
      <c r="AA15" s="1269" t="str">
        <f t="shared" si="2"/>
        <v/>
      </c>
      <c r="AB15" s="1156"/>
      <c r="AC15" s="1156"/>
      <c r="AD15" s="1156"/>
      <c r="AE15" s="1156"/>
      <c r="AF15" s="1156"/>
      <c r="AG15" s="1269" t="str">
        <f t="shared" si="3"/>
        <v/>
      </c>
      <c r="AH15" s="1156"/>
      <c r="AI15" s="1156"/>
      <c r="AJ15" s="1156"/>
      <c r="AK15" s="1156"/>
      <c r="AL15" s="1156"/>
      <c r="AM15" s="1156"/>
      <c r="AN15" s="1269" t="str">
        <f t="shared" si="4"/>
        <v/>
      </c>
      <c r="AO15" s="1170"/>
      <c r="AP15" s="1159">
        <v>1</v>
      </c>
      <c r="AQ15" s="1159">
        <v>1</v>
      </c>
      <c r="AR15" s="1269">
        <f t="shared" si="5"/>
        <v>1</v>
      </c>
      <c r="AS15" s="1159"/>
      <c r="AT15" s="1159"/>
      <c r="AU15" s="1269" t="str">
        <f t="shared" si="6"/>
        <v/>
      </c>
      <c r="AV15" s="1156"/>
      <c r="AW15" s="1156"/>
      <c r="AX15" s="1156"/>
      <c r="AY15" s="1156"/>
      <c r="AZ15" s="1156"/>
      <c r="BA15" s="1269" t="str">
        <f t="shared" si="7"/>
        <v/>
      </c>
      <c r="BB15" s="1156"/>
      <c r="BC15" s="1156"/>
      <c r="BD15" s="1156"/>
      <c r="BE15" s="1156"/>
      <c r="BF15" s="1156"/>
      <c r="BG15" s="1170"/>
      <c r="BH15" s="1269" t="str">
        <f t="shared" si="8"/>
        <v/>
      </c>
      <c r="BI15" s="1176">
        <f t="shared" si="10"/>
        <v>1</v>
      </c>
      <c r="BK15" s="1158" t="str">
        <f>'3.3'!B26</f>
        <v>Chirurgia pediatrica (senza approfondimento)</v>
      </c>
    </row>
    <row r="16" spans="1:112" s="1158" customFormat="1" ht="39.6" outlineLevel="1" x14ac:dyDescent="0.25">
      <c r="A16" s="716" t="str">
        <f>+'2.2'!D20</f>
        <v>HNO1.2.1</v>
      </c>
      <c r="B16" s="1157" t="str">
        <f>+'2.2'!E20</f>
        <v xml:space="preserve">Chirurgia allargata del naso e dei seni paranasali con apertura della dura madre (chirurgia interdisciplinare craniale di base) </v>
      </c>
      <c r="C16" s="1157" t="str">
        <f>+'2.2'!G20</f>
        <v>(Otorinolaringoiatria con approfondimento in chirurgia cervico-facciale)</v>
      </c>
      <c r="D16" s="1156"/>
      <c r="E16" s="1156"/>
      <c r="F16" s="1156"/>
      <c r="G16" s="1156"/>
      <c r="H16" s="1156"/>
      <c r="I16" s="1156"/>
      <c r="J16" s="1269" t="str">
        <f t="shared" si="1"/>
        <v/>
      </c>
      <c r="K16" s="1156"/>
      <c r="L16" s="1156"/>
      <c r="M16" s="1156"/>
      <c r="N16" s="1156"/>
      <c r="O16" s="1156"/>
      <c r="P16" s="1156"/>
      <c r="Q16" s="1156"/>
      <c r="R16" s="1156"/>
      <c r="S16" s="1156"/>
      <c r="T16" s="1156"/>
      <c r="U16" s="1156"/>
      <c r="V16" s="1156"/>
      <c r="W16" s="1156"/>
      <c r="X16" s="1156"/>
      <c r="Y16" s="1156"/>
      <c r="Z16" s="1170"/>
      <c r="AA16" s="1269" t="str">
        <f t="shared" si="2"/>
        <v/>
      </c>
      <c r="AB16" s="1156"/>
      <c r="AC16" s="1156"/>
      <c r="AD16" s="1156"/>
      <c r="AE16" s="1156"/>
      <c r="AF16" s="1156"/>
      <c r="AG16" s="1269" t="str">
        <f t="shared" si="3"/>
        <v/>
      </c>
      <c r="AH16" s="1156"/>
      <c r="AI16" s="1156"/>
      <c r="AJ16" s="1156"/>
      <c r="AK16" s="1156"/>
      <c r="AL16" s="1156"/>
      <c r="AM16" s="1156"/>
      <c r="AN16" s="1269" t="str">
        <f t="shared" si="4"/>
        <v/>
      </c>
      <c r="AO16" s="1170"/>
      <c r="AP16" s="1156"/>
      <c r="AQ16" s="1156">
        <v>1</v>
      </c>
      <c r="AR16" s="1269" t="str">
        <f t="shared" si="5"/>
        <v/>
      </c>
      <c r="AS16" s="1156"/>
      <c r="AT16" s="1159"/>
      <c r="AU16" s="1269" t="str">
        <f t="shared" si="6"/>
        <v/>
      </c>
      <c r="AV16" s="1156"/>
      <c r="AW16" s="1156"/>
      <c r="AX16" s="1156"/>
      <c r="AY16" s="1156"/>
      <c r="AZ16" s="1156"/>
      <c r="BA16" s="1269" t="str">
        <f t="shared" si="7"/>
        <v/>
      </c>
      <c r="BB16" s="1156"/>
      <c r="BC16" s="1156"/>
      <c r="BD16" s="1156"/>
      <c r="BE16" s="1156"/>
      <c r="BF16" s="1156"/>
      <c r="BG16" s="1170"/>
      <c r="BH16" s="1269" t="str">
        <f t="shared" si="8"/>
        <v/>
      </c>
      <c r="BI16" s="1176">
        <f t="shared" si="10"/>
        <v>1</v>
      </c>
      <c r="BK16" s="1158" t="str">
        <f>'3.3'!B27</f>
        <v>Chirurgia plastica, ricostruttiva ed estetica</v>
      </c>
    </row>
    <row r="17" spans="1:63" s="1158" customFormat="1" ht="39.6" outlineLevel="1" x14ac:dyDescent="0.25">
      <c r="A17" s="716" t="str">
        <f>+'2.2'!D21</f>
        <v>HNO1.3</v>
      </c>
      <c r="B17" s="1157" t="str">
        <f>+'2.2'!E21</f>
        <v>Chirurgia dell'orecchio medio (timpanoplastica, chirurgia della mastoide, ossiculoplastica incl. Operazioni della staffa)</v>
      </c>
      <c r="C17" s="1157" t="str">
        <f>+'2.2'!G21</f>
        <v>(Otorinolaringoiatria)</v>
      </c>
      <c r="D17" s="1156"/>
      <c r="E17" s="1156"/>
      <c r="F17" s="1156"/>
      <c r="G17" s="1156"/>
      <c r="H17" s="1156"/>
      <c r="I17" s="1156"/>
      <c r="J17" s="1269" t="str">
        <f t="shared" si="1"/>
        <v/>
      </c>
      <c r="K17" s="1156"/>
      <c r="L17" s="1156"/>
      <c r="M17" s="1156"/>
      <c r="N17" s="1156"/>
      <c r="O17" s="1156"/>
      <c r="P17" s="1156"/>
      <c r="Q17" s="1156"/>
      <c r="R17" s="1156"/>
      <c r="S17" s="1156"/>
      <c r="T17" s="1156"/>
      <c r="U17" s="1156"/>
      <c r="V17" s="1156"/>
      <c r="W17" s="1156"/>
      <c r="X17" s="1156"/>
      <c r="Y17" s="1156"/>
      <c r="Z17" s="1170"/>
      <c r="AA17" s="1269" t="str">
        <f t="shared" si="2"/>
        <v/>
      </c>
      <c r="AB17" s="1156"/>
      <c r="AC17" s="1156"/>
      <c r="AD17" s="1156"/>
      <c r="AE17" s="1156"/>
      <c r="AF17" s="1156"/>
      <c r="AG17" s="1269" t="str">
        <f t="shared" si="3"/>
        <v/>
      </c>
      <c r="AH17" s="1156"/>
      <c r="AI17" s="1156"/>
      <c r="AJ17" s="1156"/>
      <c r="AK17" s="1156"/>
      <c r="AL17" s="1156"/>
      <c r="AM17" s="1156"/>
      <c r="AN17" s="1269" t="str">
        <f t="shared" si="4"/>
        <v/>
      </c>
      <c r="AO17" s="1170"/>
      <c r="AP17" s="1159">
        <v>1</v>
      </c>
      <c r="AQ17" s="1159">
        <v>1</v>
      </c>
      <c r="AR17" s="1269">
        <f t="shared" si="5"/>
        <v>1</v>
      </c>
      <c r="AS17" s="1159"/>
      <c r="AT17" s="1159"/>
      <c r="AU17" s="1269" t="str">
        <f t="shared" si="6"/>
        <v/>
      </c>
      <c r="AV17" s="1156"/>
      <c r="AW17" s="1156"/>
      <c r="AX17" s="1156"/>
      <c r="AY17" s="1156"/>
      <c r="AZ17" s="1156"/>
      <c r="BA17" s="1269" t="str">
        <f t="shared" si="7"/>
        <v/>
      </c>
      <c r="BB17" s="1156"/>
      <c r="BC17" s="1156"/>
      <c r="BD17" s="1156"/>
      <c r="BE17" s="1156"/>
      <c r="BF17" s="1156"/>
      <c r="BG17" s="1170"/>
      <c r="BH17" s="1269" t="str">
        <f t="shared" si="8"/>
        <v/>
      </c>
      <c r="BI17" s="1176">
        <f t="shared" si="10"/>
        <v>1</v>
      </c>
      <c r="BK17" s="1158" t="str">
        <f>'3.3'!B28</f>
        <v>Chirurgia toracica</v>
      </c>
    </row>
    <row r="18" spans="1:63" s="1158" customFormat="1" ht="39.6" outlineLevel="1" x14ac:dyDescent="0.25">
      <c r="A18" s="716" t="str">
        <f>+'2.2'!D22</f>
        <v>HNO1.3.1</v>
      </c>
      <c r="B18" s="1157" t="str">
        <f>+'2.2'!E22</f>
        <v>Chirurgia allargata dell'orecchio con orecchio interno e/o apertura della dura madre</v>
      </c>
      <c r="C18" s="1157" t="str">
        <f>+'2.2'!G22</f>
        <v>(Otorinolaringoiatria con approfondimento in chirurgia cervico-facciale)</v>
      </c>
      <c r="D18" s="1156"/>
      <c r="E18" s="1156"/>
      <c r="F18" s="1156"/>
      <c r="G18" s="1156"/>
      <c r="H18" s="1156"/>
      <c r="I18" s="1156"/>
      <c r="J18" s="1269" t="str">
        <f t="shared" si="1"/>
        <v/>
      </c>
      <c r="K18" s="1156"/>
      <c r="L18" s="1156"/>
      <c r="M18" s="1156"/>
      <c r="N18" s="1156"/>
      <c r="O18" s="1156"/>
      <c r="P18" s="1156"/>
      <c r="Q18" s="1156"/>
      <c r="R18" s="1156"/>
      <c r="S18" s="1156"/>
      <c r="T18" s="1156"/>
      <c r="U18" s="1156"/>
      <c r="V18" s="1156"/>
      <c r="W18" s="1156"/>
      <c r="X18" s="1156"/>
      <c r="Y18" s="1156"/>
      <c r="Z18" s="1170"/>
      <c r="AA18" s="1269" t="str">
        <f t="shared" si="2"/>
        <v/>
      </c>
      <c r="AB18" s="1156"/>
      <c r="AC18" s="1156"/>
      <c r="AD18" s="1156"/>
      <c r="AE18" s="1156"/>
      <c r="AF18" s="1156"/>
      <c r="AG18" s="1269" t="str">
        <f t="shared" si="3"/>
        <v/>
      </c>
      <c r="AH18" s="1156"/>
      <c r="AI18" s="1156"/>
      <c r="AJ18" s="1156"/>
      <c r="AK18" s="1156"/>
      <c r="AL18" s="1156"/>
      <c r="AM18" s="1156"/>
      <c r="AN18" s="1269" t="str">
        <f t="shared" si="4"/>
        <v/>
      </c>
      <c r="AO18" s="1170"/>
      <c r="AP18" s="1156"/>
      <c r="AQ18" s="1156">
        <v>1</v>
      </c>
      <c r="AR18" s="1269" t="str">
        <f t="shared" si="5"/>
        <v/>
      </c>
      <c r="AS18" s="1156"/>
      <c r="AT18" s="1159"/>
      <c r="AU18" s="1269" t="str">
        <f t="shared" si="6"/>
        <v/>
      </c>
      <c r="AV18" s="1156"/>
      <c r="AW18" s="1156"/>
      <c r="AX18" s="1156"/>
      <c r="AY18" s="1156"/>
      <c r="AZ18" s="1156"/>
      <c r="BA18" s="1269" t="str">
        <f t="shared" si="7"/>
        <v/>
      </c>
      <c r="BB18" s="1156"/>
      <c r="BC18" s="1156"/>
      <c r="BD18" s="1156"/>
      <c r="BE18" s="1156"/>
      <c r="BF18" s="1156"/>
      <c r="BG18" s="1170"/>
      <c r="BH18" s="1269" t="str">
        <f t="shared" si="8"/>
        <v/>
      </c>
      <c r="BI18" s="1176">
        <f t="shared" si="10"/>
        <v>1</v>
      </c>
      <c r="BK18" s="1158" t="str">
        <f>'3.3'!B29</f>
        <v>Chirurgia vascolare</v>
      </c>
    </row>
    <row r="19" spans="1:63" s="1158" customFormat="1" outlineLevel="1" x14ac:dyDescent="0.25">
      <c r="A19" s="716" t="str">
        <f>+'2.2'!D23</f>
        <v>HNO1.3.2</v>
      </c>
      <c r="B19" s="1157" t="str">
        <f>+'2.2'!E23</f>
        <v>Impianti cocleari (CIMAS)</v>
      </c>
      <c r="C19" s="1157" t="str">
        <f>+'2.2'!G23</f>
        <v/>
      </c>
      <c r="D19" s="1156"/>
      <c r="E19" s="1156"/>
      <c r="F19" s="1156"/>
      <c r="G19" s="1156"/>
      <c r="H19" s="1156"/>
      <c r="I19" s="1156"/>
      <c r="J19" s="1269" t="str">
        <f t="shared" si="1"/>
        <v/>
      </c>
      <c r="K19" s="1156"/>
      <c r="L19" s="1156"/>
      <c r="M19" s="1156"/>
      <c r="N19" s="1156"/>
      <c r="O19" s="1156"/>
      <c r="P19" s="1156"/>
      <c r="Q19" s="1156"/>
      <c r="R19" s="1156"/>
      <c r="S19" s="1156"/>
      <c r="T19" s="1156"/>
      <c r="U19" s="1156"/>
      <c r="V19" s="1156"/>
      <c r="W19" s="1156"/>
      <c r="X19" s="1156"/>
      <c r="Y19" s="1156"/>
      <c r="Z19" s="1170"/>
      <c r="AA19" s="1269" t="str">
        <f t="shared" si="2"/>
        <v/>
      </c>
      <c r="AB19" s="1156"/>
      <c r="AC19" s="1156"/>
      <c r="AD19" s="1156"/>
      <c r="AE19" s="1156"/>
      <c r="AF19" s="1156"/>
      <c r="AG19" s="1269" t="str">
        <f t="shared" si="3"/>
        <v/>
      </c>
      <c r="AH19" s="1156"/>
      <c r="AI19" s="1156"/>
      <c r="AJ19" s="1156"/>
      <c r="AK19" s="1156"/>
      <c r="AL19" s="1156"/>
      <c r="AM19" s="1156"/>
      <c r="AN19" s="1269" t="str">
        <f t="shared" si="4"/>
        <v/>
      </c>
      <c r="AO19" s="1170"/>
      <c r="AP19" s="1156"/>
      <c r="AQ19" s="1156"/>
      <c r="AR19" s="1269" t="str">
        <f t="shared" si="5"/>
        <v/>
      </c>
      <c r="AS19" s="1156"/>
      <c r="AT19" s="1156"/>
      <c r="AU19" s="1269" t="str">
        <f t="shared" si="6"/>
        <v/>
      </c>
      <c r="AV19" s="1156"/>
      <c r="AW19" s="1156"/>
      <c r="AX19" s="1156"/>
      <c r="AY19" s="1156"/>
      <c r="AZ19" s="1156"/>
      <c r="BA19" s="1269" t="str">
        <f t="shared" si="7"/>
        <v/>
      </c>
      <c r="BB19" s="1156"/>
      <c r="BC19" s="1156"/>
      <c r="BD19" s="1156"/>
      <c r="BE19" s="1156"/>
      <c r="BF19" s="1156"/>
      <c r="BG19" s="1170"/>
      <c r="BH19" s="1269" t="str">
        <f t="shared" si="8"/>
        <v/>
      </c>
      <c r="BI19" s="1176">
        <f t="shared" si="10"/>
        <v>0</v>
      </c>
      <c r="BK19" s="1158" t="str">
        <f>'3.3'!B30</f>
        <v>Dermatologia e venereologia</v>
      </c>
    </row>
    <row r="20" spans="1:63" s="1158" customFormat="1" ht="26.4" outlineLevel="1" x14ac:dyDescent="0.25">
      <c r="A20" s="716" t="str">
        <f>+'2.2'!D24</f>
        <v>HNO2</v>
      </c>
      <c r="B20" s="1157" t="str">
        <f>+'2.2'!E24</f>
        <v>Chirurgia della tiroide e delle paratiroidi</v>
      </c>
      <c r="C20" s="1157" t="str">
        <f>+'2.2'!G24</f>
        <v>(Otorinolaringoiatria)
(Chirurgia)</v>
      </c>
      <c r="D20" s="1156"/>
      <c r="E20" s="1156"/>
      <c r="F20" s="1156"/>
      <c r="G20" s="1159">
        <v>1</v>
      </c>
      <c r="H20" s="1159">
        <v>1</v>
      </c>
      <c r="I20" s="1159">
        <v>1</v>
      </c>
      <c r="J20" s="1269">
        <f t="shared" si="1"/>
        <v>1</v>
      </c>
      <c r="K20" s="1159"/>
      <c r="L20" s="1156"/>
      <c r="M20" s="1156"/>
      <c r="N20" s="1156"/>
      <c r="O20" s="1156"/>
      <c r="P20" s="1156"/>
      <c r="Q20" s="1156"/>
      <c r="R20" s="1156"/>
      <c r="S20" s="1159"/>
      <c r="T20" s="1159"/>
      <c r="U20" s="1156"/>
      <c r="V20" s="1156"/>
      <c r="W20" s="1156"/>
      <c r="X20" s="1156"/>
      <c r="Y20" s="1156"/>
      <c r="Z20" s="1170"/>
      <c r="AA20" s="1269" t="str">
        <f t="shared" si="2"/>
        <v/>
      </c>
      <c r="AB20" s="1156"/>
      <c r="AC20" s="1156"/>
      <c r="AD20" s="1156"/>
      <c r="AE20" s="1156"/>
      <c r="AF20" s="1156"/>
      <c r="AG20" s="1269" t="str">
        <f t="shared" si="3"/>
        <v/>
      </c>
      <c r="AH20" s="1156"/>
      <c r="AI20" s="1156"/>
      <c r="AJ20" s="1156"/>
      <c r="AK20" s="1156"/>
      <c r="AL20" s="1156"/>
      <c r="AM20" s="1156"/>
      <c r="AN20" s="1269" t="str">
        <f t="shared" si="4"/>
        <v/>
      </c>
      <c r="AO20" s="1170"/>
      <c r="AP20" s="1159">
        <v>1</v>
      </c>
      <c r="AQ20" s="1159">
        <v>1</v>
      </c>
      <c r="AR20" s="1269">
        <f t="shared" si="5"/>
        <v>1</v>
      </c>
      <c r="AS20" s="1159"/>
      <c r="AT20" s="1159"/>
      <c r="AU20" s="1269" t="str">
        <f t="shared" si="6"/>
        <v/>
      </c>
      <c r="AV20" s="1156"/>
      <c r="AW20" s="1156"/>
      <c r="AX20" s="1156"/>
      <c r="AY20" s="1156"/>
      <c r="AZ20" s="1156"/>
      <c r="BA20" s="1269" t="str">
        <f t="shared" si="7"/>
        <v/>
      </c>
      <c r="BB20" s="1156"/>
      <c r="BC20" s="1156"/>
      <c r="BD20" s="1156"/>
      <c r="BE20" s="1156"/>
      <c r="BF20" s="1156"/>
      <c r="BG20" s="1170"/>
      <c r="BH20" s="1269" t="str">
        <f t="shared" si="8"/>
        <v/>
      </c>
      <c r="BI20" s="1176">
        <f t="shared" si="10"/>
        <v>1</v>
      </c>
      <c r="BK20" s="1158" t="str">
        <f>'3.3'!B31</f>
        <v>Ematologia</v>
      </c>
    </row>
    <row r="21" spans="1:63" s="1158" customFormat="1" ht="52.8" outlineLevel="1" x14ac:dyDescent="0.25">
      <c r="A21" s="716" t="str">
        <f>+'2.2'!D25</f>
        <v>KIE1</v>
      </c>
      <c r="B21" s="1157" t="str">
        <f>+'2.2'!E25</f>
        <v>Chirurgia maxillare</v>
      </c>
      <c r="C21" s="1157" t="str">
        <f>+'2.2'!G25</f>
        <v>(Chirurgia oro-maxillo-facciale)
(Chirurgia plastica, ricostruttiva ed estetica)</v>
      </c>
      <c r="D21" s="1156"/>
      <c r="E21" s="1156"/>
      <c r="F21" s="1156"/>
      <c r="G21" s="1156"/>
      <c r="H21" s="1156"/>
      <c r="I21" s="1156"/>
      <c r="J21" s="1269" t="str">
        <f t="shared" si="1"/>
        <v/>
      </c>
      <c r="K21" s="1156"/>
      <c r="L21" s="1156"/>
      <c r="M21" s="1156">
        <v>1</v>
      </c>
      <c r="N21" s="1159"/>
      <c r="O21" s="1156"/>
      <c r="P21" s="1156"/>
      <c r="Q21" s="1156">
        <v>1</v>
      </c>
      <c r="R21" s="1159"/>
      <c r="S21" s="1156"/>
      <c r="T21" s="1156"/>
      <c r="U21" s="1156"/>
      <c r="V21" s="1156"/>
      <c r="W21" s="1156"/>
      <c r="X21" s="1156"/>
      <c r="Y21" s="1156"/>
      <c r="Z21" s="1170"/>
      <c r="AA21" s="1269" t="str">
        <f t="shared" si="2"/>
        <v/>
      </c>
      <c r="AB21" s="1156"/>
      <c r="AC21" s="1156"/>
      <c r="AD21" s="1156"/>
      <c r="AE21" s="1156"/>
      <c r="AF21" s="1156"/>
      <c r="AG21" s="1269" t="str">
        <f t="shared" si="3"/>
        <v/>
      </c>
      <c r="AH21" s="1156"/>
      <c r="AI21" s="1156"/>
      <c r="AJ21" s="1156"/>
      <c r="AK21" s="1156"/>
      <c r="AL21" s="1156"/>
      <c r="AM21" s="1156"/>
      <c r="AN21" s="1269" t="str">
        <f t="shared" si="4"/>
        <v/>
      </c>
      <c r="AO21" s="1170"/>
      <c r="AP21" s="1156"/>
      <c r="AQ21" s="1156"/>
      <c r="AR21" s="1269" t="str">
        <f t="shared" si="5"/>
        <v/>
      </c>
      <c r="AS21" s="1156"/>
      <c r="AT21" s="1156"/>
      <c r="AU21" s="1269" t="str">
        <f t="shared" si="6"/>
        <v/>
      </c>
      <c r="AV21" s="1156"/>
      <c r="AW21" s="1156"/>
      <c r="AX21" s="1156"/>
      <c r="AY21" s="1156"/>
      <c r="AZ21" s="1156"/>
      <c r="BA21" s="1269" t="str">
        <f t="shared" si="7"/>
        <v/>
      </c>
      <c r="BB21" s="1156"/>
      <c r="BC21" s="1156"/>
      <c r="BD21" s="1156"/>
      <c r="BE21" s="1156"/>
      <c r="BF21" s="1156"/>
      <c r="BG21" s="1170"/>
      <c r="BH21" s="1269" t="str">
        <f t="shared" si="8"/>
        <v/>
      </c>
      <c r="BI21" s="1176">
        <f t="shared" si="10"/>
        <v>1</v>
      </c>
      <c r="BK21" s="1158" t="str">
        <f>'3.3'!B32</f>
        <v>Endocrinologia / diabetologia</v>
      </c>
    </row>
    <row r="22" spans="1:63" s="1158" customFormat="1" outlineLevel="1" x14ac:dyDescent="0.25">
      <c r="A22" s="716" t="str">
        <f>+'2.2'!D26</f>
        <v>NCH1</v>
      </c>
      <c r="B22" s="1157" t="str">
        <f>+'2.2'!E26</f>
        <v>Neurochirurgia craniale</v>
      </c>
      <c r="C22" s="1157" t="str">
        <f>+'2.2'!G26</f>
        <v>Neurochirurgia</v>
      </c>
      <c r="D22" s="1156"/>
      <c r="E22" s="1156"/>
      <c r="F22" s="1156"/>
      <c r="G22" s="1156"/>
      <c r="H22" s="1156"/>
      <c r="I22" s="1156"/>
      <c r="J22" s="1269" t="str">
        <f t="shared" si="1"/>
        <v/>
      </c>
      <c r="K22" s="1156"/>
      <c r="L22" s="1156"/>
      <c r="M22" s="1156"/>
      <c r="N22" s="1156"/>
      <c r="O22" s="1156"/>
      <c r="P22" s="1156"/>
      <c r="Q22" s="1156"/>
      <c r="R22" s="1156"/>
      <c r="S22" s="1156"/>
      <c r="T22" s="1156"/>
      <c r="U22" s="1156"/>
      <c r="V22" s="1156"/>
      <c r="W22" s="1156"/>
      <c r="X22" s="1156"/>
      <c r="Y22" s="1156"/>
      <c r="Z22" s="1170"/>
      <c r="AA22" s="1269" t="str">
        <f t="shared" si="2"/>
        <v/>
      </c>
      <c r="AB22" s="1156"/>
      <c r="AC22" s="1156"/>
      <c r="AD22" s="1156"/>
      <c r="AE22" s="1156"/>
      <c r="AF22" s="1156"/>
      <c r="AG22" s="1269" t="str">
        <f t="shared" si="3"/>
        <v/>
      </c>
      <c r="AH22" s="1156"/>
      <c r="AI22" s="1156"/>
      <c r="AJ22" s="1156">
        <v>2</v>
      </c>
      <c r="AK22" s="1156"/>
      <c r="AL22" s="1156"/>
      <c r="AM22" s="1156"/>
      <c r="AN22" s="1269" t="str">
        <f t="shared" si="4"/>
        <v/>
      </c>
      <c r="AO22" s="1170"/>
      <c r="AP22" s="1156"/>
      <c r="AQ22" s="1156"/>
      <c r="AR22" s="1269" t="str">
        <f t="shared" si="5"/>
        <v/>
      </c>
      <c r="AS22" s="1156"/>
      <c r="AT22" s="1156"/>
      <c r="AU22" s="1269" t="str">
        <f t="shared" si="6"/>
        <v/>
      </c>
      <c r="AV22" s="1156"/>
      <c r="AW22" s="1156"/>
      <c r="AX22" s="1156"/>
      <c r="AY22" s="1156"/>
      <c r="AZ22" s="1156"/>
      <c r="BA22" s="1269" t="str">
        <f t="shared" si="7"/>
        <v/>
      </c>
      <c r="BB22" s="1156"/>
      <c r="BC22" s="1156"/>
      <c r="BD22" s="1156"/>
      <c r="BE22" s="1156"/>
      <c r="BF22" s="1156"/>
      <c r="BG22" s="1170"/>
      <c r="BH22" s="1269" t="str">
        <f t="shared" si="8"/>
        <v/>
      </c>
      <c r="BI22" s="1176">
        <f t="shared" si="10"/>
        <v>2</v>
      </c>
      <c r="BK22" s="1158" t="str">
        <f>'3.3'!B33</f>
        <v>Gastroenterologia</v>
      </c>
    </row>
    <row r="23" spans="1:63" s="1158" customFormat="1" outlineLevel="1" x14ac:dyDescent="0.25">
      <c r="A23" s="716" t="str">
        <f>+'2.2'!D27</f>
        <v>NCH1.1</v>
      </c>
      <c r="B23" s="1157" t="str">
        <f>+'2.2'!E27</f>
        <v>Neurochirurgia specializzata</v>
      </c>
      <c r="C23" s="1157" t="str">
        <f>+'2.2'!G27</f>
        <v>Neurochirurgia</v>
      </c>
      <c r="D23" s="1156"/>
      <c r="E23" s="1156"/>
      <c r="F23" s="1156"/>
      <c r="G23" s="1156"/>
      <c r="H23" s="1156"/>
      <c r="I23" s="1156"/>
      <c r="J23" s="1269" t="str">
        <f t="shared" si="1"/>
        <v/>
      </c>
      <c r="K23" s="1156"/>
      <c r="L23" s="1156"/>
      <c r="M23" s="1156"/>
      <c r="N23" s="1156"/>
      <c r="O23" s="1156"/>
      <c r="P23" s="1159"/>
      <c r="Q23" s="1156"/>
      <c r="R23" s="1156"/>
      <c r="S23" s="1156"/>
      <c r="T23" s="1156"/>
      <c r="U23" s="1156"/>
      <c r="V23" s="1156"/>
      <c r="W23" s="1156"/>
      <c r="X23" s="1156"/>
      <c r="Y23" s="1156"/>
      <c r="Z23" s="1170"/>
      <c r="AA23" s="1269" t="str">
        <f t="shared" si="2"/>
        <v/>
      </c>
      <c r="AB23" s="1156"/>
      <c r="AC23" s="1156"/>
      <c r="AD23" s="1156"/>
      <c r="AE23" s="1156"/>
      <c r="AF23" s="1156"/>
      <c r="AG23" s="1269" t="str">
        <f t="shared" si="3"/>
        <v/>
      </c>
      <c r="AH23" s="1156"/>
      <c r="AI23" s="1156"/>
      <c r="AJ23" s="1156">
        <v>2</v>
      </c>
      <c r="AK23" s="1156"/>
      <c r="AL23" s="1159"/>
      <c r="AM23" s="1159"/>
      <c r="AN23" s="1269" t="str">
        <f t="shared" si="4"/>
        <v/>
      </c>
      <c r="AO23" s="1170"/>
      <c r="AP23" s="1156"/>
      <c r="AQ23" s="1156"/>
      <c r="AR23" s="1269" t="str">
        <f t="shared" si="5"/>
        <v/>
      </c>
      <c r="AS23" s="1156"/>
      <c r="AT23" s="1156"/>
      <c r="AU23" s="1269" t="str">
        <f t="shared" si="6"/>
        <v/>
      </c>
      <c r="AV23" s="1156"/>
      <c r="AW23" s="1156"/>
      <c r="AX23" s="1156"/>
      <c r="AY23" s="1156"/>
      <c r="AZ23" s="1156"/>
      <c r="BA23" s="1269" t="str">
        <f t="shared" si="7"/>
        <v/>
      </c>
      <c r="BB23" s="1156"/>
      <c r="BC23" s="1156"/>
      <c r="BD23" s="1156"/>
      <c r="BE23" s="1156"/>
      <c r="BF23" s="1156"/>
      <c r="BG23" s="1170"/>
      <c r="BH23" s="1269" t="str">
        <f t="shared" si="8"/>
        <v/>
      </c>
      <c r="BI23" s="1176">
        <f t="shared" si="10"/>
        <v>2</v>
      </c>
      <c r="BK23" s="1158" t="str">
        <f>'3.3'!B34</f>
        <v>Ginecologia e ostetricia (senza approfondimento)</v>
      </c>
    </row>
    <row r="24" spans="1:63" s="1158" customFormat="1" ht="26.4" outlineLevel="1" x14ac:dyDescent="0.25">
      <c r="A24" s="716" t="str">
        <f>+'2.2'!D28</f>
        <v>NCH1.1.1</v>
      </c>
      <c r="B24" s="1157" t="str">
        <f>+'2.2'!E28</f>
        <v>Trattamento di patologie  vascolari del SNC senza anomalie vascolari complesse (CIMAS)</v>
      </c>
      <c r="C24" s="1157"/>
      <c r="D24" s="1156"/>
      <c r="E24" s="1156"/>
      <c r="F24" s="1156"/>
      <c r="G24" s="1156"/>
      <c r="H24" s="1156"/>
      <c r="I24" s="1156"/>
      <c r="J24" s="1269" t="str">
        <f t="shared" si="1"/>
        <v/>
      </c>
      <c r="K24" s="1156"/>
      <c r="L24" s="1156"/>
      <c r="M24" s="1156"/>
      <c r="N24" s="1156"/>
      <c r="O24" s="1156"/>
      <c r="P24" s="1156"/>
      <c r="Q24" s="1156"/>
      <c r="R24" s="1156"/>
      <c r="S24" s="1156"/>
      <c r="T24" s="1156"/>
      <c r="U24" s="1156"/>
      <c r="V24" s="1156"/>
      <c r="W24" s="1156"/>
      <c r="X24" s="1156"/>
      <c r="Y24" s="1156"/>
      <c r="Z24" s="1170"/>
      <c r="AA24" s="1269" t="str">
        <f t="shared" si="2"/>
        <v/>
      </c>
      <c r="AB24" s="1156"/>
      <c r="AC24" s="1156"/>
      <c r="AD24" s="1156"/>
      <c r="AE24" s="1156"/>
      <c r="AF24" s="1156"/>
      <c r="AG24" s="1269" t="str">
        <f t="shared" si="3"/>
        <v/>
      </c>
      <c r="AH24" s="1156"/>
      <c r="AI24" s="1156"/>
      <c r="AJ24" s="1156"/>
      <c r="AK24" s="1156"/>
      <c r="AL24" s="1156"/>
      <c r="AM24" s="1156"/>
      <c r="AN24" s="1269" t="str">
        <f t="shared" si="4"/>
        <v/>
      </c>
      <c r="AO24" s="1170"/>
      <c r="AP24" s="1156"/>
      <c r="AQ24" s="1156"/>
      <c r="AR24" s="1269" t="str">
        <f t="shared" si="5"/>
        <v/>
      </c>
      <c r="AS24" s="1156"/>
      <c r="AT24" s="1156"/>
      <c r="AU24" s="1269" t="str">
        <f t="shared" si="6"/>
        <v/>
      </c>
      <c r="AV24" s="1156"/>
      <c r="AW24" s="1156"/>
      <c r="AX24" s="1156"/>
      <c r="AY24" s="1156"/>
      <c r="AZ24" s="1156"/>
      <c r="BA24" s="1269" t="str">
        <f t="shared" si="7"/>
        <v/>
      </c>
      <c r="BB24" s="1156"/>
      <c r="BC24" s="1156"/>
      <c r="BD24" s="1156"/>
      <c r="BE24" s="1156"/>
      <c r="BF24" s="1156"/>
      <c r="BG24" s="1170"/>
      <c r="BH24" s="1269" t="str">
        <f t="shared" si="8"/>
        <v/>
      </c>
      <c r="BI24" s="1176">
        <f t="shared" si="10"/>
        <v>0</v>
      </c>
      <c r="BK24" s="1158" t="str">
        <f>'3.3'!B35</f>
        <v>Ginecologia e ostetricia con approfondimento in medicina materna fetale</v>
      </c>
    </row>
    <row r="25" spans="1:63" s="1158" customFormat="1" ht="26.4" outlineLevel="1" x14ac:dyDescent="0.25">
      <c r="A25" s="716" t="str">
        <f>+'2.2'!D29</f>
        <v>NCH1.1.1.1</v>
      </c>
      <c r="B25" s="1157" t="str">
        <f>+'2.2'!E29</f>
        <v>Trattamento di patologie  vascolari complesse del SNC (CIMAS)</v>
      </c>
      <c r="C25" s="1157"/>
      <c r="D25" s="1156"/>
      <c r="E25" s="1156"/>
      <c r="F25" s="1156"/>
      <c r="G25" s="1156"/>
      <c r="H25" s="1156"/>
      <c r="I25" s="1156"/>
      <c r="J25" s="1269" t="str">
        <f t="shared" si="1"/>
        <v/>
      </c>
      <c r="K25" s="1156"/>
      <c r="L25" s="1156"/>
      <c r="M25" s="1156"/>
      <c r="N25" s="1156"/>
      <c r="O25" s="1156"/>
      <c r="P25" s="1156"/>
      <c r="Q25" s="1156"/>
      <c r="R25" s="1156"/>
      <c r="S25" s="1156"/>
      <c r="T25" s="1156"/>
      <c r="U25" s="1156"/>
      <c r="V25" s="1156"/>
      <c r="W25" s="1156"/>
      <c r="X25" s="1156"/>
      <c r="Y25" s="1156"/>
      <c r="Z25" s="1170"/>
      <c r="AA25" s="1269" t="str">
        <f t="shared" si="2"/>
        <v/>
      </c>
      <c r="AB25" s="1156"/>
      <c r="AC25" s="1156"/>
      <c r="AD25" s="1156"/>
      <c r="AE25" s="1156"/>
      <c r="AF25" s="1156"/>
      <c r="AG25" s="1269" t="str">
        <f t="shared" si="3"/>
        <v/>
      </c>
      <c r="AH25" s="1156"/>
      <c r="AI25" s="1156"/>
      <c r="AJ25" s="1156"/>
      <c r="AK25" s="1156"/>
      <c r="AL25" s="1156"/>
      <c r="AM25" s="1156"/>
      <c r="AN25" s="1269" t="str">
        <f t="shared" si="4"/>
        <v/>
      </c>
      <c r="AO25" s="1170"/>
      <c r="AP25" s="1156"/>
      <c r="AQ25" s="1156"/>
      <c r="AR25" s="1269" t="str">
        <f t="shared" si="5"/>
        <v/>
      </c>
      <c r="AS25" s="1156"/>
      <c r="AT25" s="1156"/>
      <c r="AU25" s="1269" t="str">
        <f t="shared" si="6"/>
        <v/>
      </c>
      <c r="AV25" s="1156"/>
      <c r="AW25" s="1156"/>
      <c r="AX25" s="1156"/>
      <c r="AY25" s="1156"/>
      <c r="AZ25" s="1156"/>
      <c r="BA25" s="1269" t="str">
        <f t="shared" si="7"/>
        <v/>
      </c>
      <c r="BB25" s="1156"/>
      <c r="BC25" s="1156"/>
      <c r="BD25" s="1156"/>
      <c r="BE25" s="1156"/>
      <c r="BF25" s="1156"/>
      <c r="BG25" s="1170"/>
      <c r="BH25" s="1269" t="str">
        <f t="shared" si="8"/>
        <v/>
      </c>
      <c r="BI25" s="1176">
        <f t="shared" si="10"/>
        <v>0</v>
      </c>
      <c r="BK25" s="1158" t="str">
        <f>'3.3'!B36</f>
        <v>Ginecologia e ostetricia con approfondimento in oncologia ginecologica</v>
      </c>
    </row>
    <row r="26" spans="1:63" s="1158" customFormat="1" ht="26.4" outlineLevel="1" x14ac:dyDescent="0.25">
      <c r="A26" s="716" t="str">
        <f>+'2.2'!D30</f>
        <v>NCH1.1.2</v>
      </c>
      <c r="B26" s="1157" t="str">
        <f>+'2.2'!E30</f>
        <v>Neurochirurgia stereotassica funzionale (CIMAS)</v>
      </c>
      <c r="C26" s="1157"/>
      <c r="D26" s="1156"/>
      <c r="E26" s="1156"/>
      <c r="F26" s="1156"/>
      <c r="G26" s="1156"/>
      <c r="H26" s="1156"/>
      <c r="I26" s="1156"/>
      <c r="J26" s="1269" t="str">
        <f t="shared" si="1"/>
        <v/>
      </c>
      <c r="K26" s="1156"/>
      <c r="L26" s="1156"/>
      <c r="M26" s="1156"/>
      <c r="N26" s="1156"/>
      <c r="O26" s="1156"/>
      <c r="P26" s="1156"/>
      <c r="Q26" s="1156"/>
      <c r="R26" s="1156"/>
      <c r="S26" s="1156"/>
      <c r="T26" s="1156"/>
      <c r="U26" s="1156"/>
      <c r="V26" s="1156"/>
      <c r="W26" s="1156"/>
      <c r="X26" s="1156"/>
      <c r="Y26" s="1156"/>
      <c r="Z26" s="1170"/>
      <c r="AA26" s="1269" t="str">
        <f t="shared" si="2"/>
        <v/>
      </c>
      <c r="AB26" s="1156"/>
      <c r="AC26" s="1156"/>
      <c r="AD26" s="1156"/>
      <c r="AE26" s="1156"/>
      <c r="AF26" s="1156"/>
      <c r="AG26" s="1269" t="str">
        <f t="shared" si="3"/>
        <v/>
      </c>
      <c r="AH26" s="1156"/>
      <c r="AI26" s="1156"/>
      <c r="AJ26" s="1156"/>
      <c r="AK26" s="1156"/>
      <c r="AL26" s="1156"/>
      <c r="AM26" s="1156"/>
      <c r="AN26" s="1269" t="str">
        <f t="shared" si="4"/>
        <v/>
      </c>
      <c r="AO26" s="1170"/>
      <c r="AP26" s="1156"/>
      <c r="AQ26" s="1156"/>
      <c r="AR26" s="1269" t="str">
        <f t="shared" si="5"/>
        <v/>
      </c>
      <c r="AS26" s="1156"/>
      <c r="AT26" s="1156"/>
      <c r="AU26" s="1269" t="str">
        <f t="shared" si="6"/>
        <v/>
      </c>
      <c r="AV26" s="1156"/>
      <c r="AW26" s="1156"/>
      <c r="AX26" s="1156"/>
      <c r="AY26" s="1156"/>
      <c r="AZ26" s="1156"/>
      <c r="BA26" s="1269" t="str">
        <f t="shared" si="7"/>
        <v/>
      </c>
      <c r="BB26" s="1156"/>
      <c r="BC26" s="1156"/>
      <c r="BD26" s="1156"/>
      <c r="BE26" s="1156"/>
      <c r="BF26" s="1156"/>
      <c r="BG26" s="1170"/>
      <c r="BH26" s="1269" t="str">
        <f t="shared" si="8"/>
        <v/>
      </c>
      <c r="BI26" s="1176">
        <f t="shared" si="10"/>
        <v>0</v>
      </c>
      <c r="BK26" s="1158" t="str">
        <f>'3.3'!B37</f>
        <v>Malattie infettive</v>
      </c>
    </row>
    <row r="27" spans="1:63" s="1158" customFormat="1" outlineLevel="1" x14ac:dyDescent="0.25">
      <c r="A27" s="716" t="str">
        <f>+'2.2'!D31</f>
        <v>NCH1.1.3</v>
      </c>
      <c r="B27" s="1157" t="str">
        <f>+'2.2'!E31</f>
        <v>Chirurgia dell'epilessia (CIMAS)</v>
      </c>
      <c r="C27" s="1157"/>
      <c r="D27" s="1156"/>
      <c r="E27" s="1156"/>
      <c r="F27" s="1156"/>
      <c r="G27" s="1156"/>
      <c r="H27" s="1156"/>
      <c r="I27" s="1156"/>
      <c r="J27" s="1269" t="str">
        <f t="shared" si="1"/>
        <v/>
      </c>
      <c r="K27" s="1156"/>
      <c r="L27" s="1156"/>
      <c r="M27" s="1156"/>
      <c r="N27" s="1156"/>
      <c r="O27" s="1156"/>
      <c r="P27" s="1156"/>
      <c r="Q27" s="1156"/>
      <c r="R27" s="1156"/>
      <c r="S27" s="1156"/>
      <c r="T27" s="1156"/>
      <c r="U27" s="1156"/>
      <c r="V27" s="1156"/>
      <c r="W27" s="1156"/>
      <c r="X27" s="1156"/>
      <c r="Y27" s="1156"/>
      <c r="Z27" s="1170"/>
      <c r="AA27" s="1269" t="str">
        <f t="shared" si="2"/>
        <v/>
      </c>
      <c r="AB27" s="1156"/>
      <c r="AC27" s="1156"/>
      <c r="AD27" s="1156"/>
      <c r="AE27" s="1156"/>
      <c r="AF27" s="1156"/>
      <c r="AG27" s="1269" t="str">
        <f t="shared" si="3"/>
        <v/>
      </c>
      <c r="AH27" s="1156"/>
      <c r="AI27" s="1156"/>
      <c r="AJ27" s="1156"/>
      <c r="AK27" s="1156"/>
      <c r="AL27" s="1156"/>
      <c r="AM27" s="1156"/>
      <c r="AN27" s="1269" t="str">
        <f t="shared" si="4"/>
        <v/>
      </c>
      <c r="AO27" s="1170"/>
      <c r="AP27" s="1156"/>
      <c r="AQ27" s="1156"/>
      <c r="AR27" s="1269" t="str">
        <f t="shared" si="5"/>
        <v/>
      </c>
      <c r="AS27" s="1156"/>
      <c r="AT27" s="1156"/>
      <c r="AU27" s="1269" t="str">
        <f t="shared" si="6"/>
        <v/>
      </c>
      <c r="AV27" s="1156"/>
      <c r="AW27" s="1156"/>
      <c r="AX27" s="1156"/>
      <c r="AY27" s="1156"/>
      <c r="AZ27" s="1156"/>
      <c r="BA27" s="1269" t="str">
        <f t="shared" si="7"/>
        <v/>
      </c>
      <c r="BB27" s="1156"/>
      <c r="BC27" s="1156"/>
      <c r="BD27" s="1156"/>
      <c r="BE27" s="1156"/>
      <c r="BF27" s="1156"/>
      <c r="BG27" s="1170"/>
      <c r="BH27" s="1269" t="str">
        <f t="shared" si="8"/>
        <v/>
      </c>
      <c r="BI27" s="1176">
        <f t="shared" si="10"/>
        <v>0</v>
      </c>
      <c r="BK27" s="1158" t="str">
        <f>'3.3'!B38</f>
        <v>Medicina fisica e riabilitazione</v>
      </c>
    </row>
    <row r="28" spans="1:63" s="1158" customFormat="1" outlineLevel="1" x14ac:dyDescent="0.25">
      <c r="A28" s="716" t="str">
        <f>+'2.2'!D32</f>
        <v>NCH2</v>
      </c>
      <c r="B28" s="1157" t="str">
        <f>+'2.2'!E32</f>
        <v>Neurochirurgia spinale</v>
      </c>
      <c r="C28" s="1157" t="str">
        <f>+'2.2'!G32</f>
        <v>(Neurochirurgia)</v>
      </c>
      <c r="D28" s="1156"/>
      <c r="E28" s="1156"/>
      <c r="F28" s="1156"/>
      <c r="G28" s="1156"/>
      <c r="H28" s="1156"/>
      <c r="I28" s="1156"/>
      <c r="J28" s="1269" t="str">
        <f t="shared" si="1"/>
        <v/>
      </c>
      <c r="K28" s="1156"/>
      <c r="L28" s="1156"/>
      <c r="M28" s="1156"/>
      <c r="N28" s="1156"/>
      <c r="O28" s="1156"/>
      <c r="P28" s="1159"/>
      <c r="Q28" s="1156"/>
      <c r="R28" s="1156"/>
      <c r="S28" s="1156"/>
      <c r="T28" s="1156"/>
      <c r="U28" s="1156"/>
      <c r="V28" s="1156"/>
      <c r="W28" s="1156"/>
      <c r="X28" s="1156"/>
      <c r="Y28" s="1156"/>
      <c r="Z28" s="1170"/>
      <c r="AA28" s="1269" t="str">
        <f t="shared" si="2"/>
        <v/>
      </c>
      <c r="AB28" s="1156"/>
      <c r="AC28" s="1156"/>
      <c r="AD28" s="1156"/>
      <c r="AE28" s="1156"/>
      <c r="AF28" s="1156"/>
      <c r="AG28" s="1269" t="str">
        <f t="shared" si="3"/>
        <v/>
      </c>
      <c r="AH28" s="1156"/>
      <c r="AI28" s="1156"/>
      <c r="AJ28" s="1156">
        <v>1</v>
      </c>
      <c r="AK28" s="1156"/>
      <c r="AL28" s="1159"/>
      <c r="AM28" s="1159"/>
      <c r="AN28" s="1269" t="str">
        <f t="shared" si="4"/>
        <v/>
      </c>
      <c r="AO28" s="1170"/>
      <c r="AP28" s="1156"/>
      <c r="AQ28" s="1156"/>
      <c r="AR28" s="1269" t="str">
        <f t="shared" si="5"/>
        <v/>
      </c>
      <c r="AS28" s="1156"/>
      <c r="AT28" s="1156"/>
      <c r="AU28" s="1269" t="str">
        <f t="shared" si="6"/>
        <v/>
      </c>
      <c r="AV28" s="1156"/>
      <c r="AW28" s="1156"/>
      <c r="AX28" s="1156"/>
      <c r="AY28" s="1156"/>
      <c r="AZ28" s="1156"/>
      <c r="BA28" s="1269" t="str">
        <f t="shared" si="7"/>
        <v/>
      </c>
      <c r="BB28" s="1156"/>
      <c r="BC28" s="1156"/>
      <c r="BD28" s="1156"/>
      <c r="BE28" s="1156"/>
      <c r="BF28" s="1156"/>
      <c r="BG28" s="1170"/>
      <c r="BH28" s="1269" t="str">
        <f t="shared" si="8"/>
        <v/>
      </c>
      <c r="BI28" s="1176">
        <f t="shared" si="10"/>
        <v>1</v>
      </c>
      <c r="BK28" s="1158" t="str">
        <f>'3.3'!B39</f>
        <v>Medicina intensiva</v>
      </c>
    </row>
    <row r="29" spans="1:63" s="1158" customFormat="1" ht="26.4" outlineLevel="1" x14ac:dyDescent="0.25">
      <c r="A29" s="716" t="str">
        <f>+'2.2'!D33</f>
        <v>NCH2.1</v>
      </c>
      <c r="B29" s="1157" t="str">
        <f>+'2.2'!E33</f>
        <v>Tumore intramidollare primario e secondario (CIMAS)</v>
      </c>
      <c r="C29" s="1157"/>
      <c r="D29" s="1156"/>
      <c r="E29" s="1156"/>
      <c r="F29" s="1156"/>
      <c r="G29" s="1156"/>
      <c r="H29" s="1156"/>
      <c r="I29" s="1156"/>
      <c r="J29" s="1269" t="str">
        <f t="shared" si="1"/>
        <v/>
      </c>
      <c r="K29" s="1156"/>
      <c r="L29" s="1156"/>
      <c r="M29" s="1156"/>
      <c r="N29" s="1156"/>
      <c r="O29" s="1156"/>
      <c r="P29" s="1156"/>
      <c r="Q29" s="1156"/>
      <c r="R29" s="1156"/>
      <c r="S29" s="1156"/>
      <c r="T29" s="1156"/>
      <c r="U29" s="1156"/>
      <c r="V29" s="1156"/>
      <c r="W29" s="1156"/>
      <c r="X29" s="1156"/>
      <c r="Y29" s="1156"/>
      <c r="Z29" s="1170"/>
      <c r="AA29" s="1269" t="str">
        <f t="shared" si="2"/>
        <v/>
      </c>
      <c r="AB29" s="1156"/>
      <c r="AC29" s="1156"/>
      <c r="AD29" s="1156"/>
      <c r="AE29" s="1156"/>
      <c r="AF29" s="1156"/>
      <c r="AG29" s="1269" t="str">
        <f t="shared" si="3"/>
        <v/>
      </c>
      <c r="AH29" s="1156"/>
      <c r="AI29" s="1156"/>
      <c r="AJ29" s="1156"/>
      <c r="AK29" s="1156"/>
      <c r="AL29" s="1156"/>
      <c r="AM29" s="1156"/>
      <c r="AN29" s="1269" t="str">
        <f t="shared" si="4"/>
        <v/>
      </c>
      <c r="AO29" s="1170"/>
      <c r="AP29" s="1156"/>
      <c r="AQ29" s="1156"/>
      <c r="AR29" s="1269" t="str">
        <f t="shared" si="5"/>
        <v/>
      </c>
      <c r="AS29" s="1156"/>
      <c r="AT29" s="1156"/>
      <c r="AU29" s="1269" t="str">
        <f t="shared" si="6"/>
        <v/>
      </c>
      <c r="AV29" s="1156"/>
      <c r="AW29" s="1156"/>
      <c r="AX29" s="1156"/>
      <c r="AY29" s="1156"/>
      <c r="AZ29" s="1156"/>
      <c r="BA29" s="1269" t="str">
        <f t="shared" si="7"/>
        <v/>
      </c>
      <c r="BB29" s="1156"/>
      <c r="BC29" s="1156"/>
      <c r="BD29" s="1156"/>
      <c r="BE29" s="1156"/>
      <c r="BF29" s="1156"/>
      <c r="BG29" s="1170"/>
      <c r="BH29" s="1269" t="str">
        <f t="shared" si="8"/>
        <v/>
      </c>
      <c r="BI29" s="1176">
        <f t="shared" si="10"/>
        <v>0</v>
      </c>
      <c r="BK29" s="1158" t="str">
        <f>'3.3'!B40</f>
        <v>Medicina interna generale (senza approfondimento)</v>
      </c>
    </row>
    <row r="30" spans="1:63" s="1158" customFormat="1" outlineLevel="1" x14ac:dyDescent="0.25">
      <c r="A30" s="716" t="str">
        <f>+'2.2'!D34</f>
        <v>NCH3</v>
      </c>
      <c r="B30" s="1157" t="str">
        <f>+'2.2'!E34</f>
        <v>Neurochirurgia periferica</v>
      </c>
      <c r="C30" s="1157" t="str">
        <f>+'2.2'!G34</f>
        <v>(Neurochirurgia)</v>
      </c>
      <c r="D30" s="1156"/>
      <c r="E30" s="1156"/>
      <c r="F30" s="1156"/>
      <c r="G30" s="1156"/>
      <c r="H30" s="1156"/>
      <c r="I30" s="1156"/>
      <c r="J30" s="1269" t="str">
        <f t="shared" si="1"/>
        <v/>
      </c>
      <c r="K30" s="1156"/>
      <c r="L30" s="1156"/>
      <c r="M30" s="1156"/>
      <c r="N30" s="1156"/>
      <c r="O30" s="1156"/>
      <c r="P30" s="1159"/>
      <c r="Q30" s="1156"/>
      <c r="R30" s="1156"/>
      <c r="S30" s="1156"/>
      <c r="T30" s="1156"/>
      <c r="U30" s="1156"/>
      <c r="V30" s="1156"/>
      <c r="W30" s="1156"/>
      <c r="X30" s="1156"/>
      <c r="Y30" s="1156"/>
      <c r="Z30" s="1170"/>
      <c r="AA30" s="1269" t="str">
        <f t="shared" si="2"/>
        <v/>
      </c>
      <c r="AB30" s="1156"/>
      <c r="AC30" s="1156"/>
      <c r="AD30" s="1156"/>
      <c r="AE30" s="1156"/>
      <c r="AF30" s="1156"/>
      <c r="AG30" s="1269" t="str">
        <f t="shared" si="3"/>
        <v/>
      </c>
      <c r="AH30" s="1156"/>
      <c r="AI30" s="1156"/>
      <c r="AJ30" s="1156">
        <v>1</v>
      </c>
      <c r="AK30" s="1156"/>
      <c r="AL30" s="1159"/>
      <c r="AM30" s="1159"/>
      <c r="AN30" s="1269" t="str">
        <f t="shared" si="4"/>
        <v/>
      </c>
      <c r="AO30" s="1170"/>
      <c r="AP30" s="1156"/>
      <c r="AQ30" s="1156"/>
      <c r="AR30" s="1269" t="str">
        <f t="shared" si="5"/>
        <v/>
      </c>
      <c r="AS30" s="1156"/>
      <c r="AT30" s="1156"/>
      <c r="AU30" s="1269" t="str">
        <f t="shared" si="6"/>
        <v/>
      </c>
      <c r="AV30" s="1156"/>
      <c r="AW30" s="1156"/>
      <c r="AX30" s="1156"/>
      <c r="AY30" s="1156"/>
      <c r="AZ30" s="1156"/>
      <c r="BA30" s="1269" t="str">
        <f t="shared" si="7"/>
        <v/>
      </c>
      <c r="BB30" s="1156"/>
      <c r="BC30" s="1156"/>
      <c r="BD30" s="1156"/>
      <c r="BE30" s="1156"/>
      <c r="BF30" s="1156"/>
      <c r="BG30" s="1170"/>
      <c r="BH30" s="1269" t="str">
        <f t="shared" si="8"/>
        <v/>
      </c>
      <c r="BI30" s="1176">
        <f t="shared" si="10"/>
        <v>1</v>
      </c>
      <c r="BK30" s="1158" t="str">
        <f>'3.3'!B41</f>
        <v>Medicina interna generale con approfondimento in geriatria</v>
      </c>
    </row>
    <row r="31" spans="1:63" s="1158" customFormat="1" outlineLevel="1" x14ac:dyDescent="0.25">
      <c r="A31" s="716" t="str">
        <f>+'2.2'!D35</f>
        <v>NEU1</v>
      </c>
      <c r="B31" s="1157" t="str">
        <f>+'2.2'!E35</f>
        <v>Neurologia</v>
      </c>
      <c r="C31" s="1157" t="str">
        <f>+'2.2'!G35</f>
        <v>(Neurologia)</v>
      </c>
      <c r="D31" s="1156"/>
      <c r="E31" s="1156"/>
      <c r="F31" s="1156"/>
      <c r="G31" s="1156"/>
      <c r="H31" s="1156"/>
      <c r="I31" s="1156"/>
      <c r="J31" s="1269" t="str">
        <f t="shared" si="1"/>
        <v/>
      </c>
      <c r="K31" s="1156"/>
      <c r="L31" s="1156"/>
      <c r="M31" s="1156"/>
      <c r="N31" s="1156"/>
      <c r="O31" s="1156"/>
      <c r="P31" s="1156"/>
      <c r="Q31" s="1156"/>
      <c r="R31" s="1156"/>
      <c r="S31" s="1156"/>
      <c r="T31" s="1156"/>
      <c r="U31" s="1156"/>
      <c r="V31" s="1156"/>
      <c r="W31" s="1156"/>
      <c r="X31" s="1156"/>
      <c r="Y31" s="1156"/>
      <c r="Z31" s="1170"/>
      <c r="AA31" s="1269" t="str">
        <f t="shared" si="2"/>
        <v/>
      </c>
      <c r="AB31" s="1156"/>
      <c r="AC31" s="1156"/>
      <c r="AD31" s="1156"/>
      <c r="AE31" s="1156"/>
      <c r="AF31" s="1156"/>
      <c r="AG31" s="1269" t="str">
        <f t="shared" si="3"/>
        <v/>
      </c>
      <c r="AH31" s="1156"/>
      <c r="AI31" s="1156"/>
      <c r="AJ31" s="1156"/>
      <c r="AK31" s="1156">
        <v>1</v>
      </c>
      <c r="AL31" s="1156"/>
      <c r="AM31" s="1156"/>
      <c r="AN31" s="1269" t="str">
        <f t="shared" si="4"/>
        <v/>
      </c>
      <c r="AO31" s="1170"/>
      <c r="AP31" s="1156"/>
      <c r="AQ31" s="1156"/>
      <c r="AR31" s="1269" t="str">
        <f t="shared" si="5"/>
        <v/>
      </c>
      <c r="AS31" s="1156"/>
      <c r="AT31" s="1156"/>
      <c r="AU31" s="1269" t="str">
        <f t="shared" si="6"/>
        <v/>
      </c>
      <c r="AV31" s="1156"/>
      <c r="AW31" s="1156"/>
      <c r="AX31" s="1156"/>
      <c r="AY31" s="1156"/>
      <c r="AZ31" s="1156"/>
      <c r="BA31" s="1269" t="str">
        <f t="shared" si="7"/>
        <v/>
      </c>
      <c r="BB31" s="1156"/>
      <c r="BC31" s="1156"/>
      <c r="BD31" s="1156"/>
      <c r="BE31" s="1156"/>
      <c r="BF31" s="1156"/>
      <c r="BG31" s="1170"/>
      <c r="BH31" s="1269" t="str">
        <f t="shared" si="8"/>
        <v/>
      </c>
      <c r="BI31" s="1176">
        <f t="shared" si="10"/>
        <v>1</v>
      </c>
      <c r="BK31" s="1158" t="str">
        <f>'3.3'!B42</f>
        <v>Medicina nucleare</v>
      </c>
    </row>
    <row r="32" spans="1:63" s="1158" customFormat="1" ht="52.8" outlineLevel="1" x14ac:dyDescent="0.25">
      <c r="A32" s="716" t="str">
        <f>+'2.2'!D36</f>
        <v>NEU2</v>
      </c>
      <c r="B32" s="1157" t="str">
        <f>+'2.2'!E36</f>
        <v>Tumore maligno secondario del sistema nervoso</v>
      </c>
      <c r="C32" s="1157" t="str">
        <f>+'2.2'!G36</f>
        <v>Medicina interna generale
Neurologia
Oncologia medica
Radio-oncologia / radioterapia</v>
      </c>
      <c r="D32" s="1156"/>
      <c r="E32" s="1156"/>
      <c r="F32" s="1156"/>
      <c r="G32" s="1156"/>
      <c r="H32" s="1156"/>
      <c r="I32" s="1156"/>
      <c r="J32" s="1269" t="str">
        <f t="shared" si="1"/>
        <v/>
      </c>
      <c r="K32" s="1156"/>
      <c r="L32" s="1156"/>
      <c r="M32" s="1156"/>
      <c r="N32" s="1156"/>
      <c r="O32" s="1156"/>
      <c r="P32" s="1156"/>
      <c r="Q32" s="1156"/>
      <c r="R32" s="1156"/>
      <c r="S32" s="1156"/>
      <c r="T32" s="1156"/>
      <c r="U32" s="1156"/>
      <c r="V32" s="1156"/>
      <c r="W32" s="1156"/>
      <c r="X32" s="1156"/>
      <c r="Y32" s="1156"/>
      <c r="Z32" s="1170"/>
      <c r="AA32" s="1269" t="str">
        <f t="shared" si="2"/>
        <v/>
      </c>
      <c r="AB32" s="1156"/>
      <c r="AC32" s="1156"/>
      <c r="AD32" s="1156"/>
      <c r="AE32" s="1156">
        <v>2</v>
      </c>
      <c r="AF32" s="1160">
        <v>2</v>
      </c>
      <c r="AG32" s="1269">
        <f t="shared" si="3"/>
        <v>2</v>
      </c>
      <c r="AH32" s="1160"/>
      <c r="AI32" s="1160"/>
      <c r="AJ32" s="1156"/>
      <c r="AK32" s="1156">
        <v>2</v>
      </c>
      <c r="AL32" s="1156"/>
      <c r="AM32" s="1156"/>
      <c r="AN32" s="1269" t="str">
        <f t="shared" si="4"/>
        <v/>
      </c>
      <c r="AO32" s="1170">
        <v>2</v>
      </c>
      <c r="AP32" s="1156"/>
      <c r="AQ32" s="1156"/>
      <c r="AR32" s="1269" t="str">
        <f t="shared" si="5"/>
        <v/>
      </c>
      <c r="AS32" s="1156"/>
      <c r="AT32" s="1156"/>
      <c r="AU32" s="1269" t="str">
        <f t="shared" si="6"/>
        <v/>
      </c>
      <c r="AV32" s="1156"/>
      <c r="AW32" s="1156"/>
      <c r="AX32" s="1156"/>
      <c r="AY32" s="1156"/>
      <c r="AZ32" s="1156"/>
      <c r="BA32" s="1269" t="str">
        <f t="shared" si="7"/>
        <v/>
      </c>
      <c r="BB32" s="1159">
        <v>2</v>
      </c>
      <c r="BC32" s="1156"/>
      <c r="BD32" s="1156"/>
      <c r="BE32" s="1156"/>
      <c r="BF32" s="1156"/>
      <c r="BG32" s="1170"/>
      <c r="BH32" s="1269" t="str">
        <f t="shared" si="8"/>
        <v/>
      </c>
      <c r="BI32" s="1176">
        <f t="shared" si="10"/>
        <v>2</v>
      </c>
      <c r="BK32" s="1158" t="str">
        <f>'3.3'!B43</f>
        <v>Nefrologia</v>
      </c>
    </row>
    <row r="33" spans="1:63" s="1158" customFormat="1" ht="26.4" outlineLevel="1" x14ac:dyDescent="0.25">
      <c r="A33" s="716" t="str">
        <f>+'2.2'!D37</f>
        <v>NEU2.1</v>
      </c>
      <c r="B33" s="1157" t="str">
        <f>+'2.2'!E37</f>
        <v>Tumore primario del sistema nervoso centrale (senza pazienti palliativi)</v>
      </c>
      <c r="C33" s="1157" t="str">
        <f>+'2.2'!G37</f>
        <v>Neurologia
Neurochirurgia</v>
      </c>
      <c r="D33" s="1156"/>
      <c r="E33" s="1156"/>
      <c r="F33" s="1156"/>
      <c r="G33" s="1156"/>
      <c r="H33" s="1156"/>
      <c r="I33" s="1156"/>
      <c r="J33" s="1269" t="str">
        <f t="shared" si="1"/>
        <v/>
      </c>
      <c r="K33" s="1156"/>
      <c r="L33" s="1156"/>
      <c r="M33" s="1156"/>
      <c r="N33" s="1156"/>
      <c r="O33" s="1156"/>
      <c r="P33" s="1156"/>
      <c r="Q33" s="1156"/>
      <c r="R33" s="1156"/>
      <c r="S33" s="1156"/>
      <c r="T33" s="1156"/>
      <c r="U33" s="1156"/>
      <c r="V33" s="1156"/>
      <c r="W33" s="1156"/>
      <c r="X33" s="1156"/>
      <c r="Y33" s="1156"/>
      <c r="Z33" s="1170"/>
      <c r="AA33" s="1269" t="str">
        <f t="shared" si="2"/>
        <v/>
      </c>
      <c r="AB33" s="1156"/>
      <c r="AC33" s="1156"/>
      <c r="AD33" s="1156"/>
      <c r="AE33" s="1156"/>
      <c r="AF33" s="1159"/>
      <c r="AG33" s="1269" t="str">
        <f t="shared" si="3"/>
        <v/>
      </c>
      <c r="AH33" s="1159"/>
      <c r="AI33" s="1159"/>
      <c r="AJ33" s="1156">
        <v>2</v>
      </c>
      <c r="AK33" s="1156">
        <v>2</v>
      </c>
      <c r="AL33" s="1156"/>
      <c r="AM33" s="1156"/>
      <c r="AN33" s="1269" t="str">
        <f t="shared" si="4"/>
        <v/>
      </c>
      <c r="AO33" s="1170"/>
      <c r="AP33" s="1156"/>
      <c r="AQ33" s="1156"/>
      <c r="AR33" s="1269" t="str">
        <f t="shared" si="5"/>
        <v/>
      </c>
      <c r="AS33" s="1156"/>
      <c r="AT33" s="1156"/>
      <c r="AU33" s="1269" t="str">
        <f t="shared" si="6"/>
        <v/>
      </c>
      <c r="AV33" s="1156"/>
      <c r="AW33" s="1156"/>
      <c r="AX33" s="1156"/>
      <c r="AY33" s="1156"/>
      <c r="AZ33" s="1156"/>
      <c r="BA33" s="1269" t="str">
        <f t="shared" si="7"/>
        <v/>
      </c>
      <c r="BB33" s="1156"/>
      <c r="BC33" s="1156"/>
      <c r="BD33" s="1156"/>
      <c r="BE33" s="1156"/>
      <c r="BF33" s="1156"/>
      <c r="BG33" s="1170"/>
      <c r="BH33" s="1269" t="str">
        <f t="shared" si="8"/>
        <v/>
      </c>
      <c r="BI33" s="1176">
        <f t="shared" si="10"/>
        <v>2</v>
      </c>
      <c r="BK33" s="1158" t="str">
        <f>'3.3'!B44</f>
        <v>Neurochirurgia</v>
      </c>
    </row>
    <row r="34" spans="1:63" s="1158" customFormat="1" ht="26.4" outlineLevel="1" x14ac:dyDescent="0.25">
      <c r="A34" s="716" t="str">
        <f>+'2.2'!D38</f>
        <v>NEU3</v>
      </c>
      <c r="B34" s="1157" t="str">
        <f>+'2.2'!E38</f>
        <v xml:space="preserve">Malattie cerebrovascolari </v>
      </c>
      <c r="C34" s="1157" t="str">
        <f>+'2.2'!G38</f>
        <v>Neurologia
Medicina interna generale</v>
      </c>
      <c r="D34" s="1156"/>
      <c r="E34" s="1156"/>
      <c r="F34" s="1156"/>
      <c r="G34" s="1156"/>
      <c r="H34" s="1156"/>
      <c r="I34" s="1156"/>
      <c r="J34" s="1269" t="str">
        <f t="shared" si="1"/>
        <v/>
      </c>
      <c r="K34" s="1156"/>
      <c r="L34" s="1156"/>
      <c r="M34" s="1156"/>
      <c r="N34" s="1156"/>
      <c r="O34" s="1156"/>
      <c r="P34" s="1156"/>
      <c r="Q34" s="1156"/>
      <c r="R34" s="1156"/>
      <c r="S34" s="1156"/>
      <c r="T34" s="1156"/>
      <c r="U34" s="1156"/>
      <c r="V34" s="1156"/>
      <c r="W34" s="1156"/>
      <c r="X34" s="1156"/>
      <c r="Y34" s="1156"/>
      <c r="Z34" s="1170"/>
      <c r="AA34" s="1269" t="str">
        <f t="shared" si="2"/>
        <v/>
      </c>
      <c r="AB34" s="1156"/>
      <c r="AC34" s="1156"/>
      <c r="AD34" s="1156"/>
      <c r="AE34" s="1156">
        <v>2</v>
      </c>
      <c r="AF34" s="1160">
        <v>2</v>
      </c>
      <c r="AG34" s="1269">
        <f t="shared" si="3"/>
        <v>2</v>
      </c>
      <c r="AH34" s="1160"/>
      <c r="AI34" s="1160"/>
      <c r="AJ34" s="1156"/>
      <c r="AK34" s="1156">
        <v>2</v>
      </c>
      <c r="AL34" s="1156"/>
      <c r="AM34" s="1156"/>
      <c r="AN34" s="1269" t="str">
        <f t="shared" si="4"/>
        <v/>
      </c>
      <c r="AO34" s="1170"/>
      <c r="AP34" s="1156"/>
      <c r="AQ34" s="1156"/>
      <c r="AR34" s="1269" t="str">
        <f t="shared" si="5"/>
        <v/>
      </c>
      <c r="AS34" s="1156"/>
      <c r="AT34" s="1156"/>
      <c r="AU34" s="1269" t="str">
        <f t="shared" si="6"/>
        <v/>
      </c>
      <c r="AV34" s="1156"/>
      <c r="AW34" s="1156"/>
      <c r="AX34" s="1156"/>
      <c r="AY34" s="1156"/>
      <c r="AZ34" s="1156"/>
      <c r="BA34" s="1269" t="str">
        <f t="shared" si="7"/>
        <v/>
      </c>
      <c r="BB34" s="1156"/>
      <c r="BC34" s="1156"/>
      <c r="BD34" s="1156"/>
      <c r="BE34" s="1156"/>
      <c r="BF34" s="1156"/>
      <c r="BG34" s="1170"/>
      <c r="BH34" s="1269" t="str">
        <f t="shared" si="8"/>
        <v/>
      </c>
      <c r="BI34" s="1176">
        <f t="shared" si="10"/>
        <v>2</v>
      </c>
      <c r="BK34" s="1158" t="str">
        <f>'3.3'!B45</f>
        <v>Neurologia</v>
      </c>
    </row>
    <row r="35" spans="1:63" s="1158" customFormat="1" ht="26.4" outlineLevel="1" x14ac:dyDescent="0.25">
      <c r="A35" s="716" t="str">
        <f>+'2.2'!D39</f>
        <v>NEU3.1</v>
      </c>
      <c r="B35" s="1157" t="str">
        <f>+'2.2'!E39</f>
        <v>Malattie cerebrovascolari presso Stroke Center (CIMAS)</v>
      </c>
      <c r="C35" s="1157" t="str">
        <f>+'2.2'!G39</f>
        <v/>
      </c>
      <c r="D35" s="1156"/>
      <c r="E35" s="1156"/>
      <c r="F35" s="1156"/>
      <c r="G35" s="1156"/>
      <c r="H35" s="1156"/>
      <c r="I35" s="1156"/>
      <c r="J35" s="1269" t="str">
        <f t="shared" si="1"/>
        <v/>
      </c>
      <c r="K35" s="1156"/>
      <c r="L35" s="1156"/>
      <c r="M35" s="1156"/>
      <c r="N35" s="1156"/>
      <c r="O35" s="1156"/>
      <c r="P35" s="1156"/>
      <c r="Q35" s="1156"/>
      <c r="R35" s="1156"/>
      <c r="S35" s="1156"/>
      <c r="T35" s="1156"/>
      <c r="U35" s="1156"/>
      <c r="V35" s="1156"/>
      <c r="W35" s="1156"/>
      <c r="X35" s="1156"/>
      <c r="Y35" s="1156"/>
      <c r="Z35" s="1170"/>
      <c r="AA35" s="1269" t="str">
        <f t="shared" si="2"/>
        <v/>
      </c>
      <c r="AB35" s="1156"/>
      <c r="AC35" s="1156"/>
      <c r="AD35" s="1156"/>
      <c r="AE35" s="1156"/>
      <c r="AF35" s="1156"/>
      <c r="AG35" s="1269" t="str">
        <f t="shared" si="3"/>
        <v/>
      </c>
      <c r="AH35" s="1156"/>
      <c r="AI35" s="1156"/>
      <c r="AJ35" s="1156"/>
      <c r="AK35" s="1156"/>
      <c r="AL35" s="1156"/>
      <c r="AM35" s="1156"/>
      <c r="AN35" s="1269" t="str">
        <f t="shared" si="4"/>
        <v/>
      </c>
      <c r="AO35" s="1170"/>
      <c r="AP35" s="1156"/>
      <c r="AQ35" s="1156"/>
      <c r="AR35" s="1269" t="str">
        <f t="shared" si="5"/>
        <v/>
      </c>
      <c r="AS35" s="1156"/>
      <c r="AT35" s="1156"/>
      <c r="AU35" s="1269" t="str">
        <f t="shared" si="6"/>
        <v/>
      </c>
      <c r="AV35" s="1156"/>
      <c r="AW35" s="1156"/>
      <c r="AX35" s="1156"/>
      <c r="AY35" s="1156"/>
      <c r="AZ35" s="1156"/>
      <c r="BA35" s="1269" t="str">
        <f t="shared" si="7"/>
        <v/>
      </c>
      <c r="BB35" s="1156"/>
      <c r="BC35" s="1156"/>
      <c r="BD35" s="1156"/>
      <c r="BE35" s="1156"/>
      <c r="BF35" s="1156"/>
      <c r="BG35" s="1170"/>
      <c r="BH35" s="1269" t="str">
        <f t="shared" si="8"/>
        <v/>
      </c>
      <c r="BI35" s="1176">
        <f t="shared" si="10"/>
        <v>0</v>
      </c>
      <c r="BK35" s="1158" t="str">
        <f>'3.3'!B46</f>
        <v>Oftalmologia (senza approfondimento)</v>
      </c>
    </row>
    <row r="36" spans="1:63" s="1158" customFormat="1" outlineLevel="1" x14ac:dyDescent="0.25">
      <c r="A36" s="716" t="str">
        <f>+'2.2'!D40</f>
        <v>NEU4</v>
      </c>
      <c r="B36" s="1157" t="str">
        <f>+'2.2'!E40</f>
        <v>Epilettologia: diagnostica complessa</v>
      </c>
      <c r="C36" s="1157" t="str">
        <f>+'2.2'!G40</f>
        <v>Neurologia</v>
      </c>
      <c r="D36" s="1156"/>
      <c r="E36" s="1156"/>
      <c r="F36" s="1156"/>
      <c r="G36" s="1156"/>
      <c r="H36" s="1156"/>
      <c r="I36" s="1156"/>
      <c r="J36" s="1269" t="str">
        <f t="shared" si="1"/>
        <v/>
      </c>
      <c r="K36" s="1156"/>
      <c r="L36" s="1156"/>
      <c r="M36" s="1156"/>
      <c r="N36" s="1156"/>
      <c r="O36" s="1156"/>
      <c r="P36" s="1156"/>
      <c r="Q36" s="1156"/>
      <c r="R36" s="1156"/>
      <c r="S36" s="1156"/>
      <c r="T36" s="1156"/>
      <c r="U36" s="1156"/>
      <c r="V36" s="1156"/>
      <c r="W36" s="1156"/>
      <c r="X36" s="1156"/>
      <c r="Y36" s="1156"/>
      <c r="Z36" s="1170"/>
      <c r="AA36" s="1269" t="str">
        <f t="shared" si="2"/>
        <v/>
      </c>
      <c r="AB36" s="1156"/>
      <c r="AC36" s="1156"/>
      <c r="AD36" s="1156"/>
      <c r="AE36" s="1156"/>
      <c r="AF36" s="1156"/>
      <c r="AG36" s="1269" t="str">
        <f t="shared" si="3"/>
        <v/>
      </c>
      <c r="AH36" s="1156"/>
      <c r="AI36" s="1156"/>
      <c r="AJ36" s="1156"/>
      <c r="AK36" s="1156">
        <v>2</v>
      </c>
      <c r="AL36" s="1156"/>
      <c r="AM36" s="1156"/>
      <c r="AN36" s="1269" t="str">
        <f t="shared" si="4"/>
        <v/>
      </c>
      <c r="AO36" s="1170"/>
      <c r="AP36" s="1156"/>
      <c r="AQ36" s="1156"/>
      <c r="AR36" s="1269" t="str">
        <f t="shared" si="5"/>
        <v/>
      </c>
      <c r="AS36" s="1156"/>
      <c r="AT36" s="1156"/>
      <c r="AU36" s="1269" t="str">
        <f t="shared" si="6"/>
        <v/>
      </c>
      <c r="AV36" s="1156"/>
      <c r="AW36" s="1156"/>
      <c r="AX36" s="1156"/>
      <c r="AY36" s="1156"/>
      <c r="AZ36" s="1156"/>
      <c r="BA36" s="1269" t="str">
        <f t="shared" si="7"/>
        <v/>
      </c>
      <c r="BB36" s="1156"/>
      <c r="BC36" s="1156"/>
      <c r="BD36" s="1156"/>
      <c r="BE36" s="1156"/>
      <c r="BF36" s="1156"/>
      <c r="BG36" s="1170"/>
      <c r="BH36" s="1269" t="str">
        <f t="shared" si="8"/>
        <v/>
      </c>
      <c r="BI36" s="1176">
        <f t="shared" si="10"/>
        <v>2</v>
      </c>
      <c r="BK36" s="1158" t="str">
        <f>'3.3'!B47</f>
        <v>Oftalmologia con approfondimento in oftalmochirurgia</v>
      </c>
    </row>
    <row r="37" spans="1:63" s="1158" customFormat="1" outlineLevel="1" x14ac:dyDescent="0.25">
      <c r="A37" s="716" t="str">
        <f>+'2.2'!D41</f>
        <v>NEU4.1</v>
      </c>
      <c r="B37" s="1157" t="str">
        <f>+'2.2'!E41</f>
        <v>Epilettologia: trattamento complesso</v>
      </c>
      <c r="C37" s="1157" t="str">
        <f>+'2.2'!G41</f>
        <v>Neurologia</v>
      </c>
      <c r="D37" s="1156"/>
      <c r="E37" s="1156"/>
      <c r="F37" s="1156"/>
      <c r="G37" s="1156"/>
      <c r="H37" s="1156"/>
      <c r="I37" s="1156"/>
      <c r="J37" s="1269" t="str">
        <f t="shared" si="1"/>
        <v/>
      </c>
      <c r="K37" s="1156"/>
      <c r="L37" s="1156"/>
      <c r="M37" s="1156"/>
      <c r="N37" s="1156"/>
      <c r="O37" s="1156"/>
      <c r="P37" s="1156"/>
      <c r="Q37" s="1156"/>
      <c r="R37" s="1156"/>
      <c r="S37" s="1156"/>
      <c r="T37" s="1156"/>
      <c r="U37" s="1156"/>
      <c r="V37" s="1156"/>
      <c r="W37" s="1156"/>
      <c r="X37" s="1156"/>
      <c r="Y37" s="1156"/>
      <c r="Z37" s="1170"/>
      <c r="AA37" s="1269" t="str">
        <f t="shared" si="2"/>
        <v/>
      </c>
      <c r="AB37" s="1156"/>
      <c r="AC37" s="1156"/>
      <c r="AD37" s="1156"/>
      <c r="AE37" s="1156"/>
      <c r="AF37" s="1156"/>
      <c r="AG37" s="1269" t="str">
        <f t="shared" si="3"/>
        <v/>
      </c>
      <c r="AH37" s="1156"/>
      <c r="AI37" s="1156"/>
      <c r="AJ37" s="1156"/>
      <c r="AK37" s="1156">
        <v>2</v>
      </c>
      <c r="AL37" s="1156"/>
      <c r="AM37" s="1156"/>
      <c r="AN37" s="1269" t="str">
        <f t="shared" si="4"/>
        <v/>
      </c>
      <c r="AO37" s="1170"/>
      <c r="AP37" s="1156"/>
      <c r="AQ37" s="1156"/>
      <c r="AR37" s="1269" t="str">
        <f t="shared" si="5"/>
        <v/>
      </c>
      <c r="AS37" s="1156"/>
      <c r="AT37" s="1156"/>
      <c r="AU37" s="1269" t="str">
        <f t="shared" si="6"/>
        <v/>
      </c>
      <c r="AV37" s="1156"/>
      <c r="AW37" s="1156"/>
      <c r="AX37" s="1156"/>
      <c r="AY37" s="1156"/>
      <c r="AZ37" s="1156"/>
      <c r="BA37" s="1269" t="str">
        <f t="shared" si="7"/>
        <v/>
      </c>
      <c r="BB37" s="1156"/>
      <c r="BC37" s="1156"/>
      <c r="BD37" s="1156"/>
      <c r="BE37" s="1156"/>
      <c r="BF37" s="1156"/>
      <c r="BG37" s="1170"/>
      <c r="BH37" s="1269" t="str">
        <f t="shared" si="8"/>
        <v/>
      </c>
      <c r="BI37" s="1176">
        <f t="shared" si="10"/>
        <v>2</v>
      </c>
      <c r="BK37" s="1158" t="str">
        <f>'3.3'!B48</f>
        <v>Oncologia medica</v>
      </c>
    </row>
    <row r="38" spans="1:63" s="1158" customFormat="1" ht="26.4" outlineLevel="1" x14ac:dyDescent="0.25">
      <c r="A38" s="716" t="str">
        <f>+'2.2'!D42</f>
        <v>NEU4.2</v>
      </c>
      <c r="B38" s="1157" t="str">
        <f>+'2.2'!E42</f>
        <v>Diagnostica epilettologica preoperatoria non invasiva</v>
      </c>
      <c r="C38" s="1157" t="str">
        <f>+'2.2'!G42</f>
        <v>Neurologia</v>
      </c>
      <c r="D38" s="1156"/>
      <c r="E38" s="1156"/>
      <c r="F38" s="1156"/>
      <c r="G38" s="1156"/>
      <c r="H38" s="1156"/>
      <c r="I38" s="1156"/>
      <c r="J38" s="1269" t="str">
        <f t="shared" si="1"/>
        <v/>
      </c>
      <c r="K38" s="1156"/>
      <c r="L38" s="1156"/>
      <c r="M38" s="1156"/>
      <c r="N38" s="1156"/>
      <c r="O38" s="1156"/>
      <c r="P38" s="1156"/>
      <c r="Q38" s="1156"/>
      <c r="R38" s="1156"/>
      <c r="S38" s="1156"/>
      <c r="T38" s="1156"/>
      <c r="U38" s="1156"/>
      <c r="V38" s="1156"/>
      <c r="W38" s="1156"/>
      <c r="X38" s="1156"/>
      <c r="Y38" s="1156"/>
      <c r="Z38" s="1170"/>
      <c r="AA38" s="1269" t="str">
        <f t="shared" si="2"/>
        <v/>
      </c>
      <c r="AB38" s="1156"/>
      <c r="AC38" s="1156"/>
      <c r="AD38" s="1156"/>
      <c r="AE38" s="1156"/>
      <c r="AF38" s="1156"/>
      <c r="AG38" s="1269" t="str">
        <f t="shared" si="3"/>
        <v/>
      </c>
      <c r="AH38" s="1156"/>
      <c r="AI38" s="1156"/>
      <c r="AJ38" s="1156"/>
      <c r="AK38" s="1156">
        <v>2</v>
      </c>
      <c r="AL38" s="1156"/>
      <c r="AM38" s="1156"/>
      <c r="AN38" s="1269" t="str">
        <f t="shared" si="4"/>
        <v/>
      </c>
      <c r="AO38" s="1170"/>
      <c r="AP38" s="1156"/>
      <c r="AQ38" s="1156"/>
      <c r="AR38" s="1269" t="str">
        <f t="shared" si="5"/>
        <v/>
      </c>
      <c r="AS38" s="1156"/>
      <c r="AT38" s="1156"/>
      <c r="AU38" s="1269" t="str">
        <f t="shared" si="6"/>
        <v/>
      </c>
      <c r="AV38" s="1156"/>
      <c r="AW38" s="1156"/>
      <c r="AX38" s="1156"/>
      <c r="AY38" s="1156"/>
      <c r="AZ38" s="1156"/>
      <c r="BA38" s="1269" t="str">
        <f t="shared" si="7"/>
        <v/>
      </c>
      <c r="BB38" s="1156"/>
      <c r="BC38" s="1156"/>
      <c r="BD38" s="1156"/>
      <c r="BE38" s="1156"/>
      <c r="BF38" s="1156"/>
      <c r="BG38" s="1170"/>
      <c r="BH38" s="1269" t="str">
        <f t="shared" si="8"/>
        <v/>
      </c>
      <c r="BI38" s="1176">
        <f t="shared" si="10"/>
        <v>2</v>
      </c>
      <c r="BK38" s="1158" t="str">
        <f>'3.3'!B49</f>
        <v>Otorinolaringoiatria (senza approfondimento)</v>
      </c>
    </row>
    <row r="39" spans="1:63" s="1158" customFormat="1" ht="26.4" outlineLevel="1" x14ac:dyDescent="0.25">
      <c r="A39" s="716" t="str">
        <f>+'2.2'!D43</f>
        <v>NEU4.2.1</v>
      </c>
      <c r="B39" s="1157" t="str">
        <f>+'2.2'!E43</f>
        <v>Diagnostica epilettologica preoperatoria invasiva (CIMAS)</v>
      </c>
      <c r="C39" s="1157" t="str">
        <f>+'2.2'!G43</f>
        <v/>
      </c>
      <c r="D39" s="1156"/>
      <c r="E39" s="1156"/>
      <c r="F39" s="1156"/>
      <c r="G39" s="1156"/>
      <c r="H39" s="1156"/>
      <c r="I39" s="1156"/>
      <c r="J39" s="1269" t="str">
        <f t="shared" si="1"/>
        <v/>
      </c>
      <c r="K39" s="1156"/>
      <c r="L39" s="1156"/>
      <c r="M39" s="1156"/>
      <c r="N39" s="1156"/>
      <c r="O39" s="1156"/>
      <c r="P39" s="1156"/>
      <c r="Q39" s="1156"/>
      <c r="R39" s="1156"/>
      <c r="S39" s="1156"/>
      <c r="T39" s="1156"/>
      <c r="U39" s="1156"/>
      <c r="V39" s="1156"/>
      <c r="W39" s="1156"/>
      <c r="X39" s="1156"/>
      <c r="Y39" s="1156"/>
      <c r="Z39" s="1170"/>
      <c r="AA39" s="1269" t="str">
        <f t="shared" si="2"/>
        <v/>
      </c>
      <c r="AB39" s="1156"/>
      <c r="AC39" s="1156"/>
      <c r="AD39" s="1156"/>
      <c r="AE39" s="1156"/>
      <c r="AF39" s="1156"/>
      <c r="AG39" s="1269" t="str">
        <f t="shared" si="3"/>
        <v/>
      </c>
      <c r="AH39" s="1156"/>
      <c r="AI39" s="1156"/>
      <c r="AJ39" s="1156"/>
      <c r="AK39" s="1156"/>
      <c r="AL39" s="1156"/>
      <c r="AM39" s="1156"/>
      <c r="AN39" s="1269" t="str">
        <f t="shared" si="4"/>
        <v/>
      </c>
      <c r="AO39" s="1170"/>
      <c r="AP39" s="1156"/>
      <c r="AQ39" s="1156"/>
      <c r="AR39" s="1269" t="str">
        <f t="shared" si="5"/>
        <v/>
      </c>
      <c r="AS39" s="1156"/>
      <c r="AT39" s="1156"/>
      <c r="AU39" s="1269" t="str">
        <f t="shared" si="6"/>
        <v/>
      </c>
      <c r="AV39" s="1156"/>
      <c r="AW39" s="1156"/>
      <c r="AX39" s="1156"/>
      <c r="AY39" s="1156"/>
      <c r="AZ39" s="1156"/>
      <c r="BA39" s="1269" t="str">
        <f t="shared" si="7"/>
        <v/>
      </c>
      <c r="BB39" s="1156"/>
      <c r="BC39" s="1156"/>
      <c r="BD39" s="1156"/>
      <c r="BE39" s="1156"/>
      <c r="BF39" s="1156"/>
      <c r="BG39" s="1170"/>
      <c r="BH39" s="1269" t="str">
        <f t="shared" si="8"/>
        <v/>
      </c>
      <c r="BI39" s="1176">
        <f t="shared" si="10"/>
        <v>0</v>
      </c>
      <c r="BK39" s="1158" t="str">
        <f>'3.3'!B50</f>
        <v>Otorinolaringoiatria con approfondimento in chirurgia cervico-facciale</v>
      </c>
    </row>
    <row r="40" spans="1:63" s="1158" customFormat="1" ht="39.6" outlineLevel="1" x14ac:dyDescent="0.25">
      <c r="A40" s="716" t="str">
        <f>+'2.2'!D44</f>
        <v>AUG1</v>
      </c>
      <c r="B40" s="1157" t="str">
        <f>+'2.2'!E44</f>
        <v>Oftalmologia</v>
      </c>
      <c r="C40" s="1157" t="str">
        <f>+'2.2'!G44</f>
        <v>(Oftalmologia con approfondimento in oftalmochirurgia)</v>
      </c>
      <c r="D40" s="1156"/>
      <c r="E40" s="1156"/>
      <c r="F40" s="1156"/>
      <c r="G40" s="1156"/>
      <c r="H40" s="1156"/>
      <c r="I40" s="1156"/>
      <c r="J40" s="1269" t="str">
        <f t="shared" si="1"/>
        <v/>
      </c>
      <c r="K40" s="1156"/>
      <c r="L40" s="1156"/>
      <c r="M40" s="1156"/>
      <c r="N40" s="1156"/>
      <c r="O40" s="1156"/>
      <c r="P40" s="1156"/>
      <c r="Q40" s="1156"/>
      <c r="R40" s="1156"/>
      <c r="S40" s="1156"/>
      <c r="T40" s="1156"/>
      <c r="U40" s="1156"/>
      <c r="V40" s="1156"/>
      <c r="W40" s="1156"/>
      <c r="X40" s="1156"/>
      <c r="Y40" s="1156"/>
      <c r="Z40" s="1170"/>
      <c r="AA40" s="1269" t="str">
        <f t="shared" si="2"/>
        <v/>
      </c>
      <c r="AB40" s="1156"/>
      <c r="AC40" s="1156"/>
      <c r="AD40" s="1156"/>
      <c r="AE40" s="1156"/>
      <c r="AF40" s="1156"/>
      <c r="AG40" s="1269" t="str">
        <f t="shared" si="3"/>
        <v/>
      </c>
      <c r="AH40" s="1156"/>
      <c r="AI40" s="1156"/>
      <c r="AJ40" s="1156"/>
      <c r="AK40" s="1156"/>
      <c r="AL40" s="1156"/>
      <c r="AM40" s="1156">
        <v>1</v>
      </c>
      <c r="AN40" s="1269" t="str">
        <f t="shared" si="4"/>
        <v/>
      </c>
      <c r="AO40" s="1170"/>
      <c r="AP40" s="1160"/>
      <c r="AQ40" s="1156"/>
      <c r="AR40" s="1269" t="str">
        <f t="shared" si="5"/>
        <v/>
      </c>
      <c r="AS40" s="1156"/>
      <c r="AT40" s="1156"/>
      <c r="AU40" s="1269" t="str">
        <f t="shared" si="6"/>
        <v/>
      </c>
      <c r="AV40" s="1156"/>
      <c r="AW40" s="1156"/>
      <c r="AX40" s="1156"/>
      <c r="AY40" s="1156"/>
      <c r="AZ40" s="1156"/>
      <c r="BA40" s="1269" t="str">
        <f t="shared" si="7"/>
        <v/>
      </c>
      <c r="BB40" s="1156"/>
      <c r="BC40" s="1156"/>
      <c r="BD40" s="1156"/>
      <c r="BE40" s="1156"/>
      <c r="BF40" s="1156"/>
      <c r="BG40" s="1170"/>
      <c r="BH40" s="1269" t="str">
        <f t="shared" si="8"/>
        <v/>
      </c>
      <c r="BI40" s="1176">
        <f t="shared" si="10"/>
        <v>1</v>
      </c>
      <c r="BK40" s="1158" t="str">
        <f>'3.3'!B51</f>
        <v>Pediatria (senza approfondimento)</v>
      </c>
    </row>
    <row r="41" spans="1:63" s="1158" customFormat="1" ht="39.6" outlineLevel="1" x14ac:dyDescent="0.25">
      <c r="A41" s="716" t="str">
        <f>+'2.2'!D45</f>
        <v>AUG1.1</v>
      </c>
      <c r="B41" s="1157" t="str">
        <f>+'2.2'!E45</f>
        <v>Strabologia</v>
      </c>
      <c r="C41" s="1157" t="str">
        <f>+'2.2'!G45</f>
        <v>(Oftalmologia con approfondimento in oftalmochirurgia)</v>
      </c>
      <c r="D41" s="1156"/>
      <c r="E41" s="1156"/>
      <c r="F41" s="1156"/>
      <c r="G41" s="1156"/>
      <c r="H41" s="1156"/>
      <c r="I41" s="1156"/>
      <c r="J41" s="1269" t="str">
        <f t="shared" si="1"/>
        <v/>
      </c>
      <c r="K41" s="1156"/>
      <c r="L41" s="1156"/>
      <c r="M41" s="1156"/>
      <c r="N41" s="1156"/>
      <c r="O41" s="1156"/>
      <c r="P41" s="1156"/>
      <c r="Q41" s="1156"/>
      <c r="R41" s="1156"/>
      <c r="S41" s="1156"/>
      <c r="T41" s="1156"/>
      <c r="U41" s="1156"/>
      <c r="V41" s="1156"/>
      <c r="W41" s="1156"/>
      <c r="X41" s="1156"/>
      <c r="Y41" s="1156"/>
      <c r="Z41" s="1170"/>
      <c r="AA41" s="1269" t="str">
        <f t="shared" si="2"/>
        <v/>
      </c>
      <c r="AB41" s="1156"/>
      <c r="AC41" s="1156"/>
      <c r="AD41" s="1156"/>
      <c r="AE41" s="1156"/>
      <c r="AF41" s="1156"/>
      <c r="AG41" s="1269" t="str">
        <f t="shared" si="3"/>
        <v/>
      </c>
      <c r="AH41" s="1156"/>
      <c r="AI41" s="1156"/>
      <c r="AJ41" s="1156"/>
      <c r="AK41" s="1156"/>
      <c r="AL41" s="1156"/>
      <c r="AM41" s="1156">
        <v>1</v>
      </c>
      <c r="AN41" s="1269" t="str">
        <f t="shared" si="4"/>
        <v/>
      </c>
      <c r="AO41" s="1170"/>
      <c r="AP41" s="1160"/>
      <c r="AQ41" s="1156"/>
      <c r="AR41" s="1269" t="str">
        <f t="shared" si="5"/>
        <v/>
      </c>
      <c r="AS41" s="1156"/>
      <c r="AT41" s="1156"/>
      <c r="AU41" s="1269" t="str">
        <f t="shared" si="6"/>
        <v/>
      </c>
      <c r="AV41" s="1156"/>
      <c r="AW41" s="1156"/>
      <c r="AX41" s="1156"/>
      <c r="AY41" s="1156"/>
      <c r="AZ41" s="1156"/>
      <c r="BA41" s="1269" t="str">
        <f t="shared" si="7"/>
        <v/>
      </c>
      <c r="BB41" s="1156"/>
      <c r="BC41" s="1156"/>
      <c r="BD41" s="1156"/>
      <c r="BE41" s="1156"/>
      <c r="BF41" s="1156"/>
      <c r="BG41" s="1170"/>
      <c r="BH41" s="1269" t="str">
        <f t="shared" si="8"/>
        <v/>
      </c>
      <c r="BI41" s="1176">
        <f t="shared" si="10"/>
        <v>1</v>
      </c>
      <c r="BK41" s="1158" t="str">
        <f>'3.3'!B52</f>
        <v>Pediatria con approfondimento in neonatologia</v>
      </c>
    </row>
    <row r="42" spans="1:63" s="1158" customFormat="1" ht="39.6" outlineLevel="1" x14ac:dyDescent="0.25">
      <c r="A42" s="716" t="str">
        <f>+'2.2'!D46</f>
        <v>AUG1.2</v>
      </c>
      <c r="B42" s="1157" t="str">
        <f>+'2.2'!E46</f>
        <v>Orbita, palpebre, apparato lacrimale</v>
      </c>
      <c r="C42" s="1157" t="str">
        <f>+'2.2'!G46</f>
        <v>(Oftalmologia con approfondimento in oftalmochirurgia)</v>
      </c>
      <c r="D42" s="1156"/>
      <c r="E42" s="1156"/>
      <c r="F42" s="1156"/>
      <c r="G42" s="1156"/>
      <c r="H42" s="1156"/>
      <c r="I42" s="1156"/>
      <c r="J42" s="1269" t="str">
        <f t="shared" si="1"/>
        <v/>
      </c>
      <c r="K42" s="1156"/>
      <c r="L42" s="1156"/>
      <c r="M42" s="1156"/>
      <c r="N42" s="1156"/>
      <c r="O42" s="1156"/>
      <c r="P42" s="1156"/>
      <c r="Q42" s="1156"/>
      <c r="R42" s="1156"/>
      <c r="S42" s="1156"/>
      <c r="T42" s="1156"/>
      <c r="U42" s="1156"/>
      <c r="V42" s="1156"/>
      <c r="W42" s="1156"/>
      <c r="X42" s="1156"/>
      <c r="Y42" s="1156"/>
      <c r="Z42" s="1170"/>
      <c r="AA42" s="1269" t="str">
        <f t="shared" si="2"/>
        <v/>
      </c>
      <c r="AB42" s="1156"/>
      <c r="AC42" s="1156"/>
      <c r="AD42" s="1156"/>
      <c r="AE42" s="1156"/>
      <c r="AF42" s="1156"/>
      <c r="AG42" s="1269" t="str">
        <f t="shared" si="3"/>
        <v/>
      </c>
      <c r="AH42" s="1156"/>
      <c r="AI42" s="1156"/>
      <c r="AJ42" s="1156"/>
      <c r="AK42" s="1156"/>
      <c r="AL42" s="1156"/>
      <c r="AM42" s="1156">
        <v>1</v>
      </c>
      <c r="AN42" s="1269" t="str">
        <f t="shared" si="4"/>
        <v/>
      </c>
      <c r="AO42" s="1170"/>
      <c r="AP42" s="1160"/>
      <c r="AQ42" s="1156"/>
      <c r="AR42" s="1269" t="str">
        <f t="shared" si="5"/>
        <v/>
      </c>
      <c r="AS42" s="1156"/>
      <c r="AT42" s="1156"/>
      <c r="AU42" s="1269" t="str">
        <f t="shared" si="6"/>
        <v/>
      </c>
      <c r="AV42" s="1156"/>
      <c r="AW42" s="1156"/>
      <c r="AX42" s="1156"/>
      <c r="AY42" s="1156"/>
      <c r="AZ42" s="1156"/>
      <c r="BA42" s="1269" t="str">
        <f t="shared" si="7"/>
        <v/>
      </c>
      <c r="BB42" s="1156"/>
      <c r="BC42" s="1156"/>
      <c r="BD42" s="1156"/>
      <c r="BE42" s="1156"/>
      <c r="BF42" s="1156"/>
      <c r="BG42" s="1170"/>
      <c r="BH42" s="1269" t="str">
        <f t="shared" si="8"/>
        <v/>
      </c>
      <c r="BI42" s="1176">
        <f t="shared" si="10"/>
        <v>1</v>
      </c>
      <c r="BK42" s="1158" t="str">
        <f>'3.3'!B53</f>
        <v>Pneumologia</v>
      </c>
    </row>
    <row r="43" spans="1:63" s="1158" customFormat="1" ht="39.6" outlineLevel="1" x14ac:dyDescent="0.25">
      <c r="A43" s="716" t="str">
        <f>+'2.2'!D47</f>
        <v>AUG1.3</v>
      </c>
      <c r="B43" s="1157" t="str">
        <f>+'2.2'!E47</f>
        <v>Chirurgia specialistica della camera anteriore</v>
      </c>
      <c r="C43" s="1157" t="str">
        <f>+'2.2'!G47</f>
        <v>(Oftalmologia con approfondimento in oftalmochirurgia)</v>
      </c>
      <c r="D43" s="1156"/>
      <c r="E43" s="1156"/>
      <c r="F43" s="1156"/>
      <c r="G43" s="1156"/>
      <c r="H43" s="1156"/>
      <c r="I43" s="1156"/>
      <c r="J43" s="1269" t="str">
        <f t="shared" si="1"/>
        <v/>
      </c>
      <c r="K43" s="1156"/>
      <c r="L43" s="1156"/>
      <c r="M43" s="1156"/>
      <c r="N43" s="1156"/>
      <c r="O43" s="1156"/>
      <c r="P43" s="1156"/>
      <c r="Q43" s="1156"/>
      <c r="R43" s="1156"/>
      <c r="S43" s="1156"/>
      <c r="T43" s="1156"/>
      <c r="U43" s="1156"/>
      <c r="V43" s="1156"/>
      <c r="W43" s="1156"/>
      <c r="X43" s="1156"/>
      <c r="Y43" s="1156"/>
      <c r="Z43" s="1170"/>
      <c r="AA43" s="1269" t="str">
        <f t="shared" si="2"/>
        <v/>
      </c>
      <c r="AB43" s="1156"/>
      <c r="AC43" s="1156"/>
      <c r="AD43" s="1156"/>
      <c r="AE43" s="1156"/>
      <c r="AF43" s="1156"/>
      <c r="AG43" s="1269" t="str">
        <f t="shared" si="3"/>
        <v/>
      </c>
      <c r="AH43" s="1156"/>
      <c r="AI43" s="1156"/>
      <c r="AJ43" s="1156"/>
      <c r="AK43" s="1156"/>
      <c r="AL43" s="1156"/>
      <c r="AM43" s="1156">
        <v>1</v>
      </c>
      <c r="AN43" s="1269" t="str">
        <f t="shared" si="4"/>
        <v/>
      </c>
      <c r="AO43" s="1170"/>
      <c r="AP43" s="1160"/>
      <c r="AQ43" s="1156"/>
      <c r="AR43" s="1269" t="str">
        <f t="shared" si="5"/>
        <v/>
      </c>
      <c r="AS43" s="1156"/>
      <c r="AT43" s="1156"/>
      <c r="AU43" s="1269" t="str">
        <f t="shared" si="6"/>
        <v/>
      </c>
      <c r="AV43" s="1156"/>
      <c r="AW43" s="1156"/>
      <c r="AX43" s="1156"/>
      <c r="AY43" s="1156"/>
      <c r="AZ43" s="1156"/>
      <c r="BA43" s="1269" t="str">
        <f t="shared" si="7"/>
        <v/>
      </c>
      <c r="BB43" s="1156"/>
      <c r="BC43" s="1156"/>
      <c r="BD43" s="1156"/>
      <c r="BE43" s="1156"/>
      <c r="BF43" s="1156"/>
      <c r="BG43" s="1170"/>
      <c r="BH43" s="1269" t="str">
        <f t="shared" si="8"/>
        <v/>
      </c>
      <c r="BI43" s="1176">
        <f t="shared" ref="BI43:BI74" si="11">MAX(D43:BH43)</f>
        <v>1</v>
      </c>
      <c r="BK43" s="1158" t="str">
        <f>'3.3'!B54</f>
        <v>Psichiatria e psicoterapia</v>
      </c>
    </row>
    <row r="44" spans="1:63" s="1158" customFormat="1" ht="39.6" outlineLevel="1" x14ac:dyDescent="0.25">
      <c r="A44" s="716" t="str">
        <f>+'2.2'!D48</f>
        <v>AUG1.4</v>
      </c>
      <c r="B44" s="1157" t="str">
        <f>+'2.2'!E48</f>
        <v>Cataratta</v>
      </c>
      <c r="C44" s="1157" t="str">
        <f>+'2.2'!G48</f>
        <v>(Oftalmologia con approfondimento in oftalmochirurgia)</v>
      </c>
      <c r="D44" s="1156"/>
      <c r="E44" s="1156"/>
      <c r="F44" s="1156"/>
      <c r="G44" s="1156"/>
      <c r="H44" s="1156"/>
      <c r="I44" s="1156"/>
      <c r="J44" s="1269" t="str">
        <f t="shared" si="1"/>
        <v/>
      </c>
      <c r="K44" s="1156"/>
      <c r="L44" s="1156"/>
      <c r="M44" s="1156"/>
      <c r="N44" s="1156"/>
      <c r="O44" s="1156"/>
      <c r="P44" s="1156"/>
      <c r="Q44" s="1156"/>
      <c r="R44" s="1156"/>
      <c r="S44" s="1156"/>
      <c r="T44" s="1156"/>
      <c r="U44" s="1156"/>
      <c r="V44" s="1156"/>
      <c r="W44" s="1156"/>
      <c r="X44" s="1156"/>
      <c r="Y44" s="1156"/>
      <c r="Z44" s="1170"/>
      <c r="AA44" s="1269" t="str">
        <f t="shared" si="2"/>
        <v/>
      </c>
      <c r="AB44" s="1156"/>
      <c r="AC44" s="1156"/>
      <c r="AD44" s="1156"/>
      <c r="AE44" s="1156"/>
      <c r="AF44" s="1156"/>
      <c r="AG44" s="1269" t="str">
        <f t="shared" si="3"/>
        <v/>
      </c>
      <c r="AH44" s="1156"/>
      <c r="AI44" s="1156"/>
      <c r="AJ44" s="1156"/>
      <c r="AK44" s="1156"/>
      <c r="AL44" s="1156"/>
      <c r="AM44" s="1156">
        <v>1</v>
      </c>
      <c r="AN44" s="1269" t="str">
        <f t="shared" si="4"/>
        <v/>
      </c>
      <c r="AO44" s="1170"/>
      <c r="AP44" s="1160"/>
      <c r="AQ44" s="1156"/>
      <c r="AR44" s="1269" t="str">
        <f t="shared" si="5"/>
        <v/>
      </c>
      <c r="AS44" s="1156"/>
      <c r="AT44" s="1156"/>
      <c r="AU44" s="1269" t="str">
        <f t="shared" si="6"/>
        <v/>
      </c>
      <c r="AV44" s="1156"/>
      <c r="AW44" s="1156"/>
      <c r="AX44" s="1156"/>
      <c r="AY44" s="1156"/>
      <c r="AZ44" s="1156"/>
      <c r="BA44" s="1269" t="str">
        <f t="shared" si="7"/>
        <v/>
      </c>
      <c r="BB44" s="1156"/>
      <c r="BC44" s="1156"/>
      <c r="BD44" s="1156"/>
      <c r="BE44" s="1156"/>
      <c r="BF44" s="1156"/>
      <c r="BG44" s="1170"/>
      <c r="BH44" s="1269" t="str">
        <f t="shared" si="8"/>
        <v/>
      </c>
      <c r="BI44" s="1176">
        <f t="shared" si="11"/>
        <v>1</v>
      </c>
      <c r="BK44" s="1158" t="str">
        <f>'3.3'!B55</f>
        <v>Radiologia (senza approfondimento)</v>
      </c>
    </row>
    <row r="45" spans="1:63" s="1158" customFormat="1" ht="39.6" outlineLevel="1" x14ac:dyDescent="0.25">
      <c r="A45" s="716" t="str">
        <f>+'2.2'!D49</f>
        <v>AUG1.5</v>
      </c>
      <c r="B45" s="1157" t="str">
        <f>+'2.2'!E49</f>
        <v>Problemi al corpo vitreo e retina</v>
      </c>
      <c r="C45" s="1157" t="str">
        <f>+'2.2'!G49</f>
        <v>(Oftalmologia con approfondimento in oftalmochirurgia)</v>
      </c>
      <c r="D45" s="1156"/>
      <c r="E45" s="1156"/>
      <c r="F45" s="1156"/>
      <c r="G45" s="1156"/>
      <c r="H45" s="1156"/>
      <c r="I45" s="1156"/>
      <c r="J45" s="1269" t="str">
        <f t="shared" si="1"/>
        <v/>
      </c>
      <c r="K45" s="1156"/>
      <c r="L45" s="1156"/>
      <c r="M45" s="1156"/>
      <c r="N45" s="1156"/>
      <c r="O45" s="1156"/>
      <c r="P45" s="1156"/>
      <c r="Q45" s="1156"/>
      <c r="R45" s="1156"/>
      <c r="S45" s="1156"/>
      <c r="T45" s="1156"/>
      <c r="U45" s="1156"/>
      <c r="V45" s="1156"/>
      <c r="W45" s="1156"/>
      <c r="X45" s="1156"/>
      <c r="Y45" s="1156"/>
      <c r="Z45" s="1170"/>
      <c r="AA45" s="1269" t="str">
        <f t="shared" si="2"/>
        <v/>
      </c>
      <c r="AB45" s="1156"/>
      <c r="AC45" s="1156"/>
      <c r="AD45" s="1156"/>
      <c r="AE45" s="1156"/>
      <c r="AF45" s="1156"/>
      <c r="AG45" s="1269" t="str">
        <f t="shared" si="3"/>
        <v/>
      </c>
      <c r="AH45" s="1156"/>
      <c r="AI45" s="1156"/>
      <c r="AJ45" s="1156"/>
      <c r="AK45" s="1156"/>
      <c r="AL45" s="1156"/>
      <c r="AM45" s="1156">
        <v>1</v>
      </c>
      <c r="AN45" s="1269" t="str">
        <f t="shared" si="4"/>
        <v/>
      </c>
      <c r="AO45" s="1170"/>
      <c r="AP45" s="1160"/>
      <c r="AQ45" s="1156"/>
      <c r="AR45" s="1269" t="str">
        <f t="shared" si="5"/>
        <v/>
      </c>
      <c r="AS45" s="1156"/>
      <c r="AT45" s="1156"/>
      <c r="AU45" s="1269" t="str">
        <f t="shared" si="6"/>
        <v/>
      </c>
      <c r="AV45" s="1156"/>
      <c r="AW45" s="1156"/>
      <c r="AX45" s="1156"/>
      <c r="AY45" s="1156"/>
      <c r="AZ45" s="1156"/>
      <c r="BA45" s="1269" t="str">
        <f t="shared" si="7"/>
        <v/>
      </c>
      <c r="BB45" s="1156"/>
      <c r="BC45" s="1156"/>
      <c r="BD45" s="1156"/>
      <c r="BE45" s="1156"/>
      <c r="BF45" s="1156"/>
      <c r="BG45" s="1170"/>
      <c r="BH45" s="1269" t="str">
        <f t="shared" si="8"/>
        <v/>
      </c>
      <c r="BI45" s="1176">
        <f t="shared" si="11"/>
        <v>1</v>
      </c>
      <c r="BK45" s="1158" t="str">
        <f>'3.3'!B56</f>
        <v>Radiologia con approfondimento in neuroradiologia invasiva</v>
      </c>
    </row>
    <row r="46" spans="1:63" s="1158" customFormat="1" ht="26.4" outlineLevel="1" x14ac:dyDescent="0.25">
      <c r="A46" s="716" t="str">
        <f>+'2.2'!D50</f>
        <v>END1</v>
      </c>
      <c r="B46" s="1157" t="str">
        <f>+'2.2'!E50</f>
        <v>Endocrinologia</v>
      </c>
      <c r="C46" s="1157" t="str">
        <f>+'2.2'!G50</f>
        <v>(Endocrinologia / Diabetologia)</v>
      </c>
      <c r="D46" s="1156"/>
      <c r="E46" s="1156"/>
      <c r="F46" s="1156"/>
      <c r="G46" s="1156"/>
      <c r="H46" s="1156"/>
      <c r="I46" s="1156"/>
      <c r="J46" s="1269" t="str">
        <f t="shared" si="1"/>
        <v/>
      </c>
      <c r="K46" s="1156"/>
      <c r="L46" s="1156"/>
      <c r="M46" s="1156"/>
      <c r="N46" s="1156"/>
      <c r="O46" s="1156"/>
      <c r="P46" s="1156"/>
      <c r="Q46" s="1156"/>
      <c r="R46" s="1156"/>
      <c r="S46" s="1156"/>
      <c r="T46" s="1156"/>
      <c r="U46" s="1156"/>
      <c r="V46" s="1156">
        <v>1</v>
      </c>
      <c r="W46" s="1156"/>
      <c r="X46" s="1156"/>
      <c r="Y46" s="1156"/>
      <c r="Z46" s="1170"/>
      <c r="AA46" s="1269" t="str">
        <f t="shared" si="2"/>
        <v/>
      </c>
      <c r="AB46" s="1156"/>
      <c r="AC46" s="1156"/>
      <c r="AD46" s="1156"/>
      <c r="AE46" s="1156"/>
      <c r="AF46" s="1156"/>
      <c r="AG46" s="1269" t="str">
        <f t="shared" si="3"/>
        <v/>
      </c>
      <c r="AH46" s="1156"/>
      <c r="AI46" s="1156"/>
      <c r="AJ46" s="1156"/>
      <c r="AK46" s="1156"/>
      <c r="AL46" s="1156"/>
      <c r="AM46" s="1156"/>
      <c r="AN46" s="1269" t="str">
        <f t="shared" si="4"/>
        <v/>
      </c>
      <c r="AO46" s="1170"/>
      <c r="AP46" s="1156"/>
      <c r="AQ46" s="1156"/>
      <c r="AR46" s="1269" t="str">
        <f t="shared" si="5"/>
        <v/>
      </c>
      <c r="AS46" s="1156"/>
      <c r="AT46" s="1156"/>
      <c r="AU46" s="1269" t="str">
        <f t="shared" si="6"/>
        <v/>
      </c>
      <c r="AV46" s="1156"/>
      <c r="AW46" s="1156"/>
      <c r="AX46" s="1156"/>
      <c r="AY46" s="1156"/>
      <c r="AZ46" s="1156"/>
      <c r="BA46" s="1269" t="str">
        <f t="shared" si="7"/>
        <v/>
      </c>
      <c r="BB46" s="1156"/>
      <c r="BC46" s="1156"/>
      <c r="BD46" s="1156"/>
      <c r="BE46" s="1156"/>
      <c r="BF46" s="1156"/>
      <c r="BG46" s="1170"/>
      <c r="BH46" s="1269" t="str">
        <f t="shared" si="8"/>
        <v/>
      </c>
      <c r="BI46" s="1176">
        <f t="shared" si="11"/>
        <v>1</v>
      </c>
      <c r="BK46" s="1158" t="e">
        <f>'3.3'!#REF!</f>
        <v>#REF!</v>
      </c>
    </row>
    <row r="47" spans="1:63" s="1158" customFormat="1" outlineLevel="1" x14ac:dyDescent="0.25">
      <c r="A47" s="716" t="str">
        <f>+'2.2'!D51</f>
        <v>GAE1</v>
      </c>
      <c r="B47" s="1157" t="str">
        <f>+'2.2'!E51</f>
        <v>Gastroenterologia</v>
      </c>
      <c r="C47" s="1157" t="str">
        <f>+'2.2'!G51</f>
        <v>(Gastroenterologia)</v>
      </c>
      <c r="D47" s="1156"/>
      <c r="E47" s="1156"/>
      <c r="F47" s="1156"/>
      <c r="G47" s="1156"/>
      <c r="H47" s="1156"/>
      <c r="I47" s="1156"/>
      <c r="J47" s="1269" t="str">
        <f t="shared" si="1"/>
        <v/>
      </c>
      <c r="K47" s="1156"/>
      <c r="L47" s="1156"/>
      <c r="M47" s="1156"/>
      <c r="N47" s="1156"/>
      <c r="O47" s="1156"/>
      <c r="P47" s="1156"/>
      <c r="Q47" s="1156"/>
      <c r="R47" s="1156"/>
      <c r="S47" s="1156"/>
      <c r="T47" s="1156"/>
      <c r="U47" s="1156"/>
      <c r="V47" s="1156"/>
      <c r="W47" s="1156">
        <v>1</v>
      </c>
      <c r="X47" s="1160"/>
      <c r="Y47" s="1156"/>
      <c r="Z47" s="1170"/>
      <c r="AA47" s="1269" t="str">
        <f t="shared" si="2"/>
        <v/>
      </c>
      <c r="AB47" s="1156"/>
      <c r="AC47" s="1156"/>
      <c r="AD47" s="1156"/>
      <c r="AE47" s="1156"/>
      <c r="AF47" s="1156"/>
      <c r="AG47" s="1269" t="str">
        <f t="shared" si="3"/>
        <v/>
      </c>
      <c r="AH47" s="1156"/>
      <c r="AI47" s="1156"/>
      <c r="AJ47" s="1156"/>
      <c r="AK47" s="1156"/>
      <c r="AL47" s="1156"/>
      <c r="AM47" s="1156"/>
      <c r="AN47" s="1269" t="str">
        <f t="shared" si="4"/>
        <v/>
      </c>
      <c r="AO47" s="1170"/>
      <c r="AP47" s="1156"/>
      <c r="AQ47" s="1156"/>
      <c r="AR47" s="1269" t="str">
        <f t="shared" si="5"/>
        <v/>
      </c>
      <c r="AS47" s="1156"/>
      <c r="AT47" s="1156"/>
      <c r="AU47" s="1269" t="str">
        <f t="shared" si="6"/>
        <v/>
      </c>
      <c r="AV47" s="1156"/>
      <c r="AW47" s="1156"/>
      <c r="AX47" s="1156"/>
      <c r="AY47" s="1156"/>
      <c r="AZ47" s="1156"/>
      <c r="BA47" s="1269" t="str">
        <f t="shared" si="7"/>
        <v/>
      </c>
      <c r="BB47" s="1156"/>
      <c r="BC47" s="1156"/>
      <c r="BD47" s="1156"/>
      <c r="BE47" s="1156"/>
      <c r="BF47" s="1156"/>
      <c r="BG47" s="1170"/>
      <c r="BH47" s="1269" t="str">
        <f t="shared" si="8"/>
        <v/>
      </c>
      <c r="BI47" s="1176">
        <f t="shared" si="11"/>
        <v>1</v>
      </c>
      <c r="BK47" s="1158" t="str">
        <f>'3.3'!B57</f>
        <v>Radio-oncologia / radioterapia</v>
      </c>
    </row>
    <row r="48" spans="1:63" s="1158" customFormat="1" outlineLevel="1" x14ac:dyDescent="0.25">
      <c r="A48" s="716" t="str">
        <f>+'2.2'!D52</f>
        <v>GAE1.1</v>
      </c>
      <c r="B48" s="1157" t="str">
        <f>+'2.2'!E52</f>
        <v>Gastroenterologia specialistica</v>
      </c>
      <c r="C48" s="1157" t="str">
        <f>+'2.2'!G52</f>
        <v>Gastroenterologia</v>
      </c>
      <c r="D48" s="1156"/>
      <c r="E48" s="1156"/>
      <c r="F48" s="1156"/>
      <c r="G48" s="1156"/>
      <c r="H48" s="1156"/>
      <c r="I48" s="1156"/>
      <c r="J48" s="1269" t="str">
        <f t="shared" si="1"/>
        <v/>
      </c>
      <c r="K48" s="1156"/>
      <c r="L48" s="1156"/>
      <c r="M48" s="1156"/>
      <c r="N48" s="1156"/>
      <c r="O48" s="1156"/>
      <c r="P48" s="1156"/>
      <c r="Q48" s="1156"/>
      <c r="R48" s="1156"/>
      <c r="S48" s="1156"/>
      <c r="T48" s="1156"/>
      <c r="U48" s="1156"/>
      <c r="V48" s="1156"/>
      <c r="W48" s="1156">
        <v>2</v>
      </c>
      <c r="X48" s="1156"/>
      <c r="Y48" s="1156"/>
      <c r="Z48" s="1170"/>
      <c r="AA48" s="1269" t="str">
        <f t="shared" si="2"/>
        <v/>
      </c>
      <c r="AB48" s="1156"/>
      <c r="AC48" s="1156"/>
      <c r="AD48" s="1156"/>
      <c r="AE48" s="1156"/>
      <c r="AF48" s="1156"/>
      <c r="AG48" s="1269" t="str">
        <f t="shared" si="3"/>
        <v/>
      </c>
      <c r="AH48" s="1156"/>
      <c r="AI48" s="1156"/>
      <c r="AJ48" s="1156"/>
      <c r="AK48" s="1156"/>
      <c r="AL48" s="1156"/>
      <c r="AM48" s="1156"/>
      <c r="AN48" s="1269" t="str">
        <f t="shared" si="4"/>
        <v/>
      </c>
      <c r="AO48" s="1170"/>
      <c r="AP48" s="1156"/>
      <c r="AQ48" s="1156"/>
      <c r="AR48" s="1269" t="str">
        <f t="shared" si="5"/>
        <v/>
      </c>
      <c r="AS48" s="1156"/>
      <c r="AT48" s="1156"/>
      <c r="AU48" s="1269" t="str">
        <f t="shared" si="6"/>
        <v/>
      </c>
      <c r="AV48" s="1156"/>
      <c r="AW48" s="1156"/>
      <c r="AX48" s="1156"/>
      <c r="AY48" s="1156"/>
      <c r="AZ48" s="1156"/>
      <c r="BA48" s="1269" t="str">
        <f t="shared" si="7"/>
        <v/>
      </c>
      <c r="BB48" s="1156"/>
      <c r="BC48" s="1156"/>
      <c r="BD48" s="1156"/>
      <c r="BE48" s="1156"/>
      <c r="BF48" s="1156"/>
      <c r="BG48" s="1170"/>
      <c r="BH48" s="1269" t="str">
        <f t="shared" si="8"/>
        <v/>
      </c>
      <c r="BI48" s="1176">
        <f t="shared" si="11"/>
        <v>2</v>
      </c>
      <c r="BK48" s="1158" t="str">
        <f>'3.3'!B58</f>
        <v>Reumatologia</v>
      </c>
    </row>
    <row r="49" spans="1:63" s="1158" customFormat="1" outlineLevel="1" x14ac:dyDescent="0.25">
      <c r="A49" s="1179" t="str">
        <f>+'2.2'!D53</f>
        <v>VIS1</v>
      </c>
      <c r="B49" s="1157" t="str">
        <f>+'2.2'!E53</f>
        <v>Chirurgia viscerale</v>
      </c>
      <c r="C49" s="1157" t="str">
        <f>+'2.2'!G53</f>
        <v>(Chirurgia)</v>
      </c>
      <c r="D49" s="1156"/>
      <c r="E49" s="1156"/>
      <c r="F49" s="1156"/>
      <c r="G49" s="1156">
        <v>1</v>
      </c>
      <c r="H49" s="1156">
        <v>1</v>
      </c>
      <c r="I49" s="1160">
        <v>1</v>
      </c>
      <c r="J49" s="1269">
        <f t="shared" si="1"/>
        <v>1</v>
      </c>
      <c r="K49" s="1160"/>
      <c r="L49" s="1156"/>
      <c r="M49" s="1156"/>
      <c r="N49" s="1156"/>
      <c r="O49" s="1156"/>
      <c r="P49" s="1156"/>
      <c r="Q49" s="1156"/>
      <c r="R49" s="1156"/>
      <c r="S49" s="1156"/>
      <c r="T49" s="1156"/>
      <c r="U49" s="1156"/>
      <c r="V49" s="1156"/>
      <c r="W49" s="1156"/>
      <c r="X49" s="1156"/>
      <c r="Y49" s="1156"/>
      <c r="Z49" s="1170"/>
      <c r="AA49" s="1269" t="str">
        <f t="shared" si="2"/>
        <v/>
      </c>
      <c r="AB49" s="1156"/>
      <c r="AC49" s="1156"/>
      <c r="AD49" s="1156"/>
      <c r="AE49" s="1156"/>
      <c r="AF49" s="1156"/>
      <c r="AG49" s="1269" t="str">
        <f t="shared" si="3"/>
        <v/>
      </c>
      <c r="AH49" s="1156"/>
      <c r="AI49" s="1156"/>
      <c r="AJ49" s="1156"/>
      <c r="AK49" s="1156"/>
      <c r="AL49" s="1156"/>
      <c r="AM49" s="1156"/>
      <c r="AN49" s="1269" t="str">
        <f t="shared" si="4"/>
        <v/>
      </c>
      <c r="AO49" s="1170"/>
      <c r="AP49" s="1156"/>
      <c r="AQ49" s="1156"/>
      <c r="AR49" s="1269" t="str">
        <f t="shared" si="5"/>
        <v/>
      </c>
      <c r="AS49" s="1156"/>
      <c r="AT49" s="1156"/>
      <c r="AU49" s="1269" t="str">
        <f t="shared" si="6"/>
        <v/>
      </c>
      <c r="AV49" s="1156"/>
      <c r="AW49" s="1156"/>
      <c r="AX49" s="1156"/>
      <c r="AY49" s="1156"/>
      <c r="AZ49" s="1156"/>
      <c r="BA49" s="1269" t="str">
        <f t="shared" si="7"/>
        <v/>
      </c>
      <c r="BB49" s="1156"/>
      <c r="BC49" s="1156"/>
      <c r="BD49" s="1156"/>
      <c r="BE49" s="1156"/>
      <c r="BF49" s="1156"/>
      <c r="BG49" s="1170"/>
      <c r="BH49" s="1269" t="str">
        <f t="shared" si="8"/>
        <v/>
      </c>
      <c r="BI49" s="1176">
        <f t="shared" si="11"/>
        <v>1</v>
      </c>
      <c r="BK49" s="1158" t="str">
        <f>'3.3'!B59</f>
        <v>Urologia (senza approfondimento)</v>
      </c>
    </row>
    <row r="50" spans="1:63" s="1158" customFormat="1" outlineLevel="1" x14ac:dyDescent="0.25">
      <c r="A50" s="716" t="str">
        <f>+'2.2'!D54</f>
        <v>VIS1.1</v>
      </c>
      <c r="B50" s="1157" t="str">
        <f>+'2.2'!E54</f>
        <v>Chirurgia pancreatica maggiore (CIMAS)</v>
      </c>
      <c r="C50" s="1157" t="str">
        <f>+'2.2'!G54</f>
        <v/>
      </c>
      <c r="D50" s="1156"/>
      <c r="E50" s="1156"/>
      <c r="F50" s="1156"/>
      <c r="G50" s="1156"/>
      <c r="H50" s="1156"/>
      <c r="I50" s="1156"/>
      <c r="J50" s="1269" t="str">
        <f t="shared" si="1"/>
        <v/>
      </c>
      <c r="K50" s="1156"/>
      <c r="L50" s="1156"/>
      <c r="M50" s="1156"/>
      <c r="N50" s="1156"/>
      <c r="O50" s="1156"/>
      <c r="P50" s="1156"/>
      <c r="Q50" s="1156"/>
      <c r="R50" s="1156"/>
      <c r="S50" s="1156"/>
      <c r="T50" s="1156"/>
      <c r="U50" s="1156"/>
      <c r="V50" s="1156"/>
      <c r="W50" s="1156"/>
      <c r="X50" s="1156"/>
      <c r="Y50" s="1156"/>
      <c r="Z50" s="1170"/>
      <c r="AA50" s="1269" t="str">
        <f t="shared" si="2"/>
        <v/>
      </c>
      <c r="AB50" s="1156"/>
      <c r="AC50" s="1156"/>
      <c r="AD50" s="1156"/>
      <c r="AE50" s="1156"/>
      <c r="AF50" s="1156"/>
      <c r="AG50" s="1269" t="str">
        <f t="shared" si="3"/>
        <v/>
      </c>
      <c r="AH50" s="1156"/>
      <c r="AI50" s="1156"/>
      <c r="AJ50" s="1156"/>
      <c r="AK50" s="1156"/>
      <c r="AL50" s="1156"/>
      <c r="AM50" s="1156"/>
      <c r="AN50" s="1269" t="str">
        <f t="shared" si="4"/>
        <v/>
      </c>
      <c r="AO50" s="1170"/>
      <c r="AP50" s="1156"/>
      <c r="AQ50" s="1156"/>
      <c r="AR50" s="1269" t="str">
        <f t="shared" si="5"/>
        <v/>
      </c>
      <c r="AS50" s="1156"/>
      <c r="AT50" s="1156"/>
      <c r="AU50" s="1269" t="str">
        <f t="shared" si="6"/>
        <v/>
      </c>
      <c r="AV50" s="1156"/>
      <c r="AW50" s="1156"/>
      <c r="AX50" s="1156"/>
      <c r="AY50" s="1156"/>
      <c r="AZ50" s="1156"/>
      <c r="BA50" s="1269" t="str">
        <f t="shared" si="7"/>
        <v/>
      </c>
      <c r="BB50" s="1156"/>
      <c r="BC50" s="1156"/>
      <c r="BD50" s="1156"/>
      <c r="BE50" s="1156"/>
      <c r="BF50" s="1156"/>
      <c r="BG50" s="1170"/>
      <c r="BH50" s="1269" t="str">
        <f t="shared" si="8"/>
        <v/>
      </c>
      <c r="BI50" s="1176">
        <f t="shared" si="11"/>
        <v>0</v>
      </c>
      <c r="BK50" s="1158" t="str">
        <f>'3.3'!B60</f>
        <v>Urologia con approfondimento in urologia femminile</v>
      </c>
    </row>
    <row r="51" spans="1:63" s="1158" customFormat="1" outlineLevel="1" x14ac:dyDescent="0.25">
      <c r="A51" s="716" t="str">
        <f>+'2.2'!D55</f>
        <v>VIS1.2</v>
      </c>
      <c r="B51" s="1157" t="str">
        <f>+'2.2'!E55</f>
        <v>Chirurgia epatica maggiore (CIMAS)</v>
      </c>
      <c r="C51" s="1157" t="str">
        <f>+'2.2'!G55</f>
        <v/>
      </c>
      <c r="D51" s="1156"/>
      <c r="E51" s="1156"/>
      <c r="F51" s="1156"/>
      <c r="G51" s="1156"/>
      <c r="H51" s="1156"/>
      <c r="I51" s="1156"/>
      <c r="J51" s="1269" t="str">
        <f t="shared" si="1"/>
        <v/>
      </c>
      <c r="K51" s="1156"/>
      <c r="L51" s="1156"/>
      <c r="M51" s="1156"/>
      <c r="N51" s="1156"/>
      <c r="O51" s="1156"/>
      <c r="P51" s="1156"/>
      <c r="Q51" s="1156"/>
      <c r="R51" s="1156"/>
      <c r="S51" s="1156"/>
      <c r="T51" s="1156"/>
      <c r="U51" s="1156"/>
      <c r="V51" s="1156"/>
      <c r="W51" s="1156"/>
      <c r="X51" s="1156"/>
      <c r="Y51" s="1156"/>
      <c r="Z51" s="1170"/>
      <c r="AA51" s="1269" t="str">
        <f t="shared" si="2"/>
        <v/>
      </c>
      <c r="AB51" s="1156"/>
      <c r="AC51" s="1156"/>
      <c r="AD51" s="1156"/>
      <c r="AE51" s="1156"/>
      <c r="AF51" s="1156"/>
      <c r="AG51" s="1269" t="str">
        <f t="shared" si="3"/>
        <v/>
      </c>
      <c r="AH51" s="1156"/>
      <c r="AI51" s="1156"/>
      <c r="AJ51" s="1156"/>
      <c r="AK51" s="1156"/>
      <c r="AL51" s="1156"/>
      <c r="AM51" s="1156"/>
      <c r="AN51" s="1269" t="str">
        <f t="shared" si="4"/>
        <v/>
      </c>
      <c r="AO51" s="1170"/>
      <c r="AP51" s="1156"/>
      <c r="AQ51" s="1156"/>
      <c r="AR51" s="1269" t="str">
        <f t="shared" si="5"/>
        <v/>
      </c>
      <c r="AS51" s="1156"/>
      <c r="AT51" s="1156"/>
      <c r="AU51" s="1269" t="str">
        <f t="shared" si="6"/>
        <v/>
      </c>
      <c r="AV51" s="1156"/>
      <c r="AW51" s="1156"/>
      <c r="AX51" s="1156"/>
      <c r="AY51" s="1156"/>
      <c r="AZ51" s="1156"/>
      <c r="BA51" s="1269" t="str">
        <f t="shared" si="7"/>
        <v/>
      </c>
      <c r="BB51" s="1156"/>
      <c r="BC51" s="1156"/>
      <c r="BD51" s="1156"/>
      <c r="BE51" s="1156"/>
      <c r="BF51" s="1156"/>
      <c r="BG51" s="1170"/>
      <c r="BH51" s="1269" t="str">
        <f t="shared" si="8"/>
        <v/>
      </c>
      <c r="BI51" s="1176">
        <f t="shared" si="11"/>
        <v>0</v>
      </c>
      <c r="BK51" s="1158" t="str">
        <f>'3.3'!B61</f>
        <v>Urologia con approfondimento in neurourologia</v>
      </c>
    </row>
    <row r="52" spans="1:63" s="1158" customFormat="1" outlineLevel="1" x14ac:dyDescent="0.25">
      <c r="A52" s="716" t="str">
        <f>+'2.2'!D56</f>
        <v>VIS1.3</v>
      </c>
      <c r="B52" s="1157" t="str">
        <f>+'2.2'!E56</f>
        <v>Chirurgia esofagea (CIMAS)</v>
      </c>
      <c r="C52" s="1157" t="str">
        <f>+'2.2'!G56</f>
        <v/>
      </c>
      <c r="D52" s="1156"/>
      <c r="E52" s="1156"/>
      <c r="F52" s="1156"/>
      <c r="G52" s="1156"/>
      <c r="H52" s="1156"/>
      <c r="I52" s="1156"/>
      <c r="J52" s="1269" t="str">
        <f t="shared" si="1"/>
        <v/>
      </c>
      <c r="K52" s="1156"/>
      <c r="L52" s="1156"/>
      <c r="M52" s="1156"/>
      <c r="N52" s="1156"/>
      <c r="O52" s="1156"/>
      <c r="P52" s="1156"/>
      <c r="Q52" s="1156"/>
      <c r="R52" s="1156"/>
      <c r="S52" s="1156"/>
      <c r="T52" s="1156"/>
      <c r="U52" s="1156"/>
      <c r="V52" s="1156"/>
      <c r="W52" s="1156"/>
      <c r="X52" s="1156"/>
      <c r="Y52" s="1156"/>
      <c r="Z52" s="1170"/>
      <c r="AA52" s="1269" t="str">
        <f t="shared" si="2"/>
        <v/>
      </c>
      <c r="AB52" s="1156"/>
      <c r="AC52" s="1156"/>
      <c r="AD52" s="1156"/>
      <c r="AE52" s="1156"/>
      <c r="AF52" s="1156"/>
      <c r="AG52" s="1269" t="str">
        <f t="shared" si="3"/>
        <v/>
      </c>
      <c r="AH52" s="1156"/>
      <c r="AI52" s="1156"/>
      <c r="AJ52" s="1156"/>
      <c r="AK52" s="1156"/>
      <c r="AL52" s="1156"/>
      <c r="AM52" s="1156"/>
      <c r="AN52" s="1269" t="str">
        <f t="shared" si="4"/>
        <v/>
      </c>
      <c r="AO52" s="1170"/>
      <c r="AP52" s="1156"/>
      <c r="AQ52" s="1156"/>
      <c r="AR52" s="1269" t="str">
        <f t="shared" si="5"/>
        <v/>
      </c>
      <c r="AS52" s="1156"/>
      <c r="AT52" s="1156"/>
      <c r="AU52" s="1269" t="str">
        <f t="shared" si="6"/>
        <v/>
      </c>
      <c r="AV52" s="1156"/>
      <c r="AW52" s="1156"/>
      <c r="AX52" s="1156"/>
      <c r="AY52" s="1156"/>
      <c r="AZ52" s="1156"/>
      <c r="BA52" s="1269" t="str">
        <f t="shared" si="7"/>
        <v/>
      </c>
      <c r="BB52" s="1156"/>
      <c r="BC52" s="1156"/>
      <c r="BD52" s="1156"/>
      <c r="BE52" s="1156"/>
      <c r="BF52" s="1156"/>
      <c r="BG52" s="1170"/>
      <c r="BH52" s="1269" t="str">
        <f t="shared" si="8"/>
        <v/>
      </c>
      <c r="BI52" s="1176">
        <f t="shared" si="11"/>
        <v>0</v>
      </c>
      <c r="BK52" s="1158" t="str">
        <f>'3.3'!B62</f>
        <v>Urologia con approfondimento in urologia operativa</v>
      </c>
    </row>
    <row r="53" spans="1:63" s="1158" customFormat="1" ht="39.6" outlineLevel="1" x14ac:dyDescent="0.25">
      <c r="A53" s="716" t="str">
        <f>+'2.2'!D57</f>
        <v>VIS1.4</v>
      </c>
      <c r="B53" s="1157" t="str">
        <f>+'2.2'!E57</f>
        <v>Chirurgia bariatrica</v>
      </c>
      <c r="C53" s="1157" t="str">
        <f>+'2.2'!G57</f>
        <v>Chirurgia con approfondimento in chirurgia viscerale</v>
      </c>
      <c r="D53" s="1156"/>
      <c r="E53" s="1156"/>
      <c r="F53" s="1156"/>
      <c r="G53" s="1156"/>
      <c r="H53" s="1156">
        <v>2</v>
      </c>
      <c r="I53" s="1156"/>
      <c r="J53" s="1269" t="str">
        <f t="shared" si="1"/>
        <v/>
      </c>
      <c r="K53" s="1156"/>
      <c r="L53" s="1156"/>
      <c r="M53" s="1156"/>
      <c r="N53" s="1156"/>
      <c r="O53" s="1156"/>
      <c r="P53" s="1156"/>
      <c r="Q53" s="1156"/>
      <c r="R53" s="1156"/>
      <c r="S53" s="1156"/>
      <c r="T53" s="1156"/>
      <c r="U53" s="1156"/>
      <c r="V53" s="1156"/>
      <c r="W53" s="1156"/>
      <c r="X53" s="1156"/>
      <c r="Y53" s="1156"/>
      <c r="Z53" s="1170"/>
      <c r="AA53" s="1269" t="str">
        <f t="shared" si="2"/>
        <v/>
      </c>
      <c r="AB53" s="1156"/>
      <c r="AC53" s="1156"/>
      <c r="AD53" s="1156"/>
      <c r="AE53" s="1156"/>
      <c r="AF53" s="1156"/>
      <c r="AG53" s="1269" t="str">
        <f t="shared" si="3"/>
        <v/>
      </c>
      <c r="AH53" s="1156"/>
      <c r="AI53" s="1156"/>
      <c r="AJ53" s="1156"/>
      <c r="AK53" s="1156"/>
      <c r="AL53" s="1156"/>
      <c r="AM53" s="1156"/>
      <c r="AN53" s="1269" t="str">
        <f t="shared" si="4"/>
        <v/>
      </c>
      <c r="AO53" s="1170"/>
      <c r="AP53" s="1156"/>
      <c r="AQ53" s="1156"/>
      <c r="AR53" s="1269" t="str">
        <f t="shared" si="5"/>
        <v/>
      </c>
      <c r="AS53" s="1156"/>
      <c r="AT53" s="1156"/>
      <c r="AU53" s="1269" t="str">
        <f t="shared" si="6"/>
        <v/>
      </c>
      <c r="AV53" s="1156"/>
      <c r="AW53" s="1156"/>
      <c r="AX53" s="1156"/>
      <c r="AY53" s="1156"/>
      <c r="AZ53" s="1156"/>
      <c r="BA53" s="1269" t="str">
        <f t="shared" si="7"/>
        <v/>
      </c>
      <c r="BB53" s="1156"/>
      <c r="BC53" s="1156"/>
      <c r="BD53" s="1156"/>
      <c r="BE53" s="1156"/>
      <c r="BF53" s="1156"/>
      <c r="BG53" s="1170"/>
      <c r="BH53" s="1269" t="str">
        <f t="shared" si="8"/>
        <v/>
      </c>
      <c r="BI53" s="1176">
        <f t="shared" si="11"/>
        <v>2</v>
      </c>
    </row>
    <row r="54" spans="1:63" s="1158" customFormat="1" outlineLevel="1" x14ac:dyDescent="0.25">
      <c r="A54" s="716" t="str">
        <f>+'2.2'!D58</f>
        <v>VIS1.4.1</v>
      </c>
      <c r="B54" s="1157" t="str">
        <f>+'2.2'!E58</f>
        <v>Chirurgia bariatrica specializzata (CIMAS)</v>
      </c>
      <c r="C54" s="1157" t="str">
        <f>+'2.2'!G58</f>
        <v/>
      </c>
      <c r="D54" s="1156"/>
      <c r="E54" s="1156"/>
      <c r="F54" s="1156"/>
      <c r="G54" s="1156"/>
      <c r="H54" s="1156"/>
      <c r="I54" s="1156"/>
      <c r="J54" s="1269" t="str">
        <f t="shared" si="1"/>
        <v/>
      </c>
      <c r="K54" s="1156"/>
      <c r="L54" s="1156"/>
      <c r="M54" s="1156"/>
      <c r="N54" s="1156"/>
      <c r="O54" s="1156"/>
      <c r="P54" s="1156"/>
      <c r="Q54" s="1156"/>
      <c r="R54" s="1156"/>
      <c r="S54" s="1156"/>
      <c r="T54" s="1156"/>
      <c r="U54" s="1156"/>
      <c r="V54" s="1156"/>
      <c r="W54" s="1156"/>
      <c r="X54" s="1156"/>
      <c r="Y54" s="1156"/>
      <c r="Z54" s="1170"/>
      <c r="AA54" s="1269" t="str">
        <f t="shared" si="2"/>
        <v/>
      </c>
      <c r="AB54" s="1156"/>
      <c r="AC54" s="1156"/>
      <c r="AD54" s="1156"/>
      <c r="AE54" s="1156"/>
      <c r="AF54" s="1156"/>
      <c r="AG54" s="1269" t="str">
        <f t="shared" si="3"/>
        <v/>
      </c>
      <c r="AH54" s="1156"/>
      <c r="AI54" s="1156"/>
      <c r="AJ54" s="1156"/>
      <c r="AK54" s="1156"/>
      <c r="AL54" s="1156"/>
      <c r="AM54" s="1156"/>
      <c r="AN54" s="1269" t="str">
        <f t="shared" si="4"/>
        <v/>
      </c>
      <c r="AO54" s="1170"/>
      <c r="AP54" s="1156"/>
      <c r="AQ54" s="1156"/>
      <c r="AR54" s="1269" t="str">
        <f t="shared" si="5"/>
        <v/>
      </c>
      <c r="AS54" s="1156"/>
      <c r="AT54" s="1156"/>
      <c r="AU54" s="1269" t="str">
        <f t="shared" si="6"/>
        <v/>
      </c>
      <c r="AV54" s="1156"/>
      <c r="AW54" s="1156"/>
      <c r="AX54" s="1156"/>
      <c r="AY54" s="1156"/>
      <c r="AZ54" s="1156"/>
      <c r="BA54" s="1269" t="str">
        <f t="shared" si="7"/>
        <v/>
      </c>
      <c r="BB54" s="1156"/>
      <c r="BC54" s="1156"/>
      <c r="BD54" s="1156"/>
      <c r="BE54" s="1156"/>
      <c r="BF54" s="1156"/>
      <c r="BG54" s="1170"/>
      <c r="BH54" s="1269" t="str">
        <f t="shared" si="8"/>
        <v/>
      </c>
      <c r="BI54" s="1176">
        <f t="shared" si="11"/>
        <v>0</v>
      </c>
    </row>
    <row r="55" spans="1:63" s="1158" customFormat="1" outlineLevel="1" x14ac:dyDescent="0.25">
      <c r="A55" s="716" t="str">
        <f>+'2.2'!D59</f>
        <v>VIS1.5</v>
      </c>
      <c r="B55" s="1157" t="str">
        <f>+'2.2'!E59</f>
        <v>Chirurgia rettale bassa (CIMAS)</v>
      </c>
      <c r="C55" s="1157" t="str">
        <f>+'2.2'!G59</f>
        <v/>
      </c>
      <c r="D55" s="1156"/>
      <c r="E55" s="1156"/>
      <c r="F55" s="1156"/>
      <c r="G55" s="1156"/>
      <c r="H55" s="1156"/>
      <c r="I55" s="1156"/>
      <c r="J55" s="1269" t="str">
        <f t="shared" si="1"/>
        <v/>
      </c>
      <c r="K55" s="1156"/>
      <c r="L55" s="1156"/>
      <c r="M55" s="1156"/>
      <c r="N55" s="1156"/>
      <c r="O55" s="1156"/>
      <c r="P55" s="1156"/>
      <c r="Q55" s="1156"/>
      <c r="R55" s="1156"/>
      <c r="S55" s="1156"/>
      <c r="T55" s="1156"/>
      <c r="U55" s="1156"/>
      <c r="V55" s="1156"/>
      <c r="W55" s="1156"/>
      <c r="X55" s="1156"/>
      <c r="Y55" s="1156"/>
      <c r="Z55" s="1170"/>
      <c r="AA55" s="1269" t="str">
        <f t="shared" si="2"/>
        <v/>
      </c>
      <c r="AB55" s="1156"/>
      <c r="AC55" s="1156"/>
      <c r="AD55" s="1156"/>
      <c r="AE55" s="1156"/>
      <c r="AF55" s="1156"/>
      <c r="AG55" s="1269" t="str">
        <f t="shared" si="3"/>
        <v/>
      </c>
      <c r="AH55" s="1156"/>
      <c r="AI55" s="1156"/>
      <c r="AJ55" s="1156"/>
      <c r="AK55" s="1156"/>
      <c r="AL55" s="1156"/>
      <c r="AM55" s="1156"/>
      <c r="AN55" s="1269" t="str">
        <f t="shared" si="4"/>
        <v/>
      </c>
      <c r="AO55" s="1170"/>
      <c r="AP55" s="1156"/>
      <c r="AQ55" s="1156"/>
      <c r="AR55" s="1269" t="str">
        <f t="shared" si="5"/>
        <v/>
      </c>
      <c r="AS55" s="1156"/>
      <c r="AT55" s="1156"/>
      <c r="AU55" s="1269" t="str">
        <f t="shared" si="6"/>
        <v/>
      </c>
      <c r="AV55" s="1156"/>
      <c r="AW55" s="1156"/>
      <c r="AX55" s="1156"/>
      <c r="AY55" s="1156"/>
      <c r="AZ55" s="1156"/>
      <c r="BA55" s="1269" t="str">
        <f t="shared" si="7"/>
        <v/>
      </c>
      <c r="BB55" s="1156"/>
      <c r="BC55" s="1156"/>
      <c r="BD55" s="1156"/>
      <c r="BE55" s="1156"/>
      <c r="BF55" s="1156"/>
      <c r="BG55" s="1170"/>
      <c r="BH55" s="1269" t="str">
        <f t="shared" si="8"/>
        <v/>
      </c>
      <c r="BI55" s="1176">
        <f t="shared" si="11"/>
        <v>0</v>
      </c>
    </row>
    <row r="56" spans="1:63" s="1158" customFormat="1" ht="39.6" outlineLevel="1" x14ac:dyDescent="0.25">
      <c r="A56" s="716" t="str">
        <f>+'2.2'!D60</f>
        <v>HAE1</v>
      </c>
      <c r="B56" s="1157" t="str">
        <f>+'2.2'!E60</f>
        <v>Linfomi aggressivi e leucemie acute</v>
      </c>
      <c r="C56" s="1157" t="str">
        <f>+'2.2'!G60</f>
        <v>Ematologia
Medicina interna generale
Oncologia medica</v>
      </c>
      <c r="D56" s="1156"/>
      <c r="E56" s="1156"/>
      <c r="F56" s="1156"/>
      <c r="G56" s="1156"/>
      <c r="H56" s="1156"/>
      <c r="I56" s="1156"/>
      <c r="J56" s="1269" t="str">
        <f t="shared" si="1"/>
        <v/>
      </c>
      <c r="K56" s="1156"/>
      <c r="L56" s="1156"/>
      <c r="M56" s="1156"/>
      <c r="N56" s="1156"/>
      <c r="O56" s="1156"/>
      <c r="P56" s="1156"/>
      <c r="Q56" s="1156"/>
      <c r="R56" s="1156"/>
      <c r="S56" s="1156"/>
      <c r="T56" s="1156"/>
      <c r="U56" s="1156">
        <v>2</v>
      </c>
      <c r="V56" s="1160"/>
      <c r="W56" s="1156"/>
      <c r="X56" s="1156"/>
      <c r="Y56" s="1156"/>
      <c r="Z56" s="1170"/>
      <c r="AA56" s="1269" t="str">
        <f t="shared" si="2"/>
        <v/>
      </c>
      <c r="AB56" s="1156"/>
      <c r="AC56" s="1156"/>
      <c r="AD56" s="1156"/>
      <c r="AE56" s="1156">
        <v>2</v>
      </c>
      <c r="AF56" s="1160">
        <v>2</v>
      </c>
      <c r="AG56" s="1269">
        <f t="shared" si="3"/>
        <v>2</v>
      </c>
      <c r="AH56" s="1160"/>
      <c r="AI56" s="1160"/>
      <c r="AJ56" s="1156"/>
      <c r="AK56" s="1156"/>
      <c r="AL56" s="1156"/>
      <c r="AM56" s="1156"/>
      <c r="AN56" s="1269" t="str">
        <f t="shared" si="4"/>
        <v/>
      </c>
      <c r="AO56" s="1170">
        <v>2</v>
      </c>
      <c r="AP56" s="1156"/>
      <c r="AQ56" s="1160"/>
      <c r="AR56" s="1269" t="str">
        <f t="shared" si="5"/>
        <v/>
      </c>
      <c r="AS56" s="1156"/>
      <c r="AT56" s="1156"/>
      <c r="AU56" s="1269" t="str">
        <f t="shared" si="6"/>
        <v/>
      </c>
      <c r="AV56" s="1156"/>
      <c r="AW56" s="1156"/>
      <c r="AX56" s="1156"/>
      <c r="AY56" s="1156"/>
      <c r="AZ56" s="1156"/>
      <c r="BA56" s="1269" t="str">
        <f t="shared" si="7"/>
        <v/>
      </c>
      <c r="BB56" s="1156"/>
      <c r="BC56" s="1156"/>
      <c r="BD56" s="1156"/>
      <c r="BE56" s="1156"/>
      <c r="BF56" s="1156"/>
      <c r="BG56" s="1170"/>
      <c r="BH56" s="1269" t="str">
        <f t="shared" si="8"/>
        <v/>
      </c>
      <c r="BI56" s="1176">
        <f t="shared" si="11"/>
        <v>2</v>
      </c>
    </row>
    <row r="57" spans="1:63" s="1158" customFormat="1" ht="39.6" outlineLevel="1" x14ac:dyDescent="0.25">
      <c r="A57" s="716" t="str">
        <f>+'2.2'!D61</f>
        <v>HAE1.1</v>
      </c>
      <c r="B57" s="1157" t="str">
        <f>+'2.2'!E61</f>
        <v>Linfomi altamente aggressivi e leucemie acute con chemioterapie curative</v>
      </c>
      <c r="C57" s="1157" t="str">
        <f>+'2.2'!G61</f>
        <v>Ematologia
Medicina interna generale
Oncologia medica</v>
      </c>
      <c r="D57" s="1156"/>
      <c r="E57" s="1156"/>
      <c r="F57" s="1156"/>
      <c r="G57" s="1156"/>
      <c r="H57" s="1156"/>
      <c r="I57" s="1156"/>
      <c r="J57" s="1269" t="str">
        <f t="shared" si="1"/>
        <v/>
      </c>
      <c r="K57" s="1156"/>
      <c r="L57" s="1156"/>
      <c r="M57" s="1156"/>
      <c r="N57" s="1156"/>
      <c r="O57" s="1156"/>
      <c r="P57" s="1156"/>
      <c r="Q57" s="1156"/>
      <c r="R57" s="1156"/>
      <c r="S57" s="1156"/>
      <c r="T57" s="1156"/>
      <c r="U57" s="1156">
        <v>2</v>
      </c>
      <c r="V57" s="1160"/>
      <c r="W57" s="1156"/>
      <c r="X57" s="1156"/>
      <c r="Y57" s="1156"/>
      <c r="Z57" s="1170"/>
      <c r="AA57" s="1269" t="str">
        <f t="shared" si="2"/>
        <v/>
      </c>
      <c r="AB57" s="1156"/>
      <c r="AC57" s="1156"/>
      <c r="AD57" s="1156"/>
      <c r="AE57" s="1156">
        <v>2</v>
      </c>
      <c r="AF57" s="1160">
        <v>2</v>
      </c>
      <c r="AG57" s="1269">
        <f t="shared" ref="AG57:AG59" si="12">IF(AND(AE57=2,AF57=2),2,IF(AND(AE57=1,AF57=1),1,""))</f>
        <v>2</v>
      </c>
      <c r="AH57" s="1160"/>
      <c r="AI57" s="1160"/>
      <c r="AJ57" s="1156"/>
      <c r="AK57" s="1156"/>
      <c r="AL57" s="1156"/>
      <c r="AM57" s="1156"/>
      <c r="AN57" s="1269" t="str">
        <f t="shared" ref="AN57:AN59" si="13">IF(AND(AL57=2,AM57=2),2,IF(AND(AL57=1,AM57=1),1,""))</f>
        <v/>
      </c>
      <c r="AO57" s="1170">
        <v>2</v>
      </c>
      <c r="AP57" s="1156"/>
      <c r="AQ57" s="1160"/>
      <c r="AR57" s="1269" t="str">
        <f t="shared" ref="AR57:AR59" si="14">IF(AND(AP57=2,AQ57=2),2,IF(AND(AP57=1,AQ57=1),1,""))</f>
        <v/>
      </c>
      <c r="AS57" s="1156"/>
      <c r="AT57" s="1156"/>
      <c r="AU57" s="1269" t="str">
        <f t="shared" si="6"/>
        <v/>
      </c>
      <c r="AV57" s="1156"/>
      <c r="AW57" s="1156"/>
      <c r="AX57" s="1156"/>
      <c r="AY57" s="1156"/>
      <c r="AZ57" s="1156"/>
      <c r="BA57" s="1269" t="str">
        <f t="shared" si="7"/>
        <v/>
      </c>
      <c r="BB57" s="1156"/>
      <c r="BC57" s="1156"/>
      <c r="BD57" s="1156"/>
      <c r="BE57" s="1156"/>
      <c r="BF57" s="1156"/>
      <c r="BG57" s="1170"/>
      <c r="BH57" s="1269" t="str">
        <f t="shared" si="8"/>
        <v/>
      </c>
      <c r="BI57" s="1176">
        <f t="shared" si="11"/>
        <v>2</v>
      </c>
    </row>
    <row r="58" spans="1:63" s="1158" customFormat="1" ht="39.6" outlineLevel="1" x14ac:dyDescent="0.25">
      <c r="A58" s="716" t="str">
        <f>+'2.2'!D62</f>
        <v>HAE2</v>
      </c>
      <c r="B58" s="1157" t="str">
        <f>+'2.2'!E62</f>
        <v>Linfomi indolenti e leucemie croniche</v>
      </c>
      <c r="C58" s="1157" t="str">
        <f>+'2.2'!G62</f>
        <v>Ematologia
Medicina interna generale
Oncologia medica</v>
      </c>
      <c r="D58" s="1156"/>
      <c r="E58" s="1156"/>
      <c r="F58" s="1156"/>
      <c r="G58" s="1156"/>
      <c r="H58" s="1156"/>
      <c r="I58" s="1156"/>
      <c r="J58" s="1269" t="str">
        <f t="shared" si="1"/>
        <v/>
      </c>
      <c r="K58" s="1156"/>
      <c r="L58" s="1156"/>
      <c r="M58" s="1156"/>
      <c r="N58" s="1156"/>
      <c r="O58" s="1156"/>
      <c r="P58" s="1156"/>
      <c r="Q58" s="1156"/>
      <c r="R58" s="1156"/>
      <c r="S58" s="1156"/>
      <c r="T58" s="1156"/>
      <c r="U58" s="1156">
        <v>2</v>
      </c>
      <c r="V58" s="1160"/>
      <c r="W58" s="1156"/>
      <c r="X58" s="1156"/>
      <c r="Y58" s="1156"/>
      <c r="Z58" s="1170"/>
      <c r="AA58" s="1269" t="str">
        <f t="shared" si="2"/>
        <v/>
      </c>
      <c r="AB58" s="1156"/>
      <c r="AC58" s="1156"/>
      <c r="AD58" s="1156"/>
      <c r="AE58" s="1156">
        <v>2</v>
      </c>
      <c r="AF58" s="1160">
        <v>2</v>
      </c>
      <c r="AG58" s="1269">
        <f t="shared" si="12"/>
        <v>2</v>
      </c>
      <c r="AH58" s="1160"/>
      <c r="AI58" s="1160"/>
      <c r="AJ58" s="1156"/>
      <c r="AK58" s="1156"/>
      <c r="AL58" s="1156"/>
      <c r="AM58" s="1156"/>
      <c r="AN58" s="1269" t="str">
        <f t="shared" si="13"/>
        <v/>
      </c>
      <c r="AO58" s="1170">
        <v>2</v>
      </c>
      <c r="AP58" s="1156"/>
      <c r="AQ58" s="1160"/>
      <c r="AR58" s="1269" t="str">
        <f t="shared" si="14"/>
        <v/>
      </c>
      <c r="AS58" s="1156"/>
      <c r="AT58" s="1156"/>
      <c r="AU58" s="1269" t="str">
        <f t="shared" si="6"/>
        <v/>
      </c>
      <c r="AV58" s="1156"/>
      <c r="AW58" s="1156"/>
      <c r="AX58" s="1156"/>
      <c r="AY58" s="1156"/>
      <c r="AZ58" s="1156"/>
      <c r="BA58" s="1269" t="str">
        <f t="shared" si="7"/>
        <v/>
      </c>
      <c r="BB58" s="1156"/>
      <c r="BC58" s="1156"/>
      <c r="BD58" s="1156"/>
      <c r="BE58" s="1156"/>
      <c r="BF58" s="1156"/>
      <c r="BG58" s="1170"/>
      <c r="BH58" s="1269" t="str">
        <f t="shared" si="8"/>
        <v/>
      </c>
      <c r="BI58" s="1176">
        <f t="shared" si="11"/>
        <v>2</v>
      </c>
    </row>
    <row r="59" spans="1:63" s="1158" customFormat="1" ht="39.6" outlineLevel="1" x14ac:dyDescent="0.25">
      <c r="A59" s="716" t="str">
        <f>+'2.2'!D63</f>
        <v>HAE3</v>
      </c>
      <c r="B59" s="1157" t="str">
        <f>+'2.2'!E63</f>
        <v>Malattie mieloproliferative e sindromi mielodisplastiche</v>
      </c>
      <c r="C59" s="1157" t="str">
        <f>+'2.2'!G63</f>
        <v>Ematologia
Medicina interna generale
Oncologia medica</v>
      </c>
      <c r="D59" s="1156"/>
      <c r="E59" s="1156"/>
      <c r="F59" s="1156"/>
      <c r="G59" s="1156"/>
      <c r="H59" s="1156"/>
      <c r="I59" s="1156"/>
      <c r="J59" s="1269" t="str">
        <f t="shared" si="1"/>
        <v/>
      </c>
      <c r="K59" s="1156"/>
      <c r="L59" s="1156"/>
      <c r="M59" s="1156"/>
      <c r="N59" s="1156"/>
      <c r="O59" s="1156"/>
      <c r="P59" s="1156"/>
      <c r="Q59" s="1156"/>
      <c r="R59" s="1156"/>
      <c r="S59" s="1156"/>
      <c r="T59" s="1156"/>
      <c r="U59" s="1156">
        <v>2</v>
      </c>
      <c r="V59" s="1160"/>
      <c r="W59" s="1156"/>
      <c r="X59" s="1156"/>
      <c r="Y59" s="1156"/>
      <c r="Z59" s="1170"/>
      <c r="AA59" s="1269" t="str">
        <f t="shared" si="2"/>
        <v/>
      </c>
      <c r="AB59" s="1156"/>
      <c r="AC59" s="1156"/>
      <c r="AD59" s="1156"/>
      <c r="AE59" s="1156">
        <v>2</v>
      </c>
      <c r="AF59" s="1160">
        <v>2</v>
      </c>
      <c r="AG59" s="1269">
        <f t="shared" si="12"/>
        <v>2</v>
      </c>
      <c r="AH59" s="1160"/>
      <c r="AI59" s="1160"/>
      <c r="AJ59" s="1156"/>
      <c r="AK59" s="1156"/>
      <c r="AL59" s="1156"/>
      <c r="AM59" s="1156"/>
      <c r="AN59" s="1269" t="str">
        <f t="shared" si="13"/>
        <v/>
      </c>
      <c r="AO59" s="1170">
        <v>2</v>
      </c>
      <c r="AP59" s="1156"/>
      <c r="AQ59" s="1160"/>
      <c r="AR59" s="1269" t="str">
        <f t="shared" si="14"/>
        <v/>
      </c>
      <c r="AS59" s="1156"/>
      <c r="AT59" s="1156"/>
      <c r="AU59" s="1269" t="str">
        <f t="shared" si="6"/>
        <v/>
      </c>
      <c r="AV59" s="1156"/>
      <c r="AW59" s="1156"/>
      <c r="AX59" s="1156"/>
      <c r="AY59" s="1156"/>
      <c r="AZ59" s="1156"/>
      <c r="BA59" s="1269" t="str">
        <f t="shared" si="7"/>
        <v/>
      </c>
      <c r="BB59" s="1156"/>
      <c r="BC59" s="1156"/>
      <c r="BD59" s="1156"/>
      <c r="BE59" s="1156"/>
      <c r="BF59" s="1156"/>
      <c r="BG59" s="1170"/>
      <c r="BH59" s="1269" t="str">
        <f t="shared" si="8"/>
        <v/>
      </c>
      <c r="BI59" s="1176">
        <f t="shared" si="11"/>
        <v>2</v>
      </c>
    </row>
    <row r="60" spans="1:63" s="1158" customFormat="1" ht="26.4" outlineLevel="1" x14ac:dyDescent="0.25">
      <c r="A60" s="716" t="str">
        <f>+'2.2'!D64</f>
        <v>HAE4</v>
      </c>
      <c r="B60" s="1157" t="str">
        <f>+'2.2'!E64</f>
        <v>Trapianto autologo di cellule staminali</v>
      </c>
      <c r="C60" s="1157" t="str">
        <f>+'2.2'!G64</f>
        <v>(Ematologia)
(Oncologia medica)</v>
      </c>
      <c r="D60" s="1156"/>
      <c r="E60" s="1156"/>
      <c r="F60" s="1156"/>
      <c r="G60" s="1156"/>
      <c r="H60" s="1156"/>
      <c r="I60" s="1156"/>
      <c r="J60" s="1269" t="str">
        <f t="shared" si="1"/>
        <v/>
      </c>
      <c r="K60" s="1156"/>
      <c r="L60" s="1156"/>
      <c r="M60" s="1156"/>
      <c r="N60" s="1156"/>
      <c r="O60" s="1156"/>
      <c r="P60" s="1156"/>
      <c r="Q60" s="1156"/>
      <c r="R60" s="1156"/>
      <c r="S60" s="1156"/>
      <c r="T60" s="1156"/>
      <c r="U60" s="1156">
        <v>1</v>
      </c>
      <c r="V60" s="1156"/>
      <c r="W60" s="1156"/>
      <c r="X60" s="1156"/>
      <c r="Y60" s="1156"/>
      <c r="Z60" s="1170"/>
      <c r="AA60" s="1269" t="str">
        <f t="shared" si="2"/>
        <v/>
      </c>
      <c r="AB60" s="1156"/>
      <c r="AC60" s="1156"/>
      <c r="AD60" s="1156"/>
      <c r="AE60" s="1156"/>
      <c r="AF60" s="1156"/>
      <c r="AG60" s="1269" t="str">
        <f t="shared" si="3"/>
        <v/>
      </c>
      <c r="AH60" s="1156"/>
      <c r="AI60" s="1156"/>
      <c r="AJ60" s="1156"/>
      <c r="AK60" s="1156"/>
      <c r="AL60" s="1156"/>
      <c r="AM60" s="1156"/>
      <c r="AN60" s="1269" t="str">
        <f t="shared" si="4"/>
        <v/>
      </c>
      <c r="AO60" s="1170">
        <v>1</v>
      </c>
      <c r="AP60" s="1156"/>
      <c r="AQ60" s="1156"/>
      <c r="AR60" s="1269" t="str">
        <f t="shared" si="5"/>
        <v/>
      </c>
      <c r="AS60" s="1156"/>
      <c r="AT60" s="1156"/>
      <c r="AU60" s="1269" t="str">
        <f t="shared" si="6"/>
        <v/>
      </c>
      <c r="AV60" s="1156"/>
      <c r="AW60" s="1156"/>
      <c r="AX60" s="1156"/>
      <c r="AY60" s="1156"/>
      <c r="AZ60" s="1156"/>
      <c r="BA60" s="1269" t="str">
        <f t="shared" si="7"/>
        <v/>
      </c>
      <c r="BB60" s="1156"/>
      <c r="BC60" s="1156"/>
      <c r="BD60" s="1156"/>
      <c r="BE60" s="1156"/>
      <c r="BF60" s="1156"/>
      <c r="BG60" s="1170"/>
      <c r="BH60" s="1269" t="str">
        <f t="shared" si="8"/>
        <v/>
      </c>
      <c r="BI60" s="1176">
        <f t="shared" si="11"/>
        <v>1</v>
      </c>
    </row>
    <row r="61" spans="1:63" s="1158" customFormat="1" ht="26.4" outlineLevel="1" x14ac:dyDescent="0.25">
      <c r="A61" s="716" t="str">
        <f>+'2.2'!D65</f>
        <v>HAE5</v>
      </c>
      <c r="B61" s="1157" t="str">
        <f>+'2.2'!E65</f>
        <v>Trapianto allogenico di cellule staminali ematopoietiche (CIMAS)</v>
      </c>
      <c r="C61" s="1157" t="str">
        <f>+'2.2'!G65</f>
        <v/>
      </c>
      <c r="D61" s="1156"/>
      <c r="E61" s="1156"/>
      <c r="F61" s="1156"/>
      <c r="G61" s="1156"/>
      <c r="H61" s="1156"/>
      <c r="I61" s="1156"/>
      <c r="J61" s="1269" t="str">
        <f t="shared" si="1"/>
        <v/>
      </c>
      <c r="K61" s="1156"/>
      <c r="L61" s="1156"/>
      <c r="M61" s="1156"/>
      <c r="N61" s="1156"/>
      <c r="O61" s="1156"/>
      <c r="P61" s="1156"/>
      <c r="Q61" s="1156"/>
      <c r="R61" s="1156"/>
      <c r="S61" s="1156"/>
      <c r="T61" s="1156"/>
      <c r="U61" s="1156"/>
      <c r="V61" s="1156"/>
      <c r="W61" s="1156"/>
      <c r="X61" s="1156"/>
      <c r="Y61" s="1156"/>
      <c r="Z61" s="1170"/>
      <c r="AA61" s="1269" t="str">
        <f t="shared" si="2"/>
        <v/>
      </c>
      <c r="AB61" s="1156"/>
      <c r="AC61" s="1156"/>
      <c r="AD61" s="1156"/>
      <c r="AE61" s="1156"/>
      <c r="AF61" s="1156"/>
      <c r="AG61" s="1269" t="str">
        <f t="shared" si="3"/>
        <v/>
      </c>
      <c r="AH61" s="1156"/>
      <c r="AI61" s="1156"/>
      <c r="AJ61" s="1156"/>
      <c r="AK61" s="1156"/>
      <c r="AL61" s="1156"/>
      <c r="AM61" s="1156"/>
      <c r="AN61" s="1269" t="str">
        <f t="shared" si="4"/>
        <v/>
      </c>
      <c r="AO61" s="1170"/>
      <c r="AP61" s="1156"/>
      <c r="AQ61" s="1156"/>
      <c r="AR61" s="1269" t="str">
        <f t="shared" si="5"/>
        <v/>
      </c>
      <c r="AS61" s="1156"/>
      <c r="AT61" s="1156"/>
      <c r="AU61" s="1269" t="str">
        <f t="shared" si="6"/>
        <v/>
      </c>
      <c r="AV61" s="1156"/>
      <c r="AW61" s="1156"/>
      <c r="AX61" s="1156"/>
      <c r="AY61" s="1156"/>
      <c r="AZ61" s="1156"/>
      <c r="BA61" s="1269" t="str">
        <f t="shared" si="7"/>
        <v/>
      </c>
      <c r="BB61" s="1156"/>
      <c r="BC61" s="1156"/>
      <c r="BD61" s="1156"/>
      <c r="BE61" s="1156"/>
      <c r="BF61" s="1156"/>
      <c r="BG61" s="1170"/>
      <c r="BH61" s="1269" t="str">
        <f t="shared" si="8"/>
        <v/>
      </c>
      <c r="BI61" s="1176">
        <f t="shared" si="11"/>
        <v>0</v>
      </c>
    </row>
    <row r="62" spans="1:63" s="1158" customFormat="1" ht="39.6" outlineLevel="1" x14ac:dyDescent="0.25">
      <c r="A62" s="716" t="str">
        <f>+'2.2'!D66</f>
        <v>GEF1</v>
      </c>
      <c r="B62" s="1157" t="str">
        <f>+'2.2'!E66</f>
        <v>Chirurgia vascolare dei vasi periferici (arteriosi)</v>
      </c>
      <c r="C62" s="1157" t="str">
        <f>+'2.2'!G66</f>
        <v>(Chirurgia del cuore e dei vasi toracici)
(Chirurgia vascolare)</v>
      </c>
      <c r="D62" s="1156"/>
      <c r="E62" s="1156"/>
      <c r="F62" s="1156"/>
      <c r="G62" s="1156"/>
      <c r="H62" s="1156"/>
      <c r="I62" s="1156"/>
      <c r="J62" s="1269" t="str">
        <f t="shared" si="1"/>
        <v/>
      </c>
      <c r="K62" s="1156">
        <v>1</v>
      </c>
      <c r="L62" s="1156"/>
      <c r="M62" s="1156"/>
      <c r="N62" s="1156"/>
      <c r="O62" s="1156"/>
      <c r="P62" s="1156"/>
      <c r="Q62" s="1156"/>
      <c r="R62" s="1156"/>
      <c r="S62" s="1156">
        <v>1</v>
      </c>
      <c r="T62" s="1159"/>
      <c r="U62" s="1156"/>
      <c r="V62" s="1156"/>
      <c r="W62" s="1156"/>
      <c r="X62" s="1156"/>
      <c r="Y62" s="1156"/>
      <c r="Z62" s="1170"/>
      <c r="AA62" s="1269" t="str">
        <f t="shared" si="2"/>
        <v/>
      </c>
      <c r="AB62" s="1156"/>
      <c r="AC62" s="1156"/>
      <c r="AD62" s="1156"/>
      <c r="AE62" s="1156"/>
      <c r="AF62" s="1156"/>
      <c r="AG62" s="1269" t="str">
        <f t="shared" si="3"/>
        <v/>
      </c>
      <c r="AH62" s="1156"/>
      <c r="AI62" s="1156"/>
      <c r="AJ62" s="1156"/>
      <c r="AK62" s="1156"/>
      <c r="AL62" s="1156"/>
      <c r="AM62" s="1156"/>
      <c r="AN62" s="1269" t="str">
        <f t="shared" si="4"/>
        <v/>
      </c>
      <c r="AO62" s="1170"/>
      <c r="AP62" s="1156"/>
      <c r="AQ62" s="1156"/>
      <c r="AR62" s="1269" t="str">
        <f t="shared" si="5"/>
        <v/>
      </c>
      <c r="AS62" s="1156"/>
      <c r="AT62" s="1156"/>
      <c r="AU62" s="1269" t="str">
        <f t="shared" si="6"/>
        <v/>
      </c>
      <c r="AV62" s="1156"/>
      <c r="AW62" s="1156"/>
      <c r="AX62" s="1156"/>
      <c r="AY62" s="1156"/>
      <c r="AZ62" s="1156"/>
      <c r="BA62" s="1269" t="str">
        <f t="shared" si="7"/>
        <v/>
      </c>
      <c r="BB62" s="1156"/>
      <c r="BC62" s="1156"/>
      <c r="BD62" s="1156"/>
      <c r="BE62" s="1156"/>
      <c r="BF62" s="1156"/>
      <c r="BG62" s="1170"/>
      <c r="BH62" s="1269" t="str">
        <f t="shared" si="8"/>
        <v/>
      </c>
      <c r="BI62" s="1176">
        <f t="shared" si="11"/>
        <v>1</v>
      </c>
    </row>
    <row r="63" spans="1:63" s="1158" customFormat="1" ht="66" outlineLevel="1" x14ac:dyDescent="0.25">
      <c r="A63" s="1179" t="str">
        <f>+'2.2'!D67</f>
        <v>ANG1</v>
      </c>
      <c r="B63" s="1157" t="str">
        <f>+'2.2'!E67</f>
        <v>Interventi sui vasi periferici (arteriosi)</v>
      </c>
      <c r="C63" s="228" t="str">
        <f>+'2.2'!G67</f>
        <v>Angiologia
Cardiologia
Chirurgia vascolare
Oncologia medica
Radiologia</v>
      </c>
      <c r="D63" s="1156"/>
      <c r="E63" s="1160">
        <v>2</v>
      </c>
      <c r="F63" s="1160">
        <v>2</v>
      </c>
      <c r="G63" s="1156"/>
      <c r="H63" s="1156"/>
      <c r="I63" s="1156"/>
      <c r="J63" s="1269" t="str">
        <f t="shared" si="1"/>
        <v/>
      </c>
      <c r="K63" s="1156"/>
      <c r="L63" s="1156"/>
      <c r="M63" s="1156"/>
      <c r="N63" s="1156"/>
      <c r="O63" s="1156"/>
      <c r="P63" s="1156"/>
      <c r="Q63" s="1156"/>
      <c r="R63" s="1156"/>
      <c r="S63" s="1156">
        <v>2</v>
      </c>
      <c r="T63" s="1156"/>
      <c r="U63" s="1156"/>
      <c r="V63" s="1156"/>
      <c r="W63" s="1156"/>
      <c r="X63" s="1156"/>
      <c r="Y63" s="1156"/>
      <c r="Z63" s="1170"/>
      <c r="AA63" s="1269" t="str">
        <f t="shared" si="2"/>
        <v/>
      </c>
      <c r="AB63" s="1156"/>
      <c r="AC63" s="1156"/>
      <c r="AD63" s="1156"/>
      <c r="AE63" s="1156"/>
      <c r="AF63" s="1156"/>
      <c r="AG63" s="1269" t="str">
        <f t="shared" si="3"/>
        <v/>
      </c>
      <c r="AH63" s="1156"/>
      <c r="AI63" s="1156"/>
      <c r="AJ63" s="1156"/>
      <c r="AK63" s="1156"/>
      <c r="AL63" s="1156"/>
      <c r="AM63" s="1156"/>
      <c r="AN63" s="1269" t="str">
        <f t="shared" si="4"/>
        <v/>
      </c>
      <c r="AO63" s="1170">
        <v>2</v>
      </c>
      <c r="AP63" s="1156"/>
      <c r="AQ63" s="1156"/>
      <c r="AR63" s="1269" t="str">
        <f t="shared" si="5"/>
        <v/>
      </c>
      <c r="AS63" s="1156"/>
      <c r="AT63" s="1156"/>
      <c r="AU63" s="1269" t="str">
        <f t="shared" si="6"/>
        <v/>
      </c>
      <c r="AV63" s="1156"/>
      <c r="AW63" s="1156"/>
      <c r="AX63" s="1156"/>
      <c r="AY63" s="1156"/>
      <c r="AZ63" s="1156"/>
      <c r="BA63" s="1269" t="str">
        <f t="shared" si="7"/>
        <v/>
      </c>
      <c r="BB63" s="1159"/>
      <c r="BC63" s="1156"/>
      <c r="BD63" s="1156"/>
      <c r="BE63" s="1156"/>
      <c r="BF63" s="1156"/>
      <c r="BG63" s="1170"/>
      <c r="BH63" s="1269" t="str">
        <f t="shared" si="8"/>
        <v/>
      </c>
      <c r="BI63" s="1176">
        <f t="shared" si="11"/>
        <v>2</v>
      </c>
    </row>
    <row r="64" spans="1:63" s="1158" customFormat="1" ht="79.2" outlineLevel="1" x14ac:dyDescent="0.25">
      <c r="A64" s="1181" t="str">
        <f>+'2.2'!D68</f>
        <v>GEFA</v>
      </c>
      <c r="B64" s="1180" t="str">
        <f>+'2.2'!E68</f>
        <v>Interventi e chirurgia vascolare dei vasi intra-addominali</v>
      </c>
      <c r="C64" s="1263" t="str">
        <f>+'2.2'!G68</f>
        <v>Chirurgia vascolare
Chirurgia del cuore e dei vasi toracici
(Angiologia)
(Radiologia)
(Cardiologia)</v>
      </c>
      <c r="D64" s="1156"/>
      <c r="E64" s="1160">
        <v>1</v>
      </c>
      <c r="F64" s="1160">
        <v>1</v>
      </c>
      <c r="G64" s="1156"/>
      <c r="H64" s="1156"/>
      <c r="I64" s="1156"/>
      <c r="J64" s="1269" t="str">
        <f t="shared" si="1"/>
        <v/>
      </c>
      <c r="K64" s="1156">
        <v>2</v>
      </c>
      <c r="L64" s="1156"/>
      <c r="M64" s="1156"/>
      <c r="N64" s="1156"/>
      <c r="O64" s="1156"/>
      <c r="P64" s="1156"/>
      <c r="Q64" s="1156"/>
      <c r="R64" s="1156"/>
      <c r="S64" s="1156">
        <v>2</v>
      </c>
      <c r="T64" s="1160"/>
      <c r="U64" s="1156"/>
      <c r="V64" s="1156"/>
      <c r="W64" s="1156"/>
      <c r="X64" s="1156"/>
      <c r="Y64" s="1156"/>
      <c r="Z64" s="1170"/>
      <c r="AA64" s="1269" t="str">
        <f t="shared" si="2"/>
        <v/>
      </c>
      <c r="AB64" s="1156"/>
      <c r="AC64" s="1156"/>
      <c r="AD64" s="1156"/>
      <c r="AE64" s="1156"/>
      <c r="AF64" s="1156"/>
      <c r="AG64" s="1269" t="str">
        <f t="shared" si="3"/>
        <v/>
      </c>
      <c r="AH64" s="1156"/>
      <c r="AI64" s="1156"/>
      <c r="AJ64" s="1156"/>
      <c r="AK64" s="1156"/>
      <c r="AL64" s="1156"/>
      <c r="AM64" s="1156"/>
      <c r="AN64" s="1269" t="str">
        <f t="shared" si="4"/>
        <v/>
      </c>
      <c r="AO64" s="1170"/>
      <c r="AP64" s="1156"/>
      <c r="AQ64" s="1156"/>
      <c r="AR64" s="1269" t="str">
        <f t="shared" si="5"/>
        <v/>
      </c>
      <c r="AS64" s="1156"/>
      <c r="AT64" s="1156"/>
      <c r="AU64" s="1269" t="str">
        <f t="shared" si="6"/>
        <v/>
      </c>
      <c r="AV64" s="1156"/>
      <c r="AW64" s="1156"/>
      <c r="AX64" s="1156"/>
      <c r="AY64" s="1156">
        <v>1</v>
      </c>
      <c r="AZ64" s="1156">
        <v>1</v>
      </c>
      <c r="BA64" s="1269">
        <f t="shared" si="7"/>
        <v>1</v>
      </c>
      <c r="BB64" s="1160"/>
      <c r="BC64" s="1156"/>
      <c r="BD64" s="1156"/>
      <c r="BE64" s="1156"/>
      <c r="BF64" s="1156"/>
      <c r="BG64" s="1170"/>
      <c r="BH64" s="1269" t="str">
        <f t="shared" si="8"/>
        <v/>
      </c>
      <c r="BI64" s="1176">
        <f t="shared" si="11"/>
        <v>2</v>
      </c>
    </row>
    <row r="65" spans="1:61" s="1158" customFormat="1" ht="66" outlineLevel="1" x14ac:dyDescent="0.25">
      <c r="A65" s="1179" t="str">
        <f>+'2.2'!D69</f>
        <v>GEF3</v>
      </c>
      <c r="B65" s="1157" t="str">
        <f>+'2.2'!E69</f>
        <v>Chirurgia vascolare della carotide</v>
      </c>
      <c r="C65" s="228" t="str">
        <f>+'2.2'!G69</f>
        <v>(Chirurgia del cuore e dei vasi toracici)
(Chirurgia vascolare)
(Neurochirurgia)
(Radiologia)</v>
      </c>
      <c r="D65" s="1156"/>
      <c r="E65" s="1156"/>
      <c r="F65" s="1156"/>
      <c r="G65" s="1156"/>
      <c r="H65" s="1156"/>
      <c r="I65" s="1156"/>
      <c r="J65" s="1269" t="str">
        <f t="shared" si="1"/>
        <v/>
      </c>
      <c r="K65" s="1156">
        <v>1</v>
      </c>
      <c r="L65" s="1156"/>
      <c r="M65" s="1156"/>
      <c r="N65" s="1156"/>
      <c r="O65" s="1156"/>
      <c r="P65" s="1159"/>
      <c r="Q65" s="1156"/>
      <c r="R65" s="1156"/>
      <c r="S65" s="1156">
        <v>1</v>
      </c>
      <c r="T65" s="1160"/>
      <c r="U65" s="1156"/>
      <c r="V65" s="1156"/>
      <c r="W65" s="1156"/>
      <c r="X65" s="1156"/>
      <c r="Y65" s="1156"/>
      <c r="Z65" s="1170"/>
      <c r="AA65" s="1269" t="str">
        <f t="shared" si="2"/>
        <v/>
      </c>
      <c r="AB65" s="1156"/>
      <c r="AC65" s="1156"/>
      <c r="AD65" s="1156"/>
      <c r="AE65" s="1156"/>
      <c r="AF65" s="1156"/>
      <c r="AG65" s="1269" t="str">
        <f t="shared" si="3"/>
        <v/>
      </c>
      <c r="AH65" s="1156"/>
      <c r="AI65" s="1156"/>
      <c r="AJ65" s="1156">
        <v>1</v>
      </c>
      <c r="AK65" s="1156"/>
      <c r="AL65" s="1160"/>
      <c r="AM65" s="1159"/>
      <c r="AN65" s="1269" t="str">
        <f t="shared" si="4"/>
        <v/>
      </c>
      <c r="AO65" s="1170"/>
      <c r="AP65" s="1156"/>
      <c r="AQ65" s="1156"/>
      <c r="AR65" s="1269" t="str">
        <f t="shared" si="5"/>
        <v/>
      </c>
      <c r="AS65" s="1156"/>
      <c r="AT65" s="1156"/>
      <c r="AU65" s="1269" t="str">
        <f t="shared" si="6"/>
        <v/>
      </c>
      <c r="AV65" s="1156"/>
      <c r="AW65" s="1156"/>
      <c r="AX65" s="1156"/>
      <c r="AY65" s="1156"/>
      <c r="AZ65" s="1156"/>
      <c r="BA65" s="1269" t="str">
        <f t="shared" si="7"/>
        <v/>
      </c>
      <c r="BB65" s="1156"/>
      <c r="BC65" s="1156"/>
      <c r="BD65" s="1156"/>
      <c r="BE65" s="1156"/>
      <c r="BF65" s="1156"/>
      <c r="BG65" s="1170"/>
      <c r="BH65" s="1269" t="str">
        <f t="shared" si="8"/>
        <v/>
      </c>
      <c r="BI65" s="1176">
        <f t="shared" si="11"/>
        <v>1</v>
      </c>
    </row>
    <row r="66" spans="1:61" s="1158" customFormat="1" ht="79.2" outlineLevel="1" x14ac:dyDescent="0.25">
      <c r="A66" s="716" t="str">
        <f>+'2.2'!D70</f>
        <v>ANG3</v>
      </c>
      <c r="B66" s="1157" t="str">
        <f>+'2.2'!E70</f>
        <v>Interventi sulla carotide e sui vasi extracranici</v>
      </c>
      <c r="C66" s="228" t="str">
        <f>+'2.2'!G70</f>
        <v>(Angiologia)
(Cardiologia)
(Radiologia)
(Radiologia con approfondimento in neuroradiologia invasiva)</v>
      </c>
      <c r="D66" s="1156"/>
      <c r="E66" s="1160">
        <v>1</v>
      </c>
      <c r="F66" s="1160">
        <v>1</v>
      </c>
      <c r="G66" s="1156"/>
      <c r="H66" s="1156"/>
      <c r="I66" s="1156"/>
      <c r="J66" s="1269" t="str">
        <f t="shared" si="1"/>
        <v/>
      </c>
      <c r="K66" s="1156"/>
      <c r="L66" s="1156"/>
      <c r="M66" s="1156"/>
      <c r="N66" s="1156"/>
      <c r="O66" s="1156"/>
      <c r="P66" s="1156"/>
      <c r="Q66" s="1156"/>
      <c r="R66" s="1156"/>
      <c r="S66" s="1156"/>
      <c r="T66" s="1156"/>
      <c r="U66" s="1156"/>
      <c r="V66" s="1156"/>
      <c r="W66" s="1156"/>
      <c r="X66" s="1156"/>
      <c r="Y66" s="1156"/>
      <c r="Z66" s="1170"/>
      <c r="AA66" s="1269" t="str">
        <f t="shared" si="2"/>
        <v/>
      </c>
      <c r="AB66" s="1156"/>
      <c r="AC66" s="1156"/>
      <c r="AD66" s="1156"/>
      <c r="AE66" s="1156"/>
      <c r="AF66" s="1156"/>
      <c r="AG66" s="1269" t="str">
        <f t="shared" si="3"/>
        <v/>
      </c>
      <c r="AH66" s="1156"/>
      <c r="AI66" s="1156"/>
      <c r="AJ66" s="1156"/>
      <c r="AK66" s="1156"/>
      <c r="AL66" s="1156"/>
      <c r="AM66" s="1156"/>
      <c r="AN66" s="1269" t="str">
        <f t="shared" si="4"/>
        <v/>
      </c>
      <c r="AO66" s="1170"/>
      <c r="AP66" s="1156"/>
      <c r="AQ66" s="1156"/>
      <c r="AR66" s="1269" t="str">
        <f t="shared" si="5"/>
        <v/>
      </c>
      <c r="AS66" s="1156"/>
      <c r="AT66" s="1156"/>
      <c r="AU66" s="1269" t="str">
        <f t="shared" si="6"/>
        <v/>
      </c>
      <c r="AV66" s="1156"/>
      <c r="AW66" s="1156"/>
      <c r="AX66" s="1156"/>
      <c r="AY66" s="1156">
        <v>1</v>
      </c>
      <c r="AZ66" s="1156">
        <v>1</v>
      </c>
      <c r="BA66" s="1269">
        <f t="shared" si="7"/>
        <v>1</v>
      </c>
      <c r="BB66" s="1160"/>
      <c r="BC66" s="1156"/>
      <c r="BD66" s="1156"/>
      <c r="BE66" s="1156"/>
      <c r="BF66" s="1156"/>
      <c r="BG66" s="1170"/>
      <c r="BH66" s="1269" t="str">
        <f t="shared" si="8"/>
        <v/>
      </c>
      <c r="BI66" s="1176">
        <f t="shared" si="11"/>
        <v>1</v>
      </c>
    </row>
    <row r="67" spans="1:61" s="1158" customFormat="1" ht="26.4" outlineLevel="1" x14ac:dyDescent="0.25">
      <c r="A67" s="716" t="str">
        <f>+'2.2'!D71</f>
        <v>RAD1</v>
      </c>
      <c r="B67" s="1157" t="str">
        <f>+'2.2'!E71</f>
        <v>Radiologia interventistica (per i vasi solo diagnostica)</v>
      </c>
      <c r="C67" s="228" t="str">
        <f>+'2.2'!G71</f>
        <v>Radiologia</v>
      </c>
      <c r="D67" s="1156"/>
      <c r="E67" s="1156"/>
      <c r="F67" s="1156"/>
      <c r="G67" s="1156"/>
      <c r="H67" s="1156"/>
      <c r="I67" s="1156"/>
      <c r="J67" s="1269" t="str">
        <f t="shared" si="1"/>
        <v/>
      </c>
      <c r="K67" s="1156"/>
      <c r="L67" s="1156"/>
      <c r="M67" s="1156"/>
      <c r="N67" s="1156"/>
      <c r="O67" s="1156"/>
      <c r="P67" s="1156"/>
      <c r="Q67" s="1156"/>
      <c r="R67" s="1156"/>
      <c r="S67" s="1156"/>
      <c r="T67" s="1156"/>
      <c r="U67" s="1156"/>
      <c r="V67" s="1156"/>
      <c r="W67" s="1156"/>
      <c r="X67" s="1156"/>
      <c r="Y67" s="1156"/>
      <c r="Z67" s="1170"/>
      <c r="AA67" s="1269" t="str">
        <f t="shared" si="2"/>
        <v/>
      </c>
      <c r="AB67" s="1156"/>
      <c r="AC67" s="1156"/>
      <c r="AD67" s="1156"/>
      <c r="AE67" s="1156"/>
      <c r="AF67" s="1156"/>
      <c r="AG67" s="1269" t="str">
        <f t="shared" si="3"/>
        <v/>
      </c>
      <c r="AH67" s="1156"/>
      <c r="AI67" s="1156"/>
      <c r="AJ67" s="1156"/>
      <c r="AK67" s="1156"/>
      <c r="AL67" s="1156"/>
      <c r="AM67" s="1156"/>
      <c r="AN67" s="1269" t="str">
        <f t="shared" si="4"/>
        <v/>
      </c>
      <c r="AO67" s="1170"/>
      <c r="AP67" s="1156"/>
      <c r="AQ67" s="1156"/>
      <c r="AR67" s="1269" t="str">
        <f t="shared" si="5"/>
        <v/>
      </c>
      <c r="AS67" s="1156"/>
      <c r="AT67" s="1156"/>
      <c r="AU67" s="1269" t="str">
        <f t="shared" si="6"/>
        <v/>
      </c>
      <c r="AV67" s="1156"/>
      <c r="AW67" s="1156"/>
      <c r="AX67" s="1156"/>
      <c r="AY67" s="1156">
        <v>2</v>
      </c>
      <c r="AZ67" s="1156">
        <v>2</v>
      </c>
      <c r="BA67" s="1269">
        <f t="shared" si="7"/>
        <v>2</v>
      </c>
      <c r="BB67" s="1156"/>
      <c r="BC67" s="1156"/>
      <c r="BD67" s="1156"/>
      <c r="BE67" s="1156"/>
      <c r="BF67" s="1156"/>
      <c r="BG67" s="1170"/>
      <c r="BH67" s="1269" t="str">
        <f t="shared" si="8"/>
        <v/>
      </c>
      <c r="BI67" s="1176">
        <f t="shared" si="11"/>
        <v>2</v>
      </c>
    </row>
    <row r="68" spans="1:61" s="1158" customFormat="1" outlineLevel="1" x14ac:dyDescent="0.25">
      <c r="A68" s="1182" t="str">
        <f>+'2.2'!D72</f>
        <v>RAD2</v>
      </c>
      <c r="B68" s="1180" t="str">
        <f>+'2.2'!E72</f>
        <v>Radiologia interventistica complessa</v>
      </c>
      <c r="C68" s="1263" t="str">
        <f>+'2.2'!G72</f>
        <v>Radiologia</v>
      </c>
      <c r="D68" s="1156"/>
      <c r="E68" s="1156"/>
      <c r="F68" s="1156"/>
      <c r="G68" s="1156"/>
      <c r="H68" s="1156"/>
      <c r="I68" s="1156"/>
      <c r="J68" s="1269" t="str">
        <f t="shared" si="1"/>
        <v/>
      </c>
      <c r="K68" s="1156"/>
      <c r="L68" s="1156"/>
      <c r="M68" s="1156"/>
      <c r="N68" s="1156"/>
      <c r="O68" s="1156"/>
      <c r="P68" s="1156"/>
      <c r="Q68" s="1156"/>
      <c r="R68" s="1156"/>
      <c r="S68" s="1156"/>
      <c r="T68" s="1156"/>
      <c r="U68" s="1156"/>
      <c r="V68" s="1156"/>
      <c r="W68" s="1156"/>
      <c r="X68" s="1156"/>
      <c r="Y68" s="1156"/>
      <c r="Z68" s="1170"/>
      <c r="AA68" s="1269" t="str">
        <f t="shared" si="2"/>
        <v/>
      </c>
      <c r="AB68" s="1156"/>
      <c r="AC68" s="1156"/>
      <c r="AD68" s="1156"/>
      <c r="AE68" s="1156"/>
      <c r="AF68" s="1156"/>
      <c r="AG68" s="1269" t="str">
        <f t="shared" si="3"/>
        <v/>
      </c>
      <c r="AH68" s="1156"/>
      <c r="AI68" s="1156"/>
      <c r="AJ68" s="1156"/>
      <c r="AK68" s="1156"/>
      <c r="AL68" s="1156"/>
      <c r="AM68" s="1156"/>
      <c r="AN68" s="1269" t="str">
        <f t="shared" si="4"/>
        <v/>
      </c>
      <c r="AO68" s="1170"/>
      <c r="AP68" s="1156"/>
      <c r="AQ68" s="1156"/>
      <c r="AR68" s="1269" t="str">
        <f t="shared" si="5"/>
        <v/>
      </c>
      <c r="AS68" s="1156"/>
      <c r="AT68" s="1156"/>
      <c r="AU68" s="1269" t="str">
        <f t="shared" si="6"/>
        <v/>
      </c>
      <c r="AV68" s="1156"/>
      <c r="AW68" s="1156"/>
      <c r="AX68" s="1156"/>
      <c r="AY68" s="1156">
        <v>2</v>
      </c>
      <c r="AZ68" s="1156">
        <v>2</v>
      </c>
      <c r="BA68" s="1269">
        <f t="shared" si="7"/>
        <v>2</v>
      </c>
      <c r="BB68" s="1156"/>
      <c r="BC68" s="1156"/>
      <c r="BD68" s="1156"/>
      <c r="BE68" s="1156"/>
      <c r="BF68" s="1156"/>
      <c r="BG68" s="1170"/>
      <c r="BH68" s="1269" t="str">
        <f t="shared" si="8"/>
        <v/>
      </c>
      <c r="BI68" s="1176">
        <f t="shared" si="11"/>
        <v>2</v>
      </c>
    </row>
    <row r="69" spans="1:61" s="1158" customFormat="1" ht="26.4" outlineLevel="1" x14ac:dyDescent="0.25">
      <c r="A69" s="716" t="str">
        <f>+'2.2'!D73</f>
        <v>HER1</v>
      </c>
      <c r="B69" s="1157" t="str">
        <f>+'2.2'!E73</f>
        <v>Chirurgia cardiaca semplice</v>
      </c>
      <c r="C69" s="228" t="str">
        <f>+'2.2'!G73</f>
        <v>Chirurgia del cuore e dei vasi toracici</v>
      </c>
      <c r="D69" s="1156"/>
      <c r="E69" s="1156"/>
      <c r="F69" s="1156"/>
      <c r="G69" s="1156"/>
      <c r="H69" s="1156"/>
      <c r="I69" s="1156"/>
      <c r="J69" s="1269" t="str">
        <f t="shared" si="1"/>
        <v/>
      </c>
      <c r="K69" s="1156">
        <v>2</v>
      </c>
      <c r="L69" s="1160"/>
      <c r="M69" s="1156"/>
      <c r="N69" s="1156"/>
      <c r="O69" s="1156"/>
      <c r="P69" s="1156"/>
      <c r="Q69" s="1156"/>
      <c r="R69" s="1156"/>
      <c r="S69" s="1159"/>
      <c r="T69" s="1159"/>
      <c r="U69" s="1156"/>
      <c r="V69" s="1156"/>
      <c r="W69" s="1156"/>
      <c r="X69" s="1156"/>
      <c r="Y69" s="1156"/>
      <c r="Z69" s="1170"/>
      <c r="AA69" s="1269" t="str">
        <f t="shared" si="2"/>
        <v/>
      </c>
      <c r="AB69" s="1156"/>
      <c r="AC69" s="1156"/>
      <c r="AD69" s="1156"/>
      <c r="AE69" s="1156"/>
      <c r="AF69" s="1156"/>
      <c r="AG69" s="1269" t="str">
        <f t="shared" si="3"/>
        <v/>
      </c>
      <c r="AH69" s="1156"/>
      <c r="AI69" s="1156"/>
      <c r="AJ69" s="1156"/>
      <c r="AK69" s="1156"/>
      <c r="AL69" s="1156"/>
      <c r="AM69" s="1156"/>
      <c r="AN69" s="1269" t="str">
        <f t="shared" si="4"/>
        <v/>
      </c>
      <c r="AO69" s="1170"/>
      <c r="AP69" s="1156"/>
      <c r="AQ69" s="1156"/>
      <c r="AR69" s="1269" t="str">
        <f t="shared" si="5"/>
        <v/>
      </c>
      <c r="AS69" s="1156"/>
      <c r="AT69" s="1156"/>
      <c r="AU69" s="1269" t="str">
        <f t="shared" si="6"/>
        <v/>
      </c>
      <c r="AV69" s="1156"/>
      <c r="AW69" s="1156"/>
      <c r="AX69" s="1156"/>
      <c r="AY69" s="1156"/>
      <c r="AZ69" s="1156"/>
      <c r="BA69" s="1269" t="str">
        <f t="shared" si="7"/>
        <v/>
      </c>
      <c r="BB69" s="1156"/>
      <c r="BC69" s="1156"/>
      <c r="BD69" s="1156"/>
      <c r="BE69" s="1156"/>
      <c r="BF69" s="1156"/>
      <c r="BG69" s="1170"/>
      <c r="BH69" s="1269" t="str">
        <f t="shared" si="8"/>
        <v/>
      </c>
      <c r="BI69" s="1176">
        <f t="shared" si="11"/>
        <v>2</v>
      </c>
    </row>
    <row r="70" spans="1:61" s="1158" customFormat="1" ht="39.6" outlineLevel="1" x14ac:dyDescent="0.25">
      <c r="A70" s="716" t="str">
        <f>+'2.2'!D74</f>
        <v>HER1.1</v>
      </c>
      <c r="B70" s="1157" t="str">
        <f>+'2.2'!E74</f>
        <v>Cardiochirurgia e chirurgia vascolare con circolazione extracorporea (senza chirurgia coronarica)</v>
      </c>
      <c r="C70" s="228" t="str">
        <f>+'2.2'!G74</f>
        <v>Chirurgia del cuore e dei vasi toracici</v>
      </c>
      <c r="D70" s="1156"/>
      <c r="E70" s="1156"/>
      <c r="F70" s="1156"/>
      <c r="G70" s="1156"/>
      <c r="H70" s="1156"/>
      <c r="I70" s="1156"/>
      <c r="J70" s="1269" t="str">
        <f t="shared" ref="J70:J133" si="15">IF(AND(H70=2,I70=2,G70=2),2,IF(AND(H70=1,I70=1,G70=1),1,""))</f>
        <v/>
      </c>
      <c r="K70" s="1156">
        <v>2</v>
      </c>
      <c r="L70" s="1160"/>
      <c r="M70" s="1156"/>
      <c r="N70" s="1156"/>
      <c r="O70" s="1156"/>
      <c r="P70" s="1156"/>
      <c r="Q70" s="1156"/>
      <c r="R70" s="1156"/>
      <c r="S70" s="1159"/>
      <c r="T70" s="1159"/>
      <c r="U70" s="1156"/>
      <c r="V70" s="1156"/>
      <c r="W70" s="1156"/>
      <c r="X70" s="1156"/>
      <c r="Y70" s="1156"/>
      <c r="Z70" s="1170"/>
      <c r="AA70" s="1269" t="str">
        <f t="shared" ref="AA70:AA133" si="16">IF(AND(Y70=2,Z70=2),2,IF(AND(Y70=1,Z70=1),1,""))</f>
        <v/>
      </c>
      <c r="AB70" s="1156"/>
      <c r="AC70" s="1156"/>
      <c r="AD70" s="1156"/>
      <c r="AE70" s="1156"/>
      <c r="AF70" s="1156"/>
      <c r="AG70" s="1269" t="str">
        <f t="shared" ref="AG70:AG133" si="17">IF(AND(AE70=2,AF70=2),2,IF(AND(AE70=1,AF70=1),1,""))</f>
        <v/>
      </c>
      <c r="AH70" s="1156"/>
      <c r="AI70" s="1156"/>
      <c r="AJ70" s="1156"/>
      <c r="AK70" s="1156"/>
      <c r="AL70" s="1156"/>
      <c r="AM70" s="1156"/>
      <c r="AN70" s="1269" t="str">
        <f t="shared" ref="AN70:AN133" si="18">IF(AND(AL70=2,AM70=2),2,IF(AND(AL70=1,AM70=1),1,""))</f>
        <v/>
      </c>
      <c r="AO70" s="1170"/>
      <c r="AP70" s="1156"/>
      <c r="AQ70" s="1156"/>
      <c r="AR70" s="1269" t="str">
        <f t="shared" ref="AR70:AR133" si="19">IF(AND(AP70=2,AQ70=2),2,IF(AND(AP70=1,AQ70=1),1,""))</f>
        <v/>
      </c>
      <c r="AS70" s="1156"/>
      <c r="AT70" s="1156"/>
      <c r="AU70" s="1269" t="str">
        <f t="shared" ref="AU70:AU133" si="20">IF(AND(AS70=2,AT70=2),2,IF(AND(AS70=1,AT70=1),1,""))</f>
        <v/>
      </c>
      <c r="AV70" s="1156"/>
      <c r="AW70" s="1156"/>
      <c r="AX70" s="1156"/>
      <c r="AY70" s="1156"/>
      <c r="AZ70" s="1156"/>
      <c r="BA70" s="1269" t="str">
        <f t="shared" ref="BA70:BA133" si="21">IF(AND(AY70=2,AZ70=2),2,IF(AND(AY70=1,AZ70=1),1,""))</f>
        <v/>
      </c>
      <c r="BB70" s="1156"/>
      <c r="BC70" s="1156"/>
      <c r="BD70" s="1156"/>
      <c r="BE70" s="1156"/>
      <c r="BF70" s="1156"/>
      <c r="BG70" s="1170"/>
      <c r="BH70" s="1269" t="str">
        <f t="shared" ref="BH70:BH133" si="22">IF(AND(BF70=2,BG70=2,BE70=2,BD70=2),2,IF(AND(BF70=1,BG70=1,BE70=1,BD70=1),1,""))</f>
        <v/>
      </c>
      <c r="BI70" s="1176">
        <f t="shared" si="11"/>
        <v>2</v>
      </c>
    </row>
    <row r="71" spans="1:61" s="1158" customFormat="1" ht="26.4" outlineLevel="1" x14ac:dyDescent="0.25">
      <c r="A71" s="716" t="str">
        <f>+'2.2'!D75</f>
        <v>HER1.1.1</v>
      </c>
      <c r="B71" s="1157" t="str">
        <f>+'2.2'!E75</f>
        <v>Chirurgia coronarica (BPAC)</v>
      </c>
      <c r="C71" s="228" t="str">
        <f>+'2.2'!G75</f>
        <v>Chirurgia del cuore e dei vasi toracici</v>
      </c>
      <c r="D71" s="1156"/>
      <c r="F71" s="1156"/>
      <c r="G71" s="1156"/>
      <c r="H71" s="1156"/>
      <c r="I71" s="1156"/>
      <c r="J71" s="1269" t="str">
        <f t="shared" si="15"/>
        <v/>
      </c>
      <c r="K71" s="1156">
        <v>2</v>
      </c>
      <c r="L71" s="1160"/>
      <c r="M71" s="1156"/>
      <c r="N71" s="1156"/>
      <c r="O71" s="1156"/>
      <c r="P71" s="1156"/>
      <c r="Q71" s="1156"/>
      <c r="R71" s="1156"/>
      <c r="S71" s="1159"/>
      <c r="T71" s="1159"/>
      <c r="U71" s="1156"/>
      <c r="V71" s="1156"/>
      <c r="W71" s="1156"/>
      <c r="X71" s="1156"/>
      <c r="Y71" s="1156"/>
      <c r="Z71" s="1170"/>
      <c r="AA71" s="1269" t="str">
        <f t="shared" si="16"/>
        <v/>
      </c>
      <c r="AB71" s="1156"/>
      <c r="AC71" s="1156"/>
      <c r="AD71" s="1156"/>
      <c r="AE71" s="1156"/>
      <c r="AF71" s="1156"/>
      <c r="AG71" s="1269" t="str">
        <f t="shared" si="17"/>
        <v/>
      </c>
      <c r="AH71" s="1156"/>
      <c r="AI71" s="1156"/>
      <c r="AJ71" s="1156"/>
      <c r="AK71" s="1156"/>
      <c r="AL71" s="1156"/>
      <c r="AM71" s="1156"/>
      <c r="AN71" s="1269" t="str">
        <f t="shared" si="18"/>
        <v/>
      </c>
      <c r="AO71" s="1170"/>
      <c r="AP71" s="1156"/>
      <c r="AQ71" s="1156"/>
      <c r="AR71" s="1269" t="str">
        <f t="shared" si="19"/>
        <v/>
      </c>
      <c r="AS71" s="1156"/>
      <c r="AT71" s="1156"/>
      <c r="AU71" s="1269" t="str">
        <f t="shared" si="20"/>
        <v/>
      </c>
      <c r="AV71" s="1156"/>
      <c r="AW71" s="1156"/>
      <c r="AX71" s="1156"/>
      <c r="AY71" s="1156"/>
      <c r="AZ71" s="1156"/>
      <c r="BA71" s="1269" t="str">
        <f t="shared" si="21"/>
        <v/>
      </c>
      <c r="BB71" s="1156"/>
      <c r="BC71" s="1156"/>
      <c r="BD71" s="1156"/>
      <c r="BE71" s="1156"/>
      <c r="BF71" s="1156"/>
      <c r="BG71" s="1170"/>
      <c r="BH71" s="1269" t="str">
        <f t="shared" si="22"/>
        <v/>
      </c>
      <c r="BI71" s="1176">
        <f t="shared" si="11"/>
        <v>2</v>
      </c>
    </row>
    <row r="72" spans="1:61" s="1158" customFormat="1" ht="39.6" outlineLevel="1" x14ac:dyDescent="0.25">
      <c r="A72" s="716" t="str">
        <f>+'2.2'!D76</f>
        <v>HER1.1.2</v>
      </c>
      <c r="B72" s="1157" t="str">
        <f>+'2.2'!E76</f>
        <v>Cardiochirurgia congenita complessa</v>
      </c>
      <c r="C72" s="228" t="str">
        <f>+'2.2'!G76</f>
        <v>Cardiologia
Chirurgia del cuore e dei vasi toracici</v>
      </c>
      <c r="D72" s="1156"/>
      <c r="E72" s="1156"/>
      <c r="F72" s="1160">
        <v>2</v>
      </c>
      <c r="G72" s="1156"/>
      <c r="H72" s="1156"/>
      <c r="I72" s="1156"/>
      <c r="J72" s="1269" t="str">
        <f t="shared" si="15"/>
        <v/>
      </c>
      <c r="K72" s="1156">
        <v>2</v>
      </c>
      <c r="L72" s="1160"/>
      <c r="M72" s="1156"/>
      <c r="N72" s="1156"/>
      <c r="O72" s="1156"/>
      <c r="P72" s="1156"/>
      <c r="Q72" s="1156"/>
      <c r="R72" s="1156"/>
      <c r="S72" s="1159"/>
      <c r="T72" s="1159"/>
      <c r="U72" s="1156"/>
      <c r="V72" s="1156"/>
      <c r="W72" s="1156"/>
      <c r="X72" s="1156"/>
      <c r="Y72" s="1156"/>
      <c r="Z72" s="1170"/>
      <c r="AA72" s="1269" t="str">
        <f t="shared" si="16"/>
        <v/>
      </c>
      <c r="AB72" s="1156"/>
      <c r="AC72" s="1156"/>
      <c r="AD72" s="1156"/>
      <c r="AE72" s="1156"/>
      <c r="AF72" s="1156"/>
      <c r="AG72" s="1269" t="str">
        <f t="shared" si="17"/>
        <v/>
      </c>
      <c r="AH72" s="1156"/>
      <c r="AI72" s="1156"/>
      <c r="AJ72" s="1156"/>
      <c r="AK72" s="1156"/>
      <c r="AL72" s="1156"/>
      <c r="AM72" s="1156"/>
      <c r="AN72" s="1269" t="str">
        <f t="shared" si="18"/>
        <v/>
      </c>
      <c r="AO72" s="1170"/>
      <c r="AP72" s="1156"/>
      <c r="AQ72" s="1156"/>
      <c r="AR72" s="1269" t="str">
        <f t="shared" si="19"/>
        <v/>
      </c>
      <c r="AS72" s="1156"/>
      <c r="AT72" s="1156"/>
      <c r="AU72" s="1269" t="str">
        <f t="shared" si="20"/>
        <v/>
      </c>
      <c r="AV72" s="1156"/>
      <c r="AW72" s="1156"/>
      <c r="AX72" s="1156"/>
      <c r="AY72" s="1156"/>
      <c r="AZ72" s="1156"/>
      <c r="BA72" s="1269" t="str">
        <f t="shared" si="21"/>
        <v/>
      </c>
      <c r="BB72" s="1156"/>
      <c r="BC72" s="1156"/>
      <c r="BD72" s="1156"/>
      <c r="BE72" s="1156"/>
      <c r="BF72" s="1156"/>
      <c r="BG72" s="1170"/>
      <c r="BH72" s="1269" t="str">
        <f t="shared" si="22"/>
        <v/>
      </c>
      <c r="BI72" s="1176">
        <f t="shared" si="11"/>
        <v>2</v>
      </c>
    </row>
    <row r="73" spans="1:61" s="1158" customFormat="1" ht="26.4" outlineLevel="1" x14ac:dyDescent="0.25">
      <c r="A73" s="716" t="str">
        <f>+'2.2'!D77</f>
        <v>HER1.1.3</v>
      </c>
      <c r="B73" s="1157" t="str">
        <f>+'2.2'!E77</f>
        <v>Chirurgia e interventi all'aorta toracale</v>
      </c>
      <c r="C73" s="228" t="str">
        <f>+'2.2'!G77</f>
        <v>Chirurgia del cuore e dei vasi toracici</v>
      </c>
      <c r="D73" s="1156"/>
      <c r="E73" s="1156"/>
      <c r="F73" s="1156"/>
      <c r="G73" s="1156"/>
      <c r="H73" s="1156"/>
      <c r="I73" s="1156"/>
      <c r="J73" s="1269" t="str">
        <f t="shared" si="15"/>
        <v/>
      </c>
      <c r="K73" s="1156">
        <v>2</v>
      </c>
      <c r="L73" s="1160"/>
      <c r="M73" s="1156"/>
      <c r="N73" s="1156"/>
      <c r="O73" s="1156"/>
      <c r="P73" s="1156"/>
      <c r="Q73" s="1156"/>
      <c r="R73" s="1156"/>
      <c r="S73" s="1159"/>
      <c r="T73" s="1159"/>
      <c r="U73" s="1156"/>
      <c r="V73" s="1156"/>
      <c r="W73" s="1156"/>
      <c r="X73" s="1156"/>
      <c r="Y73" s="1156"/>
      <c r="Z73" s="1170"/>
      <c r="AA73" s="1269" t="str">
        <f t="shared" si="16"/>
        <v/>
      </c>
      <c r="AB73" s="1156"/>
      <c r="AC73" s="1156"/>
      <c r="AD73" s="1156"/>
      <c r="AE73" s="1156"/>
      <c r="AF73" s="1156"/>
      <c r="AG73" s="1269" t="str">
        <f t="shared" si="17"/>
        <v/>
      </c>
      <c r="AH73" s="1156"/>
      <c r="AI73" s="1156"/>
      <c r="AJ73" s="1156"/>
      <c r="AK73" s="1156"/>
      <c r="AL73" s="1156"/>
      <c r="AM73" s="1156"/>
      <c r="AN73" s="1269" t="str">
        <f t="shared" si="18"/>
        <v/>
      </c>
      <c r="AO73" s="1170"/>
      <c r="AP73" s="1156"/>
      <c r="AQ73" s="1156"/>
      <c r="AR73" s="1269" t="str">
        <f t="shared" si="19"/>
        <v/>
      </c>
      <c r="AS73" s="1156"/>
      <c r="AT73" s="1156"/>
      <c r="AU73" s="1269" t="str">
        <f t="shared" si="20"/>
        <v/>
      </c>
      <c r="AV73" s="1156"/>
      <c r="AW73" s="1156"/>
      <c r="AX73" s="1156"/>
      <c r="AY73" s="1156"/>
      <c r="AZ73" s="1156"/>
      <c r="BA73" s="1269" t="str">
        <f t="shared" si="21"/>
        <v/>
      </c>
      <c r="BB73" s="1156"/>
      <c r="BC73" s="1156"/>
      <c r="BD73" s="1156"/>
      <c r="BE73" s="1156"/>
      <c r="BF73" s="1156"/>
      <c r="BG73" s="1170"/>
      <c r="BH73" s="1269" t="str">
        <f t="shared" si="22"/>
        <v/>
      </c>
      <c r="BI73" s="1176">
        <f t="shared" si="11"/>
        <v>2</v>
      </c>
    </row>
    <row r="74" spans="1:61" s="1158" customFormat="1" ht="26.4" outlineLevel="1" x14ac:dyDescent="0.25">
      <c r="A74" s="716" t="str">
        <f>+'2.2'!D78</f>
        <v>HER1.1.4</v>
      </c>
      <c r="B74" s="1157" t="str">
        <f>+'2.2'!E78</f>
        <v>Interventi aperti alla valvola aortica</v>
      </c>
      <c r="C74" s="228" t="str">
        <f>+'2.2'!G78</f>
        <v>Chirurgia del cuore e dei vasi toracici</v>
      </c>
      <c r="D74" s="1156"/>
      <c r="E74" s="1156"/>
      <c r="F74" s="1156"/>
      <c r="G74" s="1156"/>
      <c r="H74" s="1156"/>
      <c r="I74" s="1156"/>
      <c r="J74" s="1269" t="str">
        <f t="shared" si="15"/>
        <v/>
      </c>
      <c r="K74" s="1156">
        <v>2</v>
      </c>
      <c r="L74" s="1160"/>
      <c r="M74" s="1156"/>
      <c r="N74" s="1156"/>
      <c r="O74" s="1156"/>
      <c r="P74" s="1156"/>
      <c r="Q74" s="1156"/>
      <c r="R74" s="1156"/>
      <c r="S74" s="1159"/>
      <c r="T74" s="1159"/>
      <c r="U74" s="1156"/>
      <c r="V74" s="1156"/>
      <c r="W74" s="1156"/>
      <c r="X74" s="1156"/>
      <c r="Y74" s="1156"/>
      <c r="Z74" s="1170"/>
      <c r="AA74" s="1269" t="str">
        <f t="shared" si="16"/>
        <v/>
      </c>
      <c r="AB74" s="1156"/>
      <c r="AC74" s="1156"/>
      <c r="AD74" s="1156"/>
      <c r="AE74" s="1156"/>
      <c r="AF74" s="1156"/>
      <c r="AG74" s="1269" t="str">
        <f t="shared" si="17"/>
        <v/>
      </c>
      <c r="AH74" s="1156"/>
      <c r="AI74" s="1156"/>
      <c r="AJ74" s="1156"/>
      <c r="AK74" s="1156"/>
      <c r="AL74" s="1156"/>
      <c r="AM74" s="1156"/>
      <c r="AN74" s="1269" t="str">
        <f t="shared" si="18"/>
        <v/>
      </c>
      <c r="AO74" s="1170"/>
      <c r="AP74" s="1156"/>
      <c r="AQ74" s="1156"/>
      <c r="AR74" s="1269" t="str">
        <f t="shared" si="19"/>
        <v/>
      </c>
      <c r="AS74" s="1156"/>
      <c r="AT74" s="1156"/>
      <c r="AU74" s="1269" t="str">
        <f t="shared" si="20"/>
        <v/>
      </c>
      <c r="AV74" s="1156"/>
      <c r="AW74" s="1156"/>
      <c r="AX74" s="1156"/>
      <c r="AY74" s="1156"/>
      <c r="AZ74" s="1156"/>
      <c r="BA74" s="1269" t="str">
        <f t="shared" si="21"/>
        <v/>
      </c>
      <c r="BB74" s="1156"/>
      <c r="BC74" s="1156"/>
      <c r="BD74" s="1156"/>
      <c r="BE74" s="1156"/>
      <c r="BF74" s="1156"/>
      <c r="BG74" s="1170"/>
      <c r="BH74" s="1269" t="str">
        <f t="shared" si="22"/>
        <v/>
      </c>
      <c r="BI74" s="1176">
        <f t="shared" si="11"/>
        <v>2</v>
      </c>
    </row>
    <row r="75" spans="1:61" s="1158" customFormat="1" ht="26.4" outlineLevel="1" x14ac:dyDescent="0.25">
      <c r="A75" s="716" t="str">
        <f>+'2.2'!D79</f>
        <v>HER1.1.5</v>
      </c>
      <c r="B75" s="1157" t="str">
        <f>+'2.2'!E79</f>
        <v>Interventi aperti alla valvola mitrale</v>
      </c>
      <c r="C75" s="228" t="str">
        <f>+'2.2'!G79</f>
        <v>Chirurgia del cuore e dei vasi toracici</v>
      </c>
      <c r="D75" s="1156"/>
      <c r="E75" s="1156"/>
      <c r="F75" s="1156"/>
      <c r="G75" s="1156"/>
      <c r="H75" s="1156"/>
      <c r="I75" s="1156"/>
      <c r="J75" s="1269" t="str">
        <f t="shared" si="15"/>
        <v/>
      </c>
      <c r="K75" s="1156">
        <v>2</v>
      </c>
      <c r="L75" s="1160"/>
      <c r="M75" s="1156"/>
      <c r="N75" s="1156"/>
      <c r="O75" s="1156"/>
      <c r="P75" s="1156"/>
      <c r="Q75" s="1156"/>
      <c r="R75" s="1156"/>
      <c r="S75" s="1159"/>
      <c r="T75" s="1159"/>
      <c r="U75" s="1156"/>
      <c r="V75" s="1156"/>
      <c r="W75" s="1156"/>
      <c r="X75" s="1156"/>
      <c r="Y75" s="1156"/>
      <c r="Z75" s="1170"/>
      <c r="AA75" s="1269" t="str">
        <f t="shared" si="16"/>
        <v/>
      </c>
      <c r="AB75" s="1156"/>
      <c r="AC75" s="1156"/>
      <c r="AD75" s="1156"/>
      <c r="AE75" s="1156"/>
      <c r="AF75" s="1156"/>
      <c r="AG75" s="1269" t="str">
        <f t="shared" si="17"/>
        <v/>
      </c>
      <c r="AH75" s="1156"/>
      <c r="AI75" s="1156"/>
      <c r="AJ75" s="1156"/>
      <c r="AK75" s="1156"/>
      <c r="AL75" s="1156"/>
      <c r="AM75" s="1156"/>
      <c r="AN75" s="1269" t="str">
        <f t="shared" si="18"/>
        <v/>
      </c>
      <c r="AO75" s="1170"/>
      <c r="AP75" s="1156"/>
      <c r="AQ75" s="1156"/>
      <c r="AR75" s="1269" t="str">
        <f t="shared" si="19"/>
        <v/>
      </c>
      <c r="AS75" s="1156"/>
      <c r="AT75" s="1156"/>
      <c r="AU75" s="1269" t="str">
        <f t="shared" si="20"/>
        <v/>
      </c>
      <c r="AV75" s="1156"/>
      <c r="AW75" s="1156"/>
      <c r="AX75" s="1156"/>
      <c r="AY75" s="1156"/>
      <c r="AZ75" s="1156"/>
      <c r="BA75" s="1269" t="str">
        <f t="shared" si="21"/>
        <v/>
      </c>
      <c r="BB75" s="1156"/>
      <c r="BC75" s="1156"/>
      <c r="BD75" s="1156"/>
      <c r="BE75" s="1156"/>
      <c r="BF75" s="1156"/>
      <c r="BG75" s="1170"/>
      <c r="BH75" s="1269" t="str">
        <f t="shared" si="22"/>
        <v/>
      </c>
      <c r="BI75" s="1176">
        <f t="shared" ref="BI75:BI106" si="23">MAX(D75:BH75)</f>
        <v>2</v>
      </c>
    </row>
    <row r="76" spans="1:61" s="1158" customFormat="1" ht="26.4" outlineLevel="1" x14ac:dyDescent="0.25">
      <c r="A76" s="716" t="str">
        <f>+'2.2'!D80</f>
        <v>HER1.1.6</v>
      </c>
      <c r="B76" s="1157" t="str">
        <f>+'2.2'!E80</f>
        <v>Sistemi di assistenza ventricolare negli adulti (CIMAS)</v>
      </c>
      <c r="C76" s="228" t="str">
        <f>+'2.2'!G80</f>
        <v/>
      </c>
      <c r="D76" s="1156"/>
      <c r="E76" s="1156"/>
      <c r="F76" s="1156"/>
      <c r="G76" s="1156"/>
      <c r="H76" s="1156"/>
      <c r="I76" s="1156"/>
      <c r="J76" s="1269" t="str">
        <f t="shared" si="15"/>
        <v/>
      </c>
      <c r="K76" s="1156"/>
      <c r="L76" s="1159"/>
      <c r="M76" s="1156"/>
      <c r="N76" s="1156"/>
      <c r="O76" s="1156"/>
      <c r="P76" s="1156"/>
      <c r="Q76" s="1156"/>
      <c r="R76" s="1156"/>
      <c r="S76" s="1159"/>
      <c r="T76" s="1159"/>
      <c r="U76" s="1156"/>
      <c r="V76" s="1156"/>
      <c r="W76" s="1156"/>
      <c r="X76" s="1156"/>
      <c r="Y76" s="1156"/>
      <c r="Z76" s="1170"/>
      <c r="AA76" s="1269" t="str">
        <f t="shared" si="16"/>
        <v/>
      </c>
      <c r="AB76" s="1156"/>
      <c r="AC76" s="1156"/>
      <c r="AD76" s="1156"/>
      <c r="AE76" s="1156"/>
      <c r="AF76" s="1156"/>
      <c r="AG76" s="1269" t="str">
        <f t="shared" si="17"/>
        <v/>
      </c>
      <c r="AH76" s="1156"/>
      <c r="AI76" s="1156"/>
      <c r="AJ76" s="1156"/>
      <c r="AK76" s="1156"/>
      <c r="AL76" s="1156"/>
      <c r="AM76" s="1156"/>
      <c r="AN76" s="1269" t="str">
        <f t="shared" si="18"/>
        <v/>
      </c>
      <c r="AO76" s="1170"/>
      <c r="AP76" s="1156"/>
      <c r="AQ76" s="1156"/>
      <c r="AR76" s="1269" t="str">
        <f t="shared" si="19"/>
        <v/>
      </c>
      <c r="AS76" s="1156"/>
      <c r="AT76" s="1156"/>
      <c r="AU76" s="1269" t="str">
        <f t="shared" si="20"/>
        <v/>
      </c>
      <c r="AV76" s="1156"/>
      <c r="AW76" s="1156"/>
      <c r="AX76" s="1156"/>
      <c r="AY76" s="1156"/>
      <c r="AZ76" s="1156"/>
      <c r="BA76" s="1269" t="str">
        <f t="shared" si="21"/>
        <v/>
      </c>
      <c r="BB76" s="1156"/>
      <c r="BC76" s="1156"/>
      <c r="BD76" s="1156"/>
      <c r="BE76" s="1156"/>
      <c r="BF76" s="1156"/>
      <c r="BG76" s="1170"/>
      <c r="BH76" s="1269" t="str">
        <f t="shared" si="22"/>
        <v/>
      </c>
      <c r="BI76" s="1176">
        <f t="shared" si="23"/>
        <v>0</v>
      </c>
    </row>
    <row r="77" spans="1:61" s="1158" customFormat="1" ht="39.6" outlineLevel="1" x14ac:dyDescent="0.25">
      <c r="A77" s="716" t="str">
        <f>+'2.2'!D81</f>
        <v>KAR1</v>
      </c>
      <c r="B77" s="1157" t="str">
        <f>+'2.2'!E81</f>
        <v>Cardiologia e dispositivi</v>
      </c>
      <c r="C77" s="228" t="str">
        <f>+'2.2'!G81</f>
        <v>Cardiologia
Chirurgia del cuore e dei vasi toracici</v>
      </c>
      <c r="D77" s="1156"/>
      <c r="E77" s="1156"/>
      <c r="F77" s="1156">
        <v>2</v>
      </c>
      <c r="G77" s="1156"/>
      <c r="H77" s="1156"/>
      <c r="I77" s="1156"/>
      <c r="J77" s="1269" t="str">
        <f t="shared" si="15"/>
        <v/>
      </c>
      <c r="K77" s="1156">
        <v>2</v>
      </c>
      <c r="L77" s="1160"/>
      <c r="M77" s="1156"/>
      <c r="N77" s="1156"/>
      <c r="O77" s="1156"/>
      <c r="P77" s="1156"/>
      <c r="Q77" s="1156"/>
      <c r="R77" s="1156"/>
      <c r="S77" s="1159"/>
      <c r="T77" s="1159"/>
      <c r="U77" s="1156"/>
      <c r="V77" s="1156"/>
      <c r="W77" s="1156"/>
      <c r="X77" s="1156"/>
      <c r="Y77" s="1156"/>
      <c r="Z77" s="1170"/>
      <c r="AA77" s="1269" t="str">
        <f t="shared" si="16"/>
        <v/>
      </c>
      <c r="AB77" s="1156"/>
      <c r="AC77" s="1156"/>
      <c r="AD77" s="1156"/>
      <c r="AE77" s="1156"/>
      <c r="AF77" s="1159"/>
      <c r="AG77" s="1269" t="str">
        <f t="shared" si="17"/>
        <v/>
      </c>
      <c r="AH77" s="1159"/>
      <c r="AI77" s="1159"/>
      <c r="AJ77" s="1156"/>
      <c r="AK77" s="1156"/>
      <c r="AL77" s="1156"/>
      <c r="AM77" s="1156"/>
      <c r="AN77" s="1269" t="str">
        <f t="shared" si="18"/>
        <v/>
      </c>
      <c r="AO77" s="1170"/>
      <c r="AP77" s="1156"/>
      <c r="AQ77" s="1156"/>
      <c r="AR77" s="1269" t="str">
        <f t="shared" si="19"/>
        <v/>
      </c>
      <c r="AS77" s="1156"/>
      <c r="AT77" s="1156"/>
      <c r="AU77" s="1269" t="str">
        <f t="shared" si="20"/>
        <v/>
      </c>
      <c r="AV77" s="1156"/>
      <c r="AW77" s="1156"/>
      <c r="AX77" s="1156"/>
      <c r="AY77" s="1156"/>
      <c r="AZ77" s="1156"/>
      <c r="BA77" s="1269" t="str">
        <f t="shared" si="21"/>
        <v/>
      </c>
      <c r="BB77" s="1156"/>
      <c r="BC77" s="1156"/>
      <c r="BD77" s="1156"/>
      <c r="BE77" s="1156"/>
      <c r="BF77" s="1156"/>
      <c r="BG77" s="1170"/>
      <c r="BH77" s="1269" t="str">
        <f t="shared" si="22"/>
        <v/>
      </c>
      <c r="BI77" s="1176">
        <f t="shared" si="23"/>
        <v>2</v>
      </c>
    </row>
    <row r="78" spans="1:61" s="1158" customFormat="1" outlineLevel="1" x14ac:dyDescent="0.25">
      <c r="A78" s="716" t="str">
        <f>+'2.2'!D82</f>
        <v>KAR2</v>
      </c>
      <c r="B78" s="1157" t="str">
        <f>+'2.2'!E82</f>
        <v>Elettrofisiologia (ablazioni)</v>
      </c>
      <c r="C78" s="228" t="str">
        <f>+'2.2'!G82</f>
        <v>Cardiologia</v>
      </c>
      <c r="D78" s="1156"/>
      <c r="E78" s="1156"/>
      <c r="F78" s="1156">
        <v>2</v>
      </c>
      <c r="G78" s="1156"/>
      <c r="H78" s="1156"/>
      <c r="I78" s="1156"/>
      <c r="J78" s="1269" t="str">
        <f t="shared" si="15"/>
        <v/>
      </c>
      <c r="K78" s="1156"/>
      <c r="L78" s="1156"/>
      <c r="M78" s="1156"/>
      <c r="N78" s="1156"/>
      <c r="O78" s="1156"/>
      <c r="P78" s="1156"/>
      <c r="Q78" s="1156"/>
      <c r="R78" s="1156"/>
      <c r="S78" s="1159"/>
      <c r="T78" s="1159"/>
      <c r="U78" s="1156"/>
      <c r="V78" s="1156"/>
      <c r="W78" s="1156"/>
      <c r="X78" s="1156"/>
      <c r="Y78" s="1156"/>
      <c r="Z78" s="1170"/>
      <c r="AA78" s="1269" t="str">
        <f t="shared" si="16"/>
        <v/>
      </c>
      <c r="AB78" s="1156"/>
      <c r="AC78" s="1156"/>
      <c r="AD78" s="1156"/>
      <c r="AE78" s="1156"/>
      <c r="AF78" s="1156"/>
      <c r="AG78" s="1269" t="str">
        <f t="shared" si="17"/>
        <v/>
      </c>
      <c r="AH78" s="1156"/>
      <c r="AI78" s="1156"/>
      <c r="AJ78" s="1156"/>
      <c r="AK78" s="1156"/>
      <c r="AL78" s="1156"/>
      <c r="AM78" s="1156"/>
      <c r="AN78" s="1269" t="str">
        <f t="shared" si="18"/>
        <v/>
      </c>
      <c r="AO78" s="1170"/>
      <c r="AP78" s="1156"/>
      <c r="AQ78" s="1156"/>
      <c r="AR78" s="1269" t="str">
        <f t="shared" si="19"/>
        <v/>
      </c>
      <c r="AS78" s="1156"/>
      <c r="AT78" s="1156"/>
      <c r="AU78" s="1269" t="str">
        <f t="shared" si="20"/>
        <v/>
      </c>
      <c r="AV78" s="1156"/>
      <c r="AW78" s="1156"/>
      <c r="AX78" s="1156"/>
      <c r="AY78" s="1156"/>
      <c r="AZ78" s="1156"/>
      <c r="BA78" s="1269" t="str">
        <f t="shared" si="21"/>
        <v/>
      </c>
      <c r="BB78" s="1156"/>
      <c r="BC78" s="1156"/>
      <c r="BD78" s="1156"/>
      <c r="BE78" s="1156"/>
      <c r="BF78" s="1156"/>
      <c r="BG78" s="1170"/>
      <c r="BH78" s="1269" t="str">
        <f t="shared" si="22"/>
        <v/>
      </c>
      <c r="BI78" s="1176">
        <f t="shared" si="23"/>
        <v>2</v>
      </c>
    </row>
    <row r="79" spans="1:61" s="1158" customFormat="1" ht="26.4" outlineLevel="1" x14ac:dyDescent="0.25">
      <c r="A79" s="716" t="str">
        <f>+'2.2'!D83</f>
        <v>KAR3</v>
      </c>
      <c r="B79" s="1157" t="str">
        <f>+'2.2'!E83</f>
        <v>Cardiologia interventistica (interventi coronarici)</v>
      </c>
      <c r="C79" s="228" t="str">
        <f>+'2.2'!G83</f>
        <v>Cardiologia</v>
      </c>
      <c r="D79" s="1156"/>
      <c r="E79" s="1156"/>
      <c r="F79" s="1160">
        <v>2</v>
      </c>
      <c r="G79" s="1156"/>
      <c r="H79" s="1156"/>
      <c r="I79" s="1156"/>
      <c r="J79" s="1269" t="str">
        <f t="shared" si="15"/>
        <v/>
      </c>
      <c r="K79" s="1156"/>
      <c r="L79" s="1156"/>
      <c r="M79" s="1156"/>
      <c r="N79" s="1156"/>
      <c r="O79" s="1156"/>
      <c r="P79" s="1156"/>
      <c r="Q79" s="1156"/>
      <c r="R79" s="1156"/>
      <c r="S79" s="1159"/>
      <c r="T79" s="1159"/>
      <c r="U79" s="1156"/>
      <c r="V79" s="1156"/>
      <c r="W79" s="1156"/>
      <c r="X79" s="1156"/>
      <c r="Y79" s="1156"/>
      <c r="Z79" s="1170"/>
      <c r="AA79" s="1269" t="str">
        <f t="shared" si="16"/>
        <v/>
      </c>
      <c r="AB79" s="1156"/>
      <c r="AC79" s="1156"/>
      <c r="AD79" s="1156"/>
      <c r="AE79" s="1156"/>
      <c r="AF79" s="1156"/>
      <c r="AG79" s="1269" t="str">
        <f t="shared" si="17"/>
        <v/>
      </c>
      <c r="AH79" s="1156"/>
      <c r="AI79" s="1156"/>
      <c r="AJ79" s="1156"/>
      <c r="AK79" s="1156"/>
      <c r="AL79" s="1156"/>
      <c r="AM79" s="1156"/>
      <c r="AN79" s="1269" t="str">
        <f t="shared" si="18"/>
        <v/>
      </c>
      <c r="AO79" s="1170"/>
      <c r="AP79" s="1156"/>
      <c r="AQ79" s="1156"/>
      <c r="AR79" s="1269" t="str">
        <f t="shared" si="19"/>
        <v/>
      </c>
      <c r="AS79" s="1156"/>
      <c r="AT79" s="1156"/>
      <c r="AU79" s="1269" t="str">
        <f t="shared" si="20"/>
        <v/>
      </c>
      <c r="AV79" s="1156"/>
      <c r="AW79" s="1156"/>
      <c r="AX79" s="1156"/>
      <c r="AY79" s="1156"/>
      <c r="AZ79" s="1156"/>
      <c r="BA79" s="1269" t="str">
        <f t="shared" si="21"/>
        <v/>
      </c>
      <c r="BB79" s="1156"/>
      <c r="BC79" s="1156"/>
      <c r="BD79" s="1156"/>
      <c r="BE79" s="1156"/>
      <c r="BF79" s="1156"/>
      <c r="BG79" s="1170"/>
      <c r="BH79" s="1269" t="str">
        <f t="shared" si="22"/>
        <v/>
      </c>
      <c r="BI79" s="1176">
        <f t="shared" si="23"/>
        <v>2</v>
      </c>
    </row>
    <row r="80" spans="1:61" s="1158" customFormat="1" ht="39.6" outlineLevel="1" x14ac:dyDescent="0.25">
      <c r="A80" s="716" t="str">
        <f>+'2.2'!D84</f>
        <v>KAR3.1</v>
      </c>
      <c r="B80" s="1157" t="str">
        <f>+'2.2'!E84</f>
        <v>Cardiologia interventistica (interventi strutturali)</v>
      </c>
      <c r="C80" s="228" t="str">
        <f>+'2.2'!G84</f>
        <v>Cardiologia
Chirurgia del cuore e dei vasi toracici</v>
      </c>
      <c r="D80" s="1156"/>
      <c r="E80" s="1156"/>
      <c r="F80" s="1160">
        <v>2</v>
      </c>
      <c r="G80" s="1156"/>
      <c r="H80" s="1156"/>
      <c r="I80" s="1156"/>
      <c r="J80" s="1269" t="str">
        <f t="shared" si="15"/>
        <v/>
      </c>
      <c r="K80" s="1156">
        <v>2</v>
      </c>
      <c r="L80" s="1160"/>
      <c r="M80" s="1156"/>
      <c r="N80" s="1156"/>
      <c r="O80" s="1156"/>
      <c r="P80" s="1156"/>
      <c r="Q80" s="1156"/>
      <c r="R80" s="1156"/>
      <c r="S80" s="1159"/>
      <c r="T80" s="1159"/>
      <c r="U80" s="1156"/>
      <c r="V80" s="1156"/>
      <c r="W80" s="1156"/>
      <c r="X80" s="1156"/>
      <c r="Y80" s="1156"/>
      <c r="Z80" s="1170"/>
      <c r="AA80" s="1269" t="str">
        <f t="shared" si="16"/>
        <v/>
      </c>
      <c r="AB80" s="1156"/>
      <c r="AC80" s="1156"/>
      <c r="AD80" s="1156"/>
      <c r="AE80" s="1156"/>
      <c r="AF80" s="1156"/>
      <c r="AG80" s="1269" t="str">
        <f t="shared" si="17"/>
        <v/>
      </c>
      <c r="AH80" s="1156"/>
      <c r="AI80" s="1156"/>
      <c r="AJ80" s="1156"/>
      <c r="AK80" s="1156"/>
      <c r="AL80" s="1156"/>
      <c r="AM80" s="1156"/>
      <c r="AN80" s="1269" t="str">
        <f t="shared" si="18"/>
        <v/>
      </c>
      <c r="AO80" s="1170"/>
      <c r="AP80" s="1156"/>
      <c r="AQ80" s="1156"/>
      <c r="AR80" s="1269" t="str">
        <f t="shared" si="19"/>
        <v/>
      </c>
      <c r="AS80" s="1156"/>
      <c r="AT80" s="1156"/>
      <c r="AU80" s="1269" t="str">
        <f t="shared" si="20"/>
        <v/>
      </c>
      <c r="AV80" s="1156"/>
      <c r="AW80" s="1156"/>
      <c r="AX80" s="1156"/>
      <c r="AY80" s="1156"/>
      <c r="AZ80" s="1156"/>
      <c r="BA80" s="1269" t="str">
        <f t="shared" si="21"/>
        <v/>
      </c>
      <c r="BB80" s="1156"/>
      <c r="BC80" s="1156"/>
      <c r="BD80" s="1156"/>
      <c r="BE80" s="1156"/>
      <c r="BF80" s="1156"/>
      <c r="BG80" s="1170"/>
      <c r="BH80" s="1269" t="str">
        <f t="shared" si="22"/>
        <v/>
      </c>
      <c r="BI80" s="1176">
        <f t="shared" si="23"/>
        <v>2</v>
      </c>
    </row>
    <row r="81" spans="1:61" s="1158" customFormat="1" ht="39.6" outlineLevel="1" x14ac:dyDescent="0.25">
      <c r="A81" s="716" t="str">
        <f>+'2.2'!D85</f>
        <v>KAR3.1.1</v>
      </c>
      <c r="B81" s="1157" t="str">
        <f>+'2.2'!E85</f>
        <v>Cardiologia interventistica complessa (interventi strutturali)</v>
      </c>
      <c r="C81" s="228" t="str">
        <f>+'2.2'!G85</f>
        <v>Cardiologia
Chirurgia del cuore e dei vasi toracici</v>
      </c>
      <c r="D81" s="1156"/>
      <c r="E81" s="1156"/>
      <c r="F81" s="1156">
        <v>2</v>
      </c>
      <c r="G81" s="1156"/>
      <c r="H81" s="1156"/>
      <c r="I81" s="1156"/>
      <c r="J81" s="1269" t="str">
        <f t="shared" si="15"/>
        <v/>
      </c>
      <c r="K81" s="1156">
        <v>2</v>
      </c>
      <c r="L81" s="1160"/>
      <c r="M81" s="1156"/>
      <c r="N81" s="1156"/>
      <c r="O81" s="1156"/>
      <c r="P81" s="1156"/>
      <c r="Q81" s="1156"/>
      <c r="R81" s="1156"/>
      <c r="S81" s="1159"/>
      <c r="T81" s="1159"/>
      <c r="U81" s="1156"/>
      <c r="V81" s="1156"/>
      <c r="W81" s="1156"/>
      <c r="X81" s="1156"/>
      <c r="Y81" s="1156"/>
      <c r="Z81" s="1170"/>
      <c r="AA81" s="1269" t="str">
        <f t="shared" si="16"/>
        <v/>
      </c>
      <c r="AB81" s="1156"/>
      <c r="AC81" s="1156"/>
      <c r="AD81" s="1156"/>
      <c r="AE81" s="1156"/>
      <c r="AF81" s="1156"/>
      <c r="AG81" s="1269" t="str">
        <f t="shared" si="17"/>
        <v/>
      </c>
      <c r="AH81" s="1156"/>
      <c r="AI81" s="1156"/>
      <c r="AJ81" s="1156"/>
      <c r="AK81" s="1156"/>
      <c r="AL81" s="1156"/>
      <c r="AM81" s="1156"/>
      <c r="AN81" s="1269" t="str">
        <f t="shared" si="18"/>
        <v/>
      </c>
      <c r="AO81" s="1170"/>
      <c r="AP81" s="1156"/>
      <c r="AQ81" s="1156"/>
      <c r="AR81" s="1269" t="str">
        <f t="shared" si="19"/>
        <v/>
      </c>
      <c r="AS81" s="1156"/>
      <c r="AT81" s="1156"/>
      <c r="AU81" s="1269" t="str">
        <f t="shared" si="20"/>
        <v/>
      </c>
      <c r="AV81" s="1156"/>
      <c r="AW81" s="1156"/>
      <c r="AX81" s="1156"/>
      <c r="AY81" s="1156"/>
      <c r="AZ81" s="1156"/>
      <c r="BA81" s="1269" t="str">
        <f t="shared" si="21"/>
        <v/>
      </c>
      <c r="BB81" s="1156"/>
      <c r="BC81" s="1156"/>
      <c r="BD81" s="1156"/>
      <c r="BE81" s="1156"/>
      <c r="BF81" s="1156"/>
      <c r="BG81" s="1170"/>
      <c r="BH81" s="1269" t="str">
        <f t="shared" si="22"/>
        <v/>
      </c>
      <c r="BI81" s="1176">
        <f t="shared" si="23"/>
        <v>2</v>
      </c>
    </row>
    <row r="82" spans="1:61" s="1158" customFormat="1" ht="26.4" outlineLevel="1" x14ac:dyDescent="0.25">
      <c r="A82" s="716" t="str">
        <f>+'2.2'!D86</f>
        <v>NEP1</v>
      </c>
      <c r="B82" s="1157" t="str">
        <f>+'2.2'!E86</f>
        <v>Nefrologia (insufficienza renale acuta e insufficienza renale cronica terminale)</v>
      </c>
      <c r="C82" s="228" t="str">
        <f>+'2.2'!G86</f>
        <v>Medicina intensiva
(Nefrologia)</v>
      </c>
      <c r="D82" s="1156"/>
      <c r="E82" s="1156"/>
      <c r="F82" s="1156"/>
      <c r="G82" s="1156"/>
      <c r="H82" s="1156"/>
      <c r="I82" s="1156"/>
      <c r="J82" s="1269" t="str">
        <f t="shared" si="15"/>
        <v/>
      </c>
      <c r="K82" s="1156"/>
      <c r="L82" s="1156"/>
      <c r="M82" s="1156"/>
      <c r="N82" s="1156"/>
      <c r="O82" s="1156"/>
      <c r="P82" s="1156"/>
      <c r="Q82" s="1156"/>
      <c r="R82" s="1156"/>
      <c r="S82" s="1156"/>
      <c r="T82" s="1156"/>
      <c r="U82" s="1156"/>
      <c r="V82" s="1156"/>
      <c r="W82" s="1156"/>
      <c r="X82" s="1156"/>
      <c r="Y82" s="1156"/>
      <c r="Z82" s="1170"/>
      <c r="AA82" s="1269" t="str">
        <f t="shared" si="16"/>
        <v/>
      </c>
      <c r="AB82" s="1156"/>
      <c r="AC82" s="1156"/>
      <c r="AD82" s="1156">
        <v>2</v>
      </c>
      <c r="AE82" s="1156"/>
      <c r="AF82" s="1156"/>
      <c r="AG82" s="1269" t="str">
        <f t="shared" si="17"/>
        <v/>
      </c>
      <c r="AH82" s="1156"/>
      <c r="AI82" s="1156">
        <v>1</v>
      </c>
      <c r="AJ82" s="1156"/>
      <c r="AK82" s="1160"/>
      <c r="AL82" s="1156"/>
      <c r="AM82" s="1156"/>
      <c r="AN82" s="1269" t="str">
        <f t="shared" si="18"/>
        <v/>
      </c>
      <c r="AO82" s="1170"/>
      <c r="AP82" s="1156"/>
      <c r="AQ82" s="1156"/>
      <c r="AR82" s="1269" t="str">
        <f t="shared" si="19"/>
        <v/>
      </c>
      <c r="AS82" s="1156"/>
      <c r="AT82" s="1156"/>
      <c r="AU82" s="1269" t="str">
        <f t="shared" si="20"/>
        <v/>
      </c>
      <c r="AV82" s="1156"/>
      <c r="AW82" s="1156"/>
      <c r="AX82" s="1156"/>
      <c r="AY82" s="1156"/>
      <c r="AZ82" s="1156"/>
      <c r="BA82" s="1269" t="str">
        <f t="shared" si="21"/>
        <v/>
      </c>
      <c r="BB82" s="1156"/>
      <c r="BC82" s="1156"/>
      <c r="BD82" s="1156"/>
      <c r="BE82" s="1156"/>
      <c r="BF82" s="1156"/>
      <c r="BG82" s="1170"/>
      <c r="BH82" s="1269" t="str">
        <f t="shared" si="22"/>
        <v/>
      </c>
      <c r="BI82" s="1176">
        <f t="shared" si="23"/>
        <v>2</v>
      </c>
    </row>
    <row r="83" spans="1:61" s="1158" customFormat="1" ht="26.4" outlineLevel="1" x14ac:dyDescent="0.25">
      <c r="A83" s="716" t="str">
        <f>+'2.2'!D87</f>
        <v>URO1</v>
      </c>
      <c r="B83" s="1157" t="str">
        <f>+'2.2'!E87</f>
        <v>Urologia senza titolo di formazione approfondita "Urologia operatoria"</v>
      </c>
      <c r="C83" s="228" t="str">
        <f>+'2.2'!G87</f>
        <v>(Urologia)</v>
      </c>
      <c r="D83" s="1156"/>
      <c r="E83" s="1156"/>
      <c r="F83" s="1156"/>
      <c r="G83" s="1156"/>
      <c r="H83" s="1156"/>
      <c r="I83" s="1156"/>
      <c r="J83" s="1269" t="str">
        <f t="shared" si="15"/>
        <v/>
      </c>
      <c r="K83" s="1156"/>
      <c r="L83" s="1156"/>
      <c r="M83" s="1156"/>
      <c r="N83" s="1156"/>
      <c r="O83" s="1156"/>
      <c r="P83" s="1156"/>
      <c r="Q83" s="1156"/>
      <c r="R83" s="1156"/>
      <c r="S83" s="1156"/>
      <c r="T83" s="1156"/>
      <c r="U83" s="1156"/>
      <c r="V83" s="1156"/>
      <c r="W83" s="1156"/>
      <c r="X83" s="1156"/>
      <c r="Y83" s="1156"/>
      <c r="Z83" s="1170"/>
      <c r="AA83" s="1269" t="str">
        <f t="shared" si="16"/>
        <v/>
      </c>
      <c r="AB83" s="1156"/>
      <c r="AC83" s="1156"/>
      <c r="AD83" s="1156"/>
      <c r="AE83" s="1156"/>
      <c r="AF83" s="1156"/>
      <c r="AG83" s="1269" t="str">
        <f t="shared" si="17"/>
        <v/>
      </c>
      <c r="AH83" s="1156"/>
      <c r="AI83" s="1156"/>
      <c r="AJ83" s="1156"/>
      <c r="AK83" s="1156"/>
      <c r="AL83" s="1156"/>
      <c r="AM83" s="1156"/>
      <c r="AN83" s="1269" t="str">
        <f t="shared" si="18"/>
        <v/>
      </c>
      <c r="AO83" s="1170"/>
      <c r="AP83" s="1156"/>
      <c r="AQ83" s="1156"/>
      <c r="AR83" s="1269" t="str">
        <f t="shared" si="19"/>
        <v/>
      </c>
      <c r="AS83" s="1156"/>
      <c r="AT83" s="1156"/>
      <c r="AU83" s="1269" t="str">
        <f t="shared" si="20"/>
        <v/>
      </c>
      <c r="AV83" s="1156"/>
      <c r="AW83" s="1156"/>
      <c r="AX83" s="1156"/>
      <c r="AY83" s="1156"/>
      <c r="AZ83" s="1156"/>
      <c r="BA83" s="1269" t="str">
        <f t="shared" si="21"/>
        <v/>
      </c>
      <c r="BB83" s="1156"/>
      <c r="BC83" s="1156"/>
      <c r="BD83" s="1156">
        <v>1</v>
      </c>
      <c r="BE83" s="1160">
        <v>1</v>
      </c>
      <c r="BF83" s="1160">
        <v>1</v>
      </c>
      <c r="BG83" s="1186">
        <v>1</v>
      </c>
      <c r="BH83" s="1269">
        <f t="shared" si="22"/>
        <v>1</v>
      </c>
      <c r="BI83" s="1176">
        <f t="shared" si="23"/>
        <v>1</v>
      </c>
    </row>
    <row r="84" spans="1:61" s="1158" customFormat="1" ht="39.6" outlineLevel="1" x14ac:dyDescent="0.25">
      <c r="A84" s="716" t="str">
        <f>+'2.2'!D88</f>
        <v>URO1.1</v>
      </c>
      <c r="B84" s="1157" t="str">
        <f>+'2.2'!E88</f>
        <v>Urologia con titolo di formazione approfondita "Urologia operatoria"</v>
      </c>
      <c r="C84" s="228" t="str">
        <f>+'2.2'!G88</f>
        <v>(Urologia con approfondimento in urologia operativa)</v>
      </c>
      <c r="D84" s="1156"/>
      <c r="E84" s="1156"/>
      <c r="F84" s="1156"/>
      <c r="G84" s="1156"/>
      <c r="H84" s="1156"/>
      <c r="I84" s="1156"/>
      <c r="J84" s="1269" t="str">
        <f t="shared" si="15"/>
        <v/>
      </c>
      <c r="K84" s="1156"/>
      <c r="L84" s="1156"/>
      <c r="M84" s="1156"/>
      <c r="N84" s="1156"/>
      <c r="O84" s="1156"/>
      <c r="P84" s="1156"/>
      <c r="Q84" s="1156"/>
      <c r="R84" s="1156"/>
      <c r="S84" s="1156"/>
      <c r="T84" s="1156"/>
      <c r="U84" s="1156"/>
      <c r="V84" s="1156"/>
      <c r="W84" s="1156"/>
      <c r="X84" s="1156"/>
      <c r="Y84" s="1156"/>
      <c r="Z84" s="1170"/>
      <c r="AA84" s="1269" t="str">
        <f t="shared" si="16"/>
        <v/>
      </c>
      <c r="AB84" s="1156"/>
      <c r="AC84" s="1156"/>
      <c r="AD84" s="1156"/>
      <c r="AE84" s="1156"/>
      <c r="AF84" s="1156"/>
      <c r="AG84" s="1269" t="str">
        <f t="shared" si="17"/>
        <v/>
      </c>
      <c r="AH84" s="1156"/>
      <c r="AI84" s="1156"/>
      <c r="AJ84" s="1156"/>
      <c r="AK84" s="1156"/>
      <c r="AL84" s="1156"/>
      <c r="AM84" s="1156"/>
      <c r="AN84" s="1269" t="str">
        <f t="shared" si="18"/>
        <v/>
      </c>
      <c r="AO84" s="1170"/>
      <c r="AP84" s="1156"/>
      <c r="AQ84" s="1156"/>
      <c r="AR84" s="1269" t="str">
        <f t="shared" si="19"/>
        <v/>
      </c>
      <c r="AS84" s="1156"/>
      <c r="AT84" s="1156"/>
      <c r="AU84" s="1269" t="str">
        <f t="shared" si="20"/>
        <v/>
      </c>
      <c r="AV84" s="1156"/>
      <c r="AW84" s="1156"/>
      <c r="AX84" s="1156"/>
      <c r="AY84" s="1156"/>
      <c r="AZ84" s="1156"/>
      <c r="BA84" s="1269" t="str">
        <f t="shared" si="21"/>
        <v/>
      </c>
      <c r="BB84" s="1156"/>
      <c r="BC84" s="1156"/>
      <c r="BD84" s="1156"/>
      <c r="BE84" s="1156"/>
      <c r="BF84" s="1160"/>
      <c r="BG84" s="1186">
        <v>1</v>
      </c>
      <c r="BH84" s="1269" t="str">
        <f t="shared" si="22"/>
        <v/>
      </c>
      <c r="BI84" s="1176">
        <f t="shared" si="23"/>
        <v>1</v>
      </c>
    </row>
    <row r="85" spans="1:61" s="1158" customFormat="1" ht="39.6" outlineLevel="1" x14ac:dyDescent="0.25">
      <c r="A85" s="716" t="str">
        <f>+'2.2'!D89</f>
        <v>URO1.1.1</v>
      </c>
      <c r="B85" s="1157" t="str">
        <f>+'2.2'!E89</f>
        <v>Prostatectomia radicale</v>
      </c>
      <c r="C85" s="1157" t="str">
        <f>+'2.2'!G89</f>
        <v>(Urologia con approfondimento in urologia operativa)</v>
      </c>
      <c r="D85" s="1156"/>
      <c r="E85" s="1156"/>
      <c r="F85" s="1156"/>
      <c r="G85" s="1156"/>
      <c r="H85" s="1156"/>
      <c r="I85" s="1156"/>
      <c r="J85" s="1269" t="str">
        <f t="shared" si="15"/>
        <v/>
      </c>
      <c r="K85" s="1156"/>
      <c r="L85" s="1156"/>
      <c r="M85" s="1156"/>
      <c r="N85" s="1156"/>
      <c r="O85" s="1156"/>
      <c r="P85" s="1156"/>
      <c r="Q85" s="1156"/>
      <c r="R85" s="1156"/>
      <c r="S85" s="1156"/>
      <c r="T85" s="1156"/>
      <c r="U85" s="1156"/>
      <c r="V85" s="1156"/>
      <c r="W85" s="1156"/>
      <c r="X85" s="1156"/>
      <c r="Y85" s="1156"/>
      <c r="Z85" s="1170"/>
      <c r="AA85" s="1269" t="str">
        <f t="shared" si="16"/>
        <v/>
      </c>
      <c r="AB85" s="1156"/>
      <c r="AC85" s="1156"/>
      <c r="AD85" s="1156"/>
      <c r="AE85" s="1156"/>
      <c r="AF85" s="1156"/>
      <c r="AG85" s="1269" t="str">
        <f t="shared" si="17"/>
        <v/>
      </c>
      <c r="AH85" s="1156"/>
      <c r="AI85" s="1156"/>
      <c r="AJ85" s="1156"/>
      <c r="AK85" s="1156"/>
      <c r="AL85" s="1156"/>
      <c r="AM85" s="1156"/>
      <c r="AN85" s="1269" t="str">
        <f t="shared" si="18"/>
        <v/>
      </c>
      <c r="AO85" s="1170"/>
      <c r="AP85" s="1156"/>
      <c r="AQ85" s="1156"/>
      <c r="AR85" s="1269" t="str">
        <f t="shared" si="19"/>
        <v/>
      </c>
      <c r="AS85" s="1156"/>
      <c r="AT85" s="1156"/>
      <c r="AU85" s="1269" t="str">
        <f t="shared" si="20"/>
        <v/>
      </c>
      <c r="AV85" s="1156"/>
      <c r="AW85" s="1156"/>
      <c r="AX85" s="1156"/>
      <c r="AY85" s="1156"/>
      <c r="AZ85" s="1156"/>
      <c r="BA85" s="1269" t="str">
        <f t="shared" si="21"/>
        <v/>
      </c>
      <c r="BB85" s="1156"/>
      <c r="BC85" s="1156"/>
      <c r="BD85" s="1156"/>
      <c r="BE85" s="1156"/>
      <c r="BF85" s="1160"/>
      <c r="BG85" s="1186">
        <v>1</v>
      </c>
      <c r="BH85" s="1269" t="str">
        <f t="shared" si="22"/>
        <v/>
      </c>
      <c r="BI85" s="1176">
        <f t="shared" si="23"/>
        <v>1</v>
      </c>
    </row>
    <row r="86" spans="1:61" s="1158" customFormat="1" outlineLevel="1" x14ac:dyDescent="0.25">
      <c r="A86" s="716" t="str">
        <f>+'2.2'!D90</f>
        <v>URO1.1.2</v>
      </c>
      <c r="B86" s="1157" t="str">
        <f>+'2.2'!E90</f>
        <v>Cistectomia radicale (CIMAS)</v>
      </c>
      <c r="C86" s="1157" t="str">
        <f>+'2.2'!G90</f>
        <v/>
      </c>
      <c r="D86" s="1156"/>
      <c r="E86" s="1156"/>
      <c r="F86" s="1156"/>
      <c r="G86" s="1156"/>
      <c r="H86" s="1156"/>
      <c r="I86" s="1156"/>
      <c r="J86" s="1269" t="str">
        <f t="shared" si="15"/>
        <v/>
      </c>
      <c r="K86" s="1156"/>
      <c r="L86" s="1156"/>
      <c r="M86" s="1156"/>
      <c r="N86" s="1156"/>
      <c r="O86" s="1156"/>
      <c r="P86" s="1156"/>
      <c r="Q86" s="1156"/>
      <c r="R86" s="1156"/>
      <c r="S86" s="1156"/>
      <c r="T86" s="1156"/>
      <c r="U86" s="1156"/>
      <c r="V86" s="1156"/>
      <c r="W86" s="1156"/>
      <c r="X86" s="1156"/>
      <c r="Y86" s="1156"/>
      <c r="Z86" s="1170"/>
      <c r="AA86" s="1269" t="str">
        <f t="shared" si="16"/>
        <v/>
      </c>
      <c r="AB86" s="1156"/>
      <c r="AC86" s="1156"/>
      <c r="AD86" s="1156"/>
      <c r="AE86" s="1156"/>
      <c r="AF86" s="1156"/>
      <c r="AG86" s="1269" t="str">
        <f t="shared" si="17"/>
        <v/>
      </c>
      <c r="AH86" s="1156"/>
      <c r="AI86" s="1156"/>
      <c r="AJ86" s="1156"/>
      <c r="AK86" s="1156"/>
      <c r="AL86" s="1156"/>
      <c r="AM86" s="1156"/>
      <c r="AN86" s="1269" t="str">
        <f t="shared" si="18"/>
        <v/>
      </c>
      <c r="AO86" s="1170"/>
      <c r="AP86" s="1156"/>
      <c r="AQ86" s="1156"/>
      <c r="AR86" s="1269" t="str">
        <f t="shared" si="19"/>
        <v/>
      </c>
      <c r="AS86" s="1156"/>
      <c r="AT86" s="1156"/>
      <c r="AU86" s="1269" t="str">
        <f t="shared" si="20"/>
        <v/>
      </c>
      <c r="AV86" s="1156"/>
      <c r="AW86" s="1156"/>
      <c r="AX86" s="1156"/>
      <c r="AY86" s="1156"/>
      <c r="AZ86" s="1156"/>
      <c r="BA86" s="1269" t="str">
        <f t="shared" si="21"/>
        <v/>
      </c>
      <c r="BB86" s="1156"/>
      <c r="BC86" s="1156"/>
      <c r="BD86" s="1156"/>
      <c r="BE86" s="1156"/>
      <c r="BF86" s="1159"/>
      <c r="BG86" s="1171"/>
      <c r="BH86" s="1269" t="str">
        <f t="shared" si="22"/>
        <v/>
      </c>
      <c r="BI86" s="1176">
        <f t="shared" si="23"/>
        <v>0</v>
      </c>
    </row>
    <row r="87" spans="1:61" s="1158" customFormat="1" ht="39.6" outlineLevel="1" x14ac:dyDescent="0.25">
      <c r="A87" s="716" t="str">
        <f>+'2.2'!D91</f>
        <v>URO1.1.3</v>
      </c>
      <c r="B87" s="1157" t="str">
        <f>+'2.2'!E91</f>
        <v>Chirurgia complessa dei reni (Nefrectomia per indicazione oncologica e nefrectomia parziale)</v>
      </c>
      <c r="C87" s="1157" t="str">
        <f>+'2.2'!G91</f>
        <v>(Urologia con approfondimento in urologia operativa)</v>
      </c>
      <c r="D87" s="1156"/>
      <c r="E87" s="1156"/>
      <c r="F87" s="1156"/>
      <c r="G87" s="1156"/>
      <c r="H87" s="1156"/>
      <c r="I87" s="1156"/>
      <c r="J87" s="1269" t="str">
        <f t="shared" si="15"/>
        <v/>
      </c>
      <c r="K87" s="1156"/>
      <c r="L87" s="1156"/>
      <c r="M87" s="1156"/>
      <c r="N87" s="1156"/>
      <c r="O87" s="1156"/>
      <c r="P87" s="1156"/>
      <c r="Q87" s="1156"/>
      <c r="R87" s="1156"/>
      <c r="S87" s="1156"/>
      <c r="T87" s="1156"/>
      <c r="U87" s="1156"/>
      <c r="V87" s="1156"/>
      <c r="W87" s="1156"/>
      <c r="X87" s="1156"/>
      <c r="Y87" s="1156"/>
      <c r="Z87" s="1170"/>
      <c r="AA87" s="1269" t="str">
        <f t="shared" si="16"/>
        <v/>
      </c>
      <c r="AB87" s="1156"/>
      <c r="AC87" s="1156"/>
      <c r="AD87" s="1156"/>
      <c r="AE87" s="1156"/>
      <c r="AF87" s="1156"/>
      <c r="AG87" s="1269" t="str">
        <f t="shared" si="17"/>
        <v/>
      </c>
      <c r="AH87" s="1156"/>
      <c r="AI87" s="1156"/>
      <c r="AJ87" s="1156"/>
      <c r="AK87" s="1156"/>
      <c r="AL87" s="1156"/>
      <c r="AM87" s="1156"/>
      <c r="AN87" s="1269" t="str">
        <f t="shared" si="18"/>
        <v/>
      </c>
      <c r="AO87" s="1170"/>
      <c r="AP87" s="1156"/>
      <c r="AQ87" s="1156"/>
      <c r="AR87" s="1269" t="str">
        <f t="shared" si="19"/>
        <v/>
      </c>
      <c r="AS87" s="1156"/>
      <c r="AT87" s="1156"/>
      <c r="AU87" s="1269" t="str">
        <f t="shared" si="20"/>
        <v/>
      </c>
      <c r="AV87" s="1156"/>
      <c r="AW87" s="1156"/>
      <c r="AX87" s="1156"/>
      <c r="AY87" s="1156"/>
      <c r="AZ87" s="1156"/>
      <c r="BA87" s="1269" t="str">
        <f t="shared" si="21"/>
        <v/>
      </c>
      <c r="BB87" s="1156"/>
      <c r="BC87" s="1156"/>
      <c r="BD87" s="1156"/>
      <c r="BE87" s="1156"/>
      <c r="BF87" s="1160"/>
      <c r="BG87" s="1186">
        <v>1</v>
      </c>
      <c r="BH87" s="1269" t="str">
        <f t="shared" si="22"/>
        <v/>
      </c>
      <c r="BI87" s="1176">
        <f t="shared" si="23"/>
        <v>1</v>
      </c>
    </row>
    <row r="88" spans="1:61" s="1158" customFormat="1" ht="79.2" outlineLevel="1" x14ac:dyDescent="0.25">
      <c r="A88" s="716" t="str">
        <f>+'2.2'!D92</f>
        <v>URO1.1.4</v>
      </c>
      <c r="B88" s="1157" t="str">
        <f>+'2.2'!E92</f>
        <v>Surrenalectomia isolata</v>
      </c>
      <c r="C88" s="1157" t="str">
        <f>+'2.2'!G92</f>
        <v>(Chirurgia con approfondimento in chirurgia viscerale)
(Urologia con approfondimento in urologia operativa)</v>
      </c>
      <c r="D88" s="1156"/>
      <c r="E88" s="1156"/>
      <c r="F88" s="1156"/>
      <c r="G88" s="1156"/>
      <c r="H88" s="1156">
        <v>1</v>
      </c>
      <c r="I88" s="1160"/>
      <c r="J88" s="1269" t="str">
        <f t="shared" si="15"/>
        <v/>
      </c>
      <c r="K88" s="1160"/>
      <c r="L88" s="1156"/>
      <c r="M88" s="1156"/>
      <c r="N88" s="1156"/>
      <c r="O88" s="1156"/>
      <c r="P88" s="1156"/>
      <c r="Q88" s="1156"/>
      <c r="R88" s="1156"/>
      <c r="S88" s="1156"/>
      <c r="T88" s="1156"/>
      <c r="U88" s="1156"/>
      <c r="V88" s="1156"/>
      <c r="W88" s="1156"/>
      <c r="X88" s="1156"/>
      <c r="Y88" s="1156"/>
      <c r="Z88" s="1170"/>
      <c r="AA88" s="1269" t="str">
        <f t="shared" si="16"/>
        <v/>
      </c>
      <c r="AB88" s="1156"/>
      <c r="AC88" s="1156"/>
      <c r="AD88" s="1156"/>
      <c r="AE88" s="1156"/>
      <c r="AF88" s="1156"/>
      <c r="AG88" s="1269" t="str">
        <f t="shared" si="17"/>
        <v/>
      </c>
      <c r="AH88" s="1156"/>
      <c r="AI88" s="1156"/>
      <c r="AJ88" s="1156"/>
      <c r="AK88" s="1156"/>
      <c r="AL88" s="1156"/>
      <c r="AM88" s="1156"/>
      <c r="AN88" s="1269" t="str">
        <f t="shared" si="18"/>
        <v/>
      </c>
      <c r="AO88" s="1170"/>
      <c r="AP88" s="1156"/>
      <c r="AQ88" s="1156"/>
      <c r="AR88" s="1269" t="str">
        <f t="shared" si="19"/>
        <v/>
      </c>
      <c r="AS88" s="1156"/>
      <c r="AT88" s="1156"/>
      <c r="AU88" s="1269" t="str">
        <f t="shared" si="20"/>
        <v/>
      </c>
      <c r="AV88" s="1156"/>
      <c r="AW88" s="1156"/>
      <c r="AX88" s="1156"/>
      <c r="AY88" s="1156"/>
      <c r="AZ88" s="1156"/>
      <c r="BA88" s="1269" t="str">
        <f t="shared" si="21"/>
        <v/>
      </c>
      <c r="BB88" s="1156"/>
      <c r="BC88" s="1156"/>
      <c r="BD88" s="1156"/>
      <c r="BE88" s="1156"/>
      <c r="BF88" s="1160"/>
      <c r="BG88" s="1186">
        <v>1</v>
      </c>
      <c r="BH88" s="1269" t="str">
        <f t="shared" si="22"/>
        <v/>
      </c>
      <c r="BI88" s="1176">
        <f t="shared" si="23"/>
        <v>1</v>
      </c>
    </row>
    <row r="89" spans="1:61" s="1158" customFormat="1" ht="39.6" outlineLevel="1" x14ac:dyDescent="0.25">
      <c r="A89" s="1179" t="str">
        <f>+'2.2'!D93</f>
        <v>URO1.1.7</v>
      </c>
      <c r="B89" s="1157" t="str">
        <f>+'2.2'!E93</f>
        <v>Impianto di uno sfintere urinario artificiale</v>
      </c>
      <c r="C89" s="1179" t="str">
        <f>+'2.2'!G93</f>
        <v>(Urologia con approfondimenti in urologia femminile, neuro-urologia e operativa)</v>
      </c>
      <c r="D89" s="1156"/>
      <c r="E89" s="1156"/>
      <c r="F89" s="1156"/>
      <c r="G89" s="1156"/>
      <c r="H89" s="1156"/>
      <c r="I89" s="1159"/>
      <c r="J89" s="1269" t="str">
        <f t="shared" si="15"/>
        <v/>
      </c>
      <c r="K89" s="1159"/>
      <c r="L89" s="1156"/>
      <c r="M89" s="1156"/>
      <c r="N89" s="1156"/>
      <c r="O89" s="1156"/>
      <c r="P89" s="1156"/>
      <c r="Q89" s="1156"/>
      <c r="R89" s="1156"/>
      <c r="S89" s="1156"/>
      <c r="T89" s="1156"/>
      <c r="U89" s="1156"/>
      <c r="V89" s="1156"/>
      <c r="W89" s="1156"/>
      <c r="X89" s="1156"/>
      <c r="Y89" s="1156"/>
      <c r="Z89" s="1170"/>
      <c r="AA89" s="1269" t="str">
        <f t="shared" si="16"/>
        <v/>
      </c>
      <c r="AB89" s="1156"/>
      <c r="AC89" s="1156"/>
      <c r="AD89" s="1156"/>
      <c r="AE89" s="1156"/>
      <c r="AF89" s="1156"/>
      <c r="AG89" s="1269" t="str">
        <f t="shared" si="17"/>
        <v/>
      </c>
      <c r="AH89" s="1156"/>
      <c r="AI89" s="1156"/>
      <c r="AJ89" s="1156"/>
      <c r="AK89" s="1156"/>
      <c r="AL89" s="1156"/>
      <c r="AM89" s="1156"/>
      <c r="AN89" s="1269" t="str">
        <f t="shared" si="18"/>
        <v/>
      </c>
      <c r="AO89" s="1170"/>
      <c r="AP89" s="1156"/>
      <c r="AQ89" s="1156"/>
      <c r="AR89" s="1269" t="str">
        <f t="shared" si="19"/>
        <v/>
      </c>
      <c r="AS89" s="1156"/>
      <c r="AT89" s="1156"/>
      <c r="AU89" s="1269" t="str">
        <f t="shared" si="20"/>
        <v/>
      </c>
      <c r="AV89" s="1156"/>
      <c r="AW89" s="1156"/>
      <c r="AX89" s="1156"/>
      <c r="AY89" s="1156"/>
      <c r="AZ89" s="1156"/>
      <c r="BA89" s="1269" t="str">
        <f t="shared" si="21"/>
        <v/>
      </c>
      <c r="BB89" s="1156"/>
      <c r="BC89" s="1156"/>
      <c r="BD89" s="1156"/>
      <c r="BE89" s="1156">
        <v>1</v>
      </c>
      <c r="BF89" s="1160">
        <v>1</v>
      </c>
      <c r="BG89" s="1186">
        <v>1</v>
      </c>
      <c r="BH89" s="1269" t="str">
        <f t="shared" si="22"/>
        <v/>
      </c>
      <c r="BI89" s="1176">
        <f t="shared" si="23"/>
        <v>1</v>
      </c>
    </row>
    <row r="90" spans="1:61" s="1158" customFormat="1" ht="39.6" outlineLevel="1" x14ac:dyDescent="0.25">
      <c r="A90" s="716" t="str">
        <f>+'2.2'!D94</f>
        <v>URO1.1.8</v>
      </c>
      <c r="B90" s="1157" t="str">
        <f>+'2.2'!E94</f>
        <v>Nefrostomia percutanea con frammentazione dei calcoli</v>
      </c>
      <c r="C90" s="1157" t="str">
        <f>+'2.2'!G94</f>
        <v>(Urologia con approfondimento in urologia operativa)</v>
      </c>
      <c r="D90" s="1156"/>
      <c r="E90" s="1156"/>
      <c r="F90" s="1156"/>
      <c r="G90" s="1156"/>
      <c r="H90" s="1156"/>
      <c r="I90" s="1156"/>
      <c r="J90" s="1269" t="str">
        <f t="shared" si="15"/>
        <v/>
      </c>
      <c r="K90" s="1156"/>
      <c r="L90" s="1156"/>
      <c r="M90" s="1156"/>
      <c r="N90" s="1156"/>
      <c r="O90" s="1156"/>
      <c r="P90" s="1156"/>
      <c r="Q90" s="1156"/>
      <c r="R90" s="1156"/>
      <c r="S90" s="1156"/>
      <c r="T90" s="1156"/>
      <c r="U90" s="1156"/>
      <c r="V90" s="1156"/>
      <c r="W90" s="1156"/>
      <c r="X90" s="1156"/>
      <c r="Y90" s="1156"/>
      <c r="Z90" s="1170"/>
      <c r="AA90" s="1269" t="str">
        <f t="shared" si="16"/>
        <v/>
      </c>
      <c r="AB90" s="1156"/>
      <c r="AC90" s="1156"/>
      <c r="AD90" s="1156"/>
      <c r="AE90" s="1156"/>
      <c r="AF90" s="1156"/>
      <c r="AG90" s="1269" t="str">
        <f t="shared" si="17"/>
        <v/>
      </c>
      <c r="AH90" s="1156"/>
      <c r="AI90" s="1156"/>
      <c r="AJ90" s="1156"/>
      <c r="AK90" s="1156"/>
      <c r="AL90" s="1156"/>
      <c r="AM90" s="1156"/>
      <c r="AN90" s="1269" t="str">
        <f t="shared" si="18"/>
        <v/>
      </c>
      <c r="AO90" s="1170"/>
      <c r="AP90" s="1156"/>
      <c r="AQ90" s="1156"/>
      <c r="AR90" s="1269" t="str">
        <f t="shared" si="19"/>
        <v/>
      </c>
      <c r="AS90" s="1156"/>
      <c r="AT90" s="1156"/>
      <c r="AU90" s="1269" t="str">
        <f t="shared" si="20"/>
        <v/>
      </c>
      <c r="AV90" s="1156"/>
      <c r="AW90" s="1156"/>
      <c r="AX90" s="1156"/>
      <c r="AY90" s="1156"/>
      <c r="AZ90" s="1156"/>
      <c r="BA90" s="1269" t="str">
        <f t="shared" si="21"/>
        <v/>
      </c>
      <c r="BB90" s="1156"/>
      <c r="BC90" s="1156"/>
      <c r="BD90" s="1156"/>
      <c r="BE90" s="1156"/>
      <c r="BF90" s="1160"/>
      <c r="BG90" s="1186">
        <v>1</v>
      </c>
      <c r="BH90" s="1269" t="str">
        <f t="shared" si="22"/>
        <v/>
      </c>
      <c r="BI90" s="1176">
        <f t="shared" si="23"/>
        <v>1</v>
      </c>
    </row>
    <row r="91" spans="1:61" s="1158" customFormat="1" ht="26.4" outlineLevel="1" x14ac:dyDescent="0.25">
      <c r="A91" s="716" t="str">
        <f>+'2.2'!D95</f>
        <v>URO1.1.9</v>
      </c>
      <c r="B91" s="1157" t="str">
        <f>+'2.2'!E95</f>
        <v>Linfoadenectomia retroperitonale dopo chemioterapia per tumore ai testicoli (CIMAS)</v>
      </c>
      <c r="C91" s="1157" t="str">
        <f>+'2.2'!G95</f>
        <v/>
      </c>
      <c r="D91" s="1156"/>
      <c r="E91" s="1156"/>
      <c r="F91" s="1156"/>
      <c r="G91" s="1156"/>
      <c r="H91" s="1156"/>
      <c r="I91" s="1156"/>
      <c r="J91" s="1269" t="str">
        <f t="shared" si="15"/>
        <v/>
      </c>
      <c r="K91" s="1156"/>
      <c r="L91" s="1156"/>
      <c r="M91" s="1156"/>
      <c r="N91" s="1156"/>
      <c r="O91" s="1156"/>
      <c r="P91" s="1156"/>
      <c r="Q91" s="1156"/>
      <c r="R91" s="1156"/>
      <c r="S91" s="1156"/>
      <c r="T91" s="1156"/>
      <c r="U91" s="1156"/>
      <c r="V91" s="1156"/>
      <c r="W91" s="1156"/>
      <c r="X91" s="1156"/>
      <c r="Y91" s="1156"/>
      <c r="Z91" s="1170"/>
      <c r="AA91" s="1269" t="str">
        <f t="shared" si="16"/>
        <v/>
      </c>
      <c r="AB91" s="1156"/>
      <c r="AC91" s="1156"/>
      <c r="AD91" s="1156"/>
      <c r="AE91" s="1156"/>
      <c r="AF91" s="1156"/>
      <c r="AG91" s="1269" t="str">
        <f t="shared" si="17"/>
        <v/>
      </c>
      <c r="AH91" s="1156"/>
      <c r="AI91" s="1156"/>
      <c r="AJ91" s="1156"/>
      <c r="AK91" s="1156"/>
      <c r="AL91" s="1156"/>
      <c r="AM91" s="1156"/>
      <c r="AN91" s="1269" t="str">
        <f t="shared" si="18"/>
        <v/>
      </c>
      <c r="AO91" s="1170"/>
      <c r="AP91" s="1156"/>
      <c r="AQ91" s="1156"/>
      <c r="AR91" s="1269" t="str">
        <f t="shared" si="19"/>
        <v/>
      </c>
      <c r="AS91" s="1156"/>
      <c r="AT91" s="1156"/>
      <c r="AU91" s="1269" t="str">
        <f t="shared" si="20"/>
        <v/>
      </c>
      <c r="AV91" s="1156"/>
      <c r="AW91" s="1156"/>
      <c r="AX91" s="1156"/>
      <c r="AY91" s="1156"/>
      <c r="AZ91" s="1156"/>
      <c r="BA91" s="1269" t="str">
        <f t="shared" si="21"/>
        <v/>
      </c>
      <c r="BB91" s="1156"/>
      <c r="BC91" s="1156"/>
      <c r="BD91" s="1156"/>
      <c r="BE91" s="1156"/>
      <c r="BF91" s="1159"/>
      <c r="BG91" s="1171"/>
      <c r="BH91" s="1269" t="str">
        <f t="shared" si="22"/>
        <v/>
      </c>
      <c r="BI91" s="1176">
        <f t="shared" si="23"/>
        <v>0</v>
      </c>
    </row>
    <row r="92" spans="1:61" s="1158" customFormat="1" outlineLevel="1" x14ac:dyDescent="0.25">
      <c r="A92" s="716" t="str">
        <f>+'2.2'!D96</f>
        <v>PNE1</v>
      </c>
      <c r="B92" s="1157" t="str">
        <f>+'2.2'!E96</f>
        <v>Pneumologia</v>
      </c>
      <c r="C92" s="1157" t="str">
        <f>+'2.2'!G96</f>
        <v>(Pneumologia)</v>
      </c>
      <c r="D92" s="1156"/>
      <c r="E92" s="1156"/>
      <c r="F92" s="1156"/>
      <c r="G92" s="1156"/>
      <c r="H92" s="1156"/>
      <c r="I92" s="1156"/>
      <c r="J92" s="1269" t="str">
        <f t="shared" si="15"/>
        <v/>
      </c>
      <c r="K92" s="1156"/>
      <c r="L92" s="1156"/>
      <c r="M92" s="1156"/>
      <c r="N92" s="1156"/>
      <c r="O92" s="1156"/>
      <c r="P92" s="1156"/>
      <c r="Q92" s="1156"/>
      <c r="R92" s="1156"/>
      <c r="S92" s="1156"/>
      <c r="T92" s="1156"/>
      <c r="U92" s="1156"/>
      <c r="V92" s="1156"/>
      <c r="W92" s="1156"/>
      <c r="X92" s="1156"/>
      <c r="Y92" s="1156"/>
      <c r="Z92" s="1170"/>
      <c r="AA92" s="1269" t="str">
        <f t="shared" si="16"/>
        <v/>
      </c>
      <c r="AB92" s="1156"/>
      <c r="AC92" s="1156"/>
      <c r="AD92" s="1156"/>
      <c r="AE92" s="1159"/>
      <c r="AF92" s="1159"/>
      <c r="AG92" s="1269" t="str">
        <f t="shared" si="17"/>
        <v/>
      </c>
      <c r="AH92" s="1159"/>
      <c r="AI92" s="1159"/>
      <c r="AJ92" s="1156"/>
      <c r="AK92" s="1156"/>
      <c r="AL92" s="1156"/>
      <c r="AM92" s="1156"/>
      <c r="AN92" s="1269" t="str">
        <f t="shared" si="18"/>
        <v/>
      </c>
      <c r="AO92" s="1170"/>
      <c r="AP92" s="1156"/>
      <c r="AQ92" s="1156"/>
      <c r="AR92" s="1269" t="str">
        <f t="shared" si="19"/>
        <v/>
      </c>
      <c r="AS92" s="1156"/>
      <c r="AT92" s="1156"/>
      <c r="AU92" s="1269" t="str">
        <f t="shared" si="20"/>
        <v/>
      </c>
      <c r="AV92" s="1156">
        <v>1</v>
      </c>
      <c r="AW92" s="1156"/>
      <c r="AX92" s="1156"/>
      <c r="AY92" s="1160"/>
      <c r="AZ92" s="1156"/>
      <c r="BA92" s="1269" t="str">
        <f t="shared" si="21"/>
        <v/>
      </c>
      <c r="BB92" s="1156"/>
      <c r="BC92" s="1156"/>
      <c r="BD92" s="1156"/>
      <c r="BE92" s="1156"/>
      <c r="BF92" s="1156"/>
      <c r="BG92" s="1170"/>
      <c r="BH92" s="1269" t="str">
        <f t="shared" si="22"/>
        <v/>
      </c>
      <c r="BI92" s="1176">
        <f t="shared" si="23"/>
        <v>1</v>
      </c>
    </row>
    <row r="93" spans="1:61" s="1158" customFormat="1" ht="26.4" outlineLevel="1" x14ac:dyDescent="0.25">
      <c r="A93" s="716" t="str">
        <f>+'2.2'!D97</f>
        <v>PNE1.1</v>
      </c>
      <c r="B93" s="1157" t="str">
        <f>+'2.2'!E97</f>
        <v>Pneumologia con terapia respiratoria specialistica</v>
      </c>
      <c r="C93" s="1157" t="str">
        <f>+'2.2'!G97</f>
        <v>Pneumologia</v>
      </c>
      <c r="D93" s="1156"/>
      <c r="E93" s="1156"/>
      <c r="F93" s="1156"/>
      <c r="G93" s="1156"/>
      <c r="H93" s="1156"/>
      <c r="I93" s="1156"/>
      <c r="J93" s="1269" t="str">
        <f t="shared" si="15"/>
        <v/>
      </c>
      <c r="K93" s="1156"/>
      <c r="L93" s="1156"/>
      <c r="M93" s="1156"/>
      <c r="N93" s="1156"/>
      <c r="O93" s="1156"/>
      <c r="P93" s="1156"/>
      <c r="Q93" s="1156"/>
      <c r="R93" s="1156"/>
      <c r="S93" s="1156"/>
      <c r="T93" s="1156"/>
      <c r="U93" s="1156"/>
      <c r="V93" s="1156"/>
      <c r="W93" s="1156"/>
      <c r="X93" s="1156"/>
      <c r="Y93" s="1156"/>
      <c r="Z93" s="1170"/>
      <c r="AA93" s="1269" t="str">
        <f t="shared" si="16"/>
        <v/>
      </c>
      <c r="AB93" s="1156"/>
      <c r="AC93" s="1156"/>
      <c r="AD93" s="1156"/>
      <c r="AE93" s="1159"/>
      <c r="AF93" s="1159"/>
      <c r="AG93" s="1269" t="str">
        <f t="shared" si="17"/>
        <v/>
      </c>
      <c r="AH93" s="1159"/>
      <c r="AI93" s="1159"/>
      <c r="AJ93" s="1156"/>
      <c r="AK93" s="1156"/>
      <c r="AL93" s="1156"/>
      <c r="AM93" s="1156"/>
      <c r="AN93" s="1269" t="str">
        <f t="shared" si="18"/>
        <v/>
      </c>
      <c r="AO93" s="1170"/>
      <c r="AP93" s="1156"/>
      <c r="AQ93" s="1156"/>
      <c r="AR93" s="1269" t="str">
        <f t="shared" si="19"/>
        <v/>
      </c>
      <c r="AS93" s="1156"/>
      <c r="AT93" s="1156"/>
      <c r="AU93" s="1269" t="str">
        <f t="shared" si="20"/>
        <v/>
      </c>
      <c r="AV93" s="1156">
        <v>2</v>
      </c>
      <c r="AW93" s="1156"/>
      <c r="AX93" s="1156"/>
      <c r="AY93" s="1160"/>
      <c r="AZ93" s="1156"/>
      <c r="BA93" s="1269" t="str">
        <f t="shared" si="21"/>
        <v/>
      </c>
      <c r="BB93" s="1156"/>
      <c r="BC93" s="1156"/>
      <c r="BD93" s="1156"/>
      <c r="BE93" s="1156"/>
      <c r="BF93" s="1156"/>
      <c r="BG93" s="1170"/>
      <c r="BH93" s="1269" t="str">
        <f t="shared" si="22"/>
        <v/>
      </c>
      <c r="BI93" s="1176">
        <f t="shared" si="23"/>
        <v>2</v>
      </c>
    </row>
    <row r="94" spans="1:61" s="1158" customFormat="1" ht="26.4" outlineLevel="1" x14ac:dyDescent="0.25">
      <c r="A94" s="716" t="str">
        <f>+'2.2'!D98</f>
        <v>PNE1.2</v>
      </c>
      <c r="B94" s="1157" t="str">
        <f>+'2.2'!E98</f>
        <v>Valutazione prima o status dopo trapianto polmonare</v>
      </c>
      <c r="C94" s="1157" t="str">
        <f>+'2.2'!G98</f>
        <v>Pneumologia</v>
      </c>
      <c r="D94" s="1156"/>
      <c r="E94" s="1156"/>
      <c r="F94" s="1156"/>
      <c r="G94" s="1156"/>
      <c r="H94" s="1156"/>
      <c r="I94" s="1156"/>
      <c r="J94" s="1269" t="str">
        <f t="shared" si="15"/>
        <v/>
      </c>
      <c r="K94" s="1156"/>
      <c r="L94" s="1156"/>
      <c r="M94" s="1156"/>
      <c r="N94" s="1156"/>
      <c r="O94" s="1156"/>
      <c r="P94" s="1156"/>
      <c r="Q94" s="1156"/>
      <c r="R94" s="1156"/>
      <c r="S94" s="1156"/>
      <c r="T94" s="1156"/>
      <c r="U94" s="1156"/>
      <c r="V94" s="1156"/>
      <c r="W94" s="1156"/>
      <c r="X94" s="1156"/>
      <c r="Y94" s="1156"/>
      <c r="Z94" s="1170"/>
      <c r="AA94" s="1269" t="str">
        <f t="shared" si="16"/>
        <v/>
      </c>
      <c r="AB94" s="1156"/>
      <c r="AC94" s="1156"/>
      <c r="AD94" s="1156"/>
      <c r="AE94" s="1156"/>
      <c r="AF94" s="1156"/>
      <c r="AG94" s="1269" t="str">
        <f t="shared" si="17"/>
        <v/>
      </c>
      <c r="AH94" s="1156"/>
      <c r="AI94" s="1156"/>
      <c r="AJ94" s="1156"/>
      <c r="AK94" s="1156"/>
      <c r="AL94" s="1156"/>
      <c r="AM94" s="1156"/>
      <c r="AN94" s="1269" t="str">
        <f t="shared" si="18"/>
        <v/>
      </c>
      <c r="AO94" s="1170"/>
      <c r="AP94" s="1156"/>
      <c r="AQ94" s="1156"/>
      <c r="AR94" s="1269" t="str">
        <f t="shared" si="19"/>
        <v/>
      </c>
      <c r="AS94" s="1156"/>
      <c r="AT94" s="1156"/>
      <c r="AU94" s="1269" t="str">
        <f t="shared" si="20"/>
        <v/>
      </c>
      <c r="AV94" s="1156">
        <v>2</v>
      </c>
      <c r="AW94" s="1156"/>
      <c r="AX94" s="1156"/>
      <c r="AY94" s="1160"/>
      <c r="AZ94" s="1156"/>
      <c r="BA94" s="1269" t="str">
        <f t="shared" si="21"/>
        <v/>
      </c>
      <c r="BB94" s="1156"/>
      <c r="BC94" s="1156"/>
      <c r="BD94" s="1156"/>
      <c r="BE94" s="1156"/>
      <c r="BF94" s="1156"/>
      <c r="BG94" s="1170"/>
      <c r="BH94" s="1269" t="str">
        <f t="shared" si="22"/>
        <v/>
      </c>
      <c r="BI94" s="1176">
        <f t="shared" si="23"/>
        <v>2</v>
      </c>
    </row>
    <row r="95" spans="1:61" s="1158" customFormat="1" outlineLevel="1" x14ac:dyDescent="0.25">
      <c r="A95" s="716" t="str">
        <f>+'2.2'!D99</f>
        <v>PNE1.3</v>
      </c>
      <c r="B95" s="1157" t="str">
        <f>+'2.2'!E99</f>
        <v>Fibrosi cistica (FC)</v>
      </c>
      <c r="C95" s="1157" t="str">
        <f>+'2.2'!G99</f>
        <v>Pneumologia</v>
      </c>
      <c r="D95" s="1156"/>
      <c r="E95" s="1156"/>
      <c r="F95" s="1156"/>
      <c r="G95" s="1156"/>
      <c r="H95" s="1156"/>
      <c r="I95" s="1156"/>
      <c r="J95" s="1269" t="str">
        <f t="shared" si="15"/>
        <v/>
      </c>
      <c r="K95" s="1156"/>
      <c r="L95" s="1156"/>
      <c r="M95" s="1156"/>
      <c r="N95" s="1156"/>
      <c r="O95" s="1156"/>
      <c r="P95" s="1156"/>
      <c r="Q95" s="1156"/>
      <c r="R95" s="1156"/>
      <c r="S95" s="1156"/>
      <c r="T95" s="1156"/>
      <c r="U95" s="1156"/>
      <c r="V95" s="1156"/>
      <c r="W95" s="1156"/>
      <c r="X95" s="1156"/>
      <c r="Y95" s="1156"/>
      <c r="Z95" s="1170"/>
      <c r="AA95" s="1269" t="str">
        <f t="shared" si="16"/>
        <v/>
      </c>
      <c r="AB95" s="1156"/>
      <c r="AC95" s="1156"/>
      <c r="AD95" s="1156"/>
      <c r="AE95" s="1156"/>
      <c r="AF95" s="1156"/>
      <c r="AG95" s="1269" t="str">
        <f t="shared" si="17"/>
        <v/>
      </c>
      <c r="AH95" s="1156"/>
      <c r="AI95" s="1156"/>
      <c r="AJ95" s="1156"/>
      <c r="AK95" s="1156"/>
      <c r="AL95" s="1156"/>
      <c r="AM95" s="1156"/>
      <c r="AN95" s="1269" t="str">
        <f t="shared" si="18"/>
        <v/>
      </c>
      <c r="AO95" s="1170"/>
      <c r="AP95" s="1156"/>
      <c r="AQ95" s="1156"/>
      <c r="AR95" s="1269" t="str">
        <f t="shared" si="19"/>
        <v/>
      </c>
      <c r="AS95" s="1156"/>
      <c r="AT95" s="1156"/>
      <c r="AU95" s="1269" t="str">
        <f t="shared" si="20"/>
        <v/>
      </c>
      <c r="AV95" s="1156">
        <v>2</v>
      </c>
      <c r="AW95" s="1156"/>
      <c r="AX95" s="1156"/>
      <c r="AY95" s="1160"/>
      <c r="AZ95" s="1156"/>
      <c r="BA95" s="1269" t="str">
        <f t="shared" si="21"/>
        <v/>
      </c>
      <c r="BB95" s="1156"/>
      <c r="BC95" s="1156"/>
      <c r="BD95" s="1156"/>
      <c r="BE95" s="1156"/>
      <c r="BF95" s="1156"/>
      <c r="BG95" s="1170"/>
      <c r="BH95" s="1269" t="str">
        <f t="shared" si="22"/>
        <v/>
      </c>
      <c r="BI95" s="1176">
        <f t="shared" si="23"/>
        <v>2</v>
      </c>
    </row>
    <row r="96" spans="1:61" s="1158" customFormat="1" ht="39.6" outlineLevel="1" x14ac:dyDescent="0.25">
      <c r="A96" s="716" t="str">
        <f>+'2.2'!D100</f>
        <v>PNE2</v>
      </c>
      <c r="B96" s="1157" t="str">
        <f>+'2.2'!E100</f>
        <v>Polisonnografia</v>
      </c>
      <c r="C96" s="1157" t="str">
        <f>+'2.2'!G100</f>
        <v>Pneumologia
Neurologia
Psichiatria e psicoterapia</v>
      </c>
      <c r="D96" s="1156"/>
      <c r="E96" s="1156"/>
      <c r="F96" s="1156"/>
      <c r="G96" s="1156"/>
      <c r="H96" s="1156"/>
      <c r="I96" s="1156"/>
      <c r="J96" s="1269" t="str">
        <f t="shared" si="15"/>
        <v/>
      </c>
      <c r="K96" s="1156"/>
      <c r="L96" s="1156"/>
      <c r="M96" s="1156"/>
      <c r="N96" s="1156"/>
      <c r="O96" s="1156"/>
      <c r="P96" s="1156"/>
      <c r="Q96" s="1156"/>
      <c r="R96" s="1156"/>
      <c r="S96" s="1156"/>
      <c r="T96" s="1156"/>
      <c r="U96" s="1156"/>
      <c r="V96" s="1156"/>
      <c r="W96" s="1156"/>
      <c r="X96" s="1156"/>
      <c r="Y96" s="1156"/>
      <c r="Z96" s="1170"/>
      <c r="AA96" s="1269" t="str">
        <f t="shared" si="16"/>
        <v/>
      </c>
      <c r="AB96" s="1156"/>
      <c r="AC96" s="1156"/>
      <c r="AD96" s="1156"/>
      <c r="AE96" s="1156"/>
      <c r="AF96" s="1156"/>
      <c r="AG96" s="1269" t="str">
        <f t="shared" si="17"/>
        <v/>
      </c>
      <c r="AH96" s="1156"/>
      <c r="AI96" s="1156"/>
      <c r="AJ96" s="1156"/>
      <c r="AK96" s="1156">
        <v>2</v>
      </c>
      <c r="AL96" s="1156"/>
      <c r="AM96" s="1156"/>
      <c r="AN96" s="1269" t="str">
        <f t="shared" si="18"/>
        <v/>
      </c>
      <c r="AO96" s="1170"/>
      <c r="AP96" s="1156"/>
      <c r="AQ96" s="1156"/>
      <c r="AR96" s="1269" t="str">
        <f t="shared" si="19"/>
        <v/>
      </c>
      <c r="AS96" s="1156"/>
      <c r="AT96" s="1156"/>
      <c r="AU96" s="1269" t="str">
        <f t="shared" si="20"/>
        <v/>
      </c>
      <c r="AV96" s="1156">
        <v>2</v>
      </c>
      <c r="AW96" s="1156">
        <v>2</v>
      </c>
      <c r="AX96" s="1156"/>
      <c r="AY96" s="1156"/>
      <c r="AZ96" s="1156"/>
      <c r="BA96" s="1269" t="str">
        <f t="shared" si="21"/>
        <v/>
      </c>
      <c r="BB96" s="1156"/>
      <c r="BC96" s="1156"/>
      <c r="BD96" s="1156"/>
      <c r="BE96" s="1156"/>
      <c r="BF96" s="1156"/>
      <c r="BG96" s="1170"/>
      <c r="BH96" s="1269" t="str">
        <f t="shared" si="22"/>
        <v/>
      </c>
      <c r="BI96" s="1176">
        <f t="shared" si="23"/>
        <v>2</v>
      </c>
    </row>
    <row r="97" spans="1:61" s="1158" customFormat="1" ht="92.4" outlineLevel="1" x14ac:dyDescent="0.25">
      <c r="A97" s="716" t="str">
        <f>+'2.2'!D101</f>
        <v>THO1</v>
      </c>
      <c r="B97" s="1157" t="str">
        <f>+'2.2'!E101</f>
        <v>Chirurgia toracica</v>
      </c>
      <c r="C97" s="1157" t="str">
        <f>+'2.2'!G101</f>
        <v>Chirurgia con approfondimento in chirurgia viscerale
Chirurgia con approfondimento in traumatologia specialistica
Chirurgia toracica</v>
      </c>
      <c r="D97" s="1156"/>
      <c r="E97" s="1156"/>
      <c r="F97" s="1156"/>
      <c r="G97" s="1156"/>
      <c r="H97" s="1156">
        <v>2</v>
      </c>
      <c r="I97" s="1156">
        <v>2</v>
      </c>
      <c r="J97" s="1269" t="str">
        <f t="shared" si="15"/>
        <v/>
      </c>
      <c r="K97" s="1156"/>
      <c r="L97" s="1156"/>
      <c r="M97" s="1156"/>
      <c r="N97" s="1156"/>
      <c r="O97" s="1156"/>
      <c r="P97" s="1156"/>
      <c r="Q97" s="1156"/>
      <c r="R97" s="1156">
        <v>2</v>
      </c>
      <c r="S97" s="1156"/>
      <c r="T97" s="1156"/>
      <c r="U97" s="1156"/>
      <c r="V97" s="1156"/>
      <c r="W97" s="1156"/>
      <c r="X97" s="1156"/>
      <c r="Y97" s="1156"/>
      <c r="Z97" s="1170"/>
      <c r="AA97" s="1269" t="str">
        <f t="shared" si="16"/>
        <v/>
      </c>
      <c r="AB97" s="1156"/>
      <c r="AC97" s="1156"/>
      <c r="AD97" s="1156"/>
      <c r="AE97" s="1156"/>
      <c r="AF97" s="1156"/>
      <c r="AG97" s="1269" t="str">
        <f t="shared" si="17"/>
        <v/>
      </c>
      <c r="AH97" s="1156"/>
      <c r="AI97" s="1156"/>
      <c r="AJ97" s="1156"/>
      <c r="AK97" s="1156"/>
      <c r="AL97" s="1156"/>
      <c r="AM97" s="1156"/>
      <c r="AN97" s="1269" t="str">
        <f t="shared" si="18"/>
        <v/>
      </c>
      <c r="AO97" s="1170"/>
      <c r="AP97" s="1156"/>
      <c r="AQ97" s="1156"/>
      <c r="AR97" s="1269" t="str">
        <f t="shared" si="19"/>
        <v/>
      </c>
      <c r="AS97" s="1156"/>
      <c r="AT97" s="1156"/>
      <c r="AU97" s="1269" t="str">
        <f t="shared" si="20"/>
        <v/>
      </c>
      <c r="AV97" s="1156"/>
      <c r="AW97" s="1156"/>
      <c r="AX97" s="1156"/>
      <c r="AY97" s="1156"/>
      <c r="AZ97" s="1156"/>
      <c r="BA97" s="1269" t="str">
        <f t="shared" si="21"/>
        <v/>
      </c>
      <c r="BB97" s="1156"/>
      <c r="BC97" s="1156"/>
      <c r="BD97" s="1156"/>
      <c r="BE97" s="1156"/>
      <c r="BF97" s="1156"/>
      <c r="BG97" s="1170"/>
      <c r="BH97" s="1269" t="str">
        <f t="shared" si="22"/>
        <v/>
      </c>
      <c r="BI97" s="1176">
        <f t="shared" si="23"/>
        <v>2</v>
      </c>
    </row>
    <row r="98" spans="1:61" s="1158" customFormat="1" ht="39.6" outlineLevel="1" x14ac:dyDescent="0.25">
      <c r="A98" s="716" t="str">
        <f>+'2.2'!D102</f>
        <v>THO1.1</v>
      </c>
      <c r="B98" s="1157" t="str">
        <f>+'2.2'!E102</f>
        <v>Neoplasie maligne del sistema respiratorio (resezione curativa tramite lobectomia / pneumonectomia)</v>
      </c>
      <c r="C98" s="1157" t="str">
        <f>+'2.2'!G102</f>
        <v>Chirurgia toracica</v>
      </c>
      <c r="D98" s="1156"/>
      <c r="E98" s="1156"/>
      <c r="F98" s="1156"/>
      <c r="G98" s="1156"/>
      <c r="H98" s="1156"/>
      <c r="I98" s="1156"/>
      <c r="J98" s="1269" t="str">
        <f t="shared" si="15"/>
        <v/>
      </c>
      <c r="K98" s="1156"/>
      <c r="L98" s="1156"/>
      <c r="M98" s="1156"/>
      <c r="N98" s="1156"/>
      <c r="O98" s="1156"/>
      <c r="P98" s="1156"/>
      <c r="Q98" s="1156"/>
      <c r="R98" s="1156">
        <v>2</v>
      </c>
      <c r="S98" s="1156"/>
      <c r="T98" s="1156"/>
      <c r="U98" s="1156"/>
      <c r="V98" s="1156"/>
      <c r="W98" s="1156"/>
      <c r="X98" s="1156"/>
      <c r="Y98" s="1156"/>
      <c r="Z98" s="1170"/>
      <c r="AA98" s="1269" t="str">
        <f t="shared" si="16"/>
        <v/>
      </c>
      <c r="AB98" s="1156"/>
      <c r="AC98" s="1156"/>
      <c r="AD98" s="1156"/>
      <c r="AE98" s="1156"/>
      <c r="AF98" s="1156"/>
      <c r="AG98" s="1269" t="str">
        <f t="shared" si="17"/>
        <v/>
      </c>
      <c r="AH98" s="1156"/>
      <c r="AI98" s="1156"/>
      <c r="AJ98" s="1156"/>
      <c r="AK98" s="1156"/>
      <c r="AL98" s="1156"/>
      <c r="AM98" s="1156"/>
      <c r="AN98" s="1269" t="str">
        <f t="shared" si="18"/>
        <v/>
      </c>
      <c r="AO98" s="1170"/>
      <c r="AP98" s="1156"/>
      <c r="AQ98" s="1156"/>
      <c r="AR98" s="1269" t="str">
        <f t="shared" si="19"/>
        <v/>
      </c>
      <c r="AS98" s="1156"/>
      <c r="AT98" s="1156"/>
      <c r="AU98" s="1269" t="str">
        <f t="shared" si="20"/>
        <v/>
      </c>
      <c r="AV98" s="1156"/>
      <c r="AW98" s="1156"/>
      <c r="AX98" s="1156"/>
      <c r="AY98" s="1156"/>
      <c r="AZ98" s="1156"/>
      <c r="BA98" s="1269" t="str">
        <f t="shared" si="21"/>
        <v/>
      </c>
      <c r="BB98" s="1156"/>
      <c r="BC98" s="1156"/>
      <c r="BD98" s="1156"/>
      <c r="BE98" s="1156"/>
      <c r="BF98" s="1156"/>
      <c r="BG98" s="1170"/>
      <c r="BH98" s="1269" t="str">
        <f t="shared" si="22"/>
        <v/>
      </c>
      <c r="BI98" s="1176">
        <f t="shared" si="23"/>
        <v>2</v>
      </c>
    </row>
    <row r="99" spans="1:61" s="1158" customFormat="1" outlineLevel="1" x14ac:dyDescent="0.25">
      <c r="A99" s="716" t="str">
        <f>+'2.2'!D103</f>
        <v>THO1.2</v>
      </c>
      <c r="B99" s="1157" t="str">
        <f>+'2.2'!E103</f>
        <v>Chirurgia del mediastino</v>
      </c>
      <c r="C99" s="1157" t="str">
        <f>+'2.2'!G103</f>
        <v>Chirurgia toracica</v>
      </c>
      <c r="D99" s="1156"/>
      <c r="E99" s="1156"/>
      <c r="F99" s="1156"/>
      <c r="G99" s="1156"/>
      <c r="H99" s="1156"/>
      <c r="I99" s="1156"/>
      <c r="J99" s="1269" t="str">
        <f t="shared" si="15"/>
        <v/>
      </c>
      <c r="K99" s="1156"/>
      <c r="L99" s="1156"/>
      <c r="M99" s="1156"/>
      <c r="N99" s="1156"/>
      <c r="O99" s="1156"/>
      <c r="P99" s="1156"/>
      <c r="Q99" s="1156"/>
      <c r="R99" s="1156">
        <v>2</v>
      </c>
      <c r="S99" s="1156"/>
      <c r="T99" s="1156"/>
      <c r="U99" s="1156"/>
      <c r="V99" s="1156"/>
      <c r="W99" s="1156"/>
      <c r="X99" s="1156"/>
      <c r="Y99" s="1156"/>
      <c r="Z99" s="1170"/>
      <c r="AA99" s="1269" t="str">
        <f t="shared" si="16"/>
        <v/>
      </c>
      <c r="AB99" s="1156"/>
      <c r="AC99" s="1156"/>
      <c r="AD99" s="1156"/>
      <c r="AE99" s="1156"/>
      <c r="AF99" s="1156"/>
      <c r="AG99" s="1269" t="str">
        <f t="shared" si="17"/>
        <v/>
      </c>
      <c r="AH99" s="1156"/>
      <c r="AI99" s="1156"/>
      <c r="AJ99" s="1156"/>
      <c r="AK99" s="1156"/>
      <c r="AL99" s="1156"/>
      <c r="AM99" s="1156"/>
      <c r="AN99" s="1269" t="str">
        <f t="shared" si="18"/>
        <v/>
      </c>
      <c r="AO99" s="1170"/>
      <c r="AP99" s="1156"/>
      <c r="AQ99" s="1156"/>
      <c r="AR99" s="1269" t="str">
        <f t="shared" si="19"/>
        <v/>
      </c>
      <c r="AS99" s="1156"/>
      <c r="AT99" s="1156"/>
      <c r="AU99" s="1269" t="str">
        <f t="shared" si="20"/>
        <v/>
      </c>
      <c r="AV99" s="1156"/>
      <c r="AW99" s="1156"/>
      <c r="AX99" s="1156"/>
      <c r="AY99" s="1156"/>
      <c r="AZ99" s="1156"/>
      <c r="BA99" s="1269" t="str">
        <f t="shared" si="21"/>
        <v/>
      </c>
      <c r="BB99" s="1156"/>
      <c r="BC99" s="1156"/>
      <c r="BD99" s="1156"/>
      <c r="BE99" s="1156"/>
      <c r="BF99" s="1156"/>
      <c r="BG99" s="1170"/>
      <c r="BH99" s="1269" t="str">
        <f t="shared" si="22"/>
        <v/>
      </c>
      <c r="BI99" s="1176">
        <f t="shared" si="23"/>
        <v>2</v>
      </c>
    </row>
    <row r="100" spans="1:61" s="1158" customFormat="1" outlineLevel="1" x14ac:dyDescent="0.25">
      <c r="A100" s="716" t="str">
        <f>+'2.2'!D104</f>
        <v>TPL1</v>
      </c>
      <c r="B100" s="1157" t="str">
        <f>+'2.2'!E104</f>
        <v>Trapianto cardiaco (CIMAS)</v>
      </c>
      <c r="C100" s="1157" t="str">
        <f>+'2.2'!G104</f>
        <v/>
      </c>
      <c r="D100" s="1156"/>
      <c r="E100" s="1156"/>
      <c r="F100" s="1156"/>
      <c r="G100" s="1156"/>
      <c r="H100" s="1156"/>
      <c r="I100" s="1156"/>
      <c r="J100" s="1269" t="str">
        <f t="shared" si="15"/>
        <v/>
      </c>
      <c r="K100" s="1156"/>
      <c r="L100" s="1156"/>
      <c r="M100" s="1156"/>
      <c r="N100" s="1156"/>
      <c r="O100" s="1156"/>
      <c r="P100" s="1156"/>
      <c r="Q100" s="1156"/>
      <c r="R100" s="1156">
        <v>2</v>
      </c>
      <c r="S100" s="1156"/>
      <c r="T100" s="1156"/>
      <c r="U100" s="1156"/>
      <c r="V100" s="1156"/>
      <c r="W100" s="1156"/>
      <c r="X100" s="1156"/>
      <c r="Y100" s="1156"/>
      <c r="Z100" s="1170"/>
      <c r="AA100" s="1269" t="str">
        <f t="shared" si="16"/>
        <v/>
      </c>
      <c r="AB100" s="1156"/>
      <c r="AC100" s="1156"/>
      <c r="AD100" s="1156"/>
      <c r="AE100" s="1156"/>
      <c r="AF100" s="1156"/>
      <c r="AG100" s="1269" t="str">
        <f t="shared" si="17"/>
        <v/>
      </c>
      <c r="AH100" s="1156"/>
      <c r="AI100" s="1156"/>
      <c r="AJ100" s="1156"/>
      <c r="AK100" s="1156"/>
      <c r="AL100" s="1156"/>
      <c r="AM100" s="1156"/>
      <c r="AN100" s="1269" t="str">
        <f t="shared" si="18"/>
        <v/>
      </c>
      <c r="AO100" s="1170"/>
      <c r="AP100" s="1156"/>
      <c r="AQ100" s="1156"/>
      <c r="AR100" s="1269" t="str">
        <f t="shared" si="19"/>
        <v/>
      </c>
      <c r="AS100" s="1156"/>
      <c r="AT100" s="1156"/>
      <c r="AU100" s="1269" t="str">
        <f t="shared" si="20"/>
        <v/>
      </c>
      <c r="AV100" s="1156"/>
      <c r="AW100" s="1156"/>
      <c r="AX100" s="1156"/>
      <c r="AY100" s="1156"/>
      <c r="AZ100" s="1156"/>
      <c r="BA100" s="1269" t="str">
        <f t="shared" si="21"/>
        <v/>
      </c>
      <c r="BB100" s="1156"/>
      <c r="BC100" s="1156"/>
      <c r="BD100" s="1156"/>
      <c r="BE100" s="1156"/>
      <c r="BF100" s="1156"/>
      <c r="BG100" s="1170"/>
      <c r="BH100" s="1269" t="str">
        <f t="shared" si="22"/>
        <v/>
      </c>
      <c r="BI100" s="1176">
        <f t="shared" si="23"/>
        <v>2</v>
      </c>
    </row>
    <row r="101" spans="1:61" s="1158" customFormat="1" outlineLevel="1" x14ac:dyDescent="0.25">
      <c r="A101" s="716" t="str">
        <f>+'2.2'!D105</f>
        <v>TPL2</v>
      </c>
      <c r="B101" s="1157" t="str">
        <f>+'2.2'!E105</f>
        <v>Trapianto polmonare (CIMAS)</v>
      </c>
      <c r="C101" s="1157" t="str">
        <f>+'2.2'!G105</f>
        <v/>
      </c>
      <c r="D101" s="1156"/>
      <c r="E101" s="1156"/>
      <c r="F101" s="1156"/>
      <c r="G101" s="1156"/>
      <c r="H101" s="1156"/>
      <c r="I101" s="1156"/>
      <c r="J101" s="1269" t="str">
        <f t="shared" si="15"/>
        <v/>
      </c>
      <c r="K101" s="1156"/>
      <c r="L101" s="1156"/>
      <c r="M101" s="1156"/>
      <c r="N101" s="1156"/>
      <c r="O101" s="1156"/>
      <c r="P101" s="1156"/>
      <c r="Q101" s="1156"/>
      <c r="R101" s="1156"/>
      <c r="S101" s="1156"/>
      <c r="T101" s="1156"/>
      <c r="U101" s="1156"/>
      <c r="V101" s="1156"/>
      <c r="W101" s="1156"/>
      <c r="X101" s="1156"/>
      <c r="Y101" s="1156"/>
      <c r="Z101" s="1170"/>
      <c r="AA101" s="1269" t="str">
        <f t="shared" si="16"/>
        <v/>
      </c>
      <c r="AB101" s="1156"/>
      <c r="AC101" s="1156"/>
      <c r="AD101" s="1156"/>
      <c r="AE101" s="1156"/>
      <c r="AF101" s="1156"/>
      <c r="AG101" s="1269" t="str">
        <f t="shared" si="17"/>
        <v/>
      </c>
      <c r="AH101" s="1156"/>
      <c r="AI101" s="1156"/>
      <c r="AJ101" s="1156"/>
      <c r="AK101" s="1156"/>
      <c r="AL101" s="1156"/>
      <c r="AM101" s="1156"/>
      <c r="AN101" s="1269" t="str">
        <f t="shared" si="18"/>
        <v/>
      </c>
      <c r="AO101" s="1170"/>
      <c r="AP101" s="1156"/>
      <c r="AQ101" s="1156"/>
      <c r="AR101" s="1269" t="str">
        <f t="shared" si="19"/>
        <v/>
      </c>
      <c r="AS101" s="1156"/>
      <c r="AT101" s="1156"/>
      <c r="AU101" s="1269" t="str">
        <f t="shared" si="20"/>
        <v/>
      </c>
      <c r="AV101" s="1156"/>
      <c r="AW101" s="1156"/>
      <c r="AX101" s="1156"/>
      <c r="AY101" s="1156"/>
      <c r="AZ101" s="1156"/>
      <c r="BA101" s="1269" t="str">
        <f t="shared" si="21"/>
        <v/>
      </c>
      <c r="BB101" s="1156"/>
      <c r="BC101" s="1156"/>
      <c r="BD101" s="1156"/>
      <c r="BE101" s="1156"/>
      <c r="BF101" s="1156"/>
      <c r="BG101" s="1170"/>
      <c r="BH101" s="1269" t="str">
        <f t="shared" si="22"/>
        <v/>
      </c>
      <c r="BI101" s="1176">
        <f t="shared" si="23"/>
        <v>0</v>
      </c>
    </row>
    <row r="102" spans="1:61" s="1158" customFormat="1" outlineLevel="1" x14ac:dyDescent="0.25">
      <c r="A102" s="716" t="str">
        <f>+'2.2'!D106</f>
        <v>TPL3</v>
      </c>
      <c r="B102" s="1157" t="str">
        <f>+'2.2'!E106</f>
        <v>Trapianto epatico (CIMAS)</v>
      </c>
      <c r="C102" s="1157" t="str">
        <f>+'2.2'!G106</f>
        <v/>
      </c>
      <c r="D102" s="1156"/>
      <c r="E102" s="1156"/>
      <c r="F102" s="1156"/>
      <c r="G102" s="1156"/>
      <c r="H102" s="1156"/>
      <c r="I102" s="1156"/>
      <c r="J102" s="1269" t="str">
        <f t="shared" si="15"/>
        <v/>
      </c>
      <c r="K102" s="1156"/>
      <c r="L102" s="1156"/>
      <c r="M102" s="1156"/>
      <c r="N102" s="1156"/>
      <c r="O102" s="1156"/>
      <c r="P102" s="1156"/>
      <c r="Q102" s="1156"/>
      <c r="R102" s="1156"/>
      <c r="S102" s="1156"/>
      <c r="T102" s="1156"/>
      <c r="U102" s="1156"/>
      <c r="V102" s="1156"/>
      <c r="W102" s="1156"/>
      <c r="X102" s="1156"/>
      <c r="Y102" s="1156"/>
      <c r="Z102" s="1170"/>
      <c r="AA102" s="1269" t="str">
        <f t="shared" si="16"/>
        <v/>
      </c>
      <c r="AB102" s="1156"/>
      <c r="AC102" s="1156"/>
      <c r="AD102" s="1156"/>
      <c r="AE102" s="1156"/>
      <c r="AF102" s="1156"/>
      <c r="AG102" s="1269" t="str">
        <f t="shared" si="17"/>
        <v/>
      </c>
      <c r="AH102" s="1156"/>
      <c r="AI102" s="1156"/>
      <c r="AJ102" s="1156"/>
      <c r="AK102" s="1156"/>
      <c r="AL102" s="1156"/>
      <c r="AM102" s="1156"/>
      <c r="AN102" s="1269" t="str">
        <f t="shared" si="18"/>
        <v/>
      </c>
      <c r="AO102" s="1170"/>
      <c r="AP102" s="1156"/>
      <c r="AQ102" s="1156"/>
      <c r="AR102" s="1269" t="str">
        <f t="shared" si="19"/>
        <v/>
      </c>
      <c r="AS102" s="1156"/>
      <c r="AT102" s="1156"/>
      <c r="AU102" s="1269" t="str">
        <f t="shared" si="20"/>
        <v/>
      </c>
      <c r="AV102" s="1156"/>
      <c r="AW102" s="1156"/>
      <c r="AX102" s="1156"/>
      <c r="AY102" s="1156"/>
      <c r="AZ102" s="1156"/>
      <c r="BA102" s="1269" t="str">
        <f t="shared" si="21"/>
        <v/>
      </c>
      <c r="BB102" s="1156"/>
      <c r="BC102" s="1156"/>
      <c r="BD102" s="1156"/>
      <c r="BE102" s="1156"/>
      <c r="BF102" s="1156"/>
      <c r="BG102" s="1170"/>
      <c r="BH102" s="1269" t="str">
        <f t="shared" si="22"/>
        <v/>
      </c>
      <c r="BI102" s="1176">
        <f t="shared" si="23"/>
        <v>0</v>
      </c>
    </row>
    <row r="103" spans="1:61" s="1158" customFormat="1" outlineLevel="1" x14ac:dyDescent="0.25">
      <c r="A103" s="716" t="str">
        <f>+'2.2'!D107</f>
        <v>TPL4</v>
      </c>
      <c r="B103" s="1157" t="str">
        <f>+'2.2'!E107</f>
        <v>Trapianto pancreatico (CIMAS)</v>
      </c>
      <c r="C103" s="1157" t="str">
        <f>+'2.2'!G107</f>
        <v/>
      </c>
      <c r="D103" s="1156"/>
      <c r="E103" s="1156"/>
      <c r="F103" s="1156"/>
      <c r="G103" s="1156"/>
      <c r="H103" s="1156"/>
      <c r="I103" s="1156"/>
      <c r="J103" s="1269" t="str">
        <f t="shared" si="15"/>
        <v/>
      </c>
      <c r="K103" s="1156"/>
      <c r="L103" s="1156"/>
      <c r="M103" s="1156"/>
      <c r="N103" s="1156"/>
      <c r="O103" s="1156"/>
      <c r="P103" s="1156"/>
      <c r="Q103" s="1156"/>
      <c r="R103" s="1156"/>
      <c r="S103" s="1156"/>
      <c r="T103" s="1156"/>
      <c r="U103" s="1156"/>
      <c r="V103" s="1156"/>
      <c r="W103" s="1156"/>
      <c r="X103" s="1156"/>
      <c r="Y103" s="1156"/>
      <c r="Z103" s="1170"/>
      <c r="AA103" s="1269" t="str">
        <f t="shared" si="16"/>
        <v/>
      </c>
      <c r="AB103" s="1156"/>
      <c r="AC103" s="1156"/>
      <c r="AD103" s="1156"/>
      <c r="AE103" s="1156"/>
      <c r="AF103" s="1156"/>
      <c r="AG103" s="1269" t="str">
        <f t="shared" si="17"/>
        <v/>
      </c>
      <c r="AH103" s="1156"/>
      <c r="AI103" s="1156"/>
      <c r="AJ103" s="1156"/>
      <c r="AK103" s="1156"/>
      <c r="AL103" s="1156"/>
      <c r="AM103" s="1156"/>
      <c r="AN103" s="1269" t="str">
        <f t="shared" si="18"/>
        <v/>
      </c>
      <c r="AO103" s="1170"/>
      <c r="AP103" s="1156"/>
      <c r="AQ103" s="1156"/>
      <c r="AR103" s="1269" t="str">
        <f t="shared" si="19"/>
        <v/>
      </c>
      <c r="AS103" s="1156"/>
      <c r="AT103" s="1156"/>
      <c r="AU103" s="1269" t="str">
        <f t="shared" si="20"/>
        <v/>
      </c>
      <c r="AV103" s="1156"/>
      <c r="AW103" s="1156"/>
      <c r="AX103" s="1156"/>
      <c r="AY103" s="1156"/>
      <c r="AZ103" s="1156"/>
      <c r="BA103" s="1269" t="str">
        <f t="shared" si="21"/>
        <v/>
      </c>
      <c r="BB103" s="1156"/>
      <c r="BC103" s="1156"/>
      <c r="BD103" s="1156"/>
      <c r="BE103" s="1156"/>
      <c r="BF103" s="1156"/>
      <c r="BG103" s="1170"/>
      <c r="BH103" s="1269" t="str">
        <f t="shared" si="22"/>
        <v/>
      </c>
      <c r="BI103" s="1176">
        <f t="shared" si="23"/>
        <v>0</v>
      </c>
    </row>
    <row r="104" spans="1:61" s="1158" customFormat="1" outlineLevel="1" x14ac:dyDescent="0.25">
      <c r="A104" s="716" t="str">
        <f>+'2.2'!D108</f>
        <v>TPL5</v>
      </c>
      <c r="B104" s="1157" t="str">
        <f>+'2.2'!E108</f>
        <v>Trapianto renale (CIMAS)</v>
      </c>
      <c r="C104" s="1157" t="str">
        <f>+'2.2'!G108</f>
        <v/>
      </c>
      <c r="D104" s="1156"/>
      <c r="E104" s="1156"/>
      <c r="F104" s="1156"/>
      <c r="G104" s="1156"/>
      <c r="H104" s="1156"/>
      <c r="I104" s="1156"/>
      <c r="J104" s="1269" t="str">
        <f t="shared" si="15"/>
        <v/>
      </c>
      <c r="K104" s="1156"/>
      <c r="L104" s="1156"/>
      <c r="M104" s="1156"/>
      <c r="N104" s="1156"/>
      <c r="O104" s="1156"/>
      <c r="P104" s="1156"/>
      <c r="Q104" s="1156"/>
      <c r="R104" s="1156"/>
      <c r="S104" s="1156"/>
      <c r="T104" s="1156"/>
      <c r="U104" s="1156"/>
      <c r="V104" s="1156"/>
      <c r="W104" s="1156"/>
      <c r="X104" s="1156"/>
      <c r="Y104" s="1156"/>
      <c r="Z104" s="1170"/>
      <c r="AA104" s="1269" t="str">
        <f t="shared" si="16"/>
        <v/>
      </c>
      <c r="AB104" s="1156"/>
      <c r="AC104" s="1156"/>
      <c r="AD104" s="1156"/>
      <c r="AE104" s="1156"/>
      <c r="AF104" s="1156"/>
      <c r="AG104" s="1269" t="str">
        <f t="shared" si="17"/>
        <v/>
      </c>
      <c r="AH104" s="1156"/>
      <c r="AI104" s="1156"/>
      <c r="AJ104" s="1156"/>
      <c r="AK104" s="1156"/>
      <c r="AL104" s="1156"/>
      <c r="AM104" s="1156"/>
      <c r="AN104" s="1269" t="str">
        <f t="shared" si="18"/>
        <v/>
      </c>
      <c r="AO104" s="1170"/>
      <c r="AP104" s="1156"/>
      <c r="AQ104" s="1156"/>
      <c r="AR104" s="1269" t="str">
        <f t="shared" si="19"/>
        <v/>
      </c>
      <c r="AS104" s="1156"/>
      <c r="AT104" s="1156"/>
      <c r="AU104" s="1269" t="str">
        <f t="shared" si="20"/>
        <v/>
      </c>
      <c r="AV104" s="1156"/>
      <c r="AW104" s="1156"/>
      <c r="AX104" s="1156"/>
      <c r="AY104" s="1156"/>
      <c r="AZ104" s="1156"/>
      <c r="BA104" s="1269" t="str">
        <f t="shared" si="21"/>
        <v/>
      </c>
      <c r="BB104" s="1156"/>
      <c r="BC104" s="1156"/>
      <c r="BD104" s="1156"/>
      <c r="BE104" s="1156"/>
      <c r="BF104" s="1156"/>
      <c r="BG104" s="1170"/>
      <c r="BH104" s="1269" t="str">
        <f t="shared" si="22"/>
        <v/>
      </c>
      <c r="BI104" s="1176">
        <f t="shared" si="23"/>
        <v>0</v>
      </c>
    </row>
    <row r="105" spans="1:61" s="1158" customFormat="1" outlineLevel="1" x14ac:dyDescent="0.25">
      <c r="A105" s="716" t="str">
        <f>+'2.2'!D109</f>
        <v>TPL6</v>
      </c>
      <c r="B105" s="1157" t="str">
        <f>+'2.2'!E109</f>
        <v>Trapianto intestinale</v>
      </c>
      <c r="C105" s="1157" t="str">
        <f>+'2.2'!G109</f>
        <v/>
      </c>
      <c r="D105" s="1156"/>
      <c r="E105" s="1156"/>
      <c r="F105" s="1156"/>
      <c r="G105" s="1156"/>
      <c r="H105" s="1156"/>
      <c r="I105" s="1156"/>
      <c r="J105" s="1269" t="str">
        <f t="shared" si="15"/>
        <v/>
      </c>
      <c r="K105" s="1156"/>
      <c r="L105" s="1156"/>
      <c r="M105" s="1156"/>
      <c r="N105" s="1156"/>
      <c r="O105" s="1156"/>
      <c r="P105" s="1156"/>
      <c r="Q105" s="1156"/>
      <c r="R105" s="1156"/>
      <c r="S105" s="1156"/>
      <c r="T105" s="1156"/>
      <c r="U105" s="1156"/>
      <c r="V105" s="1156"/>
      <c r="W105" s="1156"/>
      <c r="X105" s="1156"/>
      <c r="Y105" s="1156"/>
      <c r="Z105" s="1170"/>
      <c r="AA105" s="1269" t="str">
        <f t="shared" si="16"/>
        <v/>
      </c>
      <c r="AB105" s="1156"/>
      <c r="AC105" s="1156"/>
      <c r="AD105" s="1156"/>
      <c r="AE105" s="1156"/>
      <c r="AF105" s="1156"/>
      <c r="AG105" s="1269" t="str">
        <f t="shared" si="17"/>
        <v/>
      </c>
      <c r="AH105" s="1156"/>
      <c r="AI105" s="1156"/>
      <c r="AJ105" s="1156"/>
      <c r="AK105" s="1156"/>
      <c r="AL105" s="1156"/>
      <c r="AM105" s="1156"/>
      <c r="AN105" s="1269" t="str">
        <f t="shared" si="18"/>
        <v/>
      </c>
      <c r="AO105" s="1170"/>
      <c r="AP105" s="1156"/>
      <c r="AQ105" s="1156"/>
      <c r="AR105" s="1269" t="str">
        <f t="shared" si="19"/>
        <v/>
      </c>
      <c r="AS105" s="1156"/>
      <c r="AT105" s="1156"/>
      <c r="AU105" s="1269" t="str">
        <f t="shared" si="20"/>
        <v/>
      </c>
      <c r="AV105" s="1156"/>
      <c r="AW105" s="1156"/>
      <c r="AX105" s="1156"/>
      <c r="AY105" s="1156"/>
      <c r="AZ105" s="1156"/>
      <c r="BA105" s="1269" t="str">
        <f t="shared" si="21"/>
        <v/>
      </c>
      <c r="BB105" s="1156"/>
      <c r="BC105" s="1156"/>
      <c r="BD105" s="1156"/>
      <c r="BE105" s="1156"/>
      <c r="BF105" s="1156"/>
      <c r="BG105" s="1170"/>
      <c r="BH105" s="1269" t="str">
        <f t="shared" si="22"/>
        <v/>
      </c>
      <c r="BI105" s="1176">
        <f t="shared" si="23"/>
        <v>0</v>
      </c>
    </row>
    <row r="106" spans="1:61" s="1158" customFormat="1" outlineLevel="1" x14ac:dyDescent="0.25">
      <c r="A106" s="716" t="str">
        <f>+'2.2'!D110</f>
        <v>TPL7</v>
      </c>
      <c r="B106" s="1157" t="str">
        <f>+'2.2'!E110</f>
        <v>Trapianto della milza</v>
      </c>
      <c r="C106" s="1157" t="str">
        <f>+'2.2'!G110</f>
        <v/>
      </c>
      <c r="D106" s="1156"/>
      <c r="E106" s="1156"/>
      <c r="F106" s="1156"/>
      <c r="G106" s="1156"/>
      <c r="H106" s="1156"/>
      <c r="I106" s="1156"/>
      <c r="J106" s="1269" t="str">
        <f t="shared" si="15"/>
        <v/>
      </c>
      <c r="K106" s="1156"/>
      <c r="L106" s="1156"/>
      <c r="M106" s="1156"/>
      <c r="N106" s="1156"/>
      <c r="O106" s="1156"/>
      <c r="P106" s="1156"/>
      <c r="Q106" s="1156"/>
      <c r="R106" s="1156"/>
      <c r="S106" s="1156"/>
      <c r="T106" s="1156"/>
      <c r="U106" s="1156"/>
      <c r="V106" s="1156"/>
      <c r="W106" s="1156"/>
      <c r="X106" s="1156"/>
      <c r="Y106" s="1156"/>
      <c r="Z106" s="1170"/>
      <c r="AA106" s="1269" t="str">
        <f t="shared" si="16"/>
        <v/>
      </c>
      <c r="AB106" s="1156"/>
      <c r="AC106" s="1156"/>
      <c r="AD106" s="1156"/>
      <c r="AE106" s="1156"/>
      <c r="AF106" s="1156"/>
      <c r="AG106" s="1269" t="str">
        <f t="shared" si="17"/>
        <v/>
      </c>
      <c r="AH106" s="1156"/>
      <c r="AI106" s="1156"/>
      <c r="AJ106" s="1156"/>
      <c r="AK106" s="1156"/>
      <c r="AL106" s="1156"/>
      <c r="AM106" s="1156"/>
      <c r="AN106" s="1269" t="str">
        <f t="shared" si="18"/>
        <v/>
      </c>
      <c r="AO106" s="1170"/>
      <c r="AP106" s="1156"/>
      <c r="AQ106" s="1156"/>
      <c r="AR106" s="1269" t="str">
        <f t="shared" si="19"/>
        <v/>
      </c>
      <c r="AS106" s="1156"/>
      <c r="AT106" s="1156"/>
      <c r="AU106" s="1269" t="str">
        <f t="shared" si="20"/>
        <v/>
      </c>
      <c r="AV106" s="1156"/>
      <c r="AW106" s="1156"/>
      <c r="AX106" s="1156"/>
      <c r="AY106" s="1156"/>
      <c r="AZ106" s="1156"/>
      <c r="BA106" s="1269" t="str">
        <f t="shared" si="21"/>
        <v/>
      </c>
      <c r="BB106" s="1156"/>
      <c r="BC106" s="1156"/>
      <c r="BD106" s="1156"/>
      <c r="BE106" s="1156"/>
      <c r="BF106" s="1156"/>
      <c r="BG106" s="1170"/>
      <c r="BH106" s="1269" t="str">
        <f t="shared" si="22"/>
        <v/>
      </c>
      <c r="BI106" s="1176">
        <f t="shared" si="23"/>
        <v>0</v>
      </c>
    </row>
    <row r="107" spans="1:61" s="1158" customFormat="1" ht="79.2" outlineLevel="1" x14ac:dyDescent="0.25">
      <c r="A107" s="716" t="str">
        <f>+'2.2'!D111</f>
        <v>BEW1</v>
      </c>
      <c r="B107" s="1157" t="str">
        <f>+'2.2'!E111</f>
        <v>Chirurgia dell'apparato locomotore</v>
      </c>
      <c r="C107" s="1157" t="str">
        <f>+'2.2'!G111</f>
        <v>(Chirurgia con approfondimento in traumatologia specialistica)
(Chirurgia ortopedica e traumatologia dell'apparato locomotore)</v>
      </c>
      <c r="D107" s="1156"/>
      <c r="E107" s="1156"/>
      <c r="F107" s="1156"/>
      <c r="G107" s="1156"/>
      <c r="H107" s="1160"/>
      <c r="I107" s="1156">
        <v>1</v>
      </c>
      <c r="J107" s="1269" t="str">
        <f t="shared" si="15"/>
        <v/>
      </c>
      <c r="K107" s="1156"/>
      <c r="L107" s="1156"/>
      <c r="M107" s="1156"/>
      <c r="N107" s="1156">
        <v>1</v>
      </c>
      <c r="O107" s="1160"/>
      <c r="P107" s="1156"/>
      <c r="Q107" s="1156"/>
      <c r="R107" s="1156"/>
      <c r="S107" s="1156"/>
      <c r="T107" s="1156"/>
      <c r="U107" s="1156"/>
      <c r="V107" s="1156"/>
      <c r="W107" s="1156"/>
      <c r="X107" s="1156"/>
      <c r="Y107" s="1156"/>
      <c r="Z107" s="1170"/>
      <c r="AA107" s="1269" t="str">
        <f t="shared" si="16"/>
        <v/>
      </c>
      <c r="AB107" s="1156"/>
      <c r="AC107" s="1156"/>
      <c r="AD107" s="1156"/>
      <c r="AE107" s="1156"/>
      <c r="AF107" s="1156"/>
      <c r="AG107" s="1269" t="str">
        <f t="shared" si="17"/>
        <v/>
      </c>
      <c r="AH107" s="1156"/>
      <c r="AI107" s="1156"/>
      <c r="AJ107" s="1156"/>
      <c r="AK107" s="1156"/>
      <c r="AL107" s="1156"/>
      <c r="AM107" s="1156"/>
      <c r="AN107" s="1269" t="str">
        <f t="shared" si="18"/>
        <v/>
      </c>
      <c r="AO107" s="1170"/>
      <c r="AP107" s="1156"/>
      <c r="AQ107" s="1156"/>
      <c r="AR107" s="1269" t="str">
        <f t="shared" si="19"/>
        <v/>
      </c>
      <c r="AS107" s="1156"/>
      <c r="AT107" s="1156"/>
      <c r="AU107" s="1269" t="str">
        <f t="shared" si="20"/>
        <v/>
      </c>
      <c r="AV107" s="1156"/>
      <c r="AW107" s="1156"/>
      <c r="AX107" s="1156"/>
      <c r="AY107" s="1156"/>
      <c r="AZ107" s="1156"/>
      <c r="BA107" s="1269" t="str">
        <f t="shared" si="21"/>
        <v/>
      </c>
      <c r="BB107" s="1156"/>
      <c r="BC107" s="1156"/>
      <c r="BD107" s="1156"/>
      <c r="BE107" s="1156"/>
      <c r="BF107" s="1156"/>
      <c r="BG107" s="1170"/>
      <c r="BH107" s="1269" t="str">
        <f t="shared" si="22"/>
        <v/>
      </c>
      <c r="BI107" s="1176">
        <f t="shared" ref="BI107:BI138" si="24">MAX(D107:BH107)</f>
        <v>1</v>
      </c>
    </row>
    <row r="108" spans="1:61" s="1158" customFormat="1" ht="39.6" outlineLevel="1" x14ac:dyDescent="0.25">
      <c r="A108" s="716" t="str">
        <f>+'2.2'!D112</f>
        <v>BEW2</v>
      </c>
      <c r="B108" s="1157" t="str">
        <f>+'2.2'!E112</f>
        <v>Ortopedia</v>
      </c>
      <c r="C108" s="1157" t="str">
        <f>+'2.2'!G112</f>
        <v>(Chirurgia ortopedica e traumatologia dell'apparato locomotore)</v>
      </c>
      <c r="D108" s="1156"/>
      <c r="E108" s="1156"/>
      <c r="F108" s="1156"/>
      <c r="G108" s="1156"/>
      <c r="H108" s="1156"/>
      <c r="I108" s="1156"/>
      <c r="J108" s="1269" t="str">
        <f t="shared" si="15"/>
        <v/>
      </c>
      <c r="K108" s="1156"/>
      <c r="L108" s="1156"/>
      <c r="M108" s="1156"/>
      <c r="N108" s="1156">
        <v>1</v>
      </c>
      <c r="O108" s="1160"/>
      <c r="P108" s="1156"/>
      <c r="Q108" s="1156"/>
      <c r="R108" s="1156"/>
      <c r="S108" s="1156"/>
      <c r="T108" s="1156"/>
      <c r="U108" s="1156"/>
      <c r="V108" s="1156"/>
      <c r="W108" s="1156"/>
      <c r="X108" s="1156"/>
      <c r="Y108" s="1156"/>
      <c r="Z108" s="1170"/>
      <c r="AA108" s="1269" t="str">
        <f t="shared" si="16"/>
        <v/>
      </c>
      <c r="AB108" s="1156"/>
      <c r="AC108" s="1156"/>
      <c r="AD108" s="1156"/>
      <c r="AE108" s="1156"/>
      <c r="AF108" s="1156"/>
      <c r="AG108" s="1269" t="str">
        <f t="shared" si="17"/>
        <v/>
      </c>
      <c r="AH108" s="1156"/>
      <c r="AI108" s="1156"/>
      <c r="AJ108" s="1156"/>
      <c r="AK108" s="1156"/>
      <c r="AL108" s="1156"/>
      <c r="AM108" s="1156"/>
      <c r="AN108" s="1269" t="str">
        <f t="shared" si="18"/>
        <v/>
      </c>
      <c r="AO108" s="1170"/>
      <c r="AP108" s="1156"/>
      <c r="AQ108" s="1156"/>
      <c r="AR108" s="1269" t="str">
        <f t="shared" si="19"/>
        <v/>
      </c>
      <c r="AS108" s="1156"/>
      <c r="AT108" s="1156"/>
      <c r="AU108" s="1269" t="str">
        <f t="shared" si="20"/>
        <v/>
      </c>
      <c r="AV108" s="1156"/>
      <c r="AW108" s="1156"/>
      <c r="AX108" s="1156"/>
      <c r="AY108" s="1156"/>
      <c r="AZ108" s="1156"/>
      <c r="BA108" s="1269" t="str">
        <f t="shared" si="21"/>
        <v/>
      </c>
      <c r="BB108" s="1156"/>
      <c r="BC108" s="1156"/>
      <c r="BD108" s="1156"/>
      <c r="BE108" s="1156"/>
      <c r="BF108" s="1156"/>
      <c r="BG108" s="1170"/>
      <c r="BH108" s="1269" t="str">
        <f t="shared" si="22"/>
        <v/>
      </c>
      <c r="BI108" s="1176">
        <f t="shared" si="24"/>
        <v>1</v>
      </c>
    </row>
    <row r="109" spans="1:61" s="1158" customFormat="1" outlineLevel="1" x14ac:dyDescent="0.25">
      <c r="A109" s="1181" t="str">
        <f>+'2.2'!D113</f>
        <v>BEW3</v>
      </c>
      <c r="B109" s="1157" t="str">
        <f>+'2.2'!E113</f>
        <v>Chirurgia della mano</v>
      </c>
      <c r="C109" s="1157" t="str">
        <f>+'2.2'!G113</f>
        <v>(Chirurgia della mano)</v>
      </c>
      <c r="D109" s="1156"/>
      <c r="E109" s="1156"/>
      <c r="F109" s="1156"/>
      <c r="G109" s="1156"/>
      <c r="H109" s="1156"/>
      <c r="I109" s="1156"/>
      <c r="J109" s="1269" t="str">
        <f t="shared" si="15"/>
        <v/>
      </c>
      <c r="K109" s="1156"/>
      <c r="L109" s="1156">
        <v>1</v>
      </c>
      <c r="M109" s="1160"/>
      <c r="N109" s="1156"/>
      <c r="O109" s="1156"/>
      <c r="P109" s="1156"/>
      <c r="Q109" s="1156"/>
      <c r="R109" s="1156"/>
      <c r="S109" s="1156"/>
      <c r="T109" s="1156"/>
      <c r="U109" s="1156"/>
      <c r="V109" s="1156"/>
      <c r="W109" s="1156"/>
      <c r="X109" s="1156"/>
      <c r="Y109" s="1156"/>
      <c r="Z109" s="1170"/>
      <c r="AA109" s="1269" t="str">
        <f t="shared" si="16"/>
        <v/>
      </c>
      <c r="AB109" s="1156"/>
      <c r="AC109" s="1156"/>
      <c r="AD109" s="1156"/>
      <c r="AE109" s="1156"/>
      <c r="AF109" s="1156"/>
      <c r="AG109" s="1269" t="str">
        <f t="shared" si="17"/>
        <v/>
      </c>
      <c r="AH109" s="1156"/>
      <c r="AI109" s="1156"/>
      <c r="AJ109" s="1156"/>
      <c r="AK109" s="1156"/>
      <c r="AL109" s="1156"/>
      <c r="AM109" s="1156"/>
      <c r="AN109" s="1269" t="str">
        <f t="shared" si="18"/>
        <v/>
      </c>
      <c r="AO109" s="1170"/>
      <c r="AP109" s="1156"/>
      <c r="AQ109" s="1156"/>
      <c r="AR109" s="1269" t="str">
        <f t="shared" si="19"/>
        <v/>
      </c>
      <c r="AS109" s="1156"/>
      <c r="AT109" s="1156"/>
      <c r="AU109" s="1269" t="str">
        <f t="shared" si="20"/>
        <v/>
      </c>
      <c r="AV109" s="1156"/>
      <c r="AW109" s="1156"/>
      <c r="AX109" s="1156"/>
      <c r="AY109" s="1156"/>
      <c r="AZ109" s="1156"/>
      <c r="BA109" s="1269" t="str">
        <f t="shared" si="21"/>
        <v/>
      </c>
      <c r="BB109" s="1156"/>
      <c r="BC109" s="1156"/>
      <c r="BD109" s="1156"/>
      <c r="BE109" s="1156"/>
      <c r="BF109" s="1156"/>
      <c r="BG109" s="1170"/>
      <c r="BH109" s="1269" t="str">
        <f t="shared" si="22"/>
        <v/>
      </c>
      <c r="BI109" s="1176">
        <f t="shared" si="24"/>
        <v>1</v>
      </c>
    </row>
    <row r="110" spans="1:61" s="1158" customFormat="1" ht="79.2" outlineLevel="1" x14ac:dyDescent="0.25">
      <c r="A110" s="716" t="str">
        <f>+'2.2'!D114</f>
        <v>BEW4</v>
      </c>
      <c r="B110" s="1157" t="str">
        <f>+'2.2'!E114</f>
        <v>Artroscopia della spalla e del gomito</v>
      </c>
      <c r="C110" s="1157" t="str">
        <f>+'2.2'!G114</f>
        <v>(Chirurgia con approfondimento in traumatologia specialistica)
(Chirurgia ortopedica e traumatologia dell'apparato locomotore)</v>
      </c>
      <c r="D110" s="1156"/>
      <c r="E110" s="1156"/>
      <c r="F110" s="1156"/>
      <c r="G110" s="1156"/>
      <c r="H110" s="1160"/>
      <c r="I110" s="1156">
        <v>1</v>
      </c>
      <c r="J110" s="1269" t="str">
        <f t="shared" si="15"/>
        <v/>
      </c>
      <c r="K110" s="1156"/>
      <c r="L110" s="1156"/>
      <c r="M110" s="1156"/>
      <c r="N110" s="1156"/>
      <c r="O110" s="1156">
        <v>1</v>
      </c>
      <c r="P110" s="1156"/>
      <c r="Q110" s="1156"/>
      <c r="R110" s="1156"/>
      <c r="S110" s="1156"/>
      <c r="T110" s="1156"/>
      <c r="U110" s="1156"/>
      <c r="V110" s="1156"/>
      <c r="W110" s="1156"/>
      <c r="X110" s="1156"/>
      <c r="Y110" s="1156"/>
      <c r="Z110" s="1170"/>
      <c r="AA110" s="1269" t="str">
        <f t="shared" si="16"/>
        <v/>
      </c>
      <c r="AB110" s="1156"/>
      <c r="AC110" s="1156"/>
      <c r="AD110" s="1156"/>
      <c r="AE110" s="1156"/>
      <c r="AF110" s="1156"/>
      <c r="AG110" s="1269" t="str">
        <f t="shared" si="17"/>
        <v/>
      </c>
      <c r="AH110" s="1156"/>
      <c r="AI110" s="1156"/>
      <c r="AJ110" s="1156"/>
      <c r="AK110" s="1156"/>
      <c r="AL110" s="1156"/>
      <c r="AM110" s="1156"/>
      <c r="AN110" s="1269" t="str">
        <f t="shared" si="18"/>
        <v/>
      </c>
      <c r="AO110" s="1170"/>
      <c r="AP110" s="1156"/>
      <c r="AQ110" s="1156"/>
      <c r="AR110" s="1269" t="str">
        <f t="shared" si="19"/>
        <v/>
      </c>
      <c r="AS110" s="1156"/>
      <c r="AT110" s="1156"/>
      <c r="AU110" s="1269" t="str">
        <f t="shared" si="20"/>
        <v/>
      </c>
      <c r="AV110" s="1156"/>
      <c r="AW110" s="1156"/>
      <c r="AX110" s="1156"/>
      <c r="AY110" s="1156"/>
      <c r="AZ110" s="1156"/>
      <c r="BA110" s="1269" t="str">
        <f t="shared" si="21"/>
        <v/>
      </c>
      <c r="BB110" s="1156"/>
      <c r="BC110" s="1156"/>
      <c r="BD110" s="1156"/>
      <c r="BE110" s="1156"/>
      <c r="BF110" s="1156"/>
      <c r="BG110" s="1170"/>
      <c r="BH110" s="1269" t="str">
        <f t="shared" si="22"/>
        <v/>
      </c>
      <c r="BI110" s="1176">
        <f t="shared" si="24"/>
        <v>1</v>
      </c>
    </row>
    <row r="111" spans="1:61" s="1158" customFormat="1" ht="79.2" outlineLevel="1" x14ac:dyDescent="0.25">
      <c r="A111" s="716" t="str">
        <f>+'2.2'!D115</f>
        <v>BEW5</v>
      </c>
      <c r="B111" s="1157" t="str">
        <f>+'2.2'!E115</f>
        <v>Artroscopia del ginocchio</v>
      </c>
      <c r="C111" s="1157" t="str">
        <f>+'2.2'!G115</f>
        <v>(Chirurgia con approfondimento in traumatologia specialistica)
(Chirurgia ortopedica e traumatologia dell'apparato locomotore)</v>
      </c>
      <c r="D111" s="1156"/>
      <c r="E111" s="1156"/>
      <c r="F111" s="1156"/>
      <c r="G111" s="1156"/>
      <c r="H111" s="1160"/>
      <c r="I111" s="1156">
        <v>1</v>
      </c>
      <c r="J111" s="1269" t="str">
        <f t="shared" ref="J111:J113" si="25">IF(AND(H111=2,I111=2,G111=2),2,IF(AND(H111=1,I111=1,G111=1),1,""))</f>
        <v/>
      </c>
      <c r="K111" s="1156"/>
      <c r="L111" s="1156"/>
      <c r="M111" s="1156"/>
      <c r="N111" s="1156"/>
      <c r="O111" s="1156">
        <v>1</v>
      </c>
      <c r="P111" s="1156"/>
      <c r="Q111" s="1156"/>
      <c r="R111" s="1156"/>
      <c r="S111" s="1156"/>
      <c r="T111" s="1156"/>
      <c r="U111" s="1156"/>
      <c r="V111" s="1156"/>
      <c r="W111" s="1156"/>
      <c r="X111" s="1156"/>
      <c r="Y111" s="1156"/>
      <c r="Z111" s="1170"/>
      <c r="AA111" s="1269" t="str">
        <f t="shared" si="16"/>
        <v/>
      </c>
      <c r="AB111" s="1156"/>
      <c r="AC111" s="1156"/>
      <c r="AD111" s="1156"/>
      <c r="AE111" s="1156"/>
      <c r="AF111" s="1156"/>
      <c r="AG111" s="1269" t="str">
        <f t="shared" si="17"/>
        <v/>
      </c>
      <c r="AH111" s="1156"/>
      <c r="AI111" s="1156"/>
      <c r="AJ111" s="1156"/>
      <c r="AK111" s="1156"/>
      <c r="AL111" s="1156"/>
      <c r="AM111" s="1156"/>
      <c r="AN111" s="1269" t="str">
        <f t="shared" si="18"/>
        <v/>
      </c>
      <c r="AO111" s="1170"/>
      <c r="AP111" s="1156"/>
      <c r="AQ111" s="1156"/>
      <c r="AR111" s="1269" t="str">
        <f t="shared" si="19"/>
        <v/>
      </c>
      <c r="AS111" s="1156"/>
      <c r="AT111" s="1156"/>
      <c r="AU111" s="1269" t="str">
        <f t="shared" si="20"/>
        <v/>
      </c>
      <c r="AV111" s="1156"/>
      <c r="AW111" s="1156"/>
      <c r="AX111" s="1156"/>
      <c r="AY111" s="1156"/>
      <c r="AZ111" s="1156"/>
      <c r="BA111" s="1269" t="str">
        <f t="shared" si="21"/>
        <v/>
      </c>
      <c r="BB111" s="1156"/>
      <c r="BC111" s="1156"/>
      <c r="BD111" s="1156"/>
      <c r="BE111" s="1156"/>
      <c r="BF111" s="1156"/>
      <c r="BG111" s="1170"/>
      <c r="BH111" s="1269" t="str">
        <f t="shared" si="22"/>
        <v/>
      </c>
      <c r="BI111" s="1176">
        <f t="shared" si="24"/>
        <v>1</v>
      </c>
    </row>
    <row r="112" spans="1:61" s="1158" customFormat="1" ht="92.4" outlineLevel="1" x14ac:dyDescent="0.25">
      <c r="A112" s="716" t="str">
        <f>+'2.2'!D116</f>
        <v>BEW6</v>
      </c>
      <c r="B112" s="1157" t="str">
        <f>+'2.2'!E116</f>
        <v>Ricostruzione dell'estremità superiore</v>
      </c>
      <c r="C112" s="1157" t="str">
        <f>+'2.2'!G116</f>
        <v>(Chirurgia con approfondimento in traumatologia specialistica)
(Chirurgia ortopedica e traumatologia dell'apparato locomotore)
(Chirurgia della mano)</v>
      </c>
      <c r="D112" s="1156"/>
      <c r="E112" s="1156"/>
      <c r="F112" s="1156"/>
      <c r="G112" s="1156"/>
      <c r="H112" s="1160"/>
      <c r="I112" s="1156">
        <v>1</v>
      </c>
      <c r="J112" s="1269" t="str">
        <f t="shared" si="25"/>
        <v/>
      </c>
      <c r="K112" s="1156"/>
      <c r="L112" s="1156"/>
      <c r="M112" s="1156"/>
      <c r="N112" s="1156"/>
      <c r="O112" s="1156">
        <v>1</v>
      </c>
      <c r="P112" s="1156"/>
      <c r="Q112" s="1156"/>
      <c r="R112" s="1156"/>
      <c r="S112" s="1156"/>
      <c r="T112" s="1156"/>
      <c r="U112" s="1156"/>
      <c r="V112" s="1156"/>
      <c r="W112" s="1156"/>
      <c r="X112" s="1156"/>
      <c r="Y112" s="1156"/>
      <c r="Z112" s="1170"/>
      <c r="AA112" s="1269" t="str">
        <f t="shared" si="16"/>
        <v/>
      </c>
      <c r="AB112" s="1156"/>
      <c r="AC112" s="1156"/>
      <c r="AD112" s="1156"/>
      <c r="AE112" s="1156"/>
      <c r="AF112" s="1156"/>
      <c r="AG112" s="1269" t="str">
        <f t="shared" si="17"/>
        <v/>
      </c>
      <c r="AH112" s="1156"/>
      <c r="AI112" s="1156"/>
      <c r="AJ112" s="1156"/>
      <c r="AK112" s="1156"/>
      <c r="AL112" s="1156"/>
      <c r="AM112" s="1156"/>
      <c r="AN112" s="1269" t="str">
        <f t="shared" si="18"/>
        <v/>
      </c>
      <c r="AO112" s="1170"/>
      <c r="AP112" s="1156"/>
      <c r="AQ112" s="1156"/>
      <c r="AR112" s="1269" t="str">
        <f t="shared" si="19"/>
        <v/>
      </c>
      <c r="AS112" s="1156"/>
      <c r="AT112" s="1156"/>
      <c r="AU112" s="1269" t="str">
        <f t="shared" si="20"/>
        <v/>
      </c>
      <c r="AV112" s="1156"/>
      <c r="AW112" s="1156"/>
      <c r="AX112" s="1156"/>
      <c r="AY112" s="1156"/>
      <c r="AZ112" s="1156"/>
      <c r="BA112" s="1269" t="str">
        <f t="shared" si="21"/>
        <v/>
      </c>
      <c r="BB112" s="1156"/>
      <c r="BC112" s="1156"/>
      <c r="BD112" s="1156"/>
      <c r="BE112" s="1156"/>
      <c r="BF112" s="1156"/>
      <c r="BG112" s="1170"/>
      <c r="BH112" s="1269" t="str">
        <f t="shared" si="22"/>
        <v/>
      </c>
      <c r="BI112" s="1176">
        <f t="shared" si="24"/>
        <v>1</v>
      </c>
    </row>
    <row r="113" spans="1:61" s="1158" customFormat="1" ht="105.6" outlineLevel="1" x14ac:dyDescent="0.25">
      <c r="A113" s="716" t="str">
        <f>+'2.2'!D117</f>
        <v>BEW7</v>
      </c>
      <c r="B113" s="1157" t="str">
        <f>+'2.2'!E117</f>
        <v>Ricostruzione dell'estremità inferiore</v>
      </c>
      <c r="C113" s="1157" t="str">
        <f>+'2.2'!G117</f>
        <v>(Chirurgia con approfondimento in traumatologia specialistica)
(Chirurgia ortopedica e traumatologia dell'apparato locomotore)
Chirurgia plastica, ricostruttiva ed estetica</v>
      </c>
      <c r="D113" s="1156"/>
      <c r="E113" s="1156"/>
      <c r="F113" s="1156"/>
      <c r="G113" s="1160"/>
      <c r="H113" s="1160"/>
      <c r="I113" s="1156">
        <v>1</v>
      </c>
      <c r="J113" s="1269" t="str">
        <f t="shared" si="25"/>
        <v/>
      </c>
      <c r="K113" s="1156"/>
      <c r="L113" s="1156"/>
      <c r="M113" s="1156"/>
      <c r="N113" s="1156"/>
      <c r="O113" s="1156">
        <v>1</v>
      </c>
      <c r="P113" s="1160"/>
      <c r="Q113" s="1160">
        <v>2</v>
      </c>
      <c r="R113" s="1160"/>
      <c r="S113" s="1156"/>
      <c r="T113" s="1156"/>
      <c r="U113" s="1156"/>
      <c r="V113" s="1156"/>
      <c r="W113" s="1156"/>
      <c r="X113" s="1156"/>
      <c r="Y113" s="1156"/>
      <c r="Z113" s="1170"/>
      <c r="AA113" s="1269" t="str">
        <f t="shared" si="16"/>
        <v/>
      </c>
      <c r="AB113" s="1156"/>
      <c r="AC113" s="1156"/>
      <c r="AD113" s="1156"/>
      <c r="AE113" s="1156"/>
      <c r="AF113" s="1156"/>
      <c r="AG113" s="1269" t="str">
        <f t="shared" si="17"/>
        <v/>
      </c>
      <c r="AH113" s="1156"/>
      <c r="AI113" s="1156"/>
      <c r="AJ113" s="1156"/>
      <c r="AK113" s="1156"/>
      <c r="AL113" s="1156"/>
      <c r="AM113" s="1156"/>
      <c r="AN113" s="1269" t="str">
        <f t="shared" si="18"/>
        <v/>
      </c>
      <c r="AO113" s="1170"/>
      <c r="AP113" s="1156"/>
      <c r="AQ113" s="1156"/>
      <c r="AR113" s="1269" t="str">
        <f t="shared" si="19"/>
        <v/>
      </c>
      <c r="AS113" s="1156"/>
      <c r="AT113" s="1156"/>
      <c r="AU113" s="1269" t="str">
        <f t="shared" si="20"/>
        <v/>
      </c>
      <c r="AV113" s="1156"/>
      <c r="AW113" s="1156"/>
      <c r="AX113" s="1156"/>
      <c r="AY113" s="1156"/>
      <c r="AZ113" s="1156"/>
      <c r="BA113" s="1269" t="str">
        <f t="shared" si="21"/>
        <v/>
      </c>
      <c r="BB113" s="1156"/>
      <c r="BC113" s="1156"/>
      <c r="BD113" s="1156"/>
      <c r="BE113" s="1156"/>
      <c r="BF113" s="1156"/>
      <c r="BG113" s="1170"/>
      <c r="BH113" s="1269" t="str">
        <f t="shared" si="22"/>
        <v/>
      </c>
      <c r="BI113" s="1176">
        <f t="shared" si="24"/>
        <v>2</v>
      </c>
    </row>
    <row r="114" spans="1:61" s="1158" customFormat="1" ht="79.2" outlineLevel="1" x14ac:dyDescent="0.25">
      <c r="A114" s="1181" t="str">
        <f>+'2.2'!D118</f>
        <v xml:space="preserve">BEW7.1 </v>
      </c>
      <c r="B114" s="1180" t="str">
        <f>+'2.2'!E118</f>
        <v>Prima protesi dell'anca</v>
      </c>
      <c r="C114" s="1157" t="str">
        <f>+'2.2'!G118</f>
        <v>(Chirurgia con approfondimento in traumatologia specialistica)
(Chirurgia ortopedica e traumatologia dell'apparato locomotore)</v>
      </c>
      <c r="D114" s="1156"/>
      <c r="E114" s="1156"/>
      <c r="F114" s="1156"/>
      <c r="G114" s="1156"/>
      <c r="H114" s="1160"/>
      <c r="I114" s="1156">
        <v>1</v>
      </c>
      <c r="J114" s="1269" t="str">
        <f t="shared" ref="J114" si="26">IF(AND(H114=2,I114=2,G114=2),2,IF(AND(H114=1,I114=1,G114=1),1,""))</f>
        <v/>
      </c>
      <c r="K114" s="1156"/>
      <c r="L114" s="1156"/>
      <c r="M114" s="1156"/>
      <c r="N114" s="1156"/>
      <c r="O114" s="1156">
        <v>1</v>
      </c>
      <c r="P114" s="1156"/>
      <c r="Q114" s="1156"/>
      <c r="R114" s="1156"/>
      <c r="S114" s="1156"/>
      <c r="T114" s="1156"/>
      <c r="U114" s="1156"/>
      <c r="V114" s="1156"/>
      <c r="W114" s="1156"/>
      <c r="X114" s="1156"/>
      <c r="Y114" s="1156"/>
      <c r="Z114" s="1170"/>
      <c r="AA114" s="1269" t="str">
        <f t="shared" si="16"/>
        <v/>
      </c>
      <c r="AB114" s="1156"/>
      <c r="AC114" s="1156"/>
      <c r="AD114" s="1156"/>
      <c r="AE114" s="1156"/>
      <c r="AF114" s="1156"/>
      <c r="AG114" s="1269" t="str">
        <f t="shared" si="17"/>
        <v/>
      </c>
      <c r="AH114" s="1156"/>
      <c r="AI114" s="1156"/>
      <c r="AJ114" s="1156"/>
      <c r="AK114" s="1156"/>
      <c r="AL114" s="1156"/>
      <c r="AM114" s="1156"/>
      <c r="AN114" s="1269" t="str">
        <f t="shared" si="18"/>
        <v/>
      </c>
      <c r="AO114" s="1170"/>
      <c r="AP114" s="1156"/>
      <c r="AQ114" s="1156"/>
      <c r="AR114" s="1269" t="str">
        <f t="shared" si="19"/>
        <v/>
      </c>
      <c r="AS114" s="1156"/>
      <c r="AT114" s="1156"/>
      <c r="AU114" s="1269" t="str">
        <f t="shared" si="20"/>
        <v/>
      </c>
      <c r="AV114" s="1156"/>
      <c r="AW114" s="1156"/>
      <c r="AX114" s="1156"/>
      <c r="AY114" s="1156"/>
      <c r="AZ114" s="1156"/>
      <c r="BA114" s="1269" t="str">
        <f t="shared" si="21"/>
        <v/>
      </c>
      <c r="BB114" s="1156"/>
      <c r="BC114" s="1156"/>
      <c r="BD114" s="1156"/>
      <c r="BE114" s="1156"/>
      <c r="BF114" s="1156"/>
      <c r="BG114" s="1170"/>
      <c r="BH114" s="1269" t="str">
        <f t="shared" si="22"/>
        <v/>
      </c>
      <c r="BI114" s="1176">
        <f t="shared" si="24"/>
        <v>1</v>
      </c>
    </row>
    <row r="115" spans="1:61" s="1158" customFormat="1" ht="39.6" outlineLevel="1" x14ac:dyDescent="0.25">
      <c r="A115" s="1181" t="str">
        <f>+'2.2'!D119</f>
        <v>BEW7.1.1</v>
      </c>
      <c r="B115" s="1180" t="str">
        <f>+'2.2'!E119</f>
        <v>Sostituzione protesi dell'anca</v>
      </c>
      <c r="C115" s="1157" t="str">
        <f>+'2.2'!G119</f>
        <v>(Chirurgia ortopedica e traumatologia dell'apparato locomotore)</v>
      </c>
      <c r="D115" s="1156"/>
      <c r="E115" s="1156"/>
      <c r="F115" s="1156"/>
      <c r="G115" s="1156"/>
      <c r="H115" s="1156"/>
      <c r="I115" s="1156"/>
      <c r="J115" s="1269" t="str">
        <f t="shared" si="15"/>
        <v/>
      </c>
      <c r="K115" s="1156"/>
      <c r="L115" s="1156"/>
      <c r="M115" s="1156"/>
      <c r="N115" s="1156"/>
      <c r="O115" s="1156">
        <v>1</v>
      </c>
      <c r="P115" s="1156"/>
      <c r="Q115" s="1156"/>
      <c r="R115" s="1156"/>
      <c r="S115" s="1156"/>
      <c r="T115" s="1156"/>
      <c r="U115" s="1156"/>
      <c r="V115" s="1156"/>
      <c r="W115" s="1156"/>
      <c r="X115" s="1156"/>
      <c r="Y115" s="1156"/>
      <c r="Z115" s="1170"/>
      <c r="AA115" s="1269" t="str">
        <f t="shared" si="16"/>
        <v/>
      </c>
      <c r="AB115" s="1156"/>
      <c r="AC115" s="1156"/>
      <c r="AD115" s="1156"/>
      <c r="AE115" s="1156"/>
      <c r="AF115" s="1156"/>
      <c r="AG115" s="1269" t="str">
        <f t="shared" si="17"/>
        <v/>
      </c>
      <c r="AH115" s="1156"/>
      <c r="AI115" s="1156"/>
      <c r="AJ115" s="1156"/>
      <c r="AK115" s="1156"/>
      <c r="AL115" s="1156"/>
      <c r="AM115" s="1156"/>
      <c r="AN115" s="1269" t="str">
        <f t="shared" si="18"/>
        <v/>
      </c>
      <c r="AO115" s="1170"/>
      <c r="AP115" s="1156"/>
      <c r="AQ115" s="1156"/>
      <c r="AR115" s="1269" t="str">
        <f t="shared" si="19"/>
        <v/>
      </c>
      <c r="AS115" s="1156"/>
      <c r="AT115" s="1156"/>
      <c r="AU115" s="1269" t="str">
        <f t="shared" si="20"/>
        <v/>
      </c>
      <c r="AV115" s="1156"/>
      <c r="AW115" s="1156"/>
      <c r="AX115" s="1156"/>
      <c r="AY115" s="1156"/>
      <c r="AZ115" s="1156"/>
      <c r="BA115" s="1269" t="str">
        <f t="shared" si="21"/>
        <v/>
      </c>
      <c r="BB115" s="1156"/>
      <c r="BC115" s="1156"/>
      <c r="BD115" s="1156"/>
      <c r="BE115" s="1156"/>
      <c r="BF115" s="1156"/>
      <c r="BG115" s="1170"/>
      <c r="BH115" s="1269" t="str">
        <f t="shared" si="22"/>
        <v/>
      </c>
      <c r="BI115" s="1176">
        <f t="shared" si="24"/>
        <v>1</v>
      </c>
    </row>
    <row r="116" spans="1:61" s="1158" customFormat="1" ht="39.6" outlineLevel="1" x14ac:dyDescent="0.25">
      <c r="A116" s="1181" t="str">
        <f>+'2.2'!D120</f>
        <v>BEW7.2</v>
      </c>
      <c r="B116" s="1180" t="str">
        <f>+'2.2'!E120</f>
        <v>Prima protesi del ginocchio</v>
      </c>
      <c r="C116" s="1157" t="str">
        <f>+'2.2'!G120</f>
        <v>(Chirurgia ortopedica e traumatologia dell'apparato locomotore)</v>
      </c>
      <c r="D116" s="1156"/>
      <c r="E116" s="1156"/>
      <c r="F116" s="1156"/>
      <c r="G116" s="1156"/>
      <c r="H116" s="1156"/>
      <c r="I116" s="1156"/>
      <c r="J116" s="1269" t="str">
        <f t="shared" si="15"/>
        <v/>
      </c>
      <c r="K116" s="1156"/>
      <c r="L116" s="1156"/>
      <c r="M116" s="1156"/>
      <c r="N116" s="1156"/>
      <c r="O116" s="1156">
        <v>1</v>
      </c>
      <c r="P116" s="1156"/>
      <c r="Q116" s="1156"/>
      <c r="R116" s="1156"/>
      <c r="S116" s="1156"/>
      <c r="T116" s="1156"/>
      <c r="U116" s="1156"/>
      <c r="V116" s="1156"/>
      <c r="W116" s="1156"/>
      <c r="X116" s="1156"/>
      <c r="Y116" s="1156"/>
      <c r="Z116" s="1170"/>
      <c r="AA116" s="1269" t="str">
        <f t="shared" si="16"/>
        <v/>
      </c>
      <c r="AB116" s="1156"/>
      <c r="AC116" s="1156"/>
      <c r="AD116" s="1156"/>
      <c r="AE116" s="1156"/>
      <c r="AF116" s="1156"/>
      <c r="AG116" s="1269" t="str">
        <f t="shared" si="17"/>
        <v/>
      </c>
      <c r="AH116" s="1156"/>
      <c r="AI116" s="1156"/>
      <c r="AJ116" s="1156"/>
      <c r="AK116" s="1156"/>
      <c r="AL116" s="1156"/>
      <c r="AM116" s="1156"/>
      <c r="AN116" s="1269" t="str">
        <f t="shared" si="18"/>
        <v/>
      </c>
      <c r="AO116" s="1170"/>
      <c r="AP116" s="1156"/>
      <c r="AQ116" s="1156"/>
      <c r="AR116" s="1269" t="str">
        <f t="shared" si="19"/>
        <v/>
      </c>
      <c r="AS116" s="1156"/>
      <c r="AT116" s="1156"/>
      <c r="AU116" s="1269" t="str">
        <f t="shared" si="20"/>
        <v/>
      </c>
      <c r="AV116" s="1156"/>
      <c r="AW116" s="1156"/>
      <c r="AX116" s="1156"/>
      <c r="AY116" s="1156"/>
      <c r="AZ116" s="1156"/>
      <c r="BA116" s="1269" t="str">
        <f t="shared" si="21"/>
        <v/>
      </c>
      <c r="BB116" s="1156"/>
      <c r="BC116" s="1156"/>
      <c r="BD116" s="1156"/>
      <c r="BE116" s="1156"/>
      <c r="BF116" s="1156"/>
      <c r="BG116" s="1170"/>
      <c r="BH116" s="1269" t="str">
        <f t="shared" si="22"/>
        <v/>
      </c>
      <c r="BI116" s="1176">
        <f t="shared" si="24"/>
        <v>1</v>
      </c>
    </row>
    <row r="117" spans="1:61" s="1158" customFormat="1" ht="39.6" outlineLevel="1" x14ac:dyDescent="0.25">
      <c r="A117" s="1181" t="str">
        <f>+'2.2'!D121</f>
        <v>BEW7.2.1</v>
      </c>
      <c r="B117" s="1180" t="str">
        <f>+'2.2'!E121</f>
        <v>Sostituzione protesi del ginocchio</v>
      </c>
      <c r="C117" s="1157" t="str">
        <f>+'2.2'!G121</f>
        <v>(Chirurgia ortopedica e traumatologia dell'apparato locomotore)</v>
      </c>
      <c r="D117" s="1156"/>
      <c r="E117" s="1156"/>
      <c r="F117" s="1156"/>
      <c r="G117" s="1156"/>
      <c r="H117" s="1156"/>
      <c r="I117" s="1156"/>
      <c r="J117" s="1269" t="str">
        <f t="shared" si="15"/>
        <v/>
      </c>
      <c r="K117" s="1156"/>
      <c r="L117" s="1156"/>
      <c r="M117" s="1156"/>
      <c r="N117" s="1156"/>
      <c r="O117" s="1156">
        <v>1</v>
      </c>
      <c r="P117" s="1156"/>
      <c r="Q117" s="1156"/>
      <c r="R117" s="1156"/>
      <c r="S117" s="1156"/>
      <c r="T117" s="1156"/>
      <c r="U117" s="1156"/>
      <c r="V117" s="1156"/>
      <c r="W117" s="1156"/>
      <c r="X117" s="1156"/>
      <c r="Y117" s="1156"/>
      <c r="Z117" s="1170"/>
      <c r="AA117" s="1269" t="str">
        <f t="shared" si="16"/>
        <v/>
      </c>
      <c r="AB117" s="1156"/>
      <c r="AC117" s="1156"/>
      <c r="AD117" s="1156"/>
      <c r="AE117" s="1156"/>
      <c r="AF117" s="1156"/>
      <c r="AG117" s="1269" t="str">
        <f t="shared" si="17"/>
        <v/>
      </c>
      <c r="AH117" s="1156"/>
      <c r="AI117" s="1156"/>
      <c r="AJ117" s="1156"/>
      <c r="AK117" s="1156"/>
      <c r="AL117" s="1156"/>
      <c r="AM117" s="1156"/>
      <c r="AN117" s="1269" t="str">
        <f t="shared" si="18"/>
        <v/>
      </c>
      <c r="AO117" s="1170"/>
      <c r="AP117" s="1156"/>
      <c r="AQ117" s="1156"/>
      <c r="AR117" s="1269" t="str">
        <f t="shared" si="19"/>
        <v/>
      </c>
      <c r="AS117" s="1156"/>
      <c r="AT117" s="1156"/>
      <c r="AU117" s="1269" t="str">
        <f t="shared" si="20"/>
        <v/>
      </c>
      <c r="AV117" s="1156"/>
      <c r="AW117" s="1156"/>
      <c r="AX117" s="1156"/>
      <c r="AY117" s="1156"/>
      <c r="AZ117" s="1156"/>
      <c r="BA117" s="1269" t="str">
        <f t="shared" si="21"/>
        <v/>
      </c>
      <c r="BB117" s="1156"/>
      <c r="BC117" s="1156"/>
      <c r="BD117" s="1156"/>
      <c r="BE117" s="1156"/>
      <c r="BF117" s="1156"/>
      <c r="BG117" s="1170"/>
      <c r="BH117" s="1269" t="str">
        <f t="shared" si="22"/>
        <v/>
      </c>
      <c r="BI117" s="1176">
        <f t="shared" si="24"/>
        <v>1</v>
      </c>
    </row>
    <row r="118" spans="1:61" s="1158" customFormat="1" ht="39.6" outlineLevel="1" x14ac:dyDescent="0.25">
      <c r="A118" s="716" t="str">
        <f>+'2.2'!D122</f>
        <v>BEW8</v>
      </c>
      <c r="B118" s="1157" t="str">
        <f>+'2.2'!E122</f>
        <v>Chirurgia della colonna vertebrale</v>
      </c>
      <c r="C118" s="1157" t="str">
        <f>+'2.2'!G122</f>
        <v>(Chirurgia ortopedica con approfondimento in chirurgia della colonna vertebrale)</v>
      </c>
      <c r="D118" s="1156"/>
      <c r="E118" s="1156"/>
      <c r="F118" s="1156"/>
      <c r="G118" s="1156"/>
      <c r="H118" s="1159"/>
      <c r="I118" s="1156"/>
      <c r="J118" s="1269" t="str">
        <f t="shared" si="15"/>
        <v/>
      </c>
      <c r="K118" s="1156"/>
      <c r="L118" s="1156"/>
      <c r="M118" s="1156"/>
      <c r="N118" s="1160">
        <v>1</v>
      </c>
      <c r="O118" s="1159"/>
      <c r="P118" s="1160"/>
      <c r="Q118" s="1156"/>
      <c r="R118" s="1156"/>
      <c r="S118" s="1156"/>
      <c r="T118" s="1156"/>
      <c r="U118" s="1156"/>
      <c r="V118" s="1156"/>
      <c r="W118" s="1156"/>
      <c r="X118" s="1156"/>
      <c r="Y118" s="1156"/>
      <c r="Z118" s="1170"/>
      <c r="AA118" s="1269" t="str">
        <f t="shared" si="16"/>
        <v/>
      </c>
      <c r="AB118" s="1156"/>
      <c r="AC118" s="1156"/>
      <c r="AD118" s="1156"/>
      <c r="AE118" s="1156"/>
      <c r="AF118" s="1156"/>
      <c r="AG118" s="1269" t="str">
        <f t="shared" si="17"/>
        <v/>
      </c>
      <c r="AH118" s="1156"/>
      <c r="AI118" s="1156"/>
      <c r="AJ118" s="1156"/>
      <c r="AK118" s="1156"/>
      <c r="AL118" s="1159"/>
      <c r="AM118" s="1159"/>
      <c r="AN118" s="1269" t="str">
        <f t="shared" si="18"/>
        <v/>
      </c>
      <c r="AO118" s="1170"/>
      <c r="AP118" s="1156"/>
      <c r="AQ118" s="1156"/>
      <c r="AR118" s="1269" t="str">
        <f t="shared" si="19"/>
        <v/>
      </c>
      <c r="AS118" s="1156"/>
      <c r="AT118" s="1156"/>
      <c r="AU118" s="1269" t="str">
        <f t="shared" si="20"/>
        <v/>
      </c>
      <c r="AV118" s="1156"/>
      <c r="AW118" s="1156"/>
      <c r="AX118" s="1156"/>
      <c r="AY118" s="1156"/>
      <c r="AZ118" s="1156"/>
      <c r="BA118" s="1269" t="str">
        <f t="shared" si="21"/>
        <v/>
      </c>
      <c r="BB118" s="1156"/>
      <c r="BC118" s="1156"/>
      <c r="BD118" s="1156"/>
      <c r="BE118" s="1156"/>
      <c r="BF118" s="1156"/>
      <c r="BG118" s="1170"/>
      <c r="BH118" s="1269" t="str">
        <f t="shared" si="22"/>
        <v/>
      </c>
      <c r="BI118" s="1176">
        <f t="shared" si="24"/>
        <v>1</v>
      </c>
    </row>
    <row r="119" spans="1:61" s="1158" customFormat="1" ht="39.6" outlineLevel="1" x14ac:dyDescent="0.25">
      <c r="A119" s="716" t="str">
        <f>+'2.2'!D123</f>
        <v>BEW8.1</v>
      </c>
      <c r="B119" s="1157" t="str">
        <f>+'2.2'!E123</f>
        <v>Chirurgia specialistica della colonna vertebrale</v>
      </c>
      <c r="C119" s="1157" t="str">
        <f>+'2.2'!G123</f>
        <v>(Chirurgia ortopedica con approfondimento in chirurgia della colonna vertebrale)</v>
      </c>
      <c r="D119" s="1156"/>
      <c r="E119" s="1156"/>
      <c r="F119" s="1156"/>
      <c r="G119" s="1156"/>
      <c r="H119" s="1159"/>
      <c r="I119" s="1156"/>
      <c r="J119" s="1269" t="str">
        <f t="shared" si="15"/>
        <v/>
      </c>
      <c r="K119" s="1156"/>
      <c r="L119" s="1156"/>
      <c r="M119" s="1156"/>
      <c r="N119" s="1160">
        <v>1</v>
      </c>
      <c r="O119" s="1159"/>
      <c r="P119" s="1160"/>
      <c r="Q119" s="1156"/>
      <c r="R119" s="1156"/>
      <c r="S119" s="1156"/>
      <c r="T119" s="1156"/>
      <c r="U119" s="1156"/>
      <c r="V119" s="1156"/>
      <c r="W119" s="1156"/>
      <c r="X119" s="1156"/>
      <c r="Y119" s="1156"/>
      <c r="Z119" s="1170"/>
      <c r="AA119" s="1269" t="str">
        <f t="shared" si="16"/>
        <v/>
      </c>
      <c r="AB119" s="1156"/>
      <c r="AC119" s="1156"/>
      <c r="AD119" s="1156"/>
      <c r="AE119" s="1156"/>
      <c r="AF119" s="1156"/>
      <c r="AG119" s="1269" t="str">
        <f t="shared" si="17"/>
        <v/>
      </c>
      <c r="AH119" s="1156"/>
      <c r="AI119" s="1156"/>
      <c r="AJ119" s="1156"/>
      <c r="AK119" s="1156"/>
      <c r="AL119" s="1159"/>
      <c r="AM119" s="1159"/>
      <c r="AN119" s="1269" t="str">
        <f t="shared" si="18"/>
        <v/>
      </c>
      <c r="AO119" s="1170"/>
      <c r="AP119" s="1156"/>
      <c r="AQ119" s="1156"/>
      <c r="AR119" s="1269" t="str">
        <f t="shared" si="19"/>
        <v/>
      </c>
      <c r="AS119" s="1156"/>
      <c r="AT119" s="1156"/>
      <c r="AU119" s="1269" t="str">
        <f t="shared" si="20"/>
        <v/>
      </c>
      <c r="AV119" s="1156"/>
      <c r="AW119" s="1156"/>
      <c r="AX119" s="1156"/>
      <c r="AY119" s="1156"/>
      <c r="AZ119" s="1156"/>
      <c r="BA119" s="1269" t="str">
        <f t="shared" si="21"/>
        <v/>
      </c>
      <c r="BB119" s="1156"/>
      <c r="BC119" s="1156"/>
      <c r="BD119" s="1156"/>
      <c r="BE119" s="1156"/>
      <c r="BF119" s="1156"/>
      <c r="BG119" s="1170"/>
      <c r="BH119" s="1269" t="str">
        <f t="shared" si="22"/>
        <v/>
      </c>
      <c r="BI119" s="1176">
        <f t="shared" si="24"/>
        <v>1</v>
      </c>
    </row>
    <row r="120" spans="1:61" s="1158" customFormat="1" ht="39.6" outlineLevel="1" x14ac:dyDescent="0.25">
      <c r="A120" s="716" t="str">
        <f>+'2.2'!D124</f>
        <v>BEW8.1.1</v>
      </c>
      <c r="B120" s="1157" t="str">
        <f>+'2.2'!E124</f>
        <v>Chirurgia complessa della colonna vertebrale</v>
      </c>
      <c r="C120" s="1157" t="str">
        <f>+'2.2'!G124</f>
        <v>(Chirurgia ortopedica con approfondimento in chirurgia della colonna vertebrale)</v>
      </c>
      <c r="D120" s="1156"/>
      <c r="E120" s="1156"/>
      <c r="F120" s="1156"/>
      <c r="G120" s="1156"/>
      <c r="H120" s="1159"/>
      <c r="I120" s="1156"/>
      <c r="J120" s="1269" t="str">
        <f t="shared" si="15"/>
        <v/>
      </c>
      <c r="K120" s="1156"/>
      <c r="L120" s="1156"/>
      <c r="M120" s="1156"/>
      <c r="N120" s="1160">
        <v>1</v>
      </c>
      <c r="O120" s="1159"/>
      <c r="P120" s="1160"/>
      <c r="Q120" s="1156"/>
      <c r="R120" s="1156"/>
      <c r="S120" s="1156"/>
      <c r="T120" s="1156"/>
      <c r="U120" s="1156"/>
      <c r="V120" s="1156"/>
      <c r="W120" s="1156"/>
      <c r="X120" s="1156"/>
      <c r="Y120" s="1156"/>
      <c r="Z120" s="1170"/>
      <c r="AA120" s="1269" t="str">
        <f t="shared" si="16"/>
        <v/>
      </c>
      <c r="AB120" s="1156"/>
      <c r="AC120" s="1156"/>
      <c r="AD120" s="1156"/>
      <c r="AE120" s="1156"/>
      <c r="AF120" s="1156"/>
      <c r="AG120" s="1269" t="str">
        <f t="shared" si="17"/>
        <v/>
      </c>
      <c r="AH120" s="1156"/>
      <c r="AI120" s="1156"/>
      <c r="AJ120" s="1156"/>
      <c r="AK120" s="1156"/>
      <c r="AL120" s="1159"/>
      <c r="AM120" s="1159"/>
      <c r="AN120" s="1269" t="str">
        <f t="shared" si="18"/>
        <v/>
      </c>
      <c r="AO120" s="1170"/>
      <c r="AP120" s="1156"/>
      <c r="AQ120" s="1156"/>
      <c r="AR120" s="1269" t="str">
        <f t="shared" si="19"/>
        <v/>
      </c>
      <c r="AS120" s="1156"/>
      <c r="AT120" s="1156"/>
      <c r="AU120" s="1269" t="str">
        <f t="shared" si="20"/>
        <v/>
      </c>
      <c r="AV120" s="1156"/>
      <c r="AW120" s="1156"/>
      <c r="AX120" s="1156"/>
      <c r="AY120" s="1156"/>
      <c r="AZ120" s="1156"/>
      <c r="BA120" s="1269" t="str">
        <f t="shared" si="21"/>
        <v/>
      </c>
      <c r="BB120" s="1156"/>
      <c r="BC120" s="1156"/>
      <c r="BD120" s="1156"/>
      <c r="BE120" s="1156"/>
      <c r="BF120" s="1156"/>
      <c r="BG120" s="1170"/>
      <c r="BH120" s="1269" t="str">
        <f t="shared" si="22"/>
        <v/>
      </c>
      <c r="BI120" s="1176">
        <f t="shared" si="24"/>
        <v>1</v>
      </c>
    </row>
    <row r="121" spans="1:61" s="1158" customFormat="1" ht="40.200000000000003" outlineLevel="1" thickBot="1" x14ac:dyDescent="0.3">
      <c r="A121" s="716" t="str">
        <f>+'2.2'!D125</f>
        <v>BEW9</v>
      </c>
      <c r="B121" s="1157" t="str">
        <f>+'2.2'!E125</f>
        <v>Tumori ossei</v>
      </c>
      <c r="C121" s="1157" t="str">
        <f>+'2.2'!G125</f>
        <v>(Chirurgia ortopedica e traumatologia dell'apparato locomotore)</v>
      </c>
      <c r="D121" s="1156"/>
      <c r="E121" s="1156"/>
      <c r="F121" s="1156"/>
      <c r="G121" s="1156"/>
      <c r="H121" s="1156"/>
      <c r="I121" s="1156"/>
      <c r="J121" s="1269" t="str">
        <f t="shared" si="15"/>
        <v/>
      </c>
      <c r="K121" s="1156"/>
      <c r="L121" s="1156"/>
      <c r="M121" s="1156"/>
      <c r="N121" s="1156"/>
      <c r="O121" s="1160">
        <v>1</v>
      </c>
      <c r="P121" s="1161"/>
      <c r="Q121" s="1156"/>
      <c r="R121" s="1156"/>
      <c r="S121" s="1156"/>
      <c r="T121" s="1156"/>
      <c r="U121" s="1156"/>
      <c r="V121" s="1156"/>
      <c r="W121" s="1156"/>
      <c r="X121" s="1156"/>
      <c r="Y121" s="1156"/>
      <c r="Z121" s="1170"/>
      <c r="AA121" s="1269" t="str">
        <f t="shared" si="16"/>
        <v/>
      </c>
      <c r="AB121" s="1156"/>
      <c r="AC121" s="1156"/>
      <c r="AD121" s="1156"/>
      <c r="AE121" s="1156"/>
      <c r="AF121" s="1156"/>
      <c r="AG121" s="1269" t="str">
        <f t="shared" si="17"/>
        <v/>
      </c>
      <c r="AH121" s="1156"/>
      <c r="AI121" s="1156"/>
      <c r="AJ121" s="1156"/>
      <c r="AK121" s="1156"/>
      <c r="AL121" s="1156"/>
      <c r="AM121" s="1156"/>
      <c r="AN121" s="1269" t="str">
        <f t="shared" si="18"/>
        <v/>
      </c>
      <c r="AO121" s="1170"/>
      <c r="AP121" s="1156"/>
      <c r="AQ121" s="1156"/>
      <c r="AR121" s="1269" t="str">
        <f t="shared" si="19"/>
        <v/>
      </c>
      <c r="AS121" s="1156"/>
      <c r="AT121" s="1156"/>
      <c r="AU121" s="1269" t="str">
        <f t="shared" si="20"/>
        <v/>
      </c>
      <c r="AV121" s="1156"/>
      <c r="AW121" s="1156"/>
      <c r="AX121" s="1156"/>
      <c r="AY121" s="1156"/>
      <c r="AZ121" s="1156"/>
      <c r="BA121" s="1269" t="str">
        <f t="shared" si="21"/>
        <v/>
      </c>
      <c r="BB121" s="1156"/>
      <c r="BC121" s="1156"/>
      <c r="BD121" s="1156"/>
      <c r="BE121" s="1156"/>
      <c r="BF121" s="1156"/>
      <c r="BG121" s="1170"/>
      <c r="BH121" s="1269" t="str">
        <f t="shared" si="22"/>
        <v/>
      </c>
      <c r="BI121" s="1176">
        <f t="shared" si="24"/>
        <v>1</v>
      </c>
    </row>
    <row r="122" spans="1:61" s="1158" customFormat="1" ht="27" outlineLevel="1" thickBot="1" x14ac:dyDescent="0.3">
      <c r="A122" s="716" t="str">
        <f>+'2.2'!D126</f>
        <v>BEW10</v>
      </c>
      <c r="B122" s="1157" t="str">
        <f>+'2.2'!E126</f>
        <v>Chirurgia del plesso</v>
      </c>
      <c r="C122" s="1157" t="str">
        <f>+'2.2'!G126</f>
        <v>(Chirurgia della mano)
(Neurochirurgia)</v>
      </c>
      <c r="D122" s="1156"/>
      <c r="E122" s="1156"/>
      <c r="F122" s="1156"/>
      <c r="G122" s="1156"/>
      <c r="H122" s="1156"/>
      <c r="I122" s="1156"/>
      <c r="J122" s="1269" t="str">
        <f t="shared" si="15"/>
        <v/>
      </c>
      <c r="K122" s="1156"/>
      <c r="L122" s="1156">
        <v>1</v>
      </c>
      <c r="M122" s="1160"/>
      <c r="N122" s="1156"/>
      <c r="O122" s="1156"/>
      <c r="P122" s="1162"/>
      <c r="Q122" s="1156"/>
      <c r="R122" s="1156"/>
      <c r="S122" s="1156"/>
      <c r="T122" s="1156"/>
      <c r="U122" s="1156"/>
      <c r="V122" s="1156"/>
      <c r="W122" s="1156"/>
      <c r="X122" s="1156"/>
      <c r="Y122" s="1156"/>
      <c r="Z122" s="1170"/>
      <c r="AA122" s="1269" t="str">
        <f t="shared" si="16"/>
        <v/>
      </c>
      <c r="AB122" s="1156"/>
      <c r="AC122" s="1156"/>
      <c r="AD122" s="1156"/>
      <c r="AE122" s="1156"/>
      <c r="AF122" s="1156"/>
      <c r="AG122" s="1269" t="str">
        <f t="shared" si="17"/>
        <v/>
      </c>
      <c r="AH122" s="1156"/>
      <c r="AI122" s="1156"/>
      <c r="AJ122" s="1156">
        <v>1</v>
      </c>
      <c r="AK122" s="1156"/>
      <c r="AL122" s="1160"/>
      <c r="AM122" s="1163"/>
      <c r="AN122" s="1269" t="str">
        <f t="shared" si="18"/>
        <v/>
      </c>
      <c r="AO122" s="1170"/>
      <c r="AP122" s="1156"/>
      <c r="AQ122" s="1156"/>
      <c r="AR122" s="1269" t="str">
        <f t="shared" si="19"/>
        <v/>
      </c>
      <c r="AS122" s="1156"/>
      <c r="AT122" s="1156"/>
      <c r="AU122" s="1269" t="str">
        <f t="shared" si="20"/>
        <v/>
      </c>
      <c r="AV122" s="1156"/>
      <c r="AW122" s="1156"/>
      <c r="AX122" s="1156"/>
      <c r="AY122" s="1156"/>
      <c r="AZ122" s="1156"/>
      <c r="BA122" s="1269" t="str">
        <f t="shared" si="21"/>
        <v/>
      </c>
      <c r="BB122" s="1156"/>
      <c r="BC122" s="1156"/>
      <c r="BD122" s="1156"/>
      <c r="BE122" s="1156"/>
      <c r="BF122" s="1156"/>
      <c r="BG122" s="1170"/>
      <c r="BH122" s="1269" t="str">
        <f t="shared" si="22"/>
        <v/>
      </c>
      <c r="BI122" s="1176">
        <f t="shared" si="24"/>
        <v>1</v>
      </c>
    </row>
    <row r="123" spans="1:61" s="1158" customFormat="1" outlineLevel="1" x14ac:dyDescent="0.25">
      <c r="A123" s="716" t="str">
        <f>+'2.2'!D127</f>
        <v>BEW11</v>
      </c>
      <c r="B123" s="1157" t="str">
        <f>+'2.2'!E127</f>
        <v>Reimpianti</v>
      </c>
      <c r="C123" s="1157" t="str">
        <f>+'2.2'!G127</f>
        <v>Chirurgia della mano</v>
      </c>
      <c r="D123" s="1156"/>
      <c r="E123" s="1156"/>
      <c r="F123" s="1156"/>
      <c r="G123" s="1156"/>
      <c r="H123" s="1156"/>
      <c r="I123" s="1156"/>
      <c r="J123" s="1269" t="str">
        <f t="shared" si="15"/>
        <v/>
      </c>
      <c r="K123" s="1156"/>
      <c r="L123" s="1156">
        <v>2</v>
      </c>
      <c r="M123" s="1160"/>
      <c r="N123" s="1156"/>
      <c r="O123" s="1156"/>
      <c r="P123" s="1164"/>
      <c r="Q123" s="1156"/>
      <c r="R123" s="1156"/>
      <c r="S123" s="1156"/>
      <c r="T123" s="1156"/>
      <c r="U123" s="1156"/>
      <c r="V123" s="1156"/>
      <c r="W123" s="1156"/>
      <c r="X123" s="1156"/>
      <c r="Y123" s="1156"/>
      <c r="Z123" s="1170"/>
      <c r="AA123" s="1269" t="str">
        <f t="shared" si="16"/>
        <v/>
      </c>
      <c r="AB123" s="1156"/>
      <c r="AC123" s="1156"/>
      <c r="AD123" s="1156"/>
      <c r="AE123" s="1156"/>
      <c r="AF123" s="1156"/>
      <c r="AG123" s="1269" t="str">
        <f t="shared" si="17"/>
        <v/>
      </c>
      <c r="AH123" s="1156"/>
      <c r="AI123" s="1156"/>
      <c r="AJ123" s="1156"/>
      <c r="AK123" s="1156"/>
      <c r="AL123" s="1156"/>
      <c r="AM123" s="1156"/>
      <c r="AN123" s="1269" t="str">
        <f t="shared" si="18"/>
        <v/>
      </c>
      <c r="AO123" s="1170"/>
      <c r="AP123" s="1156"/>
      <c r="AQ123" s="1156"/>
      <c r="AR123" s="1269" t="str">
        <f t="shared" si="19"/>
        <v/>
      </c>
      <c r="AS123" s="1156"/>
      <c r="AT123" s="1156"/>
      <c r="AU123" s="1269" t="str">
        <f t="shared" si="20"/>
        <v/>
      </c>
      <c r="AV123" s="1156"/>
      <c r="AW123" s="1156"/>
      <c r="AX123" s="1156"/>
      <c r="AY123" s="1156"/>
      <c r="AZ123" s="1156"/>
      <c r="BA123" s="1269" t="str">
        <f t="shared" si="21"/>
        <v/>
      </c>
      <c r="BB123" s="1156"/>
      <c r="BC123" s="1156"/>
      <c r="BD123" s="1156"/>
      <c r="BE123" s="1156"/>
      <c r="BF123" s="1156"/>
      <c r="BG123" s="1170"/>
      <c r="BH123" s="1269" t="str">
        <f t="shared" si="22"/>
        <v/>
      </c>
      <c r="BI123" s="1176">
        <f t="shared" si="24"/>
        <v>2</v>
      </c>
    </row>
    <row r="124" spans="1:61" s="1158" customFormat="1" ht="39.6" outlineLevel="1" x14ac:dyDescent="0.25">
      <c r="A124" s="716" t="str">
        <f>+'2.2'!D128</f>
        <v>RHE1</v>
      </c>
      <c r="B124" s="1157" t="str">
        <f>+'2.2'!E128</f>
        <v>Reumatologia</v>
      </c>
      <c r="C124" s="1157" t="str">
        <f>+'2.2'!G128</f>
        <v>(Medicina fisica e riabilitazione)
(Reumatologia)</v>
      </c>
      <c r="D124" s="1156"/>
      <c r="E124" s="1156"/>
      <c r="F124" s="1156"/>
      <c r="G124" s="1156"/>
      <c r="H124" s="1156"/>
      <c r="I124" s="1156"/>
      <c r="J124" s="1269" t="str">
        <f t="shared" si="15"/>
        <v/>
      </c>
      <c r="K124" s="1156"/>
      <c r="L124" s="1156"/>
      <c r="M124" s="1156"/>
      <c r="N124" s="1156"/>
      <c r="O124" s="1156"/>
      <c r="P124" s="1156"/>
      <c r="Q124" s="1156"/>
      <c r="R124" s="1156"/>
      <c r="S124" s="1156"/>
      <c r="T124" s="1156"/>
      <c r="U124" s="1156"/>
      <c r="V124" s="1156"/>
      <c r="W124" s="1156"/>
      <c r="X124" s="1156"/>
      <c r="Y124" s="1156"/>
      <c r="Z124" s="1170"/>
      <c r="AA124" s="1269" t="str">
        <f t="shared" si="16"/>
        <v/>
      </c>
      <c r="AB124" s="1156"/>
      <c r="AC124" s="1156">
        <v>1</v>
      </c>
      <c r="AD124" s="1156"/>
      <c r="AE124" s="1156"/>
      <c r="AF124" s="1156"/>
      <c r="AG124" s="1269" t="str">
        <f t="shared" si="17"/>
        <v/>
      </c>
      <c r="AH124" s="1156"/>
      <c r="AI124" s="1156"/>
      <c r="AJ124" s="1156"/>
      <c r="AK124" s="1156"/>
      <c r="AL124" s="1156"/>
      <c r="AM124" s="1156"/>
      <c r="AN124" s="1269" t="str">
        <f t="shared" si="18"/>
        <v/>
      </c>
      <c r="AO124" s="1170"/>
      <c r="AP124" s="1156"/>
      <c r="AQ124" s="1156"/>
      <c r="AR124" s="1269" t="str">
        <f t="shared" si="19"/>
        <v/>
      </c>
      <c r="AS124" s="1156"/>
      <c r="AT124" s="1156"/>
      <c r="AU124" s="1269" t="str">
        <f t="shared" si="20"/>
        <v/>
      </c>
      <c r="AV124" s="1156"/>
      <c r="AW124" s="1156"/>
      <c r="AX124" s="1156"/>
      <c r="AY124" s="1156"/>
      <c r="AZ124" s="1156"/>
      <c r="BA124" s="1269" t="str">
        <f t="shared" si="21"/>
        <v/>
      </c>
      <c r="BB124" s="1156"/>
      <c r="BC124" s="1156">
        <v>1</v>
      </c>
      <c r="BD124" s="1156"/>
      <c r="BE124" s="1156"/>
      <c r="BF124" s="1156"/>
      <c r="BG124" s="1170"/>
      <c r="BH124" s="1269" t="str">
        <f t="shared" si="22"/>
        <v/>
      </c>
      <c r="BI124" s="1176">
        <f t="shared" si="24"/>
        <v>1</v>
      </c>
    </row>
    <row r="125" spans="1:61" s="1158" customFormat="1" ht="26.4" outlineLevel="1" x14ac:dyDescent="0.25">
      <c r="A125" s="716" t="str">
        <f>+'2.2'!D129</f>
        <v>RHE2</v>
      </c>
      <c r="B125" s="1157" t="str">
        <f>+'2.2'!E129</f>
        <v>Reumatologia interdisciplinare</v>
      </c>
      <c r="C125" s="1274" t="str">
        <f>+'2.2'!G129</f>
        <v>Medicina fisica e riabilitazione
Reumatologia</v>
      </c>
      <c r="D125" s="1156"/>
      <c r="E125" s="1156"/>
      <c r="F125" s="1156"/>
      <c r="G125" s="1156"/>
      <c r="H125" s="1156"/>
      <c r="I125" s="1156"/>
      <c r="J125" s="1269" t="str">
        <f t="shared" si="15"/>
        <v/>
      </c>
      <c r="K125" s="1156"/>
      <c r="L125" s="1156"/>
      <c r="M125" s="1156"/>
      <c r="N125" s="1156"/>
      <c r="O125" s="1156"/>
      <c r="P125" s="1156"/>
      <c r="Q125" s="1156"/>
      <c r="R125" s="1156"/>
      <c r="S125" s="1156"/>
      <c r="T125" s="1156"/>
      <c r="U125" s="1156"/>
      <c r="V125" s="1156"/>
      <c r="W125" s="1156"/>
      <c r="X125" s="1156"/>
      <c r="Y125" s="1156"/>
      <c r="Z125" s="1170"/>
      <c r="AA125" s="1269" t="str">
        <f t="shared" si="16"/>
        <v/>
      </c>
      <c r="AB125" s="1156"/>
      <c r="AC125" s="1156">
        <v>2</v>
      </c>
      <c r="AD125" s="1156"/>
      <c r="AE125" s="1156"/>
      <c r="AF125" s="1156"/>
      <c r="AG125" s="1269" t="str">
        <f t="shared" si="17"/>
        <v/>
      </c>
      <c r="AH125" s="1156"/>
      <c r="AI125" s="1156"/>
      <c r="AJ125" s="1156"/>
      <c r="AK125" s="1156"/>
      <c r="AL125" s="1156"/>
      <c r="AM125" s="1156"/>
      <c r="AN125" s="1269" t="str">
        <f t="shared" si="18"/>
        <v/>
      </c>
      <c r="AO125" s="1170"/>
      <c r="AP125" s="1156"/>
      <c r="AQ125" s="1156"/>
      <c r="AR125" s="1269" t="str">
        <f t="shared" si="19"/>
        <v/>
      </c>
      <c r="AS125" s="1156"/>
      <c r="AT125" s="1156"/>
      <c r="AU125" s="1269" t="str">
        <f t="shared" si="20"/>
        <v/>
      </c>
      <c r="AV125" s="1156"/>
      <c r="AW125" s="1156"/>
      <c r="AX125" s="1156"/>
      <c r="AY125" s="1156"/>
      <c r="AZ125" s="1156"/>
      <c r="BA125" s="1269" t="str">
        <f t="shared" si="21"/>
        <v/>
      </c>
      <c r="BB125" s="1156"/>
      <c r="BC125" s="1156">
        <v>2</v>
      </c>
      <c r="BD125" s="1156"/>
      <c r="BE125" s="1156"/>
      <c r="BF125" s="1156"/>
      <c r="BG125" s="1170"/>
      <c r="BH125" s="1269" t="str">
        <f t="shared" si="22"/>
        <v/>
      </c>
      <c r="BI125" s="1176">
        <f t="shared" si="24"/>
        <v>2</v>
      </c>
    </row>
    <row r="126" spans="1:61" s="1158" customFormat="1" outlineLevel="1" x14ac:dyDescent="0.25">
      <c r="A126" s="716" t="str">
        <f>+'2.2'!D130</f>
        <v>GYN1</v>
      </c>
      <c r="B126" s="1157" t="str">
        <f>+'2.2'!E130</f>
        <v>Ginecologia</v>
      </c>
      <c r="C126" s="1157" t="str">
        <f>+'2.2'!G130</f>
        <v>(Ginecologia e ostetricia)</v>
      </c>
      <c r="D126" s="1156"/>
      <c r="E126" s="1156"/>
      <c r="F126" s="1156"/>
      <c r="G126" s="1156"/>
      <c r="H126" s="1156"/>
      <c r="I126" s="1156"/>
      <c r="J126" s="1269" t="str">
        <f t="shared" si="15"/>
        <v/>
      </c>
      <c r="K126" s="1156"/>
      <c r="L126" s="1156"/>
      <c r="M126" s="1156"/>
      <c r="N126" s="1156"/>
      <c r="O126" s="1156"/>
      <c r="P126" s="1156"/>
      <c r="Q126" s="1156"/>
      <c r="R126" s="1156"/>
      <c r="S126" s="1156"/>
      <c r="T126" s="1156"/>
      <c r="U126" s="1156"/>
      <c r="V126" s="1156"/>
      <c r="W126" s="1156"/>
      <c r="X126" s="1156">
        <v>1</v>
      </c>
      <c r="Y126" s="1160">
        <v>1</v>
      </c>
      <c r="Z126" s="1186">
        <v>1</v>
      </c>
      <c r="AA126" s="1269">
        <f t="shared" si="16"/>
        <v>1</v>
      </c>
      <c r="AB126" s="1160"/>
      <c r="AC126" s="1156"/>
      <c r="AD126" s="1156"/>
      <c r="AE126" s="1156"/>
      <c r="AF126" s="1156"/>
      <c r="AG126" s="1269" t="str">
        <f t="shared" si="17"/>
        <v/>
      </c>
      <c r="AH126" s="1156"/>
      <c r="AI126" s="1156"/>
      <c r="AJ126" s="1156"/>
      <c r="AK126" s="1156"/>
      <c r="AL126" s="1156"/>
      <c r="AM126" s="1156"/>
      <c r="AN126" s="1269" t="str">
        <f t="shared" si="18"/>
        <v/>
      </c>
      <c r="AO126" s="1170"/>
      <c r="AP126" s="1156"/>
      <c r="AQ126" s="1156"/>
      <c r="AR126" s="1269" t="str">
        <f t="shared" si="19"/>
        <v/>
      </c>
      <c r="AS126" s="1156"/>
      <c r="AT126" s="1156"/>
      <c r="AU126" s="1269" t="str">
        <f t="shared" si="20"/>
        <v/>
      </c>
      <c r="AV126" s="1156"/>
      <c r="AW126" s="1156"/>
      <c r="AX126" s="1156"/>
      <c r="AY126" s="1156"/>
      <c r="AZ126" s="1156"/>
      <c r="BA126" s="1269" t="str">
        <f t="shared" si="21"/>
        <v/>
      </c>
      <c r="BB126" s="1156"/>
      <c r="BC126" s="1156"/>
      <c r="BD126" s="1156"/>
      <c r="BE126" s="1156"/>
      <c r="BF126" s="1156"/>
      <c r="BG126" s="1170"/>
      <c r="BH126" s="1269" t="str">
        <f t="shared" si="22"/>
        <v/>
      </c>
      <c r="BI126" s="1176">
        <f t="shared" si="24"/>
        <v>1</v>
      </c>
    </row>
    <row r="127" spans="1:61" s="1158" customFormat="1" ht="79.2" outlineLevel="1" x14ac:dyDescent="0.25">
      <c r="A127" s="716" t="str">
        <f>+'2.2'!D131</f>
        <v>GYNT</v>
      </c>
      <c r="B127" s="1157" t="str">
        <f>+'2.2'!E131</f>
        <v>Tumori ginecologici</v>
      </c>
      <c r="C127" s="1157" t="str">
        <f>+'2.2'!G131</f>
        <v>Ginecologia e ostetricia con approfondimento in oncologia ginecologica
Chirurgia con approfondimento in chirurgia viscerale</v>
      </c>
      <c r="D127" s="1156"/>
      <c r="E127" s="1156"/>
      <c r="F127" s="1156"/>
      <c r="G127" s="1156"/>
      <c r="H127" s="1156"/>
      <c r="I127" s="1156"/>
      <c r="J127" s="1269" t="str">
        <f t="shared" si="15"/>
        <v/>
      </c>
      <c r="K127" s="1156"/>
      <c r="L127" s="1156"/>
      <c r="M127" s="1156"/>
      <c r="N127" s="1156"/>
      <c r="O127" s="1156"/>
      <c r="P127" s="1156"/>
      <c r="Q127" s="1156"/>
      <c r="R127" s="1156"/>
      <c r="S127" s="1156"/>
      <c r="T127" s="1156"/>
      <c r="U127" s="1156"/>
      <c r="V127" s="1156"/>
      <c r="W127" s="1156"/>
      <c r="X127" s="1156"/>
      <c r="Y127" s="1159"/>
      <c r="Z127" s="1186">
        <v>2</v>
      </c>
      <c r="AA127" s="1269" t="str">
        <f t="shared" si="16"/>
        <v/>
      </c>
      <c r="AB127" s="1159"/>
      <c r="AC127" s="1156"/>
      <c r="AD127" s="1156"/>
      <c r="AE127" s="1156"/>
      <c r="AF127" s="1156"/>
      <c r="AG127" s="1269" t="str">
        <f t="shared" si="17"/>
        <v/>
      </c>
      <c r="AH127" s="1156"/>
      <c r="AI127" s="1156"/>
      <c r="AJ127" s="1156"/>
      <c r="AK127" s="1156"/>
      <c r="AL127" s="1156"/>
      <c r="AM127" s="1156"/>
      <c r="AN127" s="1269" t="str">
        <f t="shared" si="18"/>
        <v/>
      </c>
      <c r="AO127" s="1170"/>
      <c r="AP127" s="1156"/>
      <c r="AQ127" s="1156"/>
      <c r="AR127" s="1269" t="str">
        <f t="shared" si="19"/>
        <v/>
      </c>
      <c r="AS127" s="1156"/>
      <c r="AT127" s="1156"/>
      <c r="AU127" s="1269" t="str">
        <f t="shared" si="20"/>
        <v/>
      </c>
      <c r="AV127" s="1156"/>
      <c r="AW127" s="1156"/>
      <c r="AX127" s="1156"/>
      <c r="AY127" s="1156"/>
      <c r="AZ127" s="1156"/>
      <c r="BA127" s="1269" t="str">
        <f t="shared" si="21"/>
        <v/>
      </c>
      <c r="BB127" s="1156"/>
      <c r="BC127" s="1156"/>
      <c r="BD127" s="1156"/>
      <c r="BE127" s="1156"/>
      <c r="BF127" s="1156"/>
      <c r="BG127" s="1170"/>
      <c r="BH127" s="1269" t="str">
        <f t="shared" si="22"/>
        <v/>
      </c>
      <c r="BI127" s="1176">
        <f t="shared" si="24"/>
        <v>2</v>
      </c>
    </row>
    <row r="128" spans="1:61" s="1158" customFormat="1" ht="39.6" outlineLevel="1" x14ac:dyDescent="0.25">
      <c r="A128" s="716" t="str">
        <f>+'2.2'!D132</f>
        <v>GYN2</v>
      </c>
      <c r="B128" s="1157" t="str">
        <f>+'2.2'!E132</f>
        <v>Centro di senologia riconosciuto e certificato</v>
      </c>
      <c r="C128" s="1157" t="str">
        <f>+'2.2'!G132</f>
        <v>Chirurgia plastica, ricostruttiva ed estetica
Ginecologia e ostetricia</v>
      </c>
      <c r="D128" s="1156"/>
      <c r="E128" s="1156"/>
      <c r="F128" s="1156"/>
      <c r="G128" s="1156"/>
      <c r="H128" s="1156"/>
      <c r="I128" s="1156"/>
      <c r="J128" s="1269" t="str">
        <f t="shared" si="15"/>
        <v/>
      </c>
      <c r="K128" s="1156"/>
      <c r="L128" s="1156"/>
      <c r="M128" s="1156"/>
      <c r="N128" s="1156"/>
      <c r="O128" s="1156"/>
      <c r="P128" s="1156"/>
      <c r="Q128" s="1156">
        <v>2</v>
      </c>
      <c r="R128" s="1156"/>
      <c r="S128" s="1156"/>
      <c r="T128" s="1156"/>
      <c r="U128" s="1156"/>
      <c r="V128" s="1156"/>
      <c r="W128" s="1156"/>
      <c r="X128" s="1156">
        <v>2</v>
      </c>
      <c r="Y128" s="1156">
        <v>2</v>
      </c>
      <c r="Z128" s="1170">
        <v>2</v>
      </c>
      <c r="AA128" s="1269">
        <f t="shared" si="16"/>
        <v>2</v>
      </c>
      <c r="AB128" s="1156"/>
      <c r="AC128" s="1156"/>
      <c r="AD128" s="1156"/>
      <c r="AE128" s="1156"/>
      <c r="AF128" s="1156"/>
      <c r="AG128" s="1269" t="str">
        <f t="shared" si="17"/>
        <v/>
      </c>
      <c r="AH128" s="1156"/>
      <c r="AI128" s="1156"/>
      <c r="AJ128" s="1156"/>
      <c r="AK128" s="1156"/>
      <c r="AL128" s="1156"/>
      <c r="AM128" s="1156"/>
      <c r="AN128" s="1269" t="str">
        <f t="shared" si="18"/>
        <v/>
      </c>
      <c r="AO128" s="1170"/>
      <c r="AP128" s="1156"/>
      <c r="AQ128" s="1156"/>
      <c r="AR128" s="1269" t="str">
        <f t="shared" si="19"/>
        <v/>
      </c>
      <c r="AS128" s="1156"/>
      <c r="AT128" s="1156"/>
      <c r="AU128" s="1269" t="str">
        <f t="shared" si="20"/>
        <v/>
      </c>
      <c r="AV128" s="1156"/>
      <c r="AW128" s="1156"/>
      <c r="AX128" s="1156"/>
      <c r="AY128" s="1156"/>
      <c r="AZ128" s="1156"/>
      <c r="BA128" s="1269" t="str">
        <f t="shared" si="21"/>
        <v/>
      </c>
      <c r="BB128" s="1156"/>
      <c r="BC128" s="1156"/>
      <c r="BD128" s="1156"/>
      <c r="BE128" s="1156"/>
      <c r="BF128" s="1156"/>
      <c r="BG128" s="1170"/>
      <c r="BH128" s="1269" t="str">
        <f t="shared" si="22"/>
        <v/>
      </c>
      <c r="BI128" s="1176">
        <f t="shared" si="24"/>
        <v>2</v>
      </c>
    </row>
    <row r="129" spans="1:61" s="1158" customFormat="1" ht="39.6" outlineLevel="1" x14ac:dyDescent="0.25">
      <c r="A129" s="716" t="str">
        <f>+'2.2'!D133</f>
        <v>PLC1</v>
      </c>
      <c r="B129" s="1157" t="str">
        <f>+'2.2'!E133</f>
        <v>Interventi nel contesto della transessualità</v>
      </c>
      <c r="C129" s="1157" t="str">
        <f>+'2.2'!G133</f>
        <v>Chirurgia plastica, ricostruttiva ed estetica
Ginecologia e ostetricia</v>
      </c>
      <c r="D129" s="1156"/>
      <c r="E129" s="1156"/>
      <c r="F129" s="1156"/>
      <c r="G129" s="1156"/>
      <c r="H129" s="1156"/>
      <c r="I129" s="1156"/>
      <c r="J129" s="1269" t="str">
        <f t="shared" si="15"/>
        <v/>
      </c>
      <c r="K129" s="1156"/>
      <c r="L129" s="1156"/>
      <c r="M129" s="1156"/>
      <c r="N129" s="1156"/>
      <c r="O129" s="1156"/>
      <c r="P129" s="1156"/>
      <c r="Q129" s="1156">
        <v>2</v>
      </c>
      <c r="R129" s="1156"/>
      <c r="S129" s="1156"/>
      <c r="T129" s="1156"/>
      <c r="U129" s="1156"/>
      <c r="V129" s="1156"/>
      <c r="W129" s="1156"/>
      <c r="X129" s="1156">
        <v>2</v>
      </c>
      <c r="Y129" s="1156">
        <v>2</v>
      </c>
      <c r="Z129" s="1170">
        <v>2</v>
      </c>
      <c r="AA129" s="1269">
        <f t="shared" si="16"/>
        <v>2</v>
      </c>
      <c r="AB129" s="1156"/>
      <c r="AC129" s="1156"/>
      <c r="AD129" s="1156"/>
      <c r="AE129" s="1156"/>
      <c r="AF129" s="1156"/>
      <c r="AG129" s="1269" t="str">
        <f t="shared" si="17"/>
        <v/>
      </c>
      <c r="AH129" s="1156"/>
      <c r="AI129" s="1156"/>
      <c r="AJ129" s="1156"/>
      <c r="AK129" s="1156"/>
      <c r="AL129" s="1156"/>
      <c r="AM129" s="1156"/>
      <c r="AN129" s="1269" t="str">
        <f t="shared" si="18"/>
        <v/>
      </c>
      <c r="AO129" s="1170"/>
      <c r="AP129" s="1156"/>
      <c r="AQ129" s="1156"/>
      <c r="AR129" s="1269" t="str">
        <f t="shared" si="19"/>
        <v/>
      </c>
      <c r="AS129" s="1156"/>
      <c r="AT129" s="1156"/>
      <c r="AU129" s="1269" t="str">
        <f t="shared" si="20"/>
        <v/>
      </c>
      <c r="AV129" s="1156"/>
      <c r="AW129" s="1156"/>
      <c r="AX129" s="1156"/>
      <c r="AY129" s="1156"/>
      <c r="AZ129" s="1156"/>
      <c r="BA129" s="1269" t="str">
        <f t="shared" si="21"/>
        <v/>
      </c>
      <c r="BB129" s="1156"/>
      <c r="BC129" s="1156"/>
      <c r="BD129" s="1156"/>
      <c r="BE129" s="1156"/>
      <c r="BF129" s="1156"/>
      <c r="BG129" s="1170"/>
      <c r="BH129" s="1269" t="str">
        <f t="shared" si="22"/>
        <v/>
      </c>
      <c r="BI129" s="1176">
        <f t="shared" si="24"/>
        <v>2</v>
      </c>
    </row>
    <row r="130" spans="1:61" s="1158" customFormat="1" ht="26.4" outlineLevel="1" x14ac:dyDescent="0.25">
      <c r="A130" s="716" t="str">
        <f>+'2.2'!D134</f>
        <v>GEBH</v>
      </c>
      <c r="B130" s="1157" t="str">
        <f>+'2.2'!E134</f>
        <v>Casa del parto (dalla 36 0/7 settimana di gestazione)</v>
      </c>
      <c r="C130" s="1157" t="str">
        <f>+'2.2'!G134</f>
        <v>(Ginecologia e ostetricia)</v>
      </c>
      <c r="D130" s="1156"/>
      <c r="E130" s="1156"/>
      <c r="F130" s="1156"/>
      <c r="G130" s="1156"/>
      <c r="H130" s="1156"/>
      <c r="I130" s="1156"/>
      <c r="J130" s="1269" t="str">
        <f t="shared" si="15"/>
        <v/>
      </c>
      <c r="K130" s="1156"/>
      <c r="L130" s="1156"/>
      <c r="M130" s="1156"/>
      <c r="N130" s="1156"/>
      <c r="O130" s="1156"/>
      <c r="P130" s="1156"/>
      <c r="Q130" s="1156"/>
      <c r="R130" s="1156"/>
      <c r="S130" s="1156"/>
      <c r="T130" s="1156"/>
      <c r="U130" s="1156"/>
      <c r="V130" s="1156"/>
      <c r="W130" s="1156"/>
      <c r="X130" s="1156">
        <v>1</v>
      </c>
      <c r="Y130" s="1156">
        <v>1</v>
      </c>
      <c r="Z130" s="1170">
        <v>1</v>
      </c>
      <c r="AA130" s="1269">
        <f t="shared" si="16"/>
        <v>1</v>
      </c>
      <c r="AB130" s="1156"/>
      <c r="AC130" s="1156"/>
      <c r="AD130" s="1156"/>
      <c r="AE130" s="1156"/>
      <c r="AF130" s="1156"/>
      <c r="AG130" s="1269" t="str">
        <f t="shared" si="17"/>
        <v/>
      </c>
      <c r="AH130" s="1156"/>
      <c r="AI130" s="1156"/>
      <c r="AJ130" s="1156"/>
      <c r="AK130" s="1156"/>
      <c r="AL130" s="1156"/>
      <c r="AM130" s="1156"/>
      <c r="AN130" s="1269" t="str">
        <f t="shared" si="18"/>
        <v/>
      </c>
      <c r="AO130" s="1170"/>
      <c r="AP130" s="1156"/>
      <c r="AQ130" s="1156"/>
      <c r="AR130" s="1269" t="str">
        <f t="shared" si="19"/>
        <v/>
      </c>
      <c r="AS130" s="1156"/>
      <c r="AT130" s="1156"/>
      <c r="AU130" s="1269" t="str">
        <f t="shared" si="20"/>
        <v/>
      </c>
      <c r="AV130" s="1156"/>
      <c r="AW130" s="1156"/>
      <c r="AX130" s="1156"/>
      <c r="AY130" s="1156"/>
      <c r="AZ130" s="1156"/>
      <c r="BA130" s="1269" t="str">
        <f t="shared" si="21"/>
        <v/>
      </c>
      <c r="BB130" s="1156"/>
      <c r="BC130" s="1156"/>
      <c r="BD130" s="1156"/>
      <c r="BE130" s="1156"/>
      <c r="BF130" s="1156"/>
      <c r="BG130" s="1170"/>
      <c r="BH130" s="1269" t="str">
        <f t="shared" si="22"/>
        <v/>
      </c>
      <c r="BI130" s="1176">
        <f t="shared" si="24"/>
        <v>1</v>
      </c>
    </row>
    <row r="131" spans="1:61" s="1158" customFormat="1" ht="39.6" outlineLevel="1" x14ac:dyDescent="0.25">
      <c r="A131" s="716" t="str">
        <f>+'2.2'!D135</f>
        <v>GEBS</v>
      </c>
      <c r="B131" s="1157" t="str">
        <f>+'2.2'!E135</f>
        <v>Servizio a conduzione ostetrica di assistenza al parto in ospedale (dalla 36 0/7 settimana di gestazione)</v>
      </c>
      <c r="C131" s="1157" t="str">
        <f>+'2.2'!G135</f>
        <v/>
      </c>
      <c r="D131" s="1156"/>
      <c r="E131" s="1156"/>
      <c r="F131" s="1156"/>
      <c r="G131" s="1156"/>
      <c r="H131" s="1156"/>
      <c r="I131" s="1156"/>
      <c r="J131" s="1269" t="str">
        <f t="shared" si="15"/>
        <v/>
      </c>
      <c r="K131" s="1156"/>
      <c r="L131" s="1156"/>
      <c r="M131" s="1156"/>
      <c r="N131" s="1156"/>
      <c r="O131" s="1156"/>
      <c r="P131" s="1156"/>
      <c r="Q131" s="1156"/>
      <c r="R131" s="1156"/>
      <c r="S131" s="1156"/>
      <c r="T131" s="1156"/>
      <c r="U131" s="1156"/>
      <c r="V131" s="1156"/>
      <c r="W131" s="1156"/>
      <c r="X131" s="1156"/>
      <c r="Y131" s="1156"/>
      <c r="Z131" s="1170"/>
      <c r="AA131" s="1269" t="str">
        <f t="shared" si="16"/>
        <v/>
      </c>
      <c r="AB131" s="1156"/>
      <c r="AC131" s="1156"/>
      <c r="AD131" s="1156"/>
      <c r="AE131" s="1156"/>
      <c r="AF131" s="1156"/>
      <c r="AG131" s="1269" t="str">
        <f t="shared" si="17"/>
        <v/>
      </c>
      <c r="AH131" s="1156"/>
      <c r="AI131" s="1156"/>
      <c r="AJ131" s="1156"/>
      <c r="AK131" s="1156"/>
      <c r="AL131" s="1156"/>
      <c r="AM131" s="1156"/>
      <c r="AN131" s="1269" t="str">
        <f t="shared" si="18"/>
        <v/>
      </c>
      <c r="AO131" s="1170"/>
      <c r="AP131" s="1156"/>
      <c r="AQ131" s="1156"/>
      <c r="AR131" s="1269" t="str">
        <f t="shared" si="19"/>
        <v/>
      </c>
      <c r="AS131" s="1156"/>
      <c r="AT131" s="1156"/>
      <c r="AU131" s="1269" t="str">
        <f t="shared" si="20"/>
        <v/>
      </c>
      <c r="AV131" s="1156"/>
      <c r="AW131" s="1156"/>
      <c r="AX131" s="1156"/>
      <c r="AY131" s="1156"/>
      <c r="AZ131" s="1156"/>
      <c r="BA131" s="1269" t="str">
        <f t="shared" si="21"/>
        <v/>
      </c>
      <c r="BB131" s="1156"/>
      <c r="BC131" s="1156"/>
      <c r="BD131" s="1156"/>
      <c r="BE131" s="1156"/>
      <c r="BF131" s="1156"/>
      <c r="BG131" s="1170"/>
      <c r="BH131" s="1269" t="str">
        <f t="shared" si="22"/>
        <v/>
      </c>
      <c r="BI131" s="1176">
        <f t="shared" si="24"/>
        <v>0</v>
      </c>
    </row>
    <row r="132" spans="1:61" s="1158" customFormat="1" ht="26.4" outlineLevel="1" x14ac:dyDescent="0.25">
      <c r="A132" s="716" t="str">
        <f>+'2.2'!D136</f>
        <v>GEB1</v>
      </c>
      <c r="B132" s="1157" t="str">
        <f>+'2.2'!E136</f>
        <v>Assistenza di base in ostetricia (dalla 35 0/7 settimana di gestazione e peso ≥2000g)</v>
      </c>
      <c r="C132" s="1157" t="str">
        <f>+'2.2'!G136</f>
        <v>(Ginecologia e ostetricia)</v>
      </c>
      <c r="D132" s="1156"/>
      <c r="E132" s="1156"/>
      <c r="F132" s="1156"/>
      <c r="G132" s="1156"/>
      <c r="H132" s="1156"/>
      <c r="I132" s="1156"/>
      <c r="J132" s="1269" t="str">
        <f t="shared" si="15"/>
        <v/>
      </c>
      <c r="K132" s="1156"/>
      <c r="L132" s="1156"/>
      <c r="M132" s="1156"/>
      <c r="N132" s="1156"/>
      <c r="O132" s="1156"/>
      <c r="P132" s="1156"/>
      <c r="Q132" s="1156"/>
      <c r="R132" s="1156"/>
      <c r="S132" s="1156"/>
      <c r="T132" s="1156"/>
      <c r="U132" s="1156"/>
      <c r="V132" s="1156"/>
      <c r="W132" s="1156"/>
      <c r="X132" s="1156">
        <v>1</v>
      </c>
      <c r="Y132" s="1160">
        <v>1</v>
      </c>
      <c r="Z132" s="1186">
        <v>1</v>
      </c>
      <c r="AA132" s="1269">
        <f t="shared" si="16"/>
        <v>1</v>
      </c>
      <c r="AB132" s="1160"/>
      <c r="AC132" s="1156"/>
      <c r="AD132" s="1156"/>
      <c r="AE132" s="1156"/>
      <c r="AF132" s="1156"/>
      <c r="AG132" s="1269" t="str">
        <f t="shared" si="17"/>
        <v/>
      </c>
      <c r="AH132" s="1156"/>
      <c r="AI132" s="1156"/>
      <c r="AJ132" s="1156"/>
      <c r="AK132" s="1156"/>
      <c r="AL132" s="1156"/>
      <c r="AM132" s="1156"/>
      <c r="AN132" s="1269" t="str">
        <f t="shared" si="18"/>
        <v/>
      </c>
      <c r="AO132" s="1170"/>
      <c r="AP132" s="1156"/>
      <c r="AQ132" s="1156"/>
      <c r="AR132" s="1269" t="str">
        <f t="shared" si="19"/>
        <v/>
      </c>
      <c r="AS132" s="1156"/>
      <c r="AT132" s="1156"/>
      <c r="AU132" s="1269" t="str">
        <f t="shared" si="20"/>
        <v/>
      </c>
      <c r="AV132" s="1156"/>
      <c r="AW132" s="1156"/>
      <c r="AX132" s="1156"/>
      <c r="AY132" s="1156"/>
      <c r="AZ132" s="1156"/>
      <c r="BA132" s="1269" t="str">
        <f t="shared" si="21"/>
        <v/>
      </c>
      <c r="BB132" s="1156"/>
      <c r="BC132" s="1156"/>
      <c r="BD132" s="1156"/>
      <c r="BE132" s="1156"/>
      <c r="BF132" s="1156"/>
      <c r="BG132" s="1170"/>
      <c r="BH132" s="1269" t="str">
        <f t="shared" si="22"/>
        <v/>
      </c>
      <c r="BI132" s="1176">
        <f t="shared" si="24"/>
        <v>1</v>
      </c>
    </row>
    <row r="133" spans="1:61" s="1158" customFormat="1" ht="26.4" outlineLevel="1" x14ac:dyDescent="0.25">
      <c r="A133" s="716" t="str">
        <f>+'2.2'!D137</f>
        <v>GEB1.1</v>
      </c>
      <c r="B133" s="1157" t="str">
        <f>+'2.2'!E137</f>
        <v>Ostetricia (dalla 32 0/7 settimana di gestazione e peso ≥1250g)</v>
      </c>
      <c r="C133" s="1157" t="str">
        <f>+'2.2'!G137</f>
        <v>Ginecologia e ostetricia</v>
      </c>
      <c r="D133" s="1156"/>
      <c r="E133" s="1156"/>
      <c r="F133" s="1156"/>
      <c r="G133" s="1156"/>
      <c r="H133" s="1156"/>
      <c r="I133" s="1156"/>
      <c r="J133" s="1269" t="str">
        <f t="shared" si="15"/>
        <v/>
      </c>
      <c r="K133" s="1156"/>
      <c r="L133" s="1156"/>
      <c r="M133" s="1156"/>
      <c r="N133" s="1156"/>
      <c r="O133" s="1156"/>
      <c r="P133" s="1156"/>
      <c r="Q133" s="1156"/>
      <c r="R133" s="1156"/>
      <c r="S133" s="1156"/>
      <c r="T133" s="1156"/>
      <c r="U133" s="1156"/>
      <c r="V133" s="1156"/>
      <c r="W133" s="1156"/>
      <c r="X133" s="1156">
        <v>2</v>
      </c>
      <c r="Y133" s="1160">
        <v>2</v>
      </c>
      <c r="Z133" s="1186">
        <v>2</v>
      </c>
      <c r="AA133" s="1269">
        <f t="shared" si="16"/>
        <v>2</v>
      </c>
      <c r="AB133" s="1160"/>
      <c r="AC133" s="1156"/>
      <c r="AD133" s="1156"/>
      <c r="AE133" s="1156"/>
      <c r="AF133" s="1156"/>
      <c r="AG133" s="1269" t="str">
        <f t="shared" si="17"/>
        <v/>
      </c>
      <c r="AH133" s="1156"/>
      <c r="AI133" s="1156"/>
      <c r="AJ133" s="1156"/>
      <c r="AK133" s="1156"/>
      <c r="AL133" s="1156"/>
      <c r="AM133" s="1156"/>
      <c r="AN133" s="1269" t="str">
        <f t="shared" si="18"/>
        <v/>
      </c>
      <c r="AO133" s="1170"/>
      <c r="AP133" s="1156"/>
      <c r="AQ133" s="1156"/>
      <c r="AR133" s="1269" t="str">
        <f t="shared" si="19"/>
        <v/>
      </c>
      <c r="AS133" s="1156"/>
      <c r="AT133" s="1156"/>
      <c r="AU133" s="1269" t="str">
        <f t="shared" si="20"/>
        <v/>
      </c>
      <c r="AV133" s="1156"/>
      <c r="AW133" s="1156"/>
      <c r="AX133" s="1156"/>
      <c r="AY133" s="1156"/>
      <c r="AZ133" s="1156"/>
      <c r="BA133" s="1269" t="str">
        <f t="shared" si="21"/>
        <v/>
      </c>
      <c r="BB133" s="1156"/>
      <c r="BC133" s="1156"/>
      <c r="BD133" s="1156"/>
      <c r="BE133" s="1156"/>
      <c r="BF133" s="1156"/>
      <c r="BG133" s="1170"/>
      <c r="BH133" s="1269" t="str">
        <f t="shared" si="22"/>
        <v/>
      </c>
      <c r="BI133" s="1176">
        <f t="shared" si="24"/>
        <v>2</v>
      </c>
    </row>
    <row r="134" spans="1:61" s="1158" customFormat="1" ht="39.6" outlineLevel="1" x14ac:dyDescent="0.25">
      <c r="A134" s="716" t="str">
        <f>+'2.2'!D138</f>
        <v>GEB1.1.1</v>
      </c>
      <c r="B134" s="1157" t="str">
        <f>+'2.2'!E138</f>
        <v>Ostetricia specialistica</v>
      </c>
      <c r="C134" s="1157" t="str">
        <f>+'2.2'!G138</f>
        <v>Ginecologia e ostetricia con approfondimento in medicina materna fetale</v>
      </c>
      <c r="D134" s="1156"/>
      <c r="E134" s="1156"/>
      <c r="F134" s="1156"/>
      <c r="G134" s="1156"/>
      <c r="H134" s="1156"/>
      <c r="I134" s="1156"/>
      <c r="J134" s="1269" t="str">
        <f t="shared" ref="J134:J157" si="27">IF(AND(H134=2,I134=2,G134=2),2,IF(AND(H134=1,I134=1,G134=1),1,""))</f>
        <v/>
      </c>
      <c r="K134" s="1156"/>
      <c r="L134" s="1156"/>
      <c r="M134" s="1156"/>
      <c r="N134" s="1156"/>
      <c r="O134" s="1156"/>
      <c r="P134" s="1156"/>
      <c r="Q134" s="1156"/>
      <c r="R134" s="1156"/>
      <c r="S134" s="1156"/>
      <c r="T134" s="1156"/>
      <c r="U134" s="1156"/>
      <c r="V134" s="1156"/>
      <c r="W134" s="1165"/>
      <c r="X134" s="1165"/>
      <c r="Y134" s="1156">
        <v>2</v>
      </c>
      <c r="Z134" s="1170"/>
      <c r="AA134" s="1269" t="str">
        <f t="shared" ref="AA134:AA157" si="28">IF(AND(Y134=2,Z134=2),2,IF(AND(Y134=1,Z134=1),1,""))</f>
        <v/>
      </c>
      <c r="AB134" s="1156"/>
      <c r="AC134" s="1156"/>
      <c r="AD134" s="1156"/>
      <c r="AE134" s="1156"/>
      <c r="AF134" s="1156"/>
      <c r="AG134" s="1269" t="str">
        <f t="shared" ref="AG134:AG157" si="29">IF(AND(AE134=2,AF134=2),2,IF(AND(AE134=1,AF134=1),1,""))</f>
        <v/>
      </c>
      <c r="AH134" s="1156"/>
      <c r="AI134" s="1156"/>
      <c r="AJ134" s="1156"/>
      <c r="AK134" s="1156"/>
      <c r="AL134" s="1156"/>
      <c r="AM134" s="1156"/>
      <c r="AN134" s="1269" t="str">
        <f t="shared" ref="AN134:AN157" si="30">IF(AND(AL134=2,AM134=2),2,IF(AND(AL134=1,AM134=1),1,""))</f>
        <v/>
      </c>
      <c r="AO134" s="1170"/>
      <c r="AP134" s="1156"/>
      <c r="AQ134" s="1156"/>
      <c r="AR134" s="1269" t="str">
        <f t="shared" ref="AR134:AR157" si="31">IF(AND(AP134=2,AQ134=2),2,IF(AND(AP134=1,AQ134=1),1,""))</f>
        <v/>
      </c>
      <c r="AS134" s="1156"/>
      <c r="AT134" s="1156"/>
      <c r="AU134" s="1269" t="str">
        <f t="shared" ref="AU134:AU157" si="32">IF(AND(AS134=2,AT134=2),2,IF(AND(AS134=1,AT134=1),1,""))</f>
        <v/>
      </c>
      <c r="AV134" s="1156"/>
      <c r="AW134" s="1156"/>
      <c r="AX134" s="1156"/>
      <c r="AY134" s="1156"/>
      <c r="AZ134" s="1156"/>
      <c r="BA134" s="1269" t="str">
        <f t="shared" ref="BA134:BA157" si="33">IF(AND(AY134=2,AZ134=2),2,IF(AND(AY134=1,AZ134=1),1,""))</f>
        <v/>
      </c>
      <c r="BB134" s="1156"/>
      <c r="BC134" s="1156"/>
      <c r="BD134" s="1156"/>
      <c r="BE134" s="1156"/>
      <c r="BF134" s="1156"/>
      <c r="BG134" s="1170"/>
      <c r="BH134" s="1269" t="str">
        <f t="shared" ref="BH134:BH157" si="34">IF(AND(BF134=2,BG134=2,BE134=2,BD134=2),2,IF(AND(BF134=1,BG134=1,BE134=1,BD134=1),1,""))</f>
        <v/>
      </c>
      <c r="BI134" s="1176">
        <f t="shared" si="24"/>
        <v>2</v>
      </c>
    </row>
    <row r="135" spans="1:61" s="1158" customFormat="1" ht="39.6" outlineLevel="1" x14ac:dyDescent="0.25">
      <c r="A135" s="716" t="str">
        <f>+'2.2'!D139</f>
        <v>NEOG</v>
      </c>
      <c r="B135" s="1157" t="str">
        <f>+'2.2'!E139</f>
        <v>Assistenza di base a neonati in casa del parto (dalla 36 0/7 settimana di gestazione e peso ≥ 2000 g)</v>
      </c>
      <c r="C135" s="1157" t="str">
        <f>+'2.2'!G139</f>
        <v/>
      </c>
      <c r="D135" s="1156"/>
      <c r="E135" s="1156"/>
      <c r="F135" s="1156"/>
      <c r="G135" s="1156"/>
      <c r="H135" s="1156"/>
      <c r="I135" s="1156"/>
      <c r="J135" s="1269" t="str">
        <f t="shared" si="27"/>
        <v/>
      </c>
      <c r="K135" s="1156"/>
      <c r="L135" s="1156"/>
      <c r="M135" s="1156"/>
      <c r="N135" s="1156"/>
      <c r="O135" s="1156"/>
      <c r="P135" s="1156"/>
      <c r="Q135" s="1156"/>
      <c r="R135" s="1156"/>
      <c r="S135" s="1156"/>
      <c r="T135" s="1156"/>
      <c r="U135" s="1156"/>
      <c r="V135" s="1156"/>
      <c r="W135" s="1156"/>
      <c r="X135" s="1156"/>
      <c r="Y135" s="1156"/>
      <c r="Z135" s="1170"/>
      <c r="AA135" s="1269" t="str">
        <f t="shared" si="28"/>
        <v/>
      </c>
      <c r="AB135" s="1156"/>
      <c r="AC135" s="1156"/>
      <c r="AD135" s="1156"/>
      <c r="AE135" s="1156"/>
      <c r="AF135" s="1156"/>
      <c r="AG135" s="1269" t="str">
        <f t="shared" si="29"/>
        <v/>
      </c>
      <c r="AH135" s="1156"/>
      <c r="AI135" s="1156"/>
      <c r="AJ135" s="1156"/>
      <c r="AK135" s="1156"/>
      <c r="AL135" s="1156"/>
      <c r="AM135" s="1156"/>
      <c r="AN135" s="1269" t="str">
        <f t="shared" si="30"/>
        <v/>
      </c>
      <c r="AO135" s="1170"/>
      <c r="AP135" s="1156"/>
      <c r="AQ135" s="1156"/>
      <c r="AR135" s="1269" t="str">
        <f t="shared" si="31"/>
        <v/>
      </c>
      <c r="AS135" s="1156"/>
      <c r="AT135" s="1156"/>
      <c r="AU135" s="1269" t="str">
        <f t="shared" si="32"/>
        <v/>
      </c>
      <c r="AV135" s="1156"/>
      <c r="AW135" s="1156"/>
      <c r="AX135" s="1156"/>
      <c r="AY135" s="1156"/>
      <c r="AZ135" s="1156"/>
      <c r="BA135" s="1269" t="str">
        <f t="shared" si="33"/>
        <v/>
      </c>
      <c r="BB135" s="1156"/>
      <c r="BC135" s="1156"/>
      <c r="BD135" s="1156"/>
      <c r="BE135" s="1156"/>
      <c r="BF135" s="1156"/>
      <c r="BG135" s="1170"/>
      <c r="BH135" s="1269" t="str">
        <f t="shared" si="34"/>
        <v/>
      </c>
      <c r="BI135" s="1176">
        <f t="shared" si="24"/>
        <v>0</v>
      </c>
    </row>
    <row r="136" spans="1:61" s="1158" customFormat="1" ht="26.4" outlineLevel="1" x14ac:dyDescent="0.25">
      <c r="A136" s="716" t="str">
        <f>+'2.2'!D140</f>
        <v>NEO1</v>
      </c>
      <c r="B136" s="1157" t="str">
        <f>+'2.2'!E140</f>
        <v>Assistenza di base ai neonati (dalla 35 0/7 settimana di gestazione e peso ≥2000g)</v>
      </c>
      <c r="C136" s="1157" t="str">
        <f>+'2.2'!G140</f>
        <v>(Ginecologia e ostetricia)
(Pediatria)</v>
      </c>
      <c r="D136" s="1165"/>
      <c r="E136" s="1165"/>
      <c r="F136" s="1165"/>
      <c r="G136" s="1165"/>
      <c r="H136" s="1165"/>
      <c r="I136" s="1165"/>
      <c r="J136" s="1269" t="str">
        <f t="shared" si="27"/>
        <v/>
      </c>
      <c r="K136" s="1165"/>
      <c r="L136" s="1165"/>
      <c r="M136" s="1165"/>
      <c r="N136" s="1165"/>
      <c r="O136" s="1165"/>
      <c r="P136" s="1165"/>
      <c r="Q136" s="1165"/>
      <c r="R136" s="1165"/>
      <c r="S136" s="1165"/>
      <c r="T136" s="1165"/>
      <c r="U136" s="1165"/>
      <c r="V136" s="1165"/>
      <c r="W136" s="1156"/>
      <c r="X136" s="1156">
        <v>1</v>
      </c>
      <c r="Y136" s="1160">
        <v>1</v>
      </c>
      <c r="Z136" s="1186">
        <v>1</v>
      </c>
      <c r="AA136" s="1269">
        <f t="shared" si="28"/>
        <v>1</v>
      </c>
      <c r="AB136" s="1160"/>
      <c r="AC136" s="1165"/>
      <c r="AD136" s="1165"/>
      <c r="AE136" s="1165"/>
      <c r="AF136" s="1165"/>
      <c r="AG136" s="1269" t="str">
        <f t="shared" si="29"/>
        <v/>
      </c>
      <c r="AH136" s="1165"/>
      <c r="AI136" s="1165"/>
      <c r="AJ136" s="1165"/>
      <c r="AK136" s="1165"/>
      <c r="AL136" s="1165"/>
      <c r="AM136" s="1165"/>
      <c r="AN136" s="1269" t="str">
        <f t="shared" si="30"/>
        <v/>
      </c>
      <c r="AO136" s="1247"/>
      <c r="AP136" s="1165"/>
      <c r="AQ136" s="1165"/>
      <c r="AR136" s="1269" t="str">
        <f t="shared" si="31"/>
        <v/>
      </c>
      <c r="AS136" s="1165">
        <v>1</v>
      </c>
      <c r="AT136" s="1165">
        <v>1</v>
      </c>
      <c r="AU136" s="1269">
        <f t="shared" si="32"/>
        <v>1</v>
      </c>
      <c r="AV136" s="1160"/>
      <c r="AW136" s="1160"/>
      <c r="AX136" s="1160"/>
      <c r="AY136" s="1165"/>
      <c r="AZ136" s="1165"/>
      <c r="BA136" s="1269" t="str">
        <f t="shared" si="33"/>
        <v/>
      </c>
      <c r="BB136" s="1156"/>
      <c r="BC136" s="1156"/>
      <c r="BD136" s="1156"/>
      <c r="BE136" s="1156"/>
      <c r="BF136" s="1156"/>
      <c r="BG136" s="1170"/>
      <c r="BH136" s="1269" t="str">
        <f t="shared" si="34"/>
        <v/>
      </c>
      <c r="BI136" s="1176">
        <f t="shared" si="24"/>
        <v>1</v>
      </c>
    </row>
    <row r="137" spans="1:61" s="1158" customFormat="1" ht="26.4" outlineLevel="1" x14ac:dyDescent="0.25">
      <c r="A137" s="716" t="str">
        <f>+'2.2'!D141</f>
        <v>NEO1.1</v>
      </c>
      <c r="B137" s="1157" t="str">
        <f>+'2.2'!E141</f>
        <v>Neonatologia (dalla 32 0/7 settimana di gestazione e peso ≥1250g)</v>
      </c>
      <c r="C137" s="1157" t="str">
        <f>+'2.2'!G141</f>
        <v>Pediatria con approfondimento in neonatologia</v>
      </c>
      <c r="D137" s="1156"/>
      <c r="E137" s="1156"/>
      <c r="F137" s="1156"/>
      <c r="G137" s="1156"/>
      <c r="H137" s="1156"/>
      <c r="I137" s="1156"/>
      <c r="J137" s="1269" t="str">
        <f t="shared" si="27"/>
        <v/>
      </c>
      <c r="K137" s="1156"/>
      <c r="L137" s="1156"/>
      <c r="M137" s="1156"/>
      <c r="N137" s="1156"/>
      <c r="O137" s="1156"/>
      <c r="P137" s="1156"/>
      <c r="Q137" s="1156"/>
      <c r="R137" s="1156"/>
      <c r="S137" s="1156"/>
      <c r="T137" s="1156"/>
      <c r="U137" s="1156"/>
      <c r="V137" s="1156"/>
      <c r="W137" s="1156"/>
      <c r="X137" s="1156"/>
      <c r="Y137" s="1156"/>
      <c r="Z137" s="1170"/>
      <c r="AA137" s="1269" t="str">
        <f t="shared" si="28"/>
        <v/>
      </c>
      <c r="AB137" s="1156"/>
      <c r="AC137" s="1156"/>
      <c r="AD137" s="1156"/>
      <c r="AE137" s="1156"/>
      <c r="AF137" s="1156"/>
      <c r="AG137" s="1269" t="str">
        <f t="shared" si="29"/>
        <v/>
      </c>
      <c r="AH137" s="1156"/>
      <c r="AI137" s="1156"/>
      <c r="AJ137" s="1156"/>
      <c r="AK137" s="1156"/>
      <c r="AL137" s="1156"/>
      <c r="AM137" s="1156"/>
      <c r="AN137" s="1269" t="str">
        <f t="shared" si="30"/>
        <v/>
      </c>
      <c r="AO137" s="1170"/>
      <c r="AP137" s="1156"/>
      <c r="AQ137" s="1156"/>
      <c r="AR137" s="1269" t="str">
        <f t="shared" si="31"/>
        <v/>
      </c>
      <c r="AS137" s="1156"/>
      <c r="AT137" s="1156">
        <v>2</v>
      </c>
      <c r="AU137" s="1269" t="str">
        <f t="shared" si="32"/>
        <v/>
      </c>
      <c r="AV137" s="1156"/>
      <c r="AW137" s="1160"/>
      <c r="AX137" s="1160"/>
      <c r="AY137" s="1156"/>
      <c r="AZ137" s="1156"/>
      <c r="BA137" s="1269" t="str">
        <f t="shared" si="33"/>
        <v/>
      </c>
      <c r="BB137" s="1156"/>
      <c r="BC137" s="1156"/>
      <c r="BD137" s="1156"/>
      <c r="BE137" s="1156"/>
      <c r="BF137" s="1156"/>
      <c r="BG137" s="1170"/>
      <c r="BH137" s="1269" t="str">
        <f t="shared" si="34"/>
        <v/>
      </c>
      <c r="BI137" s="1176">
        <f t="shared" si="24"/>
        <v>2</v>
      </c>
    </row>
    <row r="138" spans="1:61" s="1158" customFormat="1" ht="26.4" outlineLevel="1" x14ac:dyDescent="0.25">
      <c r="A138" s="716" t="str">
        <f>+'2.2'!D142</f>
        <v>NEO1.1.1</v>
      </c>
      <c r="B138" s="1157" t="str">
        <f>+'2.2'!E142</f>
        <v>Neonatologia specializzata (dalla 28 0/7 settimana di gestazione e peso ≥ 1000g)</v>
      </c>
      <c r="C138" s="1157" t="str">
        <f>+'2.2'!G142</f>
        <v>Pediatria con approfondimento in neonatologia</v>
      </c>
      <c r="D138" s="1156"/>
      <c r="E138" s="1156"/>
      <c r="F138" s="1156"/>
      <c r="G138" s="1156"/>
      <c r="H138" s="1156"/>
      <c r="I138" s="1156"/>
      <c r="J138" s="1269" t="str">
        <f t="shared" si="27"/>
        <v/>
      </c>
      <c r="K138" s="1156"/>
      <c r="L138" s="1156"/>
      <c r="M138" s="1156"/>
      <c r="N138" s="1156"/>
      <c r="O138" s="1156"/>
      <c r="P138" s="1156"/>
      <c r="Q138" s="1156"/>
      <c r="R138" s="1156"/>
      <c r="S138" s="1156"/>
      <c r="T138" s="1156"/>
      <c r="U138" s="1156"/>
      <c r="V138" s="1156"/>
      <c r="W138" s="1156"/>
      <c r="X138" s="1156"/>
      <c r="Y138" s="1156"/>
      <c r="Z138" s="1170"/>
      <c r="AA138" s="1269" t="str">
        <f t="shared" si="28"/>
        <v/>
      </c>
      <c r="AB138" s="1156"/>
      <c r="AC138" s="1156"/>
      <c r="AD138" s="1156"/>
      <c r="AE138" s="1156"/>
      <c r="AF138" s="1156"/>
      <c r="AG138" s="1269" t="str">
        <f t="shared" si="29"/>
        <v/>
      </c>
      <c r="AH138" s="1156"/>
      <c r="AI138" s="1156"/>
      <c r="AJ138" s="1156"/>
      <c r="AK138" s="1156"/>
      <c r="AL138" s="1156"/>
      <c r="AM138" s="1156"/>
      <c r="AN138" s="1269" t="str">
        <f t="shared" si="30"/>
        <v/>
      </c>
      <c r="AO138" s="1170"/>
      <c r="AP138" s="1156"/>
      <c r="AQ138" s="1156"/>
      <c r="AR138" s="1269" t="str">
        <f t="shared" si="31"/>
        <v/>
      </c>
      <c r="AS138" s="1156"/>
      <c r="AT138" s="1156">
        <v>2</v>
      </c>
      <c r="AU138" s="1269" t="str">
        <f t="shared" si="32"/>
        <v/>
      </c>
      <c r="AV138" s="1156"/>
      <c r="AW138" s="1160"/>
      <c r="AX138" s="1160"/>
      <c r="AY138" s="1156"/>
      <c r="AZ138" s="1156"/>
      <c r="BA138" s="1269" t="str">
        <f t="shared" si="33"/>
        <v/>
      </c>
      <c r="BB138" s="1156"/>
      <c r="BC138" s="1156"/>
      <c r="BD138" s="1156"/>
      <c r="BE138" s="1156"/>
      <c r="BF138" s="1156"/>
      <c r="BG138" s="1170"/>
      <c r="BH138" s="1269" t="str">
        <f t="shared" si="34"/>
        <v/>
      </c>
      <c r="BI138" s="1176">
        <f t="shared" si="24"/>
        <v>2</v>
      </c>
    </row>
    <row r="139" spans="1:61" s="1158" customFormat="1" ht="26.4" outlineLevel="1" x14ac:dyDescent="0.25">
      <c r="A139" s="716" t="str">
        <f>+'2.2'!D143</f>
        <v>NEO1.1.1.1</v>
      </c>
      <c r="B139" s="1157" t="str">
        <f>+'2.2'!E143</f>
        <v>Neonatologia altamente specializzata (&lt; 28 0/7 settimane di gestazione e peso &lt; 1000g)</v>
      </c>
      <c r="C139" s="1157" t="str">
        <f>+'2.2'!G143</f>
        <v>Pediatria con approfondimento in neonatologia</v>
      </c>
      <c r="D139" s="1156"/>
      <c r="E139" s="1156"/>
      <c r="F139" s="1156"/>
      <c r="G139" s="1156"/>
      <c r="H139" s="1156"/>
      <c r="I139" s="1156"/>
      <c r="J139" s="1269" t="str">
        <f t="shared" si="27"/>
        <v/>
      </c>
      <c r="K139" s="1156"/>
      <c r="L139" s="1156"/>
      <c r="M139" s="1156"/>
      <c r="N139" s="1156"/>
      <c r="O139" s="1156"/>
      <c r="P139" s="1156"/>
      <c r="Q139" s="1156"/>
      <c r="R139" s="1156"/>
      <c r="S139" s="1156"/>
      <c r="T139" s="1156"/>
      <c r="U139" s="1156"/>
      <c r="V139" s="1156"/>
      <c r="W139" s="1156"/>
      <c r="X139" s="1156"/>
      <c r="Y139" s="1156"/>
      <c r="Z139" s="1170"/>
      <c r="AA139" s="1269" t="str">
        <f t="shared" si="28"/>
        <v/>
      </c>
      <c r="AB139" s="1156"/>
      <c r="AC139" s="1156"/>
      <c r="AD139" s="1156"/>
      <c r="AE139" s="1156"/>
      <c r="AF139" s="1156"/>
      <c r="AG139" s="1269" t="str">
        <f t="shared" si="29"/>
        <v/>
      </c>
      <c r="AH139" s="1156"/>
      <c r="AI139" s="1156"/>
      <c r="AJ139" s="1156"/>
      <c r="AK139" s="1156"/>
      <c r="AL139" s="1156"/>
      <c r="AM139" s="1156"/>
      <c r="AN139" s="1269" t="str">
        <f t="shared" si="30"/>
        <v/>
      </c>
      <c r="AO139" s="1170"/>
      <c r="AP139" s="1156"/>
      <c r="AQ139" s="1156"/>
      <c r="AR139" s="1269" t="str">
        <f t="shared" si="31"/>
        <v/>
      </c>
      <c r="AS139" s="1156"/>
      <c r="AT139" s="1156">
        <v>2</v>
      </c>
      <c r="AU139" s="1269" t="str">
        <f t="shared" si="32"/>
        <v/>
      </c>
      <c r="AV139" s="1156"/>
      <c r="AW139" s="1160"/>
      <c r="AX139" s="1160"/>
      <c r="AY139" s="1156"/>
      <c r="AZ139" s="1156"/>
      <c r="BA139" s="1269" t="str">
        <f t="shared" si="33"/>
        <v/>
      </c>
      <c r="BB139" s="1156"/>
      <c r="BC139" s="1156"/>
      <c r="BD139" s="1156"/>
      <c r="BE139" s="1156"/>
      <c r="BF139" s="1156"/>
      <c r="BG139" s="1170"/>
      <c r="BH139" s="1269" t="str">
        <f t="shared" si="34"/>
        <v/>
      </c>
      <c r="BI139" s="1176">
        <f t="shared" ref="BI139:BI156" si="35">MAX(D139:BH139)</f>
        <v>2</v>
      </c>
    </row>
    <row r="140" spans="1:61" s="1158" customFormat="1" ht="26.4" outlineLevel="1" x14ac:dyDescent="0.25">
      <c r="A140" s="716" t="str">
        <f>+'2.2'!D144</f>
        <v>ONK1</v>
      </c>
      <c r="B140" s="1180" t="str">
        <f>+'2.2'!E144</f>
        <v>Oncologia</v>
      </c>
      <c r="C140" s="1157" t="str">
        <f>+'2.2'!G144</f>
        <v>(Oncologia medica)
(Medicina interna generale)</v>
      </c>
      <c r="D140" s="1156"/>
      <c r="E140" s="1156"/>
      <c r="F140" s="1156"/>
      <c r="G140" s="1156"/>
      <c r="H140" s="1156"/>
      <c r="I140" s="1156"/>
      <c r="J140" s="1269" t="str">
        <f t="shared" si="27"/>
        <v/>
      </c>
      <c r="K140" s="1156"/>
      <c r="L140" s="1156"/>
      <c r="M140" s="1156"/>
      <c r="N140" s="1156"/>
      <c r="O140" s="1156"/>
      <c r="P140" s="1156"/>
      <c r="Q140" s="1156"/>
      <c r="R140" s="1156"/>
      <c r="S140" s="1156"/>
      <c r="T140" s="1156"/>
      <c r="U140" s="1156"/>
      <c r="V140" s="1156"/>
      <c r="W140" s="1156"/>
      <c r="X140" s="1156"/>
      <c r="Y140" s="1156"/>
      <c r="Z140" s="1170"/>
      <c r="AA140" s="1269" t="str">
        <f t="shared" si="28"/>
        <v/>
      </c>
      <c r="AB140" s="1156"/>
      <c r="AC140" s="1156"/>
      <c r="AD140" s="1156"/>
      <c r="AE140" s="1156">
        <v>1</v>
      </c>
      <c r="AF140" s="1160">
        <v>1</v>
      </c>
      <c r="AG140" s="1269">
        <f t="shared" si="29"/>
        <v>1</v>
      </c>
      <c r="AH140" s="1160"/>
      <c r="AI140" s="1160"/>
      <c r="AJ140" s="1156"/>
      <c r="AK140" s="1156"/>
      <c r="AL140" s="1156"/>
      <c r="AM140" s="1156"/>
      <c r="AN140" s="1269" t="str">
        <f t="shared" si="30"/>
        <v/>
      </c>
      <c r="AO140" s="1170">
        <v>1</v>
      </c>
      <c r="AP140" s="1156"/>
      <c r="AQ140" s="1160"/>
      <c r="AR140" s="1269" t="str">
        <f t="shared" si="31"/>
        <v/>
      </c>
      <c r="AS140" s="1156"/>
      <c r="AT140" s="1156"/>
      <c r="AU140" s="1269" t="str">
        <f t="shared" si="32"/>
        <v/>
      </c>
      <c r="AV140" s="1156"/>
      <c r="AW140" s="1156"/>
      <c r="AX140" s="1156"/>
      <c r="AY140" s="1156"/>
      <c r="AZ140" s="1156"/>
      <c r="BA140" s="1269" t="str">
        <f t="shared" si="33"/>
        <v/>
      </c>
      <c r="BB140" s="1156"/>
      <c r="BC140" s="1156"/>
      <c r="BD140" s="1156"/>
      <c r="BE140" s="1156"/>
      <c r="BF140" s="1156"/>
      <c r="BG140" s="1170"/>
      <c r="BH140" s="1269" t="str">
        <f t="shared" si="34"/>
        <v/>
      </c>
      <c r="BI140" s="1176">
        <f t="shared" si="35"/>
        <v>1</v>
      </c>
    </row>
    <row r="141" spans="1:61" s="1158" customFormat="1" outlineLevel="1" x14ac:dyDescent="0.25">
      <c r="A141" s="716" t="str">
        <f>+'2.2'!D145</f>
        <v>RAO1</v>
      </c>
      <c r="B141" s="1180" t="str">
        <f>+'2.2'!E145</f>
        <v>Radio-Oncologia</v>
      </c>
      <c r="C141" s="1157" t="str">
        <f>+'2.2'!G145</f>
        <v>Radio-oncologia / radioterapia</v>
      </c>
      <c r="D141" s="1156"/>
      <c r="E141" s="1156"/>
      <c r="F141" s="1156"/>
      <c r="G141" s="1156"/>
      <c r="H141" s="1156"/>
      <c r="I141" s="1156"/>
      <c r="J141" s="1269" t="str">
        <f t="shared" si="27"/>
        <v/>
      </c>
      <c r="K141" s="1156"/>
      <c r="L141" s="1156"/>
      <c r="M141" s="1156"/>
      <c r="N141" s="1156"/>
      <c r="O141" s="1156"/>
      <c r="P141" s="1156"/>
      <c r="Q141" s="1156"/>
      <c r="R141" s="1156"/>
      <c r="S141" s="1156"/>
      <c r="T141" s="1156"/>
      <c r="U141" s="1156"/>
      <c r="V141" s="1156"/>
      <c r="W141" s="1156"/>
      <c r="X141" s="1156"/>
      <c r="Y141" s="1156"/>
      <c r="Z141" s="1170"/>
      <c r="AA141" s="1269" t="str">
        <f t="shared" si="28"/>
        <v/>
      </c>
      <c r="AB141" s="1156"/>
      <c r="AC141" s="1156"/>
      <c r="AD141" s="1156"/>
      <c r="AE141" s="1156"/>
      <c r="AF141" s="1159"/>
      <c r="AG141" s="1269" t="str">
        <f t="shared" si="29"/>
        <v/>
      </c>
      <c r="AH141" s="1159"/>
      <c r="AI141" s="1159"/>
      <c r="AJ141" s="1156"/>
      <c r="AK141" s="1156"/>
      <c r="AL141" s="1156"/>
      <c r="AM141" s="1156"/>
      <c r="AN141" s="1269" t="str">
        <f t="shared" si="30"/>
        <v/>
      </c>
      <c r="AO141" s="1170"/>
      <c r="AP141" s="1156"/>
      <c r="AQ141" s="1156"/>
      <c r="AR141" s="1269" t="str">
        <f t="shared" si="31"/>
        <v/>
      </c>
      <c r="AS141" s="1156"/>
      <c r="AT141" s="1156"/>
      <c r="AU141" s="1269" t="str">
        <f t="shared" si="32"/>
        <v/>
      </c>
      <c r="AV141" s="1156"/>
      <c r="AW141" s="1156"/>
      <c r="AX141" s="1156"/>
      <c r="AY141" s="1156"/>
      <c r="AZ141" s="1156"/>
      <c r="BA141" s="1269" t="str">
        <f t="shared" si="33"/>
        <v/>
      </c>
      <c r="BB141" s="1156">
        <v>2</v>
      </c>
      <c r="BC141" s="1160"/>
      <c r="BD141" s="1156"/>
      <c r="BE141" s="1156"/>
      <c r="BF141" s="1156"/>
      <c r="BG141" s="1170"/>
      <c r="BH141" s="1269" t="str">
        <f t="shared" si="34"/>
        <v/>
      </c>
      <c r="BI141" s="1176">
        <f t="shared" si="35"/>
        <v>2</v>
      </c>
    </row>
    <row r="142" spans="1:61" s="1158" customFormat="1" outlineLevel="1" x14ac:dyDescent="0.25">
      <c r="A142" s="716" t="str">
        <f>+'2.2'!D146</f>
        <v>NUK1</v>
      </c>
      <c r="B142" s="1180" t="str">
        <f>+'2.2'!E146</f>
        <v>Medicina nucleare</v>
      </c>
      <c r="C142" s="1157" t="str">
        <f>+'2.2'!G146</f>
        <v>Medicina nucleare</v>
      </c>
      <c r="D142" s="1156"/>
      <c r="E142" s="1156"/>
      <c r="F142" s="1156"/>
      <c r="G142" s="1156"/>
      <c r="H142" s="1156"/>
      <c r="I142" s="1156"/>
      <c r="J142" s="1269" t="str">
        <f t="shared" si="27"/>
        <v/>
      </c>
      <c r="K142" s="1156"/>
      <c r="L142" s="1156"/>
      <c r="M142" s="1156"/>
      <c r="N142" s="1156"/>
      <c r="O142" s="1156"/>
      <c r="P142" s="1156"/>
      <c r="Q142" s="1156"/>
      <c r="R142" s="1156"/>
      <c r="S142" s="1156"/>
      <c r="T142" s="1156"/>
      <c r="U142" s="1156"/>
      <c r="V142" s="1156"/>
      <c r="W142" s="1156"/>
      <c r="X142" s="1156"/>
      <c r="Y142" s="1156"/>
      <c r="Z142" s="1170"/>
      <c r="AA142" s="1269" t="str">
        <f t="shared" si="28"/>
        <v/>
      </c>
      <c r="AB142" s="1156"/>
      <c r="AC142" s="1156"/>
      <c r="AD142" s="1156"/>
      <c r="AE142" s="1156"/>
      <c r="AF142" s="1159"/>
      <c r="AG142" s="1269" t="str">
        <f t="shared" si="29"/>
        <v/>
      </c>
      <c r="AH142" s="1159">
        <v>2</v>
      </c>
      <c r="AI142" s="1159"/>
      <c r="AJ142" s="1160"/>
      <c r="AK142" s="1156"/>
      <c r="AL142" s="1156"/>
      <c r="AM142" s="1156"/>
      <c r="AN142" s="1269" t="str">
        <f t="shared" si="30"/>
        <v/>
      </c>
      <c r="AO142" s="1170"/>
      <c r="AP142" s="1156"/>
      <c r="AQ142" s="1156"/>
      <c r="AR142" s="1269" t="str">
        <f t="shared" si="31"/>
        <v/>
      </c>
      <c r="AS142" s="1156"/>
      <c r="AT142" s="1156"/>
      <c r="AU142" s="1269" t="str">
        <f t="shared" si="32"/>
        <v/>
      </c>
      <c r="AV142" s="1156"/>
      <c r="AW142" s="1156"/>
      <c r="AX142" s="1156"/>
      <c r="AY142" s="1156"/>
      <c r="AZ142" s="1156"/>
      <c r="BA142" s="1269" t="str">
        <f t="shared" si="33"/>
        <v/>
      </c>
      <c r="BB142" s="1156"/>
      <c r="BC142" s="1156"/>
      <c r="BD142" s="1156"/>
      <c r="BE142" s="1156"/>
      <c r="BF142" s="1156"/>
      <c r="BG142" s="1170"/>
      <c r="BH142" s="1269" t="str">
        <f t="shared" si="34"/>
        <v/>
      </c>
      <c r="BI142" s="1176">
        <f t="shared" si="35"/>
        <v>2</v>
      </c>
    </row>
    <row r="143" spans="1:61" s="1158" customFormat="1" outlineLevel="1" x14ac:dyDescent="0.25">
      <c r="A143" s="716" t="str">
        <f>+'2.2'!D147</f>
        <v>UNF1</v>
      </c>
      <c r="B143" s="1180" t="str">
        <f>+'2.2'!E147</f>
        <v>Chirurgia traumatologica (politrauma)</v>
      </c>
      <c r="C143" s="1157" t="str">
        <f>+'2.2'!G147</f>
        <v/>
      </c>
      <c r="D143" s="1156"/>
      <c r="E143" s="1156"/>
      <c r="F143" s="1156"/>
      <c r="G143" s="1156"/>
      <c r="H143" s="1156"/>
      <c r="I143" s="1156"/>
      <c r="J143" s="1269" t="str">
        <f t="shared" si="27"/>
        <v/>
      </c>
      <c r="K143" s="1156"/>
      <c r="L143" s="1156"/>
      <c r="M143" s="1156"/>
      <c r="N143" s="1156"/>
      <c r="O143" s="1156"/>
      <c r="P143" s="1156"/>
      <c r="Q143" s="1156"/>
      <c r="R143" s="1156"/>
      <c r="S143" s="1156"/>
      <c r="T143" s="1156"/>
      <c r="U143" s="1156"/>
      <c r="V143" s="1156"/>
      <c r="W143" s="1156"/>
      <c r="X143" s="1156"/>
      <c r="Y143" s="1156"/>
      <c r="Z143" s="1170"/>
      <c r="AA143" s="1269" t="str">
        <f t="shared" si="28"/>
        <v/>
      </c>
      <c r="AB143" s="1156"/>
      <c r="AC143" s="1156"/>
      <c r="AD143" s="1156"/>
      <c r="AE143" s="1156"/>
      <c r="AF143" s="1156"/>
      <c r="AG143" s="1269" t="str">
        <f t="shared" si="29"/>
        <v/>
      </c>
      <c r="AH143" s="1156"/>
      <c r="AI143" s="1156"/>
      <c r="AJ143" s="1156"/>
      <c r="AK143" s="1156"/>
      <c r="AL143" s="1156"/>
      <c r="AM143" s="1156"/>
      <c r="AN143" s="1269" t="str">
        <f t="shared" si="30"/>
        <v/>
      </c>
      <c r="AO143" s="1170"/>
      <c r="AP143" s="1156"/>
      <c r="AQ143" s="1156"/>
      <c r="AR143" s="1269" t="str">
        <f t="shared" si="31"/>
        <v/>
      </c>
      <c r="AS143" s="1156"/>
      <c r="AT143" s="1156"/>
      <c r="AU143" s="1269" t="str">
        <f t="shared" si="32"/>
        <v/>
      </c>
      <c r="AV143" s="1156"/>
      <c r="AW143" s="1156"/>
      <c r="AX143" s="1156"/>
      <c r="AY143" s="1156"/>
      <c r="AZ143" s="1156"/>
      <c r="BA143" s="1269" t="str">
        <f t="shared" si="33"/>
        <v/>
      </c>
      <c r="BB143" s="1156"/>
      <c r="BC143" s="1156"/>
      <c r="BD143" s="1156"/>
      <c r="BE143" s="1156"/>
      <c r="BF143" s="1156"/>
      <c r="BG143" s="1170"/>
      <c r="BH143" s="1269" t="str">
        <f t="shared" si="34"/>
        <v/>
      </c>
      <c r="BI143" s="1176">
        <f t="shared" si="35"/>
        <v>0</v>
      </c>
    </row>
    <row r="144" spans="1:61" s="1158" customFormat="1" ht="26.4" outlineLevel="1" x14ac:dyDescent="0.25">
      <c r="A144" s="716" t="str">
        <f>+'2.2'!D148</f>
        <v>UNF1.1</v>
      </c>
      <c r="B144" s="1180" t="str">
        <f>+'2.2'!E148</f>
        <v>Chirurgia traumatologica specializzata - traumi cranio-cerebrali (CIMAS)</v>
      </c>
      <c r="C144" s="1157" t="str">
        <f>+'2.2'!G148</f>
        <v/>
      </c>
      <c r="D144" s="1156"/>
      <c r="E144" s="1156"/>
      <c r="F144" s="1156"/>
      <c r="G144" s="1156"/>
      <c r="H144" s="1156"/>
      <c r="I144" s="1156"/>
      <c r="J144" s="1269" t="str">
        <f t="shared" si="27"/>
        <v/>
      </c>
      <c r="K144" s="1156"/>
      <c r="L144" s="1156"/>
      <c r="M144" s="1156"/>
      <c r="N144" s="1156"/>
      <c r="O144" s="1156"/>
      <c r="P144" s="1156"/>
      <c r="Q144" s="1156"/>
      <c r="R144" s="1156"/>
      <c r="S144" s="1156"/>
      <c r="T144" s="1156"/>
      <c r="U144" s="1156"/>
      <c r="V144" s="1156"/>
      <c r="W144" s="1156"/>
      <c r="X144" s="1156"/>
      <c r="Y144" s="1156"/>
      <c r="Z144" s="1170"/>
      <c r="AA144" s="1269" t="str">
        <f t="shared" si="28"/>
        <v/>
      </c>
      <c r="AB144" s="1156"/>
      <c r="AC144" s="1156"/>
      <c r="AD144" s="1156"/>
      <c r="AE144" s="1156"/>
      <c r="AF144" s="1156"/>
      <c r="AG144" s="1269" t="str">
        <f t="shared" si="29"/>
        <v/>
      </c>
      <c r="AH144" s="1156"/>
      <c r="AI144" s="1156"/>
      <c r="AJ144" s="1156"/>
      <c r="AK144" s="1156"/>
      <c r="AL144" s="1156"/>
      <c r="AM144" s="1156"/>
      <c r="AN144" s="1269" t="str">
        <f t="shared" si="30"/>
        <v/>
      </c>
      <c r="AO144" s="1170"/>
      <c r="AP144" s="1156"/>
      <c r="AQ144" s="1156"/>
      <c r="AR144" s="1269" t="str">
        <f t="shared" si="31"/>
        <v/>
      </c>
      <c r="AS144" s="1156"/>
      <c r="AT144" s="1156"/>
      <c r="AU144" s="1269" t="str">
        <f t="shared" si="32"/>
        <v/>
      </c>
      <c r="AV144" s="1156"/>
      <c r="AW144" s="1156"/>
      <c r="AX144" s="1156"/>
      <c r="AY144" s="1156"/>
      <c r="AZ144" s="1156"/>
      <c r="BA144" s="1269" t="str">
        <f t="shared" si="33"/>
        <v/>
      </c>
      <c r="BB144" s="1156"/>
      <c r="BC144" s="1156"/>
      <c r="BD144" s="1156"/>
      <c r="BE144" s="1156"/>
      <c r="BF144" s="1156"/>
      <c r="BG144" s="1170"/>
      <c r="BH144" s="1269" t="str">
        <f t="shared" si="34"/>
        <v/>
      </c>
      <c r="BI144" s="1176">
        <f t="shared" si="35"/>
        <v>0</v>
      </c>
    </row>
    <row r="145" spans="1:61" s="1158" customFormat="1" outlineLevel="1" x14ac:dyDescent="0.25">
      <c r="A145" s="716" t="str">
        <f>+'2.2'!D149</f>
        <v>UNF2</v>
      </c>
      <c r="B145" s="1157" t="str">
        <f>+'2.2'!E149</f>
        <v>Ustioni ampie (CIMAS)</v>
      </c>
      <c r="C145" s="1157" t="str">
        <f>+'2.2'!G149</f>
        <v/>
      </c>
      <c r="D145" s="1156"/>
      <c r="E145" s="1156"/>
      <c r="F145" s="1156"/>
      <c r="G145" s="1156"/>
      <c r="H145" s="1156"/>
      <c r="I145" s="1156"/>
      <c r="J145" s="1269" t="str">
        <f t="shared" si="27"/>
        <v/>
      </c>
      <c r="K145" s="1156"/>
      <c r="L145" s="1156"/>
      <c r="M145" s="1156"/>
      <c r="N145" s="1156"/>
      <c r="O145" s="1156"/>
      <c r="P145" s="1156"/>
      <c r="Q145" s="1156"/>
      <c r="R145" s="1156"/>
      <c r="S145" s="1156"/>
      <c r="T145" s="1156"/>
      <c r="U145" s="1156"/>
      <c r="V145" s="1156"/>
      <c r="W145" s="1156"/>
      <c r="X145" s="1156"/>
      <c r="Y145" s="1156"/>
      <c r="Z145" s="1170"/>
      <c r="AA145" s="1269" t="str">
        <f t="shared" si="28"/>
        <v/>
      </c>
      <c r="AB145" s="1156"/>
      <c r="AC145" s="1156"/>
      <c r="AD145" s="1156"/>
      <c r="AE145" s="1156"/>
      <c r="AF145" s="1156"/>
      <c r="AG145" s="1269" t="str">
        <f t="shared" si="29"/>
        <v/>
      </c>
      <c r="AH145" s="1156"/>
      <c r="AI145" s="1156"/>
      <c r="AJ145" s="1156"/>
      <c r="AK145" s="1156"/>
      <c r="AL145" s="1156"/>
      <c r="AM145" s="1156"/>
      <c r="AN145" s="1269" t="str">
        <f t="shared" si="30"/>
        <v/>
      </c>
      <c r="AO145" s="1170"/>
      <c r="AP145" s="1156"/>
      <c r="AQ145" s="1156"/>
      <c r="AR145" s="1269" t="str">
        <f t="shared" si="31"/>
        <v/>
      </c>
      <c r="AS145" s="1156"/>
      <c r="AT145" s="1156"/>
      <c r="AU145" s="1269" t="str">
        <f t="shared" si="32"/>
        <v/>
      </c>
      <c r="AV145" s="1156"/>
      <c r="AW145" s="1156"/>
      <c r="AX145" s="1156"/>
      <c r="AY145" s="1156"/>
      <c r="AZ145" s="1156"/>
      <c r="BA145" s="1269" t="str">
        <f t="shared" si="33"/>
        <v/>
      </c>
      <c r="BB145" s="1156"/>
      <c r="BC145" s="1156"/>
      <c r="BD145" s="1156"/>
      <c r="BE145" s="1156"/>
      <c r="BF145" s="1156"/>
      <c r="BG145" s="1170"/>
      <c r="BH145" s="1269" t="str">
        <f t="shared" si="34"/>
        <v/>
      </c>
      <c r="BI145" s="1176">
        <f t="shared" si="35"/>
        <v>0</v>
      </c>
    </row>
    <row r="146" spans="1:61" s="1158" customFormat="1" outlineLevel="1" x14ac:dyDescent="0.25">
      <c r="A146" s="716" t="str">
        <f>+'2.2'!D150</f>
        <v>KINM</v>
      </c>
      <c r="B146" s="1157" t="str">
        <f>+'2.2'!E150</f>
        <v>Medicina pediatrica</v>
      </c>
      <c r="C146" s="1157" t="str">
        <f>+'2.2'!G150</f>
        <v>Pediatria</v>
      </c>
      <c r="D146" s="1156"/>
      <c r="E146" s="1156"/>
      <c r="F146" s="1156"/>
      <c r="G146" s="1156"/>
      <c r="H146" s="1156"/>
      <c r="I146" s="1156"/>
      <c r="J146" s="1269" t="str">
        <f t="shared" si="27"/>
        <v/>
      </c>
      <c r="K146" s="1156"/>
      <c r="L146" s="1156"/>
      <c r="M146" s="1156"/>
      <c r="N146" s="1156"/>
      <c r="O146" s="1156"/>
      <c r="P146" s="1156"/>
      <c r="Q146" s="1156"/>
      <c r="R146" s="1156"/>
      <c r="S146" s="1156"/>
      <c r="T146" s="1156"/>
      <c r="U146" s="1156"/>
      <c r="V146" s="1156"/>
      <c r="W146" s="1156"/>
      <c r="X146" s="1156"/>
      <c r="Y146" s="1156"/>
      <c r="Z146" s="1170"/>
      <c r="AA146" s="1269" t="str">
        <f t="shared" si="28"/>
        <v/>
      </c>
      <c r="AB146" s="1156"/>
      <c r="AC146" s="1156"/>
      <c r="AD146" s="1156"/>
      <c r="AE146" s="1156"/>
      <c r="AF146" s="1156"/>
      <c r="AG146" s="1269" t="str">
        <f t="shared" si="29"/>
        <v/>
      </c>
      <c r="AH146" s="1156"/>
      <c r="AI146" s="1156"/>
      <c r="AJ146" s="1156"/>
      <c r="AK146" s="1156"/>
      <c r="AL146" s="1156"/>
      <c r="AM146" s="1156"/>
      <c r="AN146" s="1269" t="str">
        <f t="shared" si="30"/>
        <v/>
      </c>
      <c r="AO146" s="1170"/>
      <c r="AP146" s="1156"/>
      <c r="AQ146" s="1156"/>
      <c r="AR146" s="1269" t="str">
        <f t="shared" si="31"/>
        <v/>
      </c>
      <c r="AS146" s="1156">
        <v>2</v>
      </c>
      <c r="AT146" s="1156">
        <v>2</v>
      </c>
      <c r="AU146" s="1269">
        <f t="shared" si="32"/>
        <v>2</v>
      </c>
      <c r="AV146" s="1160"/>
      <c r="AW146" s="1160"/>
      <c r="AX146" s="1160"/>
      <c r="AY146" s="1156"/>
      <c r="AZ146" s="1156"/>
      <c r="BA146" s="1269" t="str">
        <f t="shared" si="33"/>
        <v/>
      </c>
      <c r="BB146" s="1156"/>
      <c r="BC146" s="1156"/>
      <c r="BD146" s="1156"/>
      <c r="BE146" s="1156"/>
      <c r="BF146" s="1156"/>
      <c r="BG146" s="1170"/>
      <c r="BH146" s="1269" t="str">
        <f t="shared" si="34"/>
        <v/>
      </c>
      <c r="BI146" s="1176">
        <f t="shared" si="35"/>
        <v>2</v>
      </c>
    </row>
    <row r="147" spans="1:61" s="1158" customFormat="1" outlineLevel="1" x14ac:dyDescent="0.25">
      <c r="A147" s="716" t="str">
        <f>+'2.2'!D151</f>
        <v>KINC</v>
      </c>
      <c r="B147" s="1157" t="str">
        <f>+'2.2'!E151</f>
        <v>Chirurgia pediatrica</v>
      </c>
      <c r="C147" s="1157" t="str">
        <f>+'2.2'!G151</f>
        <v>Chirurgia pediatrica</v>
      </c>
      <c r="D147" s="1156"/>
      <c r="E147" s="1156"/>
      <c r="F147" s="1156"/>
      <c r="G147" s="1156"/>
      <c r="H147" s="1156"/>
      <c r="I147" s="1156"/>
      <c r="J147" s="1269" t="str">
        <f t="shared" si="27"/>
        <v/>
      </c>
      <c r="K147" s="1156"/>
      <c r="L147" s="1156"/>
      <c r="M147" s="1156"/>
      <c r="N147" s="1156"/>
      <c r="O147" s="1156"/>
      <c r="P147" s="1156">
        <v>2</v>
      </c>
      <c r="Q147" s="1156"/>
      <c r="R147" s="1156"/>
      <c r="S147" s="1156"/>
      <c r="T147" s="1156"/>
      <c r="U147" s="1156"/>
      <c r="V147" s="1156"/>
      <c r="W147" s="1156"/>
      <c r="X147" s="1156"/>
      <c r="Y147" s="1156"/>
      <c r="Z147" s="1170"/>
      <c r="AA147" s="1269" t="str">
        <f t="shared" si="28"/>
        <v/>
      </c>
      <c r="AB147" s="1156"/>
      <c r="AC147" s="1156"/>
      <c r="AD147" s="1156"/>
      <c r="AE147" s="1156"/>
      <c r="AF147" s="1156"/>
      <c r="AG147" s="1269" t="str">
        <f t="shared" si="29"/>
        <v/>
      </c>
      <c r="AH147" s="1156"/>
      <c r="AI147" s="1156"/>
      <c r="AJ147" s="1156"/>
      <c r="AK147" s="1156"/>
      <c r="AL147" s="1156"/>
      <c r="AM147" s="1156"/>
      <c r="AN147" s="1269" t="str">
        <f t="shared" si="30"/>
        <v/>
      </c>
      <c r="AO147" s="1170"/>
      <c r="AP147" s="1156"/>
      <c r="AQ147" s="1156"/>
      <c r="AR147" s="1269" t="str">
        <f t="shared" si="31"/>
        <v/>
      </c>
      <c r="AS147" s="1156"/>
      <c r="AT147" s="1156"/>
      <c r="AU147" s="1269" t="str">
        <f t="shared" si="32"/>
        <v/>
      </c>
      <c r="AV147" s="1156"/>
      <c r="AW147" s="1156"/>
      <c r="AX147" s="1156"/>
      <c r="AY147" s="1156"/>
      <c r="AZ147" s="1156"/>
      <c r="BA147" s="1269" t="str">
        <f t="shared" si="33"/>
        <v/>
      </c>
      <c r="BB147" s="1156"/>
      <c r="BC147" s="1156"/>
      <c r="BD147" s="1156"/>
      <c r="BE147" s="1156"/>
      <c r="BF147" s="1156"/>
      <c r="BG147" s="1170"/>
      <c r="BH147" s="1269" t="str">
        <f t="shared" si="34"/>
        <v/>
      </c>
      <c r="BI147" s="1176">
        <f t="shared" si="35"/>
        <v>2</v>
      </c>
    </row>
    <row r="148" spans="1:61" s="1158" customFormat="1" outlineLevel="1" x14ac:dyDescent="0.25">
      <c r="A148" s="716" t="str">
        <f>+'2.2'!D152</f>
        <v>KINB</v>
      </c>
      <c r="B148" s="1157" t="str">
        <f>+'2.2'!E152</f>
        <v>Chirurgia pediatrica di base</v>
      </c>
      <c r="C148" s="1157" t="str">
        <f>+'2.2'!G152</f>
        <v/>
      </c>
      <c r="D148" s="1156"/>
      <c r="E148" s="1156"/>
      <c r="F148" s="1156"/>
      <c r="G148" s="1156"/>
      <c r="H148" s="1156"/>
      <c r="I148" s="1156"/>
      <c r="J148" s="1269" t="str">
        <f t="shared" si="27"/>
        <v/>
      </c>
      <c r="K148" s="1156"/>
      <c r="L148" s="1156"/>
      <c r="M148" s="1156"/>
      <c r="N148" s="1156"/>
      <c r="O148" s="1156"/>
      <c r="P148" s="1156"/>
      <c r="Q148" s="1156"/>
      <c r="R148" s="1156"/>
      <c r="S148" s="1156"/>
      <c r="T148" s="1156"/>
      <c r="U148" s="1156"/>
      <c r="V148" s="1156"/>
      <c r="W148" s="1156"/>
      <c r="X148" s="1156"/>
      <c r="Y148" s="1156"/>
      <c r="Z148" s="1170"/>
      <c r="AA148" s="1269" t="str">
        <f t="shared" si="28"/>
        <v/>
      </c>
      <c r="AB148" s="1156"/>
      <c r="AC148" s="1156"/>
      <c r="AD148" s="1156"/>
      <c r="AE148" s="1156"/>
      <c r="AF148" s="1156"/>
      <c r="AG148" s="1269" t="str">
        <f t="shared" si="29"/>
        <v/>
      </c>
      <c r="AH148" s="1156"/>
      <c r="AI148" s="1156"/>
      <c r="AJ148" s="1156"/>
      <c r="AK148" s="1156"/>
      <c r="AL148" s="1156"/>
      <c r="AM148" s="1156"/>
      <c r="AN148" s="1269" t="str">
        <f t="shared" si="30"/>
        <v/>
      </c>
      <c r="AO148" s="1170"/>
      <c r="AP148" s="1156"/>
      <c r="AQ148" s="1156"/>
      <c r="AR148" s="1269" t="str">
        <f t="shared" si="31"/>
        <v/>
      </c>
      <c r="AS148" s="1156"/>
      <c r="AT148" s="1156"/>
      <c r="AU148" s="1269" t="str">
        <f t="shared" si="32"/>
        <v/>
      </c>
      <c r="AV148" s="1156"/>
      <c r="AW148" s="1156"/>
      <c r="AX148" s="1156"/>
      <c r="AY148" s="1156"/>
      <c r="AZ148" s="1156"/>
      <c r="BA148" s="1269" t="str">
        <f t="shared" si="33"/>
        <v/>
      </c>
      <c r="BB148" s="1156"/>
      <c r="BC148" s="1156"/>
      <c r="BD148" s="1156"/>
      <c r="BE148" s="1156"/>
      <c r="BF148" s="1156"/>
      <c r="BG148" s="1170"/>
      <c r="BH148" s="1269" t="str">
        <f t="shared" si="34"/>
        <v/>
      </c>
      <c r="BI148" s="1176">
        <f t="shared" si="35"/>
        <v>0</v>
      </c>
    </row>
    <row r="149" spans="1:61" s="1158" customFormat="1" outlineLevel="1" x14ac:dyDescent="0.25">
      <c r="A149" s="716" t="str">
        <f>+'2.2'!D153</f>
        <v>KAA</v>
      </c>
      <c r="B149" s="1157" t="str">
        <f>+'2.2'!E153</f>
        <v>Anestesia pediatrica "A"</v>
      </c>
      <c r="C149" s="1261" t="str">
        <f>+'2.2'!G153</f>
        <v>Anestesiologia</v>
      </c>
      <c r="D149" s="1156">
        <v>2</v>
      </c>
      <c r="E149" s="1156"/>
      <c r="F149" s="1156"/>
      <c r="G149" s="1156"/>
      <c r="H149" s="1156"/>
      <c r="I149" s="1156"/>
      <c r="J149" s="1269" t="str">
        <f t="shared" si="27"/>
        <v/>
      </c>
      <c r="K149" s="1156"/>
      <c r="L149" s="1156"/>
      <c r="M149" s="1156"/>
      <c r="N149" s="1156"/>
      <c r="O149" s="1156"/>
      <c r="P149" s="1156"/>
      <c r="Q149" s="1156"/>
      <c r="R149" s="1156"/>
      <c r="S149" s="1156"/>
      <c r="T149" s="1156"/>
      <c r="U149" s="1156"/>
      <c r="V149" s="1156"/>
      <c r="W149" s="1156"/>
      <c r="X149" s="1156"/>
      <c r="Y149" s="1156"/>
      <c r="Z149" s="1170"/>
      <c r="AA149" s="1269" t="str">
        <f t="shared" si="28"/>
        <v/>
      </c>
      <c r="AB149" s="1156"/>
      <c r="AC149" s="1156"/>
      <c r="AD149" s="1156"/>
      <c r="AE149" s="1156"/>
      <c r="AF149" s="1156"/>
      <c r="AG149" s="1269" t="str">
        <f t="shared" si="29"/>
        <v/>
      </c>
      <c r="AH149" s="1156"/>
      <c r="AI149" s="1156"/>
      <c r="AJ149" s="1156"/>
      <c r="AK149" s="1156"/>
      <c r="AL149" s="1156"/>
      <c r="AM149" s="1156"/>
      <c r="AN149" s="1269" t="str">
        <f t="shared" si="30"/>
        <v/>
      </c>
      <c r="AO149" s="1170"/>
      <c r="AP149" s="1156"/>
      <c r="AQ149" s="1156"/>
      <c r="AR149" s="1269" t="str">
        <f t="shared" si="31"/>
        <v/>
      </c>
      <c r="AS149" s="1156"/>
      <c r="AT149" s="1156"/>
      <c r="AU149" s="1269" t="str">
        <f t="shared" si="32"/>
        <v/>
      </c>
      <c r="AV149" s="1156"/>
      <c r="AW149" s="1156"/>
      <c r="AX149" s="1156"/>
      <c r="AY149" s="1156"/>
      <c r="AZ149" s="1156"/>
      <c r="BA149" s="1269" t="str">
        <f t="shared" si="33"/>
        <v/>
      </c>
      <c r="BB149" s="1156"/>
      <c r="BC149" s="1156"/>
      <c r="BD149" s="1156"/>
      <c r="BE149" s="1156"/>
      <c r="BF149" s="1156"/>
      <c r="BG149" s="1170"/>
      <c r="BH149" s="1269" t="str">
        <f t="shared" si="34"/>
        <v/>
      </c>
      <c r="BI149" s="1176">
        <f t="shared" si="35"/>
        <v>2</v>
      </c>
    </row>
    <row r="150" spans="1:61" s="1158" customFormat="1" outlineLevel="1" x14ac:dyDescent="0.25">
      <c r="A150" s="716" t="str">
        <f>+'2.2'!D154</f>
        <v>KAB</v>
      </c>
      <c r="B150" s="1157" t="str">
        <f>+'2.2'!E154</f>
        <v>Anestesia pediatrica "B"</v>
      </c>
      <c r="C150" s="1261" t="str">
        <f>+'2.2'!G154</f>
        <v>Anestesiologia</v>
      </c>
      <c r="D150" s="1156">
        <v>2</v>
      </c>
      <c r="E150" s="1156"/>
      <c r="F150" s="1156"/>
      <c r="G150" s="1156"/>
      <c r="H150" s="1156"/>
      <c r="I150" s="1156"/>
      <c r="J150" s="1269" t="str">
        <f t="shared" si="27"/>
        <v/>
      </c>
      <c r="K150" s="1156"/>
      <c r="L150" s="1156"/>
      <c r="M150" s="1156"/>
      <c r="N150" s="1156"/>
      <c r="O150" s="1156"/>
      <c r="P150" s="1156"/>
      <c r="Q150" s="1156"/>
      <c r="R150" s="1156"/>
      <c r="S150" s="1156"/>
      <c r="T150" s="1156"/>
      <c r="U150" s="1156"/>
      <c r="V150" s="1156"/>
      <c r="W150" s="1156"/>
      <c r="X150" s="1156"/>
      <c r="Y150" s="1156"/>
      <c r="Z150" s="1170"/>
      <c r="AA150" s="1269" t="str">
        <f t="shared" si="28"/>
        <v/>
      </c>
      <c r="AB150" s="1156"/>
      <c r="AC150" s="1156"/>
      <c r="AD150" s="1156"/>
      <c r="AE150" s="1156"/>
      <c r="AF150" s="1156"/>
      <c r="AG150" s="1269" t="str">
        <f t="shared" si="29"/>
        <v/>
      </c>
      <c r="AH150" s="1156"/>
      <c r="AI150" s="1156"/>
      <c r="AJ150" s="1156"/>
      <c r="AK150" s="1156"/>
      <c r="AL150" s="1156"/>
      <c r="AM150" s="1156"/>
      <c r="AN150" s="1269" t="str">
        <f t="shared" si="30"/>
        <v/>
      </c>
      <c r="AO150" s="1170"/>
      <c r="AP150" s="1156"/>
      <c r="AQ150" s="1156"/>
      <c r="AR150" s="1269" t="str">
        <f t="shared" si="31"/>
        <v/>
      </c>
      <c r="AS150" s="1156"/>
      <c r="AT150" s="1156"/>
      <c r="AU150" s="1269" t="str">
        <f t="shared" si="32"/>
        <v/>
      </c>
      <c r="AV150" s="1156"/>
      <c r="AW150" s="1156"/>
      <c r="AX150" s="1156"/>
      <c r="AY150" s="1156"/>
      <c r="AZ150" s="1156"/>
      <c r="BA150" s="1269" t="str">
        <f t="shared" si="33"/>
        <v/>
      </c>
      <c r="BB150" s="1156"/>
      <c r="BC150" s="1156"/>
      <c r="BD150" s="1156"/>
      <c r="BE150" s="1156"/>
      <c r="BF150" s="1156"/>
      <c r="BG150" s="1170"/>
      <c r="BH150" s="1269" t="str">
        <f t="shared" si="34"/>
        <v/>
      </c>
      <c r="BI150" s="1176">
        <f t="shared" si="35"/>
        <v>2</v>
      </c>
    </row>
    <row r="151" spans="1:61" s="1158" customFormat="1" outlineLevel="1" x14ac:dyDescent="0.25">
      <c r="A151" s="716" t="str">
        <f>+'2.2'!D155</f>
        <v>KAC</v>
      </c>
      <c r="B151" s="1157" t="str">
        <f>+'2.2'!E155</f>
        <v>Anestesia pediatrica "C"</v>
      </c>
      <c r="C151" s="1261" t="str">
        <f>+'2.2'!G155</f>
        <v>Anestesiologia</v>
      </c>
      <c r="D151" s="1156">
        <v>2</v>
      </c>
      <c r="E151" s="1156"/>
      <c r="F151" s="1156"/>
      <c r="G151" s="1156"/>
      <c r="H151" s="1156"/>
      <c r="I151" s="1156"/>
      <c r="J151" s="1269" t="str">
        <f t="shared" si="27"/>
        <v/>
      </c>
      <c r="K151" s="1156"/>
      <c r="L151" s="1156"/>
      <c r="M151" s="1156"/>
      <c r="N151" s="1156"/>
      <c r="O151" s="1156"/>
      <c r="P151" s="1156"/>
      <c r="Q151" s="1156"/>
      <c r="R151" s="1156"/>
      <c r="S151" s="1156"/>
      <c r="T151" s="1156"/>
      <c r="U151" s="1156"/>
      <c r="V151" s="1156"/>
      <c r="W151" s="1156"/>
      <c r="X151" s="1156"/>
      <c r="Y151" s="1156"/>
      <c r="Z151" s="1170"/>
      <c r="AA151" s="1269" t="str">
        <f t="shared" si="28"/>
        <v/>
      </c>
      <c r="AB151" s="1156"/>
      <c r="AC151" s="1156"/>
      <c r="AD151" s="1156"/>
      <c r="AE151" s="1156"/>
      <c r="AF151" s="1156"/>
      <c r="AG151" s="1269" t="str">
        <f t="shared" si="29"/>
        <v/>
      </c>
      <c r="AH151" s="1156"/>
      <c r="AI151" s="1156"/>
      <c r="AJ151" s="1156"/>
      <c r="AK151" s="1156"/>
      <c r="AL151" s="1156"/>
      <c r="AM151" s="1156"/>
      <c r="AN151" s="1269" t="str">
        <f t="shared" si="30"/>
        <v/>
      </c>
      <c r="AO151" s="1170"/>
      <c r="AP151" s="1156"/>
      <c r="AQ151" s="1156"/>
      <c r="AR151" s="1269" t="str">
        <f t="shared" si="31"/>
        <v/>
      </c>
      <c r="AS151" s="1156"/>
      <c r="AT151" s="1156"/>
      <c r="AU151" s="1269" t="str">
        <f t="shared" si="32"/>
        <v/>
      </c>
      <c r="AV151" s="1156"/>
      <c r="AW151" s="1156"/>
      <c r="AX151" s="1156"/>
      <c r="AY151" s="1156"/>
      <c r="AZ151" s="1156"/>
      <c r="BA151" s="1269" t="str">
        <f t="shared" si="33"/>
        <v/>
      </c>
      <c r="BB151" s="1156"/>
      <c r="BC151" s="1156"/>
      <c r="BD151" s="1156"/>
      <c r="BE151" s="1156"/>
      <c r="BF151" s="1156"/>
      <c r="BG151" s="1170"/>
      <c r="BH151" s="1269" t="str">
        <f t="shared" si="34"/>
        <v/>
      </c>
      <c r="BI151" s="1176">
        <f t="shared" si="35"/>
        <v>2</v>
      </c>
    </row>
    <row r="152" spans="1:61" s="1158" customFormat="1" outlineLevel="1" x14ac:dyDescent="0.25">
      <c r="A152" s="716" t="str">
        <f>+'2.2'!D156</f>
        <v>KAD</v>
      </c>
      <c r="B152" s="1157" t="str">
        <f>+'2.2'!E156</f>
        <v>Anestesia pediatrica "D"</v>
      </c>
      <c r="C152" s="1261" t="str">
        <f>+'2.2'!G156</f>
        <v>Anestesiologia</v>
      </c>
      <c r="D152" s="1156">
        <v>2</v>
      </c>
      <c r="E152" s="1156"/>
      <c r="F152" s="1156"/>
      <c r="G152" s="1156"/>
      <c r="H152" s="1156"/>
      <c r="I152" s="1156"/>
      <c r="J152" s="1269" t="str">
        <f t="shared" si="27"/>
        <v/>
      </c>
      <c r="K152" s="1156"/>
      <c r="L152" s="1156"/>
      <c r="M152" s="1156"/>
      <c r="N152" s="1156"/>
      <c r="O152" s="1156"/>
      <c r="P152" s="1156"/>
      <c r="Q152" s="1156"/>
      <c r="R152" s="1156"/>
      <c r="S152" s="1156"/>
      <c r="T152" s="1156"/>
      <c r="U152" s="1156"/>
      <c r="V152" s="1156"/>
      <c r="W152" s="1156"/>
      <c r="X152" s="1156"/>
      <c r="Y152" s="1156"/>
      <c r="Z152" s="1170"/>
      <c r="AA152" s="1269" t="str">
        <f t="shared" si="28"/>
        <v/>
      </c>
      <c r="AB152" s="1156"/>
      <c r="AC152" s="1156"/>
      <c r="AD152" s="1156"/>
      <c r="AE152" s="1156"/>
      <c r="AF152" s="1156"/>
      <c r="AG152" s="1269" t="str">
        <f t="shared" si="29"/>
        <v/>
      </c>
      <c r="AH152" s="1156"/>
      <c r="AI152" s="1156"/>
      <c r="AJ152" s="1156"/>
      <c r="AK152" s="1156"/>
      <c r="AL152" s="1156"/>
      <c r="AM152" s="1156"/>
      <c r="AN152" s="1269" t="str">
        <f t="shared" si="30"/>
        <v/>
      </c>
      <c r="AO152" s="1170"/>
      <c r="AP152" s="1156"/>
      <c r="AQ152" s="1156"/>
      <c r="AR152" s="1269" t="str">
        <f t="shared" si="31"/>
        <v/>
      </c>
      <c r="AS152" s="1156"/>
      <c r="AT152" s="1156"/>
      <c r="AU152" s="1269" t="str">
        <f t="shared" si="32"/>
        <v/>
      </c>
      <c r="AV152" s="1156"/>
      <c r="AW152" s="1156"/>
      <c r="AX152" s="1156"/>
      <c r="AY152" s="1156"/>
      <c r="AZ152" s="1156"/>
      <c r="BA152" s="1269" t="str">
        <f t="shared" si="33"/>
        <v/>
      </c>
      <c r="BB152" s="1156"/>
      <c r="BC152" s="1156"/>
      <c r="BD152" s="1156"/>
      <c r="BE152" s="1156"/>
      <c r="BF152" s="1156"/>
      <c r="BG152" s="1170"/>
      <c r="BH152" s="1269" t="str">
        <f t="shared" si="34"/>
        <v/>
      </c>
      <c r="BI152" s="1176">
        <f t="shared" si="35"/>
        <v>2</v>
      </c>
    </row>
    <row r="153" spans="1:61" s="1158" customFormat="1" ht="26.4" outlineLevel="1" x14ac:dyDescent="0.25">
      <c r="A153" s="716" t="str">
        <f>+'2.2'!D157</f>
        <v>GER</v>
      </c>
      <c r="B153" s="1157" t="str">
        <f>+'2.2'!E157</f>
        <v>Centro di competenza in geriatria acuta</v>
      </c>
      <c r="C153" s="1157" t="str">
        <f>+'2.2'!G157</f>
        <v>Medicina interna generale con approfondimento in geriatria</v>
      </c>
      <c r="D153" s="1156"/>
      <c r="E153" s="1156"/>
      <c r="F153" s="1156"/>
      <c r="G153" s="1156"/>
      <c r="H153" s="1156"/>
      <c r="I153" s="1156"/>
      <c r="J153" s="1269" t="str">
        <f t="shared" si="27"/>
        <v/>
      </c>
      <c r="K153" s="1156"/>
      <c r="L153" s="1156"/>
      <c r="M153" s="1156"/>
      <c r="N153" s="1156"/>
      <c r="O153" s="1156"/>
      <c r="P153" s="1156"/>
      <c r="Q153" s="1156"/>
      <c r="R153" s="1156"/>
      <c r="S153" s="1156"/>
      <c r="T153" s="1156"/>
      <c r="U153" s="1156"/>
      <c r="V153" s="1156"/>
      <c r="W153" s="1156"/>
      <c r="X153" s="1156"/>
      <c r="Y153" s="1156"/>
      <c r="Z153" s="1170"/>
      <c r="AA153" s="1269" t="str">
        <f t="shared" si="28"/>
        <v/>
      </c>
      <c r="AB153" s="1156"/>
      <c r="AC153" s="1156"/>
      <c r="AD153" s="1156"/>
      <c r="AE153" s="1156"/>
      <c r="AF153" s="1156">
        <v>2</v>
      </c>
      <c r="AG153" s="1269" t="str">
        <f t="shared" si="29"/>
        <v/>
      </c>
      <c r="AH153" s="1156"/>
      <c r="AI153" s="1156"/>
      <c r="AJ153" s="1156"/>
      <c r="AK153" s="1156"/>
      <c r="AL153" s="1156"/>
      <c r="AM153" s="1156"/>
      <c r="AN153" s="1269" t="str">
        <f t="shared" si="30"/>
        <v/>
      </c>
      <c r="AO153" s="1170"/>
      <c r="AP153" s="1156"/>
      <c r="AQ153" s="1156"/>
      <c r="AR153" s="1269" t="str">
        <f t="shared" si="31"/>
        <v/>
      </c>
      <c r="AS153" s="1156"/>
      <c r="AT153" s="1156"/>
      <c r="AU153" s="1269" t="str">
        <f t="shared" si="32"/>
        <v/>
      </c>
      <c r="AV153" s="1156"/>
      <c r="AW153" s="1156"/>
      <c r="AX153" s="1156"/>
      <c r="AY153" s="1156"/>
      <c r="AZ153" s="1156"/>
      <c r="BA153" s="1269" t="str">
        <f t="shared" si="33"/>
        <v/>
      </c>
      <c r="BB153" s="1156"/>
      <c r="BC153" s="1156"/>
      <c r="BD153" s="1156"/>
      <c r="BE153" s="1156"/>
      <c r="BF153" s="1156"/>
      <c r="BG153" s="1170"/>
      <c r="BH153" s="1269" t="str">
        <f t="shared" si="34"/>
        <v/>
      </c>
      <c r="BI153" s="1176">
        <f t="shared" si="35"/>
        <v>2</v>
      </c>
    </row>
    <row r="154" spans="1:61" s="1158" customFormat="1" outlineLevel="1" x14ac:dyDescent="0.25">
      <c r="A154" s="716" t="str">
        <f>+'2.2'!D158</f>
        <v>PAL</v>
      </c>
      <c r="B154" s="1157" t="str">
        <f>+'2.2'!E158</f>
        <v>Centro di competenza in cure palliative</v>
      </c>
      <c r="C154" s="1157" t="str">
        <f>+'2.2'!G158</f>
        <v>Medicina interna generale</v>
      </c>
      <c r="D154" s="1156"/>
      <c r="E154" s="1156"/>
      <c r="F154" s="1156"/>
      <c r="G154" s="1156"/>
      <c r="H154" s="1156"/>
      <c r="I154" s="1156"/>
      <c r="J154" s="1269" t="str">
        <f t="shared" si="27"/>
        <v/>
      </c>
      <c r="K154" s="1156"/>
      <c r="L154" s="1156"/>
      <c r="M154" s="1156"/>
      <c r="N154" s="1156"/>
      <c r="O154" s="1156"/>
      <c r="P154" s="1156"/>
      <c r="Q154" s="1156"/>
      <c r="R154" s="1156"/>
      <c r="S154" s="1156"/>
      <c r="T154" s="1156"/>
      <c r="U154" s="1156"/>
      <c r="V154" s="1156"/>
      <c r="W154" s="1156"/>
      <c r="X154" s="1156"/>
      <c r="Y154" s="1156"/>
      <c r="Z154" s="1170"/>
      <c r="AA154" s="1269" t="str">
        <f t="shared" si="28"/>
        <v/>
      </c>
      <c r="AB154" s="1156"/>
      <c r="AC154" s="1156"/>
      <c r="AD154" s="1156"/>
      <c r="AE154" s="1156">
        <v>2</v>
      </c>
      <c r="AF154" s="1160">
        <v>2</v>
      </c>
      <c r="AG154" s="1269">
        <f t="shared" si="29"/>
        <v>2</v>
      </c>
      <c r="AH154" s="1160"/>
      <c r="AI154" s="1160"/>
      <c r="AJ154" s="1156"/>
      <c r="AK154" s="1156"/>
      <c r="AL154" s="1156"/>
      <c r="AM154" s="1156"/>
      <c r="AN154" s="1269" t="str">
        <f t="shared" si="30"/>
        <v/>
      </c>
      <c r="AO154" s="1170"/>
      <c r="AP154" s="1156"/>
      <c r="AQ154" s="1156"/>
      <c r="AR154" s="1269" t="str">
        <f t="shared" si="31"/>
        <v/>
      </c>
      <c r="AS154" s="1156"/>
      <c r="AT154" s="1156"/>
      <c r="AU154" s="1269" t="str">
        <f t="shared" si="32"/>
        <v/>
      </c>
      <c r="AV154" s="1156"/>
      <c r="AW154" s="1156"/>
      <c r="AX154" s="1156"/>
      <c r="AY154" s="1156"/>
      <c r="AZ154" s="1156"/>
      <c r="BA154" s="1269" t="str">
        <f t="shared" si="33"/>
        <v/>
      </c>
      <c r="BB154" s="1156"/>
      <c r="BC154" s="1156"/>
      <c r="BD154" s="1156"/>
      <c r="BE154" s="1156"/>
      <c r="BF154" s="1156"/>
      <c r="BG154" s="1170"/>
      <c r="BH154" s="1269" t="str">
        <f t="shared" si="34"/>
        <v/>
      </c>
      <c r="BI154" s="1176">
        <f t="shared" si="35"/>
        <v>2</v>
      </c>
    </row>
    <row r="155" spans="1:61" s="1158" customFormat="1" ht="26.4" outlineLevel="1" x14ac:dyDescent="0.25">
      <c r="A155" s="716" t="str">
        <f>+'2.2'!D159</f>
        <v>AVA</v>
      </c>
      <c r="B155" s="1157" t="str">
        <f>+'2.2'!E159</f>
        <v>Cure somatico-acute a pazienti con dipendenze</v>
      </c>
      <c r="C155" s="1157" t="str">
        <f>+'2.2'!G159</f>
        <v>Medicina interna generale
(Psichiatria e psicoterapia)</v>
      </c>
      <c r="D155" s="1156"/>
      <c r="E155" s="1156"/>
      <c r="F155" s="1156"/>
      <c r="G155" s="1156"/>
      <c r="H155" s="1156"/>
      <c r="I155" s="1156"/>
      <c r="J155" s="1269" t="str">
        <f t="shared" si="27"/>
        <v/>
      </c>
      <c r="K155" s="1156"/>
      <c r="L155" s="1156"/>
      <c r="M155" s="1156"/>
      <c r="N155" s="1156"/>
      <c r="O155" s="1156"/>
      <c r="P155" s="1156"/>
      <c r="Q155" s="1156"/>
      <c r="R155" s="1156"/>
      <c r="S155" s="1156"/>
      <c r="T155" s="1156"/>
      <c r="U155" s="1156"/>
      <c r="V155" s="1156"/>
      <c r="W155" s="1156"/>
      <c r="X155" s="1156"/>
      <c r="Y155" s="1156"/>
      <c r="Z155" s="1170"/>
      <c r="AA155" s="1269" t="str">
        <f t="shared" si="28"/>
        <v/>
      </c>
      <c r="AB155" s="1156"/>
      <c r="AC155" s="1156"/>
      <c r="AD155" s="1156"/>
      <c r="AE155" s="1156">
        <v>2</v>
      </c>
      <c r="AF155" s="1160">
        <v>2</v>
      </c>
      <c r="AG155" s="1269">
        <f t="shared" si="29"/>
        <v>2</v>
      </c>
      <c r="AH155" s="1160"/>
      <c r="AI155" s="1160"/>
      <c r="AJ155" s="1156"/>
      <c r="AK155" s="1156"/>
      <c r="AL155" s="1156"/>
      <c r="AM155" s="1156"/>
      <c r="AN155" s="1269" t="str">
        <f t="shared" si="30"/>
        <v/>
      </c>
      <c r="AO155" s="1170"/>
      <c r="AP155" s="1156"/>
      <c r="AQ155" s="1156"/>
      <c r="AR155" s="1269" t="str">
        <f t="shared" si="31"/>
        <v/>
      </c>
      <c r="AS155" s="1156"/>
      <c r="AT155" s="1156"/>
      <c r="AU155" s="1269" t="str">
        <f t="shared" si="32"/>
        <v/>
      </c>
      <c r="AV155" s="1156"/>
      <c r="AW155" s="1156">
        <v>1</v>
      </c>
      <c r="AX155" s="1156"/>
      <c r="AY155" s="1156"/>
      <c r="AZ155" s="1156"/>
      <c r="BA155" s="1269" t="str">
        <f t="shared" si="33"/>
        <v/>
      </c>
      <c r="BB155" s="1156"/>
      <c r="BC155" s="1156"/>
      <c r="BD155" s="1156"/>
      <c r="BE155" s="1156"/>
      <c r="BF155" s="1156"/>
      <c r="BG155" s="1170"/>
      <c r="BH155" s="1269" t="str">
        <f t="shared" si="34"/>
        <v/>
      </c>
      <c r="BI155" s="1176">
        <f t="shared" si="35"/>
        <v>2</v>
      </c>
    </row>
    <row r="156" spans="1:61" s="1158" customFormat="1" outlineLevel="1" x14ac:dyDescent="0.25">
      <c r="A156" s="716" t="str">
        <f>+'2.2'!D160</f>
        <v>ISO</v>
      </c>
      <c r="B156" s="1157" t="str">
        <f>+'2.2'!E160</f>
        <v>Stazione d'isolamento speciale</v>
      </c>
      <c r="C156" s="1157" t="str">
        <f>+'2.2'!G160</f>
        <v/>
      </c>
      <c r="D156" s="1156"/>
      <c r="E156" s="1156"/>
      <c r="F156" s="1156"/>
      <c r="G156" s="1156"/>
      <c r="H156" s="1156"/>
      <c r="I156" s="1156"/>
      <c r="J156" s="1269" t="str">
        <f t="shared" si="27"/>
        <v/>
      </c>
      <c r="K156" s="1156"/>
      <c r="L156" s="1156"/>
      <c r="M156" s="1156"/>
      <c r="N156" s="1156"/>
      <c r="O156" s="1156"/>
      <c r="P156" s="1156"/>
      <c r="Q156" s="1156"/>
      <c r="R156" s="1156"/>
      <c r="S156" s="1156"/>
      <c r="T156" s="1156"/>
      <c r="U156" s="1156"/>
      <c r="V156" s="1156"/>
      <c r="W156" s="1156"/>
      <c r="X156" s="1156"/>
      <c r="Y156" s="1156"/>
      <c r="Z156" s="1170"/>
      <c r="AA156" s="1269" t="str">
        <f t="shared" si="28"/>
        <v/>
      </c>
      <c r="AB156" s="1156"/>
      <c r="AC156" s="1156"/>
      <c r="AD156" s="1156"/>
      <c r="AE156" s="1156"/>
      <c r="AF156" s="1159"/>
      <c r="AG156" s="1269" t="str">
        <f t="shared" si="29"/>
        <v/>
      </c>
      <c r="AH156" s="1159"/>
      <c r="AI156" s="1159" t="str">
        <f t="shared" ref="AI156" si="36">IF(AND(AF156=2,AH156=2),2,IF(AND(AF156=1,AH156=1),1,""))</f>
        <v/>
      </c>
      <c r="AJ156" s="1156"/>
      <c r="AK156" s="1156"/>
      <c r="AL156" s="1156"/>
      <c r="AM156" s="1156"/>
      <c r="AN156" s="1269" t="str">
        <f t="shared" si="30"/>
        <v/>
      </c>
      <c r="AO156" s="1170"/>
      <c r="AP156" s="1156"/>
      <c r="AQ156" s="1156"/>
      <c r="AR156" s="1269" t="str">
        <f t="shared" si="31"/>
        <v/>
      </c>
      <c r="AS156" s="1156"/>
      <c r="AT156" s="1156"/>
      <c r="AU156" s="1269" t="str">
        <f t="shared" si="32"/>
        <v/>
      </c>
      <c r="AV156" s="1156"/>
      <c r="AW156" s="1156"/>
      <c r="AX156" s="1156"/>
      <c r="AY156" s="1156"/>
      <c r="AZ156" s="1156"/>
      <c r="BA156" s="1269" t="str">
        <f t="shared" si="33"/>
        <v/>
      </c>
      <c r="BB156" s="1156"/>
      <c r="BC156" s="1156"/>
      <c r="BD156" s="1156"/>
      <c r="BE156" s="1156"/>
      <c r="BF156" s="1156"/>
      <c r="BG156" s="1170"/>
      <c r="BH156" s="1269" t="str">
        <f t="shared" si="34"/>
        <v/>
      </c>
      <c r="BI156" s="1176">
        <f t="shared" si="35"/>
        <v>0</v>
      </c>
    </row>
    <row r="157" spans="1:61" outlineLevel="1" x14ac:dyDescent="0.25">
      <c r="D157" s="186">
        <f t="shared" ref="D157:Y157" si="37">+SUM(D6:D156)</f>
        <v>8</v>
      </c>
      <c r="E157" s="186">
        <f t="shared" si="37"/>
        <v>4</v>
      </c>
      <c r="F157" s="186">
        <f t="shared" si="37"/>
        <v>16</v>
      </c>
      <c r="G157" s="186">
        <f t="shared" si="37"/>
        <v>2</v>
      </c>
      <c r="H157" s="186">
        <f t="shared" si="37"/>
        <v>7</v>
      </c>
      <c r="I157" s="186">
        <f t="shared" si="37"/>
        <v>10</v>
      </c>
      <c r="J157" s="1269" t="str">
        <f t="shared" si="27"/>
        <v/>
      </c>
      <c r="K157" s="186" t="str">
        <f t="shared" ref="K157" si="38">IF(AND(H157=2,I157=2,G157=2),2,IF(AND(H157=1,I157=1,G157=1),1,""))</f>
        <v/>
      </c>
      <c r="L157" s="186">
        <f t="shared" si="37"/>
        <v>4</v>
      </c>
      <c r="M157" s="186">
        <f t="shared" si="37"/>
        <v>1</v>
      </c>
      <c r="N157" s="186">
        <f t="shared" si="37"/>
        <v>5</v>
      </c>
      <c r="O157" s="186">
        <f t="shared" si="37"/>
        <v>9</v>
      </c>
      <c r="P157" s="186">
        <f t="shared" si="37"/>
        <v>2</v>
      </c>
      <c r="Q157" s="186">
        <f t="shared" si="37"/>
        <v>7</v>
      </c>
      <c r="R157" s="186">
        <f t="shared" si="37"/>
        <v>8</v>
      </c>
      <c r="S157" s="186">
        <f t="shared" si="37"/>
        <v>6</v>
      </c>
      <c r="T157" s="186">
        <f t="shared" si="37"/>
        <v>3</v>
      </c>
      <c r="U157" s="186">
        <f t="shared" si="37"/>
        <v>9</v>
      </c>
      <c r="V157" s="186">
        <f t="shared" si="37"/>
        <v>1</v>
      </c>
      <c r="W157" s="186">
        <f t="shared" si="37"/>
        <v>3</v>
      </c>
      <c r="X157" s="186">
        <f t="shared" si="37"/>
        <v>10</v>
      </c>
      <c r="Y157" s="186">
        <f t="shared" si="37"/>
        <v>12</v>
      </c>
      <c r="AA157" s="1269" t="str">
        <f t="shared" si="28"/>
        <v/>
      </c>
      <c r="AB157" s="186">
        <f>+SUM(AB6:AB156)</f>
        <v>0</v>
      </c>
      <c r="AC157" s="186">
        <f t="shared" ref="AC157" si="39">+SUM(AC6:AC156)</f>
        <v>3</v>
      </c>
      <c r="AD157" s="186">
        <f t="shared" ref="AD157:AM157" si="40">+SUM(AD6:AD156)</f>
        <v>2</v>
      </c>
      <c r="AE157" s="186">
        <f t="shared" si="40"/>
        <v>19</v>
      </c>
      <c r="AF157" s="186">
        <f t="shared" si="40"/>
        <v>21</v>
      </c>
      <c r="AG157" s="1269" t="str">
        <f t="shared" si="29"/>
        <v/>
      </c>
      <c r="AH157" s="186">
        <f t="shared" si="40"/>
        <v>2</v>
      </c>
      <c r="AI157" s="186">
        <f t="shared" si="40"/>
        <v>1</v>
      </c>
      <c r="AJ157" s="186">
        <f t="shared" si="40"/>
        <v>10</v>
      </c>
      <c r="AK157" s="186">
        <f t="shared" si="40"/>
        <v>15</v>
      </c>
      <c r="AL157" s="186">
        <f t="shared" si="40"/>
        <v>0</v>
      </c>
      <c r="AM157" s="186">
        <f t="shared" si="40"/>
        <v>6</v>
      </c>
      <c r="AN157" s="1269" t="str">
        <f t="shared" si="30"/>
        <v/>
      </c>
      <c r="AP157" s="186">
        <f t="shared" ref="AP157:BF157" si="41">+SUM(AP6:AP156)</f>
        <v>5</v>
      </c>
      <c r="AQ157" s="186">
        <f t="shared" si="41"/>
        <v>8</v>
      </c>
      <c r="AR157" s="1269" t="str">
        <f t="shared" si="31"/>
        <v/>
      </c>
      <c r="AS157" s="186">
        <f t="shared" si="41"/>
        <v>3</v>
      </c>
      <c r="AT157" s="186">
        <f t="shared" si="41"/>
        <v>9</v>
      </c>
      <c r="AU157" s="1269" t="str">
        <f t="shared" si="32"/>
        <v/>
      </c>
      <c r="AV157" s="186">
        <f t="shared" si="41"/>
        <v>9</v>
      </c>
      <c r="AW157" s="186">
        <f t="shared" si="41"/>
        <v>3</v>
      </c>
      <c r="AY157" s="186">
        <f t="shared" si="41"/>
        <v>6</v>
      </c>
      <c r="AZ157" s="186">
        <f t="shared" si="41"/>
        <v>6</v>
      </c>
      <c r="BA157" s="1269" t="str">
        <f t="shared" si="33"/>
        <v/>
      </c>
      <c r="BB157" s="186">
        <f t="shared" si="41"/>
        <v>4</v>
      </c>
      <c r="BC157" s="186">
        <f t="shared" si="41"/>
        <v>3</v>
      </c>
      <c r="BD157" s="186">
        <f t="shared" si="41"/>
        <v>1</v>
      </c>
      <c r="BE157" s="186">
        <f t="shared" si="41"/>
        <v>2</v>
      </c>
      <c r="BF157" s="186">
        <f t="shared" si="41"/>
        <v>2</v>
      </c>
      <c r="BG157" s="1168">
        <f t="shared" ref="BG157" si="42">+SUM(BG6:BG156)</f>
        <v>7</v>
      </c>
      <c r="BH157" s="1269" t="str">
        <f t="shared" si="34"/>
        <v/>
      </c>
      <c r="BI157" s="1175">
        <f>+MAX(AF157:BH157)</f>
        <v>21</v>
      </c>
    </row>
    <row r="158" spans="1:61" outlineLevel="1" x14ac:dyDescent="0.25">
      <c r="B158" s="187" t="s">
        <v>91</v>
      </c>
      <c r="D158" s="186">
        <f t="shared" ref="D158:Y158" si="43">+SUM(D6:D156)</f>
        <v>8</v>
      </c>
      <c r="E158" s="186">
        <f t="shared" si="43"/>
        <v>4</v>
      </c>
      <c r="F158" s="186">
        <f t="shared" si="43"/>
        <v>16</v>
      </c>
      <c r="G158" s="186">
        <f t="shared" si="43"/>
        <v>2</v>
      </c>
      <c r="H158" s="186">
        <f t="shared" si="43"/>
        <v>7</v>
      </c>
      <c r="I158" s="186">
        <f t="shared" si="43"/>
        <v>10</v>
      </c>
      <c r="K158" s="186">
        <f t="shared" ref="K158" si="44">+SUM(K6:K156)</f>
        <v>24</v>
      </c>
      <c r="L158" s="186">
        <f t="shared" si="43"/>
        <v>4</v>
      </c>
      <c r="M158" s="186">
        <f t="shared" si="43"/>
        <v>1</v>
      </c>
      <c r="N158" s="186">
        <f t="shared" si="43"/>
        <v>5</v>
      </c>
      <c r="O158" s="186">
        <f t="shared" si="43"/>
        <v>9</v>
      </c>
      <c r="P158" s="186">
        <f t="shared" si="43"/>
        <v>2</v>
      </c>
      <c r="Q158" s="186">
        <f t="shared" si="43"/>
        <v>7</v>
      </c>
      <c r="R158" s="186">
        <f t="shared" si="43"/>
        <v>8</v>
      </c>
      <c r="S158" s="186">
        <f t="shared" si="43"/>
        <v>6</v>
      </c>
      <c r="T158" s="186">
        <f t="shared" si="43"/>
        <v>3</v>
      </c>
      <c r="U158" s="186">
        <f t="shared" si="43"/>
        <v>9</v>
      </c>
      <c r="V158" s="186">
        <f t="shared" si="43"/>
        <v>1</v>
      </c>
      <c r="W158" s="186">
        <f t="shared" si="43"/>
        <v>3</v>
      </c>
      <c r="X158" s="186">
        <f t="shared" si="43"/>
        <v>10</v>
      </c>
      <c r="Y158" s="186">
        <f t="shared" si="43"/>
        <v>12</v>
      </c>
      <c r="AB158" s="186">
        <f t="shared" ref="AB158:AM158" si="45">+SUM(AB6:AB156)</f>
        <v>0</v>
      </c>
      <c r="AC158" s="186">
        <f t="shared" si="45"/>
        <v>3</v>
      </c>
      <c r="AD158" s="186">
        <f t="shared" si="45"/>
        <v>2</v>
      </c>
      <c r="AE158" s="186">
        <f t="shared" si="45"/>
        <v>19</v>
      </c>
      <c r="AF158" s="186">
        <f t="shared" si="45"/>
        <v>21</v>
      </c>
      <c r="AH158" s="186">
        <f t="shared" si="45"/>
        <v>2</v>
      </c>
      <c r="AI158" s="186">
        <f t="shared" si="45"/>
        <v>1</v>
      </c>
      <c r="AJ158" s="186">
        <f t="shared" si="45"/>
        <v>10</v>
      </c>
      <c r="AK158" s="186">
        <f t="shared" si="45"/>
        <v>15</v>
      </c>
      <c r="AL158" s="186">
        <f t="shared" si="45"/>
        <v>0</v>
      </c>
      <c r="AM158" s="186">
        <f t="shared" si="45"/>
        <v>6</v>
      </c>
      <c r="AP158" s="186">
        <f t="shared" ref="AP158:BF158" si="46">+SUM(AP6:AP156)</f>
        <v>5</v>
      </c>
      <c r="AQ158" s="186">
        <f t="shared" si="46"/>
        <v>8</v>
      </c>
      <c r="AS158" s="186">
        <f t="shared" si="46"/>
        <v>3</v>
      </c>
      <c r="AT158" s="186">
        <f t="shared" si="46"/>
        <v>9</v>
      </c>
      <c r="AV158" s="186">
        <f t="shared" si="46"/>
        <v>9</v>
      </c>
      <c r="AW158" s="186">
        <f t="shared" si="46"/>
        <v>3</v>
      </c>
      <c r="AY158" s="186">
        <f t="shared" si="46"/>
        <v>6</v>
      </c>
      <c r="AZ158" s="186">
        <f t="shared" si="46"/>
        <v>6</v>
      </c>
      <c r="BB158" s="186">
        <f t="shared" si="46"/>
        <v>4</v>
      </c>
      <c r="BC158" s="186">
        <f t="shared" si="46"/>
        <v>3</v>
      </c>
      <c r="BD158" s="186">
        <f t="shared" si="46"/>
        <v>1</v>
      </c>
      <c r="BE158" s="186">
        <f t="shared" si="46"/>
        <v>2</v>
      </c>
      <c r="BF158" s="186">
        <f t="shared" si="46"/>
        <v>2</v>
      </c>
      <c r="BG158" s="1168">
        <f t="shared" ref="BG158" si="47">+SUM(BG6:BG156)</f>
        <v>7</v>
      </c>
      <c r="BI158" s="1175"/>
    </row>
    <row r="161" spans="1:62" x14ac:dyDescent="0.25">
      <c r="A161" s="1816" t="s">
        <v>175</v>
      </c>
      <c r="B161" s="1816"/>
      <c r="G161" s="1259" t="s">
        <v>1324</v>
      </c>
      <c r="H161" s="1259" t="s">
        <v>1324</v>
      </c>
      <c r="I161" s="1259" t="s">
        <v>1324</v>
      </c>
      <c r="J161" s="1270" t="s">
        <v>1326</v>
      </c>
      <c r="K161" s="1259"/>
      <c r="X161" s="186" t="s">
        <v>366</v>
      </c>
      <c r="Y161" s="186" t="s">
        <v>366</v>
      </c>
      <c r="Z161" s="1168" t="s">
        <v>366</v>
      </c>
      <c r="AA161" s="1270" t="s">
        <v>1326</v>
      </c>
      <c r="AE161" s="1259" t="s">
        <v>392</v>
      </c>
      <c r="AF161" s="1259" t="s">
        <v>392</v>
      </c>
      <c r="AG161" s="1270" t="s">
        <v>1326</v>
      </c>
      <c r="AH161" s="1259"/>
      <c r="AI161" s="1259"/>
      <c r="AL161" s="1259" t="s">
        <v>269</v>
      </c>
      <c r="AM161" s="1259" t="s">
        <v>269</v>
      </c>
      <c r="AN161" s="1270" t="s">
        <v>1326</v>
      </c>
      <c r="AP161" s="186" t="s">
        <v>235</v>
      </c>
      <c r="AQ161" s="186" t="s">
        <v>235</v>
      </c>
      <c r="AR161" s="1270" t="s">
        <v>1326</v>
      </c>
      <c r="AS161" s="186" t="s">
        <v>386</v>
      </c>
      <c r="AT161" s="186" t="s">
        <v>386</v>
      </c>
      <c r="AU161" s="1270" t="s">
        <v>1326</v>
      </c>
      <c r="AY161" s="1259" t="s">
        <v>300</v>
      </c>
      <c r="AZ161" s="1259" t="s">
        <v>300</v>
      </c>
      <c r="BA161" s="1270" t="s">
        <v>1326</v>
      </c>
      <c r="BD161" s="1259" t="s">
        <v>311</v>
      </c>
      <c r="BE161" s="1259" t="s">
        <v>311</v>
      </c>
      <c r="BF161" s="1259" t="s">
        <v>311</v>
      </c>
      <c r="BG161" s="1259" t="s">
        <v>311</v>
      </c>
      <c r="BH161" s="1270" t="s">
        <v>1326</v>
      </c>
    </row>
    <row r="162" spans="1:62" ht="79.2" x14ac:dyDescent="0.25">
      <c r="A162" s="192"/>
      <c r="B162" s="192"/>
      <c r="C162" s="192"/>
      <c r="D162" s="193" t="str">
        <f t="shared" ref="D162:AA162" si="48">+D4</f>
        <v>Anestesiologia</v>
      </c>
      <c r="E162" s="193" t="str">
        <f t="shared" si="48"/>
        <v>Angiologia</v>
      </c>
      <c r="F162" s="193" t="str">
        <f t="shared" si="48"/>
        <v>Cardiologia</v>
      </c>
      <c r="G162" s="193" t="str">
        <f t="shared" si="48"/>
        <v>Chirurgia (senza approfondimento)</v>
      </c>
      <c r="H162" s="193" t="str">
        <f t="shared" si="48"/>
        <v>Chirurgia con approfondimento in chirurgia viscerale</v>
      </c>
      <c r="I162" s="193" t="str">
        <f t="shared" si="48"/>
        <v>Chirurgia con approfondimento in traumatologia specialistica</v>
      </c>
      <c r="J162" s="1268" t="str">
        <f t="shared" si="48"/>
        <v>Chirurgia</v>
      </c>
      <c r="K162" s="193" t="str">
        <f t="shared" si="48"/>
        <v>Chirurgia del cuore e dei vasi toracici</v>
      </c>
      <c r="L162" s="193" t="str">
        <f t="shared" si="48"/>
        <v>Chirurgia della mano</v>
      </c>
      <c r="M162" s="193" t="str">
        <f t="shared" si="48"/>
        <v>Chirurgia orale e maxillo-facciale</v>
      </c>
      <c r="N162" s="193" t="str">
        <f t="shared" si="48"/>
        <v>Chirurgia ortopedica con approfondimento in chirurgia della colonna vertebrale</v>
      </c>
      <c r="O162" s="193" t="str">
        <f t="shared" si="48"/>
        <v>Chirurgia ortopedica e traumatologia dell’apparato locomotore</v>
      </c>
      <c r="P162" s="193" t="str">
        <f t="shared" si="48"/>
        <v>Chirurgia pediatrica (senza approfondimento)</v>
      </c>
      <c r="Q162" s="193" t="str">
        <f t="shared" si="48"/>
        <v>Chirurgia plastica, ricostruttiva ed estetica</v>
      </c>
      <c r="R162" s="193" t="str">
        <f t="shared" si="48"/>
        <v>Chirurgia toracica</v>
      </c>
      <c r="S162" s="193" t="str">
        <f t="shared" si="48"/>
        <v>Chirurgia vascolare</v>
      </c>
      <c r="T162" s="193" t="str">
        <f t="shared" si="48"/>
        <v>Dermatologia e venereologia</v>
      </c>
      <c r="U162" s="193" t="str">
        <f t="shared" si="48"/>
        <v>Ematologia</v>
      </c>
      <c r="V162" s="193" t="str">
        <f t="shared" si="48"/>
        <v>Endocrinologia / diabetologia</v>
      </c>
      <c r="W162" s="193" t="str">
        <f t="shared" si="48"/>
        <v>Gastroenterologia</v>
      </c>
      <c r="X162" s="193" t="str">
        <f t="shared" si="48"/>
        <v>Ginecologia e ostetricia (senza approfondimento)</v>
      </c>
      <c r="Y162" s="193" t="str">
        <f t="shared" si="48"/>
        <v>Ginecologia e ostetricia con approfondimento in medicina materna fetale</v>
      </c>
      <c r="Z162" s="1170" t="str">
        <f t="shared" si="48"/>
        <v>Ginecologia e ostetricia con approfondimento in oncologia ginecologica</v>
      </c>
      <c r="AA162" s="1268" t="str">
        <f t="shared" si="48"/>
        <v>Ginecologia e ostetricia</v>
      </c>
      <c r="AB162" s="193" t="str">
        <f>+AB4</f>
        <v>Malattie infettive</v>
      </c>
      <c r="AC162" s="193" t="str">
        <f>+AC4</f>
        <v>Medicina fisica e riabilitazione</v>
      </c>
      <c r="AD162" s="193" t="str">
        <f>+AD4</f>
        <v>Medicina intensiva</v>
      </c>
      <c r="AE162" s="193" t="str">
        <f>+AE4</f>
        <v>Medicina interna generale (senza approfondimento)</v>
      </c>
      <c r="AF162" s="193" t="str">
        <f>+AF4</f>
        <v>Medicina interna generale con approfondimento in geriatria</v>
      </c>
      <c r="AG162" s="1268" t="str">
        <f t="shared" ref="AG162" si="49">+AG4</f>
        <v>Medicina interna generale</v>
      </c>
      <c r="AH162" s="193" t="str">
        <f t="shared" ref="AH162:AI162" si="50">+AH4</f>
        <v>Medicina nucleare</v>
      </c>
      <c r="AI162" s="193" t="str">
        <f t="shared" si="50"/>
        <v>Nefrologia</v>
      </c>
      <c r="AJ162" s="193" t="str">
        <f>+AJ4</f>
        <v>Neurochirurgia</v>
      </c>
      <c r="AK162" s="193" t="str">
        <f>+AK4</f>
        <v>Neurologia</v>
      </c>
      <c r="AL162" s="193" t="str">
        <f>+AL4</f>
        <v>Oftalmologia (senza approfondimento)</v>
      </c>
      <c r="AM162" s="193" t="str">
        <f>+AM4</f>
        <v>Oftalmologia con approfondimento in oftalmochirurgia</v>
      </c>
      <c r="AN162" s="1268" t="str">
        <f t="shared" ref="AN162" si="51">+AN4</f>
        <v>Oftalmologia</v>
      </c>
      <c r="AO162" s="1170" t="str">
        <f>+AO4</f>
        <v>Oncologia medica</v>
      </c>
      <c r="AP162" s="193" t="str">
        <f t="shared" ref="AP162:BH162" si="52">+AP4</f>
        <v>Otorinolaringoiatria (senza approfondimento)</v>
      </c>
      <c r="AQ162" s="193" t="str">
        <f t="shared" si="52"/>
        <v>Otorinolaringoiatria con approfondimento in chirurgia cervico-facciale</v>
      </c>
      <c r="AR162" s="1268" t="str">
        <f t="shared" si="52"/>
        <v>Otorinolaringoiatria</v>
      </c>
      <c r="AS162" s="193" t="str">
        <f t="shared" si="52"/>
        <v>Pediatria (senza approfondimento)</v>
      </c>
      <c r="AT162" s="193" t="str">
        <f t="shared" si="52"/>
        <v>Pediatria con approfondimento in neonatologia</v>
      </c>
      <c r="AU162" s="1268" t="str">
        <f t="shared" ref="AU162" si="53">+AU4</f>
        <v>Pediatria</v>
      </c>
      <c r="AV162" s="193" t="str">
        <f t="shared" si="52"/>
        <v>Pneumologia</v>
      </c>
      <c r="AW162" s="193" t="str">
        <f t="shared" si="52"/>
        <v>Psichiatria e psicoterapia</v>
      </c>
      <c r="AX162" s="193"/>
      <c r="AY162" s="193" t="str">
        <f t="shared" si="52"/>
        <v>Radiologia (senza approfondimento)</v>
      </c>
      <c r="AZ162" s="193" t="str">
        <f t="shared" si="52"/>
        <v>Radiologia con approfondimento in neuroradiologia invasiva</v>
      </c>
      <c r="BA162" s="1268" t="str">
        <f t="shared" ref="BA162" si="54">+BA4</f>
        <v>Radiologia</v>
      </c>
      <c r="BB162" s="193" t="str">
        <f t="shared" si="52"/>
        <v>Radio-oncologia / radioterapia</v>
      </c>
      <c r="BC162" s="193" t="str">
        <f t="shared" si="52"/>
        <v>Reumatologia</v>
      </c>
      <c r="BD162" s="193" t="str">
        <f t="shared" si="52"/>
        <v>Urologia (senza approfondimento)</v>
      </c>
      <c r="BE162" s="193" t="str">
        <f t="shared" si="52"/>
        <v>Urologia con approfondimento in urologia femminile</v>
      </c>
      <c r="BF162" s="193" t="str">
        <f t="shared" si="52"/>
        <v>Urologia con approfondimento in neurourologia</v>
      </c>
      <c r="BG162" s="1170" t="str">
        <f t="shared" si="52"/>
        <v>Urologia con approfondimento in urologia operativa</v>
      </c>
      <c r="BH162" s="1268" t="str">
        <f t="shared" si="52"/>
        <v>Urologia</v>
      </c>
      <c r="BI162" s="194" t="s">
        <v>91</v>
      </c>
    </row>
    <row r="163" spans="1:62" s="617" customFormat="1" ht="26.4" x14ac:dyDescent="0.25">
      <c r="A163" s="615"/>
      <c r="B163" s="615"/>
      <c r="C163" s="614" t="s">
        <v>144</v>
      </c>
      <c r="D163" s="618">
        <f ca="1">IF(D161="X",MAX(INDIRECT(ADDRESS(163,MATCH(D$162,$161:$161,0),1,1)&amp;":"&amp;ADDRESS(163,COLUMN(D163)-1,1,1),TRUE)),VLOOKUP(D162,'3.3'!$B$15:$K$62,9,FALSE))</f>
        <v>0</v>
      </c>
      <c r="E163" s="618">
        <f ca="1">IF(E161="X",MAX(INDIRECT(ADDRESS(163,MATCH(E$162,$161:$161,0),1,1)&amp;":"&amp;ADDRESS(163,COLUMN(E163)-1,1,1),TRUE)),VLOOKUP(E162,'3.3'!$B$15:$K$62,9,FALSE))</f>
        <v>0</v>
      </c>
      <c r="F163" s="618">
        <f ca="1">IF(F161="X",MAX(INDIRECT(ADDRESS(163,MATCH(F$162,$161:$161,0),1,1)&amp;":"&amp;ADDRESS(163,COLUMN(F163)-1,1,1),TRUE)),VLOOKUP(F162,'3.3'!$B$15:$K$62,9,FALSE))</f>
        <v>0</v>
      </c>
      <c r="G163" s="618">
        <f ca="1">IF(G161="X",MAX(INDIRECT(ADDRESS(163,MATCH(G$162,$161:$161,0),1,1)&amp;":"&amp;ADDRESS(163,COLUMN(G163)-1,1,1),TRUE)),VLOOKUP(G162,'3.3'!$B$15:$K$62,9,FALSE))</f>
        <v>0</v>
      </c>
      <c r="H163" s="618">
        <f ca="1">IF(H161="X",MAX(INDIRECT(ADDRESS(163,MATCH(H$162,$161:$161,0),1,1)&amp;":"&amp;ADDRESS(163,COLUMN(H163)-1,1,1),TRUE)),VLOOKUP(H162,'3.3'!$B$15:$K$62,9,FALSE))</f>
        <v>0</v>
      </c>
      <c r="I163" s="618">
        <f ca="1">IF(I161="X",MAX(INDIRECT(ADDRESS(163,MATCH(I$162,$161:$161,0),1,1)&amp;":"&amp;ADDRESS(163,COLUMN(I163)-1,1,1),TRUE)),VLOOKUP(I162,'3.3'!$B$15:$K$62,9,FALSE))</f>
        <v>0</v>
      </c>
      <c r="J163" s="1268">
        <f ca="1">IF(J161="X",MAX(INDIRECT(ADDRESS(163,MATCH(J$162,$161:$161,0),1,1)&amp;":"&amp;ADDRESS(163,COLUMN(J163)-1,1,1),TRUE)),VLOOKUP(J162,'3.3'!$B$15:$K$62,9,FALSE))</f>
        <v>0</v>
      </c>
      <c r="K163" s="618">
        <f ca="1">IF(K161="X",MAX(INDIRECT(ADDRESS(163,MATCH(K$162,$161:$161,0),1,1)&amp;":"&amp;ADDRESS(163,COLUMN(K163)-1,1,1),TRUE)),VLOOKUP(K162,'3.3'!$B$15:$K$62,9,FALSE))</f>
        <v>0</v>
      </c>
      <c r="L163" s="618">
        <f ca="1">IF(L161="X",MAX(INDIRECT(ADDRESS(163,MATCH(L$162,$161:$161,0),1,1)&amp;":"&amp;ADDRESS(163,COLUMN(L163)-1,1,1),TRUE)),VLOOKUP(L162,'3.3'!$B$15:$K$62,9,FALSE))</f>
        <v>0</v>
      </c>
      <c r="M163" s="618">
        <f ca="1">IF(M161="X",MAX(INDIRECT(ADDRESS(163,MATCH(M$162,$161:$161,0),1,1)&amp;":"&amp;ADDRESS(163,COLUMN(M163)-1,1,1),TRUE)),VLOOKUP(M162,'3.3'!$B$15:$K$62,9,FALSE))</f>
        <v>0</v>
      </c>
      <c r="N163" s="618">
        <f ca="1">IF(N161="X",MAX(INDIRECT(ADDRESS(163,MATCH(N$162,$161:$161,0),1,1)&amp;":"&amp;ADDRESS(163,COLUMN(N163)-1,1,1),TRUE)),VLOOKUP(N162,'3.3'!$B$15:$K$62,9,FALSE))</f>
        <v>0</v>
      </c>
      <c r="O163" s="618">
        <f ca="1">IF(O161="X",MAX(INDIRECT(ADDRESS(163,MATCH(O$162,$161:$161,0),1,1)&amp;":"&amp;ADDRESS(163,COLUMN(O163)-1,1,1),TRUE)),VLOOKUP(O162,'3.3'!$B$15:$K$62,9,FALSE))</f>
        <v>0</v>
      </c>
      <c r="P163" s="618">
        <f ca="1">IF(P161="X",MAX(INDIRECT(ADDRESS(163,MATCH(P$162,$161:$161,0),1,1)&amp;":"&amp;ADDRESS(163,COLUMN(P163)-1,1,1),TRUE)),VLOOKUP(P162,'3.3'!$B$15:$K$62,9,FALSE))</f>
        <v>0</v>
      </c>
      <c r="Q163" s="618">
        <f ca="1">IF(Q161="X",MAX(INDIRECT(ADDRESS(163,MATCH(Q$162,$161:$161,0),1,1)&amp;":"&amp;ADDRESS(163,COLUMN(Q163)-1,1,1),TRUE)),VLOOKUP(Q162,'3.3'!$B$15:$K$62,9,FALSE))</f>
        <v>0</v>
      </c>
      <c r="R163" s="618">
        <f ca="1">IF(R161="X",MAX(INDIRECT(ADDRESS(163,MATCH(R$162,$161:$161,0),1,1)&amp;":"&amp;ADDRESS(163,COLUMN(R163)-1,1,1),TRUE)),VLOOKUP(R162,'3.3'!$B$15:$K$62,9,FALSE))</f>
        <v>0</v>
      </c>
      <c r="S163" s="618">
        <f ca="1">IF(S161="X",MAX(INDIRECT(ADDRESS(163,MATCH(S$162,$161:$161,0),1,1)&amp;":"&amp;ADDRESS(163,COLUMN(S163)-1,1,1),TRUE)),VLOOKUP(S162,'3.3'!$B$15:$K$62,9,FALSE))</f>
        <v>0</v>
      </c>
      <c r="T163" s="618">
        <f ca="1">IF(T161="X",MAX(INDIRECT(ADDRESS(163,MATCH(T$162,$161:$161,0),1,1)&amp;":"&amp;ADDRESS(163,COLUMN(T163)-1,1,1),TRUE)),VLOOKUP(T162,'3.3'!$B$15:$K$62,9,FALSE))</f>
        <v>0</v>
      </c>
      <c r="U163" s="618">
        <f ca="1">IF(U161="X",MAX(INDIRECT(ADDRESS(163,MATCH(U$162,$161:$161,0),1,1)&amp;":"&amp;ADDRESS(163,COLUMN(U163)-1,1,1),TRUE)),VLOOKUP(U162,'3.3'!$B$15:$K$62,9,FALSE))</f>
        <v>0</v>
      </c>
      <c r="V163" s="618">
        <f ca="1">IF(V161="X",MAX(INDIRECT(ADDRESS(163,MATCH(V$162,$161:$161,0),1,1)&amp;":"&amp;ADDRESS(163,COLUMN(V163)-1,1,1),TRUE)),VLOOKUP(V162,'3.3'!$B$15:$K$62,9,FALSE))</f>
        <v>0</v>
      </c>
      <c r="W163" s="618">
        <f ca="1">IF(W161="X",MAX(INDIRECT(ADDRESS(163,MATCH(W$162,$161:$161,0),1,1)&amp;":"&amp;ADDRESS(163,COLUMN(W163)-1,1,1),TRUE)),VLOOKUP(W162,'3.3'!$B$15:$K$62,9,FALSE))</f>
        <v>0</v>
      </c>
      <c r="X163" s="618">
        <f ca="1">IF(X161="X",MAX(INDIRECT(ADDRESS(163,MATCH(X$162,$161:$161,0),1,1)&amp;":"&amp;ADDRESS(163,COLUMN(X163)-1,1,1),TRUE)),VLOOKUP(X162,'3.3'!$B$15:$K$62,9,FALSE))</f>
        <v>0</v>
      </c>
      <c r="Y163" s="618">
        <f ca="1">IF(Y161="X",MAX(INDIRECT(ADDRESS(163,MATCH(Y$162,$161:$161,0),1,1)&amp;":"&amp;ADDRESS(163,COLUMN(Y163)-1,1,1),TRUE)),VLOOKUP(Y162,'3.3'!$B$15:$K$62,9,FALSE))</f>
        <v>0</v>
      </c>
      <c r="Z163" s="1170">
        <f ca="1">IF(Z161="X",MAX(INDIRECT(ADDRESS(163,MATCH(Z$162,$161:$161,0),1,1)&amp;":"&amp;ADDRESS(163,COLUMN(Z163)-1,1,1),TRUE)),VLOOKUP(Z162,'3.3'!$B$15:$K$62,9,FALSE))</f>
        <v>0</v>
      </c>
      <c r="AA163" s="1268">
        <f ca="1">IF(AA161="X",MAX(INDIRECT(ADDRESS(163,MATCH(AA$162,$161:$161,0),1,1)&amp;":"&amp;ADDRESS(163,COLUMN(AA163)-1,1,1),TRUE)),VLOOKUP(AA162,'3.3'!$B$15:$K$62,9,FALSE))</f>
        <v>0</v>
      </c>
      <c r="AB163" s="618">
        <f ca="1">IF(AB161="X",MAX(INDIRECT(ADDRESS(163,MATCH(AB$162,$161:$161,0),1,1)&amp;":"&amp;ADDRESS(163,COLUMN(AB163)-1,1,1),TRUE)),VLOOKUP(AB162,'3.3'!$B$15:$K$62,9,FALSE))</f>
        <v>0</v>
      </c>
      <c r="AC163" s="618">
        <f ca="1">IF(AC161="X",MAX(INDIRECT(ADDRESS(163,MATCH(AC$162,$161:$161,0),1,1)&amp;":"&amp;ADDRESS(163,COLUMN(AC163)-1,1,1),TRUE)),VLOOKUP(AC162,'3.3'!$B$15:$K$62,9,FALSE))</f>
        <v>0</v>
      </c>
      <c r="AD163" s="618">
        <f ca="1">IF(AD161="X",MAX(INDIRECT(ADDRESS(163,MATCH(AD$162,$161:$161,0),1,1)&amp;":"&amp;ADDRESS(163,COLUMN(AD163)-1,1,1),TRUE)),VLOOKUP(AD162,'3.3'!$B$15:$K$62,9,FALSE))</f>
        <v>0</v>
      </c>
      <c r="AE163" s="618">
        <f ca="1">IF(AE161="X",MAX(INDIRECT(ADDRESS(163,MATCH(AE$162,$161:$161,0),1,1)&amp;":"&amp;ADDRESS(163,COLUMN(AE163)-1,1,1),TRUE)),VLOOKUP(AE162,'3.3'!$B$15:$K$62,9,FALSE))</f>
        <v>0</v>
      </c>
      <c r="AF163" s="618">
        <f ca="1">IF(AF161="X",MAX(INDIRECT(ADDRESS(163,MATCH(AF$162,$161:$161,0),1,1)&amp;":"&amp;ADDRESS(163,COLUMN(AF163)-1,1,1),TRUE)),VLOOKUP(AF162,'3.3'!$B$15:$K$62,9,FALSE))</f>
        <v>0</v>
      </c>
      <c r="AG163" s="1268">
        <f ca="1">IF(AG161="X",MAX(INDIRECT(ADDRESS(163,MATCH(AG$162,$161:$161,0),1,1)&amp;":"&amp;ADDRESS(163,COLUMN(AG163)-1,1,1),TRUE)),VLOOKUP(AG162,'3.3'!$B$15:$K$62,9,FALSE))</f>
        <v>0</v>
      </c>
      <c r="AH163" s="618">
        <f ca="1">IF(AH161="X",MAX(INDIRECT(ADDRESS(163,MATCH(AH$162,$161:$161,0),1,1)&amp;":"&amp;ADDRESS(163,COLUMN(AH163)-1,1,1),TRUE)),VLOOKUP(AH162,'3.3'!$B$15:$K$62,9,FALSE))</f>
        <v>0</v>
      </c>
      <c r="AI163" s="618">
        <f ca="1">IF(AI161="X",MAX(INDIRECT(ADDRESS(163,MATCH(AI$162,$161:$161,0),1,1)&amp;":"&amp;ADDRESS(163,COLUMN(AI163)-1,1,1),TRUE)),VLOOKUP(AI162,'3.3'!$B$15:$K$62,9,FALSE))</f>
        <v>0</v>
      </c>
      <c r="AJ163" s="618">
        <f ca="1">IF(AJ161="X",MAX(INDIRECT(ADDRESS(163,MATCH(AJ$162,$161:$161,0),1,1)&amp;":"&amp;ADDRESS(163,COLUMN(AJ163)-1,1,1),TRUE)),VLOOKUP(AJ162,'3.3'!$B$15:$K$62,9,FALSE))</f>
        <v>0</v>
      </c>
      <c r="AK163" s="618">
        <f ca="1">IF(AK161="X",MAX(INDIRECT(ADDRESS(163,MATCH(AK$162,$161:$161,0),1,1)&amp;":"&amp;ADDRESS(163,COLUMN(AK163)-1,1,1),TRUE)),VLOOKUP(AK162,'3.3'!$B$15:$K$62,9,FALSE))</f>
        <v>0</v>
      </c>
      <c r="AL163" s="618">
        <f ca="1">IF(AL161="X",MAX(INDIRECT(ADDRESS(163,MATCH(AL$162,$161:$161,0),1,1)&amp;":"&amp;ADDRESS(163,COLUMN(AL163)-1,1,1),TRUE)),VLOOKUP(AL162,'3.3'!$B$15:$K$62,9,FALSE))</f>
        <v>0</v>
      </c>
      <c r="AM163" s="618">
        <f ca="1">IF(AM161="X",MAX(INDIRECT(ADDRESS(163,MATCH(AM$162,$161:$161,0),1,1)&amp;":"&amp;ADDRESS(163,COLUMN(AM163)-1,1,1),TRUE)),VLOOKUP(AM162,'3.3'!$B$15:$K$62,9,FALSE))</f>
        <v>0</v>
      </c>
      <c r="AN163" s="1268">
        <f ca="1">IF(AN161="X",MAX(INDIRECT(ADDRESS(163,MATCH(AN$162,$161:$161,0),1,1)&amp;":"&amp;ADDRESS(163,COLUMN(AN163)-1,1,1),TRUE)),VLOOKUP(AN162,'3.3'!$B$15:$K$62,9,FALSE))</f>
        <v>0</v>
      </c>
      <c r="AO163" s="1170">
        <f ca="1">IF(AO161="X",MAX(INDIRECT(ADDRESS(163,MATCH(AO$162,$161:$161,0),1,1)&amp;":"&amp;ADDRESS(163,COLUMN(AO163)-1,1,1),TRUE)),VLOOKUP(AO162,'3.3'!$B$15:$K$62,9,FALSE))</f>
        <v>0</v>
      </c>
      <c r="AP163" s="618">
        <f ca="1">IF(AP161="X",MAX(INDIRECT(ADDRESS(163,MATCH(AP$162,$161:$161,0),1,1)&amp;":"&amp;ADDRESS(163,COLUMN(AP163)-1,1,1),TRUE)),VLOOKUP(AP162,'3.3'!$B$15:$K$62,9,FALSE))</f>
        <v>0</v>
      </c>
      <c r="AQ163" s="618">
        <f ca="1">IF(AQ161="X",MAX(INDIRECT(ADDRESS(163,MATCH(AQ$162,$161:$161,0),1,1)&amp;":"&amp;ADDRESS(163,COLUMN(AQ163)-1,1,1),TRUE)),VLOOKUP(AQ162,'3.3'!$B$15:$K$62,9,FALSE))</f>
        <v>0</v>
      </c>
      <c r="AR163" s="1268">
        <f ca="1">IF(AR161="X",MAX(INDIRECT(ADDRESS(163,MATCH(AR$162,$161:$161,0),1,1)&amp;":"&amp;ADDRESS(163,COLUMN(AR163)-1,1,1),TRUE)),VLOOKUP(AR162,'3.3'!$B$15:$K$62,9,FALSE))</f>
        <v>0</v>
      </c>
      <c r="AS163" s="618">
        <f ca="1">IF(AS161="X",MAX(INDIRECT(ADDRESS(163,MATCH(AS$162,$161:$161,0),1,1)&amp;":"&amp;ADDRESS(163,COLUMN(AS163)-1,1,1),TRUE)),VLOOKUP(AS162,'3.3'!$B$15:$K$62,9,FALSE))</f>
        <v>0</v>
      </c>
      <c r="AT163" s="618">
        <f ca="1">IF(AT161="X",MAX(INDIRECT(ADDRESS(163,MATCH(AT$162,$161:$161,0),1,1)&amp;":"&amp;ADDRESS(163,COLUMN(AT163)-1,1,1),TRUE)),VLOOKUP(AT162,'3.3'!$B$15:$K$62,9,FALSE))</f>
        <v>0</v>
      </c>
      <c r="AU163" s="1268">
        <f ca="1">IF(AU161="X",MAX(INDIRECT(ADDRESS(163,MATCH(AU$162,$161:$161,0),1,1)&amp;":"&amp;ADDRESS(163,COLUMN(AU163)-1,1,1),TRUE)),VLOOKUP(AU162,'3.3'!$B$15:$K$62,9,FALSE))</f>
        <v>0</v>
      </c>
      <c r="AV163" s="618">
        <f ca="1">IF(AV161="X",MAX(INDIRECT(ADDRESS(163,MATCH(AV$162,$161:$161,0),1,1)&amp;":"&amp;ADDRESS(163,COLUMN(AV163)-1,1,1),TRUE)),VLOOKUP(AV162,'3.3'!$B$15:$K$62,9,FALSE))</f>
        <v>0</v>
      </c>
      <c r="AW163" s="618">
        <f ca="1">IF(AW161="X",MAX(INDIRECT(ADDRESS(163,MATCH(AW$162,$161:$161,0),1,1)&amp;":"&amp;ADDRESS(163,COLUMN(AW163)-1,1,1),TRUE)),VLOOKUP(AW162,'3.3'!$B$15:$K$62,9,FALSE))</f>
        <v>0</v>
      </c>
      <c r="AX163" s="618"/>
      <c r="AY163" s="618">
        <f ca="1">IF(AY161="X",MAX(INDIRECT(ADDRESS(163,MATCH(AY$162,$161:$161,0),1,1)&amp;":"&amp;ADDRESS(163,COLUMN(AY163)-1,1,1),TRUE)),VLOOKUP(AY162,'3.3'!$B$15:$K$62,9,FALSE))</f>
        <v>0</v>
      </c>
      <c r="AZ163" s="618">
        <f ca="1">IF(AZ161="X",MAX(INDIRECT(ADDRESS(163,MATCH(AZ$162,$161:$161,0),1,1)&amp;":"&amp;ADDRESS(163,COLUMN(AZ163)-1,1,1),TRUE)),VLOOKUP(AZ162,'3.3'!$B$15:$K$62,9,FALSE))</f>
        <v>0</v>
      </c>
      <c r="BA163" s="1268">
        <f ca="1">IF(BA161="X",MAX(INDIRECT(ADDRESS(163,MATCH(BA$162,$161:$161,0),1,1)&amp;":"&amp;ADDRESS(163,COLUMN(BA163)-1,1,1),TRUE)),VLOOKUP(BA162,'3.3'!$B$15:$K$62,9,FALSE))</f>
        <v>0</v>
      </c>
      <c r="BB163" s="618">
        <f ca="1">IF(BB161="X",MAX(INDIRECT(ADDRESS(163,MATCH(BB$162,$161:$161,0),1,1)&amp;":"&amp;ADDRESS(163,COLUMN(BB163)-1,1,1),TRUE)),VLOOKUP(BB162,'3.3'!$B$15:$K$62,9,FALSE))</f>
        <v>0</v>
      </c>
      <c r="BC163" s="618">
        <f ca="1">IF(BC161="X",MAX(INDIRECT(ADDRESS(163,MATCH(BC$162,$161:$161,0),1,1)&amp;":"&amp;ADDRESS(163,COLUMN(BC163)-1,1,1),TRUE)),VLOOKUP(BC162,'3.3'!$B$15:$K$62,9,FALSE))</f>
        <v>0</v>
      </c>
      <c r="BD163" s="618">
        <f ca="1">IF(BD161="X",MAX(INDIRECT(ADDRESS(163,MATCH(BD$162,$161:$161,0),1,1)&amp;":"&amp;ADDRESS(163,COLUMN(BD163)-1,1,1),TRUE)),VLOOKUP(BD162,'3.3'!$B$15:$K$62,9,FALSE))</f>
        <v>0</v>
      </c>
      <c r="BE163" s="618">
        <f ca="1">IF(BE161="X",MAX(INDIRECT(ADDRESS(163,MATCH(BE$162,$161:$161,0),1,1)&amp;":"&amp;ADDRESS(163,COLUMN(BE163)-1,1,1),TRUE)),VLOOKUP(BE162,'3.3'!$B$15:$K$62,9,FALSE))</f>
        <v>0</v>
      </c>
      <c r="BF163" s="618">
        <f ca="1">IF(BF161="X",MAX(INDIRECT(ADDRESS(163,MATCH(BF$162,$161:$161,0),1,1)&amp;":"&amp;ADDRESS(163,COLUMN(BF163)-1,1,1),TRUE)),VLOOKUP(BF162,'3.3'!$B$15:$K$62,9,FALSE))</f>
        <v>0</v>
      </c>
      <c r="BG163" s="1170">
        <f ca="1">IF(BG161="X",MAX(INDIRECT(ADDRESS(163,MATCH(BG$162,$161:$161,0),1,1)&amp;":"&amp;ADDRESS(163,COLUMN(BG163)-1,1,1),TRUE)),VLOOKUP(BG162,'3.3'!$B$15:$K$62,9,FALSE))</f>
        <v>0</v>
      </c>
      <c r="BH163" s="1268">
        <f ca="1">IF(BH161="X",MAX(INDIRECT(ADDRESS(163,MATCH(BH$162,$161:$161,0),1,1)&amp;":"&amp;ADDRESS(163,COLUMN(BH163)-1,1,1),TRUE)),VLOOKUP(BH162,'3.3'!$B$15:$K$62,9,FALSE))</f>
        <v>0</v>
      </c>
      <c r="BI163" s="619"/>
    </row>
    <row r="164" spans="1:62" ht="16.5" customHeight="1" x14ac:dyDescent="0.25">
      <c r="A164" s="192"/>
      <c r="B164" s="192"/>
      <c r="C164" s="192"/>
      <c r="D164" s="193"/>
      <c r="E164" s="193"/>
      <c r="F164" s="193"/>
      <c r="G164" s="193"/>
      <c r="H164" s="193"/>
      <c r="I164" s="193"/>
      <c r="J164" s="1268"/>
      <c r="K164" s="193"/>
      <c r="L164" s="193"/>
      <c r="M164" s="193"/>
      <c r="N164" s="193"/>
      <c r="O164" s="193"/>
      <c r="P164" s="193"/>
      <c r="Q164" s="193"/>
      <c r="R164" s="193"/>
      <c r="S164" s="193"/>
      <c r="T164" s="193"/>
      <c r="U164" s="193"/>
      <c r="V164" s="193"/>
      <c r="W164" s="193"/>
      <c r="X164" s="193"/>
      <c r="Y164" s="193"/>
      <c r="Z164" s="1170"/>
      <c r="AA164" s="1268"/>
      <c r="AB164" s="193"/>
      <c r="AC164" s="193"/>
      <c r="AD164" s="193"/>
      <c r="AE164" s="193"/>
      <c r="AF164" s="193"/>
      <c r="AG164" s="1268"/>
      <c r="AH164" s="193"/>
      <c r="AI164" s="193"/>
      <c r="AJ164" s="193"/>
      <c r="AK164" s="193"/>
      <c r="AL164" s="193"/>
      <c r="AM164" s="193"/>
      <c r="AN164" s="1268"/>
      <c r="AO164" s="1170"/>
      <c r="AP164" s="193"/>
      <c r="AQ164" s="193"/>
      <c r="AR164" s="1268"/>
      <c r="AS164" s="193"/>
      <c r="AT164" s="193"/>
      <c r="AU164" s="1268"/>
      <c r="AV164" s="193"/>
      <c r="AW164" s="193"/>
      <c r="AX164" s="193"/>
      <c r="AY164" s="193"/>
      <c r="AZ164" s="193"/>
      <c r="BA164" s="1268"/>
      <c r="BH164" s="1268"/>
      <c r="BI164" s="196"/>
    </row>
    <row r="165" spans="1:62" ht="26.4" x14ac:dyDescent="0.25">
      <c r="A165" s="1243" t="str">
        <f t="shared" ref="A165:C184" si="55">+A5</f>
        <v>BP</v>
      </c>
      <c r="B165" s="1244" t="str">
        <f t="shared" si="55"/>
        <v>Pacchetto di base chirurgia e medicina interna</v>
      </c>
      <c r="C165" s="198" t="str">
        <f>+C5</f>
        <v>Medicina interna generale, chirurgia e anestesiologia</v>
      </c>
      <c r="D165" s="1284" t="str">
        <f ca="1">IF(D$162="","",
  IF(D$161="",IF(D5="","",IF(D5&lt;=D$163,"OK","NOK")),
  IF(D$161="X",IF(D5="","",IF(D5&lt;=D$163,"OK","NOK")),
  IF(HLOOKUP(D$161,$A$4:$BI$156,ROW(D165)-163,FALSE)&lt;&gt;"","",IF(D5="","",IF(D5&lt;=D$163,"OK","NOK"))))))</f>
        <v>NOK</v>
      </c>
      <c r="E165" s="1284" t="str">
        <f t="shared" ref="E165:BH165" si="56">IF(E$162="","",
  IF(E$161="",IF(E5="","",IF(E5&lt;=E$163,"OK","NOK")),
  IF(E$161="X",IF(E5="","",IF(E5&lt;=E$163,"OK","NOK")),
  IF(HLOOKUP(E$161,$A$4:$BI$156,ROW(E165)-163,FALSE)&lt;&gt;"","",IF(E5="","",IF(E5&lt;=E$163,"OK","NOK"))))))</f>
        <v/>
      </c>
      <c r="F165" s="1284" t="str">
        <f t="shared" si="56"/>
        <v/>
      </c>
      <c r="G165" s="1284" t="str">
        <f t="shared" si="56"/>
        <v/>
      </c>
      <c r="H165" s="1284" t="str">
        <f t="shared" si="56"/>
        <v/>
      </c>
      <c r="I165" s="1284" t="str">
        <f t="shared" si="56"/>
        <v/>
      </c>
      <c r="J165" s="1272" t="str">
        <f t="shared" ca="1" si="56"/>
        <v>NOK</v>
      </c>
      <c r="K165" s="199" t="str">
        <f t="shared" si="56"/>
        <v/>
      </c>
      <c r="L165" s="199" t="str">
        <f t="shared" si="56"/>
        <v/>
      </c>
      <c r="M165" s="199" t="str">
        <f t="shared" si="56"/>
        <v/>
      </c>
      <c r="N165" s="199" t="str">
        <f t="shared" si="56"/>
        <v/>
      </c>
      <c r="O165" s="199" t="str">
        <f t="shared" si="56"/>
        <v/>
      </c>
      <c r="P165" s="199" t="str">
        <f t="shared" si="56"/>
        <v/>
      </c>
      <c r="Q165" s="199" t="str">
        <f t="shared" si="56"/>
        <v/>
      </c>
      <c r="R165" s="199" t="str">
        <f t="shared" si="56"/>
        <v/>
      </c>
      <c r="S165" s="199" t="str">
        <f t="shared" si="56"/>
        <v/>
      </c>
      <c r="T165" s="199" t="str">
        <f t="shared" si="56"/>
        <v/>
      </c>
      <c r="U165" s="199" t="str">
        <f t="shared" si="56"/>
        <v/>
      </c>
      <c r="V165" s="199" t="str">
        <f t="shared" si="56"/>
        <v/>
      </c>
      <c r="W165" s="199" t="str">
        <f t="shared" si="56"/>
        <v/>
      </c>
      <c r="X165" s="199" t="str">
        <f t="shared" si="56"/>
        <v/>
      </c>
      <c r="Y165" s="199" t="str">
        <f t="shared" si="56"/>
        <v/>
      </c>
      <c r="Z165" s="199" t="str">
        <f t="shared" si="56"/>
        <v/>
      </c>
      <c r="AA165" s="1272" t="str">
        <f t="shared" si="56"/>
        <v/>
      </c>
      <c r="AB165" s="199" t="str">
        <f t="shared" si="56"/>
        <v/>
      </c>
      <c r="AC165" s="199" t="str">
        <f t="shared" si="56"/>
        <v/>
      </c>
      <c r="AD165" s="199" t="str">
        <f t="shared" si="56"/>
        <v/>
      </c>
      <c r="AE165" s="199" t="str">
        <f t="shared" si="56"/>
        <v/>
      </c>
      <c r="AF165" s="199" t="str">
        <f t="shared" si="56"/>
        <v/>
      </c>
      <c r="AG165" s="1272" t="str">
        <f t="shared" ca="1" si="56"/>
        <v>NOK</v>
      </c>
      <c r="AH165" s="199" t="str">
        <f t="shared" si="56"/>
        <v/>
      </c>
      <c r="AI165" s="199" t="str">
        <f t="shared" si="56"/>
        <v/>
      </c>
      <c r="AJ165" s="199" t="str">
        <f t="shared" si="56"/>
        <v/>
      </c>
      <c r="AK165" s="199" t="str">
        <f t="shared" si="56"/>
        <v/>
      </c>
      <c r="AL165" s="199" t="str">
        <f t="shared" si="56"/>
        <v/>
      </c>
      <c r="AM165" s="199" t="str">
        <f t="shared" si="56"/>
        <v/>
      </c>
      <c r="AN165" s="1272" t="str">
        <f t="shared" si="56"/>
        <v/>
      </c>
      <c r="AO165" s="199" t="str">
        <f t="shared" si="56"/>
        <v/>
      </c>
      <c r="AP165" s="199" t="str">
        <f t="shared" si="56"/>
        <v/>
      </c>
      <c r="AQ165" s="199" t="str">
        <f t="shared" si="56"/>
        <v/>
      </c>
      <c r="AR165" s="1272" t="str">
        <f t="shared" si="56"/>
        <v/>
      </c>
      <c r="AS165" s="199" t="str">
        <f t="shared" si="56"/>
        <v/>
      </c>
      <c r="AT165" s="199" t="str">
        <f t="shared" si="56"/>
        <v/>
      </c>
      <c r="AU165" s="1272" t="str">
        <f t="shared" si="56"/>
        <v/>
      </c>
      <c r="AV165" s="199" t="str">
        <f t="shared" si="56"/>
        <v/>
      </c>
      <c r="AW165" s="199" t="str">
        <f t="shared" si="56"/>
        <v/>
      </c>
      <c r="AX165" s="199" t="str">
        <f t="shared" si="56"/>
        <v/>
      </c>
      <c r="AY165" s="199" t="str">
        <f t="shared" si="56"/>
        <v/>
      </c>
      <c r="AZ165" s="199" t="str">
        <f t="shared" si="56"/>
        <v/>
      </c>
      <c r="BA165" s="1272" t="str">
        <f t="shared" si="56"/>
        <v/>
      </c>
      <c r="BB165" s="199" t="str">
        <f t="shared" si="56"/>
        <v/>
      </c>
      <c r="BC165" s="199" t="str">
        <f t="shared" si="56"/>
        <v/>
      </c>
      <c r="BD165" s="199" t="str">
        <f t="shared" si="56"/>
        <v/>
      </c>
      <c r="BE165" s="199" t="str">
        <f t="shared" si="56"/>
        <v/>
      </c>
      <c r="BF165" s="199" t="str">
        <f t="shared" si="56"/>
        <v/>
      </c>
      <c r="BG165" s="199" t="str">
        <f t="shared" si="56"/>
        <v/>
      </c>
      <c r="BH165" s="1272" t="str">
        <f t="shared" si="56"/>
        <v/>
      </c>
      <c r="BI165" s="200" t="str">
        <f ca="1">IF(COUNTBLANK($D165:$BH165)=57,"OK",IF(BJ165="C",IF(COUNTIF($D165:$BH165,"NOK")&gt;0,"NOK","OK"),IF(COUNTIF($D165:$BH165,"OK")&gt;0,"OK","NOK")))</f>
        <v>NOK</v>
      </c>
      <c r="BJ165" s="1259" t="s">
        <v>1358</v>
      </c>
    </row>
    <row r="166" spans="1:62" ht="26.4" x14ac:dyDescent="0.25">
      <c r="A166" s="1243" t="str">
        <f t="shared" si="55"/>
        <v>BPE</v>
      </c>
      <c r="B166" s="1244" t="str">
        <f t="shared" si="55"/>
        <v>Pacchetto di base per fornitori di prestazioni elettive</v>
      </c>
      <c r="C166" s="198" t="str">
        <f t="shared" si="55"/>
        <v>Conforme al gruppo di prestazioni</v>
      </c>
      <c r="D166" s="199" t="str">
        <f t="shared" ref="D166:BH166" si="57">IF(D$162="","",
  IF(D$161="",IF(D6="","",IF(D6&lt;=D$163,"OK","NOK")),
  IF(D$161="X",IF(D6="","",IF(D6&lt;=D$163,"OK","NOK")),
  IF(HLOOKUP(D$161,$A$4:$BI$156,ROW(D166)-163,FALSE)&lt;&gt;"","",IF(D6="","",IF(D6&lt;=D$163,"OK","NOK"))))))</f>
        <v/>
      </c>
      <c r="E166" s="199" t="str">
        <f t="shared" si="57"/>
        <v/>
      </c>
      <c r="F166" s="199" t="str">
        <f t="shared" si="57"/>
        <v/>
      </c>
      <c r="G166" s="1260" t="str">
        <f t="shared" si="57"/>
        <v/>
      </c>
      <c r="H166" s="199" t="str">
        <f t="shared" si="57"/>
        <v/>
      </c>
      <c r="I166" s="199" t="str">
        <f t="shared" si="57"/>
        <v/>
      </c>
      <c r="J166" s="1272" t="str">
        <f t="shared" si="57"/>
        <v/>
      </c>
      <c r="K166" s="199" t="str">
        <f t="shared" si="57"/>
        <v/>
      </c>
      <c r="L166" s="199" t="str">
        <f t="shared" si="57"/>
        <v/>
      </c>
      <c r="M166" s="199" t="str">
        <f t="shared" si="57"/>
        <v/>
      </c>
      <c r="N166" s="199" t="str">
        <f t="shared" si="57"/>
        <v/>
      </c>
      <c r="O166" s="199" t="str">
        <f t="shared" si="57"/>
        <v/>
      </c>
      <c r="P166" s="199" t="str">
        <f t="shared" si="57"/>
        <v/>
      </c>
      <c r="Q166" s="199" t="str">
        <f t="shared" si="57"/>
        <v/>
      </c>
      <c r="R166" s="199" t="str">
        <f t="shared" si="57"/>
        <v/>
      </c>
      <c r="S166" s="199" t="str">
        <f t="shared" si="57"/>
        <v/>
      </c>
      <c r="T166" s="199" t="str">
        <f t="shared" si="57"/>
        <v/>
      </c>
      <c r="U166" s="199" t="str">
        <f t="shared" si="57"/>
        <v/>
      </c>
      <c r="V166" s="199" t="str">
        <f t="shared" si="57"/>
        <v/>
      </c>
      <c r="W166" s="199" t="str">
        <f t="shared" si="57"/>
        <v/>
      </c>
      <c r="X166" s="199" t="str">
        <f t="shared" si="57"/>
        <v/>
      </c>
      <c r="Y166" s="199" t="str">
        <f t="shared" si="57"/>
        <v/>
      </c>
      <c r="Z166" s="199" t="str">
        <f t="shared" si="57"/>
        <v/>
      </c>
      <c r="AA166" s="1272" t="str">
        <f t="shared" si="57"/>
        <v/>
      </c>
      <c r="AB166" s="199" t="str">
        <f t="shared" si="57"/>
        <v/>
      </c>
      <c r="AC166" s="199" t="str">
        <f t="shared" si="57"/>
        <v/>
      </c>
      <c r="AD166" s="199" t="str">
        <f t="shared" si="57"/>
        <v/>
      </c>
      <c r="AE166" s="199" t="str">
        <f t="shared" si="57"/>
        <v/>
      </c>
      <c r="AF166" s="199" t="str">
        <f t="shared" si="57"/>
        <v/>
      </c>
      <c r="AG166" s="1272" t="str">
        <f t="shared" si="57"/>
        <v/>
      </c>
      <c r="AH166" s="199" t="str">
        <f t="shared" si="57"/>
        <v/>
      </c>
      <c r="AI166" s="199" t="str">
        <f t="shared" si="57"/>
        <v/>
      </c>
      <c r="AJ166" s="199" t="str">
        <f t="shared" si="57"/>
        <v/>
      </c>
      <c r="AK166" s="199" t="str">
        <f t="shared" si="57"/>
        <v/>
      </c>
      <c r="AL166" s="199" t="str">
        <f t="shared" si="57"/>
        <v/>
      </c>
      <c r="AM166" s="199" t="str">
        <f t="shared" si="57"/>
        <v/>
      </c>
      <c r="AN166" s="1272" t="str">
        <f t="shared" si="57"/>
        <v/>
      </c>
      <c r="AO166" s="199" t="str">
        <f t="shared" si="57"/>
        <v/>
      </c>
      <c r="AP166" s="199" t="str">
        <f t="shared" si="57"/>
        <v/>
      </c>
      <c r="AQ166" s="199" t="str">
        <f t="shared" si="57"/>
        <v/>
      </c>
      <c r="AR166" s="1272" t="str">
        <f t="shared" si="57"/>
        <v/>
      </c>
      <c r="AS166" s="199" t="str">
        <f t="shared" si="57"/>
        <v/>
      </c>
      <c r="AT166" s="199" t="str">
        <f t="shared" si="57"/>
        <v/>
      </c>
      <c r="AU166" s="1272" t="str">
        <f t="shared" si="57"/>
        <v/>
      </c>
      <c r="AV166" s="199" t="str">
        <f t="shared" si="57"/>
        <v/>
      </c>
      <c r="AW166" s="199" t="str">
        <f t="shared" si="57"/>
        <v/>
      </c>
      <c r="AX166" s="199" t="str">
        <f t="shared" si="57"/>
        <v/>
      </c>
      <c r="AY166" s="199" t="str">
        <f t="shared" si="57"/>
        <v/>
      </c>
      <c r="AZ166" s="199" t="str">
        <f t="shared" si="57"/>
        <v/>
      </c>
      <c r="BA166" s="1272" t="str">
        <f t="shared" si="57"/>
        <v/>
      </c>
      <c r="BB166" s="199" t="str">
        <f t="shared" si="57"/>
        <v/>
      </c>
      <c r="BC166" s="199" t="str">
        <f t="shared" si="57"/>
        <v/>
      </c>
      <c r="BD166" s="199" t="str">
        <f t="shared" si="57"/>
        <v/>
      </c>
      <c r="BE166" s="199" t="str">
        <f t="shared" si="57"/>
        <v/>
      </c>
      <c r="BF166" s="199" t="str">
        <f t="shared" si="57"/>
        <v/>
      </c>
      <c r="BG166" s="199" t="str">
        <f t="shared" si="57"/>
        <v/>
      </c>
      <c r="BH166" s="1272" t="str">
        <f t="shared" si="57"/>
        <v/>
      </c>
      <c r="BI166" s="200" t="str">
        <f t="shared" ref="BI166:BI229" si="58">IF(COUNTBLANK($D166:$BH166)=57,"OK",IF(BJ166="C",IF(COUNTIF($D166:$BH166,"NOK")&gt;0,"NOK","OK"),IF(COUNTIF($D166:$BH166,"OK")&gt;0,"OK","NOK")))</f>
        <v>OK</v>
      </c>
    </row>
    <row r="167" spans="1:62" ht="26.4" x14ac:dyDescent="0.25">
      <c r="A167" s="1241" t="str">
        <f t="shared" si="55"/>
        <v>BPM</v>
      </c>
      <c r="B167" s="1242" t="str">
        <f t="shared" si="55"/>
        <v>Pacchetto di base di medicina interna generale</v>
      </c>
      <c r="C167" s="198" t="str">
        <f t="shared" si="55"/>
        <v>Medicina interna generale</v>
      </c>
      <c r="D167" s="199" t="str">
        <f t="shared" ref="D167:BH167" si="59">IF(D$162="","",
  IF(D$161="",IF(D7="","",IF(D7&lt;=D$163,"OK","NOK")),
  IF(D$161="X",IF(D7="","",IF(D7&lt;=D$163,"OK","NOK")),
  IF(HLOOKUP(D$161,$A$4:$BI$156,ROW(D167)-163,FALSE)&lt;&gt;"","",IF(D7="","",IF(D7&lt;=D$163,"OK","NOK"))))))</f>
        <v/>
      </c>
      <c r="E167" s="199" t="str">
        <f t="shared" si="59"/>
        <v/>
      </c>
      <c r="F167" s="199" t="str">
        <f t="shared" si="59"/>
        <v/>
      </c>
      <c r="G167" s="1260" t="str">
        <f t="shared" si="59"/>
        <v/>
      </c>
      <c r="H167" s="199" t="str">
        <f t="shared" si="59"/>
        <v/>
      </c>
      <c r="I167" s="199" t="str">
        <f t="shared" si="59"/>
        <v/>
      </c>
      <c r="J167" s="1272" t="str">
        <f t="shared" si="59"/>
        <v/>
      </c>
      <c r="K167" s="199" t="str">
        <f t="shared" si="59"/>
        <v/>
      </c>
      <c r="L167" s="199" t="str">
        <f t="shared" si="59"/>
        <v/>
      </c>
      <c r="M167" s="199" t="str">
        <f t="shared" si="59"/>
        <v/>
      </c>
      <c r="N167" s="199" t="str">
        <f t="shared" si="59"/>
        <v/>
      </c>
      <c r="O167" s="199" t="str">
        <f t="shared" si="59"/>
        <v/>
      </c>
      <c r="P167" s="199" t="str">
        <f t="shared" si="59"/>
        <v/>
      </c>
      <c r="Q167" s="199" t="str">
        <f t="shared" si="59"/>
        <v/>
      </c>
      <c r="R167" s="199" t="str">
        <f t="shared" si="59"/>
        <v/>
      </c>
      <c r="S167" s="199" t="str">
        <f t="shared" si="59"/>
        <v/>
      </c>
      <c r="T167" s="199" t="str">
        <f t="shared" si="59"/>
        <v/>
      </c>
      <c r="U167" s="199" t="str">
        <f t="shared" si="59"/>
        <v/>
      </c>
      <c r="V167" s="199" t="str">
        <f t="shared" si="59"/>
        <v/>
      </c>
      <c r="W167" s="199" t="str">
        <f t="shared" si="59"/>
        <v/>
      </c>
      <c r="X167" s="199" t="str">
        <f t="shared" si="59"/>
        <v/>
      </c>
      <c r="Y167" s="199" t="str">
        <f t="shared" si="59"/>
        <v/>
      </c>
      <c r="Z167" s="199" t="str">
        <f t="shared" si="59"/>
        <v/>
      </c>
      <c r="AA167" s="1272" t="str">
        <f t="shared" si="59"/>
        <v/>
      </c>
      <c r="AB167" s="199" t="str">
        <f t="shared" si="59"/>
        <v/>
      </c>
      <c r="AC167" s="199" t="str">
        <f t="shared" si="59"/>
        <v/>
      </c>
      <c r="AD167" s="199" t="str">
        <f t="shared" si="59"/>
        <v/>
      </c>
      <c r="AE167" s="199" t="str">
        <f t="shared" si="59"/>
        <v/>
      </c>
      <c r="AF167" s="199" t="str">
        <f t="shared" si="59"/>
        <v/>
      </c>
      <c r="AG167" s="1272" t="str">
        <f t="shared" ca="1" si="59"/>
        <v>NOK</v>
      </c>
      <c r="AH167" s="199" t="str">
        <f t="shared" si="59"/>
        <v/>
      </c>
      <c r="AI167" s="199" t="str">
        <f t="shared" si="59"/>
        <v/>
      </c>
      <c r="AJ167" s="199" t="str">
        <f t="shared" si="59"/>
        <v/>
      </c>
      <c r="AK167" s="199" t="str">
        <f t="shared" si="59"/>
        <v/>
      </c>
      <c r="AL167" s="199" t="str">
        <f t="shared" si="59"/>
        <v/>
      </c>
      <c r="AM167" s="199" t="str">
        <f t="shared" si="59"/>
        <v/>
      </c>
      <c r="AN167" s="1272" t="str">
        <f t="shared" si="59"/>
        <v/>
      </c>
      <c r="AO167" s="199" t="str">
        <f t="shared" si="59"/>
        <v/>
      </c>
      <c r="AP167" s="199" t="str">
        <f t="shared" si="59"/>
        <v/>
      </c>
      <c r="AQ167" s="199" t="str">
        <f t="shared" si="59"/>
        <v/>
      </c>
      <c r="AR167" s="1272" t="str">
        <f t="shared" si="59"/>
        <v/>
      </c>
      <c r="AS167" s="199" t="str">
        <f t="shared" si="59"/>
        <v/>
      </c>
      <c r="AT167" s="199" t="str">
        <f t="shared" si="59"/>
        <v/>
      </c>
      <c r="AU167" s="1272" t="str">
        <f t="shared" si="59"/>
        <v/>
      </c>
      <c r="AV167" s="199" t="str">
        <f t="shared" si="59"/>
        <v/>
      </c>
      <c r="AW167" s="199" t="str">
        <f t="shared" si="59"/>
        <v/>
      </c>
      <c r="AX167" s="199" t="str">
        <f t="shared" si="59"/>
        <v/>
      </c>
      <c r="AY167" s="199" t="str">
        <f t="shared" si="59"/>
        <v/>
      </c>
      <c r="AZ167" s="199" t="str">
        <f t="shared" si="59"/>
        <v/>
      </c>
      <c r="BA167" s="1272" t="str">
        <f t="shared" si="59"/>
        <v/>
      </c>
      <c r="BB167" s="199" t="str">
        <f t="shared" si="59"/>
        <v/>
      </c>
      <c r="BC167" s="199" t="str">
        <f t="shared" si="59"/>
        <v/>
      </c>
      <c r="BD167" s="199" t="str">
        <f t="shared" si="59"/>
        <v/>
      </c>
      <c r="BE167" s="199" t="str">
        <f t="shared" si="59"/>
        <v/>
      </c>
      <c r="BF167" s="199" t="str">
        <f t="shared" si="59"/>
        <v/>
      </c>
      <c r="BG167" s="199" t="str">
        <f t="shared" si="59"/>
        <v/>
      </c>
      <c r="BH167" s="1272" t="str">
        <f t="shared" si="59"/>
        <v/>
      </c>
      <c r="BI167" s="200" t="str">
        <f t="shared" ca="1" si="58"/>
        <v>NOK</v>
      </c>
    </row>
    <row r="168" spans="1:62" ht="26.4" x14ac:dyDescent="0.25">
      <c r="A168" s="1241" t="str">
        <f t="shared" si="55"/>
        <v>DER1</v>
      </c>
      <c r="B168" s="1242" t="str">
        <f t="shared" si="55"/>
        <v>Dermatologia (incluse malattie sessualmente trasmissibili)</v>
      </c>
      <c r="C168" s="198" t="str">
        <f t="shared" si="55"/>
        <v>(Dermatologia e venereologia)</v>
      </c>
      <c r="D168" s="199" t="str">
        <f t="shared" ref="D168:BH168" si="60">IF(D$162="","",
  IF(D$161="",IF(D8="","",IF(D8&lt;=D$163,"OK","NOK")),
  IF(D$161="X",IF(D8="","",IF(D8&lt;=D$163,"OK","NOK")),
  IF(HLOOKUP(D$161,$A$4:$BI$156,ROW(D168)-163,FALSE)&lt;&gt;"","",IF(D8="","",IF(D8&lt;=D$163,"OK","NOK"))))))</f>
        <v/>
      </c>
      <c r="E168" s="199" t="str">
        <f t="shared" si="60"/>
        <v/>
      </c>
      <c r="F168" s="199" t="str">
        <f t="shared" si="60"/>
        <v/>
      </c>
      <c r="G168" s="1260" t="str">
        <f t="shared" si="60"/>
        <v/>
      </c>
      <c r="H168" s="199" t="str">
        <f t="shared" si="60"/>
        <v/>
      </c>
      <c r="I168" s="199" t="str">
        <f t="shared" si="60"/>
        <v/>
      </c>
      <c r="J168" s="1272" t="str">
        <f t="shared" si="60"/>
        <v/>
      </c>
      <c r="K168" s="199" t="str">
        <f t="shared" si="60"/>
        <v/>
      </c>
      <c r="L168" s="199" t="str">
        <f t="shared" si="60"/>
        <v/>
      </c>
      <c r="M168" s="199" t="str">
        <f t="shared" si="60"/>
        <v/>
      </c>
      <c r="N168" s="199" t="str">
        <f t="shared" si="60"/>
        <v/>
      </c>
      <c r="O168" s="199" t="str">
        <f t="shared" si="60"/>
        <v/>
      </c>
      <c r="P168" s="199" t="str">
        <f t="shared" si="60"/>
        <v/>
      </c>
      <c r="Q168" s="199" t="str">
        <f t="shared" si="60"/>
        <v/>
      </c>
      <c r="R168" s="199" t="str">
        <f t="shared" si="60"/>
        <v/>
      </c>
      <c r="S168" s="199" t="str">
        <f t="shared" si="60"/>
        <v/>
      </c>
      <c r="T168" s="199" t="str">
        <f t="shared" ca="1" si="60"/>
        <v>NOK</v>
      </c>
      <c r="U168" s="199" t="str">
        <f t="shared" si="60"/>
        <v/>
      </c>
      <c r="V168" s="199" t="str">
        <f t="shared" si="60"/>
        <v/>
      </c>
      <c r="W168" s="199" t="str">
        <f t="shared" si="60"/>
        <v/>
      </c>
      <c r="X168" s="199" t="str">
        <f t="shared" si="60"/>
        <v/>
      </c>
      <c r="Y168" s="199" t="str">
        <f t="shared" si="60"/>
        <v/>
      </c>
      <c r="Z168" s="199" t="str">
        <f t="shared" si="60"/>
        <v/>
      </c>
      <c r="AA168" s="1272" t="str">
        <f t="shared" si="60"/>
        <v/>
      </c>
      <c r="AB168" s="199" t="str">
        <f t="shared" si="60"/>
        <v/>
      </c>
      <c r="AC168" s="199" t="str">
        <f t="shared" si="60"/>
        <v/>
      </c>
      <c r="AD168" s="199" t="str">
        <f t="shared" si="60"/>
        <v/>
      </c>
      <c r="AE168" s="199" t="str">
        <f t="shared" si="60"/>
        <v/>
      </c>
      <c r="AF168" s="199" t="str">
        <f t="shared" si="60"/>
        <v/>
      </c>
      <c r="AG168" s="1272" t="str">
        <f t="shared" si="60"/>
        <v/>
      </c>
      <c r="AH168" s="199" t="str">
        <f t="shared" si="60"/>
        <v/>
      </c>
      <c r="AI168" s="199" t="str">
        <f t="shared" si="60"/>
        <v/>
      </c>
      <c r="AJ168" s="199" t="str">
        <f t="shared" si="60"/>
        <v/>
      </c>
      <c r="AK168" s="199" t="str">
        <f t="shared" si="60"/>
        <v/>
      </c>
      <c r="AL168" s="199" t="str">
        <f t="shared" si="60"/>
        <v/>
      </c>
      <c r="AM168" s="199" t="str">
        <f t="shared" si="60"/>
        <v/>
      </c>
      <c r="AN168" s="1272" t="str">
        <f t="shared" si="60"/>
        <v/>
      </c>
      <c r="AO168" s="199" t="str">
        <f t="shared" si="60"/>
        <v/>
      </c>
      <c r="AP168" s="199" t="str">
        <f t="shared" si="60"/>
        <v/>
      </c>
      <c r="AQ168" s="199" t="str">
        <f t="shared" si="60"/>
        <v/>
      </c>
      <c r="AR168" s="1272" t="str">
        <f t="shared" si="60"/>
        <v/>
      </c>
      <c r="AS168" s="199" t="str">
        <f t="shared" si="60"/>
        <v/>
      </c>
      <c r="AT168" s="199" t="str">
        <f t="shared" si="60"/>
        <v/>
      </c>
      <c r="AU168" s="1272" t="str">
        <f t="shared" si="60"/>
        <v/>
      </c>
      <c r="AV168" s="199" t="str">
        <f t="shared" si="60"/>
        <v/>
      </c>
      <c r="AW168" s="199" t="str">
        <f t="shared" si="60"/>
        <v/>
      </c>
      <c r="AX168" s="199" t="str">
        <f t="shared" si="60"/>
        <v/>
      </c>
      <c r="AY168" s="199" t="str">
        <f t="shared" si="60"/>
        <v/>
      </c>
      <c r="AZ168" s="199" t="str">
        <f t="shared" si="60"/>
        <v/>
      </c>
      <c r="BA168" s="1272" t="str">
        <f t="shared" si="60"/>
        <v/>
      </c>
      <c r="BB168" s="199" t="str">
        <f t="shared" si="60"/>
        <v/>
      </c>
      <c r="BC168" s="199" t="str">
        <f t="shared" si="60"/>
        <v/>
      </c>
      <c r="BD168" s="199" t="str">
        <f t="shared" si="60"/>
        <v/>
      </c>
      <c r="BE168" s="199" t="str">
        <f t="shared" si="60"/>
        <v/>
      </c>
      <c r="BF168" s="199" t="str">
        <f t="shared" si="60"/>
        <v/>
      </c>
      <c r="BG168" s="199" t="str">
        <f t="shared" si="60"/>
        <v/>
      </c>
      <c r="BH168" s="1272" t="str">
        <f t="shared" si="60"/>
        <v/>
      </c>
      <c r="BI168" s="200" t="str">
        <f t="shared" ca="1" si="58"/>
        <v>NOK</v>
      </c>
    </row>
    <row r="169" spans="1:62" x14ac:dyDescent="0.25">
      <c r="A169" s="1241" t="str">
        <f t="shared" si="55"/>
        <v>DER1.1</v>
      </c>
      <c r="B169" s="1242" t="str">
        <f t="shared" si="55"/>
        <v>Dermatologia oncologica</v>
      </c>
      <c r="C169" s="198" t="str">
        <f t="shared" si="55"/>
        <v>(Dermatologia e venereologia)</v>
      </c>
      <c r="D169" s="199" t="str">
        <f t="shared" ref="D169:BH169" si="61">IF(D$162="","",
  IF(D$161="",IF(D9="","",IF(D9&lt;=D$163,"OK","NOK")),
  IF(D$161="X",IF(D9="","",IF(D9&lt;=D$163,"OK","NOK")),
  IF(HLOOKUP(D$161,$A$4:$BI$156,ROW(D169)-163,FALSE)&lt;&gt;"","",IF(D9="","",IF(D9&lt;=D$163,"OK","NOK"))))))</f>
        <v/>
      </c>
      <c r="E169" s="199" t="str">
        <f t="shared" si="61"/>
        <v/>
      </c>
      <c r="F169" s="199" t="str">
        <f t="shared" si="61"/>
        <v/>
      </c>
      <c r="G169" s="1260" t="str">
        <f t="shared" si="61"/>
        <v/>
      </c>
      <c r="H169" s="199" t="str">
        <f t="shared" si="61"/>
        <v/>
      </c>
      <c r="I169" s="199" t="str">
        <f t="shared" si="61"/>
        <v/>
      </c>
      <c r="J169" s="1272" t="str">
        <f t="shared" si="61"/>
        <v/>
      </c>
      <c r="K169" s="199" t="str">
        <f t="shared" si="61"/>
        <v/>
      </c>
      <c r="L169" s="199" t="str">
        <f t="shared" si="61"/>
        <v/>
      </c>
      <c r="M169" s="199" t="str">
        <f t="shared" si="61"/>
        <v/>
      </c>
      <c r="N169" s="199" t="str">
        <f t="shared" si="61"/>
        <v/>
      </c>
      <c r="O169" s="199" t="str">
        <f t="shared" si="61"/>
        <v/>
      </c>
      <c r="P169" s="199" t="str">
        <f t="shared" si="61"/>
        <v/>
      </c>
      <c r="Q169" s="199" t="str">
        <f t="shared" si="61"/>
        <v/>
      </c>
      <c r="R169" s="199" t="str">
        <f t="shared" si="61"/>
        <v/>
      </c>
      <c r="S169" s="199" t="str">
        <f t="shared" si="61"/>
        <v/>
      </c>
      <c r="T169" s="199" t="str">
        <f t="shared" ca="1" si="61"/>
        <v>NOK</v>
      </c>
      <c r="U169" s="199" t="str">
        <f t="shared" si="61"/>
        <v/>
      </c>
      <c r="V169" s="199" t="str">
        <f t="shared" si="61"/>
        <v/>
      </c>
      <c r="W169" s="199" t="str">
        <f t="shared" si="61"/>
        <v/>
      </c>
      <c r="X169" s="199" t="str">
        <f t="shared" si="61"/>
        <v/>
      </c>
      <c r="Y169" s="199" t="str">
        <f t="shared" si="61"/>
        <v/>
      </c>
      <c r="Z169" s="199" t="str">
        <f t="shared" si="61"/>
        <v/>
      </c>
      <c r="AA169" s="1272" t="str">
        <f t="shared" si="61"/>
        <v/>
      </c>
      <c r="AB169" s="199" t="str">
        <f t="shared" si="61"/>
        <v/>
      </c>
      <c r="AC169" s="199" t="str">
        <f t="shared" si="61"/>
        <v/>
      </c>
      <c r="AD169" s="199" t="str">
        <f t="shared" si="61"/>
        <v/>
      </c>
      <c r="AE169" s="199" t="str">
        <f t="shared" si="61"/>
        <v/>
      </c>
      <c r="AF169" s="199" t="str">
        <f t="shared" si="61"/>
        <v/>
      </c>
      <c r="AG169" s="1272" t="str">
        <f t="shared" si="61"/>
        <v/>
      </c>
      <c r="AH169" s="199" t="str">
        <f t="shared" si="61"/>
        <v/>
      </c>
      <c r="AI169" s="199" t="str">
        <f t="shared" si="61"/>
        <v/>
      </c>
      <c r="AJ169" s="199" t="str">
        <f t="shared" si="61"/>
        <v/>
      </c>
      <c r="AK169" s="199" t="str">
        <f t="shared" si="61"/>
        <v/>
      </c>
      <c r="AL169" s="199" t="str">
        <f t="shared" si="61"/>
        <v/>
      </c>
      <c r="AM169" s="199" t="str">
        <f t="shared" si="61"/>
        <v/>
      </c>
      <c r="AN169" s="1272" t="str">
        <f t="shared" si="61"/>
        <v/>
      </c>
      <c r="AO169" s="199" t="str">
        <f t="shared" si="61"/>
        <v/>
      </c>
      <c r="AP169" s="199" t="str">
        <f t="shared" si="61"/>
        <v/>
      </c>
      <c r="AQ169" s="199" t="str">
        <f t="shared" si="61"/>
        <v/>
      </c>
      <c r="AR169" s="1272" t="str">
        <f t="shared" si="61"/>
        <v/>
      </c>
      <c r="AS169" s="199" t="str">
        <f t="shared" si="61"/>
        <v/>
      </c>
      <c r="AT169" s="199" t="str">
        <f t="shared" si="61"/>
        <v/>
      </c>
      <c r="AU169" s="1272" t="str">
        <f t="shared" si="61"/>
        <v/>
      </c>
      <c r="AV169" s="199" t="str">
        <f t="shared" si="61"/>
        <v/>
      </c>
      <c r="AW169" s="199" t="str">
        <f t="shared" si="61"/>
        <v/>
      </c>
      <c r="AX169" s="199" t="str">
        <f t="shared" si="61"/>
        <v/>
      </c>
      <c r="AY169" s="199" t="str">
        <f t="shared" si="61"/>
        <v/>
      </c>
      <c r="AZ169" s="199" t="str">
        <f t="shared" si="61"/>
        <v/>
      </c>
      <c r="BA169" s="1272" t="str">
        <f t="shared" si="61"/>
        <v/>
      </c>
      <c r="BB169" s="199" t="str">
        <f t="shared" si="61"/>
        <v/>
      </c>
      <c r="BC169" s="199" t="str">
        <f t="shared" si="61"/>
        <v/>
      </c>
      <c r="BD169" s="199" t="str">
        <f t="shared" si="61"/>
        <v/>
      </c>
      <c r="BE169" s="199" t="str">
        <f t="shared" si="61"/>
        <v/>
      </c>
      <c r="BF169" s="199" t="str">
        <f t="shared" si="61"/>
        <v/>
      </c>
      <c r="BG169" s="199" t="str">
        <f t="shared" si="61"/>
        <v/>
      </c>
      <c r="BH169" s="1272" t="str">
        <f t="shared" si="61"/>
        <v/>
      </c>
      <c r="BI169" s="200" t="str">
        <f t="shared" ca="1" si="58"/>
        <v>NOK</v>
      </c>
    </row>
    <row r="170" spans="1:62" x14ac:dyDescent="0.25">
      <c r="A170" s="1241" t="str">
        <f t="shared" si="55"/>
        <v>DER1.2</v>
      </c>
      <c r="B170" s="1242" t="str">
        <f t="shared" si="55"/>
        <v>Patologie dermatologiche severe</v>
      </c>
      <c r="C170" s="198" t="str">
        <f t="shared" si="55"/>
        <v>(Dermatologia e venereologia)</v>
      </c>
      <c r="D170" s="199" t="str">
        <f t="shared" ref="D170:BH170" si="62">IF(D$162="","",
  IF(D$161="",IF(D10="","",IF(D10&lt;=D$163,"OK","NOK")),
  IF(D$161="X",IF(D10="","",IF(D10&lt;=D$163,"OK","NOK")),
  IF(HLOOKUP(D$161,$A$4:$BI$156,ROW(D170)-163,FALSE)&lt;&gt;"","",IF(D10="","",IF(D10&lt;=D$163,"OK","NOK"))))))</f>
        <v/>
      </c>
      <c r="E170" s="199" t="str">
        <f t="shared" si="62"/>
        <v/>
      </c>
      <c r="F170" s="199" t="str">
        <f t="shared" si="62"/>
        <v/>
      </c>
      <c r="G170" s="1260" t="str">
        <f t="shared" si="62"/>
        <v/>
      </c>
      <c r="H170" s="199" t="str">
        <f t="shared" si="62"/>
        <v/>
      </c>
      <c r="I170" s="199" t="str">
        <f t="shared" si="62"/>
        <v/>
      </c>
      <c r="J170" s="1272" t="str">
        <f t="shared" si="62"/>
        <v/>
      </c>
      <c r="K170" s="199" t="str">
        <f t="shared" si="62"/>
        <v/>
      </c>
      <c r="L170" s="199" t="str">
        <f t="shared" si="62"/>
        <v/>
      </c>
      <c r="M170" s="199" t="str">
        <f t="shared" si="62"/>
        <v/>
      </c>
      <c r="N170" s="199" t="str">
        <f t="shared" si="62"/>
        <v/>
      </c>
      <c r="O170" s="199" t="str">
        <f t="shared" si="62"/>
        <v/>
      </c>
      <c r="P170" s="199" t="str">
        <f t="shared" si="62"/>
        <v/>
      </c>
      <c r="Q170" s="199" t="str">
        <f t="shared" si="62"/>
        <v/>
      </c>
      <c r="R170" s="199" t="str">
        <f t="shared" si="62"/>
        <v/>
      </c>
      <c r="S170" s="199" t="str">
        <f t="shared" si="62"/>
        <v/>
      </c>
      <c r="T170" s="199" t="str">
        <f t="shared" ca="1" si="62"/>
        <v>NOK</v>
      </c>
      <c r="U170" s="199" t="str">
        <f t="shared" si="62"/>
        <v/>
      </c>
      <c r="V170" s="199" t="str">
        <f t="shared" si="62"/>
        <v/>
      </c>
      <c r="W170" s="199" t="str">
        <f t="shared" si="62"/>
        <v/>
      </c>
      <c r="X170" s="199" t="str">
        <f t="shared" si="62"/>
        <v/>
      </c>
      <c r="Y170" s="199" t="str">
        <f t="shared" si="62"/>
        <v/>
      </c>
      <c r="Z170" s="199" t="str">
        <f t="shared" si="62"/>
        <v/>
      </c>
      <c r="AA170" s="1272" t="str">
        <f t="shared" si="62"/>
        <v/>
      </c>
      <c r="AB170" s="199" t="str">
        <f t="shared" si="62"/>
        <v/>
      </c>
      <c r="AC170" s="199" t="str">
        <f t="shared" si="62"/>
        <v/>
      </c>
      <c r="AD170" s="199" t="str">
        <f t="shared" si="62"/>
        <v/>
      </c>
      <c r="AE170" s="199" t="str">
        <f t="shared" si="62"/>
        <v/>
      </c>
      <c r="AF170" s="199" t="str">
        <f t="shared" si="62"/>
        <v/>
      </c>
      <c r="AG170" s="1272" t="str">
        <f t="shared" si="62"/>
        <v/>
      </c>
      <c r="AH170" s="199" t="str">
        <f t="shared" si="62"/>
        <v/>
      </c>
      <c r="AI170" s="199" t="str">
        <f t="shared" si="62"/>
        <v/>
      </c>
      <c r="AJ170" s="199" t="str">
        <f t="shared" si="62"/>
        <v/>
      </c>
      <c r="AK170" s="199" t="str">
        <f t="shared" si="62"/>
        <v/>
      </c>
      <c r="AL170" s="199" t="str">
        <f t="shared" si="62"/>
        <v/>
      </c>
      <c r="AM170" s="199" t="str">
        <f t="shared" si="62"/>
        <v/>
      </c>
      <c r="AN170" s="1272" t="str">
        <f t="shared" si="62"/>
        <v/>
      </c>
      <c r="AO170" s="199" t="str">
        <f t="shared" si="62"/>
        <v/>
      </c>
      <c r="AP170" s="199" t="str">
        <f t="shared" si="62"/>
        <v/>
      </c>
      <c r="AQ170" s="199" t="str">
        <f t="shared" si="62"/>
        <v/>
      </c>
      <c r="AR170" s="1272" t="str">
        <f t="shared" si="62"/>
        <v/>
      </c>
      <c r="AS170" s="199" t="str">
        <f t="shared" si="62"/>
        <v/>
      </c>
      <c r="AT170" s="199" t="str">
        <f t="shared" si="62"/>
        <v/>
      </c>
      <c r="AU170" s="1272" t="str">
        <f t="shared" si="62"/>
        <v/>
      </c>
      <c r="AV170" s="199" t="str">
        <f t="shared" si="62"/>
        <v/>
      </c>
      <c r="AW170" s="199" t="str">
        <f t="shared" si="62"/>
        <v/>
      </c>
      <c r="AX170" s="199" t="str">
        <f t="shared" si="62"/>
        <v/>
      </c>
      <c r="AY170" s="199" t="str">
        <f t="shared" si="62"/>
        <v/>
      </c>
      <c r="AZ170" s="199" t="str">
        <f t="shared" si="62"/>
        <v/>
      </c>
      <c r="BA170" s="1272" t="str">
        <f t="shared" si="62"/>
        <v/>
      </c>
      <c r="BB170" s="199" t="str">
        <f t="shared" si="62"/>
        <v/>
      </c>
      <c r="BC170" s="199" t="str">
        <f t="shared" si="62"/>
        <v/>
      </c>
      <c r="BD170" s="199" t="str">
        <f t="shared" si="62"/>
        <v/>
      </c>
      <c r="BE170" s="199" t="str">
        <f t="shared" si="62"/>
        <v/>
      </c>
      <c r="BF170" s="199" t="str">
        <f t="shared" si="62"/>
        <v/>
      </c>
      <c r="BG170" s="199" t="str">
        <f t="shared" si="62"/>
        <v/>
      </c>
      <c r="BH170" s="1272" t="str">
        <f t="shared" si="62"/>
        <v/>
      </c>
      <c r="BI170" s="200" t="str">
        <f t="shared" ca="1" si="58"/>
        <v>NOK</v>
      </c>
    </row>
    <row r="171" spans="1:62" x14ac:dyDescent="0.25">
      <c r="A171" s="1241" t="str">
        <f t="shared" si="55"/>
        <v>DER2</v>
      </c>
      <c r="B171" s="1242" t="str">
        <f t="shared" si="55"/>
        <v>Trattamento delle ferite</v>
      </c>
      <c r="C171" s="198" t="str">
        <f t="shared" si="55"/>
        <v/>
      </c>
      <c r="D171" s="199" t="str">
        <f t="shared" ref="D171:BH171" si="63">IF(D$162="","",
  IF(D$161="",IF(D11="","",IF(D11&lt;=D$163,"OK","NOK")),
  IF(D$161="X",IF(D11="","",IF(D11&lt;=D$163,"OK","NOK")),
  IF(HLOOKUP(D$161,$A$4:$BI$156,ROW(D171)-163,FALSE)&lt;&gt;"","",IF(D11="","",IF(D11&lt;=D$163,"OK","NOK"))))))</f>
        <v/>
      </c>
      <c r="E171" s="199" t="str">
        <f t="shared" si="63"/>
        <v/>
      </c>
      <c r="F171" s="199" t="str">
        <f t="shared" si="63"/>
        <v/>
      </c>
      <c r="G171" s="1260" t="str">
        <f t="shared" si="63"/>
        <v/>
      </c>
      <c r="H171" s="199" t="str">
        <f t="shared" si="63"/>
        <v/>
      </c>
      <c r="I171" s="199" t="str">
        <f t="shared" si="63"/>
        <v/>
      </c>
      <c r="J171" s="1272" t="str">
        <f t="shared" si="63"/>
        <v/>
      </c>
      <c r="K171" s="199" t="str">
        <f t="shared" si="63"/>
        <v/>
      </c>
      <c r="L171" s="199" t="str">
        <f t="shared" si="63"/>
        <v/>
      </c>
      <c r="M171" s="199" t="str">
        <f t="shared" si="63"/>
        <v/>
      </c>
      <c r="N171" s="199" t="str">
        <f t="shared" si="63"/>
        <v/>
      </c>
      <c r="O171" s="199" t="str">
        <f t="shared" si="63"/>
        <v/>
      </c>
      <c r="P171" s="199" t="str">
        <f t="shared" si="63"/>
        <v/>
      </c>
      <c r="Q171" s="199" t="str">
        <f t="shared" si="63"/>
        <v/>
      </c>
      <c r="R171" s="199" t="str">
        <f t="shared" si="63"/>
        <v/>
      </c>
      <c r="S171" s="199" t="str">
        <f t="shared" si="63"/>
        <v/>
      </c>
      <c r="T171" s="199" t="str">
        <f t="shared" si="63"/>
        <v/>
      </c>
      <c r="U171" s="199" t="str">
        <f t="shared" si="63"/>
        <v/>
      </c>
      <c r="V171" s="199" t="str">
        <f t="shared" si="63"/>
        <v/>
      </c>
      <c r="W171" s="199" t="str">
        <f t="shared" si="63"/>
        <v/>
      </c>
      <c r="X171" s="199" t="str">
        <f t="shared" si="63"/>
        <v/>
      </c>
      <c r="Y171" s="199" t="str">
        <f t="shared" si="63"/>
        <v/>
      </c>
      <c r="Z171" s="199" t="str">
        <f t="shared" si="63"/>
        <v/>
      </c>
      <c r="AA171" s="1272" t="str">
        <f t="shared" si="63"/>
        <v/>
      </c>
      <c r="AB171" s="199" t="str">
        <f t="shared" si="63"/>
        <v/>
      </c>
      <c r="AC171" s="199" t="str">
        <f t="shared" si="63"/>
        <v/>
      </c>
      <c r="AD171" s="199" t="str">
        <f t="shared" si="63"/>
        <v/>
      </c>
      <c r="AE171" s="199" t="str">
        <f t="shared" si="63"/>
        <v/>
      </c>
      <c r="AF171" s="199" t="str">
        <f t="shared" si="63"/>
        <v/>
      </c>
      <c r="AG171" s="1272" t="str">
        <f t="shared" si="63"/>
        <v/>
      </c>
      <c r="AH171" s="199" t="str">
        <f t="shared" si="63"/>
        <v/>
      </c>
      <c r="AI171" s="199" t="str">
        <f t="shared" si="63"/>
        <v/>
      </c>
      <c r="AJ171" s="199" t="str">
        <f t="shared" si="63"/>
        <v/>
      </c>
      <c r="AK171" s="199" t="str">
        <f t="shared" si="63"/>
        <v/>
      </c>
      <c r="AL171" s="199" t="str">
        <f t="shared" si="63"/>
        <v/>
      </c>
      <c r="AM171" s="199" t="str">
        <f t="shared" si="63"/>
        <v/>
      </c>
      <c r="AN171" s="1272" t="str">
        <f t="shared" si="63"/>
        <v/>
      </c>
      <c r="AO171" s="199" t="str">
        <f t="shared" si="63"/>
        <v/>
      </c>
      <c r="AP171" s="199" t="str">
        <f t="shared" si="63"/>
        <v/>
      </c>
      <c r="AQ171" s="199" t="str">
        <f t="shared" si="63"/>
        <v/>
      </c>
      <c r="AR171" s="1272" t="str">
        <f t="shared" si="63"/>
        <v/>
      </c>
      <c r="AS171" s="199" t="str">
        <f t="shared" si="63"/>
        <v/>
      </c>
      <c r="AT171" s="199" t="str">
        <f t="shared" si="63"/>
        <v/>
      </c>
      <c r="AU171" s="1272" t="str">
        <f t="shared" si="63"/>
        <v/>
      </c>
      <c r="AV171" s="199" t="str">
        <f t="shared" si="63"/>
        <v/>
      </c>
      <c r="AW171" s="199" t="str">
        <f t="shared" si="63"/>
        <v/>
      </c>
      <c r="AX171" s="199" t="str">
        <f t="shared" si="63"/>
        <v/>
      </c>
      <c r="AY171" s="199" t="str">
        <f t="shared" si="63"/>
        <v/>
      </c>
      <c r="AZ171" s="199" t="str">
        <f t="shared" si="63"/>
        <v/>
      </c>
      <c r="BA171" s="1272" t="str">
        <f t="shared" si="63"/>
        <v/>
      </c>
      <c r="BB171" s="199" t="str">
        <f t="shared" si="63"/>
        <v/>
      </c>
      <c r="BC171" s="199" t="str">
        <f t="shared" si="63"/>
        <v/>
      </c>
      <c r="BD171" s="199" t="str">
        <f t="shared" si="63"/>
        <v/>
      </c>
      <c r="BE171" s="199" t="str">
        <f t="shared" si="63"/>
        <v/>
      </c>
      <c r="BF171" s="199" t="str">
        <f t="shared" si="63"/>
        <v/>
      </c>
      <c r="BG171" s="199" t="str">
        <f t="shared" si="63"/>
        <v/>
      </c>
      <c r="BH171" s="1272" t="str">
        <f t="shared" si="63"/>
        <v/>
      </c>
      <c r="BI171" s="200" t="str">
        <f t="shared" si="58"/>
        <v>OK</v>
      </c>
    </row>
    <row r="172" spans="1:62" x14ac:dyDescent="0.25">
      <c r="A172" s="1241" t="str">
        <f t="shared" si="55"/>
        <v>HNO1</v>
      </c>
      <c r="B172" s="1242" t="str">
        <f t="shared" si="55"/>
        <v>Otorinolaringoiatria (chirurgia ORL)</v>
      </c>
      <c r="C172" s="198" t="str">
        <f t="shared" si="55"/>
        <v>(Otorinolaringoiatria)</v>
      </c>
      <c r="D172" s="199" t="str">
        <f t="shared" ref="D172:BH172" si="64">IF(D$162="","",
  IF(D$161="",IF(D12="","",IF(D12&lt;=D$163,"OK","NOK")),
  IF(D$161="X",IF(D12="","",IF(D12&lt;=D$163,"OK","NOK")),
  IF(HLOOKUP(D$161,$A$4:$BI$156,ROW(D172)-163,FALSE)&lt;&gt;"","",IF(D12="","",IF(D12&lt;=D$163,"OK","NOK"))))))</f>
        <v/>
      </c>
      <c r="E172" s="199" t="str">
        <f t="shared" si="64"/>
        <v/>
      </c>
      <c r="F172" s="199" t="str">
        <f t="shared" si="64"/>
        <v/>
      </c>
      <c r="G172" s="1260" t="str">
        <f t="shared" si="64"/>
        <v/>
      </c>
      <c r="H172" s="199" t="str">
        <f t="shared" si="64"/>
        <v/>
      </c>
      <c r="I172" s="199" t="str">
        <f t="shared" si="64"/>
        <v/>
      </c>
      <c r="J172" s="1272" t="str">
        <f t="shared" si="64"/>
        <v/>
      </c>
      <c r="K172" s="199" t="str">
        <f t="shared" si="64"/>
        <v/>
      </c>
      <c r="L172" s="199" t="str">
        <f t="shared" si="64"/>
        <v/>
      </c>
      <c r="M172" s="199" t="str">
        <f t="shared" si="64"/>
        <v/>
      </c>
      <c r="N172" s="199" t="str">
        <f t="shared" si="64"/>
        <v/>
      </c>
      <c r="O172" s="199" t="str">
        <f t="shared" si="64"/>
        <v/>
      </c>
      <c r="P172" s="199" t="str">
        <f t="shared" si="64"/>
        <v/>
      </c>
      <c r="Q172" s="199" t="str">
        <f t="shared" si="64"/>
        <v/>
      </c>
      <c r="R172" s="199" t="str">
        <f t="shared" si="64"/>
        <v/>
      </c>
      <c r="S172" s="199" t="str">
        <f t="shared" si="64"/>
        <v/>
      </c>
      <c r="T172" s="199" t="str">
        <f t="shared" si="64"/>
        <v/>
      </c>
      <c r="U172" s="199" t="str">
        <f t="shared" si="64"/>
        <v/>
      </c>
      <c r="V172" s="199" t="str">
        <f t="shared" si="64"/>
        <v/>
      </c>
      <c r="W172" s="199" t="str">
        <f t="shared" si="64"/>
        <v/>
      </c>
      <c r="X172" s="199" t="str">
        <f t="shared" si="64"/>
        <v/>
      </c>
      <c r="Y172" s="199" t="str">
        <f t="shared" si="64"/>
        <v/>
      </c>
      <c r="Z172" s="199" t="str">
        <f t="shared" si="64"/>
        <v/>
      </c>
      <c r="AA172" s="1272" t="str">
        <f t="shared" si="64"/>
        <v/>
      </c>
      <c r="AB172" s="199" t="str">
        <f t="shared" si="64"/>
        <v/>
      </c>
      <c r="AC172" s="199" t="str">
        <f t="shared" si="64"/>
        <v/>
      </c>
      <c r="AD172" s="199" t="str">
        <f t="shared" si="64"/>
        <v/>
      </c>
      <c r="AE172" s="199" t="str">
        <f t="shared" si="64"/>
        <v/>
      </c>
      <c r="AF172" s="199" t="str">
        <f t="shared" si="64"/>
        <v/>
      </c>
      <c r="AG172" s="1272" t="str">
        <f t="shared" si="64"/>
        <v/>
      </c>
      <c r="AH172" s="199" t="str">
        <f t="shared" si="64"/>
        <v/>
      </c>
      <c r="AI172" s="199" t="str">
        <f t="shared" si="64"/>
        <v/>
      </c>
      <c r="AJ172" s="199" t="str">
        <f t="shared" si="64"/>
        <v/>
      </c>
      <c r="AK172" s="199" t="str">
        <f t="shared" si="64"/>
        <v/>
      </c>
      <c r="AL172" s="199" t="str">
        <f t="shared" si="64"/>
        <v/>
      </c>
      <c r="AM172" s="199" t="str">
        <f t="shared" si="64"/>
        <v/>
      </c>
      <c r="AN172" s="1272" t="str">
        <f t="shared" si="64"/>
        <v/>
      </c>
      <c r="AO172" s="199" t="str">
        <f t="shared" si="64"/>
        <v/>
      </c>
      <c r="AP172" s="199" t="str">
        <f t="shared" si="64"/>
        <v/>
      </c>
      <c r="AQ172" s="199" t="str">
        <f t="shared" si="64"/>
        <v/>
      </c>
      <c r="AR172" s="1272" t="str">
        <f t="shared" ca="1" si="64"/>
        <v>NOK</v>
      </c>
      <c r="AS172" s="199" t="str">
        <f t="shared" si="64"/>
        <v/>
      </c>
      <c r="AT172" s="199" t="str">
        <f t="shared" si="64"/>
        <v/>
      </c>
      <c r="AU172" s="1272" t="str">
        <f t="shared" si="64"/>
        <v/>
      </c>
      <c r="AV172" s="199" t="str">
        <f t="shared" si="64"/>
        <v/>
      </c>
      <c r="AW172" s="199" t="str">
        <f t="shared" si="64"/>
        <v/>
      </c>
      <c r="AX172" s="199" t="str">
        <f t="shared" si="64"/>
        <v/>
      </c>
      <c r="AY172" s="199" t="str">
        <f t="shared" si="64"/>
        <v/>
      </c>
      <c r="AZ172" s="199" t="str">
        <f t="shared" si="64"/>
        <v/>
      </c>
      <c r="BA172" s="1272" t="str">
        <f t="shared" si="64"/>
        <v/>
      </c>
      <c r="BB172" s="199" t="str">
        <f t="shared" si="64"/>
        <v/>
      </c>
      <c r="BC172" s="199" t="str">
        <f t="shared" si="64"/>
        <v/>
      </c>
      <c r="BD172" s="199" t="str">
        <f t="shared" si="64"/>
        <v/>
      </c>
      <c r="BE172" s="199" t="str">
        <f t="shared" si="64"/>
        <v/>
      </c>
      <c r="BF172" s="199" t="str">
        <f t="shared" si="64"/>
        <v/>
      </c>
      <c r="BG172" s="199" t="str">
        <f t="shared" si="64"/>
        <v/>
      </c>
      <c r="BH172" s="1272" t="str">
        <f t="shared" si="64"/>
        <v/>
      </c>
      <c r="BI172" s="200" t="str">
        <f t="shared" ca="1" si="58"/>
        <v>NOK</v>
      </c>
    </row>
    <row r="173" spans="1:62" x14ac:dyDescent="0.25">
      <c r="A173" s="1241" t="str">
        <f t="shared" si="55"/>
        <v>HNO1.1</v>
      </c>
      <c r="B173" s="1242" t="str">
        <f t="shared" si="55"/>
        <v>Chirurgia cervico-facciale</v>
      </c>
      <c r="C173" s="198" t="str">
        <f t="shared" si="55"/>
        <v>(Otorinolaringoiatria)</v>
      </c>
      <c r="D173" s="199" t="str">
        <f t="shared" ref="D173:BH173" si="65">IF(D$162="","",
  IF(D$161="",IF(D13="","",IF(D13&lt;=D$163,"OK","NOK")),
  IF(D$161="X",IF(D13="","",IF(D13&lt;=D$163,"OK","NOK")),
  IF(HLOOKUP(D$161,$A$4:$BI$156,ROW(D173)-163,FALSE)&lt;&gt;"","",IF(D13="","",IF(D13&lt;=D$163,"OK","NOK"))))))</f>
        <v/>
      </c>
      <c r="E173" s="199" t="str">
        <f t="shared" si="65"/>
        <v/>
      </c>
      <c r="F173" s="199" t="str">
        <f t="shared" si="65"/>
        <v/>
      </c>
      <c r="G173" s="1260" t="str">
        <f t="shared" si="65"/>
        <v/>
      </c>
      <c r="H173" s="199" t="str">
        <f t="shared" si="65"/>
        <v/>
      </c>
      <c r="I173" s="199" t="str">
        <f t="shared" si="65"/>
        <v/>
      </c>
      <c r="J173" s="1272" t="str">
        <f t="shared" si="65"/>
        <v/>
      </c>
      <c r="K173" s="199" t="str">
        <f t="shared" si="65"/>
        <v/>
      </c>
      <c r="L173" s="199" t="str">
        <f t="shared" si="65"/>
        <v/>
      </c>
      <c r="M173" s="199" t="str">
        <f t="shared" si="65"/>
        <v/>
      </c>
      <c r="N173" s="199" t="str">
        <f t="shared" si="65"/>
        <v/>
      </c>
      <c r="O173" s="199" t="str">
        <f t="shared" si="65"/>
        <v/>
      </c>
      <c r="P173" s="199" t="str">
        <f t="shared" si="65"/>
        <v/>
      </c>
      <c r="Q173" s="199" t="str">
        <f t="shared" si="65"/>
        <v/>
      </c>
      <c r="R173" s="199" t="str">
        <f t="shared" si="65"/>
        <v/>
      </c>
      <c r="S173" s="199" t="str">
        <f t="shared" si="65"/>
        <v/>
      </c>
      <c r="T173" s="199" t="str">
        <f t="shared" si="65"/>
        <v/>
      </c>
      <c r="U173" s="199" t="str">
        <f t="shared" si="65"/>
        <v/>
      </c>
      <c r="V173" s="199" t="str">
        <f t="shared" si="65"/>
        <v/>
      </c>
      <c r="W173" s="199" t="str">
        <f t="shared" si="65"/>
        <v/>
      </c>
      <c r="X173" s="199" t="str">
        <f t="shared" si="65"/>
        <v/>
      </c>
      <c r="Y173" s="199" t="str">
        <f t="shared" si="65"/>
        <v/>
      </c>
      <c r="Z173" s="199" t="str">
        <f t="shared" si="65"/>
        <v/>
      </c>
      <c r="AA173" s="1272" t="str">
        <f t="shared" si="65"/>
        <v/>
      </c>
      <c r="AB173" s="199" t="str">
        <f t="shared" si="65"/>
        <v/>
      </c>
      <c r="AC173" s="199" t="str">
        <f t="shared" si="65"/>
        <v/>
      </c>
      <c r="AD173" s="199" t="str">
        <f t="shared" si="65"/>
        <v/>
      </c>
      <c r="AE173" s="199" t="str">
        <f t="shared" si="65"/>
        <v/>
      </c>
      <c r="AF173" s="199" t="str">
        <f t="shared" si="65"/>
        <v/>
      </c>
      <c r="AG173" s="1272" t="str">
        <f t="shared" si="65"/>
        <v/>
      </c>
      <c r="AH173" s="199" t="str">
        <f t="shared" si="65"/>
        <v/>
      </c>
      <c r="AI173" s="199" t="str">
        <f t="shared" si="65"/>
        <v/>
      </c>
      <c r="AJ173" s="199" t="str">
        <f t="shared" si="65"/>
        <v/>
      </c>
      <c r="AK173" s="199" t="str">
        <f t="shared" si="65"/>
        <v/>
      </c>
      <c r="AL173" s="199" t="str">
        <f t="shared" si="65"/>
        <v/>
      </c>
      <c r="AM173" s="199" t="str">
        <f t="shared" si="65"/>
        <v/>
      </c>
      <c r="AN173" s="1272" t="str">
        <f t="shared" si="65"/>
        <v/>
      </c>
      <c r="AO173" s="199" t="str">
        <f t="shared" si="65"/>
        <v/>
      </c>
      <c r="AP173" s="199" t="str">
        <f t="shared" si="65"/>
        <v/>
      </c>
      <c r="AQ173" s="199" t="str">
        <f t="shared" si="65"/>
        <v/>
      </c>
      <c r="AR173" s="1272" t="str">
        <f t="shared" ca="1" si="65"/>
        <v>NOK</v>
      </c>
      <c r="AS173" s="199" t="str">
        <f t="shared" si="65"/>
        <v/>
      </c>
      <c r="AT173" s="199" t="str">
        <f t="shared" si="65"/>
        <v/>
      </c>
      <c r="AU173" s="1272" t="str">
        <f t="shared" si="65"/>
        <v/>
      </c>
      <c r="AV173" s="199" t="str">
        <f t="shared" si="65"/>
        <v/>
      </c>
      <c r="AW173" s="199" t="str">
        <f t="shared" si="65"/>
        <v/>
      </c>
      <c r="AX173" s="199" t="str">
        <f t="shared" si="65"/>
        <v/>
      </c>
      <c r="AY173" s="199" t="str">
        <f t="shared" si="65"/>
        <v/>
      </c>
      <c r="AZ173" s="199" t="str">
        <f t="shared" si="65"/>
        <v/>
      </c>
      <c r="BA173" s="1272" t="str">
        <f t="shared" si="65"/>
        <v/>
      </c>
      <c r="BB173" s="199" t="str">
        <f t="shared" si="65"/>
        <v/>
      </c>
      <c r="BC173" s="199" t="str">
        <f t="shared" si="65"/>
        <v/>
      </c>
      <c r="BD173" s="199" t="str">
        <f t="shared" si="65"/>
        <v/>
      </c>
      <c r="BE173" s="199" t="str">
        <f t="shared" si="65"/>
        <v/>
      </c>
      <c r="BF173" s="199" t="str">
        <f t="shared" si="65"/>
        <v/>
      </c>
      <c r="BG173" s="199" t="str">
        <f t="shared" si="65"/>
        <v/>
      </c>
      <c r="BH173" s="1272" t="str">
        <f t="shared" si="65"/>
        <v/>
      </c>
      <c r="BI173" s="200" t="str">
        <f t="shared" ca="1" si="58"/>
        <v>NOK</v>
      </c>
    </row>
    <row r="174" spans="1:62" ht="39.6" x14ac:dyDescent="0.25">
      <c r="A174" s="1241" t="str">
        <f t="shared" si="55"/>
        <v>HNO1.1.1</v>
      </c>
      <c r="B174" s="1242" t="str">
        <f t="shared" si="55"/>
        <v>Chirurgia cervicale complessa (chirurgia tumorale interdisciplinare)</v>
      </c>
      <c r="C174" s="198" t="str">
        <f t="shared" si="55"/>
        <v>(Otorinolaringoiatria con approfondimento in chirurgia cervico-facciale)</v>
      </c>
      <c r="D174" s="199" t="str">
        <f t="shared" ref="D174:BH174" si="66">IF(D$162="","",
  IF(D$161="",IF(D14="","",IF(D14&lt;=D$163,"OK","NOK")),
  IF(D$161="X",IF(D14="","",IF(D14&lt;=D$163,"OK","NOK")),
  IF(HLOOKUP(D$161,$A$4:$BI$156,ROW(D174)-163,FALSE)&lt;&gt;"","",IF(D14="","",IF(D14&lt;=D$163,"OK","NOK"))))))</f>
        <v/>
      </c>
      <c r="E174" s="199" t="str">
        <f t="shared" si="66"/>
        <v/>
      </c>
      <c r="F174" s="199" t="str">
        <f t="shared" si="66"/>
        <v/>
      </c>
      <c r="G174" s="1260" t="str">
        <f t="shared" si="66"/>
        <v/>
      </c>
      <c r="H174" s="199" t="str">
        <f t="shared" si="66"/>
        <v/>
      </c>
      <c r="I174" s="199" t="str">
        <f t="shared" si="66"/>
        <v/>
      </c>
      <c r="J174" s="1272" t="str">
        <f t="shared" si="66"/>
        <v/>
      </c>
      <c r="K174" s="199" t="str">
        <f t="shared" si="66"/>
        <v/>
      </c>
      <c r="L174" s="199" t="str">
        <f t="shared" si="66"/>
        <v/>
      </c>
      <c r="M174" s="199" t="str">
        <f t="shared" si="66"/>
        <v/>
      </c>
      <c r="N174" s="199" t="str">
        <f t="shared" si="66"/>
        <v/>
      </c>
      <c r="O174" s="199" t="str">
        <f t="shared" si="66"/>
        <v/>
      </c>
      <c r="P174" s="199" t="str">
        <f t="shared" si="66"/>
        <v/>
      </c>
      <c r="Q174" s="199" t="str">
        <f t="shared" si="66"/>
        <v/>
      </c>
      <c r="R174" s="199" t="str">
        <f t="shared" si="66"/>
        <v/>
      </c>
      <c r="S174" s="199" t="str">
        <f t="shared" si="66"/>
        <v/>
      </c>
      <c r="T174" s="199" t="str">
        <f t="shared" si="66"/>
        <v/>
      </c>
      <c r="U174" s="199" t="str">
        <f t="shared" si="66"/>
        <v/>
      </c>
      <c r="V174" s="199" t="str">
        <f t="shared" si="66"/>
        <v/>
      </c>
      <c r="W174" s="199" t="str">
        <f t="shared" si="66"/>
        <v/>
      </c>
      <c r="X174" s="199" t="str">
        <f t="shared" si="66"/>
        <v/>
      </c>
      <c r="Y174" s="199" t="str">
        <f t="shared" si="66"/>
        <v/>
      </c>
      <c r="Z174" s="199" t="str">
        <f t="shared" si="66"/>
        <v/>
      </c>
      <c r="AA174" s="1272" t="str">
        <f t="shared" si="66"/>
        <v/>
      </c>
      <c r="AB174" s="199" t="str">
        <f t="shared" si="66"/>
        <v/>
      </c>
      <c r="AC174" s="199" t="str">
        <f t="shared" si="66"/>
        <v/>
      </c>
      <c r="AD174" s="199" t="str">
        <f t="shared" si="66"/>
        <v/>
      </c>
      <c r="AE174" s="199" t="str">
        <f t="shared" si="66"/>
        <v/>
      </c>
      <c r="AF174" s="199" t="str">
        <f t="shared" si="66"/>
        <v/>
      </c>
      <c r="AG174" s="1272" t="str">
        <f t="shared" si="66"/>
        <v/>
      </c>
      <c r="AH174" s="199" t="str">
        <f t="shared" si="66"/>
        <v/>
      </c>
      <c r="AI174" s="199" t="str">
        <f t="shared" si="66"/>
        <v/>
      </c>
      <c r="AJ174" s="199" t="str">
        <f t="shared" si="66"/>
        <v/>
      </c>
      <c r="AK174" s="199" t="str">
        <f t="shared" si="66"/>
        <v/>
      </c>
      <c r="AL174" s="199" t="str">
        <f t="shared" si="66"/>
        <v/>
      </c>
      <c r="AM174" s="199" t="str">
        <f t="shared" si="66"/>
        <v/>
      </c>
      <c r="AN174" s="1272" t="str">
        <f t="shared" si="66"/>
        <v/>
      </c>
      <c r="AO174" s="199" t="str">
        <f t="shared" si="66"/>
        <v/>
      </c>
      <c r="AP174" s="199" t="str">
        <f t="shared" si="66"/>
        <v/>
      </c>
      <c r="AQ174" s="199" t="str">
        <f t="shared" ca="1" si="66"/>
        <v>NOK</v>
      </c>
      <c r="AR174" s="1272" t="str">
        <f t="shared" si="66"/>
        <v/>
      </c>
      <c r="AS174" s="199" t="str">
        <f t="shared" si="66"/>
        <v/>
      </c>
      <c r="AT174" s="199" t="str">
        <f t="shared" si="66"/>
        <v/>
      </c>
      <c r="AU174" s="1272" t="str">
        <f t="shared" si="66"/>
        <v/>
      </c>
      <c r="AV174" s="199" t="str">
        <f t="shared" si="66"/>
        <v/>
      </c>
      <c r="AW174" s="199" t="str">
        <f t="shared" si="66"/>
        <v/>
      </c>
      <c r="AX174" s="199" t="str">
        <f t="shared" si="66"/>
        <v/>
      </c>
      <c r="AY174" s="199" t="str">
        <f t="shared" si="66"/>
        <v/>
      </c>
      <c r="AZ174" s="199" t="str">
        <f t="shared" si="66"/>
        <v/>
      </c>
      <c r="BA174" s="1272" t="str">
        <f t="shared" si="66"/>
        <v/>
      </c>
      <c r="BB174" s="199" t="str">
        <f t="shared" si="66"/>
        <v/>
      </c>
      <c r="BC174" s="199" t="str">
        <f t="shared" si="66"/>
        <v/>
      </c>
      <c r="BD174" s="199" t="str">
        <f t="shared" si="66"/>
        <v/>
      </c>
      <c r="BE174" s="199" t="str">
        <f t="shared" si="66"/>
        <v/>
      </c>
      <c r="BF174" s="199" t="str">
        <f t="shared" si="66"/>
        <v/>
      </c>
      <c r="BG174" s="199" t="str">
        <f t="shared" si="66"/>
        <v/>
      </c>
      <c r="BH174" s="1272" t="str">
        <f t="shared" si="66"/>
        <v/>
      </c>
      <c r="BI174" s="200" t="str">
        <f t="shared" ca="1" si="58"/>
        <v>NOK</v>
      </c>
    </row>
    <row r="175" spans="1:62" ht="26.4" x14ac:dyDescent="0.25">
      <c r="A175" s="1241" t="str">
        <f t="shared" si="55"/>
        <v>HNO1.2</v>
      </c>
      <c r="B175" s="1242" t="str">
        <f t="shared" si="55"/>
        <v>Chirurgia allargata del naso e dei seni paranasali</v>
      </c>
      <c r="C175" s="198" t="str">
        <f t="shared" si="55"/>
        <v>(Otorinolaringoiatria)</v>
      </c>
      <c r="D175" s="199" t="str">
        <f t="shared" ref="D175:BH175" si="67">IF(D$162="","",
  IF(D$161="",IF(D15="","",IF(D15&lt;=D$163,"OK","NOK")),
  IF(D$161="X",IF(D15="","",IF(D15&lt;=D$163,"OK","NOK")),
  IF(HLOOKUP(D$161,$A$4:$BI$156,ROW(D175)-163,FALSE)&lt;&gt;"","",IF(D15="","",IF(D15&lt;=D$163,"OK","NOK"))))))</f>
        <v/>
      </c>
      <c r="E175" s="199" t="str">
        <f t="shared" si="67"/>
        <v/>
      </c>
      <c r="F175" s="199" t="str">
        <f t="shared" si="67"/>
        <v/>
      </c>
      <c r="G175" s="1260" t="str">
        <f t="shared" si="67"/>
        <v/>
      </c>
      <c r="H175" s="199" t="str">
        <f t="shared" si="67"/>
        <v/>
      </c>
      <c r="I175" s="199" t="str">
        <f t="shared" si="67"/>
        <v/>
      </c>
      <c r="J175" s="1272" t="str">
        <f t="shared" si="67"/>
        <v/>
      </c>
      <c r="K175" s="199" t="str">
        <f t="shared" si="67"/>
        <v/>
      </c>
      <c r="L175" s="199" t="str">
        <f t="shared" si="67"/>
        <v/>
      </c>
      <c r="M175" s="199" t="str">
        <f t="shared" si="67"/>
        <v/>
      </c>
      <c r="N175" s="199" t="str">
        <f t="shared" si="67"/>
        <v/>
      </c>
      <c r="O175" s="199" t="str">
        <f t="shared" si="67"/>
        <v/>
      </c>
      <c r="P175" s="199" t="str">
        <f t="shared" si="67"/>
        <v/>
      </c>
      <c r="Q175" s="199" t="str">
        <f t="shared" si="67"/>
        <v/>
      </c>
      <c r="R175" s="199" t="str">
        <f t="shared" si="67"/>
        <v/>
      </c>
      <c r="S175" s="199" t="str">
        <f t="shared" si="67"/>
        <v/>
      </c>
      <c r="T175" s="199" t="str">
        <f t="shared" si="67"/>
        <v/>
      </c>
      <c r="U175" s="199" t="str">
        <f t="shared" si="67"/>
        <v/>
      </c>
      <c r="V175" s="199" t="str">
        <f t="shared" si="67"/>
        <v/>
      </c>
      <c r="W175" s="199" t="str">
        <f t="shared" si="67"/>
        <v/>
      </c>
      <c r="X175" s="199" t="str">
        <f t="shared" si="67"/>
        <v/>
      </c>
      <c r="Y175" s="199" t="str">
        <f t="shared" si="67"/>
        <v/>
      </c>
      <c r="Z175" s="199" t="str">
        <f t="shared" si="67"/>
        <v/>
      </c>
      <c r="AA175" s="1272" t="str">
        <f t="shared" si="67"/>
        <v/>
      </c>
      <c r="AB175" s="199" t="str">
        <f t="shared" si="67"/>
        <v/>
      </c>
      <c r="AC175" s="199" t="str">
        <f t="shared" si="67"/>
        <v/>
      </c>
      <c r="AD175" s="199" t="str">
        <f t="shared" si="67"/>
        <v/>
      </c>
      <c r="AE175" s="199" t="str">
        <f t="shared" si="67"/>
        <v/>
      </c>
      <c r="AF175" s="199" t="str">
        <f t="shared" si="67"/>
        <v/>
      </c>
      <c r="AG175" s="1272" t="str">
        <f t="shared" si="67"/>
        <v/>
      </c>
      <c r="AH175" s="199" t="str">
        <f t="shared" si="67"/>
        <v/>
      </c>
      <c r="AI175" s="199" t="str">
        <f t="shared" si="67"/>
        <v/>
      </c>
      <c r="AJ175" s="199" t="str">
        <f t="shared" si="67"/>
        <v/>
      </c>
      <c r="AK175" s="199" t="str">
        <f t="shared" si="67"/>
        <v/>
      </c>
      <c r="AL175" s="199" t="str">
        <f t="shared" si="67"/>
        <v/>
      </c>
      <c r="AM175" s="199" t="str">
        <f t="shared" si="67"/>
        <v/>
      </c>
      <c r="AN175" s="1272" t="str">
        <f t="shared" si="67"/>
        <v/>
      </c>
      <c r="AO175" s="199" t="str">
        <f t="shared" si="67"/>
        <v/>
      </c>
      <c r="AP175" s="199" t="str">
        <f t="shared" si="67"/>
        <v/>
      </c>
      <c r="AQ175" s="199" t="str">
        <f t="shared" si="67"/>
        <v/>
      </c>
      <c r="AR175" s="1272" t="str">
        <f t="shared" ca="1" si="67"/>
        <v>NOK</v>
      </c>
      <c r="AS175" s="199" t="str">
        <f t="shared" si="67"/>
        <v/>
      </c>
      <c r="AT175" s="199" t="str">
        <f t="shared" si="67"/>
        <v/>
      </c>
      <c r="AU175" s="1272" t="str">
        <f t="shared" si="67"/>
        <v/>
      </c>
      <c r="AV175" s="199" t="str">
        <f t="shared" si="67"/>
        <v/>
      </c>
      <c r="AW175" s="199" t="str">
        <f t="shared" si="67"/>
        <v/>
      </c>
      <c r="AX175" s="199" t="str">
        <f t="shared" si="67"/>
        <v/>
      </c>
      <c r="AY175" s="199" t="str">
        <f t="shared" si="67"/>
        <v/>
      </c>
      <c r="AZ175" s="199" t="str">
        <f t="shared" si="67"/>
        <v/>
      </c>
      <c r="BA175" s="1272" t="str">
        <f t="shared" si="67"/>
        <v/>
      </c>
      <c r="BB175" s="199" t="str">
        <f t="shared" si="67"/>
        <v/>
      </c>
      <c r="BC175" s="199" t="str">
        <f t="shared" si="67"/>
        <v/>
      </c>
      <c r="BD175" s="199" t="str">
        <f t="shared" si="67"/>
        <v/>
      </c>
      <c r="BE175" s="199" t="str">
        <f t="shared" si="67"/>
        <v/>
      </c>
      <c r="BF175" s="199" t="str">
        <f t="shared" si="67"/>
        <v/>
      </c>
      <c r="BG175" s="199" t="str">
        <f t="shared" si="67"/>
        <v/>
      </c>
      <c r="BH175" s="1272" t="str">
        <f t="shared" si="67"/>
        <v/>
      </c>
      <c r="BI175" s="200" t="str">
        <f t="shared" ca="1" si="58"/>
        <v>NOK</v>
      </c>
    </row>
    <row r="176" spans="1:62" ht="39.6" x14ac:dyDescent="0.25">
      <c r="A176" s="1241" t="str">
        <f t="shared" si="55"/>
        <v>HNO1.2.1</v>
      </c>
      <c r="B176" s="1242" t="str">
        <f t="shared" si="55"/>
        <v xml:space="preserve">Chirurgia allargata del naso e dei seni paranasali con apertura della dura madre (chirurgia interdisciplinare craniale di base) </v>
      </c>
      <c r="C176" s="198" t="str">
        <f t="shared" si="55"/>
        <v>(Otorinolaringoiatria con approfondimento in chirurgia cervico-facciale)</v>
      </c>
      <c r="D176" s="199" t="str">
        <f t="shared" ref="D176:BH176" si="68">IF(D$162="","",
  IF(D$161="",IF(D16="","",IF(D16&lt;=D$163,"OK","NOK")),
  IF(D$161="X",IF(D16="","",IF(D16&lt;=D$163,"OK","NOK")),
  IF(HLOOKUP(D$161,$A$4:$BI$156,ROW(D176)-163,FALSE)&lt;&gt;"","",IF(D16="","",IF(D16&lt;=D$163,"OK","NOK"))))))</f>
        <v/>
      </c>
      <c r="E176" s="199" t="str">
        <f t="shared" si="68"/>
        <v/>
      </c>
      <c r="F176" s="199" t="str">
        <f t="shared" si="68"/>
        <v/>
      </c>
      <c r="G176" s="1260" t="str">
        <f t="shared" si="68"/>
        <v/>
      </c>
      <c r="H176" s="199" t="str">
        <f t="shared" si="68"/>
        <v/>
      </c>
      <c r="I176" s="199" t="str">
        <f t="shared" si="68"/>
        <v/>
      </c>
      <c r="J176" s="1272" t="str">
        <f t="shared" si="68"/>
        <v/>
      </c>
      <c r="K176" s="199" t="str">
        <f t="shared" si="68"/>
        <v/>
      </c>
      <c r="L176" s="199" t="str">
        <f t="shared" si="68"/>
        <v/>
      </c>
      <c r="M176" s="199" t="str">
        <f t="shared" si="68"/>
        <v/>
      </c>
      <c r="N176" s="199" t="str">
        <f t="shared" si="68"/>
        <v/>
      </c>
      <c r="O176" s="199" t="str">
        <f t="shared" si="68"/>
        <v/>
      </c>
      <c r="P176" s="199" t="str">
        <f t="shared" si="68"/>
        <v/>
      </c>
      <c r="Q176" s="199" t="str">
        <f t="shared" si="68"/>
        <v/>
      </c>
      <c r="R176" s="199" t="str">
        <f t="shared" si="68"/>
        <v/>
      </c>
      <c r="S176" s="199" t="str">
        <f t="shared" si="68"/>
        <v/>
      </c>
      <c r="T176" s="199" t="str">
        <f t="shared" si="68"/>
        <v/>
      </c>
      <c r="U176" s="199" t="str">
        <f t="shared" si="68"/>
        <v/>
      </c>
      <c r="V176" s="199" t="str">
        <f t="shared" si="68"/>
        <v/>
      </c>
      <c r="W176" s="199" t="str">
        <f t="shared" si="68"/>
        <v/>
      </c>
      <c r="X176" s="199" t="str">
        <f t="shared" si="68"/>
        <v/>
      </c>
      <c r="Y176" s="199" t="str">
        <f t="shared" si="68"/>
        <v/>
      </c>
      <c r="Z176" s="199" t="str">
        <f t="shared" si="68"/>
        <v/>
      </c>
      <c r="AA176" s="1272" t="str">
        <f t="shared" si="68"/>
        <v/>
      </c>
      <c r="AB176" s="199" t="str">
        <f t="shared" si="68"/>
        <v/>
      </c>
      <c r="AC176" s="199" t="str">
        <f t="shared" si="68"/>
        <v/>
      </c>
      <c r="AD176" s="199" t="str">
        <f t="shared" si="68"/>
        <v/>
      </c>
      <c r="AE176" s="199" t="str">
        <f t="shared" si="68"/>
        <v/>
      </c>
      <c r="AF176" s="199" t="str">
        <f t="shared" si="68"/>
        <v/>
      </c>
      <c r="AG176" s="1272" t="str">
        <f t="shared" si="68"/>
        <v/>
      </c>
      <c r="AH176" s="199" t="str">
        <f t="shared" si="68"/>
        <v/>
      </c>
      <c r="AI176" s="199" t="str">
        <f t="shared" si="68"/>
        <v/>
      </c>
      <c r="AJ176" s="199" t="str">
        <f t="shared" si="68"/>
        <v/>
      </c>
      <c r="AK176" s="199" t="str">
        <f t="shared" si="68"/>
        <v/>
      </c>
      <c r="AL176" s="199" t="str">
        <f t="shared" si="68"/>
        <v/>
      </c>
      <c r="AM176" s="199" t="str">
        <f t="shared" si="68"/>
        <v/>
      </c>
      <c r="AN176" s="1272" t="str">
        <f t="shared" si="68"/>
        <v/>
      </c>
      <c r="AO176" s="199" t="str">
        <f t="shared" si="68"/>
        <v/>
      </c>
      <c r="AP176" s="199" t="str">
        <f t="shared" si="68"/>
        <v/>
      </c>
      <c r="AQ176" s="199" t="str">
        <f t="shared" ca="1" si="68"/>
        <v>NOK</v>
      </c>
      <c r="AR176" s="1272" t="str">
        <f t="shared" si="68"/>
        <v/>
      </c>
      <c r="AS176" s="199" t="str">
        <f t="shared" si="68"/>
        <v/>
      </c>
      <c r="AT176" s="199" t="str">
        <f t="shared" si="68"/>
        <v/>
      </c>
      <c r="AU176" s="1272" t="str">
        <f t="shared" si="68"/>
        <v/>
      </c>
      <c r="AV176" s="199" t="str">
        <f t="shared" si="68"/>
        <v/>
      </c>
      <c r="AW176" s="199" t="str">
        <f t="shared" si="68"/>
        <v/>
      </c>
      <c r="AX176" s="199" t="str">
        <f t="shared" si="68"/>
        <v/>
      </c>
      <c r="AY176" s="199" t="str">
        <f t="shared" si="68"/>
        <v/>
      </c>
      <c r="AZ176" s="199" t="str">
        <f t="shared" si="68"/>
        <v/>
      </c>
      <c r="BA176" s="1272" t="str">
        <f t="shared" si="68"/>
        <v/>
      </c>
      <c r="BB176" s="199" t="str">
        <f t="shared" si="68"/>
        <v/>
      </c>
      <c r="BC176" s="199" t="str">
        <f t="shared" si="68"/>
        <v/>
      </c>
      <c r="BD176" s="199" t="str">
        <f t="shared" si="68"/>
        <v/>
      </c>
      <c r="BE176" s="199" t="str">
        <f t="shared" si="68"/>
        <v/>
      </c>
      <c r="BF176" s="199" t="str">
        <f t="shared" si="68"/>
        <v/>
      </c>
      <c r="BG176" s="199" t="str">
        <f t="shared" si="68"/>
        <v/>
      </c>
      <c r="BH176" s="1272" t="str">
        <f t="shared" si="68"/>
        <v/>
      </c>
      <c r="BI176" s="200" t="str">
        <f t="shared" ca="1" si="58"/>
        <v>NOK</v>
      </c>
    </row>
    <row r="177" spans="1:61" ht="39.6" x14ac:dyDescent="0.25">
      <c r="A177" s="1241" t="str">
        <f t="shared" si="55"/>
        <v>HNO1.3</v>
      </c>
      <c r="B177" s="1242" t="str">
        <f t="shared" si="55"/>
        <v>Chirurgia dell'orecchio medio (timpanoplastica, chirurgia della mastoide, ossiculoplastica incl. Operazioni della staffa)</v>
      </c>
      <c r="C177" s="198" t="str">
        <f t="shared" si="55"/>
        <v>(Otorinolaringoiatria)</v>
      </c>
      <c r="D177" s="199" t="str">
        <f t="shared" ref="D177:BH177" si="69">IF(D$162="","",
  IF(D$161="",IF(D17="","",IF(D17&lt;=D$163,"OK","NOK")),
  IF(D$161="X",IF(D17="","",IF(D17&lt;=D$163,"OK","NOK")),
  IF(HLOOKUP(D$161,$A$4:$BI$156,ROW(D177)-163,FALSE)&lt;&gt;"","",IF(D17="","",IF(D17&lt;=D$163,"OK","NOK"))))))</f>
        <v/>
      </c>
      <c r="E177" s="199" t="str">
        <f t="shared" si="69"/>
        <v/>
      </c>
      <c r="F177" s="199" t="str">
        <f t="shared" si="69"/>
        <v/>
      </c>
      <c r="G177" s="1260" t="str">
        <f t="shared" si="69"/>
        <v/>
      </c>
      <c r="H177" s="199" t="str">
        <f t="shared" si="69"/>
        <v/>
      </c>
      <c r="I177" s="199" t="str">
        <f t="shared" si="69"/>
        <v/>
      </c>
      <c r="J177" s="1272" t="str">
        <f t="shared" si="69"/>
        <v/>
      </c>
      <c r="K177" s="199" t="str">
        <f t="shared" si="69"/>
        <v/>
      </c>
      <c r="L177" s="199" t="str">
        <f t="shared" si="69"/>
        <v/>
      </c>
      <c r="M177" s="199" t="str">
        <f t="shared" si="69"/>
        <v/>
      </c>
      <c r="N177" s="199" t="str">
        <f t="shared" si="69"/>
        <v/>
      </c>
      <c r="O177" s="199" t="str">
        <f t="shared" si="69"/>
        <v/>
      </c>
      <c r="P177" s="199" t="str">
        <f t="shared" si="69"/>
        <v/>
      </c>
      <c r="Q177" s="199" t="str">
        <f t="shared" si="69"/>
        <v/>
      </c>
      <c r="R177" s="199" t="str">
        <f t="shared" si="69"/>
        <v/>
      </c>
      <c r="S177" s="199" t="str">
        <f t="shared" si="69"/>
        <v/>
      </c>
      <c r="T177" s="199" t="str">
        <f t="shared" si="69"/>
        <v/>
      </c>
      <c r="U177" s="199" t="str">
        <f t="shared" si="69"/>
        <v/>
      </c>
      <c r="V177" s="199" t="str">
        <f t="shared" si="69"/>
        <v/>
      </c>
      <c r="W177" s="199" t="str">
        <f t="shared" si="69"/>
        <v/>
      </c>
      <c r="X177" s="199" t="str">
        <f t="shared" si="69"/>
        <v/>
      </c>
      <c r="Y177" s="199" t="str">
        <f t="shared" si="69"/>
        <v/>
      </c>
      <c r="Z177" s="199" t="str">
        <f t="shared" si="69"/>
        <v/>
      </c>
      <c r="AA177" s="1272" t="str">
        <f t="shared" si="69"/>
        <v/>
      </c>
      <c r="AB177" s="199" t="str">
        <f t="shared" si="69"/>
        <v/>
      </c>
      <c r="AC177" s="199" t="str">
        <f t="shared" si="69"/>
        <v/>
      </c>
      <c r="AD177" s="199" t="str">
        <f t="shared" si="69"/>
        <v/>
      </c>
      <c r="AE177" s="199" t="str">
        <f t="shared" si="69"/>
        <v/>
      </c>
      <c r="AF177" s="199" t="str">
        <f t="shared" si="69"/>
        <v/>
      </c>
      <c r="AG177" s="1272" t="str">
        <f t="shared" si="69"/>
        <v/>
      </c>
      <c r="AH177" s="199" t="str">
        <f t="shared" si="69"/>
        <v/>
      </c>
      <c r="AI177" s="199" t="str">
        <f t="shared" si="69"/>
        <v/>
      </c>
      <c r="AJ177" s="199" t="str">
        <f t="shared" si="69"/>
        <v/>
      </c>
      <c r="AK177" s="199" t="str">
        <f t="shared" si="69"/>
        <v/>
      </c>
      <c r="AL177" s="199" t="str">
        <f t="shared" si="69"/>
        <v/>
      </c>
      <c r="AM177" s="199" t="str">
        <f t="shared" si="69"/>
        <v/>
      </c>
      <c r="AN177" s="1272" t="str">
        <f t="shared" si="69"/>
        <v/>
      </c>
      <c r="AO177" s="199" t="str">
        <f t="shared" si="69"/>
        <v/>
      </c>
      <c r="AP177" s="199" t="str">
        <f t="shared" si="69"/>
        <v/>
      </c>
      <c r="AQ177" s="199" t="str">
        <f t="shared" si="69"/>
        <v/>
      </c>
      <c r="AR177" s="1272" t="str">
        <f t="shared" ca="1" si="69"/>
        <v>NOK</v>
      </c>
      <c r="AS177" s="199" t="str">
        <f t="shared" si="69"/>
        <v/>
      </c>
      <c r="AT177" s="199" t="str">
        <f t="shared" si="69"/>
        <v/>
      </c>
      <c r="AU177" s="1272" t="str">
        <f t="shared" si="69"/>
        <v/>
      </c>
      <c r="AV177" s="199" t="str">
        <f t="shared" si="69"/>
        <v/>
      </c>
      <c r="AW177" s="199" t="str">
        <f t="shared" si="69"/>
        <v/>
      </c>
      <c r="AX177" s="199" t="str">
        <f t="shared" si="69"/>
        <v/>
      </c>
      <c r="AY177" s="199" t="str">
        <f t="shared" si="69"/>
        <v/>
      </c>
      <c r="AZ177" s="199" t="str">
        <f t="shared" si="69"/>
        <v/>
      </c>
      <c r="BA177" s="1272" t="str">
        <f t="shared" si="69"/>
        <v/>
      </c>
      <c r="BB177" s="199" t="str">
        <f t="shared" si="69"/>
        <v/>
      </c>
      <c r="BC177" s="199" t="str">
        <f t="shared" si="69"/>
        <v/>
      </c>
      <c r="BD177" s="199" t="str">
        <f t="shared" si="69"/>
        <v/>
      </c>
      <c r="BE177" s="199" t="str">
        <f t="shared" si="69"/>
        <v/>
      </c>
      <c r="BF177" s="199" t="str">
        <f t="shared" si="69"/>
        <v/>
      </c>
      <c r="BG177" s="199" t="str">
        <f t="shared" si="69"/>
        <v/>
      </c>
      <c r="BH177" s="1272" t="str">
        <f t="shared" si="69"/>
        <v/>
      </c>
      <c r="BI177" s="200" t="str">
        <f t="shared" ca="1" si="58"/>
        <v>NOK</v>
      </c>
    </row>
    <row r="178" spans="1:61" ht="39.6" x14ac:dyDescent="0.25">
      <c r="A178" s="1241" t="str">
        <f t="shared" si="55"/>
        <v>HNO1.3.1</v>
      </c>
      <c r="B178" s="1242" t="str">
        <f t="shared" si="55"/>
        <v>Chirurgia allargata dell'orecchio con orecchio interno e/o apertura della dura madre</v>
      </c>
      <c r="C178" s="198" t="str">
        <f t="shared" si="55"/>
        <v>(Otorinolaringoiatria con approfondimento in chirurgia cervico-facciale)</v>
      </c>
      <c r="D178" s="199" t="str">
        <f t="shared" ref="D178:BH178" si="70">IF(D$162="","",
  IF(D$161="",IF(D18="","",IF(D18&lt;=D$163,"OK","NOK")),
  IF(D$161="X",IF(D18="","",IF(D18&lt;=D$163,"OK","NOK")),
  IF(HLOOKUP(D$161,$A$4:$BI$156,ROW(D178)-163,FALSE)&lt;&gt;"","",IF(D18="","",IF(D18&lt;=D$163,"OK","NOK"))))))</f>
        <v/>
      </c>
      <c r="E178" s="199" t="str">
        <f t="shared" si="70"/>
        <v/>
      </c>
      <c r="F178" s="199" t="str">
        <f t="shared" si="70"/>
        <v/>
      </c>
      <c r="G178" s="1260" t="str">
        <f t="shared" si="70"/>
        <v/>
      </c>
      <c r="H178" s="199" t="str">
        <f t="shared" si="70"/>
        <v/>
      </c>
      <c r="I178" s="199" t="str">
        <f t="shared" si="70"/>
        <v/>
      </c>
      <c r="J178" s="1272" t="str">
        <f t="shared" si="70"/>
        <v/>
      </c>
      <c r="K178" s="199" t="str">
        <f t="shared" si="70"/>
        <v/>
      </c>
      <c r="L178" s="199" t="str">
        <f t="shared" si="70"/>
        <v/>
      </c>
      <c r="M178" s="199" t="str">
        <f t="shared" si="70"/>
        <v/>
      </c>
      <c r="N178" s="199" t="str">
        <f t="shared" si="70"/>
        <v/>
      </c>
      <c r="O178" s="199" t="str">
        <f t="shared" si="70"/>
        <v/>
      </c>
      <c r="P178" s="199" t="str">
        <f t="shared" si="70"/>
        <v/>
      </c>
      <c r="Q178" s="199" t="str">
        <f t="shared" si="70"/>
        <v/>
      </c>
      <c r="R178" s="199" t="str">
        <f t="shared" si="70"/>
        <v/>
      </c>
      <c r="S178" s="199" t="str">
        <f t="shared" si="70"/>
        <v/>
      </c>
      <c r="T178" s="199" t="str">
        <f t="shared" si="70"/>
        <v/>
      </c>
      <c r="U178" s="199" t="str">
        <f t="shared" si="70"/>
        <v/>
      </c>
      <c r="V178" s="199" t="str">
        <f t="shared" si="70"/>
        <v/>
      </c>
      <c r="W178" s="199" t="str">
        <f t="shared" si="70"/>
        <v/>
      </c>
      <c r="X178" s="199" t="str">
        <f t="shared" si="70"/>
        <v/>
      </c>
      <c r="Y178" s="199" t="str">
        <f t="shared" si="70"/>
        <v/>
      </c>
      <c r="Z178" s="199" t="str">
        <f t="shared" si="70"/>
        <v/>
      </c>
      <c r="AA178" s="1272" t="str">
        <f t="shared" si="70"/>
        <v/>
      </c>
      <c r="AB178" s="199" t="str">
        <f t="shared" si="70"/>
        <v/>
      </c>
      <c r="AC178" s="199" t="str">
        <f t="shared" si="70"/>
        <v/>
      </c>
      <c r="AD178" s="199" t="str">
        <f t="shared" si="70"/>
        <v/>
      </c>
      <c r="AE178" s="199" t="str">
        <f t="shared" si="70"/>
        <v/>
      </c>
      <c r="AF178" s="199" t="str">
        <f t="shared" si="70"/>
        <v/>
      </c>
      <c r="AG178" s="1272" t="str">
        <f t="shared" si="70"/>
        <v/>
      </c>
      <c r="AH178" s="199" t="str">
        <f t="shared" si="70"/>
        <v/>
      </c>
      <c r="AI178" s="199" t="str">
        <f t="shared" si="70"/>
        <v/>
      </c>
      <c r="AJ178" s="199" t="str">
        <f t="shared" si="70"/>
        <v/>
      </c>
      <c r="AK178" s="199" t="str">
        <f t="shared" si="70"/>
        <v/>
      </c>
      <c r="AL178" s="199" t="str">
        <f t="shared" si="70"/>
        <v/>
      </c>
      <c r="AM178" s="199" t="str">
        <f t="shared" si="70"/>
        <v/>
      </c>
      <c r="AN178" s="1272" t="str">
        <f t="shared" si="70"/>
        <v/>
      </c>
      <c r="AO178" s="199" t="str">
        <f t="shared" si="70"/>
        <v/>
      </c>
      <c r="AP178" s="199" t="str">
        <f t="shared" si="70"/>
        <v/>
      </c>
      <c r="AQ178" s="199" t="str">
        <f t="shared" ca="1" si="70"/>
        <v>NOK</v>
      </c>
      <c r="AR178" s="1272" t="str">
        <f t="shared" si="70"/>
        <v/>
      </c>
      <c r="AS178" s="199" t="str">
        <f t="shared" si="70"/>
        <v/>
      </c>
      <c r="AT178" s="199" t="str">
        <f t="shared" si="70"/>
        <v/>
      </c>
      <c r="AU178" s="1272" t="str">
        <f t="shared" si="70"/>
        <v/>
      </c>
      <c r="AV178" s="199" t="str">
        <f t="shared" si="70"/>
        <v/>
      </c>
      <c r="AW178" s="199" t="str">
        <f t="shared" si="70"/>
        <v/>
      </c>
      <c r="AX178" s="199" t="str">
        <f t="shared" si="70"/>
        <v/>
      </c>
      <c r="AY178" s="199" t="str">
        <f t="shared" si="70"/>
        <v/>
      </c>
      <c r="AZ178" s="199" t="str">
        <f t="shared" si="70"/>
        <v/>
      </c>
      <c r="BA178" s="1272" t="str">
        <f t="shared" si="70"/>
        <v/>
      </c>
      <c r="BB178" s="199" t="str">
        <f t="shared" si="70"/>
        <v/>
      </c>
      <c r="BC178" s="199" t="str">
        <f t="shared" si="70"/>
        <v/>
      </c>
      <c r="BD178" s="199" t="str">
        <f t="shared" si="70"/>
        <v/>
      </c>
      <c r="BE178" s="199" t="str">
        <f t="shared" si="70"/>
        <v/>
      </c>
      <c r="BF178" s="199" t="str">
        <f t="shared" si="70"/>
        <v/>
      </c>
      <c r="BG178" s="199" t="str">
        <f t="shared" si="70"/>
        <v/>
      </c>
      <c r="BH178" s="1272" t="str">
        <f t="shared" si="70"/>
        <v/>
      </c>
      <c r="BI178" s="200" t="str">
        <f t="shared" ca="1" si="58"/>
        <v>NOK</v>
      </c>
    </row>
    <row r="179" spans="1:61" x14ac:dyDescent="0.25">
      <c r="A179" s="1241" t="str">
        <f t="shared" si="55"/>
        <v>HNO1.3.2</v>
      </c>
      <c r="B179" s="1242" t="str">
        <f t="shared" si="55"/>
        <v>Impianti cocleari (CIMAS)</v>
      </c>
      <c r="C179" s="198" t="str">
        <f t="shared" si="55"/>
        <v/>
      </c>
      <c r="D179" s="199" t="str">
        <f t="shared" ref="D179:BH179" si="71">IF(D$162="","",
  IF(D$161="",IF(D19="","",IF(D19&lt;=D$163,"OK","NOK")),
  IF(D$161="X",IF(D19="","",IF(D19&lt;=D$163,"OK","NOK")),
  IF(HLOOKUP(D$161,$A$4:$BI$156,ROW(D179)-163,FALSE)&lt;&gt;"","",IF(D19="","",IF(D19&lt;=D$163,"OK","NOK"))))))</f>
        <v/>
      </c>
      <c r="E179" s="199" t="str">
        <f t="shared" si="71"/>
        <v/>
      </c>
      <c r="F179" s="199" t="str">
        <f t="shared" si="71"/>
        <v/>
      </c>
      <c r="G179" s="1260" t="str">
        <f t="shared" si="71"/>
        <v/>
      </c>
      <c r="H179" s="199" t="str">
        <f t="shared" si="71"/>
        <v/>
      </c>
      <c r="I179" s="199" t="str">
        <f t="shared" si="71"/>
        <v/>
      </c>
      <c r="J179" s="1272" t="str">
        <f t="shared" si="71"/>
        <v/>
      </c>
      <c r="K179" s="199" t="str">
        <f t="shared" si="71"/>
        <v/>
      </c>
      <c r="L179" s="199" t="str">
        <f t="shared" si="71"/>
        <v/>
      </c>
      <c r="M179" s="199" t="str">
        <f t="shared" si="71"/>
        <v/>
      </c>
      <c r="N179" s="199" t="str">
        <f t="shared" si="71"/>
        <v/>
      </c>
      <c r="O179" s="199" t="str">
        <f t="shared" si="71"/>
        <v/>
      </c>
      <c r="P179" s="199" t="str">
        <f t="shared" si="71"/>
        <v/>
      </c>
      <c r="Q179" s="199" t="str">
        <f t="shared" si="71"/>
        <v/>
      </c>
      <c r="R179" s="199" t="str">
        <f t="shared" si="71"/>
        <v/>
      </c>
      <c r="S179" s="199" t="str">
        <f t="shared" si="71"/>
        <v/>
      </c>
      <c r="T179" s="199" t="str">
        <f t="shared" si="71"/>
        <v/>
      </c>
      <c r="U179" s="199" t="str">
        <f t="shared" si="71"/>
        <v/>
      </c>
      <c r="V179" s="199" t="str">
        <f t="shared" si="71"/>
        <v/>
      </c>
      <c r="W179" s="199" t="str">
        <f t="shared" si="71"/>
        <v/>
      </c>
      <c r="X179" s="199" t="str">
        <f t="shared" si="71"/>
        <v/>
      </c>
      <c r="Y179" s="199" t="str">
        <f t="shared" si="71"/>
        <v/>
      </c>
      <c r="Z179" s="199" t="str">
        <f t="shared" si="71"/>
        <v/>
      </c>
      <c r="AA179" s="1272" t="str">
        <f t="shared" si="71"/>
        <v/>
      </c>
      <c r="AB179" s="199" t="str">
        <f t="shared" si="71"/>
        <v/>
      </c>
      <c r="AC179" s="199" t="str">
        <f t="shared" si="71"/>
        <v/>
      </c>
      <c r="AD179" s="199" t="str">
        <f t="shared" si="71"/>
        <v/>
      </c>
      <c r="AE179" s="199" t="str">
        <f t="shared" si="71"/>
        <v/>
      </c>
      <c r="AF179" s="199" t="str">
        <f t="shared" si="71"/>
        <v/>
      </c>
      <c r="AG179" s="1272" t="str">
        <f t="shared" si="71"/>
        <v/>
      </c>
      <c r="AH179" s="199" t="str">
        <f t="shared" si="71"/>
        <v/>
      </c>
      <c r="AI179" s="199" t="str">
        <f t="shared" si="71"/>
        <v/>
      </c>
      <c r="AJ179" s="199" t="str">
        <f t="shared" si="71"/>
        <v/>
      </c>
      <c r="AK179" s="199" t="str">
        <f t="shared" si="71"/>
        <v/>
      </c>
      <c r="AL179" s="199" t="str">
        <f t="shared" si="71"/>
        <v/>
      </c>
      <c r="AM179" s="199" t="str">
        <f t="shared" si="71"/>
        <v/>
      </c>
      <c r="AN179" s="1272" t="str">
        <f t="shared" si="71"/>
        <v/>
      </c>
      <c r="AO179" s="199" t="str">
        <f t="shared" si="71"/>
        <v/>
      </c>
      <c r="AP179" s="199" t="str">
        <f t="shared" si="71"/>
        <v/>
      </c>
      <c r="AQ179" s="199" t="str">
        <f t="shared" si="71"/>
        <v/>
      </c>
      <c r="AR179" s="1272" t="str">
        <f t="shared" si="71"/>
        <v/>
      </c>
      <c r="AS179" s="199" t="str">
        <f t="shared" si="71"/>
        <v/>
      </c>
      <c r="AT179" s="199" t="str">
        <f t="shared" si="71"/>
        <v/>
      </c>
      <c r="AU179" s="1272" t="str">
        <f t="shared" si="71"/>
        <v/>
      </c>
      <c r="AV179" s="199" t="str">
        <f t="shared" si="71"/>
        <v/>
      </c>
      <c r="AW179" s="199" t="str">
        <f t="shared" si="71"/>
        <v/>
      </c>
      <c r="AX179" s="199" t="str">
        <f t="shared" si="71"/>
        <v/>
      </c>
      <c r="AY179" s="199" t="str">
        <f t="shared" si="71"/>
        <v/>
      </c>
      <c r="AZ179" s="199" t="str">
        <f t="shared" si="71"/>
        <v/>
      </c>
      <c r="BA179" s="1272" t="str">
        <f t="shared" si="71"/>
        <v/>
      </c>
      <c r="BB179" s="199" t="str">
        <f t="shared" si="71"/>
        <v/>
      </c>
      <c r="BC179" s="199" t="str">
        <f t="shared" si="71"/>
        <v/>
      </c>
      <c r="BD179" s="199" t="str">
        <f t="shared" si="71"/>
        <v/>
      </c>
      <c r="BE179" s="199" t="str">
        <f t="shared" si="71"/>
        <v/>
      </c>
      <c r="BF179" s="199" t="str">
        <f t="shared" si="71"/>
        <v/>
      </c>
      <c r="BG179" s="199" t="str">
        <f t="shared" si="71"/>
        <v/>
      </c>
      <c r="BH179" s="1272" t="str">
        <f t="shared" si="71"/>
        <v/>
      </c>
      <c r="BI179" s="200" t="str">
        <f t="shared" si="58"/>
        <v>OK</v>
      </c>
    </row>
    <row r="180" spans="1:61" ht="26.4" x14ac:dyDescent="0.25">
      <c r="A180" s="1241" t="str">
        <f t="shared" si="55"/>
        <v>HNO2</v>
      </c>
      <c r="B180" s="1242" t="str">
        <f t="shared" si="55"/>
        <v>Chirurgia della tiroide e delle paratiroidi</v>
      </c>
      <c r="C180" s="198" t="str">
        <f t="shared" si="55"/>
        <v>(Otorinolaringoiatria)
(Chirurgia)</v>
      </c>
      <c r="D180" s="199" t="str">
        <f t="shared" ref="D180:BH180" si="72">IF(D$162="","",
  IF(D$161="",IF(D20="","",IF(D20&lt;=D$163,"OK","NOK")),
  IF(D$161="X",IF(D20="","",IF(D20&lt;=D$163,"OK","NOK")),
  IF(HLOOKUP(D$161,$A$4:$BI$156,ROW(D180)-163,FALSE)&lt;&gt;"","",IF(D20="","",IF(D20&lt;=D$163,"OK","NOK"))))))</f>
        <v/>
      </c>
      <c r="E180" s="199" t="str">
        <f t="shared" si="72"/>
        <v/>
      </c>
      <c r="F180" s="199" t="str">
        <f t="shared" si="72"/>
        <v/>
      </c>
      <c r="G180" s="1260" t="str">
        <f t="shared" si="72"/>
        <v/>
      </c>
      <c r="H180" s="199" t="str">
        <f t="shared" si="72"/>
        <v/>
      </c>
      <c r="I180" s="199" t="str">
        <f t="shared" si="72"/>
        <v/>
      </c>
      <c r="J180" s="1272" t="str">
        <f t="shared" ca="1" si="72"/>
        <v>NOK</v>
      </c>
      <c r="K180" s="199" t="str">
        <f t="shared" si="72"/>
        <v/>
      </c>
      <c r="L180" s="199" t="str">
        <f t="shared" si="72"/>
        <v/>
      </c>
      <c r="M180" s="199" t="str">
        <f t="shared" si="72"/>
        <v/>
      </c>
      <c r="N180" s="199" t="str">
        <f t="shared" si="72"/>
        <v/>
      </c>
      <c r="O180" s="199" t="str">
        <f t="shared" si="72"/>
        <v/>
      </c>
      <c r="P180" s="199" t="str">
        <f t="shared" si="72"/>
        <v/>
      </c>
      <c r="Q180" s="199" t="str">
        <f t="shared" si="72"/>
        <v/>
      </c>
      <c r="R180" s="199" t="str">
        <f t="shared" si="72"/>
        <v/>
      </c>
      <c r="S180" s="199" t="str">
        <f t="shared" si="72"/>
        <v/>
      </c>
      <c r="T180" s="199" t="str">
        <f t="shared" si="72"/>
        <v/>
      </c>
      <c r="U180" s="199" t="str">
        <f t="shared" si="72"/>
        <v/>
      </c>
      <c r="V180" s="199" t="str">
        <f t="shared" si="72"/>
        <v/>
      </c>
      <c r="W180" s="199" t="str">
        <f t="shared" si="72"/>
        <v/>
      </c>
      <c r="X180" s="199" t="str">
        <f t="shared" si="72"/>
        <v/>
      </c>
      <c r="Y180" s="199" t="str">
        <f t="shared" si="72"/>
        <v/>
      </c>
      <c r="Z180" s="199" t="str">
        <f t="shared" si="72"/>
        <v/>
      </c>
      <c r="AA180" s="1272" t="str">
        <f t="shared" si="72"/>
        <v/>
      </c>
      <c r="AB180" s="199" t="str">
        <f t="shared" si="72"/>
        <v/>
      </c>
      <c r="AC180" s="199" t="str">
        <f t="shared" si="72"/>
        <v/>
      </c>
      <c r="AD180" s="199" t="str">
        <f t="shared" si="72"/>
        <v/>
      </c>
      <c r="AE180" s="199" t="str">
        <f t="shared" si="72"/>
        <v/>
      </c>
      <c r="AF180" s="199" t="str">
        <f t="shared" si="72"/>
        <v/>
      </c>
      <c r="AG180" s="1272" t="str">
        <f t="shared" si="72"/>
        <v/>
      </c>
      <c r="AH180" s="199" t="str">
        <f t="shared" si="72"/>
        <v/>
      </c>
      <c r="AI180" s="199" t="str">
        <f t="shared" si="72"/>
        <v/>
      </c>
      <c r="AJ180" s="199" t="str">
        <f t="shared" si="72"/>
        <v/>
      </c>
      <c r="AK180" s="199" t="str">
        <f t="shared" si="72"/>
        <v/>
      </c>
      <c r="AL180" s="199" t="str">
        <f t="shared" si="72"/>
        <v/>
      </c>
      <c r="AM180" s="199" t="str">
        <f t="shared" si="72"/>
        <v/>
      </c>
      <c r="AN180" s="1272" t="str">
        <f t="shared" si="72"/>
        <v/>
      </c>
      <c r="AO180" s="199" t="str">
        <f t="shared" si="72"/>
        <v/>
      </c>
      <c r="AP180" s="199" t="str">
        <f t="shared" si="72"/>
        <v/>
      </c>
      <c r="AQ180" s="199" t="str">
        <f t="shared" si="72"/>
        <v/>
      </c>
      <c r="AR180" s="1272" t="str">
        <f t="shared" ca="1" si="72"/>
        <v>NOK</v>
      </c>
      <c r="AS180" s="199" t="str">
        <f t="shared" si="72"/>
        <v/>
      </c>
      <c r="AT180" s="199" t="str">
        <f t="shared" si="72"/>
        <v/>
      </c>
      <c r="AU180" s="1272" t="str">
        <f t="shared" si="72"/>
        <v/>
      </c>
      <c r="AV180" s="199" t="str">
        <f t="shared" si="72"/>
        <v/>
      </c>
      <c r="AW180" s="199" t="str">
        <f t="shared" si="72"/>
        <v/>
      </c>
      <c r="AX180" s="199" t="str">
        <f t="shared" si="72"/>
        <v/>
      </c>
      <c r="AY180" s="199" t="str">
        <f t="shared" si="72"/>
        <v/>
      </c>
      <c r="AZ180" s="199" t="str">
        <f t="shared" si="72"/>
        <v/>
      </c>
      <c r="BA180" s="1272" t="str">
        <f t="shared" si="72"/>
        <v/>
      </c>
      <c r="BB180" s="199" t="str">
        <f t="shared" si="72"/>
        <v/>
      </c>
      <c r="BC180" s="199" t="str">
        <f t="shared" si="72"/>
        <v/>
      </c>
      <c r="BD180" s="199" t="str">
        <f t="shared" si="72"/>
        <v/>
      </c>
      <c r="BE180" s="199" t="str">
        <f t="shared" si="72"/>
        <v/>
      </c>
      <c r="BF180" s="199" t="str">
        <f t="shared" si="72"/>
        <v/>
      </c>
      <c r="BG180" s="199" t="str">
        <f t="shared" si="72"/>
        <v/>
      </c>
      <c r="BH180" s="1272" t="str">
        <f t="shared" si="72"/>
        <v/>
      </c>
      <c r="BI180" s="200" t="str">
        <f t="shared" ca="1" si="58"/>
        <v>NOK</v>
      </c>
    </row>
    <row r="181" spans="1:61" ht="52.8" x14ac:dyDescent="0.25">
      <c r="A181" s="1241" t="str">
        <f t="shared" si="55"/>
        <v>KIE1</v>
      </c>
      <c r="B181" s="1242" t="str">
        <f t="shared" si="55"/>
        <v>Chirurgia maxillare</v>
      </c>
      <c r="C181" s="198" t="str">
        <f t="shared" si="55"/>
        <v>(Chirurgia oro-maxillo-facciale)
(Chirurgia plastica, ricostruttiva ed estetica)</v>
      </c>
      <c r="D181" s="199" t="str">
        <f t="shared" ref="D181:BH181" si="73">IF(D$162="","",
  IF(D$161="",IF(D21="","",IF(D21&lt;=D$163,"OK","NOK")),
  IF(D$161="X",IF(D21="","",IF(D21&lt;=D$163,"OK","NOK")),
  IF(HLOOKUP(D$161,$A$4:$BI$156,ROW(D181)-163,FALSE)&lt;&gt;"","",IF(D21="","",IF(D21&lt;=D$163,"OK","NOK"))))))</f>
        <v/>
      </c>
      <c r="E181" s="199" t="str">
        <f t="shared" si="73"/>
        <v/>
      </c>
      <c r="F181" s="199" t="str">
        <f t="shared" si="73"/>
        <v/>
      </c>
      <c r="G181" s="1260" t="str">
        <f t="shared" si="73"/>
        <v/>
      </c>
      <c r="H181" s="199" t="str">
        <f t="shared" si="73"/>
        <v/>
      </c>
      <c r="I181" s="199" t="str">
        <f t="shared" si="73"/>
        <v/>
      </c>
      <c r="J181" s="1272" t="str">
        <f t="shared" si="73"/>
        <v/>
      </c>
      <c r="K181" s="199" t="str">
        <f t="shared" si="73"/>
        <v/>
      </c>
      <c r="L181" s="199" t="str">
        <f t="shared" si="73"/>
        <v/>
      </c>
      <c r="M181" s="199" t="str">
        <f t="shared" ca="1" si="73"/>
        <v>NOK</v>
      </c>
      <c r="N181" s="199" t="str">
        <f t="shared" si="73"/>
        <v/>
      </c>
      <c r="O181" s="199" t="str">
        <f t="shared" si="73"/>
        <v/>
      </c>
      <c r="P181" s="199" t="str">
        <f t="shared" si="73"/>
        <v/>
      </c>
      <c r="Q181" s="199" t="str">
        <f t="shared" ca="1" si="73"/>
        <v>NOK</v>
      </c>
      <c r="R181" s="199" t="str">
        <f t="shared" si="73"/>
        <v/>
      </c>
      <c r="S181" s="199" t="str">
        <f t="shared" si="73"/>
        <v/>
      </c>
      <c r="T181" s="199" t="str">
        <f t="shared" si="73"/>
        <v/>
      </c>
      <c r="U181" s="199" t="str">
        <f t="shared" si="73"/>
        <v/>
      </c>
      <c r="V181" s="199" t="str">
        <f t="shared" si="73"/>
        <v/>
      </c>
      <c r="W181" s="199" t="str">
        <f t="shared" si="73"/>
        <v/>
      </c>
      <c r="X181" s="199" t="str">
        <f t="shared" si="73"/>
        <v/>
      </c>
      <c r="Y181" s="199" t="str">
        <f t="shared" si="73"/>
        <v/>
      </c>
      <c r="Z181" s="199" t="str">
        <f t="shared" si="73"/>
        <v/>
      </c>
      <c r="AA181" s="1272" t="str">
        <f t="shared" si="73"/>
        <v/>
      </c>
      <c r="AB181" s="199" t="str">
        <f t="shared" si="73"/>
        <v/>
      </c>
      <c r="AC181" s="199" t="str">
        <f t="shared" si="73"/>
        <v/>
      </c>
      <c r="AD181" s="199" t="str">
        <f t="shared" si="73"/>
        <v/>
      </c>
      <c r="AE181" s="199" t="str">
        <f t="shared" si="73"/>
        <v/>
      </c>
      <c r="AF181" s="199" t="str">
        <f t="shared" si="73"/>
        <v/>
      </c>
      <c r="AG181" s="1272" t="str">
        <f t="shared" si="73"/>
        <v/>
      </c>
      <c r="AH181" s="199" t="str">
        <f t="shared" si="73"/>
        <v/>
      </c>
      <c r="AI181" s="199" t="str">
        <f t="shared" si="73"/>
        <v/>
      </c>
      <c r="AJ181" s="199" t="str">
        <f t="shared" si="73"/>
        <v/>
      </c>
      <c r="AK181" s="199" t="str">
        <f t="shared" si="73"/>
        <v/>
      </c>
      <c r="AL181" s="199" t="str">
        <f t="shared" si="73"/>
        <v/>
      </c>
      <c r="AM181" s="199" t="str">
        <f t="shared" si="73"/>
        <v/>
      </c>
      <c r="AN181" s="1272" t="str">
        <f t="shared" si="73"/>
        <v/>
      </c>
      <c r="AO181" s="199" t="str">
        <f t="shared" si="73"/>
        <v/>
      </c>
      <c r="AP181" s="199" t="str">
        <f t="shared" si="73"/>
        <v/>
      </c>
      <c r="AQ181" s="199" t="str">
        <f t="shared" si="73"/>
        <v/>
      </c>
      <c r="AR181" s="1272" t="str">
        <f t="shared" si="73"/>
        <v/>
      </c>
      <c r="AS181" s="199" t="str">
        <f t="shared" si="73"/>
        <v/>
      </c>
      <c r="AT181" s="199" t="str">
        <f t="shared" si="73"/>
        <v/>
      </c>
      <c r="AU181" s="1272" t="str">
        <f t="shared" si="73"/>
        <v/>
      </c>
      <c r="AV181" s="199" t="str">
        <f t="shared" si="73"/>
        <v/>
      </c>
      <c r="AW181" s="199" t="str">
        <f t="shared" si="73"/>
        <v/>
      </c>
      <c r="AX181" s="199" t="str">
        <f t="shared" si="73"/>
        <v/>
      </c>
      <c r="AY181" s="199" t="str">
        <f t="shared" si="73"/>
        <v/>
      </c>
      <c r="AZ181" s="199" t="str">
        <f t="shared" si="73"/>
        <v/>
      </c>
      <c r="BA181" s="1272" t="str">
        <f t="shared" si="73"/>
        <v/>
      </c>
      <c r="BB181" s="199" t="str">
        <f t="shared" si="73"/>
        <v/>
      </c>
      <c r="BC181" s="199" t="str">
        <f t="shared" si="73"/>
        <v/>
      </c>
      <c r="BD181" s="199" t="str">
        <f t="shared" si="73"/>
        <v/>
      </c>
      <c r="BE181" s="199" t="str">
        <f t="shared" si="73"/>
        <v/>
      </c>
      <c r="BF181" s="199" t="str">
        <f t="shared" si="73"/>
        <v/>
      </c>
      <c r="BG181" s="199" t="str">
        <f t="shared" si="73"/>
        <v/>
      </c>
      <c r="BH181" s="1272" t="str">
        <f t="shared" si="73"/>
        <v/>
      </c>
      <c r="BI181" s="200" t="str">
        <f t="shared" ca="1" si="58"/>
        <v>NOK</v>
      </c>
    </row>
    <row r="182" spans="1:61" x14ac:dyDescent="0.25">
      <c r="A182" s="1241" t="str">
        <f t="shared" si="55"/>
        <v>NCH1</v>
      </c>
      <c r="B182" s="1242" t="str">
        <f t="shared" si="55"/>
        <v>Neurochirurgia craniale</v>
      </c>
      <c r="C182" s="198" t="str">
        <f t="shared" si="55"/>
        <v>Neurochirurgia</v>
      </c>
      <c r="D182" s="199" t="str">
        <f t="shared" ref="D182:BH182" si="74">IF(D$162="","",
  IF(D$161="",IF(D22="","",IF(D22&lt;=D$163,"OK","NOK")),
  IF(D$161="X",IF(D22="","",IF(D22&lt;=D$163,"OK","NOK")),
  IF(HLOOKUP(D$161,$A$4:$BI$156,ROW(D182)-163,FALSE)&lt;&gt;"","",IF(D22="","",IF(D22&lt;=D$163,"OK","NOK"))))))</f>
        <v/>
      </c>
      <c r="E182" s="199" t="str">
        <f t="shared" si="74"/>
        <v/>
      </c>
      <c r="F182" s="199" t="str">
        <f t="shared" si="74"/>
        <v/>
      </c>
      <c r="G182" s="1260" t="str">
        <f t="shared" si="74"/>
        <v/>
      </c>
      <c r="H182" s="199" t="str">
        <f t="shared" si="74"/>
        <v/>
      </c>
      <c r="I182" s="199" t="str">
        <f t="shared" si="74"/>
        <v/>
      </c>
      <c r="J182" s="1272" t="str">
        <f t="shared" si="74"/>
        <v/>
      </c>
      <c r="K182" s="199" t="str">
        <f t="shared" si="74"/>
        <v/>
      </c>
      <c r="L182" s="199" t="str">
        <f t="shared" si="74"/>
        <v/>
      </c>
      <c r="M182" s="199" t="str">
        <f t="shared" si="74"/>
        <v/>
      </c>
      <c r="N182" s="199" t="str">
        <f t="shared" si="74"/>
        <v/>
      </c>
      <c r="O182" s="199" t="str">
        <f t="shared" si="74"/>
        <v/>
      </c>
      <c r="P182" s="199" t="str">
        <f t="shared" si="74"/>
        <v/>
      </c>
      <c r="Q182" s="199" t="str">
        <f t="shared" si="74"/>
        <v/>
      </c>
      <c r="R182" s="199" t="str">
        <f t="shared" si="74"/>
        <v/>
      </c>
      <c r="S182" s="199" t="str">
        <f t="shared" si="74"/>
        <v/>
      </c>
      <c r="T182" s="199" t="str">
        <f t="shared" si="74"/>
        <v/>
      </c>
      <c r="U182" s="199" t="str">
        <f t="shared" si="74"/>
        <v/>
      </c>
      <c r="V182" s="199" t="str">
        <f t="shared" si="74"/>
        <v/>
      </c>
      <c r="W182" s="199" t="str">
        <f t="shared" si="74"/>
        <v/>
      </c>
      <c r="X182" s="199" t="str">
        <f t="shared" si="74"/>
        <v/>
      </c>
      <c r="Y182" s="199" t="str">
        <f t="shared" si="74"/>
        <v/>
      </c>
      <c r="Z182" s="199" t="str">
        <f t="shared" si="74"/>
        <v/>
      </c>
      <c r="AA182" s="1272" t="str">
        <f t="shared" si="74"/>
        <v/>
      </c>
      <c r="AB182" s="199" t="str">
        <f t="shared" si="74"/>
        <v/>
      </c>
      <c r="AC182" s="199" t="str">
        <f t="shared" si="74"/>
        <v/>
      </c>
      <c r="AD182" s="199" t="str">
        <f t="shared" si="74"/>
        <v/>
      </c>
      <c r="AE182" s="199" t="str">
        <f t="shared" si="74"/>
        <v/>
      </c>
      <c r="AF182" s="199" t="str">
        <f t="shared" si="74"/>
        <v/>
      </c>
      <c r="AG182" s="1272" t="str">
        <f t="shared" si="74"/>
        <v/>
      </c>
      <c r="AH182" s="199" t="str">
        <f t="shared" si="74"/>
        <v/>
      </c>
      <c r="AI182" s="199" t="str">
        <f t="shared" si="74"/>
        <v/>
      </c>
      <c r="AJ182" s="199" t="str">
        <f t="shared" ca="1" si="74"/>
        <v>NOK</v>
      </c>
      <c r="AK182" s="199" t="str">
        <f t="shared" si="74"/>
        <v/>
      </c>
      <c r="AL182" s="199" t="str">
        <f t="shared" si="74"/>
        <v/>
      </c>
      <c r="AM182" s="199" t="str">
        <f t="shared" si="74"/>
        <v/>
      </c>
      <c r="AN182" s="1272" t="str">
        <f t="shared" si="74"/>
        <v/>
      </c>
      <c r="AO182" s="199" t="str">
        <f t="shared" si="74"/>
        <v/>
      </c>
      <c r="AP182" s="199" t="str">
        <f t="shared" si="74"/>
        <v/>
      </c>
      <c r="AQ182" s="199" t="str">
        <f t="shared" si="74"/>
        <v/>
      </c>
      <c r="AR182" s="1272" t="str">
        <f t="shared" si="74"/>
        <v/>
      </c>
      <c r="AS182" s="199" t="str">
        <f t="shared" si="74"/>
        <v/>
      </c>
      <c r="AT182" s="199" t="str">
        <f t="shared" si="74"/>
        <v/>
      </c>
      <c r="AU182" s="1272" t="str">
        <f t="shared" si="74"/>
        <v/>
      </c>
      <c r="AV182" s="199" t="str">
        <f t="shared" si="74"/>
        <v/>
      </c>
      <c r="AW182" s="199" t="str">
        <f t="shared" si="74"/>
        <v/>
      </c>
      <c r="AX182" s="199" t="str">
        <f t="shared" si="74"/>
        <v/>
      </c>
      <c r="AY182" s="199" t="str">
        <f t="shared" si="74"/>
        <v/>
      </c>
      <c r="AZ182" s="199" t="str">
        <f t="shared" si="74"/>
        <v/>
      </c>
      <c r="BA182" s="1272" t="str">
        <f t="shared" si="74"/>
        <v/>
      </c>
      <c r="BB182" s="199" t="str">
        <f t="shared" si="74"/>
        <v/>
      </c>
      <c r="BC182" s="199" t="str">
        <f t="shared" si="74"/>
        <v/>
      </c>
      <c r="BD182" s="199" t="str">
        <f t="shared" si="74"/>
        <v/>
      </c>
      <c r="BE182" s="199" t="str">
        <f t="shared" si="74"/>
        <v/>
      </c>
      <c r="BF182" s="199" t="str">
        <f t="shared" si="74"/>
        <v/>
      </c>
      <c r="BG182" s="199" t="str">
        <f t="shared" si="74"/>
        <v/>
      </c>
      <c r="BH182" s="1272" t="str">
        <f t="shared" si="74"/>
        <v/>
      </c>
      <c r="BI182" s="200" t="str">
        <f t="shared" ca="1" si="58"/>
        <v>NOK</v>
      </c>
    </row>
    <row r="183" spans="1:61" x14ac:dyDescent="0.25">
      <c r="A183" s="1241" t="str">
        <f t="shared" si="55"/>
        <v>NCH1.1</v>
      </c>
      <c r="B183" s="1242" t="str">
        <f t="shared" si="55"/>
        <v>Neurochirurgia specializzata</v>
      </c>
      <c r="C183" s="198" t="str">
        <f t="shared" si="55"/>
        <v>Neurochirurgia</v>
      </c>
      <c r="D183" s="199" t="str">
        <f t="shared" ref="D183:BH183" si="75">IF(D$162="","",
  IF(D$161="",IF(D23="","",IF(D23&lt;=D$163,"OK","NOK")),
  IF(D$161="X",IF(D23="","",IF(D23&lt;=D$163,"OK","NOK")),
  IF(HLOOKUP(D$161,$A$4:$BI$156,ROW(D183)-163,FALSE)&lt;&gt;"","",IF(D23="","",IF(D23&lt;=D$163,"OK","NOK"))))))</f>
        <v/>
      </c>
      <c r="E183" s="199" t="str">
        <f t="shared" si="75"/>
        <v/>
      </c>
      <c r="F183" s="199" t="str">
        <f t="shared" si="75"/>
        <v/>
      </c>
      <c r="G183" s="1260" t="str">
        <f t="shared" si="75"/>
        <v/>
      </c>
      <c r="H183" s="199" t="str">
        <f t="shared" si="75"/>
        <v/>
      </c>
      <c r="I183" s="199" t="str">
        <f t="shared" si="75"/>
        <v/>
      </c>
      <c r="J183" s="1272" t="str">
        <f t="shared" si="75"/>
        <v/>
      </c>
      <c r="K183" s="199" t="str">
        <f t="shared" si="75"/>
        <v/>
      </c>
      <c r="L183" s="199" t="str">
        <f t="shared" si="75"/>
        <v/>
      </c>
      <c r="M183" s="199" t="str">
        <f t="shared" si="75"/>
        <v/>
      </c>
      <c r="N183" s="199" t="str">
        <f t="shared" si="75"/>
        <v/>
      </c>
      <c r="O183" s="199" t="str">
        <f t="shared" si="75"/>
        <v/>
      </c>
      <c r="P183" s="199" t="str">
        <f t="shared" si="75"/>
        <v/>
      </c>
      <c r="Q183" s="199" t="str">
        <f t="shared" si="75"/>
        <v/>
      </c>
      <c r="R183" s="199" t="str">
        <f t="shared" si="75"/>
        <v/>
      </c>
      <c r="S183" s="199" t="str">
        <f t="shared" si="75"/>
        <v/>
      </c>
      <c r="T183" s="199" t="str">
        <f t="shared" si="75"/>
        <v/>
      </c>
      <c r="U183" s="199" t="str">
        <f t="shared" si="75"/>
        <v/>
      </c>
      <c r="V183" s="199" t="str">
        <f t="shared" si="75"/>
        <v/>
      </c>
      <c r="W183" s="199" t="str">
        <f t="shared" si="75"/>
        <v/>
      </c>
      <c r="X183" s="199" t="str">
        <f t="shared" si="75"/>
        <v/>
      </c>
      <c r="Y183" s="199" t="str">
        <f t="shared" si="75"/>
        <v/>
      </c>
      <c r="Z183" s="199" t="str">
        <f t="shared" si="75"/>
        <v/>
      </c>
      <c r="AA183" s="1272" t="str">
        <f t="shared" si="75"/>
        <v/>
      </c>
      <c r="AB183" s="199" t="str">
        <f t="shared" si="75"/>
        <v/>
      </c>
      <c r="AC183" s="199" t="str">
        <f t="shared" si="75"/>
        <v/>
      </c>
      <c r="AD183" s="199" t="str">
        <f t="shared" si="75"/>
        <v/>
      </c>
      <c r="AE183" s="199" t="str">
        <f t="shared" si="75"/>
        <v/>
      </c>
      <c r="AF183" s="199" t="str">
        <f t="shared" si="75"/>
        <v/>
      </c>
      <c r="AG183" s="1272" t="str">
        <f t="shared" si="75"/>
        <v/>
      </c>
      <c r="AH183" s="199" t="str">
        <f t="shared" si="75"/>
        <v/>
      </c>
      <c r="AI183" s="199" t="str">
        <f t="shared" si="75"/>
        <v/>
      </c>
      <c r="AJ183" s="199" t="str">
        <f t="shared" ca="1" si="75"/>
        <v>NOK</v>
      </c>
      <c r="AK183" s="199" t="str">
        <f t="shared" si="75"/>
        <v/>
      </c>
      <c r="AL183" s="199" t="str">
        <f t="shared" si="75"/>
        <v/>
      </c>
      <c r="AM183" s="199" t="str">
        <f t="shared" si="75"/>
        <v/>
      </c>
      <c r="AN183" s="1272" t="str">
        <f t="shared" si="75"/>
        <v/>
      </c>
      <c r="AO183" s="199" t="str">
        <f t="shared" si="75"/>
        <v/>
      </c>
      <c r="AP183" s="199" t="str">
        <f t="shared" si="75"/>
        <v/>
      </c>
      <c r="AQ183" s="199" t="str">
        <f t="shared" si="75"/>
        <v/>
      </c>
      <c r="AR183" s="1272" t="str">
        <f t="shared" si="75"/>
        <v/>
      </c>
      <c r="AS183" s="199" t="str">
        <f t="shared" si="75"/>
        <v/>
      </c>
      <c r="AT183" s="199" t="str">
        <f t="shared" si="75"/>
        <v/>
      </c>
      <c r="AU183" s="1272" t="str">
        <f t="shared" si="75"/>
        <v/>
      </c>
      <c r="AV183" s="199" t="str">
        <f t="shared" si="75"/>
        <v/>
      </c>
      <c r="AW183" s="199" t="str">
        <f t="shared" si="75"/>
        <v/>
      </c>
      <c r="AX183" s="199" t="str">
        <f t="shared" si="75"/>
        <v/>
      </c>
      <c r="AY183" s="199" t="str">
        <f t="shared" si="75"/>
        <v/>
      </c>
      <c r="AZ183" s="199" t="str">
        <f t="shared" si="75"/>
        <v/>
      </c>
      <c r="BA183" s="1272" t="str">
        <f t="shared" si="75"/>
        <v/>
      </c>
      <c r="BB183" s="199" t="str">
        <f t="shared" si="75"/>
        <v/>
      </c>
      <c r="BC183" s="199" t="str">
        <f t="shared" si="75"/>
        <v/>
      </c>
      <c r="BD183" s="199" t="str">
        <f t="shared" si="75"/>
        <v/>
      </c>
      <c r="BE183" s="199" t="str">
        <f t="shared" si="75"/>
        <v/>
      </c>
      <c r="BF183" s="199" t="str">
        <f t="shared" si="75"/>
        <v/>
      </c>
      <c r="BG183" s="199" t="str">
        <f t="shared" si="75"/>
        <v/>
      </c>
      <c r="BH183" s="1272" t="str">
        <f t="shared" si="75"/>
        <v/>
      </c>
      <c r="BI183" s="200" t="str">
        <f t="shared" ca="1" si="58"/>
        <v>NOK</v>
      </c>
    </row>
    <row r="184" spans="1:61" ht="26.4" x14ac:dyDescent="0.25">
      <c r="A184" s="1241" t="str">
        <f t="shared" si="55"/>
        <v>NCH1.1.1</v>
      </c>
      <c r="B184" s="1242" t="str">
        <f t="shared" si="55"/>
        <v>Trattamento di patologie  vascolari del SNC senza anomalie vascolari complesse (CIMAS)</v>
      </c>
      <c r="C184" s="198">
        <f t="shared" si="55"/>
        <v>0</v>
      </c>
      <c r="D184" s="199" t="str">
        <f t="shared" ref="D184:BH184" si="76">IF(D$162="","",
  IF(D$161="",IF(D24="","",IF(D24&lt;=D$163,"OK","NOK")),
  IF(D$161="X",IF(D24="","",IF(D24&lt;=D$163,"OK","NOK")),
  IF(HLOOKUP(D$161,$A$4:$BI$156,ROW(D184)-163,FALSE)&lt;&gt;"","",IF(D24="","",IF(D24&lt;=D$163,"OK","NOK"))))))</f>
        <v/>
      </c>
      <c r="E184" s="199" t="str">
        <f t="shared" si="76"/>
        <v/>
      </c>
      <c r="F184" s="199" t="str">
        <f t="shared" si="76"/>
        <v/>
      </c>
      <c r="G184" s="1260" t="str">
        <f t="shared" si="76"/>
        <v/>
      </c>
      <c r="H184" s="199" t="str">
        <f t="shared" si="76"/>
        <v/>
      </c>
      <c r="I184" s="199" t="str">
        <f t="shared" si="76"/>
        <v/>
      </c>
      <c r="J184" s="1272" t="str">
        <f t="shared" si="76"/>
        <v/>
      </c>
      <c r="K184" s="199" t="str">
        <f t="shared" si="76"/>
        <v/>
      </c>
      <c r="L184" s="199" t="str">
        <f t="shared" si="76"/>
        <v/>
      </c>
      <c r="M184" s="199" t="str">
        <f t="shared" si="76"/>
        <v/>
      </c>
      <c r="N184" s="199" t="str">
        <f t="shared" si="76"/>
        <v/>
      </c>
      <c r="O184" s="199" t="str">
        <f t="shared" si="76"/>
        <v/>
      </c>
      <c r="P184" s="199" t="str">
        <f t="shared" si="76"/>
        <v/>
      </c>
      <c r="Q184" s="199" t="str">
        <f t="shared" si="76"/>
        <v/>
      </c>
      <c r="R184" s="199" t="str">
        <f t="shared" si="76"/>
        <v/>
      </c>
      <c r="S184" s="199" t="str">
        <f t="shared" si="76"/>
        <v/>
      </c>
      <c r="T184" s="199" t="str">
        <f t="shared" si="76"/>
        <v/>
      </c>
      <c r="U184" s="199" t="str">
        <f t="shared" si="76"/>
        <v/>
      </c>
      <c r="V184" s="199" t="str">
        <f t="shared" si="76"/>
        <v/>
      </c>
      <c r="W184" s="199" t="str">
        <f t="shared" si="76"/>
        <v/>
      </c>
      <c r="X184" s="199" t="str">
        <f t="shared" si="76"/>
        <v/>
      </c>
      <c r="Y184" s="199" t="str">
        <f t="shared" si="76"/>
        <v/>
      </c>
      <c r="Z184" s="199" t="str">
        <f t="shared" si="76"/>
        <v/>
      </c>
      <c r="AA184" s="1272" t="str">
        <f t="shared" si="76"/>
        <v/>
      </c>
      <c r="AB184" s="199" t="str">
        <f t="shared" si="76"/>
        <v/>
      </c>
      <c r="AC184" s="199" t="str">
        <f t="shared" si="76"/>
        <v/>
      </c>
      <c r="AD184" s="199" t="str">
        <f t="shared" si="76"/>
        <v/>
      </c>
      <c r="AE184" s="199" t="str">
        <f t="shared" si="76"/>
        <v/>
      </c>
      <c r="AF184" s="199" t="str">
        <f t="shared" si="76"/>
        <v/>
      </c>
      <c r="AG184" s="1272" t="str">
        <f t="shared" si="76"/>
        <v/>
      </c>
      <c r="AH184" s="199" t="str">
        <f t="shared" si="76"/>
        <v/>
      </c>
      <c r="AI184" s="199" t="str">
        <f t="shared" si="76"/>
        <v/>
      </c>
      <c r="AJ184" s="199" t="str">
        <f t="shared" si="76"/>
        <v/>
      </c>
      <c r="AK184" s="199" t="str">
        <f t="shared" si="76"/>
        <v/>
      </c>
      <c r="AL184" s="199" t="str">
        <f t="shared" si="76"/>
        <v/>
      </c>
      <c r="AM184" s="199" t="str">
        <f t="shared" si="76"/>
        <v/>
      </c>
      <c r="AN184" s="1272" t="str">
        <f t="shared" si="76"/>
        <v/>
      </c>
      <c r="AO184" s="199" t="str">
        <f t="shared" si="76"/>
        <v/>
      </c>
      <c r="AP184" s="199" t="str">
        <f t="shared" si="76"/>
        <v/>
      </c>
      <c r="AQ184" s="199" t="str">
        <f t="shared" si="76"/>
        <v/>
      </c>
      <c r="AR184" s="1272" t="str">
        <f t="shared" si="76"/>
        <v/>
      </c>
      <c r="AS184" s="199" t="str">
        <f t="shared" si="76"/>
        <v/>
      </c>
      <c r="AT184" s="199" t="str">
        <f t="shared" si="76"/>
        <v/>
      </c>
      <c r="AU184" s="1272" t="str">
        <f t="shared" si="76"/>
        <v/>
      </c>
      <c r="AV184" s="199" t="str">
        <f t="shared" si="76"/>
        <v/>
      </c>
      <c r="AW184" s="199" t="str">
        <f t="shared" si="76"/>
        <v/>
      </c>
      <c r="AX184" s="199" t="str">
        <f t="shared" si="76"/>
        <v/>
      </c>
      <c r="AY184" s="199" t="str">
        <f t="shared" si="76"/>
        <v/>
      </c>
      <c r="AZ184" s="199" t="str">
        <f t="shared" si="76"/>
        <v/>
      </c>
      <c r="BA184" s="1272" t="str">
        <f t="shared" si="76"/>
        <v/>
      </c>
      <c r="BB184" s="199" t="str">
        <f t="shared" si="76"/>
        <v/>
      </c>
      <c r="BC184" s="199" t="str">
        <f t="shared" si="76"/>
        <v/>
      </c>
      <c r="BD184" s="199" t="str">
        <f t="shared" si="76"/>
        <v/>
      </c>
      <c r="BE184" s="199" t="str">
        <f t="shared" si="76"/>
        <v/>
      </c>
      <c r="BF184" s="199" t="str">
        <f t="shared" si="76"/>
        <v/>
      </c>
      <c r="BG184" s="199" t="str">
        <f t="shared" si="76"/>
        <v/>
      </c>
      <c r="BH184" s="1272" t="str">
        <f t="shared" si="76"/>
        <v/>
      </c>
      <c r="BI184" s="200" t="str">
        <f t="shared" si="58"/>
        <v>OK</v>
      </c>
    </row>
    <row r="185" spans="1:61" ht="26.4" x14ac:dyDescent="0.25">
      <c r="A185" s="1241" t="str">
        <f t="shared" ref="A185:C204" si="77">+A25</f>
        <v>NCH1.1.1.1</v>
      </c>
      <c r="B185" s="1242" t="str">
        <f t="shared" si="77"/>
        <v>Trattamento di patologie  vascolari complesse del SNC (CIMAS)</v>
      </c>
      <c r="C185" s="198">
        <f t="shared" si="77"/>
        <v>0</v>
      </c>
      <c r="D185" s="199" t="str">
        <f t="shared" ref="D185:BH185" si="78">IF(D$162="","",
  IF(D$161="",IF(D25="","",IF(D25&lt;=D$163,"OK","NOK")),
  IF(D$161="X",IF(D25="","",IF(D25&lt;=D$163,"OK","NOK")),
  IF(HLOOKUP(D$161,$A$4:$BI$156,ROW(D185)-163,FALSE)&lt;&gt;"","",IF(D25="","",IF(D25&lt;=D$163,"OK","NOK"))))))</f>
        <v/>
      </c>
      <c r="E185" s="199" t="str">
        <f t="shared" si="78"/>
        <v/>
      </c>
      <c r="F185" s="199" t="str">
        <f t="shared" si="78"/>
        <v/>
      </c>
      <c r="G185" s="1260" t="str">
        <f t="shared" si="78"/>
        <v/>
      </c>
      <c r="H185" s="199" t="str">
        <f t="shared" si="78"/>
        <v/>
      </c>
      <c r="I185" s="199" t="str">
        <f t="shared" si="78"/>
        <v/>
      </c>
      <c r="J185" s="1272" t="str">
        <f t="shared" si="78"/>
        <v/>
      </c>
      <c r="K185" s="199" t="str">
        <f t="shared" si="78"/>
        <v/>
      </c>
      <c r="L185" s="199" t="str">
        <f t="shared" si="78"/>
        <v/>
      </c>
      <c r="M185" s="199" t="str">
        <f t="shared" si="78"/>
        <v/>
      </c>
      <c r="N185" s="199" t="str">
        <f t="shared" si="78"/>
        <v/>
      </c>
      <c r="O185" s="199" t="str">
        <f t="shared" si="78"/>
        <v/>
      </c>
      <c r="P185" s="199" t="str">
        <f t="shared" si="78"/>
        <v/>
      </c>
      <c r="Q185" s="199" t="str">
        <f t="shared" si="78"/>
        <v/>
      </c>
      <c r="R185" s="199" t="str">
        <f t="shared" si="78"/>
        <v/>
      </c>
      <c r="S185" s="199" t="str">
        <f t="shared" si="78"/>
        <v/>
      </c>
      <c r="T185" s="199" t="str">
        <f t="shared" si="78"/>
        <v/>
      </c>
      <c r="U185" s="199" t="str">
        <f t="shared" si="78"/>
        <v/>
      </c>
      <c r="V185" s="199" t="str">
        <f t="shared" si="78"/>
        <v/>
      </c>
      <c r="W185" s="199" t="str">
        <f t="shared" si="78"/>
        <v/>
      </c>
      <c r="X185" s="199" t="str">
        <f t="shared" si="78"/>
        <v/>
      </c>
      <c r="Y185" s="199" t="str">
        <f t="shared" si="78"/>
        <v/>
      </c>
      <c r="Z185" s="199" t="str">
        <f t="shared" si="78"/>
        <v/>
      </c>
      <c r="AA185" s="1272" t="str">
        <f t="shared" si="78"/>
        <v/>
      </c>
      <c r="AB185" s="199" t="str">
        <f t="shared" si="78"/>
        <v/>
      </c>
      <c r="AC185" s="199" t="str">
        <f t="shared" si="78"/>
        <v/>
      </c>
      <c r="AD185" s="199" t="str">
        <f t="shared" si="78"/>
        <v/>
      </c>
      <c r="AE185" s="199" t="str">
        <f t="shared" si="78"/>
        <v/>
      </c>
      <c r="AF185" s="199" t="str">
        <f t="shared" si="78"/>
        <v/>
      </c>
      <c r="AG185" s="1272" t="str">
        <f t="shared" si="78"/>
        <v/>
      </c>
      <c r="AH185" s="199" t="str">
        <f t="shared" si="78"/>
        <v/>
      </c>
      <c r="AI185" s="199" t="str">
        <f t="shared" si="78"/>
        <v/>
      </c>
      <c r="AJ185" s="199" t="str">
        <f t="shared" si="78"/>
        <v/>
      </c>
      <c r="AK185" s="199" t="str">
        <f t="shared" si="78"/>
        <v/>
      </c>
      <c r="AL185" s="199" t="str">
        <f t="shared" si="78"/>
        <v/>
      </c>
      <c r="AM185" s="199" t="str">
        <f t="shared" si="78"/>
        <v/>
      </c>
      <c r="AN185" s="1272" t="str">
        <f t="shared" si="78"/>
        <v/>
      </c>
      <c r="AO185" s="199" t="str">
        <f t="shared" si="78"/>
        <v/>
      </c>
      <c r="AP185" s="199" t="str">
        <f t="shared" si="78"/>
        <v/>
      </c>
      <c r="AQ185" s="199" t="str">
        <f t="shared" si="78"/>
        <v/>
      </c>
      <c r="AR185" s="1272" t="str">
        <f t="shared" si="78"/>
        <v/>
      </c>
      <c r="AS185" s="199" t="str">
        <f t="shared" si="78"/>
        <v/>
      </c>
      <c r="AT185" s="199" t="str">
        <f t="shared" si="78"/>
        <v/>
      </c>
      <c r="AU185" s="1272" t="str">
        <f t="shared" si="78"/>
        <v/>
      </c>
      <c r="AV185" s="199" t="str">
        <f t="shared" si="78"/>
        <v/>
      </c>
      <c r="AW185" s="199" t="str">
        <f t="shared" si="78"/>
        <v/>
      </c>
      <c r="AX185" s="199" t="str">
        <f t="shared" si="78"/>
        <v/>
      </c>
      <c r="AY185" s="199" t="str">
        <f t="shared" si="78"/>
        <v/>
      </c>
      <c r="AZ185" s="199" t="str">
        <f t="shared" si="78"/>
        <v/>
      </c>
      <c r="BA185" s="1272" t="str">
        <f t="shared" si="78"/>
        <v/>
      </c>
      <c r="BB185" s="199" t="str">
        <f t="shared" si="78"/>
        <v/>
      </c>
      <c r="BC185" s="199" t="str">
        <f t="shared" si="78"/>
        <v/>
      </c>
      <c r="BD185" s="199" t="str">
        <f t="shared" si="78"/>
        <v/>
      </c>
      <c r="BE185" s="199" t="str">
        <f t="shared" si="78"/>
        <v/>
      </c>
      <c r="BF185" s="199" t="str">
        <f t="shared" si="78"/>
        <v/>
      </c>
      <c r="BG185" s="199" t="str">
        <f t="shared" si="78"/>
        <v/>
      </c>
      <c r="BH185" s="1272" t="str">
        <f t="shared" si="78"/>
        <v/>
      </c>
      <c r="BI185" s="200" t="str">
        <f t="shared" si="58"/>
        <v>OK</v>
      </c>
    </row>
    <row r="186" spans="1:61" ht="26.4" x14ac:dyDescent="0.25">
      <c r="A186" s="1241" t="str">
        <f t="shared" si="77"/>
        <v>NCH1.1.2</v>
      </c>
      <c r="B186" s="1242" t="str">
        <f t="shared" si="77"/>
        <v>Neurochirurgia stereotassica funzionale (CIMAS)</v>
      </c>
      <c r="C186" s="198">
        <f t="shared" si="77"/>
        <v>0</v>
      </c>
      <c r="D186" s="199" t="str">
        <f t="shared" ref="D186:BH186" si="79">IF(D$162="","",
  IF(D$161="",IF(D26="","",IF(D26&lt;=D$163,"OK","NOK")),
  IF(D$161="X",IF(D26="","",IF(D26&lt;=D$163,"OK","NOK")),
  IF(HLOOKUP(D$161,$A$4:$BI$156,ROW(D186)-163,FALSE)&lt;&gt;"","",IF(D26="","",IF(D26&lt;=D$163,"OK","NOK"))))))</f>
        <v/>
      </c>
      <c r="E186" s="199" t="str">
        <f t="shared" si="79"/>
        <v/>
      </c>
      <c r="F186" s="199" t="str">
        <f t="shared" si="79"/>
        <v/>
      </c>
      <c r="G186" s="1260" t="str">
        <f t="shared" si="79"/>
        <v/>
      </c>
      <c r="H186" s="199" t="str">
        <f t="shared" si="79"/>
        <v/>
      </c>
      <c r="I186" s="199" t="str">
        <f t="shared" si="79"/>
        <v/>
      </c>
      <c r="J186" s="1272" t="str">
        <f t="shared" si="79"/>
        <v/>
      </c>
      <c r="K186" s="199" t="str">
        <f t="shared" si="79"/>
        <v/>
      </c>
      <c r="L186" s="199" t="str">
        <f t="shared" si="79"/>
        <v/>
      </c>
      <c r="M186" s="199" t="str">
        <f t="shared" si="79"/>
        <v/>
      </c>
      <c r="N186" s="199" t="str">
        <f t="shared" si="79"/>
        <v/>
      </c>
      <c r="O186" s="199" t="str">
        <f t="shared" si="79"/>
        <v/>
      </c>
      <c r="P186" s="199" t="str">
        <f t="shared" si="79"/>
        <v/>
      </c>
      <c r="Q186" s="199" t="str">
        <f t="shared" si="79"/>
        <v/>
      </c>
      <c r="R186" s="199" t="str">
        <f t="shared" si="79"/>
        <v/>
      </c>
      <c r="S186" s="199" t="str">
        <f t="shared" si="79"/>
        <v/>
      </c>
      <c r="T186" s="199" t="str">
        <f t="shared" si="79"/>
        <v/>
      </c>
      <c r="U186" s="199" t="str">
        <f t="shared" si="79"/>
        <v/>
      </c>
      <c r="V186" s="199" t="str">
        <f t="shared" si="79"/>
        <v/>
      </c>
      <c r="W186" s="199" t="str">
        <f t="shared" si="79"/>
        <v/>
      </c>
      <c r="X186" s="199" t="str">
        <f t="shared" si="79"/>
        <v/>
      </c>
      <c r="Y186" s="199" t="str">
        <f t="shared" si="79"/>
        <v/>
      </c>
      <c r="Z186" s="199" t="str">
        <f t="shared" si="79"/>
        <v/>
      </c>
      <c r="AA186" s="1272" t="str">
        <f t="shared" si="79"/>
        <v/>
      </c>
      <c r="AB186" s="199" t="str">
        <f t="shared" si="79"/>
        <v/>
      </c>
      <c r="AC186" s="199" t="str">
        <f t="shared" si="79"/>
        <v/>
      </c>
      <c r="AD186" s="199" t="str">
        <f t="shared" si="79"/>
        <v/>
      </c>
      <c r="AE186" s="199" t="str">
        <f t="shared" si="79"/>
        <v/>
      </c>
      <c r="AF186" s="199" t="str">
        <f t="shared" si="79"/>
        <v/>
      </c>
      <c r="AG186" s="1272" t="str">
        <f t="shared" si="79"/>
        <v/>
      </c>
      <c r="AH186" s="199" t="str">
        <f t="shared" si="79"/>
        <v/>
      </c>
      <c r="AI186" s="199" t="str">
        <f t="shared" si="79"/>
        <v/>
      </c>
      <c r="AJ186" s="199" t="str">
        <f t="shared" si="79"/>
        <v/>
      </c>
      <c r="AK186" s="199" t="str">
        <f t="shared" si="79"/>
        <v/>
      </c>
      <c r="AL186" s="199" t="str">
        <f t="shared" si="79"/>
        <v/>
      </c>
      <c r="AM186" s="199" t="str">
        <f t="shared" si="79"/>
        <v/>
      </c>
      <c r="AN186" s="1272" t="str">
        <f t="shared" si="79"/>
        <v/>
      </c>
      <c r="AO186" s="199" t="str">
        <f t="shared" si="79"/>
        <v/>
      </c>
      <c r="AP186" s="199" t="str">
        <f t="shared" si="79"/>
        <v/>
      </c>
      <c r="AQ186" s="199" t="str">
        <f t="shared" si="79"/>
        <v/>
      </c>
      <c r="AR186" s="1272" t="str">
        <f t="shared" si="79"/>
        <v/>
      </c>
      <c r="AS186" s="199" t="str">
        <f t="shared" si="79"/>
        <v/>
      </c>
      <c r="AT186" s="199" t="str">
        <f t="shared" si="79"/>
        <v/>
      </c>
      <c r="AU186" s="1272" t="str">
        <f t="shared" si="79"/>
        <v/>
      </c>
      <c r="AV186" s="199" t="str">
        <f t="shared" si="79"/>
        <v/>
      </c>
      <c r="AW186" s="199" t="str">
        <f t="shared" si="79"/>
        <v/>
      </c>
      <c r="AX186" s="199" t="str">
        <f t="shared" si="79"/>
        <v/>
      </c>
      <c r="AY186" s="199" t="str">
        <f t="shared" si="79"/>
        <v/>
      </c>
      <c r="AZ186" s="199" t="str">
        <f t="shared" si="79"/>
        <v/>
      </c>
      <c r="BA186" s="1272" t="str">
        <f t="shared" si="79"/>
        <v/>
      </c>
      <c r="BB186" s="199" t="str">
        <f t="shared" si="79"/>
        <v/>
      </c>
      <c r="BC186" s="199" t="str">
        <f t="shared" si="79"/>
        <v/>
      </c>
      <c r="BD186" s="199" t="str">
        <f t="shared" si="79"/>
        <v/>
      </c>
      <c r="BE186" s="199" t="str">
        <f t="shared" si="79"/>
        <v/>
      </c>
      <c r="BF186" s="199" t="str">
        <f t="shared" si="79"/>
        <v/>
      </c>
      <c r="BG186" s="199" t="str">
        <f t="shared" si="79"/>
        <v/>
      </c>
      <c r="BH186" s="1272" t="str">
        <f t="shared" si="79"/>
        <v/>
      </c>
      <c r="BI186" s="200" t="str">
        <f t="shared" si="58"/>
        <v>OK</v>
      </c>
    </row>
    <row r="187" spans="1:61" x14ac:dyDescent="0.25">
      <c r="A187" s="1241" t="str">
        <f t="shared" si="77"/>
        <v>NCH1.1.3</v>
      </c>
      <c r="B187" s="1242" t="str">
        <f t="shared" si="77"/>
        <v>Chirurgia dell'epilessia (CIMAS)</v>
      </c>
      <c r="C187" s="198">
        <f t="shared" si="77"/>
        <v>0</v>
      </c>
      <c r="D187" s="199" t="str">
        <f t="shared" ref="D187:BH187" si="80">IF(D$162="","",
  IF(D$161="",IF(D27="","",IF(D27&lt;=D$163,"OK","NOK")),
  IF(D$161="X",IF(D27="","",IF(D27&lt;=D$163,"OK","NOK")),
  IF(HLOOKUP(D$161,$A$4:$BI$156,ROW(D187)-163,FALSE)&lt;&gt;"","",IF(D27="","",IF(D27&lt;=D$163,"OK","NOK"))))))</f>
        <v/>
      </c>
      <c r="E187" s="199" t="str">
        <f t="shared" si="80"/>
        <v/>
      </c>
      <c r="F187" s="199" t="str">
        <f t="shared" si="80"/>
        <v/>
      </c>
      <c r="G187" s="1260" t="str">
        <f t="shared" si="80"/>
        <v/>
      </c>
      <c r="H187" s="199" t="str">
        <f t="shared" si="80"/>
        <v/>
      </c>
      <c r="I187" s="199" t="str">
        <f t="shared" si="80"/>
        <v/>
      </c>
      <c r="J187" s="1272" t="str">
        <f t="shared" si="80"/>
        <v/>
      </c>
      <c r="K187" s="199" t="str">
        <f t="shared" si="80"/>
        <v/>
      </c>
      <c r="L187" s="199" t="str">
        <f t="shared" si="80"/>
        <v/>
      </c>
      <c r="M187" s="199" t="str">
        <f t="shared" si="80"/>
        <v/>
      </c>
      <c r="N187" s="199" t="str">
        <f t="shared" si="80"/>
        <v/>
      </c>
      <c r="O187" s="199" t="str">
        <f t="shared" si="80"/>
        <v/>
      </c>
      <c r="P187" s="199" t="str">
        <f t="shared" si="80"/>
        <v/>
      </c>
      <c r="Q187" s="199" t="str">
        <f t="shared" si="80"/>
        <v/>
      </c>
      <c r="R187" s="199" t="str">
        <f t="shared" si="80"/>
        <v/>
      </c>
      <c r="S187" s="199" t="str">
        <f t="shared" si="80"/>
        <v/>
      </c>
      <c r="T187" s="199" t="str">
        <f t="shared" si="80"/>
        <v/>
      </c>
      <c r="U187" s="199" t="str">
        <f t="shared" si="80"/>
        <v/>
      </c>
      <c r="V187" s="199" t="str">
        <f t="shared" si="80"/>
        <v/>
      </c>
      <c r="W187" s="199" t="str">
        <f t="shared" si="80"/>
        <v/>
      </c>
      <c r="X187" s="199" t="str">
        <f t="shared" si="80"/>
        <v/>
      </c>
      <c r="Y187" s="199" t="str">
        <f t="shared" si="80"/>
        <v/>
      </c>
      <c r="Z187" s="199" t="str">
        <f t="shared" si="80"/>
        <v/>
      </c>
      <c r="AA187" s="1272" t="str">
        <f t="shared" si="80"/>
        <v/>
      </c>
      <c r="AB187" s="199" t="str">
        <f t="shared" si="80"/>
        <v/>
      </c>
      <c r="AC187" s="199" t="str">
        <f t="shared" si="80"/>
        <v/>
      </c>
      <c r="AD187" s="199" t="str">
        <f t="shared" si="80"/>
        <v/>
      </c>
      <c r="AE187" s="199" t="str">
        <f t="shared" si="80"/>
        <v/>
      </c>
      <c r="AF187" s="199" t="str">
        <f t="shared" si="80"/>
        <v/>
      </c>
      <c r="AG187" s="1272" t="str">
        <f t="shared" si="80"/>
        <v/>
      </c>
      <c r="AH187" s="199" t="str">
        <f t="shared" si="80"/>
        <v/>
      </c>
      <c r="AI187" s="199" t="str">
        <f t="shared" si="80"/>
        <v/>
      </c>
      <c r="AJ187" s="199" t="str">
        <f t="shared" si="80"/>
        <v/>
      </c>
      <c r="AK187" s="199" t="str">
        <f t="shared" si="80"/>
        <v/>
      </c>
      <c r="AL187" s="199" t="str">
        <f t="shared" si="80"/>
        <v/>
      </c>
      <c r="AM187" s="199" t="str">
        <f t="shared" si="80"/>
        <v/>
      </c>
      <c r="AN187" s="1272" t="str">
        <f t="shared" si="80"/>
        <v/>
      </c>
      <c r="AO187" s="199" t="str">
        <f t="shared" si="80"/>
        <v/>
      </c>
      <c r="AP187" s="199" t="str">
        <f t="shared" si="80"/>
        <v/>
      </c>
      <c r="AQ187" s="199" t="str">
        <f t="shared" si="80"/>
        <v/>
      </c>
      <c r="AR187" s="1272" t="str">
        <f t="shared" si="80"/>
        <v/>
      </c>
      <c r="AS187" s="199" t="str">
        <f t="shared" si="80"/>
        <v/>
      </c>
      <c r="AT187" s="199" t="str">
        <f t="shared" si="80"/>
        <v/>
      </c>
      <c r="AU187" s="1272" t="str">
        <f t="shared" si="80"/>
        <v/>
      </c>
      <c r="AV187" s="199" t="str">
        <f t="shared" si="80"/>
        <v/>
      </c>
      <c r="AW187" s="199" t="str">
        <f t="shared" si="80"/>
        <v/>
      </c>
      <c r="AX187" s="199" t="str">
        <f t="shared" si="80"/>
        <v/>
      </c>
      <c r="AY187" s="199" t="str">
        <f t="shared" si="80"/>
        <v/>
      </c>
      <c r="AZ187" s="199" t="str">
        <f t="shared" si="80"/>
        <v/>
      </c>
      <c r="BA187" s="1272" t="str">
        <f t="shared" si="80"/>
        <v/>
      </c>
      <c r="BB187" s="199" t="str">
        <f t="shared" si="80"/>
        <v/>
      </c>
      <c r="BC187" s="199" t="str">
        <f t="shared" si="80"/>
        <v/>
      </c>
      <c r="BD187" s="199" t="str">
        <f t="shared" si="80"/>
        <v/>
      </c>
      <c r="BE187" s="199" t="str">
        <f t="shared" si="80"/>
        <v/>
      </c>
      <c r="BF187" s="199" t="str">
        <f t="shared" si="80"/>
        <v/>
      </c>
      <c r="BG187" s="199" t="str">
        <f t="shared" si="80"/>
        <v/>
      </c>
      <c r="BH187" s="1272" t="str">
        <f t="shared" si="80"/>
        <v/>
      </c>
      <c r="BI187" s="200" t="str">
        <f t="shared" si="58"/>
        <v>OK</v>
      </c>
    </row>
    <row r="188" spans="1:61" x14ac:dyDescent="0.25">
      <c r="A188" s="1241" t="str">
        <f t="shared" si="77"/>
        <v>NCH2</v>
      </c>
      <c r="B188" s="1242" t="str">
        <f t="shared" si="77"/>
        <v>Neurochirurgia spinale</v>
      </c>
      <c r="C188" s="198" t="str">
        <f t="shared" si="77"/>
        <v>(Neurochirurgia)</v>
      </c>
      <c r="D188" s="199" t="str">
        <f t="shared" ref="D188:BH188" si="81">IF(D$162="","",
  IF(D$161="",IF(D28="","",IF(D28&lt;=D$163,"OK","NOK")),
  IF(D$161="X",IF(D28="","",IF(D28&lt;=D$163,"OK","NOK")),
  IF(HLOOKUP(D$161,$A$4:$BI$156,ROW(D188)-163,FALSE)&lt;&gt;"","",IF(D28="","",IF(D28&lt;=D$163,"OK","NOK"))))))</f>
        <v/>
      </c>
      <c r="E188" s="199" t="str">
        <f t="shared" si="81"/>
        <v/>
      </c>
      <c r="F188" s="199" t="str">
        <f t="shared" si="81"/>
        <v/>
      </c>
      <c r="G188" s="1260" t="str">
        <f t="shared" si="81"/>
        <v/>
      </c>
      <c r="H188" s="199" t="str">
        <f t="shared" si="81"/>
        <v/>
      </c>
      <c r="I188" s="199" t="str">
        <f t="shared" si="81"/>
        <v/>
      </c>
      <c r="J188" s="1272" t="str">
        <f t="shared" si="81"/>
        <v/>
      </c>
      <c r="K188" s="199" t="str">
        <f t="shared" si="81"/>
        <v/>
      </c>
      <c r="L188" s="199" t="str">
        <f t="shared" si="81"/>
        <v/>
      </c>
      <c r="M188" s="199" t="str">
        <f t="shared" si="81"/>
        <v/>
      </c>
      <c r="N188" s="199" t="str">
        <f t="shared" si="81"/>
        <v/>
      </c>
      <c r="O188" s="199" t="str">
        <f t="shared" si="81"/>
        <v/>
      </c>
      <c r="P188" s="199" t="str">
        <f t="shared" si="81"/>
        <v/>
      </c>
      <c r="Q188" s="199" t="str">
        <f t="shared" si="81"/>
        <v/>
      </c>
      <c r="R188" s="199" t="str">
        <f t="shared" si="81"/>
        <v/>
      </c>
      <c r="S188" s="199" t="str">
        <f t="shared" si="81"/>
        <v/>
      </c>
      <c r="T188" s="199" t="str">
        <f t="shared" si="81"/>
        <v/>
      </c>
      <c r="U188" s="199" t="str">
        <f t="shared" si="81"/>
        <v/>
      </c>
      <c r="V188" s="199" t="str">
        <f t="shared" si="81"/>
        <v/>
      </c>
      <c r="W188" s="199" t="str">
        <f t="shared" si="81"/>
        <v/>
      </c>
      <c r="X188" s="199" t="str">
        <f t="shared" si="81"/>
        <v/>
      </c>
      <c r="Y188" s="199" t="str">
        <f t="shared" si="81"/>
        <v/>
      </c>
      <c r="Z188" s="199" t="str">
        <f t="shared" si="81"/>
        <v/>
      </c>
      <c r="AA188" s="1272" t="str">
        <f t="shared" si="81"/>
        <v/>
      </c>
      <c r="AB188" s="199" t="str">
        <f t="shared" si="81"/>
        <v/>
      </c>
      <c r="AC188" s="199" t="str">
        <f t="shared" si="81"/>
        <v/>
      </c>
      <c r="AD188" s="199" t="str">
        <f t="shared" si="81"/>
        <v/>
      </c>
      <c r="AE188" s="199" t="str">
        <f t="shared" si="81"/>
        <v/>
      </c>
      <c r="AF188" s="199" t="str">
        <f t="shared" si="81"/>
        <v/>
      </c>
      <c r="AG188" s="1272" t="str">
        <f t="shared" si="81"/>
        <v/>
      </c>
      <c r="AH188" s="199" t="str">
        <f t="shared" si="81"/>
        <v/>
      </c>
      <c r="AI188" s="199" t="str">
        <f t="shared" si="81"/>
        <v/>
      </c>
      <c r="AJ188" s="199" t="str">
        <f t="shared" ca="1" si="81"/>
        <v>NOK</v>
      </c>
      <c r="AK188" s="199" t="str">
        <f t="shared" si="81"/>
        <v/>
      </c>
      <c r="AL188" s="199" t="str">
        <f t="shared" si="81"/>
        <v/>
      </c>
      <c r="AM188" s="199" t="str">
        <f t="shared" si="81"/>
        <v/>
      </c>
      <c r="AN188" s="1272" t="str">
        <f t="shared" si="81"/>
        <v/>
      </c>
      <c r="AO188" s="199" t="str">
        <f t="shared" si="81"/>
        <v/>
      </c>
      <c r="AP188" s="199" t="str">
        <f t="shared" si="81"/>
        <v/>
      </c>
      <c r="AQ188" s="199" t="str">
        <f t="shared" si="81"/>
        <v/>
      </c>
      <c r="AR188" s="1272" t="str">
        <f t="shared" si="81"/>
        <v/>
      </c>
      <c r="AS188" s="199" t="str">
        <f t="shared" si="81"/>
        <v/>
      </c>
      <c r="AT188" s="199" t="str">
        <f t="shared" si="81"/>
        <v/>
      </c>
      <c r="AU188" s="1272" t="str">
        <f t="shared" si="81"/>
        <v/>
      </c>
      <c r="AV188" s="199" t="str">
        <f t="shared" si="81"/>
        <v/>
      </c>
      <c r="AW188" s="199" t="str">
        <f t="shared" si="81"/>
        <v/>
      </c>
      <c r="AX188" s="199" t="str">
        <f t="shared" si="81"/>
        <v/>
      </c>
      <c r="AY188" s="199" t="str">
        <f t="shared" si="81"/>
        <v/>
      </c>
      <c r="AZ188" s="199" t="str">
        <f t="shared" si="81"/>
        <v/>
      </c>
      <c r="BA188" s="1272" t="str">
        <f t="shared" si="81"/>
        <v/>
      </c>
      <c r="BB188" s="199" t="str">
        <f t="shared" si="81"/>
        <v/>
      </c>
      <c r="BC188" s="199" t="str">
        <f t="shared" si="81"/>
        <v/>
      </c>
      <c r="BD188" s="199" t="str">
        <f t="shared" si="81"/>
        <v/>
      </c>
      <c r="BE188" s="199" t="str">
        <f t="shared" si="81"/>
        <v/>
      </c>
      <c r="BF188" s="199" t="str">
        <f t="shared" si="81"/>
        <v/>
      </c>
      <c r="BG188" s="199" t="str">
        <f t="shared" si="81"/>
        <v/>
      </c>
      <c r="BH188" s="1272" t="str">
        <f t="shared" si="81"/>
        <v/>
      </c>
      <c r="BI188" s="200" t="str">
        <f t="shared" ca="1" si="58"/>
        <v>NOK</v>
      </c>
    </row>
    <row r="189" spans="1:61" ht="26.4" x14ac:dyDescent="0.25">
      <c r="A189" s="1241" t="str">
        <f t="shared" si="77"/>
        <v>NCH2.1</v>
      </c>
      <c r="B189" s="1242" t="str">
        <f t="shared" si="77"/>
        <v>Tumore intramidollare primario e secondario (CIMAS)</v>
      </c>
      <c r="C189" s="198">
        <f t="shared" si="77"/>
        <v>0</v>
      </c>
      <c r="D189" s="199" t="str">
        <f t="shared" ref="D189:BH189" si="82">IF(D$162="","",
  IF(D$161="",IF(D29="","",IF(D29&lt;=D$163,"OK","NOK")),
  IF(D$161="X",IF(D29="","",IF(D29&lt;=D$163,"OK","NOK")),
  IF(HLOOKUP(D$161,$A$4:$BI$156,ROW(D189)-163,FALSE)&lt;&gt;"","",IF(D29="","",IF(D29&lt;=D$163,"OK","NOK"))))))</f>
        <v/>
      </c>
      <c r="E189" s="199" t="str">
        <f t="shared" si="82"/>
        <v/>
      </c>
      <c r="F189" s="199" t="str">
        <f t="shared" si="82"/>
        <v/>
      </c>
      <c r="G189" s="1260" t="str">
        <f t="shared" si="82"/>
        <v/>
      </c>
      <c r="H189" s="199" t="str">
        <f t="shared" si="82"/>
        <v/>
      </c>
      <c r="I189" s="199" t="str">
        <f t="shared" si="82"/>
        <v/>
      </c>
      <c r="J189" s="1272" t="str">
        <f t="shared" si="82"/>
        <v/>
      </c>
      <c r="K189" s="199" t="str">
        <f t="shared" si="82"/>
        <v/>
      </c>
      <c r="L189" s="199" t="str">
        <f t="shared" si="82"/>
        <v/>
      </c>
      <c r="M189" s="199" t="str">
        <f t="shared" si="82"/>
        <v/>
      </c>
      <c r="N189" s="199" t="str">
        <f t="shared" si="82"/>
        <v/>
      </c>
      <c r="O189" s="199" t="str">
        <f t="shared" si="82"/>
        <v/>
      </c>
      <c r="P189" s="199" t="str">
        <f t="shared" si="82"/>
        <v/>
      </c>
      <c r="Q189" s="199" t="str">
        <f t="shared" si="82"/>
        <v/>
      </c>
      <c r="R189" s="199" t="str">
        <f t="shared" si="82"/>
        <v/>
      </c>
      <c r="S189" s="199" t="str">
        <f t="shared" si="82"/>
        <v/>
      </c>
      <c r="T189" s="199" t="str">
        <f t="shared" si="82"/>
        <v/>
      </c>
      <c r="U189" s="199" t="str">
        <f t="shared" si="82"/>
        <v/>
      </c>
      <c r="V189" s="199" t="str">
        <f t="shared" si="82"/>
        <v/>
      </c>
      <c r="W189" s="199" t="str">
        <f t="shared" si="82"/>
        <v/>
      </c>
      <c r="X189" s="199" t="str">
        <f t="shared" si="82"/>
        <v/>
      </c>
      <c r="Y189" s="199" t="str">
        <f t="shared" si="82"/>
        <v/>
      </c>
      <c r="Z189" s="199" t="str">
        <f t="shared" si="82"/>
        <v/>
      </c>
      <c r="AA189" s="1272" t="str">
        <f t="shared" si="82"/>
        <v/>
      </c>
      <c r="AB189" s="199" t="str">
        <f t="shared" si="82"/>
        <v/>
      </c>
      <c r="AC189" s="199" t="str">
        <f t="shared" si="82"/>
        <v/>
      </c>
      <c r="AD189" s="199" t="str">
        <f t="shared" si="82"/>
        <v/>
      </c>
      <c r="AE189" s="199" t="str">
        <f t="shared" si="82"/>
        <v/>
      </c>
      <c r="AF189" s="199" t="str">
        <f t="shared" si="82"/>
        <v/>
      </c>
      <c r="AG189" s="1272" t="str">
        <f t="shared" si="82"/>
        <v/>
      </c>
      <c r="AH189" s="199" t="str">
        <f t="shared" si="82"/>
        <v/>
      </c>
      <c r="AI189" s="199" t="str">
        <f t="shared" si="82"/>
        <v/>
      </c>
      <c r="AJ189" s="199" t="str">
        <f t="shared" si="82"/>
        <v/>
      </c>
      <c r="AK189" s="199" t="str">
        <f t="shared" si="82"/>
        <v/>
      </c>
      <c r="AL189" s="199" t="str">
        <f t="shared" si="82"/>
        <v/>
      </c>
      <c r="AM189" s="199" t="str">
        <f t="shared" si="82"/>
        <v/>
      </c>
      <c r="AN189" s="1272" t="str">
        <f t="shared" si="82"/>
        <v/>
      </c>
      <c r="AO189" s="199" t="str">
        <f t="shared" si="82"/>
        <v/>
      </c>
      <c r="AP189" s="199" t="str">
        <f t="shared" si="82"/>
        <v/>
      </c>
      <c r="AQ189" s="199" t="str">
        <f t="shared" si="82"/>
        <v/>
      </c>
      <c r="AR189" s="1272" t="str">
        <f t="shared" si="82"/>
        <v/>
      </c>
      <c r="AS189" s="199" t="str">
        <f t="shared" si="82"/>
        <v/>
      </c>
      <c r="AT189" s="199" t="str">
        <f t="shared" si="82"/>
        <v/>
      </c>
      <c r="AU189" s="1272" t="str">
        <f t="shared" si="82"/>
        <v/>
      </c>
      <c r="AV189" s="199" t="str">
        <f t="shared" si="82"/>
        <v/>
      </c>
      <c r="AW189" s="199" t="str">
        <f t="shared" si="82"/>
        <v/>
      </c>
      <c r="AX189" s="199" t="str">
        <f t="shared" si="82"/>
        <v/>
      </c>
      <c r="AY189" s="199" t="str">
        <f t="shared" si="82"/>
        <v/>
      </c>
      <c r="AZ189" s="199" t="str">
        <f t="shared" si="82"/>
        <v/>
      </c>
      <c r="BA189" s="1272" t="str">
        <f t="shared" si="82"/>
        <v/>
      </c>
      <c r="BB189" s="199" t="str">
        <f t="shared" si="82"/>
        <v/>
      </c>
      <c r="BC189" s="199" t="str">
        <f t="shared" si="82"/>
        <v/>
      </c>
      <c r="BD189" s="199" t="str">
        <f t="shared" si="82"/>
        <v/>
      </c>
      <c r="BE189" s="199" t="str">
        <f t="shared" si="82"/>
        <v/>
      </c>
      <c r="BF189" s="199" t="str">
        <f t="shared" si="82"/>
        <v/>
      </c>
      <c r="BG189" s="199" t="str">
        <f t="shared" si="82"/>
        <v/>
      </c>
      <c r="BH189" s="1272" t="str">
        <f t="shared" si="82"/>
        <v/>
      </c>
      <c r="BI189" s="200" t="str">
        <f t="shared" si="58"/>
        <v>OK</v>
      </c>
    </row>
    <row r="190" spans="1:61" x14ac:dyDescent="0.25">
      <c r="A190" s="1241" t="str">
        <f t="shared" si="77"/>
        <v>NCH3</v>
      </c>
      <c r="B190" s="1242" t="str">
        <f t="shared" si="77"/>
        <v>Neurochirurgia periferica</v>
      </c>
      <c r="C190" s="198" t="str">
        <f t="shared" si="77"/>
        <v>(Neurochirurgia)</v>
      </c>
      <c r="D190" s="199" t="str">
        <f t="shared" ref="D190:BH190" si="83">IF(D$162="","",
  IF(D$161="",IF(D30="","",IF(D30&lt;=D$163,"OK","NOK")),
  IF(D$161="X",IF(D30="","",IF(D30&lt;=D$163,"OK","NOK")),
  IF(HLOOKUP(D$161,$A$4:$BI$156,ROW(D190)-163,FALSE)&lt;&gt;"","",IF(D30="","",IF(D30&lt;=D$163,"OK","NOK"))))))</f>
        <v/>
      </c>
      <c r="E190" s="199" t="str">
        <f t="shared" si="83"/>
        <v/>
      </c>
      <c r="F190" s="199" t="str">
        <f t="shared" si="83"/>
        <v/>
      </c>
      <c r="G190" s="1260" t="str">
        <f t="shared" si="83"/>
        <v/>
      </c>
      <c r="H190" s="199" t="str">
        <f t="shared" si="83"/>
        <v/>
      </c>
      <c r="I190" s="199" t="str">
        <f t="shared" si="83"/>
        <v/>
      </c>
      <c r="J190" s="1272" t="str">
        <f t="shared" si="83"/>
        <v/>
      </c>
      <c r="K190" s="199" t="str">
        <f t="shared" si="83"/>
        <v/>
      </c>
      <c r="L190" s="199" t="str">
        <f t="shared" si="83"/>
        <v/>
      </c>
      <c r="M190" s="199" t="str">
        <f t="shared" si="83"/>
        <v/>
      </c>
      <c r="N190" s="199" t="str">
        <f t="shared" si="83"/>
        <v/>
      </c>
      <c r="O190" s="199" t="str">
        <f t="shared" si="83"/>
        <v/>
      </c>
      <c r="P190" s="199" t="str">
        <f t="shared" si="83"/>
        <v/>
      </c>
      <c r="Q190" s="199" t="str">
        <f t="shared" si="83"/>
        <v/>
      </c>
      <c r="R190" s="199" t="str">
        <f t="shared" si="83"/>
        <v/>
      </c>
      <c r="S190" s="199" t="str">
        <f t="shared" si="83"/>
        <v/>
      </c>
      <c r="T190" s="199" t="str">
        <f t="shared" si="83"/>
        <v/>
      </c>
      <c r="U190" s="199" t="str">
        <f t="shared" si="83"/>
        <v/>
      </c>
      <c r="V190" s="199" t="str">
        <f t="shared" si="83"/>
        <v/>
      </c>
      <c r="W190" s="199" t="str">
        <f t="shared" si="83"/>
        <v/>
      </c>
      <c r="X190" s="199" t="str">
        <f t="shared" si="83"/>
        <v/>
      </c>
      <c r="Y190" s="199" t="str">
        <f t="shared" si="83"/>
        <v/>
      </c>
      <c r="Z190" s="199" t="str">
        <f t="shared" si="83"/>
        <v/>
      </c>
      <c r="AA190" s="1272" t="str">
        <f t="shared" si="83"/>
        <v/>
      </c>
      <c r="AB190" s="199" t="str">
        <f t="shared" si="83"/>
        <v/>
      </c>
      <c r="AC190" s="199" t="str">
        <f t="shared" si="83"/>
        <v/>
      </c>
      <c r="AD190" s="199" t="str">
        <f t="shared" si="83"/>
        <v/>
      </c>
      <c r="AE190" s="199" t="str">
        <f t="shared" si="83"/>
        <v/>
      </c>
      <c r="AF190" s="199" t="str">
        <f t="shared" si="83"/>
        <v/>
      </c>
      <c r="AG190" s="1272" t="str">
        <f t="shared" si="83"/>
        <v/>
      </c>
      <c r="AH190" s="199" t="str">
        <f t="shared" si="83"/>
        <v/>
      </c>
      <c r="AI190" s="199" t="str">
        <f t="shared" si="83"/>
        <v/>
      </c>
      <c r="AJ190" s="199" t="str">
        <f t="shared" ca="1" si="83"/>
        <v>NOK</v>
      </c>
      <c r="AK190" s="199" t="str">
        <f t="shared" si="83"/>
        <v/>
      </c>
      <c r="AL190" s="199" t="str">
        <f t="shared" si="83"/>
        <v/>
      </c>
      <c r="AM190" s="199" t="str">
        <f t="shared" si="83"/>
        <v/>
      </c>
      <c r="AN190" s="1272" t="str">
        <f t="shared" si="83"/>
        <v/>
      </c>
      <c r="AO190" s="199" t="str">
        <f t="shared" si="83"/>
        <v/>
      </c>
      <c r="AP190" s="199" t="str">
        <f t="shared" si="83"/>
        <v/>
      </c>
      <c r="AQ190" s="199" t="str">
        <f t="shared" si="83"/>
        <v/>
      </c>
      <c r="AR190" s="1272" t="str">
        <f t="shared" si="83"/>
        <v/>
      </c>
      <c r="AS190" s="199" t="str">
        <f t="shared" si="83"/>
        <v/>
      </c>
      <c r="AT190" s="199" t="str">
        <f t="shared" si="83"/>
        <v/>
      </c>
      <c r="AU190" s="1272" t="str">
        <f t="shared" si="83"/>
        <v/>
      </c>
      <c r="AV190" s="199" t="str">
        <f t="shared" si="83"/>
        <v/>
      </c>
      <c r="AW190" s="199" t="str">
        <f t="shared" si="83"/>
        <v/>
      </c>
      <c r="AX190" s="199" t="str">
        <f t="shared" si="83"/>
        <v/>
      </c>
      <c r="AY190" s="199" t="str">
        <f t="shared" si="83"/>
        <v/>
      </c>
      <c r="AZ190" s="199" t="str">
        <f t="shared" si="83"/>
        <v/>
      </c>
      <c r="BA190" s="1272" t="str">
        <f t="shared" si="83"/>
        <v/>
      </c>
      <c r="BB190" s="199" t="str">
        <f t="shared" si="83"/>
        <v/>
      </c>
      <c r="BC190" s="199" t="str">
        <f t="shared" si="83"/>
        <v/>
      </c>
      <c r="BD190" s="199" t="str">
        <f t="shared" si="83"/>
        <v/>
      </c>
      <c r="BE190" s="199" t="str">
        <f t="shared" si="83"/>
        <v/>
      </c>
      <c r="BF190" s="199" t="str">
        <f t="shared" si="83"/>
        <v/>
      </c>
      <c r="BG190" s="199" t="str">
        <f t="shared" si="83"/>
        <v/>
      </c>
      <c r="BH190" s="1272" t="str">
        <f t="shared" si="83"/>
        <v/>
      </c>
      <c r="BI190" s="200" t="str">
        <f t="shared" ca="1" si="58"/>
        <v>NOK</v>
      </c>
    </row>
    <row r="191" spans="1:61" x14ac:dyDescent="0.25">
      <c r="A191" s="1241" t="str">
        <f t="shared" si="77"/>
        <v>NEU1</v>
      </c>
      <c r="B191" s="1242" t="str">
        <f t="shared" si="77"/>
        <v>Neurologia</v>
      </c>
      <c r="C191" s="198" t="str">
        <f t="shared" si="77"/>
        <v>(Neurologia)</v>
      </c>
      <c r="D191" s="199" t="str">
        <f t="shared" ref="D191:BH191" si="84">IF(D$162="","",
  IF(D$161="",IF(D31="","",IF(D31&lt;=D$163,"OK","NOK")),
  IF(D$161="X",IF(D31="","",IF(D31&lt;=D$163,"OK","NOK")),
  IF(HLOOKUP(D$161,$A$4:$BI$156,ROW(D191)-163,FALSE)&lt;&gt;"","",IF(D31="","",IF(D31&lt;=D$163,"OK","NOK"))))))</f>
        <v/>
      </c>
      <c r="E191" s="199" t="str">
        <f t="shared" si="84"/>
        <v/>
      </c>
      <c r="F191" s="199" t="str">
        <f t="shared" si="84"/>
        <v/>
      </c>
      <c r="G191" s="1260" t="str">
        <f t="shared" si="84"/>
        <v/>
      </c>
      <c r="H191" s="199" t="str">
        <f t="shared" si="84"/>
        <v/>
      </c>
      <c r="I191" s="199" t="str">
        <f t="shared" si="84"/>
        <v/>
      </c>
      <c r="J191" s="1272" t="str">
        <f t="shared" si="84"/>
        <v/>
      </c>
      <c r="K191" s="199" t="str">
        <f t="shared" si="84"/>
        <v/>
      </c>
      <c r="L191" s="199" t="str">
        <f t="shared" si="84"/>
        <v/>
      </c>
      <c r="M191" s="199" t="str">
        <f t="shared" si="84"/>
        <v/>
      </c>
      <c r="N191" s="199" t="str">
        <f t="shared" si="84"/>
        <v/>
      </c>
      <c r="O191" s="199" t="str">
        <f t="shared" si="84"/>
        <v/>
      </c>
      <c r="P191" s="199" t="str">
        <f t="shared" si="84"/>
        <v/>
      </c>
      <c r="Q191" s="199" t="str">
        <f t="shared" si="84"/>
        <v/>
      </c>
      <c r="R191" s="199" t="str">
        <f t="shared" si="84"/>
        <v/>
      </c>
      <c r="S191" s="199" t="str">
        <f t="shared" si="84"/>
        <v/>
      </c>
      <c r="T191" s="199" t="str">
        <f t="shared" si="84"/>
        <v/>
      </c>
      <c r="U191" s="199" t="str">
        <f t="shared" si="84"/>
        <v/>
      </c>
      <c r="V191" s="199" t="str">
        <f t="shared" si="84"/>
        <v/>
      </c>
      <c r="W191" s="199" t="str">
        <f t="shared" si="84"/>
        <v/>
      </c>
      <c r="X191" s="199" t="str">
        <f t="shared" si="84"/>
        <v/>
      </c>
      <c r="Y191" s="199" t="str">
        <f t="shared" si="84"/>
        <v/>
      </c>
      <c r="Z191" s="199" t="str">
        <f t="shared" si="84"/>
        <v/>
      </c>
      <c r="AA191" s="1272" t="str">
        <f t="shared" si="84"/>
        <v/>
      </c>
      <c r="AB191" s="199" t="str">
        <f t="shared" si="84"/>
        <v/>
      </c>
      <c r="AC191" s="199" t="str">
        <f t="shared" si="84"/>
        <v/>
      </c>
      <c r="AD191" s="199" t="str">
        <f t="shared" si="84"/>
        <v/>
      </c>
      <c r="AE191" s="199" t="str">
        <f t="shared" si="84"/>
        <v/>
      </c>
      <c r="AF191" s="199" t="str">
        <f t="shared" si="84"/>
        <v/>
      </c>
      <c r="AG191" s="1272" t="str">
        <f t="shared" si="84"/>
        <v/>
      </c>
      <c r="AH191" s="199" t="str">
        <f t="shared" si="84"/>
        <v/>
      </c>
      <c r="AI191" s="199" t="str">
        <f t="shared" si="84"/>
        <v/>
      </c>
      <c r="AJ191" s="199" t="str">
        <f t="shared" si="84"/>
        <v/>
      </c>
      <c r="AK191" s="199" t="str">
        <f t="shared" ca="1" si="84"/>
        <v>NOK</v>
      </c>
      <c r="AL191" s="199" t="str">
        <f t="shared" si="84"/>
        <v/>
      </c>
      <c r="AM191" s="199" t="str">
        <f t="shared" si="84"/>
        <v/>
      </c>
      <c r="AN191" s="1272" t="str">
        <f t="shared" si="84"/>
        <v/>
      </c>
      <c r="AO191" s="199" t="str">
        <f t="shared" si="84"/>
        <v/>
      </c>
      <c r="AP191" s="199" t="str">
        <f t="shared" si="84"/>
        <v/>
      </c>
      <c r="AQ191" s="199" t="str">
        <f t="shared" si="84"/>
        <v/>
      </c>
      <c r="AR191" s="1272" t="str">
        <f t="shared" si="84"/>
        <v/>
      </c>
      <c r="AS191" s="199" t="str">
        <f t="shared" si="84"/>
        <v/>
      </c>
      <c r="AT191" s="199" t="str">
        <f t="shared" si="84"/>
        <v/>
      </c>
      <c r="AU191" s="1272" t="str">
        <f t="shared" si="84"/>
        <v/>
      </c>
      <c r="AV191" s="199" t="str">
        <f t="shared" si="84"/>
        <v/>
      </c>
      <c r="AW191" s="199" t="str">
        <f t="shared" si="84"/>
        <v/>
      </c>
      <c r="AX191" s="199" t="str">
        <f t="shared" si="84"/>
        <v/>
      </c>
      <c r="AY191" s="199" t="str">
        <f t="shared" si="84"/>
        <v/>
      </c>
      <c r="AZ191" s="199" t="str">
        <f t="shared" si="84"/>
        <v/>
      </c>
      <c r="BA191" s="1272" t="str">
        <f t="shared" si="84"/>
        <v/>
      </c>
      <c r="BB191" s="199" t="str">
        <f t="shared" si="84"/>
        <v/>
      </c>
      <c r="BC191" s="199" t="str">
        <f t="shared" si="84"/>
        <v/>
      </c>
      <c r="BD191" s="199" t="str">
        <f t="shared" si="84"/>
        <v/>
      </c>
      <c r="BE191" s="199" t="str">
        <f t="shared" si="84"/>
        <v/>
      </c>
      <c r="BF191" s="199" t="str">
        <f t="shared" si="84"/>
        <v/>
      </c>
      <c r="BG191" s="199" t="str">
        <f t="shared" si="84"/>
        <v/>
      </c>
      <c r="BH191" s="1272" t="str">
        <f t="shared" si="84"/>
        <v/>
      </c>
      <c r="BI191" s="200" t="str">
        <f t="shared" ca="1" si="58"/>
        <v>NOK</v>
      </c>
    </row>
    <row r="192" spans="1:61" ht="52.8" x14ac:dyDescent="0.25">
      <c r="A192" s="1241" t="str">
        <f t="shared" si="77"/>
        <v>NEU2</v>
      </c>
      <c r="B192" s="1242" t="str">
        <f t="shared" si="77"/>
        <v>Tumore maligno secondario del sistema nervoso</v>
      </c>
      <c r="C192" s="198" t="str">
        <f t="shared" si="77"/>
        <v>Medicina interna generale
Neurologia
Oncologia medica
Radio-oncologia / radioterapia</v>
      </c>
      <c r="D192" s="199" t="str">
        <f t="shared" ref="D192:BH192" si="85">IF(D$162="","",
  IF(D$161="",IF(D32="","",IF(D32&lt;=D$163,"OK","NOK")),
  IF(D$161="X",IF(D32="","",IF(D32&lt;=D$163,"OK","NOK")),
  IF(HLOOKUP(D$161,$A$4:$BI$156,ROW(D192)-163,FALSE)&lt;&gt;"","",IF(D32="","",IF(D32&lt;=D$163,"OK","NOK"))))))</f>
        <v/>
      </c>
      <c r="E192" s="199" t="str">
        <f t="shared" si="85"/>
        <v/>
      </c>
      <c r="F192" s="199" t="str">
        <f t="shared" si="85"/>
        <v/>
      </c>
      <c r="G192" s="1260" t="str">
        <f t="shared" si="85"/>
        <v/>
      </c>
      <c r="H192" s="199" t="str">
        <f t="shared" si="85"/>
        <v/>
      </c>
      <c r="I192" s="199" t="str">
        <f t="shared" si="85"/>
        <v/>
      </c>
      <c r="J192" s="1272" t="str">
        <f t="shared" si="85"/>
        <v/>
      </c>
      <c r="K192" s="199" t="str">
        <f t="shared" si="85"/>
        <v/>
      </c>
      <c r="L192" s="199" t="str">
        <f t="shared" si="85"/>
        <v/>
      </c>
      <c r="M192" s="199" t="str">
        <f t="shared" si="85"/>
        <v/>
      </c>
      <c r="N192" s="199" t="str">
        <f t="shared" si="85"/>
        <v/>
      </c>
      <c r="O192" s="199" t="str">
        <f t="shared" si="85"/>
        <v/>
      </c>
      <c r="P192" s="199" t="str">
        <f t="shared" si="85"/>
        <v/>
      </c>
      <c r="Q192" s="199" t="str">
        <f t="shared" si="85"/>
        <v/>
      </c>
      <c r="R192" s="199" t="str">
        <f t="shared" si="85"/>
        <v/>
      </c>
      <c r="S192" s="199" t="str">
        <f t="shared" si="85"/>
        <v/>
      </c>
      <c r="T192" s="199" t="str">
        <f t="shared" si="85"/>
        <v/>
      </c>
      <c r="U192" s="199" t="str">
        <f t="shared" si="85"/>
        <v/>
      </c>
      <c r="V192" s="199" t="str">
        <f t="shared" si="85"/>
        <v/>
      </c>
      <c r="W192" s="199" t="str">
        <f t="shared" si="85"/>
        <v/>
      </c>
      <c r="X192" s="199" t="str">
        <f t="shared" si="85"/>
        <v/>
      </c>
      <c r="Y192" s="199" t="str">
        <f t="shared" si="85"/>
        <v/>
      </c>
      <c r="Z192" s="199" t="str">
        <f t="shared" si="85"/>
        <v/>
      </c>
      <c r="AA192" s="1272" t="str">
        <f t="shared" si="85"/>
        <v/>
      </c>
      <c r="AB192" s="199" t="str">
        <f t="shared" si="85"/>
        <v/>
      </c>
      <c r="AC192" s="199" t="str">
        <f t="shared" si="85"/>
        <v/>
      </c>
      <c r="AD192" s="199" t="str">
        <f t="shared" si="85"/>
        <v/>
      </c>
      <c r="AE192" s="199" t="str">
        <f t="shared" si="85"/>
        <v/>
      </c>
      <c r="AF192" s="199" t="str">
        <f t="shared" si="85"/>
        <v/>
      </c>
      <c r="AG192" s="1272" t="str">
        <f t="shared" ca="1" si="85"/>
        <v>NOK</v>
      </c>
      <c r="AH192" s="199" t="str">
        <f t="shared" si="85"/>
        <v/>
      </c>
      <c r="AI192" s="199" t="str">
        <f t="shared" si="85"/>
        <v/>
      </c>
      <c r="AJ192" s="199" t="str">
        <f t="shared" si="85"/>
        <v/>
      </c>
      <c r="AK192" s="199" t="str">
        <f t="shared" ca="1" si="85"/>
        <v>NOK</v>
      </c>
      <c r="AL192" s="199" t="str">
        <f t="shared" si="85"/>
        <v/>
      </c>
      <c r="AM192" s="199" t="str">
        <f t="shared" si="85"/>
        <v/>
      </c>
      <c r="AN192" s="1272" t="str">
        <f t="shared" si="85"/>
        <v/>
      </c>
      <c r="AO192" s="199" t="str">
        <f t="shared" ca="1" si="85"/>
        <v>NOK</v>
      </c>
      <c r="AP192" s="199" t="str">
        <f t="shared" si="85"/>
        <v/>
      </c>
      <c r="AQ192" s="199" t="str">
        <f t="shared" si="85"/>
        <v/>
      </c>
      <c r="AR192" s="1272" t="str">
        <f t="shared" si="85"/>
        <v/>
      </c>
      <c r="AS192" s="199" t="str">
        <f t="shared" si="85"/>
        <v/>
      </c>
      <c r="AT192" s="199" t="str">
        <f t="shared" si="85"/>
        <v/>
      </c>
      <c r="AU192" s="1272" t="str">
        <f t="shared" si="85"/>
        <v/>
      </c>
      <c r="AV192" s="199" t="str">
        <f t="shared" si="85"/>
        <v/>
      </c>
      <c r="AW192" s="199" t="str">
        <f t="shared" si="85"/>
        <v/>
      </c>
      <c r="AX192" s="199" t="str">
        <f t="shared" si="85"/>
        <v/>
      </c>
      <c r="AY192" s="199" t="str">
        <f t="shared" si="85"/>
        <v/>
      </c>
      <c r="AZ192" s="199" t="str">
        <f t="shared" si="85"/>
        <v/>
      </c>
      <c r="BA192" s="1272" t="str">
        <f t="shared" si="85"/>
        <v/>
      </c>
      <c r="BB192" s="199" t="str">
        <f t="shared" ca="1" si="85"/>
        <v>NOK</v>
      </c>
      <c r="BC192" s="199" t="str">
        <f t="shared" si="85"/>
        <v/>
      </c>
      <c r="BD192" s="199" t="str">
        <f t="shared" si="85"/>
        <v/>
      </c>
      <c r="BE192" s="199" t="str">
        <f t="shared" si="85"/>
        <v/>
      </c>
      <c r="BF192" s="199" t="str">
        <f t="shared" si="85"/>
        <v/>
      </c>
      <c r="BG192" s="199" t="str">
        <f t="shared" si="85"/>
        <v/>
      </c>
      <c r="BH192" s="1272" t="str">
        <f t="shared" si="85"/>
        <v/>
      </c>
      <c r="BI192" s="200" t="str">
        <f t="shared" ca="1" si="58"/>
        <v>NOK</v>
      </c>
    </row>
    <row r="193" spans="1:61" ht="26.4" x14ac:dyDescent="0.25">
      <c r="A193" s="1241" t="str">
        <f t="shared" si="77"/>
        <v>NEU2.1</v>
      </c>
      <c r="B193" s="1242" t="str">
        <f t="shared" si="77"/>
        <v>Tumore primario del sistema nervoso centrale (senza pazienti palliativi)</v>
      </c>
      <c r="C193" s="198" t="str">
        <f t="shared" si="77"/>
        <v>Neurologia
Neurochirurgia</v>
      </c>
      <c r="D193" s="199" t="str">
        <f t="shared" ref="D193:BH193" si="86">IF(D$162="","",
  IF(D$161="",IF(D33="","",IF(D33&lt;=D$163,"OK","NOK")),
  IF(D$161="X",IF(D33="","",IF(D33&lt;=D$163,"OK","NOK")),
  IF(HLOOKUP(D$161,$A$4:$BI$156,ROW(D193)-163,FALSE)&lt;&gt;"","",IF(D33="","",IF(D33&lt;=D$163,"OK","NOK"))))))</f>
        <v/>
      </c>
      <c r="E193" s="199" t="str">
        <f t="shared" si="86"/>
        <v/>
      </c>
      <c r="F193" s="199" t="str">
        <f t="shared" si="86"/>
        <v/>
      </c>
      <c r="G193" s="1260" t="str">
        <f t="shared" si="86"/>
        <v/>
      </c>
      <c r="H193" s="199" t="str">
        <f t="shared" si="86"/>
        <v/>
      </c>
      <c r="I193" s="199" t="str">
        <f t="shared" si="86"/>
        <v/>
      </c>
      <c r="J193" s="1272" t="str">
        <f t="shared" si="86"/>
        <v/>
      </c>
      <c r="K193" s="199" t="str">
        <f t="shared" si="86"/>
        <v/>
      </c>
      <c r="L193" s="199" t="str">
        <f t="shared" si="86"/>
        <v/>
      </c>
      <c r="M193" s="199" t="str">
        <f t="shared" si="86"/>
        <v/>
      </c>
      <c r="N193" s="199" t="str">
        <f t="shared" si="86"/>
        <v/>
      </c>
      <c r="O193" s="199" t="str">
        <f t="shared" si="86"/>
        <v/>
      </c>
      <c r="P193" s="199" t="str">
        <f t="shared" si="86"/>
        <v/>
      </c>
      <c r="Q193" s="199" t="str">
        <f t="shared" si="86"/>
        <v/>
      </c>
      <c r="R193" s="199" t="str">
        <f t="shared" si="86"/>
        <v/>
      </c>
      <c r="S193" s="199" t="str">
        <f t="shared" si="86"/>
        <v/>
      </c>
      <c r="T193" s="199" t="str">
        <f t="shared" si="86"/>
        <v/>
      </c>
      <c r="U193" s="199" t="str">
        <f t="shared" si="86"/>
        <v/>
      </c>
      <c r="V193" s="199" t="str">
        <f t="shared" si="86"/>
        <v/>
      </c>
      <c r="W193" s="199" t="str">
        <f t="shared" si="86"/>
        <v/>
      </c>
      <c r="X193" s="199" t="str">
        <f t="shared" si="86"/>
        <v/>
      </c>
      <c r="Y193" s="199" t="str">
        <f t="shared" si="86"/>
        <v/>
      </c>
      <c r="Z193" s="199" t="str">
        <f t="shared" si="86"/>
        <v/>
      </c>
      <c r="AA193" s="1272" t="str">
        <f t="shared" si="86"/>
        <v/>
      </c>
      <c r="AB193" s="199" t="str">
        <f t="shared" si="86"/>
        <v/>
      </c>
      <c r="AC193" s="199" t="str">
        <f t="shared" si="86"/>
        <v/>
      </c>
      <c r="AD193" s="199" t="str">
        <f t="shared" si="86"/>
        <v/>
      </c>
      <c r="AE193" s="199" t="str">
        <f t="shared" si="86"/>
        <v/>
      </c>
      <c r="AF193" s="199" t="str">
        <f t="shared" si="86"/>
        <v/>
      </c>
      <c r="AG193" s="1272" t="str">
        <f t="shared" si="86"/>
        <v/>
      </c>
      <c r="AH193" s="199" t="str">
        <f t="shared" si="86"/>
        <v/>
      </c>
      <c r="AI193" s="199" t="str">
        <f t="shared" si="86"/>
        <v/>
      </c>
      <c r="AJ193" s="199" t="str">
        <f t="shared" ca="1" si="86"/>
        <v>NOK</v>
      </c>
      <c r="AK193" s="199" t="str">
        <f t="shared" ca="1" si="86"/>
        <v>NOK</v>
      </c>
      <c r="AL193" s="199" t="str">
        <f t="shared" si="86"/>
        <v/>
      </c>
      <c r="AM193" s="199" t="str">
        <f t="shared" si="86"/>
        <v/>
      </c>
      <c r="AN193" s="1272" t="str">
        <f t="shared" si="86"/>
        <v/>
      </c>
      <c r="AO193" s="199" t="str">
        <f t="shared" si="86"/>
        <v/>
      </c>
      <c r="AP193" s="199" t="str">
        <f t="shared" si="86"/>
        <v/>
      </c>
      <c r="AQ193" s="199" t="str">
        <f t="shared" si="86"/>
        <v/>
      </c>
      <c r="AR193" s="1272" t="str">
        <f t="shared" si="86"/>
        <v/>
      </c>
      <c r="AS193" s="199" t="str">
        <f t="shared" si="86"/>
        <v/>
      </c>
      <c r="AT193" s="199" t="str">
        <f t="shared" si="86"/>
        <v/>
      </c>
      <c r="AU193" s="1272" t="str">
        <f t="shared" si="86"/>
        <v/>
      </c>
      <c r="AV193" s="199" t="str">
        <f t="shared" si="86"/>
        <v/>
      </c>
      <c r="AW193" s="199" t="str">
        <f t="shared" si="86"/>
        <v/>
      </c>
      <c r="AX193" s="199" t="str">
        <f t="shared" si="86"/>
        <v/>
      </c>
      <c r="AY193" s="199" t="str">
        <f t="shared" si="86"/>
        <v/>
      </c>
      <c r="AZ193" s="199" t="str">
        <f t="shared" si="86"/>
        <v/>
      </c>
      <c r="BA193" s="1272" t="str">
        <f t="shared" si="86"/>
        <v/>
      </c>
      <c r="BB193" s="199" t="str">
        <f t="shared" si="86"/>
        <v/>
      </c>
      <c r="BC193" s="199" t="str">
        <f t="shared" si="86"/>
        <v/>
      </c>
      <c r="BD193" s="199" t="str">
        <f t="shared" si="86"/>
        <v/>
      </c>
      <c r="BE193" s="199" t="str">
        <f t="shared" si="86"/>
        <v/>
      </c>
      <c r="BF193" s="199" t="str">
        <f t="shared" si="86"/>
        <v/>
      </c>
      <c r="BG193" s="199" t="str">
        <f t="shared" si="86"/>
        <v/>
      </c>
      <c r="BH193" s="1272" t="str">
        <f t="shared" si="86"/>
        <v/>
      </c>
      <c r="BI193" s="200" t="str">
        <f t="shared" ca="1" si="58"/>
        <v>NOK</v>
      </c>
    </row>
    <row r="194" spans="1:61" ht="26.4" x14ac:dyDescent="0.25">
      <c r="A194" s="1241" t="str">
        <f t="shared" si="77"/>
        <v>NEU3</v>
      </c>
      <c r="B194" s="1242" t="str">
        <f t="shared" si="77"/>
        <v xml:space="preserve">Malattie cerebrovascolari </v>
      </c>
      <c r="C194" s="198" t="str">
        <f t="shared" si="77"/>
        <v>Neurologia
Medicina interna generale</v>
      </c>
      <c r="D194" s="199" t="str">
        <f t="shared" ref="D194:BH194" si="87">IF(D$162="","",
  IF(D$161="",IF(D34="","",IF(D34&lt;=D$163,"OK","NOK")),
  IF(D$161="X",IF(D34="","",IF(D34&lt;=D$163,"OK","NOK")),
  IF(HLOOKUP(D$161,$A$4:$BI$156,ROW(D194)-163,FALSE)&lt;&gt;"","",IF(D34="","",IF(D34&lt;=D$163,"OK","NOK"))))))</f>
        <v/>
      </c>
      <c r="E194" s="199" t="str">
        <f t="shared" si="87"/>
        <v/>
      </c>
      <c r="F194" s="199" t="str">
        <f t="shared" si="87"/>
        <v/>
      </c>
      <c r="G194" s="1260" t="str">
        <f t="shared" si="87"/>
        <v/>
      </c>
      <c r="H194" s="199" t="str">
        <f t="shared" si="87"/>
        <v/>
      </c>
      <c r="I194" s="199" t="str">
        <f t="shared" si="87"/>
        <v/>
      </c>
      <c r="J194" s="1272" t="str">
        <f t="shared" si="87"/>
        <v/>
      </c>
      <c r="K194" s="199" t="str">
        <f t="shared" si="87"/>
        <v/>
      </c>
      <c r="L194" s="199" t="str">
        <f t="shared" si="87"/>
        <v/>
      </c>
      <c r="M194" s="199" t="str">
        <f t="shared" si="87"/>
        <v/>
      </c>
      <c r="N194" s="199" t="str">
        <f t="shared" si="87"/>
        <v/>
      </c>
      <c r="O194" s="199" t="str">
        <f t="shared" si="87"/>
        <v/>
      </c>
      <c r="P194" s="199" t="str">
        <f t="shared" si="87"/>
        <v/>
      </c>
      <c r="Q194" s="199" t="str">
        <f t="shared" si="87"/>
        <v/>
      </c>
      <c r="R194" s="199" t="str">
        <f t="shared" si="87"/>
        <v/>
      </c>
      <c r="S194" s="199" t="str">
        <f t="shared" si="87"/>
        <v/>
      </c>
      <c r="T194" s="199" t="str">
        <f t="shared" si="87"/>
        <v/>
      </c>
      <c r="U194" s="199" t="str">
        <f t="shared" si="87"/>
        <v/>
      </c>
      <c r="V194" s="199" t="str">
        <f t="shared" si="87"/>
        <v/>
      </c>
      <c r="W194" s="199" t="str">
        <f t="shared" si="87"/>
        <v/>
      </c>
      <c r="X194" s="199" t="str">
        <f t="shared" si="87"/>
        <v/>
      </c>
      <c r="Y194" s="199" t="str">
        <f t="shared" si="87"/>
        <v/>
      </c>
      <c r="Z194" s="199" t="str">
        <f t="shared" si="87"/>
        <v/>
      </c>
      <c r="AA194" s="1272" t="str">
        <f t="shared" si="87"/>
        <v/>
      </c>
      <c r="AB194" s="199" t="str">
        <f t="shared" si="87"/>
        <v/>
      </c>
      <c r="AC194" s="199" t="str">
        <f t="shared" si="87"/>
        <v/>
      </c>
      <c r="AD194" s="199" t="str">
        <f t="shared" si="87"/>
        <v/>
      </c>
      <c r="AE194" s="199" t="str">
        <f t="shared" si="87"/>
        <v/>
      </c>
      <c r="AF194" s="199" t="str">
        <f t="shared" si="87"/>
        <v/>
      </c>
      <c r="AG194" s="1272" t="str">
        <f t="shared" ca="1" si="87"/>
        <v>NOK</v>
      </c>
      <c r="AH194" s="199" t="str">
        <f t="shared" si="87"/>
        <v/>
      </c>
      <c r="AI194" s="199" t="str">
        <f t="shared" si="87"/>
        <v/>
      </c>
      <c r="AJ194" s="199" t="str">
        <f t="shared" si="87"/>
        <v/>
      </c>
      <c r="AK194" s="199" t="str">
        <f t="shared" ca="1" si="87"/>
        <v>NOK</v>
      </c>
      <c r="AL194" s="199" t="str">
        <f t="shared" si="87"/>
        <v/>
      </c>
      <c r="AM194" s="199" t="str">
        <f t="shared" si="87"/>
        <v/>
      </c>
      <c r="AN194" s="1272" t="str">
        <f t="shared" si="87"/>
        <v/>
      </c>
      <c r="AO194" s="199" t="str">
        <f t="shared" si="87"/>
        <v/>
      </c>
      <c r="AP194" s="199" t="str">
        <f t="shared" si="87"/>
        <v/>
      </c>
      <c r="AQ194" s="199" t="str">
        <f t="shared" si="87"/>
        <v/>
      </c>
      <c r="AR194" s="1272" t="str">
        <f t="shared" si="87"/>
        <v/>
      </c>
      <c r="AS194" s="199" t="str">
        <f t="shared" si="87"/>
        <v/>
      </c>
      <c r="AT194" s="199" t="str">
        <f t="shared" si="87"/>
        <v/>
      </c>
      <c r="AU194" s="1272" t="str">
        <f t="shared" si="87"/>
        <v/>
      </c>
      <c r="AV194" s="199" t="str">
        <f t="shared" si="87"/>
        <v/>
      </c>
      <c r="AW194" s="199" t="str">
        <f t="shared" si="87"/>
        <v/>
      </c>
      <c r="AX194" s="199" t="str">
        <f t="shared" si="87"/>
        <v/>
      </c>
      <c r="AY194" s="199" t="str">
        <f t="shared" si="87"/>
        <v/>
      </c>
      <c r="AZ194" s="199" t="str">
        <f t="shared" si="87"/>
        <v/>
      </c>
      <c r="BA194" s="1272" t="str">
        <f t="shared" si="87"/>
        <v/>
      </c>
      <c r="BB194" s="199" t="str">
        <f t="shared" si="87"/>
        <v/>
      </c>
      <c r="BC194" s="199" t="str">
        <f t="shared" si="87"/>
        <v/>
      </c>
      <c r="BD194" s="199" t="str">
        <f t="shared" si="87"/>
        <v/>
      </c>
      <c r="BE194" s="199" t="str">
        <f t="shared" si="87"/>
        <v/>
      </c>
      <c r="BF194" s="199" t="str">
        <f t="shared" si="87"/>
        <v/>
      </c>
      <c r="BG194" s="199" t="str">
        <f t="shared" si="87"/>
        <v/>
      </c>
      <c r="BH194" s="1272" t="str">
        <f t="shared" si="87"/>
        <v/>
      </c>
      <c r="BI194" s="200" t="str">
        <f t="shared" ca="1" si="58"/>
        <v>NOK</v>
      </c>
    </row>
    <row r="195" spans="1:61" ht="26.4" x14ac:dyDescent="0.25">
      <c r="A195" s="1241" t="str">
        <f t="shared" si="77"/>
        <v>NEU3.1</v>
      </c>
      <c r="B195" s="1242" t="str">
        <f t="shared" si="77"/>
        <v>Malattie cerebrovascolari presso Stroke Center (CIMAS)</v>
      </c>
      <c r="C195" s="198" t="str">
        <f t="shared" si="77"/>
        <v/>
      </c>
      <c r="D195" s="199" t="str">
        <f t="shared" ref="D195:BH195" si="88">IF(D$162="","",
  IF(D$161="",IF(D35="","",IF(D35&lt;=D$163,"OK","NOK")),
  IF(D$161="X",IF(D35="","",IF(D35&lt;=D$163,"OK","NOK")),
  IF(HLOOKUP(D$161,$A$4:$BI$156,ROW(D195)-163,FALSE)&lt;&gt;"","",IF(D35="","",IF(D35&lt;=D$163,"OK","NOK"))))))</f>
        <v/>
      </c>
      <c r="E195" s="199" t="str">
        <f t="shared" si="88"/>
        <v/>
      </c>
      <c r="F195" s="199" t="str">
        <f t="shared" si="88"/>
        <v/>
      </c>
      <c r="G195" s="1260" t="str">
        <f t="shared" si="88"/>
        <v/>
      </c>
      <c r="H195" s="199" t="str">
        <f t="shared" si="88"/>
        <v/>
      </c>
      <c r="I195" s="199" t="str">
        <f t="shared" si="88"/>
        <v/>
      </c>
      <c r="J195" s="1272" t="str">
        <f t="shared" si="88"/>
        <v/>
      </c>
      <c r="K195" s="199" t="str">
        <f t="shared" si="88"/>
        <v/>
      </c>
      <c r="L195" s="199" t="str">
        <f t="shared" si="88"/>
        <v/>
      </c>
      <c r="M195" s="199" t="str">
        <f t="shared" si="88"/>
        <v/>
      </c>
      <c r="N195" s="199" t="str">
        <f t="shared" si="88"/>
        <v/>
      </c>
      <c r="O195" s="199" t="str">
        <f t="shared" si="88"/>
        <v/>
      </c>
      <c r="P195" s="199" t="str">
        <f t="shared" si="88"/>
        <v/>
      </c>
      <c r="Q195" s="199" t="str">
        <f t="shared" si="88"/>
        <v/>
      </c>
      <c r="R195" s="199" t="str">
        <f t="shared" si="88"/>
        <v/>
      </c>
      <c r="S195" s="199" t="str">
        <f t="shared" si="88"/>
        <v/>
      </c>
      <c r="T195" s="199" t="str">
        <f t="shared" si="88"/>
        <v/>
      </c>
      <c r="U195" s="199" t="str">
        <f t="shared" si="88"/>
        <v/>
      </c>
      <c r="V195" s="199" t="str">
        <f t="shared" si="88"/>
        <v/>
      </c>
      <c r="W195" s="199" t="str">
        <f t="shared" si="88"/>
        <v/>
      </c>
      <c r="X195" s="199" t="str">
        <f t="shared" si="88"/>
        <v/>
      </c>
      <c r="Y195" s="199" t="str">
        <f t="shared" si="88"/>
        <v/>
      </c>
      <c r="Z195" s="199" t="str">
        <f t="shared" si="88"/>
        <v/>
      </c>
      <c r="AA195" s="1272" t="str">
        <f t="shared" si="88"/>
        <v/>
      </c>
      <c r="AB195" s="199" t="str">
        <f t="shared" si="88"/>
        <v/>
      </c>
      <c r="AC195" s="199" t="str">
        <f t="shared" si="88"/>
        <v/>
      </c>
      <c r="AD195" s="199" t="str">
        <f t="shared" si="88"/>
        <v/>
      </c>
      <c r="AE195" s="199" t="str">
        <f t="shared" si="88"/>
        <v/>
      </c>
      <c r="AF195" s="199" t="str">
        <f t="shared" si="88"/>
        <v/>
      </c>
      <c r="AG195" s="1272" t="str">
        <f t="shared" si="88"/>
        <v/>
      </c>
      <c r="AH195" s="199" t="str">
        <f t="shared" si="88"/>
        <v/>
      </c>
      <c r="AI195" s="199" t="str">
        <f t="shared" si="88"/>
        <v/>
      </c>
      <c r="AJ195" s="199" t="str">
        <f t="shared" si="88"/>
        <v/>
      </c>
      <c r="AK195" s="199" t="str">
        <f t="shared" si="88"/>
        <v/>
      </c>
      <c r="AL195" s="199" t="str">
        <f t="shared" si="88"/>
        <v/>
      </c>
      <c r="AM195" s="199" t="str">
        <f t="shared" si="88"/>
        <v/>
      </c>
      <c r="AN195" s="1272" t="str">
        <f t="shared" si="88"/>
        <v/>
      </c>
      <c r="AO195" s="199" t="str">
        <f t="shared" si="88"/>
        <v/>
      </c>
      <c r="AP195" s="199" t="str">
        <f t="shared" si="88"/>
        <v/>
      </c>
      <c r="AQ195" s="199" t="str">
        <f t="shared" si="88"/>
        <v/>
      </c>
      <c r="AR195" s="1272" t="str">
        <f t="shared" si="88"/>
        <v/>
      </c>
      <c r="AS195" s="199" t="str">
        <f t="shared" si="88"/>
        <v/>
      </c>
      <c r="AT195" s="199" t="str">
        <f t="shared" si="88"/>
        <v/>
      </c>
      <c r="AU195" s="1272" t="str">
        <f t="shared" si="88"/>
        <v/>
      </c>
      <c r="AV195" s="199" t="str">
        <f t="shared" si="88"/>
        <v/>
      </c>
      <c r="AW195" s="199" t="str">
        <f t="shared" si="88"/>
        <v/>
      </c>
      <c r="AX195" s="199" t="str">
        <f t="shared" si="88"/>
        <v/>
      </c>
      <c r="AY195" s="199" t="str">
        <f t="shared" si="88"/>
        <v/>
      </c>
      <c r="AZ195" s="199" t="str">
        <f t="shared" si="88"/>
        <v/>
      </c>
      <c r="BA195" s="1272" t="str">
        <f t="shared" si="88"/>
        <v/>
      </c>
      <c r="BB195" s="199" t="str">
        <f t="shared" si="88"/>
        <v/>
      </c>
      <c r="BC195" s="199" t="str">
        <f t="shared" si="88"/>
        <v/>
      </c>
      <c r="BD195" s="199" t="str">
        <f t="shared" si="88"/>
        <v/>
      </c>
      <c r="BE195" s="199" t="str">
        <f t="shared" si="88"/>
        <v/>
      </c>
      <c r="BF195" s="199" t="str">
        <f t="shared" si="88"/>
        <v/>
      </c>
      <c r="BG195" s="199" t="str">
        <f t="shared" si="88"/>
        <v/>
      </c>
      <c r="BH195" s="1272" t="str">
        <f t="shared" si="88"/>
        <v/>
      </c>
      <c r="BI195" s="200" t="str">
        <f t="shared" si="58"/>
        <v>OK</v>
      </c>
    </row>
    <row r="196" spans="1:61" x14ac:dyDescent="0.25">
      <c r="A196" s="1241" t="str">
        <f t="shared" si="77"/>
        <v>NEU4</v>
      </c>
      <c r="B196" s="1242" t="str">
        <f t="shared" si="77"/>
        <v>Epilettologia: diagnostica complessa</v>
      </c>
      <c r="C196" s="198" t="str">
        <f t="shared" si="77"/>
        <v>Neurologia</v>
      </c>
      <c r="D196" s="199" t="str">
        <f t="shared" ref="D196:BH196" si="89">IF(D$162="","",
  IF(D$161="",IF(D36="","",IF(D36&lt;=D$163,"OK","NOK")),
  IF(D$161="X",IF(D36="","",IF(D36&lt;=D$163,"OK","NOK")),
  IF(HLOOKUP(D$161,$A$4:$BI$156,ROW(D196)-163,FALSE)&lt;&gt;"","",IF(D36="","",IF(D36&lt;=D$163,"OK","NOK"))))))</f>
        <v/>
      </c>
      <c r="E196" s="199" t="str">
        <f t="shared" si="89"/>
        <v/>
      </c>
      <c r="F196" s="199" t="str">
        <f t="shared" si="89"/>
        <v/>
      </c>
      <c r="G196" s="1260" t="str">
        <f t="shared" si="89"/>
        <v/>
      </c>
      <c r="H196" s="199" t="str">
        <f t="shared" si="89"/>
        <v/>
      </c>
      <c r="I196" s="199" t="str">
        <f t="shared" si="89"/>
        <v/>
      </c>
      <c r="J196" s="1272" t="str">
        <f t="shared" si="89"/>
        <v/>
      </c>
      <c r="K196" s="199" t="str">
        <f t="shared" si="89"/>
        <v/>
      </c>
      <c r="L196" s="199" t="str">
        <f t="shared" si="89"/>
        <v/>
      </c>
      <c r="M196" s="199" t="str">
        <f t="shared" si="89"/>
        <v/>
      </c>
      <c r="N196" s="199" t="str">
        <f t="shared" si="89"/>
        <v/>
      </c>
      <c r="O196" s="199" t="str">
        <f t="shared" si="89"/>
        <v/>
      </c>
      <c r="P196" s="199" t="str">
        <f t="shared" si="89"/>
        <v/>
      </c>
      <c r="Q196" s="199" t="str">
        <f t="shared" si="89"/>
        <v/>
      </c>
      <c r="R196" s="199" t="str">
        <f t="shared" si="89"/>
        <v/>
      </c>
      <c r="S196" s="199" t="str">
        <f t="shared" si="89"/>
        <v/>
      </c>
      <c r="T196" s="199" t="str">
        <f t="shared" si="89"/>
        <v/>
      </c>
      <c r="U196" s="199" t="str">
        <f t="shared" si="89"/>
        <v/>
      </c>
      <c r="V196" s="199" t="str">
        <f t="shared" si="89"/>
        <v/>
      </c>
      <c r="W196" s="199" t="str">
        <f t="shared" si="89"/>
        <v/>
      </c>
      <c r="X196" s="199" t="str">
        <f t="shared" si="89"/>
        <v/>
      </c>
      <c r="Y196" s="199" t="str">
        <f t="shared" si="89"/>
        <v/>
      </c>
      <c r="Z196" s="199" t="str">
        <f t="shared" si="89"/>
        <v/>
      </c>
      <c r="AA196" s="1272" t="str">
        <f t="shared" si="89"/>
        <v/>
      </c>
      <c r="AB196" s="199" t="str">
        <f t="shared" si="89"/>
        <v/>
      </c>
      <c r="AC196" s="199" t="str">
        <f t="shared" si="89"/>
        <v/>
      </c>
      <c r="AD196" s="199" t="str">
        <f t="shared" si="89"/>
        <v/>
      </c>
      <c r="AE196" s="199" t="str">
        <f t="shared" si="89"/>
        <v/>
      </c>
      <c r="AF196" s="199" t="str">
        <f t="shared" si="89"/>
        <v/>
      </c>
      <c r="AG196" s="1272" t="str">
        <f t="shared" si="89"/>
        <v/>
      </c>
      <c r="AH196" s="199" t="str">
        <f t="shared" si="89"/>
        <v/>
      </c>
      <c r="AI196" s="199" t="str">
        <f t="shared" si="89"/>
        <v/>
      </c>
      <c r="AJ196" s="199" t="str">
        <f t="shared" si="89"/>
        <v/>
      </c>
      <c r="AK196" s="199" t="str">
        <f t="shared" ca="1" si="89"/>
        <v>NOK</v>
      </c>
      <c r="AL196" s="199" t="str">
        <f t="shared" si="89"/>
        <v/>
      </c>
      <c r="AM196" s="199" t="str">
        <f t="shared" si="89"/>
        <v/>
      </c>
      <c r="AN196" s="1272" t="str">
        <f t="shared" si="89"/>
        <v/>
      </c>
      <c r="AO196" s="199" t="str">
        <f t="shared" si="89"/>
        <v/>
      </c>
      <c r="AP196" s="199" t="str">
        <f t="shared" si="89"/>
        <v/>
      </c>
      <c r="AQ196" s="199" t="str">
        <f t="shared" si="89"/>
        <v/>
      </c>
      <c r="AR196" s="1272" t="str">
        <f t="shared" si="89"/>
        <v/>
      </c>
      <c r="AS196" s="199" t="str">
        <f t="shared" si="89"/>
        <v/>
      </c>
      <c r="AT196" s="199" t="str">
        <f t="shared" si="89"/>
        <v/>
      </c>
      <c r="AU196" s="1272" t="str">
        <f t="shared" si="89"/>
        <v/>
      </c>
      <c r="AV196" s="199" t="str">
        <f t="shared" si="89"/>
        <v/>
      </c>
      <c r="AW196" s="199" t="str">
        <f t="shared" si="89"/>
        <v/>
      </c>
      <c r="AX196" s="199" t="str">
        <f t="shared" si="89"/>
        <v/>
      </c>
      <c r="AY196" s="199" t="str">
        <f t="shared" si="89"/>
        <v/>
      </c>
      <c r="AZ196" s="199" t="str">
        <f t="shared" si="89"/>
        <v/>
      </c>
      <c r="BA196" s="1272" t="str">
        <f t="shared" si="89"/>
        <v/>
      </c>
      <c r="BB196" s="199" t="str">
        <f t="shared" si="89"/>
        <v/>
      </c>
      <c r="BC196" s="199" t="str">
        <f t="shared" si="89"/>
        <v/>
      </c>
      <c r="BD196" s="199" t="str">
        <f t="shared" si="89"/>
        <v/>
      </c>
      <c r="BE196" s="199" t="str">
        <f t="shared" si="89"/>
        <v/>
      </c>
      <c r="BF196" s="199" t="str">
        <f t="shared" si="89"/>
        <v/>
      </c>
      <c r="BG196" s="199" t="str">
        <f t="shared" si="89"/>
        <v/>
      </c>
      <c r="BH196" s="1272" t="str">
        <f t="shared" si="89"/>
        <v/>
      </c>
      <c r="BI196" s="200" t="str">
        <f t="shared" ca="1" si="58"/>
        <v>NOK</v>
      </c>
    </row>
    <row r="197" spans="1:61" x14ac:dyDescent="0.25">
      <c r="A197" s="1241" t="str">
        <f t="shared" si="77"/>
        <v>NEU4.1</v>
      </c>
      <c r="B197" s="1242" t="str">
        <f t="shared" si="77"/>
        <v>Epilettologia: trattamento complesso</v>
      </c>
      <c r="C197" s="198" t="str">
        <f t="shared" si="77"/>
        <v>Neurologia</v>
      </c>
      <c r="D197" s="199" t="str">
        <f t="shared" ref="D197:BH197" si="90">IF(D$162="","",
  IF(D$161="",IF(D37="","",IF(D37&lt;=D$163,"OK","NOK")),
  IF(D$161="X",IF(D37="","",IF(D37&lt;=D$163,"OK","NOK")),
  IF(HLOOKUP(D$161,$A$4:$BI$156,ROW(D197)-163,FALSE)&lt;&gt;"","",IF(D37="","",IF(D37&lt;=D$163,"OK","NOK"))))))</f>
        <v/>
      </c>
      <c r="E197" s="199" t="str">
        <f t="shared" si="90"/>
        <v/>
      </c>
      <c r="F197" s="199" t="str">
        <f t="shared" si="90"/>
        <v/>
      </c>
      <c r="G197" s="1260" t="str">
        <f t="shared" si="90"/>
        <v/>
      </c>
      <c r="H197" s="199" t="str">
        <f t="shared" si="90"/>
        <v/>
      </c>
      <c r="I197" s="199" t="str">
        <f t="shared" si="90"/>
        <v/>
      </c>
      <c r="J197" s="1272" t="str">
        <f t="shared" si="90"/>
        <v/>
      </c>
      <c r="K197" s="199" t="str">
        <f t="shared" si="90"/>
        <v/>
      </c>
      <c r="L197" s="199" t="str">
        <f t="shared" si="90"/>
        <v/>
      </c>
      <c r="M197" s="199" t="str">
        <f t="shared" si="90"/>
        <v/>
      </c>
      <c r="N197" s="199" t="str">
        <f t="shared" si="90"/>
        <v/>
      </c>
      <c r="O197" s="199" t="str">
        <f t="shared" si="90"/>
        <v/>
      </c>
      <c r="P197" s="199" t="str">
        <f t="shared" si="90"/>
        <v/>
      </c>
      <c r="Q197" s="199" t="str">
        <f t="shared" si="90"/>
        <v/>
      </c>
      <c r="R197" s="199" t="str">
        <f t="shared" si="90"/>
        <v/>
      </c>
      <c r="S197" s="199" t="str">
        <f t="shared" si="90"/>
        <v/>
      </c>
      <c r="T197" s="199" t="str">
        <f t="shared" si="90"/>
        <v/>
      </c>
      <c r="U197" s="199" t="str">
        <f t="shared" si="90"/>
        <v/>
      </c>
      <c r="V197" s="199" t="str">
        <f t="shared" si="90"/>
        <v/>
      </c>
      <c r="W197" s="199" t="str">
        <f t="shared" si="90"/>
        <v/>
      </c>
      <c r="X197" s="199" t="str">
        <f t="shared" si="90"/>
        <v/>
      </c>
      <c r="Y197" s="199" t="str">
        <f t="shared" si="90"/>
        <v/>
      </c>
      <c r="Z197" s="199" t="str">
        <f t="shared" si="90"/>
        <v/>
      </c>
      <c r="AA197" s="1272" t="str">
        <f t="shared" si="90"/>
        <v/>
      </c>
      <c r="AB197" s="199" t="str">
        <f t="shared" si="90"/>
        <v/>
      </c>
      <c r="AC197" s="199" t="str">
        <f t="shared" si="90"/>
        <v/>
      </c>
      <c r="AD197" s="199" t="str">
        <f t="shared" si="90"/>
        <v/>
      </c>
      <c r="AE197" s="199" t="str">
        <f t="shared" si="90"/>
        <v/>
      </c>
      <c r="AF197" s="199" t="str">
        <f t="shared" si="90"/>
        <v/>
      </c>
      <c r="AG197" s="1272" t="str">
        <f t="shared" si="90"/>
        <v/>
      </c>
      <c r="AH197" s="199" t="str">
        <f t="shared" si="90"/>
        <v/>
      </c>
      <c r="AI197" s="199" t="str">
        <f t="shared" si="90"/>
        <v/>
      </c>
      <c r="AJ197" s="199" t="str">
        <f t="shared" si="90"/>
        <v/>
      </c>
      <c r="AK197" s="199" t="str">
        <f t="shared" ca="1" si="90"/>
        <v>NOK</v>
      </c>
      <c r="AL197" s="199" t="str">
        <f t="shared" si="90"/>
        <v/>
      </c>
      <c r="AM197" s="199" t="str">
        <f t="shared" si="90"/>
        <v/>
      </c>
      <c r="AN197" s="1272" t="str">
        <f t="shared" si="90"/>
        <v/>
      </c>
      <c r="AO197" s="199" t="str">
        <f t="shared" si="90"/>
        <v/>
      </c>
      <c r="AP197" s="199" t="str">
        <f t="shared" si="90"/>
        <v/>
      </c>
      <c r="AQ197" s="199" t="str">
        <f t="shared" si="90"/>
        <v/>
      </c>
      <c r="AR197" s="1272" t="str">
        <f t="shared" si="90"/>
        <v/>
      </c>
      <c r="AS197" s="199" t="str">
        <f t="shared" si="90"/>
        <v/>
      </c>
      <c r="AT197" s="199" t="str">
        <f t="shared" si="90"/>
        <v/>
      </c>
      <c r="AU197" s="1272" t="str">
        <f t="shared" si="90"/>
        <v/>
      </c>
      <c r="AV197" s="199" t="str">
        <f t="shared" si="90"/>
        <v/>
      </c>
      <c r="AW197" s="199" t="str">
        <f t="shared" si="90"/>
        <v/>
      </c>
      <c r="AX197" s="199" t="str">
        <f t="shared" si="90"/>
        <v/>
      </c>
      <c r="AY197" s="199" t="str">
        <f t="shared" si="90"/>
        <v/>
      </c>
      <c r="AZ197" s="199" t="str">
        <f t="shared" si="90"/>
        <v/>
      </c>
      <c r="BA197" s="1272" t="str">
        <f t="shared" si="90"/>
        <v/>
      </c>
      <c r="BB197" s="199" t="str">
        <f t="shared" si="90"/>
        <v/>
      </c>
      <c r="BC197" s="199" t="str">
        <f t="shared" si="90"/>
        <v/>
      </c>
      <c r="BD197" s="199" t="str">
        <f t="shared" si="90"/>
        <v/>
      </c>
      <c r="BE197" s="199" t="str">
        <f t="shared" si="90"/>
        <v/>
      </c>
      <c r="BF197" s="199" t="str">
        <f t="shared" si="90"/>
        <v/>
      </c>
      <c r="BG197" s="199" t="str">
        <f t="shared" si="90"/>
        <v/>
      </c>
      <c r="BH197" s="1272" t="str">
        <f t="shared" si="90"/>
        <v/>
      </c>
      <c r="BI197" s="200" t="str">
        <f t="shared" ca="1" si="58"/>
        <v>NOK</v>
      </c>
    </row>
    <row r="198" spans="1:61" ht="26.4" x14ac:dyDescent="0.25">
      <c r="A198" s="1241" t="str">
        <f t="shared" si="77"/>
        <v>NEU4.2</v>
      </c>
      <c r="B198" s="1242" t="str">
        <f t="shared" si="77"/>
        <v>Diagnostica epilettologica preoperatoria non invasiva</v>
      </c>
      <c r="C198" s="198" t="str">
        <f t="shared" si="77"/>
        <v>Neurologia</v>
      </c>
      <c r="D198" s="199" t="str">
        <f t="shared" ref="D198:BH198" si="91">IF(D$162="","",
  IF(D$161="",IF(D38="","",IF(D38&lt;=D$163,"OK","NOK")),
  IF(D$161="X",IF(D38="","",IF(D38&lt;=D$163,"OK","NOK")),
  IF(HLOOKUP(D$161,$A$4:$BI$156,ROW(D198)-163,FALSE)&lt;&gt;"","",IF(D38="","",IF(D38&lt;=D$163,"OK","NOK"))))))</f>
        <v/>
      </c>
      <c r="E198" s="199" t="str">
        <f t="shared" si="91"/>
        <v/>
      </c>
      <c r="F198" s="199" t="str">
        <f t="shared" si="91"/>
        <v/>
      </c>
      <c r="G198" s="1260" t="str">
        <f t="shared" si="91"/>
        <v/>
      </c>
      <c r="H198" s="199" t="str">
        <f t="shared" si="91"/>
        <v/>
      </c>
      <c r="I198" s="199" t="str">
        <f t="shared" si="91"/>
        <v/>
      </c>
      <c r="J198" s="1272" t="str">
        <f t="shared" si="91"/>
        <v/>
      </c>
      <c r="K198" s="199" t="str">
        <f t="shared" si="91"/>
        <v/>
      </c>
      <c r="L198" s="199" t="str">
        <f t="shared" si="91"/>
        <v/>
      </c>
      <c r="M198" s="199" t="str">
        <f t="shared" si="91"/>
        <v/>
      </c>
      <c r="N198" s="199" t="str">
        <f t="shared" si="91"/>
        <v/>
      </c>
      <c r="O198" s="199" t="str">
        <f t="shared" si="91"/>
        <v/>
      </c>
      <c r="P198" s="199" t="str">
        <f t="shared" si="91"/>
        <v/>
      </c>
      <c r="Q198" s="199" t="str">
        <f t="shared" si="91"/>
        <v/>
      </c>
      <c r="R198" s="199" t="str">
        <f t="shared" si="91"/>
        <v/>
      </c>
      <c r="S198" s="199" t="str">
        <f t="shared" si="91"/>
        <v/>
      </c>
      <c r="T198" s="199" t="str">
        <f t="shared" si="91"/>
        <v/>
      </c>
      <c r="U198" s="199" t="str">
        <f t="shared" si="91"/>
        <v/>
      </c>
      <c r="V198" s="199" t="str">
        <f t="shared" si="91"/>
        <v/>
      </c>
      <c r="W198" s="199" t="str">
        <f t="shared" si="91"/>
        <v/>
      </c>
      <c r="X198" s="199" t="str">
        <f t="shared" si="91"/>
        <v/>
      </c>
      <c r="Y198" s="199" t="str">
        <f t="shared" si="91"/>
        <v/>
      </c>
      <c r="Z198" s="199" t="str">
        <f t="shared" si="91"/>
        <v/>
      </c>
      <c r="AA198" s="1272" t="str">
        <f t="shared" si="91"/>
        <v/>
      </c>
      <c r="AB198" s="199" t="str">
        <f t="shared" si="91"/>
        <v/>
      </c>
      <c r="AC198" s="199" t="str">
        <f t="shared" si="91"/>
        <v/>
      </c>
      <c r="AD198" s="199" t="str">
        <f t="shared" si="91"/>
        <v/>
      </c>
      <c r="AE198" s="199" t="str">
        <f t="shared" si="91"/>
        <v/>
      </c>
      <c r="AF198" s="199" t="str">
        <f t="shared" si="91"/>
        <v/>
      </c>
      <c r="AG198" s="1272" t="str">
        <f t="shared" si="91"/>
        <v/>
      </c>
      <c r="AH198" s="199" t="str">
        <f t="shared" si="91"/>
        <v/>
      </c>
      <c r="AI198" s="199" t="str">
        <f t="shared" si="91"/>
        <v/>
      </c>
      <c r="AJ198" s="199" t="str">
        <f t="shared" si="91"/>
        <v/>
      </c>
      <c r="AK198" s="199" t="str">
        <f t="shared" ca="1" si="91"/>
        <v>NOK</v>
      </c>
      <c r="AL198" s="199" t="str">
        <f t="shared" si="91"/>
        <v/>
      </c>
      <c r="AM198" s="199" t="str">
        <f t="shared" si="91"/>
        <v/>
      </c>
      <c r="AN198" s="1272" t="str">
        <f t="shared" si="91"/>
        <v/>
      </c>
      <c r="AO198" s="199" t="str">
        <f t="shared" si="91"/>
        <v/>
      </c>
      <c r="AP198" s="199" t="str">
        <f t="shared" si="91"/>
        <v/>
      </c>
      <c r="AQ198" s="199" t="str">
        <f t="shared" si="91"/>
        <v/>
      </c>
      <c r="AR198" s="1272" t="str">
        <f t="shared" si="91"/>
        <v/>
      </c>
      <c r="AS198" s="199" t="str">
        <f t="shared" si="91"/>
        <v/>
      </c>
      <c r="AT198" s="199" t="str">
        <f t="shared" si="91"/>
        <v/>
      </c>
      <c r="AU198" s="1272" t="str">
        <f t="shared" si="91"/>
        <v/>
      </c>
      <c r="AV198" s="199" t="str">
        <f t="shared" si="91"/>
        <v/>
      </c>
      <c r="AW198" s="199" t="str">
        <f t="shared" si="91"/>
        <v/>
      </c>
      <c r="AX198" s="199" t="str">
        <f t="shared" si="91"/>
        <v/>
      </c>
      <c r="AY198" s="199" t="str">
        <f t="shared" si="91"/>
        <v/>
      </c>
      <c r="AZ198" s="199" t="str">
        <f t="shared" si="91"/>
        <v/>
      </c>
      <c r="BA198" s="1272" t="str">
        <f t="shared" si="91"/>
        <v/>
      </c>
      <c r="BB198" s="199" t="str">
        <f t="shared" si="91"/>
        <v/>
      </c>
      <c r="BC198" s="199" t="str">
        <f t="shared" si="91"/>
        <v/>
      </c>
      <c r="BD198" s="199" t="str">
        <f t="shared" si="91"/>
        <v/>
      </c>
      <c r="BE198" s="199" t="str">
        <f t="shared" si="91"/>
        <v/>
      </c>
      <c r="BF198" s="199" t="str">
        <f t="shared" si="91"/>
        <v/>
      </c>
      <c r="BG198" s="199" t="str">
        <f t="shared" si="91"/>
        <v/>
      </c>
      <c r="BH198" s="1272" t="str">
        <f t="shared" si="91"/>
        <v/>
      </c>
      <c r="BI198" s="200" t="str">
        <f t="shared" ca="1" si="58"/>
        <v>NOK</v>
      </c>
    </row>
    <row r="199" spans="1:61" ht="26.4" x14ac:dyDescent="0.25">
      <c r="A199" s="1241" t="str">
        <f t="shared" si="77"/>
        <v>NEU4.2.1</v>
      </c>
      <c r="B199" s="1242" t="str">
        <f t="shared" si="77"/>
        <v>Diagnostica epilettologica preoperatoria invasiva (CIMAS)</v>
      </c>
      <c r="C199" s="198" t="str">
        <f t="shared" si="77"/>
        <v/>
      </c>
      <c r="D199" s="199" t="str">
        <f t="shared" ref="D199:BH199" si="92">IF(D$162="","",
  IF(D$161="",IF(D39="","",IF(D39&lt;=D$163,"OK","NOK")),
  IF(D$161="X",IF(D39="","",IF(D39&lt;=D$163,"OK","NOK")),
  IF(HLOOKUP(D$161,$A$4:$BI$156,ROW(D199)-163,FALSE)&lt;&gt;"","",IF(D39="","",IF(D39&lt;=D$163,"OK","NOK"))))))</f>
        <v/>
      </c>
      <c r="E199" s="199" t="str">
        <f t="shared" si="92"/>
        <v/>
      </c>
      <c r="F199" s="199" t="str">
        <f t="shared" si="92"/>
        <v/>
      </c>
      <c r="G199" s="1260" t="str">
        <f t="shared" si="92"/>
        <v/>
      </c>
      <c r="H199" s="199" t="str">
        <f t="shared" si="92"/>
        <v/>
      </c>
      <c r="I199" s="199" t="str">
        <f t="shared" si="92"/>
        <v/>
      </c>
      <c r="J199" s="1272" t="str">
        <f t="shared" si="92"/>
        <v/>
      </c>
      <c r="K199" s="199" t="str">
        <f t="shared" si="92"/>
        <v/>
      </c>
      <c r="L199" s="199" t="str">
        <f t="shared" si="92"/>
        <v/>
      </c>
      <c r="M199" s="199" t="str">
        <f t="shared" si="92"/>
        <v/>
      </c>
      <c r="N199" s="199" t="str">
        <f t="shared" si="92"/>
        <v/>
      </c>
      <c r="O199" s="199" t="str">
        <f t="shared" si="92"/>
        <v/>
      </c>
      <c r="P199" s="199" t="str">
        <f t="shared" si="92"/>
        <v/>
      </c>
      <c r="Q199" s="199" t="str">
        <f t="shared" si="92"/>
        <v/>
      </c>
      <c r="R199" s="199" t="str">
        <f t="shared" si="92"/>
        <v/>
      </c>
      <c r="S199" s="199" t="str">
        <f t="shared" si="92"/>
        <v/>
      </c>
      <c r="T199" s="199" t="str">
        <f t="shared" si="92"/>
        <v/>
      </c>
      <c r="U199" s="199" t="str">
        <f t="shared" si="92"/>
        <v/>
      </c>
      <c r="V199" s="199" t="str">
        <f t="shared" si="92"/>
        <v/>
      </c>
      <c r="W199" s="199" t="str">
        <f t="shared" si="92"/>
        <v/>
      </c>
      <c r="X199" s="199" t="str">
        <f t="shared" si="92"/>
        <v/>
      </c>
      <c r="Y199" s="199" t="str">
        <f t="shared" si="92"/>
        <v/>
      </c>
      <c r="Z199" s="199" t="str">
        <f t="shared" si="92"/>
        <v/>
      </c>
      <c r="AA199" s="1272" t="str">
        <f t="shared" si="92"/>
        <v/>
      </c>
      <c r="AB199" s="199" t="str">
        <f t="shared" si="92"/>
        <v/>
      </c>
      <c r="AC199" s="199" t="str">
        <f t="shared" si="92"/>
        <v/>
      </c>
      <c r="AD199" s="199" t="str">
        <f t="shared" si="92"/>
        <v/>
      </c>
      <c r="AE199" s="199" t="str">
        <f t="shared" si="92"/>
        <v/>
      </c>
      <c r="AF199" s="199" t="str">
        <f t="shared" si="92"/>
        <v/>
      </c>
      <c r="AG199" s="1272" t="str">
        <f t="shared" si="92"/>
        <v/>
      </c>
      <c r="AH199" s="199" t="str">
        <f t="shared" si="92"/>
        <v/>
      </c>
      <c r="AI199" s="199" t="str">
        <f t="shared" si="92"/>
        <v/>
      </c>
      <c r="AJ199" s="199" t="str">
        <f t="shared" si="92"/>
        <v/>
      </c>
      <c r="AK199" s="199" t="str">
        <f t="shared" si="92"/>
        <v/>
      </c>
      <c r="AL199" s="199" t="str">
        <f t="shared" si="92"/>
        <v/>
      </c>
      <c r="AM199" s="199" t="str">
        <f t="shared" si="92"/>
        <v/>
      </c>
      <c r="AN199" s="1272" t="str">
        <f t="shared" si="92"/>
        <v/>
      </c>
      <c r="AO199" s="199" t="str">
        <f t="shared" si="92"/>
        <v/>
      </c>
      <c r="AP199" s="199" t="str">
        <f t="shared" si="92"/>
        <v/>
      </c>
      <c r="AQ199" s="199" t="str">
        <f t="shared" si="92"/>
        <v/>
      </c>
      <c r="AR199" s="1272" t="str">
        <f t="shared" si="92"/>
        <v/>
      </c>
      <c r="AS199" s="199" t="str">
        <f t="shared" si="92"/>
        <v/>
      </c>
      <c r="AT199" s="199" t="str">
        <f t="shared" si="92"/>
        <v/>
      </c>
      <c r="AU199" s="1272" t="str">
        <f t="shared" si="92"/>
        <v/>
      </c>
      <c r="AV199" s="199" t="str">
        <f t="shared" si="92"/>
        <v/>
      </c>
      <c r="AW199" s="199" t="str">
        <f t="shared" si="92"/>
        <v/>
      </c>
      <c r="AX199" s="199" t="str">
        <f t="shared" si="92"/>
        <v/>
      </c>
      <c r="AY199" s="199" t="str">
        <f t="shared" si="92"/>
        <v/>
      </c>
      <c r="AZ199" s="199" t="str">
        <f t="shared" si="92"/>
        <v/>
      </c>
      <c r="BA199" s="1272" t="str">
        <f t="shared" si="92"/>
        <v/>
      </c>
      <c r="BB199" s="199" t="str">
        <f t="shared" si="92"/>
        <v/>
      </c>
      <c r="BC199" s="199" t="str">
        <f t="shared" si="92"/>
        <v/>
      </c>
      <c r="BD199" s="199" t="str">
        <f t="shared" si="92"/>
        <v/>
      </c>
      <c r="BE199" s="199" t="str">
        <f t="shared" si="92"/>
        <v/>
      </c>
      <c r="BF199" s="199" t="str">
        <f t="shared" si="92"/>
        <v/>
      </c>
      <c r="BG199" s="199" t="str">
        <f t="shared" si="92"/>
        <v/>
      </c>
      <c r="BH199" s="1272" t="str">
        <f t="shared" si="92"/>
        <v/>
      </c>
      <c r="BI199" s="200" t="str">
        <f t="shared" si="58"/>
        <v>OK</v>
      </c>
    </row>
    <row r="200" spans="1:61" ht="39.6" x14ac:dyDescent="0.25">
      <c r="A200" s="1241" t="str">
        <f t="shared" si="77"/>
        <v>AUG1</v>
      </c>
      <c r="B200" s="1242" t="str">
        <f t="shared" si="77"/>
        <v>Oftalmologia</v>
      </c>
      <c r="C200" s="198" t="str">
        <f t="shared" si="77"/>
        <v>(Oftalmologia con approfondimento in oftalmochirurgia)</v>
      </c>
      <c r="D200" s="199" t="str">
        <f t="shared" ref="D200:BH200" si="93">IF(D$162="","",
  IF(D$161="",IF(D40="","",IF(D40&lt;=D$163,"OK","NOK")),
  IF(D$161="X",IF(D40="","",IF(D40&lt;=D$163,"OK","NOK")),
  IF(HLOOKUP(D$161,$A$4:$BI$156,ROW(D200)-163,FALSE)&lt;&gt;"","",IF(D40="","",IF(D40&lt;=D$163,"OK","NOK"))))))</f>
        <v/>
      </c>
      <c r="E200" s="199" t="str">
        <f t="shared" si="93"/>
        <v/>
      </c>
      <c r="F200" s="199" t="str">
        <f t="shared" si="93"/>
        <v/>
      </c>
      <c r="G200" s="1260" t="str">
        <f t="shared" si="93"/>
        <v/>
      </c>
      <c r="H200" s="199" t="str">
        <f t="shared" si="93"/>
        <v/>
      </c>
      <c r="I200" s="199" t="str">
        <f t="shared" si="93"/>
        <v/>
      </c>
      <c r="J200" s="1272" t="str">
        <f t="shared" si="93"/>
        <v/>
      </c>
      <c r="K200" s="199" t="str">
        <f t="shared" si="93"/>
        <v/>
      </c>
      <c r="L200" s="199" t="str">
        <f t="shared" si="93"/>
        <v/>
      </c>
      <c r="M200" s="199" t="str">
        <f t="shared" si="93"/>
        <v/>
      </c>
      <c r="N200" s="199" t="str">
        <f t="shared" si="93"/>
        <v/>
      </c>
      <c r="O200" s="199" t="str">
        <f t="shared" si="93"/>
        <v/>
      </c>
      <c r="P200" s="199" t="str">
        <f t="shared" si="93"/>
        <v/>
      </c>
      <c r="Q200" s="199" t="str">
        <f t="shared" si="93"/>
        <v/>
      </c>
      <c r="R200" s="199" t="str">
        <f t="shared" si="93"/>
        <v/>
      </c>
      <c r="S200" s="199" t="str">
        <f t="shared" si="93"/>
        <v/>
      </c>
      <c r="T200" s="199" t="str">
        <f t="shared" si="93"/>
        <v/>
      </c>
      <c r="U200" s="199" t="str">
        <f t="shared" si="93"/>
        <v/>
      </c>
      <c r="V200" s="199" t="str">
        <f t="shared" si="93"/>
        <v/>
      </c>
      <c r="W200" s="199" t="str">
        <f t="shared" si="93"/>
        <v/>
      </c>
      <c r="X200" s="199" t="str">
        <f t="shared" si="93"/>
        <v/>
      </c>
      <c r="Y200" s="199" t="str">
        <f t="shared" si="93"/>
        <v/>
      </c>
      <c r="Z200" s="199" t="str">
        <f t="shared" si="93"/>
        <v/>
      </c>
      <c r="AA200" s="1272" t="str">
        <f t="shared" si="93"/>
        <v/>
      </c>
      <c r="AB200" s="199" t="str">
        <f t="shared" si="93"/>
        <v/>
      </c>
      <c r="AC200" s="199" t="str">
        <f t="shared" si="93"/>
        <v/>
      </c>
      <c r="AD200" s="199" t="str">
        <f t="shared" si="93"/>
        <v/>
      </c>
      <c r="AE200" s="199" t="str">
        <f t="shared" si="93"/>
        <v/>
      </c>
      <c r="AF200" s="199" t="str">
        <f t="shared" si="93"/>
        <v/>
      </c>
      <c r="AG200" s="1272" t="str">
        <f t="shared" si="93"/>
        <v/>
      </c>
      <c r="AH200" s="199" t="str">
        <f t="shared" si="93"/>
        <v/>
      </c>
      <c r="AI200" s="199" t="str">
        <f t="shared" si="93"/>
        <v/>
      </c>
      <c r="AJ200" s="199" t="str">
        <f t="shared" si="93"/>
        <v/>
      </c>
      <c r="AK200" s="199" t="str">
        <f t="shared" si="93"/>
        <v/>
      </c>
      <c r="AL200" s="199" t="str">
        <f t="shared" si="93"/>
        <v/>
      </c>
      <c r="AM200" s="199" t="str">
        <f t="shared" ca="1" si="93"/>
        <v>NOK</v>
      </c>
      <c r="AN200" s="1272" t="str">
        <f t="shared" si="93"/>
        <v/>
      </c>
      <c r="AO200" s="199" t="str">
        <f t="shared" si="93"/>
        <v/>
      </c>
      <c r="AP200" s="199" t="str">
        <f t="shared" si="93"/>
        <v/>
      </c>
      <c r="AQ200" s="199" t="str">
        <f t="shared" si="93"/>
        <v/>
      </c>
      <c r="AR200" s="1272" t="str">
        <f t="shared" si="93"/>
        <v/>
      </c>
      <c r="AS200" s="199" t="str">
        <f t="shared" si="93"/>
        <v/>
      </c>
      <c r="AT200" s="199" t="str">
        <f t="shared" si="93"/>
        <v/>
      </c>
      <c r="AU200" s="1272" t="str">
        <f t="shared" si="93"/>
        <v/>
      </c>
      <c r="AV200" s="199" t="str">
        <f t="shared" si="93"/>
        <v/>
      </c>
      <c r="AW200" s="199" t="str">
        <f t="shared" si="93"/>
        <v/>
      </c>
      <c r="AX200" s="199" t="str">
        <f t="shared" si="93"/>
        <v/>
      </c>
      <c r="AY200" s="199" t="str">
        <f t="shared" si="93"/>
        <v/>
      </c>
      <c r="AZ200" s="199" t="str">
        <f t="shared" si="93"/>
        <v/>
      </c>
      <c r="BA200" s="1272" t="str">
        <f t="shared" si="93"/>
        <v/>
      </c>
      <c r="BB200" s="199" t="str">
        <f t="shared" si="93"/>
        <v/>
      </c>
      <c r="BC200" s="199" t="str">
        <f t="shared" si="93"/>
        <v/>
      </c>
      <c r="BD200" s="199" t="str">
        <f t="shared" si="93"/>
        <v/>
      </c>
      <c r="BE200" s="199" t="str">
        <f t="shared" si="93"/>
        <v/>
      </c>
      <c r="BF200" s="199" t="str">
        <f t="shared" si="93"/>
        <v/>
      </c>
      <c r="BG200" s="199" t="str">
        <f t="shared" si="93"/>
        <v/>
      </c>
      <c r="BH200" s="1272" t="str">
        <f t="shared" si="93"/>
        <v/>
      </c>
      <c r="BI200" s="200" t="str">
        <f t="shared" ca="1" si="58"/>
        <v>NOK</v>
      </c>
    </row>
    <row r="201" spans="1:61" ht="39.6" x14ac:dyDescent="0.25">
      <c r="A201" s="1241" t="str">
        <f t="shared" si="77"/>
        <v>AUG1.1</v>
      </c>
      <c r="B201" s="1242" t="str">
        <f t="shared" si="77"/>
        <v>Strabologia</v>
      </c>
      <c r="C201" s="198" t="str">
        <f t="shared" si="77"/>
        <v>(Oftalmologia con approfondimento in oftalmochirurgia)</v>
      </c>
      <c r="D201" s="199" t="str">
        <f t="shared" ref="D201:BH201" si="94">IF(D$162="","",
  IF(D$161="",IF(D41="","",IF(D41&lt;=D$163,"OK","NOK")),
  IF(D$161="X",IF(D41="","",IF(D41&lt;=D$163,"OK","NOK")),
  IF(HLOOKUP(D$161,$A$4:$BI$156,ROW(D201)-163,FALSE)&lt;&gt;"","",IF(D41="","",IF(D41&lt;=D$163,"OK","NOK"))))))</f>
        <v/>
      </c>
      <c r="E201" s="199" t="str">
        <f t="shared" si="94"/>
        <v/>
      </c>
      <c r="F201" s="199" t="str">
        <f t="shared" si="94"/>
        <v/>
      </c>
      <c r="G201" s="1260" t="str">
        <f t="shared" si="94"/>
        <v/>
      </c>
      <c r="H201" s="199" t="str">
        <f t="shared" si="94"/>
        <v/>
      </c>
      <c r="I201" s="199" t="str">
        <f t="shared" si="94"/>
        <v/>
      </c>
      <c r="J201" s="1272" t="str">
        <f t="shared" si="94"/>
        <v/>
      </c>
      <c r="K201" s="199" t="str">
        <f t="shared" si="94"/>
        <v/>
      </c>
      <c r="L201" s="199" t="str">
        <f t="shared" si="94"/>
        <v/>
      </c>
      <c r="M201" s="199" t="str">
        <f t="shared" si="94"/>
        <v/>
      </c>
      <c r="N201" s="199" t="str">
        <f t="shared" si="94"/>
        <v/>
      </c>
      <c r="O201" s="199" t="str">
        <f t="shared" si="94"/>
        <v/>
      </c>
      <c r="P201" s="199" t="str">
        <f t="shared" si="94"/>
        <v/>
      </c>
      <c r="Q201" s="199" t="str">
        <f t="shared" si="94"/>
        <v/>
      </c>
      <c r="R201" s="199" t="str">
        <f t="shared" si="94"/>
        <v/>
      </c>
      <c r="S201" s="199" t="str">
        <f t="shared" si="94"/>
        <v/>
      </c>
      <c r="T201" s="199" t="str">
        <f t="shared" si="94"/>
        <v/>
      </c>
      <c r="U201" s="199" t="str">
        <f t="shared" si="94"/>
        <v/>
      </c>
      <c r="V201" s="199" t="str">
        <f t="shared" si="94"/>
        <v/>
      </c>
      <c r="W201" s="199" t="str">
        <f t="shared" si="94"/>
        <v/>
      </c>
      <c r="X201" s="199" t="str">
        <f t="shared" si="94"/>
        <v/>
      </c>
      <c r="Y201" s="199" t="str">
        <f t="shared" si="94"/>
        <v/>
      </c>
      <c r="Z201" s="199" t="str">
        <f t="shared" si="94"/>
        <v/>
      </c>
      <c r="AA201" s="1272" t="str">
        <f t="shared" si="94"/>
        <v/>
      </c>
      <c r="AB201" s="199" t="str">
        <f t="shared" si="94"/>
        <v/>
      </c>
      <c r="AC201" s="199" t="str">
        <f t="shared" si="94"/>
        <v/>
      </c>
      <c r="AD201" s="199" t="str">
        <f t="shared" si="94"/>
        <v/>
      </c>
      <c r="AE201" s="199" t="str">
        <f t="shared" si="94"/>
        <v/>
      </c>
      <c r="AF201" s="199" t="str">
        <f t="shared" si="94"/>
        <v/>
      </c>
      <c r="AG201" s="1272" t="str">
        <f t="shared" si="94"/>
        <v/>
      </c>
      <c r="AH201" s="199" t="str">
        <f t="shared" si="94"/>
        <v/>
      </c>
      <c r="AI201" s="199" t="str">
        <f t="shared" si="94"/>
        <v/>
      </c>
      <c r="AJ201" s="199" t="str">
        <f t="shared" si="94"/>
        <v/>
      </c>
      <c r="AK201" s="199" t="str">
        <f t="shared" si="94"/>
        <v/>
      </c>
      <c r="AL201" s="199" t="str">
        <f t="shared" si="94"/>
        <v/>
      </c>
      <c r="AM201" s="199" t="str">
        <f t="shared" ca="1" si="94"/>
        <v>NOK</v>
      </c>
      <c r="AN201" s="1272" t="str">
        <f t="shared" si="94"/>
        <v/>
      </c>
      <c r="AO201" s="199" t="str">
        <f t="shared" si="94"/>
        <v/>
      </c>
      <c r="AP201" s="199" t="str">
        <f t="shared" si="94"/>
        <v/>
      </c>
      <c r="AQ201" s="199" t="str">
        <f t="shared" si="94"/>
        <v/>
      </c>
      <c r="AR201" s="1272" t="str">
        <f t="shared" si="94"/>
        <v/>
      </c>
      <c r="AS201" s="199" t="str">
        <f t="shared" si="94"/>
        <v/>
      </c>
      <c r="AT201" s="199" t="str">
        <f t="shared" si="94"/>
        <v/>
      </c>
      <c r="AU201" s="1272" t="str">
        <f t="shared" si="94"/>
        <v/>
      </c>
      <c r="AV201" s="199" t="str">
        <f t="shared" si="94"/>
        <v/>
      </c>
      <c r="AW201" s="199" t="str">
        <f t="shared" si="94"/>
        <v/>
      </c>
      <c r="AX201" s="199" t="str">
        <f t="shared" si="94"/>
        <v/>
      </c>
      <c r="AY201" s="199" t="str">
        <f t="shared" si="94"/>
        <v/>
      </c>
      <c r="AZ201" s="199" t="str">
        <f t="shared" si="94"/>
        <v/>
      </c>
      <c r="BA201" s="1272" t="str">
        <f t="shared" si="94"/>
        <v/>
      </c>
      <c r="BB201" s="199" t="str">
        <f t="shared" si="94"/>
        <v/>
      </c>
      <c r="BC201" s="199" t="str">
        <f t="shared" si="94"/>
        <v/>
      </c>
      <c r="BD201" s="199" t="str">
        <f t="shared" si="94"/>
        <v/>
      </c>
      <c r="BE201" s="199" t="str">
        <f t="shared" si="94"/>
        <v/>
      </c>
      <c r="BF201" s="199" t="str">
        <f t="shared" si="94"/>
        <v/>
      </c>
      <c r="BG201" s="199" t="str">
        <f t="shared" si="94"/>
        <v/>
      </c>
      <c r="BH201" s="1272" t="str">
        <f t="shared" si="94"/>
        <v/>
      </c>
      <c r="BI201" s="200" t="str">
        <f t="shared" ca="1" si="58"/>
        <v>NOK</v>
      </c>
    </row>
    <row r="202" spans="1:61" ht="39.6" x14ac:dyDescent="0.25">
      <c r="A202" s="1241" t="str">
        <f t="shared" si="77"/>
        <v>AUG1.2</v>
      </c>
      <c r="B202" s="1242" t="str">
        <f t="shared" si="77"/>
        <v>Orbita, palpebre, apparato lacrimale</v>
      </c>
      <c r="C202" s="198" t="str">
        <f t="shared" si="77"/>
        <v>(Oftalmologia con approfondimento in oftalmochirurgia)</v>
      </c>
      <c r="D202" s="199" t="str">
        <f t="shared" ref="D202:BH202" si="95">IF(D$162="","",
  IF(D$161="",IF(D42="","",IF(D42&lt;=D$163,"OK","NOK")),
  IF(D$161="X",IF(D42="","",IF(D42&lt;=D$163,"OK","NOK")),
  IF(HLOOKUP(D$161,$A$4:$BI$156,ROW(D202)-163,FALSE)&lt;&gt;"","",IF(D42="","",IF(D42&lt;=D$163,"OK","NOK"))))))</f>
        <v/>
      </c>
      <c r="E202" s="199" t="str">
        <f t="shared" si="95"/>
        <v/>
      </c>
      <c r="F202" s="199" t="str">
        <f t="shared" si="95"/>
        <v/>
      </c>
      <c r="G202" s="1260" t="str">
        <f t="shared" si="95"/>
        <v/>
      </c>
      <c r="H202" s="199" t="str">
        <f t="shared" si="95"/>
        <v/>
      </c>
      <c r="I202" s="199" t="str">
        <f t="shared" si="95"/>
        <v/>
      </c>
      <c r="J202" s="1272" t="str">
        <f t="shared" si="95"/>
        <v/>
      </c>
      <c r="K202" s="199" t="str">
        <f t="shared" si="95"/>
        <v/>
      </c>
      <c r="L202" s="199" t="str">
        <f t="shared" si="95"/>
        <v/>
      </c>
      <c r="M202" s="199" t="str">
        <f t="shared" si="95"/>
        <v/>
      </c>
      <c r="N202" s="199" t="str">
        <f t="shared" si="95"/>
        <v/>
      </c>
      <c r="O202" s="199" t="str">
        <f t="shared" si="95"/>
        <v/>
      </c>
      <c r="P202" s="199" t="str">
        <f t="shared" si="95"/>
        <v/>
      </c>
      <c r="Q202" s="199" t="str">
        <f t="shared" si="95"/>
        <v/>
      </c>
      <c r="R202" s="199" t="str">
        <f t="shared" si="95"/>
        <v/>
      </c>
      <c r="S202" s="199" t="str">
        <f t="shared" si="95"/>
        <v/>
      </c>
      <c r="T202" s="199" t="str">
        <f t="shared" si="95"/>
        <v/>
      </c>
      <c r="U202" s="199" t="str">
        <f t="shared" si="95"/>
        <v/>
      </c>
      <c r="V202" s="199" t="str">
        <f t="shared" si="95"/>
        <v/>
      </c>
      <c r="W202" s="199" t="str">
        <f t="shared" si="95"/>
        <v/>
      </c>
      <c r="X202" s="199" t="str">
        <f t="shared" si="95"/>
        <v/>
      </c>
      <c r="Y202" s="199" t="str">
        <f t="shared" si="95"/>
        <v/>
      </c>
      <c r="Z202" s="199" t="str">
        <f t="shared" si="95"/>
        <v/>
      </c>
      <c r="AA202" s="1272" t="str">
        <f t="shared" si="95"/>
        <v/>
      </c>
      <c r="AB202" s="199" t="str">
        <f t="shared" si="95"/>
        <v/>
      </c>
      <c r="AC202" s="199" t="str">
        <f t="shared" si="95"/>
        <v/>
      </c>
      <c r="AD202" s="199" t="str">
        <f t="shared" si="95"/>
        <v/>
      </c>
      <c r="AE202" s="199" t="str">
        <f t="shared" si="95"/>
        <v/>
      </c>
      <c r="AF202" s="199" t="str">
        <f t="shared" si="95"/>
        <v/>
      </c>
      <c r="AG202" s="1272" t="str">
        <f t="shared" si="95"/>
        <v/>
      </c>
      <c r="AH202" s="199" t="str">
        <f t="shared" si="95"/>
        <v/>
      </c>
      <c r="AI202" s="199" t="str">
        <f t="shared" si="95"/>
        <v/>
      </c>
      <c r="AJ202" s="199" t="str">
        <f t="shared" si="95"/>
        <v/>
      </c>
      <c r="AK202" s="199" t="str">
        <f t="shared" si="95"/>
        <v/>
      </c>
      <c r="AL202" s="199" t="str">
        <f t="shared" si="95"/>
        <v/>
      </c>
      <c r="AM202" s="199" t="str">
        <f t="shared" ca="1" si="95"/>
        <v>NOK</v>
      </c>
      <c r="AN202" s="1272" t="str">
        <f t="shared" si="95"/>
        <v/>
      </c>
      <c r="AO202" s="199" t="str">
        <f t="shared" si="95"/>
        <v/>
      </c>
      <c r="AP202" s="199" t="str">
        <f t="shared" si="95"/>
        <v/>
      </c>
      <c r="AQ202" s="199" t="str">
        <f t="shared" si="95"/>
        <v/>
      </c>
      <c r="AR202" s="1272" t="str">
        <f t="shared" si="95"/>
        <v/>
      </c>
      <c r="AS202" s="199" t="str">
        <f t="shared" si="95"/>
        <v/>
      </c>
      <c r="AT202" s="199" t="str">
        <f t="shared" si="95"/>
        <v/>
      </c>
      <c r="AU202" s="1272" t="str">
        <f t="shared" si="95"/>
        <v/>
      </c>
      <c r="AV202" s="199" t="str">
        <f t="shared" si="95"/>
        <v/>
      </c>
      <c r="AW202" s="199" t="str">
        <f t="shared" si="95"/>
        <v/>
      </c>
      <c r="AX202" s="199" t="str">
        <f t="shared" si="95"/>
        <v/>
      </c>
      <c r="AY202" s="199" t="str">
        <f t="shared" si="95"/>
        <v/>
      </c>
      <c r="AZ202" s="199" t="str">
        <f t="shared" si="95"/>
        <v/>
      </c>
      <c r="BA202" s="1272" t="str">
        <f t="shared" si="95"/>
        <v/>
      </c>
      <c r="BB202" s="199" t="str">
        <f t="shared" si="95"/>
        <v/>
      </c>
      <c r="BC202" s="199" t="str">
        <f t="shared" si="95"/>
        <v/>
      </c>
      <c r="BD202" s="199" t="str">
        <f t="shared" si="95"/>
        <v/>
      </c>
      <c r="BE202" s="199" t="str">
        <f t="shared" si="95"/>
        <v/>
      </c>
      <c r="BF202" s="199" t="str">
        <f t="shared" si="95"/>
        <v/>
      </c>
      <c r="BG202" s="199" t="str">
        <f t="shared" si="95"/>
        <v/>
      </c>
      <c r="BH202" s="1272" t="str">
        <f t="shared" si="95"/>
        <v/>
      </c>
      <c r="BI202" s="200" t="str">
        <f t="shared" ca="1" si="58"/>
        <v>NOK</v>
      </c>
    </row>
    <row r="203" spans="1:61" ht="39.6" x14ac:dyDescent="0.25">
      <c r="A203" s="1241" t="str">
        <f t="shared" si="77"/>
        <v>AUG1.3</v>
      </c>
      <c r="B203" s="1242" t="str">
        <f t="shared" si="77"/>
        <v>Chirurgia specialistica della camera anteriore</v>
      </c>
      <c r="C203" s="198" t="str">
        <f t="shared" si="77"/>
        <v>(Oftalmologia con approfondimento in oftalmochirurgia)</v>
      </c>
      <c r="D203" s="199" t="str">
        <f t="shared" ref="D203:BH203" si="96">IF(D$162="","",
  IF(D$161="",IF(D43="","",IF(D43&lt;=D$163,"OK","NOK")),
  IF(D$161="X",IF(D43="","",IF(D43&lt;=D$163,"OK","NOK")),
  IF(HLOOKUP(D$161,$A$4:$BI$156,ROW(D203)-163,FALSE)&lt;&gt;"","",IF(D43="","",IF(D43&lt;=D$163,"OK","NOK"))))))</f>
        <v/>
      </c>
      <c r="E203" s="199" t="str">
        <f t="shared" si="96"/>
        <v/>
      </c>
      <c r="F203" s="199" t="str">
        <f t="shared" si="96"/>
        <v/>
      </c>
      <c r="G203" s="1260" t="str">
        <f t="shared" si="96"/>
        <v/>
      </c>
      <c r="H203" s="199" t="str">
        <f t="shared" si="96"/>
        <v/>
      </c>
      <c r="I203" s="199" t="str">
        <f t="shared" si="96"/>
        <v/>
      </c>
      <c r="J203" s="1272" t="str">
        <f t="shared" si="96"/>
        <v/>
      </c>
      <c r="K203" s="199" t="str">
        <f t="shared" si="96"/>
        <v/>
      </c>
      <c r="L203" s="199" t="str">
        <f t="shared" si="96"/>
        <v/>
      </c>
      <c r="M203" s="199" t="str">
        <f t="shared" si="96"/>
        <v/>
      </c>
      <c r="N203" s="199" t="str">
        <f t="shared" si="96"/>
        <v/>
      </c>
      <c r="O203" s="199" t="str">
        <f t="shared" si="96"/>
        <v/>
      </c>
      <c r="P203" s="199" t="str">
        <f t="shared" si="96"/>
        <v/>
      </c>
      <c r="Q203" s="199" t="str">
        <f t="shared" si="96"/>
        <v/>
      </c>
      <c r="R203" s="199" t="str">
        <f t="shared" si="96"/>
        <v/>
      </c>
      <c r="S203" s="199" t="str">
        <f t="shared" si="96"/>
        <v/>
      </c>
      <c r="T203" s="199" t="str">
        <f t="shared" si="96"/>
        <v/>
      </c>
      <c r="U203" s="199" t="str">
        <f t="shared" si="96"/>
        <v/>
      </c>
      <c r="V203" s="199" t="str">
        <f t="shared" si="96"/>
        <v/>
      </c>
      <c r="W203" s="199" t="str">
        <f t="shared" si="96"/>
        <v/>
      </c>
      <c r="X203" s="199" t="str">
        <f t="shared" si="96"/>
        <v/>
      </c>
      <c r="Y203" s="199" t="str">
        <f t="shared" si="96"/>
        <v/>
      </c>
      <c r="Z203" s="199" t="str">
        <f t="shared" si="96"/>
        <v/>
      </c>
      <c r="AA203" s="1272" t="str">
        <f t="shared" si="96"/>
        <v/>
      </c>
      <c r="AB203" s="199" t="str">
        <f t="shared" si="96"/>
        <v/>
      </c>
      <c r="AC203" s="199" t="str">
        <f t="shared" si="96"/>
        <v/>
      </c>
      <c r="AD203" s="199" t="str">
        <f t="shared" si="96"/>
        <v/>
      </c>
      <c r="AE203" s="199" t="str">
        <f t="shared" si="96"/>
        <v/>
      </c>
      <c r="AF203" s="199" t="str">
        <f t="shared" si="96"/>
        <v/>
      </c>
      <c r="AG203" s="1272" t="str">
        <f t="shared" si="96"/>
        <v/>
      </c>
      <c r="AH203" s="199" t="str">
        <f t="shared" si="96"/>
        <v/>
      </c>
      <c r="AI203" s="199" t="str">
        <f t="shared" si="96"/>
        <v/>
      </c>
      <c r="AJ203" s="199" t="str">
        <f t="shared" si="96"/>
        <v/>
      </c>
      <c r="AK203" s="199" t="str">
        <f t="shared" si="96"/>
        <v/>
      </c>
      <c r="AL203" s="199" t="str">
        <f t="shared" si="96"/>
        <v/>
      </c>
      <c r="AM203" s="199" t="str">
        <f t="shared" ca="1" si="96"/>
        <v>NOK</v>
      </c>
      <c r="AN203" s="1272" t="str">
        <f t="shared" si="96"/>
        <v/>
      </c>
      <c r="AO203" s="199" t="str">
        <f t="shared" si="96"/>
        <v/>
      </c>
      <c r="AP203" s="199" t="str">
        <f t="shared" si="96"/>
        <v/>
      </c>
      <c r="AQ203" s="199" t="str">
        <f t="shared" si="96"/>
        <v/>
      </c>
      <c r="AR203" s="1272" t="str">
        <f t="shared" si="96"/>
        <v/>
      </c>
      <c r="AS203" s="199" t="str">
        <f t="shared" si="96"/>
        <v/>
      </c>
      <c r="AT203" s="199" t="str">
        <f t="shared" si="96"/>
        <v/>
      </c>
      <c r="AU203" s="1272" t="str">
        <f t="shared" si="96"/>
        <v/>
      </c>
      <c r="AV203" s="199" t="str">
        <f t="shared" si="96"/>
        <v/>
      </c>
      <c r="AW203" s="199" t="str">
        <f t="shared" si="96"/>
        <v/>
      </c>
      <c r="AX203" s="199" t="str">
        <f t="shared" si="96"/>
        <v/>
      </c>
      <c r="AY203" s="199" t="str">
        <f t="shared" si="96"/>
        <v/>
      </c>
      <c r="AZ203" s="199" t="str">
        <f t="shared" si="96"/>
        <v/>
      </c>
      <c r="BA203" s="1272" t="str">
        <f t="shared" si="96"/>
        <v/>
      </c>
      <c r="BB203" s="199" t="str">
        <f t="shared" si="96"/>
        <v/>
      </c>
      <c r="BC203" s="199" t="str">
        <f t="shared" si="96"/>
        <v/>
      </c>
      <c r="BD203" s="199" t="str">
        <f t="shared" si="96"/>
        <v/>
      </c>
      <c r="BE203" s="199" t="str">
        <f t="shared" si="96"/>
        <v/>
      </c>
      <c r="BF203" s="199" t="str">
        <f t="shared" si="96"/>
        <v/>
      </c>
      <c r="BG203" s="199" t="str">
        <f t="shared" si="96"/>
        <v/>
      </c>
      <c r="BH203" s="1272" t="str">
        <f t="shared" si="96"/>
        <v/>
      </c>
      <c r="BI203" s="200" t="str">
        <f t="shared" ca="1" si="58"/>
        <v>NOK</v>
      </c>
    </row>
    <row r="204" spans="1:61" ht="39.6" x14ac:dyDescent="0.25">
      <c r="A204" s="1241" t="str">
        <f t="shared" si="77"/>
        <v>AUG1.4</v>
      </c>
      <c r="B204" s="1242" t="str">
        <f t="shared" si="77"/>
        <v>Cataratta</v>
      </c>
      <c r="C204" s="198" t="str">
        <f t="shared" si="77"/>
        <v>(Oftalmologia con approfondimento in oftalmochirurgia)</v>
      </c>
      <c r="D204" s="199" t="str">
        <f t="shared" ref="D204:BH204" si="97">IF(D$162="","",
  IF(D$161="",IF(D44="","",IF(D44&lt;=D$163,"OK","NOK")),
  IF(D$161="X",IF(D44="","",IF(D44&lt;=D$163,"OK","NOK")),
  IF(HLOOKUP(D$161,$A$4:$BI$156,ROW(D204)-163,FALSE)&lt;&gt;"","",IF(D44="","",IF(D44&lt;=D$163,"OK","NOK"))))))</f>
        <v/>
      </c>
      <c r="E204" s="199" t="str">
        <f t="shared" si="97"/>
        <v/>
      </c>
      <c r="F204" s="199" t="str">
        <f t="shared" si="97"/>
        <v/>
      </c>
      <c r="G204" s="1260" t="str">
        <f t="shared" si="97"/>
        <v/>
      </c>
      <c r="H204" s="199" t="str">
        <f t="shared" si="97"/>
        <v/>
      </c>
      <c r="I204" s="199" t="str">
        <f t="shared" si="97"/>
        <v/>
      </c>
      <c r="J204" s="1272" t="str">
        <f t="shared" si="97"/>
        <v/>
      </c>
      <c r="K204" s="199" t="str">
        <f t="shared" si="97"/>
        <v/>
      </c>
      <c r="L204" s="199" t="str">
        <f t="shared" si="97"/>
        <v/>
      </c>
      <c r="M204" s="199" t="str">
        <f t="shared" si="97"/>
        <v/>
      </c>
      <c r="N204" s="199" t="str">
        <f t="shared" si="97"/>
        <v/>
      </c>
      <c r="O204" s="199" t="str">
        <f t="shared" si="97"/>
        <v/>
      </c>
      <c r="P204" s="199" t="str">
        <f t="shared" si="97"/>
        <v/>
      </c>
      <c r="Q204" s="199" t="str">
        <f t="shared" si="97"/>
        <v/>
      </c>
      <c r="R204" s="199" t="str">
        <f t="shared" si="97"/>
        <v/>
      </c>
      <c r="S204" s="199" t="str">
        <f t="shared" si="97"/>
        <v/>
      </c>
      <c r="T204" s="199" t="str">
        <f t="shared" si="97"/>
        <v/>
      </c>
      <c r="U204" s="199" t="str">
        <f t="shared" si="97"/>
        <v/>
      </c>
      <c r="V204" s="199" t="str">
        <f t="shared" si="97"/>
        <v/>
      </c>
      <c r="W204" s="199" t="str">
        <f t="shared" si="97"/>
        <v/>
      </c>
      <c r="X204" s="199" t="str">
        <f t="shared" si="97"/>
        <v/>
      </c>
      <c r="Y204" s="199" t="str">
        <f t="shared" si="97"/>
        <v/>
      </c>
      <c r="Z204" s="199" t="str">
        <f t="shared" si="97"/>
        <v/>
      </c>
      <c r="AA204" s="1272" t="str">
        <f t="shared" si="97"/>
        <v/>
      </c>
      <c r="AB204" s="199" t="str">
        <f t="shared" si="97"/>
        <v/>
      </c>
      <c r="AC204" s="199" t="str">
        <f t="shared" si="97"/>
        <v/>
      </c>
      <c r="AD204" s="199" t="str">
        <f t="shared" si="97"/>
        <v/>
      </c>
      <c r="AE204" s="199" t="str">
        <f t="shared" si="97"/>
        <v/>
      </c>
      <c r="AF204" s="199" t="str">
        <f t="shared" si="97"/>
        <v/>
      </c>
      <c r="AG204" s="1272" t="str">
        <f t="shared" si="97"/>
        <v/>
      </c>
      <c r="AH204" s="199" t="str">
        <f t="shared" si="97"/>
        <v/>
      </c>
      <c r="AI204" s="199" t="str">
        <f t="shared" si="97"/>
        <v/>
      </c>
      <c r="AJ204" s="199" t="str">
        <f t="shared" si="97"/>
        <v/>
      </c>
      <c r="AK204" s="199" t="str">
        <f t="shared" si="97"/>
        <v/>
      </c>
      <c r="AL204" s="199" t="str">
        <f t="shared" si="97"/>
        <v/>
      </c>
      <c r="AM204" s="199" t="str">
        <f t="shared" ca="1" si="97"/>
        <v>NOK</v>
      </c>
      <c r="AN204" s="1272" t="str">
        <f t="shared" si="97"/>
        <v/>
      </c>
      <c r="AO204" s="199" t="str">
        <f t="shared" si="97"/>
        <v/>
      </c>
      <c r="AP204" s="199" t="str">
        <f t="shared" si="97"/>
        <v/>
      </c>
      <c r="AQ204" s="199" t="str">
        <f t="shared" si="97"/>
        <v/>
      </c>
      <c r="AR204" s="1272" t="str">
        <f t="shared" si="97"/>
        <v/>
      </c>
      <c r="AS204" s="199" t="str">
        <f t="shared" si="97"/>
        <v/>
      </c>
      <c r="AT204" s="199" t="str">
        <f t="shared" si="97"/>
        <v/>
      </c>
      <c r="AU204" s="1272" t="str">
        <f t="shared" si="97"/>
        <v/>
      </c>
      <c r="AV204" s="199" t="str">
        <f t="shared" si="97"/>
        <v/>
      </c>
      <c r="AW204" s="199" t="str">
        <f t="shared" si="97"/>
        <v/>
      </c>
      <c r="AX204" s="199" t="str">
        <f t="shared" si="97"/>
        <v/>
      </c>
      <c r="AY204" s="199" t="str">
        <f t="shared" si="97"/>
        <v/>
      </c>
      <c r="AZ204" s="199" t="str">
        <f t="shared" si="97"/>
        <v/>
      </c>
      <c r="BA204" s="1272" t="str">
        <f t="shared" si="97"/>
        <v/>
      </c>
      <c r="BB204" s="199" t="str">
        <f t="shared" si="97"/>
        <v/>
      </c>
      <c r="BC204" s="199" t="str">
        <f t="shared" si="97"/>
        <v/>
      </c>
      <c r="BD204" s="199" t="str">
        <f t="shared" si="97"/>
        <v/>
      </c>
      <c r="BE204" s="199" t="str">
        <f t="shared" si="97"/>
        <v/>
      </c>
      <c r="BF204" s="199" t="str">
        <f t="shared" si="97"/>
        <v/>
      </c>
      <c r="BG204" s="199" t="str">
        <f t="shared" si="97"/>
        <v/>
      </c>
      <c r="BH204" s="1272" t="str">
        <f t="shared" si="97"/>
        <v/>
      </c>
      <c r="BI204" s="200" t="str">
        <f t="shared" ca="1" si="58"/>
        <v>NOK</v>
      </c>
    </row>
    <row r="205" spans="1:61" ht="39.6" x14ac:dyDescent="0.25">
      <c r="A205" s="1241" t="str">
        <f t="shared" ref="A205:C224" si="98">+A45</f>
        <v>AUG1.5</v>
      </c>
      <c r="B205" s="1242" t="str">
        <f t="shared" si="98"/>
        <v>Problemi al corpo vitreo e retina</v>
      </c>
      <c r="C205" s="198" t="str">
        <f t="shared" si="98"/>
        <v>(Oftalmologia con approfondimento in oftalmochirurgia)</v>
      </c>
      <c r="D205" s="199" t="str">
        <f t="shared" ref="D205:BH205" si="99">IF(D$162="","",
  IF(D$161="",IF(D45="","",IF(D45&lt;=D$163,"OK","NOK")),
  IF(D$161="X",IF(D45="","",IF(D45&lt;=D$163,"OK","NOK")),
  IF(HLOOKUP(D$161,$A$4:$BI$156,ROW(D205)-163,FALSE)&lt;&gt;"","",IF(D45="","",IF(D45&lt;=D$163,"OK","NOK"))))))</f>
        <v/>
      </c>
      <c r="E205" s="199" t="str">
        <f t="shared" si="99"/>
        <v/>
      </c>
      <c r="F205" s="199" t="str">
        <f t="shared" si="99"/>
        <v/>
      </c>
      <c r="G205" s="1260" t="str">
        <f t="shared" si="99"/>
        <v/>
      </c>
      <c r="H205" s="199" t="str">
        <f t="shared" si="99"/>
        <v/>
      </c>
      <c r="I205" s="199" t="str">
        <f t="shared" si="99"/>
        <v/>
      </c>
      <c r="J205" s="1272" t="str">
        <f t="shared" si="99"/>
        <v/>
      </c>
      <c r="K205" s="199" t="str">
        <f t="shared" si="99"/>
        <v/>
      </c>
      <c r="L205" s="199" t="str">
        <f t="shared" si="99"/>
        <v/>
      </c>
      <c r="M205" s="199" t="str">
        <f t="shared" si="99"/>
        <v/>
      </c>
      <c r="N205" s="199" t="str">
        <f t="shared" si="99"/>
        <v/>
      </c>
      <c r="O205" s="199" t="str">
        <f t="shared" si="99"/>
        <v/>
      </c>
      <c r="P205" s="199" t="str">
        <f t="shared" si="99"/>
        <v/>
      </c>
      <c r="Q205" s="199" t="str">
        <f t="shared" si="99"/>
        <v/>
      </c>
      <c r="R205" s="199" t="str">
        <f t="shared" si="99"/>
        <v/>
      </c>
      <c r="S205" s="199" t="str">
        <f t="shared" si="99"/>
        <v/>
      </c>
      <c r="T205" s="199" t="str">
        <f t="shared" si="99"/>
        <v/>
      </c>
      <c r="U205" s="199" t="str">
        <f t="shared" si="99"/>
        <v/>
      </c>
      <c r="V205" s="199" t="str">
        <f t="shared" si="99"/>
        <v/>
      </c>
      <c r="W205" s="199" t="str">
        <f t="shared" si="99"/>
        <v/>
      </c>
      <c r="X205" s="199" t="str">
        <f t="shared" si="99"/>
        <v/>
      </c>
      <c r="Y205" s="199" t="str">
        <f t="shared" si="99"/>
        <v/>
      </c>
      <c r="Z205" s="199" t="str">
        <f t="shared" si="99"/>
        <v/>
      </c>
      <c r="AA205" s="1272" t="str">
        <f t="shared" si="99"/>
        <v/>
      </c>
      <c r="AB205" s="199" t="str">
        <f t="shared" si="99"/>
        <v/>
      </c>
      <c r="AC205" s="199" t="str">
        <f t="shared" si="99"/>
        <v/>
      </c>
      <c r="AD205" s="199" t="str">
        <f t="shared" si="99"/>
        <v/>
      </c>
      <c r="AE205" s="199" t="str">
        <f t="shared" si="99"/>
        <v/>
      </c>
      <c r="AF205" s="199" t="str">
        <f t="shared" si="99"/>
        <v/>
      </c>
      <c r="AG205" s="1272" t="str">
        <f t="shared" si="99"/>
        <v/>
      </c>
      <c r="AH205" s="199" t="str">
        <f t="shared" si="99"/>
        <v/>
      </c>
      <c r="AI205" s="199" t="str">
        <f t="shared" si="99"/>
        <v/>
      </c>
      <c r="AJ205" s="199" t="str">
        <f t="shared" si="99"/>
        <v/>
      </c>
      <c r="AK205" s="199" t="str">
        <f t="shared" si="99"/>
        <v/>
      </c>
      <c r="AL205" s="199" t="str">
        <f t="shared" si="99"/>
        <v/>
      </c>
      <c r="AM205" s="199" t="str">
        <f t="shared" ca="1" si="99"/>
        <v>NOK</v>
      </c>
      <c r="AN205" s="1272" t="str">
        <f t="shared" si="99"/>
        <v/>
      </c>
      <c r="AO205" s="199" t="str">
        <f t="shared" si="99"/>
        <v/>
      </c>
      <c r="AP205" s="199" t="str">
        <f t="shared" si="99"/>
        <v/>
      </c>
      <c r="AQ205" s="199" t="str">
        <f t="shared" si="99"/>
        <v/>
      </c>
      <c r="AR205" s="1272" t="str">
        <f t="shared" si="99"/>
        <v/>
      </c>
      <c r="AS205" s="199" t="str">
        <f t="shared" si="99"/>
        <v/>
      </c>
      <c r="AT205" s="199" t="str">
        <f t="shared" si="99"/>
        <v/>
      </c>
      <c r="AU205" s="1272" t="str">
        <f t="shared" si="99"/>
        <v/>
      </c>
      <c r="AV205" s="199" t="str">
        <f t="shared" si="99"/>
        <v/>
      </c>
      <c r="AW205" s="199" t="str">
        <f t="shared" si="99"/>
        <v/>
      </c>
      <c r="AX205" s="199" t="str">
        <f t="shared" si="99"/>
        <v/>
      </c>
      <c r="AY205" s="199" t="str">
        <f t="shared" si="99"/>
        <v/>
      </c>
      <c r="AZ205" s="199" t="str">
        <f t="shared" si="99"/>
        <v/>
      </c>
      <c r="BA205" s="1272" t="str">
        <f t="shared" si="99"/>
        <v/>
      </c>
      <c r="BB205" s="199" t="str">
        <f t="shared" si="99"/>
        <v/>
      </c>
      <c r="BC205" s="199" t="str">
        <f t="shared" si="99"/>
        <v/>
      </c>
      <c r="BD205" s="199" t="str">
        <f t="shared" si="99"/>
        <v/>
      </c>
      <c r="BE205" s="199" t="str">
        <f t="shared" si="99"/>
        <v/>
      </c>
      <c r="BF205" s="199" t="str">
        <f t="shared" si="99"/>
        <v/>
      </c>
      <c r="BG205" s="199" t="str">
        <f t="shared" si="99"/>
        <v/>
      </c>
      <c r="BH205" s="1272" t="str">
        <f t="shared" si="99"/>
        <v/>
      </c>
      <c r="BI205" s="200" t="str">
        <f t="shared" ca="1" si="58"/>
        <v>NOK</v>
      </c>
    </row>
    <row r="206" spans="1:61" ht="26.4" x14ac:dyDescent="0.25">
      <c r="A206" s="1241" t="str">
        <f t="shared" si="98"/>
        <v>END1</v>
      </c>
      <c r="B206" s="1242" t="str">
        <f t="shared" si="98"/>
        <v>Endocrinologia</v>
      </c>
      <c r="C206" s="198" t="str">
        <f t="shared" si="98"/>
        <v>(Endocrinologia / Diabetologia)</v>
      </c>
      <c r="D206" s="199" t="str">
        <f t="shared" ref="D206:BH206" si="100">IF(D$162="","",
  IF(D$161="",IF(D46="","",IF(D46&lt;=D$163,"OK","NOK")),
  IF(D$161="X",IF(D46="","",IF(D46&lt;=D$163,"OK","NOK")),
  IF(HLOOKUP(D$161,$A$4:$BI$156,ROW(D206)-163,FALSE)&lt;&gt;"","",IF(D46="","",IF(D46&lt;=D$163,"OK","NOK"))))))</f>
        <v/>
      </c>
      <c r="E206" s="199" t="str">
        <f t="shared" si="100"/>
        <v/>
      </c>
      <c r="F206" s="199" t="str">
        <f t="shared" si="100"/>
        <v/>
      </c>
      <c r="G206" s="1260" t="str">
        <f t="shared" si="100"/>
        <v/>
      </c>
      <c r="H206" s="199" t="str">
        <f t="shared" si="100"/>
        <v/>
      </c>
      <c r="I206" s="199" t="str">
        <f t="shared" si="100"/>
        <v/>
      </c>
      <c r="J206" s="1272" t="str">
        <f t="shared" si="100"/>
        <v/>
      </c>
      <c r="K206" s="199" t="str">
        <f t="shared" si="100"/>
        <v/>
      </c>
      <c r="L206" s="199" t="str">
        <f t="shared" si="100"/>
        <v/>
      </c>
      <c r="M206" s="199" t="str">
        <f t="shared" si="100"/>
        <v/>
      </c>
      <c r="N206" s="199" t="str">
        <f t="shared" si="100"/>
        <v/>
      </c>
      <c r="O206" s="199" t="str">
        <f t="shared" si="100"/>
        <v/>
      </c>
      <c r="P206" s="199" t="str">
        <f t="shared" si="100"/>
        <v/>
      </c>
      <c r="Q206" s="199" t="str">
        <f t="shared" si="100"/>
        <v/>
      </c>
      <c r="R206" s="199" t="str">
        <f t="shared" si="100"/>
        <v/>
      </c>
      <c r="S206" s="199" t="str">
        <f t="shared" si="100"/>
        <v/>
      </c>
      <c r="T206" s="199" t="str">
        <f t="shared" si="100"/>
        <v/>
      </c>
      <c r="U206" s="199" t="str">
        <f t="shared" si="100"/>
        <v/>
      </c>
      <c r="V206" s="199" t="str">
        <f t="shared" ca="1" si="100"/>
        <v>NOK</v>
      </c>
      <c r="W206" s="199" t="str">
        <f t="shared" si="100"/>
        <v/>
      </c>
      <c r="X206" s="199" t="str">
        <f t="shared" si="100"/>
        <v/>
      </c>
      <c r="Y206" s="199" t="str">
        <f t="shared" si="100"/>
        <v/>
      </c>
      <c r="Z206" s="199" t="str">
        <f t="shared" si="100"/>
        <v/>
      </c>
      <c r="AA206" s="1272" t="str">
        <f t="shared" si="100"/>
        <v/>
      </c>
      <c r="AB206" s="199" t="str">
        <f t="shared" si="100"/>
        <v/>
      </c>
      <c r="AC206" s="199" t="str">
        <f t="shared" si="100"/>
        <v/>
      </c>
      <c r="AD206" s="199" t="str">
        <f t="shared" si="100"/>
        <v/>
      </c>
      <c r="AE206" s="199" t="str">
        <f t="shared" si="100"/>
        <v/>
      </c>
      <c r="AF206" s="199" t="str">
        <f t="shared" si="100"/>
        <v/>
      </c>
      <c r="AG206" s="1272" t="str">
        <f t="shared" si="100"/>
        <v/>
      </c>
      <c r="AH206" s="199" t="str">
        <f t="shared" si="100"/>
        <v/>
      </c>
      <c r="AI206" s="199" t="str">
        <f t="shared" si="100"/>
        <v/>
      </c>
      <c r="AJ206" s="199" t="str">
        <f t="shared" si="100"/>
        <v/>
      </c>
      <c r="AK206" s="199" t="str">
        <f t="shared" si="100"/>
        <v/>
      </c>
      <c r="AL206" s="199" t="str">
        <f t="shared" si="100"/>
        <v/>
      </c>
      <c r="AM206" s="199" t="str">
        <f t="shared" si="100"/>
        <v/>
      </c>
      <c r="AN206" s="1272" t="str">
        <f t="shared" si="100"/>
        <v/>
      </c>
      <c r="AO206" s="199" t="str">
        <f t="shared" si="100"/>
        <v/>
      </c>
      <c r="AP206" s="199" t="str">
        <f t="shared" si="100"/>
        <v/>
      </c>
      <c r="AQ206" s="199" t="str">
        <f t="shared" si="100"/>
        <v/>
      </c>
      <c r="AR206" s="1272" t="str">
        <f t="shared" si="100"/>
        <v/>
      </c>
      <c r="AS206" s="199" t="str">
        <f t="shared" si="100"/>
        <v/>
      </c>
      <c r="AT206" s="199" t="str">
        <f t="shared" si="100"/>
        <v/>
      </c>
      <c r="AU206" s="1272" t="str">
        <f t="shared" si="100"/>
        <v/>
      </c>
      <c r="AV206" s="199" t="str">
        <f t="shared" si="100"/>
        <v/>
      </c>
      <c r="AW206" s="199" t="str">
        <f t="shared" si="100"/>
        <v/>
      </c>
      <c r="AX206" s="199" t="str">
        <f t="shared" si="100"/>
        <v/>
      </c>
      <c r="AY206" s="199" t="str">
        <f t="shared" si="100"/>
        <v/>
      </c>
      <c r="AZ206" s="199" t="str">
        <f t="shared" si="100"/>
        <v/>
      </c>
      <c r="BA206" s="1272" t="str">
        <f t="shared" si="100"/>
        <v/>
      </c>
      <c r="BB206" s="199" t="str">
        <f t="shared" si="100"/>
        <v/>
      </c>
      <c r="BC206" s="199" t="str">
        <f t="shared" si="100"/>
        <v/>
      </c>
      <c r="BD206" s="199" t="str">
        <f t="shared" si="100"/>
        <v/>
      </c>
      <c r="BE206" s="199" t="str">
        <f t="shared" si="100"/>
        <v/>
      </c>
      <c r="BF206" s="199" t="str">
        <f t="shared" si="100"/>
        <v/>
      </c>
      <c r="BG206" s="199" t="str">
        <f t="shared" si="100"/>
        <v/>
      </c>
      <c r="BH206" s="1272" t="str">
        <f t="shared" si="100"/>
        <v/>
      </c>
      <c r="BI206" s="200" t="str">
        <f t="shared" ca="1" si="58"/>
        <v>NOK</v>
      </c>
    </row>
    <row r="207" spans="1:61" x14ac:dyDescent="0.25">
      <c r="A207" s="1241" t="str">
        <f t="shared" si="98"/>
        <v>GAE1</v>
      </c>
      <c r="B207" s="1242" t="str">
        <f t="shared" si="98"/>
        <v>Gastroenterologia</v>
      </c>
      <c r="C207" s="198" t="str">
        <f t="shared" si="98"/>
        <v>(Gastroenterologia)</v>
      </c>
      <c r="D207" s="199" t="str">
        <f t="shared" ref="D207:BH207" si="101">IF(D$162="","",
  IF(D$161="",IF(D47="","",IF(D47&lt;=D$163,"OK","NOK")),
  IF(D$161="X",IF(D47="","",IF(D47&lt;=D$163,"OK","NOK")),
  IF(HLOOKUP(D$161,$A$4:$BI$156,ROW(D207)-163,FALSE)&lt;&gt;"","",IF(D47="","",IF(D47&lt;=D$163,"OK","NOK"))))))</f>
        <v/>
      </c>
      <c r="E207" s="199" t="str">
        <f t="shared" si="101"/>
        <v/>
      </c>
      <c r="F207" s="199" t="str">
        <f t="shared" si="101"/>
        <v/>
      </c>
      <c r="G207" s="1260" t="str">
        <f t="shared" si="101"/>
        <v/>
      </c>
      <c r="H207" s="199" t="str">
        <f t="shared" si="101"/>
        <v/>
      </c>
      <c r="I207" s="199" t="str">
        <f t="shared" si="101"/>
        <v/>
      </c>
      <c r="J207" s="1272" t="str">
        <f t="shared" si="101"/>
        <v/>
      </c>
      <c r="K207" s="199" t="str">
        <f t="shared" si="101"/>
        <v/>
      </c>
      <c r="L207" s="199" t="str">
        <f t="shared" si="101"/>
        <v/>
      </c>
      <c r="M207" s="199" t="str">
        <f t="shared" si="101"/>
        <v/>
      </c>
      <c r="N207" s="199" t="str">
        <f t="shared" si="101"/>
        <v/>
      </c>
      <c r="O207" s="199" t="str">
        <f t="shared" si="101"/>
        <v/>
      </c>
      <c r="P207" s="199" t="str">
        <f t="shared" si="101"/>
        <v/>
      </c>
      <c r="Q207" s="199" t="str">
        <f t="shared" si="101"/>
        <v/>
      </c>
      <c r="R207" s="199" t="str">
        <f t="shared" si="101"/>
        <v/>
      </c>
      <c r="S207" s="199" t="str">
        <f t="shared" si="101"/>
        <v/>
      </c>
      <c r="T207" s="199" t="str">
        <f t="shared" si="101"/>
        <v/>
      </c>
      <c r="U207" s="199" t="str">
        <f t="shared" si="101"/>
        <v/>
      </c>
      <c r="V207" s="199" t="str">
        <f t="shared" si="101"/>
        <v/>
      </c>
      <c r="W207" s="199" t="str">
        <f t="shared" ca="1" si="101"/>
        <v>NOK</v>
      </c>
      <c r="X207" s="199" t="str">
        <f t="shared" si="101"/>
        <v/>
      </c>
      <c r="Y207" s="199" t="str">
        <f t="shared" si="101"/>
        <v/>
      </c>
      <c r="Z207" s="199" t="str">
        <f t="shared" si="101"/>
        <v/>
      </c>
      <c r="AA207" s="1272" t="str">
        <f t="shared" si="101"/>
        <v/>
      </c>
      <c r="AB207" s="199" t="str">
        <f t="shared" si="101"/>
        <v/>
      </c>
      <c r="AC207" s="199" t="str">
        <f t="shared" si="101"/>
        <v/>
      </c>
      <c r="AD207" s="199" t="str">
        <f t="shared" si="101"/>
        <v/>
      </c>
      <c r="AE207" s="199" t="str">
        <f t="shared" si="101"/>
        <v/>
      </c>
      <c r="AF207" s="199" t="str">
        <f t="shared" si="101"/>
        <v/>
      </c>
      <c r="AG207" s="1272" t="str">
        <f t="shared" si="101"/>
        <v/>
      </c>
      <c r="AH207" s="199" t="str">
        <f t="shared" si="101"/>
        <v/>
      </c>
      <c r="AI207" s="199" t="str">
        <f t="shared" si="101"/>
        <v/>
      </c>
      <c r="AJ207" s="199" t="str">
        <f t="shared" si="101"/>
        <v/>
      </c>
      <c r="AK207" s="199" t="str">
        <f t="shared" si="101"/>
        <v/>
      </c>
      <c r="AL207" s="199" t="str">
        <f t="shared" si="101"/>
        <v/>
      </c>
      <c r="AM207" s="199" t="str">
        <f t="shared" si="101"/>
        <v/>
      </c>
      <c r="AN207" s="1272" t="str">
        <f t="shared" si="101"/>
        <v/>
      </c>
      <c r="AO207" s="199" t="str">
        <f t="shared" si="101"/>
        <v/>
      </c>
      <c r="AP207" s="199" t="str">
        <f t="shared" si="101"/>
        <v/>
      </c>
      <c r="AQ207" s="199" t="str">
        <f t="shared" si="101"/>
        <v/>
      </c>
      <c r="AR207" s="1272" t="str">
        <f t="shared" si="101"/>
        <v/>
      </c>
      <c r="AS207" s="199" t="str">
        <f t="shared" si="101"/>
        <v/>
      </c>
      <c r="AT207" s="199" t="str">
        <f t="shared" si="101"/>
        <v/>
      </c>
      <c r="AU207" s="1272" t="str">
        <f t="shared" si="101"/>
        <v/>
      </c>
      <c r="AV207" s="199" t="str">
        <f t="shared" si="101"/>
        <v/>
      </c>
      <c r="AW207" s="199" t="str">
        <f t="shared" si="101"/>
        <v/>
      </c>
      <c r="AX207" s="199" t="str">
        <f t="shared" si="101"/>
        <v/>
      </c>
      <c r="AY207" s="199" t="str">
        <f t="shared" si="101"/>
        <v/>
      </c>
      <c r="AZ207" s="199" t="str">
        <f t="shared" si="101"/>
        <v/>
      </c>
      <c r="BA207" s="1272" t="str">
        <f t="shared" si="101"/>
        <v/>
      </c>
      <c r="BB207" s="199" t="str">
        <f t="shared" si="101"/>
        <v/>
      </c>
      <c r="BC207" s="199" t="str">
        <f t="shared" si="101"/>
        <v/>
      </c>
      <c r="BD207" s="199" t="str">
        <f t="shared" si="101"/>
        <v/>
      </c>
      <c r="BE207" s="199" t="str">
        <f t="shared" si="101"/>
        <v/>
      </c>
      <c r="BF207" s="199" t="str">
        <f t="shared" si="101"/>
        <v/>
      </c>
      <c r="BG207" s="199" t="str">
        <f t="shared" si="101"/>
        <v/>
      </c>
      <c r="BH207" s="1272" t="str">
        <f t="shared" si="101"/>
        <v/>
      </c>
      <c r="BI207" s="200" t="str">
        <f t="shared" ca="1" si="58"/>
        <v>NOK</v>
      </c>
    </row>
    <row r="208" spans="1:61" x14ac:dyDescent="0.25">
      <c r="A208" s="1241" t="str">
        <f t="shared" si="98"/>
        <v>GAE1.1</v>
      </c>
      <c r="B208" s="1242" t="str">
        <f t="shared" si="98"/>
        <v>Gastroenterologia specialistica</v>
      </c>
      <c r="C208" s="198" t="str">
        <f t="shared" si="98"/>
        <v>Gastroenterologia</v>
      </c>
      <c r="D208" s="199" t="str">
        <f t="shared" ref="D208:BH208" si="102">IF(D$162="","",
  IF(D$161="",IF(D48="","",IF(D48&lt;=D$163,"OK","NOK")),
  IF(D$161="X",IF(D48="","",IF(D48&lt;=D$163,"OK","NOK")),
  IF(HLOOKUP(D$161,$A$4:$BI$156,ROW(D208)-163,FALSE)&lt;&gt;"","",IF(D48="","",IF(D48&lt;=D$163,"OK","NOK"))))))</f>
        <v/>
      </c>
      <c r="E208" s="199" t="str">
        <f t="shared" si="102"/>
        <v/>
      </c>
      <c r="F208" s="199" t="str">
        <f t="shared" si="102"/>
        <v/>
      </c>
      <c r="G208" s="1260" t="str">
        <f t="shared" si="102"/>
        <v/>
      </c>
      <c r="H208" s="199" t="str">
        <f t="shared" si="102"/>
        <v/>
      </c>
      <c r="I208" s="199" t="str">
        <f t="shared" si="102"/>
        <v/>
      </c>
      <c r="J208" s="1272" t="str">
        <f t="shared" si="102"/>
        <v/>
      </c>
      <c r="K208" s="199" t="str">
        <f t="shared" si="102"/>
        <v/>
      </c>
      <c r="L208" s="199" t="str">
        <f t="shared" si="102"/>
        <v/>
      </c>
      <c r="M208" s="199" t="str">
        <f t="shared" si="102"/>
        <v/>
      </c>
      <c r="N208" s="199" t="str">
        <f t="shared" si="102"/>
        <v/>
      </c>
      <c r="O208" s="199" t="str">
        <f t="shared" si="102"/>
        <v/>
      </c>
      <c r="P208" s="199" t="str">
        <f t="shared" si="102"/>
        <v/>
      </c>
      <c r="Q208" s="199" t="str">
        <f t="shared" si="102"/>
        <v/>
      </c>
      <c r="R208" s="199" t="str">
        <f t="shared" si="102"/>
        <v/>
      </c>
      <c r="S208" s="199" t="str">
        <f t="shared" si="102"/>
        <v/>
      </c>
      <c r="T208" s="199" t="str">
        <f t="shared" si="102"/>
        <v/>
      </c>
      <c r="U208" s="199" t="str">
        <f t="shared" si="102"/>
        <v/>
      </c>
      <c r="V208" s="199" t="str">
        <f t="shared" si="102"/>
        <v/>
      </c>
      <c r="W208" s="199" t="str">
        <f t="shared" ca="1" si="102"/>
        <v>NOK</v>
      </c>
      <c r="X208" s="199" t="str">
        <f t="shared" si="102"/>
        <v/>
      </c>
      <c r="Y208" s="199" t="str">
        <f t="shared" si="102"/>
        <v/>
      </c>
      <c r="Z208" s="199" t="str">
        <f t="shared" si="102"/>
        <v/>
      </c>
      <c r="AA208" s="1272" t="str">
        <f t="shared" si="102"/>
        <v/>
      </c>
      <c r="AB208" s="199" t="str">
        <f t="shared" si="102"/>
        <v/>
      </c>
      <c r="AC208" s="199" t="str">
        <f t="shared" si="102"/>
        <v/>
      </c>
      <c r="AD208" s="199" t="str">
        <f t="shared" si="102"/>
        <v/>
      </c>
      <c r="AE208" s="199" t="str">
        <f t="shared" si="102"/>
        <v/>
      </c>
      <c r="AF208" s="199" t="str">
        <f t="shared" si="102"/>
        <v/>
      </c>
      <c r="AG208" s="1272" t="str">
        <f t="shared" si="102"/>
        <v/>
      </c>
      <c r="AH208" s="199" t="str">
        <f t="shared" si="102"/>
        <v/>
      </c>
      <c r="AI208" s="199" t="str">
        <f t="shared" si="102"/>
        <v/>
      </c>
      <c r="AJ208" s="199" t="str">
        <f t="shared" si="102"/>
        <v/>
      </c>
      <c r="AK208" s="199" t="str">
        <f t="shared" si="102"/>
        <v/>
      </c>
      <c r="AL208" s="199" t="str">
        <f t="shared" si="102"/>
        <v/>
      </c>
      <c r="AM208" s="199" t="str">
        <f t="shared" si="102"/>
        <v/>
      </c>
      <c r="AN208" s="1272" t="str">
        <f t="shared" si="102"/>
        <v/>
      </c>
      <c r="AO208" s="199" t="str">
        <f t="shared" si="102"/>
        <v/>
      </c>
      <c r="AP208" s="199" t="str">
        <f t="shared" si="102"/>
        <v/>
      </c>
      <c r="AQ208" s="199" t="str">
        <f t="shared" si="102"/>
        <v/>
      </c>
      <c r="AR208" s="1272" t="str">
        <f t="shared" si="102"/>
        <v/>
      </c>
      <c r="AS208" s="199" t="str">
        <f t="shared" si="102"/>
        <v/>
      </c>
      <c r="AT208" s="199" t="str">
        <f t="shared" si="102"/>
        <v/>
      </c>
      <c r="AU208" s="1272" t="str">
        <f t="shared" si="102"/>
        <v/>
      </c>
      <c r="AV208" s="199" t="str">
        <f t="shared" si="102"/>
        <v/>
      </c>
      <c r="AW208" s="199" t="str">
        <f t="shared" si="102"/>
        <v/>
      </c>
      <c r="AX208" s="199" t="str">
        <f t="shared" si="102"/>
        <v/>
      </c>
      <c r="AY208" s="199" t="str">
        <f t="shared" si="102"/>
        <v/>
      </c>
      <c r="AZ208" s="199" t="str">
        <f t="shared" si="102"/>
        <v/>
      </c>
      <c r="BA208" s="1272" t="str">
        <f t="shared" si="102"/>
        <v/>
      </c>
      <c r="BB208" s="199" t="str">
        <f t="shared" si="102"/>
        <v/>
      </c>
      <c r="BC208" s="199" t="str">
        <f t="shared" si="102"/>
        <v/>
      </c>
      <c r="BD208" s="199" t="str">
        <f t="shared" si="102"/>
        <v/>
      </c>
      <c r="BE208" s="199" t="str">
        <f t="shared" si="102"/>
        <v/>
      </c>
      <c r="BF208" s="199" t="str">
        <f t="shared" si="102"/>
        <v/>
      </c>
      <c r="BG208" s="199" t="str">
        <f t="shared" si="102"/>
        <v/>
      </c>
      <c r="BH208" s="1272" t="str">
        <f t="shared" si="102"/>
        <v/>
      </c>
      <c r="BI208" s="200" t="str">
        <f t="shared" ca="1" si="58"/>
        <v>NOK</v>
      </c>
    </row>
    <row r="209" spans="1:61" x14ac:dyDescent="0.25">
      <c r="A209" s="1241" t="str">
        <f t="shared" si="98"/>
        <v>VIS1</v>
      </c>
      <c r="B209" s="1242" t="str">
        <f t="shared" si="98"/>
        <v>Chirurgia viscerale</v>
      </c>
      <c r="C209" s="198" t="str">
        <f t="shared" si="98"/>
        <v>(Chirurgia)</v>
      </c>
      <c r="D209" s="199" t="str">
        <f t="shared" ref="D209:BH209" si="103">IF(D$162="","",
  IF(D$161="",IF(D49="","",IF(D49&lt;=D$163,"OK","NOK")),
  IF(D$161="X",IF(D49="","",IF(D49&lt;=D$163,"OK","NOK")),
  IF(HLOOKUP(D$161,$A$4:$BI$156,ROW(D209)-163,FALSE)&lt;&gt;"","",IF(D49="","",IF(D49&lt;=D$163,"OK","NOK"))))))</f>
        <v/>
      </c>
      <c r="E209" s="199" t="str">
        <f t="shared" si="103"/>
        <v/>
      </c>
      <c r="F209" s="199" t="str">
        <f t="shared" si="103"/>
        <v/>
      </c>
      <c r="G209" s="1260" t="str">
        <f t="shared" si="103"/>
        <v/>
      </c>
      <c r="H209" s="199" t="str">
        <f t="shared" si="103"/>
        <v/>
      </c>
      <c r="I209" s="199" t="str">
        <f t="shared" si="103"/>
        <v/>
      </c>
      <c r="J209" s="1272" t="str">
        <f t="shared" ca="1" si="103"/>
        <v>NOK</v>
      </c>
      <c r="K209" s="199" t="str">
        <f t="shared" si="103"/>
        <v/>
      </c>
      <c r="L209" s="199" t="str">
        <f t="shared" si="103"/>
        <v/>
      </c>
      <c r="M209" s="199" t="str">
        <f t="shared" si="103"/>
        <v/>
      </c>
      <c r="N209" s="199" t="str">
        <f t="shared" si="103"/>
        <v/>
      </c>
      <c r="O209" s="199" t="str">
        <f t="shared" si="103"/>
        <v/>
      </c>
      <c r="P209" s="199" t="str">
        <f t="shared" si="103"/>
        <v/>
      </c>
      <c r="Q209" s="199" t="str">
        <f t="shared" si="103"/>
        <v/>
      </c>
      <c r="R209" s="199" t="str">
        <f t="shared" si="103"/>
        <v/>
      </c>
      <c r="S209" s="199" t="str">
        <f t="shared" si="103"/>
        <v/>
      </c>
      <c r="T209" s="199" t="str">
        <f t="shared" si="103"/>
        <v/>
      </c>
      <c r="U209" s="199" t="str">
        <f t="shared" si="103"/>
        <v/>
      </c>
      <c r="V209" s="199" t="str">
        <f t="shared" si="103"/>
        <v/>
      </c>
      <c r="W209" s="199" t="str">
        <f t="shared" si="103"/>
        <v/>
      </c>
      <c r="X209" s="199" t="str">
        <f t="shared" si="103"/>
        <v/>
      </c>
      <c r="Y209" s="199" t="str">
        <f t="shared" si="103"/>
        <v/>
      </c>
      <c r="Z209" s="199" t="str">
        <f t="shared" si="103"/>
        <v/>
      </c>
      <c r="AA209" s="1272" t="str">
        <f t="shared" si="103"/>
        <v/>
      </c>
      <c r="AB209" s="199" t="str">
        <f t="shared" si="103"/>
        <v/>
      </c>
      <c r="AC209" s="199" t="str">
        <f t="shared" si="103"/>
        <v/>
      </c>
      <c r="AD209" s="199" t="str">
        <f t="shared" si="103"/>
        <v/>
      </c>
      <c r="AE209" s="199" t="str">
        <f t="shared" si="103"/>
        <v/>
      </c>
      <c r="AF209" s="199" t="str">
        <f t="shared" si="103"/>
        <v/>
      </c>
      <c r="AG209" s="1272" t="str">
        <f t="shared" si="103"/>
        <v/>
      </c>
      <c r="AH209" s="199" t="str">
        <f t="shared" si="103"/>
        <v/>
      </c>
      <c r="AI209" s="199" t="str">
        <f t="shared" si="103"/>
        <v/>
      </c>
      <c r="AJ209" s="199" t="str">
        <f t="shared" si="103"/>
        <v/>
      </c>
      <c r="AK209" s="199" t="str">
        <f t="shared" si="103"/>
        <v/>
      </c>
      <c r="AL209" s="199" t="str">
        <f t="shared" si="103"/>
        <v/>
      </c>
      <c r="AM209" s="199" t="str">
        <f t="shared" si="103"/>
        <v/>
      </c>
      <c r="AN209" s="1272" t="str">
        <f t="shared" si="103"/>
        <v/>
      </c>
      <c r="AO209" s="199" t="str">
        <f t="shared" si="103"/>
        <v/>
      </c>
      <c r="AP209" s="199" t="str">
        <f t="shared" si="103"/>
        <v/>
      </c>
      <c r="AQ209" s="199" t="str">
        <f t="shared" si="103"/>
        <v/>
      </c>
      <c r="AR209" s="1272" t="str">
        <f t="shared" si="103"/>
        <v/>
      </c>
      <c r="AS209" s="199" t="str">
        <f t="shared" si="103"/>
        <v/>
      </c>
      <c r="AT209" s="199" t="str">
        <f t="shared" si="103"/>
        <v/>
      </c>
      <c r="AU209" s="1272" t="str">
        <f t="shared" si="103"/>
        <v/>
      </c>
      <c r="AV209" s="199" t="str">
        <f t="shared" si="103"/>
        <v/>
      </c>
      <c r="AW209" s="199" t="str">
        <f t="shared" si="103"/>
        <v/>
      </c>
      <c r="AX209" s="199" t="str">
        <f t="shared" si="103"/>
        <v/>
      </c>
      <c r="AY209" s="199" t="str">
        <f t="shared" si="103"/>
        <v/>
      </c>
      <c r="AZ209" s="199" t="str">
        <f t="shared" si="103"/>
        <v/>
      </c>
      <c r="BA209" s="1272" t="str">
        <f t="shared" si="103"/>
        <v/>
      </c>
      <c r="BB209" s="199" t="str">
        <f t="shared" si="103"/>
        <v/>
      </c>
      <c r="BC209" s="199" t="str">
        <f t="shared" si="103"/>
        <v/>
      </c>
      <c r="BD209" s="199" t="str">
        <f t="shared" si="103"/>
        <v/>
      </c>
      <c r="BE209" s="199" t="str">
        <f t="shared" si="103"/>
        <v/>
      </c>
      <c r="BF209" s="199" t="str">
        <f t="shared" si="103"/>
        <v/>
      </c>
      <c r="BG209" s="199" t="str">
        <f t="shared" si="103"/>
        <v/>
      </c>
      <c r="BH209" s="1272" t="str">
        <f t="shared" si="103"/>
        <v/>
      </c>
      <c r="BI209" s="200" t="str">
        <f t="shared" ca="1" si="58"/>
        <v>NOK</v>
      </c>
    </row>
    <row r="210" spans="1:61" x14ac:dyDescent="0.25">
      <c r="A210" s="1241" t="str">
        <f t="shared" si="98"/>
        <v>VIS1.1</v>
      </c>
      <c r="B210" s="1242" t="str">
        <f t="shared" si="98"/>
        <v>Chirurgia pancreatica maggiore (CIMAS)</v>
      </c>
      <c r="C210" s="198" t="str">
        <f t="shared" si="98"/>
        <v/>
      </c>
      <c r="D210" s="199" t="str">
        <f t="shared" ref="D210:BH210" si="104">IF(D$162="","",
  IF(D$161="",IF(D50="","",IF(D50&lt;=D$163,"OK","NOK")),
  IF(D$161="X",IF(D50="","",IF(D50&lt;=D$163,"OK","NOK")),
  IF(HLOOKUP(D$161,$A$4:$BI$156,ROW(D210)-163,FALSE)&lt;&gt;"","",IF(D50="","",IF(D50&lt;=D$163,"OK","NOK"))))))</f>
        <v/>
      </c>
      <c r="E210" s="199" t="str">
        <f t="shared" si="104"/>
        <v/>
      </c>
      <c r="F210" s="199" t="str">
        <f t="shared" si="104"/>
        <v/>
      </c>
      <c r="G210" s="1260" t="str">
        <f t="shared" si="104"/>
        <v/>
      </c>
      <c r="H210" s="199" t="str">
        <f t="shared" si="104"/>
        <v/>
      </c>
      <c r="I210" s="199" t="str">
        <f t="shared" si="104"/>
        <v/>
      </c>
      <c r="J210" s="1272" t="str">
        <f t="shared" si="104"/>
        <v/>
      </c>
      <c r="K210" s="199" t="str">
        <f t="shared" si="104"/>
        <v/>
      </c>
      <c r="L210" s="199" t="str">
        <f t="shared" si="104"/>
        <v/>
      </c>
      <c r="M210" s="199" t="str">
        <f t="shared" si="104"/>
        <v/>
      </c>
      <c r="N210" s="199" t="str">
        <f t="shared" si="104"/>
        <v/>
      </c>
      <c r="O210" s="199" t="str">
        <f t="shared" si="104"/>
        <v/>
      </c>
      <c r="P210" s="199" t="str">
        <f t="shared" si="104"/>
        <v/>
      </c>
      <c r="Q210" s="199" t="str">
        <f t="shared" si="104"/>
        <v/>
      </c>
      <c r="R210" s="199" t="str">
        <f t="shared" si="104"/>
        <v/>
      </c>
      <c r="S210" s="199" t="str">
        <f t="shared" si="104"/>
        <v/>
      </c>
      <c r="T210" s="199" t="str">
        <f t="shared" si="104"/>
        <v/>
      </c>
      <c r="U210" s="199" t="str">
        <f t="shared" si="104"/>
        <v/>
      </c>
      <c r="V210" s="199" t="str">
        <f t="shared" si="104"/>
        <v/>
      </c>
      <c r="W210" s="199" t="str">
        <f t="shared" si="104"/>
        <v/>
      </c>
      <c r="X210" s="199" t="str">
        <f t="shared" si="104"/>
        <v/>
      </c>
      <c r="Y210" s="199" t="str">
        <f t="shared" si="104"/>
        <v/>
      </c>
      <c r="Z210" s="199" t="str">
        <f t="shared" si="104"/>
        <v/>
      </c>
      <c r="AA210" s="1272" t="str">
        <f t="shared" si="104"/>
        <v/>
      </c>
      <c r="AB210" s="199" t="str">
        <f t="shared" si="104"/>
        <v/>
      </c>
      <c r="AC210" s="199" t="str">
        <f t="shared" si="104"/>
        <v/>
      </c>
      <c r="AD210" s="199" t="str">
        <f t="shared" si="104"/>
        <v/>
      </c>
      <c r="AE210" s="199" t="str">
        <f t="shared" si="104"/>
        <v/>
      </c>
      <c r="AF210" s="199" t="str">
        <f t="shared" si="104"/>
        <v/>
      </c>
      <c r="AG210" s="1272" t="str">
        <f t="shared" si="104"/>
        <v/>
      </c>
      <c r="AH210" s="199" t="str">
        <f t="shared" si="104"/>
        <v/>
      </c>
      <c r="AI210" s="199" t="str">
        <f t="shared" si="104"/>
        <v/>
      </c>
      <c r="AJ210" s="199" t="str">
        <f t="shared" si="104"/>
        <v/>
      </c>
      <c r="AK210" s="199" t="str">
        <f t="shared" si="104"/>
        <v/>
      </c>
      <c r="AL210" s="199" t="str">
        <f t="shared" si="104"/>
        <v/>
      </c>
      <c r="AM210" s="199" t="str">
        <f t="shared" si="104"/>
        <v/>
      </c>
      <c r="AN210" s="1272" t="str">
        <f t="shared" si="104"/>
        <v/>
      </c>
      <c r="AO210" s="199" t="str">
        <f t="shared" si="104"/>
        <v/>
      </c>
      <c r="AP210" s="199" t="str">
        <f t="shared" si="104"/>
        <v/>
      </c>
      <c r="AQ210" s="199" t="str">
        <f t="shared" si="104"/>
        <v/>
      </c>
      <c r="AR210" s="1272" t="str">
        <f t="shared" si="104"/>
        <v/>
      </c>
      <c r="AS210" s="199" t="str">
        <f t="shared" si="104"/>
        <v/>
      </c>
      <c r="AT210" s="199" t="str">
        <f t="shared" si="104"/>
        <v/>
      </c>
      <c r="AU210" s="1272" t="str">
        <f t="shared" si="104"/>
        <v/>
      </c>
      <c r="AV210" s="199" t="str">
        <f t="shared" si="104"/>
        <v/>
      </c>
      <c r="AW210" s="199" t="str">
        <f t="shared" si="104"/>
        <v/>
      </c>
      <c r="AX210" s="199" t="str">
        <f t="shared" si="104"/>
        <v/>
      </c>
      <c r="AY210" s="199" t="str">
        <f t="shared" si="104"/>
        <v/>
      </c>
      <c r="AZ210" s="199" t="str">
        <f t="shared" si="104"/>
        <v/>
      </c>
      <c r="BA210" s="1272" t="str">
        <f t="shared" si="104"/>
        <v/>
      </c>
      <c r="BB210" s="199" t="str">
        <f t="shared" si="104"/>
        <v/>
      </c>
      <c r="BC210" s="199" t="str">
        <f t="shared" si="104"/>
        <v/>
      </c>
      <c r="BD210" s="199" t="str">
        <f t="shared" si="104"/>
        <v/>
      </c>
      <c r="BE210" s="199" t="str">
        <f t="shared" si="104"/>
        <v/>
      </c>
      <c r="BF210" s="199" t="str">
        <f t="shared" si="104"/>
        <v/>
      </c>
      <c r="BG210" s="199" t="str">
        <f t="shared" si="104"/>
        <v/>
      </c>
      <c r="BH210" s="1272" t="str">
        <f t="shared" si="104"/>
        <v/>
      </c>
      <c r="BI210" s="200" t="str">
        <f t="shared" si="58"/>
        <v>OK</v>
      </c>
    </row>
    <row r="211" spans="1:61" x14ac:dyDescent="0.25">
      <c r="A211" s="1241" t="str">
        <f t="shared" si="98"/>
        <v>VIS1.2</v>
      </c>
      <c r="B211" s="1242" t="str">
        <f t="shared" si="98"/>
        <v>Chirurgia epatica maggiore (CIMAS)</v>
      </c>
      <c r="C211" s="198" t="str">
        <f t="shared" si="98"/>
        <v/>
      </c>
      <c r="D211" s="199" t="str">
        <f t="shared" ref="D211:BH211" si="105">IF(D$162="","",
  IF(D$161="",IF(D51="","",IF(D51&lt;=D$163,"OK","NOK")),
  IF(D$161="X",IF(D51="","",IF(D51&lt;=D$163,"OK","NOK")),
  IF(HLOOKUP(D$161,$A$4:$BI$156,ROW(D211)-163,FALSE)&lt;&gt;"","",IF(D51="","",IF(D51&lt;=D$163,"OK","NOK"))))))</f>
        <v/>
      </c>
      <c r="E211" s="199" t="str">
        <f t="shared" si="105"/>
        <v/>
      </c>
      <c r="F211" s="199" t="str">
        <f t="shared" si="105"/>
        <v/>
      </c>
      <c r="G211" s="1260" t="str">
        <f t="shared" si="105"/>
        <v/>
      </c>
      <c r="H211" s="199" t="str">
        <f t="shared" si="105"/>
        <v/>
      </c>
      <c r="I211" s="199" t="str">
        <f t="shared" si="105"/>
        <v/>
      </c>
      <c r="J211" s="1272" t="str">
        <f t="shared" si="105"/>
        <v/>
      </c>
      <c r="K211" s="199" t="str">
        <f t="shared" si="105"/>
        <v/>
      </c>
      <c r="L211" s="199" t="str">
        <f t="shared" si="105"/>
        <v/>
      </c>
      <c r="M211" s="199" t="str">
        <f t="shared" si="105"/>
        <v/>
      </c>
      <c r="N211" s="199" t="str">
        <f t="shared" si="105"/>
        <v/>
      </c>
      <c r="O211" s="199" t="str">
        <f t="shared" si="105"/>
        <v/>
      </c>
      <c r="P211" s="199" t="str">
        <f t="shared" si="105"/>
        <v/>
      </c>
      <c r="Q211" s="199" t="str">
        <f t="shared" si="105"/>
        <v/>
      </c>
      <c r="R211" s="199" t="str">
        <f t="shared" si="105"/>
        <v/>
      </c>
      <c r="S211" s="199" t="str">
        <f t="shared" si="105"/>
        <v/>
      </c>
      <c r="T211" s="199" t="str">
        <f t="shared" si="105"/>
        <v/>
      </c>
      <c r="U211" s="199" t="str">
        <f t="shared" si="105"/>
        <v/>
      </c>
      <c r="V211" s="199" t="str">
        <f t="shared" si="105"/>
        <v/>
      </c>
      <c r="W211" s="199" t="str">
        <f t="shared" si="105"/>
        <v/>
      </c>
      <c r="X211" s="199" t="str">
        <f t="shared" si="105"/>
        <v/>
      </c>
      <c r="Y211" s="199" t="str">
        <f t="shared" si="105"/>
        <v/>
      </c>
      <c r="Z211" s="199" t="str">
        <f t="shared" si="105"/>
        <v/>
      </c>
      <c r="AA211" s="1272" t="str">
        <f t="shared" si="105"/>
        <v/>
      </c>
      <c r="AB211" s="199" t="str">
        <f t="shared" si="105"/>
        <v/>
      </c>
      <c r="AC211" s="199" t="str">
        <f t="shared" si="105"/>
        <v/>
      </c>
      <c r="AD211" s="199" t="str">
        <f t="shared" si="105"/>
        <v/>
      </c>
      <c r="AE211" s="199" t="str">
        <f t="shared" si="105"/>
        <v/>
      </c>
      <c r="AF211" s="199" t="str">
        <f t="shared" si="105"/>
        <v/>
      </c>
      <c r="AG211" s="1272" t="str">
        <f t="shared" si="105"/>
        <v/>
      </c>
      <c r="AH211" s="199" t="str">
        <f t="shared" si="105"/>
        <v/>
      </c>
      <c r="AI211" s="199" t="str">
        <f t="shared" si="105"/>
        <v/>
      </c>
      <c r="AJ211" s="199" t="str">
        <f t="shared" si="105"/>
        <v/>
      </c>
      <c r="AK211" s="199" t="str">
        <f t="shared" si="105"/>
        <v/>
      </c>
      <c r="AL211" s="199" t="str">
        <f t="shared" si="105"/>
        <v/>
      </c>
      <c r="AM211" s="199" t="str">
        <f t="shared" si="105"/>
        <v/>
      </c>
      <c r="AN211" s="1272" t="str">
        <f t="shared" si="105"/>
        <v/>
      </c>
      <c r="AO211" s="199" t="str">
        <f t="shared" si="105"/>
        <v/>
      </c>
      <c r="AP211" s="199" t="str">
        <f t="shared" si="105"/>
        <v/>
      </c>
      <c r="AQ211" s="199" t="str">
        <f t="shared" si="105"/>
        <v/>
      </c>
      <c r="AR211" s="1272" t="str">
        <f t="shared" si="105"/>
        <v/>
      </c>
      <c r="AS211" s="199" t="str">
        <f t="shared" si="105"/>
        <v/>
      </c>
      <c r="AT211" s="199" t="str">
        <f t="shared" si="105"/>
        <v/>
      </c>
      <c r="AU211" s="1272" t="str">
        <f t="shared" si="105"/>
        <v/>
      </c>
      <c r="AV211" s="199" t="str">
        <f t="shared" si="105"/>
        <v/>
      </c>
      <c r="AW211" s="199" t="str">
        <f t="shared" si="105"/>
        <v/>
      </c>
      <c r="AX211" s="199" t="str">
        <f t="shared" si="105"/>
        <v/>
      </c>
      <c r="AY211" s="199" t="str">
        <f t="shared" si="105"/>
        <v/>
      </c>
      <c r="AZ211" s="199" t="str">
        <f t="shared" si="105"/>
        <v/>
      </c>
      <c r="BA211" s="1272" t="str">
        <f t="shared" si="105"/>
        <v/>
      </c>
      <c r="BB211" s="199" t="str">
        <f t="shared" si="105"/>
        <v/>
      </c>
      <c r="BC211" s="199" t="str">
        <f t="shared" si="105"/>
        <v/>
      </c>
      <c r="BD211" s="199" t="str">
        <f t="shared" si="105"/>
        <v/>
      </c>
      <c r="BE211" s="199" t="str">
        <f t="shared" si="105"/>
        <v/>
      </c>
      <c r="BF211" s="199" t="str">
        <f t="shared" si="105"/>
        <v/>
      </c>
      <c r="BG211" s="199" t="str">
        <f t="shared" si="105"/>
        <v/>
      </c>
      <c r="BH211" s="1272" t="str">
        <f t="shared" si="105"/>
        <v/>
      </c>
      <c r="BI211" s="200" t="str">
        <f t="shared" si="58"/>
        <v>OK</v>
      </c>
    </row>
    <row r="212" spans="1:61" x14ac:dyDescent="0.25">
      <c r="A212" s="1241" t="str">
        <f t="shared" si="98"/>
        <v>VIS1.3</v>
      </c>
      <c r="B212" s="1242" t="str">
        <f t="shared" si="98"/>
        <v>Chirurgia esofagea (CIMAS)</v>
      </c>
      <c r="C212" s="198" t="str">
        <f t="shared" si="98"/>
        <v/>
      </c>
      <c r="D212" s="199" t="str">
        <f t="shared" ref="D212:BH212" si="106">IF(D$162="","",
  IF(D$161="",IF(D52="","",IF(D52&lt;=D$163,"OK","NOK")),
  IF(D$161="X",IF(D52="","",IF(D52&lt;=D$163,"OK","NOK")),
  IF(HLOOKUP(D$161,$A$4:$BI$156,ROW(D212)-163,FALSE)&lt;&gt;"","",IF(D52="","",IF(D52&lt;=D$163,"OK","NOK"))))))</f>
        <v/>
      </c>
      <c r="E212" s="199" t="str">
        <f t="shared" si="106"/>
        <v/>
      </c>
      <c r="F212" s="199" t="str">
        <f t="shared" si="106"/>
        <v/>
      </c>
      <c r="G212" s="1260" t="str">
        <f t="shared" si="106"/>
        <v/>
      </c>
      <c r="H212" s="199" t="str">
        <f t="shared" si="106"/>
        <v/>
      </c>
      <c r="I212" s="199" t="str">
        <f t="shared" si="106"/>
        <v/>
      </c>
      <c r="J212" s="1272" t="str">
        <f t="shared" si="106"/>
        <v/>
      </c>
      <c r="K212" s="199" t="str">
        <f t="shared" si="106"/>
        <v/>
      </c>
      <c r="L212" s="199" t="str">
        <f t="shared" si="106"/>
        <v/>
      </c>
      <c r="M212" s="199" t="str">
        <f t="shared" si="106"/>
        <v/>
      </c>
      <c r="N212" s="199" t="str">
        <f t="shared" si="106"/>
        <v/>
      </c>
      <c r="O212" s="199" t="str">
        <f t="shared" si="106"/>
        <v/>
      </c>
      <c r="P212" s="199" t="str">
        <f t="shared" si="106"/>
        <v/>
      </c>
      <c r="Q212" s="199" t="str">
        <f t="shared" si="106"/>
        <v/>
      </c>
      <c r="R212" s="199" t="str">
        <f t="shared" si="106"/>
        <v/>
      </c>
      <c r="S212" s="199" t="str">
        <f t="shared" si="106"/>
        <v/>
      </c>
      <c r="T212" s="199" t="str">
        <f t="shared" si="106"/>
        <v/>
      </c>
      <c r="U212" s="199" t="str">
        <f t="shared" si="106"/>
        <v/>
      </c>
      <c r="V212" s="199" t="str">
        <f t="shared" si="106"/>
        <v/>
      </c>
      <c r="W212" s="199" t="str">
        <f t="shared" si="106"/>
        <v/>
      </c>
      <c r="X212" s="199" t="str">
        <f t="shared" si="106"/>
        <v/>
      </c>
      <c r="Y212" s="199" t="str">
        <f t="shared" si="106"/>
        <v/>
      </c>
      <c r="Z212" s="199" t="str">
        <f t="shared" si="106"/>
        <v/>
      </c>
      <c r="AA212" s="1272" t="str">
        <f t="shared" si="106"/>
        <v/>
      </c>
      <c r="AB212" s="199" t="str">
        <f t="shared" si="106"/>
        <v/>
      </c>
      <c r="AC212" s="199" t="str">
        <f t="shared" si="106"/>
        <v/>
      </c>
      <c r="AD212" s="199" t="str">
        <f t="shared" si="106"/>
        <v/>
      </c>
      <c r="AE212" s="199" t="str">
        <f t="shared" si="106"/>
        <v/>
      </c>
      <c r="AF212" s="199" t="str">
        <f t="shared" si="106"/>
        <v/>
      </c>
      <c r="AG212" s="1272" t="str">
        <f t="shared" si="106"/>
        <v/>
      </c>
      <c r="AH212" s="199" t="str">
        <f t="shared" si="106"/>
        <v/>
      </c>
      <c r="AI212" s="199" t="str">
        <f t="shared" si="106"/>
        <v/>
      </c>
      <c r="AJ212" s="199" t="str">
        <f t="shared" si="106"/>
        <v/>
      </c>
      <c r="AK212" s="199" t="str">
        <f t="shared" si="106"/>
        <v/>
      </c>
      <c r="AL212" s="199" t="str">
        <f t="shared" si="106"/>
        <v/>
      </c>
      <c r="AM212" s="199" t="str">
        <f t="shared" si="106"/>
        <v/>
      </c>
      <c r="AN212" s="1272" t="str">
        <f t="shared" si="106"/>
        <v/>
      </c>
      <c r="AO212" s="199" t="str">
        <f t="shared" si="106"/>
        <v/>
      </c>
      <c r="AP212" s="199" t="str">
        <f t="shared" si="106"/>
        <v/>
      </c>
      <c r="AQ212" s="199" t="str">
        <f t="shared" si="106"/>
        <v/>
      </c>
      <c r="AR212" s="1272" t="str">
        <f t="shared" si="106"/>
        <v/>
      </c>
      <c r="AS212" s="199" t="str">
        <f t="shared" si="106"/>
        <v/>
      </c>
      <c r="AT212" s="199" t="str">
        <f t="shared" si="106"/>
        <v/>
      </c>
      <c r="AU212" s="1272" t="str">
        <f t="shared" si="106"/>
        <v/>
      </c>
      <c r="AV212" s="199" t="str">
        <f t="shared" si="106"/>
        <v/>
      </c>
      <c r="AW212" s="199" t="str">
        <f t="shared" si="106"/>
        <v/>
      </c>
      <c r="AX212" s="199" t="str">
        <f t="shared" si="106"/>
        <v/>
      </c>
      <c r="AY212" s="199" t="str">
        <f t="shared" si="106"/>
        <v/>
      </c>
      <c r="AZ212" s="199" t="str">
        <f t="shared" si="106"/>
        <v/>
      </c>
      <c r="BA212" s="1272" t="str">
        <f t="shared" si="106"/>
        <v/>
      </c>
      <c r="BB212" s="199" t="str">
        <f t="shared" si="106"/>
        <v/>
      </c>
      <c r="BC212" s="199" t="str">
        <f t="shared" si="106"/>
        <v/>
      </c>
      <c r="BD212" s="199" t="str">
        <f t="shared" si="106"/>
        <v/>
      </c>
      <c r="BE212" s="199" t="str">
        <f t="shared" si="106"/>
        <v/>
      </c>
      <c r="BF212" s="199" t="str">
        <f t="shared" si="106"/>
        <v/>
      </c>
      <c r="BG212" s="199" t="str">
        <f t="shared" si="106"/>
        <v/>
      </c>
      <c r="BH212" s="1272" t="str">
        <f t="shared" si="106"/>
        <v/>
      </c>
      <c r="BI212" s="200" t="str">
        <f t="shared" si="58"/>
        <v>OK</v>
      </c>
    </row>
    <row r="213" spans="1:61" ht="39.6" x14ac:dyDescent="0.25">
      <c r="A213" s="1241" t="str">
        <f t="shared" si="98"/>
        <v>VIS1.4</v>
      </c>
      <c r="B213" s="1242" t="str">
        <f t="shared" si="98"/>
        <v>Chirurgia bariatrica</v>
      </c>
      <c r="C213" s="198" t="str">
        <f t="shared" si="98"/>
        <v>Chirurgia con approfondimento in chirurgia viscerale</v>
      </c>
      <c r="D213" s="199" t="str">
        <f t="shared" ref="D213:BH213" si="107">IF(D$162="","",
  IF(D$161="",IF(D53="","",IF(D53&lt;=D$163,"OK","NOK")),
  IF(D$161="X",IF(D53="","",IF(D53&lt;=D$163,"OK","NOK")),
  IF(HLOOKUP(D$161,$A$4:$BI$156,ROW(D213)-163,FALSE)&lt;&gt;"","",IF(D53="","",IF(D53&lt;=D$163,"OK","NOK"))))))</f>
        <v/>
      </c>
      <c r="E213" s="199" t="str">
        <f t="shared" si="107"/>
        <v/>
      </c>
      <c r="F213" s="199" t="str">
        <f t="shared" si="107"/>
        <v/>
      </c>
      <c r="G213" s="1260" t="str">
        <f t="shared" si="107"/>
        <v/>
      </c>
      <c r="H213" s="199" t="str">
        <f t="shared" ca="1" si="107"/>
        <v>NOK</v>
      </c>
      <c r="I213" s="199" t="str">
        <f t="shared" si="107"/>
        <v/>
      </c>
      <c r="J213" s="1272" t="str">
        <f t="shared" si="107"/>
        <v/>
      </c>
      <c r="K213" s="199" t="str">
        <f t="shared" si="107"/>
        <v/>
      </c>
      <c r="L213" s="199" t="str">
        <f t="shared" si="107"/>
        <v/>
      </c>
      <c r="M213" s="199" t="str">
        <f t="shared" si="107"/>
        <v/>
      </c>
      <c r="N213" s="199" t="str">
        <f t="shared" si="107"/>
        <v/>
      </c>
      <c r="O213" s="199" t="str">
        <f t="shared" si="107"/>
        <v/>
      </c>
      <c r="P213" s="199" t="str">
        <f t="shared" si="107"/>
        <v/>
      </c>
      <c r="Q213" s="199" t="str">
        <f t="shared" si="107"/>
        <v/>
      </c>
      <c r="R213" s="199" t="str">
        <f t="shared" si="107"/>
        <v/>
      </c>
      <c r="S213" s="199" t="str">
        <f t="shared" si="107"/>
        <v/>
      </c>
      <c r="T213" s="199" t="str">
        <f t="shared" si="107"/>
        <v/>
      </c>
      <c r="U213" s="199" t="str">
        <f t="shared" si="107"/>
        <v/>
      </c>
      <c r="V213" s="199" t="str">
        <f t="shared" si="107"/>
        <v/>
      </c>
      <c r="W213" s="199" t="str">
        <f t="shared" si="107"/>
        <v/>
      </c>
      <c r="X213" s="199" t="str">
        <f t="shared" si="107"/>
        <v/>
      </c>
      <c r="Y213" s="199" t="str">
        <f t="shared" si="107"/>
        <v/>
      </c>
      <c r="Z213" s="199" t="str">
        <f t="shared" si="107"/>
        <v/>
      </c>
      <c r="AA213" s="1272" t="str">
        <f t="shared" si="107"/>
        <v/>
      </c>
      <c r="AB213" s="199" t="str">
        <f t="shared" si="107"/>
        <v/>
      </c>
      <c r="AC213" s="199" t="str">
        <f t="shared" si="107"/>
        <v/>
      </c>
      <c r="AD213" s="199" t="str">
        <f t="shared" si="107"/>
        <v/>
      </c>
      <c r="AE213" s="199" t="str">
        <f t="shared" si="107"/>
        <v/>
      </c>
      <c r="AF213" s="199" t="str">
        <f t="shared" si="107"/>
        <v/>
      </c>
      <c r="AG213" s="1272" t="str">
        <f t="shared" si="107"/>
        <v/>
      </c>
      <c r="AH213" s="199" t="str">
        <f t="shared" si="107"/>
        <v/>
      </c>
      <c r="AI213" s="199" t="str">
        <f t="shared" si="107"/>
        <v/>
      </c>
      <c r="AJ213" s="199" t="str">
        <f t="shared" si="107"/>
        <v/>
      </c>
      <c r="AK213" s="199" t="str">
        <f t="shared" si="107"/>
        <v/>
      </c>
      <c r="AL213" s="199" t="str">
        <f t="shared" si="107"/>
        <v/>
      </c>
      <c r="AM213" s="199" t="str">
        <f t="shared" si="107"/>
        <v/>
      </c>
      <c r="AN213" s="1272" t="str">
        <f t="shared" si="107"/>
        <v/>
      </c>
      <c r="AO213" s="199" t="str">
        <f t="shared" si="107"/>
        <v/>
      </c>
      <c r="AP213" s="199" t="str">
        <f t="shared" si="107"/>
        <v/>
      </c>
      <c r="AQ213" s="199" t="str">
        <f t="shared" si="107"/>
        <v/>
      </c>
      <c r="AR213" s="1272" t="str">
        <f t="shared" si="107"/>
        <v/>
      </c>
      <c r="AS213" s="199" t="str">
        <f t="shared" si="107"/>
        <v/>
      </c>
      <c r="AT213" s="199" t="str">
        <f t="shared" si="107"/>
        <v/>
      </c>
      <c r="AU213" s="1272" t="str">
        <f t="shared" si="107"/>
        <v/>
      </c>
      <c r="AV213" s="199" t="str">
        <f t="shared" si="107"/>
        <v/>
      </c>
      <c r="AW213" s="199" t="str">
        <f t="shared" si="107"/>
        <v/>
      </c>
      <c r="AX213" s="199" t="str">
        <f t="shared" si="107"/>
        <v/>
      </c>
      <c r="AY213" s="199" t="str">
        <f t="shared" si="107"/>
        <v/>
      </c>
      <c r="AZ213" s="199" t="str">
        <f t="shared" si="107"/>
        <v/>
      </c>
      <c r="BA213" s="1272" t="str">
        <f t="shared" si="107"/>
        <v/>
      </c>
      <c r="BB213" s="199" t="str">
        <f t="shared" si="107"/>
        <v/>
      </c>
      <c r="BC213" s="199" t="str">
        <f t="shared" si="107"/>
        <v/>
      </c>
      <c r="BD213" s="199" t="str">
        <f t="shared" si="107"/>
        <v/>
      </c>
      <c r="BE213" s="199" t="str">
        <f t="shared" si="107"/>
        <v/>
      </c>
      <c r="BF213" s="199" t="str">
        <f t="shared" si="107"/>
        <v/>
      </c>
      <c r="BG213" s="199" t="str">
        <f t="shared" si="107"/>
        <v/>
      </c>
      <c r="BH213" s="1272" t="str">
        <f t="shared" si="107"/>
        <v/>
      </c>
      <c r="BI213" s="200" t="str">
        <f t="shared" ca="1" si="58"/>
        <v>NOK</v>
      </c>
    </row>
    <row r="214" spans="1:61" x14ac:dyDescent="0.25">
      <c r="A214" s="1241" t="str">
        <f t="shared" si="98"/>
        <v>VIS1.4.1</v>
      </c>
      <c r="B214" s="1242" t="str">
        <f t="shared" si="98"/>
        <v>Chirurgia bariatrica specializzata (CIMAS)</v>
      </c>
      <c r="C214" s="198" t="str">
        <f t="shared" si="98"/>
        <v/>
      </c>
      <c r="D214" s="199" t="str">
        <f t="shared" ref="D214:BH214" si="108">IF(D$162="","",
  IF(D$161="",IF(D54="","",IF(D54&lt;=D$163,"OK","NOK")),
  IF(D$161="X",IF(D54="","",IF(D54&lt;=D$163,"OK","NOK")),
  IF(HLOOKUP(D$161,$A$4:$BI$156,ROW(D214)-163,FALSE)&lt;&gt;"","",IF(D54="","",IF(D54&lt;=D$163,"OK","NOK"))))))</f>
        <v/>
      </c>
      <c r="E214" s="199" t="str">
        <f t="shared" si="108"/>
        <v/>
      </c>
      <c r="F214" s="199" t="str">
        <f t="shared" si="108"/>
        <v/>
      </c>
      <c r="G214" s="1260" t="str">
        <f t="shared" si="108"/>
        <v/>
      </c>
      <c r="H214" s="199" t="str">
        <f t="shared" si="108"/>
        <v/>
      </c>
      <c r="I214" s="199" t="str">
        <f t="shared" si="108"/>
        <v/>
      </c>
      <c r="J214" s="1272" t="str">
        <f t="shared" si="108"/>
        <v/>
      </c>
      <c r="K214" s="199" t="str">
        <f t="shared" si="108"/>
        <v/>
      </c>
      <c r="L214" s="199" t="str">
        <f t="shared" si="108"/>
        <v/>
      </c>
      <c r="M214" s="199" t="str">
        <f t="shared" si="108"/>
        <v/>
      </c>
      <c r="N214" s="199" t="str">
        <f t="shared" si="108"/>
        <v/>
      </c>
      <c r="O214" s="199" t="str">
        <f t="shared" si="108"/>
        <v/>
      </c>
      <c r="P214" s="199" t="str">
        <f t="shared" si="108"/>
        <v/>
      </c>
      <c r="Q214" s="199" t="str">
        <f t="shared" si="108"/>
        <v/>
      </c>
      <c r="R214" s="199" t="str">
        <f t="shared" si="108"/>
        <v/>
      </c>
      <c r="S214" s="199" t="str">
        <f t="shared" si="108"/>
        <v/>
      </c>
      <c r="T214" s="199" t="str">
        <f t="shared" si="108"/>
        <v/>
      </c>
      <c r="U214" s="199" t="str">
        <f t="shared" si="108"/>
        <v/>
      </c>
      <c r="V214" s="199" t="str">
        <f t="shared" si="108"/>
        <v/>
      </c>
      <c r="W214" s="199" t="str">
        <f t="shared" si="108"/>
        <v/>
      </c>
      <c r="X214" s="199" t="str">
        <f t="shared" si="108"/>
        <v/>
      </c>
      <c r="Y214" s="199" t="str">
        <f t="shared" si="108"/>
        <v/>
      </c>
      <c r="Z214" s="199" t="str">
        <f t="shared" si="108"/>
        <v/>
      </c>
      <c r="AA214" s="1272" t="str">
        <f t="shared" si="108"/>
        <v/>
      </c>
      <c r="AB214" s="199" t="str">
        <f t="shared" si="108"/>
        <v/>
      </c>
      <c r="AC214" s="199" t="str">
        <f t="shared" si="108"/>
        <v/>
      </c>
      <c r="AD214" s="199" t="str">
        <f t="shared" si="108"/>
        <v/>
      </c>
      <c r="AE214" s="199" t="str">
        <f t="shared" si="108"/>
        <v/>
      </c>
      <c r="AF214" s="199" t="str">
        <f t="shared" si="108"/>
        <v/>
      </c>
      <c r="AG214" s="1272" t="str">
        <f t="shared" si="108"/>
        <v/>
      </c>
      <c r="AH214" s="199" t="str">
        <f t="shared" si="108"/>
        <v/>
      </c>
      <c r="AI214" s="199" t="str">
        <f t="shared" si="108"/>
        <v/>
      </c>
      <c r="AJ214" s="199" t="str">
        <f t="shared" si="108"/>
        <v/>
      </c>
      <c r="AK214" s="199" t="str">
        <f t="shared" si="108"/>
        <v/>
      </c>
      <c r="AL214" s="199" t="str">
        <f t="shared" si="108"/>
        <v/>
      </c>
      <c r="AM214" s="199" t="str">
        <f t="shared" si="108"/>
        <v/>
      </c>
      <c r="AN214" s="1272" t="str">
        <f t="shared" si="108"/>
        <v/>
      </c>
      <c r="AO214" s="199" t="str">
        <f t="shared" si="108"/>
        <v/>
      </c>
      <c r="AP214" s="199" t="str">
        <f t="shared" si="108"/>
        <v/>
      </c>
      <c r="AQ214" s="199" t="str">
        <f t="shared" si="108"/>
        <v/>
      </c>
      <c r="AR214" s="1272" t="str">
        <f t="shared" si="108"/>
        <v/>
      </c>
      <c r="AS214" s="199" t="str">
        <f t="shared" si="108"/>
        <v/>
      </c>
      <c r="AT214" s="199" t="str">
        <f t="shared" si="108"/>
        <v/>
      </c>
      <c r="AU214" s="1272" t="str">
        <f t="shared" si="108"/>
        <v/>
      </c>
      <c r="AV214" s="199" t="str">
        <f t="shared" si="108"/>
        <v/>
      </c>
      <c r="AW214" s="199" t="str">
        <f t="shared" si="108"/>
        <v/>
      </c>
      <c r="AX214" s="199" t="str">
        <f t="shared" si="108"/>
        <v/>
      </c>
      <c r="AY214" s="199" t="str">
        <f t="shared" si="108"/>
        <v/>
      </c>
      <c r="AZ214" s="199" t="str">
        <f t="shared" si="108"/>
        <v/>
      </c>
      <c r="BA214" s="1272" t="str">
        <f t="shared" si="108"/>
        <v/>
      </c>
      <c r="BB214" s="199" t="str">
        <f t="shared" si="108"/>
        <v/>
      </c>
      <c r="BC214" s="199" t="str">
        <f t="shared" si="108"/>
        <v/>
      </c>
      <c r="BD214" s="199" t="str">
        <f t="shared" si="108"/>
        <v/>
      </c>
      <c r="BE214" s="199" t="str">
        <f t="shared" si="108"/>
        <v/>
      </c>
      <c r="BF214" s="199" t="str">
        <f t="shared" si="108"/>
        <v/>
      </c>
      <c r="BG214" s="199" t="str">
        <f t="shared" si="108"/>
        <v/>
      </c>
      <c r="BH214" s="1272" t="str">
        <f t="shared" si="108"/>
        <v/>
      </c>
      <c r="BI214" s="200" t="str">
        <f t="shared" si="58"/>
        <v>OK</v>
      </c>
    </row>
    <row r="215" spans="1:61" x14ac:dyDescent="0.25">
      <c r="A215" s="1241" t="str">
        <f t="shared" si="98"/>
        <v>VIS1.5</v>
      </c>
      <c r="B215" s="1242" t="str">
        <f t="shared" si="98"/>
        <v>Chirurgia rettale bassa (CIMAS)</v>
      </c>
      <c r="C215" s="198" t="str">
        <f t="shared" si="98"/>
        <v/>
      </c>
      <c r="D215" s="199" t="str">
        <f t="shared" ref="D215:BH215" si="109">IF(D$162="","",
  IF(D$161="",IF(D55="","",IF(D55&lt;=D$163,"OK","NOK")),
  IF(D$161="X",IF(D55="","",IF(D55&lt;=D$163,"OK","NOK")),
  IF(HLOOKUP(D$161,$A$4:$BI$156,ROW(D215)-163,FALSE)&lt;&gt;"","",IF(D55="","",IF(D55&lt;=D$163,"OK","NOK"))))))</f>
        <v/>
      </c>
      <c r="E215" s="199" t="str">
        <f t="shared" si="109"/>
        <v/>
      </c>
      <c r="F215" s="199" t="str">
        <f t="shared" si="109"/>
        <v/>
      </c>
      <c r="G215" s="1260" t="str">
        <f t="shared" si="109"/>
        <v/>
      </c>
      <c r="H215" s="199" t="str">
        <f t="shared" si="109"/>
        <v/>
      </c>
      <c r="I215" s="199" t="str">
        <f t="shared" si="109"/>
        <v/>
      </c>
      <c r="J215" s="1272" t="str">
        <f t="shared" si="109"/>
        <v/>
      </c>
      <c r="K215" s="199" t="str">
        <f t="shared" si="109"/>
        <v/>
      </c>
      <c r="L215" s="199" t="str">
        <f t="shared" si="109"/>
        <v/>
      </c>
      <c r="M215" s="199" t="str">
        <f t="shared" si="109"/>
        <v/>
      </c>
      <c r="N215" s="199" t="str">
        <f t="shared" si="109"/>
        <v/>
      </c>
      <c r="O215" s="199" t="str">
        <f t="shared" si="109"/>
        <v/>
      </c>
      <c r="P215" s="199" t="str">
        <f t="shared" si="109"/>
        <v/>
      </c>
      <c r="Q215" s="199" t="str">
        <f t="shared" si="109"/>
        <v/>
      </c>
      <c r="R215" s="199" t="str">
        <f t="shared" si="109"/>
        <v/>
      </c>
      <c r="S215" s="199" t="str">
        <f t="shared" si="109"/>
        <v/>
      </c>
      <c r="T215" s="199" t="str">
        <f t="shared" si="109"/>
        <v/>
      </c>
      <c r="U215" s="199" t="str">
        <f t="shared" si="109"/>
        <v/>
      </c>
      <c r="V215" s="199" t="str">
        <f t="shared" si="109"/>
        <v/>
      </c>
      <c r="W215" s="199" t="str">
        <f t="shared" si="109"/>
        <v/>
      </c>
      <c r="X215" s="199" t="str">
        <f t="shared" si="109"/>
        <v/>
      </c>
      <c r="Y215" s="199" t="str">
        <f t="shared" si="109"/>
        <v/>
      </c>
      <c r="Z215" s="199" t="str">
        <f t="shared" si="109"/>
        <v/>
      </c>
      <c r="AA215" s="1272" t="str">
        <f t="shared" si="109"/>
        <v/>
      </c>
      <c r="AB215" s="199" t="str">
        <f t="shared" si="109"/>
        <v/>
      </c>
      <c r="AC215" s="199" t="str">
        <f t="shared" si="109"/>
        <v/>
      </c>
      <c r="AD215" s="199" t="str">
        <f t="shared" si="109"/>
        <v/>
      </c>
      <c r="AE215" s="199" t="str">
        <f t="shared" si="109"/>
        <v/>
      </c>
      <c r="AF215" s="199" t="str">
        <f t="shared" si="109"/>
        <v/>
      </c>
      <c r="AG215" s="1272" t="str">
        <f t="shared" si="109"/>
        <v/>
      </c>
      <c r="AH215" s="199" t="str">
        <f t="shared" si="109"/>
        <v/>
      </c>
      <c r="AI215" s="199" t="str">
        <f t="shared" si="109"/>
        <v/>
      </c>
      <c r="AJ215" s="199" t="str">
        <f t="shared" si="109"/>
        <v/>
      </c>
      <c r="AK215" s="199" t="str">
        <f t="shared" si="109"/>
        <v/>
      </c>
      <c r="AL215" s="199" t="str">
        <f t="shared" si="109"/>
        <v/>
      </c>
      <c r="AM215" s="199" t="str">
        <f t="shared" si="109"/>
        <v/>
      </c>
      <c r="AN215" s="1272" t="str">
        <f t="shared" si="109"/>
        <v/>
      </c>
      <c r="AO215" s="199" t="str">
        <f t="shared" si="109"/>
        <v/>
      </c>
      <c r="AP215" s="199" t="str">
        <f t="shared" si="109"/>
        <v/>
      </c>
      <c r="AQ215" s="199" t="str">
        <f t="shared" si="109"/>
        <v/>
      </c>
      <c r="AR215" s="1272" t="str">
        <f t="shared" si="109"/>
        <v/>
      </c>
      <c r="AS215" s="199" t="str">
        <f t="shared" si="109"/>
        <v/>
      </c>
      <c r="AT215" s="199" t="str">
        <f t="shared" si="109"/>
        <v/>
      </c>
      <c r="AU215" s="1272" t="str">
        <f t="shared" si="109"/>
        <v/>
      </c>
      <c r="AV215" s="199" t="str">
        <f t="shared" si="109"/>
        <v/>
      </c>
      <c r="AW215" s="199" t="str">
        <f t="shared" si="109"/>
        <v/>
      </c>
      <c r="AX215" s="199" t="str">
        <f t="shared" si="109"/>
        <v/>
      </c>
      <c r="AY215" s="199" t="str">
        <f t="shared" si="109"/>
        <v/>
      </c>
      <c r="AZ215" s="199" t="str">
        <f t="shared" si="109"/>
        <v/>
      </c>
      <c r="BA215" s="1272" t="str">
        <f t="shared" si="109"/>
        <v/>
      </c>
      <c r="BB215" s="199" t="str">
        <f t="shared" si="109"/>
        <v/>
      </c>
      <c r="BC215" s="199" t="str">
        <f t="shared" si="109"/>
        <v/>
      </c>
      <c r="BD215" s="199" t="str">
        <f t="shared" si="109"/>
        <v/>
      </c>
      <c r="BE215" s="199" t="str">
        <f t="shared" si="109"/>
        <v/>
      </c>
      <c r="BF215" s="199" t="str">
        <f t="shared" si="109"/>
        <v/>
      </c>
      <c r="BG215" s="199" t="str">
        <f t="shared" si="109"/>
        <v/>
      </c>
      <c r="BH215" s="1272" t="str">
        <f t="shared" si="109"/>
        <v/>
      </c>
      <c r="BI215" s="200" t="str">
        <f t="shared" si="58"/>
        <v>OK</v>
      </c>
    </row>
    <row r="216" spans="1:61" ht="39.6" x14ac:dyDescent="0.25">
      <c r="A216" s="1241" t="str">
        <f t="shared" si="98"/>
        <v>HAE1</v>
      </c>
      <c r="B216" s="1242" t="str">
        <f t="shared" si="98"/>
        <v>Linfomi aggressivi e leucemie acute</v>
      </c>
      <c r="C216" s="198" t="str">
        <f t="shared" si="98"/>
        <v>Ematologia
Medicina interna generale
Oncologia medica</v>
      </c>
      <c r="D216" s="199" t="str">
        <f t="shared" ref="D216:BH216" si="110">IF(D$162="","",
  IF(D$161="",IF(D56="","",IF(D56&lt;=D$163,"OK","NOK")),
  IF(D$161="X",IF(D56="","",IF(D56&lt;=D$163,"OK","NOK")),
  IF(HLOOKUP(D$161,$A$4:$BI$156,ROW(D216)-163,FALSE)&lt;&gt;"","",IF(D56="","",IF(D56&lt;=D$163,"OK","NOK"))))))</f>
        <v/>
      </c>
      <c r="E216" s="199" t="str">
        <f t="shared" si="110"/>
        <v/>
      </c>
      <c r="F216" s="199" t="str">
        <f t="shared" si="110"/>
        <v/>
      </c>
      <c r="G216" s="1260" t="str">
        <f t="shared" si="110"/>
        <v/>
      </c>
      <c r="H216" s="199" t="str">
        <f t="shared" si="110"/>
        <v/>
      </c>
      <c r="I216" s="199" t="str">
        <f t="shared" si="110"/>
        <v/>
      </c>
      <c r="J216" s="1272" t="str">
        <f t="shared" si="110"/>
        <v/>
      </c>
      <c r="K216" s="199" t="str">
        <f t="shared" si="110"/>
        <v/>
      </c>
      <c r="L216" s="199" t="str">
        <f t="shared" si="110"/>
        <v/>
      </c>
      <c r="M216" s="199" t="str">
        <f t="shared" si="110"/>
        <v/>
      </c>
      <c r="N216" s="199" t="str">
        <f t="shared" si="110"/>
        <v/>
      </c>
      <c r="O216" s="199" t="str">
        <f t="shared" si="110"/>
        <v/>
      </c>
      <c r="P216" s="199" t="str">
        <f t="shared" si="110"/>
        <v/>
      </c>
      <c r="Q216" s="199" t="str">
        <f t="shared" si="110"/>
        <v/>
      </c>
      <c r="R216" s="199" t="str">
        <f t="shared" si="110"/>
        <v/>
      </c>
      <c r="S216" s="199" t="str">
        <f t="shared" si="110"/>
        <v/>
      </c>
      <c r="T216" s="199" t="str">
        <f t="shared" si="110"/>
        <v/>
      </c>
      <c r="U216" s="199" t="str">
        <f t="shared" ca="1" si="110"/>
        <v>NOK</v>
      </c>
      <c r="V216" s="199" t="str">
        <f t="shared" si="110"/>
        <v/>
      </c>
      <c r="W216" s="199" t="str">
        <f t="shared" si="110"/>
        <v/>
      </c>
      <c r="X216" s="199" t="str">
        <f t="shared" si="110"/>
        <v/>
      </c>
      <c r="Y216" s="199" t="str">
        <f t="shared" si="110"/>
        <v/>
      </c>
      <c r="Z216" s="199" t="str">
        <f t="shared" si="110"/>
        <v/>
      </c>
      <c r="AA216" s="1272" t="str">
        <f t="shared" si="110"/>
        <v/>
      </c>
      <c r="AB216" s="199" t="str">
        <f t="shared" si="110"/>
        <v/>
      </c>
      <c r="AC216" s="199" t="str">
        <f t="shared" si="110"/>
        <v/>
      </c>
      <c r="AD216" s="199" t="str">
        <f t="shared" si="110"/>
        <v/>
      </c>
      <c r="AE216" s="199" t="str">
        <f t="shared" si="110"/>
        <v/>
      </c>
      <c r="AF216" s="199" t="str">
        <f t="shared" si="110"/>
        <v/>
      </c>
      <c r="AG216" s="1272" t="str">
        <f t="shared" ca="1" si="110"/>
        <v>NOK</v>
      </c>
      <c r="AH216" s="199" t="str">
        <f t="shared" si="110"/>
        <v/>
      </c>
      <c r="AI216" s="199" t="str">
        <f t="shared" si="110"/>
        <v/>
      </c>
      <c r="AJ216" s="199" t="str">
        <f t="shared" si="110"/>
        <v/>
      </c>
      <c r="AK216" s="199" t="str">
        <f t="shared" si="110"/>
        <v/>
      </c>
      <c r="AL216" s="199" t="str">
        <f t="shared" si="110"/>
        <v/>
      </c>
      <c r="AM216" s="199" t="str">
        <f t="shared" si="110"/>
        <v/>
      </c>
      <c r="AN216" s="1272" t="str">
        <f t="shared" si="110"/>
        <v/>
      </c>
      <c r="AO216" s="199" t="str">
        <f t="shared" ca="1" si="110"/>
        <v>NOK</v>
      </c>
      <c r="AP216" s="199" t="str">
        <f t="shared" si="110"/>
        <v/>
      </c>
      <c r="AQ216" s="199" t="str">
        <f t="shared" si="110"/>
        <v/>
      </c>
      <c r="AR216" s="1272" t="str">
        <f t="shared" si="110"/>
        <v/>
      </c>
      <c r="AS216" s="199" t="str">
        <f t="shared" si="110"/>
        <v/>
      </c>
      <c r="AT216" s="199" t="str">
        <f t="shared" si="110"/>
        <v/>
      </c>
      <c r="AU216" s="1272" t="str">
        <f t="shared" si="110"/>
        <v/>
      </c>
      <c r="AV216" s="199" t="str">
        <f t="shared" si="110"/>
        <v/>
      </c>
      <c r="AW216" s="199" t="str">
        <f t="shared" si="110"/>
        <v/>
      </c>
      <c r="AX216" s="199" t="str">
        <f t="shared" si="110"/>
        <v/>
      </c>
      <c r="AY216" s="199" t="str">
        <f t="shared" si="110"/>
        <v/>
      </c>
      <c r="AZ216" s="199" t="str">
        <f t="shared" si="110"/>
        <v/>
      </c>
      <c r="BA216" s="1272" t="str">
        <f t="shared" si="110"/>
        <v/>
      </c>
      <c r="BB216" s="199" t="str">
        <f t="shared" si="110"/>
        <v/>
      </c>
      <c r="BC216" s="199" t="str">
        <f t="shared" si="110"/>
        <v/>
      </c>
      <c r="BD216" s="199" t="str">
        <f t="shared" si="110"/>
        <v/>
      </c>
      <c r="BE216" s="199" t="str">
        <f t="shared" si="110"/>
        <v/>
      </c>
      <c r="BF216" s="199" t="str">
        <f t="shared" si="110"/>
        <v/>
      </c>
      <c r="BG216" s="199" t="str">
        <f t="shared" si="110"/>
        <v/>
      </c>
      <c r="BH216" s="1272" t="str">
        <f t="shared" si="110"/>
        <v/>
      </c>
      <c r="BI216" s="200" t="str">
        <f t="shared" ca="1" si="58"/>
        <v>NOK</v>
      </c>
    </row>
    <row r="217" spans="1:61" ht="39.6" x14ac:dyDescent="0.25">
      <c r="A217" s="1241" t="str">
        <f t="shared" si="98"/>
        <v>HAE1.1</v>
      </c>
      <c r="B217" s="1242" t="str">
        <f t="shared" si="98"/>
        <v>Linfomi altamente aggressivi e leucemie acute con chemioterapie curative</v>
      </c>
      <c r="C217" s="198" t="str">
        <f t="shared" si="98"/>
        <v>Ematologia
Medicina interna generale
Oncologia medica</v>
      </c>
      <c r="D217" s="199" t="str">
        <f t="shared" ref="D217:BH217" si="111">IF(D$162="","",
  IF(D$161="",IF(D57="","",IF(D57&lt;=D$163,"OK","NOK")),
  IF(D$161="X",IF(D57="","",IF(D57&lt;=D$163,"OK","NOK")),
  IF(HLOOKUP(D$161,$A$4:$BI$156,ROW(D217)-163,FALSE)&lt;&gt;"","",IF(D57="","",IF(D57&lt;=D$163,"OK","NOK"))))))</f>
        <v/>
      </c>
      <c r="E217" s="199" t="str">
        <f t="shared" si="111"/>
        <v/>
      </c>
      <c r="F217" s="199" t="str">
        <f t="shared" si="111"/>
        <v/>
      </c>
      <c r="G217" s="1260" t="str">
        <f t="shared" si="111"/>
        <v/>
      </c>
      <c r="H217" s="199" t="str">
        <f t="shared" si="111"/>
        <v/>
      </c>
      <c r="I217" s="199" t="str">
        <f t="shared" si="111"/>
        <v/>
      </c>
      <c r="J217" s="1272" t="str">
        <f t="shared" si="111"/>
        <v/>
      </c>
      <c r="K217" s="199" t="str">
        <f t="shared" si="111"/>
        <v/>
      </c>
      <c r="L217" s="199" t="str">
        <f t="shared" si="111"/>
        <v/>
      </c>
      <c r="M217" s="199" t="str">
        <f t="shared" si="111"/>
        <v/>
      </c>
      <c r="N217" s="199" t="str">
        <f t="shared" si="111"/>
        <v/>
      </c>
      <c r="O217" s="199" t="str">
        <f t="shared" si="111"/>
        <v/>
      </c>
      <c r="P217" s="199" t="str">
        <f t="shared" si="111"/>
        <v/>
      </c>
      <c r="Q217" s="199" t="str">
        <f t="shared" si="111"/>
        <v/>
      </c>
      <c r="R217" s="199" t="str">
        <f t="shared" si="111"/>
        <v/>
      </c>
      <c r="S217" s="199" t="str">
        <f t="shared" si="111"/>
        <v/>
      </c>
      <c r="T217" s="199" t="str">
        <f t="shared" si="111"/>
        <v/>
      </c>
      <c r="U217" s="199" t="str">
        <f t="shared" ca="1" si="111"/>
        <v>NOK</v>
      </c>
      <c r="V217" s="199" t="str">
        <f t="shared" si="111"/>
        <v/>
      </c>
      <c r="W217" s="199" t="str">
        <f t="shared" si="111"/>
        <v/>
      </c>
      <c r="X217" s="199" t="str">
        <f t="shared" si="111"/>
        <v/>
      </c>
      <c r="Y217" s="199" t="str">
        <f t="shared" si="111"/>
        <v/>
      </c>
      <c r="Z217" s="199" t="str">
        <f t="shared" si="111"/>
        <v/>
      </c>
      <c r="AA217" s="1272" t="str">
        <f t="shared" si="111"/>
        <v/>
      </c>
      <c r="AB217" s="199" t="str">
        <f t="shared" si="111"/>
        <v/>
      </c>
      <c r="AC217" s="199" t="str">
        <f t="shared" si="111"/>
        <v/>
      </c>
      <c r="AD217" s="199" t="str">
        <f t="shared" si="111"/>
        <v/>
      </c>
      <c r="AE217" s="199" t="str">
        <f t="shared" si="111"/>
        <v/>
      </c>
      <c r="AF217" s="199" t="str">
        <f t="shared" si="111"/>
        <v/>
      </c>
      <c r="AG217" s="1272" t="str">
        <f t="shared" ca="1" si="111"/>
        <v>NOK</v>
      </c>
      <c r="AH217" s="199" t="str">
        <f t="shared" si="111"/>
        <v/>
      </c>
      <c r="AI217" s="199" t="str">
        <f t="shared" si="111"/>
        <v/>
      </c>
      <c r="AJ217" s="199" t="str">
        <f t="shared" si="111"/>
        <v/>
      </c>
      <c r="AK217" s="199" t="str">
        <f t="shared" si="111"/>
        <v/>
      </c>
      <c r="AL217" s="199" t="str">
        <f t="shared" si="111"/>
        <v/>
      </c>
      <c r="AM217" s="199" t="str">
        <f t="shared" si="111"/>
        <v/>
      </c>
      <c r="AN217" s="1272" t="str">
        <f t="shared" si="111"/>
        <v/>
      </c>
      <c r="AO217" s="199" t="str">
        <f t="shared" ca="1" si="111"/>
        <v>NOK</v>
      </c>
      <c r="AP217" s="199" t="str">
        <f t="shared" si="111"/>
        <v/>
      </c>
      <c r="AQ217" s="199" t="str">
        <f t="shared" si="111"/>
        <v/>
      </c>
      <c r="AR217" s="1272" t="str">
        <f t="shared" si="111"/>
        <v/>
      </c>
      <c r="AS217" s="199" t="str">
        <f t="shared" si="111"/>
        <v/>
      </c>
      <c r="AT217" s="199" t="str">
        <f t="shared" si="111"/>
        <v/>
      </c>
      <c r="AU217" s="1272" t="str">
        <f t="shared" si="111"/>
        <v/>
      </c>
      <c r="AV217" s="199" t="str">
        <f t="shared" si="111"/>
        <v/>
      </c>
      <c r="AW217" s="199" t="str">
        <f t="shared" si="111"/>
        <v/>
      </c>
      <c r="AX217" s="199" t="str">
        <f t="shared" si="111"/>
        <v/>
      </c>
      <c r="AY217" s="199" t="str">
        <f t="shared" si="111"/>
        <v/>
      </c>
      <c r="AZ217" s="199" t="str">
        <f t="shared" si="111"/>
        <v/>
      </c>
      <c r="BA217" s="1272" t="str">
        <f t="shared" si="111"/>
        <v/>
      </c>
      <c r="BB217" s="199" t="str">
        <f t="shared" si="111"/>
        <v/>
      </c>
      <c r="BC217" s="199" t="str">
        <f t="shared" si="111"/>
        <v/>
      </c>
      <c r="BD217" s="199" t="str">
        <f t="shared" si="111"/>
        <v/>
      </c>
      <c r="BE217" s="199" t="str">
        <f t="shared" si="111"/>
        <v/>
      </c>
      <c r="BF217" s="199" t="str">
        <f t="shared" si="111"/>
        <v/>
      </c>
      <c r="BG217" s="199" t="str">
        <f t="shared" si="111"/>
        <v/>
      </c>
      <c r="BH217" s="1272" t="str">
        <f t="shared" si="111"/>
        <v/>
      </c>
      <c r="BI217" s="200" t="str">
        <f t="shared" ca="1" si="58"/>
        <v>NOK</v>
      </c>
    </row>
    <row r="218" spans="1:61" ht="39.6" x14ac:dyDescent="0.25">
      <c r="A218" s="1241" t="str">
        <f t="shared" si="98"/>
        <v>HAE2</v>
      </c>
      <c r="B218" s="1242" t="str">
        <f t="shared" si="98"/>
        <v>Linfomi indolenti e leucemie croniche</v>
      </c>
      <c r="C218" s="198" t="str">
        <f t="shared" si="98"/>
        <v>Ematologia
Medicina interna generale
Oncologia medica</v>
      </c>
      <c r="D218" s="199" t="str">
        <f t="shared" ref="D218:BH218" si="112">IF(D$162="","",
  IF(D$161="",IF(D58="","",IF(D58&lt;=D$163,"OK","NOK")),
  IF(D$161="X",IF(D58="","",IF(D58&lt;=D$163,"OK","NOK")),
  IF(HLOOKUP(D$161,$A$4:$BI$156,ROW(D218)-163,FALSE)&lt;&gt;"","",IF(D58="","",IF(D58&lt;=D$163,"OK","NOK"))))))</f>
        <v/>
      </c>
      <c r="E218" s="199" t="str">
        <f t="shared" si="112"/>
        <v/>
      </c>
      <c r="F218" s="199" t="str">
        <f t="shared" si="112"/>
        <v/>
      </c>
      <c r="G218" s="1260" t="str">
        <f t="shared" si="112"/>
        <v/>
      </c>
      <c r="H218" s="199" t="str">
        <f t="shared" si="112"/>
        <v/>
      </c>
      <c r="I218" s="199" t="str">
        <f t="shared" si="112"/>
        <v/>
      </c>
      <c r="J218" s="1272" t="str">
        <f t="shared" si="112"/>
        <v/>
      </c>
      <c r="K218" s="199" t="str">
        <f t="shared" si="112"/>
        <v/>
      </c>
      <c r="L218" s="199" t="str">
        <f t="shared" si="112"/>
        <v/>
      </c>
      <c r="M218" s="199" t="str">
        <f t="shared" si="112"/>
        <v/>
      </c>
      <c r="N218" s="199" t="str">
        <f t="shared" si="112"/>
        <v/>
      </c>
      <c r="O218" s="199" t="str">
        <f t="shared" si="112"/>
        <v/>
      </c>
      <c r="P218" s="199" t="str">
        <f t="shared" si="112"/>
        <v/>
      </c>
      <c r="Q218" s="199" t="str">
        <f t="shared" si="112"/>
        <v/>
      </c>
      <c r="R218" s="199" t="str">
        <f t="shared" si="112"/>
        <v/>
      </c>
      <c r="S218" s="199" t="str">
        <f t="shared" si="112"/>
        <v/>
      </c>
      <c r="T218" s="199" t="str">
        <f t="shared" si="112"/>
        <v/>
      </c>
      <c r="U218" s="199" t="str">
        <f t="shared" ca="1" si="112"/>
        <v>NOK</v>
      </c>
      <c r="V218" s="199" t="str">
        <f t="shared" si="112"/>
        <v/>
      </c>
      <c r="W218" s="199" t="str">
        <f t="shared" si="112"/>
        <v/>
      </c>
      <c r="X218" s="199" t="str">
        <f t="shared" si="112"/>
        <v/>
      </c>
      <c r="Y218" s="199" t="str">
        <f t="shared" si="112"/>
        <v/>
      </c>
      <c r="Z218" s="199" t="str">
        <f t="shared" si="112"/>
        <v/>
      </c>
      <c r="AA218" s="1272" t="str">
        <f t="shared" si="112"/>
        <v/>
      </c>
      <c r="AB218" s="199" t="str">
        <f t="shared" si="112"/>
        <v/>
      </c>
      <c r="AC218" s="199" t="str">
        <f t="shared" si="112"/>
        <v/>
      </c>
      <c r="AD218" s="199" t="str">
        <f t="shared" si="112"/>
        <v/>
      </c>
      <c r="AE218" s="199" t="str">
        <f t="shared" si="112"/>
        <v/>
      </c>
      <c r="AF218" s="199" t="str">
        <f t="shared" si="112"/>
        <v/>
      </c>
      <c r="AG218" s="1272" t="str">
        <f t="shared" ca="1" si="112"/>
        <v>NOK</v>
      </c>
      <c r="AH218" s="199" t="str">
        <f t="shared" si="112"/>
        <v/>
      </c>
      <c r="AI218" s="199" t="str">
        <f t="shared" si="112"/>
        <v/>
      </c>
      <c r="AJ218" s="199" t="str">
        <f t="shared" si="112"/>
        <v/>
      </c>
      <c r="AK218" s="199" t="str">
        <f t="shared" si="112"/>
        <v/>
      </c>
      <c r="AL218" s="199" t="str">
        <f t="shared" si="112"/>
        <v/>
      </c>
      <c r="AM218" s="199" t="str">
        <f t="shared" si="112"/>
        <v/>
      </c>
      <c r="AN218" s="1272" t="str">
        <f t="shared" si="112"/>
        <v/>
      </c>
      <c r="AO218" s="199" t="str">
        <f t="shared" ca="1" si="112"/>
        <v>NOK</v>
      </c>
      <c r="AP218" s="199" t="str">
        <f t="shared" si="112"/>
        <v/>
      </c>
      <c r="AQ218" s="199" t="str">
        <f t="shared" si="112"/>
        <v/>
      </c>
      <c r="AR218" s="1272" t="str">
        <f t="shared" si="112"/>
        <v/>
      </c>
      <c r="AS218" s="199" t="str">
        <f t="shared" si="112"/>
        <v/>
      </c>
      <c r="AT218" s="199" t="str">
        <f t="shared" si="112"/>
        <v/>
      </c>
      <c r="AU218" s="1272" t="str">
        <f t="shared" si="112"/>
        <v/>
      </c>
      <c r="AV218" s="199" t="str">
        <f t="shared" si="112"/>
        <v/>
      </c>
      <c r="AW218" s="199" t="str">
        <f t="shared" si="112"/>
        <v/>
      </c>
      <c r="AX218" s="199" t="str">
        <f t="shared" si="112"/>
        <v/>
      </c>
      <c r="AY218" s="199" t="str">
        <f t="shared" si="112"/>
        <v/>
      </c>
      <c r="AZ218" s="199" t="str">
        <f t="shared" si="112"/>
        <v/>
      </c>
      <c r="BA218" s="1272" t="str">
        <f t="shared" si="112"/>
        <v/>
      </c>
      <c r="BB218" s="199" t="str">
        <f t="shared" si="112"/>
        <v/>
      </c>
      <c r="BC218" s="199" t="str">
        <f t="shared" si="112"/>
        <v/>
      </c>
      <c r="BD218" s="199" t="str">
        <f t="shared" si="112"/>
        <v/>
      </c>
      <c r="BE218" s="199" t="str">
        <f t="shared" si="112"/>
        <v/>
      </c>
      <c r="BF218" s="199" t="str">
        <f t="shared" si="112"/>
        <v/>
      </c>
      <c r="BG218" s="199" t="str">
        <f t="shared" si="112"/>
        <v/>
      </c>
      <c r="BH218" s="1272" t="str">
        <f t="shared" si="112"/>
        <v/>
      </c>
      <c r="BI218" s="200" t="str">
        <f t="shared" ca="1" si="58"/>
        <v>NOK</v>
      </c>
    </row>
    <row r="219" spans="1:61" ht="39.6" x14ac:dyDescent="0.25">
      <c r="A219" s="1241" t="str">
        <f t="shared" si="98"/>
        <v>HAE3</v>
      </c>
      <c r="B219" s="1242" t="str">
        <f t="shared" si="98"/>
        <v>Malattie mieloproliferative e sindromi mielodisplastiche</v>
      </c>
      <c r="C219" s="198" t="str">
        <f t="shared" si="98"/>
        <v>Ematologia
Medicina interna generale
Oncologia medica</v>
      </c>
      <c r="D219" s="199" t="str">
        <f t="shared" ref="D219:BH219" si="113">IF(D$162="","",
  IF(D$161="",IF(D59="","",IF(D59&lt;=D$163,"OK","NOK")),
  IF(D$161="X",IF(D59="","",IF(D59&lt;=D$163,"OK","NOK")),
  IF(HLOOKUP(D$161,$A$4:$BI$156,ROW(D219)-163,FALSE)&lt;&gt;"","",IF(D59="","",IF(D59&lt;=D$163,"OK","NOK"))))))</f>
        <v/>
      </c>
      <c r="E219" s="199" t="str">
        <f t="shared" si="113"/>
        <v/>
      </c>
      <c r="F219" s="199" t="str">
        <f t="shared" si="113"/>
        <v/>
      </c>
      <c r="G219" s="1260" t="str">
        <f t="shared" si="113"/>
        <v/>
      </c>
      <c r="H219" s="199" t="str">
        <f t="shared" si="113"/>
        <v/>
      </c>
      <c r="I219" s="199" t="str">
        <f t="shared" si="113"/>
        <v/>
      </c>
      <c r="J219" s="1272" t="str">
        <f t="shared" si="113"/>
        <v/>
      </c>
      <c r="K219" s="199" t="str">
        <f t="shared" si="113"/>
        <v/>
      </c>
      <c r="L219" s="199" t="str">
        <f t="shared" si="113"/>
        <v/>
      </c>
      <c r="M219" s="199" t="str">
        <f t="shared" si="113"/>
        <v/>
      </c>
      <c r="N219" s="199" t="str">
        <f t="shared" si="113"/>
        <v/>
      </c>
      <c r="O219" s="199" t="str">
        <f t="shared" si="113"/>
        <v/>
      </c>
      <c r="P219" s="199" t="str">
        <f t="shared" si="113"/>
        <v/>
      </c>
      <c r="Q219" s="199" t="str">
        <f t="shared" si="113"/>
        <v/>
      </c>
      <c r="R219" s="199" t="str">
        <f t="shared" si="113"/>
        <v/>
      </c>
      <c r="S219" s="199" t="str">
        <f t="shared" si="113"/>
        <v/>
      </c>
      <c r="T219" s="199" t="str">
        <f t="shared" si="113"/>
        <v/>
      </c>
      <c r="U219" s="199" t="str">
        <f t="shared" ca="1" si="113"/>
        <v>NOK</v>
      </c>
      <c r="V219" s="199" t="str">
        <f t="shared" si="113"/>
        <v/>
      </c>
      <c r="W219" s="199" t="str">
        <f t="shared" si="113"/>
        <v/>
      </c>
      <c r="X219" s="199" t="str">
        <f t="shared" si="113"/>
        <v/>
      </c>
      <c r="Y219" s="199" t="str">
        <f t="shared" si="113"/>
        <v/>
      </c>
      <c r="Z219" s="199" t="str">
        <f t="shared" si="113"/>
        <v/>
      </c>
      <c r="AA219" s="1272" t="str">
        <f t="shared" si="113"/>
        <v/>
      </c>
      <c r="AB219" s="199" t="str">
        <f t="shared" si="113"/>
        <v/>
      </c>
      <c r="AC219" s="199" t="str">
        <f t="shared" si="113"/>
        <v/>
      </c>
      <c r="AD219" s="199" t="str">
        <f t="shared" si="113"/>
        <v/>
      </c>
      <c r="AE219" s="199" t="str">
        <f t="shared" si="113"/>
        <v/>
      </c>
      <c r="AF219" s="199" t="str">
        <f t="shared" si="113"/>
        <v/>
      </c>
      <c r="AG219" s="1272" t="str">
        <f t="shared" ca="1" si="113"/>
        <v>NOK</v>
      </c>
      <c r="AH219" s="199" t="str">
        <f t="shared" si="113"/>
        <v/>
      </c>
      <c r="AI219" s="199" t="str">
        <f t="shared" si="113"/>
        <v/>
      </c>
      <c r="AJ219" s="199" t="str">
        <f t="shared" si="113"/>
        <v/>
      </c>
      <c r="AK219" s="199" t="str">
        <f t="shared" si="113"/>
        <v/>
      </c>
      <c r="AL219" s="199" t="str">
        <f t="shared" si="113"/>
        <v/>
      </c>
      <c r="AM219" s="199" t="str">
        <f t="shared" si="113"/>
        <v/>
      </c>
      <c r="AN219" s="1272" t="str">
        <f t="shared" si="113"/>
        <v/>
      </c>
      <c r="AO219" s="199" t="str">
        <f t="shared" ca="1" si="113"/>
        <v>NOK</v>
      </c>
      <c r="AP219" s="199" t="str">
        <f t="shared" si="113"/>
        <v/>
      </c>
      <c r="AQ219" s="199" t="str">
        <f t="shared" si="113"/>
        <v/>
      </c>
      <c r="AR219" s="1272" t="str">
        <f t="shared" si="113"/>
        <v/>
      </c>
      <c r="AS219" s="199" t="str">
        <f t="shared" si="113"/>
        <v/>
      </c>
      <c r="AT219" s="199" t="str">
        <f t="shared" si="113"/>
        <v/>
      </c>
      <c r="AU219" s="1272" t="str">
        <f t="shared" si="113"/>
        <v/>
      </c>
      <c r="AV219" s="199" t="str">
        <f t="shared" si="113"/>
        <v/>
      </c>
      <c r="AW219" s="199" t="str">
        <f t="shared" si="113"/>
        <v/>
      </c>
      <c r="AX219" s="199" t="str">
        <f t="shared" si="113"/>
        <v/>
      </c>
      <c r="AY219" s="199" t="str">
        <f t="shared" si="113"/>
        <v/>
      </c>
      <c r="AZ219" s="199" t="str">
        <f t="shared" si="113"/>
        <v/>
      </c>
      <c r="BA219" s="1272" t="str">
        <f t="shared" si="113"/>
        <v/>
      </c>
      <c r="BB219" s="199" t="str">
        <f t="shared" si="113"/>
        <v/>
      </c>
      <c r="BC219" s="199" t="str">
        <f t="shared" si="113"/>
        <v/>
      </c>
      <c r="BD219" s="199" t="str">
        <f t="shared" si="113"/>
        <v/>
      </c>
      <c r="BE219" s="199" t="str">
        <f t="shared" si="113"/>
        <v/>
      </c>
      <c r="BF219" s="199" t="str">
        <f t="shared" si="113"/>
        <v/>
      </c>
      <c r="BG219" s="199" t="str">
        <f t="shared" si="113"/>
        <v/>
      </c>
      <c r="BH219" s="1272" t="str">
        <f t="shared" si="113"/>
        <v/>
      </c>
      <c r="BI219" s="200" t="str">
        <f t="shared" ca="1" si="58"/>
        <v>NOK</v>
      </c>
    </row>
    <row r="220" spans="1:61" ht="26.4" x14ac:dyDescent="0.25">
      <c r="A220" s="1241" t="str">
        <f t="shared" si="98"/>
        <v>HAE4</v>
      </c>
      <c r="B220" s="1242" t="str">
        <f t="shared" si="98"/>
        <v>Trapianto autologo di cellule staminali</v>
      </c>
      <c r="C220" s="198" t="str">
        <f t="shared" si="98"/>
        <v>(Ematologia)
(Oncologia medica)</v>
      </c>
      <c r="D220" s="199" t="str">
        <f t="shared" ref="D220:BH220" si="114">IF(D$162="","",
  IF(D$161="",IF(D60="","",IF(D60&lt;=D$163,"OK","NOK")),
  IF(D$161="X",IF(D60="","",IF(D60&lt;=D$163,"OK","NOK")),
  IF(HLOOKUP(D$161,$A$4:$BI$156,ROW(D220)-163,FALSE)&lt;&gt;"","",IF(D60="","",IF(D60&lt;=D$163,"OK","NOK"))))))</f>
        <v/>
      </c>
      <c r="E220" s="199" t="str">
        <f t="shared" si="114"/>
        <v/>
      </c>
      <c r="F220" s="199" t="str">
        <f t="shared" si="114"/>
        <v/>
      </c>
      <c r="G220" s="1260" t="str">
        <f t="shared" si="114"/>
        <v/>
      </c>
      <c r="H220" s="199" t="str">
        <f t="shared" si="114"/>
        <v/>
      </c>
      <c r="I220" s="199" t="str">
        <f t="shared" si="114"/>
        <v/>
      </c>
      <c r="J220" s="1272" t="str">
        <f t="shared" si="114"/>
        <v/>
      </c>
      <c r="K220" s="199" t="str">
        <f t="shared" si="114"/>
        <v/>
      </c>
      <c r="L220" s="199" t="str">
        <f t="shared" si="114"/>
        <v/>
      </c>
      <c r="M220" s="199" t="str">
        <f t="shared" si="114"/>
        <v/>
      </c>
      <c r="N220" s="199" t="str">
        <f t="shared" si="114"/>
        <v/>
      </c>
      <c r="O220" s="199" t="str">
        <f t="shared" si="114"/>
        <v/>
      </c>
      <c r="P220" s="199" t="str">
        <f t="shared" si="114"/>
        <v/>
      </c>
      <c r="Q220" s="199" t="str">
        <f t="shared" si="114"/>
        <v/>
      </c>
      <c r="R220" s="199" t="str">
        <f t="shared" si="114"/>
        <v/>
      </c>
      <c r="S220" s="199" t="str">
        <f t="shared" si="114"/>
        <v/>
      </c>
      <c r="T220" s="199" t="str">
        <f t="shared" si="114"/>
        <v/>
      </c>
      <c r="U220" s="199" t="str">
        <f t="shared" ca="1" si="114"/>
        <v>NOK</v>
      </c>
      <c r="V220" s="199" t="str">
        <f t="shared" si="114"/>
        <v/>
      </c>
      <c r="W220" s="199" t="str">
        <f t="shared" si="114"/>
        <v/>
      </c>
      <c r="X220" s="199" t="str">
        <f t="shared" si="114"/>
        <v/>
      </c>
      <c r="Y220" s="199" t="str">
        <f t="shared" si="114"/>
        <v/>
      </c>
      <c r="Z220" s="199" t="str">
        <f t="shared" si="114"/>
        <v/>
      </c>
      <c r="AA220" s="1272" t="str">
        <f t="shared" si="114"/>
        <v/>
      </c>
      <c r="AB220" s="199" t="str">
        <f t="shared" si="114"/>
        <v/>
      </c>
      <c r="AC220" s="199" t="str">
        <f t="shared" si="114"/>
        <v/>
      </c>
      <c r="AD220" s="199" t="str">
        <f t="shared" si="114"/>
        <v/>
      </c>
      <c r="AE220" s="199" t="str">
        <f t="shared" si="114"/>
        <v/>
      </c>
      <c r="AF220" s="199" t="str">
        <f t="shared" si="114"/>
        <v/>
      </c>
      <c r="AG220" s="1272" t="str">
        <f t="shared" si="114"/>
        <v/>
      </c>
      <c r="AH220" s="199" t="str">
        <f t="shared" si="114"/>
        <v/>
      </c>
      <c r="AI220" s="199" t="str">
        <f t="shared" si="114"/>
        <v/>
      </c>
      <c r="AJ220" s="199" t="str">
        <f t="shared" si="114"/>
        <v/>
      </c>
      <c r="AK220" s="199" t="str">
        <f t="shared" si="114"/>
        <v/>
      </c>
      <c r="AL220" s="199" t="str">
        <f t="shared" si="114"/>
        <v/>
      </c>
      <c r="AM220" s="199" t="str">
        <f t="shared" si="114"/>
        <v/>
      </c>
      <c r="AN220" s="1272" t="str">
        <f t="shared" si="114"/>
        <v/>
      </c>
      <c r="AO220" s="199" t="str">
        <f t="shared" ca="1" si="114"/>
        <v>NOK</v>
      </c>
      <c r="AP220" s="199" t="str">
        <f t="shared" si="114"/>
        <v/>
      </c>
      <c r="AQ220" s="199" t="str">
        <f t="shared" si="114"/>
        <v/>
      </c>
      <c r="AR220" s="1272" t="str">
        <f t="shared" si="114"/>
        <v/>
      </c>
      <c r="AS220" s="199" t="str">
        <f t="shared" si="114"/>
        <v/>
      </c>
      <c r="AT220" s="199" t="str">
        <f t="shared" si="114"/>
        <v/>
      </c>
      <c r="AU220" s="1272" t="str">
        <f t="shared" si="114"/>
        <v/>
      </c>
      <c r="AV220" s="199" t="str">
        <f t="shared" si="114"/>
        <v/>
      </c>
      <c r="AW220" s="199" t="str">
        <f t="shared" si="114"/>
        <v/>
      </c>
      <c r="AX220" s="199" t="str">
        <f t="shared" si="114"/>
        <v/>
      </c>
      <c r="AY220" s="199" t="str">
        <f t="shared" si="114"/>
        <v/>
      </c>
      <c r="AZ220" s="199" t="str">
        <f t="shared" si="114"/>
        <v/>
      </c>
      <c r="BA220" s="1272" t="str">
        <f t="shared" si="114"/>
        <v/>
      </c>
      <c r="BB220" s="199" t="str">
        <f t="shared" si="114"/>
        <v/>
      </c>
      <c r="BC220" s="199" t="str">
        <f t="shared" si="114"/>
        <v/>
      </c>
      <c r="BD220" s="199" t="str">
        <f t="shared" si="114"/>
        <v/>
      </c>
      <c r="BE220" s="199" t="str">
        <f t="shared" si="114"/>
        <v/>
      </c>
      <c r="BF220" s="199" t="str">
        <f t="shared" si="114"/>
        <v/>
      </c>
      <c r="BG220" s="199" t="str">
        <f t="shared" si="114"/>
        <v/>
      </c>
      <c r="BH220" s="1272" t="str">
        <f t="shared" si="114"/>
        <v/>
      </c>
      <c r="BI220" s="200" t="str">
        <f t="shared" ca="1" si="58"/>
        <v>NOK</v>
      </c>
    </row>
    <row r="221" spans="1:61" ht="26.4" x14ac:dyDescent="0.25">
      <c r="A221" s="1241" t="str">
        <f t="shared" si="98"/>
        <v>HAE5</v>
      </c>
      <c r="B221" s="1242" t="str">
        <f t="shared" si="98"/>
        <v>Trapianto allogenico di cellule staminali ematopoietiche (CIMAS)</v>
      </c>
      <c r="C221" s="198" t="str">
        <f t="shared" si="98"/>
        <v/>
      </c>
      <c r="D221" s="199" t="str">
        <f t="shared" ref="D221:BH221" si="115">IF(D$162="","",
  IF(D$161="",IF(D61="","",IF(D61&lt;=D$163,"OK","NOK")),
  IF(D$161="X",IF(D61="","",IF(D61&lt;=D$163,"OK","NOK")),
  IF(HLOOKUP(D$161,$A$4:$BI$156,ROW(D221)-163,FALSE)&lt;&gt;"","",IF(D61="","",IF(D61&lt;=D$163,"OK","NOK"))))))</f>
        <v/>
      </c>
      <c r="E221" s="199" t="str">
        <f t="shared" si="115"/>
        <v/>
      </c>
      <c r="F221" s="199" t="str">
        <f t="shared" si="115"/>
        <v/>
      </c>
      <c r="G221" s="1260" t="str">
        <f t="shared" si="115"/>
        <v/>
      </c>
      <c r="H221" s="199" t="str">
        <f t="shared" si="115"/>
        <v/>
      </c>
      <c r="I221" s="199" t="str">
        <f t="shared" si="115"/>
        <v/>
      </c>
      <c r="J221" s="1272" t="str">
        <f t="shared" si="115"/>
        <v/>
      </c>
      <c r="K221" s="199" t="str">
        <f t="shared" si="115"/>
        <v/>
      </c>
      <c r="L221" s="199" t="str">
        <f t="shared" si="115"/>
        <v/>
      </c>
      <c r="M221" s="199" t="str">
        <f t="shared" si="115"/>
        <v/>
      </c>
      <c r="N221" s="199" t="str">
        <f t="shared" si="115"/>
        <v/>
      </c>
      <c r="O221" s="199" t="str">
        <f t="shared" si="115"/>
        <v/>
      </c>
      <c r="P221" s="199" t="str">
        <f t="shared" si="115"/>
        <v/>
      </c>
      <c r="Q221" s="199" t="str">
        <f t="shared" si="115"/>
        <v/>
      </c>
      <c r="R221" s="199" t="str">
        <f t="shared" si="115"/>
        <v/>
      </c>
      <c r="S221" s="199" t="str">
        <f t="shared" si="115"/>
        <v/>
      </c>
      <c r="T221" s="199" t="str">
        <f t="shared" si="115"/>
        <v/>
      </c>
      <c r="U221" s="199" t="str">
        <f t="shared" si="115"/>
        <v/>
      </c>
      <c r="V221" s="199" t="str">
        <f t="shared" si="115"/>
        <v/>
      </c>
      <c r="W221" s="199" t="str">
        <f t="shared" si="115"/>
        <v/>
      </c>
      <c r="X221" s="199" t="str">
        <f t="shared" si="115"/>
        <v/>
      </c>
      <c r="Y221" s="199" t="str">
        <f t="shared" si="115"/>
        <v/>
      </c>
      <c r="Z221" s="199" t="str">
        <f t="shared" si="115"/>
        <v/>
      </c>
      <c r="AA221" s="1272" t="str">
        <f t="shared" si="115"/>
        <v/>
      </c>
      <c r="AB221" s="199" t="str">
        <f t="shared" si="115"/>
        <v/>
      </c>
      <c r="AC221" s="199" t="str">
        <f t="shared" si="115"/>
        <v/>
      </c>
      <c r="AD221" s="199" t="str">
        <f t="shared" si="115"/>
        <v/>
      </c>
      <c r="AE221" s="199" t="str">
        <f t="shared" si="115"/>
        <v/>
      </c>
      <c r="AF221" s="199" t="str">
        <f t="shared" si="115"/>
        <v/>
      </c>
      <c r="AG221" s="1272" t="str">
        <f t="shared" si="115"/>
        <v/>
      </c>
      <c r="AH221" s="199" t="str">
        <f t="shared" si="115"/>
        <v/>
      </c>
      <c r="AI221" s="199" t="str">
        <f t="shared" si="115"/>
        <v/>
      </c>
      <c r="AJ221" s="199" t="str">
        <f t="shared" si="115"/>
        <v/>
      </c>
      <c r="AK221" s="199" t="str">
        <f t="shared" si="115"/>
        <v/>
      </c>
      <c r="AL221" s="199" t="str">
        <f t="shared" si="115"/>
        <v/>
      </c>
      <c r="AM221" s="199" t="str">
        <f t="shared" si="115"/>
        <v/>
      </c>
      <c r="AN221" s="1272" t="str">
        <f t="shared" si="115"/>
        <v/>
      </c>
      <c r="AO221" s="199" t="str">
        <f t="shared" si="115"/>
        <v/>
      </c>
      <c r="AP221" s="199" t="str">
        <f t="shared" si="115"/>
        <v/>
      </c>
      <c r="AQ221" s="199" t="str">
        <f t="shared" si="115"/>
        <v/>
      </c>
      <c r="AR221" s="1272" t="str">
        <f t="shared" si="115"/>
        <v/>
      </c>
      <c r="AS221" s="199" t="str">
        <f t="shared" si="115"/>
        <v/>
      </c>
      <c r="AT221" s="199" t="str">
        <f t="shared" si="115"/>
        <v/>
      </c>
      <c r="AU221" s="1272" t="str">
        <f t="shared" si="115"/>
        <v/>
      </c>
      <c r="AV221" s="199" t="str">
        <f t="shared" si="115"/>
        <v/>
      </c>
      <c r="AW221" s="199" t="str">
        <f t="shared" si="115"/>
        <v/>
      </c>
      <c r="AX221" s="199" t="str">
        <f t="shared" si="115"/>
        <v/>
      </c>
      <c r="AY221" s="199" t="str">
        <f t="shared" si="115"/>
        <v/>
      </c>
      <c r="AZ221" s="199" t="str">
        <f t="shared" si="115"/>
        <v/>
      </c>
      <c r="BA221" s="1272" t="str">
        <f t="shared" si="115"/>
        <v/>
      </c>
      <c r="BB221" s="199" t="str">
        <f t="shared" si="115"/>
        <v/>
      </c>
      <c r="BC221" s="199" t="str">
        <f t="shared" si="115"/>
        <v/>
      </c>
      <c r="BD221" s="199" t="str">
        <f t="shared" si="115"/>
        <v/>
      </c>
      <c r="BE221" s="199" t="str">
        <f t="shared" si="115"/>
        <v/>
      </c>
      <c r="BF221" s="199" t="str">
        <f t="shared" si="115"/>
        <v/>
      </c>
      <c r="BG221" s="199" t="str">
        <f t="shared" si="115"/>
        <v/>
      </c>
      <c r="BH221" s="1272" t="str">
        <f t="shared" si="115"/>
        <v/>
      </c>
      <c r="BI221" s="200" t="str">
        <f t="shared" si="58"/>
        <v>OK</v>
      </c>
    </row>
    <row r="222" spans="1:61" ht="39.6" x14ac:dyDescent="0.25">
      <c r="A222" s="1241" t="str">
        <f t="shared" si="98"/>
        <v>GEF1</v>
      </c>
      <c r="B222" s="1242" t="str">
        <f t="shared" si="98"/>
        <v>Chirurgia vascolare dei vasi periferici (arteriosi)</v>
      </c>
      <c r="C222" s="198" t="str">
        <f t="shared" si="98"/>
        <v>(Chirurgia del cuore e dei vasi toracici)
(Chirurgia vascolare)</v>
      </c>
      <c r="D222" s="199" t="str">
        <f t="shared" ref="D222:BH222" si="116">IF(D$162="","",
  IF(D$161="",IF(D62="","",IF(D62&lt;=D$163,"OK","NOK")),
  IF(D$161="X",IF(D62="","",IF(D62&lt;=D$163,"OK","NOK")),
  IF(HLOOKUP(D$161,$A$4:$BI$156,ROW(D222)-163,FALSE)&lt;&gt;"","",IF(D62="","",IF(D62&lt;=D$163,"OK","NOK"))))))</f>
        <v/>
      </c>
      <c r="E222" s="199" t="str">
        <f t="shared" si="116"/>
        <v/>
      </c>
      <c r="F222" s="199" t="str">
        <f t="shared" si="116"/>
        <v/>
      </c>
      <c r="G222" s="1260" t="str">
        <f t="shared" si="116"/>
        <v/>
      </c>
      <c r="H222" s="199" t="str">
        <f t="shared" si="116"/>
        <v/>
      </c>
      <c r="I222" s="199" t="str">
        <f t="shared" si="116"/>
        <v/>
      </c>
      <c r="J222" s="1272" t="str">
        <f t="shared" si="116"/>
        <v/>
      </c>
      <c r="K222" s="199" t="str">
        <f t="shared" ca="1" si="116"/>
        <v>NOK</v>
      </c>
      <c r="L222" s="199" t="str">
        <f t="shared" si="116"/>
        <v/>
      </c>
      <c r="M222" s="199" t="str">
        <f t="shared" si="116"/>
        <v/>
      </c>
      <c r="N222" s="199" t="str">
        <f t="shared" si="116"/>
        <v/>
      </c>
      <c r="O222" s="199" t="str">
        <f t="shared" si="116"/>
        <v/>
      </c>
      <c r="P222" s="199" t="str">
        <f t="shared" si="116"/>
        <v/>
      </c>
      <c r="Q222" s="199" t="str">
        <f t="shared" si="116"/>
        <v/>
      </c>
      <c r="R222" s="199" t="str">
        <f t="shared" si="116"/>
        <v/>
      </c>
      <c r="S222" s="199" t="str">
        <f t="shared" ca="1" si="116"/>
        <v>NOK</v>
      </c>
      <c r="T222" s="199" t="str">
        <f t="shared" si="116"/>
        <v/>
      </c>
      <c r="U222" s="199" t="str">
        <f t="shared" si="116"/>
        <v/>
      </c>
      <c r="V222" s="199" t="str">
        <f t="shared" si="116"/>
        <v/>
      </c>
      <c r="W222" s="199" t="str">
        <f t="shared" si="116"/>
        <v/>
      </c>
      <c r="X222" s="199" t="str">
        <f t="shared" si="116"/>
        <v/>
      </c>
      <c r="Y222" s="199" t="str">
        <f t="shared" si="116"/>
        <v/>
      </c>
      <c r="Z222" s="199" t="str">
        <f t="shared" si="116"/>
        <v/>
      </c>
      <c r="AA222" s="1272" t="str">
        <f t="shared" si="116"/>
        <v/>
      </c>
      <c r="AB222" s="199" t="str">
        <f t="shared" si="116"/>
        <v/>
      </c>
      <c r="AC222" s="199" t="str">
        <f t="shared" si="116"/>
        <v/>
      </c>
      <c r="AD222" s="199" t="str">
        <f t="shared" si="116"/>
        <v/>
      </c>
      <c r="AE222" s="199" t="str">
        <f t="shared" si="116"/>
        <v/>
      </c>
      <c r="AF222" s="199" t="str">
        <f t="shared" si="116"/>
        <v/>
      </c>
      <c r="AG222" s="1272" t="str">
        <f t="shared" si="116"/>
        <v/>
      </c>
      <c r="AH222" s="199" t="str">
        <f t="shared" si="116"/>
        <v/>
      </c>
      <c r="AI222" s="199" t="str">
        <f t="shared" si="116"/>
        <v/>
      </c>
      <c r="AJ222" s="199" t="str">
        <f t="shared" si="116"/>
        <v/>
      </c>
      <c r="AK222" s="199" t="str">
        <f t="shared" si="116"/>
        <v/>
      </c>
      <c r="AL222" s="199" t="str">
        <f t="shared" si="116"/>
        <v/>
      </c>
      <c r="AM222" s="199" t="str">
        <f t="shared" si="116"/>
        <v/>
      </c>
      <c r="AN222" s="1272" t="str">
        <f t="shared" si="116"/>
        <v/>
      </c>
      <c r="AO222" s="199" t="str">
        <f t="shared" si="116"/>
        <v/>
      </c>
      <c r="AP222" s="199" t="str">
        <f t="shared" si="116"/>
        <v/>
      </c>
      <c r="AQ222" s="199" t="str">
        <f t="shared" si="116"/>
        <v/>
      </c>
      <c r="AR222" s="1272" t="str">
        <f t="shared" si="116"/>
        <v/>
      </c>
      <c r="AS222" s="199" t="str">
        <f t="shared" si="116"/>
        <v/>
      </c>
      <c r="AT222" s="199" t="str">
        <f t="shared" si="116"/>
        <v/>
      </c>
      <c r="AU222" s="1272" t="str">
        <f t="shared" si="116"/>
        <v/>
      </c>
      <c r="AV222" s="199" t="str">
        <f t="shared" si="116"/>
        <v/>
      </c>
      <c r="AW222" s="199" t="str">
        <f t="shared" si="116"/>
        <v/>
      </c>
      <c r="AX222" s="199" t="str">
        <f t="shared" si="116"/>
        <v/>
      </c>
      <c r="AY222" s="199" t="str">
        <f t="shared" si="116"/>
        <v/>
      </c>
      <c r="AZ222" s="199" t="str">
        <f t="shared" si="116"/>
        <v/>
      </c>
      <c r="BA222" s="1272" t="str">
        <f t="shared" si="116"/>
        <v/>
      </c>
      <c r="BB222" s="199" t="str">
        <f t="shared" si="116"/>
        <v/>
      </c>
      <c r="BC222" s="199" t="str">
        <f t="shared" si="116"/>
        <v/>
      </c>
      <c r="BD222" s="199" t="str">
        <f t="shared" si="116"/>
        <v/>
      </c>
      <c r="BE222" s="199" t="str">
        <f t="shared" si="116"/>
        <v/>
      </c>
      <c r="BF222" s="199" t="str">
        <f t="shared" si="116"/>
        <v/>
      </c>
      <c r="BG222" s="199" t="str">
        <f t="shared" si="116"/>
        <v/>
      </c>
      <c r="BH222" s="1272" t="str">
        <f t="shared" si="116"/>
        <v/>
      </c>
      <c r="BI222" s="200" t="str">
        <f t="shared" ca="1" si="58"/>
        <v>NOK</v>
      </c>
    </row>
    <row r="223" spans="1:61" ht="61.5" customHeight="1" x14ac:dyDescent="0.25">
      <c r="A223" s="1241" t="str">
        <f t="shared" si="98"/>
        <v>ANG1</v>
      </c>
      <c r="B223" s="1242" t="str">
        <f t="shared" si="98"/>
        <v>Interventi sui vasi periferici (arteriosi)</v>
      </c>
      <c r="C223" s="198" t="s">
        <v>1365</v>
      </c>
      <c r="D223" s="199" t="str">
        <f t="shared" ref="D223:BH223" si="117">IF(D$162="","",
  IF(D$161="",IF(D63="","",IF(D63&lt;=D$163,"OK","NOK")),
  IF(D$161="X",IF(D63="","",IF(D63&lt;=D$163,"OK","NOK")),
  IF(HLOOKUP(D$161,$A$4:$BI$156,ROW(D223)-163,FALSE)&lt;&gt;"","",IF(D63="","",IF(D63&lt;=D$163,"OK","NOK"))))))</f>
        <v/>
      </c>
      <c r="E223" s="199" t="str">
        <f t="shared" ca="1" si="117"/>
        <v>NOK</v>
      </c>
      <c r="F223" s="199" t="str">
        <f t="shared" ca="1" si="117"/>
        <v>NOK</v>
      </c>
      <c r="G223" s="1260" t="str">
        <f t="shared" si="117"/>
        <v/>
      </c>
      <c r="H223" s="199" t="str">
        <f t="shared" si="117"/>
        <v/>
      </c>
      <c r="I223" s="199" t="str">
        <f t="shared" si="117"/>
        <v/>
      </c>
      <c r="J223" s="1272" t="str">
        <f t="shared" si="117"/>
        <v/>
      </c>
      <c r="K223" s="199" t="str">
        <f t="shared" si="117"/>
        <v/>
      </c>
      <c r="L223" s="199" t="str">
        <f t="shared" si="117"/>
        <v/>
      </c>
      <c r="M223" s="199" t="str">
        <f t="shared" si="117"/>
        <v/>
      </c>
      <c r="N223" s="199" t="str">
        <f t="shared" si="117"/>
        <v/>
      </c>
      <c r="O223" s="199" t="str">
        <f t="shared" si="117"/>
        <v/>
      </c>
      <c r="P223" s="199" t="str">
        <f t="shared" si="117"/>
        <v/>
      </c>
      <c r="Q223" s="199" t="str">
        <f t="shared" si="117"/>
        <v/>
      </c>
      <c r="R223" s="199" t="str">
        <f t="shared" si="117"/>
        <v/>
      </c>
      <c r="S223" s="199" t="str">
        <f t="shared" ca="1" si="117"/>
        <v>NOK</v>
      </c>
      <c r="T223" s="199" t="str">
        <f t="shared" si="117"/>
        <v/>
      </c>
      <c r="U223" s="199" t="str">
        <f t="shared" si="117"/>
        <v/>
      </c>
      <c r="V223" s="199" t="str">
        <f t="shared" si="117"/>
        <v/>
      </c>
      <c r="W223" s="199" t="str">
        <f t="shared" si="117"/>
        <v/>
      </c>
      <c r="X223" s="199" t="str">
        <f t="shared" si="117"/>
        <v/>
      </c>
      <c r="Y223" s="199" t="str">
        <f t="shared" si="117"/>
        <v/>
      </c>
      <c r="Z223" s="199" t="str">
        <f t="shared" si="117"/>
        <v/>
      </c>
      <c r="AA223" s="1272" t="str">
        <f t="shared" si="117"/>
        <v/>
      </c>
      <c r="AB223" s="199" t="str">
        <f t="shared" si="117"/>
        <v/>
      </c>
      <c r="AC223" s="199" t="str">
        <f t="shared" si="117"/>
        <v/>
      </c>
      <c r="AD223" s="199" t="str">
        <f t="shared" si="117"/>
        <v/>
      </c>
      <c r="AE223" s="199" t="str">
        <f t="shared" si="117"/>
        <v/>
      </c>
      <c r="AF223" s="199" t="str">
        <f t="shared" si="117"/>
        <v/>
      </c>
      <c r="AG223" s="1272" t="str">
        <f t="shared" si="117"/>
        <v/>
      </c>
      <c r="AH223" s="199" t="str">
        <f t="shared" si="117"/>
        <v/>
      </c>
      <c r="AI223" s="199" t="str">
        <f t="shared" si="117"/>
        <v/>
      </c>
      <c r="AJ223" s="199" t="str">
        <f t="shared" si="117"/>
        <v/>
      </c>
      <c r="AK223" s="199" t="str">
        <f t="shared" si="117"/>
        <v/>
      </c>
      <c r="AL223" s="199" t="str">
        <f t="shared" si="117"/>
        <v/>
      </c>
      <c r="AM223" s="199" t="str">
        <f t="shared" si="117"/>
        <v/>
      </c>
      <c r="AN223" s="1272" t="str">
        <f t="shared" si="117"/>
        <v/>
      </c>
      <c r="AO223" s="199" t="str">
        <f t="shared" ca="1" si="117"/>
        <v>NOK</v>
      </c>
      <c r="AP223" s="199" t="str">
        <f t="shared" si="117"/>
        <v/>
      </c>
      <c r="AQ223" s="199" t="str">
        <f t="shared" si="117"/>
        <v/>
      </c>
      <c r="AR223" s="1272" t="str">
        <f t="shared" si="117"/>
        <v/>
      </c>
      <c r="AS223" s="199" t="str">
        <f t="shared" si="117"/>
        <v/>
      </c>
      <c r="AT223" s="199" t="str">
        <f t="shared" si="117"/>
        <v/>
      </c>
      <c r="AU223" s="1272" t="str">
        <f t="shared" si="117"/>
        <v/>
      </c>
      <c r="AV223" s="199" t="str">
        <f t="shared" si="117"/>
        <v/>
      </c>
      <c r="AW223" s="199" t="str">
        <f t="shared" si="117"/>
        <v/>
      </c>
      <c r="AX223" s="199" t="str">
        <f t="shared" si="117"/>
        <v/>
      </c>
      <c r="AY223" s="199" t="str">
        <f t="shared" si="117"/>
        <v/>
      </c>
      <c r="AZ223" s="199" t="str">
        <f t="shared" si="117"/>
        <v/>
      </c>
      <c r="BA223" s="1272" t="str">
        <f t="shared" si="117"/>
        <v/>
      </c>
      <c r="BB223" s="199" t="str">
        <f t="shared" si="117"/>
        <v/>
      </c>
      <c r="BC223" s="199" t="str">
        <f t="shared" si="117"/>
        <v/>
      </c>
      <c r="BD223" s="199" t="str">
        <f t="shared" si="117"/>
        <v/>
      </c>
      <c r="BE223" s="199" t="str">
        <f t="shared" si="117"/>
        <v/>
      </c>
      <c r="BF223" s="199" t="str">
        <f t="shared" si="117"/>
        <v/>
      </c>
      <c r="BG223" s="199" t="str">
        <f t="shared" si="117"/>
        <v/>
      </c>
      <c r="BH223" s="1272" t="str">
        <f t="shared" si="117"/>
        <v/>
      </c>
      <c r="BI223" s="200" t="str">
        <f t="shared" ca="1" si="58"/>
        <v>NOK</v>
      </c>
    </row>
    <row r="224" spans="1:61" ht="79.2" x14ac:dyDescent="0.25">
      <c r="A224" s="1241" t="str">
        <f t="shared" si="98"/>
        <v>GEFA</v>
      </c>
      <c r="B224" s="1242" t="str">
        <f t="shared" si="98"/>
        <v>Interventi e chirurgia vascolare dei vasi intra-addominali</v>
      </c>
      <c r="C224" s="198" t="str">
        <f t="shared" si="98"/>
        <v>Chirurgia vascolare
Chirurgia del cuore e dei vasi toracici
(Angiologia)
(Radiologia)
(Cardiologia)</v>
      </c>
      <c r="D224" s="199" t="str">
        <f t="shared" ref="D224:BH224" si="118">IF(D$162="","",
  IF(D$161="",IF(D64="","",IF(D64&lt;=D$163,"OK","NOK")),
  IF(D$161="X",IF(D64="","",IF(D64&lt;=D$163,"OK","NOK")),
  IF(HLOOKUP(D$161,$A$4:$BI$156,ROW(D224)-163,FALSE)&lt;&gt;"","",IF(D64="","",IF(D64&lt;=D$163,"OK","NOK"))))))</f>
        <v/>
      </c>
      <c r="E224" s="199" t="str">
        <f t="shared" ca="1" si="118"/>
        <v>NOK</v>
      </c>
      <c r="F224" s="199" t="str">
        <f t="shared" ca="1" si="118"/>
        <v>NOK</v>
      </c>
      <c r="G224" s="1260" t="str">
        <f t="shared" si="118"/>
        <v/>
      </c>
      <c r="H224" s="199" t="str">
        <f t="shared" si="118"/>
        <v/>
      </c>
      <c r="I224" s="199" t="str">
        <f t="shared" si="118"/>
        <v/>
      </c>
      <c r="J224" s="1272" t="str">
        <f t="shared" si="118"/>
        <v/>
      </c>
      <c r="K224" s="199" t="str">
        <f t="shared" ca="1" si="118"/>
        <v>NOK</v>
      </c>
      <c r="L224" s="199" t="str">
        <f t="shared" si="118"/>
        <v/>
      </c>
      <c r="M224" s="199" t="str">
        <f t="shared" si="118"/>
        <v/>
      </c>
      <c r="N224" s="199" t="str">
        <f t="shared" si="118"/>
        <v/>
      </c>
      <c r="O224" s="199" t="str">
        <f t="shared" si="118"/>
        <v/>
      </c>
      <c r="P224" s="199" t="str">
        <f t="shared" si="118"/>
        <v/>
      </c>
      <c r="Q224" s="199" t="str">
        <f t="shared" si="118"/>
        <v/>
      </c>
      <c r="R224" s="199" t="str">
        <f t="shared" si="118"/>
        <v/>
      </c>
      <c r="S224" s="199" t="str">
        <f t="shared" ca="1" si="118"/>
        <v>NOK</v>
      </c>
      <c r="T224" s="199" t="str">
        <f t="shared" si="118"/>
        <v/>
      </c>
      <c r="U224" s="199" t="str">
        <f t="shared" si="118"/>
        <v/>
      </c>
      <c r="V224" s="199" t="str">
        <f t="shared" si="118"/>
        <v/>
      </c>
      <c r="W224" s="199" t="str">
        <f t="shared" si="118"/>
        <v/>
      </c>
      <c r="X224" s="199" t="str">
        <f t="shared" si="118"/>
        <v/>
      </c>
      <c r="Y224" s="199" t="str">
        <f t="shared" si="118"/>
        <v/>
      </c>
      <c r="Z224" s="199" t="str">
        <f t="shared" si="118"/>
        <v/>
      </c>
      <c r="AA224" s="1272" t="str">
        <f t="shared" si="118"/>
        <v/>
      </c>
      <c r="AB224" s="199" t="str">
        <f t="shared" si="118"/>
        <v/>
      </c>
      <c r="AC224" s="199" t="str">
        <f t="shared" si="118"/>
        <v/>
      </c>
      <c r="AD224" s="199" t="str">
        <f t="shared" si="118"/>
        <v/>
      </c>
      <c r="AE224" s="199" t="str">
        <f t="shared" si="118"/>
        <v/>
      </c>
      <c r="AF224" s="199" t="str">
        <f t="shared" si="118"/>
        <v/>
      </c>
      <c r="AG224" s="1272" t="str">
        <f t="shared" si="118"/>
        <v/>
      </c>
      <c r="AH224" s="199" t="str">
        <f t="shared" si="118"/>
        <v/>
      </c>
      <c r="AI224" s="199" t="str">
        <f t="shared" si="118"/>
        <v/>
      </c>
      <c r="AJ224" s="199" t="str">
        <f t="shared" si="118"/>
        <v/>
      </c>
      <c r="AK224" s="199" t="str">
        <f t="shared" si="118"/>
        <v/>
      </c>
      <c r="AL224" s="199" t="str">
        <f t="shared" si="118"/>
        <v/>
      </c>
      <c r="AM224" s="199" t="str">
        <f t="shared" si="118"/>
        <v/>
      </c>
      <c r="AN224" s="1272" t="str">
        <f t="shared" si="118"/>
        <v/>
      </c>
      <c r="AO224" s="199" t="str">
        <f t="shared" si="118"/>
        <v/>
      </c>
      <c r="AP224" s="199" t="str">
        <f t="shared" si="118"/>
        <v/>
      </c>
      <c r="AQ224" s="199" t="str">
        <f t="shared" si="118"/>
        <v/>
      </c>
      <c r="AR224" s="1272" t="str">
        <f t="shared" si="118"/>
        <v/>
      </c>
      <c r="AS224" s="199" t="str">
        <f t="shared" si="118"/>
        <v/>
      </c>
      <c r="AT224" s="199" t="str">
        <f t="shared" si="118"/>
        <v/>
      </c>
      <c r="AU224" s="1272" t="str">
        <f t="shared" si="118"/>
        <v/>
      </c>
      <c r="AV224" s="199" t="str">
        <f t="shared" si="118"/>
        <v/>
      </c>
      <c r="AW224" s="199" t="str">
        <f t="shared" si="118"/>
        <v/>
      </c>
      <c r="AX224" s="199" t="str">
        <f t="shared" si="118"/>
        <v/>
      </c>
      <c r="AY224" s="199" t="str">
        <f t="shared" si="118"/>
        <v/>
      </c>
      <c r="AZ224" s="199" t="str">
        <f t="shared" si="118"/>
        <v/>
      </c>
      <c r="BA224" s="1272" t="str">
        <f t="shared" ca="1" si="118"/>
        <v>NOK</v>
      </c>
      <c r="BB224" s="199" t="str">
        <f t="shared" si="118"/>
        <v/>
      </c>
      <c r="BC224" s="199" t="str">
        <f t="shared" si="118"/>
        <v/>
      </c>
      <c r="BD224" s="199" t="str">
        <f t="shared" si="118"/>
        <v/>
      </c>
      <c r="BE224" s="199" t="str">
        <f t="shared" si="118"/>
        <v/>
      </c>
      <c r="BF224" s="199" t="str">
        <f t="shared" si="118"/>
        <v/>
      </c>
      <c r="BG224" s="199" t="str">
        <f t="shared" si="118"/>
        <v/>
      </c>
      <c r="BH224" s="1272" t="str">
        <f t="shared" si="118"/>
        <v/>
      </c>
      <c r="BI224" s="200" t="str">
        <f t="shared" ca="1" si="58"/>
        <v>NOK</v>
      </c>
    </row>
    <row r="225" spans="1:61" ht="66" x14ac:dyDescent="0.25">
      <c r="A225" s="1241" t="str">
        <f t="shared" ref="A225:C244" si="119">+A65</f>
        <v>GEF3</v>
      </c>
      <c r="B225" s="1242" t="str">
        <f t="shared" si="119"/>
        <v>Chirurgia vascolare della carotide</v>
      </c>
      <c r="C225" s="198" t="str">
        <f t="shared" si="119"/>
        <v>(Chirurgia del cuore e dei vasi toracici)
(Chirurgia vascolare)
(Neurochirurgia)
(Radiologia)</v>
      </c>
      <c r="D225" s="199" t="str">
        <f t="shared" ref="D225:BH225" si="120">IF(D$162="","",
  IF(D$161="",IF(D65="","",IF(D65&lt;=D$163,"OK","NOK")),
  IF(D$161="X",IF(D65="","",IF(D65&lt;=D$163,"OK","NOK")),
  IF(HLOOKUP(D$161,$A$4:$BI$156,ROW(D225)-163,FALSE)&lt;&gt;"","",IF(D65="","",IF(D65&lt;=D$163,"OK","NOK"))))))</f>
        <v/>
      </c>
      <c r="E225" s="199" t="str">
        <f t="shared" si="120"/>
        <v/>
      </c>
      <c r="F225" s="199" t="str">
        <f t="shared" si="120"/>
        <v/>
      </c>
      <c r="G225" s="1260" t="str">
        <f t="shared" si="120"/>
        <v/>
      </c>
      <c r="H225" s="199" t="str">
        <f t="shared" si="120"/>
        <v/>
      </c>
      <c r="I225" s="199" t="str">
        <f t="shared" si="120"/>
        <v/>
      </c>
      <c r="J225" s="1272" t="str">
        <f t="shared" si="120"/>
        <v/>
      </c>
      <c r="K225" s="199" t="str">
        <f t="shared" ca="1" si="120"/>
        <v>NOK</v>
      </c>
      <c r="L225" s="199" t="str">
        <f t="shared" si="120"/>
        <v/>
      </c>
      <c r="M225" s="199" t="str">
        <f t="shared" si="120"/>
        <v/>
      </c>
      <c r="N225" s="199" t="str">
        <f t="shared" si="120"/>
        <v/>
      </c>
      <c r="O225" s="199" t="str">
        <f t="shared" si="120"/>
        <v/>
      </c>
      <c r="P225" s="199" t="str">
        <f t="shared" si="120"/>
        <v/>
      </c>
      <c r="Q225" s="199" t="str">
        <f t="shared" si="120"/>
        <v/>
      </c>
      <c r="R225" s="199" t="str">
        <f t="shared" si="120"/>
        <v/>
      </c>
      <c r="S225" s="199" t="str">
        <f t="shared" ca="1" si="120"/>
        <v>NOK</v>
      </c>
      <c r="T225" s="199" t="str">
        <f t="shared" si="120"/>
        <v/>
      </c>
      <c r="U225" s="199" t="str">
        <f t="shared" si="120"/>
        <v/>
      </c>
      <c r="V225" s="199" t="str">
        <f t="shared" si="120"/>
        <v/>
      </c>
      <c r="W225" s="199" t="str">
        <f t="shared" si="120"/>
        <v/>
      </c>
      <c r="X225" s="199" t="str">
        <f t="shared" si="120"/>
        <v/>
      </c>
      <c r="Y225" s="199" t="str">
        <f t="shared" si="120"/>
        <v/>
      </c>
      <c r="Z225" s="199" t="str">
        <f t="shared" si="120"/>
        <v/>
      </c>
      <c r="AA225" s="1272" t="str">
        <f t="shared" si="120"/>
        <v/>
      </c>
      <c r="AB225" s="199" t="str">
        <f t="shared" si="120"/>
        <v/>
      </c>
      <c r="AC225" s="199" t="str">
        <f t="shared" si="120"/>
        <v/>
      </c>
      <c r="AD225" s="199" t="str">
        <f t="shared" si="120"/>
        <v/>
      </c>
      <c r="AE225" s="199" t="str">
        <f t="shared" si="120"/>
        <v/>
      </c>
      <c r="AF225" s="199" t="str">
        <f t="shared" si="120"/>
        <v/>
      </c>
      <c r="AG225" s="1272" t="str">
        <f t="shared" si="120"/>
        <v/>
      </c>
      <c r="AH225" s="199" t="str">
        <f t="shared" si="120"/>
        <v/>
      </c>
      <c r="AI225" s="199" t="str">
        <f t="shared" si="120"/>
        <v/>
      </c>
      <c r="AJ225" s="199" t="str">
        <f t="shared" ca="1" si="120"/>
        <v>NOK</v>
      </c>
      <c r="AK225" s="199" t="str">
        <f t="shared" si="120"/>
        <v/>
      </c>
      <c r="AL225" s="199" t="str">
        <f t="shared" si="120"/>
        <v/>
      </c>
      <c r="AM225" s="199" t="str">
        <f t="shared" si="120"/>
        <v/>
      </c>
      <c r="AN225" s="1272" t="str">
        <f t="shared" si="120"/>
        <v/>
      </c>
      <c r="AO225" s="199" t="str">
        <f t="shared" si="120"/>
        <v/>
      </c>
      <c r="AP225" s="199" t="str">
        <f t="shared" si="120"/>
        <v/>
      </c>
      <c r="AQ225" s="199" t="str">
        <f t="shared" si="120"/>
        <v/>
      </c>
      <c r="AR225" s="1272" t="str">
        <f t="shared" si="120"/>
        <v/>
      </c>
      <c r="AS225" s="199" t="str">
        <f t="shared" si="120"/>
        <v/>
      </c>
      <c r="AT225" s="199" t="str">
        <f t="shared" si="120"/>
        <v/>
      </c>
      <c r="AU225" s="1272" t="str">
        <f t="shared" si="120"/>
        <v/>
      </c>
      <c r="AV225" s="199" t="str">
        <f t="shared" si="120"/>
        <v/>
      </c>
      <c r="AW225" s="199" t="str">
        <f t="shared" si="120"/>
        <v/>
      </c>
      <c r="AX225" s="199" t="str">
        <f t="shared" si="120"/>
        <v/>
      </c>
      <c r="AY225" s="199" t="str">
        <f t="shared" si="120"/>
        <v/>
      </c>
      <c r="AZ225" s="199" t="str">
        <f t="shared" si="120"/>
        <v/>
      </c>
      <c r="BA225" s="1272" t="str">
        <f t="shared" si="120"/>
        <v/>
      </c>
      <c r="BB225" s="199" t="str">
        <f t="shared" si="120"/>
        <v/>
      </c>
      <c r="BC225" s="199" t="str">
        <f t="shared" si="120"/>
        <v/>
      </c>
      <c r="BD225" s="199" t="str">
        <f t="shared" si="120"/>
        <v/>
      </c>
      <c r="BE225" s="199" t="str">
        <f t="shared" si="120"/>
        <v/>
      </c>
      <c r="BF225" s="199" t="str">
        <f t="shared" si="120"/>
        <v/>
      </c>
      <c r="BG225" s="199" t="str">
        <f t="shared" si="120"/>
        <v/>
      </c>
      <c r="BH225" s="1272" t="str">
        <f t="shared" si="120"/>
        <v/>
      </c>
      <c r="BI225" s="200" t="str">
        <f t="shared" ca="1" si="58"/>
        <v>NOK</v>
      </c>
    </row>
    <row r="226" spans="1:61" ht="79.2" x14ac:dyDescent="0.25">
      <c r="A226" s="1241" t="str">
        <f t="shared" si="119"/>
        <v>ANG3</v>
      </c>
      <c r="B226" s="1242" t="str">
        <f t="shared" si="119"/>
        <v>Interventi sulla carotide e sui vasi extracranici</v>
      </c>
      <c r="C226" s="198" t="str">
        <f t="shared" si="119"/>
        <v>(Angiologia)
(Cardiologia)
(Radiologia)
(Radiologia con approfondimento in neuroradiologia invasiva)</v>
      </c>
      <c r="D226" s="199" t="str">
        <f t="shared" ref="D226:BH226" si="121">IF(D$162="","",
  IF(D$161="",IF(D66="","",IF(D66&lt;=D$163,"OK","NOK")),
  IF(D$161="X",IF(D66="","",IF(D66&lt;=D$163,"OK","NOK")),
  IF(HLOOKUP(D$161,$A$4:$BI$156,ROW(D226)-163,FALSE)&lt;&gt;"","",IF(D66="","",IF(D66&lt;=D$163,"OK","NOK"))))))</f>
        <v/>
      </c>
      <c r="E226" s="199" t="str">
        <f t="shared" ca="1" si="121"/>
        <v>NOK</v>
      </c>
      <c r="F226" s="199" t="str">
        <f t="shared" ca="1" si="121"/>
        <v>NOK</v>
      </c>
      <c r="G226" s="1260" t="str">
        <f t="shared" si="121"/>
        <v/>
      </c>
      <c r="H226" s="199" t="str">
        <f t="shared" si="121"/>
        <v/>
      </c>
      <c r="I226" s="199" t="str">
        <f t="shared" si="121"/>
        <v/>
      </c>
      <c r="J226" s="1272" t="str">
        <f t="shared" si="121"/>
        <v/>
      </c>
      <c r="K226" s="199" t="str">
        <f t="shared" si="121"/>
        <v/>
      </c>
      <c r="L226" s="199" t="str">
        <f t="shared" si="121"/>
        <v/>
      </c>
      <c r="M226" s="199" t="str">
        <f t="shared" si="121"/>
        <v/>
      </c>
      <c r="N226" s="199" t="str">
        <f t="shared" si="121"/>
        <v/>
      </c>
      <c r="O226" s="199" t="str">
        <f t="shared" si="121"/>
        <v/>
      </c>
      <c r="P226" s="199" t="str">
        <f t="shared" si="121"/>
        <v/>
      </c>
      <c r="Q226" s="199" t="str">
        <f t="shared" si="121"/>
        <v/>
      </c>
      <c r="R226" s="199" t="str">
        <f t="shared" si="121"/>
        <v/>
      </c>
      <c r="S226" s="199" t="str">
        <f t="shared" si="121"/>
        <v/>
      </c>
      <c r="T226" s="199" t="str">
        <f t="shared" si="121"/>
        <v/>
      </c>
      <c r="U226" s="199" t="str">
        <f t="shared" si="121"/>
        <v/>
      </c>
      <c r="V226" s="199" t="str">
        <f t="shared" si="121"/>
        <v/>
      </c>
      <c r="W226" s="199" t="str">
        <f t="shared" si="121"/>
        <v/>
      </c>
      <c r="X226" s="199" t="str">
        <f t="shared" si="121"/>
        <v/>
      </c>
      <c r="Y226" s="199" t="str">
        <f t="shared" si="121"/>
        <v/>
      </c>
      <c r="Z226" s="199" t="str">
        <f t="shared" si="121"/>
        <v/>
      </c>
      <c r="AA226" s="1272" t="str">
        <f t="shared" si="121"/>
        <v/>
      </c>
      <c r="AB226" s="199" t="str">
        <f t="shared" si="121"/>
        <v/>
      </c>
      <c r="AC226" s="199" t="str">
        <f t="shared" si="121"/>
        <v/>
      </c>
      <c r="AD226" s="199" t="str">
        <f t="shared" si="121"/>
        <v/>
      </c>
      <c r="AE226" s="199" t="str">
        <f t="shared" si="121"/>
        <v/>
      </c>
      <c r="AF226" s="199" t="str">
        <f t="shared" si="121"/>
        <v/>
      </c>
      <c r="AG226" s="1272" t="str">
        <f t="shared" si="121"/>
        <v/>
      </c>
      <c r="AH226" s="199" t="str">
        <f t="shared" si="121"/>
        <v/>
      </c>
      <c r="AI226" s="199" t="str">
        <f t="shared" si="121"/>
        <v/>
      </c>
      <c r="AJ226" s="199" t="str">
        <f t="shared" si="121"/>
        <v/>
      </c>
      <c r="AK226" s="199" t="str">
        <f t="shared" si="121"/>
        <v/>
      </c>
      <c r="AL226" s="199" t="str">
        <f t="shared" si="121"/>
        <v/>
      </c>
      <c r="AM226" s="199" t="str">
        <f t="shared" si="121"/>
        <v/>
      </c>
      <c r="AN226" s="1272" t="str">
        <f t="shared" si="121"/>
        <v/>
      </c>
      <c r="AO226" s="199" t="str">
        <f t="shared" si="121"/>
        <v/>
      </c>
      <c r="AP226" s="199" t="str">
        <f t="shared" si="121"/>
        <v/>
      </c>
      <c r="AQ226" s="199" t="str">
        <f t="shared" si="121"/>
        <v/>
      </c>
      <c r="AR226" s="1272" t="str">
        <f t="shared" si="121"/>
        <v/>
      </c>
      <c r="AS226" s="199" t="str">
        <f t="shared" si="121"/>
        <v/>
      </c>
      <c r="AT226" s="199" t="str">
        <f t="shared" si="121"/>
        <v/>
      </c>
      <c r="AU226" s="1272" t="str">
        <f t="shared" si="121"/>
        <v/>
      </c>
      <c r="AV226" s="199" t="str">
        <f t="shared" si="121"/>
        <v/>
      </c>
      <c r="AW226" s="199" t="str">
        <f t="shared" si="121"/>
        <v/>
      </c>
      <c r="AX226" s="199" t="str">
        <f t="shared" si="121"/>
        <v/>
      </c>
      <c r="AY226" s="199" t="str">
        <f t="shared" si="121"/>
        <v/>
      </c>
      <c r="AZ226" s="199" t="str">
        <f t="shared" si="121"/>
        <v/>
      </c>
      <c r="BA226" s="1272" t="str">
        <f t="shared" ca="1" si="121"/>
        <v>NOK</v>
      </c>
      <c r="BB226" s="199" t="str">
        <f t="shared" si="121"/>
        <v/>
      </c>
      <c r="BC226" s="199" t="str">
        <f t="shared" si="121"/>
        <v/>
      </c>
      <c r="BD226" s="199" t="str">
        <f t="shared" si="121"/>
        <v/>
      </c>
      <c r="BE226" s="199" t="str">
        <f t="shared" si="121"/>
        <v/>
      </c>
      <c r="BF226" s="199" t="str">
        <f t="shared" si="121"/>
        <v/>
      </c>
      <c r="BG226" s="199" t="str">
        <f t="shared" si="121"/>
        <v/>
      </c>
      <c r="BH226" s="1272" t="str">
        <f t="shared" si="121"/>
        <v/>
      </c>
      <c r="BI226" s="200" t="str">
        <f t="shared" ca="1" si="58"/>
        <v>NOK</v>
      </c>
    </row>
    <row r="227" spans="1:61" ht="26.4" x14ac:dyDescent="0.25">
      <c r="A227" s="1241" t="str">
        <f t="shared" si="119"/>
        <v>RAD1</v>
      </c>
      <c r="B227" s="1242" t="str">
        <f t="shared" si="119"/>
        <v>Radiologia interventistica (per i vasi solo diagnostica)</v>
      </c>
      <c r="C227" s="198" t="str">
        <f t="shared" si="119"/>
        <v>Radiologia</v>
      </c>
      <c r="D227" s="199" t="str">
        <f t="shared" ref="D227:BH227" si="122">IF(D$162="","",
  IF(D$161="",IF(D67="","",IF(D67&lt;=D$163,"OK","NOK")),
  IF(D$161="X",IF(D67="","",IF(D67&lt;=D$163,"OK","NOK")),
  IF(HLOOKUP(D$161,$A$4:$BI$156,ROW(D227)-163,FALSE)&lt;&gt;"","",IF(D67="","",IF(D67&lt;=D$163,"OK","NOK"))))))</f>
        <v/>
      </c>
      <c r="E227" s="199" t="str">
        <f t="shared" si="122"/>
        <v/>
      </c>
      <c r="F227" s="199" t="str">
        <f t="shared" si="122"/>
        <v/>
      </c>
      <c r="G227" s="1260" t="str">
        <f t="shared" si="122"/>
        <v/>
      </c>
      <c r="H227" s="199" t="str">
        <f t="shared" si="122"/>
        <v/>
      </c>
      <c r="I227" s="199" t="str">
        <f t="shared" si="122"/>
        <v/>
      </c>
      <c r="J227" s="1272" t="str">
        <f t="shared" si="122"/>
        <v/>
      </c>
      <c r="K227" s="199" t="str">
        <f t="shared" si="122"/>
        <v/>
      </c>
      <c r="L227" s="199" t="str">
        <f t="shared" si="122"/>
        <v/>
      </c>
      <c r="M227" s="199" t="str">
        <f t="shared" si="122"/>
        <v/>
      </c>
      <c r="N227" s="199" t="str">
        <f t="shared" si="122"/>
        <v/>
      </c>
      <c r="O227" s="199" t="str">
        <f t="shared" si="122"/>
        <v/>
      </c>
      <c r="P227" s="199" t="str">
        <f t="shared" si="122"/>
        <v/>
      </c>
      <c r="Q227" s="199" t="str">
        <f t="shared" si="122"/>
        <v/>
      </c>
      <c r="R227" s="199" t="str">
        <f t="shared" si="122"/>
        <v/>
      </c>
      <c r="S227" s="199" t="str">
        <f t="shared" si="122"/>
        <v/>
      </c>
      <c r="T227" s="199" t="str">
        <f t="shared" si="122"/>
        <v/>
      </c>
      <c r="U227" s="199" t="str">
        <f t="shared" si="122"/>
        <v/>
      </c>
      <c r="V227" s="199" t="str">
        <f t="shared" si="122"/>
        <v/>
      </c>
      <c r="W227" s="199" t="str">
        <f t="shared" si="122"/>
        <v/>
      </c>
      <c r="X227" s="199" t="str">
        <f t="shared" si="122"/>
        <v/>
      </c>
      <c r="Y227" s="199" t="str">
        <f t="shared" si="122"/>
        <v/>
      </c>
      <c r="Z227" s="199" t="str">
        <f t="shared" si="122"/>
        <v/>
      </c>
      <c r="AA227" s="1272" t="str">
        <f t="shared" si="122"/>
        <v/>
      </c>
      <c r="AB227" s="199" t="str">
        <f t="shared" si="122"/>
        <v/>
      </c>
      <c r="AC227" s="199" t="str">
        <f t="shared" si="122"/>
        <v/>
      </c>
      <c r="AD227" s="199" t="str">
        <f t="shared" si="122"/>
        <v/>
      </c>
      <c r="AE227" s="199" t="str">
        <f t="shared" si="122"/>
        <v/>
      </c>
      <c r="AF227" s="199" t="str">
        <f t="shared" si="122"/>
        <v/>
      </c>
      <c r="AG227" s="1272" t="str">
        <f t="shared" si="122"/>
        <v/>
      </c>
      <c r="AH227" s="199" t="str">
        <f t="shared" si="122"/>
        <v/>
      </c>
      <c r="AI227" s="199" t="str">
        <f t="shared" si="122"/>
        <v/>
      </c>
      <c r="AJ227" s="199" t="str">
        <f t="shared" si="122"/>
        <v/>
      </c>
      <c r="AK227" s="199" t="str">
        <f t="shared" si="122"/>
        <v/>
      </c>
      <c r="AL227" s="199" t="str">
        <f t="shared" si="122"/>
        <v/>
      </c>
      <c r="AM227" s="199" t="str">
        <f t="shared" si="122"/>
        <v/>
      </c>
      <c r="AN227" s="1272" t="str">
        <f t="shared" si="122"/>
        <v/>
      </c>
      <c r="AO227" s="199" t="str">
        <f t="shared" si="122"/>
        <v/>
      </c>
      <c r="AP227" s="199" t="str">
        <f t="shared" si="122"/>
        <v/>
      </c>
      <c r="AQ227" s="199" t="str">
        <f t="shared" si="122"/>
        <v/>
      </c>
      <c r="AR227" s="1272" t="str">
        <f t="shared" si="122"/>
        <v/>
      </c>
      <c r="AS227" s="199" t="str">
        <f t="shared" si="122"/>
        <v/>
      </c>
      <c r="AT227" s="199" t="str">
        <f t="shared" si="122"/>
        <v/>
      </c>
      <c r="AU227" s="1272" t="str">
        <f t="shared" si="122"/>
        <v/>
      </c>
      <c r="AV227" s="199" t="str">
        <f t="shared" si="122"/>
        <v/>
      </c>
      <c r="AW227" s="199" t="str">
        <f t="shared" si="122"/>
        <v/>
      </c>
      <c r="AX227" s="199" t="str">
        <f t="shared" si="122"/>
        <v/>
      </c>
      <c r="AY227" s="199" t="str">
        <f t="shared" si="122"/>
        <v/>
      </c>
      <c r="AZ227" s="199" t="str">
        <f t="shared" si="122"/>
        <v/>
      </c>
      <c r="BA227" s="1272" t="str">
        <f t="shared" ca="1" si="122"/>
        <v>NOK</v>
      </c>
      <c r="BB227" s="199" t="str">
        <f t="shared" si="122"/>
        <v/>
      </c>
      <c r="BC227" s="199" t="str">
        <f t="shared" si="122"/>
        <v/>
      </c>
      <c r="BD227" s="199" t="str">
        <f t="shared" si="122"/>
        <v/>
      </c>
      <c r="BE227" s="199" t="str">
        <f t="shared" si="122"/>
        <v/>
      </c>
      <c r="BF227" s="199" t="str">
        <f t="shared" si="122"/>
        <v/>
      </c>
      <c r="BG227" s="199" t="str">
        <f t="shared" si="122"/>
        <v/>
      </c>
      <c r="BH227" s="1272" t="str">
        <f t="shared" si="122"/>
        <v/>
      </c>
      <c r="BI227" s="200" t="str">
        <f t="shared" ca="1" si="58"/>
        <v>NOK</v>
      </c>
    </row>
    <row r="228" spans="1:61" x14ac:dyDescent="0.25">
      <c r="A228" s="1245" t="str">
        <f t="shared" si="119"/>
        <v>RAD2</v>
      </c>
      <c r="B228" s="1246" t="str">
        <f t="shared" si="119"/>
        <v>Radiologia interventistica complessa</v>
      </c>
      <c r="C228" s="198" t="str">
        <f t="shared" si="119"/>
        <v>Radiologia</v>
      </c>
      <c r="D228" s="199" t="str">
        <f t="shared" ref="D228:BH228" si="123">IF(D$162="","",
  IF(D$161="",IF(D68="","",IF(D68&lt;=D$163,"OK","NOK")),
  IF(D$161="X",IF(D68="","",IF(D68&lt;=D$163,"OK","NOK")),
  IF(HLOOKUP(D$161,$A$4:$BI$156,ROW(D228)-163,FALSE)&lt;&gt;"","",IF(D68="","",IF(D68&lt;=D$163,"OK","NOK"))))))</f>
        <v/>
      </c>
      <c r="E228" s="199" t="str">
        <f t="shared" si="123"/>
        <v/>
      </c>
      <c r="F228" s="199" t="str">
        <f t="shared" si="123"/>
        <v/>
      </c>
      <c r="G228" s="1260" t="str">
        <f t="shared" si="123"/>
        <v/>
      </c>
      <c r="H228" s="199" t="str">
        <f t="shared" si="123"/>
        <v/>
      </c>
      <c r="I228" s="199" t="str">
        <f t="shared" si="123"/>
        <v/>
      </c>
      <c r="J228" s="1272" t="str">
        <f t="shared" si="123"/>
        <v/>
      </c>
      <c r="K228" s="199" t="str">
        <f t="shared" si="123"/>
        <v/>
      </c>
      <c r="L228" s="199" t="str">
        <f t="shared" si="123"/>
        <v/>
      </c>
      <c r="M228" s="199" t="str">
        <f t="shared" si="123"/>
        <v/>
      </c>
      <c r="N228" s="199" t="str">
        <f t="shared" si="123"/>
        <v/>
      </c>
      <c r="O228" s="199" t="str">
        <f t="shared" si="123"/>
        <v/>
      </c>
      <c r="P228" s="199" t="str">
        <f t="shared" si="123"/>
        <v/>
      </c>
      <c r="Q228" s="199" t="str">
        <f t="shared" si="123"/>
        <v/>
      </c>
      <c r="R228" s="199" t="str">
        <f t="shared" si="123"/>
        <v/>
      </c>
      <c r="S228" s="199" t="str">
        <f t="shared" si="123"/>
        <v/>
      </c>
      <c r="T228" s="199" t="str">
        <f t="shared" si="123"/>
        <v/>
      </c>
      <c r="U228" s="199" t="str">
        <f t="shared" si="123"/>
        <v/>
      </c>
      <c r="V228" s="199" t="str">
        <f t="shared" si="123"/>
        <v/>
      </c>
      <c r="W228" s="199" t="str">
        <f t="shared" si="123"/>
        <v/>
      </c>
      <c r="X228" s="199" t="str">
        <f t="shared" si="123"/>
        <v/>
      </c>
      <c r="Y228" s="199" t="str">
        <f t="shared" si="123"/>
        <v/>
      </c>
      <c r="Z228" s="199" t="str">
        <f t="shared" si="123"/>
        <v/>
      </c>
      <c r="AA228" s="1272" t="str">
        <f t="shared" si="123"/>
        <v/>
      </c>
      <c r="AB228" s="199" t="str">
        <f t="shared" si="123"/>
        <v/>
      </c>
      <c r="AC228" s="199" t="str">
        <f t="shared" si="123"/>
        <v/>
      </c>
      <c r="AD228" s="199" t="str">
        <f t="shared" si="123"/>
        <v/>
      </c>
      <c r="AE228" s="199" t="str">
        <f t="shared" si="123"/>
        <v/>
      </c>
      <c r="AF228" s="199" t="str">
        <f t="shared" si="123"/>
        <v/>
      </c>
      <c r="AG228" s="1272" t="str">
        <f t="shared" si="123"/>
        <v/>
      </c>
      <c r="AH228" s="199" t="str">
        <f t="shared" si="123"/>
        <v/>
      </c>
      <c r="AI228" s="199" t="str">
        <f t="shared" si="123"/>
        <v/>
      </c>
      <c r="AJ228" s="199" t="str">
        <f t="shared" si="123"/>
        <v/>
      </c>
      <c r="AK228" s="199" t="str">
        <f t="shared" si="123"/>
        <v/>
      </c>
      <c r="AL228" s="199" t="str">
        <f t="shared" si="123"/>
        <v/>
      </c>
      <c r="AM228" s="199" t="str">
        <f t="shared" si="123"/>
        <v/>
      </c>
      <c r="AN228" s="1272" t="str">
        <f t="shared" si="123"/>
        <v/>
      </c>
      <c r="AO228" s="199" t="str">
        <f t="shared" si="123"/>
        <v/>
      </c>
      <c r="AP228" s="199" t="str">
        <f t="shared" si="123"/>
        <v/>
      </c>
      <c r="AQ228" s="199" t="str">
        <f t="shared" si="123"/>
        <v/>
      </c>
      <c r="AR228" s="1272" t="str">
        <f t="shared" si="123"/>
        <v/>
      </c>
      <c r="AS228" s="199" t="str">
        <f t="shared" si="123"/>
        <v/>
      </c>
      <c r="AT228" s="199" t="str">
        <f t="shared" si="123"/>
        <v/>
      </c>
      <c r="AU228" s="1272" t="str">
        <f t="shared" si="123"/>
        <v/>
      </c>
      <c r="AV228" s="199" t="str">
        <f t="shared" si="123"/>
        <v/>
      </c>
      <c r="AW228" s="199" t="str">
        <f t="shared" si="123"/>
        <v/>
      </c>
      <c r="AX228" s="199" t="str">
        <f t="shared" si="123"/>
        <v/>
      </c>
      <c r="AY228" s="199" t="str">
        <f t="shared" si="123"/>
        <v/>
      </c>
      <c r="AZ228" s="199" t="str">
        <f t="shared" si="123"/>
        <v/>
      </c>
      <c r="BA228" s="1272" t="str">
        <f t="shared" ca="1" si="123"/>
        <v>NOK</v>
      </c>
      <c r="BB228" s="199" t="str">
        <f t="shared" si="123"/>
        <v/>
      </c>
      <c r="BC228" s="199" t="str">
        <f t="shared" si="123"/>
        <v/>
      </c>
      <c r="BD228" s="199" t="str">
        <f t="shared" si="123"/>
        <v/>
      </c>
      <c r="BE228" s="199" t="str">
        <f t="shared" si="123"/>
        <v/>
      </c>
      <c r="BF228" s="199" t="str">
        <f t="shared" si="123"/>
        <v/>
      </c>
      <c r="BG228" s="199" t="str">
        <f t="shared" si="123"/>
        <v/>
      </c>
      <c r="BH228" s="1272" t="str">
        <f t="shared" si="123"/>
        <v/>
      </c>
      <c r="BI228" s="200" t="str">
        <f t="shared" ca="1" si="58"/>
        <v>NOK</v>
      </c>
    </row>
    <row r="229" spans="1:61" ht="26.4" x14ac:dyDescent="0.25">
      <c r="A229" s="1241" t="str">
        <f t="shared" si="119"/>
        <v>HER1</v>
      </c>
      <c r="B229" s="1242" t="str">
        <f t="shared" si="119"/>
        <v>Chirurgia cardiaca semplice</v>
      </c>
      <c r="C229" s="198" t="str">
        <f t="shared" si="119"/>
        <v>Chirurgia del cuore e dei vasi toracici</v>
      </c>
      <c r="D229" s="199" t="str">
        <f t="shared" ref="D229:BH229" si="124">IF(D$162="","",
  IF(D$161="",IF(D69="","",IF(D69&lt;=D$163,"OK","NOK")),
  IF(D$161="X",IF(D69="","",IF(D69&lt;=D$163,"OK","NOK")),
  IF(HLOOKUP(D$161,$A$4:$BI$156,ROW(D229)-163,FALSE)&lt;&gt;"","",IF(D69="","",IF(D69&lt;=D$163,"OK","NOK"))))))</f>
        <v/>
      </c>
      <c r="E229" s="199" t="str">
        <f t="shared" si="124"/>
        <v/>
      </c>
      <c r="F229" s="199" t="str">
        <f t="shared" si="124"/>
        <v/>
      </c>
      <c r="G229" s="1260" t="str">
        <f t="shared" si="124"/>
        <v/>
      </c>
      <c r="H229" s="199" t="str">
        <f t="shared" si="124"/>
        <v/>
      </c>
      <c r="I229" s="199" t="str">
        <f t="shared" si="124"/>
        <v/>
      </c>
      <c r="J229" s="1272" t="str">
        <f t="shared" si="124"/>
        <v/>
      </c>
      <c r="K229" s="199" t="str">
        <f t="shared" ca="1" si="124"/>
        <v>NOK</v>
      </c>
      <c r="L229" s="199" t="str">
        <f t="shared" si="124"/>
        <v/>
      </c>
      <c r="M229" s="199" t="str">
        <f t="shared" si="124"/>
        <v/>
      </c>
      <c r="N229" s="199" t="str">
        <f t="shared" si="124"/>
        <v/>
      </c>
      <c r="O229" s="199" t="str">
        <f t="shared" si="124"/>
        <v/>
      </c>
      <c r="P229" s="199" t="str">
        <f t="shared" si="124"/>
        <v/>
      </c>
      <c r="Q229" s="199" t="str">
        <f t="shared" si="124"/>
        <v/>
      </c>
      <c r="R229" s="199" t="str">
        <f t="shared" si="124"/>
        <v/>
      </c>
      <c r="S229" s="199" t="str">
        <f t="shared" si="124"/>
        <v/>
      </c>
      <c r="T229" s="199" t="str">
        <f t="shared" si="124"/>
        <v/>
      </c>
      <c r="U229" s="199" t="str">
        <f t="shared" si="124"/>
        <v/>
      </c>
      <c r="V229" s="199" t="str">
        <f t="shared" si="124"/>
        <v/>
      </c>
      <c r="W229" s="199" t="str">
        <f t="shared" si="124"/>
        <v/>
      </c>
      <c r="X229" s="199" t="str">
        <f t="shared" si="124"/>
        <v/>
      </c>
      <c r="Y229" s="199" t="str">
        <f t="shared" si="124"/>
        <v/>
      </c>
      <c r="Z229" s="199" t="str">
        <f t="shared" si="124"/>
        <v/>
      </c>
      <c r="AA229" s="1272" t="str">
        <f t="shared" si="124"/>
        <v/>
      </c>
      <c r="AB229" s="199" t="str">
        <f t="shared" si="124"/>
        <v/>
      </c>
      <c r="AC229" s="199" t="str">
        <f t="shared" si="124"/>
        <v/>
      </c>
      <c r="AD229" s="199" t="str">
        <f t="shared" si="124"/>
        <v/>
      </c>
      <c r="AE229" s="199" t="str">
        <f t="shared" si="124"/>
        <v/>
      </c>
      <c r="AF229" s="199" t="str">
        <f t="shared" si="124"/>
        <v/>
      </c>
      <c r="AG229" s="1272" t="str">
        <f t="shared" si="124"/>
        <v/>
      </c>
      <c r="AH229" s="199" t="str">
        <f t="shared" si="124"/>
        <v/>
      </c>
      <c r="AI229" s="199" t="str">
        <f t="shared" si="124"/>
        <v/>
      </c>
      <c r="AJ229" s="199" t="str">
        <f t="shared" si="124"/>
        <v/>
      </c>
      <c r="AK229" s="199" t="str">
        <f t="shared" si="124"/>
        <v/>
      </c>
      <c r="AL229" s="199" t="str">
        <f t="shared" si="124"/>
        <v/>
      </c>
      <c r="AM229" s="199" t="str">
        <f t="shared" si="124"/>
        <v/>
      </c>
      <c r="AN229" s="1272" t="str">
        <f t="shared" si="124"/>
        <v/>
      </c>
      <c r="AO229" s="199" t="str">
        <f t="shared" si="124"/>
        <v/>
      </c>
      <c r="AP229" s="199" t="str">
        <f t="shared" si="124"/>
        <v/>
      </c>
      <c r="AQ229" s="199" t="str">
        <f t="shared" si="124"/>
        <v/>
      </c>
      <c r="AR229" s="1272" t="str">
        <f t="shared" si="124"/>
        <v/>
      </c>
      <c r="AS229" s="199" t="str">
        <f t="shared" si="124"/>
        <v/>
      </c>
      <c r="AT229" s="199" t="str">
        <f t="shared" si="124"/>
        <v/>
      </c>
      <c r="AU229" s="1272" t="str">
        <f t="shared" si="124"/>
        <v/>
      </c>
      <c r="AV229" s="199" t="str">
        <f t="shared" si="124"/>
        <v/>
      </c>
      <c r="AW229" s="199" t="str">
        <f t="shared" si="124"/>
        <v/>
      </c>
      <c r="AX229" s="199" t="str">
        <f t="shared" si="124"/>
        <v/>
      </c>
      <c r="AY229" s="199" t="str">
        <f t="shared" si="124"/>
        <v/>
      </c>
      <c r="AZ229" s="199" t="str">
        <f t="shared" si="124"/>
        <v/>
      </c>
      <c r="BA229" s="1272" t="str">
        <f t="shared" si="124"/>
        <v/>
      </c>
      <c r="BB229" s="199" t="str">
        <f t="shared" si="124"/>
        <v/>
      </c>
      <c r="BC229" s="199" t="str">
        <f t="shared" si="124"/>
        <v/>
      </c>
      <c r="BD229" s="199" t="str">
        <f t="shared" si="124"/>
        <v/>
      </c>
      <c r="BE229" s="199" t="str">
        <f t="shared" si="124"/>
        <v/>
      </c>
      <c r="BF229" s="199" t="str">
        <f t="shared" si="124"/>
        <v/>
      </c>
      <c r="BG229" s="199" t="str">
        <f t="shared" si="124"/>
        <v/>
      </c>
      <c r="BH229" s="1272" t="str">
        <f t="shared" si="124"/>
        <v/>
      </c>
      <c r="BI229" s="200" t="str">
        <f t="shared" ca="1" si="58"/>
        <v>NOK</v>
      </c>
    </row>
    <row r="230" spans="1:61" ht="39.6" x14ac:dyDescent="0.25">
      <c r="A230" s="1241" t="str">
        <f t="shared" si="119"/>
        <v>HER1.1</v>
      </c>
      <c r="B230" s="1242" t="str">
        <f t="shared" si="119"/>
        <v>Cardiochirurgia e chirurgia vascolare con circolazione extracorporea (senza chirurgia coronarica)</v>
      </c>
      <c r="C230" s="198" t="str">
        <f t="shared" si="119"/>
        <v>Chirurgia del cuore e dei vasi toracici</v>
      </c>
      <c r="D230" s="199" t="str">
        <f t="shared" ref="D230:BH230" si="125">IF(D$162="","",
  IF(D$161="",IF(D70="","",IF(D70&lt;=D$163,"OK","NOK")),
  IF(D$161="X",IF(D70="","",IF(D70&lt;=D$163,"OK","NOK")),
  IF(HLOOKUP(D$161,$A$4:$BI$156,ROW(D230)-163,FALSE)&lt;&gt;"","",IF(D70="","",IF(D70&lt;=D$163,"OK","NOK"))))))</f>
        <v/>
      </c>
      <c r="E230" s="199" t="str">
        <f t="shared" si="125"/>
        <v/>
      </c>
      <c r="F230" s="199" t="str">
        <f t="shared" si="125"/>
        <v/>
      </c>
      <c r="G230" s="1260" t="str">
        <f t="shared" si="125"/>
        <v/>
      </c>
      <c r="H230" s="199" t="str">
        <f t="shared" si="125"/>
        <v/>
      </c>
      <c r="I230" s="199" t="str">
        <f t="shared" si="125"/>
        <v/>
      </c>
      <c r="J230" s="1272" t="str">
        <f t="shared" si="125"/>
        <v/>
      </c>
      <c r="K230" s="199" t="str">
        <f t="shared" ca="1" si="125"/>
        <v>NOK</v>
      </c>
      <c r="L230" s="199" t="str">
        <f t="shared" si="125"/>
        <v/>
      </c>
      <c r="M230" s="199" t="str">
        <f t="shared" si="125"/>
        <v/>
      </c>
      <c r="N230" s="199" t="str">
        <f t="shared" si="125"/>
        <v/>
      </c>
      <c r="O230" s="199" t="str">
        <f t="shared" si="125"/>
        <v/>
      </c>
      <c r="P230" s="199" t="str">
        <f t="shared" si="125"/>
        <v/>
      </c>
      <c r="Q230" s="199" t="str">
        <f t="shared" si="125"/>
        <v/>
      </c>
      <c r="R230" s="199" t="str">
        <f t="shared" si="125"/>
        <v/>
      </c>
      <c r="S230" s="199" t="str">
        <f t="shared" si="125"/>
        <v/>
      </c>
      <c r="T230" s="199" t="str">
        <f t="shared" si="125"/>
        <v/>
      </c>
      <c r="U230" s="199" t="str">
        <f t="shared" si="125"/>
        <v/>
      </c>
      <c r="V230" s="199" t="str">
        <f t="shared" si="125"/>
        <v/>
      </c>
      <c r="W230" s="199" t="str">
        <f t="shared" si="125"/>
        <v/>
      </c>
      <c r="X230" s="199" t="str">
        <f t="shared" si="125"/>
        <v/>
      </c>
      <c r="Y230" s="199" t="str">
        <f t="shared" si="125"/>
        <v/>
      </c>
      <c r="Z230" s="199" t="str">
        <f t="shared" si="125"/>
        <v/>
      </c>
      <c r="AA230" s="1272" t="str">
        <f t="shared" si="125"/>
        <v/>
      </c>
      <c r="AB230" s="199" t="str">
        <f t="shared" si="125"/>
        <v/>
      </c>
      <c r="AC230" s="199" t="str">
        <f t="shared" si="125"/>
        <v/>
      </c>
      <c r="AD230" s="199" t="str">
        <f t="shared" si="125"/>
        <v/>
      </c>
      <c r="AE230" s="199" t="str">
        <f t="shared" si="125"/>
        <v/>
      </c>
      <c r="AF230" s="199" t="str">
        <f t="shared" si="125"/>
        <v/>
      </c>
      <c r="AG230" s="1272" t="str">
        <f t="shared" si="125"/>
        <v/>
      </c>
      <c r="AH230" s="199" t="str">
        <f t="shared" si="125"/>
        <v/>
      </c>
      <c r="AI230" s="199" t="str">
        <f t="shared" si="125"/>
        <v/>
      </c>
      <c r="AJ230" s="199" t="str">
        <f t="shared" si="125"/>
        <v/>
      </c>
      <c r="AK230" s="199" t="str">
        <f t="shared" si="125"/>
        <v/>
      </c>
      <c r="AL230" s="199" t="str">
        <f t="shared" si="125"/>
        <v/>
      </c>
      <c r="AM230" s="199" t="str">
        <f t="shared" si="125"/>
        <v/>
      </c>
      <c r="AN230" s="1272" t="str">
        <f t="shared" si="125"/>
        <v/>
      </c>
      <c r="AO230" s="199" t="str">
        <f t="shared" si="125"/>
        <v/>
      </c>
      <c r="AP230" s="199" t="str">
        <f t="shared" si="125"/>
        <v/>
      </c>
      <c r="AQ230" s="199" t="str">
        <f t="shared" si="125"/>
        <v/>
      </c>
      <c r="AR230" s="1272" t="str">
        <f t="shared" si="125"/>
        <v/>
      </c>
      <c r="AS230" s="199" t="str">
        <f t="shared" si="125"/>
        <v/>
      </c>
      <c r="AT230" s="199" t="str">
        <f t="shared" si="125"/>
        <v/>
      </c>
      <c r="AU230" s="1272" t="str">
        <f t="shared" si="125"/>
        <v/>
      </c>
      <c r="AV230" s="199" t="str">
        <f t="shared" si="125"/>
        <v/>
      </c>
      <c r="AW230" s="199" t="str">
        <f t="shared" si="125"/>
        <v/>
      </c>
      <c r="AX230" s="199" t="str">
        <f t="shared" si="125"/>
        <v/>
      </c>
      <c r="AY230" s="199" t="str">
        <f t="shared" si="125"/>
        <v/>
      </c>
      <c r="AZ230" s="199" t="str">
        <f t="shared" si="125"/>
        <v/>
      </c>
      <c r="BA230" s="1272" t="str">
        <f t="shared" si="125"/>
        <v/>
      </c>
      <c r="BB230" s="199" t="str">
        <f t="shared" si="125"/>
        <v/>
      </c>
      <c r="BC230" s="199" t="str">
        <f t="shared" si="125"/>
        <v/>
      </c>
      <c r="BD230" s="199" t="str">
        <f t="shared" si="125"/>
        <v/>
      </c>
      <c r="BE230" s="199" t="str">
        <f t="shared" si="125"/>
        <v/>
      </c>
      <c r="BF230" s="199" t="str">
        <f t="shared" si="125"/>
        <v/>
      </c>
      <c r="BG230" s="199" t="str">
        <f t="shared" si="125"/>
        <v/>
      </c>
      <c r="BH230" s="1272" t="str">
        <f t="shared" si="125"/>
        <v/>
      </c>
      <c r="BI230" s="200" t="str">
        <f t="shared" ref="BI230:BI293" ca="1" si="126">IF(COUNTBLANK($D230:$BH230)=57,"OK",IF(BJ230="C",IF(COUNTIF($D230:$BH230,"NOK")&gt;0,"NOK","OK"),IF(COUNTIF($D230:$BH230,"OK")&gt;0,"OK","NOK")))</f>
        <v>NOK</v>
      </c>
    </row>
    <row r="231" spans="1:61" ht="26.4" x14ac:dyDescent="0.25">
      <c r="A231" s="1241" t="str">
        <f t="shared" si="119"/>
        <v>HER1.1.1</v>
      </c>
      <c r="B231" s="1242" t="str">
        <f t="shared" si="119"/>
        <v>Chirurgia coronarica (BPAC)</v>
      </c>
      <c r="C231" s="198" t="str">
        <f t="shared" si="119"/>
        <v>Chirurgia del cuore e dei vasi toracici</v>
      </c>
      <c r="D231" s="199" t="str">
        <f t="shared" ref="D231:BH231" si="127">IF(D$162="","",
  IF(D$161="",IF(D71="","",IF(D71&lt;=D$163,"OK","NOK")),
  IF(D$161="X",IF(D71="","",IF(D71&lt;=D$163,"OK","NOK")),
  IF(HLOOKUP(D$161,$A$4:$BI$156,ROW(D231)-163,FALSE)&lt;&gt;"","",IF(D71="","",IF(D71&lt;=D$163,"OK","NOK"))))))</f>
        <v/>
      </c>
      <c r="E231" s="199" t="str">
        <f t="shared" si="127"/>
        <v/>
      </c>
      <c r="F231" s="199" t="str">
        <f t="shared" si="127"/>
        <v/>
      </c>
      <c r="G231" s="1260" t="str">
        <f t="shared" si="127"/>
        <v/>
      </c>
      <c r="H231" s="199" t="str">
        <f t="shared" si="127"/>
        <v/>
      </c>
      <c r="I231" s="199" t="str">
        <f t="shared" si="127"/>
        <v/>
      </c>
      <c r="J231" s="1272" t="str">
        <f t="shared" si="127"/>
        <v/>
      </c>
      <c r="K231" s="199" t="str">
        <f t="shared" ca="1" si="127"/>
        <v>NOK</v>
      </c>
      <c r="L231" s="199" t="str">
        <f t="shared" si="127"/>
        <v/>
      </c>
      <c r="M231" s="199" t="str">
        <f t="shared" si="127"/>
        <v/>
      </c>
      <c r="N231" s="199" t="str">
        <f t="shared" si="127"/>
        <v/>
      </c>
      <c r="O231" s="199" t="str">
        <f t="shared" si="127"/>
        <v/>
      </c>
      <c r="P231" s="199" t="str">
        <f t="shared" si="127"/>
        <v/>
      </c>
      <c r="Q231" s="199" t="str">
        <f t="shared" si="127"/>
        <v/>
      </c>
      <c r="R231" s="199" t="str">
        <f t="shared" si="127"/>
        <v/>
      </c>
      <c r="S231" s="199" t="str">
        <f t="shared" si="127"/>
        <v/>
      </c>
      <c r="T231" s="199" t="str">
        <f t="shared" si="127"/>
        <v/>
      </c>
      <c r="U231" s="199" t="str">
        <f t="shared" si="127"/>
        <v/>
      </c>
      <c r="V231" s="199" t="str">
        <f t="shared" si="127"/>
        <v/>
      </c>
      <c r="W231" s="199" t="str">
        <f t="shared" si="127"/>
        <v/>
      </c>
      <c r="X231" s="199" t="str">
        <f t="shared" si="127"/>
        <v/>
      </c>
      <c r="Y231" s="199" t="str">
        <f t="shared" si="127"/>
        <v/>
      </c>
      <c r="Z231" s="199" t="str">
        <f t="shared" si="127"/>
        <v/>
      </c>
      <c r="AA231" s="1272" t="str">
        <f t="shared" si="127"/>
        <v/>
      </c>
      <c r="AB231" s="199" t="str">
        <f t="shared" si="127"/>
        <v/>
      </c>
      <c r="AC231" s="199" t="str">
        <f t="shared" si="127"/>
        <v/>
      </c>
      <c r="AD231" s="199" t="str">
        <f t="shared" si="127"/>
        <v/>
      </c>
      <c r="AE231" s="199" t="str">
        <f t="shared" si="127"/>
        <v/>
      </c>
      <c r="AF231" s="199" t="str">
        <f t="shared" si="127"/>
        <v/>
      </c>
      <c r="AG231" s="1272" t="str">
        <f t="shared" si="127"/>
        <v/>
      </c>
      <c r="AH231" s="199" t="str">
        <f t="shared" si="127"/>
        <v/>
      </c>
      <c r="AI231" s="199" t="str">
        <f t="shared" si="127"/>
        <v/>
      </c>
      <c r="AJ231" s="199" t="str">
        <f t="shared" si="127"/>
        <v/>
      </c>
      <c r="AK231" s="199" t="str">
        <f t="shared" si="127"/>
        <v/>
      </c>
      <c r="AL231" s="199" t="str">
        <f t="shared" si="127"/>
        <v/>
      </c>
      <c r="AM231" s="199" t="str">
        <f t="shared" si="127"/>
        <v/>
      </c>
      <c r="AN231" s="1272" t="str">
        <f t="shared" si="127"/>
        <v/>
      </c>
      <c r="AO231" s="199" t="str">
        <f t="shared" si="127"/>
        <v/>
      </c>
      <c r="AP231" s="199" t="str">
        <f t="shared" si="127"/>
        <v/>
      </c>
      <c r="AQ231" s="199" t="str">
        <f t="shared" si="127"/>
        <v/>
      </c>
      <c r="AR231" s="1272" t="str">
        <f t="shared" si="127"/>
        <v/>
      </c>
      <c r="AS231" s="199" t="str">
        <f t="shared" si="127"/>
        <v/>
      </c>
      <c r="AT231" s="199" t="str">
        <f t="shared" si="127"/>
        <v/>
      </c>
      <c r="AU231" s="1272" t="str">
        <f t="shared" si="127"/>
        <v/>
      </c>
      <c r="AV231" s="199" t="str">
        <f t="shared" si="127"/>
        <v/>
      </c>
      <c r="AW231" s="199" t="str">
        <f t="shared" si="127"/>
        <v/>
      </c>
      <c r="AX231" s="199" t="str">
        <f t="shared" si="127"/>
        <v/>
      </c>
      <c r="AY231" s="199" t="str">
        <f t="shared" si="127"/>
        <v/>
      </c>
      <c r="AZ231" s="199" t="str">
        <f t="shared" si="127"/>
        <v/>
      </c>
      <c r="BA231" s="1272" t="str">
        <f t="shared" si="127"/>
        <v/>
      </c>
      <c r="BB231" s="199" t="str">
        <f t="shared" si="127"/>
        <v/>
      </c>
      <c r="BC231" s="199" t="str">
        <f t="shared" si="127"/>
        <v/>
      </c>
      <c r="BD231" s="199" t="str">
        <f t="shared" si="127"/>
        <v/>
      </c>
      <c r="BE231" s="199" t="str">
        <f t="shared" si="127"/>
        <v/>
      </c>
      <c r="BF231" s="199" t="str">
        <f t="shared" si="127"/>
        <v/>
      </c>
      <c r="BG231" s="199" t="str">
        <f t="shared" si="127"/>
        <v/>
      </c>
      <c r="BH231" s="1272" t="str">
        <f t="shared" si="127"/>
        <v/>
      </c>
      <c r="BI231" s="200" t="str">
        <f t="shared" ca="1" si="126"/>
        <v>NOK</v>
      </c>
    </row>
    <row r="232" spans="1:61" ht="39.6" x14ac:dyDescent="0.25">
      <c r="A232" s="1241" t="str">
        <f t="shared" si="119"/>
        <v>HER1.1.2</v>
      </c>
      <c r="B232" s="1242" t="str">
        <f t="shared" si="119"/>
        <v>Cardiochirurgia congenita complessa</v>
      </c>
      <c r="C232" s="198" t="str">
        <f t="shared" si="119"/>
        <v>Cardiologia
Chirurgia del cuore e dei vasi toracici</v>
      </c>
      <c r="D232" s="199" t="str">
        <f t="shared" ref="D232:BH232" si="128">IF(D$162="","",
  IF(D$161="",IF(D72="","",IF(D72&lt;=D$163,"OK","NOK")),
  IF(D$161="X",IF(D72="","",IF(D72&lt;=D$163,"OK","NOK")),
  IF(HLOOKUP(D$161,$A$4:$BI$156,ROW(D232)-163,FALSE)&lt;&gt;"","",IF(D72="","",IF(D72&lt;=D$163,"OK","NOK"))))))</f>
        <v/>
      </c>
      <c r="E232" s="199" t="str">
        <f t="shared" si="128"/>
        <v/>
      </c>
      <c r="F232" s="199" t="str">
        <f t="shared" ca="1" si="128"/>
        <v>NOK</v>
      </c>
      <c r="G232" s="1260" t="str">
        <f t="shared" si="128"/>
        <v/>
      </c>
      <c r="H232" s="199" t="str">
        <f t="shared" si="128"/>
        <v/>
      </c>
      <c r="I232" s="199" t="str">
        <f t="shared" si="128"/>
        <v/>
      </c>
      <c r="J232" s="1272" t="str">
        <f t="shared" si="128"/>
        <v/>
      </c>
      <c r="K232" s="199" t="str">
        <f t="shared" ca="1" si="128"/>
        <v>NOK</v>
      </c>
      <c r="L232" s="199" t="str">
        <f t="shared" si="128"/>
        <v/>
      </c>
      <c r="M232" s="199" t="str">
        <f t="shared" si="128"/>
        <v/>
      </c>
      <c r="N232" s="199" t="str">
        <f t="shared" si="128"/>
        <v/>
      </c>
      <c r="O232" s="199" t="str">
        <f t="shared" si="128"/>
        <v/>
      </c>
      <c r="P232" s="199" t="str">
        <f t="shared" si="128"/>
        <v/>
      </c>
      <c r="Q232" s="199" t="str">
        <f t="shared" si="128"/>
        <v/>
      </c>
      <c r="R232" s="199" t="str">
        <f t="shared" si="128"/>
        <v/>
      </c>
      <c r="S232" s="199" t="str">
        <f t="shared" si="128"/>
        <v/>
      </c>
      <c r="T232" s="199" t="str">
        <f t="shared" si="128"/>
        <v/>
      </c>
      <c r="U232" s="199" t="str">
        <f t="shared" si="128"/>
        <v/>
      </c>
      <c r="V232" s="199" t="str">
        <f t="shared" si="128"/>
        <v/>
      </c>
      <c r="W232" s="199" t="str">
        <f t="shared" si="128"/>
        <v/>
      </c>
      <c r="X232" s="199" t="str">
        <f t="shared" si="128"/>
        <v/>
      </c>
      <c r="Y232" s="199" t="str">
        <f t="shared" si="128"/>
        <v/>
      </c>
      <c r="Z232" s="199" t="str">
        <f t="shared" si="128"/>
        <v/>
      </c>
      <c r="AA232" s="1272" t="str">
        <f t="shared" si="128"/>
        <v/>
      </c>
      <c r="AB232" s="199" t="str">
        <f t="shared" si="128"/>
        <v/>
      </c>
      <c r="AC232" s="199" t="str">
        <f t="shared" si="128"/>
        <v/>
      </c>
      <c r="AD232" s="199" t="str">
        <f t="shared" si="128"/>
        <v/>
      </c>
      <c r="AE232" s="199" t="str">
        <f t="shared" si="128"/>
        <v/>
      </c>
      <c r="AF232" s="199" t="str">
        <f t="shared" si="128"/>
        <v/>
      </c>
      <c r="AG232" s="1272" t="str">
        <f t="shared" si="128"/>
        <v/>
      </c>
      <c r="AH232" s="199" t="str">
        <f t="shared" si="128"/>
        <v/>
      </c>
      <c r="AI232" s="199" t="str">
        <f t="shared" si="128"/>
        <v/>
      </c>
      <c r="AJ232" s="199" t="str">
        <f t="shared" si="128"/>
        <v/>
      </c>
      <c r="AK232" s="199" t="str">
        <f t="shared" si="128"/>
        <v/>
      </c>
      <c r="AL232" s="199" t="str">
        <f t="shared" si="128"/>
        <v/>
      </c>
      <c r="AM232" s="199" t="str">
        <f t="shared" si="128"/>
        <v/>
      </c>
      <c r="AN232" s="1272" t="str">
        <f t="shared" si="128"/>
        <v/>
      </c>
      <c r="AO232" s="199" t="str">
        <f t="shared" si="128"/>
        <v/>
      </c>
      <c r="AP232" s="199" t="str">
        <f t="shared" si="128"/>
        <v/>
      </c>
      <c r="AQ232" s="199" t="str">
        <f t="shared" si="128"/>
        <v/>
      </c>
      <c r="AR232" s="1272" t="str">
        <f t="shared" si="128"/>
        <v/>
      </c>
      <c r="AS232" s="199" t="str">
        <f t="shared" si="128"/>
        <v/>
      </c>
      <c r="AT232" s="199" t="str">
        <f t="shared" si="128"/>
        <v/>
      </c>
      <c r="AU232" s="1272" t="str">
        <f t="shared" si="128"/>
        <v/>
      </c>
      <c r="AV232" s="199" t="str">
        <f t="shared" si="128"/>
        <v/>
      </c>
      <c r="AW232" s="199" t="str">
        <f t="shared" si="128"/>
        <v/>
      </c>
      <c r="AX232" s="199" t="str">
        <f t="shared" si="128"/>
        <v/>
      </c>
      <c r="AY232" s="199" t="str">
        <f t="shared" si="128"/>
        <v/>
      </c>
      <c r="AZ232" s="199" t="str">
        <f t="shared" si="128"/>
        <v/>
      </c>
      <c r="BA232" s="1272" t="str">
        <f t="shared" si="128"/>
        <v/>
      </c>
      <c r="BB232" s="199" t="str">
        <f t="shared" si="128"/>
        <v/>
      </c>
      <c r="BC232" s="199" t="str">
        <f t="shared" si="128"/>
        <v/>
      </c>
      <c r="BD232" s="199" t="str">
        <f t="shared" si="128"/>
        <v/>
      </c>
      <c r="BE232" s="199" t="str">
        <f t="shared" si="128"/>
        <v/>
      </c>
      <c r="BF232" s="199" t="str">
        <f t="shared" si="128"/>
        <v/>
      </c>
      <c r="BG232" s="199" t="str">
        <f t="shared" si="128"/>
        <v/>
      </c>
      <c r="BH232" s="1272" t="str">
        <f t="shared" si="128"/>
        <v/>
      </c>
      <c r="BI232" s="200" t="str">
        <f t="shared" ca="1" si="126"/>
        <v>NOK</v>
      </c>
    </row>
    <row r="233" spans="1:61" ht="26.4" x14ac:dyDescent="0.25">
      <c r="A233" s="1241" t="str">
        <f t="shared" si="119"/>
        <v>HER1.1.3</v>
      </c>
      <c r="B233" s="1242" t="str">
        <f t="shared" si="119"/>
        <v>Chirurgia e interventi all'aorta toracale</v>
      </c>
      <c r="C233" s="198" t="str">
        <f t="shared" si="119"/>
        <v>Chirurgia del cuore e dei vasi toracici</v>
      </c>
      <c r="D233" s="199" t="str">
        <f t="shared" ref="D233:BH233" si="129">IF(D$162="","",
  IF(D$161="",IF(D73="","",IF(D73&lt;=D$163,"OK","NOK")),
  IF(D$161="X",IF(D73="","",IF(D73&lt;=D$163,"OK","NOK")),
  IF(HLOOKUP(D$161,$A$4:$BI$156,ROW(D233)-163,FALSE)&lt;&gt;"","",IF(D73="","",IF(D73&lt;=D$163,"OK","NOK"))))))</f>
        <v/>
      </c>
      <c r="E233" s="199" t="str">
        <f t="shared" si="129"/>
        <v/>
      </c>
      <c r="F233" s="199" t="str">
        <f t="shared" si="129"/>
        <v/>
      </c>
      <c r="G233" s="1260" t="str">
        <f t="shared" si="129"/>
        <v/>
      </c>
      <c r="H233" s="199" t="str">
        <f t="shared" si="129"/>
        <v/>
      </c>
      <c r="I233" s="199" t="str">
        <f t="shared" si="129"/>
        <v/>
      </c>
      <c r="J233" s="1272" t="str">
        <f t="shared" si="129"/>
        <v/>
      </c>
      <c r="K233" s="199" t="str">
        <f t="shared" ca="1" si="129"/>
        <v>NOK</v>
      </c>
      <c r="L233" s="199" t="str">
        <f t="shared" si="129"/>
        <v/>
      </c>
      <c r="M233" s="199" t="str">
        <f t="shared" si="129"/>
        <v/>
      </c>
      <c r="N233" s="199" t="str">
        <f t="shared" si="129"/>
        <v/>
      </c>
      <c r="O233" s="199" t="str">
        <f t="shared" si="129"/>
        <v/>
      </c>
      <c r="P233" s="199" t="str">
        <f t="shared" si="129"/>
        <v/>
      </c>
      <c r="Q233" s="199" t="str">
        <f t="shared" si="129"/>
        <v/>
      </c>
      <c r="R233" s="199" t="str">
        <f t="shared" si="129"/>
        <v/>
      </c>
      <c r="S233" s="199" t="str">
        <f t="shared" si="129"/>
        <v/>
      </c>
      <c r="T233" s="199" t="str">
        <f t="shared" si="129"/>
        <v/>
      </c>
      <c r="U233" s="199" t="str">
        <f t="shared" si="129"/>
        <v/>
      </c>
      <c r="V233" s="199" t="str">
        <f t="shared" si="129"/>
        <v/>
      </c>
      <c r="W233" s="199" t="str">
        <f t="shared" si="129"/>
        <v/>
      </c>
      <c r="X233" s="199" t="str">
        <f t="shared" si="129"/>
        <v/>
      </c>
      <c r="Y233" s="199" t="str">
        <f t="shared" si="129"/>
        <v/>
      </c>
      <c r="Z233" s="199" t="str">
        <f t="shared" si="129"/>
        <v/>
      </c>
      <c r="AA233" s="1272" t="str">
        <f t="shared" si="129"/>
        <v/>
      </c>
      <c r="AB233" s="199" t="str">
        <f t="shared" si="129"/>
        <v/>
      </c>
      <c r="AC233" s="199" t="str">
        <f t="shared" si="129"/>
        <v/>
      </c>
      <c r="AD233" s="199" t="str">
        <f t="shared" si="129"/>
        <v/>
      </c>
      <c r="AE233" s="199" t="str">
        <f t="shared" si="129"/>
        <v/>
      </c>
      <c r="AF233" s="199" t="str">
        <f t="shared" si="129"/>
        <v/>
      </c>
      <c r="AG233" s="1272" t="str">
        <f t="shared" si="129"/>
        <v/>
      </c>
      <c r="AH233" s="199" t="str">
        <f t="shared" si="129"/>
        <v/>
      </c>
      <c r="AI233" s="199" t="str">
        <f t="shared" si="129"/>
        <v/>
      </c>
      <c r="AJ233" s="199" t="str">
        <f t="shared" si="129"/>
        <v/>
      </c>
      <c r="AK233" s="199" t="str">
        <f t="shared" si="129"/>
        <v/>
      </c>
      <c r="AL233" s="199" t="str">
        <f t="shared" si="129"/>
        <v/>
      </c>
      <c r="AM233" s="199" t="str">
        <f t="shared" si="129"/>
        <v/>
      </c>
      <c r="AN233" s="1272" t="str">
        <f t="shared" si="129"/>
        <v/>
      </c>
      <c r="AO233" s="199" t="str">
        <f t="shared" si="129"/>
        <v/>
      </c>
      <c r="AP233" s="199" t="str">
        <f t="shared" si="129"/>
        <v/>
      </c>
      <c r="AQ233" s="199" t="str">
        <f t="shared" si="129"/>
        <v/>
      </c>
      <c r="AR233" s="1272" t="str">
        <f t="shared" si="129"/>
        <v/>
      </c>
      <c r="AS233" s="199" t="str">
        <f t="shared" si="129"/>
        <v/>
      </c>
      <c r="AT233" s="199" t="str">
        <f t="shared" si="129"/>
        <v/>
      </c>
      <c r="AU233" s="1272" t="str">
        <f t="shared" si="129"/>
        <v/>
      </c>
      <c r="AV233" s="199" t="str">
        <f t="shared" si="129"/>
        <v/>
      </c>
      <c r="AW233" s="199" t="str">
        <f t="shared" si="129"/>
        <v/>
      </c>
      <c r="AX233" s="199" t="str">
        <f t="shared" si="129"/>
        <v/>
      </c>
      <c r="AY233" s="199" t="str">
        <f t="shared" si="129"/>
        <v/>
      </c>
      <c r="AZ233" s="199" t="str">
        <f t="shared" si="129"/>
        <v/>
      </c>
      <c r="BA233" s="1272" t="str">
        <f t="shared" si="129"/>
        <v/>
      </c>
      <c r="BB233" s="199" t="str">
        <f t="shared" si="129"/>
        <v/>
      </c>
      <c r="BC233" s="199" t="str">
        <f t="shared" si="129"/>
        <v/>
      </c>
      <c r="BD233" s="199" t="str">
        <f t="shared" si="129"/>
        <v/>
      </c>
      <c r="BE233" s="199" t="str">
        <f t="shared" si="129"/>
        <v/>
      </c>
      <c r="BF233" s="199" t="str">
        <f t="shared" si="129"/>
        <v/>
      </c>
      <c r="BG233" s="199" t="str">
        <f t="shared" si="129"/>
        <v/>
      </c>
      <c r="BH233" s="1272" t="str">
        <f t="shared" si="129"/>
        <v/>
      </c>
      <c r="BI233" s="200" t="str">
        <f t="shared" ca="1" si="126"/>
        <v>NOK</v>
      </c>
    </row>
    <row r="234" spans="1:61" ht="26.4" x14ac:dyDescent="0.25">
      <c r="A234" s="1241" t="str">
        <f t="shared" si="119"/>
        <v>HER1.1.4</v>
      </c>
      <c r="B234" s="1242" t="str">
        <f t="shared" si="119"/>
        <v>Interventi aperti alla valvola aortica</v>
      </c>
      <c r="C234" s="198" t="str">
        <f t="shared" si="119"/>
        <v>Chirurgia del cuore e dei vasi toracici</v>
      </c>
      <c r="D234" s="199" t="str">
        <f t="shared" ref="D234:BH234" si="130">IF(D$162="","",
  IF(D$161="",IF(D74="","",IF(D74&lt;=D$163,"OK","NOK")),
  IF(D$161="X",IF(D74="","",IF(D74&lt;=D$163,"OK","NOK")),
  IF(HLOOKUP(D$161,$A$4:$BI$156,ROW(D234)-163,FALSE)&lt;&gt;"","",IF(D74="","",IF(D74&lt;=D$163,"OK","NOK"))))))</f>
        <v/>
      </c>
      <c r="E234" s="199" t="str">
        <f t="shared" si="130"/>
        <v/>
      </c>
      <c r="F234" s="199" t="str">
        <f t="shared" si="130"/>
        <v/>
      </c>
      <c r="G234" s="1260" t="str">
        <f t="shared" si="130"/>
        <v/>
      </c>
      <c r="H234" s="199" t="str">
        <f t="shared" si="130"/>
        <v/>
      </c>
      <c r="I234" s="199" t="str">
        <f t="shared" si="130"/>
        <v/>
      </c>
      <c r="J234" s="1272" t="str">
        <f t="shared" si="130"/>
        <v/>
      </c>
      <c r="K234" s="199" t="str">
        <f t="shared" ca="1" si="130"/>
        <v>NOK</v>
      </c>
      <c r="L234" s="199" t="str">
        <f t="shared" si="130"/>
        <v/>
      </c>
      <c r="M234" s="199" t="str">
        <f t="shared" si="130"/>
        <v/>
      </c>
      <c r="N234" s="199" t="str">
        <f t="shared" si="130"/>
        <v/>
      </c>
      <c r="O234" s="199" t="str">
        <f t="shared" si="130"/>
        <v/>
      </c>
      <c r="P234" s="199" t="str">
        <f t="shared" si="130"/>
        <v/>
      </c>
      <c r="Q234" s="199" t="str">
        <f t="shared" si="130"/>
        <v/>
      </c>
      <c r="R234" s="199" t="str">
        <f t="shared" si="130"/>
        <v/>
      </c>
      <c r="S234" s="199" t="str">
        <f t="shared" si="130"/>
        <v/>
      </c>
      <c r="T234" s="199" t="str">
        <f t="shared" si="130"/>
        <v/>
      </c>
      <c r="U234" s="199" t="str">
        <f t="shared" si="130"/>
        <v/>
      </c>
      <c r="V234" s="199" t="str">
        <f t="shared" si="130"/>
        <v/>
      </c>
      <c r="W234" s="199" t="str">
        <f t="shared" si="130"/>
        <v/>
      </c>
      <c r="X234" s="199" t="str">
        <f t="shared" si="130"/>
        <v/>
      </c>
      <c r="Y234" s="199" t="str">
        <f t="shared" si="130"/>
        <v/>
      </c>
      <c r="Z234" s="199" t="str">
        <f t="shared" si="130"/>
        <v/>
      </c>
      <c r="AA234" s="1272" t="str">
        <f t="shared" si="130"/>
        <v/>
      </c>
      <c r="AB234" s="199" t="str">
        <f t="shared" si="130"/>
        <v/>
      </c>
      <c r="AC234" s="199" t="str">
        <f t="shared" si="130"/>
        <v/>
      </c>
      <c r="AD234" s="199" t="str">
        <f t="shared" si="130"/>
        <v/>
      </c>
      <c r="AE234" s="199" t="str">
        <f t="shared" si="130"/>
        <v/>
      </c>
      <c r="AF234" s="199" t="str">
        <f t="shared" si="130"/>
        <v/>
      </c>
      <c r="AG234" s="1272" t="str">
        <f t="shared" si="130"/>
        <v/>
      </c>
      <c r="AH234" s="199" t="str">
        <f t="shared" si="130"/>
        <v/>
      </c>
      <c r="AI234" s="199" t="str">
        <f t="shared" si="130"/>
        <v/>
      </c>
      <c r="AJ234" s="199" t="str">
        <f t="shared" si="130"/>
        <v/>
      </c>
      <c r="AK234" s="199" t="str">
        <f t="shared" si="130"/>
        <v/>
      </c>
      <c r="AL234" s="199" t="str">
        <f t="shared" si="130"/>
        <v/>
      </c>
      <c r="AM234" s="199" t="str">
        <f t="shared" si="130"/>
        <v/>
      </c>
      <c r="AN234" s="1272" t="str">
        <f t="shared" si="130"/>
        <v/>
      </c>
      <c r="AO234" s="199" t="str">
        <f t="shared" si="130"/>
        <v/>
      </c>
      <c r="AP234" s="199" t="str">
        <f t="shared" si="130"/>
        <v/>
      </c>
      <c r="AQ234" s="199" t="str">
        <f t="shared" si="130"/>
        <v/>
      </c>
      <c r="AR234" s="1272" t="str">
        <f t="shared" si="130"/>
        <v/>
      </c>
      <c r="AS234" s="199" t="str">
        <f t="shared" si="130"/>
        <v/>
      </c>
      <c r="AT234" s="199" t="str">
        <f t="shared" si="130"/>
        <v/>
      </c>
      <c r="AU234" s="1272" t="str">
        <f t="shared" si="130"/>
        <v/>
      </c>
      <c r="AV234" s="199" t="str">
        <f t="shared" si="130"/>
        <v/>
      </c>
      <c r="AW234" s="199" t="str">
        <f t="shared" si="130"/>
        <v/>
      </c>
      <c r="AX234" s="199" t="str">
        <f t="shared" si="130"/>
        <v/>
      </c>
      <c r="AY234" s="199" t="str">
        <f t="shared" si="130"/>
        <v/>
      </c>
      <c r="AZ234" s="199" t="str">
        <f t="shared" si="130"/>
        <v/>
      </c>
      <c r="BA234" s="1272" t="str">
        <f t="shared" si="130"/>
        <v/>
      </c>
      <c r="BB234" s="199" t="str">
        <f t="shared" si="130"/>
        <v/>
      </c>
      <c r="BC234" s="199" t="str">
        <f t="shared" si="130"/>
        <v/>
      </c>
      <c r="BD234" s="199" t="str">
        <f t="shared" si="130"/>
        <v/>
      </c>
      <c r="BE234" s="199" t="str">
        <f t="shared" si="130"/>
        <v/>
      </c>
      <c r="BF234" s="199" t="str">
        <f t="shared" si="130"/>
        <v/>
      </c>
      <c r="BG234" s="199" t="str">
        <f t="shared" si="130"/>
        <v/>
      </c>
      <c r="BH234" s="1272" t="str">
        <f t="shared" si="130"/>
        <v/>
      </c>
      <c r="BI234" s="200" t="str">
        <f t="shared" ca="1" si="126"/>
        <v>NOK</v>
      </c>
    </row>
    <row r="235" spans="1:61" ht="26.4" x14ac:dyDescent="0.25">
      <c r="A235" s="1241" t="str">
        <f t="shared" si="119"/>
        <v>HER1.1.5</v>
      </c>
      <c r="B235" s="1242" t="str">
        <f t="shared" si="119"/>
        <v>Interventi aperti alla valvola mitrale</v>
      </c>
      <c r="C235" s="198" t="str">
        <f t="shared" si="119"/>
        <v>Chirurgia del cuore e dei vasi toracici</v>
      </c>
      <c r="D235" s="199" t="str">
        <f t="shared" ref="D235:BH235" si="131">IF(D$162="","",
  IF(D$161="",IF(D75="","",IF(D75&lt;=D$163,"OK","NOK")),
  IF(D$161="X",IF(D75="","",IF(D75&lt;=D$163,"OK","NOK")),
  IF(HLOOKUP(D$161,$A$4:$BI$156,ROW(D235)-163,FALSE)&lt;&gt;"","",IF(D75="","",IF(D75&lt;=D$163,"OK","NOK"))))))</f>
        <v/>
      </c>
      <c r="E235" s="199" t="str">
        <f t="shared" si="131"/>
        <v/>
      </c>
      <c r="F235" s="199" t="str">
        <f t="shared" si="131"/>
        <v/>
      </c>
      <c r="G235" s="1260" t="str">
        <f t="shared" si="131"/>
        <v/>
      </c>
      <c r="H235" s="199" t="str">
        <f t="shared" si="131"/>
        <v/>
      </c>
      <c r="I235" s="199" t="str">
        <f t="shared" si="131"/>
        <v/>
      </c>
      <c r="J235" s="1272" t="str">
        <f t="shared" si="131"/>
        <v/>
      </c>
      <c r="K235" s="199" t="str">
        <f t="shared" ca="1" si="131"/>
        <v>NOK</v>
      </c>
      <c r="L235" s="199" t="str">
        <f t="shared" si="131"/>
        <v/>
      </c>
      <c r="M235" s="199" t="str">
        <f t="shared" si="131"/>
        <v/>
      </c>
      <c r="N235" s="199" t="str">
        <f t="shared" si="131"/>
        <v/>
      </c>
      <c r="O235" s="199" t="str">
        <f t="shared" si="131"/>
        <v/>
      </c>
      <c r="P235" s="199" t="str">
        <f t="shared" si="131"/>
        <v/>
      </c>
      <c r="Q235" s="199" t="str">
        <f t="shared" si="131"/>
        <v/>
      </c>
      <c r="R235" s="199" t="str">
        <f t="shared" si="131"/>
        <v/>
      </c>
      <c r="S235" s="199" t="str">
        <f t="shared" si="131"/>
        <v/>
      </c>
      <c r="T235" s="199" t="str">
        <f t="shared" si="131"/>
        <v/>
      </c>
      <c r="U235" s="199" t="str">
        <f t="shared" si="131"/>
        <v/>
      </c>
      <c r="V235" s="199" t="str">
        <f t="shared" si="131"/>
        <v/>
      </c>
      <c r="W235" s="199" t="str">
        <f t="shared" si="131"/>
        <v/>
      </c>
      <c r="X235" s="199" t="str">
        <f t="shared" si="131"/>
        <v/>
      </c>
      <c r="Y235" s="199" t="str">
        <f t="shared" si="131"/>
        <v/>
      </c>
      <c r="Z235" s="199" t="str">
        <f t="shared" si="131"/>
        <v/>
      </c>
      <c r="AA235" s="1272" t="str">
        <f t="shared" si="131"/>
        <v/>
      </c>
      <c r="AB235" s="199" t="str">
        <f t="shared" si="131"/>
        <v/>
      </c>
      <c r="AC235" s="199" t="str">
        <f t="shared" si="131"/>
        <v/>
      </c>
      <c r="AD235" s="199" t="str">
        <f t="shared" si="131"/>
        <v/>
      </c>
      <c r="AE235" s="199" t="str">
        <f t="shared" si="131"/>
        <v/>
      </c>
      <c r="AF235" s="199" t="str">
        <f t="shared" si="131"/>
        <v/>
      </c>
      <c r="AG235" s="1272" t="str">
        <f t="shared" si="131"/>
        <v/>
      </c>
      <c r="AH235" s="199" t="str">
        <f t="shared" si="131"/>
        <v/>
      </c>
      <c r="AI235" s="199" t="str">
        <f t="shared" si="131"/>
        <v/>
      </c>
      <c r="AJ235" s="199" t="str">
        <f t="shared" si="131"/>
        <v/>
      </c>
      <c r="AK235" s="199" t="str">
        <f t="shared" si="131"/>
        <v/>
      </c>
      <c r="AL235" s="199" t="str">
        <f t="shared" si="131"/>
        <v/>
      </c>
      <c r="AM235" s="199" t="str">
        <f t="shared" si="131"/>
        <v/>
      </c>
      <c r="AN235" s="1272" t="str">
        <f t="shared" si="131"/>
        <v/>
      </c>
      <c r="AO235" s="199" t="str">
        <f t="shared" si="131"/>
        <v/>
      </c>
      <c r="AP235" s="199" t="str">
        <f t="shared" si="131"/>
        <v/>
      </c>
      <c r="AQ235" s="199" t="str">
        <f t="shared" si="131"/>
        <v/>
      </c>
      <c r="AR235" s="1272" t="str">
        <f t="shared" si="131"/>
        <v/>
      </c>
      <c r="AS235" s="199" t="str">
        <f t="shared" si="131"/>
        <v/>
      </c>
      <c r="AT235" s="199" t="str">
        <f t="shared" si="131"/>
        <v/>
      </c>
      <c r="AU235" s="1272" t="str">
        <f t="shared" si="131"/>
        <v/>
      </c>
      <c r="AV235" s="199" t="str">
        <f t="shared" si="131"/>
        <v/>
      </c>
      <c r="AW235" s="199" t="str">
        <f t="shared" si="131"/>
        <v/>
      </c>
      <c r="AX235" s="199" t="str">
        <f t="shared" si="131"/>
        <v/>
      </c>
      <c r="AY235" s="199" t="str">
        <f t="shared" si="131"/>
        <v/>
      </c>
      <c r="AZ235" s="199" t="str">
        <f t="shared" si="131"/>
        <v/>
      </c>
      <c r="BA235" s="1272" t="str">
        <f t="shared" si="131"/>
        <v/>
      </c>
      <c r="BB235" s="199" t="str">
        <f t="shared" si="131"/>
        <v/>
      </c>
      <c r="BC235" s="199" t="str">
        <f t="shared" si="131"/>
        <v/>
      </c>
      <c r="BD235" s="199" t="str">
        <f t="shared" si="131"/>
        <v/>
      </c>
      <c r="BE235" s="199" t="str">
        <f t="shared" si="131"/>
        <v/>
      </c>
      <c r="BF235" s="199" t="str">
        <f t="shared" si="131"/>
        <v/>
      </c>
      <c r="BG235" s="199" t="str">
        <f t="shared" si="131"/>
        <v/>
      </c>
      <c r="BH235" s="1272" t="str">
        <f t="shared" si="131"/>
        <v/>
      </c>
      <c r="BI235" s="200" t="str">
        <f t="shared" ca="1" si="126"/>
        <v>NOK</v>
      </c>
    </row>
    <row r="236" spans="1:61" ht="26.4" x14ac:dyDescent="0.25">
      <c r="A236" s="1241" t="str">
        <f t="shared" si="119"/>
        <v>HER1.1.6</v>
      </c>
      <c r="B236" s="1242" t="str">
        <f t="shared" si="119"/>
        <v>Sistemi di assistenza ventricolare negli adulti (CIMAS)</v>
      </c>
      <c r="C236" s="198" t="str">
        <f t="shared" si="119"/>
        <v/>
      </c>
      <c r="D236" s="199" t="str">
        <f t="shared" ref="D236:BH236" si="132">IF(D$162="","",
  IF(D$161="",IF(D76="","",IF(D76&lt;=D$163,"OK","NOK")),
  IF(D$161="X",IF(D76="","",IF(D76&lt;=D$163,"OK","NOK")),
  IF(HLOOKUP(D$161,$A$4:$BI$156,ROW(D236)-163,FALSE)&lt;&gt;"","",IF(D76="","",IF(D76&lt;=D$163,"OK","NOK"))))))</f>
        <v/>
      </c>
      <c r="E236" s="199" t="str">
        <f t="shared" si="132"/>
        <v/>
      </c>
      <c r="F236" s="199" t="str">
        <f t="shared" si="132"/>
        <v/>
      </c>
      <c r="G236" s="1260" t="str">
        <f t="shared" si="132"/>
        <v/>
      </c>
      <c r="H236" s="199" t="str">
        <f t="shared" si="132"/>
        <v/>
      </c>
      <c r="I236" s="199" t="str">
        <f t="shared" si="132"/>
        <v/>
      </c>
      <c r="J236" s="1272" t="str">
        <f t="shared" si="132"/>
        <v/>
      </c>
      <c r="K236" s="199" t="str">
        <f t="shared" si="132"/>
        <v/>
      </c>
      <c r="L236" s="199" t="str">
        <f t="shared" si="132"/>
        <v/>
      </c>
      <c r="M236" s="199" t="str">
        <f t="shared" si="132"/>
        <v/>
      </c>
      <c r="N236" s="199" t="str">
        <f t="shared" si="132"/>
        <v/>
      </c>
      <c r="O236" s="199" t="str">
        <f t="shared" si="132"/>
        <v/>
      </c>
      <c r="P236" s="199" t="str">
        <f t="shared" si="132"/>
        <v/>
      </c>
      <c r="Q236" s="199" t="str">
        <f t="shared" si="132"/>
        <v/>
      </c>
      <c r="R236" s="199" t="str">
        <f t="shared" si="132"/>
        <v/>
      </c>
      <c r="S236" s="199" t="str">
        <f t="shared" si="132"/>
        <v/>
      </c>
      <c r="T236" s="199" t="str">
        <f t="shared" si="132"/>
        <v/>
      </c>
      <c r="U236" s="199" t="str">
        <f t="shared" si="132"/>
        <v/>
      </c>
      <c r="V236" s="199" t="str">
        <f t="shared" si="132"/>
        <v/>
      </c>
      <c r="W236" s="199" t="str">
        <f t="shared" si="132"/>
        <v/>
      </c>
      <c r="X236" s="199" t="str">
        <f t="shared" si="132"/>
        <v/>
      </c>
      <c r="Y236" s="199" t="str">
        <f t="shared" si="132"/>
        <v/>
      </c>
      <c r="Z236" s="199" t="str">
        <f t="shared" si="132"/>
        <v/>
      </c>
      <c r="AA236" s="1272" t="str">
        <f t="shared" si="132"/>
        <v/>
      </c>
      <c r="AB236" s="199" t="str">
        <f t="shared" si="132"/>
        <v/>
      </c>
      <c r="AC236" s="199" t="str">
        <f t="shared" si="132"/>
        <v/>
      </c>
      <c r="AD236" s="199" t="str">
        <f t="shared" si="132"/>
        <v/>
      </c>
      <c r="AE236" s="199" t="str">
        <f t="shared" si="132"/>
        <v/>
      </c>
      <c r="AF236" s="199" t="str">
        <f t="shared" si="132"/>
        <v/>
      </c>
      <c r="AG236" s="1272" t="str">
        <f t="shared" si="132"/>
        <v/>
      </c>
      <c r="AH236" s="199" t="str">
        <f t="shared" si="132"/>
        <v/>
      </c>
      <c r="AI236" s="199" t="str">
        <f t="shared" si="132"/>
        <v/>
      </c>
      <c r="AJ236" s="199" t="str">
        <f t="shared" si="132"/>
        <v/>
      </c>
      <c r="AK236" s="199" t="str">
        <f t="shared" si="132"/>
        <v/>
      </c>
      <c r="AL236" s="199" t="str">
        <f t="shared" si="132"/>
        <v/>
      </c>
      <c r="AM236" s="199" t="str">
        <f t="shared" si="132"/>
        <v/>
      </c>
      <c r="AN236" s="1272" t="str">
        <f t="shared" si="132"/>
        <v/>
      </c>
      <c r="AO236" s="199" t="str">
        <f t="shared" si="132"/>
        <v/>
      </c>
      <c r="AP236" s="199" t="str">
        <f t="shared" si="132"/>
        <v/>
      </c>
      <c r="AQ236" s="199" t="str">
        <f t="shared" si="132"/>
        <v/>
      </c>
      <c r="AR236" s="1272" t="str">
        <f t="shared" si="132"/>
        <v/>
      </c>
      <c r="AS236" s="199" t="str">
        <f t="shared" si="132"/>
        <v/>
      </c>
      <c r="AT236" s="199" t="str">
        <f t="shared" si="132"/>
        <v/>
      </c>
      <c r="AU236" s="1272" t="str">
        <f t="shared" si="132"/>
        <v/>
      </c>
      <c r="AV236" s="199" t="str">
        <f t="shared" si="132"/>
        <v/>
      </c>
      <c r="AW236" s="199" t="str">
        <f t="shared" si="132"/>
        <v/>
      </c>
      <c r="AX236" s="199" t="str">
        <f t="shared" si="132"/>
        <v/>
      </c>
      <c r="AY236" s="199" t="str">
        <f t="shared" si="132"/>
        <v/>
      </c>
      <c r="AZ236" s="199" t="str">
        <f t="shared" si="132"/>
        <v/>
      </c>
      <c r="BA236" s="1272" t="str">
        <f t="shared" si="132"/>
        <v/>
      </c>
      <c r="BB236" s="199" t="str">
        <f t="shared" si="132"/>
        <v/>
      </c>
      <c r="BC236" s="199" t="str">
        <f t="shared" si="132"/>
        <v/>
      </c>
      <c r="BD236" s="199" t="str">
        <f t="shared" si="132"/>
        <v/>
      </c>
      <c r="BE236" s="199" t="str">
        <f t="shared" si="132"/>
        <v/>
      </c>
      <c r="BF236" s="199" t="str">
        <f t="shared" si="132"/>
        <v/>
      </c>
      <c r="BG236" s="199" t="str">
        <f t="shared" si="132"/>
        <v/>
      </c>
      <c r="BH236" s="1272" t="str">
        <f t="shared" si="132"/>
        <v/>
      </c>
      <c r="BI236" s="200" t="str">
        <f t="shared" si="126"/>
        <v>OK</v>
      </c>
    </row>
    <row r="237" spans="1:61" ht="39.6" x14ac:dyDescent="0.25">
      <c r="A237" s="1241" t="str">
        <f t="shared" si="119"/>
        <v>KAR1</v>
      </c>
      <c r="B237" s="1242" t="str">
        <f t="shared" si="119"/>
        <v>Cardiologia e dispositivi</v>
      </c>
      <c r="C237" s="198" t="str">
        <f t="shared" si="119"/>
        <v>Cardiologia
Chirurgia del cuore e dei vasi toracici</v>
      </c>
      <c r="D237" s="199" t="str">
        <f t="shared" ref="D237:BH237" si="133">IF(D$162="","",
  IF(D$161="",IF(D77="","",IF(D77&lt;=D$163,"OK","NOK")),
  IF(D$161="X",IF(D77="","",IF(D77&lt;=D$163,"OK","NOK")),
  IF(HLOOKUP(D$161,$A$4:$BI$156,ROW(D237)-163,FALSE)&lt;&gt;"","",IF(D77="","",IF(D77&lt;=D$163,"OK","NOK"))))))</f>
        <v/>
      </c>
      <c r="E237" s="199" t="str">
        <f t="shared" si="133"/>
        <v/>
      </c>
      <c r="F237" s="199" t="str">
        <f t="shared" ca="1" si="133"/>
        <v>NOK</v>
      </c>
      <c r="G237" s="1260" t="str">
        <f t="shared" si="133"/>
        <v/>
      </c>
      <c r="H237" s="199" t="str">
        <f t="shared" si="133"/>
        <v/>
      </c>
      <c r="I237" s="199" t="str">
        <f t="shared" si="133"/>
        <v/>
      </c>
      <c r="J237" s="1272" t="str">
        <f t="shared" si="133"/>
        <v/>
      </c>
      <c r="K237" s="199" t="str">
        <f t="shared" ca="1" si="133"/>
        <v>NOK</v>
      </c>
      <c r="L237" s="199" t="str">
        <f t="shared" si="133"/>
        <v/>
      </c>
      <c r="M237" s="199" t="str">
        <f t="shared" si="133"/>
        <v/>
      </c>
      <c r="N237" s="199" t="str">
        <f t="shared" si="133"/>
        <v/>
      </c>
      <c r="O237" s="199" t="str">
        <f t="shared" si="133"/>
        <v/>
      </c>
      <c r="P237" s="199" t="str">
        <f t="shared" si="133"/>
        <v/>
      </c>
      <c r="Q237" s="199" t="str">
        <f t="shared" si="133"/>
        <v/>
      </c>
      <c r="R237" s="199" t="str">
        <f t="shared" si="133"/>
        <v/>
      </c>
      <c r="S237" s="199" t="str">
        <f t="shared" si="133"/>
        <v/>
      </c>
      <c r="T237" s="199" t="str">
        <f t="shared" si="133"/>
        <v/>
      </c>
      <c r="U237" s="199" t="str">
        <f t="shared" si="133"/>
        <v/>
      </c>
      <c r="V237" s="199" t="str">
        <f t="shared" si="133"/>
        <v/>
      </c>
      <c r="W237" s="199" t="str">
        <f t="shared" si="133"/>
        <v/>
      </c>
      <c r="X237" s="199" t="str">
        <f t="shared" si="133"/>
        <v/>
      </c>
      <c r="Y237" s="199" t="str">
        <f t="shared" si="133"/>
        <v/>
      </c>
      <c r="Z237" s="199" t="str">
        <f t="shared" si="133"/>
        <v/>
      </c>
      <c r="AA237" s="1272" t="str">
        <f t="shared" si="133"/>
        <v/>
      </c>
      <c r="AB237" s="199" t="str">
        <f t="shared" si="133"/>
        <v/>
      </c>
      <c r="AC237" s="199" t="str">
        <f t="shared" si="133"/>
        <v/>
      </c>
      <c r="AD237" s="199" t="str">
        <f t="shared" si="133"/>
        <v/>
      </c>
      <c r="AE237" s="199" t="str">
        <f t="shared" si="133"/>
        <v/>
      </c>
      <c r="AF237" s="199" t="str">
        <f t="shared" si="133"/>
        <v/>
      </c>
      <c r="AG237" s="1272" t="str">
        <f t="shared" si="133"/>
        <v/>
      </c>
      <c r="AH237" s="199" t="str">
        <f t="shared" si="133"/>
        <v/>
      </c>
      <c r="AI237" s="199" t="str">
        <f t="shared" si="133"/>
        <v/>
      </c>
      <c r="AJ237" s="199" t="str">
        <f t="shared" si="133"/>
        <v/>
      </c>
      <c r="AK237" s="199" t="str">
        <f t="shared" si="133"/>
        <v/>
      </c>
      <c r="AL237" s="199" t="str">
        <f t="shared" si="133"/>
        <v/>
      </c>
      <c r="AM237" s="199" t="str">
        <f t="shared" si="133"/>
        <v/>
      </c>
      <c r="AN237" s="1272" t="str">
        <f t="shared" si="133"/>
        <v/>
      </c>
      <c r="AO237" s="199" t="str">
        <f t="shared" si="133"/>
        <v/>
      </c>
      <c r="AP237" s="199" t="str">
        <f t="shared" si="133"/>
        <v/>
      </c>
      <c r="AQ237" s="199" t="str">
        <f t="shared" si="133"/>
        <v/>
      </c>
      <c r="AR237" s="1272" t="str">
        <f t="shared" si="133"/>
        <v/>
      </c>
      <c r="AS237" s="199" t="str">
        <f t="shared" si="133"/>
        <v/>
      </c>
      <c r="AT237" s="199" t="str">
        <f t="shared" si="133"/>
        <v/>
      </c>
      <c r="AU237" s="1272" t="str">
        <f t="shared" si="133"/>
        <v/>
      </c>
      <c r="AV237" s="199" t="str">
        <f t="shared" si="133"/>
        <v/>
      </c>
      <c r="AW237" s="199" t="str">
        <f t="shared" si="133"/>
        <v/>
      </c>
      <c r="AX237" s="199" t="str">
        <f t="shared" si="133"/>
        <v/>
      </c>
      <c r="AY237" s="199" t="str">
        <f t="shared" si="133"/>
        <v/>
      </c>
      <c r="AZ237" s="199" t="str">
        <f t="shared" si="133"/>
        <v/>
      </c>
      <c r="BA237" s="1272" t="str">
        <f t="shared" si="133"/>
        <v/>
      </c>
      <c r="BB237" s="199" t="str">
        <f t="shared" si="133"/>
        <v/>
      </c>
      <c r="BC237" s="199" t="str">
        <f t="shared" si="133"/>
        <v/>
      </c>
      <c r="BD237" s="199" t="str">
        <f t="shared" si="133"/>
        <v/>
      </c>
      <c r="BE237" s="199" t="str">
        <f t="shared" si="133"/>
        <v/>
      </c>
      <c r="BF237" s="199" t="str">
        <f t="shared" si="133"/>
        <v/>
      </c>
      <c r="BG237" s="199" t="str">
        <f t="shared" si="133"/>
        <v/>
      </c>
      <c r="BH237" s="1272" t="str">
        <f t="shared" si="133"/>
        <v/>
      </c>
      <c r="BI237" s="200" t="str">
        <f t="shared" ca="1" si="126"/>
        <v>NOK</v>
      </c>
    </row>
    <row r="238" spans="1:61" x14ac:dyDescent="0.25">
      <c r="A238" s="1241" t="str">
        <f t="shared" si="119"/>
        <v>KAR2</v>
      </c>
      <c r="B238" s="1242" t="str">
        <f t="shared" si="119"/>
        <v>Elettrofisiologia (ablazioni)</v>
      </c>
      <c r="C238" s="198" t="str">
        <f t="shared" si="119"/>
        <v>Cardiologia</v>
      </c>
      <c r="D238" s="199" t="str">
        <f t="shared" ref="D238:BH238" si="134">IF(D$162="","",
  IF(D$161="",IF(D78="","",IF(D78&lt;=D$163,"OK","NOK")),
  IF(D$161="X",IF(D78="","",IF(D78&lt;=D$163,"OK","NOK")),
  IF(HLOOKUP(D$161,$A$4:$BI$156,ROW(D238)-163,FALSE)&lt;&gt;"","",IF(D78="","",IF(D78&lt;=D$163,"OK","NOK"))))))</f>
        <v/>
      </c>
      <c r="E238" s="199" t="str">
        <f t="shared" si="134"/>
        <v/>
      </c>
      <c r="F238" s="199" t="str">
        <f t="shared" ca="1" si="134"/>
        <v>NOK</v>
      </c>
      <c r="G238" s="1260" t="str">
        <f t="shared" si="134"/>
        <v/>
      </c>
      <c r="H238" s="199" t="str">
        <f t="shared" si="134"/>
        <v/>
      </c>
      <c r="I238" s="199" t="str">
        <f t="shared" si="134"/>
        <v/>
      </c>
      <c r="J238" s="1272" t="str">
        <f t="shared" si="134"/>
        <v/>
      </c>
      <c r="K238" s="199" t="str">
        <f t="shared" si="134"/>
        <v/>
      </c>
      <c r="L238" s="199" t="str">
        <f t="shared" si="134"/>
        <v/>
      </c>
      <c r="M238" s="199" t="str">
        <f t="shared" si="134"/>
        <v/>
      </c>
      <c r="N238" s="199" t="str">
        <f t="shared" si="134"/>
        <v/>
      </c>
      <c r="O238" s="199" t="str">
        <f t="shared" si="134"/>
        <v/>
      </c>
      <c r="P238" s="199" t="str">
        <f t="shared" si="134"/>
        <v/>
      </c>
      <c r="Q238" s="199" t="str">
        <f t="shared" si="134"/>
        <v/>
      </c>
      <c r="R238" s="199" t="str">
        <f t="shared" si="134"/>
        <v/>
      </c>
      <c r="S238" s="199" t="str">
        <f t="shared" si="134"/>
        <v/>
      </c>
      <c r="T238" s="199" t="str">
        <f t="shared" si="134"/>
        <v/>
      </c>
      <c r="U238" s="199" t="str">
        <f t="shared" si="134"/>
        <v/>
      </c>
      <c r="V238" s="199" t="str">
        <f t="shared" si="134"/>
        <v/>
      </c>
      <c r="W238" s="199" t="str">
        <f t="shared" si="134"/>
        <v/>
      </c>
      <c r="X238" s="199" t="str">
        <f t="shared" si="134"/>
        <v/>
      </c>
      <c r="Y238" s="199" t="str">
        <f t="shared" si="134"/>
        <v/>
      </c>
      <c r="Z238" s="199" t="str">
        <f t="shared" si="134"/>
        <v/>
      </c>
      <c r="AA238" s="1272" t="str">
        <f t="shared" si="134"/>
        <v/>
      </c>
      <c r="AB238" s="199" t="str">
        <f t="shared" si="134"/>
        <v/>
      </c>
      <c r="AC238" s="199" t="str">
        <f t="shared" si="134"/>
        <v/>
      </c>
      <c r="AD238" s="199" t="str">
        <f t="shared" si="134"/>
        <v/>
      </c>
      <c r="AE238" s="199" t="str">
        <f t="shared" si="134"/>
        <v/>
      </c>
      <c r="AF238" s="199" t="str">
        <f t="shared" si="134"/>
        <v/>
      </c>
      <c r="AG238" s="1272" t="str">
        <f t="shared" si="134"/>
        <v/>
      </c>
      <c r="AH238" s="199" t="str">
        <f t="shared" si="134"/>
        <v/>
      </c>
      <c r="AI238" s="199" t="str">
        <f t="shared" si="134"/>
        <v/>
      </c>
      <c r="AJ238" s="199" t="str">
        <f t="shared" si="134"/>
        <v/>
      </c>
      <c r="AK238" s="199" t="str">
        <f t="shared" si="134"/>
        <v/>
      </c>
      <c r="AL238" s="199" t="str">
        <f t="shared" si="134"/>
        <v/>
      </c>
      <c r="AM238" s="199" t="str">
        <f t="shared" si="134"/>
        <v/>
      </c>
      <c r="AN238" s="1272" t="str">
        <f t="shared" si="134"/>
        <v/>
      </c>
      <c r="AO238" s="199" t="str">
        <f t="shared" si="134"/>
        <v/>
      </c>
      <c r="AP238" s="199" t="str">
        <f t="shared" si="134"/>
        <v/>
      </c>
      <c r="AQ238" s="199" t="str">
        <f t="shared" si="134"/>
        <v/>
      </c>
      <c r="AR238" s="1272" t="str">
        <f t="shared" si="134"/>
        <v/>
      </c>
      <c r="AS238" s="199" t="str">
        <f t="shared" si="134"/>
        <v/>
      </c>
      <c r="AT238" s="199" t="str">
        <f t="shared" si="134"/>
        <v/>
      </c>
      <c r="AU238" s="1272" t="str">
        <f t="shared" si="134"/>
        <v/>
      </c>
      <c r="AV238" s="199" t="str">
        <f t="shared" si="134"/>
        <v/>
      </c>
      <c r="AW238" s="199" t="str">
        <f t="shared" si="134"/>
        <v/>
      </c>
      <c r="AX238" s="199" t="str">
        <f t="shared" si="134"/>
        <v/>
      </c>
      <c r="AY238" s="199" t="str">
        <f t="shared" si="134"/>
        <v/>
      </c>
      <c r="AZ238" s="199" t="str">
        <f t="shared" si="134"/>
        <v/>
      </c>
      <c r="BA238" s="1272" t="str">
        <f t="shared" si="134"/>
        <v/>
      </c>
      <c r="BB238" s="199" t="str">
        <f t="shared" si="134"/>
        <v/>
      </c>
      <c r="BC238" s="199" t="str">
        <f t="shared" si="134"/>
        <v/>
      </c>
      <c r="BD238" s="199" t="str">
        <f t="shared" si="134"/>
        <v/>
      </c>
      <c r="BE238" s="199" t="str">
        <f t="shared" si="134"/>
        <v/>
      </c>
      <c r="BF238" s="199" t="str">
        <f t="shared" si="134"/>
        <v/>
      </c>
      <c r="BG238" s="199" t="str">
        <f t="shared" si="134"/>
        <v/>
      </c>
      <c r="BH238" s="1272" t="str">
        <f t="shared" si="134"/>
        <v/>
      </c>
      <c r="BI238" s="200" t="str">
        <f t="shared" ca="1" si="126"/>
        <v>NOK</v>
      </c>
    </row>
    <row r="239" spans="1:61" ht="26.4" x14ac:dyDescent="0.25">
      <c r="A239" s="1241" t="str">
        <f t="shared" si="119"/>
        <v>KAR3</v>
      </c>
      <c r="B239" s="1242" t="str">
        <f t="shared" si="119"/>
        <v>Cardiologia interventistica (interventi coronarici)</v>
      </c>
      <c r="C239" s="198" t="str">
        <f t="shared" si="119"/>
        <v>Cardiologia</v>
      </c>
      <c r="D239" s="199" t="str">
        <f t="shared" ref="D239:BH239" si="135">IF(D$162="","",
  IF(D$161="",IF(D79="","",IF(D79&lt;=D$163,"OK","NOK")),
  IF(D$161="X",IF(D79="","",IF(D79&lt;=D$163,"OK","NOK")),
  IF(HLOOKUP(D$161,$A$4:$BI$156,ROW(D239)-163,FALSE)&lt;&gt;"","",IF(D79="","",IF(D79&lt;=D$163,"OK","NOK"))))))</f>
        <v/>
      </c>
      <c r="E239" s="199" t="str">
        <f t="shared" si="135"/>
        <v/>
      </c>
      <c r="F239" s="199" t="str">
        <f t="shared" ca="1" si="135"/>
        <v>NOK</v>
      </c>
      <c r="G239" s="1260" t="str">
        <f t="shared" si="135"/>
        <v/>
      </c>
      <c r="H239" s="199" t="str">
        <f t="shared" si="135"/>
        <v/>
      </c>
      <c r="I239" s="199" t="str">
        <f t="shared" si="135"/>
        <v/>
      </c>
      <c r="J239" s="1272" t="str">
        <f t="shared" si="135"/>
        <v/>
      </c>
      <c r="K239" s="199" t="str">
        <f t="shared" si="135"/>
        <v/>
      </c>
      <c r="L239" s="199" t="str">
        <f t="shared" si="135"/>
        <v/>
      </c>
      <c r="M239" s="199" t="str">
        <f t="shared" si="135"/>
        <v/>
      </c>
      <c r="N239" s="199" t="str">
        <f t="shared" si="135"/>
        <v/>
      </c>
      <c r="O239" s="199" t="str">
        <f t="shared" si="135"/>
        <v/>
      </c>
      <c r="P239" s="199" t="str">
        <f t="shared" si="135"/>
        <v/>
      </c>
      <c r="Q239" s="199" t="str">
        <f t="shared" si="135"/>
        <v/>
      </c>
      <c r="R239" s="199" t="str">
        <f t="shared" si="135"/>
        <v/>
      </c>
      <c r="S239" s="199" t="str">
        <f t="shared" si="135"/>
        <v/>
      </c>
      <c r="T239" s="199" t="str">
        <f t="shared" si="135"/>
        <v/>
      </c>
      <c r="U239" s="199" t="str">
        <f t="shared" si="135"/>
        <v/>
      </c>
      <c r="V239" s="199" t="str">
        <f t="shared" si="135"/>
        <v/>
      </c>
      <c r="W239" s="199" t="str">
        <f t="shared" si="135"/>
        <v/>
      </c>
      <c r="X239" s="199" t="str">
        <f t="shared" si="135"/>
        <v/>
      </c>
      <c r="Y239" s="199" t="str">
        <f t="shared" si="135"/>
        <v/>
      </c>
      <c r="Z239" s="199" t="str">
        <f t="shared" si="135"/>
        <v/>
      </c>
      <c r="AA239" s="1272" t="str">
        <f t="shared" si="135"/>
        <v/>
      </c>
      <c r="AB239" s="199" t="str">
        <f t="shared" si="135"/>
        <v/>
      </c>
      <c r="AC239" s="199" t="str">
        <f t="shared" si="135"/>
        <v/>
      </c>
      <c r="AD239" s="199" t="str">
        <f t="shared" si="135"/>
        <v/>
      </c>
      <c r="AE239" s="199" t="str">
        <f t="shared" si="135"/>
        <v/>
      </c>
      <c r="AF239" s="199" t="str">
        <f t="shared" si="135"/>
        <v/>
      </c>
      <c r="AG239" s="1272" t="str">
        <f t="shared" si="135"/>
        <v/>
      </c>
      <c r="AH239" s="199" t="str">
        <f t="shared" si="135"/>
        <v/>
      </c>
      <c r="AI239" s="199" t="str">
        <f t="shared" si="135"/>
        <v/>
      </c>
      <c r="AJ239" s="199" t="str">
        <f t="shared" si="135"/>
        <v/>
      </c>
      <c r="AK239" s="199" t="str">
        <f t="shared" si="135"/>
        <v/>
      </c>
      <c r="AL239" s="199" t="str">
        <f t="shared" si="135"/>
        <v/>
      </c>
      <c r="AM239" s="199" t="str">
        <f t="shared" si="135"/>
        <v/>
      </c>
      <c r="AN239" s="1272" t="str">
        <f t="shared" si="135"/>
        <v/>
      </c>
      <c r="AO239" s="199" t="str">
        <f t="shared" si="135"/>
        <v/>
      </c>
      <c r="AP239" s="199" t="str">
        <f t="shared" si="135"/>
        <v/>
      </c>
      <c r="AQ239" s="199" t="str">
        <f t="shared" si="135"/>
        <v/>
      </c>
      <c r="AR239" s="1272" t="str">
        <f t="shared" si="135"/>
        <v/>
      </c>
      <c r="AS239" s="199" t="str">
        <f t="shared" si="135"/>
        <v/>
      </c>
      <c r="AT239" s="199" t="str">
        <f t="shared" si="135"/>
        <v/>
      </c>
      <c r="AU239" s="1272" t="str">
        <f t="shared" si="135"/>
        <v/>
      </c>
      <c r="AV239" s="199" t="str">
        <f t="shared" si="135"/>
        <v/>
      </c>
      <c r="AW239" s="199" t="str">
        <f t="shared" si="135"/>
        <v/>
      </c>
      <c r="AX239" s="199" t="str">
        <f t="shared" si="135"/>
        <v/>
      </c>
      <c r="AY239" s="199" t="str">
        <f t="shared" si="135"/>
        <v/>
      </c>
      <c r="AZ239" s="199" t="str">
        <f t="shared" si="135"/>
        <v/>
      </c>
      <c r="BA239" s="1272" t="str">
        <f t="shared" si="135"/>
        <v/>
      </c>
      <c r="BB239" s="199" t="str">
        <f t="shared" si="135"/>
        <v/>
      </c>
      <c r="BC239" s="199" t="str">
        <f t="shared" si="135"/>
        <v/>
      </c>
      <c r="BD239" s="199" t="str">
        <f t="shared" si="135"/>
        <v/>
      </c>
      <c r="BE239" s="199" t="str">
        <f t="shared" si="135"/>
        <v/>
      </c>
      <c r="BF239" s="199" t="str">
        <f t="shared" si="135"/>
        <v/>
      </c>
      <c r="BG239" s="199" t="str">
        <f t="shared" si="135"/>
        <v/>
      </c>
      <c r="BH239" s="1272" t="str">
        <f t="shared" si="135"/>
        <v/>
      </c>
      <c r="BI239" s="200" t="str">
        <f t="shared" ca="1" si="126"/>
        <v>NOK</v>
      </c>
    </row>
    <row r="240" spans="1:61" ht="39.6" x14ac:dyDescent="0.25">
      <c r="A240" s="1241" t="str">
        <f t="shared" si="119"/>
        <v>KAR3.1</v>
      </c>
      <c r="B240" s="1242" t="str">
        <f t="shared" si="119"/>
        <v>Cardiologia interventistica (interventi strutturali)</v>
      </c>
      <c r="C240" s="198" t="str">
        <f t="shared" si="119"/>
        <v>Cardiologia
Chirurgia del cuore e dei vasi toracici</v>
      </c>
      <c r="D240" s="199" t="str">
        <f t="shared" ref="D240:BH240" si="136">IF(D$162="","",
  IF(D$161="",IF(D80="","",IF(D80&lt;=D$163,"OK","NOK")),
  IF(D$161="X",IF(D80="","",IF(D80&lt;=D$163,"OK","NOK")),
  IF(HLOOKUP(D$161,$A$4:$BI$156,ROW(D240)-163,FALSE)&lt;&gt;"","",IF(D80="","",IF(D80&lt;=D$163,"OK","NOK"))))))</f>
        <v/>
      </c>
      <c r="E240" s="199" t="str">
        <f t="shared" si="136"/>
        <v/>
      </c>
      <c r="F240" s="199" t="str">
        <f t="shared" ca="1" si="136"/>
        <v>NOK</v>
      </c>
      <c r="G240" s="1260" t="str">
        <f t="shared" si="136"/>
        <v/>
      </c>
      <c r="H240" s="199" t="str">
        <f t="shared" si="136"/>
        <v/>
      </c>
      <c r="I240" s="199" t="str">
        <f t="shared" si="136"/>
        <v/>
      </c>
      <c r="J240" s="1272" t="str">
        <f t="shared" si="136"/>
        <v/>
      </c>
      <c r="K240" s="199" t="str">
        <f t="shared" ca="1" si="136"/>
        <v>NOK</v>
      </c>
      <c r="L240" s="199" t="str">
        <f t="shared" si="136"/>
        <v/>
      </c>
      <c r="M240" s="199" t="str">
        <f t="shared" si="136"/>
        <v/>
      </c>
      <c r="N240" s="199" t="str">
        <f t="shared" si="136"/>
        <v/>
      </c>
      <c r="O240" s="199" t="str">
        <f t="shared" si="136"/>
        <v/>
      </c>
      <c r="P240" s="199" t="str">
        <f t="shared" si="136"/>
        <v/>
      </c>
      <c r="Q240" s="199" t="str">
        <f t="shared" si="136"/>
        <v/>
      </c>
      <c r="R240" s="199" t="str">
        <f t="shared" si="136"/>
        <v/>
      </c>
      <c r="S240" s="199" t="str">
        <f t="shared" si="136"/>
        <v/>
      </c>
      <c r="T240" s="199" t="str">
        <f t="shared" si="136"/>
        <v/>
      </c>
      <c r="U240" s="199" t="str">
        <f t="shared" si="136"/>
        <v/>
      </c>
      <c r="V240" s="199" t="str">
        <f t="shared" si="136"/>
        <v/>
      </c>
      <c r="W240" s="199" t="str">
        <f t="shared" si="136"/>
        <v/>
      </c>
      <c r="X240" s="199" t="str">
        <f t="shared" si="136"/>
        <v/>
      </c>
      <c r="Y240" s="199" t="str">
        <f t="shared" si="136"/>
        <v/>
      </c>
      <c r="Z240" s="199" t="str">
        <f t="shared" si="136"/>
        <v/>
      </c>
      <c r="AA240" s="1272" t="str">
        <f t="shared" si="136"/>
        <v/>
      </c>
      <c r="AB240" s="199" t="str">
        <f t="shared" si="136"/>
        <v/>
      </c>
      <c r="AC240" s="199" t="str">
        <f t="shared" si="136"/>
        <v/>
      </c>
      <c r="AD240" s="199" t="str">
        <f t="shared" si="136"/>
        <v/>
      </c>
      <c r="AE240" s="199" t="str">
        <f t="shared" si="136"/>
        <v/>
      </c>
      <c r="AF240" s="199" t="str">
        <f t="shared" si="136"/>
        <v/>
      </c>
      <c r="AG240" s="1272" t="str">
        <f t="shared" si="136"/>
        <v/>
      </c>
      <c r="AH240" s="199" t="str">
        <f t="shared" si="136"/>
        <v/>
      </c>
      <c r="AI240" s="199" t="str">
        <f t="shared" si="136"/>
        <v/>
      </c>
      <c r="AJ240" s="199" t="str">
        <f t="shared" si="136"/>
        <v/>
      </c>
      <c r="AK240" s="199" t="str">
        <f t="shared" si="136"/>
        <v/>
      </c>
      <c r="AL240" s="199" t="str">
        <f t="shared" si="136"/>
        <v/>
      </c>
      <c r="AM240" s="199" t="str">
        <f t="shared" si="136"/>
        <v/>
      </c>
      <c r="AN240" s="1272" t="str">
        <f t="shared" si="136"/>
        <v/>
      </c>
      <c r="AO240" s="199" t="str">
        <f t="shared" si="136"/>
        <v/>
      </c>
      <c r="AP240" s="199" t="str">
        <f t="shared" si="136"/>
        <v/>
      </c>
      <c r="AQ240" s="199" t="str">
        <f t="shared" si="136"/>
        <v/>
      </c>
      <c r="AR240" s="1272" t="str">
        <f t="shared" si="136"/>
        <v/>
      </c>
      <c r="AS240" s="199" t="str">
        <f t="shared" si="136"/>
        <v/>
      </c>
      <c r="AT240" s="199" t="str">
        <f t="shared" si="136"/>
        <v/>
      </c>
      <c r="AU240" s="1272" t="str">
        <f t="shared" si="136"/>
        <v/>
      </c>
      <c r="AV240" s="199" t="str">
        <f t="shared" si="136"/>
        <v/>
      </c>
      <c r="AW240" s="199" t="str">
        <f t="shared" si="136"/>
        <v/>
      </c>
      <c r="AX240" s="199" t="str">
        <f t="shared" si="136"/>
        <v/>
      </c>
      <c r="AY240" s="199" t="str">
        <f t="shared" si="136"/>
        <v/>
      </c>
      <c r="AZ240" s="199" t="str">
        <f t="shared" si="136"/>
        <v/>
      </c>
      <c r="BA240" s="1272" t="str">
        <f t="shared" si="136"/>
        <v/>
      </c>
      <c r="BB240" s="199" t="str">
        <f t="shared" si="136"/>
        <v/>
      </c>
      <c r="BC240" s="199" t="str">
        <f t="shared" si="136"/>
        <v/>
      </c>
      <c r="BD240" s="199" t="str">
        <f t="shared" si="136"/>
        <v/>
      </c>
      <c r="BE240" s="199" t="str">
        <f t="shared" si="136"/>
        <v/>
      </c>
      <c r="BF240" s="199" t="str">
        <f t="shared" si="136"/>
        <v/>
      </c>
      <c r="BG240" s="199" t="str">
        <f t="shared" si="136"/>
        <v/>
      </c>
      <c r="BH240" s="1272" t="str">
        <f t="shared" si="136"/>
        <v/>
      </c>
      <c r="BI240" s="200" t="str">
        <f t="shared" ca="1" si="126"/>
        <v>NOK</v>
      </c>
    </row>
    <row r="241" spans="1:62" ht="39.6" x14ac:dyDescent="0.25">
      <c r="A241" s="1241" t="str">
        <f t="shared" si="119"/>
        <v>KAR3.1.1</v>
      </c>
      <c r="B241" s="1242" t="str">
        <f t="shared" si="119"/>
        <v>Cardiologia interventistica complessa (interventi strutturali)</v>
      </c>
      <c r="C241" s="198" t="str">
        <f t="shared" si="119"/>
        <v>Cardiologia
Chirurgia del cuore e dei vasi toracici</v>
      </c>
      <c r="D241" s="199" t="str">
        <f t="shared" ref="D241:BH241" si="137">IF(D$162="","",
  IF(D$161="",IF(D81="","",IF(D81&lt;=D$163,"OK","NOK")),
  IF(D$161="X",IF(D81="","",IF(D81&lt;=D$163,"OK","NOK")),
  IF(HLOOKUP(D$161,$A$4:$BI$156,ROW(D241)-163,FALSE)&lt;&gt;"","",IF(D81="","",IF(D81&lt;=D$163,"OK","NOK"))))))</f>
        <v/>
      </c>
      <c r="E241" s="199" t="str">
        <f t="shared" si="137"/>
        <v/>
      </c>
      <c r="F241" s="199" t="str">
        <f t="shared" ca="1" si="137"/>
        <v>NOK</v>
      </c>
      <c r="G241" s="1260" t="str">
        <f t="shared" si="137"/>
        <v/>
      </c>
      <c r="H241" s="199" t="str">
        <f t="shared" si="137"/>
        <v/>
      </c>
      <c r="I241" s="199" t="str">
        <f t="shared" si="137"/>
        <v/>
      </c>
      <c r="J241" s="1272" t="str">
        <f t="shared" si="137"/>
        <v/>
      </c>
      <c r="K241" s="199" t="str">
        <f t="shared" ca="1" si="137"/>
        <v>NOK</v>
      </c>
      <c r="L241" s="199" t="str">
        <f t="shared" si="137"/>
        <v/>
      </c>
      <c r="M241" s="199" t="str">
        <f t="shared" si="137"/>
        <v/>
      </c>
      <c r="N241" s="199" t="str">
        <f t="shared" si="137"/>
        <v/>
      </c>
      <c r="O241" s="199" t="str">
        <f t="shared" si="137"/>
        <v/>
      </c>
      <c r="P241" s="199" t="str">
        <f t="shared" si="137"/>
        <v/>
      </c>
      <c r="Q241" s="199" t="str">
        <f t="shared" si="137"/>
        <v/>
      </c>
      <c r="R241" s="199" t="str">
        <f t="shared" si="137"/>
        <v/>
      </c>
      <c r="S241" s="199" t="str">
        <f t="shared" si="137"/>
        <v/>
      </c>
      <c r="T241" s="199" t="str">
        <f t="shared" si="137"/>
        <v/>
      </c>
      <c r="U241" s="199" t="str">
        <f t="shared" si="137"/>
        <v/>
      </c>
      <c r="V241" s="199" t="str">
        <f t="shared" si="137"/>
        <v/>
      </c>
      <c r="W241" s="199" t="str">
        <f t="shared" si="137"/>
        <v/>
      </c>
      <c r="X241" s="199" t="str">
        <f t="shared" si="137"/>
        <v/>
      </c>
      <c r="Y241" s="199" t="str">
        <f t="shared" si="137"/>
        <v/>
      </c>
      <c r="Z241" s="199" t="str">
        <f t="shared" si="137"/>
        <v/>
      </c>
      <c r="AA241" s="1272" t="str">
        <f t="shared" si="137"/>
        <v/>
      </c>
      <c r="AB241" s="199" t="str">
        <f t="shared" si="137"/>
        <v/>
      </c>
      <c r="AC241" s="199" t="str">
        <f t="shared" si="137"/>
        <v/>
      </c>
      <c r="AD241" s="199" t="str">
        <f t="shared" si="137"/>
        <v/>
      </c>
      <c r="AE241" s="199" t="str">
        <f t="shared" si="137"/>
        <v/>
      </c>
      <c r="AF241" s="199" t="str">
        <f t="shared" si="137"/>
        <v/>
      </c>
      <c r="AG241" s="1272" t="str">
        <f t="shared" si="137"/>
        <v/>
      </c>
      <c r="AH241" s="199" t="str">
        <f t="shared" si="137"/>
        <v/>
      </c>
      <c r="AI241" s="199" t="str">
        <f t="shared" si="137"/>
        <v/>
      </c>
      <c r="AJ241" s="199" t="str">
        <f t="shared" si="137"/>
        <v/>
      </c>
      <c r="AK241" s="199" t="str">
        <f t="shared" si="137"/>
        <v/>
      </c>
      <c r="AL241" s="199" t="str">
        <f t="shared" si="137"/>
        <v/>
      </c>
      <c r="AM241" s="199" t="str">
        <f t="shared" si="137"/>
        <v/>
      </c>
      <c r="AN241" s="1272" t="str">
        <f t="shared" si="137"/>
        <v/>
      </c>
      <c r="AO241" s="199" t="str">
        <f t="shared" si="137"/>
        <v/>
      </c>
      <c r="AP241" s="199" t="str">
        <f t="shared" si="137"/>
        <v/>
      </c>
      <c r="AQ241" s="199" t="str">
        <f t="shared" si="137"/>
        <v/>
      </c>
      <c r="AR241" s="1272" t="str">
        <f t="shared" si="137"/>
        <v/>
      </c>
      <c r="AS241" s="199" t="str">
        <f t="shared" si="137"/>
        <v/>
      </c>
      <c r="AT241" s="199" t="str">
        <f t="shared" si="137"/>
        <v/>
      </c>
      <c r="AU241" s="1272" t="str">
        <f t="shared" si="137"/>
        <v/>
      </c>
      <c r="AV241" s="199" t="str">
        <f t="shared" si="137"/>
        <v/>
      </c>
      <c r="AW241" s="199" t="str">
        <f t="shared" si="137"/>
        <v/>
      </c>
      <c r="AX241" s="199" t="str">
        <f t="shared" si="137"/>
        <v/>
      </c>
      <c r="AY241" s="199" t="str">
        <f t="shared" si="137"/>
        <v/>
      </c>
      <c r="AZ241" s="199" t="str">
        <f t="shared" si="137"/>
        <v/>
      </c>
      <c r="BA241" s="1272" t="str">
        <f t="shared" si="137"/>
        <v/>
      </c>
      <c r="BB241" s="199" t="str">
        <f t="shared" si="137"/>
        <v/>
      </c>
      <c r="BC241" s="199" t="str">
        <f t="shared" si="137"/>
        <v/>
      </c>
      <c r="BD241" s="199" t="str">
        <f t="shared" si="137"/>
        <v/>
      </c>
      <c r="BE241" s="199" t="str">
        <f t="shared" si="137"/>
        <v/>
      </c>
      <c r="BF241" s="199" t="str">
        <f t="shared" si="137"/>
        <v/>
      </c>
      <c r="BG241" s="199" t="str">
        <f t="shared" si="137"/>
        <v/>
      </c>
      <c r="BH241" s="1272" t="str">
        <f t="shared" si="137"/>
        <v/>
      </c>
      <c r="BI241" s="200" t="str">
        <f t="shared" ca="1" si="126"/>
        <v>NOK</v>
      </c>
    </row>
    <row r="242" spans="1:62" ht="26.4" x14ac:dyDescent="0.25">
      <c r="A242" s="1241" t="str">
        <f t="shared" si="119"/>
        <v>NEP1</v>
      </c>
      <c r="B242" s="1242" t="str">
        <f t="shared" si="119"/>
        <v>Nefrologia (insufficienza renale acuta e insufficienza renale cronica terminale)</v>
      </c>
      <c r="C242" s="198" t="str">
        <f t="shared" si="119"/>
        <v>Medicina intensiva
(Nefrologia)</v>
      </c>
      <c r="D242" s="199" t="str">
        <f t="shared" ref="D242:BH242" si="138">IF(D$162="","",
  IF(D$161="",IF(D82="","",IF(D82&lt;=D$163,"OK","NOK")),
  IF(D$161="X",IF(D82="","",IF(D82&lt;=D$163,"OK","NOK")),
  IF(HLOOKUP(D$161,$A$4:$BI$156,ROW(D242)-163,FALSE)&lt;&gt;"","",IF(D82="","",IF(D82&lt;=D$163,"OK","NOK"))))))</f>
        <v/>
      </c>
      <c r="E242" s="199" t="str">
        <f t="shared" si="138"/>
        <v/>
      </c>
      <c r="F242" s="199" t="str">
        <f t="shared" si="138"/>
        <v/>
      </c>
      <c r="G242" s="1260" t="str">
        <f t="shared" si="138"/>
        <v/>
      </c>
      <c r="H242" s="199" t="str">
        <f t="shared" si="138"/>
        <v/>
      </c>
      <c r="I242" s="199" t="str">
        <f t="shared" si="138"/>
        <v/>
      </c>
      <c r="J242" s="1272" t="str">
        <f t="shared" si="138"/>
        <v/>
      </c>
      <c r="K242" s="199" t="str">
        <f t="shared" si="138"/>
        <v/>
      </c>
      <c r="L242" s="199" t="str">
        <f t="shared" si="138"/>
        <v/>
      </c>
      <c r="M242" s="199" t="str">
        <f t="shared" si="138"/>
        <v/>
      </c>
      <c r="N242" s="199" t="str">
        <f t="shared" si="138"/>
        <v/>
      </c>
      <c r="O242" s="199" t="str">
        <f t="shared" si="138"/>
        <v/>
      </c>
      <c r="P242" s="199" t="str">
        <f t="shared" si="138"/>
        <v/>
      </c>
      <c r="Q242" s="199" t="str">
        <f t="shared" si="138"/>
        <v/>
      </c>
      <c r="R242" s="199" t="str">
        <f t="shared" si="138"/>
        <v/>
      </c>
      <c r="S242" s="199" t="str">
        <f t="shared" si="138"/>
        <v/>
      </c>
      <c r="T242" s="199" t="str">
        <f t="shared" si="138"/>
        <v/>
      </c>
      <c r="U242" s="199" t="str">
        <f t="shared" si="138"/>
        <v/>
      </c>
      <c r="V242" s="199" t="str">
        <f t="shared" si="138"/>
        <v/>
      </c>
      <c r="W242" s="199" t="str">
        <f t="shared" si="138"/>
        <v/>
      </c>
      <c r="X242" s="199" t="str">
        <f t="shared" si="138"/>
        <v/>
      </c>
      <c r="Y242" s="199" t="str">
        <f t="shared" si="138"/>
        <v/>
      </c>
      <c r="Z242" s="199" t="str">
        <f t="shared" si="138"/>
        <v/>
      </c>
      <c r="AA242" s="1272" t="str">
        <f t="shared" si="138"/>
        <v/>
      </c>
      <c r="AB242" s="199" t="str">
        <f t="shared" si="138"/>
        <v/>
      </c>
      <c r="AC242" s="199" t="str">
        <f t="shared" si="138"/>
        <v/>
      </c>
      <c r="AD242" s="199" t="str">
        <f t="shared" ca="1" si="138"/>
        <v>NOK</v>
      </c>
      <c r="AE242" s="199" t="str">
        <f t="shared" si="138"/>
        <v/>
      </c>
      <c r="AF242" s="199" t="str">
        <f t="shared" si="138"/>
        <v/>
      </c>
      <c r="AG242" s="1272" t="str">
        <f t="shared" si="138"/>
        <v/>
      </c>
      <c r="AH242" s="199" t="str">
        <f t="shared" si="138"/>
        <v/>
      </c>
      <c r="AI242" s="199" t="str">
        <f t="shared" ca="1" si="138"/>
        <v>NOK</v>
      </c>
      <c r="AJ242" s="199" t="str">
        <f t="shared" si="138"/>
        <v/>
      </c>
      <c r="AK242" s="199" t="str">
        <f t="shared" si="138"/>
        <v/>
      </c>
      <c r="AL242" s="199" t="str">
        <f t="shared" si="138"/>
        <v/>
      </c>
      <c r="AM242" s="199" t="str">
        <f t="shared" si="138"/>
        <v/>
      </c>
      <c r="AN242" s="1272" t="str">
        <f t="shared" si="138"/>
        <v/>
      </c>
      <c r="AO242" s="199" t="str">
        <f t="shared" si="138"/>
        <v/>
      </c>
      <c r="AP242" s="199" t="str">
        <f t="shared" si="138"/>
        <v/>
      </c>
      <c r="AQ242" s="199" t="str">
        <f t="shared" si="138"/>
        <v/>
      </c>
      <c r="AR242" s="1272" t="str">
        <f t="shared" si="138"/>
        <v/>
      </c>
      <c r="AS242" s="199" t="str">
        <f t="shared" si="138"/>
        <v/>
      </c>
      <c r="AT242" s="199" t="str">
        <f t="shared" si="138"/>
        <v/>
      </c>
      <c r="AU242" s="1272" t="str">
        <f t="shared" si="138"/>
        <v/>
      </c>
      <c r="AV242" s="199" t="str">
        <f t="shared" si="138"/>
        <v/>
      </c>
      <c r="AW242" s="199" t="str">
        <f t="shared" si="138"/>
        <v/>
      </c>
      <c r="AX242" s="199" t="str">
        <f t="shared" si="138"/>
        <v/>
      </c>
      <c r="AY242" s="199" t="str">
        <f t="shared" si="138"/>
        <v/>
      </c>
      <c r="AZ242" s="199" t="str">
        <f t="shared" si="138"/>
        <v/>
      </c>
      <c r="BA242" s="1272" t="str">
        <f t="shared" si="138"/>
        <v/>
      </c>
      <c r="BB242" s="199" t="str">
        <f t="shared" si="138"/>
        <v/>
      </c>
      <c r="BC242" s="199" t="str">
        <f t="shared" si="138"/>
        <v/>
      </c>
      <c r="BD242" s="199" t="str">
        <f t="shared" si="138"/>
        <v/>
      </c>
      <c r="BE242" s="199" t="str">
        <f t="shared" si="138"/>
        <v/>
      </c>
      <c r="BF242" s="199" t="str">
        <f t="shared" si="138"/>
        <v/>
      </c>
      <c r="BG242" s="199" t="str">
        <f t="shared" si="138"/>
        <v/>
      </c>
      <c r="BH242" s="1272" t="str">
        <f t="shared" si="138"/>
        <v/>
      </c>
      <c r="BI242" s="200" t="str">
        <f t="shared" ca="1" si="126"/>
        <v>NOK</v>
      </c>
    </row>
    <row r="243" spans="1:62" ht="26.4" x14ac:dyDescent="0.25">
      <c r="A243" s="1241" t="str">
        <f t="shared" si="119"/>
        <v>URO1</v>
      </c>
      <c r="B243" s="1242" t="str">
        <f t="shared" si="119"/>
        <v>Urologia senza titolo di formazione approfondita "Urologia operatoria"</v>
      </c>
      <c r="C243" s="198" t="str">
        <f t="shared" si="119"/>
        <v>(Urologia)</v>
      </c>
      <c r="D243" s="199" t="str">
        <f t="shared" ref="D243:BH243" si="139">IF(D$162="","",
  IF(D$161="",IF(D83="","",IF(D83&lt;=D$163,"OK","NOK")),
  IF(D$161="X",IF(D83="","",IF(D83&lt;=D$163,"OK","NOK")),
  IF(HLOOKUP(D$161,$A$4:$BI$156,ROW(D243)-163,FALSE)&lt;&gt;"","",IF(D83="","",IF(D83&lt;=D$163,"OK","NOK"))))))</f>
        <v/>
      </c>
      <c r="E243" s="199" t="str">
        <f t="shared" si="139"/>
        <v/>
      </c>
      <c r="F243" s="199" t="str">
        <f t="shared" si="139"/>
        <v/>
      </c>
      <c r="G243" s="1260" t="str">
        <f t="shared" si="139"/>
        <v/>
      </c>
      <c r="H243" s="199" t="str">
        <f t="shared" si="139"/>
        <v/>
      </c>
      <c r="I243" s="199" t="str">
        <f t="shared" si="139"/>
        <v/>
      </c>
      <c r="J243" s="1272" t="str">
        <f t="shared" si="139"/>
        <v/>
      </c>
      <c r="K243" s="199" t="str">
        <f t="shared" si="139"/>
        <v/>
      </c>
      <c r="L243" s="199" t="str">
        <f t="shared" si="139"/>
        <v/>
      </c>
      <c r="M243" s="199" t="str">
        <f t="shared" si="139"/>
        <v/>
      </c>
      <c r="N243" s="199" t="str">
        <f t="shared" si="139"/>
        <v/>
      </c>
      <c r="O243" s="199" t="str">
        <f t="shared" si="139"/>
        <v/>
      </c>
      <c r="P243" s="199" t="str">
        <f t="shared" si="139"/>
        <v/>
      </c>
      <c r="Q243" s="199" t="str">
        <f t="shared" si="139"/>
        <v/>
      </c>
      <c r="R243" s="199" t="str">
        <f t="shared" si="139"/>
        <v/>
      </c>
      <c r="S243" s="199" t="str">
        <f t="shared" si="139"/>
        <v/>
      </c>
      <c r="T243" s="199" t="str">
        <f t="shared" si="139"/>
        <v/>
      </c>
      <c r="U243" s="199" t="str">
        <f t="shared" si="139"/>
        <v/>
      </c>
      <c r="V243" s="199" t="str">
        <f t="shared" si="139"/>
        <v/>
      </c>
      <c r="W243" s="199" t="str">
        <f t="shared" si="139"/>
        <v/>
      </c>
      <c r="X243" s="199" t="str">
        <f t="shared" si="139"/>
        <v/>
      </c>
      <c r="Y243" s="199" t="str">
        <f t="shared" si="139"/>
        <v/>
      </c>
      <c r="Z243" s="199" t="str">
        <f t="shared" si="139"/>
        <v/>
      </c>
      <c r="AA243" s="1272" t="str">
        <f t="shared" si="139"/>
        <v/>
      </c>
      <c r="AB243" s="199" t="str">
        <f t="shared" si="139"/>
        <v/>
      </c>
      <c r="AC243" s="199" t="str">
        <f t="shared" si="139"/>
        <v/>
      </c>
      <c r="AD243" s="199" t="str">
        <f t="shared" si="139"/>
        <v/>
      </c>
      <c r="AE243" s="199" t="str">
        <f t="shared" si="139"/>
        <v/>
      </c>
      <c r="AF243" s="199" t="str">
        <f t="shared" si="139"/>
        <v/>
      </c>
      <c r="AG243" s="1272" t="str">
        <f t="shared" si="139"/>
        <v/>
      </c>
      <c r="AH243" s="199" t="str">
        <f t="shared" si="139"/>
        <v/>
      </c>
      <c r="AI243" s="199" t="str">
        <f t="shared" si="139"/>
        <v/>
      </c>
      <c r="AJ243" s="199" t="str">
        <f t="shared" si="139"/>
        <v/>
      </c>
      <c r="AK243" s="199" t="str">
        <f t="shared" si="139"/>
        <v/>
      </c>
      <c r="AL243" s="199" t="str">
        <f t="shared" si="139"/>
        <v/>
      </c>
      <c r="AM243" s="199" t="str">
        <f t="shared" si="139"/>
        <v/>
      </c>
      <c r="AN243" s="1272" t="str">
        <f t="shared" si="139"/>
        <v/>
      </c>
      <c r="AO243" s="199" t="str">
        <f t="shared" si="139"/>
        <v/>
      </c>
      <c r="AP243" s="199" t="str">
        <f t="shared" si="139"/>
        <v/>
      </c>
      <c r="AQ243" s="199" t="str">
        <f t="shared" si="139"/>
        <v/>
      </c>
      <c r="AR243" s="1272" t="str">
        <f t="shared" si="139"/>
        <v/>
      </c>
      <c r="AS243" s="199" t="str">
        <f t="shared" si="139"/>
        <v/>
      </c>
      <c r="AT243" s="199" t="str">
        <f t="shared" si="139"/>
        <v/>
      </c>
      <c r="AU243" s="1272" t="str">
        <f t="shared" si="139"/>
        <v/>
      </c>
      <c r="AV243" s="199" t="str">
        <f t="shared" si="139"/>
        <v/>
      </c>
      <c r="AW243" s="199" t="str">
        <f t="shared" si="139"/>
        <v/>
      </c>
      <c r="AX243" s="199" t="str">
        <f t="shared" si="139"/>
        <v/>
      </c>
      <c r="AY243" s="199" t="str">
        <f t="shared" si="139"/>
        <v/>
      </c>
      <c r="AZ243" s="199" t="str">
        <f t="shared" si="139"/>
        <v/>
      </c>
      <c r="BA243" s="1272" t="str">
        <f t="shared" si="139"/>
        <v/>
      </c>
      <c r="BB243" s="199" t="str">
        <f t="shared" si="139"/>
        <v/>
      </c>
      <c r="BC243" s="199" t="str">
        <f t="shared" si="139"/>
        <v/>
      </c>
      <c r="BD243" s="199" t="str">
        <f t="shared" si="139"/>
        <v/>
      </c>
      <c r="BE243" s="199" t="str">
        <f t="shared" si="139"/>
        <v/>
      </c>
      <c r="BF243" s="199" t="str">
        <f t="shared" si="139"/>
        <v/>
      </c>
      <c r="BG243" s="199" t="str">
        <f t="shared" si="139"/>
        <v/>
      </c>
      <c r="BH243" s="1272" t="str">
        <f t="shared" ca="1" si="139"/>
        <v>NOK</v>
      </c>
      <c r="BI243" s="200" t="str">
        <f t="shared" ca="1" si="126"/>
        <v>NOK</v>
      </c>
    </row>
    <row r="244" spans="1:62" ht="39.6" x14ac:dyDescent="0.25">
      <c r="A244" s="1241" t="str">
        <f t="shared" si="119"/>
        <v>URO1.1</v>
      </c>
      <c r="B244" s="1242" t="str">
        <f t="shared" si="119"/>
        <v>Urologia con titolo di formazione approfondita "Urologia operatoria"</v>
      </c>
      <c r="C244" s="198" t="str">
        <f t="shared" si="119"/>
        <v>(Urologia con approfondimento in urologia operativa)</v>
      </c>
      <c r="D244" s="199" t="str">
        <f t="shared" ref="D244:BH244" si="140">IF(D$162="","",
  IF(D$161="",IF(D84="","",IF(D84&lt;=D$163,"OK","NOK")),
  IF(D$161="X",IF(D84="","",IF(D84&lt;=D$163,"OK","NOK")),
  IF(HLOOKUP(D$161,$A$4:$BI$156,ROW(D244)-163,FALSE)&lt;&gt;"","",IF(D84="","",IF(D84&lt;=D$163,"OK","NOK"))))))</f>
        <v/>
      </c>
      <c r="E244" s="199" t="str">
        <f t="shared" si="140"/>
        <v/>
      </c>
      <c r="F244" s="199" t="str">
        <f t="shared" si="140"/>
        <v/>
      </c>
      <c r="G244" s="1260" t="str">
        <f t="shared" si="140"/>
        <v/>
      </c>
      <c r="H244" s="199" t="str">
        <f t="shared" si="140"/>
        <v/>
      </c>
      <c r="I244" s="199" t="str">
        <f t="shared" si="140"/>
        <v/>
      </c>
      <c r="J244" s="1272" t="str">
        <f t="shared" si="140"/>
        <v/>
      </c>
      <c r="K244" s="199" t="str">
        <f t="shared" si="140"/>
        <v/>
      </c>
      <c r="L244" s="199" t="str">
        <f t="shared" si="140"/>
        <v/>
      </c>
      <c r="M244" s="199" t="str">
        <f t="shared" si="140"/>
        <v/>
      </c>
      <c r="N244" s="199" t="str">
        <f t="shared" si="140"/>
        <v/>
      </c>
      <c r="O244" s="199" t="str">
        <f t="shared" si="140"/>
        <v/>
      </c>
      <c r="P244" s="199" t="str">
        <f t="shared" si="140"/>
        <v/>
      </c>
      <c r="Q244" s="199" t="str">
        <f t="shared" si="140"/>
        <v/>
      </c>
      <c r="R244" s="199" t="str">
        <f t="shared" si="140"/>
        <v/>
      </c>
      <c r="S244" s="199" t="str">
        <f t="shared" si="140"/>
        <v/>
      </c>
      <c r="T244" s="199" t="str">
        <f t="shared" si="140"/>
        <v/>
      </c>
      <c r="U244" s="199" t="str">
        <f t="shared" si="140"/>
        <v/>
      </c>
      <c r="V244" s="199" t="str">
        <f t="shared" si="140"/>
        <v/>
      </c>
      <c r="W244" s="199" t="str">
        <f t="shared" si="140"/>
        <v/>
      </c>
      <c r="X244" s="199" t="str">
        <f t="shared" si="140"/>
        <v/>
      </c>
      <c r="Y244" s="199" t="str">
        <f t="shared" si="140"/>
        <v/>
      </c>
      <c r="Z244" s="199" t="str">
        <f t="shared" si="140"/>
        <v/>
      </c>
      <c r="AA244" s="1272" t="str">
        <f t="shared" si="140"/>
        <v/>
      </c>
      <c r="AB244" s="199" t="str">
        <f t="shared" si="140"/>
        <v/>
      </c>
      <c r="AC244" s="199" t="str">
        <f t="shared" si="140"/>
        <v/>
      </c>
      <c r="AD244" s="199" t="str">
        <f t="shared" si="140"/>
        <v/>
      </c>
      <c r="AE244" s="199" t="str">
        <f t="shared" si="140"/>
        <v/>
      </c>
      <c r="AF244" s="199" t="str">
        <f t="shared" si="140"/>
        <v/>
      </c>
      <c r="AG244" s="1272" t="str">
        <f t="shared" si="140"/>
        <v/>
      </c>
      <c r="AH244" s="199" t="str">
        <f t="shared" si="140"/>
        <v/>
      </c>
      <c r="AI244" s="199" t="str">
        <f t="shared" si="140"/>
        <v/>
      </c>
      <c r="AJ244" s="199" t="str">
        <f t="shared" si="140"/>
        <v/>
      </c>
      <c r="AK244" s="199" t="str">
        <f t="shared" si="140"/>
        <v/>
      </c>
      <c r="AL244" s="199" t="str">
        <f t="shared" si="140"/>
        <v/>
      </c>
      <c r="AM244" s="199" t="str">
        <f t="shared" si="140"/>
        <v/>
      </c>
      <c r="AN244" s="1272" t="str">
        <f t="shared" si="140"/>
        <v/>
      </c>
      <c r="AO244" s="199" t="str">
        <f t="shared" si="140"/>
        <v/>
      </c>
      <c r="AP244" s="199" t="str">
        <f t="shared" si="140"/>
        <v/>
      </c>
      <c r="AQ244" s="199" t="str">
        <f t="shared" si="140"/>
        <v/>
      </c>
      <c r="AR244" s="1272" t="str">
        <f t="shared" si="140"/>
        <v/>
      </c>
      <c r="AS244" s="199" t="str">
        <f t="shared" si="140"/>
        <v/>
      </c>
      <c r="AT244" s="199" t="str">
        <f t="shared" si="140"/>
        <v/>
      </c>
      <c r="AU244" s="1272" t="str">
        <f t="shared" si="140"/>
        <v/>
      </c>
      <c r="AV244" s="199" t="str">
        <f t="shared" si="140"/>
        <v/>
      </c>
      <c r="AW244" s="199" t="str">
        <f t="shared" si="140"/>
        <v/>
      </c>
      <c r="AX244" s="199" t="str">
        <f t="shared" si="140"/>
        <v/>
      </c>
      <c r="AY244" s="199" t="str">
        <f t="shared" si="140"/>
        <v/>
      </c>
      <c r="AZ244" s="199" t="str">
        <f t="shared" si="140"/>
        <v/>
      </c>
      <c r="BA244" s="1272" t="str">
        <f t="shared" si="140"/>
        <v/>
      </c>
      <c r="BB244" s="199" t="str">
        <f t="shared" si="140"/>
        <v/>
      </c>
      <c r="BC244" s="199" t="str">
        <f t="shared" si="140"/>
        <v/>
      </c>
      <c r="BD244" s="199" t="str">
        <f t="shared" si="140"/>
        <v/>
      </c>
      <c r="BE244" s="199" t="str">
        <f t="shared" si="140"/>
        <v/>
      </c>
      <c r="BF244" s="199" t="str">
        <f t="shared" si="140"/>
        <v/>
      </c>
      <c r="BG244" s="199" t="str">
        <f t="shared" ca="1" si="140"/>
        <v>NOK</v>
      </c>
      <c r="BH244" s="1272" t="str">
        <f t="shared" si="140"/>
        <v/>
      </c>
      <c r="BI244" s="200" t="str">
        <f t="shared" ca="1" si="126"/>
        <v>NOK</v>
      </c>
    </row>
    <row r="245" spans="1:62" ht="39.6" x14ac:dyDescent="0.25">
      <c r="A245" s="1241" t="str">
        <f t="shared" ref="A245:C264" si="141">+A85</f>
        <v>URO1.1.1</v>
      </c>
      <c r="B245" s="1242" t="str">
        <f t="shared" si="141"/>
        <v>Prostatectomia radicale</v>
      </c>
      <c r="C245" s="198" t="str">
        <f t="shared" si="141"/>
        <v>(Urologia con approfondimento in urologia operativa)</v>
      </c>
      <c r="D245" s="199" t="str">
        <f t="shared" ref="D245:BH245" si="142">IF(D$162="","",
  IF(D$161="",IF(D85="","",IF(D85&lt;=D$163,"OK","NOK")),
  IF(D$161="X",IF(D85="","",IF(D85&lt;=D$163,"OK","NOK")),
  IF(HLOOKUP(D$161,$A$4:$BI$156,ROW(D245)-163,FALSE)&lt;&gt;"","",IF(D85="","",IF(D85&lt;=D$163,"OK","NOK"))))))</f>
        <v/>
      </c>
      <c r="E245" s="199" t="str">
        <f t="shared" si="142"/>
        <v/>
      </c>
      <c r="F245" s="199" t="str">
        <f t="shared" si="142"/>
        <v/>
      </c>
      <c r="G245" s="1260" t="str">
        <f t="shared" si="142"/>
        <v/>
      </c>
      <c r="H245" s="199" t="str">
        <f t="shared" si="142"/>
        <v/>
      </c>
      <c r="I245" s="199" t="str">
        <f t="shared" si="142"/>
        <v/>
      </c>
      <c r="J245" s="1272" t="str">
        <f t="shared" si="142"/>
        <v/>
      </c>
      <c r="K245" s="199" t="str">
        <f t="shared" si="142"/>
        <v/>
      </c>
      <c r="L245" s="199" t="str">
        <f t="shared" si="142"/>
        <v/>
      </c>
      <c r="M245" s="199" t="str">
        <f t="shared" si="142"/>
        <v/>
      </c>
      <c r="N245" s="199" t="str">
        <f t="shared" si="142"/>
        <v/>
      </c>
      <c r="O245" s="199" t="str">
        <f t="shared" si="142"/>
        <v/>
      </c>
      <c r="P245" s="199" t="str">
        <f t="shared" si="142"/>
        <v/>
      </c>
      <c r="Q245" s="199" t="str">
        <f t="shared" si="142"/>
        <v/>
      </c>
      <c r="R245" s="199" t="str">
        <f t="shared" si="142"/>
        <v/>
      </c>
      <c r="S245" s="199" t="str">
        <f t="shared" si="142"/>
        <v/>
      </c>
      <c r="T245" s="199" t="str">
        <f t="shared" si="142"/>
        <v/>
      </c>
      <c r="U245" s="199" t="str">
        <f t="shared" si="142"/>
        <v/>
      </c>
      <c r="V245" s="199" t="str">
        <f t="shared" si="142"/>
        <v/>
      </c>
      <c r="W245" s="199" t="str">
        <f t="shared" si="142"/>
        <v/>
      </c>
      <c r="X245" s="199" t="str">
        <f t="shared" si="142"/>
        <v/>
      </c>
      <c r="Y245" s="199" t="str">
        <f t="shared" si="142"/>
        <v/>
      </c>
      <c r="Z245" s="199" t="str">
        <f t="shared" si="142"/>
        <v/>
      </c>
      <c r="AA245" s="1272" t="str">
        <f t="shared" si="142"/>
        <v/>
      </c>
      <c r="AB245" s="199" t="str">
        <f t="shared" si="142"/>
        <v/>
      </c>
      <c r="AC245" s="199" t="str">
        <f t="shared" si="142"/>
        <v/>
      </c>
      <c r="AD245" s="199" t="str">
        <f t="shared" si="142"/>
        <v/>
      </c>
      <c r="AE245" s="199" t="str">
        <f t="shared" si="142"/>
        <v/>
      </c>
      <c r="AF245" s="199" t="str">
        <f t="shared" si="142"/>
        <v/>
      </c>
      <c r="AG245" s="1272" t="str">
        <f t="shared" si="142"/>
        <v/>
      </c>
      <c r="AH245" s="199" t="str">
        <f t="shared" si="142"/>
        <v/>
      </c>
      <c r="AI245" s="199" t="str">
        <f t="shared" si="142"/>
        <v/>
      </c>
      <c r="AJ245" s="199" t="str">
        <f t="shared" si="142"/>
        <v/>
      </c>
      <c r="AK245" s="199" t="str">
        <f t="shared" si="142"/>
        <v/>
      </c>
      <c r="AL245" s="199" t="str">
        <f t="shared" si="142"/>
        <v/>
      </c>
      <c r="AM245" s="199" t="str">
        <f t="shared" si="142"/>
        <v/>
      </c>
      <c r="AN245" s="1272" t="str">
        <f t="shared" si="142"/>
        <v/>
      </c>
      <c r="AO245" s="199" t="str">
        <f t="shared" si="142"/>
        <v/>
      </c>
      <c r="AP245" s="199" t="str">
        <f t="shared" si="142"/>
        <v/>
      </c>
      <c r="AQ245" s="199" t="str">
        <f t="shared" si="142"/>
        <v/>
      </c>
      <c r="AR245" s="1272" t="str">
        <f t="shared" si="142"/>
        <v/>
      </c>
      <c r="AS245" s="199" t="str">
        <f t="shared" si="142"/>
        <v/>
      </c>
      <c r="AT245" s="199" t="str">
        <f t="shared" si="142"/>
        <v/>
      </c>
      <c r="AU245" s="1272" t="str">
        <f t="shared" si="142"/>
        <v/>
      </c>
      <c r="AV245" s="199" t="str">
        <f t="shared" si="142"/>
        <v/>
      </c>
      <c r="AW245" s="199" t="str">
        <f t="shared" si="142"/>
        <v/>
      </c>
      <c r="AX245" s="199" t="str">
        <f t="shared" si="142"/>
        <v/>
      </c>
      <c r="AY245" s="199" t="str">
        <f t="shared" si="142"/>
        <v/>
      </c>
      <c r="AZ245" s="199" t="str">
        <f t="shared" si="142"/>
        <v/>
      </c>
      <c r="BA245" s="1272" t="str">
        <f t="shared" si="142"/>
        <v/>
      </c>
      <c r="BB245" s="199" t="str">
        <f t="shared" si="142"/>
        <v/>
      </c>
      <c r="BC245" s="199" t="str">
        <f t="shared" si="142"/>
        <v/>
      </c>
      <c r="BD245" s="199" t="str">
        <f t="shared" si="142"/>
        <v/>
      </c>
      <c r="BE245" s="199" t="str">
        <f t="shared" si="142"/>
        <v/>
      </c>
      <c r="BF245" s="199" t="str">
        <f t="shared" si="142"/>
        <v/>
      </c>
      <c r="BG245" s="199" t="str">
        <f t="shared" ca="1" si="142"/>
        <v>NOK</v>
      </c>
      <c r="BH245" s="1272" t="str">
        <f t="shared" si="142"/>
        <v/>
      </c>
      <c r="BI245" s="200" t="str">
        <f t="shared" ca="1" si="126"/>
        <v>NOK</v>
      </c>
    </row>
    <row r="246" spans="1:62" x14ac:dyDescent="0.25">
      <c r="A246" s="1241" t="str">
        <f t="shared" si="141"/>
        <v>URO1.1.2</v>
      </c>
      <c r="B246" s="1242" t="str">
        <f t="shared" si="141"/>
        <v>Cistectomia radicale (CIMAS)</v>
      </c>
      <c r="C246" s="198" t="str">
        <f t="shared" si="141"/>
        <v/>
      </c>
      <c r="D246" s="199" t="str">
        <f t="shared" ref="D246:BH246" si="143">IF(D$162="","",
  IF(D$161="",IF(D86="","",IF(D86&lt;=D$163,"OK","NOK")),
  IF(D$161="X",IF(D86="","",IF(D86&lt;=D$163,"OK","NOK")),
  IF(HLOOKUP(D$161,$A$4:$BI$156,ROW(D246)-163,FALSE)&lt;&gt;"","",IF(D86="","",IF(D86&lt;=D$163,"OK","NOK"))))))</f>
        <v/>
      </c>
      <c r="E246" s="199" t="str">
        <f t="shared" si="143"/>
        <v/>
      </c>
      <c r="F246" s="199" t="str">
        <f t="shared" si="143"/>
        <v/>
      </c>
      <c r="G246" s="1260" t="str">
        <f t="shared" si="143"/>
        <v/>
      </c>
      <c r="H246" s="199" t="str">
        <f t="shared" si="143"/>
        <v/>
      </c>
      <c r="I246" s="199" t="str">
        <f t="shared" si="143"/>
        <v/>
      </c>
      <c r="J246" s="1272" t="str">
        <f t="shared" si="143"/>
        <v/>
      </c>
      <c r="K246" s="199" t="str">
        <f t="shared" si="143"/>
        <v/>
      </c>
      <c r="L246" s="199" t="str">
        <f t="shared" si="143"/>
        <v/>
      </c>
      <c r="M246" s="199" t="str">
        <f t="shared" si="143"/>
        <v/>
      </c>
      <c r="N246" s="199" t="str">
        <f t="shared" si="143"/>
        <v/>
      </c>
      <c r="O246" s="199" t="str">
        <f t="shared" si="143"/>
        <v/>
      </c>
      <c r="P246" s="199" t="str">
        <f t="shared" si="143"/>
        <v/>
      </c>
      <c r="Q246" s="199" t="str">
        <f t="shared" si="143"/>
        <v/>
      </c>
      <c r="R246" s="199" t="str">
        <f t="shared" si="143"/>
        <v/>
      </c>
      <c r="S246" s="199" t="str">
        <f t="shared" si="143"/>
        <v/>
      </c>
      <c r="T246" s="199" t="str">
        <f t="shared" si="143"/>
        <v/>
      </c>
      <c r="U246" s="199" t="str">
        <f t="shared" si="143"/>
        <v/>
      </c>
      <c r="V246" s="199" t="str">
        <f t="shared" si="143"/>
        <v/>
      </c>
      <c r="W246" s="199" t="str">
        <f t="shared" si="143"/>
        <v/>
      </c>
      <c r="X246" s="199" t="str">
        <f t="shared" si="143"/>
        <v/>
      </c>
      <c r="Y246" s="199" t="str">
        <f t="shared" si="143"/>
        <v/>
      </c>
      <c r="Z246" s="199" t="str">
        <f t="shared" si="143"/>
        <v/>
      </c>
      <c r="AA246" s="1272" t="str">
        <f t="shared" si="143"/>
        <v/>
      </c>
      <c r="AB246" s="199" t="str">
        <f t="shared" si="143"/>
        <v/>
      </c>
      <c r="AC246" s="199" t="str">
        <f t="shared" si="143"/>
        <v/>
      </c>
      <c r="AD246" s="199" t="str">
        <f t="shared" si="143"/>
        <v/>
      </c>
      <c r="AE246" s="199" t="str">
        <f t="shared" si="143"/>
        <v/>
      </c>
      <c r="AF246" s="199" t="str">
        <f t="shared" si="143"/>
        <v/>
      </c>
      <c r="AG246" s="1272" t="str">
        <f t="shared" si="143"/>
        <v/>
      </c>
      <c r="AH246" s="199" t="str">
        <f t="shared" si="143"/>
        <v/>
      </c>
      <c r="AI246" s="199" t="str">
        <f t="shared" si="143"/>
        <v/>
      </c>
      <c r="AJ246" s="199" t="str">
        <f t="shared" si="143"/>
        <v/>
      </c>
      <c r="AK246" s="199" t="str">
        <f t="shared" si="143"/>
        <v/>
      </c>
      <c r="AL246" s="199" t="str">
        <f t="shared" si="143"/>
        <v/>
      </c>
      <c r="AM246" s="199" t="str">
        <f t="shared" si="143"/>
        <v/>
      </c>
      <c r="AN246" s="1272" t="str">
        <f t="shared" si="143"/>
        <v/>
      </c>
      <c r="AO246" s="199" t="str">
        <f t="shared" si="143"/>
        <v/>
      </c>
      <c r="AP246" s="199" t="str">
        <f t="shared" si="143"/>
        <v/>
      </c>
      <c r="AQ246" s="199" t="str">
        <f t="shared" si="143"/>
        <v/>
      </c>
      <c r="AR246" s="1272" t="str">
        <f t="shared" si="143"/>
        <v/>
      </c>
      <c r="AS246" s="199" t="str">
        <f t="shared" si="143"/>
        <v/>
      </c>
      <c r="AT246" s="199" t="str">
        <f t="shared" si="143"/>
        <v/>
      </c>
      <c r="AU246" s="1272" t="str">
        <f t="shared" si="143"/>
        <v/>
      </c>
      <c r="AV246" s="199" t="str">
        <f t="shared" si="143"/>
        <v/>
      </c>
      <c r="AW246" s="199" t="str">
        <f t="shared" si="143"/>
        <v/>
      </c>
      <c r="AX246" s="199" t="str">
        <f t="shared" si="143"/>
        <v/>
      </c>
      <c r="AY246" s="199" t="str">
        <f t="shared" si="143"/>
        <v/>
      </c>
      <c r="AZ246" s="199" t="str">
        <f t="shared" si="143"/>
        <v/>
      </c>
      <c r="BA246" s="1272" t="str">
        <f t="shared" si="143"/>
        <v/>
      </c>
      <c r="BB246" s="199" t="str">
        <f t="shared" si="143"/>
        <v/>
      </c>
      <c r="BC246" s="199" t="str">
        <f t="shared" si="143"/>
        <v/>
      </c>
      <c r="BD246" s="199" t="str">
        <f t="shared" si="143"/>
        <v/>
      </c>
      <c r="BE246" s="199" t="str">
        <f t="shared" si="143"/>
        <v/>
      </c>
      <c r="BF246" s="199" t="str">
        <f t="shared" si="143"/>
        <v/>
      </c>
      <c r="BG246" s="199" t="str">
        <f t="shared" si="143"/>
        <v/>
      </c>
      <c r="BH246" s="1272" t="str">
        <f t="shared" si="143"/>
        <v/>
      </c>
      <c r="BI246" s="200" t="str">
        <f t="shared" si="126"/>
        <v>OK</v>
      </c>
    </row>
    <row r="247" spans="1:62" ht="39.6" x14ac:dyDescent="0.25">
      <c r="A247" s="1241" t="str">
        <f t="shared" si="141"/>
        <v>URO1.1.3</v>
      </c>
      <c r="B247" s="1242" t="str">
        <f t="shared" si="141"/>
        <v>Chirurgia complessa dei reni (Nefrectomia per indicazione oncologica e nefrectomia parziale)</v>
      </c>
      <c r="C247" s="198" t="str">
        <f t="shared" si="141"/>
        <v>(Urologia con approfondimento in urologia operativa)</v>
      </c>
      <c r="D247" s="199" t="str">
        <f t="shared" ref="D247:BH247" si="144">IF(D$162="","",
  IF(D$161="",IF(D87="","",IF(D87&lt;=D$163,"OK","NOK")),
  IF(D$161="X",IF(D87="","",IF(D87&lt;=D$163,"OK","NOK")),
  IF(HLOOKUP(D$161,$A$4:$BI$156,ROW(D247)-163,FALSE)&lt;&gt;"","",IF(D87="","",IF(D87&lt;=D$163,"OK","NOK"))))))</f>
        <v/>
      </c>
      <c r="E247" s="199" t="str">
        <f t="shared" si="144"/>
        <v/>
      </c>
      <c r="F247" s="199" t="str">
        <f t="shared" si="144"/>
        <v/>
      </c>
      <c r="G247" s="1260" t="str">
        <f t="shared" si="144"/>
        <v/>
      </c>
      <c r="H247" s="199" t="str">
        <f t="shared" si="144"/>
        <v/>
      </c>
      <c r="I247" s="199" t="str">
        <f t="shared" si="144"/>
        <v/>
      </c>
      <c r="J247" s="1272" t="str">
        <f t="shared" si="144"/>
        <v/>
      </c>
      <c r="K247" s="199" t="str">
        <f t="shared" si="144"/>
        <v/>
      </c>
      <c r="L247" s="199" t="str">
        <f t="shared" si="144"/>
        <v/>
      </c>
      <c r="M247" s="199" t="str">
        <f t="shared" si="144"/>
        <v/>
      </c>
      <c r="N247" s="199" t="str">
        <f t="shared" si="144"/>
        <v/>
      </c>
      <c r="O247" s="199" t="str">
        <f t="shared" si="144"/>
        <v/>
      </c>
      <c r="P247" s="199" t="str">
        <f t="shared" si="144"/>
        <v/>
      </c>
      <c r="Q247" s="199" t="str">
        <f t="shared" si="144"/>
        <v/>
      </c>
      <c r="R247" s="199" t="str">
        <f t="shared" si="144"/>
        <v/>
      </c>
      <c r="S247" s="199" t="str">
        <f t="shared" si="144"/>
        <v/>
      </c>
      <c r="T247" s="199" t="str">
        <f t="shared" si="144"/>
        <v/>
      </c>
      <c r="U247" s="199" t="str">
        <f t="shared" si="144"/>
        <v/>
      </c>
      <c r="V247" s="199" t="str">
        <f t="shared" si="144"/>
        <v/>
      </c>
      <c r="W247" s="199" t="str">
        <f t="shared" si="144"/>
        <v/>
      </c>
      <c r="X247" s="199" t="str">
        <f t="shared" si="144"/>
        <v/>
      </c>
      <c r="Y247" s="199" t="str">
        <f t="shared" si="144"/>
        <v/>
      </c>
      <c r="Z247" s="199" t="str">
        <f t="shared" si="144"/>
        <v/>
      </c>
      <c r="AA247" s="1272" t="str">
        <f t="shared" si="144"/>
        <v/>
      </c>
      <c r="AB247" s="199" t="str">
        <f t="shared" si="144"/>
        <v/>
      </c>
      <c r="AC247" s="199" t="str">
        <f t="shared" si="144"/>
        <v/>
      </c>
      <c r="AD247" s="199" t="str">
        <f t="shared" si="144"/>
        <v/>
      </c>
      <c r="AE247" s="199" t="str">
        <f t="shared" si="144"/>
        <v/>
      </c>
      <c r="AF247" s="199" t="str">
        <f t="shared" si="144"/>
        <v/>
      </c>
      <c r="AG247" s="1272" t="str">
        <f t="shared" si="144"/>
        <v/>
      </c>
      <c r="AH247" s="199" t="str">
        <f t="shared" si="144"/>
        <v/>
      </c>
      <c r="AI247" s="199" t="str">
        <f t="shared" si="144"/>
        <v/>
      </c>
      <c r="AJ247" s="199" t="str">
        <f t="shared" si="144"/>
        <v/>
      </c>
      <c r="AK247" s="199" t="str">
        <f t="shared" si="144"/>
        <v/>
      </c>
      <c r="AL247" s="199" t="str">
        <f t="shared" si="144"/>
        <v/>
      </c>
      <c r="AM247" s="199" t="str">
        <f t="shared" si="144"/>
        <v/>
      </c>
      <c r="AN247" s="1272" t="str">
        <f t="shared" si="144"/>
        <v/>
      </c>
      <c r="AO247" s="199" t="str">
        <f t="shared" si="144"/>
        <v/>
      </c>
      <c r="AP247" s="199" t="str">
        <f t="shared" si="144"/>
        <v/>
      </c>
      <c r="AQ247" s="199" t="str">
        <f t="shared" si="144"/>
        <v/>
      </c>
      <c r="AR247" s="1272" t="str">
        <f t="shared" si="144"/>
        <v/>
      </c>
      <c r="AS247" s="199" t="str">
        <f t="shared" si="144"/>
        <v/>
      </c>
      <c r="AT247" s="199" t="str">
        <f t="shared" si="144"/>
        <v/>
      </c>
      <c r="AU247" s="1272" t="str">
        <f t="shared" si="144"/>
        <v/>
      </c>
      <c r="AV247" s="199" t="str">
        <f t="shared" si="144"/>
        <v/>
      </c>
      <c r="AW247" s="199" t="str">
        <f t="shared" si="144"/>
        <v/>
      </c>
      <c r="AX247" s="199" t="str">
        <f t="shared" si="144"/>
        <v/>
      </c>
      <c r="AY247" s="199" t="str">
        <f t="shared" si="144"/>
        <v/>
      </c>
      <c r="AZ247" s="199" t="str">
        <f t="shared" si="144"/>
        <v/>
      </c>
      <c r="BA247" s="1272" t="str">
        <f t="shared" si="144"/>
        <v/>
      </c>
      <c r="BB247" s="199" t="str">
        <f t="shared" si="144"/>
        <v/>
      </c>
      <c r="BC247" s="199" t="str">
        <f t="shared" si="144"/>
        <v/>
      </c>
      <c r="BD247" s="199" t="str">
        <f t="shared" si="144"/>
        <v/>
      </c>
      <c r="BE247" s="199" t="str">
        <f t="shared" si="144"/>
        <v/>
      </c>
      <c r="BF247" s="199" t="str">
        <f t="shared" si="144"/>
        <v/>
      </c>
      <c r="BG247" s="199" t="str">
        <f t="shared" ca="1" si="144"/>
        <v>NOK</v>
      </c>
      <c r="BH247" s="1272" t="str">
        <f t="shared" si="144"/>
        <v/>
      </c>
      <c r="BI247" s="200" t="str">
        <f t="shared" ca="1" si="126"/>
        <v>NOK</v>
      </c>
    </row>
    <row r="248" spans="1:62" ht="79.2" x14ac:dyDescent="0.25">
      <c r="A248" s="1241" t="str">
        <f t="shared" si="141"/>
        <v>URO1.1.4</v>
      </c>
      <c r="B248" s="1242" t="str">
        <f t="shared" si="141"/>
        <v>Surrenalectomia isolata</v>
      </c>
      <c r="C248" s="198" t="str">
        <f t="shared" si="141"/>
        <v>(Chirurgia con approfondimento in chirurgia viscerale)
(Urologia con approfondimento in urologia operativa)</v>
      </c>
      <c r="D248" s="199" t="str">
        <f t="shared" ref="D248:BH248" si="145">IF(D$162="","",
  IF(D$161="",IF(D88="","",IF(D88&lt;=D$163,"OK","NOK")),
  IF(D$161="X",IF(D88="","",IF(D88&lt;=D$163,"OK","NOK")),
  IF(HLOOKUP(D$161,$A$4:$BI$156,ROW(D248)-163,FALSE)&lt;&gt;"","",IF(D88="","",IF(D88&lt;=D$163,"OK","NOK"))))))</f>
        <v/>
      </c>
      <c r="E248" s="199" t="str">
        <f t="shared" si="145"/>
        <v/>
      </c>
      <c r="F248" s="199" t="str">
        <f t="shared" si="145"/>
        <v/>
      </c>
      <c r="G248" s="1260" t="str">
        <f t="shared" si="145"/>
        <v/>
      </c>
      <c r="H248" s="199" t="str">
        <f t="shared" ca="1" si="145"/>
        <v>NOK</v>
      </c>
      <c r="I248" s="199" t="str">
        <f t="shared" si="145"/>
        <v/>
      </c>
      <c r="J248" s="1272" t="str">
        <f t="shared" si="145"/>
        <v/>
      </c>
      <c r="K248" s="199" t="str">
        <f t="shared" si="145"/>
        <v/>
      </c>
      <c r="L248" s="199" t="str">
        <f t="shared" si="145"/>
        <v/>
      </c>
      <c r="M248" s="199" t="str">
        <f t="shared" si="145"/>
        <v/>
      </c>
      <c r="N248" s="199" t="str">
        <f t="shared" si="145"/>
        <v/>
      </c>
      <c r="O248" s="199" t="str">
        <f t="shared" si="145"/>
        <v/>
      </c>
      <c r="P248" s="199" t="str">
        <f t="shared" si="145"/>
        <v/>
      </c>
      <c r="Q248" s="199" t="str">
        <f t="shared" si="145"/>
        <v/>
      </c>
      <c r="R248" s="199" t="str">
        <f t="shared" si="145"/>
        <v/>
      </c>
      <c r="S248" s="199" t="str">
        <f t="shared" si="145"/>
        <v/>
      </c>
      <c r="T248" s="199" t="str">
        <f t="shared" si="145"/>
        <v/>
      </c>
      <c r="U248" s="199" t="str">
        <f t="shared" si="145"/>
        <v/>
      </c>
      <c r="V248" s="199" t="str">
        <f t="shared" si="145"/>
        <v/>
      </c>
      <c r="W248" s="199" t="str">
        <f t="shared" si="145"/>
        <v/>
      </c>
      <c r="X248" s="199" t="str">
        <f t="shared" si="145"/>
        <v/>
      </c>
      <c r="Y248" s="199" t="str">
        <f t="shared" si="145"/>
        <v/>
      </c>
      <c r="Z248" s="199" t="str">
        <f t="shared" si="145"/>
        <v/>
      </c>
      <c r="AA248" s="1272" t="str">
        <f t="shared" si="145"/>
        <v/>
      </c>
      <c r="AB248" s="199" t="str">
        <f t="shared" si="145"/>
        <v/>
      </c>
      <c r="AC248" s="199" t="str">
        <f t="shared" si="145"/>
        <v/>
      </c>
      <c r="AD248" s="199" t="str">
        <f t="shared" si="145"/>
        <v/>
      </c>
      <c r="AE248" s="199" t="str">
        <f t="shared" si="145"/>
        <v/>
      </c>
      <c r="AF248" s="199" t="str">
        <f t="shared" si="145"/>
        <v/>
      </c>
      <c r="AG248" s="1272" t="str">
        <f t="shared" si="145"/>
        <v/>
      </c>
      <c r="AH248" s="199" t="str">
        <f t="shared" si="145"/>
        <v/>
      </c>
      <c r="AI248" s="199" t="str">
        <f t="shared" si="145"/>
        <v/>
      </c>
      <c r="AJ248" s="199" t="str">
        <f t="shared" si="145"/>
        <v/>
      </c>
      <c r="AK248" s="199" t="str">
        <f t="shared" si="145"/>
        <v/>
      </c>
      <c r="AL248" s="199" t="str">
        <f t="shared" si="145"/>
        <v/>
      </c>
      <c r="AM248" s="199" t="str">
        <f t="shared" si="145"/>
        <v/>
      </c>
      <c r="AN248" s="1272" t="str">
        <f t="shared" si="145"/>
        <v/>
      </c>
      <c r="AO248" s="199" t="str">
        <f t="shared" si="145"/>
        <v/>
      </c>
      <c r="AP248" s="199" t="str">
        <f t="shared" si="145"/>
        <v/>
      </c>
      <c r="AQ248" s="199" t="str">
        <f t="shared" si="145"/>
        <v/>
      </c>
      <c r="AR248" s="1272" t="str">
        <f t="shared" si="145"/>
        <v/>
      </c>
      <c r="AS248" s="199" t="str">
        <f t="shared" si="145"/>
        <v/>
      </c>
      <c r="AT248" s="199" t="str">
        <f t="shared" si="145"/>
        <v/>
      </c>
      <c r="AU248" s="1272" t="str">
        <f t="shared" si="145"/>
        <v/>
      </c>
      <c r="AV248" s="199" t="str">
        <f t="shared" si="145"/>
        <v/>
      </c>
      <c r="AW248" s="199" t="str">
        <f t="shared" si="145"/>
        <v/>
      </c>
      <c r="AX248" s="199" t="str">
        <f t="shared" si="145"/>
        <v/>
      </c>
      <c r="AY248" s="199" t="str">
        <f t="shared" si="145"/>
        <v/>
      </c>
      <c r="AZ248" s="199" t="str">
        <f t="shared" si="145"/>
        <v/>
      </c>
      <c r="BA248" s="1272" t="str">
        <f t="shared" si="145"/>
        <v/>
      </c>
      <c r="BB248" s="199" t="str">
        <f t="shared" si="145"/>
        <v/>
      </c>
      <c r="BC248" s="199" t="str">
        <f t="shared" si="145"/>
        <v/>
      </c>
      <c r="BD248" s="199" t="str">
        <f t="shared" si="145"/>
        <v/>
      </c>
      <c r="BE248" s="199" t="str">
        <f t="shared" si="145"/>
        <v/>
      </c>
      <c r="BF248" s="199" t="str">
        <f t="shared" si="145"/>
        <v/>
      </c>
      <c r="BG248" s="199" t="str">
        <f t="shared" ca="1" si="145"/>
        <v>NOK</v>
      </c>
      <c r="BH248" s="1272" t="str">
        <f t="shared" si="145"/>
        <v/>
      </c>
      <c r="BI248" s="200" t="str">
        <f t="shared" ca="1" si="126"/>
        <v>NOK</v>
      </c>
    </row>
    <row r="249" spans="1:62" ht="39.6" x14ac:dyDescent="0.25">
      <c r="A249" s="1241" t="str">
        <f t="shared" si="141"/>
        <v>URO1.1.7</v>
      </c>
      <c r="B249" s="1242" t="str">
        <f t="shared" si="141"/>
        <v>Impianto di uno sfintere urinario artificiale</v>
      </c>
      <c r="C249" s="198" t="str">
        <f t="shared" si="141"/>
        <v>(Urologia con approfondimenti in urologia femminile, neuro-urologia e operativa)</v>
      </c>
      <c r="D249" s="199" t="str">
        <f t="shared" ref="D249:BH249" si="146">IF(D$162="","",
  IF(D$161="",IF(D89="","",IF(D89&lt;=D$163,"OK","NOK")),
  IF(D$161="X",IF(D89="","",IF(D89&lt;=D$163,"OK","NOK")),
  IF(HLOOKUP(D$161,$A$4:$BI$156,ROW(D249)-163,FALSE)&lt;&gt;"","",IF(D89="","",IF(D89&lt;=D$163,"OK","NOK"))))))</f>
        <v/>
      </c>
      <c r="E249" s="199" t="str">
        <f t="shared" si="146"/>
        <v/>
      </c>
      <c r="F249" s="199" t="str">
        <f t="shared" si="146"/>
        <v/>
      </c>
      <c r="G249" s="1260" t="str">
        <f t="shared" si="146"/>
        <v/>
      </c>
      <c r="H249" s="199" t="str">
        <f t="shared" si="146"/>
        <v/>
      </c>
      <c r="I249" s="199" t="str">
        <f t="shared" si="146"/>
        <v/>
      </c>
      <c r="J249" s="1272" t="str">
        <f t="shared" si="146"/>
        <v/>
      </c>
      <c r="K249" s="199" t="str">
        <f t="shared" si="146"/>
        <v/>
      </c>
      <c r="L249" s="199" t="str">
        <f t="shared" si="146"/>
        <v/>
      </c>
      <c r="M249" s="199" t="str">
        <f t="shared" si="146"/>
        <v/>
      </c>
      <c r="N249" s="199" t="str">
        <f t="shared" si="146"/>
        <v/>
      </c>
      <c r="O249" s="199" t="str">
        <f t="shared" si="146"/>
        <v/>
      </c>
      <c r="P249" s="199" t="str">
        <f t="shared" si="146"/>
        <v/>
      </c>
      <c r="Q249" s="199" t="str">
        <f t="shared" si="146"/>
        <v/>
      </c>
      <c r="R249" s="199" t="str">
        <f t="shared" si="146"/>
        <v/>
      </c>
      <c r="S249" s="199" t="str">
        <f t="shared" si="146"/>
        <v/>
      </c>
      <c r="T249" s="199" t="str">
        <f t="shared" si="146"/>
        <v/>
      </c>
      <c r="U249" s="199" t="str">
        <f t="shared" si="146"/>
        <v/>
      </c>
      <c r="V249" s="199" t="str">
        <f t="shared" si="146"/>
        <v/>
      </c>
      <c r="W249" s="199" t="str">
        <f t="shared" si="146"/>
        <v/>
      </c>
      <c r="X249" s="199" t="str">
        <f t="shared" si="146"/>
        <v/>
      </c>
      <c r="Y249" s="199" t="str">
        <f t="shared" si="146"/>
        <v/>
      </c>
      <c r="Z249" s="199" t="str">
        <f t="shared" si="146"/>
        <v/>
      </c>
      <c r="AA249" s="1272" t="str">
        <f t="shared" si="146"/>
        <v/>
      </c>
      <c r="AB249" s="199" t="str">
        <f t="shared" si="146"/>
        <v/>
      </c>
      <c r="AC249" s="199" t="str">
        <f t="shared" si="146"/>
        <v/>
      </c>
      <c r="AD249" s="199" t="str">
        <f t="shared" si="146"/>
        <v/>
      </c>
      <c r="AE249" s="199" t="str">
        <f t="shared" si="146"/>
        <v/>
      </c>
      <c r="AF249" s="199" t="str">
        <f t="shared" si="146"/>
        <v/>
      </c>
      <c r="AG249" s="1272" t="str">
        <f t="shared" si="146"/>
        <v/>
      </c>
      <c r="AH249" s="199" t="str">
        <f t="shared" si="146"/>
        <v/>
      </c>
      <c r="AI249" s="199" t="str">
        <f t="shared" si="146"/>
        <v/>
      </c>
      <c r="AJ249" s="199" t="str">
        <f t="shared" si="146"/>
        <v/>
      </c>
      <c r="AK249" s="199" t="str">
        <f t="shared" si="146"/>
        <v/>
      </c>
      <c r="AL249" s="199" t="str">
        <f t="shared" si="146"/>
        <v/>
      </c>
      <c r="AM249" s="199" t="str">
        <f t="shared" si="146"/>
        <v/>
      </c>
      <c r="AN249" s="1272" t="str">
        <f t="shared" si="146"/>
        <v/>
      </c>
      <c r="AO249" s="199" t="str">
        <f t="shared" si="146"/>
        <v/>
      </c>
      <c r="AP249" s="199" t="str">
        <f t="shared" si="146"/>
        <v/>
      </c>
      <c r="AQ249" s="199" t="str">
        <f t="shared" si="146"/>
        <v/>
      </c>
      <c r="AR249" s="1272" t="str">
        <f t="shared" si="146"/>
        <v/>
      </c>
      <c r="AS249" s="199" t="str">
        <f t="shared" si="146"/>
        <v/>
      </c>
      <c r="AT249" s="199" t="str">
        <f t="shared" si="146"/>
        <v/>
      </c>
      <c r="AU249" s="1272" t="str">
        <f t="shared" si="146"/>
        <v/>
      </c>
      <c r="AV249" s="199" t="str">
        <f t="shared" si="146"/>
        <v/>
      </c>
      <c r="AW249" s="199" t="str">
        <f t="shared" si="146"/>
        <v/>
      </c>
      <c r="AX249" s="199" t="str">
        <f t="shared" si="146"/>
        <v/>
      </c>
      <c r="AY249" s="199" t="str">
        <f t="shared" si="146"/>
        <v/>
      </c>
      <c r="AZ249" s="199" t="str">
        <f t="shared" si="146"/>
        <v/>
      </c>
      <c r="BA249" s="1272" t="str">
        <f t="shared" si="146"/>
        <v/>
      </c>
      <c r="BB249" s="199" t="str">
        <f t="shared" si="146"/>
        <v/>
      </c>
      <c r="BC249" s="199" t="str">
        <f t="shared" si="146"/>
        <v/>
      </c>
      <c r="BD249" s="199" t="str">
        <f t="shared" si="146"/>
        <v/>
      </c>
      <c r="BE249" s="199" t="str">
        <f t="shared" ca="1" si="146"/>
        <v>NOK</v>
      </c>
      <c r="BF249" s="199" t="str">
        <f t="shared" ca="1" si="146"/>
        <v>NOK</v>
      </c>
      <c r="BG249" s="199" t="str">
        <f t="shared" ca="1" si="146"/>
        <v>NOK</v>
      </c>
      <c r="BH249" s="1272" t="str">
        <f t="shared" si="146"/>
        <v/>
      </c>
      <c r="BI249" s="200" t="str">
        <f t="shared" ca="1" si="126"/>
        <v>NOK</v>
      </c>
      <c r="BJ249" s="1259" t="s">
        <v>1359</v>
      </c>
    </row>
    <row r="250" spans="1:62" ht="39.6" x14ac:dyDescent="0.25">
      <c r="A250" s="1241" t="str">
        <f t="shared" si="141"/>
        <v>URO1.1.8</v>
      </c>
      <c r="B250" s="1242" t="str">
        <f t="shared" si="141"/>
        <v>Nefrostomia percutanea con frammentazione dei calcoli</v>
      </c>
      <c r="C250" s="198" t="str">
        <f t="shared" si="141"/>
        <v>(Urologia con approfondimento in urologia operativa)</v>
      </c>
      <c r="D250" s="199" t="str">
        <f t="shared" ref="D250:BH250" si="147">IF(D$162="","",
  IF(D$161="",IF(D90="","",IF(D90&lt;=D$163,"OK","NOK")),
  IF(D$161="X",IF(D90="","",IF(D90&lt;=D$163,"OK","NOK")),
  IF(HLOOKUP(D$161,$A$4:$BI$156,ROW(D250)-163,FALSE)&lt;&gt;"","",IF(D90="","",IF(D90&lt;=D$163,"OK","NOK"))))))</f>
        <v/>
      </c>
      <c r="E250" s="199" t="str">
        <f t="shared" si="147"/>
        <v/>
      </c>
      <c r="F250" s="199" t="str">
        <f t="shared" si="147"/>
        <v/>
      </c>
      <c r="G250" s="1260" t="str">
        <f t="shared" si="147"/>
        <v/>
      </c>
      <c r="H250" s="199" t="str">
        <f t="shared" si="147"/>
        <v/>
      </c>
      <c r="I250" s="199" t="str">
        <f t="shared" si="147"/>
        <v/>
      </c>
      <c r="J250" s="1272" t="str">
        <f t="shared" si="147"/>
        <v/>
      </c>
      <c r="K250" s="199" t="str">
        <f t="shared" si="147"/>
        <v/>
      </c>
      <c r="L250" s="199" t="str">
        <f t="shared" si="147"/>
        <v/>
      </c>
      <c r="M250" s="199" t="str">
        <f t="shared" si="147"/>
        <v/>
      </c>
      <c r="N250" s="199" t="str">
        <f t="shared" si="147"/>
        <v/>
      </c>
      <c r="O250" s="199" t="str">
        <f t="shared" si="147"/>
        <v/>
      </c>
      <c r="P250" s="199" t="str">
        <f t="shared" si="147"/>
        <v/>
      </c>
      <c r="Q250" s="199" t="str">
        <f t="shared" si="147"/>
        <v/>
      </c>
      <c r="R250" s="199" t="str">
        <f t="shared" si="147"/>
        <v/>
      </c>
      <c r="S250" s="199" t="str">
        <f t="shared" si="147"/>
        <v/>
      </c>
      <c r="T250" s="199" t="str">
        <f t="shared" si="147"/>
        <v/>
      </c>
      <c r="U250" s="199" t="str">
        <f t="shared" si="147"/>
        <v/>
      </c>
      <c r="V250" s="199" t="str">
        <f t="shared" si="147"/>
        <v/>
      </c>
      <c r="W250" s="199" t="str">
        <f t="shared" si="147"/>
        <v/>
      </c>
      <c r="X250" s="199" t="str">
        <f t="shared" si="147"/>
        <v/>
      </c>
      <c r="Y250" s="199" t="str">
        <f t="shared" si="147"/>
        <v/>
      </c>
      <c r="Z250" s="199" t="str">
        <f t="shared" si="147"/>
        <v/>
      </c>
      <c r="AA250" s="1272" t="str">
        <f t="shared" si="147"/>
        <v/>
      </c>
      <c r="AB250" s="199" t="str">
        <f t="shared" si="147"/>
        <v/>
      </c>
      <c r="AC250" s="199" t="str">
        <f t="shared" si="147"/>
        <v/>
      </c>
      <c r="AD250" s="199" t="str">
        <f t="shared" si="147"/>
        <v/>
      </c>
      <c r="AE250" s="199" t="str">
        <f t="shared" si="147"/>
        <v/>
      </c>
      <c r="AF250" s="199" t="str">
        <f t="shared" si="147"/>
        <v/>
      </c>
      <c r="AG250" s="1272" t="str">
        <f t="shared" si="147"/>
        <v/>
      </c>
      <c r="AH250" s="199" t="str">
        <f t="shared" si="147"/>
        <v/>
      </c>
      <c r="AI250" s="199" t="str">
        <f t="shared" si="147"/>
        <v/>
      </c>
      <c r="AJ250" s="199" t="str">
        <f t="shared" si="147"/>
        <v/>
      </c>
      <c r="AK250" s="199" t="str">
        <f t="shared" si="147"/>
        <v/>
      </c>
      <c r="AL250" s="199" t="str">
        <f t="shared" si="147"/>
        <v/>
      </c>
      <c r="AM250" s="199" t="str">
        <f t="shared" si="147"/>
        <v/>
      </c>
      <c r="AN250" s="1272" t="str">
        <f t="shared" si="147"/>
        <v/>
      </c>
      <c r="AO250" s="199" t="str">
        <f t="shared" si="147"/>
        <v/>
      </c>
      <c r="AP250" s="199" t="str">
        <f t="shared" si="147"/>
        <v/>
      </c>
      <c r="AQ250" s="199" t="str">
        <f t="shared" si="147"/>
        <v/>
      </c>
      <c r="AR250" s="1272" t="str">
        <f t="shared" si="147"/>
        <v/>
      </c>
      <c r="AS250" s="199" t="str">
        <f t="shared" si="147"/>
        <v/>
      </c>
      <c r="AT250" s="199" t="str">
        <f t="shared" si="147"/>
        <v/>
      </c>
      <c r="AU250" s="1272" t="str">
        <f t="shared" si="147"/>
        <v/>
      </c>
      <c r="AV250" s="199" t="str">
        <f t="shared" si="147"/>
        <v/>
      </c>
      <c r="AW250" s="199" t="str">
        <f t="shared" si="147"/>
        <v/>
      </c>
      <c r="AX250" s="199" t="str">
        <f t="shared" si="147"/>
        <v/>
      </c>
      <c r="AY250" s="199" t="str">
        <f t="shared" si="147"/>
        <v/>
      </c>
      <c r="AZ250" s="199" t="str">
        <f t="shared" si="147"/>
        <v/>
      </c>
      <c r="BA250" s="1272" t="str">
        <f t="shared" si="147"/>
        <v/>
      </c>
      <c r="BB250" s="199" t="str">
        <f t="shared" si="147"/>
        <v/>
      </c>
      <c r="BC250" s="199" t="str">
        <f t="shared" si="147"/>
        <v/>
      </c>
      <c r="BD250" s="199" t="str">
        <f t="shared" si="147"/>
        <v/>
      </c>
      <c r="BE250" s="199" t="str">
        <f t="shared" si="147"/>
        <v/>
      </c>
      <c r="BF250" s="199" t="str">
        <f t="shared" si="147"/>
        <v/>
      </c>
      <c r="BG250" s="199" t="str">
        <f t="shared" ca="1" si="147"/>
        <v>NOK</v>
      </c>
      <c r="BH250" s="1272" t="str">
        <f t="shared" si="147"/>
        <v/>
      </c>
      <c r="BI250" s="200" t="str">
        <f t="shared" ca="1" si="126"/>
        <v>NOK</v>
      </c>
    </row>
    <row r="251" spans="1:62" ht="26.4" x14ac:dyDescent="0.25">
      <c r="A251" s="1241" t="str">
        <f t="shared" si="141"/>
        <v>URO1.1.9</v>
      </c>
      <c r="B251" s="1242" t="str">
        <f t="shared" si="141"/>
        <v>Linfoadenectomia retroperitonale dopo chemioterapia per tumore ai testicoli (CIMAS)</v>
      </c>
      <c r="C251" s="198" t="str">
        <f t="shared" si="141"/>
        <v/>
      </c>
      <c r="D251" s="199" t="str">
        <f t="shared" ref="D251:BH251" si="148">IF(D$162="","",
  IF(D$161="",IF(D91="","",IF(D91&lt;=D$163,"OK","NOK")),
  IF(D$161="X",IF(D91="","",IF(D91&lt;=D$163,"OK","NOK")),
  IF(HLOOKUP(D$161,$A$4:$BI$156,ROW(D251)-163,FALSE)&lt;&gt;"","",IF(D91="","",IF(D91&lt;=D$163,"OK","NOK"))))))</f>
        <v/>
      </c>
      <c r="E251" s="199" t="str">
        <f t="shared" si="148"/>
        <v/>
      </c>
      <c r="F251" s="199" t="str">
        <f t="shared" si="148"/>
        <v/>
      </c>
      <c r="G251" s="1260" t="str">
        <f t="shared" si="148"/>
        <v/>
      </c>
      <c r="H251" s="199" t="str">
        <f t="shared" si="148"/>
        <v/>
      </c>
      <c r="I251" s="199" t="str">
        <f t="shared" si="148"/>
        <v/>
      </c>
      <c r="J251" s="1272" t="str">
        <f t="shared" si="148"/>
        <v/>
      </c>
      <c r="K251" s="199" t="str">
        <f t="shared" si="148"/>
        <v/>
      </c>
      <c r="L251" s="199" t="str">
        <f t="shared" si="148"/>
        <v/>
      </c>
      <c r="M251" s="199" t="str">
        <f t="shared" si="148"/>
        <v/>
      </c>
      <c r="N251" s="199" t="str">
        <f t="shared" si="148"/>
        <v/>
      </c>
      <c r="O251" s="199" t="str">
        <f t="shared" si="148"/>
        <v/>
      </c>
      <c r="P251" s="199" t="str">
        <f t="shared" si="148"/>
        <v/>
      </c>
      <c r="Q251" s="199" t="str">
        <f t="shared" si="148"/>
        <v/>
      </c>
      <c r="R251" s="199" t="str">
        <f t="shared" si="148"/>
        <v/>
      </c>
      <c r="S251" s="199" t="str">
        <f t="shared" si="148"/>
        <v/>
      </c>
      <c r="T251" s="199" t="str">
        <f t="shared" si="148"/>
        <v/>
      </c>
      <c r="U251" s="199" t="str">
        <f t="shared" si="148"/>
        <v/>
      </c>
      <c r="V251" s="199" t="str">
        <f t="shared" si="148"/>
        <v/>
      </c>
      <c r="W251" s="199" t="str">
        <f t="shared" si="148"/>
        <v/>
      </c>
      <c r="X251" s="199" t="str">
        <f t="shared" si="148"/>
        <v/>
      </c>
      <c r="Y251" s="199" t="str">
        <f t="shared" si="148"/>
        <v/>
      </c>
      <c r="Z251" s="199" t="str">
        <f t="shared" si="148"/>
        <v/>
      </c>
      <c r="AA251" s="1272" t="str">
        <f t="shared" si="148"/>
        <v/>
      </c>
      <c r="AB251" s="199" t="str">
        <f t="shared" si="148"/>
        <v/>
      </c>
      <c r="AC251" s="199" t="str">
        <f t="shared" si="148"/>
        <v/>
      </c>
      <c r="AD251" s="199" t="str">
        <f t="shared" si="148"/>
        <v/>
      </c>
      <c r="AE251" s="199" t="str">
        <f t="shared" si="148"/>
        <v/>
      </c>
      <c r="AF251" s="199" t="str">
        <f t="shared" si="148"/>
        <v/>
      </c>
      <c r="AG251" s="1272" t="str">
        <f t="shared" si="148"/>
        <v/>
      </c>
      <c r="AH251" s="199" t="str">
        <f t="shared" si="148"/>
        <v/>
      </c>
      <c r="AI251" s="199" t="str">
        <f t="shared" si="148"/>
        <v/>
      </c>
      <c r="AJ251" s="199" t="str">
        <f t="shared" si="148"/>
        <v/>
      </c>
      <c r="AK251" s="199" t="str">
        <f t="shared" si="148"/>
        <v/>
      </c>
      <c r="AL251" s="199" t="str">
        <f t="shared" si="148"/>
        <v/>
      </c>
      <c r="AM251" s="199" t="str">
        <f t="shared" si="148"/>
        <v/>
      </c>
      <c r="AN251" s="1272" t="str">
        <f t="shared" si="148"/>
        <v/>
      </c>
      <c r="AO251" s="199" t="str">
        <f t="shared" si="148"/>
        <v/>
      </c>
      <c r="AP251" s="199" t="str">
        <f t="shared" si="148"/>
        <v/>
      </c>
      <c r="AQ251" s="199" t="str">
        <f t="shared" si="148"/>
        <v/>
      </c>
      <c r="AR251" s="1272" t="str">
        <f t="shared" si="148"/>
        <v/>
      </c>
      <c r="AS251" s="199" t="str">
        <f t="shared" si="148"/>
        <v/>
      </c>
      <c r="AT251" s="199" t="str">
        <f t="shared" si="148"/>
        <v/>
      </c>
      <c r="AU251" s="1272" t="str">
        <f t="shared" si="148"/>
        <v/>
      </c>
      <c r="AV251" s="199" t="str">
        <f t="shared" si="148"/>
        <v/>
      </c>
      <c r="AW251" s="199" t="str">
        <f t="shared" si="148"/>
        <v/>
      </c>
      <c r="AX251" s="199" t="str">
        <f t="shared" si="148"/>
        <v/>
      </c>
      <c r="AY251" s="199" t="str">
        <f t="shared" si="148"/>
        <v/>
      </c>
      <c r="AZ251" s="199" t="str">
        <f t="shared" si="148"/>
        <v/>
      </c>
      <c r="BA251" s="1272" t="str">
        <f t="shared" si="148"/>
        <v/>
      </c>
      <c r="BB251" s="199" t="str">
        <f t="shared" si="148"/>
        <v/>
      </c>
      <c r="BC251" s="199" t="str">
        <f t="shared" si="148"/>
        <v/>
      </c>
      <c r="BD251" s="199" t="str">
        <f t="shared" si="148"/>
        <v/>
      </c>
      <c r="BE251" s="199" t="str">
        <f t="shared" si="148"/>
        <v/>
      </c>
      <c r="BF251" s="199" t="str">
        <f t="shared" si="148"/>
        <v/>
      </c>
      <c r="BG251" s="199" t="str">
        <f t="shared" si="148"/>
        <v/>
      </c>
      <c r="BH251" s="1272" t="str">
        <f t="shared" si="148"/>
        <v/>
      </c>
      <c r="BI251" s="200" t="str">
        <f t="shared" si="126"/>
        <v>OK</v>
      </c>
    </row>
    <row r="252" spans="1:62" x14ac:dyDescent="0.25">
      <c r="A252" s="1241" t="str">
        <f t="shared" si="141"/>
        <v>PNE1</v>
      </c>
      <c r="B252" s="1242" t="str">
        <f t="shared" si="141"/>
        <v>Pneumologia</v>
      </c>
      <c r="C252" s="198" t="str">
        <f t="shared" si="141"/>
        <v>(Pneumologia)</v>
      </c>
      <c r="D252" s="199" t="str">
        <f t="shared" ref="D252:BH252" si="149">IF(D$162="","",
  IF(D$161="",IF(D92="","",IF(D92&lt;=D$163,"OK","NOK")),
  IF(D$161="X",IF(D92="","",IF(D92&lt;=D$163,"OK","NOK")),
  IF(HLOOKUP(D$161,$A$4:$BI$156,ROW(D252)-163,FALSE)&lt;&gt;"","",IF(D92="","",IF(D92&lt;=D$163,"OK","NOK"))))))</f>
        <v/>
      </c>
      <c r="E252" s="199" t="str">
        <f t="shared" si="149"/>
        <v/>
      </c>
      <c r="F252" s="199" t="str">
        <f t="shared" si="149"/>
        <v/>
      </c>
      <c r="G252" s="1260" t="str">
        <f t="shared" si="149"/>
        <v/>
      </c>
      <c r="H252" s="199" t="str">
        <f t="shared" si="149"/>
        <v/>
      </c>
      <c r="I252" s="199" t="str">
        <f t="shared" si="149"/>
        <v/>
      </c>
      <c r="J252" s="1272" t="str">
        <f t="shared" si="149"/>
        <v/>
      </c>
      <c r="K252" s="199" t="str">
        <f t="shared" si="149"/>
        <v/>
      </c>
      <c r="L252" s="199" t="str">
        <f t="shared" si="149"/>
        <v/>
      </c>
      <c r="M252" s="199" t="str">
        <f t="shared" si="149"/>
        <v/>
      </c>
      <c r="N252" s="199" t="str">
        <f t="shared" si="149"/>
        <v/>
      </c>
      <c r="O252" s="199" t="str">
        <f t="shared" si="149"/>
        <v/>
      </c>
      <c r="P252" s="199" t="str">
        <f t="shared" si="149"/>
        <v/>
      </c>
      <c r="Q252" s="199" t="str">
        <f t="shared" si="149"/>
        <v/>
      </c>
      <c r="R252" s="199" t="str">
        <f t="shared" si="149"/>
        <v/>
      </c>
      <c r="S252" s="199" t="str">
        <f t="shared" si="149"/>
        <v/>
      </c>
      <c r="T252" s="199" t="str">
        <f t="shared" si="149"/>
        <v/>
      </c>
      <c r="U252" s="199" t="str">
        <f t="shared" si="149"/>
        <v/>
      </c>
      <c r="V252" s="199" t="str">
        <f t="shared" si="149"/>
        <v/>
      </c>
      <c r="W252" s="199" t="str">
        <f t="shared" si="149"/>
        <v/>
      </c>
      <c r="X252" s="199" t="str">
        <f t="shared" si="149"/>
        <v/>
      </c>
      <c r="Y252" s="199" t="str">
        <f t="shared" si="149"/>
        <v/>
      </c>
      <c r="Z252" s="199" t="str">
        <f t="shared" si="149"/>
        <v/>
      </c>
      <c r="AA252" s="1272" t="str">
        <f t="shared" si="149"/>
        <v/>
      </c>
      <c r="AB252" s="199" t="str">
        <f t="shared" si="149"/>
        <v/>
      </c>
      <c r="AC252" s="199" t="str">
        <f t="shared" si="149"/>
        <v/>
      </c>
      <c r="AD252" s="199" t="str">
        <f t="shared" si="149"/>
        <v/>
      </c>
      <c r="AE252" s="199" t="str">
        <f t="shared" si="149"/>
        <v/>
      </c>
      <c r="AF252" s="199" t="str">
        <f t="shared" si="149"/>
        <v/>
      </c>
      <c r="AG252" s="1272" t="str">
        <f t="shared" si="149"/>
        <v/>
      </c>
      <c r="AH252" s="199" t="str">
        <f t="shared" si="149"/>
        <v/>
      </c>
      <c r="AI252" s="199" t="str">
        <f t="shared" si="149"/>
        <v/>
      </c>
      <c r="AJ252" s="199" t="str">
        <f t="shared" si="149"/>
        <v/>
      </c>
      <c r="AK252" s="199" t="str">
        <f t="shared" si="149"/>
        <v/>
      </c>
      <c r="AL252" s="199" t="str">
        <f t="shared" si="149"/>
        <v/>
      </c>
      <c r="AM252" s="199" t="str">
        <f t="shared" si="149"/>
        <v/>
      </c>
      <c r="AN252" s="1272" t="str">
        <f t="shared" si="149"/>
        <v/>
      </c>
      <c r="AO252" s="199" t="str">
        <f t="shared" si="149"/>
        <v/>
      </c>
      <c r="AP252" s="199" t="str">
        <f t="shared" si="149"/>
        <v/>
      </c>
      <c r="AQ252" s="199" t="str">
        <f t="shared" si="149"/>
        <v/>
      </c>
      <c r="AR252" s="1272" t="str">
        <f t="shared" si="149"/>
        <v/>
      </c>
      <c r="AS252" s="199" t="str">
        <f t="shared" si="149"/>
        <v/>
      </c>
      <c r="AT252" s="199" t="str">
        <f t="shared" si="149"/>
        <v/>
      </c>
      <c r="AU252" s="1272" t="str">
        <f t="shared" si="149"/>
        <v/>
      </c>
      <c r="AV252" s="199" t="str">
        <f t="shared" ca="1" si="149"/>
        <v>NOK</v>
      </c>
      <c r="AW252" s="199" t="str">
        <f t="shared" si="149"/>
        <v/>
      </c>
      <c r="AX252" s="199" t="str">
        <f t="shared" si="149"/>
        <v/>
      </c>
      <c r="AY252" s="199" t="str">
        <f t="shared" si="149"/>
        <v/>
      </c>
      <c r="AZ252" s="199" t="str">
        <f t="shared" si="149"/>
        <v/>
      </c>
      <c r="BA252" s="1272" t="str">
        <f t="shared" si="149"/>
        <v/>
      </c>
      <c r="BB252" s="199" t="str">
        <f t="shared" si="149"/>
        <v/>
      </c>
      <c r="BC252" s="199" t="str">
        <f t="shared" si="149"/>
        <v/>
      </c>
      <c r="BD252" s="199" t="str">
        <f t="shared" si="149"/>
        <v/>
      </c>
      <c r="BE252" s="199" t="str">
        <f t="shared" si="149"/>
        <v/>
      </c>
      <c r="BF252" s="199" t="str">
        <f t="shared" si="149"/>
        <v/>
      </c>
      <c r="BG252" s="199" t="str">
        <f t="shared" si="149"/>
        <v/>
      </c>
      <c r="BH252" s="1272" t="str">
        <f t="shared" si="149"/>
        <v/>
      </c>
      <c r="BI252" s="200" t="str">
        <f t="shared" ca="1" si="126"/>
        <v>NOK</v>
      </c>
    </row>
    <row r="253" spans="1:62" ht="26.4" x14ac:dyDescent="0.25">
      <c r="A253" s="1241" t="str">
        <f t="shared" si="141"/>
        <v>PNE1.1</v>
      </c>
      <c r="B253" s="1242" t="str">
        <f t="shared" si="141"/>
        <v>Pneumologia con terapia respiratoria specialistica</v>
      </c>
      <c r="C253" s="198" t="str">
        <f t="shared" si="141"/>
        <v>Pneumologia</v>
      </c>
      <c r="D253" s="199" t="str">
        <f t="shared" ref="D253:BH253" si="150">IF(D$162="","",
  IF(D$161="",IF(D93="","",IF(D93&lt;=D$163,"OK","NOK")),
  IF(D$161="X",IF(D93="","",IF(D93&lt;=D$163,"OK","NOK")),
  IF(HLOOKUP(D$161,$A$4:$BI$156,ROW(D253)-163,FALSE)&lt;&gt;"","",IF(D93="","",IF(D93&lt;=D$163,"OK","NOK"))))))</f>
        <v/>
      </c>
      <c r="E253" s="199" t="str">
        <f t="shared" si="150"/>
        <v/>
      </c>
      <c r="F253" s="199" t="str">
        <f t="shared" si="150"/>
        <v/>
      </c>
      <c r="G253" s="1260" t="str">
        <f t="shared" si="150"/>
        <v/>
      </c>
      <c r="H253" s="199" t="str">
        <f t="shared" si="150"/>
        <v/>
      </c>
      <c r="I253" s="199" t="str">
        <f t="shared" si="150"/>
        <v/>
      </c>
      <c r="J253" s="1272" t="str">
        <f t="shared" si="150"/>
        <v/>
      </c>
      <c r="K253" s="199" t="str">
        <f t="shared" si="150"/>
        <v/>
      </c>
      <c r="L253" s="199" t="str">
        <f t="shared" si="150"/>
        <v/>
      </c>
      <c r="M253" s="199" t="str">
        <f t="shared" si="150"/>
        <v/>
      </c>
      <c r="N253" s="199" t="str">
        <f t="shared" si="150"/>
        <v/>
      </c>
      <c r="O253" s="199" t="str">
        <f t="shared" si="150"/>
        <v/>
      </c>
      <c r="P253" s="199" t="str">
        <f t="shared" si="150"/>
        <v/>
      </c>
      <c r="Q253" s="199" t="str">
        <f t="shared" si="150"/>
        <v/>
      </c>
      <c r="R253" s="199" t="str">
        <f t="shared" si="150"/>
        <v/>
      </c>
      <c r="S253" s="199" t="str">
        <f t="shared" si="150"/>
        <v/>
      </c>
      <c r="T253" s="199" t="str">
        <f t="shared" si="150"/>
        <v/>
      </c>
      <c r="U253" s="199" t="str">
        <f t="shared" si="150"/>
        <v/>
      </c>
      <c r="V253" s="199" t="str">
        <f t="shared" si="150"/>
        <v/>
      </c>
      <c r="W253" s="199" t="str">
        <f t="shared" si="150"/>
        <v/>
      </c>
      <c r="X253" s="199" t="str">
        <f t="shared" si="150"/>
        <v/>
      </c>
      <c r="Y253" s="199" t="str">
        <f t="shared" si="150"/>
        <v/>
      </c>
      <c r="Z253" s="199" t="str">
        <f t="shared" si="150"/>
        <v/>
      </c>
      <c r="AA253" s="1272" t="str">
        <f t="shared" si="150"/>
        <v/>
      </c>
      <c r="AB253" s="199" t="str">
        <f t="shared" si="150"/>
        <v/>
      </c>
      <c r="AC253" s="199" t="str">
        <f t="shared" si="150"/>
        <v/>
      </c>
      <c r="AD253" s="199" t="str">
        <f t="shared" si="150"/>
        <v/>
      </c>
      <c r="AE253" s="199" t="str">
        <f t="shared" si="150"/>
        <v/>
      </c>
      <c r="AF253" s="199" t="str">
        <f t="shared" si="150"/>
        <v/>
      </c>
      <c r="AG253" s="1272" t="str">
        <f t="shared" si="150"/>
        <v/>
      </c>
      <c r="AH253" s="199" t="str">
        <f t="shared" si="150"/>
        <v/>
      </c>
      <c r="AI253" s="199" t="str">
        <f t="shared" si="150"/>
        <v/>
      </c>
      <c r="AJ253" s="199" t="str">
        <f t="shared" si="150"/>
        <v/>
      </c>
      <c r="AK253" s="199" t="str">
        <f t="shared" si="150"/>
        <v/>
      </c>
      <c r="AL253" s="199" t="str">
        <f t="shared" si="150"/>
        <v/>
      </c>
      <c r="AM253" s="199" t="str">
        <f t="shared" si="150"/>
        <v/>
      </c>
      <c r="AN253" s="1272" t="str">
        <f t="shared" si="150"/>
        <v/>
      </c>
      <c r="AO253" s="199" t="str">
        <f t="shared" si="150"/>
        <v/>
      </c>
      <c r="AP253" s="199" t="str">
        <f t="shared" si="150"/>
        <v/>
      </c>
      <c r="AQ253" s="199" t="str">
        <f t="shared" si="150"/>
        <v/>
      </c>
      <c r="AR253" s="1272" t="str">
        <f t="shared" si="150"/>
        <v/>
      </c>
      <c r="AS253" s="199" t="str">
        <f t="shared" si="150"/>
        <v/>
      </c>
      <c r="AT253" s="199" t="str">
        <f t="shared" si="150"/>
        <v/>
      </c>
      <c r="AU253" s="1272" t="str">
        <f t="shared" si="150"/>
        <v/>
      </c>
      <c r="AV253" s="199" t="str">
        <f t="shared" ca="1" si="150"/>
        <v>NOK</v>
      </c>
      <c r="AW253" s="199" t="str">
        <f t="shared" si="150"/>
        <v/>
      </c>
      <c r="AX253" s="199" t="str">
        <f t="shared" si="150"/>
        <v/>
      </c>
      <c r="AY253" s="199" t="str">
        <f t="shared" si="150"/>
        <v/>
      </c>
      <c r="AZ253" s="199" t="str">
        <f t="shared" si="150"/>
        <v/>
      </c>
      <c r="BA253" s="1272" t="str">
        <f t="shared" si="150"/>
        <v/>
      </c>
      <c r="BB253" s="199" t="str">
        <f t="shared" si="150"/>
        <v/>
      </c>
      <c r="BC253" s="199" t="str">
        <f t="shared" si="150"/>
        <v/>
      </c>
      <c r="BD253" s="199" t="str">
        <f t="shared" si="150"/>
        <v/>
      </c>
      <c r="BE253" s="199" t="str">
        <f t="shared" si="150"/>
        <v/>
      </c>
      <c r="BF253" s="199" t="str">
        <f t="shared" si="150"/>
        <v/>
      </c>
      <c r="BG253" s="199" t="str">
        <f t="shared" si="150"/>
        <v/>
      </c>
      <c r="BH253" s="1272" t="str">
        <f t="shared" si="150"/>
        <v/>
      </c>
      <c r="BI253" s="200" t="str">
        <f t="shared" ca="1" si="126"/>
        <v>NOK</v>
      </c>
    </row>
    <row r="254" spans="1:62" ht="26.4" x14ac:dyDescent="0.25">
      <c r="A254" s="1241" t="str">
        <f t="shared" si="141"/>
        <v>PNE1.2</v>
      </c>
      <c r="B254" s="1242" t="str">
        <f t="shared" si="141"/>
        <v>Valutazione prima o status dopo trapianto polmonare</v>
      </c>
      <c r="C254" s="198" t="str">
        <f t="shared" si="141"/>
        <v>Pneumologia</v>
      </c>
      <c r="D254" s="199" t="str">
        <f t="shared" ref="D254:BH254" si="151">IF(D$162="","",
  IF(D$161="",IF(D94="","",IF(D94&lt;=D$163,"OK","NOK")),
  IF(D$161="X",IF(D94="","",IF(D94&lt;=D$163,"OK","NOK")),
  IF(HLOOKUP(D$161,$A$4:$BI$156,ROW(D254)-163,FALSE)&lt;&gt;"","",IF(D94="","",IF(D94&lt;=D$163,"OK","NOK"))))))</f>
        <v/>
      </c>
      <c r="E254" s="199" t="str">
        <f t="shared" si="151"/>
        <v/>
      </c>
      <c r="F254" s="199" t="str">
        <f t="shared" si="151"/>
        <v/>
      </c>
      <c r="G254" s="1260" t="str">
        <f t="shared" si="151"/>
        <v/>
      </c>
      <c r="H254" s="199" t="str">
        <f t="shared" si="151"/>
        <v/>
      </c>
      <c r="I254" s="199" t="str">
        <f t="shared" si="151"/>
        <v/>
      </c>
      <c r="J254" s="1272" t="str">
        <f t="shared" si="151"/>
        <v/>
      </c>
      <c r="K254" s="199" t="str">
        <f t="shared" si="151"/>
        <v/>
      </c>
      <c r="L254" s="199" t="str">
        <f t="shared" si="151"/>
        <v/>
      </c>
      <c r="M254" s="199" t="str">
        <f t="shared" si="151"/>
        <v/>
      </c>
      <c r="N254" s="199" t="str">
        <f t="shared" si="151"/>
        <v/>
      </c>
      <c r="O254" s="199" t="str">
        <f t="shared" si="151"/>
        <v/>
      </c>
      <c r="P254" s="199" t="str">
        <f t="shared" si="151"/>
        <v/>
      </c>
      <c r="Q254" s="199" t="str">
        <f t="shared" si="151"/>
        <v/>
      </c>
      <c r="R254" s="199" t="str">
        <f t="shared" si="151"/>
        <v/>
      </c>
      <c r="S254" s="199" t="str">
        <f t="shared" si="151"/>
        <v/>
      </c>
      <c r="T254" s="199" t="str">
        <f t="shared" si="151"/>
        <v/>
      </c>
      <c r="U254" s="199" t="str">
        <f t="shared" si="151"/>
        <v/>
      </c>
      <c r="V254" s="199" t="str">
        <f t="shared" si="151"/>
        <v/>
      </c>
      <c r="W254" s="199" t="str">
        <f t="shared" si="151"/>
        <v/>
      </c>
      <c r="X254" s="199" t="str">
        <f t="shared" si="151"/>
        <v/>
      </c>
      <c r="Y254" s="199" t="str">
        <f t="shared" si="151"/>
        <v/>
      </c>
      <c r="Z254" s="199" t="str">
        <f t="shared" si="151"/>
        <v/>
      </c>
      <c r="AA254" s="1272" t="str">
        <f t="shared" si="151"/>
        <v/>
      </c>
      <c r="AB254" s="199" t="str">
        <f t="shared" si="151"/>
        <v/>
      </c>
      <c r="AC254" s="199" t="str">
        <f t="shared" si="151"/>
        <v/>
      </c>
      <c r="AD254" s="199" t="str">
        <f t="shared" si="151"/>
        <v/>
      </c>
      <c r="AE254" s="199" t="str">
        <f t="shared" si="151"/>
        <v/>
      </c>
      <c r="AF254" s="199" t="str">
        <f t="shared" si="151"/>
        <v/>
      </c>
      <c r="AG254" s="1272" t="str">
        <f t="shared" si="151"/>
        <v/>
      </c>
      <c r="AH254" s="199" t="str">
        <f t="shared" si="151"/>
        <v/>
      </c>
      <c r="AI254" s="199" t="str">
        <f t="shared" si="151"/>
        <v/>
      </c>
      <c r="AJ254" s="199" t="str">
        <f t="shared" si="151"/>
        <v/>
      </c>
      <c r="AK254" s="199" t="str">
        <f t="shared" si="151"/>
        <v/>
      </c>
      <c r="AL254" s="199" t="str">
        <f t="shared" si="151"/>
        <v/>
      </c>
      <c r="AM254" s="199" t="str">
        <f t="shared" si="151"/>
        <v/>
      </c>
      <c r="AN254" s="1272" t="str">
        <f t="shared" si="151"/>
        <v/>
      </c>
      <c r="AO254" s="199" t="str">
        <f t="shared" si="151"/>
        <v/>
      </c>
      <c r="AP254" s="199" t="str">
        <f t="shared" si="151"/>
        <v/>
      </c>
      <c r="AQ254" s="199" t="str">
        <f t="shared" si="151"/>
        <v/>
      </c>
      <c r="AR254" s="1272" t="str">
        <f t="shared" si="151"/>
        <v/>
      </c>
      <c r="AS254" s="199" t="str">
        <f t="shared" si="151"/>
        <v/>
      </c>
      <c r="AT254" s="199" t="str">
        <f t="shared" si="151"/>
        <v/>
      </c>
      <c r="AU254" s="1272" t="str">
        <f t="shared" si="151"/>
        <v/>
      </c>
      <c r="AV254" s="199" t="str">
        <f t="shared" ca="1" si="151"/>
        <v>NOK</v>
      </c>
      <c r="AW254" s="199" t="str">
        <f t="shared" si="151"/>
        <v/>
      </c>
      <c r="AX254" s="199" t="str">
        <f t="shared" si="151"/>
        <v/>
      </c>
      <c r="AY254" s="199" t="str">
        <f t="shared" si="151"/>
        <v/>
      </c>
      <c r="AZ254" s="199" t="str">
        <f t="shared" si="151"/>
        <v/>
      </c>
      <c r="BA254" s="1272" t="str">
        <f t="shared" si="151"/>
        <v/>
      </c>
      <c r="BB254" s="199" t="str">
        <f t="shared" si="151"/>
        <v/>
      </c>
      <c r="BC254" s="199" t="str">
        <f t="shared" si="151"/>
        <v/>
      </c>
      <c r="BD254" s="199" t="str">
        <f t="shared" si="151"/>
        <v/>
      </c>
      <c r="BE254" s="199" t="str">
        <f t="shared" si="151"/>
        <v/>
      </c>
      <c r="BF254" s="199" t="str">
        <f t="shared" si="151"/>
        <v/>
      </c>
      <c r="BG254" s="199" t="str">
        <f t="shared" si="151"/>
        <v/>
      </c>
      <c r="BH254" s="1272" t="str">
        <f t="shared" si="151"/>
        <v/>
      </c>
      <c r="BI254" s="200" t="str">
        <f t="shared" ca="1" si="126"/>
        <v>NOK</v>
      </c>
    </row>
    <row r="255" spans="1:62" x14ac:dyDescent="0.25">
      <c r="A255" s="1241" t="str">
        <f t="shared" si="141"/>
        <v>PNE1.3</v>
      </c>
      <c r="B255" s="1242" t="str">
        <f t="shared" si="141"/>
        <v>Fibrosi cistica (FC)</v>
      </c>
      <c r="C255" s="198" t="str">
        <f t="shared" si="141"/>
        <v>Pneumologia</v>
      </c>
      <c r="D255" s="199" t="str">
        <f t="shared" ref="D255:BH255" si="152">IF(D$162="","",
  IF(D$161="",IF(D95="","",IF(D95&lt;=D$163,"OK","NOK")),
  IF(D$161="X",IF(D95="","",IF(D95&lt;=D$163,"OK","NOK")),
  IF(HLOOKUP(D$161,$A$4:$BI$156,ROW(D255)-163,FALSE)&lt;&gt;"","",IF(D95="","",IF(D95&lt;=D$163,"OK","NOK"))))))</f>
        <v/>
      </c>
      <c r="E255" s="199" t="str">
        <f t="shared" si="152"/>
        <v/>
      </c>
      <c r="F255" s="199" t="str">
        <f t="shared" si="152"/>
        <v/>
      </c>
      <c r="G255" s="1260" t="str">
        <f t="shared" si="152"/>
        <v/>
      </c>
      <c r="H255" s="199" t="str">
        <f t="shared" si="152"/>
        <v/>
      </c>
      <c r="I255" s="199" t="str">
        <f t="shared" si="152"/>
        <v/>
      </c>
      <c r="J255" s="1272" t="str">
        <f t="shared" si="152"/>
        <v/>
      </c>
      <c r="K255" s="199" t="str">
        <f t="shared" si="152"/>
        <v/>
      </c>
      <c r="L255" s="199" t="str">
        <f t="shared" si="152"/>
        <v/>
      </c>
      <c r="M255" s="199" t="str">
        <f t="shared" si="152"/>
        <v/>
      </c>
      <c r="N255" s="199" t="str">
        <f t="shared" si="152"/>
        <v/>
      </c>
      <c r="O255" s="199" t="str">
        <f t="shared" si="152"/>
        <v/>
      </c>
      <c r="P255" s="199" t="str">
        <f t="shared" si="152"/>
        <v/>
      </c>
      <c r="Q255" s="199" t="str">
        <f t="shared" si="152"/>
        <v/>
      </c>
      <c r="R255" s="199" t="str">
        <f t="shared" si="152"/>
        <v/>
      </c>
      <c r="S255" s="199" t="str">
        <f t="shared" si="152"/>
        <v/>
      </c>
      <c r="T255" s="199" t="str">
        <f t="shared" si="152"/>
        <v/>
      </c>
      <c r="U255" s="199" t="str">
        <f t="shared" si="152"/>
        <v/>
      </c>
      <c r="V255" s="199" t="str">
        <f t="shared" si="152"/>
        <v/>
      </c>
      <c r="W255" s="199" t="str">
        <f t="shared" si="152"/>
        <v/>
      </c>
      <c r="X255" s="199" t="str">
        <f t="shared" si="152"/>
        <v/>
      </c>
      <c r="Y255" s="199" t="str">
        <f t="shared" si="152"/>
        <v/>
      </c>
      <c r="Z255" s="199" t="str">
        <f t="shared" si="152"/>
        <v/>
      </c>
      <c r="AA255" s="1272" t="str">
        <f t="shared" si="152"/>
        <v/>
      </c>
      <c r="AB255" s="199" t="str">
        <f t="shared" si="152"/>
        <v/>
      </c>
      <c r="AC255" s="199" t="str">
        <f t="shared" si="152"/>
        <v/>
      </c>
      <c r="AD255" s="199" t="str">
        <f t="shared" si="152"/>
        <v/>
      </c>
      <c r="AE255" s="199" t="str">
        <f t="shared" si="152"/>
        <v/>
      </c>
      <c r="AF255" s="199" t="str">
        <f t="shared" si="152"/>
        <v/>
      </c>
      <c r="AG255" s="1272" t="str">
        <f t="shared" si="152"/>
        <v/>
      </c>
      <c r="AH255" s="199" t="str">
        <f t="shared" si="152"/>
        <v/>
      </c>
      <c r="AI255" s="199" t="str">
        <f t="shared" si="152"/>
        <v/>
      </c>
      <c r="AJ255" s="199" t="str">
        <f t="shared" si="152"/>
        <v/>
      </c>
      <c r="AK255" s="199" t="str">
        <f t="shared" si="152"/>
        <v/>
      </c>
      <c r="AL255" s="199" t="str">
        <f t="shared" si="152"/>
        <v/>
      </c>
      <c r="AM255" s="199" t="str">
        <f t="shared" si="152"/>
        <v/>
      </c>
      <c r="AN255" s="1272" t="str">
        <f t="shared" si="152"/>
        <v/>
      </c>
      <c r="AO255" s="199" t="str">
        <f t="shared" si="152"/>
        <v/>
      </c>
      <c r="AP255" s="199" t="str">
        <f t="shared" si="152"/>
        <v/>
      </c>
      <c r="AQ255" s="199" t="str">
        <f t="shared" si="152"/>
        <v/>
      </c>
      <c r="AR255" s="1272" t="str">
        <f t="shared" si="152"/>
        <v/>
      </c>
      <c r="AS255" s="199" t="str">
        <f t="shared" si="152"/>
        <v/>
      </c>
      <c r="AT255" s="199" t="str">
        <f t="shared" si="152"/>
        <v/>
      </c>
      <c r="AU255" s="1272" t="str">
        <f t="shared" si="152"/>
        <v/>
      </c>
      <c r="AV255" s="199" t="str">
        <f t="shared" ca="1" si="152"/>
        <v>NOK</v>
      </c>
      <c r="AW255" s="199" t="str">
        <f t="shared" si="152"/>
        <v/>
      </c>
      <c r="AX255" s="199" t="str">
        <f t="shared" si="152"/>
        <v/>
      </c>
      <c r="AY255" s="199" t="str">
        <f t="shared" si="152"/>
        <v/>
      </c>
      <c r="AZ255" s="199" t="str">
        <f t="shared" si="152"/>
        <v/>
      </c>
      <c r="BA255" s="1272" t="str">
        <f t="shared" si="152"/>
        <v/>
      </c>
      <c r="BB255" s="199" t="str">
        <f t="shared" si="152"/>
        <v/>
      </c>
      <c r="BC255" s="199" t="str">
        <f t="shared" si="152"/>
        <v/>
      </c>
      <c r="BD255" s="199" t="str">
        <f t="shared" si="152"/>
        <v/>
      </c>
      <c r="BE255" s="199" t="str">
        <f t="shared" si="152"/>
        <v/>
      </c>
      <c r="BF255" s="199" t="str">
        <f t="shared" si="152"/>
        <v/>
      </c>
      <c r="BG255" s="199" t="str">
        <f t="shared" si="152"/>
        <v/>
      </c>
      <c r="BH255" s="1272" t="str">
        <f t="shared" si="152"/>
        <v/>
      </c>
      <c r="BI255" s="200" t="str">
        <f t="shared" ca="1" si="126"/>
        <v>NOK</v>
      </c>
    </row>
    <row r="256" spans="1:62" ht="39.6" x14ac:dyDescent="0.25">
      <c r="A256" s="1241" t="str">
        <f t="shared" si="141"/>
        <v>PNE2</v>
      </c>
      <c r="B256" s="1242" t="str">
        <f t="shared" si="141"/>
        <v>Polisonnografia</v>
      </c>
      <c r="C256" s="198" t="str">
        <f t="shared" si="141"/>
        <v>Pneumologia
Neurologia
Psichiatria e psicoterapia</v>
      </c>
      <c r="D256" s="199" t="str">
        <f t="shared" ref="D256:BH256" si="153">IF(D$162="","",
  IF(D$161="",IF(D96="","",IF(D96&lt;=D$163,"OK","NOK")),
  IF(D$161="X",IF(D96="","",IF(D96&lt;=D$163,"OK","NOK")),
  IF(HLOOKUP(D$161,$A$4:$BI$156,ROW(D256)-163,FALSE)&lt;&gt;"","",IF(D96="","",IF(D96&lt;=D$163,"OK","NOK"))))))</f>
        <v/>
      </c>
      <c r="E256" s="199" t="str">
        <f t="shared" si="153"/>
        <v/>
      </c>
      <c r="F256" s="199" t="str">
        <f t="shared" si="153"/>
        <v/>
      </c>
      <c r="G256" s="1260" t="str">
        <f t="shared" si="153"/>
        <v/>
      </c>
      <c r="H256" s="199" t="str">
        <f t="shared" si="153"/>
        <v/>
      </c>
      <c r="I256" s="199" t="str">
        <f t="shared" si="153"/>
        <v/>
      </c>
      <c r="J256" s="1272" t="str">
        <f t="shared" si="153"/>
        <v/>
      </c>
      <c r="K256" s="199" t="str">
        <f t="shared" si="153"/>
        <v/>
      </c>
      <c r="L256" s="199" t="str">
        <f t="shared" si="153"/>
        <v/>
      </c>
      <c r="M256" s="199" t="str">
        <f t="shared" si="153"/>
        <v/>
      </c>
      <c r="N256" s="199" t="str">
        <f t="shared" si="153"/>
        <v/>
      </c>
      <c r="O256" s="199" t="str">
        <f t="shared" si="153"/>
        <v/>
      </c>
      <c r="P256" s="199" t="str">
        <f t="shared" si="153"/>
        <v/>
      </c>
      <c r="Q256" s="199" t="str">
        <f t="shared" si="153"/>
        <v/>
      </c>
      <c r="R256" s="199" t="str">
        <f t="shared" si="153"/>
        <v/>
      </c>
      <c r="S256" s="199" t="str">
        <f t="shared" si="153"/>
        <v/>
      </c>
      <c r="T256" s="199" t="str">
        <f t="shared" si="153"/>
        <v/>
      </c>
      <c r="U256" s="199" t="str">
        <f t="shared" si="153"/>
        <v/>
      </c>
      <c r="V256" s="199" t="str">
        <f t="shared" si="153"/>
        <v/>
      </c>
      <c r="W256" s="199" t="str">
        <f t="shared" si="153"/>
        <v/>
      </c>
      <c r="X256" s="199" t="str">
        <f t="shared" si="153"/>
        <v/>
      </c>
      <c r="Y256" s="199" t="str">
        <f t="shared" si="153"/>
        <v/>
      </c>
      <c r="Z256" s="199" t="str">
        <f t="shared" si="153"/>
        <v/>
      </c>
      <c r="AA256" s="1272" t="str">
        <f t="shared" si="153"/>
        <v/>
      </c>
      <c r="AB256" s="199" t="str">
        <f t="shared" si="153"/>
        <v/>
      </c>
      <c r="AC256" s="199" t="str">
        <f t="shared" si="153"/>
        <v/>
      </c>
      <c r="AD256" s="199" t="str">
        <f t="shared" si="153"/>
        <v/>
      </c>
      <c r="AE256" s="199" t="str">
        <f t="shared" si="153"/>
        <v/>
      </c>
      <c r="AF256" s="199" t="str">
        <f t="shared" si="153"/>
        <v/>
      </c>
      <c r="AG256" s="1272" t="str">
        <f t="shared" si="153"/>
        <v/>
      </c>
      <c r="AH256" s="199" t="str">
        <f t="shared" si="153"/>
        <v/>
      </c>
      <c r="AI256" s="199" t="str">
        <f t="shared" si="153"/>
        <v/>
      </c>
      <c r="AJ256" s="199" t="str">
        <f t="shared" si="153"/>
        <v/>
      </c>
      <c r="AK256" s="199" t="str">
        <f t="shared" ca="1" si="153"/>
        <v>NOK</v>
      </c>
      <c r="AL256" s="199" t="str">
        <f t="shared" si="153"/>
        <v/>
      </c>
      <c r="AM256" s="199" t="str">
        <f t="shared" si="153"/>
        <v/>
      </c>
      <c r="AN256" s="1272" t="str">
        <f t="shared" si="153"/>
        <v/>
      </c>
      <c r="AO256" s="199" t="str">
        <f t="shared" si="153"/>
        <v/>
      </c>
      <c r="AP256" s="199" t="str">
        <f t="shared" si="153"/>
        <v/>
      </c>
      <c r="AQ256" s="199" t="str">
        <f t="shared" si="153"/>
        <v/>
      </c>
      <c r="AR256" s="1272" t="str">
        <f t="shared" si="153"/>
        <v/>
      </c>
      <c r="AS256" s="199" t="str">
        <f t="shared" si="153"/>
        <v/>
      </c>
      <c r="AT256" s="199" t="str">
        <f t="shared" si="153"/>
        <v/>
      </c>
      <c r="AU256" s="1272" t="str">
        <f t="shared" si="153"/>
        <v/>
      </c>
      <c r="AV256" s="199" t="str">
        <f t="shared" ca="1" si="153"/>
        <v>NOK</v>
      </c>
      <c r="AW256" s="199" t="str">
        <f t="shared" ca="1" si="153"/>
        <v>NOK</v>
      </c>
      <c r="AX256" s="199" t="str">
        <f t="shared" si="153"/>
        <v/>
      </c>
      <c r="AY256" s="199" t="str">
        <f t="shared" si="153"/>
        <v/>
      </c>
      <c r="AZ256" s="199" t="str">
        <f t="shared" si="153"/>
        <v/>
      </c>
      <c r="BA256" s="1272" t="str">
        <f t="shared" si="153"/>
        <v/>
      </c>
      <c r="BB256" s="199" t="str">
        <f t="shared" si="153"/>
        <v/>
      </c>
      <c r="BC256" s="199" t="str">
        <f t="shared" si="153"/>
        <v/>
      </c>
      <c r="BD256" s="199" t="str">
        <f t="shared" si="153"/>
        <v/>
      </c>
      <c r="BE256" s="199" t="str">
        <f t="shared" si="153"/>
        <v/>
      </c>
      <c r="BF256" s="199" t="str">
        <f t="shared" si="153"/>
        <v/>
      </c>
      <c r="BG256" s="199" t="str">
        <f t="shared" si="153"/>
        <v/>
      </c>
      <c r="BH256" s="1272" t="str">
        <f t="shared" si="153"/>
        <v/>
      </c>
      <c r="BI256" s="200" t="str">
        <f t="shared" ca="1" si="126"/>
        <v>NOK</v>
      </c>
    </row>
    <row r="257" spans="1:61" ht="92.4" x14ac:dyDescent="0.25">
      <c r="A257" s="1241" t="str">
        <f t="shared" si="141"/>
        <v>THO1</v>
      </c>
      <c r="B257" s="1242" t="str">
        <f t="shared" si="141"/>
        <v>Chirurgia toracica</v>
      </c>
      <c r="C257" s="198" t="str">
        <f t="shared" si="141"/>
        <v>Chirurgia con approfondimento in chirurgia viscerale
Chirurgia con approfondimento in traumatologia specialistica
Chirurgia toracica</v>
      </c>
      <c r="D257" s="199" t="str">
        <f t="shared" ref="D257:BH257" si="154">IF(D$162="","",
  IF(D$161="",IF(D97="","",IF(D97&lt;=D$163,"OK","NOK")),
  IF(D$161="X",IF(D97="","",IF(D97&lt;=D$163,"OK","NOK")),
  IF(HLOOKUP(D$161,$A$4:$BI$156,ROW(D257)-163,FALSE)&lt;&gt;"","",IF(D97="","",IF(D97&lt;=D$163,"OK","NOK"))))))</f>
        <v/>
      </c>
      <c r="E257" s="199" t="str">
        <f t="shared" si="154"/>
        <v/>
      </c>
      <c r="F257" s="199" t="str">
        <f t="shared" si="154"/>
        <v/>
      </c>
      <c r="G257" s="1260" t="str">
        <f t="shared" si="154"/>
        <v/>
      </c>
      <c r="H257" s="199" t="str">
        <f t="shared" ca="1" si="154"/>
        <v>NOK</v>
      </c>
      <c r="I257" s="199" t="str">
        <f t="shared" ca="1" si="154"/>
        <v>NOK</v>
      </c>
      <c r="J257" s="1272" t="str">
        <f t="shared" si="154"/>
        <v/>
      </c>
      <c r="K257" s="199" t="str">
        <f t="shared" si="154"/>
        <v/>
      </c>
      <c r="L257" s="199" t="str">
        <f t="shared" si="154"/>
        <v/>
      </c>
      <c r="M257" s="199" t="str">
        <f t="shared" si="154"/>
        <v/>
      </c>
      <c r="N257" s="199" t="str">
        <f t="shared" si="154"/>
        <v/>
      </c>
      <c r="O257" s="199" t="str">
        <f t="shared" si="154"/>
        <v/>
      </c>
      <c r="P257" s="199" t="str">
        <f t="shared" si="154"/>
        <v/>
      </c>
      <c r="Q257" s="199" t="str">
        <f t="shared" si="154"/>
        <v/>
      </c>
      <c r="R257" s="199" t="str">
        <f t="shared" ca="1" si="154"/>
        <v>NOK</v>
      </c>
      <c r="S257" s="199" t="str">
        <f t="shared" si="154"/>
        <v/>
      </c>
      <c r="T257" s="199" t="str">
        <f t="shared" si="154"/>
        <v/>
      </c>
      <c r="U257" s="199" t="str">
        <f t="shared" si="154"/>
        <v/>
      </c>
      <c r="V257" s="199" t="str">
        <f t="shared" si="154"/>
        <v/>
      </c>
      <c r="W257" s="199" t="str">
        <f t="shared" si="154"/>
        <v/>
      </c>
      <c r="X257" s="199" t="str">
        <f t="shared" si="154"/>
        <v/>
      </c>
      <c r="Y257" s="199" t="str">
        <f t="shared" si="154"/>
        <v/>
      </c>
      <c r="Z257" s="199" t="str">
        <f t="shared" si="154"/>
        <v/>
      </c>
      <c r="AA257" s="1272" t="str">
        <f t="shared" si="154"/>
        <v/>
      </c>
      <c r="AB257" s="199" t="str">
        <f t="shared" si="154"/>
        <v/>
      </c>
      <c r="AC257" s="199" t="str">
        <f t="shared" si="154"/>
        <v/>
      </c>
      <c r="AD257" s="199" t="str">
        <f t="shared" si="154"/>
        <v/>
      </c>
      <c r="AE257" s="199" t="str">
        <f t="shared" si="154"/>
        <v/>
      </c>
      <c r="AF257" s="199" t="str">
        <f t="shared" si="154"/>
        <v/>
      </c>
      <c r="AG257" s="1272" t="str">
        <f t="shared" si="154"/>
        <v/>
      </c>
      <c r="AH257" s="199" t="str">
        <f t="shared" si="154"/>
        <v/>
      </c>
      <c r="AI257" s="199" t="str">
        <f t="shared" si="154"/>
        <v/>
      </c>
      <c r="AJ257" s="199" t="str">
        <f t="shared" si="154"/>
        <v/>
      </c>
      <c r="AK257" s="199" t="str">
        <f t="shared" si="154"/>
        <v/>
      </c>
      <c r="AL257" s="199" t="str">
        <f t="shared" si="154"/>
        <v/>
      </c>
      <c r="AM257" s="199" t="str">
        <f t="shared" si="154"/>
        <v/>
      </c>
      <c r="AN257" s="1272" t="str">
        <f t="shared" si="154"/>
        <v/>
      </c>
      <c r="AO257" s="199" t="str">
        <f t="shared" si="154"/>
        <v/>
      </c>
      <c r="AP257" s="199" t="str">
        <f t="shared" si="154"/>
        <v/>
      </c>
      <c r="AQ257" s="199" t="str">
        <f t="shared" si="154"/>
        <v/>
      </c>
      <c r="AR257" s="1272" t="str">
        <f t="shared" si="154"/>
        <v/>
      </c>
      <c r="AS257" s="199" t="str">
        <f t="shared" si="154"/>
        <v/>
      </c>
      <c r="AT257" s="199" t="str">
        <f t="shared" si="154"/>
        <v/>
      </c>
      <c r="AU257" s="1272" t="str">
        <f t="shared" si="154"/>
        <v/>
      </c>
      <c r="AV257" s="199" t="str">
        <f t="shared" si="154"/>
        <v/>
      </c>
      <c r="AW257" s="199" t="str">
        <f t="shared" si="154"/>
        <v/>
      </c>
      <c r="AX257" s="199" t="str">
        <f t="shared" si="154"/>
        <v/>
      </c>
      <c r="AY257" s="199" t="str">
        <f t="shared" si="154"/>
        <v/>
      </c>
      <c r="AZ257" s="199" t="str">
        <f t="shared" si="154"/>
        <v/>
      </c>
      <c r="BA257" s="1272" t="str">
        <f t="shared" si="154"/>
        <v/>
      </c>
      <c r="BB257" s="199" t="str">
        <f t="shared" si="154"/>
        <v/>
      </c>
      <c r="BC257" s="199" t="str">
        <f t="shared" si="154"/>
        <v/>
      </c>
      <c r="BD257" s="199" t="str">
        <f t="shared" si="154"/>
        <v/>
      </c>
      <c r="BE257" s="199" t="str">
        <f t="shared" si="154"/>
        <v/>
      </c>
      <c r="BF257" s="199" t="str">
        <f t="shared" si="154"/>
        <v/>
      </c>
      <c r="BG257" s="199" t="str">
        <f t="shared" si="154"/>
        <v/>
      </c>
      <c r="BH257" s="1272" t="str">
        <f t="shared" si="154"/>
        <v/>
      </c>
      <c r="BI257" s="200" t="str">
        <f t="shared" ca="1" si="126"/>
        <v>NOK</v>
      </c>
    </row>
    <row r="258" spans="1:61" ht="39.6" x14ac:dyDescent="0.25">
      <c r="A258" s="1241" t="str">
        <f t="shared" si="141"/>
        <v>THO1.1</v>
      </c>
      <c r="B258" s="1242" t="str">
        <f t="shared" si="141"/>
        <v>Neoplasie maligne del sistema respiratorio (resezione curativa tramite lobectomia / pneumonectomia)</v>
      </c>
      <c r="C258" s="198" t="str">
        <f t="shared" si="141"/>
        <v>Chirurgia toracica</v>
      </c>
      <c r="D258" s="199" t="str">
        <f t="shared" ref="D258:BH258" si="155">IF(D$162="","",
  IF(D$161="",IF(D98="","",IF(D98&lt;=D$163,"OK","NOK")),
  IF(D$161="X",IF(D98="","",IF(D98&lt;=D$163,"OK","NOK")),
  IF(HLOOKUP(D$161,$A$4:$BI$156,ROW(D258)-163,FALSE)&lt;&gt;"","",IF(D98="","",IF(D98&lt;=D$163,"OK","NOK"))))))</f>
        <v/>
      </c>
      <c r="E258" s="199" t="str">
        <f t="shared" si="155"/>
        <v/>
      </c>
      <c r="F258" s="199" t="str">
        <f t="shared" si="155"/>
        <v/>
      </c>
      <c r="G258" s="1260" t="str">
        <f t="shared" si="155"/>
        <v/>
      </c>
      <c r="H258" s="199" t="str">
        <f t="shared" si="155"/>
        <v/>
      </c>
      <c r="I258" s="199" t="str">
        <f t="shared" si="155"/>
        <v/>
      </c>
      <c r="J258" s="1272" t="str">
        <f t="shared" si="155"/>
        <v/>
      </c>
      <c r="K258" s="199" t="str">
        <f t="shared" si="155"/>
        <v/>
      </c>
      <c r="L258" s="199" t="str">
        <f t="shared" si="155"/>
        <v/>
      </c>
      <c r="M258" s="199" t="str">
        <f t="shared" si="155"/>
        <v/>
      </c>
      <c r="N258" s="199" t="str">
        <f t="shared" si="155"/>
        <v/>
      </c>
      <c r="O258" s="199" t="str">
        <f t="shared" si="155"/>
        <v/>
      </c>
      <c r="P258" s="199" t="str">
        <f t="shared" si="155"/>
        <v/>
      </c>
      <c r="Q258" s="199" t="str">
        <f t="shared" si="155"/>
        <v/>
      </c>
      <c r="R258" s="199" t="str">
        <f t="shared" ca="1" si="155"/>
        <v>NOK</v>
      </c>
      <c r="S258" s="199" t="str">
        <f t="shared" si="155"/>
        <v/>
      </c>
      <c r="T258" s="199" t="str">
        <f t="shared" si="155"/>
        <v/>
      </c>
      <c r="U258" s="199" t="str">
        <f t="shared" si="155"/>
        <v/>
      </c>
      <c r="V258" s="199" t="str">
        <f t="shared" si="155"/>
        <v/>
      </c>
      <c r="W258" s="199" t="str">
        <f t="shared" si="155"/>
        <v/>
      </c>
      <c r="X258" s="199" t="str">
        <f t="shared" si="155"/>
        <v/>
      </c>
      <c r="Y258" s="199" t="str">
        <f t="shared" si="155"/>
        <v/>
      </c>
      <c r="Z258" s="199" t="str">
        <f t="shared" si="155"/>
        <v/>
      </c>
      <c r="AA258" s="1272" t="str">
        <f t="shared" si="155"/>
        <v/>
      </c>
      <c r="AB258" s="199" t="str">
        <f t="shared" si="155"/>
        <v/>
      </c>
      <c r="AC258" s="199" t="str">
        <f t="shared" si="155"/>
        <v/>
      </c>
      <c r="AD258" s="199" t="str">
        <f t="shared" si="155"/>
        <v/>
      </c>
      <c r="AE258" s="199" t="str">
        <f t="shared" si="155"/>
        <v/>
      </c>
      <c r="AF258" s="199" t="str">
        <f t="shared" si="155"/>
        <v/>
      </c>
      <c r="AG258" s="1272" t="str">
        <f t="shared" si="155"/>
        <v/>
      </c>
      <c r="AH258" s="199" t="str">
        <f t="shared" si="155"/>
        <v/>
      </c>
      <c r="AI258" s="199" t="str">
        <f t="shared" si="155"/>
        <v/>
      </c>
      <c r="AJ258" s="199" t="str">
        <f t="shared" si="155"/>
        <v/>
      </c>
      <c r="AK258" s="199" t="str">
        <f t="shared" si="155"/>
        <v/>
      </c>
      <c r="AL258" s="199" t="str">
        <f t="shared" si="155"/>
        <v/>
      </c>
      <c r="AM258" s="199" t="str">
        <f t="shared" si="155"/>
        <v/>
      </c>
      <c r="AN258" s="1272" t="str">
        <f t="shared" si="155"/>
        <v/>
      </c>
      <c r="AO258" s="199" t="str">
        <f t="shared" si="155"/>
        <v/>
      </c>
      <c r="AP258" s="199" t="str">
        <f t="shared" si="155"/>
        <v/>
      </c>
      <c r="AQ258" s="199" t="str">
        <f t="shared" si="155"/>
        <v/>
      </c>
      <c r="AR258" s="1272" t="str">
        <f t="shared" si="155"/>
        <v/>
      </c>
      <c r="AS258" s="199" t="str">
        <f t="shared" si="155"/>
        <v/>
      </c>
      <c r="AT258" s="199" t="str">
        <f t="shared" si="155"/>
        <v/>
      </c>
      <c r="AU258" s="1272" t="str">
        <f t="shared" si="155"/>
        <v/>
      </c>
      <c r="AV258" s="199" t="str">
        <f t="shared" si="155"/>
        <v/>
      </c>
      <c r="AW258" s="199" t="str">
        <f t="shared" si="155"/>
        <v/>
      </c>
      <c r="AX258" s="199" t="str">
        <f t="shared" si="155"/>
        <v/>
      </c>
      <c r="AY258" s="199" t="str">
        <f t="shared" si="155"/>
        <v/>
      </c>
      <c r="AZ258" s="199" t="str">
        <f t="shared" si="155"/>
        <v/>
      </c>
      <c r="BA258" s="1272" t="str">
        <f t="shared" si="155"/>
        <v/>
      </c>
      <c r="BB258" s="199" t="str">
        <f t="shared" si="155"/>
        <v/>
      </c>
      <c r="BC258" s="199" t="str">
        <f t="shared" si="155"/>
        <v/>
      </c>
      <c r="BD258" s="199" t="str">
        <f t="shared" si="155"/>
        <v/>
      </c>
      <c r="BE258" s="199" t="str">
        <f t="shared" si="155"/>
        <v/>
      </c>
      <c r="BF258" s="199" t="str">
        <f t="shared" si="155"/>
        <v/>
      </c>
      <c r="BG258" s="199" t="str">
        <f t="shared" si="155"/>
        <v/>
      </c>
      <c r="BH258" s="1272" t="str">
        <f t="shared" si="155"/>
        <v/>
      </c>
      <c r="BI258" s="200" t="str">
        <f t="shared" ca="1" si="126"/>
        <v>NOK</v>
      </c>
    </row>
    <row r="259" spans="1:61" x14ac:dyDescent="0.25">
      <c r="A259" s="1241" t="str">
        <f t="shared" si="141"/>
        <v>THO1.2</v>
      </c>
      <c r="B259" s="1242" t="str">
        <f t="shared" si="141"/>
        <v>Chirurgia del mediastino</v>
      </c>
      <c r="C259" s="198" t="str">
        <f t="shared" si="141"/>
        <v>Chirurgia toracica</v>
      </c>
      <c r="D259" s="199" t="str">
        <f t="shared" ref="D259:BH259" si="156">IF(D$162="","",
  IF(D$161="",IF(D99="","",IF(D99&lt;=D$163,"OK","NOK")),
  IF(D$161="X",IF(D99="","",IF(D99&lt;=D$163,"OK","NOK")),
  IF(HLOOKUP(D$161,$A$4:$BI$156,ROW(D259)-163,FALSE)&lt;&gt;"","",IF(D99="","",IF(D99&lt;=D$163,"OK","NOK"))))))</f>
        <v/>
      </c>
      <c r="E259" s="199" t="str">
        <f t="shared" si="156"/>
        <v/>
      </c>
      <c r="F259" s="199" t="str">
        <f t="shared" si="156"/>
        <v/>
      </c>
      <c r="G259" s="1260" t="str">
        <f t="shared" si="156"/>
        <v/>
      </c>
      <c r="H259" s="199" t="str">
        <f t="shared" si="156"/>
        <v/>
      </c>
      <c r="I259" s="199" t="str">
        <f t="shared" si="156"/>
        <v/>
      </c>
      <c r="J259" s="1272" t="str">
        <f t="shared" si="156"/>
        <v/>
      </c>
      <c r="K259" s="199" t="str">
        <f t="shared" si="156"/>
        <v/>
      </c>
      <c r="L259" s="199" t="str">
        <f t="shared" si="156"/>
        <v/>
      </c>
      <c r="M259" s="199" t="str">
        <f t="shared" si="156"/>
        <v/>
      </c>
      <c r="N259" s="199" t="str">
        <f t="shared" si="156"/>
        <v/>
      </c>
      <c r="O259" s="199" t="str">
        <f t="shared" si="156"/>
        <v/>
      </c>
      <c r="P259" s="199" t="str">
        <f t="shared" si="156"/>
        <v/>
      </c>
      <c r="Q259" s="199" t="str">
        <f t="shared" si="156"/>
        <v/>
      </c>
      <c r="R259" s="199" t="str">
        <f t="shared" ca="1" si="156"/>
        <v>NOK</v>
      </c>
      <c r="S259" s="199" t="str">
        <f t="shared" si="156"/>
        <v/>
      </c>
      <c r="T259" s="199" t="str">
        <f t="shared" si="156"/>
        <v/>
      </c>
      <c r="U259" s="199" t="str">
        <f t="shared" si="156"/>
        <v/>
      </c>
      <c r="V259" s="199" t="str">
        <f t="shared" si="156"/>
        <v/>
      </c>
      <c r="W259" s="199" t="str">
        <f t="shared" si="156"/>
        <v/>
      </c>
      <c r="X259" s="199" t="str">
        <f t="shared" si="156"/>
        <v/>
      </c>
      <c r="Y259" s="199" t="str">
        <f t="shared" si="156"/>
        <v/>
      </c>
      <c r="Z259" s="199" t="str">
        <f t="shared" si="156"/>
        <v/>
      </c>
      <c r="AA259" s="1272" t="str">
        <f t="shared" si="156"/>
        <v/>
      </c>
      <c r="AB259" s="199" t="str">
        <f t="shared" si="156"/>
        <v/>
      </c>
      <c r="AC259" s="199" t="str">
        <f t="shared" si="156"/>
        <v/>
      </c>
      <c r="AD259" s="199" t="str">
        <f t="shared" si="156"/>
        <v/>
      </c>
      <c r="AE259" s="199" t="str">
        <f t="shared" si="156"/>
        <v/>
      </c>
      <c r="AF259" s="199" t="str">
        <f t="shared" si="156"/>
        <v/>
      </c>
      <c r="AG259" s="1272" t="str">
        <f t="shared" si="156"/>
        <v/>
      </c>
      <c r="AH259" s="199" t="str">
        <f t="shared" si="156"/>
        <v/>
      </c>
      <c r="AI259" s="199" t="str">
        <f t="shared" si="156"/>
        <v/>
      </c>
      <c r="AJ259" s="199" t="str">
        <f t="shared" si="156"/>
        <v/>
      </c>
      <c r="AK259" s="199" t="str">
        <f t="shared" si="156"/>
        <v/>
      </c>
      <c r="AL259" s="199" t="str">
        <f t="shared" si="156"/>
        <v/>
      </c>
      <c r="AM259" s="199" t="str">
        <f t="shared" si="156"/>
        <v/>
      </c>
      <c r="AN259" s="1272" t="str">
        <f t="shared" si="156"/>
        <v/>
      </c>
      <c r="AO259" s="199" t="str">
        <f t="shared" si="156"/>
        <v/>
      </c>
      <c r="AP259" s="199" t="str">
        <f t="shared" si="156"/>
        <v/>
      </c>
      <c r="AQ259" s="199" t="str">
        <f t="shared" si="156"/>
        <v/>
      </c>
      <c r="AR259" s="1272" t="str">
        <f t="shared" si="156"/>
        <v/>
      </c>
      <c r="AS259" s="199" t="str">
        <f t="shared" si="156"/>
        <v/>
      </c>
      <c r="AT259" s="199" t="str">
        <f t="shared" si="156"/>
        <v/>
      </c>
      <c r="AU259" s="1272" t="str">
        <f t="shared" si="156"/>
        <v/>
      </c>
      <c r="AV259" s="199" t="str">
        <f t="shared" si="156"/>
        <v/>
      </c>
      <c r="AW259" s="199" t="str">
        <f t="shared" si="156"/>
        <v/>
      </c>
      <c r="AX259" s="199" t="str">
        <f t="shared" si="156"/>
        <v/>
      </c>
      <c r="AY259" s="199" t="str">
        <f t="shared" si="156"/>
        <v/>
      </c>
      <c r="AZ259" s="199" t="str">
        <f t="shared" si="156"/>
        <v/>
      </c>
      <c r="BA259" s="1272" t="str">
        <f t="shared" si="156"/>
        <v/>
      </c>
      <c r="BB259" s="199" t="str">
        <f t="shared" si="156"/>
        <v/>
      </c>
      <c r="BC259" s="199" t="str">
        <f t="shared" si="156"/>
        <v/>
      </c>
      <c r="BD259" s="199" t="str">
        <f t="shared" si="156"/>
        <v/>
      </c>
      <c r="BE259" s="199" t="str">
        <f t="shared" si="156"/>
        <v/>
      </c>
      <c r="BF259" s="199" t="str">
        <f t="shared" si="156"/>
        <v/>
      </c>
      <c r="BG259" s="199" t="str">
        <f t="shared" si="156"/>
        <v/>
      </c>
      <c r="BH259" s="1272" t="str">
        <f t="shared" si="156"/>
        <v/>
      </c>
      <c r="BI259" s="200" t="str">
        <f t="shared" ca="1" si="126"/>
        <v>NOK</v>
      </c>
    </row>
    <row r="260" spans="1:61" x14ac:dyDescent="0.25">
      <c r="A260" s="1241" t="str">
        <f t="shared" si="141"/>
        <v>TPL1</v>
      </c>
      <c r="B260" s="1242" t="str">
        <f t="shared" si="141"/>
        <v>Trapianto cardiaco (CIMAS)</v>
      </c>
      <c r="C260" s="198" t="str">
        <f t="shared" si="141"/>
        <v/>
      </c>
      <c r="D260" s="199" t="str">
        <f t="shared" ref="D260:BH260" si="157">IF(D$162="","",
  IF(D$161="",IF(D100="","",IF(D100&lt;=D$163,"OK","NOK")),
  IF(D$161="X",IF(D100="","",IF(D100&lt;=D$163,"OK","NOK")),
  IF(HLOOKUP(D$161,$A$4:$BI$156,ROW(D260)-163,FALSE)&lt;&gt;"","",IF(D100="","",IF(D100&lt;=D$163,"OK","NOK"))))))</f>
        <v/>
      </c>
      <c r="E260" s="199" t="str">
        <f t="shared" si="157"/>
        <v/>
      </c>
      <c r="F260" s="199" t="str">
        <f t="shared" si="157"/>
        <v/>
      </c>
      <c r="G260" s="1260" t="str">
        <f t="shared" si="157"/>
        <v/>
      </c>
      <c r="H260" s="199" t="str">
        <f t="shared" si="157"/>
        <v/>
      </c>
      <c r="I260" s="199" t="str">
        <f t="shared" si="157"/>
        <v/>
      </c>
      <c r="J260" s="1272" t="str">
        <f t="shared" si="157"/>
        <v/>
      </c>
      <c r="K260" s="199" t="str">
        <f t="shared" si="157"/>
        <v/>
      </c>
      <c r="L260" s="199" t="str">
        <f t="shared" si="157"/>
        <v/>
      </c>
      <c r="M260" s="199" t="str">
        <f t="shared" si="157"/>
        <v/>
      </c>
      <c r="N260" s="199" t="str">
        <f t="shared" si="157"/>
        <v/>
      </c>
      <c r="O260" s="199" t="str">
        <f t="shared" si="157"/>
        <v/>
      </c>
      <c r="P260" s="199" t="str">
        <f t="shared" si="157"/>
        <v/>
      </c>
      <c r="Q260" s="199" t="str">
        <f t="shared" si="157"/>
        <v/>
      </c>
      <c r="R260" s="199" t="str">
        <f t="shared" ca="1" si="157"/>
        <v>NOK</v>
      </c>
      <c r="S260" s="199" t="str">
        <f t="shared" si="157"/>
        <v/>
      </c>
      <c r="T260" s="199" t="str">
        <f t="shared" si="157"/>
        <v/>
      </c>
      <c r="U260" s="199" t="str">
        <f t="shared" si="157"/>
        <v/>
      </c>
      <c r="V260" s="199" t="str">
        <f t="shared" si="157"/>
        <v/>
      </c>
      <c r="W260" s="199" t="str">
        <f t="shared" si="157"/>
        <v/>
      </c>
      <c r="X260" s="199" t="str">
        <f t="shared" si="157"/>
        <v/>
      </c>
      <c r="Y260" s="199" t="str">
        <f t="shared" si="157"/>
        <v/>
      </c>
      <c r="Z260" s="199" t="str">
        <f t="shared" si="157"/>
        <v/>
      </c>
      <c r="AA260" s="1272" t="str">
        <f t="shared" si="157"/>
        <v/>
      </c>
      <c r="AB260" s="199" t="str">
        <f t="shared" si="157"/>
        <v/>
      </c>
      <c r="AC260" s="199" t="str">
        <f t="shared" si="157"/>
        <v/>
      </c>
      <c r="AD260" s="199" t="str">
        <f t="shared" si="157"/>
        <v/>
      </c>
      <c r="AE260" s="199" t="str">
        <f t="shared" si="157"/>
        <v/>
      </c>
      <c r="AF260" s="199" t="str">
        <f t="shared" si="157"/>
        <v/>
      </c>
      <c r="AG260" s="1272" t="str">
        <f t="shared" si="157"/>
        <v/>
      </c>
      <c r="AH260" s="199" t="str">
        <f t="shared" si="157"/>
        <v/>
      </c>
      <c r="AI260" s="199" t="str">
        <f t="shared" si="157"/>
        <v/>
      </c>
      <c r="AJ260" s="199" t="str">
        <f t="shared" si="157"/>
        <v/>
      </c>
      <c r="AK260" s="199" t="str">
        <f t="shared" si="157"/>
        <v/>
      </c>
      <c r="AL260" s="199" t="str">
        <f t="shared" si="157"/>
        <v/>
      </c>
      <c r="AM260" s="199" t="str">
        <f t="shared" si="157"/>
        <v/>
      </c>
      <c r="AN260" s="1272" t="str">
        <f t="shared" si="157"/>
        <v/>
      </c>
      <c r="AO260" s="199" t="str">
        <f t="shared" si="157"/>
        <v/>
      </c>
      <c r="AP260" s="199" t="str">
        <f t="shared" si="157"/>
        <v/>
      </c>
      <c r="AQ260" s="199" t="str">
        <f t="shared" si="157"/>
        <v/>
      </c>
      <c r="AR260" s="1272" t="str">
        <f t="shared" si="157"/>
        <v/>
      </c>
      <c r="AS260" s="199" t="str">
        <f t="shared" si="157"/>
        <v/>
      </c>
      <c r="AT260" s="199" t="str">
        <f t="shared" si="157"/>
        <v/>
      </c>
      <c r="AU260" s="1272" t="str">
        <f t="shared" si="157"/>
        <v/>
      </c>
      <c r="AV260" s="199" t="str">
        <f t="shared" si="157"/>
        <v/>
      </c>
      <c r="AW260" s="199" t="str">
        <f t="shared" si="157"/>
        <v/>
      </c>
      <c r="AX260" s="199" t="str">
        <f t="shared" si="157"/>
        <v/>
      </c>
      <c r="AY260" s="199" t="str">
        <f t="shared" si="157"/>
        <v/>
      </c>
      <c r="AZ260" s="199" t="str">
        <f t="shared" si="157"/>
        <v/>
      </c>
      <c r="BA260" s="1272" t="str">
        <f t="shared" si="157"/>
        <v/>
      </c>
      <c r="BB260" s="199" t="str">
        <f t="shared" si="157"/>
        <v/>
      </c>
      <c r="BC260" s="199" t="str">
        <f t="shared" si="157"/>
        <v/>
      </c>
      <c r="BD260" s="199" t="str">
        <f t="shared" si="157"/>
        <v/>
      </c>
      <c r="BE260" s="199" t="str">
        <f t="shared" si="157"/>
        <v/>
      </c>
      <c r="BF260" s="199" t="str">
        <f t="shared" si="157"/>
        <v/>
      </c>
      <c r="BG260" s="199" t="str">
        <f t="shared" si="157"/>
        <v/>
      </c>
      <c r="BH260" s="1272" t="str">
        <f t="shared" si="157"/>
        <v/>
      </c>
      <c r="BI260" s="200" t="str">
        <f t="shared" ca="1" si="126"/>
        <v>NOK</v>
      </c>
    </row>
    <row r="261" spans="1:61" x14ac:dyDescent="0.25">
      <c r="A261" s="1241" t="str">
        <f t="shared" si="141"/>
        <v>TPL2</v>
      </c>
      <c r="B261" s="1242" t="str">
        <f t="shared" si="141"/>
        <v>Trapianto polmonare (CIMAS)</v>
      </c>
      <c r="C261" s="198" t="str">
        <f t="shared" si="141"/>
        <v/>
      </c>
      <c r="D261" s="199" t="str">
        <f t="shared" ref="D261:BH261" si="158">IF(D$162="","",
  IF(D$161="",IF(D101="","",IF(D101&lt;=D$163,"OK","NOK")),
  IF(D$161="X",IF(D101="","",IF(D101&lt;=D$163,"OK","NOK")),
  IF(HLOOKUP(D$161,$A$4:$BI$156,ROW(D261)-163,FALSE)&lt;&gt;"","",IF(D101="","",IF(D101&lt;=D$163,"OK","NOK"))))))</f>
        <v/>
      </c>
      <c r="E261" s="199" t="str">
        <f t="shared" si="158"/>
        <v/>
      </c>
      <c r="F261" s="199" t="str">
        <f t="shared" si="158"/>
        <v/>
      </c>
      <c r="G261" s="1260" t="str">
        <f t="shared" si="158"/>
        <v/>
      </c>
      <c r="H261" s="199" t="str">
        <f t="shared" si="158"/>
        <v/>
      </c>
      <c r="I261" s="199" t="str">
        <f t="shared" si="158"/>
        <v/>
      </c>
      <c r="J261" s="1272" t="str">
        <f t="shared" si="158"/>
        <v/>
      </c>
      <c r="K261" s="199" t="str">
        <f t="shared" si="158"/>
        <v/>
      </c>
      <c r="L261" s="199" t="str">
        <f t="shared" si="158"/>
        <v/>
      </c>
      <c r="M261" s="199" t="str">
        <f t="shared" si="158"/>
        <v/>
      </c>
      <c r="N261" s="199" t="str">
        <f t="shared" si="158"/>
        <v/>
      </c>
      <c r="O261" s="199" t="str">
        <f t="shared" si="158"/>
        <v/>
      </c>
      <c r="P261" s="199" t="str">
        <f t="shared" si="158"/>
        <v/>
      </c>
      <c r="Q261" s="199" t="str">
        <f t="shared" si="158"/>
        <v/>
      </c>
      <c r="R261" s="199" t="str">
        <f t="shared" si="158"/>
        <v/>
      </c>
      <c r="S261" s="199" t="str">
        <f t="shared" si="158"/>
        <v/>
      </c>
      <c r="T261" s="199" t="str">
        <f t="shared" si="158"/>
        <v/>
      </c>
      <c r="U261" s="199" t="str">
        <f t="shared" si="158"/>
        <v/>
      </c>
      <c r="V261" s="199" t="str">
        <f t="shared" si="158"/>
        <v/>
      </c>
      <c r="W261" s="199" t="str">
        <f t="shared" si="158"/>
        <v/>
      </c>
      <c r="X261" s="199" t="str">
        <f t="shared" si="158"/>
        <v/>
      </c>
      <c r="Y261" s="199" t="str">
        <f t="shared" si="158"/>
        <v/>
      </c>
      <c r="Z261" s="199" t="str">
        <f t="shared" si="158"/>
        <v/>
      </c>
      <c r="AA261" s="1272" t="str">
        <f t="shared" si="158"/>
        <v/>
      </c>
      <c r="AB261" s="199" t="str">
        <f t="shared" si="158"/>
        <v/>
      </c>
      <c r="AC261" s="199" t="str">
        <f t="shared" si="158"/>
        <v/>
      </c>
      <c r="AD261" s="199" t="str">
        <f t="shared" si="158"/>
        <v/>
      </c>
      <c r="AE261" s="199" t="str">
        <f t="shared" si="158"/>
        <v/>
      </c>
      <c r="AF261" s="199" t="str">
        <f t="shared" si="158"/>
        <v/>
      </c>
      <c r="AG261" s="1272" t="str">
        <f t="shared" si="158"/>
        <v/>
      </c>
      <c r="AH261" s="199" t="str">
        <f t="shared" si="158"/>
        <v/>
      </c>
      <c r="AI261" s="199" t="str">
        <f t="shared" si="158"/>
        <v/>
      </c>
      <c r="AJ261" s="199" t="str">
        <f t="shared" si="158"/>
        <v/>
      </c>
      <c r="AK261" s="199" t="str">
        <f t="shared" si="158"/>
        <v/>
      </c>
      <c r="AL261" s="199" t="str">
        <f t="shared" si="158"/>
        <v/>
      </c>
      <c r="AM261" s="199" t="str">
        <f t="shared" si="158"/>
        <v/>
      </c>
      <c r="AN261" s="1272" t="str">
        <f t="shared" si="158"/>
        <v/>
      </c>
      <c r="AO261" s="199" t="str">
        <f t="shared" si="158"/>
        <v/>
      </c>
      <c r="AP261" s="199" t="str">
        <f t="shared" si="158"/>
        <v/>
      </c>
      <c r="AQ261" s="199" t="str">
        <f t="shared" si="158"/>
        <v/>
      </c>
      <c r="AR261" s="1272" t="str">
        <f t="shared" si="158"/>
        <v/>
      </c>
      <c r="AS261" s="199" t="str">
        <f t="shared" si="158"/>
        <v/>
      </c>
      <c r="AT261" s="199" t="str">
        <f t="shared" si="158"/>
        <v/>
      </c>
      <c r="AU261" s="1272" t="str">
        <f t="shared" si="158"/>
        <v/>
      </c>
      <c r="AV261" s="199" t="str">
        <f t="shared" si="158"/>
        <v/>
      </c>
      <c r="AW261" s="199" t="str">
        <f t="shared" si="158"/>
        <v/>
      </c>
      <c r="AX261" s="199" t="str">
        <f t="shared" si="158"/>
        <v/>
      </c>
      <c r="AY261" s="199" t="str">
        <f t="shared" si="158"/>
        <v/>
      </c>
      <c r="AZ261" s="199" t="str">
        <f t="shared" si="158"/>
        <v/>
      </c>
      <c r="BA261" s="1272" t="str">
        <f t="shared" si="158"/>
        <v/>
      </c>
      <c r="BB261" s="199" t="str">
        <f t="shared" si="158"/>
        <v/>
      </c>
      <c r="BC261" s="199" t="str">
        <f t="shared" si="158"/>
        <v/>
      </c>
      <c r="BD261" s="199" t="str">
        <f t="shared" si="158"/>
        <v/>
      </c>
      <c r="BE261" s="199" t="str">
        <f t="shared" si="158"/>
        <v/>
      </c>
      <c r="BF261" s="199" t="str">
        <f t="shared" si="158"/>
        <v/>
      </c>
      <c r="BG261" s="199" t="str">
        <f t="shared" si="158"/>
        <v/>
      </c>
      <c r="BH261" s="1272" t="str">
        <f t="shared" si="158"/>
        <v/>
      </c>
      <c r="BI261" s="200" t="str">
        <f t="shared" si="126"/>
        <v>OK</v>
      </c>
    </row>
    <row r="262" spans="1:61" x14ac:dyDescent="0.25">
      <c r="A262" s="1241" t="str">
        <f t="shared" si="141"/>
        <v>TPL3</v>
      </c>
      <c r="B262" s="1242" t="str">
        <f t="shared" si="141"/>
        <v>Trapianto epatico (CIMAS)</v>
      </c>
      <c r="C262" s="198" t="str">
        <f t="shared" si="141"/>
        <v/>
      </c>
      <c r="D262" s="199" t="str">
        <f t="shared" ref="D262:BH262" si="159">IF(D$162="","",
  IF(D$161="",IF(D102="","",IF(D102&lt;=D$163,"OK","NOK")),
  IF(D$161="X",IF(D102="","",IF(D102&lt;=D$163,"OK","NOK")),
  IF(HLOOKUP(D$161,$A$4:$BI$156,ROW(D262)-163,FALSE)&lt;&gt;"","",IF(D102="","",IF(D102&lt;=D$163,"OK","NOK"))))))</f>
        <v/>
      </c>
      <c r="E262" s="199" t="str">
        <f t="shared" si="159"/>
        <v/>
      </c>
      <c r="F262" s="199" t="str">
        <f t="shared" si="159"/>
        <v/>
      </c>
      <c r="G262" s="1260" t="str">
        <f t="shared" si="159"/>
        <v/>
      </c>
      <c r="H262" s="199" t="str">
        <f t="shared" si="159"/>
        <v/>
      </c>
      <c r="I262" s="199" t="str">
        <f t="shared" si="159"/>
        <v/>
      </c>
      <c r="J262" s="1272" t="str">
        <f t="shared" si="159"/>
        <v/>
      </c>
      <c r="K262" s="199" t="str">
        <f t="shared" si="159"/>
        <v/>
      </c>
      <c r="L262" s="199" t="str">
        <f t="shared" si="159"/>
        <v/>
      </c>
      <c r="M262" s="199" t="str">
        <f t="shared" si="159"/>
        <v/>
      </c>
      <c r="N262" s="199" t="str">
        <f t="shared" si="159"/>
        <v/>
      </c>
      <c r="O262" s="199" t="str">
        <f t="shared" si="159"/>
        <v/>
      </c>
      <c r="P262" s="199" t="str">
        <f t="shared" si="159"/>
        <v/>
      </c>
      <c r="Q262" s="199" t="str">
        <f t="shared" si="159"/>
        <v/>
      </c>
      <c r="R262" s="199" t="str">
        <f t="shared" si="159"/>
        <v/>
      </c>
      <c r="S262" s="199" t="str">
        <f t="shared" si="159"/>
        <v/>
      </c>
      <c r="T262" s="199" t="str">
        <f t="shared" si="159"/>
        <v/>
      </c>
      <c r="U262" s="199" t="str">
        <f t="shared" si="159"/>
        <v/>
      </c>
      <c r="V262" s="199" t="str">
        <f t="shared" si="159"/>
        <v/>
      </c>
      <c r="W262" s="199" t="str">
        <f t="shared" si="159"/>
        <v/>
      </c>
      <c r="X262" s="199" t="str">
        <f t="shared" si="159"/>
        <v/>
      </c>
      <c r="Y262" s="199" t="str">
        <f t="shared" si="159"/>
        <v/>
      </c>
      <c r="Z262" s="199" t="str">
        <f t="shared" si="159"/>
        <v/>
      </c>
      <c r="AA262" s="1272" t="str">
        <f t="shared" si="159"/>
        <v/>
      </c>
      <c r="AB262" s="199" t="str">
        <f t="shared" si="159"/>
        <v/>
      </c>
      <c r="AC262" s="199" t="str">
        <f t="shared" si="159"/>
        <v/>
      </c>
      <c r="AD262" s="199" t="str">
        <f t="shared" si="159"/>
        <v/>
      </c>
      <c r="AE262" s="199" t="str">
        <f t="shared" si="159"/>
        <v/>
      </c>
      <c r="AF262" s="199" t="str">
        <f t="shared" si="159"/>
        <v/>
      </c>
      <c r="AG262" s="1272" t="str">
        <f t="shared" si="159"/>
        <v/>
      </c>
      <c r="AH262" s="199" t="str">
        <f t="shared" si="159"/>
        <v/>
      </c>
      <c r="AI262" s="199" t="str">
        <f t="shared" si="159"/>
        <v/>
      </c>
      <c r="AJ262" s="199" t="str">
        <f t="shared" si="159"/>
        <v/>
      </c>
      <c r="AK262" s="199" t="str">
        <f t="shared" si="159"/>
        <v/>
      </c>
      <c r="AL262" s="199" t="str">
        <f t="shared" si="159"/>
        <v/>
      </c>
      <c r="AM262" s="199" t="str">
        <f t="shared" si="159"/>
        <v/>
      </c>
      <c r="AN262" s="1272" t="str">
        <f t="shared" si="159"/>
        <v/>
      </c>
      <c r="AO262" s="199" t="str">
        <f t="shared" si="159"/>
        <v/>
      </c>
      <c r="AP262" s="199" t="str">
        <f t="shared" si="159"/>
        <v/>
      </c>
      <c r="AQ262" s="199" t="str">
        <f t="shared" si="159"/>
        <v/>
      </c>
      <c r="AR262" s="1272" t="str">
        <f t="shared" si="159"/>
        <v/>
      </c>
      <c r="AS262" s="199" t="str">
        <f t="shared" si="159"/>
        <v/>
      </c>
      <c r="AT262" s="199" t="str">
        <f t="shared" si="159"/>
        <v/>
      </c>
      <c r="AU262" s="1272" t="str">
        <f t="shared" si="159"/>
        <v/>
      </c>
      <c r="AV262" s="199" t="str">
        <f t="shared" si="159"/>
        <v/>
      </c>
      <c r="AW262" s="199" t="str">
        <f t="shared" si="159"/>
        <v/>
      </c>
      <c r="AX262" s="199" t="str">
        <f t="shared" si="159"/>
        <v/>
      </c>
      <c r="AY262" s="199" t="str">
        <f t="shared" si="159"/>
        <v/>
      </c>
      <c r="AZ262" s="199" t="str">
        <f t="shared" si="159"/>
        <v/>
      </c>
      <c r="BA262" s="1272" t="str">
        <f t="shared" si="159"/>
        <v/>
      </c>
      <c r="BB262" s="199" t="str">
        <f t="shared" si="159"/>
        <v/>
      </c>
      <c r="BC262" s="199" t="str">
        <f t="shared" si="159"/>
        <v/>
      </c>
      <c r="BD262" s="199" t="str">
        <f t="shared" si="159"/>
        <v/>
      </c>
      <c r="BE262" s="199" t="str">
        <f t="shared" si="159"/>
        <v/>
      </c>
      <c r="BF262" s="199" t="str">
        <f t="shared" si="159"/>
        <v/>
      </c>
      <c r="BG262" s="199" t="str">
        <f t="shared" si="159"/>
        <v/>
      </c>
      <c r="BH262" s="1272" t="str">
        <f t="shared" si="159"/>
        <v/>
      </c>
      <c r="BI262" s="200" t="str">
        <f t="shared" si="126"/>
        <v>OK</v>
      </c>
    </row>
    <row r="263" spans="1:61" x14ac:dyDescent="0.25">
      <c r="A263" s="1241" t="str">
        <f t="shared" si="141"/>
        <v>TPL4</v>
      </c>
      <c r="B263" s="1242" t="str">
        <f t="shared" si="141"/>
        <v>Trapianto pancreatico (CIMAS)</v>
      </c>
      <c r="C263" s="198" t="str">
        <f t="shared" si="141"/>
        <v/>
      </c>
      <c r="D263" s="199" t="str">
        <f t="shared" ref="D263:BH263" si="160">IF(D$162="","",
  IF(D$161="",IF(D103="","",IF(D103&lt;=D$163,"OK","NOK")),
  IF(D$161="X",IF(D103="","",IF(D103&lt;=D$163,"OK","NOK")),
  IF(HLOOKUP(D$161,$A$4:$BI$156,ROW(D263)-163,FALSE)&lt;&gt;"","",IF(D103="","",IF(D103&lt;=D$163,"OK","NOK"))))))</f>
        <v/>
      </c>
      <c r="E263" s="199" t="str">
        <f t="shared" si="160"/>
        <v/>
      </c>
      <c r="F263" s="199" t="str">
        <f t="shared" si="160"/>
        <v/>
      </c>
      <c r="G263" s="1260" t="str">
        <f t="shared" si="160"/>
        <v/>
      </c>
      <c r="H263" s="199" t="str">
        <f t="shared" si="160"/>
        <v/>
      </c>
      <c r="I263" s="199" t="str">
        <f t="shared" si="160"/>
        <v/>
      </c>
      <c r="J263" s="1272" t="str">
        <f t="shared" si="160"/>
        <v/>
      </c>
      <c r="K263" s="199" t="str">
        <f t="shared" si="160"/>
        <v/>
      </c>
      <c r="L263" s="199" t="str">
        <f t="shared" si="160"/>
        <v/>
      </c>
      <c r="M263" s="199" t="str">
        <f t="shared" si="160"/>
        <v/>
      </c>
      <c r="N263" s="199" t="str">
        <f t="shared" si="160"/>
        <v/>
      </c>
      <c r="O263" s="199" t="str">
        <f t="shared" si="160"/>
        <v/>
      </c>
      <c r="P263" s="199" t="str">
        <f t="shared" si="160"/>
        <v/>
      </c>
      <c r="Q263" s="199" t="str">
        <f t="shared" si="160"/>
        <v/>
      </c>
      <c r="R263" s="199" t="str">
        <f t="shared" si="160"/>
        <v/>
      </c>
      <c r="S263" s="199" t="str">
        <f t="shared" si="160"/>
        <v/>
      </c>
      <c r="T263" s="199" t="str">
        <f t="shared" si="160"/>
        <v/>
      </c>
      <c r="U263" s="199" t="str">
        <f t="shared" si="160"/>
        <v/>
      </c>
      <c r="V263" s="199" t="str">
        <f t="shared" si="160"/>
        <v/>
      </c>
      <c r="W263" s="199" t="str">
        <f t="shared" si="160"/>
        <v/>
      </c>
      <c r="X263" s="199" t="str">
        <f t="shared" si="160"/>
        <v/>
      </c>
      <c r="Y263" s="199" t="str">
        <f t="shared" si="160"/>
        <v/>
      </c>
      <c r="Z263" s="199" t="str">
        <f t="shared" si="160"/>
        <v/>
      </c>
      <c r="AA263" s="1272" t="str">
        <f t="shared" si="160"/>
        <v/>
      </c>
      <c r="AB263" s="199" t="str">
        <f t="shared" si="160"/>
        <v/>
      </c>
      <c r="AC263" s="199" t="str">
        <f t="shared" si="160"/>
        <v/>
      </c>
      <c r="AD263" s="199" t="str">
        <f t="shared" si="160"/>
        <v/>
      </c>
      <c r="AE263" s="199" t="str">
        <f t="shared" si="160"/>
        <v/>
      </c>
      <c r="AF263" s="199" t="str">
        <f t="shared" si="160"/>
        <v/>
      </c>
      <c r="AG263" s="1272" t="str">
        <f t="shared" si="160"/>
        <v/>
      </c>
      <c r="AH263" s="199" t="str">
        <f t="shared" si="160"/>
        <v/>
      </c>
      <c r="AI263" s="199" t="str">
        <f t="shared" si="160"/>
        <v/>
      </c>
      <c r="AJ263" s="199" t="str">
        <f t="shared" si="160"/>
        <v/>
      </c>
      <c r="AK263" s="199" t="str">
        <f t="shared" si="160"/>
        <v/>
      </c>
      <c r="AL263" s="199" t="str">
        <f t="shared" si="160"/>
        <v/>
      </c>
      <c r="AM263" s="199" t="str">
        <f t="shared" si="160"/>
        <v/>
      </c>
      <c r="AN263" s="1272" t="str">
        <f t="shared" si="160"/>
        <v/>
      </c>
      <c r="AO263" s="199" t="str">
        <f t="shared" si="160"/>
        <v/>
      </c>
      <c r="AP263" s="199" t="str">
        <f t="shared" si="160"/>
        <v/>
      </c>
      <c r="AQ263" s="199" t="str">
        <f t="shared" si="160"/>
        <v/>
      </c>
      <c r="AR263" s="1272" t="str">
        <f t="shared" si="160"/>
        <v/>
      </c>
      <c r="AS263" s="199" t="str">
        <f t="shared" si="160"/>
        <v/>
      </c>
      <c r="AT263" s="199" t="str">
        <f t="shared" si="160"/>
        <v/>
      </c>
      <c r="AU263" s="1272" t="str">
        <f t="shared" si="160"/>
        <v/>
      </c>
      <c r="AV263" s="199" t="str">
        <f t="shared" si="160"/>
        <v/>
      </c>
      <c r="AW263" s="199" t="str">
        <f t="shared" si="160"/>
        <v/>
      </c>
      <c r="AX263" s="199" t="str">
        <f t="shared" si="160"/>
        <v/>
      </c>
      <c r="AY263" s="199" t="str">
        <f t="shared" si="160"/>
        <v/>
      </c>
      <c r="AZ263" s="199" t="str">
        <f t="shared" si="160"/>
        <v/>
      </c>
      <c r="BA263" s="1272" t="str">
        <f t="shared" si="160"/>
        <v/>
      </c>
      <c r="BB263" s="199" t="str">
        <f t="shared" si="160"/>
        <v/>
      </c>
      <c r="BC263" s="199" t="str">
        <f t="shared" si="160"/>
        <v/>
      </c>
      <c r="BD263" s="199" t="str">
        <f t="shared" si="160"/>
        <v/>
      </c>
      <c r="BE263" s="199" t="str">
        <f t="shared" si="160"/>
        <v/>
      </c>
      <c r="BF263" s="199" t="str">
        <f t="shared" si="160"/>
        <v/>
      </c>
      <c r="BG263" s="199" t="str">
        <f t="shared" si="160"/>
        <v/>
      </c>
      <c r="BH263" s="1272" t="str">
        <f t="shared" si="160"/>
        <v/>
      </c>
      <c r="BI263" s="200" t="str">
        <f t="shared" si="126"/>
        <v>OK</v>
      </c>
    </row>
    <row r="264" spans="1:61" x14ac:dyDescent="0.25">
      <c r="A264" s="1241" t="str">
        <f t="shared" si="141"/>
        <v>TPL5</v>
      </c>
      <c r="B264" s="1242" t="str">
        <f t="shared" si="141"/>
        <v>Trapianto renale (CIMAS)</v>
      </c>
      <c r="C264" s="198" t="str">
        <f t="shared" si="141"/>
        <v/>
      </c>
      <c r="D264" s="199" t="str">
        <f t="shared" ref="D264:BH264" si="161">IF(D$162="","",
  IF(D$161="",IF(D104="","",IF(D104&lt;=D$163,"OK","NOK")),
  IF(D$161="X",IF(D104="","",IF(D104&lt;=D$163,"OK","NOK")),
  IF(HLOOKUP(D$161,$A$4:$BI$156,ROW(D264)-163,FALSE)&lt;&gt;"","",IF(D104="","",IF(D104&lt;=D$163,"OK","NOK"))))))</f>
        <v/>
      </c>
      <c r="E264" s="199" t="str">
        <f t="shared" si="161"/>
        <v/>
      </c>
      <c r="F264" s="199" t="str">
        <f t="shared" si="161"/>
        <v/>
      </c>
      <c r="G264" s="1260" t="str">
        <f t="shared" si="161"/>
        <v/>
      </c>
      <c r="H264" s="199" t="str">
        <f t="shared" si="161"/>
        <v/>
      </c>
      <c r="I264" s="199" t="str">
        <f t="shared" si="161"/>
        <v/>
      </c>
      <c r="J264" s="1272" t="str">
        <f t="shared" si="161"/>
        <v/>
      </c>
      <c r="K264" s="199" t="str">
        <f t="shared" si="161"/>
        <v/>
      </c>
      <c r="L264" s="199" t="str">
        <f t="shared" si="161"/>
        <v/>
      </c>
      <c r="M264" s="199" t="str">
        <f t="shared" si="161"/>
        <v/>
      </c>
      <c r="N264" s="199" t="str">
        <f t="shared" si="161"/>
        <v/>
      </c>
      <c r="O264" s="199" t="str">
        <f t="shared" si="161"/>
        <v/>
      </c>
      <c r="P264" s="199" t="str">
        <f t="shared" si="161"/>
        <v/>
      </c>
      <c r="Q264" s="199" t="str">
        <f t="shared" si="161"/>
        <v/>
      </c>
      <c r="R264" s="199" t="str">
        <f t="shared" si="161"/>
        <v/>
      </c>
      <c r="S264" s="199" t="str">
        <f t="shared" si="161"/>
        <v/>
      </c>
      <c r="T264" s="199" t="str">
        <f t="shared" si="161"/>
        <v/>
      </c>
      <c r="U264" s="199" t="str">
        <f t="shared" si="161"/>
        <v/>
      </c>
      <c r="V264" s="199" t="str">
        <f t="shared" si="161"/>
        <v/>
      </c>
      <c r="W264" s="199" t="str">
        <f t="shared" si="161"/>
        <v/>
      </c>
      <c r="X264" s="199" t="str">
        <f t="shared" si="161"/>
        <v/>
      </c>
      <c r="Y264" s="199" t="str">
        <f t="shared" si="161"/>
        <v/>
      </c>
      <c r="Z264" s="199" t="str">
        <f t="shared" si="161"/>
        <v/>
      </c>
      <c r="AA264" s="1272" t="str">
        <f t="shared" si="161"/>
        <v/>
      </c>
      <c r="AB264" s="199" t="str">
        <f t="shared" si="161"/>
        <v/>
      </c>
      <c r="AC264" s="199" t="str">
        <f t="shared" si="161"/>
        <v/>
      </c>
      <c r="AD264" s="199" t="str">
        <f t="shared" si="161"/>
        <v/>
      </c>
      <c r="AE264" s="199" t="str">
        <f t="shared" si="161"/>
        <v/>
      </c>
      <c r="AF264" s="199" t="str">
        <f t="shared" si="161"/>
        <v/>
      </c>
      <c r="AG264" s="1272" t="str">
        <f t="shared" si="161"/>
        <v/>
      </c>
      <c r="AH264" s="199" t="str">
        <f t="shared" si="161"/>
        <v/>
      </c>
      <c r="AI264" s="199" t="str">
        <f t="shared" si="161"/>
        <v/>
      </c>
      <c r="AJ264" s="199" t="str">
        <f t="shared" si="161"/>
        <v/>
      </c>
      <c r="AK264" s="199" t="str">
        <f t="shared" si="161"/>
        <v/>
      </c>
      <c r="AL264" s="199" t="str">
        <f t="shared" si="161"/>
        <v/>
      </c>
      <c r="AM264" s="199" t="str">
        <f t="shared" si="161"/>
        <v/>
      </c>
      <c r="AN264" s="1272" t="str">
        <f t="shared" si="161"/>
        <v/>
      </c>
      <c r="AO264" s="199" t="str">
        <f t="shared" si="161"/>
        <v/>
      </c>
      <c r="AP264" s="199" t="str">
        <f t="shared" si="161"/>
        <v/>
      </c>
      <c r="AQ264" s="199" t="str">
        <f t="shared" si="161"/>
        <v/>
      </c>
      <c r="AR264" s="1272" t="str">
        <f t="shared" si="161"/>
        <v/>
      </c>
      <c r="AS264" s="199" t="str">
        <f t="shared" si="161"/>
        <v/>
      </c>
      <c r="AT264" s="199" t="str">
        <f t="shared" si="161"/>
        <v/>
      </c>
      <c r="AU264" s="1272" t="str">
        <f t="shared" si="161"/>
        <v/>
      </c>
      <c r="AV264" s="199" t="str">
        <f t="shared" si="161"/>
        <v/>
      </c>
      <c r="AW264" s="199" t="str">
        <f t="shared" si="161"/>
        <v/>
      </c>
      <c r="AX264" s="199" t="str">
        <f t="shared" si="161"/>
        <v/>
      </c>
      <c r="AY264" s="199" t="str">
        <f t="shared" si="161"/>
        <v/>
      </c>
      <c r="AZ264" s="199" t="str">
        <f t="shared" si="161"/>
        <v/>
      </c>
      <c r="BA264" s="1272" t="str">
        <f t="shared" si="161"/>
        <v/>
      </c>
      <c r="BB264" s="199" t="str">
        <f t="shared" si="161"/>
        <v/>
      </c>
      <c r="BC264" s="199" t="str">
        <f t="shared" si="161"/>
        <v/>
      </c>
      <c r="BD264" s="199" t="str">
        <f t="shared" si="161"/>
        <v/>
      </c>
      <c r="BE264" s="199" t="str">
        <f t="shared" si="161"/>
        <v/>
      </c>
      <c r="BF264" s="199" t="str">
        <f t="shared" si="161"/>
        <v/>
      </c>
      <c r="BG264" s="199" t="str">
        <f t="shared" si="161"/>
        <v/>
      </c>
      <c r="BH264" s="1272" t="str">
        <f t="shared" si="161"/>
        <v/>
      </c>
      <c r="BI264" s="200" t="str">
        <f t="shared" si="126"/>
        <v>OK</v>
      </c>
    </row>
    <row r="265" spans="1:61" x14ac:dyDescent="0.25">
      <c r="A265" s="1241" t="str">
        <f t="shared" ref="A265:C284" si="162">+A105</f>
        <v>TPL6</v>
      </c>
      <c r="B265" s="1242" t="str">
        <f t="shared" si="162"/>
        <v>Trapianto intestinale</v>
      </c>
      <c r="C265" s="198" t="str">
        <f t="shared" si="162"/>
        <v/>
      </c>
      <c r="D265" s="199" t="str">
        <f t="shared" ref="D265:BH265" si="163">IF(D$162="","",
  IF(D$161="",IF(D105="","",IF(D105&lt;=D$163,"OK","NOK")),
  IF(D$161="X",IF(D105="","",IF(D105&lt;=D$163,"OK","NOK")),
  IF(HLOOKUP(D$161,$A$4:$BI$156,ROW(D265)-163,FALSE)&lt;&gt;"","",IF(D105="","",IF(D105&lt;=D$163,"OK","NOK"))))))</f>
        <v/>
      </c>
      <c r="E265" s="199" t="str">
        <f t="shared" si="163"/>
        <v/>
      </c>
      <c r="F265" s="199" t="str">
        <f t="shared" si="163"/>
        <v/>
      </c>
      <c r="G265" s="1260" t="str">
        <f t="shared" si="163"/>
        <v/>
      </c>
      <c r="H265" s="199" t="str">
        <f t="shared" si="163"/>
        <v/>
      </c>
      <c r="I265" s="199" t="str">
        <f t="shared" si="163"/>
        <v/>
      </c>
      <c r="J265" s="1272" t="str">
        <f t="shared" si="163"/>
        <v/>
      </c>
      <c r="K265" s="199" t="str">
        <f t="shared" si="163"/>
        <v/>
      </c>
      <c r="L265" s="199" t="str">
        <f t="shared" si="163"/>
        <v/>
      </c>
      <c r="M265" s="199" t="str">
        <f t="shared" si="163"/>
        <v/>
      </c>
      <c r="N265" s="199" t="str">
        <f t="shared" si="163"/>
        <v/>
      </c>
      <c r="O265" s="199" t="str">
        <f t="shared" si="163"/>
        <v/>
      </c>
      <c r="P265" s="199" t="str">
        <f t="shared" si="163"/>
        <v/>
      </c>
      <c r="Q265" s="199" t="str">
        <f t="shared" si="163"/>
        <v/>
      </c>
      <c r="R265" s="199" t="str">
        <f t="shared" si="163"/>
        <v/>
      </c>
      <c r="S265" s="199" t="str">
        <f t="shared" si="163"/>
        <v/>
      </c>
      <c r="T265" s="199" t="str">
        <f t="shared" si="163"/>
        <v/>
      </c>
      <c r="U265" s="199" t="str">
        <f t="shared" si="163"/>
        <v/>
      </c>
      <c r="V265" s="199" t="str">
        <f t="shared" si="163"/>
        <v/>
      </c>
      <c r="W265" s="199" t="str">
        <f t="shared" si="163"/>
        <v/>
      </c>
      <c r="X265" s="199" t="str">
        <f t="shared" si="163"/>
        <v/>
      </c>
      <c r="Y265" s="199" t="str">
        <f t="shared" si="163"/>
        <v/>
      </c>
      <c r="Z265" s="199" t="str">
        <f t="shared" si="163"/>
        <v/>
      </c>
      <c r="AA265" s="1272" t="str">
        <f t="shared" si="163"/>
        <v/>
      </c>
      <c r="AB265" s="199" t="str">
        <f t="shared" si="163"/>
        <v/>
      </c>
      <c r="AC265" s="199" t="str">
        <f t="shared" si="163"/>
        <v/>
      </c>
      <c r="AD265" s="199" t="str">
        <f t="shared" si="163"/>
        <v/>
      </c>
      <c r="AE265" s="199" t="str">
        <f t="shared" si="163"/>
        <v/>
      </c>
      <c r="AF265" s="199" t="str">
        <f t="shared" si="163"/>
        <v/>
      </c>
      <c r="AG265" s="1272" t="str">
        <f t="shared" si="163"/>
        <v/>
      </c>
      <c r="AH265" s="199" t="str">
        <f t="shared" si="163"/>
        <v/>
      </c>
      <c r="AI265" s="199" t="str">
        <f t="shared" si="163"/>
        <v/>
      </c>
      <c r="AJ265" s="199" t="str">
        <f t="shared" si="163"/>
        <v/>
      </c>
      <c r="AK265" s="199" t="str">
        <f t="shared" si="163"/>
        <v/>
      </c>
      <c r="AL265" s="199" t="str">
        <f t="shared" si="163"/>
        <v/>
      </c>
      <c r="AM265" s="199" t="str">
        <f t="shared" si="163"/>
        <v/>
      </c>
      <c r="AN265" s="1272" t="str">
        <f t="shared" si="163"/>
        <v/>
      </c>
      <c r="AO265" s="199" t="str">
        <f t="shared" si="163"/>
        <v/>
      </c>
      <c r="AP265" s="199" t="str">
        <f t="shared" si="163"/>
        <v/>
      </c>
      <c r="AQ265" s="199" t="str">
        <f t="shared" si="163"/>
        <v/>
      </c>
      <c r="AR265" s="1272" t="str">
        <f t="shared" si="163"/>
        <v/>
      </c>
      <c r="AS265" s="199" t="str">
        <f t="shared" si="163"/>
        <v/>
      </c>
      <c r="AT265" s="199" t="str">
        <f t="shared" si="163"/>
        <v/>
      </c>
      <c r="AU265" s="1272" t="str">
        <f t="shared" si="163"/>
        <v/>
      </c>
      <c r="AV265" s="199" t="str">
        <f t="shared" si="163"/>
        <v/>
      </c>
      <c r="AW265" s="199" t="str">
        <f t="shared" si="163"/>
        <v/>
      </c>
      <c r="AX265" s="199" t="str">
        <f t="shared" si="163"/>
        <v/>
      </c>
      <c r="AY265" s="199" t="str">
        <f t="shared" si="163"/>
        <v/>
      </c>
      <c r="AZ265" s="199" t="str">
        <f t="shared" si="163"/>
        <v/>
      </c>
      <c r="BA265" s="1272" t="str">
        <f t="shared" si="163"/>
        <v/>
      </c>
      <c r="BB265" s="199" t="str">
        <f t="shared" si="163"/>
        <v/>
      </c>
      <c r="BC265" s="199" t="str">
        <f t="shared" si="163"/>
        <v/>
      </c>
      <c r="BD265" s="199" t="str">
        <f t="shared" si="163"/>
        <v/>
      </c>
      <c r="BE265" s="199" t="str">
        <f t="shared" si="163"/>
        <v/>
      </c>
      <c r="BF265" s="199" t="str">
        <f t="shared" si="163"/>
        <v/>
      </c>
      <c r="BG265" s="199" t="str">
        <f t="shared" si="163"/>
        <v/>
      </c>
      <c r="BH265" s="1272" t="str">
        <f t="shared" si="163"/>
        <v/>
      </c>
      <c r="BI265" s="200" t="str">
        <f t="shared" si="126"/>
        <v>OK</v>
      </c>
    </row>
    <row r="266" spans="1:61" x14ac:dyDescent="0.25">
      <c r="A266" s="1241" t="str">
        <f t="shared" si="162"/>
        <v>TPL7</v>
      </c>
      <c r="B266" s="1242" t="str">
        <f t="shared" si="162"/>
        <v>Trapianto della milza</v>
      </c>
      <c r="C266" s="198" t="str">
        <f t="shared" si="162"/>
        <v/>
      </c>
      <c r="D266" s="199" t="str">
        <f t="shared" ref="D266:BH266" si="164">IF(D$162="","",
  IF(D$161="",IF(D106="","",IF(D106&lt;=D$163,"OK","NOK")),
  IF(D$161="X",IF(D106="","",IF(D106&lt;=D$163,"OK","NOK")),
  IF(HLOOKUP(D$161,$A$4:$BI$156,ROW(D266)-163,FALSE)&lt;&gt;"","",IF(D106="","",IF(D106&lt;=D$163,"OK","NOK"))))))</f>
        <v/>
      </c>
      <c r="E266" s="199" t="str">
        <f t="shared" si="164"/>
        <v/>
      </c>
      <c r="F266" s="199" t="str">
        <f t="shared" si="164"/>
        <v/>
      </c>
      <c r="G266" s="1260" t="str">
        <f t="shared" si="164"/>
        <v/>
      </c>
      <c r="H266" s="199" t="str">
        <f t="shared" si="164"/>
        <v/>
      </c>
      <c r="I266" s="199" t="str">
        <f t="shared" si="164"/>
        <v/>
      </c>
      <c r="J266" s="1272" t="str">
        <f t="shared" si="164"/>
        <v/>
      </c>
      <c r="K266" s="199" t="str">
        <f t="shared" si="164"/>
        <v/>
      </c>
      <c r="L266" s="199" t="str">
        <f t="shared" si="164"/>
        <v/>
      </c>
      <c r="M266" s="199" t="str">
        <f t="shared" si="164"/>
        <v/>
      </c>
      <c r="N266" s="199" t="str">
        <f t="shared" si="164"/>
        <v/>
      </c>
      <c r="O266" s="199" t="str">
        <f t="shared" si="164"/>
        <v/>
      </c>
      <c r="P266" s="199" t="str">
        <f t="shared" si="164"/>
        <v/>
      </c>
      <c r="Q266" s="199" t="str">
        <f t="shared" si="164"/>
        <v/>
      </c>
      <c r="R266" s="199" t="str">
        <f t="shared" si="164"/>
        <v/>
      </c>
      <c r="S266" s="199" t="str">
        <f t="shared" si="164"/>
        <v/>
      </c>
      <c r="T266" s="199" t="str">
        <f t="shared" si="164"/>
        <v/>
      </c>
      <c r="U266" s="199" t="str">
        <f t="shared" si="164"/>
        <v/>
      </c>
      <c r="V266" s="199" t="str">
        <f t="shared" si="164"/>
        <v/>
      </c>
      <c r="W266" s="199" t="str">
        <f t="shared" si="164"/>
        <v/>
      </c>
      <c r="X266" s="199" t="str">
        <f t="shared" si="164"/>
        <v/>
      </c>
      <c r="Y266" s="199" t="str">
        <f t="shared" si="164"/>
        <v/>
      </c>
      <c r="Z266" s="199" t="str">
        <f t="shared" si="164"/>
        <v/>
      </c>
      <c r="AA266" s="1272" t="str">
        <f t="shared" si="164"/>
        <v/>
      </c>
      <c r="AB266" s="199" t="str">
        <f t="shared" si="164"/>
        <v/>
      </c>
      <c r="AC266" s="199" t="str">
        <f t="shared" si="164"/>
        <v/>
      </c>
      <c r="AD266" s="199" t="str">
        <f t="shared" si="164"/>
        <v/>
      </c>
      <c r="AE266" s="199" t="str">
        <f t="shared" si="164"/>
        <v/>
      </c>
      <c r="AF266" s="199" t="str">
        <f t="shared" si="164"/>
        <v/>
      </c>
      <c r="AG266" s="1272" t="str">
        <f t="shared" si="164"/>
        <v/>
      </c>
      <c r="AH266" s="199" t="str">
        <f t="shared" si="164"/>
        <v/>
      </c>
      <c r="AI266" s="199" t="str">
        <f t="shared" si="164"/>
        <v/>
      </c>
      <c r="AJ266" s="199" t="str">
        <f t="shared" si="164"/>
        <v/>
      </c>
      <c r="AK266" s="199" t="str">
        <f t="shared" si="164"/>
        <v/>
      </c>
      <c r="AL266" s="199" t="str">
        <f t="shared" si="164"/>
        <v/>
      </c>
      <c r="AM266" s="199" t="str">
        <f t="shared" si="164"/>
        <v/>
      </c>
      <c r="AN266" s="1272" t="str">
        <f t="shared" si="164"/>
        <v/>
      </c>
      <c r="AO266" s="199" t="str">
        <f t="shared" si="164"/>
        <v/>
      </c>
      <c r="AP266" s="199" t="str">
        <f t="shared" si="164"/>
        <v/>
      </c>
      <c r="AQ266" s="199" t="str">
        <f t="shared" si="164"/>
        <v/>
      </c>
      <c r="AR266" s="1272" t="str">
        <f t="shared" si="164"/>
        <v/>
      </c>
      <c r="AS266" s="199" t="str">
        <f t="shared" si="164"/>
        <v/>
      </c>
      <c r="AT266" s="199" t="str">
        <f t="shared" si="164"/>
        <v/>
      </c>
      <c r="AU266" s="1272" t="str">
        <f t="shared" si="164"/>
        <v/>
      </c>
      <c r="AV266" s="199" t="str">
        <f t="shared" si="164"/>
        <v/>
      </c>
      <c r="AW266" s="199" t="str">
        <f t="shared" si="164"/>
        <v/>
      </c>
      <c r="AX266" s="199" t="str">
        <f t="shared" si="164"/>
        <v/>
      </c>
      <c r="AY266" s="199" t="str">
        <f t="shared" si="164"/>
        <v/>
      </c>
      <c r="AZ266" s="199" t="str">
        <f t="shared" si="164"/>
        <v/>
      </c>
      <c r="BA266" s="1272" t="str">
        <f t="shared" si="164"/>
        <v/>
      </c>
      <c r="BB266" s="199" t="str">
        <f t="shared" si="164"/>
        <v/>
      </c>
      <c r="BC266" s="199" t="str">
        <f t="shared" si="164"/>
        <v/>
      </c>
      <c r="BD266" s="199" t="str">
        <f t="shared" si="164"/>
        <v/>
      </c>
      <c r="BE266" s="199" t="str">
        <f t="shared" si="164"/>
        <v/>
      </c>
      <c r="BF266" s="199" t="str">
        <f t="shared" si="164"/>
        <v/>
      </c>
      <c r="BG266" s="199" t="str">
        <f t="shared" si="164"/>
        <v/>
      </c>
      <c r="BH266" s="1272" t="str">
        <f t="shared" si="164"/>
        <v/>
      </c>
      <c r="BI266" s="200" t="str">
        <f t="shared" si="126"/>
        <v>OK</v>
      </c>
    </row>
    <row r="267" spans="1:61" ht="79.2" x14ac:dyDescent="0.25">
      <c r="A267" s="1241" t="str">
        <f t="shared" si="162"/>
        <v>BEW1</v>
      </c>
      <c r="B267" s="1242" t="str">
        <f t="shared" si="162"/>
        <v>Chirurgia dell'apparato locomotore</v>
      </c>
      <c r="C267" s="198" t="str">
        <f t="shared" si="162"/>
        <v>(Chirurgia con approfondimento in traumatologia specialistica)
(Chirurgia ortopedica e traumatologia dell'apparato locomotore)</v>
      </c>
      <c r="D267" s="199" t="str">
        <f t="shared" ref="D267:BH267" si="165">IF(D$162="","",
  IF(D$161="",IF(D107="","",IF(D107&lt;=D$163,"OK","NOK")),
  IF(D$161="X",IF(D107="","",IF(D107&lt;=D$163,"OK","NOK")),
  IF(HLOOKUP(D$161,$A$4:$BI$156,ROW(D267)-163,FALSE)&lt;&gt;"","",IF(D107="","",IF(D107&lt;=D$163,"OK","NOK"))))))</f>
        <v/>
      </c>
      <c r="E267" s="199" t="str">
        <f t="shared" si="165"/>
        <v/>
      </c>
      <c r="F267" s="199" t="str">
        <f t="shared" si="165"/>
        <v/>
      </c>
      <c r="G267" s="1260" t="str">
        <f t="shared" si="165"/>
        <v/>
      </c>
      <c r="H267" s="199" t="str">
        <f t="shared" si="165"/>
        <v/>
      </c>
      <c r="I267" s="199" t="str">
        <f t="shared" ca="1" si="165"/>
        <v>NOK</v>
      </c>
      <c r="J267" s="1272" t="str">
        <f t="shared" si="165"/>
        <v/>
      </c>
      <c r="K267" s="199" t="str">
        <f t="shared" si="165"/>
        <v/>
      </c>
      <c r="L267" s="199" t="str">
        <f t="shared" si="165"/>
        <v/>
      </c>
      <c r="M267" s="199" t="str">
        <f t="shared" si="165"/>
        <v/>
      </c>
      <c r="N267" s="199" t="str">
        <f t="shared" ca="1" si="165"/>
        <v>NOK</v>
      </c>
      <c r="O267" s="199" t="str">
        <f t="shared" si="165"/>
        <v/>
      </c>
      <c r="P267" s="199" t="str">
        <f t="shared" si="165"/>
        <v/>
      </c>
      <c r="Q267" s="199" t="str">
        <f t="shared" si="165"/>
        <v/>
      </c>
      <c r="R267" s="199" t="str">
        <f t="shared" si="165"/>
        <v/>
      </c>
      <c r="S267" s="199" t="str">
        <f t="shared" si="165"/>
        <v/>
      </c>
      <c r="T267" s="199" t="str">
        <f t="shared" si="165"/>
        <v/>
      </c>
      <c r="U267" s="199" t="str">
        <f t="shared" si="165"/>
        <v/>
      </c>
      <c r="V267" s="199" t="str">
        <f t="shared" si="165"/>
        <v/>
      </c>
      <c r="W267" s="199" t="str">
        <f t="shared" si="165"/>
        <v/>
      </c>
      <c r="X267" s="199" t="str">
        <f t="shared" si="165"/>
        <v/>
      </c>
      <c r="Y267" s="199" t="str">
        <f t="shared" si="165"/>
        <v/>
      </c>
      <c r="Z267" s="199" t="str">
        <f t="shared" si="165"/>
        <v/>
      </c>
      <c r="AA267" s="1272" t="str">
        <f t="shared" si="165"/>
        <v/>
      </c>
      <c r="AB267" s="199" t="str">
        <f t="shared" si="165"/>
        <v/>
      </c>
      <c r="AC267" s="199" t="str">
        <f t="shared" si="165"/>
        <v/>
      </c>
      <c r="AD267" s="199" t="str">
        <f t="shared" si="165"/>
        <v/>
      </c>
      <c r="AE267" s="199" t="str">
        <f t="shared" si="165"/>
        <v/>
      </c>
      <c r="AF267" s="199" t="str">
        <f t="shared" si="165"/>
        <v/>
      </c>
      <c r="AG267" s="1272" t="str">
        <f t="shared" si="165"/>
        <v/>
      </c>
      <c r="AH267" s="199" t="str">
        <f t="shared" si="165"/>
        <v/>
      </c>
      <c r="AI267" s="199" t="str">
        <f t="shared" si="165"/>
        <v/>
      </c>
      <c r="AJ267" s="199" t="str">
        <f t="shared" si="165"/>
        <v/>
      </c>
      <c r="AK267" s="199" t="str">
        <f t="shared" si="165"/>
        <v/>
      </c>
      <c r="AL267" s="199" t="str">
        <f t="shared" si="165"/>
        <v/>
      </c>
      <c r="AM267" s="199" t="str">
        <f t="shared" si="165"/>
        <v/>
      </c>
      <c r="AN267" s="1272" t="str">
        <f t="shared" si="165"/>
        <v/>
      </c>
      <c r="AO267" s="199" t="str">
        <f t="shared" si="165"/>
        <v/>
      </c>
      <c r="AP267" s="199" t="str">
        <f t="shared" si="165"/>
        <v/>
      </c>
      <c r="AQ267" s="199" t="str">
        <f t="shared" si="165"/>
        <v/>
      </c>
      <c r="AR267" s="1272" t="str">
        <f t="shared" si="165"/>
        <v/>
      </c>
      <c r="AS267" s="199" t="str">
        <f t="shared" si="165"/>
        <v/>
      </c>
      <c r="AT267" s="199" t="str">
        <f t="shared" si="165"/>
        <v/>
      </c>
      <c r="AU267" s="1272" t="str">
        <f t="shared" si="165"/>
        <v/>
      </c>
      <c r="AV267" s="199" t="str">
        <f t="shared" si="165"/>
        <v/>
      </c>
      <c r="AW267" s="199" t="str">
        <f t="shared" si="165"/>
        <v/>
      </c>
      <c r="AX267" s="199" t="str">
        <f t="shared" si="165"/>
        <v/>
      </c>
      <c r="AY267" s="199" t="str">
        <f t="shared" si="165"/>
        <v/>
      </c>
      <c r="AZ267" s="199" t="str">
        <f t="shared" si="165"/>
        <v/>
      </c>
      <c r="BA267" s="1272" t="str">
        <f t="shared" si="165"/>
        <v/>
      </c>
      <c r="BB267" s="199" t="str">
        <f t="shared" si="165"/>
        <v/>
      </c>
      <c r="BC267" s="199" t="str">
        <f t="shared" si="165"/>
        <v/>
      </c>
      <c r="BD267" s="199" t="str">
        <f t="shared" si="165"/>
        <v/>
      </c>
      <c r="BE267" s="199" t="str">
        <f t="shared" si="165"/>
        <v/>
      </c>
      <c r="BF267" s="199" t="str">
        <f t="shared" si="165"/>
        <v/>
      </c>
      <c r="BG267" s="199" t="str">
        <f t="shared" si="165"/>
        <v/>
      </c>
      <c r="BH267" s="1272" t="str">
        <f t="shared" si="165"/>
        <v/>
      </c>
      <c r="BI267" s="200" t="str">
        <f t="shared" ca="1" si="126"/>
        <v>NOK</v>
      </c>
    </row>
    <row r="268" spans="1:61" ht="39.6" x14ac:dyDescent="0.25">
      <c r="A268" s="1241" t="str">
        <f t="shared" si="162"/>
        <v>BEW2</v>
      </c>
      <c r="B268" s="1242" t="str">
        <f t="shared" si="162"/>
        <v>Ortopedia</v>
      </c>
      <c r="C268" s="198" t="str">
        <f t="shared" si="162"/>
        <v>(Chirurgia ortopedica e traumatologia dell'apparato locomotore)</v>
      </c>
      <c r="D268" s="199" t="str">
        <f t="shared" ref="D268:BH268" si="166">IF(D$162="","",
  IF(D$161="",IF(D108="","",IF(D108&lt;=D$163,"OK","NOK")),
  IF(D$161="X",IF(D108="","",IF(D108&lt;=D$163,"OK","NOK")),
  IF(HLOOKUP(D$161,$A$4:$BI$156,ROW(D268)-163,FALSE)&lt;&gt;"","",IF(D108="","",IF(D108&lt;=D$163,"OK","NOK"))))))</f>
        <v/>
      </c>
      <c r="E268" s="199" t="str">
        <f t="shared" si="166"/>
        <v/>
      </c>
      <c r="F268" s="199" t="str">
        <f t="shared" si="166"/>
        <v/>
      </c>
      <c r="G268" s="1260" t="str">
        <f t="shared" si="166"/>
        <v/>
      </c>
      <c r="H268" s="199" t="str">
        <f t="shared" si="166"/>
        <v/>
      </c>
      <c r="I268" s="199" t="str">
        <f t="shared" si="166"/>
        <v/>
      </c>
      <c r="J268" s="1272" t="str">
        <f t="shared" si="166"/>
        <v/>
      </c>
      <c r="K268" s="199" t="str">
        <f t="shared" si="166"/>
        <v/>
      </c>
      <c r="L268" s="199" t="str">
        <f t="shared" si="166"/>
        <v/>
      </c>
      <c r="M268" s="199" t="str">
        <f t="shared" si="166"/>
        <v/>
      </c>
      <c r="N268" s="199" t="str">
        <f t="shared" ca="1" si="166"/>
        <v>NOK</v>
      </c>
      <c r="O268" s="199" t="str">
        <f t="shared" si="166"/>
        <v/>
      </c>
      <c r="P268" s="199" t="str">
        <f t="shared" si="166"/>
        <v/>
      </c>
      <c r="Q268" s="199" t="str">
        <f t="shared" si="166"/>
        <v/>
      </c>
      <c r="R268" s="199" t="str">
        <f t="shared" si="166"/>
        <v/>
      </c>
      <c r="S268" s="199" t="str">
        <f t="shared" si="166"/>
        <v/>
      </c>
      <c r="T268" s="199" t="str">
        <f t="shared" si="166"/>
        <v/>
      </c>
      <c r="U268" s="199" t="str">
        <f t="shared" si="166"/>
        <v/>
      </c>
      <c r="V268" s="199" t="str">
        <f t="shared" si="166"/>
        <v/>
      </c>
      <c r="W268" s="199" t="str">
        <f t="shared" si="166"/>
        <v/>
      </c>
      <c r="X268" s="199" t="str">
        <f t="shared" si="166"/>
        <v/>
      </c>
      <c r="Y268" s="199" t="str">
        <f t="shared" si="166"/>
        <v/>
      </c>
      <c r="Z268" s="199" t="str">
        <f t="shared" si="166"/>
        <v/>
      </c>
      <c r="AA268" s="1272" t="str">
        <f t="shared" si="166"/>
        <v/>
      </c>
      <c r="AB268" s="199" t="str">
        <f t="shared" si="166"/>
        <v/>
      </c>
      <c r="AC268" s="199" t="str">
        <f t="shared" si="166"/>
        <v/>
      </c>
      <c r="AD268" s="199" t="str">
        <f t="shared" si="166"/>
        <v/>
      </c>
      <c r="AE268" s="199" t="str">
        <f t="shared" si="166"/>
        <v/>
      </c>
      <c r="AF268" s="199" t="str">
        <f t="shared" si="166"/>
        <v/>
      </c>
      <c r="AG268" s="1272" t="str">
        <f t="shared" si="166"/>
        <v/>
      </c>
      <c r="AH268" s="199" t="str">
        <f t="shared" si="166"/>
        <v/>
      </c>
      <c r="AI268" s="199" t="str">
        <f t="shared" si="166"/>
        <v/>
      </c>
      <c r="AJ268" s="199" t="str">
        <f t="shared" si="166"/>
        <v/>
      </c>
      <c r="AK268" s="199" t="str">
        <f t="shared" si="166"/>
        <v/>
      </c>
      <c r="AL268" s="199" t="str">
        <f t="shared" si="166"/>
        <v/>
      </c>
      <c r="AM268" s="199" t="str">
        <f t="shared" si="166"/>
        <v/>
      </c>
      <c r="AN268" s="1272" t="str">
        <f t="shared" si="166"/>
        <v/>
      </c>
      <c r="AO268" s="199" t="str">
        <f t="shared" si="166"/>
        <v/>
      </c>
      <c r="AP268" s="199" t="str">
        <f t="shared" si="166"/>
        <v/>
      </c>
      <c r="AQ268" s="199" t="str">
        <f t="shared" si="166"/>
        <v/>
      </c>
      <c r="AR268" s="1272" t="str">
        <f t="shared" si="166"/>
        <v/>
      </c>
      <c r="AS268" s="199" t="str">
        <f t="shared" si="166"/>
        <v/>
      </c>
      <c r="AT268" s="199" t="str">
        <f t="shared" si="166"/>
        <v/>
      </c>
      <c r="AU268" s="1272" t="str">
        <f t="shared" si="166"/>
        <v/>
      </c>
      <c r="AV268" s="199" t="str">
        <f t="shared" si="166"/>
        <v/>
      </c>
      <c r="AW268" s="199" t="str">
        <f t="shared" si="166"/>
        <v/>
      </c>
      <c r="AX268" s="199" t="str">
        <f t="shared" si="166"/>
        <v/>
      </c>
      <c r="AY268" s="199" t="str">
        <f t="shared" si="166"/>
        <v/>
      </c>
      <c r="AZ268" s="199" t="str">
        <f t="shared" si="166"/>
        <v/>
      </c>
      <c r="BA268" s="1272" t="str">
        <f t="shared" si="166"/>
        <v/>
      </c>
      <c r="BB268" s="199" t="str">
        <f t="shared" si="166"/>
        <v/>
      </c>
      <c r="BC268" s="199" t="str">
        <f t="shared" si="166"/>
        <v/>
      </c>
      <c r="BD268" s="199" t="str">
        <f t="shared" si="166"/>
        <v/>
      </c>
      <c r="BE268" s="199" t="str">
        <f t="shared" si="166"/>
        <v/>
      </c>
      <c r="BF268" s="199" t="str">
        <f t="shared" si="166"/>
        <v/>
      </c>
      <c r="BG268" s="199" t="str">
        <f t="shared" si="166"/>
        <v/>
      </c>
      <c r="BH268" s="1272" t="str">
        <f t="shared" si="166"/>
        <v/>
      </c>
      <c r="BI268" s="200" t="str">
        <f t="shared" ca="1" si="126"/>
        <v>NOK</v>
      </c>
    </row>
    <row r="269" spans="1:61" x14ac:dyDescent="0.25">
      <c r="A269" s="1241" t="str">
        <f t="shared" si="162"/>
        <v>BEW3</v>
      </c>
      <c r="B269" s="1242" t="str">
        <f t="shared" si="162"/>
        <v>Chirurgia della mano</v>
      </c>
      <c r="C269" s="198" t="str">
        <f t="shared" si="162"/>
        <v>(Chirurgia della mano)</v>
      </c>
      <c r="D269" s="199" t="str">
        <f t="shared" ref="D269:BH269" si="167">IF(D$162="","",
  IF(D$161="",IF(D109="","",IF(D109&lt;=D$163,"OK","NOK")),
  IF(D$161="X",IF(D109="","",IF(D109&lt;=D$163,"OK","NOK")),
  IF(HLOOKUP(D$161,$A$4:$BI$156,ROW(D269)-163,FALSE)&lt;&gt;"","",IF(D109="","",IF(D109&lt;=D$163,"OK","NOK"))))))</f>
        <v/>
      </c>
      <c r="E269" s="199" t="str">
        <f t="shared" si="167"/>
        <v/>
      </c>
      <c r="F269" s="199" t="str">
        <f t="shared" si="167"/>
        <v/>
      </c>
      <c r="G269" s="1260" t="str">
        <f t="shared" si="167"/>
        <v/>
      </c>
      <c r="H269" s="199" t="str">
        <f t="shared" si="167"/>
        <v/>
      </c>
      <c r="I269" s="199" t="str">
        <f t="shared" si="167"/>
        <v/>
      </c>
      <c r="J269" s="1272" t="str">
        <f t="shared" si="167"/>
        <v/>
      </c>
      <c r="K269" s="199" t="str">
        <f t="shared" si="167"/>
        <v/>
      </c>
      <c r="L269" s="199" t="str">
        <f t="shared" ca="1" si="167"/>
        <v>NOK</v>
      </c>
      <c r="M269" s="199" t="str">
        <f t="shared" si="167"/>
        <v/>
      </c>
      <c r="N269" s="199" t="str">
        <f t="shared" si="167"/>
        <v/>
      </c>
      <c r="O269" s="199" t="str">
        <f t="shared" si="167"/>
        <v/>
      </c>
      <c r="P269" s="199" t="str">
        <f t="shared" si="167"/>
        <v/>
      </c>
      <c r="Q269" s="199" t="str">
        <f t="shared" si="167"/>
        <v/>
      </c>
      <c r="R269" s="199" t="str">
        <f t="shared" si="167"/>
        <v/>
      </c>
      <c r="S269" s="199" t="str">
        <f t="shared" si="167"/>
        <v/>
      </c>
      <c r="T269" s="199" t="str">
        <f t="shared" si="167"/>
        <v/>
      </c>
      <c r="U269" s="199" t="str">
        <f t="shared" si="167"/>
        <v/>
      </c>
      <c r="V269" s="199" t="str">
        <f t="shared" si="167"/>
        <v/>
      </c>
      <c r="W269" s="199" t="str">
        <f t="shared" si="167"/>
        <v/>
      </c>
      <c r="X269" s="199" t="str">
        <f t="shared" si="167"/>
        <v/>
      </c>
      <c r="Y269" s="199" t="str">
        <f t="shared" si="167"/>
        <v/>
      </c>
      <c r="Z269" s="199" t="str">
        <f t="shared" si="167"/>
        <v/>
      </c>
      <c r="AA269" s="1272" t="str">
        <f t="shared" si="167"/>
        <v/>
      </c>
      <c r="AB269" s="199" t="str">
        <f t="shared" si="167"/>
        <v/>
      </c>
      <c r="AC269" s="199" t="str">
        <f t="shared" si="167"/>
        <v/>
      </c>
      <c r="AD269" s="199" t="str">
        <f t="shared" si="167"/>
        <v/>
      </c>
      <c r="AE269" s="199" t="str">
        <f t="shared" si="167"/>
        <v/>
      </c>
      <c r="AF269" s="199" t="str">
        <f t="shared" si="167"/>
        <v/>
      </c>
      <c r="AG269" s="1272" t="str">
        <f t="shared" si="167"/>
        <v/>
      </c>
      <c r="AH269" s="199" t="str">
        <f t="shared" si="167"/>
        <v/>
      </c>
      <c r="AI269" s="199" t="str">
        <f t="shared" si="167"/>
        <v/>
      </c>
      <c r="AJ269" s="199" t="str">
        <f t="shared" si="167"/>
        <v/>
      </c>
      <c r="AK269" s="199" t="str">
        <f t="shared" si="167"/>
        <v/>
      </c>
      <c r="AL269" s="199" t="str">
        <f t="shared" si="167"/>
        <v/>
      </c>
      <c r="AM269" s="199" t="str">
        <f t="shared" si="167"/>
        <v/>
      </c>
      <c r="AN269" s="1272" t="str">
        <f t="shared" si="167"/>
        <v/>
      </c>
      <c r="AO269" s="199" t="str">
        <f t="shared" si="167"/>
        <v/>
      </c>
      <c r="AP269" s="199" t="str">
        <f t="shared" si="167"/>
        <v/>
      </c>
      <c r="AQ269" s="199" t="str">
        <f t="shared" si="167"/>
        <v/>
      </c>
      <c r="AR269" s="1272" t="str">
        <f t="shared" si="167"/>
        <v/>
      </c>
      <c r="AS269" s="199" t="str">
        <f t="shared" si="167"/>
        <v/>
      </c>
      <c r="AT269" s="199" t="str">
        <f t="shared" si="167"/>
        <v/>
      </c>
      <c r="AU269" s="1272" t="str">
        <f t="shared" si="167"/>
        <v/>
      </c>
      <c r="AV269" s="199" t="str">
        <f t="shared" si="167"/>
        <v/>
      </c>
      <c r="AW269" s="199" t="str">
        <f t="shared" si="167"/>
        <v/>
      </c>
      <c r="AX269" s="199" t="str">
        <f t="shared" si="167"/>
        <v/>
      </c>
      <c r="AY269" s="199" t="str">
        <f t="shared" si="167"/>
        <v/>
      </c>
      <c r="AZ269" s="199" t="str">
        <f t="shared" si="167"/>
        <v/>
      </c>
      <c r="BA269" s="1272" t="str">
        <f t="shared" si="167"/>
        <v/>
      </c>
      <c r="BB269" s="199" t="str">
        <f t="shared" si="167"/>
        <v/>
      </c>
      <c r="BC269" s="199" t="str">
        <f t="shared" si="167"/>
        <v/>
      </c>
      <c r="BD269" s="199" t="str">
        <f t="shared" si="167"/>
        <v/>
      </c>
      <c r="BE269" s="199" t="str">
        <f t="shared" si="167"/>
        <v/>
      </c>
      <c r="BF269" s="199" t="str">
        <f t="shared" si="167"/>
        <v/>
      </c>
      <c r="BG269" s="199" t="str">
        <f t="shared" si="167"/>
        <v/>
      </c>
      <c r="BH269" s="1272" t="str">
        <f t="shared" si="167"/>
        <v/>
      </c>
      <c r="BI269" s="200" t="str">
        <f t="shared" ca="1" si="126"/>
        <v>NOK</v>
      </c>
    </row>
    <row r="270" spans="1:61" ht="79.2" x14ac:dyDescent="0.25">
      <c r="A270" s="1241" t="str">
        <f t="shared" si="162"/>
        <v>BEW4</v>
      </c>
      <c r="B270" s="1242" t="str">
        <f t="shared" si="162"/>
        <v>Artroscopia della spalla e del gomito</v>
      </c>
      <c r="C270" s="198" t="str">
        <f t="shared" si="162"/>
        <v>(Chirurgia con approfondimento in traumatologia specialistica)
(Chirurgia ortopedica e traumatologia dell'apparato locomotore)</v>
      </c>
      <c r="D270" s="199" t="str">
        <f t="shared" ref="D270:BH270" si="168">IF(D$162="","",
  IF(D$161="",IF(D110="","",IF(D110&lt;=D$163,"OK","NOK")),
  IF(D$161="X",IF(D110="","",IF(D110&lt;=D$163,"OK","NOK")),
  IF(HLOOKUP(D$161,$A$4:$BI$156,ROW(D270)-163,FALSE)&lt;&gt;"","",IF(D110="","",IF(D110&lt;=D$163,"OK","NOK"))))))</f>
        <v/>
      </c>
      <c r="E270" s="199" t="str">
        <f t="shared" si="168"/>
        <v/>
      </c>
      <c r="F270" s="199" t="str">
        <f t="shared" si="168"/>
        <v/>
      </c>
      <c r="G270" s="1260" t="str">
        <f t="shared" si="168"/>
        <v/>
      </c>
      <c r="H270" s="199" t="str">
        <f t="shared" si="168"/>
        <v/>
      </c>
      <c r="I270" s="199" t="str">
        <f t="shared" ca="1" si="168"/>
        <v>NOK</v>
      </c>
      <c r="J270" s="1272" t="str">
        <f t="shared" si="168"/>
        <v/>
      </c>
      <c r="K270" s="199" t="str">
        <f t="shared" si="168"/>
        <v/>
      </c>
      <c r="L270" s="199" t="str">
        <f t="shared" si="168"/>
        <v/>
      </c>
      <c r="M270" s="199" t="str">
        <f t="shared" si="168"/>
        <v/>
      </c>
      <c r="N270" s="199" t="str">
        <f t="shared" si="168"/>
        <v/>
      </c>
      <c r="O270" s="199" t="str">
        <f t="shared" ca="1" si="168"/>
        <v>NOK</v>
      </c>
      <c r="P270" s="199" t="str">
        <f t="shared" si="168"/>
        <v/>
      </c>
      <c r="Q270" s="199" t="str">
        <f t="shared" si="168"/>
        <v/>
      </c>
      <c r="R270" s="199" t="str">
        <f t="shared" si="168"/>
        <v/>
      </c>
      <c r="S270" s="199" t="str">
        <f t="shared" si="168"/>
        <v/>
      </c>
      <c r="T270" s="199" t="str">
        <f t="shared" si="168"/>
        <v/>
      </c>
      <c r="U270" s="199" t="str">
        <f t="shared" si="168"/>
        <v/>
      </c>
      <c r="V270" s="199" t="str">
        <f t="shared" si="168"/>
        <v/>
      </c>
      <c r="W270" s="199" t="str">
        <f t="shared" si="168"/>
        <v/>
      </c>
      <c r="X270" s="199" t="str">
        <f t="shared" si="168"/>
        <v/>
      </c>
      <c r="Y270" s="199" t="str">
        <f t="shared" si="168"/>
        <v/>
      </c>
      <c r="Z270" s="199" t="str">
        <f t="shared" si="168"/>
        <v/>
      </c>
      <c r="AA270" s="1272" t="str">
        <f t="shared" si="168"/>
        <v/>
      </c>
      <c r="AB270" s="199" t="str">
        <f t="shared" si="168"/>
        <v/>
      </c>
      <c r="AC270" s="199" t="str">
        <f t="shared" si="168"/>
        <v/>
      </c>
      <c r="AD270" s="199" t="str">
        <f t="shared" si="168"/>
        <v/>
      </c>
      <c r="AE270" s="199" t="str">
        <f t="shared" si="168"/>
        <v/>
      </c>
      <c r="AF270" s="199" t="str">
        <f t="shared" si="168"/>
        <v/>
      </c>
      <c r="AG270" s="1272" t="str">
        <f t="shared" si="168"/>
        <v/>
      </c>
      <c r="AH270" s="199" t="str">
        <f t="shared" si="168"/>
        <v/>
      </c>
      <c r="AI270" s="199" t="str">
        <f t="shared" si="168"/>
        <v/>
      </c>
      <c r="AJ270" s="199" t="str">
        <f t="shared" si="168"/>
        <v/>
      </c>
      <c r="AK270" s="199" t="str">
        <f t="shared" si="168"/>
        <v/>
      </c>
      <c r="AL270" s="199" t="str">
        <f t="shared" si="168"/>
        <v/>
      </c>
      <c r="AM270" s="199" t="str">
        <f t="shared" si="168"/>
        <v/>
      </c>
      <c r="AN270" s="1272" t="str">
        <f t="shared" si="168"/>
        <v/>
      </c>
      <c r="AO270" s="199" t="str">
        <f t="shared" si="168"/>
        <v/>
      </c>
      <c r="AP270" s="199" t="str">
        <f t="shared" si="168"/>
        <v/>
      </c>
      <c r="AQ270" s="199" t="str">
        <f t="shared" si="168"/>
        <v/>
      </c>
      <c r="AR270" s="1272" t="str">
        <f t="shared" si="168"/>
        <v/>
      </c>
      <c r="AS270" s="199" t="str">
        <f t="shared" si="168"/>
        <v/>
      </c>
      <c r="AT270" s="199" t="str">
        <f t="shared" si="168"/>
        <v/>
      </c>
      <c r="AU270" s="1272" t="str">
        <f t="shared" si="168"/>
        <v/>
      </c>
      <c r="AV270" s="199" t="str">
        <f t="shared" si="168"/>
        <v/>
      </c>
      <c r="AW270" s="199" t="str">
        <f t="shared" si="168"/>
        <v/>
      </c>
      <c r="AX270" s="199" t="str">
        <f t="shared" si="168"/>
        <v/>
      </c>
      <c r="AY270" s="199" t="str">
        <f t="shared" si="168"/>
        <v/>
      </c>
      <c r="AZ270" s="199" t="str">
        <f t="shared" si="168"/>
        <v/>
      </c>
      <c r="BA270" s="1272" t="str">
        <f t="shared" si="168"/>
        <v/>
      </c>
      <c r="BB270" s="199" t="str">
        <f t="shared" si="168"/>
        <v/>
      </c>
      <c r="BC270" s="199" t="str">
        <f t="shared" si="168"/>
        <v/>
      </c>
      <c r="BD270" s="199" t="str">
        <f t="shared" si="168"/>
        <v/>
      </c>
      <c r="BE270" s="199" t="str">
        <f t="shared" si="168"/>
        <v/>
      </c>
      <c r="BF270" s="199" t="str">
        <f t="shared" si="168"/>
        <v/>
      </c>
      <c r="BG270" s="199" t="str">
        <f t="shared" si="168"/>
        <v/>
      </c>
      <c r="BH270" s="1272" t="str">
        <f t="shared" si="168"/>
        <v/>
      </c>
      <c r="BI270" s="200" t="str">
        <f t="shared" ca="1" si="126"/>
        <v>NOK</v>
      </c>
    </row>
    <row r="271" spans="1:61" ht="79.2" x14ac:dyDescent="0.25">
      <c r="A271" s="1241" t="str">
        <f t="shared" si="162"/>
        <v>BEW5</v>
      </c>
      <c r="B271" s="1242" t="str">
        <f t="shared" si="162"/>
        <v>Artroscopia del ginocchio</v>
      </c>
      <c r="C271" s="198" t="str">
        <f t="shared" si="162"/>
        <v>(Chirurgia con approfondimento in traumatologia specialistica)
(Chirurgia ortopedica e traumatologia dell'apparato locomotore)</v>
      </c>
      <c r="D271" s="199" t="str">
        <f t="shared" ref="D271:BH271" si="169">IF(D$162="","",
  IF(D$161="",IF(D111="","",IF(D111&lt;=D$163,"OK","NOK")),
  IF(D$161="X",IF(D111="","",IF(D111&lt;=D$163,"OK","NOK")),
  IF(HLOOKUP(D$161,$A$4:$BI$156,ROW(D271)-163,FALSE)&lt;&gt;"","",IF(D111="","",IF(D111&lt;=D$163,"OK","NOK"))))))</f>
        <v/>
      </c>
      <c r="E271" s="199" t="str">
        <f t="shared" si="169"/>
        <v/>
      </c>
      <c r="F271" s="199" t="str">
        <f t="shared" si="169"/>
        <v/>
      </c>
      <c r="G271" s="1260" t="str">
        <f t="shared" si="169"/>
        <v/>
      </c>
      <c r="H271" s="199" t="str">
        <f t="shared" si="169"/>
        <v/>
      </c>
      <c r="I271" s="199" t="str">
        <f t="shared" ca="1" si="169"/>
        <v>NOK</v>
      </c>
      <c r="J271" s="1272" t="str">
        <f t="shared" si="169"/>
        <v/>
      </c>
      <c r="K271" s="199" t="str">
        <f t="shared" si="169"/>
        <v/>
      </c>
      <c r="L271" s="199" t="str">
        <f t="shared" si="169"/>
        <v/>
      </c>
      <c r="M271" s="199" t="str">
        <f t="shared" si="169"/>
        <v/>
      </c>
      <c r="N271" s="199" t="str">
        <f t="shared" si="169"/>
        <v/>
      </c>
      <c r="O271" s="199" t="str">
        <f t="shared" ca="1" si="169"/>
        <v>NOK</v>
      </c>
      <c r="P271" s="199" t="str">
        <f t="shared" si="169"/>
        <v/>
      </c>
      <c r="Q271" s="199" t="str">
        <f t="shared" si="169"/>
        <v/>
      </c>
      <c r="R271" s="199" t="str">
        <f t="shared" si="169"/>
        <v/>
      </c>
      <c r="S271" s="199" t="str">
        <f t="shared" si="169"/>
        <v/>
      </c>
      <c r="T271" s="199" t="str">
        <f t="shared" si="169"/>
        <v/>
      </c>
      <c r="U271" s="199" t="str">
        <f t="shared" si="169"/>
        <v/>
      </c>
      <c r="V271" s="199" t="str">
        <f t="shared" si="169"/>
        <v/>
      </c>
      <c r="W271" s="199" t="str">
        <f t="shared" si="169"/>
        <v/>
      </c>
      <c r="X271" s="199" t="str">
        <f t="shared" si="169"/>
        <v/>
      </c>
      <c r="Y271" s="199" t="str">
        <f t="shared" si="169"/>
        <v/>
      </c>
      <c r="Z271" s="199" t="str">
        <f t="shared" si="169"/>
        <v/>
      </c>
      <c r="AA271" s="1272" t="str">
        <f t="shared" si="169"/>
        <v/>
      </c>
      <c r="AB271" s="199" t="str">
        <f t="shared" si="169"/>
        <v/>
      </c>
      <c r="AC271" s="199" t="str">
        <f t="shared" si="169"/>
        <v/>
      </c>
      <c r="AD271" s="199" t="str">
        <f t="shared" si="169"/>
        <v/>
      </c>
      <c r="AE271" s="199" t="str">
        <f t="shared" si="169"/>
        <v/>
      </c>
      <c r="AF271" s="199" t="str">
        <f t="shared" si="169"/>
        <v/>
      </c>
      <c r="AG271" s="1272" t="str">
        <f t="shared" si="169"/>
        <v/>
      </c>
      <c r="AH271" s="199" t="str">
        <f t="shared" si="169"/>
        <v/>
      </c>
      <c r="AI271" s="199" t="str">
        <f t="shared" si="169"/>
        <v/>
      </c>
      <c r="AJ271" s="199" t="str">
        <f t="shared" si="169"/>
        <v/>
      </c>
      <c r="AK271" s="199" t="str">
        <f t="shared" si="169"/>
        <v/>
      </c>
      <c r="AL271" s="199" t="str">
        <f t="shared" si="169"/>
        <v/>
      </c>
      <c r="AM271" s="199" t="str">
        <f t="shared" si="169"/>
        <v/>
      </c>
      <c r="AN271" s="1272" t="str">
        <f t="shared" si="169"/>
        <v/>
      </c>
      <c r="AO271" s="199" t="str">
        <f t="shared" si="169"/>
        <v/>
      </c>
      <c r="AP271" s="199" t="str">
        <f t="shared" si="169"/>
        <v/>
      </c>
      <c r="AQ271" s="199" t="str">
        <f t="shared" si="169"/>
        <v/>
      </c>
      <c r="AR271" s="1272" t="str">
        <f t="shared" si="169"/>
        <v/>
      </c>
      <c r="AS271" s="199" t="str">
        <f t="shared" si="169"/>
        <v/>
      </c>
      <c r="AT271" s="199" t="str">
        <f t="shared" si="169"/>
        <v/>
      </c>
      <c r="AU271" s="1272" t="str">
        <f t="shared" si="169"/>
        <v/>
      </c>
      <c r="AV271" s="199" t="str">
        <f t="shared" si="169"/>
        <v/>
      </c>
      <c r="AW271" s="199" t="str">
        <f t="shared" si="169"/>
        <v/>
      </c>
      <c r="AX271" s="199" t="str">
        <f t="shared" si="169"/>
        <v/>
      </c>
      <c r="AY271" s="199" t="str">
        <f t="shared" si="169"/>
        <v/>
      </c>
      <c r="AZ271" s="199" t="str">
        <f t="shared" si="169"/>
        <v/>
      </c>
      <c r="BA271" s="1272" t="str">
        <f t="shared" si="169"/>
        <v/>
      </c>
      <c r="BB271" s="199" t="str">
        <f t="shared" si="169"/>
        <v/>
      </c>
      <c r="BC271" s="199" t="str">
        <f t="shared" si="169"/>
        <v/>
      </c>
      <c r="BD271" s="199" t="str">
        <f t="shared" si="169"/>
        <v/>
      </c>
      <c r="BE271" s="199" t="str">
        <f t="shared" si="169"/>
        <v/>
      </c>
      <c r="BF271" s="199" t="str">
        <f t="shared" si="169"/>
        <v/>
      </c>
      <c r="BG271" s="199" t="str">
        <f t="shared" si="169"/>
        <v/>
      </c>
      <c r="BH271" s="1272" t="str">
        <f t="shared" si="169"/>
        <v/>
      </c>
      <c r="BI271" s="200" t="str">
        <f t="shared" ca="1" si="126"/>
        <v>NOK</v>
      </c>
    </row>
    <row r="272" spans="1:61" ht="92.4" x14ac:dyDescent="0.25">
      <c r="A272" s="1241" t="str">
        <f t="shared" si="162"/>
        <v>BEW6</v>
      </c>
      <c r="B272" s="1242" t="str">
        <f t="shared" si="162"/>
        <v>Ricostruzione dell'estremità superiore</v>
      </c>
      <c r="C272" s="198" t="str">
        <f t="shared" si="162"/>
        <v>(Chirurgia con approfondimento in traumatologia specialistica)
(Chirurgia ortopedica e traumatologia dell'apparato locomotore)
(Chirurgia della mano)</v>
      </c>
      <c r="D272" s="199" t="str">
        <f t="shared" ref="D272:BH272" si="170">IF(D$162="","",
  IF(D$161="",IF(D112="","",IF(D112&lt;=D$163,"OK","NOK")),
  IF(D$161="X",IF(D112="","",IF(D112&lt;=D$163,"OK","NOK")),
  IF(HLOOKUP(D$161,$A$4:$BI$156,ROW(D272)-163,FALSE)&lt;&gt;"","",IF(D112="","",IF(D112&lt;=D$163,"OK","NOK"))))))</f>
        <v/>
      </c>
      <c r="E272" s="199" t="str">
        <f t="shared" si="170"/>
        <v/>
      </c>
      <c r="F272" s="199" t="str">
        <f t="shared" si="170"/>
        <v/>
      </c>
      <c r="G272" s="1260" t="str">
        <f t="shared" si="170"/>
        <v/>
      </c>
      <c r="H272" s="199" t="str">
        <f t="shared" si="170"/>
        <v/>
      </c>
      <c r="I272" s="199" t="str">
        <f t="shared" ca="1" si="170"/>
        <v>NOK</v>
      </c>
      <c r="J272" s="1272" t="str">
        <f t="shared" si="170"/>
        <v/>
      </c>
      <c r="K272" s="199" t="str">
        <f t="shared" si="170"/>
        <v/>
      </c>
      <c r="L272" s="199" t="str">
        <f t="shared" si="170"/>
        <v/>
      </c>
      <c r="M272" s="199" t="str">
        <f t="shared" si="170"/>
        <v/>
      </c>
      <c r="N272" s="199" t="str">
        <f t="shared" si="170"/>
        <v/>
      </c>
      <c r="O272" s="199" t="str">
        <f t="shared" ca="1" si="170"/>
        <v>NOK</v>
      </c>
      <c r="P272" s="199" t="str">
        <f t="shared" si="170"/>
        <v/>
      </c>
      <c r="Q272" s="199" t="str">
        <f t="shared" si="170"/>
        <v/>
      </c>
      <c r="R272" s="199" t="str">
        <f t="shared" si="170"/>
        <v/>
      </c>
      <c r="S272" s="199" t="str">
        <f t="shared" si="170"/>
        <v/>
      </c>
      <c r="T272" s="199" t="str">
        <f t="shared" si="170"/>
        <v/>
      </c>
      <c r="U272" s="199" t="str">
        <f t="shared" si="170"/>
        <v/>
      </c>
      <c r="V272" s="199" t="str">
        <f t="shared" si="170"/>
        <v/>
      </c>
      <c r="W272" s="199" t="str">
        <f t="shared" si="170"/>
        <v/>
      </c>
      <c r="X272" s="199" t="str">
        <f t="shared" si="170"/>
        <v/>
      </c>
      <c r="Y272" s="199" t="str">
        <f t="shared" si="170"/>
        <v/>
      </c>
      <c r="Z272" s="199" t="str">
        <f t="shared" si="170"/>
        <v/>
      </c>
      <c r="AA272" s="1272" t="str">
        <f t="shared" si="170"/>
        <v/>
      </c>
      <c r="AB272" s="199" t="str">
        <f t="shared" si="170"/>
        <v/>
      </c>
      <c r="AC272" s="199" t="str">
        <f t="shared" si="170"/>
        <v/>
      </c>
      <c r="AD272" s="199" t="str">
        <f t="shared" si="170"/>
        <v/>
      </c>
      <c r="AE272" s="199" t="str">
        <f t="shared" si="170"/>
        <v/>
      </c>
      <c r="AF272" s="199" t="str">
        <f t="shared" si="170"/>
        <v/>
      </c>
      <c r="AG272" s="1272" t="str">
        <f t="shared" si="170"/>
        <v/>
      </c>
      <c r="AH272" s="199" t="str">
        <f t="shared" si="170"/>
        <v/>
      </c>
      <c r="AI272" s="199" t="str">
        <f t="shared" si="170"/>
        <v/>
      </c>
      <c r="AJ272" s="199" t="str">
        <f t="shared" si="170"/>
        <v/>
      </c>
      <c r="AK272" s="199" t="str">
        <f t="shared" si="170"/>
        <v/>
      </c>
      <c r="AL272" s="199" t="str">
        <f t="shared" si="170"/>
        <v/>
      </c>
      <c r="AM272" s="199" t="str">
        <f t="shared" si="170"/>
        <v/>
      </c>
      <c r="AN272" s="1272" t="str">
        <f t="shared" si="170"/>
        <v/>
      </c>
      <c r="AO272" s="199" t="str">
        <f t="shared" si="170"/>
        <v/>
      </c>
      <c r="AP272" s="199" t="str">
        <f t="shared" si="170"/>
        <v/>
      </c>
      <c r="AQ272" s="199" t="str">
        <f t="shared" si="170"/>
        <v/>
      </c>
      <c r="AR272" s="1272" t="str">
        <f t="shared" si="170"/>
        <v/>
      </c>
      <c r="AS272" s="199" t="str">
        <f t="shared" si="170"/>
        <v/>
      </c>
      <c r="AT272" s="199" t="str">
        <f t="shared" si="170"/>
        <v/>
      </c>
      <c r="AU272" s="1272" t="str">
        <f t="shared" si="170"/>
        <v/>
      </c>
      <c r="AV272" s="199" t="str">
        <f t="shared" si="170"/>
        <v/>
      </c>
      <c r="AW272" s="199" t="str">
        <f t="shared" si="170"/>
        <v/>
      </c>
      <c r="AX272" s="199" t="str">
        <f t="shared" si="170"/>
        <v/>
      </c>
      <c r="AY272" s="199" t="str">
        <f t="shared" si="170"/>
        <v/>
      </c>
      <c r="AZ272" s="199" t="str">
        <f t="shared" si="170"/>
        <v/>
      </c>
      <c r="BA272" s="1272" t="str">
        <f t="shared" si="170"/>
        <v/>
      </c>
      <c r="BB272" s="199" t="str">
        <f t="shared" si="170"/>
        <v/>
      </c>
      <c r="BC272" s="199" t="str">
        <f t="shared" si="170"/>
        <v/>
      </c>
      <c r="BD272" s="199" t="str">
        <f t="shared" si="170"/>
        <v/>
      </c>
      <c r="BE272" s="199" t="str">
        <f t="shared" si="170"/>
        <v/>
      </c>
      <c r="BF272" s="199" t="str">
        <f t="shared" si="170"/>
        <v/>
      </c>
      <c r="BG272" s="199" t="str">
        <f t="shared" si="170"/>
        <v/>
      </c>
      <c r="BH272" s="1272" t="str">
        <f t="shared" si="170"/>
        <v/>
      </c>
      <c r="BI272" s="200" t="str">
        <f t="shared" ca="1" si="126"/>
        <v>NOK</v>
      </c>
    </row>
    <row r="273" spans="1:61" ht="105.6" x14ac:dyDescent="0.25">
      <c r="A273" s="1241" t="str">
        <f t="shared" si="162"/>
        <v>BEW7</v>
      </c>
      <c r="B273" s="1242" t="str">
        <f t="shared" si="162"/>
        <v>Ricostruzione dell'estremità inferiore</v>
      </c>
      <c r="C273" s="198" t="str">
        <f t="shared" si="162"/>
        <v>(Chirurgia con approfondimento in traumatologia specialistica)
(Chirurgia ortopedica e traumatologia dell'apparato locomotore)
Chirurgia plastica, ricostruttiva ed estetica</v>
      </c>
      <c r="D273" s="199" t="str">
        <f t="shared" ref="D273:BH273" si="171">IF(D$162="","",
  IF(D$161="",IF(D113="","",IF(D113&lt;=D$163,"OK","NOK")),
  IF(D$161="X",IF(D113="","",IF(D113&lt;=D$163,"OK","NOK")),
  IF(HLOOKUP(D$161,$A$4:$BI$156,ROW(D273)-163,FALSE)&lt;&gt;"","",IF(D113="","",IF(D113&lt;=D$163,"OK","NOK"))))))</f>
        <v/>
      </c>
      <c r="E273" s="199" t="str">
        <f t="shared" si="171"/>
        <v/>
      </c>
      <c r="F273" s="199" t="str">
        <f t="shared" si="171"/>
        <v/>
      </c>
      <c r="G273" s="1260" t="str">
        <f t="shared" si="171"/>
        <v/>
      </c>
      <c r="H273" s="199" t="str">
        <f t="shared" si="171"/>
        <v/>
      </c>
      <c r="I273" s="199" t="str">
        <f t="shared" ca="1" si="171"/>
        <v>NOK</v>
      </c>
      <c r="J273" s="1272" t="str">
        <f t="shared" si="171"/>
        <v/>
      </c>
      <c r="K273" s="199" t="str">
        <f t="shared" si="171"/>
        <v/>
      </c>
      <c r="L273" s="199" t="str">
        <f t="shared" si="171"/>
        <v/>
      </c>
      <c r="M273" s="199" t="str">
        <f t="shared" si="171"/>
        <v/>
      </c>
      <c r="N273" s="199" t="str">
        <f t="shared" si="171"/>
        <v/>
      </c>
      <c r="O273" s="199" t="str">
        <f t="shared" ca="1" si="171"/>
        <v>NOK</v>
      </c>
      <c r="P273" s="199" t="str">
        <f t="shared" si="171"/>
        <v/>
      </c>
      <c r="Q273" s="199" t="str">
        <f t="shared" ca="1" si="171"/>
        <v>NOK</v>
      </c>
      <c r="R273" s="199" t="str">
        <f t="shared" si="171"/>
        <v/>
      </c>
      <c r="S273" s="199" t="str">
        <f t="shared" si="171"/>
        <v/>
      </c>
      <c r="T273" s="199" t="str">
        <f t="shared" si="171"/>
        <v/>
      </c>
      <c r="U273" s="199" t="str">
        <f t="shared" si="171"/>
        <v/>
      </c>
      <c r="V273" s="199" t="str">
        <f t="shared" si="171"/>
        <v/>
      </c>
      <c r="W273" s="199" t="str">
        <f t="shared" si="171"/>
        <v/>
      </c>
      <c r="X273" s="199" t="str">
        <f t="shared" si="171"/>
        <v/>
      </c>
      <c r="Y273" s="199" t="str">
        <f t="shared" si="171"/>
        <v/>
      </c>
      <c r="Z273" s="199" t="str">
        <f t="shared" si="171"/>
        <v/>
      </c>
      <c r="AA273" s="1272" t="str">
        <f t="shared" si="171"/>
        <v/>
      </c>
      <c r="AB273" s="199" t="str">
        <f t="shared" si="171"/>
        <v/>
      </c>
      <c r="AC273" s="199" t="str">
        <f t="shared" si="171"/>
        <v/>
      </c>
      <c r="AD273" s="199" t="str">
        <f t="shared" si="171"/>
        <v/>
      </c>
      <c r="AE273" s="199" t="str">
        <f t="shared" si="171"/>
        <v/>
      </c>
      <c r="AF273" s="199" t="str">
        <f t="shared" si="171"/>
        <v/>
      </c>
      <c r="AG273" s="1272" t="str">
        <f t="shared" si="171"/>
        <v/>
      </c>
      <c r="AH273" s="199" t="str">
        <f t="shared" si="171"/>
        <v/>
      </c>
      <c r="AI273" s="199" t="str">
        <f t="shared" si="171"/>
        <v/>
      </c>
      <c r="AJ273" s="199" t="str">
        <f t="shared" si="171"/>
        <v/>
      </c>
      <c r="AK273" s="199" t="str">
        <f t="shared" si="171"/>
        <v/>
      </c>
      <c r="AL273" s="199" t="str">
        <f t="shared" si="171"/>
        <v/>
      </c>
      <c r="AM273" s="199" t="str">
        <f t="shared" si="171"/>
        <v/>
      </c>
      <c r="AN273" s="1272" t="str">
        <f t="shared" si="171"/>
        <v/>
      </c>
      <c r="AO273" s="199" t="str">
        <f t="shared" si="171"/>
        <v/>
      </c>
      <c r="AP273" s="199" t="str">
        <f t="shared" si="171"/>
        <v/>
      </c>
      <c r="AQ273" s="199" t="str">
        <f t="shared" si="171"/>
        <v/>
      </c>
      <c r="AR273" s="1272" t="str">
        <f t="shared" si="171"/>
        <v/>
      </c>
      <c r="AS273" s="199" t="str">
        <f t="shared" si="171"/>
        <v/>
      </c>
      <c r="AT273" s="199" t="str">
        <f t="shared" si="171"/>
        <v/>
      </c>
      <c r="AU273" s="1272" t="str">
        <f t="shared" si="171"/>
        <v/>
      </c>
      <c r="AV273" s="199" t="str">
        <f t="shared" si="171"/>
        <v/>
      </c>
      <c r="AW273" s="199" t="str">
        <f t="shared" si="171"/>
        <v/>
      </c>
      <c r="AX273" s="199" t="str">
        <f t="shared" si="171"/>
        <v/>
      </c>
      <c r="AY273" s="199" t="str">
        <f t="shared" si="171"/>
        <v/>
      </c>
      <c r="AZ273" s="199" t="str">
        <f t="shared" si="171"/>
        <v/>
      </c>
      <c r="BA273" s="1272" t="str">
        <f t="shared" si="171"/>
        <v/>
      </c>
      <c r="BB273" s="199" t="str">
        <f t="shared" si="171"/>
        <v/>
      </c>
      <c r="BC273" s="199" t="str">
        <f t="shared" si="171"/>
        <v/>
      </c>
      <c r="BD273" s="199" t="str">
        <f t="shared" si="171"/>
        <v/>
      </c>
      <c r="BE273" s="199" t="str">
        <f t="shared" si="171"/>
        <v/>
      </c>
      <c r="BF273" s="199" t="str">
        <f t="shared" si="171"/>
        <v/>
      </c>
      <c r="BG273" s="199" t="str">
        <f t="shared" si="171"/>
        <v/>
      </c>
      <c r="BH273" s="1272" t="str">
        <f t="shared" si="171"/>
        <v/>
      </c>
      <c r="BI273" s="200" t="str">
        <f t="shared" ca="1" si="126"/>
        <v>NOK</v>
      </c>
    </row>
    <row r="274" spans="1:61" ht="79.2" x14ac:dyDescent="0.25">
      <c r="A274" s="1241" t="str">
        <f t="shared" si="162"/>
        <v xml:space="preserve">BEW7.1 </v>
      </c>
      <c r="B274" s="1242" t="str">
        <f t="shared" si="162"/>
        <v>Prima protesi dell'anca</v>
      </c>
      <c r="C274" s="198" t="str">
        <f t="shared" si="162"/>
        <v>(Chirurgia con approfondimento in traumatologia specialistica)
(Chirurgia ortopedica e traumatologia dell'apparato locomotore)</v>
      </c>
      <c r="D274" s="199" t="str">
        <f t="shared" ref="D274:BH274" si="172">IF(D$162="","",
  IF(D$161="",IF(D114="","",IF(D114&lt;=D$163,"OK","NOK")),
  IF(D$161="X",IF(D114="","",IF(D114&lt;=D$163,"OK","NOK")),
  IF(HLOOKUP(D$161,$A$4:$BI$156,ROW(D274)-163,FALSE)&lt;&gt;"","",IF(D114="","",IF(D114&lt;=D$163,"OK","NOK"))))))</f>
        <v/>
      </c>
      <c r="E274" s="199" t="str">
        <f t="shared" si="172"/>
        <v/>
      </c>
      <c r="F274" s="199" t="str">
        <f t="shared" si="172"/>
        <v/>
      </c>
      <c r="G274" s="1260" t="str">
        <f t="shared" si="172"/>
        <v/>
      </c>
      <c r="H274" s="199" t="str">
        <f t="shared" si="172"/>
        <v/>
      </c>
      <c r="I274" s="199" t="str">
        <f t="shared" ca="1" si="172"/>
        <v>NOK</v>
      </c>
      <c r="J274" s="1272" t="str">
        <f t="shared" si="172"/>
        <v/>
      </c>
      <c r="K274" s="199" t="str">
        <f t="shared" si="172"/>
        <v/>
      </c>
      <c r="L274" s="199" t="str">
        <f t="shared" si="172"/>
        <v/>
      </c>
      <c r="M274" s="199" t="str">
        <f t="shared" si="172"/>
        <v/>
      </c>
      <c r="N274" s="199" t="str">
        <f t="shared" si="172"/>
        <v/>
      </c>
      <c r="O274" s="199" t="str">
        <f t="shared" ca="1" si="172"/>
        <v>NOK</v>
      </c>
      <c r="P274" s="199" t="str">
        <f t="shared" si="172"/>
        <v/>
      </c>
      <c r="Q274" s="199" t="str">
        <f t="shared" si="172"/>
        <v/>
      </c>
      <c r="R274" s="199" t="str">
        <f t="shared" si="172"/>
        <v/>
      </c>
      <c r="S274" s="199" t="str">
        <f t="shared" si="172"/>
        <v/>
      </c>
      <c r="T274" s="199" t="str">
        <f t="shared" si="172"/>
        <v/>
      </c>
      <c r="U274" s="199" t="str">
        <f t="shared" si="172"/>
        <v/>
      </c>
      <c r="V274" s="199" t="str">
        <f t="shared" si="172"/>
        <v/>
      </c>
      <c r="W274" s="199" t="str">
        <f t="shared" si="172"/>
        <v/>
      </c>
      <c r="X274" s="199" t="str">
        <f t="shared" si="172"/>
        <v/>
      </c>
      <c r="Y274" s="199" t="str">
        <f t="shared" si="172"/>
        <v/>
      </c>
      <c r="Z274" s="199" t="str">
        <f t="shared" si="172"/>
        <v/>
      </c>
      <c r="AA274" s="1272" t="str">
        <f t="shared" si="172"/>
        <v/>
      </c>
      <c r="AB274" s="199" t="str">
        <f t="shared" si="172"/>
        <v/>
      </c>
      <c r="AC274" s="199" t="str">
        <f t="shared" si="172"/>
        <v/>
      </c>
      <c r="AD274" s="199" t="str">
        <f t="shared" si="172"/>
        <v/>
      </c>
      <c r="AE274" s="199" t="str">
        <f t="shared" si="172"/>
        <v/>
      </c>
      <c r="AF274" s="199" t="str">
        <f t="shared" si="172"/>
        <v/>
      </c>
      <c r="AG274" s="1272" t="str">
        <f t="shared" si="172"/>
        <v/>
      </c>
      <c r="AH274" s="199" t="str">
        <f t="shared" si="172"/>
        <v/>
      </c>
      <c r="AI274" s="199" t="str">
        <f t="shared" si="172"/>
        <v/>
      </c>
      <c r="AJ274" s="199" t="str">
        <f t="shared" si="172"/>
        <v/>
      </c>
      <c r="AK274" s="199" t="str">
        <f t="shared" si="172"/>
        <v/>
      </c>
      <c r="AL274" s="199" t="str">
        <f t="shared" si="172"/>
        <v/>
      </c>
      <c r="AM274" s="199" t="str">
        <f t="shared" si="172"/>
        <v/>
      </c>
      <c r="AN274" s="1272" t="str">
        <f t="shared" si="172"/>
        <v/>
      </c>
      <c r="AO274" s="199" t="str">
        <f t="shared" si="172"/>
        <v/>
      </c>
      <c r="AP274" s="199" t="str">
        <f t="shared" si="172"/>
        <v/>
      </c>
      <c r="AQ274" s="199" t="str">
        <f t="shared" si="172"/>
        <v/>
      </c>
      <c r="AR274" s="1272" t="str">
        <f t="shared" si="172"/>
        <v/>
      </c>
      <c r="AS274" s="199" t="str">
        <f t="shared" si="172"/>
        <v/>
      </c>
      <c r="AT274" s="199" t="str">
        <f t="shared" si="172"/>
        <v/>
      </c>
      <c r="AU274" s="1272" t="str">
        <f t="shared" si="172"/>
        <v/>
      </c>
      <c r="AV274" s="199" t="str">
        <f t="shared" si="172"/>
        <v/>
      </c>
      <c r="AW274" s="199" t="str">
        <f t="shared" si="172"/>
        <v/>
      </c>
      <c r="AX274" s="199" t="str">
        <f t="shared" si="172"/>
        <v/>
      </c>
      <c r="AY274" s="199" t="str">
        <f t="shared" si="172"/>
        <v/>
      </c>
      <c r="AZ274" s="199" t="str">
        <f t="shared" si="172"/>
        <v/>
      </c>
      <c r="BA274" s="1272" t="str">
        <f t="shared" si="172"/>
        <v/>
      </c>
      <c r="BB274" s="199" t="str">
        <f t="shared" si="172"/>
        <v/>
      </c>
      <c r="BC274" s="199" t="str">
        <f t="shared" si="172"/>
        <v/>
      </c>
      <c r="BD274" s="199" t="str">
        <f t="shared" si="172"/>
        <v/>
      </c>
      <c r="BE274" s="199" t="str">
        <f t="shared" si="172"/>
        <v/>
      </c>
      <c r="BF274" s="199" t="str">
        <f t="shared" si="172"/>
        <v/>
      </c>
      <c r="BG274" s="199" t="str">
        <f t="shared" si="172"/>
        <v/>
      </c>
      <c r="BH274" s="1272" t="str">
        <f t="shared" si="172"/>
        <v/>
      </c>
      <c r="BI274" s="200" t="str">
        <f t="shared" ca="1" si="126"/>
        <v>NOK</v>
      </c>
    </row>
    <row r="275" spans="1:61" ht="39.6" x14ac:dyDescent="0.25">
      <c r="A275" s="1241" t="str">
        <f t="shared" si="162"/>
        <v>BEW7.1.1</v>
      </c>
      <c r="B275" s="1242" t="str">
        <f t="shared" si="162"/>
        <v>Sostituzione protesi dell'anca</v>
      </c>
      <c r="C275" s="198" t="str">
        <f t="shared" si="162"/>
        <v>(Chirurgia ortopedica e traumatologia dell'apparato locomotore)</v>
      </c>
      <c r="D275" s="199" t="str">
        <f t="shared" ref="D275:BH275" si="173">IF(D$162="","",
  IF(D$161="",IF(D115="","",IF(D115&lt;=D$163,"OK","NOK")),
  IF(D$161="X",IF(D115="","",IF(D115&lt;=D$163,"OK","NOK")),
  IF(HLOOKUP(D$161,$A$4:$BI$156,ROW(D275)-163,FALSE)&lt;&gt;"","",IF(D115="","",IF(D115&lt;=D$163,"OK","NOK"))))))</f>
        <v/>
      </c>
      <c r="E275" s="199" t="str">
        <f t="shared" si="173"/>
        <v/>
      </c>
      <c r="F275" s="199" t="str">
        <f t="shared" si="173"/>
        <v/>
      </c>
      <c r="G275" s="1260" t="str">
        <f t="shared" si="173"/>
        <v/>
      </c>
      <c r="H275" s="199" t="str">
        <f t="shared" si="173"/>
        <v/>
      </c>
      <c r="I275" s="199" t="str">
        <f t="shared" si="173"/>
        <v/>
      </c>
      <c r="J275" s="1272" t="str">
        <f t="shared" si="173"/>
        <v/>
      </c>
      <c r="K275" s="199" t="str">
        <f t="shared" si="173"/>
        <v/>
      </c>
      <c r="L275" s="199" t="str">
        <f t="shared" si="173"/>
        <v/>
      </c>
      <c r="M275" s="199" t="str">
        <f t="shared" si="173"/>
        <v/>
      </c>
      <c r="N275" s="199" t="str">
        <f t="shared" si="173"/>
        <v/>
      </c>
      <c r="O275" s="199" t="str">
        <f t="shared" ca="1" si="173"/>
        <v>NOK</v>
      </c>
      <c r="P275" s="199" t="str">
        <f t="shared" si="173"/>
        <v/>
      </c>
      <c r="Q275" s="199" t="str">
        <f t="shared" si="173"/>
        <v/>
      </c>
      <c r="R275" s="199" t="str">
        <f t="shared" si="173"/>
        <v/>
      </c>
      <c r="S275" s="199" t="str">
        <f t="shared" si="173"/>
        <v/>
      </c>
      <c r="T275" s="199" t="str">
        <f t="shared" si="173"/>
        <v/>
      </c>
      <c r="U275" s="199" t="str">
        <f t="shared" si="173"/>
        <v/>
      </c>
      <c r="V275" s="199" t="str">
        <f t="shared" si="173"/>
        <v/>
      </c>
      <c r="W275" s="199" t="str">
        <f t="shared" si="173"/>
        <v/>
      </c>
      <c r="X275" s="199" t="str">
        <f t="shared" si="173"/>
        <v/>
      </c>
      <c r="Y275" s="199" t="str">
        <f t="shared" si="173"/>
        <v/>
      </c>
      <c r="Z275" s="199" t="str">
        <f t="shared" si="173"/>
        <v/>
      </c>
      <c r="AA275" s="1272" t="str">
        <f t="shared" si="173"/>
        <v/>
      </c>
      <c r="AB275" s="199" t="str">
        <f t="shared" si="173"/>
        <v/>
      </c>
      <c r="AC275" s="199" t="str">
        <f t="shared" si="173"/>
        <v/>
      </c>
      <c r="AD275" s="199" t="str">
        <f t="shared" si="173"/>
        <v/>
      </c>
      <c r="AE275" s="199" t="str">
        <f t="shared" si="173"/>
        <v/>
      </c>
      <c r="AF275" s="199" t="str">
        <f t="shared" si="173"/>
        <v/>
      </c>
      <c r="AG275" s="1272" t="str">
        <f t="shared" si="173"/>
        <v/>
      </c>
      <c r="AH275" s="199" t="str">
        <f t="shared" si="173"/>
        <v/>
      </c>
      <c r="AI275" s="199" t="str">
        <f t="shared" si="173"/>
        <v/>
      </c>
      <c r="AJ275" s="199" t="str">
        <f t="shared" si="173"/>
        <v/>
      </c>
      <c r="AK275" s="199" t="str">
        <f t="shared" si="173"/>
        <v/>
      </c>
      <c r="AL275" s="199" t="str">
        <f t="shared" si="173"/>
        <v/>
      </c>
      <c r="AM275" s="199" t="str">
        <f t="shared" si="173"/>
        <v/>
      </c>
      <c r="AN275" s="1272" t="str">
        <f t="shared" si="173"/>
        <v/>
      </c>
      <c r="AO275" s="199" t="str">
        <f t="shared" si="173"/>
        <v/>
      </c>
      <c r="AP275" s="199" t="str">
        <f t="shared" si="173"/>
        <v/>
      </c>
      <c r="AQ275" s="199" t="str">
        <f t="shared" si="173"/>
        <v/>
      </c>
      <c r="AR275" s="1272" t="str">
        <f t="shared" si="173"/>
        <v/>
      </c>
      <c r="AS275" s="199" t="str">
        <f t="shared" si="173"/>
        <v/>
      </c>
      <c r="AT275" s="199" t="str">
        <f t="shared" si="173"/>
        <v/>
      </c>
      <c r="AU275" s="1272" t="str">
        <f t="shared" si="173"/>
        <v/>
      </c>
      <c r="AV275" s="199" t="str">
        <f t="shared" si="173"/>
        <v/>
      </c>
      <c r="AW275" s="199" t="str">
        <f t="shared" si="173"/>
        <v/>
      </c>
      <c r="AX275" s="199" t="str">
        <f t="shared" si="173"/>
        <v/>
      </c>
      <c r="AY275" s="199" t="str">
        <f t="shared" si="173"/>
        <v/>
      </c>
      <c r="AZ275" s="199" t="str">
        <f t="shared" si="173"/>
        <v/>
      </c>
      <c r="BA275" s="1272" t="str">
        <f t="shared" si="173"/>
        <v/>
      </c>
      <c r="BB275" s="199" t="str">
        <f t="shared" si="173"/>
        <v/>
      </c>
      <c r="BC275" s="199" t="str">
        <f t="shared" si="173"/>
        <v/>
      </c>
      <c r="BD275" s="199" t="str">
        <f t="shared" si="173"/>
        <v/>
      </c>
      <c r="BE275" s="199" t="str">
        <f t="shared" si="173"/>
        <v/>
      </c>
      <c r="BF275" s="199" t="str">
        <f t="shared" si="173"/>
        <v/>
      </c>
      <c r="BG275" s="199" t="str">
        <f t="shared" si="173"/>
        <v/>
      </c>
      <c r="BH275" s="1272" t="str">
        <f t="shared" si="173"/>
        <v/>
      </c>
      <c r="BI275" s="200" t="str">
        <f t="shared" ca="1" si="126"/>
        <v>NOK</v>
      </c>
    </row>
    <row r="276" spans="1:61" ht="39.6" x14ac:dyDescent="0.25">
      <c r="A276" s="1241" t="str">
        <f t="shared" si="162"/>
        <v>BEW7.2</v>
      </c>
      <c r="B276" s="1242" t="str">
        <f t="shared" si="162"/>
        <v>Prima protesi del ginocchio</v>
      </c>
      <c r="C276" s="198" t="str">
        <f t="shared" si="162"/>
        <v>(Chirurgia ortopedica e traumatologia dell'apparato locomotore)</v>
      </c>
      <c r="D276" s="199" t="str">
        <f t="shared" ref="D276:BH276" si="174">IF(D$162="","",
  IF(D$161="",IF(D116="","",IF(D116&lt;=D$163,"OK","NOK")),
  IF(D$161="X",IF(D116="","",IF(D116&lt;=D$163,"OK","NOK")),
  IF(HLOOKUP(D$161,$A$4:$BI$156,ROW(D276)-163,FALSE)&lt;&gt;"","",IF(D116="","",IF(D116&lt;=D$163,"OK","NOK"))))))</f>
        <v/>
      </c>
      <c r="E276" s="199" t="str">
        <f t="shared" si="174"/>
        <v/>
      </c>
      <c r="F276" s="199" t="str">
        <f t="shared" si="174"/>
        <v/>
      </c>
      <c r="G276" s="1260" t="str">
        <f t="shared" si="174"/>
        <v/>
      </c>
      <c r="H276" s="199" t="str">
        <f t="shared" si="174"/>
        <v/>
      </c>
      <c r="I276" s="199" t="str">
        <f t="shared" si="174"/>
        <v/>
      </c>
      <c r="J276" s="1272" t="str">
        <f t="shared" si="174"/>
        <v/>
      </c>
      <c r="K276" s="199" t="str">
        <f t="shared" si="174"/>
        <v/>
      </c>
      <c r="L276" s="199" t="str">
        <f t="shared" si="174"/>
        <v/>
      </c>
      <c r="M276" s="199" t="str">
        <f t="shared" si="174"/>
        <v/>
      </c>
      <c r="N276" s="199" t="str">
        <f t="shared" si="174"/>
        <v/>
      </c>
      <c r="O276" s="199" t="str">
        <f t="shared" ca="1" si="174"/>
        <v>NOK</v>
      </c>
      <c r="P276" s="199" t="str">
        <f t="shared" si="174"/>
        <v/>
      </c>
      <c r="Q276" s="199" t="str">
        <f t="shared" si="174"/>
        <v/>
      </c>
      <c r="R276" s="199" t="str">
        <f t="shared" si="174"/>
        <v/>
      </c>
      <c r="S276" s="199" t="str">
        <f t="shared" si="174"/>
        <v/>
      </c>
      <c r="T276" s="199" t="str">
        <f t="shared" si="174"/>
        <v/>
      </c>
      <c r="U276" s="199" t="str">
        <f t="shared" si="174"/>
        <v/>
      </c>
      <c r="V276" s="199" t="str">
        <f t="shared" si="174"/>
        <v/>
      </c>
      <c r="W276" s="199" t="str">
        <f t="shared" si="174"/>
        <v/>
      </c>
      <c r="X276" s="199" t="str">
        <f t="shared" si="174"/>
        <v/>
      </c>
      <c r="Y276" s="199" t="str">
        <f t="shared" si="174"/>
        <v/>
      </c>
      <c r="Z276" s="199" t="str">
        <f t="shared" si="174"/>
        <v/>
      </c>
      <c r="AA276" s="1272" t="str">
        <f t="shared" si="174"/>
        <v/>
      </c>
      <c r="AB276" s="199" t="str">
        <f t="shared" si="174"/>
        <v/>
      </c>
      <c r="AC276" s="199" t="str">
        <f t="shared" si="174"/>
        <v/>
      </c>
      <c r="AD276" s="199" t="str">
        <f t="shared" si="174"/>
        <v/>
      </c>
      <c r="AE276" s="199" t="str">
        <f t="shared" si="174"/>
        <v/>
      </c>
      <c r="AF276" s="199" t="str">
        <f t="shared" si="174"/>
        <v/>
      </c>
      <c r="AG276" s="1272" t="str">
        <f t="shared" si="174"/>
        <v/>
      </c>
      <c r="AH276" s="199" t="str">
        <f t="shared" si="174"/>
        <v/>
      </c>
      <c r="AI276" s="199" t="str">
        <f t="shared" si="174"/>
        <v/>
      </c>
      <c r="AJ276" s="199" t="str">
        <f t="shared" si="174"/>
        <v/>
      </c>
      <c r="AK276" s="199" t="str">
        <f t="shared" si="174"/>
        <v/>
      </c>
      <c r="AL276" s="199" t="str">
        <f t="shared" si="174"/>
        <v/>
      </c>
      <c r="AM276" s="199" t="str">
        <f t="shared" si="174"/>
        <v/>
      </c>
      <c r="AN276" s="1272" t="str">
        <f t="shared" si="174"/>
        <v/>
      </c>
      <c r="AO276" s="199" t="str">
        <f t="shared" si="174"/>
        <v/>
      </c>
      <c r="AP276" s="199" t="str">
        <f t="shared" si="174"/>
        <v/>
      </c>
      <c r="AQ276" s="199" t="str">
        <f t="shared" si="174"/>
        <v/>
      </c>
      <c r="AR276" s="1272" t="str">
        <f t="shared" si="174"/>
        <v/>
      </c>
      <c r="AS276" s="199" t="str">
        <f t="shared" si="174"/>
        <v/>
      </c>
      <c r="AT276" s="199" t="str">
        <f t="shared" si="174"/>
        <v/>
      </c>
      <c r="AU276" s="1272" t="str">
        <f t="shared" si="174"/>
        <v/>
      </c>
      <c r="AV276" s="199" t="str">
        <f t="shared" si="174"/>
        <v/>
      </c>
      <c r="AW276" s="199" t="str">
        <f t="shared" si="174"/>
        <v/>
      </c>
      <c r="AX276" s="199" t="str">
        <f t="shared" si="174"/>
        <v/>
      </c>
      <c r="AY276" s="199" t="str">
        <f t="shared" si="174"/>
        <v/>
      </c>
      <c r="AZ276" s="199" t="str">
        <f t="shared" si="174"/>
        <v/>
      </c>
      <c r="BA276" s="1272" t="str">
        <f t="shared" si="174"/>
        <v/>
      </c>
      <c r="BB276" s="199" t="str">
        <f t="shared" si="174"/>
        <v/>
      </c>
      <c r="BC276" s="199" t="str">
        <f t="shared" si="174"/>
        <v/>
      </c>
      <c r="BD276" s="199" t="str">
        <f t="shared" si="174"/>
        <v/>
      </c>
      <c r="BE276" s="199" t="str">
        <f t="shared" si="174"/>
        <v/>
      </c>
      <c r="BF276" s="199" t="str">
        <f t="shared" si="174"/>
        <v/>
      </c>
      <c r="BG276" s="199" t="str">
        <f t="shared" si="174"/>
        <v/>
      </c>
      <c r="BH276" s="1272" t="str">
        <f t="shared" si="174"/>
        <v/>
      </c>
      <c r="BI276" s="200" t="str">
        <f t="shared" ca="1" si="126"/>
        <v>NOK</v>
      </c>
    </row>
    <row r="277" spans="1:61" ht="39.6" x14ac:dyDescent="0.25">
      <c r="A277" s="1241" t="str">
        <f t="shared" si="162"/>
        <v>BEW7.2.1</v>
      </c>
      <c r="B277" s="1242" t="str">
        <f t="shared" si="162"/>
        <v>Sostituzione protesi del ginocchio</v>
      </c>
      <c r="C277" s="198" t="str">
        <f t="shared" si="162"/>
        <v>(Chirurgia ortopedica e traumatologia dell'apparato locomotore)</v>
      </c>
      <c r="D277" s="199" t="str">
        <f t="shared" ref="D277:BH277" si="175">IF(D$162="","",
  IF(D$161="",IF(D117="","",IF(D117&lt;=D$163,"OK","NOK")),
  IF(D$161="X",IF(D117="","",IF(D117&lt;=D$163,"OK","NOK")),
  IF(HLOOKUP(D$161,$A$4:$BI$156,ROW(D277)-163,FALSE)&lt;&gt;"","",IF(D117="","",IF(D117&lt;=D$163,"OK","NOK"))))))</f>
        <v/>
      </c>
      <c r="E277" s="199" t="str">
        <f t="shared" si="175"/>
        <v/>
      </c>
      <c r="F277" s="199" t="str">
        <f t="shared" si="175"/>
        <v/>
      </c>
      <c r="G277" s="1260" t="str">
        <f t="shared" si="175"/>
        <v/>
      </c>
      <c r="H277" s="199" t="str">
        <f t="shared" si="175"/>
        <v/>
      </c>
      <c r="I277" s="199" t="str">
        <f t="shared" si="175"/>
        <v/>
      </c>
      <c r="J277" s="1272" t="str">
        <f t="shared" si="175"/>
        <v/>
      </c>
      <c r="K277" s="199" t="str">
        <f t="shared" si="175"/>
        <v/>
      </c>
      <c r="L277" s="199" t="str">
        <f t="shared" si="175"/>
        <v/>
      </c>
      <c r="M277" s="199" t="str">
        <f t="shared" si="175"/>
        <v/>
      </c>
      <c r="N277" s="199" t="str">
        <f t="shared" si="175"/>
        <v/>
      </c>
      <c r="O277" s="199" t="str">
        <f t="shared" ca="1" si="175"/>
        <v>NOK</v>
      </c>
      <c r="P277" s="199" t="str">
        <f t="shared" si="175"/>
        <v/>
      </c>
      <c r="Q277" s="199" t="str">
        <f t="shared" si="175"/>
        <v/>
      </c>
      <c r="R277" s="199" t="str">
        <f t="shared" si="175"/>
        <v/>
      </c>
      <c r="S277" s="199" t="str">
        <f t="shared" si="175"/>
        <v/>
      </c>
      <c r="T277" s="199" t="str">
        <f t="shared" si="175"/>
        <v/>
      </c>
      <c r="U277" s="199" t="str">
        <f t="shared" si="175"/>
        <v/>
      </c>
      <c r="V277" s="199" t="str">
        <f t="shared" si="175"/>
        <v/>
      </c>
      <c r="W277" s="199" t="str">
        <f t="shared" si="175"/>
        <v/>
      </c>
      <c r="X277" s="199" t="str">
        <f t="shared" si="175"/>
        <v/>
      </c>
      <c r="Y277" s="199" t="str">
        <f t="shared" si="175"/>
        <v/>
      </c>
      <c r="Z277" s="199" t="str">
        <f t="shared" si="175"/>
        <v/>
      </c>
      <c r="AA277" s="1272" t="str">
        <f t="shared" si="175"/>
        <v/>
      </c>
      <c r="AB277" s="199" t="str">
        <f t="shared" si="175"/>
        <v/>
      </c>
      <c r="AC277" s="199" t="str">
        <f t="shared" si="175"/>
        <v/>
      </c>
      <c r="AD277" s="199" t="str">
        <f t="shared" si="175"/>
        <v/>
      </c>
      <c r="AE277" s="199" t="str">
        <f t="shared" si="175"/>
        <v/>
      </c>
      <c r="AF277" s="199" t="str">
        <f t="shared" si="175"/>
        <v/>
      </c>
      <c r="AG277" s="1272" t="str">
        <f t="shared" si="175"/>
        <v/>
      </c>
      <c r="AH277" s="199" t="str">
        <f t="shared" si="175"/>
        <v/>
      </c>
      <c r="AI277" s="199" t="str">
        <f t="shared" si="175"/>
        <v/>
      </c>
      <c r="AJ277" s="199" t="str">
        <f t="shared" si="175"/>
        <v/>
      </c>
      <c r="AK277" s="199" t="str">
        <f t="shared" si="175"/>
        <v/>
      </c>
      <c r="AL277" s="199" t="str">
        <f t="shared" si="175"/>
        <v/>
      </c>
      <c r="AM277" s="199" t="str">
        <f t="shared" si="175"/>
        <v/>
      </c>
      <c r="AN277" s="1272" t="str">
        <f t="shared" si="175"/>
        <v/>
      </c>
      <c r="AO277" s="199" t="str">
        <f t="shared" si="175"/>
        <v/>
      </c>
      <c r="AP277" s="199" t="str">
        <f t="shared" si="175"/>
        <v/>
      </c>
      <c r="AQ277" s="199" t="str">
        <f t="shared" si="175"/>
        <v/>
      </c>
      <c r="AR277" s="1272" t="str">
        <f t="shared" si="175"/>
        <v/>
      </c>
      <c r="AS277" s="199" t="str">
        <f t="shared" si="175"/>
        <v/>
      </c>
      <c r="AT277" s="199" t="str">
        <f t="shared" si="175"/>
        <v/>
      </c>
      <c r="AU277" s="1272" t="str">
        <f t="shared" si="175"/>
        <v/>
      </c>
      <c r="AV277" s="199" t="str">
        <f t="shared" si="175"/>
        <v/>
      </c>
      <c r="AW277" s="199" t="str">
        <f t="shared" si="175"/>
        <v/>
      </c>
      <c r="AX277" s="199" t="str">
        <f t="shared" si="175"/>
        <v/>
      </c>
      <c r="AY277" s="199" t="str">
        <f t="shared" si="175"/>
        <v/>
      </c>
      <c r="AZ277" s="199" t="str">
        <f t="shared" si="175"/>
        <v/>
      </c>
      <c r="BA277" s="1272" t="str">
        <f t="shared" si="175"/>
        <v/>
      </c>
      <c r="BB277" s="199" t="str">
        <f t="shared" si="175"/>
        <v/>
      </c>
      <c r="BC277" s="199" t="str">
        <f t="shared" si="175"/>
        <v/>
      </c>
      <c r="BD277" s="199" t="str">
        <f t="shared" si="175"/>
        <v/>
      </c>
      <c r="BE277" s="199" t="str">
        <f t="shared" si="175"/>
        <v/>
      </c>
      <c r="BF277" s="199" t="str">
        <f t="shared" si="175"/>
        <v/>
      </c>
      <c r="BG277" s="199" t="str">
        <f t="shared" si="175"/>
        <v/>
      </c>
      <c r="BH277" s="1272" t="str">
        <f t="shared" si="175"/>
        <v/>
      </c>
      <c r="BI277" s="200" t="str">
        <f t="shared" ca="1" si="126"/>
        <v>NOK</v>
      </c>
    </row>
    <row r="278" spans="1:61" ht="39.6" x14ac:dyDescent="0.25">
      <c r="A278" s="1241" t="str">
        <f t="shared" si="162"/>
        <v>BEW8</v>
      </c>
      <c r="B278" s="1242" t="str">
        <f t="shared" si="162"/>
        <v>Chirurgia della colonna vertebrale</v>
      </c>
      <c r="C278" s="198" t="str">
        <f t="shared" si="162"/>
        <v>(Chirurgia ortopedica con approfondimento in chirurgia della colonna vertebrale)</v>
      </c>
      <c r="D278" s="199" t="str">
        <f t="shared" ref="D278:BH278" si="176">IF(D$162="","",
  IF(D$161="",IF(D118="","",IF(D118&lt;=D$163,"OK","NOK")),
  IF(D$161="X",IF(D118="","",IF(D118&lt;=D$163,"OK","NOK")),
  IF(HLOOKUP(D$161,$A$4:$BI$156,ROW(D278)-163,FALSE)&lt;&gt;"","",IF(D118="","",IF(D118&lt;=D$163,"OK","NOK"))))))</f>
        <v/>
      </c>
      <c r="E278" s="199" t="str">
        <f t="shared" si="176"/>
        <v/>
      </c>
      <c r="F278" s="199" t="str">
        <f t="shared" si="176"/>
        <v/>
      </c>
      <c r="G278" s="1260" t="str">
        <f t="shared" si="176"/>
        <v/>
      </c>
      <c r="H278" s="199" t="str">
        <f t="shared" si="176"/>
        <v/>
      </c>
      <c r="I278" s="199" t="str">
        <f t="shared" si="176"/>
        <v/>
      </c>
      <c r="J278" s="1272" t="str">
        <f t="shared" si="176"/>
        <v/>
      </c>
      <c r="K278" s="199" t="str">
        <f t="shared" si="176"/>
        <v/>
      </c>
      <c r="L278" s="199" t="str">
        <f t="shared" si="176"/>
        <v/>
      </c>
      <c r="M278" s="199" t="str">
        <f t="shared" si="176"/>
        <v/>
      </c>
      <c r="N278" s="199" t="str">
        <f t="shared" ca="1" si="176"/>
        <v>NOK</v>
      </c>
      <c r="O278" s="199" t="str">
        <f t="shared" si="176"/>
        <v/>
      </c>
      <c r="P278" s="199" t="str">
        <f t="shared" si="176"/>
        <v/>
      </c>
      <c r="Q278" s="199" t="str">
        <f t="shared" si="176"/>
        <v/>
      </c>
      <c r="R278" s="199" t="str">
        <f t="shared" si="176"/>
        <v/>
      </c>
      <c r="S278" s="199" t="str">
        <f t="shared" si="176"/>
        <v/>
      </c>
      <c r="T278" s="199" t="str">
        <f t="shared" si="176"/>
        <v/>
      </c>
      <c r="U278" s="199" t="str">
        <f t="shared" si="176"/>
        <v/>
      </c>
      <c r="V278" s="199" t="str">
        <f t="shared" si="176"/>
        <v/>
      </c>
      <c r="W278" s="199" t="str">
        <f t="shared" si="176"/>
        <v/>
      </c>
      <c r="X278" s="199" t="str">
        <f t="shared" si="176"/>
        <v/>
      </c>
      <c r="Y278" s="199" t="str">
        <f t="shared" si="176"/>
        <v/>
      </c>
      <c r="Z278" s="199" t="str">
        <f t="shared" si="176"/>
        <v/>
      </c>
      <c r="AA278" s="1272" t="str">
        <f t="shared" si="176"/>
        <v/>
      </c>
      <c r="AB278" s="199" t="str">
        <f t="shared" si="176"/>
        <v/>
      </c>
      <c r="AC278" s="199" t="str">
        <f t="shared" si="176"/>
        <v/>
      </c>
      <c r="AD278" s="199" t="str">
        <f t="shared" si="176"/>
        <v/>
      </c>
      <c r="AE278" s="199" t="str">
        <f t="shared" si="176"/>
        <v/>
      </c>
      <c r="AF278" s="199" t="str">
        <f t="shared" si="176"/>
        <v/>
      </c>
      <c r="AG278" s="1272" t="str">
        <f t="shared" si="176"/>
        <v/>
      </c>
      <c r="AH278" s="199" t="str">
        <f t="shared" si="176"/>
        <v/>
      </c>
      <c r="AI278" s="199" t="str">
        <f t="shared" si="176"/>
        <v/>
      </c>
      <c r="AJ278" s="199" t="str">
        <f t="shared" si="176"/>
        <v/>
      </c>
      <c r="AK278" s="199" t="str">
        <f t="shared" si="176"/>
        <v/>
      </c>
      <c r="AL278" s="199" t="str">
        <f t="shared" si="176"/>
        <v/>
      </c>
      <c r="AM278" s="199" t="str">
        <f t="shared" si="176"/>
        <v/>
      </c>
      <c r="AN278" s="1272" t="str">
        <f t="shared" si="176"/>
        <v/>
      </c>
      <c r="AO278" s="199" t="str">
        <f t="shared" si="176"/>
        <v/>
      </c>
      <c r="AP278" s="199" t="str">
        <f t="shared" si="176"/>
        <v/>
      </c>
      <c r="AQ278" s="199" t="str">
        <f t="shared" si="176"/>
        <v/>
      </c>
      <c r="AR278" s="1272" t="str">
        <f t="shared" si="176"/>
        <v/>
      </c>
      <c r="AS278" s="199" t="str">
        <f t="shared" si="176"/>
        <v/>
      </c>
      <c r="AT278" s="199" t="str">
        <f t="shared" si="176"/>
        <v/>
      </c>
      <c r="AU278" s="1272" t="str">
        <f t="shared" si="176"/>
        <v/>
      </c>
      <c r="AV278" s="199" t="str">
        <f t="shared" si="176"/>
        <v/>
      </c>
      <c r="AW278" s="199" t="str">
        <f t="shared" si="176"/>
        <v/>
      </c>
      <c r="AX278" s="199" t="str">
        <f t="shared" si="176"/>
        <v/>
      </c>
      <c r="AY278" s="199" t="str">
        <f t="shared" si="176"/>
        <v/>
      </c>
      <c r="AZ278" s="199" t="str">
        <f t="shared" si="176"/>
        <v/>
      </c>
      <c r="BA278" s="1272" t="str">
        <f t="shared" si="176"/>
        <v/>
      </c>
      <c r="BB278" s="199" t="str">
        <f t="shared" si="176"/>
        <v/>
      </c>
      <c r="BC278" s="199" t="str">
        <f t="shared" si="176"/>
        <v/>
      </c>
      <c r="BD278" s="199" t="str">
        <f t="shared" si="176"/>
        <v/>
      </c>
      <c r="BE278" s="199" t="str">
        <f t="shared" si="176"/>
        <v/>
      </c>
      <c r="BF278" s="199" t="str">
        <f t="shared" si="176"/>
        <v/>
      </c>
      <c r="BG278" s="199" t="str">
        <f t="shared" si="176"/>
        <v/>
      </c>
      <c r="BH278" s="1272" t="str">
        <f t="shared" si="176"/>
        <v/>
      </c>
      <c r="BI278" s="200" t="str">
        <f t="shared" ca="1" si="126"/>
        <v>NOK</v>
      </c>
    </row>
    <row r="279" spans="1:61" ht="39.6" x14ac:dyDescent="0.25">
      <c r="A279" s="1241" t="str">
        <f t="shared" si="162"/>
        <v>BEW8.1</v>
      </c>
      <c r="B279" s="1242" t="str">
        <f t="shared" si="162"/>
        <v>Chirurgia specialistica della colonna vertebrale</v>
      </c>
      <c r="C279" s="198" t="str">
        <f t="shared" si="162"/>
        <v>(Chirurgia ortopedica con approfondimento in chirurgia della colonna vertebrale)</v>
      </c>
      <c r="D279" s="199" t="str">
        <f t="shared" ref="D279:BH279" si="177">IF(D$162="","",
  IF(D$161="",IF(D119="","",IF(D119&lt;=D$163,"OK","NOK")),
  IF(D$161="X",IF(D119="","",IF(D119&lt;=D$163,"OK","NOK")),
  IF(HLOOKUP(D$161,$A$4:$BI$156,ROW(D279)-163,FALSE)&lt;&gt;"","",IF(D119="","",IF(D119&lt;=D$163,"OK","NOK"))))))</f>
        <v/>
      </c>
      <c r="E279" s="199" t="str">
        <f t="shared" si="177"/>
        <v/>
      </c>
      <c r="F279" s="199" t="str">
        <f t="shared" si="177"/>
        <v/>
      </c>
      <c r="G279" s="1260" t="str">
        <f t="shared" si="177"/>
        <v/>
      </c>
      <c r="H279" s="199" t="str">
        <f t="shared" si="177"/>
        <v/>
      </c>
      <c r="I279" s="199" t="str">
        <f t="shared" si="177"/>
        <v/>
      </c>
      <c r="J279" s="1272" t="str">
        <f t="shared" si="177"/>
        <v/>
      </c>
      <c r="K279" s="199" t="str">
        <f t="shared" si="177"/>
        <v/>
      </c>
      <c r="L279" s="199" t="str">
        <f t="shared" si="177"/>
        <v/>
      </c>
      <c r="M279" s="199" t="str">
        <f t="shared" si="177"/>
        <v/>
      </c>
      <c r="N279" s="199" t="str">
        <f t="shared" ca="1" si="177"/>
        <v>NOK</v>
      </c>
      <c r="O279" s="199" t="str">
        <f t="shared" si="177"/>
        <v/>
      </c>
      <c r="P279" s="199" t="str">
        <f t="shared" si="177"/>
        <v/>
      </c>
      <c r="Q279" s="199" t="str">
        <f t="shared" si="177"/>
        <v/>
      </c>
      <c r="R279" s="199" t="str">
        <f t="shared" si="177"/>
        <v/>
      </c>
      <c r="S279" s="199" t="str">
        <f t="shared" si="177"/>
        <v/>
      </c>
      <c r="T279" s="199" t="str">
        <f t="shared" si="177"/>
        <v/>
      </c>
      <c r="U279" s="199" t="str">
        <f t="shared" si="177"/>
        <v/>
      </c>
      <c r="V279" s="199" t="str">
        <f t="shared" si="177"/>
        <v/>
      </c>
      <c r="W279" s="199" t="str">
        <f t="shared" si="177"/>
        <v/>
      </c>
      <c r="X279" s="199" t="str">
        <f t="shared" si="177"/>
        <v/>
      </c>
      <c r="Y279" s="199" t="str">
        <f t="shared" si="177"/>
        <v/>
      </c>
      <c r="Z279" s="199" t="str">
        <f t="shared" si="177"/>
        <v/>
      </c>
      <c r="AA279" s="1272" t="str">
        <f t="shared" si="177"/>
        <v/>
      </c>
      <c r="AB279" s="199" t="str">
        <f t="shared" si="177"/>
        <v/>
      </c>
      <c r="AC279" s="199" t="str">
        <f t="shared" si="177"/>
        <v/>
      </c>
      <c r="AD279" s="199" t="str">
        <f t="shared" si="177"/>
        <v/>
      </c>
      <c r="AE279" s="199" t="str">
        <f t="shared" si="177"/>
        <v/>
      </c>
      <c r="AF279" s="199" t="str">
        <f t="shared" si="177"/>
        <v/>
      </c>
      <c r="AG279" s="1272" t="str">
        <f t="shared" si="177"/>
        <v/>
      </c>
      <c r="AH279" s="199" t="str">
        <f t="shared" si="177"/>
        <v/>
      </c>
      <c r="AI279" s="199" t="str">
        <f t="shared" si="177"/>
        <v/>
      </c>
      <c r="AJ279" s="199" t="str">
        <f t="shared" si="177"/>
        <v/>
      </c>
      <c r="AK279" s="199" t="str">
        <f t="shared" si="177"/>
        <v/>
      </c>
      <c r="AL279" s="199" t="str">
        <f t="shared" si="177"/>
        <v/>
      </c>
      <c r="AM279" s="199" t="str">
        <f t="shared" si="177"/>
        <v/>
      </c>
      <c r="AN279" s="1272" t="str">
        <f t="shared" si="177"/>
        <v/>
      </c>
      <c r="AO279" s="199" t="str">
        <f t="shared" si="177"/>
        <v/>
      </c>
      <c r="AP279" s="199" t="str">
        <f t="shared" si="177"/>
        <v/>
      </c>
      <c r="AQ279" s="199" t="str">
        <f t="shared" si="177"/>
        <v/>
      </c>
      <c r="AR279" s="1272" t="str">
        <f t="shared" si="177"/>
        <v/>
      </c>
      <c r="AS279" s="199" t="str">
        <f t="shared" si="177"/>
        <v/>
      </c>
      <c r="AT279" s="199" t="str">
        <f t="shared" si="177"/>
        <v/>
      </c>
      <c r="AU279" s="1272" t="str">
        <f t="shared" si="177"/>
        <v/>
      </c>
      <c r="AV279" s="199" t="str">
        <f t="shared" si="177"/>
        <v/>
      </c>
      <c r="AW279" s="199" t="str">
        <f t="shared" si="177"/>
        <v/>
      </c>
      <c r="AX279" s="199" t="str">
        <f t="shared" si="177"/>
        <v/>
      </c>
      <c r="AY279" s="199" t="str">
        <f t="shared" si="177"/>
        <v/>
      </c>
      <c r="AZ279" s="199" t="str">
        <f t="shared" si="177"/>
        <v/>
      </c>
      <c r="BA279" s="1272" t="str">
        <f t="shared" si="177"/>
        <v/>
      </c>
      <c r="BB279" s="199" t="str">
        <f t="shared" si="177"/>
        <v/>
      </c>
      <c r="BC279" s="199" t="str">
        <f t="shared" si="177"/>
        <v/>
      </c>
      <c r="BD279" s="199" t="str">
        <f t="shared" si="177"/>
        <v/>
      </c>
      <c r="BE279" s="199" t="str">
        <f t="shared" si="177"/>
        <v/>
      </c>
      <c r="BF279" s="199" t="str">
        <f t="shared" si="177"/>
        <v/>
      </c>
      <c r="BG279" s="199" t="str">
        <f t="shared" si="177"/>
        <v/>
      </c>
      <c r="BH279" s="1272" t="str">
        <f t="shared" si="177"/>
        <v/>
      </c>
      <c r="BI279" s="200" t="str">
        <f t="shared" ca="1" si="126"/>
        <v>NOK</v>
      </c>
    </row>
    <row r="280" spans="1:61" ht="39.6" x14ac:dyDescent="0.25">
      <c r="A280" s="1241" t="str">
        <f t="shared" si="162"/>
        <v>BEW8.1.1</v>
      </c>
      <c r="B280" s="1242" t="str">
        <f t="shared" si="162"/>
        <v>Chirurgia complessa della colonna vertebrale</v>
      </c>
      <c r="C280" s="198" t="str">
        <f t="shared" si="162"/>
        <v>(Chirurgia ortopedica con approfondimento in chirurgia della colonna vertebrale)</v>
      </c>
      <c r="D280" s="199" t="str">
        <f t="shared" ref="D280:BH280" si="178">IF(D$162="","",
  IF(D$161="",IF(D120="","",IF(D120&lt;=D$163,"OK","NOK")),
  IF(D$161="X",IF(D120="","",IF(D120&lt;=D$163,"OK","NOK")),
  IF(HLOOKUP(D$161,$A$4:$BI$156,ROW(D280)-163,FALSE)&lt;&gt;"","",IF(D120="","",IF(D120&lt;=D$163,"OK","NOK"))))))</f>
        <v/>
      </c>
      <c r="E280" s="199" t="str">
        <f t="shared" si="178"/>
        <v/>
      </c>
      <c r="F280" s="199" t="str">
        <f t="shared" si="178"/>
        <v/>
      </c>
      <c r="G280" s="1260" t="str">
        <f t="shared" si="178"/>
        <v/>
      </c>
      <c r="H280" s="199" t="str">
        <f t="shared" si="178"/>
        <v/>
      </c>
      <c r="I280" s="199" t="str">
        <f t="shared" si="178"/>
        <v/>
      </c>
      <c r="J280" s="1272" t="str">
        <f t="shared" si="178"/>
        <v/>
      </c>
      <c r="K280" s="199" t="str">
        <f t="shared" si="178"/>
        <v/>
      </c>
      <c r="L280" s="199" t="str">
        <f t="shared" si="178"/>
        <v/>
      </c>
      <c r="M280" s="199" t="str">
        <f t="shared" si="178"/>
        <v/>
      </c>
      <c r="N280" s="199" t="str">
        <f t="shared" ca="1" si="178"/>
        <v>NOK</v>
      </c>
      <c r="O280" s="199" t="str">
        <f t="shared" si="178"/>
        <v/>
      </c>
      <c r="P280" s="199" t="str">
        <f t="shared" si="178"/>
        <v/>
      </c>
      <c r="Q280" s="199" t="str">
        <f t="shared" si="178"/>
        <v/>
      </c>
      <c r="R280" s="199" t="str">
        <f t="shared" si="178"/>
        <v/>
      </c>
      <c r="S280" s="199" t="str">
        <f t="shared" si="178"/>
        <v/>
      </c>
      <c r="T280" s="199" t="str">
        <f t="shared" si="178"/>
        <v/>
      </c>
      <c r="U280" s="199" t="str">
        <f t="shared" si="178"/>
        <v/>
      </c>
      <c r="V280" s="199" t="str">
        <f t="shared" si="178"/>
        <v/>
      </c>
      <c r="W280" s="199" t="str">
        <f t="shared" si="178"/>
        <v/>
      </c>
      <c r="X280" s="199" t="str">
        <f t="shared" si="178"/>
        <v/>
      </c>
      <c r="Y280" s="199" t="str">
        <f t="shared" si="178"/>
        <v/>
      </c>
      <c r="Z280" s="199" t="str">
        <f t="shared" si="178"/>
        <v/>
      </c>
      <c r="AA280" s="1272" t="str">
        <f t="shared" si="178"/>
        <v/>
      </c>
      <c r="AB280" s="199" t="str">
        <f t="shared" si="178"/>
        <v/>
      </c>
      <c r="AC280" s="199" t="str">
        <f t="shared" si="178"/>
        <v/>
      </c>
      <c r="AD280" s="199" t="str">
        <f t="shared" si="178"/>
        <v/>
      </c>
      <c r="AE280" s="199" t="str">
        <f t="shared" si="178"/>
        <v/>
      </c>
      <c r="AF280" s="199" t="str">
        <f t="shared" si="178"/>
        <v/>
      </c>
      <c r="AG280" s="1272" t="str">
        <f t="shared" si="178"/>
        <v/>
      </c>
      <c r="AH280" s="199" t="str">
        <f t="shared" si="178"/>
        <v/>
      </c>
      <c r="AI280" s="199" t="str">
        <f t="shared" si="178"/>
        <v/>
      </c>
      <c r="AJ280" s="199" t="str">
        <f t="shared" si="178"/>
        <v/>
      </c>
      <c r="AK280" s="199" t="str">
        <f t="shared" si="178"/>
        <v/>
      </c>
      <c r="AL280" s="199" t="str">
        <f t="shared" si="178"/>
        <v/>
      </c>
      <c r="AM280" s="199" t="str">
        <f t="shared" si="178"/>
        <v/>
      </c>
      <c r="AN280" s="1272" t="str">
        <f t="shared" si="178"/>
        <v/>
      </c>
      <c r="AO280" s="199" t="str">
        <f t="shared" si="178"/>
        <v/>
      </c>
      <c r="AP280" s="199" t="str">
        <f t="shared" si="178"/>
        <v/>
      </c>
      <c r="AQ280" s="199" t="str">
        <f t="shared" si="178"/>
        <v/>
      </c>
      <c r="AR280" s="1272" t="str">
        <f t="shared" si="178"/>
        <v/>
      </c>
      <c r="AS280" s="199" t="str">
        <f t="shared" si="178"/>
        <v/>
      </c>
      <c r="AT280" s="199" t="str">
        <f t="shared" si="178"/>
        <v/>
      </c>
      <c r="AU280" s="1272" t="str">
        <f t="shared" si="178"/>
        <v/>
      </c>
      <c r="AV280" s="199" t="str">
        <f t="shared" si="178"/>
        <v/>
      </c>
      <c r="AW280" s="199" t="str">
        <f t="shared" si="178"/>
        <v/>
      </c>
      <c r="AX280" s="199" t="str">
        <f t="shared" si="178"/>
        <v/>
      </c>
      <c r="AY280" s="199" t="str">
        <f t="shared" si="178"/>
        <v/>
      </c>
      <c r="AZ280" s="199" t="str">
        <f t="shared" si="178"/>
        <v/>
      </c>
      <c r="BA280" s="1272" t="str">
        <f t="shared" si="178"/>
        <v/>
      </c>
      <c r="BB280" s="199" t="str">
        <f t="shared" si="178"/>
        <v/>
      </c>
      <c r="BC280" s="199" t="str">
        <f t="shared" si="178"/>
        <v/>
      </c>
      <c r="BD280" s="199" t="str">
        <f t="shared" si="178"/>
        <v/>
      </c>
      <c r="BE280" s="199" t="str">
        <f t="shared" si="178"/>
        <v/>
      </c>
      <c r="BF280" s="199" t="str">
        <f t="shared" si="178"/>
        <v/>
      </c>
      <c r="BG280" s="199" t="str">
        <f t="shared" si="178"/>
        <v/>
      </c>
      <c r="BH280" s="1272" t="str">
        <f t="shared" si="178"/>
        <v/>
      </c>
      <c r="BI280" s="200" t="str">
        <f t="shared" ca="1" si="126"/>
        <v>NOK</v>
      </c>
    </row>
    <row r="281" spans="1:61" ht="39.6" x14ac:dyDescent="0.25">
      <c r="A281" s="1241" t="str">
        <f t="shared" si="162"/>
        <v>BEW9</v>
      </c>
      <c r="B281" s="1242" t="str">
        <f t="shared" si="162"/>
        <v>Tumori ossei</v>
      </c>
      <c r="C281" s="198" t="str">
        <f t="shared" si="162"/>
        <v>(Chirurgia ortopedica e traumatologia dell'apparato locomotore)</v>
      </c>
      <c r="D281" s="199" t="str">
        <f t="shared" ref="D281:BH281" si="179">IF(D$162="","",
  IF(D$161="",IF(D121="","",IF(D121&lt;=D$163,"OK","NOK")),
  IF(D$161="X",IF(D121="","",IF(D121&lt;=D$163,"OK","NOK")),
  IF(HLOOKUP(D$161,$A$4:$BI$156,ROW(D281)-163,FALSE)&lt;&gt;"","",IF(D121="","",IF(D121&lt;=D$163,"OK","NOK"))))))</f>
        <v/>
      </c>
      <c r="E281" s="199" t="str">
        <f t="shared" si="179"/>
        <v/>
      </c>
      <c r="F281" s="199" t="str">
        <f t="shared" si="179"/>
        <v/>
      </c>
      <c r="G281" s="1260" t="str">
        <f t="shared" si="179"/>
        <v/>
      </c>
      <c r="H281" s="199" t="str">
        <f t="shared" si="179"/>
        <v/>
      </c>
      <c r="I281" s="199" t="str">
        <f t="shared" si="179"/>
        <v/>
      </c>
      <c r="J281" s="1272" t="str">
        <f t="shared" si="179"/>
        <v/>
      </c>
      <c r="K281" s="199" t="str">
        <f t="shared" si="179"/>
        <v/>
      </c>
      <c r="L281" s="199" t="str">
        <f t="shared" si="179"/>
        <v/>
      </c>
      <c r="M281" s="199" t="str">
        <f t="shared" si="179"/>
        <v/>
      </c>
      <c r="N281" s="199" t="str">
        <f t="shared" si="179"/>
        <v/>
      </c>
      <c r="O281" s="199" t="str">
        <f t="shared" ca="1" si="179"/>
        <v>NOK</v>
      </c>
      <c r="P281" s="199" t="str">
        <f t="shared" si="179"/>
        <v/>
      </c>
      <c r="Q281" s="199" t="str">
        <f t="shared" si="179"/>
        <v/>
      </c>
      <c r="R281" s="199" t="str">
        <f t="shared" si="179"/>
        <v/>
      </c>
      <c r="S281" s="199" t="str">
        <f t="shared" si="179"/>
        <v/>
      </c>
      <c r="T281" s="199" t="str">
        <f t="shared" si="179"/>
        <v/>
      </c>
      <c r="U281" s="199" t="str">
        <f t="shared" si="179"/>
        <v/>
      </c>
      <c r="V281" s="199" t="str">
        <f t="shared" si="179"/>
        <v/>
      </c>
      <c r="W281" s="199" t="str">
        <f t="shared" si="179"/>
        <v/>
      </c>
      <c r="X281" s="199" t="str">
        <f t="shared" si="179"/>
        <v/>
      </c>
      <c r="Y281" s="199" t="str">
        <f t="shared" si="179"/>
        <v/>
      </c>
      <c r="Z281" s="199" t="str">
        <f t="shared" si="179"/>
        <v/>
      </c>
      <c r="AA281" s="1272" t="str">
        <f t="shared" si="179"/>
        <v/>
      </c>
      <c r="AB281" s="199" t="str">
        <f t="shared" si="179"/>
        <v/>
      </c>
      <c r="AC281" s="199" t="str">
        <f t="shared" si="179"/>
        <v/>
      </c>
      <c r="AD281" s="199" t="str">
        <f t="shared" si="179"/>
        <v/>
      </c>
      <c r="AE281" s="199" t="str">
        <f t="shared" si="179"/>
        <v/>
      </c>
      <c r="AF281" s="199" t="str">
        <f t="shared" si="179"/>
        <v/>
      </c>
      <c r="AG281" s="1272" t="str">
        <f t="shared" si="179"/>
        <v/>
      </c>
      <c r="AH281" s="199" t="str">
        <f t="shared" si="179"/>
        <v/>
      </c>
      <c r="AI281" s="199" t="str">
        <f t="shared" si="179"/>
        <v/>
      </c>
      <c r="AJ281" s="199" t="str">
        <f t="shared" si="179"/>
        <v/>
      </c>
      <c r="AK281" s="199" t="str">
        <f t="shared" si="179"/>
        <v/>
      </c>
      <c r="AL281" s="199" t="str">
        <f t="shared" si="179"/>
        <v/>
      </c>
      <c r="AM281" s="199" t="str">
        <f t="shared" si="179"/>
        <v/>
      </c>
      <c r="AN281" s="1272" t="str">
        <f t="shared" si="179"/>
        <v/>
      </c>
      <c r="AO281" s="199" t="str">
        <f t="shared" si="179"/>
        <v/>
      </c>
      <c r="AP281" s="199" t="str">
        <f t="shared" si="179"/>
        <v/>
      </c>
      <c r="AQ281" s="199" t="str">
        <f t="shared" si="179"/>
        <v/>
      </c>
      <c r="AR281" s="1272" t="str">
        <f t="shared" si="179"/>
        <v/>
      </c>
      <c r="AS281" s="199" t="str">
        <f t="shared" si="179"/>
        <v/>
      </c>
      <c r="AT281" s="199" t="str">
        <f t="shared" si="179"/>
        <v/>
      </c>
      <c r="AU281" s="1272" t="str">
        <f t="shared" si="179"/>
        <v/>
      </c>
      <c r="AV281" s="199" t="str">
        <f t="shared" si="179"/>
        <v/>
      </c>
      <c r="AW281" s="199" t="str">
        <f t="shared" si="179"/>
        <v/>
      </c>
      <c r="AX281" s="199" t="str">
        <f t="shared" si="179"/>
        <v/>
      </c>
      <c r="AY281" s="199" t="str">
        <f t="shared" si="179"/>
        <v/>
      </c>
      <c r="AZ281" s="199" t="str">
        <f t="shared" si="179"/>
        <v/>
      </c>
      <c r="BA281" s="1272" t="str">
        <f t="shared" si="179"/>
        <v/>
      </c>
      <c r="BB281" s="199" t="str">
        <f t="shared" si="179"/>
        <v/>
      </c>
      <c r="BC281" s="199" t="str">
        <f t="shared" si="179"/>
        <v/>
      </c>
      <c r="BD281" s="199" t="str">
        <f t="shared" si="179"/>
        <v/>
      </c>
      <c r="BE281" s="199" t="str">
        <f t="shared" si="179"/>
        <v/>
      </c>
      <c r="BF281" s="199" t="str">
        <f t="shared" si="179"/>
        <v/>
      </c>
      <c r="BG281" s="199" t="str">
        <f t="shared" si="179"/>
        <v/>
      </c>
      <c r="BH281" s="1272" t="str">
        <f t="shared" si="179"/>
        <v/>
      </c>
      <c r="BI281" s="200" t="str">
        <f t="shared" ca="1" si="126"/>
        <v>NOK</v>
      </c>
    </row>
    <row r="282" spans="1:61" ht="26.4" x14ac:dyDescent="0.25">
      <c r="A282" s="1241" t="str">
        <f t="shared" si="162"/>
        <v>BEW10</v>
      </c>
      <c r="B282" s="1242" t="str">
        <f t="shared" si="162"/>
        <v>Chirurgia del plesso</v>
      </c>
      <c r="C282" s="198" t="str">
        <f t="shared" si="162"/>
        <v>(Chirurgia della mano)
(Neurochirurgia)</v>
      </c>
      <c r="D282" s="199" t="str">
        <f t="shared" ref="D282:BH282" si="180">IF(D$162="","",
  IF(D$161="",IF(D122="","",IF(D122&lt;=D$163,"OK","NOK")),
  IF(D$161="X",IF(D122="","",IF(D122&lt;=D$163,"OK","NOK")),
  IF(HLOOKUP(D$161,$A$4:$BI$156,ROW(D282)-163,FALSE)&lt;&gt;"","",IF(D122="","",IF(D122&lt;=D$163,"OK","NOK"))))))</f>
        <v/>
      </c>
      <c r="E282" s="199" t="str">
        <f t="shared" si="180"/>
        <v/>
      </c>
      <c r="F282" s="199" t="str">
        <f t="shared" si="180"/>
        <v/>
      </c>
      <c r="G282" s="1260" t="str">
        <f t="shared" si="180"/>
        <v/>
      </c>
      <c r="H282" s="199" t="str">
        <f t="shared" si="180"/>
        <v/>
      </c>
      <c r="I282" s="199" t="str">
        <f t="shared" si="180"/>
        <v/>
      </c>
      <c r="J282" s="1272" t="str">
        <f t="shared" si="180"/>
        <v/>
      </c>
      <c r="K282" s="199" t="str">
        <f t="shared" si="180"/>
        <v/>
      </c>
      <c r="L282" s="199" t="str">
        <f t="shared" ca="1" si="180"/>
        <v>NOK</v>
      </c>
      <c r="M282" s="199" t="str">
        <f t="shared" si="180"/>
        <v/>
      </c>
      <c r="N282" s="199" t="str">
        <f t="shared" si="180"/>
        <v/>
      </c>
      <c r="O282" s="199" t="str">
        <f t="shared" si="180"/>
        <v/>
      </c>
      <c r="P282" s="199" t="str">
        <f t="shared" si="180"/>
        <v/>
      </c>
      <c r="Q282" s="199" t="str">
        <f t="shared" si="180"/>
        <v/>
      </c>
      <c r="R282" s="199" t="str">
        <f t="shared" si="180"/>
        <v/>
      </c>
      <c r="S282" s="199" t="str">
        <f t="shared" si="180"/>
        <v/>
      </c>
      <c r="T282" s="199" t="str">
        <f t="shared" si="180"/>
        <v/>
      </c>
      <c r="U282" s="199" t="str">
        <f t="shared" si="180"/>
        <v/>
      </c>
      <c r="V282" s="199" t="str">
        <f t="shared" si="180"/>
        <v/>
      </c>
      <c r="W282" s="199" t="str">
        <f t="shared" si="180"/>
        <v/>
      </c>
      <c r="X282" s="199" t="str">
        <f t="shared" si="180"/>
        <v/>
      </c>
      <c r="Y282" s="199" t="str">
        <f t="shared" si="180"/>
        <v/>
      </c>
      <c r="Z282" s="199" t="str">
        <f t="shared" si="180"/>
        <v/>
      </c>
      <c r="AA282" s="1272" t="str">
        <f t="shared" si="180"/>
        <v/>
      </c>
      <c r="AB282" s="199" t="str">
        <f t="shared" si="180"/>
        <v/>
      </c>
      <c r="AC282" s="199" t="str">
        <f t="shared" si="180"/>
        <v/>
      </c>
      <c r="AD282" s="199" t="str">
        <f t="shared" si="180"/>
        <v/>
      </c>
      <c r="AE282" s="199" t="str">
        <f t="shared" si="180"/>
        <v/>
      </c>
      <c r="AF282" s="199" t="str">
        <f t="shared" si="180"/>
        <v/>
      </c>
      <c r="AG282" s="1272" t="str">
        <f t="shared" si="180"/>
        <v/>
      </c>
      <c r="AH282" s="199" t="str">
        <f t="shared" si="180"/>
        <v/>
      </c>
      <c r="AI282" s="199" t="str">
        <f t="shared" si="180"/>
        <v/>
      </c>
      <c r="AJ282" s="199" t="str">
        <f t="shared" ca="1" si="180"/>
        <v>NOK</v>
      </c>
      <c r="AK282" s="199" t="str">
        <f t="shared" si="180"/>
        <v/>
      </c>
      <c r="AL282" s="199" t="str">
        <f t="shared" si="180"/>
        <v/>
      </c>
      <c r="AM282" s="199" t="str">
        <f t="shared" si="180"/>
        <v/>
      </c>
      <c r="AN282" s="1272" t="str">
        <f t="shared" si="180"/>
        <v/>
      </c>
      <c r="AO282" s="199" t="str">
        <f t="shared" si="180"/>
        <v/>
      </c>
      <c r="AP282" s="199" t="str">
        <f t="shared" si="180"/>
        <v/>
      </c>
      <c r="AQ282" s="199" t="str">
        <f t="shared" si="180"/>
        <v/>
      </c>
      <c r="AR282" s="1272" t="str">
        <f t="shared" si="180"/>
        <v/>
      </c>
      <c r="AS282" s="199" t="str">
        <f t="shared" si="180"/>
        <v/>
      </c>
      <c r="AT282" s="199" t="str">
        <f t="shared" si="180"/>
        <v/>
      </c>
      <c r="AU282" s="1272" t="str">
        <f t="shared" si="180"/>
        <v/>
      </c>
      <c r="AV282" s="199" t="str">
        <f t="shared" si="180"/>
        <v/>
      </c>
      <c r="AW282" s="199" t="str">
        <f t="shared" si="180"/>
        <v/>
      </c>
      <c r="AX282" s="199" t="str">
        <f t="shared" si="180"/>
        <v/>
      </c>
      <c r="AY282" s="199" t="str">
        <f t="shared" si="180"/>
        <v/>
      </c>
      <c r="AZ282" s="199" t="str">
        <f t="shared" si="180"/>
        <v/>
      </c>
      <c r="BA282" s="1272" t="str">
        <f t="shared" si="180"/>
        <v/>
      </c>
      <c r="BB282" s="199" t="str">
        <f t="shared" si="180"/>
        <v/>
      </c>
      <c r="BC282" s="199" t="str">
        <f t="shared" si="180"/>
        <v/>
      </c>
      <c r="BD282" s="199" t="str">
        <f t="shared" si="180"/>
        <v/>
      </c>
      <c r="BE282" s="199" t="str">
        <f t="shared" si="180"/>
        <v/>
      </c>
      <c r="BF282" s="199" t="str">
        <f t="shared" si="180"/>
        <v/>
      </c>
      <c r="BG282" s="199" t="str">
        <f t="shared" si="180"/>
        <v/>
      </c>
      <c r="BH282" s="1272" t="str">
        <f t="shared" si="180"/>
        <v/>
      </c>
      <c r="BI282" s="200" t="str">
        <f t="shared" ca="1" si="126"/>
        <v>NOK</v>
      </c>
    </row>
    <row r="283" spans="1:61" x14ac:dyDescent="0.25">
      <c r="A283" s="1241" t="str">
        <f t="shared" si="162"/>
        <v>BEW11</v>
      </c>
      <c r="B283" s="1242" t="str">
        <f t="shared" si="162"/>
        <v>Reimpianti</v>
      </c>
      <c r="C283" s="198" t="str">
        <f t="shared" si="162"/>
        <v>Chirurgia della mano</v>
      </c>
      <c r="D283" s="199" t="str">
        <f t="shared" ref="D283:BH283" si="181">IF(D$162="","",
  IF(D$161="",IF(D123="","",IF(D123&lt;=D$163,"OK","NOK")),
  IF(D$161="X",IF(D123="","",IF(D123&lt;=D$163,"OK","NOK")),
  IF(HLOOKUP(D$161,$A$4:$BI$156,ROW(D283)-163,FALSE)&lt;&gt;"","",IF(D123="","",IF(D123&lt;=D$163,"OK","NOK"))))))</f>
        <v/>
      </c>
      <c r="E283" s="199" t="str">
        <f t="shared" si="181"/>
        <v/>
      </c>
      <c r="F283" s="199" t="str">
        <f t="shared" si="181"/>
        <v/>
      </c>
      <c r="G283" s="1260" t="str">
        <f t="shared" si="181"/>
        <v/>
      </c>
      <c r="H283" s="199" t="str">
        <f t="shared" si="181"/>
        <v/>
      </c>
      <c r="I283" s="199" t="str">
        <f t="shared" si="181"/>
        <v/>
      </c>
      <c r="J283" s="1272" t="str">
        <f t="shared" si="181"/>
        <v/>
      </c>
      <c r="K283" s="199" t="str">
        <f t="shared" si="181"/>
        <v/>
      </c>
      <c r="L283" s="199" t="str">
        <f t="shared" ca="1" si="181"/>
        <v>NOK</v>
      </c>
      <c r="M283" s="199" t="str">
        <f t="shared" si="181"/>
        <v/>
      </c>
      <c r="N283" s="199" t="str">
        <f t="shared" si="181"/>
        <v/>
      </c>
      <c r="O283" s="199" t="str">
        <f t="shared" si="181"/>
        <v/>
      </c>
      <c r="P283" s="199" t="str">
        <f t="shared" si="181"/>
        <v/>
      </c>
      <c r="Q283" s="199" t="str">
        <f t="shared" si="181"/>
        <v/>
      </c>
      <c r="R283" s="199" t="str">
        <f t="shared" si="181"/>
        <v/>
      </c>
      <c r="S283" s="199" t="str">
        <f t="shared" si="181"/>
        <v/>
      </c>
      <c r="T283" s="199" t="str">
        <f t="shared" si="181"/>
        <v/>
      </c>
      <c r="U283" s="199" t="str">
        <f t="shared" si="181"/>
        <v/>
      </c>
      <c r="V283" s="199" t="str">
        <f t="shared" si="181"/>
        <v/>
      </c>
      <c r="W283" s="199" t="str">
        <f t="shared" si="181"/>
        <v/>
      </c>
      <c r="X283" s="199" t="str">
        <f t="shared" si="181"/>
        <v/>
      </c>
      <c r="Y283" s="199" t="str">
        <f t="shared" si="181"/>
        <v/>
      </c>
      <c r="Z283" s="199" t="str">
        <f t="shared" si="181"/>
        <v/>
      </c>
      <c r="AA283" s="1272" t="str">
        <f t="shared" si="181"/>
        <v/>
      </c>
      <c r="AB283" s="199" t="str">
        <f t="shared" si="181"/>
        <v/>
      </c>
      <c r="AC283" s="199" t="str">
        <f t="shared" si="181"/>
        <v/>
      </c>
      <c r="AD283" s="199" t="str">
        <f t="shared" si="181"/>
        <v/>
      </c>
      <c r="AE283" s="199" t="str">
        <f t="shared" si="181"/>
        <v/>
      </c>
      <c r="AF283" s="199" t="str">
        <f t="shared" si="181"/>
        <v/>
      </c>
      <c r="AG283" s="1272" t="str">
        <f t="shared" si="181"/>
        <v/>
      </c>
      <c r="AH283" s="199" t="str">
        <f t="shared" si="181"/>
        <v/>
      </c>
      <c r="AI283" s="199" t="str">
        <f t="shared" si="181"/>
        <v/>
      </c>
      <c r="AJ283" s="199" t="str">
        <f t="shared" si="181"/>
        <v/>
      </c>
      <c r="AK283" s="199" t="str">
        <f t="shared" si="181"/>
        <v/>
      </c>
      <c r="AL283" s="199" t="str">
        <f t="shared" si="181"/>
        <v/>
      </c>
      <c r="AM283" s="199" t="str">
        <f t="shared" si="181"/>
        <v/>
      </c>
      <c r="AN283" s="1272" t="str">
        <f t="shared" si="181"/>
        <v/>
      </c>
      <c r="AO283" s="199" t="str">
        <f t="shared" si="181"/>
        <v/>
      </c>
      <c r="AP283" s="199" t="str">
        <f t="shared" si="181"/>
        <v/>
      </c>
      <c r="AQ283" s="199" t="str">
        <f t="shared" si="181"/>
        <v/>
      </c>
      <c r="AR283" s="1272" t="str">
        <f t="shared" si="181"/>
        <v/>
      </c>
      <c r="AS283" s="199" t="str">
        <f t="shared" si="181"/>
        <v/>
      </c>
      <c r="AT283" s="199" t="str">
        <f t="shared" si="181"/>
        <v/>
      </c>
      <c r="AU283" s="1272" t="str">
        <f t="shared" si="181"/>
        <v/>
      </c>
      <c r="AV283" s="199" t="str">
        <f t="shared" si="181"/>
        <v/>
      </c>
      <c r="AW283" s="199" t="str">
        <f t="shared" si="181"/>
        <v/>
      </c>
      <c r="AX283" s="199" t="str">
        <f t="shared" si="181"/>
        <v/>
      </c>
      <c r="AY283" s="199" t="str">
        <f t="shared" si="181"/>
        <v/>
      </c>
      <c r="AZ283" s="199" t="str">
        <f t="shared" si="181"/>
        <v/>
      </c>
      <c r="BA283" s="1272" t="str">
        <f t="shared" si="181"/>
        <v/>
      </c>
      <c r="BB283" s="199" t="str">
        <f t="shared" si="181"/>
        <v/>
      </c>
      <c r="BC283" s="199" t="str">
        <f t="shared" si="181"/>
        <v/>
      </c>
      <c r="BD283" s="199" t="str">
        <f t="shared" si="181"/>
        <v/>
      </c>
      <c r="BE283" s="199" t="str">
        <f t="shared" si="181"/>
        <v/>
      </c>
      <c r="BF283" s="199" t="str">
        <f t="shared" si="181"/>
        <v/>
      </c>
      <c r="BG283" s="199" t="str">
        <f t="shared" si="181"/>
        <v/>
      </c>
      <c r="BH283" s="1272" t="str">
        <f t="shared" si="181"/>
        <v/>
      </c>
      <c r="BI283" s="200" t="str">
        <f t="shared" ca="1" si="126"/>
        <v>NOK</v>
      </c>
    </row>
    <row r="284" spans="1:61" ht="39.6" x14ac:dyDescent="0.25">
      <c r="A284" s="1241" t="str">
        <f t="shared" si="162"/>
        <v>RHE1</v>
      </c>
      <c r="B284" s="1242" t="str">
        <f t="shared" si="162"/>
        <v>Reumatologia</v>
      </c>
      <c r="C284" s="198" t="str">
        <f t="shared" si="162"/>
        <v>(Medicina fisica e riabilitazione)
(Reumatologia)</v>
      </c>
      <c r="D284" s="199" t="str">
        <f t="shared" ref="D284:BH284" si="182">IF(D$162="","",
  IF(D$161="",IF(D124="","",IF(D124&lt;=D$163,"OK","NOK")),
  IF(D$161="X",IF(D124="","",IF(D124&lt;=D$163,"OK","NOK")),
  IF(HLOOKUP(D$161,$A$4:$BI$156,ROW(D284)-163,FALSE)&lt;&gt;"","",IF(D124="","",IF(D124&lt;=D$163,"OK","NOK"))))))</f>
        <v/>
      </c>
      <c r="E284" s="199" t="str">
        <f t="shared" si="182"/>
        <v/>
      </c>
      <c r="F284" s="199" t="str">
        <f t="shared" si="182"/>
        <v/>
      </c>
      <c r="G284" s="1260" t="str">
        <f t="shared" si="182"/>
        <v/>
      </c>
      <c r="H284" s="199" t="str">
        <f t="shared" si="182"/>
        <v/>
      </c>
      <c r="I284" s="199" t="str">
        <f t="shared" si="182"/>
        <v/>
      </c>
      <c r="J284" s="1272" t="str">
        <f t="shared" si="182"/>
        <v/>
      </c>
      <c r="K284" s="199" t="str">
        <f t="shared" si="182"/>
        <v/>
      </c>
      <c r="L284" s="199" t="str">
        <f t="shared" si="182"/>
        <v/>
      </c>
      <c r="M284" s="199" t="str">
        <f t="shared" si="182"/>
        <v/>
      </c>
      <c r="N284" s="199" t="str">
        <f t="shared" si="182"/>
        <v/>
      </c>
      <c r="O284" s="199" t="str">
        <f t="shared" si="182"/>
        <v/>
      </c>
      <c r="P284" s="199" t="str">
        <f t="shared" si="182"/>
        <v/>
      </c>
      <c r="Q284" s="199" t="str">
        <f t="shared" si="182"/>
        <v/>
      </c>
      <c r="R284" s="199" t="str">
        <f t="shared" si="182"/>
        <v/>
      </c>
      <c r="S284" s="199" t="str">
        <f t="shared" si="182"/>
        <v/>
      </c>
      <c r="T284" s="199" t="str">
        <f t="shared" si="182"/>
        <v/>
      </c>
      <c r="U284" s="199" t="str">
        <f t="shared" si="182"/>
        <v/>
      </c>
      <c r="V284" s="199" t="str">
        <f t="shared" si="182"/>
        <v/>
      </c>
      <c r="W284" s="199" t="str">
        <f t="shared" si="182"/>
        <v/>
      </c>
      <c r="X284" s="199" t="str">
        <f t="shared" si="182"/>
        <v/>
      </c>
      <c r="Y284" s="199" t="str">
        <f t="shared" si="182"/>
        <v/>
      </c>
      <c r="Z284" s="199" t="str">
        <f t="shared" si="182"/>
        <v/>
      </c>
      <c r="AA284" s="1272" t="str">
        <f t="shared" si="182"/>
        <v/>
      </c>
      <c r="AB284" s="199" t="str">
        <f t="shared" si="182"/>
        <v/>
      </c>
      <c r="AC284" s="199" t="str">
        <f t="shared" ca="1" si="182"/>
        <v>NOK</v>
      </c>
      <c r="AD284" s="199" t="str">
        <f t="shared" si="182"/>
        <v/>
      </c>
      <c r="AE284" s="199" t="str">
        <f t="shared" si="182"/>
        <v/>
      </c>
      <c r="AF284" s="199" t="str">
        <f t="shared" si="182"/>
        <v/>
      </c>
      <c r="AG284" s="1272" t="str">
        <f t="shared" si="182"/>
        <v/>
      </c>
      <c r="AH284" s="199" t="str">
        <f t="shared" si="182"/>
        <v/>
      </c>
      <c r="AI284" s="199" t="str">
        <f t="shared" si="182"/>
        <v/>
      </c>
      <c r="AJ284" s="199" t="str">
        <f t="shared" si="182"/>
        <v/>
      </c>
      <c r="AK284" s="199" t="str">
        <f t="shared" si="182"/>
        <v/>
      </c>
      <c r="AL284" s="199" t="str">
        <f t="shared" si="182"/>
        <v/>
      </c>
      <c r="AM284" s="199" t="str">
        <f t="shared" si="182"/>
        <v/>
      </c>
      <c r="AN284" s="1272" t="str">
        <f t="shared" si="182"/>
        <v/>
      </c>
      <c r="AO284" s="199" t="str">
        <f t="shared" si="182"/>
        <v/>
      </c>
      <c r="AP284" s="199" t="str">
        <f t="shared" si="182"/>
        <v/>
      </c>
      <c r="AQ284" s="199" t="str">
        <f t="shared" si="182"/>
        <v/>
      </c>
      <c r="AR284" s="1272" t="str">
        <f t="shared" si="182"/>
        <v/>
      </c>
      <c r="AS284" s="199" t="str">
        <f t="shared" si="182"/>
        <v/>
      </c>
      <c r="AT284" s="199" t="str">
        <f t="shared" si="182"/>
        <v/>
      </c>
      <c r="AU284" s="1272" t="str">
        <f t="shared" si="182"/>
        <v/>
      </c>
      <c r="AV284" s="199" t="str">
        <f t="shared" si="182"/>
        <v/>
      </c>
      <c r="AW284" s="199" t="str">
        <f t="shared" si="182"/>
        <v/>
      </c>
      <c r="AX284" s="199" t="str">
        <f t="shared" si="182"/>
        <v/>
      </c>
      <c r="AY284" s="199" t="str">
        <f t="shared" si="182"/>
        <v/>
      </c>
      <c r="AZ284" s="199" t="str">
        <f t="shared" si="182"/>
        <v/>
      </c>
      <c r="BA284" s="1272" t="str">
        <f t="shared" si="182"/>
        <v/>
      </c>
      <c r="BB284" s="199" t="str">
        <f t="shared" si="182"/>
        <v/>
      </c>
      <c r="BC284" s="199" t="str">
        <f t="shared" ca="1" si="182"/>
        <v>NOK</v>
      </c>
      <c r="BD284" s="199" t="str">
        <f t="shared" si="182"/>
        <v/>
      </c>
      <c r="BE284" s="199" t="str">
        <f t="shared" si="182"/>
        <v/>
      </c>
      <c r="BF284" s="199" t="str">
        <f t="shared" si="182"/>
        <v/>
      </c>
      <c r="BG284" s="199" t="str">
        <f t="shared" si="182"/>
        <v/>
      </c>
      <c r="BH284" s="1272" t="str">
        <f t="shared" si="182"/>
        <v/>
      </c>
      <c r="BI284" s="200" t="str">
        <f t="shared" ca="1" si="126"/>
        <v>NOK</v>
      </c>
    </row>
    <row r="285" spans="1:61" ht="26.4" x14ac:dyDescent="0.25">
      <c r="A285" s="1241" t="str">
        <f t="shared" ref="A285:C304" si="183">+A125</f>
        <v>RHE2</v>
      </c>
      <c r="B285" s="1242" t="str">
        <f t="shared" si="183"/>
        <v>Reumatologia interdisciplinare</v>
      </c>
      <c r="C285" s="198" t="str">
        <f t="shared" si="183"/>
        <v>Medicina fisica e riabilitazione
Reumatologia</v>
      </c>
      <c r="D285" s="199" t="str">
        <f t="shared" ref="D285:BH285" si="184">IF(D$162="","",
  IF(D$161="",IF(D125="","",IF(D125&lt;=D$163,"OK","NOK")),
  IF(D$161="X",IF(D125="","",IF(D125&lt;=D$163,"OK","NOK")),
  IF(HLOOKUP(D$161,$A$4:$BI$156,ROW(D285)-163,FALSE)&lt;&gt;"","",IF(D125="","",IF(D125&lt;=D$163,"OK","NOK"))))))</f>
        <v/>
      </c>
      <c r="E285" s="199" t="str">
        <f t="shared" si="184"/>
        <v/>
      </c>
      <c r="F285" s="199" t="str">
        <f t="shared" si="184"/>
        <v/>
      </c>
      <c r="G285" s="1260" t="str">
        <f t="shared" si="184"/>
        <v/>
      </c>
      <c r="H285" s="199" t="str">
        <f t="shared" si="184"/>
        <v/>
      </c>
      <c r="I285" s="199" t="str">
        <f t="shared" si="184"/>
        <v/>
      </c>
      <c r="J285" s="1272" t="str">
        <f t="shared" si="184"/>
        <v/>
      </c>
      <c r="K285" s="199" t="str">
        <f t="shared" si="184"/>
        <v/>
      </c>
      <c r="L285" s="199" t="str">
        <f t="shared" si="184"/>
        <v/>
      </c>
      <c r="M285" s="199" t="str">
        <f t="shared" si="184"/>
        <v/>
      </c>
      <c r="N285" s="199" t="str">
        <f t="shared" si="184"/>
        <v/>
      </c>
      <c r="O285" s="199" t="str">
        <f t="shared" si="184"/>
        <v/>
      </c>
      <c r="P285" s="199" t="str">
        <f t="shared" si="184"/>
        <v/>
      </c>
      <c r="Q285" s="199" t="str">
        <f t="shared" si="184"/>
        <v/>
      </c>
      <c r="R285" s="199" t="str">
        <f t="shared" si="184"/>
        <v/>
      </c>
      <c r="S285" s="199" t="str">
        <f t="shared" si="184"/>
        <v/>
      </c>
      <c r="T285" s="199" t="str">
        <f t="shared" si="184"/>
        <v/>
      </c>
      <c r="U285" s="199" t="str">
        <f t="shared" si="184"/>
        <v/>
      </c>
      <c r="V285" s="199" t="str">
        <f t="shared" si="184"/>
        <v/>
      </c>
      <c r="W285" s="199" t="str">
        <f t="shared" si="184"/>
        <v/>
      </c>
      <c r="X285" s="199" t="str">
        <f t="shared" si="184"/>
        <v/>
      </c>
      <c r="Y285" s="199" t="str">
        <f t="shared" si="184"/>
        <v/>
      </c>
      <c r="Z285" s="199" t="str">
        <f t="shared" si="184"/>
        <v/>
      </c>
      <c r="AA285" s="1272" t="str">
        <f t="shared" si="184"/>
        <v/>
      </c>
      <c r="AB285" s="199" t="str">
        <f t="shared" si="184"/>
        <v/>
      </c>
      <c r="AC285" s="199" t="str">
        <f t="shared" ca="1" si="184"/>
        <v>NOK</v>
      </c>
      <c r="AD285" s="199" t="str">
        <f t="shared" si="184"/>
        <v/>
      </c>
      <c r="AE285" s="199" t="str">
        <f t="shared" si="184"/>
        <v/>
      </c>
      <c r="AF285" s="199" t="str">
        <f t="shared" si="184"/>
        <v/>
      </c>
      <c r="AG285" s="1272" t="str">
        <f t="shared" si="184"/>
        <v/>
      </c>
      <c r="AH285" s="199" t="str">
        <f t="shared" si="184"/>
        <v/>
      </c>
      <c r="AI285" s="199" t="str">
        <f t="shared" si="184"/>
        <v/>
      </c>
      <c r="AJ285" s="199" t="str">
        <f t="shared" si="184"/>
        <v/>
      </c>
      <c r="AK285" s="199" t="str">
        <f t="shared" si="184"/>
        <v/>
      </c>
      <c r="AL285" s="199" t="str">
        <f t="shared" si="184"/>
        <v/>
      </c>
      <c r="AM285" s="199" t="str">
        <f t="shared" si="184"/>
        <v/>
      </c>
      <c r="AN285" s="1272" t="str">
        <f t="shared" si="184"/>
        <v/>
      </c>
      <c r="AO285" s="199" t="str">
        <f t="shared" si="184"/>
        <v/>
      </c>
      <c r="AP285" s="199" t="str">
        <f t="shared" si="184"/>
        <v/>
      </c>
      <c r="AQ285" s="199" t="str">
        <f t="shared" si="184"/>
        <v/>
      </c>
      <c r="AR285" s="1272" t="str">
        <f t="shared" si="184"/>
        <v/>
      </c>
      <c r="AS285" s="199" t="str">
        <f t="shared" si="184"/>
        <v/>
      </c>
      <c r="AT285" s="199" t="str">
        <f t="shared" si="184"/>
        <v/>
      </c>
      <c r="AU285" s="1272" t="str">
        <f t="shared" si="184"/>
        <v/>
      </c>
      <c r="AV285" s="199" t="str">
        <f t="shared" si="184"/>
        <v/>
      </c>
      <c r="AW285" s="199" t="str">
        <f t="shared" si="184"/>
        <v/>
      </c>
      <c r="AX285" s="199" t="str">
        <f t="shared" si="184"/>
        <v/>
      </c>
      <c r="AY285" s="199" t="str">
        <f t="shared" si="184"/>
        <v/>
      </c>
      <c r="AZ285" s="199" t="str">
        <f t="shared" si="184"/>
        <v/>
      </c>
      <c r="BA285" s="1272" t="str">
        <f t="shared" si="184"/>
        <v/>
      </c>
      <c r="BB285" s="199" t="str">
        <f t="shared" si="184"/>
        <v/>
      </c>
      <c r="BC285" s="199" t="str">
        <f t="shared" ca="1" si="184"/>
        <v>NOK</v>
      </c>
      <c r="BD285" s="199" t="str">
        <f t="shared" si="184"/>
        <v/>
      </c>
      <c r="BE285" s="199" t="str">
        <f t="shared" si="184"/>
        <v/>
      </c>
      <c r="BF285" s="199" t="str">
        <f t="shared" si="184"/>
        <v/>
      </c>
      <c r="BG285" s="199" t="str">
        <f t="shared" si="184"/>
        <v/>
      </c>
      <c r="BH285" s="1272" t="str">
        <f t="shared" si="184"/>
        <v/>
      </c>
      <c r="BI285" s="200" t="str">
        <f t="shared" ca="1" si="126"/>
        <v>NOK</v>
      </c>
    </row>
    <row r="286" spans="1:61" x14ac:dyDescent="0.25">
      <c r="A286" s="1241" t="str">
        <f t="shared" si="183"/>
        <v>GYN1</v>
      </c>
      <c r="B286" s="1242" t="str">
        <f t="shared" si="183"/>
        <v>Ginecologia</v>
      </c>
      <c r="C286" s="198" t="str">
        <f t="shared" si="183"/>
        <v>(Ginecologia e ostetricia)</v>
      </c>
      <c r="D286" s="199" t="str">
        <f t="shared" ref="D286:BH286" si="185">IF(D$162="","",
  IF(D$161="",IF(D126="","",IF(D126&lt;=D$163,"OK","NOK")),
  IF(D$161="X",IF(D126="","",IF(D126&lt;=D$163,"OK","NOK")),
  IF(HLOOKUP(D$161,$A$4:$BI$156,ROW(D286)-163,FALSE)&lt;&gt;"","",IF(D126="","",IF(D126&lt;=D$163,"OK","NOK"))))))</f>
        <v/>
      </c>
      <c r="E286" s="199" t="str">
        <f t="shared" si="185"/>
        <v/>
      </c>
      <c r="F286" s="199" t="str">
        <f t="shared" si="185"/>
        <v/>
      </c>
      <c r="G286" s="1260" t="str">
        <f t="shared" si="185"/>
        <v/>
      </c>
      <c r="H286" s="199" t="str">
        <f t="shared" si="185"/>
        <v/>
      </c>
      <c r="I286" s="199" t="str">
        <f t="shared" si="185"/>
        <v/>
      </c>
      <c r="J286" s="1272" t="str">
        <f t="shared" si="185"/>
        <v/>
      </c>
      <c r="K286" s="199" t="str">
        <f t="shared" si="185"/>
        <v/>
      </c>
      <c r="L286" s="199" t="str">
        <f t="shared" si="185"/>
        <v/>
      </c>
      <c r="M286" s="199" t="str">
        <f t="shared" si="185"/>
        <v/>
      </c>
      <c r="N286" s="199" t="str">
        <f t="shared" si="185"/>
        <v/>
      </c>
      <c r="O286" s="199" t="str">
        <f t="shared" si="185"/>
        <v/>
      </c>
      <c r="P286" s="199" t="str">
        <f t="shared" si="185"/>
        <v/>
      </c>
      <c r="Q286" s="199" t="str">
        <f t="shared" si="185"/>
        <v/>
      </c>
      <c r="R286" s="199" t="str">
        <f t="shared" si="185"/>
        <v/>
      </c>
      <c r="S286" s="199" t="str">
        <f t="shared" si="185"/>
        <v/>
      </c>
      <c r="T286" s="199" t="str">
        <f t="shared" si="185"/>
        <v/>
      </c>
      <c r="U286" s="199" t="str">
        <f t="shared" si="185"/>
        <v/>
      </c>
      <c r="V286" s="199" t="str">
        <f t="shared" si="185"/>
        <v/>
      </c>
      <c r="W286" s="199" t="str">
        <f t="shared" si="185"/>
        <v/>
      </c>
      <c r="X286" s="199" t="str">
        <f t="shared" si="185"/>
        <v/>
      </c>
      <c r="Y286" s="199" t="str">
        <f t="shared" si="185"/>
        <v/>
      </c>
      <c r="Z286" s="199" t="str">
        <f t="shared" si="185"/>
        <v/>
      </c>
      <c r="AA286" s="1272" t="str">
        <f t="shared" ca="1" si="185"/>
        <v>NOK</v>
      </c>
      <c r="AB286" s="199" t="str">
        <f t="shared" si="185"/>
        <v/>
      </c>
      <c r="AC286" s="199" t="str">
        <f t="shared" si="185"/>
        <v/>
      </c>
      <c r="AD286" s="199" t="str">
        <f t="shared" si="185"/>
        <v/>
      </c>
      <c r="AE286" s="199" t="str">
        <f t="shared" si="185"/>
        <v/>
      </c>
      <c r="AF286" s="199" t="str">
        <f t="shared" si="185"/>
        <v/>
      </c>
      <c r="AG286" s="1272" t="str">
        <f t="shared" si="185"/>
        <v/>
      </c>
      <c r="AH286" s="199" t="str">
        <f t="shared" si="185"/>
        <v/>
      </c>
      <c r="AI286" s="199" t="str">
        <f t="shared" si="185"/>
        <v/>
      </c>
      <c r="AJ286" s="199" t="str">
        <f t="shared" si="185"/>
        <v/>
      </c>
      <c r="AK286" s="199" t="str">
        <f t="shared" si="185"/>
        <v/>
      </c>
      <c r="AL286" s="199" t="str">
        <f t="shared" si="185"/>
        <v/>
      </c>
      <c r="AM286" s="199" t="str">
        <f t="shared" si="185"/>
        <v/>
      </c>
      <c r="AN286" s="1272" t="str">
        <f t="shared" si="185"/>
        <v/>
      </c>
      <c r="AO286" s="199" t="str">
        <f t="shared" si="185"/>
        <v/>
      </c>
      <c r="AP286" s="199" t="str">
        <f t="shared" si="185"/>
        <v/>
      </c>
      <c r="AQ286" s="199" t="str">
        <f t="shared" si="185"/>
        <v/>
      </c>
      <c r="AR286" s="1272" t="str">
        <f t="shared" si="185"/>
        <v/>
      </c>
      <c r="AS286" s="199" t="str">
        <f t="shared" si="185"/>
        <v/>
      </c>
      <c r="AT286" s="199" t="str">
        <f t="shared" si="185"/>
        <v/>
      </c>
      <c r="AU286" s="1272" t="str">
        <f t="shared" si="185"/>
        <v/>
      </c>
      <c r="AV286" s="199" t="str">
        <f t="shared" si="185"/>
        <v/>
      </c>
      <c r="AW286" s="199" t="str">
        <f t="shared" si="185"/>
        <v/>
      </c>
      <c r="AX286" s="199" t="str">
        <f t="shared" si="185"/>
        <v/>
      </c>
      <c r="AY286" s="199" t="str">
        <f t="shared" si="185"/>
        <v/>
      </c>
      <c r="AZ286" s="199" t="str">
        <f t="shared" si="185"/>
        <v/>
      </c>
      <c r="BA286" s="1272" t="str">
        <f t="shared" si="185"/>
        <v/>
      </c>
      <c r="BB286" s="199" t="str">
        <f t="shared" si="185"/>
        <v/>
      </c>
      <c r="BC286" s="199" t="str">
        <f t="shared" si="185"/>
        <v/>
      </c>
      <c r="BD286" s="199" t="str">
        <f t="shared" si="185"/>
        <v/>
      </c>
      <c r="BE286" s="199" t="str">
        <f t="shared" si="185"/>
        <v/>
      </c>
      <c r="BF286" s="199" t="str">
        <f t="shared" si="185"/>
        <v/>
      </c>
      <c r="BG286" s="199" t="str">
        <f t="shared" si="185"/>
        <v/>
      </c>
      <c r="BH286" s="1272" t="str">
        <f t="shared" si="185"/>
        <v/>
      </c>
      <c r="BI286" s="200" t="str">
        <f t="shared" ca="1" si="126"/>
        <v>NOK</v>
      </c>
    </row>
    <row r="287" spans="1:61" ht="79.2" x14ac:dyDescent="0.25">
      <c r="A287" s="1241" t="str">
        <f t="shared" si="183"/>
        <v>GYNT</v>
      </c>
      <c r="B287" s="1242" t="str">
        <f t="shared" si="183"/>
        <v>Tumori ginecologici</v>
      </c>
      <c r="C287" s="198" t="str">
        <f t="shared" si="183"/>
        <v>Ginecologia e ostetricia con approfondimento in oncologia ginecologica
Chirurgia con approfondimento in chirurgia viscerale</v>
      </c>
      <c r="D287" s="199" t="str">
        <f t="shared" ref="D287:BH287" si="186">IF(D$162="","",
  IF(D$161="",IF(D127="","",IF(D127&lt;=D$163,"OK","NOK")),
  IF(D$161="X",IF(D127="","",IF(D127&lt;=D$163,"OK","NOK")),
  IF(HLOOKUP(D$161,$A$4:$BI$156,ROW(D287)-163,FALSE)&lt;&gt;"","",IF(D127="","",IF(D127&lt;=D$163,"OK","NOK"))))))</f>
        <v/>
      </c>
      <c r="E287" s="199" t="str">
        <f t="shared" si="186"/>
        <v/>
      </c>
      <c r="F287" s="199" t="str">
        <f t="shared" si="186"/>
        <v/>
      </c>
      <c r="G287" s="1260" t="str">
        <f t="shared" si="186"/>
        <v/>
      </c>
      <c r="H287" s="199" t="str">
        <f t="shared" si="186"/>
        <v/>
      </c>
      <c r="I287" s="199" t="str">
        <f t="shared" si="186"/>
        <v/>
      </c>
      <c r="J287" s="1272" t="str">
        <f t="shared" si="186"/>
        <v/>
      </c>
      <c r="K287" s="199" t="str">
        <f t="shared" si="186"/>
        <v/>
      </c>
      <c r="L287" s="199" t="str">
        <f t="shared" si="186"/>
        <v/>
      </c>
      <c r="M287" s="199" t="str">
        <f t="shared" si="186"/>
        <v/>
      </c>
      <c r="N287" s="199" t="str">
        <f t="shared" si="186"/>
        <v/>
      </c>
      <c r="O287" s="199" t="str">
        <f t="shared" si="186"/>
        <v/>
      </c>
      <c r="P287" s="199" t="str">
        <f t="shared" si="186"/>
        <v/>
      </c>
      <c r="Q287" s="199" t="str">
        <f t="shared" si="186"/>
        <v/>
      </c>
      <c r="R287" s="199" t="str">
        <f t="shared" si="186"/>
        <v/>
      </c>
      <c r="S287" s="199" t="str">
        <f t="shared" si="186"/>
        <v/>
      </c>
      <c r="T287" s="199" t="str">
        <f t="shared" si="186"/>
        <v/>
      </c>
      <c r="U287" s="199" t="str">
        <f t="shared" si="186"/>
        <v/>
      </c>
      <c r="V287" s="199" t="str">
        <f t="shared" si="186"/>
        <v/>
      </c>
      <c r="W287" s="199" t="str">
        <f t="shared" si="186"/>
        <v/>
      </c>
      <c r="X287" s="199" t="str">
        <f t="shared" si="186"/>
        <v/>
      </c>
      <c r="Y287" s="199" t="str">
        <f t="shared" si="186"/>
        <v/>
      </c>
      <c r="Z287" s="199" t="str">
        <f t="shared" ca="1" si="186"/>
        <v>NOK</v>
      </c>
      <c r="AA287" s="1272" t="str">
        <f t="shared" si="186"/>
        <v/>
      </c>
      <c r="AB287" s="199" t="str">
        <f t="shared" si="186"/>
        <v/>
      </c>
      <c r="AC287" s="199" t="str">
        <f t="shared" si="186"/>
        <v/>
      </c>
      <c r="AD287" s="199" t="str">
        <f t="shared" si="186"/>
        <v/>
      </c>
      <c r="AE287" s="199" t="str">
        <f t="shared" si="186"/>
        <v/>
      </c>
      <c r="AF287" s="199" t="str">
        <f t="shared" si="186"/>
        <v/>
      </c>
      <c r="AG287" s="1272" t="str">
        <f t="shared" si="186"/>
        <v/>
      </c>
      <c r="AH287" s="199" t="str">
        <f t="shared" si="186"/>
        <v/>
      </c>
      <c r="AI287" s="199" t="str">
        <f t="shared" si="186"/>
        <v/>
      </c>
      <c r="AJ287" s="199" t="str">
        <f t="shared" si="186"/>
        <v/>
      </c>
      <c r="AK287" s="199" t="str">
        <f t="shared" si="186"/>
        <v/>
      </c>
      <c r="AL287" s="199" t="str">
        <f t="shared" si="186"/>
        <v/>
      </c>
      <c r="AM287" s="199" t="str">
        <f t="shared" si="186"/>
        <v/>
      </c>
      <c r="AN287" s="1272" t="str">
        <f t="shared" si="186"/>
        <v/>
      </c>
      <c r="AO287" s="199" t="str">
        <f t="shared" si="186"/>
        <v/>
      </c>
      <c r="AP287" s="199" t="str">
        <f t="shared" si="186"/>
        <v/>
      </c>
      <c r="AQ287" s="199" t="str">
        <f t="shared" si="186"/>
        <v/>
      </c>
      <c r="AR287" s="1272" t="str">
        <f t="shared" si="186"/>
        <v/>
      </c>
      <c r="AS287" s="199" t="str">
        <f t="shared" si="186"/>
        <v/>
      </c>
      <c r="AT287" s="199" t="str">
        <f t="shared" si="186"/>
        <v/>
      </c>
      <c r="AU287" s="1272" t="str">
        <f t="shared" si="186"/>
        <v/>
      </c>
      <c r="AV287" s="199" t="str">
        <f t="shared" si="186"/>
        <v/>
      </c>
      <c r="AW287" s="199" t="str">
        <f t="shared" si="186"/>
        <v/>
      </c>
      <c r="AX287" s="199" t="str">
        <f t="shared" si="186"/>
        <v/>
      </c>
      <c r="AY287" s="199" t="str">
        <f t="shared" si="186"/>
        <v/>
      </c>
      <c r="AZ287" s="199" t="str">
        <f t="shared" si="186"/>
        <v/>
      </c>
      <c r="BA287" s="1272" t="str">
        <f t="shared" si="186"/>
        <v/>
      </c>
      <c r="BB287" s="199" t="str">
        <f t="shared" si="186"/>
        <v/>
      </c>
      <c r="BC287" s="199" t="str">
        <f t="shared" si="186"/>
        <v/>
      </c>
      <c r="BD287" s="199" t="str">
        <f t="shared" si="186"/>
        <v/>
      </c>
      <c r="BE287" s="199" t="str">
        <f t="shared" si="186"/>
        <v/>
      </c>
      <c r="BF287" s="199" t="str">
        <f t="shared" si="186"/>
        <v/>
      </c>
      <c r="BG287" s="199" t="str">
        <f t="shared" si="186"/>
        <v/>
      </c>
      <c r="BH287" s="1272" t="str">
        <f t="shared" si="186"/>
        <v/>
      </c>
      <c r="BI287" s="200" t="str">
        <f t="shared" ca="1" si="126"/>
        <v>NOK</v>
      </c>
    </row>
    <row r="288" spans="1:61" ht="39.6" x14ac:dyDescent="0.25">
      <c r="A288" s="1241" t="str">
        <f t="shared" si="183"/>
        <v>GYN2</v>
      </c>
      <c r="B288" s="1242" t="str">
        <f t="shared" si="183"/>
        <v>Centro di senologia riconosciuto e certificato</v>
      </c>
      <c r="C288" s="198" t="str">
        <f t="shared" si="183"/>
        <v>Chirurgia plastica, ricostruttiva ed estetica
Ginecologia e ostetricia</v>
      </c>
      <c r="D288" s="199" t="str">
        <f t="shared" ref="D288:BH288" si="187">IF(D$162="","",
  IF(D$161="",IF(D128="","",IF(D128&lt;=D$163,"OK","NOK")),
  IF(D$161="X",IF(D128="","",IF(D128&lt;=D$163,"OK","NOK")),
  IF(HLOOKUP(D$161,$A$4:$BI$156,ROW(D288)-163,FALSE)&lt;&gt;"","",IF(D128="","",IF(D128&lt;=D$163,"OK","NOK"))))))</f>
        <v/>
      </c>
      <c r="E288" s="199" t="str">
        <f t="shared" si="187"/>
        <v/>
      </c>
      <c r="F288" s="199" t="str">
        <f t="shared" si="187"/>
        <v/>
      </c>
      <c r="G288" s="1260" t="str">
        <f t="shared" si="187"/>
        <v/>
      </c>
      <c r="H288" s="199" t="str">
        <f t="shared" si="187"/>
        <v/>
      </c>
      <c r="I288" s="199" t="str">
        <f t="shared" si="187"/>
        <v/>
      </c>
      <c r="J288" s="1272" t="str">
        <f t="shared" si="187"/>
        <v/>
      </c>
      <c r="K288" s="199" t="str">
        <f t="shared" si="187"/>
        <v/>
      </c>
      <c r="L288" s="199" t="str">
        <f t="shared" si="187"/>
        <v/>
      </c>
      <c r="M288" s="199" t="str">
        <f t="shared" si="187"/>
        <v/>
      </c>
      <c r="N288" s="199" t="str">
        <f t="shared" si="187"/>
        <v/>
      </c>
      <c r="O288" s="199" t="str">
        <f t="shared" si="187"/>
        <v/>
      </c>
      <c r="P288" s="199" t="str">
        <f t="shared" si="187"/>
        <v/>
      </c>
      <c r="Q288" s="199" t="str">
        <f t="shared" ca="1" si="187"/>
        <v>NOK</v>
      </c>
      <c r="R288" s="199" t="str">
        <f t="shared" si="187"/>
        <v/>
      </c>
      <c r="S288" s="199" t="str">
        <f t="shared" si="187"/>
        <v/>
      </c>
      <c r="T288" s="199" t="str">
        <f t="shared" si="187"/>
        <v/>
      </c>
      <c r="U288" s="199" t="str">
        <f t="shared" si="187"/>
        <v/>
      </c>
      <c r="V288" s="199" t="str">
        <f t="shared" si="187"/>
        <v/>
      </c>
      <c r="W288" s="199" t="str">
        <f t="shared" si="187"/>
        <v/>
      </c>
      <c r="X288" s="199" t="str">
        <f t="shared" si="187"/>
        <v/>
      </c>
      <c r="Y288" s="199" t="str">
        <f t="shared" si="187"/>
        <v/>
      </c>
      <c r="Z288" s="199" t="str">
        <f t="shared" si="187"/>
        <v/>
      </c>
      <c r="AA288" s="1272" t="str">
        <f t="shared" ca="1" si="187"/>
        <v>NOK</v>
      </c>
      <c r="AB288" s="199" t="str">
        <f t="shared" si="187"/>
        <v/>
      </c>
      <c r="AC288" s="199" t="str">
        <f t="shared" si="187"/>
        <v/>
      </c>
      <c r="AD288" s="199" t="str">
        <f t="shared" si="187"/>
        <v/>
      </c>
      <c r="AE288" s="199" t="str">
        <f t="shared" si="187"/>
        <v/>
      </c>
      <c r="AF288" s="199" t="str">
        <f t="shared" si="187"/>
        <v/>
      </c>
      <c r="AG288" s="1272" t="str">
        <f t="shared" si="187"/>
        <v/>
      </c>
      <c r="AH288" s="199" t="str">
        <f t="shared" si="187"/>
        <v/>
      </c>
      <c r="AI288" s="199" t="str">
        <f t="shared" si="187"/>
        <v/>
      </c>
      <c r="AJ288" s="199" t="str">
        <f t="shared" si="187"/>
        <v/>
      </c>
      <c r="AK288" s="199" t="str">
        <f t="shared" si="187"/>
        <v/>
      </c>
      <c r="AL288" s="199" t="str">
        <f t="shared" si="187"/>
        <v/>
      </c>
      <c r="AM288" s="199" t="str">
        <f t="shared" si="187"/>
        <v/>
      </c>
      <c r="AN288" s="1272" t="str">
        <f t="shared" si="187"/>
        <v/>
      </c>
      <c r="AO288" s="199" t="str">
        <f t="shared" si="187"/>
        <v/>
      </c>
      <c r="AP288" s="199" t="str">
        <f t="shared" si="187"/>
        <v/>
      </c>
      <c r="AQ288" s="199" t="str">
        <f t="shared" si="187"/>
        <v/>
      </c>
      <c r="AR288" s="1272" t="str">
        <f t="shared" si="187"/>
        <v/>
      </c>
      <c r="AS288" s="199" t="str">
        <f t="shared" si="187"/>
        <v/>
      </c>
      <c r="AT288" s="199" t="str">
        <f t="shared" si="187"/>
        <v/>
      </c>
      <c r="AU288" s="1272" t="str">
        <f t="shared" si="187"/>
        <v/>
      </c>
      <c r="AV288" s="199" t="str">
        <f t="shared" si="187"/>
        <v/>
      </c>
      <c r="AW288" s="199" t="str">
        <f t="shared" si="187"/>
        <v/>
      </c>
      <c r="AX288" s="199" t="str">
        <f t="shared" si="187"/>
        <v/>
      </c>
      <c r="AY288" s="199" t="str">
        <f t="shared" si="187"/>
        <v/>
      </c>
      <c r="AZ288" s="199" t="str">
        <f t="shared" si="187"/>
        <v/>
      </c>
      <c r="BA288" s="1272" t="str">
        <f t="shared" si="187"/>
        <v/>
      </c>
      <c r="BB288" s="199" t="str">
        <f t="shared" si="187"/>
        <v/>
      </c>
      <c r="BC288" s="199" t="str">
        <f t="shared" si="187"/>
        <v/>
      </c>
      <c r="BD288" s="199" t="str">
        <f t="shared" si="187"/>
        <v/>
      </c>
      <c r="BE288" s="199" t="str">
        <f t="shared" si="187"/>
        <v/>
      </c>
      <c r="BF288" s="199" t="str">
        <f t="shared" si="187"/>
        <v/>
      </c>
      <c r="BG288" s="199" t="str">
        <f t="shared" si="187"/>
        <v/>
      </c>
      <c r="BH288" s="1272" t="str">
        <f t="shared" si="187"/>
        <v/>
      </c>
      <c r="BI288" s="200" t="str">
        <f t="shared" ca="1" si="126"/>
        <v>NOK</v>
      </c>
    </row>
    <row r="289" spans="1:61" ht="39.6" x14ac:dyDescent="0.25">
      <c r="A289" s="1241" t="str">
        <f t="shared" si="183"/>
        <v>PLC1</v>
      </c>
      <c r="B289" s="1242" t="str">
        <f t="shared" si="183"/>
        <v>Interventi nel contesto della transessualità</v>
      </c>
      <c r="C289" s="198" t="str">
        <f t="shared" si="183"/>
        <v>Chirurgia plastica, ricostruttiva ed estetica
Ginecologia e ostetricia</v>
      </c>
      <c r="D289" s="199" t="str">
        <f t="shared" ref="D289:BH289" si="188">IF(D$162="","",
  IF(D$161="",IF(D129="","",IF(D129&lt;=D$163,"OK","NOK")),
  IF(D$161="X",IF(D129="","",IF(D129&lt;=D$163,"OK","NOK")),
  IF(HLOOKUP(D$161,$A$4:$BI$156,ROW(D289)-163,FALSE)&lt;&gt;"","",IF(D129="","",IF(D129&lt;=D$163,"OK","NOK"))))))</f>
        <v/>
      </c>
      <c r="E289" s="199" t="str">
        <f t="shared" si="188"/>
        <v/>
      </c>
      <c r="F289" s="199" t="str">
        <f t="shared" si="188"/>
        <v/>
      </c>
      <c r="G289" s="1260" t="str">
        <f t="shared" si="188"/>
        <v/>
      </c>
      <c r="H289" s="199" t="str">
        <f t="shared" si="188"/>
        <v/>
      </c>
      <c r="I289" s="199" t="str">
        <f t="shared" si="188"/>
        <v/>
      </c>
      <c r="J289" s="1272" t="str">
        <f t="shared" si="188"/>
        <v/>
      </c>
      <c r="K289" s="199" t="str">
        <f t="shared" si="188"/>
        <v/>
      </c>
      <c r="L289" s="199" t="str">
        <f t="shared" si="188"/>
        <v/>
      </c>
      <c r="M289" s="199" t="str">
        <f t="shared" si="188"/>
        <v/>
      </c>
      <c r="N289" s="199" t="str">
        <f t="shared" si="188"/>
        <v/>
      </c>
      <c r="O289" s="199" t="str">
        <f t="shared" si="188"/>
        <v/>
      </c>
      <c r="P289" s="199" t="str">
        <f t="shared" si="188"/>
        <v/>
      </c>
      <c r="Q289" s="199" t="str">
        <f t="shared" ca="1" si="188"/>
        <v>NOK</v>
      </c>
      <c r="R289" s="199" t="str">
        <f t="shared" si="188"/>
        <v/>
      </c>
      <c r="S289" s="199" t="str">
        <f t="shared" si="188"/>
        <v/>
      </c>
      <c r="T289" s="199" t="str">
        <f t="shared" si="188"/>
        <v/>
      </c>
      <c r="U289" s="199" t="str">
        <f t="shared" si="188"/>
        <v/>
      </c>
      <c r="V289" s="199" t="str">
        <f t="shared" si="188"/>
        <v/>
      </c>
      <c r="W289" s="199" t="str">
        <f t="shared" si="188"/>
        <v/>
      </c>
      <c r="X289" s="199" t="str">
        <f t="shared" si="188"/>
        <v/>
      </c>
      <c r="Y289" s="199" t="str">
        <f t="shared" si="188"/>
        <v/>
      </c>
      <c r="Z289" s="199" t="str">
        <f t="shared" si="188"/>
        <v/>
      </c>
      <c r="AA289" s="1272" t="str">
        <f t="shared" ca="1" si="188"/>
        <v>NOK</v>
      </c>
      <c r="AB289" s="199" t="str">
        <f t="shared" si="188"/>
        <v/>
      </c>
      <c r="AC289" s="199" t="str">
        <f t="shared" si="188"/>
        <v/>
      </c>
      <c r="AD289" s="199" t="str">
        <f t="shared" si="188"/>
        <v/>
      </c>
      <c r="AE289" s="199" t="str">
        <f t="shared" si="188"/>
        <v/>
      </c>
      <c r="AF289" s="199" t="str">
        <f t="shared" si="188"/>
        <v/>
      </c>
      <c r="AG289" s="1272" t="str">
        <f t="shared" si="188"/>
        <v/>
      </c>
      <c r="AH289" s="199" t="str">
        <f t="shared" si="188"/>
        <v/>
      </c>
      <c r="AI289" s="199" t="str">
        <f t="shared" si="188"/>
        <v/>
      </c>
      <c r="AJ289" s="199" t="str">
        <f t="shared" si="188"/>
        <v/>
      </c>
      <c r="AK289" s="199" t="str">
        <f t="shared" si="188"/>
        <v/>
      </c>
      <c r="AL289" s="199" t="str">
        <f t="shared" si="188"/>
        <v/>
      </c>
      <c r="AM289" s="199" t="str">
        <f t="shared" si="188"/>
        <v/>
      </c>
      <c r="AN289" s="1272" t="str">
        <f t="shared" si="188"/>
        <v/>
      </c>
      <c r="AO289" s="199" t="str">
        <f t="shared" si="188"/>
        <v/>
      </c>
      <c r="AP289" s="199" t="str">
        <f t="shared" si="188"/>
        <v/>
      </c>
      <c r="AQ289" s="199" t="str">
        <f t="shared" si="188"/>
        <v/>
      </c>
      <c r="AR289" s="1272" t="str">
        <f t="shared" si="188"/>
        <v/>
      </c>
      <c r="AS289" s="199" t="str">
        <f t="shared" si="188"/>
        <v/>
      </c>
      <c r="AT289" s="199" t="str">
        <f t="shared" si="188"/>
        <v/>
      </c>
      <c r="AU289" s="1272" t="str">
        <f t="shared" si="188"/>
        <v/>
      </c>
      <c r="AV289" s="199" t="str">
        <f t="shared" si="188"/>
        <v/>
      </c>
      <c r="AW289" s="199" t="str">
        <f t="shared" si="188"/>
        <v/>
      </c>
      <c r="AX289" s="199" t="str">
        <f t="shared" si="188"/>
        <v/>
      </c>
      <c r="AY289" s="199" t="str">
        <f t="shared" si="188"/>
        <v/>
      </c>
      <c r="AZ289" s="199" t="str">
        <f t="shared" si="188"/>
        <v/>
      </c>
      <c r="BA289" s="1272" t="str">
        <f t="shared" si="188"/>
        <v/>
      </c>
      <c r="BB289" s="199" t="str">
        <f t="shared" si="188"/>
        <v/>
      </c>
      <c r="BC289" s="199" t="str">
        <f t="shared" si="188"/>
        <v/>
      </c>
      <c r="BD289" s="199" t="str">
        <f t="shared" si="188"/>
        <v/>
      </c>
      <c r="BE289" s="199" t="str">
        <f t="shared" si="188"/>
        <v/>
      </c>
      <c r="BF289" s="199" t="str">
        <f t="shared" si="188"/>
        <v/>
      </c>
      <c r="BG289" s="199" t="str">
        <f t="shared" si="188"/>
        <v/>
      </c>
      <c r="BH289" s="1272" t="str">
        <f t="shared" si="188"/>
        <v/>
      </c>
      <c r="BI289" s="200" t="str">
        <f t="shared" ca="1" si="126"/>
        <v>NOK</v>
      </c>
    </row>
    <row r="290" spans="1:61" ht="26.4" x14ac:dyDescent="0.25">
      <c r="A290" s="1241" t="str">
        <f t="shared" si="183"/>
        <v>GEBH</v>
      </c>
      <c r="B290" s="1242" t="str">
        <f t="shared" si="183"/>
        <v>Casa del parto (dalla 36 0/7 settimana di gestazione)</v>
      </c>
      <c r="C290" s="198" t="str">
        <f t="shared" si="183"/>
        <v>(Ginecologia e ostetricia)</v>
      </c>
      <c r="D290" s="199" t="str">
        <f t="shared" ref="D290:BH290" si="189">IF(D$162="","",
  IF(D$161="",IF(D130="","",IF(D130&lt;=D$163,"OK","NOK")),
  IF(D$161="X",IF(D130="","",IF(D130&lt;=D$163,"OK","NOK")),
  IF(HLOOKUP(D$161,$A$4:$BI$156,ROW(D290)-163,FALSE)&lt;&gt;"","",IF(D130="","",IF(D130&lt;=D$163,"OK","NOK"))))))</f>
        <v/>
      </c>
      <c r="E290" s="199" t="str">
        <f t="shared" si="189"/>
        <v/>
      </c>
      <c r="F290" s="199" t="str">
        <f t="shared" si="189"/>
        <v/>
      </c>
      <c r="G290" s="1260" t="str">
        <f t="shared" si="189"/>
        <v/>
      </c>
      <c r="H290" s="199" t="str">
        <f t="shared" si="189"/>
        <v/>
      </c>
      <c r="I290" s="199" t="str">
        <f t="shared" si="189"/>
        <v/>
      </c>
      <c r="J290" s="1272" t="str">
        <f t="shared" si="189"/>
        <v/>
      </c>
      <c r="K290" s="199" t="str">
        <f t="shared" si="189"/>
        <v/>
      </c>
      <c r="L290" s="199" t="str">
        <f t="shared" si="189"/>
        <v/>
      </c>
      <c r="M290" s="199" t="str">
        <f t="shared" si="189"/>
        <v/>
      </c>
      <c r="N290" s="199" t="str">
        <f t="shared" si="189"/>
        <v/>
      </c>
      <c r="O290" s="199" t="str">
        <f t="shared" si="189"/>
        <v/>
      </c>
      <c r="P290" s="199" t="str">
        <f t="shared" si="189"/>
        <v/>
      </c>
      <c r="Q290" s="199" t="str">
        <f t="shared" si="189"/>
        <v/>
      </c>
      <c r="R290" s="199" t="str">
        <f t="shared" si="189"/>
        <v/>
      </c>
      <c r="S290" s="199" t="str">
        <f t="shared" si="189"/>
        <v/>
      </c>
      <c r="T290" s="199" t="str">
        <f t="shared" si="189"/>
        <v/>
      </c>
      <c r="U290" s="199" t="str">
        <f t="shared" si="189"/>
        <v/>
      </c>
      <c r="V290" s="199" t="str">
        <f t="shared" si="189"/>
        <v/>
      </c>
      <c r="W290" s="199" t="str">
        <f t="shared" si="189"/>
        <v/>
      </c>
      <c r="X290" s="199" t="str">
        <f t="shared" si="189"/>
        <v/>
      </c>
      <c r="Y290" s="199" t="str">
        <f t="shared" si="189"/>
        <v/>
      </c>
      <c r="Z290" s="199" t="str">
        <f t="shared" si="189"/>
        <v/>
      </c>
      <c r="AA290" s="1272" t="str">
        <f t="shared" ca="1" si="189"/>
        <v>NOK</v>
      </c>
      <c r="AB290" s="199" t="str">
        <f t="shared" si="189"/>
        <v/>
      </c>
      <c r="AC290" s="199" t="str">
        <f t="shared" si="189"/>
        <v/>
      </c>
      <c r="AD290" s="199" t="str">
        <f t="shared" si="189"/>
        <v/>
      </c>
      <c r="AE290" s="199" t="str">
        <f t="shared" si="189"/>
        <v/>
      </c>
      <c r="AF290" s="199" t="str">
        <f t="shared" si="189"/>
        <v/>
      </c>
      <c r="AG290" s="1272" t="str">
        <f t="shared" si="189"/>
        <v/>
      </c>
      <c r="AH290" s="199" t="str">
        <f t="shared" si="189"/>
        <v/>
      </c>
      <c r="AI290" s="199" t="str">
        <f t="shared" si="189"/>
        <v/>
      </c>
      <c r="AJ290" s="199" t="str">
        <f t="shared" si="189"/>
        <v/>
      </c>
      <c r="AK290" s="199" t="str">
        <f t="shared" si="189"/>
        <v/>
      </c>
      <c r="AL290" s="199" t="str">
        <f t="shared" si="189"/>
        <v/>
      </c>
      <c r="AM290" s="199" t="str">
        <f t="shared" si="189"/>
        <v/>
      </c>
      <c r="AN290" s="1272" t="str">
        <f t="shared" si="189"/>
        <v/>
      </c>
      <c r="AO290" s="199" t="str">
        <f t="shared" si="189"/>
        <v/>
      </c>
      <c r="AP290" s="199" t="str">
        <f t="shared" si="189"/>
        <v/>
      </c>
      <c r="AQ290" s="199" t="str">
        <f t="shared" si="189"/>
        <v/>
      </c>
      <c r="AR290" s="1272" t="str">
        <f t="shared" si="189"/>
        <v/>
      </c>
      <c r="AS290" s="199" t="str">
        <f t="shared" si="189"/>
        <v/>
      </c>
      <c r="AT290" s="199" t="str">
        <f t="shared" si="189"/>
        <v/>
      </c>
      <c r="AU290" s="1272" t="str">
        <f t="shared" si="189"/>
        <v/>
      </c>
      <c r="AV290" s="199" t="str">
        <f t="shared" si="189"/>
        <v/>
      </c>
      <c r="AW290" s="199" t="str">
        <f t="shared" si="189"/>
        <v/>
      </c>
      <c r="AX290" s="199" t="str">
        <f t="shared" si="189"/>
        <v/>
      </c>
      <c r="AY290" s="199" t="str">
        <f t="shared" si="189"/>
        <v/>
      </c>
      <c r="AZ290" s="199" t="str">
        <f t="shared" si="189"/>
        <v/>
      </c>
      <c r="BA290" s="1272" t="str">
        <f t="shared" si="189"/>
        <v/>
      </c>
      <c r="BB290" s="199" t="str">
        <f t="shared" si="189"/>
        <v/>
      </c>
      <c r="BC290" s="199" t="str">
        <f t="shared" si="189"/>
        <v/>
      </c>
      <c r="BD290" s="199" t="str">
        <f t="shared" si="189"/>
        <v/>
      </c>
      <c r="BE290" s="199" t="str">
        <f t="shared" si="189"/>
        <v/>
      </c>
      <c r="BF290" s="199" t="str">
        <f t="shared" si="189"/>
        <v/>
      </c>
      <c r="BG290" s="199" t="str">
        <f t="shared" si="189"/>
        <v/>
      </c>
      <c r="BH290" s="1272" t="str">
        <f t="shared" si="189"/>
        <v/>
      </c>
      <c r="BI290" s="200" t="str">
        <f t="shared" ca="1" si="126"/>
        <v>NOK</v>
      </c>
    </row>
    <row r="291" spans="1:61" ht="39.6" x14ac:dyDescent="0.25">
      <c r="A291" s="1241" t="str">
        <f t="shared" si="183"/>
        <v>GEBS</v>
      </c>
      <c r="B291" s="1242" t="str">
        <f t="shared" si="183"/>
        <v>Servizio a conduzione ostetrica di assistenza al parto in ospedale (dalla 36 0/7 settimana di gestazione)</v>
      </c>
      <c r="C291" s="198" t="str">
        <f t="shared" si="183"/>
        <v/>
      </c>
      <c r="D291" s="199" t="str">
        <f t="shared" ref="D291:BH291" si="190">IF(D$162="","",
  IF(D$161="",IF(D131="","",IF(D131&lt;=D$163,"OK","NOK")),
  IF(D$161="X",IF(D131="","",IF(D131&lt;=D$163,"OK","NOK")),
  IF(HLOOKUP(D$161,$A$4:$BI$156,ROW(D291)-163,FALSE)&lt;&gt;"","",IF(D131="","",IF(D131&lt;=D$163,"OK","NOK"))))))</f>
        <v/>
      </c>
      <c r="E291" s="199" t="str">
        <f t="shared" si="190"/>
        <v/>
      </c>
      <c r="F291" s="199" t="str">
        <f t="shared" si="190"/>
        <v/>
      </c>
      <c r="G291" s="1260" t="str">
        <f t="shared" si="190"/>
        <v/>
      </c>
      <c r="H291" s="199" t="str">
        <f t="shared" si="190"/>
        <v/>
      </c>
      <c r="I291" s="199" t="str">
        <f t="shared" si="190"/>
        <v/>
      </c>
      <c r="J291" s="1272" t="str">
        <f t="shared" si="190"/>
        <v/>
      </c>
      <c r="K291" s="199" t="str">
        <f t="shared" si="190"/>
        <v/>
      </c>
      <c r="L291" s="199" t="str">
        <f t="shared" si="190"/>
        <v/>
      </c>
      <c r="M291" s="199" t="str">
        <f t="shared" si="190"/>
        <v/>
      </c>
      <c r="N291" s="199" t="str">
        <f t="shared" si="190"/>
        <v/>
      </c>
      <c r="O291" s="199" t="str">
        <f t="shared" si="190"/>
        <v/>
      </c>
      <c r="P291" s="199" t="str">
        <f t="shared" si="190"/>
        <v/>
      </c>
      <c r="Q291" s="199" t="str">
        <f t="shared" si="190"/>
        <v/>
      </c>
      <c r="R291" s="199" t="str">
        <f t="shared" si="190"/>
        <v/>
      </c>
      <c r="S291" s="199" t="str">
        <f t="shared" si="190"/>
        <v/>
      </c>
      <c r="T291" s="199" t="str">
        <f t="shared" si="190"/>
        <v/>
      </c>
      <c r="U291" s="199" t="str">
        <f t="shared" si="190"/>
        <v/>
      </c>
      <c r="V291" s="199" t="str">
        <f t="shared" si="190"/>
        <v/>
      </c>
      <c r="W291" s="199" t="str">
        <f t="shared" si="190"/>
        <v/>
      </c>
      <c r="X291" s="199" t="str">
        <f t="shared" si="190"/>
        <v/>
      </c>
      <c r="Y291" s="199" t="str">
        <f t="shared" si="190"/>
        <v/>
      </c>
      <c r="Z291" s="199" t="str">
        <f t="shared" si="190"/>
        <v/>
      </c>
      <c r="AA291" s="1272" t="str">
        <f t="shared" si="190"/>
        <v/>
      </c>
      <c r="AB291" s="199" t="str">
        <f t="shared" si="190"/>
        <v/>
      </c>
      <c r="AC291" s="199" t="str">
        <f t="shared" si="190"/>
        <v/>
      </c>
      <c r="AD291" s="199" t="str">
        <f t="shared" si="190"/>
        <v/>
      </c>
      <c r="AE291" s="199" t="str">
        <f t="shared" si="190"/>
        <v/>
      </c>
      <c r="AF291" s="199" t="str">
        <f t="shared" si="190"/>
        <v/>
      </c>
      <c r="AG291" s="1272" t="str">
        <f t="shared" si="190"/>
        <v/>
      </c>
      <c r="AH291" s="199" t="str">
        <f t="shared" si="190"/>
        <v/>
      </c>
      <c r="AI291" s="199" t="str">
        <f t="shared" si="190"/>
        <v/>
      </c>
      <c r="AJ291" s="199" t="str">
        <f t="shared" si="190"/>
        <v/>
      </c>
      <c r="AK291" s="199" t="str">
        <f t="shared" si="190"/>
        <v/>
      </c>
      <c r="AL291" s="199" t="str">
        <f t="shared" si="190"/>
        <v/>
      </c>
      <c r="AM291" s="199" t="str">
        <f t="shared" si="190"/>
        <v/>
      </c>
      <c r="AN291" s="1272" t="str">
        <f t="shared" si="190"/>
        <v/>
      </c>
      <c r="AO291" s="199" t="str">
        <f t="shared" si="190"/>
        <v/>
      </c>
      <c r="AP291" s="199" t="str">
        <f t="shared" si="190"/>
        <v/>
      </c>
      <c r="AQ291" s="199" t="str">
        <f t="shared" si="190"/>
        <v/>
      </c>
      <c r="AR291" s="1272" t="str">
        <f t="shared" si="190"/>
        <v/>
      </c>
      <c r="AS291" s="199" t="str">
        <f t="shared" si="190"/>
        <v/>
      </c>
      <c r="AT291" s="199" t="str">
        <f t="shared" si="190"/>
        <v/>
      </c>
      <c r="AU291" s="1272" t="str">
        <f t="shared" si="190"/>
        <v/>
      </c>
      <c r="AV291" s="199" t="str">
        <f t="shared" si="190"/>
        <v/>
      </c>
      <c r="AW291" s="199" t="str">
        <f t="shared" si="190"/>
        <v/>
      </c>
      <c r="AX291" s="199" t="str">
        <f t="shared" si="190"/>
        <v/>
      </c>
      <c r="AY291" s="199" t="str">
        <f t="shared" si="190"/>
        <v/>
      </c>
      <c r="AZ291" s="199" t="str">
        <f t="shared" si="190"/>
        <v/>
      </c>
      <c r="BA291" s="1272" t="str">
        <f t="shared" si="190"/>
        <v/>
      </c>
      <c r="BB291" s="199" t="str">
        <f t="shared" si="190"/>
        <v/>
      </c>
      <c r="BC291" s="199" t="str">
        <f t="shared" si="190"/>
        <v/>
      </c>
      <c r="BD291" s="199" t="str">
        <f t="shared" si="190"/>
        <v/>
      </c>
      <c r="BE291" s="199" t="str">
        <f t="shared" si="190"/>
        <v/>
      </c>
      <c r="BF291" s="199" t="str">
        <f t="shared" si="190"/>
        <v/>
      </c>
      <c r="BG291" s="199" t="str">
        <f t="shared" si="190"/>
        <v/>
      </c>
      <c r="BH291" s="1272" t="str">
        <f t="shared" si="190"/>
        <v/>
      </c>
      <c r="BI291" s="200" t="str">
        <f t="shared" si="126"/>
        <v>OK</v>
      </c>
    </row>
    <row r="292" spans="1:61" ht="26.4" x14ac:dyDescent="0.25">
      <c r="A292" s="1241" t="str">
        <f t="shared" si="183"/>
        <v>GEB1</v>
      </c>
      <c r="B292" s="1242" t="str">
        <f t="shared" si="183"/>
        <v>Assistenza di base in ostetricia (dalla 35 0/7 settimana di gestazione e peso ≥2000g)</v>
      </c>
      <c r="C292" s="198" t="str">
        <f t="shared" si="183"/>
        <v>(Ginecologia e ostetricia)</v>
      </c>
      <c r="D292" s="199" t="str">
        <f t="shared" ref="D292:BH292" si="191">IF(D$162="","",
  IF(D$161="",IF(D132="","",IF(D132&lt;=D$163,"OK","NOK")),
  IF(D$161="X",IF(D132="","",IF(D132&lt;=D$163,"OK","NOK")),
  IF(HLOOKUP(D$161,$A$4:$BI$156,ROW(D292)-163,FALSE)&lt;&gt;"","",IF(D132="","",IF(D132&lt;=D$163,"OK","NOK"))))))</f>
        <v/>
      </c>
      <c r="E292" s="199" t="str">
        <f t="shared" si="191"/>
        <v/>
      </c>
      <c r="F292" s="199" t="str">
        <f t="shared" si="191"/>
        <v/>
      </c>
      <c r="G292" s="1260" t="str">
        <f t="shared" si="191"/>
        <v/>
      </c>
      <c r="H292" s="199" t="str">
        <f t="shared" si="191"/>
        <v/>
      </c>
      <c r="I292" s="199" t="str">
        <f t="shared" si="191"/>
        <v/>
      </c>
      <c r="J292" s="1272" t="str">
        <f t="shared" si="191"/>
        <v/>
      </c>
      <c r="K292" s="199" t="str">
        <f t="shared" si="191"/>
        <v/>
      </c>
      <c r="L292" s="199" t="str">
        <f t="shared" si="191"/>
        <v/>
      </c>
      <c r="M292" s="199" t="str">
        <f t="shared" si="191"/>
        <v/>
      </c>
      <c r="N292" s="199" t="str">
        <f t="shared" si="191"/>
        <v/>
      </c>
      <c r="O292" s="199" t="str">
        <f t="shared" si="191"/>
        <v/>
      </c>
      <c r="P292" s="199" t="str">
        <f t="shared" si="191"/>
        <v/>
      </c>
      <c r="Q292" s="199" t="str">
        <f t="shared" si="191"/>
        <v/>
      </c>
      <c r="R292" s="199" t="str">
        <f t="shared" si="191"/>
        <v/>
      </c>
      <c r="S292" s="199" t="str">
        <f t="shared" si="191"/>
        <v/>
      </c>
      <c r="T292" s="199" t="str">
        <f t="shared" si="191"/>
        <v/>
      </c>
      <c r="U292" s="199" t="str">
        <f t="shared" si="191"/>
        <v/>
      </c>
      <c r="V292" s="199" t="str">
        <f t="shared" si="191"/>
        <v/>
      </c>
      <c r="W292" s="199" t="str">
        <f t="shared" si="191"/>
        <v/>
      </c>
      <c r="X292" s="199" t="str">
        <f t="shared" si="191"/>
        <v/>
      </c>
      <c r="Y292" s="199" t="str">
        <f t="shared" si="191"/>
        <v/>
      </c>
      <c r="Z292" s="199" t="str">
        <f t="shared" si="191"/>
        <v/>
      </c>
      <c r="AA292" s="1272" t="str">
        <f t="shared" ca="1" si="191"/>
        <v>NOK</v>
      </c>
      <c r="AB292" s="199" t="str">
        <f t="shared" si="191"/>
        <v/>
      </c>
      <c r="AC292" s="199" t="str">
        <f t="shared" si="191"/>
        <v/>
      </c>
      <c r="AD292" s="199" t="str">
        <f t="shared" si="191"/>
        <v/>
      </c>
      <c r="AE292" s="199" t="str">
        <f t="shared" si="191"/>
        <v/>
      </c>
      <c r="AF292" s="199" t="str">
        <f t="shared" si="191"/>
        <v/>
      </c>
      <c r="AG292" s="1272" t="str">
        <f t="shared" si="191"/>
        <v/>
      </c>
      <c r="AH292" s="199" t="str">
        <f t="shared" si="191"/>
        <v/>
      </c>
      <c r="AI292" s="199" t="str">
        <f t="shared" si="191"/>
        <v/>
      </c>
      <c r="AJ292" s="199" t="str">
        <f t="shared" si="191"/>
        <v/>
      </c>
      <c r="AK292" s="199" t="str">
        <f t="shared" si="191"/>
        <v/>
      </c>
      <c r="AL292" s="199" t="str">
        <f t="shared" si="191"/>
        <v/>
      </c>
      <c r="AM292" s="199" t="str">
        <f t="shared" si="191"/>
        <v/>
      </c>
      <c r="AN292" s="1272" t="str">
        <f t="shared" si="191"/>
        <v/>
      </c>
      <c r="AO292" s="199" t="str">
        <f t="shared" si="191"/>
        <v/>
      </c>
      <c r="AP292" s="199" t="str">
        <f t="shared" si="191"/>
        <v/>
      </c>
      <c r="AQ292" s="199" t="str">
        <f t="shared" si="191"/>
        <v/>
      </c>
      <c r="AR292" s="1272" t="str">
        <f t="shared" si="191"/>
        <v/>
      </c>
      <c r="AS292" s="199" t="str">
        <f t="shared" si="191"/>
        <v/>
      </c>
      <c r="AT292" s="199" t="str">
        <f t="shared" si="191"/>
        <v/>
      </c>
      <c r="AU292" s="1272" t="str">
        <f t="shared" si="191"/>
        <v/>
      </c>
      <c r="AV292" s="199" t="str">
        <f t="shared" si="191"/>
        <v/>
      </c>
      <c r="AW292" s="199" t="str">
        <f t="shared" si="191"/>
        <v/>
      </c>
      <c r="AX292" s="199" t="str">
        <f t="shared" si="191"/>
        <v/>
      </c>
      <c r="AY292" s="199" t="str">
        <f t="shared" si="191"/>
        <v/>
      </c>
      <c r="AZ292" s="199" t="str">
        <f t="shared" si="191"/>
        <v/>
      </c>
      <c r="BA292" s="1272" t="str">
        <f t="shared" si="191"/>
        <v/>
      </c>
      <c r="BB292" s="199" t="str">
        <f t="shared" si="191"/>
        <v/>
      </c>
      <c r="BC292" s="199" t="str">
        <f t="shared" si="191"/>
        <v/>
      </c>
      <c r="BD292" s="199" t="str">
        <f t="shared" si="191"/>
        <v/>
      </c>
      <c r="BE292" s="199" t="str">
        <f t="shared" si="191"/>
        <v/>
      </c>
      <c r="BF292" s="199" t="str">
        <f t="shared" si="191"/>
        <v/>
      </c>
      <c r="BG292" s="199" t="str">
        <f t="shared" si="191"/>
        <v/>
      </c>
      <c r="BH292" s="1272" t="str">
        <f t="shared" si="191"/>
        <v/>
      </c>
      <c r="BI292" s="200" t="str">
        <f t="shared" ca="1" si="126"/>
        <v>NOK</v>
      </c>
    </row>
    <row r="293" spans="1:61" ht="26.4" x14ac:dyDescent="0.25">
      <c r="A293" s="1241" t="str">
        <f t="shared" si="183"/>
        <v>GEB1.1</v>
      </c>
      <c r="B293" s="1242" t="str">
        <f t="shared" si="183"/>
        <v>Ostetricia (dalla 32 0/7 settimana di gestazione e peso ≥1250g)</v>
      </c>
      <c r="C293" s="198" t="str">
        <f t="shared" si="183"/>
        <v>Ginecologia e ostetricia</v>
      </c>
      <c r="D293" s="199" t="str">
        <f t="shared" ref="D293:BH293" si="192">IF(D$162="","",
  IF(D$161="",IF(D133="","",IF(D133&lt;=D$163,"OK","NOK")),
  IF(D$161="X",IF(D133="","",IF(D133&lt;=D$163,"OK","NOK")),
  IF(HLOOKUP(D$161,$A$4:$BI$156,ROW(D293)-163,FALSE)&lt;&gt;"","",IF(D133="","",IF(D133&lt;=D$163,"OK","NOK"))))))</f>
        <v/>
      </c>
      <c r="E293" s="199" t="str">
        <f t="shared" si="192"/>
        <v/>
      </c>
      <c r="F293" s="199" t="str">
        <f t="shared" si="192"/>
        <v/>
      </c>
      <c r="G293" s="1260" t="str">
        <f t="shared" si="192"/>
        <v/>
      </c>
      <c r="H293" s="199" t="str">
        <f t="shared" si="192"/>
        <v/>
      </c>
      <c r="I293" s="199" t="str">
        <f t="shared" si="192"/>
        <v/>
      </c>
      <c r="J293" s="1272" t="str">
        <f t="shared" si="192"/>
        <v/>
      </c>
      <c r="K293" s="199" t="str">
        <f t="shared" si="192"/>
        <v/>
      </c>
      <c r="L293" s="199" t="str">
        <f t="shared" si="192"/>
        <v/>
      </c>
      <c r="M293" s="199" t="str">
        <f t="shared" si="192"/>
        <v/>
      </c>
      <c r="N293" s="199" t="str">
        <f t="shared" si="192"/>
        <v/>
      </c>
      <c r="O293" s="199" t="str">
        <f t="shared" si="192"/>
        <v/>
      </c>
      <c r="P293" s="199" t="str">
        <f t="shared" si="192"/>
        <v/>
      </c>
      <c r="Q293" s="199" t="str">
        <f t="shared" si="192"/>
        <v/>
      </c>
      <c r="R293" s="199" t="str">
        <f t="shared" si="192"/>
        <v/>
      </c>
      <c r="S293" s="199" t="str">
        <f t="shared" si="192"/>
        <v/>
      </c>
      <c r="T293" s="199" t="str">
        <f t="shared" si="192"/>
        <v/>
      </c>
      <c r="U293" s="199" t="str">
        <f t="shared" si="192"/>
        <v/>
      </c>
      <c r="V293" s="199" t="str">
        <f t="shared" si="192"/>
        <v/>
      </c>
      <c r="W293" s="199" t="str">
        <f t="shared" si="192"/>
        <v/>
      </c>
      <c r="X293" s="199" t="str">
        <f t="shared" si="192"/>
        <v/>
      </c>
      <c r="Y293" s="199" t="str">
        <f t="shared" si="192"/>
        <v/>
      </c>
      <c r="Z293" s="199" t="str">
        <f t="shared" si="192"/>
        <v/>
      </c>
      <c r="AA293" s="1272" t="str">
        <f t="shared" ca="1" si="192"/>
        <v>NOK</v>
      </c>
      <c r="AB293" s="199" t="str">
        <f t="shared" si="192"/>
        <v/>
      </c>
      <c r="AC293" s="199" t="str">
        <f t="shared" si="192"/>
        <v/>
      </c>
      <c r="AD293" s="199" t="str">
        <f t="shared" si="192"/>
        <v/>
      </c>
      <c r="AE293" s="199" t="str">
        <f t="shared" si="192"/>
        <v/>
      </c>
      <c r="AF293" s="199" t="str">
        <f t="shared" si="192"/>
        <v/>
      </c>
      <c r="AG293" s="1272" t="str">
        <f t="shared" si="192"/>
        <v/>
      </c>
      <c r="AH293" s="199" t="str">
        <f t="shared" si="192"/>
        <v/>
      </c>
      <c r="AI293" s="199" t="str">
        <f t="shared" si="192"/>
        <v/>
      </c>
      <c r="AJ293" s="199" t="str">
        <f t="shared" si="192"/>
        <v/>
      </c>
      <c r="AK293" s="199" t="str">
        <f t="shared" si="192"/>
        <v/>
      </c>
      <c r="AL293" s="199" t="str">
        <f t="shared" si="192"/>
        <v/>
      </c>
      <c r="AM293" s="199" t="str">
        <f t="shared" si="192"/>
        <v/>
      </c>
      <c r="AN293" s="1272" t="str">
        <f t="shared" si="192"/>
        <v/>
      </c>
      <c r="AO293" s="199" t="str">
        <f t="shared" si="192"/>
        <v/>
      </c>
      <c r="AP293" s="199" t="str">
        <f t="shared" si="192"/>
        <v/>
      </c>
      <c r="AQ293" s="199" t="str">
        <f t="shared" si="192"/>
        <v/>
      </c>
      <c r="AR293" s="1272" t="str">
        <f t="shared" si="192"/>
        <v/>
      </c>
      <c r="AS293" s="199" t="str">
        <f t="shared" si="192"/>
        <v/>
      </c>
      <c r="AT293" s="199" t="str">
        <f t="shared" si="192"/>
        <v/>
      </c>
      <c r="AU293" s="1272" t="str">
        <f t="shared" si="192"/>
        <v/>
      </c>
      <c r="AV293" s="199" t="str">
        <f t="shared" si="192"/>
        <v/>
      </c>
      <c r="AW293" s="199" t="str">
        <f t="shared" si="192"/>
        <v/>
      </c>
      <c r="AX293" s="199" t="str">
        <f t="shared" si="192"/>
        <v/>
      </c>
      <c r="AY293" s="199" t="str">
        <f t="shared" si="192"/>
        <v/>
      </c>
      <c r="AZ293" s="199" t="str">
        <f t="shared" si="192"/>
        <v/>
      </c>
      <c r="BA293" s="1272" t="str">
        <f t="shared" si="192"/>
        <v/>
      </c>
      <c r="BB293" s="199" t="str">
        <f t="shared" si="192"/>
        <v/>
      </c>
      <c r="BC293" s="199" t="str">
        <f t="shared" si="192"/>
        <v/>
      </c>
      <c r="BD293" s="199" t="str">
        <f t="shared" si="192"/>
        <v/>
      </c>
      <c r="BE293" s="199" t="str">
        <f t="shared" si="192"/>
        <v/>
      </c>
      <c r="BF293" s="199" t="str">
        <f t="shared" si="192"/>
        <v/>
      </c>
      <c r="BG293" s="199" t="str">
        <f t="shared" si="192"/>
        <v/>
      </c>
      <c r="BH293" s="1272" t="str">
        <f t="shared" si="192"/>
        <v/>
      </c>
      <c r="BI293" s="200" t="str">
        <f t="shared" ca="1" si="126"/>
        <v>NOK</v>
      </c>
    </row>
    <row r="294" spans="1:61" ht="39.6" x14ac:dyDescent="0.25">
      <c r="A294" s="1241" t="str">
        <f t="shared" si="183"/>
        <v>GEB1.1.1</v>
      </c>
      <c r="B294" s="1242" t="str">
        <f t="shared" si="183"/>
        <v>Ostetricia specialistica</v>
      </c>
      <c r="C294" s="198" t="str">
        <f t="shared" si="183"/>
        <v>Ginecologia e ostetricia con approfondimento in medicina materna fetale</v>
      </c>
      <c r="D294" s="199" t="str">
        <f t="shared" ref="D294:BH294" si="193">IF(D$162="","",
  IF(D$161="",IF(D134="","",IF(D134&lt;=D$163,"OK","NOK")),
  IF(D$161="X",IF(D134="","",IF(D134&lt;=D$163,"OK","NOK")),
  IF(HLOOKUP(D$161,$A$4:$BI$156,ROW(D294)-163,FALSE)&lt;&gt;"","",IF(D134="","",IF(D134&lt;=D$163,"OK","NOK"))))))</f>
        <v/>
      </c>
      <c r="E294" s="199" t="str">
        <f t="shared" si="193"/>
        <v/>
      </c>
      <c r="F294" s="199" t="str">
        <f t="shared" si="193"/>
        <v/>
      </c>
      <c r="G294" s="1260" t="str">
        <f t="shared" si="193"/>
        <v/>
      </c>
      <c r="H294" s="199" t="str">
        <f t="shared" si="193"/>
        <v/>
      </c>
      <c r="I294" s="199" t="str">
        <f t="shared" si="193"/>
        <v/>
      </c>
      <c r="J294" s="1272" t="str">
        <f t="shared" si="193"/>
        <v/>
      </c>
      <c r="K294" s="199" t="str">
        <f t="shared" si="193"/>
        <v/>
      </c>
      <c r="L294" s="199" t="str">
        <f t="shared" si="193"/>
        <v/>
      </c>
      <c r="M294" s="199" t="str">
        <f t="shared" si="193"/>
        <v/>
      </c>
      <c r="N294" s="199" t="str">
        <f t="shared" si="193"/>
        <v/>
      </c>
      <c r="O294" s="199" t="str">
        <f t="shared" si="193"/>
        <v/>
      </c>
      <c r="P294" s="199" t="str">
        <f t="shared" si="193"/>
        <v/>
      </c>
      <c r="Q294" s="199" t="str">
        <f t="shared" si="193"/>
        <v/>
      </c>
      <c r="R294" s="199" t="str">
        <f t="shared" si="193"/>
        <v/>
      </c>
      <c r="S294" s="199" t="str">
        <f t="shared" si="193"/>
        <v/>
      </c>
      <c r="T294" s="199" t="str">
        <f t="shared" si="193"/>
        <v/>
      </c>
      <c r="U294" s="199" t="str">
        <f t="shared" si="193"/>
        <v/>
      </c>
      <c r="V294" s="199" t="str">
        <f t="shared" si="193"/>
        <v/>
      </c>
      <c r="W294" s="199" t="str">
        <f t="shared" si="193"/>
        <v/>
      </c>
      <c r="X294" s="199" t="str">
        <f t="shared" si="193"/>
        <v/>
      </c>
      <c r="Y294" s="199" t="str">
        <f t="shared" ca="1" si="193"/>
        <v>NOK</v>
      </c>
      <c r="Z294" s="199" t="str">
        <f t="shared" si="193"/>
        <v/>
      </c>
      <c r="AA294" s="1272" t="str">
        <f t="shared" si="193"/>
        <v/>
      </c>
      <c r="AB294" s="199" t="str">
        <f t="shared" si="193"/>
        <v/>
      </c>
      <c r="AC294" s="199" t="str">
        <f t="shared" si="193"/>
        <v/>
      </c>
      <c r="AD294" s="199" t="str">
        <f t="shared" si="193"/>
        <v/>
      </c>
      <c r="AE294" s="199" t="str">
        <f t="shared" si="193"/>
        <v/>
      </c>
      <c r="AF294" s="199" t="str">
        <f t="shared" si="193"/>
        <v/>
      </c>
      <c r="AG294" s="1272" t="str">
        <f t="shared" si="193"/>
        <v/>
      </c>
      <c r="AH294" s="199" t="str">
        <f t="shared" si="193"/>
        <v/>
      </c>
      <c r="AI294" s="199" t="str">
        <f t="shared" si="193"/>
        <v/>
      </c>
      <c r="AJ294" s="199" t="str">
        <f t="shared" si="193"/>
        <v/>
      </c>
      <c r="AK294" s="199" t="str">
        <f t="shared" si="193"/>
        <v/>
      </c>
      <c r="AL294" s="199" t="str">
        <f t="shared" si="193"/>
        <v/>
      </c>
      <c r="AM294" s="199" t="str">
        <f t="shared" si="193"/>
        <v/>
      </c>
      <c r="AN294" s="1272" t="str">
        <f t="shared" si="193"/>
        <v/>
      </c>
      <c r="AO294" s="199" t="str">
        <f t="shared" si="193"/>
        <v/>
      </c>
      <c r="AP294" s="199" t="str">
        <f t="shared" si="193"/>
        <v/>
      </c>
      <c r="AQ294" s="199" t="str">
        <f t="shared" si="193"/>
        <v/>
      </c>
      <c r="AR294" s="1272" t="str">
        <f t="shared" si="193"/>
        <v/>
      </c>
      <c r="AS294" s="199" t="str">
        <f t="shared" si="193"/>
        <v/>
      </c>
      <c r="AT294" s="199" t="str">
        <f t="shared" si="193"/>
        <v/>
      </c>
      <c r="AU294" s="1272" t="str">
        <f t="shared" si="193"/>
        <v/>
      </c>
      <c r="AV294" s="199" t="str">
        <f t="shared" si="193"/>
        <v/>
      </c>
      <c r="AW294" s="199" t="str">
        <f t="shared" si="193"/>
        <v/>
      </c>
      <c r="AX294" s="199" t="str">
        <f t="shared" si="193"/>
        <v/>
      </c>
      <c r="AY294" s="199" t="str">
        <f t="shared" si="193"/>
        <v/>
      </c>
      <c r="AZ294" s="199" t="str">
        <f t="shared" si="193"/>
        <v/>
      </c>
      <c r="BA294" s="1272" t="str">
        <f t="shared" si="193"/>
        <v/>
      </c>
      <c r="BB294" s="199" t="str">
        <f t="shared" si="193"/>
        <v/>
      </c>
      <c r="BC294" s="199" t="str">
        <f t="shared" si="193"/>
        <v/>
      </c>
      <c r="BD294" s="199" t="str">
        <f t="shared" si="193"/>
        <v/>
      </c>
      <c r="BE294" s="199" t="str">
        <f t="shared" si="193"/>
        <v/>
      </c>
      <c r="BF294" s="199" t="str">
        <f t="shared" si="193"/>
        <v/>
      </c>
      <c r="BG294" s="199" t="str">
        <f t="shared" si="193"/>
        <v/>
      </c>
      <c r="BH294" s="1272" t="str">
        <f t="shared" si="193"/>
        <v/>
      </c>
      <c r="BI294" s="200" t="str">
        <f t="shared" ref="BI294:BI317" ca="1" si="194">IF(COUNTBLANK($D294:$BH294)=57,"OK",IF(BJ294="C",IF(COUNTIF($D294:$BH294,"NOK")&gt;0,"NOK","OK"),IF(COUNTIF($D294:$BH294,"OK")&gt;0,"OK","NOK")))</f>
        <v>NOK</v>
      </c>
    </row>
    <row r="295" spans="1:61" ht="39.6" x14ac:dyDescent="0.25">
      <c r="A295" s="1241" t="str">
        <f t="shared" si="183"/>
        <v>NEOG</v>
      </c>
      <c r="B295" s="1242" t="str">
        <f t="shared" si="183"/>
        <v>Assistenza di base a neonati in casa del parto (dalla 36 0/7 settimana di gestazione e peso ≥ 2000 g)</v>
      </c>
      <c r="C295" s="198" t="str">
        <f t="shared" si="183"/>
        <v/>
      </c>
      <c r="D295" s="199" t="str">
        <f t="shared" ref="D295:BH295" si="195">IF(D$162="","",
  IF(D$161="",IF(D135="","",IF(D135&lt;=D$163,"OK","NOK")),
  IF(D$161="X",IF(D135="","",IF(D135&lt;=D$163,"OK","NOK")),
  IF(HLOOKUP(D$161,$A$4:$BI$156,ROW(D295)-163,FALSE)&lt;&gt;"","",IF(D135="","",IF(D135&lt;=D$163,"OK","NOK"))))))</f>
        <v/>
      </c>
      <c r="E295" s="199" t="str">
        <f t="shared" si="195"/>
        <v/>
      </c>
      <c r="F295" s="199" t="str">
        <f t="shared" si="195"/>
        <v/>
      </c>
      <c r="G295" s="1260" t="str">
        <f t="shared" si="195"/>
        <v/>
      </c>
      <c r="H295" s="199" t="str">
        <f t="shared" si="195"/>
        <v/>
      </c>
      <c r="I295" s="199" t="str">
        <f t="shared" si="195"/>
        <v/>
      </c>
      <c r="J295" s="1272" t="str">
        <f t="shared" si="195"/>
        <v/>
      </c>
      <c r="K295" s="199" t="str">
        <f t="shared" si="195"/>
        <v/>
      </c>
      <c r="L295" s="199" t="str">
        <f t="shared" si="195"/>
        <v/>
      </c>
      <c r="M295" s="199" t="str">
        <f t="shared" si="195"/>
        <v/>
      </c>
      <c r="N295" s="199" t="str">
        <f t="shared" si="195"/>
        <v/>
      </c>
      <c r="O295" s="199" t="str">
        <f t="shared" si="195"/>
        <v/>
      </c>
      <c r="P295" s="199" t="str">
        <f t="shared" si="195"/>
        <v/>
      </c>
      <c r="Q295" s="199" t="str">
        <f t="shared" si="195"/>
        <v/>
      </c>
      <c r="R295" s="199" t="str">
        <f t="shared" si="195"/>
        <v/>
      </c>
      <c r="S295" s="199" t="str">
        <f t="shared" si="195"/>
        <v/>
      </c>
      <c r="T295" s="199" t="str">
        <f t="shared" si="195"/>
        <v/>
      </c>
      <c r="U295" s="199" t="str">
        <f t="shared" si="195"/>
        <v/>
      </c>
      <c r="V295" s="199" t="str">
        <f t="shared" si="195"/>
        <v/>
      </c>
      <c r="W295" s="199" t="str">
        <f t="shared" si="195"/>
        <v/>
      </c>
      <c r="X295" s="199" t="str">
        <f t="shared" si="195"/>
        <v/>
      </c>
      <c r="Y295" s="199" t="str">
        <f t="shared" si="195"/>
        <v/>
      </c>
      <c r="Z295" s="199" t="str">
        <f t="shared" si="195"/>
        <v/>
      </c>
      <c r="AA295" s="1272" t="str">
        <f t="shared" si="195"/>
        <v/>
      </c>
      <c r="AB295" s="199" t="str">
        <f t="shared" si="195"/>
        <v/>
      </c>
      <c r="AC295" s="199" t="str">
        <f t="shared" si="195"/>
        <v/>
      </c>
      <c r="AD295" s="199" t="str">
        <f t="shared" si="195"/>
        <v/>
      </c>
      <c r="AE295" s="199" t="str">
        <f t="shared" si="195"/>
        <v/>
      </c>
      <c r="AF295" s="199" t="str">
        <f t="shared" si="195"/>
        <v/>
      </c>
      <c r="AG295" s="1272" t="str">
        <f t="shared" si="195"/>
        <v/>
      </c>
      <c r="AH295" s="199" t="str">
        <f t="shared" si="195"/>
        <v/>
      </c>
      <c r="AI295" s="199" t="str">
        <f t="shared" si="195"/>
        <v/>
      </c>
      <c r="AJ295" s="199" t="str">
        <f t="shared" si="195"/>
        <v/>
      </c>
      <c r="AK295" s="199" t="str">
        <f t="shared" si="195"/>
        <v/>
      </c>
      <c r="AL295" s="199" t="str">
        <f t="shared" si="195"/>
        <v/>
      </c>
      <c r="AM295" s="199" t="str">
        <f t="shared" si="195"/>
        <v/>
      </c>
      <c r="AN295" s="1272" t="str">
        <f t="shared" si="195"/>
        <v/>
      </c>
      <c r="AO295" s="199" t="str">
        <f t="shared" si="195"/>
        <v/>
      </c>
      <c r="AP295" s="199" t="str">
        <f t="shared" si="195"/>
        <v/>
      </c>
      <c r="AQ295" s="199" t="str">
        <f t="shared" si="195"/>
        <v/>
      </c>
      <c r="AR295" s="1272" t="str">
        <f t="shared" si="195"/>
        <v/>
      </c>
      <c r="AS295" s="199" t="str">
        <f t="shared" si="195"/>
        <v/>
      </c>
      <c r="AT295" s="199" t="str">
        <f t="shared" si="195"/>
        <v/>
      </c>
      <c r="AU295" s="1272" t="str">
        <f t="shared" si="195"/>
        <v/>
      </c>
      <c r="AV295" s="199" t="str">
        <f t="shared" si="195"/>
        <v/>
      </c>
      <c r="AW295" s="199" t="str">
        <f t="shared" si="195"/>
        <v/>
      </c>
      <c r="AX295" s="199" t="str">
        <f t="shared" si="195"/>
        <v/>
      </c>
      <c r="AY295" s="199" t="str">
        <f t="shared" si="195"/>
        <v/>
      </c>
      <c r="AZ295" s="199" t="str">
        <f t="shared" si="195"/>
        <v/>
      </c>
      <c r="BA295" s="1272" t="str">
        <f t="shared" si="195"/>
        <v/>
      </c>
      <c r="BB295" s="199" t="str">
        <f t="shared" si="195"/>
        <v/>
      </c>
      <c r="BC295" s="199" t="str">
        <f t="shared" si="195"/>
        <v/>
      </c>
      <c r="BD295" s="199" t="str">
        <f t="shared" si="195"/>
        <v/>
      </c>
      <c r="BE295" s="199" t="str">
        <f t="shared" si="195"/>
        <v/>
      </c>
      <c r="BF295" s="199" t="str">
        <f t="shared" si="195"/>
        <v/>
      </c>
      <c r="BG295" s="199" t="str">
        <f t="shared" si="195"/>
        <v/>
      </c>
      <c r="BH295" s="1272" t="str">
        <f t="shared" si="195"/>
        <v/>
      </c>
      <c r="BI295" s="200" t="str">
        <f t="shared" si="194"/>
        <v>OK</v>
      </c>
    </row>
    <row r="296" spans="1:61" ht="26.4" x14ac:dyDescent="0.25">
      <c r="A296" s="1241" t="str">
        <f t="shared" si="183"/>
        <v>NEO1</v>
      </c>
      <c r="B296" s="1242" t="str">
        <f t="shared" si="183"/>
        <v>Assistenza di base ai neonati (dalla 35 0/7 settimana di gestazione e peso ≥2000g)</v>
      </c>
      <c r="C296" s="198" t="str">
        <f t="shared" si="183"/>
        <v>(Ginecologia e ostetricia)
(Pediatria)</v>
      </c>
      <c r="D296" s="199" t="str">
        <f t="shared" ref="D296:BH296" si="196">IF(D$162="","",
  IF(D$161="",IF(D136="","",IF(D136&lt;=D$163,"OK","NOK")),
  IF(D$161="X",IF(D136="","",IF(D136&lt;=D$163,"OK","NOK")),
  IF(HLOOKUP(D$161,$A$4:$BI$156,ROW(D296)-163,FALSE)&lt;&gt;"","",IF(D136="","",IF(D136&lt;=D$163,"OK","NOK"))))))</f>
        <v/>
      </c>
      <c r="E296" s="199" t="str">
        <f t="shared" si="196"/>
        <v/>
      </c>
      <c r="F296" s="199" t="str">
        <f t="shared" si="196"/>
        <v/>
      </c>
      <c r="G296" s="1260" t="str">
        <f t="shared" si="196"/>
        <v/>
      </c>
      <c r="H296" s="199" t="str">
        <f t="shared" si="196"/>
        <v/>
      </c>
      <c r="I296" s="199" t="str">
        <f t="shared" si="196"/>
        <v/>
      </c>
      <c r="J296" s="1272" t="str">
        <f t="shared" si="196"/>
        <v/>
      </c>
      <c r="K296" s="199" t="str">
        <f t="shared" si="196"/>
        <v/>
      </c>
      <c r="L296" s="199" t="str">
        <f t="shared" si="196"/>
        <v/>
      </c>
      <c r="M296" s="199" t="str">
        <f t="shared" si="196"/>
        <v/>
      </c>
      <c r="N296" s="199" t="str">
        <f t="shared" si="196"/>
        <v/>
      </c>
      <c r="O296" s="199" t="str">
        <f t="shared" si="196"/>
        <v/>
      </c>
      <c r="P296" s="199" t="str">
        <f t="shared" si="196"/>
        <v/>
      </c>
      <c r="Q296" s="199" t="str">
        <f t="shared" si="196"/>
        <v/>
      </c>
      <c r="R296" s="199" t="str">
        <f t="shared" si="196"/>
        <v/>
      </c>
      <c r="S296" s="199" t="str">
        <f t="shared" si="196"/>
        <v/>
      </c>
      <c r="T296" s="199" t="str">
        <f t="shared" si="196"/>
        <v/>
      </c>
      <c r="U296" s="199" t="str">
        <f t="shared" si="196"/>
        <v/>
      </c>
      <c r="V296" s="199" t="str">
        <f t="shared" si="196"/>
        <v/>
      </c>
      <c r="W296" s="199" t="str">
        <f t="shared" si="196"/>
        <v/>
      </c>
      <c r="X296" s="199" t="str">
        <f t="shared" si="196"/>
        <v/>
      </c>
      <c r="Y296" s="199" t="str">
        <f t="shared" si="196"/>
        <v/>
      </c>
      <c r="Z296" s="199" t="str">
        <f t="shared" si="196"/>
        <v/>
      </c>
      <c r="AA296" s="1272" t="str">
        <f t="shared" ca="1" si="196"/>
        <v>NOK</v>
      </c>
      <c r="AB296" s="199" t="str">
        <f t="shared" si="196"/>
        <v/>
      </c>
      <c r="AC296" s="199" t="str">
        <f t="shared" si="196"/>
        <v/>
      </c>
      <c r="AD296" s="199" t="str">
        <f t="shared" si="196"/>
        <v/>
      </c>
      <c r="AE296" s="199" t="str">
        <f t="shared" si="196"/>
        <v/>
      </c>
      <c r="AF296" s="199" t="str">
        <f t="shared" si="196"/>
        <v/>
      </c>
      <c r="AG296" s="1272" t="str">
        <f t="shared" si="196"/>
        <v/>
      </c>
      <c r="AH296" s="199" t="str">
        <f t="shared" si="196"/>
        <v/>
      </c>
      <c r="AI296" s="199" t="str">
        <f t="shared" si="196"/>
        <v/>
      </c>
      <c r="AJ296" s="199" t="str">
        <f t="shared" si="196"/>
        <v/>
      </c>
      <c r="AK296" s="199" t="str">
        <f t="shared" si="196"/>
        <v/>
      </c>
      <c r="AL296" s="199" t="str">
        <f t="shared" si="196"/>
        <v/>
      </c>
      <c r="AM296" s="199" t="str">
        <f t="shared" si="196"/>
        <v/>
      </c>
      <c r="AN296" s="1272" t="str">
        <f t="shared" si="196"/>
        <v/>
      </c>
      <c r="AO296" s="199" t="str">
        <f t="shared" si="196"/>
        <v/>
      </c>
      <c r="AP296" s="199" t="str">
        <f t="shared" si="196"/>
        <v/>
      </c>
      <c r="AQ296" s="199" t="str">
        <f t="shared" si="196"/>
        <v/>
      </c>
      <c r="AR296" s="1272" t="str">
        <f t="shared" si="196"/>
        <v/>
      </c>
      <c r="AS296" s="199" t="str">
        <f t="shared" si="196"/>
        <v/>
      </c>
      <c r="AT296" s="199" t="str">
        <f t="shared" si="196"/>
        <v/>
      </c>
      <c r="AU296" s="1272" t="str">
        <f t="shared" ca="1" si="196"/>
        <v>NOK</v>
      </c>
      <c r="AV296" s="199" t="str">
        <f t="shared" si="196"/>
        <v/>
      </c>
      <c r="AW296" s="199" t="str">
        <f t="shared" si="196"/>
        <v/>
      </c>
      <c r="AX296" s="199" t="str">
        <f t="shared" si="196"/>
        <v/>
      </c>
      <c r="AY296" s="199" t="str">
        <f t="shared" si="196"/>
        <v/>
      </c>
      <c r="AZ296" s="199" t="str">
        <f t="shared" si="196"/>
        <v/>
      </c>
      <c r="BA296" s="1272" t="str">
        <f t="shared" si="196"/>
        <v/>
      </c>
      <c r="BB296" s="199" t="str">
        <f t="shared" si="196"/>
        <v/>
      </c>
      <c r="BC296" s="199" t="str">
        <f t="shared" si="196"/>
        <v/>
      </c>
      <c r="BD296" s="199" t="str">
        <f t="shared" si="196"/>
        <v/>
      </c>
      <c r="BE296" s="199" t="str">
        <f t="shared" si="196"/>
        <v/>
      </c>
      <c r="BF296" s="199" t="str">
        <f t="shared" si="196"/>
        <v/>
      </c>
      <c r="BG296" s="199" t="str">
        <f t="shared" si="196"/>
        <v/>
      </c>
      <c r="BH296" s="1272" t="str">
        <f t="shared" si="196"/>
        <v/>
      </c>
      <c r="BI296" s="200" t="str">
        <f t="shared" ca="1" si="194"/>
        <v>NOK</v>
      </c>
    </row>
    <row r="297" spans="1:61" ht="26.4" x14ac:dyDescent="0.25">
      <c r="A297" s="1241" t="str">
        <f t="shared" si="183"/>
        <v>NEO1.1</v>
      </c>
      <c r="B297" s="1242" t="str">
        <f t="shared" si="183"/>
        <v>Neonatologia (dalla 32 0/7 settimana di gestazione e peso ≥1250g)</v>
      </c>
      <c r="C297" s="198" t="str">
        <f t="shared" si="183"/>
        <v>Pediatria con approfondimento in neonatologia</v>
      </c>
      <c r="D297" s="199" t="str">
        <f t="shared" ref="D297:BH297" si="197">IF(D$162="","",
  IF(D$161="",IF(D137="","",IF(D137&lt;=D$163,"OK","NOK")),
  IF(D$161="X",IF(D137="","",IF(D137&lt;=D$163,"OK","NOK")),
  IF(HLOOKUP(D$161,$A$4:$BI$156,ROW(D297)-163,FALSE)&lt;&gt;"","",IF(D137="","",IF(D137&lt;=D$163,"OK","NOK"))))))</f>
        <v/>
      </c>
      <c r="E297" s="199" t="str">
        <f t="shared" si="197"/>
        <v/>
      </c>
      <c r="F297" s="199" t="str">
        <f t="shared" si="197"/>
        <v/>
      </c>
      <c r="G297" s="1260" t="str">
        <f t="shared" si="197"/>
        <v/>
      </c>
      <c r="H297" s="199" t="str">
        <f t="shared" si="197"/>
        <v/>
      </c>
      <c r="I297" s="199" t="str">
        <f t="shared" si="197"/>
        <v/>
      </c>
      <c r="J297" s="1272" t="str">
        <f t="shared" si="197"/>
        <v/>
      </c>
      <c r="K297" s="199" t="str">
        <f t="shared" si="197"/>
        <v/>
      </c>
      <c r="L297" s="199" t="str">
        <f t="shared" si="197"/>
        <v/>
      </c>
      <c r="M297" s="199" t="str">
        <f t="shared" si="197"/>
        <v/>
      </c>
      <c r="N297" s="199" t="str">
        <f t="shared" si="197"/>
        <v/>
      </c>
      <c r="O297" s="199" t="str">
        <f t="shared" si="197"/>
        <v/>
      </c>
      <c r="P297" s="199" t="str">
        <f t="shared" si="197"/>
        <v/>
      </c>
      <c r="Q297" s="199" t="str">
        <f t="shared" si="197"/>
        <v/>
      </c>
      <c r="R297" s="199" t="str">
        <f t="shared" si="197"/>
        <v/>
      </c>
      <c r="S297" s="199" t="str">
        <f t="shared" si="197"/>
        <v/>
      </c>
      <c r="T297" s="199" t="str">
        <f t="shared" si="197"/>
        <v/>
      </c>
      <c r="U297" s="199" t="str">
        <f t="shared" si="197"/>
        <v/>
      </c>
      <c r="V297" s="199" t="str">
        <f t="shared" si="197"/>
        <v/>
      </c>
      <c r="W297" s="199" t="str">
        <f t="shared" si="197"/>
        <v/>
      </c>
      <c r="X297" s="199" t="str">
        <f t="shared" si="197"/>
        <v/>
      </c>
      <c r="Y297" s="199" t="str">
        <f t="shared" si="197"/>
        <v/>
      </c>
      <c r="Z297" s="199" t="str">
        <f t="shared" si="197"/>
        <v/>
      </c>
      <c r="AA297" s="1272" t="str">
        <f t="shared" si="197"/>
        <v/>
      </c>
      <c r="AB297" s="199" t="str">
        <f t="shared" si="197"/>
        <v/>
      </c>
      <c r="AC297" s="199" t="str">
        <f t="shared" si="197"/>
        <v/>
      </c>
      <c r="AD297" s="199" t="str">
        <f t="shared" si="197"/>
        <v/>
      </c>
      <c r="AE297" s="199" t="str">
        <f t="shared" si="197"/>
        <v/>
      </c>
      <c r="AF297" s="199" t="str">
        <f t="shared" si="197"/>
        <v/>
      </c>
      <c r="AG297" s="1272" t="str">
        <f t="shared" si="197"/>
        <v/>
      </c>
      <c r="AH297" s="199" t="str">
        <f t="shared" si="197"/>
        <v/>
      </c>
      <c r="AI297" s="199" t="str">
        <f t="shared" si="197"/>
        <v/>
      </c>
      <c r="AJ297" s="199" t="str">
        <f t="shared" si="197"/>
        <v/>
      </c>
      <c r="AK297" s="199" t="str">
        <f t="shared" si="197"/>
        <v/>
      </c>
      <c r="AL297" s="199" t="str">
        <f t="shared" si="197"/>
        <v/>
      </c>
      <c r="AM297" s="199" t="str">
        <f t="shared" si="197"/>
        <v/>
      </c>
      <c r="AN297" s="1272" t="str">
        <f t="shared" si="197"/>
        <v/>
      </c>
      <c r="AO297" s="199" t="str">
        <f t="shared" si="197"/>
        <v/>
      </c>
      <c r="AP297" s="199" t="str">
        <f t="shared" si="197"/>
        <v/>
      </c>
      <c r="AQ297" s="199" t="str">
        <f t="shared" si="197"/>
        <v/>
      </c>
      <c r="AR297" s="1272" t="str">
        <f t="shared" si="197"/>
        <v/>
      </c>
      <c r="AS297" s="199" t="str">
        <f t="shared" si="197"/>
        <v/>
      </c>
      <c r="AT297" s="199" t="str">
        <f t="shared" ca="1" si="197"/>
        <v>NOK</v>
      </c>
      <c r="AU297" s="1272" t="str">
        <f t="shared" si="197"/>
        <v/>
      </c>
      <c r="AV297" s="199" t="str">
        <f t="shared" si="197"/>
        <v/>
      </c>
      <c r="AW297" s="199" t="str">
        <f t="shared" si="197"/>
        <v/>
      </c>
      <c r="AX297" s="199" t="str">
        <f t="shared" si="197"/>
        <v/>
      </c>
      <c r="AY297" s="199" t="str">
        <f t="shared" si="197"/>
        <v/>
      </c>
      <c r="AZ297" s="199" t="str">
        <f t="shared" si="197"/>
        <v/>
      </c>
      <c r="BA297" s="1272" t="str">
        <f t="shared" si="197"/>
        <v/>
      </c>
      <c r="BB297" s="199" t="str">
        <f t="shared" si="197"/>
        <v/>
      </c>
      <c r="BC297" s="199" t="str">
        <f t="shared" si="197"/>
        <v/>
      </c>
      <c r="BD297" s="199" t="str">
        <f t="shared" si="197"/>
        <v/>
      </c>
      <c r="BE297" s="199" t="str">
        <f t="shared" si="197"/>
        <v/>
      </c>
      <c r="BF297" s="199" t="str">
        <f t="shared" si="197"/>
        <v/>
      </c>
      <c r="BG297" s="199" t="str">
        <f t="shared" si="197"/>
        <v/>
      </c>
      <c r="BH297" s="1272" t="str">
        <f t="shared" si="197"/>
        <v/>
      </c>
      <c r="BI297" s="200" t="str">
        <f t="shared" ca="1" si="194"/>
        <v>NOK</v>
      </c>
    </row>
    <row r="298" spans="1:61" ht="26.4" x14ac:dyDescent="0.25">
      <c r="A298" s="1241" t="str">
        <f t="shared" si="183"/>
        <v>NEO1.1.1</v>
      </c>
      <c r="B298" s="1242" t="str">
        <f t="shared" si="183"/>
        <v>Neonatologia specializzata (dalla 28 0/7 settimana di gestazione e peso ≥ 1000g)</v>
      </c>
      <c r="C298" s="198" t="str">
        <f t="shared" si="183"/>
        <v>Pediatria con approfondimento in neonatologia</v>
      </c>
      <c r="D298" s="199" t="str">
        <f t="shared" ref="D298:BH298" si="198">IF(D$162="","",
  IF(D$161="",IF(D138="","",IF(D138&lt;=D$163,"OK","NOK")),
  IF(D$161="X",IF(D138="","",IF(D138&lt;=D$163,"OK","NOK")),
  IF(HLOOKUP(D$161,$A$4:$BI$156,ROW(D298)-163,FALSE)&lt;&gt;"","",IF(D138="","",IF(D138&lt;=D$163,"OK","NOK"))))))</f>
        <v/>
      </c>
      <c r="E298" s="199" t="str">
        <f t="shared" si="198"/>
        <v/>
      </c>
      <c r="F298" s="199" t="str">
        <f t="shared" si="198"/>
        <v/>
      </c>
      <c r="G298" s="1260" t="str">
        <f t="shared" si="198"/>
        <v/>
      </c>
      <c r="H298" s="199" t="str">
        <f t="shared" si="198"/>
        <v/>
      </c>
      <c r="I298" s="199" t="str">
        <f t="shared" si="198"/>
        <v/>
      </c>
      <c r="J298" s="1272" t="str">
        <f t="shared" si="198"/>
        <v/>
      </c>
      <c r="K298" s="199" t="str">
        <f t="shared" si="198"/>
        <v/>
      </c>
      <c r="L298" s="199" t="str">
        <f t="shared" si="198"/>
        <v/>
      </c>
      <c r="M298" s="199" t="str">
        <f t="shared" si="198"/>
        <v/>
      </c>
      <c r="N298" s="199" t="str">
        <f t="shared" si="198"/>
        <v/>
      </c>
      <c r="O298" s="199" t="str">
        <f t="shared" si="198"/>
        <v/>
      </c>
      <c r="P298" s="199" t="str">
        <f t="shared" si="198"/>
        <v/>
      </c>
      <c r="Q298" s="199" t="str">
        <f t="shared" si="198"/>
        <v/>
      </c>
      <c r="R298" s="199" t="str">
        <f t="shared" si="198"/>
        <v/>
      </c>
      <c r="S298" s="199" t="str">
        <f t="shared" si="198"/>
        <v/>
      </c>
      <c r="T298" s="199" t="str">
        <f t="shared" si="198"/>
        <v/>
      </c>
      <c r="U298" s="199" t="str">
        <f t="shared" si="198"/>
        <v/>
      </c>
      <c r="V298" s="199" t="str">
        <f t="shared" si="198"/>
        <v/>
      </c>
      <c r="W298" s="199" t="str">
        <f t="shared" si="198"/>
        <v/>
      </c>
      <c r="X298" s="199" t="str">
        <f t="shared" si="198"/>
        <v/>
      </c>
      <c r="Y298" s="199" t="str">
        <f t="shared" si="198"/>
        <v/>
      </c>
      <c r="Z298" s="199" t="str">
        <f t="shared" si="198"/>
        <v/>
      </c>
      <c r="AA298" s="1272" t="str">
        <f t="shared" si="198"/>
        <v/>
      </c>
      <c r="AB298" s="199" t="str">
        <f t="shared" si="198"/>
        <v/>
      </c>
      <c r="AC298" s="199" t="str">
        <f t="shared" si="198"/>
        <v/>
      </c>
      <c r="AD298" s="199" t="str">
        <f t="shared" si="198"/>
        <v/>
      </c>
      <c r="AE298" s="199" t="str">
        <f t="shared" si="198"/>
        <v/>
      </c>
      <c r="AF298" s="199" t="str">
        <f t="shared" si="198"/>
        <v/>
      </c>
      <c r="AG298" s="1272" t="str">
        <f t="shared" si="198"/>
        <v/>
      </c>
      <c r="AH298" s="199" t="str">
        <f t="shared" si="198"/>
        <v/>
      </c>
      <c r="AI298" s="199" t="str">
        <f t="shared" si="198"/>
        <v/>
      </c>
      <c r="AJ298" s="199" t="str">
        <f t="shared" si="198"/>
        <v/>
      </c>
      <c r="AK298" s="199" t="str">
        <f t="shared" si="198"/>
        <v/>
      </c>
      <c r="AL298" s="199" t="str">
        <f t="shared" si="198"/>
        <v/>
      </c>
      <c r="AM298" s="199" t="str">
        <f t="shared" si="198"/>
        <v/>
      </c>
      <c r="AN298" s="1272" t="str">
        <f t="shared" si="198"/>
        <v/>
      </c>
      <c r="AO298" s="199" t="str">
        <f t="shared" si="198"/>
        <v/>
      </c>
      <c r="AP298" s="199" t="str">
        <f t="shared" si="198"/>
        <v/>
      </c>
      <c r="AQ298" s="199" t="str">
        <f t="shared" si="198"/>
        <v/>
      </c>
      <c r="AR298" s="1272" t="str">
        <f t="shared" si="198"/>
        <v/>
      </c>
      <c r="AS298" s="199" t="str">
        <f t="shared" si="198"/>
        <v/>
      </c>
      <c r="AT298" s="199" t="str">
        <f t="shared" ca="1" si="198"/>
        <v>NOK</v>
      </c>
      <c r="AU298" s="1272" t="str">
        <f t="shared" si="198"/>
        <v/>
      </c>
      <c r="AV298" s="199" t="str">
        <f t="shared" si="198"/>
        <v/>
      </c>
      <c r="AW298" s="199" t="str">
        <f t="shared" si="198"/>
        <v/>
      </c>
      <c r="AX298" s="199" t="str">
        <f t="shared" si="198"/>
        <v/>
      </c>
      <c r="AY298" s="199" t="str">
        <f t="shared" si="198"/>
        <v/>
      </c>
      <c r="AZ298" s="199" t="str">
        <f t="shared" si="198"/>
        <v/>
      </c>
      <c r="BA298" s="1272" t="str">
        <f t="shared" si="198"/>
        <v/>
      </c>
      <c r="BB298" s="199" t="str">
        <f t="shared" si="198"/>
        <v/>
      </c>
      <c r="BC298" s="199" t="str">
        <f t="shared" si="198"/>
        <v/>
      </c>
      <c r="BD298" s="199" t="str">
        <f t="shared" si="198"/>
        <v/>
      </c>
      <c r="BE298" s="199" t="str">
        <f t="shared" si="198"/>
        <v/>
      </c>
      <c r="BF298" s="199" t="str">
        <f t="shared" si="198"/>
        <v/>
      </c>
      <c r="BG298" s="199" t="str">
        <f t="shared" si="198"/>
        <v/>
      </c>
      <c r="BH298" s="1272" t="str">
        <f t="shared" si="198"/>
        <v/>
      </c>
      <c r="BI298" s="200" t="str">
        <f t="shared" ca="1" si="194"/>
        <v>NOK</v>
      </c>
    </row>
    <row r="299" spans="1:61" ht="26.4" x14ac:dyDescent="0.25">
      <c r="A299" s="1241" t="str">
        <f t="shared" si="183"/>
        <v>NEO1.1.1.1</v>
      </c>
      <c r="B299" s="1242" t="str">
        <f t="shared" si="183"/>
        <v>Neonatologia altamente specializzata (&lt; 28 0/7 settimane di gestazione e peso &lt; 1000g)</v>
      </c>
      <c r="C299" s="198" t="str">
        <f t="shared" si="183"/>
        <v>Pediatria con approfondimento in neonatologia</v>
      </c>
      <c r="D299" s="199" t="str">
        <f t="shared" ref="D299:BH299" si="199">IF(D$162="","",
  IF(D$161="",IF(D139="","",IF(D139&lt;=D$163,"OK","NOK")),
  IF(D$161="X",IF(D139="","",IF(D139&lt;=D$163,"OK","NOK")),
  IF(HLOOKUP(D$161,$A$4:$BI$156,ROW(D299)-163,FALSE)&lt;&gt;"","",IF(D139="","",IF(D139&lt;=D$163,"OK","NOK"))))))</f>
        <v/>
      </c>
      <c r="E299" s="199" t="str">
        <f t="shared" si="199"/>
        <v/>
      </c>
      <c r="F299" s="199" t="str">
        <f t="shared" si="199"/>
        <v/>
      </c>
      <c r="G299" s="1260" t="str">
        <f t="shared" si="199"/>
        <v/>
      </c>
      <c r="H299" s="199" t="str">
        <f t="shared" si="199"/>
        <v/>
      </c>
      <c r="I299" s="199" t="str">
        <f t="shared" si="199"/>
        <v/>
      </c>
      <c r="J299" s="1272" t="str">
        <f t="shared" si="199"/>
        <v/>
      </c>
      <c r="K299" s="199" t="str">
        <f t="shared" si="199"/>
        <v/>
      </c>
      <c r="L299" s="199" t="str">
        <f t="shared" si="199"/>
        <v/>
      </c>
      <c r="M299" s="199" t="str">
        <f t="shared" si="199"/>
        <v/>
      </c>
      <c r="N299" s="199" t="str">
        <f t="shared" si="199"/>
        <v/>
      </c>
      <c r="O299" s="199" t="str">
        <f t="shared" si="199"/>
        <v/>
      </c>
      <c r="P299" s="199" t="str">
        <f t="shared" si="199"/>
        <v/>
      </c>
      <c r="Q299" s="199" t="str">
        <f t="shared" si="199"/>
        <v/>
      </c>
      <c r="R299" s="199" t="str">
        <f t="shared" si="199"/>
        <v/>
      </c>
      <c r="S299" s="199" t="str">
        <f t="shared" si="199"/>
        <v/>
      </c>
      <c r="T299" s="199" t="str">
        <f t="shared" si="199"/>
        <v/>
      </c>
      <c r="U299" s="199" t="str">
        <f t="shared" si="199"/>
        <v/>
      </c>
      <c r="V299" s="199" t="str">
        <f t="shared" si="199"/>
        <v/>
      </c>
      <c r="W299" s="199" t="str">
        <f t="shared" si="199"/>
        <v/>
      </c>
      <c r="X299" s="199" t="str">
        <f t="shared" si="199"/>
        <v/>
      </c>
      <c r="Y299" s="199" t="str">
        <f t="shared" si="199"/>
        <v/>
      </c>
      <c r="Z299" s="199" t="str">
        <f t="shared" si="199"/>
        <v/>
      </c>
      <c r="AA299" s="1272" t="str">
        <f t="shared" si="199"/>
        <v/>
      </c>
      <c r="AB299" s="199" t="str">
        <f t="shared" si="199"/>
        <v/>
      </c>
      <c r="AC299" s="199" t="str">
        <f t="shared" si="199"/>
        <v/>
      </c>
      <c r="AD299" s="199" t="str">
        <f t="shared" si="199"/>
        <v/>
      </c>
      <c r="AE299" s="199" t="str">
        <f t="shared" si="199"/>
        <v/>
      </c>
      <c r="AF299" s="199" t="str">
        <f t="shared" si="199"/>
        <v/>
      </c>
      <c r="AG299" s="1272" t="str">
        <f t="shared" si="199"/>
        <v/>
      </c>
      <c r="AH299" s="199" t="str">
        <f t="shared" si="199"/>
        <v/>
      </c>
      <c r="AI299" s="199" t="str">
        <f t="shared" si="199"/>
        <v/>
      </c>
      <c r="AJ299" s="199" t="str">
        <f t="shared" si="199"/>
        <v/>
      </c>
      <c r="AK299" s="199" t="str">
        <f t="shared" si="199"/>
        <v/>
      </c>
      <c r="AL299" s="199" t="str">
        <f t="shared" si="199"/>
        <v/>
      </c>
      <c r="AM299" s="199" t="str">
        <f t="shared" si="199"/>
        <v/>
      </c>
      <c r="AN299" s="1272" t="str">
        <f t="shared" si="199"/>
        <v/>
      </c>
      <c r="AO299" s="199" t="str">
        <f t="shared" si="199"/>
        <v/>
      </c>
      <c r="AP299" s="199" t="str">
        <f t="shared" si="199"/>
        <v/>
      </c>
      <c r="AQ299" s="199" t="str">
        <f t="shared" si="199"/>
        <v/>
      </c>
      <c r="AR299" s="1272" t="str">
        <f t="shared" si="199"/>
        <v/>
      </c>
      <c r="AS299" s="199" t="str">
        <f t="shared" si="199"/>
        <v/>
      </c>
      <c r="AT299" s="199" t="str">
        <f t="shared" ca="1" si="199"/>
        <v>NOK</v>
      </c>
      <c r="AU299" s="1272" t="str">
        <f t="shared" si="199"/>
        <v/>
      </c>
      <c r="AV299" s="199" t="str">
        <f t="shared" si="199"/>
        <v/>
      </c>
      <c r="AW299" s="199" t="str">
        <f t="shared" si="199"/>
        <v/>
      </c>
      <c r="AX299" s="199" t="str">
        <f t="shared" si="199"/>
        <v/>
      </c>
      <c r="AY299" s="199" t="str">
        <f t="shared" si="199"/>
        <v/>
      </c>
      <c r="AZ299" s="199" t="str">
        <f t="shared" si="199"/>
        <v/>
      </c>
      <c r="BA299" s="1272" t="str">
        <f t="shared" si="199"/>
        <v/>
      </c>
      <c r="BB299" s="199" t="str">
        <f t="shared" si="199"/>
        <v/>
      </c>
      <c r="BC299" s="199" t="str">
        <f t="shared" si="199"/>
        <v/>
      </c>
      <c r="BD299" s="199" t="str">
        <f t="shared" si="199"/>
        <v/>
      </c>
      <c r="BE299" s="199" t="str">
        <f t="shared" si="199"/>
        <v/>
      </c>
      <c r="BF299" s="199" t="str">
        <f t="shared" si="199"/>
        <v/>
      </c>
      <c r="BG299" s="199" t="str">
        <f t="shared" si="199"/>
        <v/>
      </c>
      <c r="BH299" s="1272" t="str">
        <f t="shared" si="199"/>
        <v/>
      </c>
      <c r="BI299" s="200" t="str">
        <f t="shared" ca="1" si="194"/>
        <v>NOK</v>
      </c>
    </row>
    <row r="300" spans="1:61" ht="26.4" x14ac:dyDescent="0.25">
      <c r="A300" s="1241" t="str">
        <f t="shared" si="183"/>
        <v>ONK1</v>
      </c>
      <c r="B300" s="1242" t="str">
        <f t="shared" si="183"/>
        <v>Oncologia</v>
      </c>
      <c r="C300" s="198" t="str">
        <f t="shared" si="183"/>
        <v>(Oncologia medica)
(Medicina interna generale)</v>
      </c>
      <c r="D300" s="199" t="str">
        <f t="shared" ref="D300:BH300" si="200">IF(D$162="","",
  IF(D$161="",IF(D140="","",IF(D140&lt;=D$163,"OK","NOK")),
  IF(D$161="X",IF(D140="","",IF(D140&lt;=D$163,"OK","NOK")),
  IF(HLOOKUP(D$161,$A$4:$BI$156,ROW(D300)-163,FALSE)&lt;&gt;"","",IF(D140="","",IF(D140&lt;=D$163,"OK","NOK"))))))</f>
        <v/>
      </c>
      <c r="E300" s="199" t="str">
        <f t="shared" si="200"/>
        <v/>
      </c>
      <c r="F300" s="199" t="str">
        <f t="shared" si="200"/>
        <v/>
      </c>
      <c r="G300" s="1260" t="str">
        <f t="shared" si="200"/>
        <v/>
      </c>
      <c r="H300" s="199" t="str">
        <f t="shared" si="200"/>
        <v/>
      </c>
      <c r="I300" s="199" t="str">
        <f t="shared" si="200"/>
        <v/>
      </c>
      <c r="J300" s="1272" t="str">
        <f t="shared" si="200"/>
        <v/>
      </c>
      <c r="K300" s="199" t="str">
        <f t="shared" si="200"/>
        <v/>
      </c>
      <c r="L300" s="199" t="str">
        <f t="shared" si="200"/>
        <v/>
      </c>
      <c r="M300" s="199" t="str">
        <f t="shared" si="200"/>
        <v/>
      </c>
      <c r="N300" s="199" t="str">
        <f t="shared" si="200"/>
        <v/>
      </c>
      <c r="O300" s="199" t="str">
        <f t="shared" si="200"/>
        <v/>
      </c>
      <c r="P300" s="199" t="str">
        <f t="shared" si="200"/>
        <v/>
      </c>
      <c r="Q300" s="199" t="str">
        <f t="shared" si="200"/>
        <v/>
      </c>
      <c r="R300" s="199" t="str">
        <f t="shared" si="200"/>
        <v/>
      </c>
      <c r="S300" s="199" t="str">
        <f t="shared" si="200"/>
        <v/>
      </c>
      <c r="T300" s="199" t="str">
        <f t="shared" si="200"/>
        <v/>
      </c>
      <c r="U300" s="199" t="str">
        <f t="shared" si="200"/>
        <v/>
      </c>
      <c r="V300" s="199" t="str">
        <f t="shared" si="200"/>
        <v/>
      </c>
      <c r="W300" s="199" t="str">
        <f t="shared" si="200"/>
        <v/>
      </c>
      <c r="X300" s="199" t="str">
        <f t="shared" si="200"/>
        <v/>
      </c>
      <c r="Y300" s="199" t="str">
        <f t="shared" si="200"/>
        <v/>
      </c>
      <c r="Z300" s="199" t="str">
        <f t="shared" si="200"/>
        <v/>
      </c>
      <c r="AA300" s="1272" t="str">
        <f t="shared" si="200"/>
        <v/>
      </c>
      <c r="AB300" s="199" t="str">
        <f t="shared" si="200"/>
        <v/>
      </c>
      <c r="AC300" s="199" t="str">
        <f t="shared" si="200"/>
        <v/>
      </c>
      <c r="AD300" s="199" t="str">
        <f t="shared" si="200"/>
        <v/>
      </c>
      <c r="AE300" s="199" t="str">
        <f t="shared" si="200"/>
        <v/>
      </c>
      <c r="AF300" s="199" t="str">
        <f t="shared" si="200"/>
        <v/>
      </c>
      <c r="AG300" s="1272" t="str">
        <f t="shared" ca="1" si="200"/>
        <v>NOK</v>
      </c>
      <c r="AH300" s="199" t="str">
        <f t="shared" si="200"/>
        <v/>
      </c>
      <c r="AI300" s="199" t="str">
        <f t="shared" si="200"/>
        <v/>
      </c>
      <c r="AJ300" s="199" t="str">
        <f t="shared" si="200"/>
        <v/>
      </c>
      <c r="AK300" s="199" t="str">
        <f t="shared" si="200"/>
        <v/>
      </c>
      <c r="AL300" s="199" t="str">
        <f t="shared" si="200"/>
        <v/>
      </c>
      <c r="AM300" s="199" t="str">
        <f t="shared" si="200"/>
        <v/>
      </c>
      <c r="AN300" s="1272" t="str">
        <f t="shared" si="200"/>
        <v/>
      </c>
      <c r="AO300" s="199" t="str">
        <f t="shared" ca="1" si="200"/>
        <v>NOK</v>
      </c>
      <c r="AP300" s="199" t="str">
        <f t="shared" si="200"/>
        <v/>
      </c>
      <c r="AQ300" s="199" t="str">
        <f t="shared" si="200"/>
        <v/>
      </c>
      <c r="AR300" s="1272" t="str">
        <f t="shared" si="200"/>
        <v/>
      </c>
      <c r="AS300" s="199" t="str">
        <f t="shared" si="200"/>
        <v/>
      </c>
      <c r="AT300" s="199" t="str">
        <f t="shared" si="200"/>
        <v/>
      </c>
      <c r="AU300" s="1272" t="str">
        <f t="shared" si="200"/>
        <v/>
      </c>
      <c r="AV300" s="199" t="str">
        <f t="shared" si="200"/>
        <v/>
      </c>
      <c r="AW300" s="199" t="str">
        <f t="shared" si="200"/>
        <v/>
      </c>
      <c r="AX300" s="199" t="str">
        <f t="shared" si="200"/>
        <v/>
      </c>
      <c r="AY300" s="199" t="str">
        <f t="shared" si="200"/>
        <v/>
      </c>
      <c r="AZ300" s="199" t="str">
        <f t="shared" si="200"/>
        <v/>
      </c>
      <c r="BA300" s="1272" t="str">
        <f t="shared" si="200"/>
        <v/>
      </c>
      <c r="BB300" s="199" t="str">
        <f t="shared" si="200"/>
        <v/>
      </c>
      <c r="BC300" s="199" t="str">
        <f t="shared" si="200"/>
        <v/>
      </c>
      <c r="BD300" s="199" t="str">
        <f t="shared" si="200"/>
        <v/>
      </c>
      <c r="BE300" s="199" t="str">
        <f t="shared" si="200"/>
        <v/>
      </c>
      <c r="BF300" s="199" t="str">
        <f t="shared" si="200"/>
        <v/>
      </c>
      <c r="BG300" s="199" t="str">
        <f t="shared" si="200"/>
        <v/>
      </c>
      <c r="BH300" s="1272" t="str">
        <f t="shared" si="200"/>
        <v/>
      </c>
      <c r="BI300" s="200" t="str">
        <f t="shared" ca="1" si="194"/>
        <v>NOK</v>
      </c>
    </row>
    <row r="301" spans="1:61" x14ac:dyDescent="0.25">
      <c r="A301" s="1241" t="str">
        <f t="shared" si="183"/>
        <v>RAO1</v>
      </c>
      <c r="B301" s="1242" t="str">
        <f t="shared" si="183"/>
        <v>Radio-Oncologia</v>
      </c>
      <c r="C301" s="198" t="str">
        <f t="shared" si="183"/>
        <v>Radio-oncologia / radioterapia</v>
      </c>
      <c r="D301" s="199" t="str">
        <f t="shared" ref="D301:BH301" si="201">IF(D$162="","",
  IF(D$161="",IF(D141="","",IF(D141&lt;=D$163,"OK","NOK")),
  IF(D$161="X",IF(D141="","",IF(D141&lt;=D$163,"OK","NOK")),
  IF(HLOOKUP(D$161,$A$4:$BI$156,ROW(D301)-163,FALSE)&lt;&gt;"","",IF(D141="","",IF(D141&lt;=D$163,"OK","NOK"))))))</f>
        <v/>
      </c>
      <c r="E301" s="199" t="str">
        <f t="shared" si="201"/>
        <v/>
      </c>
      <c r="F301" s="199" t="str">
        <f t="shared" si="201"/>
        <v/>
      </c>
      <c r="G301" s="1260" t="str">
        <f t="shared" si="201"/>
        <v/>
      </c>
      <c r="H301" s="199" t="str">
        <f t="shared" si="201"/>
        <v/>
      </c>
      <c r="I301" s="199" t="str">
        <f t="shared" si="201"/>
        <v/>
      </c>
      <c r="J301" s="1272" t="str">
        <f t="shared" si="201"/>
        <v/>
      </c>
      <c r="K301" s="199" t="str">
        <f t="shared" si="201"/>
        <v/>
      </c>
      <c r="L301" s="199" t="str">
        <f t="shared" si="201"/>
        <v/>
      </c>
      <c r="M301" s="199" t="str">
        <f t="shared" si="201"/>
        <v/>
      </c>
      <c r="N301" s="199" t="str">
        <f t="shared" si="201"/>
        <v/>
      </c>
      <c r="O301" s="199" t="str">
        <f t="shared" si="201"/>
        <v/>
      </c>
      <c r="P301" s="199" t="str">
        <f t="shared" si="201"/>
        <v/>
      </c>
      <c r="Q301" s="199" t="str">
        <f t="shared" si="201"/>
        <v/>
      </c>
      <c r="R301" s="199" t="str">
        <f t="shared" si="201"/>
        <v/>
      </c>
      <c r="S301" s="199" t="str">
        <f t="shared" si="201"/>
        <v/>
      </c>
      <c r="T301" s="199" t="str">
        <f t="shared" si="201"/>
        <v/>
      </c>
      <c r="U301" s="199" t="str">
        <f t="shared" si="201"/>
        <v/>
      </c>
      <c r="V301" s="199" t="str">
        <f t="shared" si="201"/>
        <v/>
      </c>
      <c r="W301" s="199" t="str">
        <f t="shared" si="201"/>
        <v/>
      </c>
      <c r="X301" s="199" t="str">
        <f t="shared" si="201"/>
        <v/>
      </c>
      <c r="Y301" s="199" t="str">
        <f t="shared" si="201"/>
        <v/>
      </c>
      <c r="Z301" s="199" t="str">
        <f t="shared" si="201"/>
        <v/>
      </c>
      <c r="AA301" s="1272" t="str">
        <f t="shared" si="201"/>
        <v/>
      </c>
      <c r="AB301" s="199" t="str">
        <f t="shared" si="201"/>
        <v/>
      </c>
      <c r="AC301" s="199" t="str">
        <f t="shared" si="201"/>
        <v/>
      </c>
      <c r="AD301" s="199" t="str">
        <f t="shared" si="201"/>
        <v/>
      </c>
      <c r="AE301" s="199" t="str">
        <f t="shared" si="201"/>
        <v/>
      </c>
      <c r="AF301" s="199" t="str">
        <f t="shared" si="201"/>
        <v/>
      </c>
      <c r="AG301" s="1272" t="str">
        <f t="shared" si="201"/>
        <v/>
      </c>
      <c r="AH301" s="199" t="str">
        <f t="shared" si="201"/>
        <v/>
      </c>
      <c r="AI301" s="199" t="str">
        <f t="shared" si="201"/>
        <v/>
      </c>
      <c r="AJ301" s="199" t="str">
        <f t="shared" si="201"/>
        <v/>
      </c>
      <c r="AK301" s="199" t="str">
        <f t="shared" si="201"/>
        <v/>
      </c>
      <c r="AL301" s="199" t="str">
        <f t="shared" si="201"/>
        <v/>
      </c>
      <c r="AM301" s="199" t="str">
        <f t="shared" si="201"/>
        <v/>
      </c>
      <c r="AN301" s="1272" t="str">
        <f t="shared" si="201"/>
        <v/>
      </c>
      <c r="AO301" s="199" t="str">
        <f t="shared" si="201"/>
        <v/>
      </c>
      <c r="AP301" s="199" t="str">
        <f t="shared" si="201"/>
        <v/>
      </c>
      <c r="AQ301" s="199" t="str">
        <f t="shared" si="201"/>
        <v/>
      </c>
      <c r="AR301" s="1272" t="str">
        <f t="shared" si="201"/>
        <v/>
      </c>
      <c r="AS301" s="199" t="str">
        <f t="shared" si="201"/>
        <v/>
      </c>
      <c r="AT301" s="199" t="str">
        <f t="shared" si="201"/>
        <v/>
      </c>
      <c r="AU301" s="1272" t="str">
        <f t="shared" si="201"/>
        <v/>
      </c>
      <c r="AV301" s="199" t="str">
        <f t="shared" si="201"/>
        <v/>
      </c>
      <c r="AW301" s="199" t="str">
        <f t="shared" si="201"/>
        <v/>
      </c>
      <c r="AX301" s="199" t="str">
        <f t="shared" si="201"/>
        <v/>
      </c>
      <c r="AY301" s="199" t="str">
        <f t="shared" si="201"/>
        <v/>
      </c>
      <c r="AZ301" s="199" t="str">
        <f t="shared" si="201"/>
        <v/>
      </c>
      <c r="BA301" s="1272" t="str">
        <f t="shared" si="201"/>
        <v/>
      </c>
      <c r="BB301" s="199" t="str">
        <f t="shared" ca="1" si="201"/>
        <v>NOK</v>
      </c>
      <c r="BC301" s="199" t="str">
        <f t="shared" si="201"/>
        <v/>
      </c>
      <c r="BD301" s="199" t="str">
        <f t="shared" si="201"/>
        <v/>
      </c>
      <c r="BE301" s="199" t="str">
        <f t="shared" si="201"/>
        <v/>
      </c>
      <c r="BF301" s="199" t="str">
        <f t="shared" si="201"/>
        <v/>
      </c>
      <c r="BG301" s="199" t="str">
        <f t="shared" si="201"/>
        <v/>
      </c>
      <c r="BH301" s="1272" t="str">
        <f t="shared" si="201"/>
        <v/>
      </c>
      <c r="BI301" s="200" t="str">
        <f t="shared" ca="1" si="194"/>
        <v>NOK</v>
      </c>
    </row>
    <row r="302" spans="1:61" x14ac:dyDescent="0.25">
      <c r="A302" s="1241" t="str">
        <f t="shared" si="183"/>
        <v>NUK1</v>
      </c>
      <c r="B302" s="1242" t="str">
        <f t="shared" si="183"/>
        <v>Medicina nucleare</v>
      </c>
      <c r="C302" s="198" t="str">
        <f t="shared" si="183"/>
        <v>Medicina nucleare</v>
      </c>
      <c r="D302" s="199" t="str">
        <f t="shared" ref="D302:BH302" si="202">IF(D$162="","",
  IF(D$161="",IF(D142="","",IF(D142&lt;=D$163,"OK","NOK")),
  IF(D$161="X",IF(D142="","",IF(D142&lt;=D$163,"OK","NOK")),
  IF(HLOOKUP(D$161,$A$4:$BI$156,ROW(D302)-163,FALSE)&lt;&gt;"","",IF(D142="","",IF(D142&lt;=D$163,"OK","NOK"))))))</f>
        <v/>
      </c>
      <c r="E302" s="199" t="str">
        <f t="shared" si="202"/>
        <v/>
      </c>
      <c r="F302" s="199" t="str">
        <f t="shared" si="202"/>
        <v/>
      </c>
      <c r="G302" s="1260" t="str">
        <f t="shared" si="202"/>
        <v/>
      </c>
      <c r="H302" s="199" t="str">
        <f t="shared" si="202"/>
        <v/>
      </c>
      <c r="I302" s="199" t="str">
        <f t="shared" si="202"/>
        <v/>
      </c>
      <c r="J302" s="1272" t="str">
        <f t="shared" si="202"/>
        <v/>
      </c>
      <c r="K302" s="199" t="str">
        <f t="shared" si="202"/>
        <v/>
      </c>
      <c r="L302" s="199" t="str">
        <f t="shared" si="202"/>
        <v/>
      </c>
      <c r="M302" s="199" t="str">
        <f t="shared" si="202"/>
        <v/>
      </c>
      <c r="N302" s="199" t="str">
        <f t="shared" si="202"/>
        <v/>
      </c>
      <c r="O302" s="199" t="str">
        <f t="shared" si="202"/>
        <v/>
      </c>
      <c r="P302" s="199" t="str">
        <f t="shared" si="202"/>
        <v/>
      </c>
      <c r="Q302" s="199" t="str">
        <f t="shared" si="202"/>
        <v/>
      </c>
      <c r="R302" s="199" t="str">
        <f t="shared" si="202"/>
        <v/>
      </c>
      <c r="S302" s="199" t="str">
        <f t="shared" si="202"/>
        <v/>
      </c>
      <c r="T302" s="199" t="str">
        <f t="shared" si="202"/>
        <v/>
      </c>
      <c r="U302" s="199" t="str">
        <f t="shared" si="202"/>
        <v/>
      </c>
      <c r="V302" s="199" t="str">
        <f t="shared" si="202"/>
        <v/>
      </c>
      <c r="W302" s="199" t="str">
        <f t="shared" si="202"/>
        <v/>
      </c>
      <c r="X302" s="199" t="str">
        <f t="shared" si="202"/>
        <v/>
      </c>
      <c r="Y302" s="199" t="str">
        <f t="shared" si="202"/>
        <v/>
      </c>
      <c r="Z302" s="199" t="str">
        <f t="shared" si="202"/>
        <v/>
      </c>
      <c r="AA302" s="1272" t="str">
        <f t="shared" si="202"/>
        <v/>
      </c>
      <c r="AB302" s="199" t="str">
        <f t="shared" si="202"/>
        <v/>
      </c>
      <c r="AC302" s="199" t="str">
        <f t="shared" si="202"/>
        <v/>
      </c>
      <c r="AD302" s="199" t="str">
        <f t="shared" si="202"/>
        <v/>
      </c>
      <c r="AE302" s="199" t="str">
        <f t="shared" si="202"/>
        <v/>
      </c>
      <c r="AF302" s="199" t="str">
        <f t="shared" si="202"/>
        <v/>
      </c>
      <c r="AG302" s="1272" t="str">
        <f t="shared" si="202"/>
        <v/>
      </c>
      <c r="AH302" s="199" t="str">
        <f t="shared" ca="1" si="202"/>
        <v>NOK</v>
      </c>
      <c r="AI302" s="199" t="str">
        <f t="shared" si="202"/>
        <v/>
      </c>
      <c r="AJ302" s="199" t="str">
        <f t="shared" si="202"/>
        <v/>
      </c>
      <c r="AK302" s="199" t="str">
        <f t="shared" si="202"/>
        <v/>
      </c>
      <c r="AL302" s="199" t="str">
        <f t="shared" si="202"/>
        <v/>
      </c>
      <c r="AM302" s="199" t="str">
        <f t="shared" si="202"/>
        <v/>
      </c>
      <c r="AN302" s="1272" t="str">
        <f t="shared" si="202"/>
        <v/>
      </c>
      <c r="AO302" s="199" t="str">
        <f t="shared" si="202"/>
        <v/>
      </c>
      <c r="AP302" s="199" t="str">
        <f t="shared" si="202"/>
        <v/>
      </c>
      <c r="AQ302" s="199" t="str">
        <f t="shared" si="202"/>
        <v/>
      </c>
      <c r="AR302" s="1272" t="str">
        <f t="shared" si="202"/>
        <v/>
      </c>
      <c r="AS302" s="199" t="str">
        <f t="shared" si="202"/>
        <v/>
      </c>
      <c r="AT302" s="199" t="str">
        <f t="shared" si="202"/>
        <v/>
      </c>
      <c r="AU302" s="1272" t="str">
        <f t="shared" si="202"/>
        <v/>
      </c>
      <c r="AV302" s="199" t="str">
        <f t="shared" si="202"/>
        <v/>
      </c>
      <c r="AW302" s="199" t="str">
        <f t="shared" si="202"/>
        <v/>
      </c>
      <c r="AX302" s="199" t="str">
        <f t="shared" si="202"/>
        <v/>
      </c>
      <c r="AY302" s="199" t="str">
        <f t="shared" si="202"/>
        <v/>
      </c>
      <c r="AZ302" s="199" t="str">
        <f t="shared" si="202"/>
        <v/>
      </c>
      <c r="BA302" s="1272" t="str">
        <f t="shared" si="202"/>
        <v/>
      </c>
      <c r="BB302" s="199" t="str">
        <f t="shared" si="202"/>
        <v/>
      </c>
      <c r="BC302" s="199" t="str">
        <f t="shared" si="202"/>
        <v/>
      </c>
      <c r="BD302" s="199" t="str">
        <f t="shared" si="202"/>
        <v/>
      </c>
      <c r="BE302" s="199" t="str">
        <f t="shared" si="202"/>
        <v/>
      </c>
      <c r="BF302" s="199" t="str">
        <f t="shared" si="202"/>
        <v/>
      </c>
      <c r="BG302" s="199" t="str">
        <f t="shared" si="202"/>
        <v/>
      </c>
      <c r="BH302" s="1272" t="str">
        <f t="shared" si="202"/>
        <v/>
      </c>
      <c r="BI302" s="200" t="str">
        <f t="shared" ca="1" si="194"/>
        <v>NOK</v>
      </c>
    </row>
    <row r="303" spans="1:61" x14ac:dyDescent="0.25">
      <c r="A303" s="1241" t="str">
        <f t="shared" si="183"/>
        <v>UNF1</v>
      </c>
      <c r="B303" s="1242" t="str">
        <f t="shared" si="183"/>
        <v>Chirurgia traumatologica (politrauma)</v>
      </c>
      <c r="C303" s="198" t="str">
        <f t="shared" si="183"/>
        <v/>
      </c>
      <c r="D303" s="199" t="str">
        <f t="shared" ref="D303:BH303" si="203">IF(D$162="","",
  IF(D$161="",IF(D143="","",IF(D143&lt;=D$163,"OK","NOK")),
  IF(D$161="X",IF(D143="","",IF(D143&lt;=D$163,"OK","NOK")),
  IF(HLOOKUP(D$161,$A$4:$BI$156,ROW(D303)-163,FALSE)&lt;&gt;"","",IF(D143="","",IF(D143&lt;=D$163,"OK","NOK"))))))</f>
        <v/>
      </c>
      <c r="E303" s="199" t="str">
        <f t="shared" si="203"/>
        <v/>
      </c>
      <c r="F303" s="199" t="str">
        <f t="shared" si="203"/>
        <v/>
      </c>
      <c r="G303" s="1260" t="str">
        <f t="shared" si="203"/>
        <v/>
      </c>
      <c r="H303" s="199" t="str">
        <f t="shared" si="203"/>
        <v/>
      </c>
      <c r="I303" s="199" t="str">
        <f t="shared" si="203"/>
        <v/>
      </c>
      <c r="J303" s="1272" t="str">
        <f t="shared" si="203"/>
        <v/>
      </c>
      <c r="K303" s="199" t="str">
        <f t="shared" si="203"/>
        <v/>
      </c>
      <c r="L303" s="199" t="str">
        <f t="shared" si="203"/>
        <v/>
      </c>
      <c r="M303" s="199" t="str">
        <f t="shared" si="203"/>
        <v/>
      </c>
      <c r="N303" s="199" t="str">
        <f t="shared" si="203"/>
        <v/>
      </c>
      <c r="O303" s="199" t="str">
        <f t="shared" si="203"/>
        <v/>
      </c>
      <c r="P303" s="199" t="str">
        <f t="shared" si="203"/>
        <v/>
      </c>
      <c r="Q303" s="199" t="str">
        <f t="shared" si="203"/>
        <v/>
      </c>
      <c r="R303" s="199" t="str">
        <f t="shared" si="203"/>
        <v/>
      </c>
      <c r="S303" s="199" t="str">
        <f t="shared" si="203"/>
        <v/>
      </c>
      <c r="T303" s="199" t="str">
        <f t="shared" si="203"/>
        <v/>
      </c>
      <c r="U303" s="199" t="str">
        <f t="shared" si="203"/>
        <v/>
      </c>
      <c r="V303" s="199" t="str">
        <f t="shared" si="203"/>
        <v/>
      </c>
      <c r="W303" s="199" t="str">
        <f t="shared" si="203"/>
        <v/>
      </c>
      <c r="X303" s="199" t="str">
        <f t="shared" si="203"/>
        <v/>
      </c>
      <c r="Y303" s="199" t="str">
        <f t="shared" si="203"/>
        <v/>
      </c>
      <c r="Z303" s="199" t="str">
        <f t="shared" si="203"/>
        <v/>
      </c>
      <c r="AA303" s="1272" t="str">
        <f t="shared" si="203"/>
        <v/>
      </c>
      <c r="AB303" s="199" t="str">
        <f t="shared" si="203"/>
        <v/>
      </c>
      <c r="AC303" s="199" t="str">
        <f t="shared" si="203"/>
        <v/>
      </c>
      <c r="AD303" s="199" t="str">
        <f t="shared" si="203"/>
        <v/>
      </c>
      <c r="AE303" s="199" t="str">
        <f t="shared" si="203"/>
        <v/>
      </c>
      <c r="AF303" s="199" t="str">
        <f t="shared" si="203"/>
        <v/>
      </c>
      <c r="AG303" s="1272" t="str">
        <f t="shared" si="203"/>
        <v/>
      </c>
      <c r="AH303" s="199" t="str">
        <f t="shared" si="203"/>
        <v/>
      </c>
      <c r="AI303" s="199" t="str">
        <f t="shared" si="203"/>
        <v/>
      </c>
      <c r="AJ303" s="199" t="str">
        <f t="shared" si="203"/>
        <v/>
      </c>
      <c r="AK303" s="199" t="str">
        <f t="shared" si="203"/>
        <v/>
      </c>
      <c r="AL303" s="199" t="str">
        <f t="shared" si="203"/>
        <v/>
      </c>
      <c r="AM303" s="199" t="str">
        <f t="shared" si="203"/>
        <v/>
      </c>
      <c r="AN303" s="1272" t="str">
        <f t="shared" si="203"/>
        <v/>
      </c>
      <c r="AO303" s="199" t="str">
        <f t="shared" si="203"/>
        <v/>
      </c>
      <c r="AP303" s="199" t="str">
        <f t="shared" si="203"/>
        <v/>
      </c>
      <c r="AQ303" s="199" t="str">
        <f t="shared" si="203"/>
        <v/>
      </c>
      <c r="AR303" s="1272" t="str">
        <f t="shared" si="203"/>
        <v/>
      </c>
      <c r="AS303" s="199" t="str">
        <f t="shared" si="203"/>
        <v/>
      </c>
      <c r="AT303" s="199" t="str">
        <f t="shared" si="203"/>
        <v/>
      </c>
      <c r="AU303" s="1272" t="str">
        <f t="shared" si="203"/>
        <v/>
      </c>
      <c r="AV303" s="199" t="str">
        <f t="shared" si="203"/>
        <v/>
      </c>
      <c r="AW303" s="199" t="str">
        <f t="shared" si="203"/>
        <v/>
      </c>
      <c r="AX303" s="199" t="str">
        <f t="shared" si="203"/>
        <v/>
      </c>
      <c r="AY303" s="199" t="str">
        <f t="shared" si="203"/>
        <v/>
      </c>
      <c r="AZ303" s="199" t="str">
        <f t="shared" si="203"/>
        <v/>
      </c>
      <c r="BA303" s="1272" t="str">
        <f t="shared" si="203"/>
        <v/>
      </c>
      <c r="BB303" s="199" t="str">
        <f t="shared" si="203"/>
        <v/>
      </c>
      <c r="BC303" s="199" t="str">
        <f t="shared" si="203"/>
        <v/>
      </c>
      <c r="BD303" s="199" t="str">
        <f t="shared" si="203"/>
        <v/>
      </c>
      <c r="BE303" s="199" t="str">
        <f t="shared" si="203"/>
        <v/>
      </c>
      <c r="BF303" s="199" t="str">
        <f t="shared" si="203"/>
        <v/>
      </c>
      <c r="BG303" s="199" t="str">
        <f t="shared" si="203"/>
        <v/>
      </c>
      <c r="BH303" s="1272" t="str">
        <f t="shared" si="203"/>
        <v/>
      </c>
      <c r="BI303" s="200" t="str">
        <f t="shared" si="194"/>
        <v>OK</v>
      </c>
    </row>
    <row r="304" spans="1:61" ht="26.4" x14ac:dyDescent="0.25">
      <c r="A304" s="1241" t="str">
        <f t="shared" si="183"/>
        <v>UNF1.1</v>
      </c>
      <c r="B304" s="1242" t="str">
        <f t="shared" si="183"/>
        <v>Chirurgia traumatologica specializzata - traumi cranio-cerebrali (CIMAS)</v>
      </c>
      <c r="C304" s="198" t="str">
        <f t="shared" si="183"/>
        <v/>
      </c>
      <c r="D304" s="199" t="str">
        <f t="shared" ref="D304:BH304" si="204">IF(D$162="","",
  IF(D$161="",IF(D144="","",IF(D144&lt;=D$163,"OK","NOK")),
  IF(D$161="X",IF(D144="","",IF(D144&lt;=D$163,"OK","NOK")),
  IF(HLOOKUP(D$161,$A$4:$BI$156,ROW(D304)-163,FALSE)&lt;&gt;"","",IF(D144="","",IF(D144&lt;=D$163,"OK","NOK"))))))</f>
        <v/>
      </c>
      <c r="E304" s="199" t="str">
        <f t="shared" si="204"/>
        <v/>
      </c>
      <c r="F304" s="199" t="str">
        <f t="shared" si="204"/>
        <v/>
      </c>
      <c r="G304" s="1260" t="str">
        <f t="shared" si="204"/>
        <v/>
      </c>
      <c r="H304" s="199" t="str">
        <f t="shared" si="204"/>
        <v/>
      </c>
      <c r="I304" s="199" t="str">
        <f t="shared" si="204"/>
        <v/>
      </c>
      <c r="J304" s="1272" t="str">
        <f t="shared" si="204"/>
        <v/>
      </c>
      <c r="K304" s="199" t="str">
        <f t="shared" si="204"/>
        <v/>
      </c>
      <c r="L304" s="199" t="str">
        <f t="shared" si="204"/>
        <v/>
      </c>
      <c r="M304" s="199" t="str">
        <f t="shared" si="204"/>
        <v/>
      </c>
      <c r="N304" s="199" t="str">
        <f t="shared" si="204"/>
        <v/>
      </c>
      <c r="O304" s="199" t="str">
        <f t="shared" si="204"/>
        <v/>
      </c>
      <c r="P304" s="199" t="str">
        <f t="shared" si="204"/>
        <v/>
      </c>
      <c r="Q304" s="199" t="str">
        <f t="shared" si="204"/>
        <v/>
      </c>
      <c r="R304" s="199" t="str">
        <f t="shared" si="204"/>
        <v/>
      </c>
      <c r="S304" s="199" t="str">
        <f t="shared" si="204"/>
        <v/>
      </c>
      <c r="T304" s="199" t="str">
        <f t="shared" si="204"/>
        <v/>
      </c>
      <c r="U304" s="199" t="str">
        <f t="shared" si="204"/>
        <v/>
      </c>
      <c r="V304" s="199" t="str">
        <f t="shared" si="204"/>
        <v/>
      </c>
      <c r="W304" s="199" t="str">
        <f t="shared" si="204"/>
        <v/>
      </c>
      <c r="X304" s="199" t="str">
        <f t="shared" si="204"/>
        <v/>
      </c>
      <c r="Y304" s="199" t="str">
        <f t="shared" si="204"/>
        <v/>
      </c>
      <c r="Z304" s="199" t="str">
        <f t="shared" si="204"/>
        <v/>
      </c>
      <c r="AA304" s="1272" t="str">
        <f t="shared" si="204"/>
        <v/>
      </c>
      <c r="AB304" s="199" t="str">
        <f t="shared" si="204"/>
        <v/>
      </c>
      <c r="AC304" s="199" t="str">
        <f t="shared" si="204"/>
        <v/>
      </c>
      <c r="AD304" s="199" t="str">
        <f t="shared" si="204"/>
        <v/>
      </c>
      <c r="AE304" s="199" t="str">
        <f t="shared" si="204"/>
        <v/>
      </c>
      <c r="AF304" s="199" t="str">
        <f t="shared" si="204"/>
        <v/>
      </c>
      <c r="AG304" s="1272" t="str">
        <f t="shared" si="204"/>
        <v/>
      </c>
      <c r="AH304" s="199" t="str">
        <f t="shared" si="204"/>
        <v/>
      </c>
      <c r="AI304" s="199" t="str">
        <f t="shared" si="204"/>
        <v/>
      </c>
      <c r="AJ304" s="199" t="str">
        <f t="shared" si="204"/>
        <v/>
      </c>
      <c r="AK304" s="199" t="str">
        <f t="shared" si="204"/>
        <v/>
      </c>
      <c r="AL304" s="199" t="str">
        <f t="shared" si="204"/>
        <v/>
      </c>
      <c r="AM304" s="199" t="str">
        <f t="shared" si="204"/>
        <v/>
      </c>
      <c r="AN304" s="1272" t="str">
        <f t="shared" si="204"/>
        <v/>
      </c>
      <c r="AO304" s="199" t="str">
        <f t="shared" si="204"/>
        <v/>
      </c>
      <c r="AP304" s="199" t="str">
        <f t="shared" si="204"/>
        <v/>
      </c>
      <c r="AQ304" s="199" t="str">
        <f t="shared" si="204"/>
        <v/>
      </c>
      <c r="AR304" s="1272" t="str">
        <f t="shared" si="204"/>
        <v/>
      </c>
      <c r="AS304" s="199" t="str">
        <f t="shared" si="204"/>
        <v/>
      </c>
      <c r="AT304" s="199" t="str">
        <f t="shared" si="204"/>
        <v/>
      </c>
      <c r="AU304" s="1272" t="str">
        <f t="shared" si="204"/>
        <v/>
      </c>
      <c r="AV304" s="199" t="str">
        <f t="shared" si="204"/>
        <v/>
      </c>
      <c r="AW304" s="199" t="str">
        <f t="shared" si="204"/>
        <v/>
      </c>
      <c r="AX304" s="199" t="str">
        <f t="shared" si="204"/>
        <v/>
      </c>
      <c r="AY304" s="199" t="str">
        <f t="shared" si="204"/>
        <v/>
      </c>
      <c r="AZ304" s="199" t="str">
        <f t="shared" si="204"/>
        <v/>
      </c>
      <c r="BA304" s="1272" t="str">
        <f t="shared" si="204"/>
        <v/>
      </c>
      <c r="BB304" s="199" t="str">
        <f t="shared" si="204"/>
        <v/>
      </c>
      <c r="BC304" s="199" t="str">
        <f t="shared" si="204"/>
        <v/>
      </c>
      <c r="BD304" s="199" t="str">
        <f t="shared" si="204"/>
        <v/>
      </c>
      <c r="BE304" s="199" t="str">
        <f t="shared" si="204"/>
        <v/>
      </c>
      <c r="BF304" s="199" t="str">
        <f t="shared" si="204"/>
        <v/>
      </c>
      <c r="BG304" s="199" t="str">
        <f t="shared" si="204"/>
        <v/>
      </c>
      <c r="BH304" s="1272" t="str">
        <f t="shared" si="204"/>
        <v/>
      </c>
      <c r="BI304" s="200" t="str">
        <f t="shared" si="194"/>
        <v>OK</v>
      </c>
    </row>
    <row r="305" spans="1:61" x14ac:dyDescent="0.25">
      <c r="A305" s="1241" t="str">
        <f t="shared" ref="A305:C316" si="205">+A145</f>
        <v>UNF2</v>
      </c>
      <c r="B305" s="1242" t="str">
        <f t="shared" si="205"/>
        <v>Ustioni ampie (CIMAS)</v>
      </c>
      <c r="C305" s="198" t="str">
        <f t="shared" si="205"/>
        <v/>
      </c>
      <c r="D305" s="199" t="str">
        <f t="shared" ref="D305:BH305" si="206">IF(D$162="","",
  IF(D$161="",IF(D145="","",IF(D145&lt;=D$163,"OK","NOK")),
  IF(D$161="X",IF(D145="","",IF(D145&lt;=D$163,"OK","NOK")),
  IF(HLOOKUP(D$161,$A$4:$BI$156,ROW(D305)-163,FALSE)&lt;&gt;"","",IF(D145="","",IF(D145&lt;=D$163,"OK","NOK"))))))</f>
        <v/>
      </c>
      <c r="E305" s="199" t="str">
        <f t="shared" si="206"/>
        <v/>
      </c>
      <c r="F305" s="199" t="str">
        <f t="shared" si="206"/>
        <v/>
      </c>
      <c r="G305" s="1260" t="str">
        <f t="shared" si="206"/>
        <v/>
      </c>
      <c r="H305" s="199" t="str">
        <f t="shared" si="206"/>
        <v/>
      </c>
      <c r="I305" s="199" t="str">
        <f t="shared" si="206"/>
        <v/>
      </c>
      <c r="J305" s="1272" t="str">
        <f t="shared" si="206"/>
        <v/>
      </c>
      <c r="K305" s="199" t="str">
        <f t="shared" si="206"/>
        <v/>
      </c>
      <c r="L305" s="199" t="str">
        <f t="shared" si="206"/>
        <v/>
      </c>
      <c r="M305" s="199" t="str">
        <f t="shared" si="206"/>
        <v/>
      </c>
      <c r="N305" s="199" t="str">
        <f t="shared" si="206"/>
        <v/>
      </c>
      <c r="O305" s="199" t="str">
        <f t="shared" si="206"/>
        <v/>
      </c>
      <c r="P305" s="199" t="str">
        <f t="shared" si="206"/>
        <v/>
      </c>
      <c r="Q305" s="199" t="str">
        <f t="shared" si="206"/>
        <v/>
      </c>
      <c r="R305" s="199" t="str">
        <f t="shared" si="206"/>
        <v/>
      </c>
      <c r="S305" s="199" t="str">
        <f t="shared" si="206"/>
        <v/>
      </c>
      <c r="T305" s="199" t="str">
        <f t="shared" si="206"/>
        <v/>
      </c>
      <c r="U305" s="199" t="str">
        <f t="shared" si="206"/>
        <v/>
      </c>
      <c r="V305" s="199" t="str">
        <f t="shared" si="206"/>
        <v/>
      </c>
      <c r="W305" s="199" t="str">
        <f t="shared" si="206"/>
        <v/>
      </c>
      <c r="X305" s="199" t="str">
        <f t="shared" si="206"/>
        <v/>
      </c>
      <c r="Y305" s="199" t="str">
        <f t="shared" si="206"/>
        <v/>
      </c>
      <c r="Z305" s="199" t="str">
        <f t="shared" si="206"/>
        <v/>
      </c>
      <c r="AA305" s="1272" t="str">
        <f t="shared" si="206"/>
        <v/>
      </c>
      <c r="AB305" s="199" t="str">
        <f t="shared" si="206"/>
        <v/>
      </c>
      <c r="AC305" s="199" t="str">
        <f t="shared" si="206"/>
        <v/>
      </c>
      <c r="AD305" s="199" t="str">
        <f t="shared" si="206"/>
        <v/>
      </c>
      <c r="AE305" s="199" t="str">
        <f t="shared" si="206"/>
        <v/>
      </c>
      <c r="AF305" s="199" t="str">
        <f t="shared" si="206"/>
        <v/>
      </c>
      <c r="AG305" s="1272" t="str">
        <f t="shared" si="206"/>
        <v/>
      </c>
      <c r="AH305" s="199" t="str">
        <f t="shared" si="206"/>
        <v/>
      </c>
      <c r="AI305" s="199" t="str">
        <f t="shared" si="206"/>
        <v/>
      </c>
      <c r="AJ305" s="199" t="str">
        <f t="shared" si="206"/>
        <v/>
      </c>
      <c r="AK305" s="199" t="str">
        <f t="shared" si="206"/>
        <v/>
      </c>
      <c r="AL305" s="199" t="str">
        <f t="shared" si="206"/>
        <v/>
      </c>
      <c r="AM305" s="199" t="str">
        <f t="shared" si="206"/>
        <v/>
      </c>
      <c r="AN305" s="1272" t="str">
        <f t="shared" si="206"/>
        <v/>
      </c>
      <c r="AO305" s="199" t="str">
        <f t="shared" si="206"/>
        <v/>
      </c>
      <c r="AP305" s="199" t="str">
        <f t="shared" si="206"/>
        <v/>
      </c>
      <c r="AQ305" s="199" t="str">
        <f t="shared" si="206"/>
        <v/>
      </c>
      <c r="AR305" s="1272" t="str">
        <f t="shared" si="206"/>
        <v/>
      </c>
      <c r="AS305" s="199" t="str">
        <f t="shared" si="206"/>
        <v/>
      </c>
      <c r="AT305" s="199" t="str">
        <f t="shared" si="206"/>
        <v/>
      </c>
      <c r="AU305" s="1272" t="str">
        <f t="shared" si="206"/>
        <v/>
      </c>
      <c r="AV305" s="199" t="str">
        <f t="shared" si="206"/>
        <v/>
      </c>
      <c r="AW305" s="199" t="str">
        <f t="shared" si="206"/>
        <v/>
      </c>
      <c r="AX305" s="199" t="str">
        <f t="shared" si="206"/>
        <v/>
      </c>
      <c r="AY305" s="199" t="str">
        <f t="shared" si="206"/>
        <v/>
      </c>
      <c r="AZ305" s="199" t="str">
        <f t="shared" si="206"/>
        <v/>
      </c>
      <c r="BA305" s="1272" t="str">
        <f t="shared" si="206"/>
        <v/>
      </c>
      <c r="BB305" s="199" t="str">
        <f t="shared" si="206"/>
        <v/>
      </c>
      <c r="BC305" s="199" t="str">
        <f t="shared" si="206"/>
        <v/>
      </c>
      <c r="BD305" s="199" t="str">
        <f t="shared" si="206"/>
        <v/>
      </c>
      <c r="BE305" s="199" t="str">
        <f t="shared" si="206"/>
        <v/>
      </c>
      <c r="BF305" s="199" t="str">
        <f t="shared" si="206"/>
        <v/>
      </c>
      <c r="BG305" s="199" t="str">
        <f t="shared" si="206"/>
        <v/>
      </c>
      <c r="BH305" s="1272" t="str">
        <f t="shared" si="206"/>
        <v/>
      </c>
      <c r="BI305" s="200" t="str">
        <f t="shared" si="194"/>
        <v>OK</v>
      </c>
    </row>
    <row r="306" spans="1:61" x14ac:dyDescent="0.25">
      <c r="A306" s="1241" t="str">
        <f t="shared" si="205"/>
        <v>KINM</v>
      </c>
      <c r="B306" s="1242" t="str">
        <f t="shared" si="205"/>
        <v>Medicina pediatrica</v>
      </c>
      <c r="C306" s="198" t="str">
        <f t="shared" si="205"/>
        <v>Pediatria</v>
      </c>
      <c r="D306" s="199" t="str">
        <f t="shared" ref="D306:BH306" si="207">IF(D$162="","",
  IF(D$161="",IF(D146="","",IF(D146&lt;=D$163,"OK","NOK")),
  IF(D$161="X",IF(D146="","",IF(D146&lt;=D$163,"OK","NOK")),
  IF(HLOOKUP(D$161,$A$4:$BI$156,ROW(D306)-163,FALSE)&lt;&gt;"","",IF(D146="","",IF(D146&lt;=D$163,"OK","NOK"))))))</f>
        <v/>
      </c>
      <c r="E306" s="199" t="str">
        <f t="shared" si="207"/>
        <v/>
      </c>
      <c r="F306" s="199" t="str">
        <f t="shared" si="207"/>
        <v/>
      </c>
      <c r="G306" s="1260" t="str">
        <f t="shared" si="207"/>
        <v/>
      </c>
      <c r="H306" s="199" t="str">
        <f t="shared" si="207"/>
        <v/>
      </c>
      <c r="I306" s="199" t="str">
        <f t="shared" si="207"/>
        <v/>
      </c>
      <c r="J306" s="1272" t="str">
        <f t="shared" si="207"/>
        <v/>
      </c>
      <c r="K306" s="199" t="str">
        <f t="shared" si="207"/>
        <v/>
      </c>
      <c r="L306" s="199" t="str">
        <f t="shared" si="207"/>
        <v/>
      </c>
      <c r="M306" s="199" t="str">
        <f t="shared" si="207"/>
        <v/>
      </c>
      <c r="N306" s="199" t="str">
        <f t="shared" si="207"/>
        <v/>
      </c>
      <c r="O306" s="199" t="str">
        <f t="shared" si="207"/>
        <v/>
      </c>
      <c r="P306" s="199" t="str">
        <f t="shared" si="207"/>
        <v/>
      </c>
      <c r="Q306" s="199" t="str">
        <f t="shared" si="207"/>
        <v/>
      </c>
      <c r="R306" s="199" t="str">
        <f t="shared" si="207"/>
        <v/>
      </c>
      <c r="S306" s="199" t="str">
        <f t="shared" si="207"/>
        <v/>
      </c>
      <c r="T306" s="199" t="str">
        <f t="shared" si="207"/>
        <v/>
      </c>
      <c r="U306" s="199" t="str">
        <f t="shared" si="207"/>
        <v/>
      </c>
      <c r="V306" s="199" t="str">
        <f t="shared" si="207"/>
        <v/>
      </c>
      <c r="W306" s="199" t="str">
        <f t="shared" si="207"/>
        <v/>
      </c>
      <c r="X306" s="199" t="str">
        <f t="shared" si="207"/>
        <v/>
      </c>
      <c r="Y306" s="199" t="str">
        <f t="shared" si="207"/>
        <v/>
      </c>
      <c r="Z306" s="199" t="str">
        <f t="shared" si="207"/>
        <v/>
      </c>
      <c r="AA306" s="1272" t="str">
        <f t="shared" si="207"/>
        <v/>
      </c>
      <c r="AB306" s="199" t="str">
        <f t="shared" si="207"/>
        <v/>
      </c>
      <c r="AC306" s="199" t="str">
        <f t="shared" si="207"/>
        <v/>
      </c>
      <c r="AD306" s="199" t="str">
        <f t="shared" si="207"/>
        <v/>
      </c>
      <c r="AE306" s="199" t="str">
        <f t="shared" si="207"/>
        <v/>
      </c>
      <c r="AF306" s="199" t="str">
        <f t="shared" si="207"/>
        <v/>
      </c>
      <c r="AG306" s="1272" t="str">
        <f t="shared" si="207"/>
        <v/>
      </c>
      <c r="AH306" s="199" t="str">
        <f t="shared" si="207"/>
        <v/>
      </c>
      <c r="AI306" s="199" t="str">
        <f t="shared" si="207"/>
        <v/>
      </c>
      <c r="AJ306" s="199" t="str">
        <f t="shared" si="207"/>
        <v/>
      </c>
      <c r="AK306" s="199" t="str">
        <f t="shared" si="207"/>
        <v/>
      </c>
      <c r="AL306" s="199" t="str">
        <f t="shared" si="207"/>
        <v/>
      </c>
      <c r="AM306" s="199" t="str">
        <f t="shared" si="207"/>
        <v/>
      </c>
      <c r="AN306" s="1272" t="str">
        <f t="shared" si="207"/>
        <v/>
      </c>
      <c r="AO306" s="199" t="str">
        <f t="shared" si="207"/>
        <v/>
      </c>
      <c r="AP306" s="199" t="str">
        <f t="shared" si="207"/>
        <v/>
      </c>
      <c r="AQ306" s="199" t="str">
        <f t="shared" si="207"/>
        <v/>
      </c>
      <c r="AR306" s="1272" t="str">
        <f t="shared" si="207"/>
        <v/>
      </c>
      <c r="AS306" s="199" t="str">
        <f t="shared" si="207"/>
        <v/>
      </c>
      <c r="AT306" s="199" t="str">
        <f t="shared" si="207"/>
        <v/>
      </c>
      <c r="AU306" s="1272" t="str">
        <f t="shared" ca="1" si="207"/>
        <v>NOK</v>
      </c>
      <c r="AV306" s="199" t="str">
        <f t="shared" si="207"/>
        <v/>
      </c>
      <c r="AW306" s="199" t="str">
        <f t="shared" si="207"/>
        <v/>
      </c>
      <c r="AX306" s="199" t="str">
        <f t="shared" si="207"/>
        <v/>
      </c>
      <c r="AY306" s="199" t="str">
        <f t="shared" si="207"/>
        <v/>
      </c>
      <c r="AZ306" s="199" t="str">
        <f t="shared" si="207"/>
        <v/>
      </c>
      <c r="BA306" s="1272" t="str">
        <f t="shared" si="207"/>
        <v/>
      </c>
      <c r="BB306" s="199" t="str">
        <f t="shared" si="207"/>
        <v/>
      </c>
      <c r="BC306" s="199" t="str">
        <f t="shared" si="207"/>
        <v/>
      </c>
      <c r="BD306" s="199" t="str">
        <f t="shared" si="207"/>
        <v/>
      </c>
      <c r="BE306" s="199" t="str">
        <f t="shared" si="207"/>
        <v/>
      </c>
      <c r="BF306" s="199" t="str">
        <f t="shared" si="207"/>
        <v/>
      </c>
      <c r="BG306" s="199" t="str">
        <f t="shared" si="207"/>
        <v/>
      </c>
      <c r="BH306" s="1272" t="str">
        <f t="shared" si="207"/>
        <v/>
      </c>
      <c r="BI306" s="200" t="str">
        <f t="shared" ca="1" si="194"/>
        <v>NOK</v>
      </c>
    </row>
    <row r="307" spans="1:61" x14ac:dyDescent="0.25">
      <c r="A307" s="1241" t="str">
        <f t="shared" si="205"/>
        <v>KINC</v>
      </c>
      <c r="B307" s="1242" t="str">
        <f t="shared" si="205"/>
        <v>Chirurgia pediatrica</v>
      </c>
      <c r="C307" s="198" t="str">
        <f t="shared" si="205"/>
        <v>Chirurgia pediatrica</v>
      </c>
      <c r="D307" s="199" t="str">
        <f t="shared" ref="D307:BH307" si="208">IF(D$162="","",
  IF(D$161="",IF(D147="","",IF(D147&lt;=D$163,"OK","NOK")),
  IF(D$161="X",IF(D147="","",IF(D147&lt;=D$163,"OK","NOK")),
  IF(HLOOKUP(D$161,$A$4:$BI$156,ROW(D307)-163,FALSE)&lt;&gt;"","",IF(D147="","",IF(D147&lt;=D$163,"OK","NOK"))))))</f>
        <v/>
      </c>
      <c r="E307" s="199" t="str">
        <f t="shared" si="208"/>
        <v/>
      </c>
      <c r="F307" s="199" t="str">
        <f t="shared" si="208"/>
        <v/>
      </c>
      <c r="G307" s="1260" t="str">
        <f t="shared" si="208"/>
        <v/>
      </c>
      <c r="H307" s="199" t="str">
        <f t="shared" si="208"/>
        <v/>
      </c>
      <c r="I307" s="199" t="str">
        <f t="shared" si="208"/>
        <v/>
      </c>
      <c r="J307" s="1272" t="str">
        <f t="shared" si="208"/>
        <v/>
      </c>
      <c r="K307" s="199" t="str">
        <f t="shared" si="208"/>
        <v/>
      </c>
      <c r="L307" s="199" t="str">
        <f t="shared" si="208"/>
        <v/>
      </c>
      <c r="M307" s="199" t="str">
        <f t="shared" si="208"/>
        <v/>
      </c>
      <c r="N307" s="199" t="str">
        <f t="shared" si="208"/>
        <v/>
      </c>
      <c r="O307" s="199" t="str">
        <f t="shared" si="208"/>
        <v/>
      </c>
      <c r="P307" s="199" t="str">
        <f t="shared" ca="1" si="208"/>
        <v>NOK</v>
      </c>
      <c r="Q307" s="199" t="str">
        <f t="shared" si="208"/>
        <v/>
      </c>
      <c r="R307" s="199" t="str">
        <f t="shared" si="208"/>
        <v/>
      </c>
      <c r="S307" s="199" t="str">
        <f t="shared" si="208"/>
        <v/>
      </c>
      <c r="T307" s="199" t="str">
        <f t="shared" si="208"/>
        <v/>
      </c>
      <c r="U307" s="199" t="str">
        <f t="shared" si="208"/>
        <v/>
      </c>
      <c r="V307" s="199" t="str">
        <f t="shared" si="208"/>
        <v/>
      </c>
      <c r="W307" s="199" t="str">
        <f t="shared" si="208"/>
        <v/>
      </c>
      <c r="X307" s="199" t="str">
        <f t="shared" si="208"/>
        <v/>
      </c>
      <c r="Y307" s="199" t="str">
        <f t="shared" si="208"/>
        <v/>
      </c>
      <c r="Z307" s="199" t="str">
        <f t="shared" si="208"/>
        <v/>
      </c>
      <c r="AA307" s="1272" t="str">
        <f t="shared" si="208"/>
        <v/>
      </c>
      <c r="AB307" s="199" t="str">
        <f t="shared" si="208"/>
        <v/>
      </c>
      <c r="AC307" s="199" t="str">
        <f t="shared" si="208"/>
        <v/>
      </c>
      <c r="AD307" s="199" t="str">
        <f t="shared" si="208"/>
        <v/>
      </c>
      <c r="AE307" s="199" t="str">
        <f t="shared" si="208"/>
        <v/>
      </c>
      <c r="AF307" s="199" t="str">
        <f t="shared" si="208"/>
        <v/>
      </c>
      <c r="AG307" s="1272" t="str">
        <f t="shared" si="208"/>
        <v/>
      </c>
      <c r="AH307" s="199" t="str">
        <f t="shared" si="208"/>
        <v/>
      </c>
      <c r="AI307" s="199" t="str">
        <f t="shared" si="208"/>
        <v/>
      </c>
      <c r="AJ307" s="199" t="str">
        <f t="shared" si="208"/>
        <v/>
      </c>
      <c r="AK307" s="199" t="str">
        <f t="shared" si="208"/>
        <v/>
      </c>
      <c r="AL307" s="199" t="str">
        <f t="shared" si="208"/>
        <v/>
      </c>
      <c r="AM307" s="199" t="str">
        <f t="shared" si="208"/>
        <v/>
      </c>
      <c r="AN307" s="1272" t="str">
        <f t="shared" si="208"/>
        <v/>
      </c>
      <c r="AO307" s="199" t="str">
        <f t="shared" si="208"/>
        <v/>
      </c>
      <c r="AP307" s="199" t="str">
        <f t="shared" si="208"/>
        <v/>
      </c>
      <c r="AQ307" s="199" t="str">
        <f t="shared" si="208"/>
        <v/>
      </c>
      <c r="AR307" s="1272" t="str">
        <f t="shared" si="208"/>
        <v/>
      </c>
      <c r="AS307" s="199" t="str">
        <f t="shared" si="208"/>
        <v/>
      </c>
      <c r="AT307" s="199" t="str">
        <f t="shared" si="208"/>
        <v/>
      </c>
      <c r="AU307" s="1272" t="str">
        <f t="shared" si="208"/>
        <v/>
      </c>
      <c r="AV307" s="199" t="str">
        <f t="shared" si="208"/>
        <v/>
      </c>
      <c r="AW307" s="199" t="str">
        <f t="shared" si="208"/>
        <v/>
      </c>
      <c r="AX307" s="199" t="str">
        <f t="shared" si="208"/>
        <v/>
      </c>
      <c r="AY307" s="199" t="str">
        <f t="shared" si="208"/>
        <v/>
      </c>
      <c r="AZ307" s="199" t="str">
        <f t="shared" si="208"/>
        <v/>
      </c>
      <c r="BA307" s="1272" t="str">
        <f t="shared" si="208"/>
        <v/>
      </c>
      <c r="BB307" s="199" t="str">
        <f t="shared" si="208"/>
        <v/>
      </c>
      <c r="BC307" s="199" t="str">
        <f t="shared" si="208"/>
        <v/>
      </c>
      <c r="BD307" s="199" t="str">
        <f t="shared" si="208"/>
        <v/>
      </c>
      <c r="BE307" s="199" t="str">
        <f t="shared" si="208"/>
        <v/>
      </c>
      <c r="BF307" s="199" t="str">
        <f t="shared" si="208"/>
        <v/>
      </c>
      <c r="BG307" s="199" t="str">
        <f t="shared" si="208"/>
        <v/>
      </c>
      <c r="BH307" s="1272" t="str">
        <f t="shared" si="208"/>
        <v/>
      </c>
      <c r="BI307" s="200" t="str">
        <f t="shared" ca="1" si="194"/>
        <v>NOK</v>
      </c>
    </row>
    <row r="308" spans="1:61" x14ac:dyDescent="0.25">
      <c r="A308" s="1241" t="str">
        <f t="shared" si="205"/>
        <v>KINB</v>
      </c>
      <c r="B308" s="1242" t="str">
        <f t="shared" si="205"/>
        <v>Chirurgia pediatrica di base</v>
      </c>
      <c r="C308" s="198" t="str">
        <f t="shared" si="205"/>
        <v/>
      </c>
      <c r="D308" s="199" t="str">
        <f t="shared" ref="D308:BH308" si="209">IF(D$162="","",
  IF(D$161="",IF(D148="","",IF(D148&lt;=D$163,"OK","NOK")),
  IF(D$161="X",IF(D148="","",IF(D148&lt;=D$163,"OK","NOK")),
  IF(HLOOKUP(D$161,$A$4:$BI$156,ROW(D308)-163,FALSE)&lt;&gt;"","",IF(D148="","",IF(D148&lt;=D$163,"OK","NOK"))))))</f>
        <v/>
      </c>
      <c r="E308" s="199" t="str">
        <f t="shared" si="209"/>
        <v/>
      </c>
      <c r="F308" s="199" t="str">
        <f t="shared" si="209"/>
        <v/>
      </c>
      <c r="G308" s="1260" t="str">
        <f t="shared" si="209"/>
        <v/>
      </c>
      <c r="H308" s="199" t="str">
        <f t="shared" si="209"/>
        <v/>
      </c>
      <c r="I308" s="199" t="str">
        <f t="shared" si="209"/>
        <v/>
      </c>
      <c r="J308" s="1272" t="str">
        <f t="shared" si="209"/>
        <v/>
      </c>
      <c r="K308" s="199" t="str">
        <f t="shared" si="209"/>
        <v/>
      </c>
      <c r="L308" s="199" t="str">
        <f t="shared" si="209"/>
        <v/>
      </c>
      <c r="M308" s="199" t="str">
        <f t="shared" si="209"/>
        <v/>
      </c>
      <c r="N308" s="199" t="str">
        <f t="shared" si="209"/>
        <v/>
      </c>
      <c r="O308" s="199" t="str">
        <f t="shared" si="209"/>
        <v/>
      </c>
      <c r="P308" s="199" t="str">
        <f t="shared" si="209"/>
        <v/>
      </c>
      <c r="Q308" s="199" t="str">
        <f t="shared" si="209"/>
        <v/>
      </c>
      <c r="R308" s="199" t="str">
        <f t="shared" si="209"/>
        <v/>
      </c>
      <c r="S308" s="199" t="str">
        <f t="shared" si="209"/>
        <v/>
      </c>
      <c r="T308" s="199" t="str">
        <f t="shared" si="209"/>
        <v/>
      </c>
      <c r="U308" s="199" t="str">
        <f t="shared" si="209"/>
        <v/>
      </c>
      <c r="V308" s="199" t="str">
        <f t="shared" si="209"/>
        <v/>
      </c>
      <c r="W308" s="199" t="str">
        <f t="shared" si="209"/>
        <v/>
      </c>
      <c r="X308" s="199" t="str">
        <f t="shared" si="209"/>
        <v/>
      </c>
      <c r="Y308" s="199" t="str">
        <f t="shared" si="209"/>
        <v/>
      </c>
      <c r="Z308" s="199" t="str">
        <f t="shared" si="209"/>
        <v/>
      </c>
      <c r="AA308" s="1272" t="str">
        <f t="shared" si="209"/>
        <v/>
      </c>
      <c r="AB308" s="199" t="str">
        <f t="shared" si="209"/>
        <v/>
      </c>
      <c r="AC308" s="199" t="str">
        <f t="shared" si="209"/>
        <v/>
      </c>
      <c r="AD308" s="199" t="str">
        <f t="shared" si="209"/>
        <v/>
      </c>
      <c r="AE308" s="199" t="str">
        <f t="shared" si="209"/>
        <v/>
      </c>
      <c r="AF308" s="199" t="str">
        <f t="shared" si="209"/>
        <v/>
      </c>
      <c r="AG308" s="1272" t="str">
        <f t="shared" si="209"/>
        <v/>
      </c>
      <c r="AH308" s="199" t="str">
        <f t="shared" si="209"/>
        <v/>
      </c>
      <c r="AI308" s="199" t="str">
        <f t="shared" si="209"/>
        <v/>
      </c>
      <c r="AJ308" s="199" t="str">
        <f t="shared" si="209"/>
        <v/>
      </c>
      <c r="AK308" s="199" t="str">
        <f t="shared" si="209"/>
        <v/>
      </c>
      <c r="AL308" s="199" t="str">
        <f t="shared" si="209"/>
        <v/>
      </c>
      <c r="AM308" s="199" t="str">
        <f t="shared" si="209"/>
        <v/>
      </c>
      <c r="AN308" s="1272" t="str">
        <f t="shared" si="209"/>
        <v/>
      </c>
      <c r="AO308" s="199" t="str">
        <f t="shared" si="209"/>
        <v/>
      </c>
      <c r="AP308" s="199" t="str">
        <f t="shared" si="209"/>
        <v/>
      </c>
      <c r="AQ308" s="199" t="str">
        <f t="shared" si="209"/>
        <v/>
      </c>
      <c r="AR308" s="1272" t="str">
        <f t="shared" si="209"/>
        <v/>
      </c>
      <c r="AS308" s="199" t="str">
        <f t="shared" si="209"/>
        <v/>
      </c>
      <c r="AT308" s="199" t="str">
        <f t="shared" si="209"/>
        <v/>
      </c>
      <c r="AU308" s="1272" t="str">
        <f t="shared" si="209"/>
        <v/>
      </c>
      <c r="AV308" s="199" t="str">
        <f t="shared" si="209"/>
        <v/>
      </c>
      <c r="AW308" s="199" t="str">
        <f t="shared" si="209"/>
        <v/>
      </c>
      <c r="AX308" s="199" t="str">
        <f t="shared" si="209"/>
        <v/>
      </c>
      <c r="AY308" s="199" t="str">
        <f t="shared" si="209"/>
        <v/>
      </c>
      <c r="AZ308" s="199" t="str">
        <f t="shared" si="209"/>
        <v/>
      </c>
      <c r="BA308" s="1272" t="str">
        <f t="shared" si="209"/>
        <v/>
      </c>
      <c r="BB308" s="199" t="str">
        <f t="shared" si="209"/>
        <v/>
      </c>
      <c r="BC308" s="199" t="str">
        <f t="shared" si="209"/>
        <v/>
      </c>
      <c r="BD308" s="199" t="str">
        <f t="shared" si="209"/>
        <v/>
      </c>
      <c r="BE308" s="199" t="str">
        <f t="shared" si="209"/>
        <v/>
      </c>
      <c r="BF308" s="199" t="str">
        <f t="shared" si="209"/>
        <v/>
      </c>
      <c r="BG308" s="199" t="str">
        <f t="shared" si="209"/>
        <v/>
      </c>
      <c r="BH308" s="1272" t="str">
        <f t="shared" si="209"/>
        <v/>
      </c>
      <c r="BI308" s="200" t="str">
        <f t="shared" si="194"/>
        <v>OK</v>
      </c>
    </row>
    <row r="309" spans="1:61" x14ac:dyDescent="0.25">
      <c r="A309" s="1241" t="str">
        <f t="shared" si="205"/>
        <v>KAA</v>
      </c>
      <c r="B309" s="1242" t="str">
        <f t="shared" si="205"/>
        <v>Anestesia pediatrica "A"</v>
      </c>
      <c r="C309" s="198" t="str">
        <f t="shared" si="205"/>
        <v>Anestesiologia</v>
      </c>
      <c r="D309" s="199" t="str">
        <f t="shared" ref="D309:BH309" ca="1" si="210">IF(D$162="","",
  IF(D$161="",IF(D149="","",IF(D149&lt;=D$163,"OK","NOK")),
  IF(D$161="X",IF(D149="","",IF(D149&lt;=D$163,"OK","NOK")),
  IF(HLOOKUP(D$161,$A$4:$BI$156,ROW(D309)-163,FALSE)&lt;&gt;"","",IF(D149="","",IF(D149&lt;=D$163,"OK","NOK"))))))</f>
        <v>NOK</v>
      </c>
      <c r="E309" s="199" t="str">
        <f t="shared" si="210"/>
        <v/>
      </c>
      <c r="F309" s="199" t="str">
        <f t="shared" si="210"/>
        <v/>
      </c>
      <c r="G309" s="1260" t="str">
        <f t="shared" si="210"/>
        <v/>
      </c>
      <c r="H309" s="199" t="str">
        <f t="shared" si="210"/>
        <v/>
      </c>
      <c r="I309" s="199" t="str">
        <f t="shared" si="210"/>
        <v/>
      </c>
      <c r="J309" s="1272" t="str">
        <f t="shared" si="210"/>
        <v/>
      </c>
      <c r="K309" s="199" t="str">
        <f t="shared" si="210"/>
        <v/>
      </c>
      <c r="L309" s="199" t="str">
        <f t="shared" si="210"/>
        <v/>
      </c>
      <c r="M309" s="199" t="str">
        <f t="shared" si="210"/>
        <v/>
      </c>
      <c r="N309" s="199" t="str">
        <f t="shared" si="210"/>
        <v/>
      </c>
      <c r="O309" s="199" t="str">
        <f t="shared" si="210"/>
        <v/>
      </c>
      <c r="P309" s="199" t="str">
        <f t="shared" si="210"/>
        <v/>
      </c>
      <c r="Q309" s="199" t="str">
        <f t="shared" si="210"/>
        <v/>
      </c>
      <c r="R309" s="199" t="str">
        <f t="shared" si="210"/>
        <v/>
      </c>
      <c r="S309" s="199" t="str">
        <f t="shared" si="210"/>
        <v/>
      </c>
      <c r="T309" s="199" t="str">
        <f t="shared" si="210"/>
        <v/>
      </c>
      <c r="U309" s="199" t="str">
        <f t="shared" si="210"/>
        <v/>
      </c>
      <c r="V309" s="199" t="str">
        <f t="shared" si="210"/>
        <v/>
      </c>
      <c r="W309" s="199" t="str">
        <f t="shared" si="210"/>
        <v/>
      </c>
      <c r="X309" s="199" t="str">
        <f t="shared" si="210"/>
        <v/>
      </c>
      <c r="Y309" s="199" t="str">
        <f t="shared" si="210"/>
        <v/>
      </c>
      <c r="Z309" s="199" t="str">
        <f t="shared" si="210"/>
        <v/>
      </c>
      <c r="AA309" s="1272" t="str">
        <f t="shared" si="210"/>
        <v/>
      </c>
      <c r="AB309" s="199" t="str">
        <f t="shared" si="210"/>
        <v/>
      </c>
      <c r="AC309" s="199" t="str">
        <f t="shared" si="210"/>
        <v/>
      </c>
      <c r="AD309" s="199" t="str">
        <f t="shared" si="210"/>
        <v/>
      </c>
      <c r="AE309" s="199" t="str">
        <f t="shared" si="210"/>
        <v/>
      </c>
      <c r="AF309" s="199" t="str">
        <f t="shared" si="210"/>
        <v/>
      </c>
      <c r="AG309" s="1272" t="str">
        <f t="shared" si="210"/>
        <v/>
      </c>
      <c r="AH309" s="199" t="str">
        <f t="shared" si="210"/>
        <v/>
      </c>
      <c r="AI309" s="199" t="str">
        <f t="shared" si="210"/>
        <v/>
      </c>
      <c r="AJ309" s="199" t="str">
        <f t="shared" si="210"/>
        <v/>
      </c>
      <c r="AK309" s="199" t="str">
        <f t="shared" si="210"/>
        <v/>
      </c>
      <c r="AL309" s="199" t="str">
        <f t="shared" si="210"/>
        <v/>
      </c>
      <c r="AM309" s="199" t="str">
        <f t="shared" si="210"/>
        <v/>
      </c>
      <c r="AN309" s="1272" t="str">
        <f t="shared" si="210"/>
        <v/>
      </c>
      <c r="AO309" s="199" t="str">
        <f t="shared" si="210"/>
        <v/>
      </c>
      <c r="AP309" s="199" t="str">
        <f t="shared" si="210"/>
        <v/>
      </c>
      <c r="AQ309" s="199" t="str">
        <f t="shared" si="210"/>
        <v/>
      </c>
      <c r="AR309" s="1272" t="str">
        <f t="shared" si="210"/>
        <v/>
      </c>
      <c r="AS309" s="199" t="str">
        <f t="shared" si="210"/>
        <v/>
      </c>
      <c r="AT309" s="199" t="str">
        <f t="shared" si="210"/>
        <v/>
      </c>
      <c r="AU309" s="1272" t="str">
        <f t="shared" si="210"/>
        <v/>
      </c>
      <c r="AV309" s="199" t="str">
        <f t="shared" si="210"/>
        <v/>
      </c>
      <c r="AW309" s="199" t="str">
        <f t="shared" si="210"/>
        <v/>
      </c>
      <c r="AX309" s="199" t="str">
        <f t="shared" si="210"/>
        <v/>
      </c>
      <c r="AY309" s="199" t="str">
        <f t="shared" si="210"/>
        <v/>
      </c>
      <c r="AZ309" s="199" t="str">
        <f t="shared" si="210"/>
        <v/>
      </c>
      <c r="BA309" s="1272" t="str">
        <f t="shared" si="210"/>
        <v/>
      </c>
      <c r="BB309" s="199" t="str">
        <f t="shared" si="210"/>
        <v/>
      </c>
      <c r="BC309" s="199" t="str">
        <f t="shared" si="210"/>
        <v/>
      </c>
      <c r="BD309" s="199" t="str">
        <f t="shared" si="210"/>
        <v/>
      </c>
      <c r="BE309" s="199" t="str">
        <f t="shared" si="210"/>
        <v/>
      </c>
      <c r="BF309" s="199" t="str">
        <f t="shared" si="210"/>
        <v/>
      </c>
      <c r="BG309" s="199" t="str">
        <f t="shared" si="210"/>
        <v/>
      </c>
      <c r="BH309" s="1272" t="str">
        <f t="shared" si="210"/>
        <v/>
      </c>
      <c r="BI309" s="200" t="str">
        <f t="shared" ca="1" si="194"/>
        <v>NOK</v>
      </c>
    </row>
    <row r="310" spans="1:61" x14ac:dyDescent="0.25">
      <c r="A310" s="1241" t="str">
        <f t="shared" si="205"/>
        <v>KAB</v>
      </c>
      <c r="B310" s="1242" t="str">
        <f t="shared" si="205"/>
        <v>Anestesia pediatrica "B"</v>
      </c>
      <c r="C310" s="198" t="str">
        <f t="shared" si="205"/>
        <v>Anestesiologia</v>
      </c>
      <c r="D310" s="199" t="str">
        <f t="shared" ref="D310:BH310" ca="1" si="211">IF(D$162="","",
  IF(D$161="",IF(D150="","",IF(D150&lt;=D$163,"OK","NOK")),
  IF(D$161="X",IF(D150="","",IF(D150&lt;=D$163,"OK","NOK")),
  IF(HLOOKUP(D$161,$A$4:$BI$156,ROW(D310)-163,FALSE)&lt;&gt;"","",IF(D150="","",IF(D150&lt;=D$163,"OK","NOK"))))))</f>
        <v>NOK</v>
      </c>
      <c r="E310" s="199" t="str">
        <f t="shared" si="211"/>
        <v/>
      </c>
      <c r="F310" s="199" t="str">
        <f t="shared" si="211"/>
        <v/>
      </c>
      <c r="G310" s="1260" t="str">
        <f t="shared" si="211"/>
        <v/>
      </c>
      <c r="H310" s="199" t="str">
        <f t="shared" si="211"/>
        <v/>
      </c>
      <c r="I310" s="199" t="str">
        <f t="shared" si="211"/>
        <v/>
      </c>
      <c r="J310" s="1272" t="str">
        <f t="shared" si="211"/>
        <v/>
      </c>
      <c r="K310" s="199" t="str">
        <f t="shared" si="211"/>
        <v/>
      </c>
      <c r="L310" s="199" t="str">
        <f t="shared" si="211"/>
        <v/>
      </c>
      <c r="M310" s="199" t="str">
        <f t="shared" si="211"/>
        <v/>
      </c>
      <c r="N310" s="199" t="str">
        <f t="shared" si="211"/>
        <v/>
      </c>
      <c r="O310" s="199" t="str">
        <f t="shared" si="211"/>
        <v/>
      </c>
      <c r="P310" s="199" t="str">
        <f t="shared" si="211"/>
        <v/>
      </c>
      <c r="Q310" s="199" t="str">
        <f t="shared" si="211"/>
        <v/>
      </c>
      <c r="R310" s="199" t="str">
        <f t="shared" si="211"/>
        <v/>
      </c>
      <c r="S310" s="199" t="str">
        <f t="shared" si="211"/>
        <v/>
      </c>
      <c r="T310" s="199" t="str">
        <f t="shared" si="211"/>
        <v/>
      </c>
      <c r="U310" s="199" t="str">
        <f t="shared" si="211"/>
        <v/>
      </c>
      <c r="V310" s="199" t="str">
        <f t="shared" si="211"/>
        <v/>
      </c>
      <c r="W310" s="199" t="str">
        <f t="shared" si="211"/>
        <v/>
      </c>
      <c r="X310" s="199" t="str">
        <f t="shared" si="211"/>
        <v/>
      </c>
      <c r="Y310" s="199" t="str">
        <f t="shared" si="211"/>
        <v/>
      </c>
      <c r="Z310" s="199" t="str">
        <f t="shared" si="211"/>
        <v/>
      </c>
      <c r="AA310" s="1272" t="str">
        <f t="shared" si="211"/>
        <v/>
      </c>
      <c r="AB310" s="199" t="str">
        <f t="shared" si="211"/>
        <v/>
      </c>
      <c r="AC310" s="199" t="str">
        <f t="shared" si="211"/>
        <v/>
      </c>
      <c r="AD310" s="199" t="str">
        <f t="shared" si="211"/>
        <v/>
      </c>
      <c r="AE310" s="199" t="str">
        <f t="shared" si="211"/>
        <v/>
      </c>
      <c r="AF310" s="199" t="str">
        <f t="shared" si="211"/>
        <v/>
      </c>
      <c r="AG310" s="1272" t="str">
        <f t="shared" si="211"/>
        <v/>
      </c>
      <c r="AH310" s="199" t="str">
        <f t="shared" si="211"/>
        <v/>
      </c>
      <c r="AI310" s="199" t="str">
        <f t="shared" si="211"/>
        <v/>
      </c>
      <c r="AJ310" s="199" t="str">
        <f t="shared" si="211"/>
        <v/>
      </c>
      <c r="AK310" s="199" t="str">
        <f t="shared" si="211"/>
        <v/>
      </c>
      <c r="AL310" s="199" t="str">
        <f t="shared" si="211"/>
        <v/>
      </c>
      <c r="AM310" s="199" t="str">
        <f t="shared" si="211"/>
        <v/>
      </c>
      <c r="AN310" s="1272" t="str">
        <f t="shared" si="211"/>
        <v/>
      </c>
      <c r="AO310" s="199" t="str">
        <f t="shared" si="211"/>
        <v/>
      </c>
      <c r="AP310" s="199" t="str">
        <f t="shared" si="211"/>
        <v/>
      </c>
      <c r="AQ310" s="199" t="str">
        <f t="shared" si="211"/>
        <v/>
      </c>
      <c r="AR310" s="1272" t="str">
        <f t="shared" si="211"/>
        <v/>
      </c>
      <c r="AS310" s="199" t="str">
        <f t="shared" si="211"/>
        <v/>
      </c>
      <c r="AT310" s="199" t="str">
        <f t="shared" si="211"/>
        <v/>
      </c>
      <c r="AU310" s="1272" t="str">
        <f t="shared" si="211"/>
        <v/>
      </c>
      <c r="AV310" s="199" t="str">
        <f t="shared" si="211"/>
        <v/>
      </c>
      <c r="AW310" s="199" t="str">
        <f t="shared" si="211"/>
        <v/>
      </c>
      <c r="AX310" s="199" t="str">
        <f t="shared" si="211"/>
        <v/>
      </c>
      <c r="AY310" s="199" t="str">
        <f t="shared" si="211"/>
        <v/>
      </c>
      <c r="AZ310" s="199" t="str">
        <f t="shared" si="211"/>
        <v/>
      </c>
      <c r="BA310" s="1272" t="str">
        <f t="shared" si="211"/>
        <v/>
      </c>
      <c r="BB310" s="199" t="str">
        <f t="shared" si="211"/>
        <v/>
      </c>
      <c r="BC310" s="199" t="str">
        <f t="shared" si="211"/>
        <v/>
      </c>
      <c r="BD310" s="199" t="str">
        <f t="shared" si="211"/>
        <v/>
      </c>
      <c r="BE310" s="199" t="str">
        <f t="shared" si="211"/>
        <v/>
      </c>
      <c r="BF310" s="199" t="str">
        <f t="shared" si="211"/>
        <v/>
      </c>
      <c r="BG310" s="199" t="str">
        <f t="shared" si="211"/>
        <v/>
      </c>
      <c r="BH310" s="1272" t="str">
        <f t="shared" si="211"/>
        <v/>
      </c>
      <c r="BI310" s="200" t="str">
        <f t="shared" ca="1" si="194"/>
        <v>NOK</v>
      </c>
    </row>
    <row r="311" spans="1:61" x14ac:dyDescent="0.25">
      <c r="A311" s="1241" t="str">
        <f t="shared" si="205"/>
        <v>KAC</v>
      </c>
      <c r="B311" s="1242" t="str">
        <f t="shared" si="205"/>
        <v>Anestesia pediatrica "C"</v>
      </c>
      <c r="C311" s="198" t="str">
        <f t="shared" si="205"/>
        <v>Anestesiologia</v>
      </c>
      <c r="D311" s="199" t="str">
        <f t="shared" ref="D311:BH311" ca="1" si="212">IF(D$162="","",
  IF(D$161="",IF(D151="","",IF(D151&lt;=D$163,"OK","NOK")),
  IF(D$161="X",IF(D151="","",IF(D151&lt;=D$163,"OK","NOK")),
  IF(HLOOKUP(D$161,$A$4:$BI$156,ROW(D311)-163,FALSE)&lt;&gt;"","",IF(D151="","",IF(D151&lt;=D$163,"OK","NOK"))))))</f>
        <v>NOK</v>
      </c>
      <c r="E311" s="199" t="str">
        <f t="shared" si="212"/>
        <v/>
      </c>
      <c r="F311" s="199" t="str">
        <f t="shared" si="212"/>
        <v/>
      </c>
      <c r="G311" s="1260" t="str">
        <f t="shared" si="212"/>
        <v/>
      </c>
      <c r="H311" s="199" t="str">
        <f t="shared" si="212"/>
        <v/>
      </c>
      <c r="I311" s="199" t="str">
        <f t="shared" si="212"/>
        <v/>
      </c>
      <c r="J311" s="1272" t="str">
        <f t="shared" si="212"/>
        <v/>
      </c>
      <c r="K311" s="199" t="str">
        <f t="shared" si="212"/>
        <v/>
      </c>
      <c r="L311" s="199" t="str">
        <f t="shared" si="212"/>
        <v/>
      </c>
      <c r="M311" s="199" t="str">
        <f t="shared" si="212"/>
        <v/>
      </c>
      <c r="N311" s="199" t="str">
        <f t="shared" si="212"/>
        <v/>
      </c>
      <c r="O311" s="199" t="str">
        <f t="shared" si="212"/>
        <v/>
      </c>
      <c r="P311" s="199" t="str">
        <f t="shared" si="212"/>
        <v/>
      </c>
      <c r="Q311" s="199" t="str">
        <f t="shared" si="212"/>
        <v/>
      </c>
      <c r="R311" s="199" t="str">
        <f t="shared" si="212"/>
        <v/>
      </c>
      <c r="S311" s="199" t="str">
        <f t="shared" si="212"/>
        <v/>
      </c>
      <c r="T311" s="199" t="str">
        <f t="shared" si="212"/>
        <v/>
      </c>
      <c r="U311" s="199" t="str">
        <f t="shared" si="212"/>
        <v/>
      </c>
      <c r="V311" s="199" t="str">
        <f t="shared" si="212"/>
        <v/>
      </c>
      <c r="W311" s="199" t="str">
        <f t="shared" si="212"/>
        <v/>
      </c>
      <c r="X311" s="199" t="str">
        <f t="shared" si="212"/>
        <v/>
      </c>
      <c r="Y311" s="199" t="str">
        <f t="shared" si="212"/>
        <v/>
      </c>
      <c r="Z311" s="199" t="str">
        <f t="shared" si="212"/>
        <v/>
      </c>
      <c r="AA311" s="1272" t="str">
        <f t="shared" si="212"/>
        <v/>
      </c>
      <c r="AB311" s="199" t="str">
        <f t="shared" si="212"/>
        <v/>
      </c>
      <c r="AC311" s="199" t="str">
        <f t="shared" si="212"/>
        <v/>
      </c>
      <c r="AD311" s="199" t="str">
        <f t="shared" si="212"/>
        <v/>
      </c>
      <c r="AE311" s="199" t="str">
        <f t="shared" si="212"/>
        <v/>
      </c>
      <c r="AF311" s="199" t="str">
        <f t="shared" si="212"/>
        <v/>
      </c>
      <c r="AG311" s="1272" t="str">
        <f t="shared" si="212"/>
        <v/>
      </c>
      <c r="AH311" s="199" t="str">
        <f t="shared" si="212"/>
        <v/>
      </c>
      <c r="AI311" s="199" t="str">
        <f t="shared" si="212"/>
        <v/>
      </c>
      <c r="AJ311" s="199" t="str">
        <f t="shared" si="212"/>
        <v/>
      </c>
      <c r="AK311" s="199" t="str">
        <f t="shared" si="212"/>
        <v/>
      </c>
      <c r="AL311" s="199" t="str">
        <f t="shared" si="212"/>
        <v/>
      </c>
      <c r="AM311" s="199" t="str">
        <f t="shared" si="212"/>
        <v/>
      </c>
      <c r="AN311" s="1272" t="str">
        <f t="shared" si="212"/>
        <v/>
      </c>
      <c r="AO311" s="199" t="str">
        <f t="shared" si="212"/>
        <v/>
      </c>
      <c r="AP311" s="199" t="str">
        <f t="shared" si="212"/>
        <v/>
      </c>
      <c r="AQ311" s="199" t="str">
        <f t="shared" si="212"/>
        <v/>
      </c>
      <c r="AR311" s="1272" t="str">
        <f t="shared" si="212"/>
        <v/>
      </c>
      <c r="AS311" s="199" t="str">
        <f t="shared" si="212"/>
        <v/>
      </c>
      <c r="AT311" s="199" t="str">
        <f t="shared" si="212"/>
        <v/>
      </c>
      <c r="AU311" s="1272" t="str">
        <f t="shared" si="212"/>
        <v/>
      </c>
      <c r="AV311" s="199" t="str">
        <f t="shared" si="212"/>
        <v/>
      </c>
      <c r="AW311" s="199" t="str">
        <f t="shared" si="212"/>
        <v/>
      </c>
      <c r="AX311" s="199" t="str">
        <f t="shared" si="212"/>
        <v/>
      </c>
      <c r="AY311" s="199" t="str">
        <f t="shared" si="212"/>
        <v/>
      </c>
      <c r="AZ311" s="199" t="str">
        <f t="shared" si="212"/>
        <v/>
      </c>
      <c r="BA311" s="1272" t="str">
        <f t="shared" si="212"/>
        <v/>
      </c>
      <c r="BB311" s="199" t="str">
        <f t="shared" si="212"/>
        <v/>
      </c>
      <c r="BC311" s="199" t="str">
        <f t="shared" si="212"/>
        <v/>
      </c>
      <c r="BD311" s="199" t="str">
        <f t="shared" si="212"/>
        <v/>
      </c>
      <c r="BE311" s="199" t="str">
        <f t="shared" si="212"/>
        <v/>
      </c>
      <c r="BF311" s="199" t="str">
        <f t="shared" si="212"/>
        <v/>
      </c>
      <c r="BG311" s="199" t="str">
        <f t="shared" si="212"/>
        <v/>
      </c>
      <c r="BH311" s="1272" t="str">
        <f t="shared" si="212"/>
        <v/>
      </c>
      <c r="BI311" s="200" t="str">
        <f t="shared" ca="1" si="194"/>
        <v>NOK</v>
      </c>
    </row>
    <row r="312" spans="1:61" x14ac:dyDescent="0.25">
      <c r="A312" s="1241" t="str">
        <f t="shared" si="205"/>
        <v>KAD</v>
      </c>
      <c r="B312" s="1242" t="str">
        <f t="shared" si="205"/>
        <v>Anestesia pediatrica "D"</v>
      </c>
      <c r="C312" s="198" t="str">
        <f t="shared" si="205"/>
        <v>Anestesiologia</v>
      </c>
      <c r="D312" s="199" t="str">
        <f t="shared" ref="D312:BH312" ca="1" si="213">IF(D$162="","",
  IF(D$161="",IF(D152="","",IF(D152&lt;=D$163,"OK","NOK")),
  IF(D$161="X",IF(D152="","",IF(D152&lt;=D$163,"OK","NOK")),
  IF(HLOOKUP(D$161,$A$4:$BI$156,ROW(D312)-163,FALSE)&lt;&gt;"","",IF(D152="","",IF(D152&lt;=D$163,"OK","NOK"))))))</f>
        <v>NOK</v>
      </c>
      <c r="E312" s="199" t="str">
        <f t="shared" si="213"/>
        <v/>
      </c>
      <c r="F312" s="199" t="str">
        <f t="shared" si="213"/>
        <v/>
      </c>
      <c r="G312" s="1260" t="str">
        <f t="shared" si="213"/>
        <v/>
      </c>
      <c r="H312" s="199" t="str">
        <f t="shared" si="213"/>
        <v/>
      </c>
      <c r="I312" s="199" t="str">
        <f t="shared" si="213"/>
        <v/>
      </c>
      <c r="J312" s="1272" t="str">
        <f t="shared" si="213"/>
        <v/>
      </c>
      <c r="K312" s="199" t="str">
        <f t="shared" si="213"/>
        <v/>
      </c>
      <c r="L312" s="199" t="str">
        <f t="shared" si="213"/>
        <v/>
      </c>
      <c r="M312" s="199" t="str">
        <f t="shared" si="213"/>
        <v/>
      </c>
      <c r="N312" s="199" t="str">
        <f t="shared" si="213"/>
        <v/>
      </c>
      <c r="O312" s="199" t="str">
        <f t="shared" si="213"/>
        <v/>
      </c>
      <c r="P312" s="199" t="str">
        <f t="shared" si="213"/>
        <v/>
      </c>
      <c r="Q312" s="199" t="str">
        <f t="shared" si="213"/>
        <v/>
      </c>
      <c r="R312" s="199" t="str">
        <f t="shared" si="213"/>
        <v/>
      </c>
      <c r="S312" s="199" t="str">
        <f t="shared" si="213"/>
        <v/>
      </c>
      <c r="T312" s="199" t="str">
        <f t="shared" si="213"/>
        <v/>
      </c>
      <c r="U312" s="199" t="str">
        <f t="shared" si="213"/>
        <v/>
      </c>
      <c r="V312" s="199" t="str">
        <f t="shared" si="213"/>
        <v/>
      </c>
      <c r="W312" s="199" t="str">
        <f t="shared" si="213"/>
        <v/>
      </c>
      <c r="X312" s="199" t="str">
        <f t="shared" si="213"/>
        <v/>
      </c>
      <c r="Y312" s="199" t="str">
        <f t="shared" si="213"/>
        <v/>
      </c>
      <c r="Z312" s="199" t="str">
        <f t="shared" si="213"/>
        <v/>
      </c>
      <c r="AA312" s="1272" t="str">
        <f t="shared" si="213"/>
        <v/>
      </c>
      <c r="AB312" s="199" t="str">
        <f t="shared" si="213"/>
        <v/>
      </c>
      <c r="AC312" s="199" t="str">
        <f t="shared" si="213"/>
        <v/>
      </c>
      <c r="AD312" s="199" t="str">
        <f t="shared" si="213"/>
        <v/>
      </c>
      <c r="AE312" s="199" t="str">
        <f t="shared" si="213"/>
        <v/>
      </c>
      <c r="AF312" s="199" t="str">
        <f t="shared" si="213"/>
        <v/>
      </c>
      <c r="AG312" s="1272" t="str">
        <f t="shared" si="213"/>
        <v/>
      </c>
      <c r="AH312" s="199" t="str">
        <f t="shared" si="213"/>
        <v/>
      </c>
      <c r="AI312" s="199" t="str">
        <f t="shared" si="213"/>
        <v/>
      </c>
      <c r="AJ312" s="199" t="str">
        <f t="shared" si="213"/>
        <v/>
      </c>
      <c r="AK312" s="199" t="str">
        <f t="shared" si="213"/>
        <v/>
      </c>
      <c r="AL312" s="199" t="str">
        <f t="shared" si="213"/>
        <v/>
      </c>
      <c r="AM312" s="199" t="str">
        <f t="shared" si="213"/>
        <v/>
      </c>
      <c r="AN312" s="1272" t="str">
        <f t="shared" si="213"/>
        <v/>
      </c>
      <c r="AO312" s="199" t="str">
        <f t="shared" si="213"/>
        <v/>
      </c>
      <c r="AP312" s="199" t="str">
        <f t="shared" si="213"/>
        <v/>
      </c>
      <c r="AQ312" s="199" t="str">
        <f t="shared" si="213"/>
        <v/>
      </c>
      <c r="AR312" s="1272" t="str">
        <f t="shared" si="213"/>
        <v/>
      </c>
      <c r="AS312" s="199" t="str">
        <f t="shared" si="213"/>
        <v/>
      </c>
      <c r="AT312" s="199" t="str">
        <f t="shared" si="213"/>
        <v/>
      </c>
      <c r="AU312" s="1272" t="str">
        <f t="shared" si="213"/>
        <v/>
      </c>
      <c r="AV312" s="199" t="str">
        <f t="shared" si="213"/>
        <v/>
      </c>
      <c r="AW312" s="199" t="str">
        <f t="shared" si="213"/>
        <v/>
      </c>
      <c r="AX312" s="199" t="str">
        <f t="shared" si="213"/>
        <v/>
      </c>
      <c r="AY312" s="199" t="str">
        <f t="shared" si="213"/>
        <v/>
      </c>
      <c r="AZ312" s="199" t="str">
        <f t="shared" si="213"/>
        <v/>
      </c>
      <c r="BA312" s="1272" t="str">
        <f t="shared" si="213"/>
        <v/>
      </c>
      <c r="BB312" s="199" t="str">
        <f t="shared" si="213"/>
        <v/>
      </c>
      <c r="BC312" s="199" t="str">
        <f t="shared" si="213"/>
        <v/>
      </c>
      <c r="BD312" s="199" t="str">
        <f t="shared" si="213"/>
        <v/>
      </c>
      <c r="BE312" s="199" t="str">
        <f t="shared" si="213"/>
        <v/>
      </c>
      <c r="BF312" s="199" t="str">
        <f t="shared" si="213"/>
        <v/>
      </c>
      <c r="BG312" s="199" t="str">
        <f t="shared" si="213"/>
        <v/>
      </c>
      <c r="BH312" s="1272" t="str">
        <f t="shared" si="213"/>
        <v/>
      </c>
      <c r="BI312" s="200" t="str">
        <f t="shared" ca="1" si="194"/>
        <v>NOK</v>
      </c>
    </row>
    <row r="313" spans="1:61" ht="26.4" x14ac:dyDescent="0.25">
      <c r="A313" s="201" t="str">
        <f t="shared" si="205"/>
        <v>GER</v>
      </c>
      <c r="B313" s="202" t="str">
        <f t="shared" si="205"/>
        <v>Centro di competenza in geriatria acuta</v>
      </c>
      <c r="C313" s="198" t="str">
        <f t="shared" si="205"/>
        <v>Medicina interna generale con approfondimento in geriatria</v>
      </c>
      <c r="D313" s="199" t="str">
        <f t="shared" ref="D313:BH313" si="214">IF(D$162="","",
  IF(D$161="",IF(D153="","",IF(D153&lt;=D$163,"OK","NOK")),
  IF(D$161="X",IF(D153="","",IF(D153&lt;=D$163,"OK","NOK")),
  IF(HLOOKUP(D$161,$A$4:$BI$156,ROW(D313)-163,FALSE)&lt;&gt;"","",IF(D153="","",IF(D153&lt;=D$163,"OK","NOK"))))))</f>
        <v/>
      </c>
      <c r="E313" s="199" t="str">
        <f t="shared" si="214"/>
        <v/>
      </c>
      <c r="F313" s="199" t="str">
        <f t="shared" si="214"/>
        <v/>
      </c>
      <c r="G313" s="1260" t="str">
        <f t="shared" si="214"/>
        <v/>
      </c>
      <c r="H313" s="199" t="str">
        <f t="shared" si="214"/>
        <v/>
      </c>
      <c r="I313" s="199" t="str">
        <f t="shared" si="214"/>
        <v/>
      </c>
      <c r="J313" s="1272" t="str">
        <f t="shared" si="214"/>
        <v/>
      </c>
      <c r="K313" s="199" t="str">
        <f t="shared" si="214"/>
        <v/>
      </c>
      <c r="L313" s="199" t="str">
        <f t="shared" si="214"/>
        <v/>
      </c>
      <c r="M313" s="199" t="str">
        <f t="shared" si="214"/>
        <v/>
      </c>
      <c r="N313" s="199" t="str">
        <f t="shared" si="214"/>
        <v/>
      </c>
      <c r="O313" s="199" t="str">
        <f t="shared" si="214"/>
        <v/>
      </c>
      <c r="P313" s="199" t="str">
        <f t="shared" si="214"/>
        <v/>
      </c>
      <c r="Q313" s="199" t="str">
        <f t="shared" si="214"/>
        <v/>
      </c>
      <c r="R313" s="199" t="str">
        <f t="shared" si="214"/>
        <v/>
      </c>
      <c r="S313" s="199" t="str">
        <f t="shared" si="214"/>
        <v/>
      </c>
      <c r="T313" s="199" t="str">
        <f t="shared" si="214"/>
        <v/>
      </c>
      <c r="U313" s="199" t="str">
        <f t="shared" si="214"/>
        <v/>
      </c>
      <c r="V313" s="199" t="str">
        <f t="shared" si="214"/>
        <v/>
      </c>
      <c r="W313" s="199" t="str">
        <f t="shared" si="214"/>
        <v/>
      </c>
      <c r="X313" s="199" t="str">
        <f t="shared" si="214"/>
        <v/>
      </c>
      <c r="Y313" s="199" t="str">
        <f t="shared" si="214"/>
        <v/>
      </c>
      <c r="Z313" s="199" t="str">
        <f t="shared" si="214"/>
        <v/>
      </c>
      <c r="AA313" s="1272" t="str">
        <f t="shared" si="214"/>
        <v/>
      </c>
      <c r="AB313" s="199" t="str">
        <f t="shared" si="214"/>
        <v/>
      </c>
      <c r="AC313" s="199" t="str">
        <f t="shared" si="214"/>
        <v/>
      </c>
      <c r="AD313" s="199" t="str">
        <f t="shared" si="214"/>
        <v/>
      </c>
      <c r="AE313" s="199" t="str">
        <f t="shared" si="214"/>
        <v/>
      </c>
      <c r="AF313" s="199" t="str">
        <f t="shared" ca="1" si="214"/>
        <v>NOK</v>
      </c>
      <c r="AG313" s="1272" t="str">
        <f t="shared" si="214"/>
        <v/>
      </c>
      <c r="AH313" s="199" t="str">
        <f t="shared" si="214"/>
        <v/>
      </c>
      <c r="AI313" s="199" t="str">
        <f t="shared" si="214"/>
        <v/>
      </c>
      <c r="AJ313" s="199" t="str">
        <f t="shared" si="214"/>
        <v/>
      </c>
      <c r="AK313" s="199" t="str">
        <f t="shared" si="214"/>
        <v/>
      </c>
      <c r="AL313" s="199" t="str">
        <f t="shared" si="214"/>
        <v/>
      </c>
      <c r="AM313" s="199" t="str">
        <f t="shared" si="214"/>
        <v/>
      </c>
      <c r="AN313" s="1272" t="str">
        <f t="shared" si="214"/>
        <v/>
      </c>
      <c r="AO313" s="199" t="str">
        <f t="shared" si="214"/>
        <v/>
      </c>
      <c r="AP313" s="199" t="str">
        <f t="shared" si="214"/>
        <v/>
      </c>
      <c r="AQ313" s="199" t="str">
        <f t="shared" si="214"/>
        <v/>
      </c>
      <c r="AR313" s="1272" t="str">
        <f t="shared" si="214"/>
        <v/>
      </c>
      <c r="AS313" s="199" t="str">
        <f t="shared" si="214"/>
        <v/>
      </c>
      <c r="AT313" s="199" t="str">
        <f t="shared" si="214"/>
        <v/>
      </c>
      <c r="AU313" s="1272" t="str">
        <f t="shared" si="214"/>
        <v/>
      </c>
      <c r="AV313" s="199" t="str">
        <f t="shared" si="214"/>
        <v/>
      </c>
      <c r="AW313" s="199" t="str">
        <f t="shared" si="214"/>
        <v/>
      </c>
      <c r="AX313" s="199" t="str">
        <f t="shared" si="214"/>
        <v/>
      </c>
      <c r="AY313" s="199" t="str">
        <f t="shared" si="214"/>
        <v/>
      </c>
      <c r="AZ313" s="199" t="str">
        <f t="shared" si="214"/>
        <v/>
      </c>
      <c r="BA313" s="1272" t="str">
        <f t="shared" si="214"/>
        <v/>
      </c>
      <c r="BB313" s="199" t="str">
        <f t="shared" si="214"/>
        <v/>
      </c>
      <c r="BC313" s="199" t="str">
        <f t="shared" si="214"/>
        <v/>
      </c>
      <c r="BD313" s="199" t="str">
        <f t="shared" si="214"/>
        <v/>
      </c>
      <c r="BE313" s="199" t="str">
        <f t="shared" si="214"/>
        <v/>
      </c>
      <c r="BF313" s="199" t="str">
        <f t="shared" si="214"/>
        <v/>
      </c>
      <c r="BG313" s="199" t="str">
        <f t="shared" si="214"/>
        <v/>
      </c>
      <c r="BH313" s="1272" t="str">
        <f t="shared" si="214"/>
        <v/>
      </c>
      <c r="BI313" s="200" t="str">
        <f t="shared" ca="1" si="194"/>
        <v>NOK</v>
      </c>
    </row>
    <row r="314" spans="1:61" x14ac:dyDescent="0.25">
      <c r="A314" s="201" t="str">
        <f t="shared" si="205"/>
        <v>PAL</v>
      </c>
      <c r="B314" s="202" t="str">
        <f t="shared" si="205"/>
        <v>Centro di competenza in cure palliative</v>
      </c>
      <c r="C314" s="198" t="str">
        <f t="shared" si="205"/>
        <v>Medicina interna generale</v>
      </c>
      <c r="D314" s="199" t="str">
        <f t="shared" ref="D314:BH314" si="215">IF(D$162="","",
  IF(D$161="",IF(D154="","",IF(D154&lt;=D$163,"OK","NOK")),
  IF(D$161="X",IF(D154="","",IF(D154&lt;=D$163,"OK","NOK")),
  IF(HLOOKUP(D$161,$A$4:$BI$156,ROW(D314)-163,FALSE)&lt;&gt;"","",IF(D154="","",IF(D154&lt;=D$163,"OK","NOK"))))))</f>
        <v/>
      </c>
      <c r="E314" s="199" t="str">
        <f t="shared" si="215"/>
        <v/>
      </c>
      <c r="F314" s="199" t="str">
        <f t="shared" si="215"/>
        <v/>
      </c>
      <c r="G314" s="1260" t="str">
        <f t="shared" si="215"/>
        <v/>
      </c>
      <c r="H314" s="199" t="str">
        <f t="shared" si="215"/>
        <v/>
      </c>
      <c r="I314" s="199" t="str">
        <f t="shared" si="215"/>
        <v/>
      </c>
      <c r="J314" s="1272" t="str">
        <f t="shared" si="215"/>
        <v/>
      </c>
      <c r="K314" s="199" t="str">
        <f t="shared" si="215"/>
        <v/>
      </c>
      <c r="L314" s="199" t="str">
        <f t="shared" si="215"/>
        <v/>
      </c>
      <c r="M314" s="199" t="str">
        <f t="shared" si="215"/>
        <v/>
      </c>
      <c r="N314" s="199" t="str">
        <f t="shared" si="215"/>
        <v/>
      </c>
      <c r="O314" s="199" t="str">
        <f t="shared" si="215"/>
        <v/>
      </c>
      <c r="P314" s="199" t="str">
        <f t="shared" si="215"/>
        <v/>
      </c>
      <c r="Q314" s="199" t="str">
        <f t="shared" si="215"/>
        <v/>
      </c>
      <c r="R314" s="199" t="str">
        <f t="shared" si="215"/>
        <v/>
      </c>
      <c r="S314" s="199" t="str">
        <f t="shared" si="215"/>
        <v/>
      </c>
      <c r="T314" s="199" t="str">
        <f t="shared" si="215"/>
        <v/>
      </c>
      <c r="U314" s="199" t="str">
        <f t="shared" si="215"/>
        <v/>
      </c>
      <c r="V314" s="199" t="str">
        <f t="shared" si="215"/>
        <v/>
      </c>
      <c r="W314" s="199" t="str">
        <f t="shared" si="215"/>
        <v/>
      </c>
      <c r="X314" s="199" t="str">
        <f t="shared" si="215"/>
        <v/>
      </c>
      <c r="Y314" s="199" t="str">
        <f t="shared" si="215"/>
        <v/>
      </c>
      <c r="Z314" s="199" t="str">
        <f t="shared" si="215"/>
        <v/>
      </c>
      <c r="AA314" s="1272" t="str">
        <f t="shared" si="215"/>
        <v/>
      </c>
      <c r="AB314" s="199" t="str">
        <f t="shared" si="215"/>
        <v/>
      </c>
      <c r="AC314" s="199" t="str">
        <f t="shared" si="215"/>
        <v/>
      </c>
      <c r="AD314" s="199" t="str">
        <f t="shared" si="215"/>
        <v/>
      </c>
      <c r="AE314" s="199" t="str">
        <f t="shared" si="215"/>
        <v/>
      </c>
      <c r="AF314" s="199" t="str">
        <f t="shared" si="215"/>
        <v/>
      </c>
      <c r="AG314" s="1272" t="str">
        <f t="shared" ca="1" si="215"/>
        <v>NOK</v>
      </c>
      <c r="AH314" s="199" t="str">
        <f t="shared" si="215"/>
        <v/>
      </c>
      <c r="AI314" s="199" t="str">
        <f t="shared" si="215"/>
        <v/>
      </c>
      <c r="AJ314" s="199" t="str">
        <f t="shared" si="215"/>
        <v/>
      </c>
      <c r="AK314" s="199" t="str">
        <f t="shared" si="215"/>
        <v/>
      </c>
      <c r="AL314" s="199" t="str">
        <f t="shared" si="215"/>
        <v/>
      </c>
      <c r="AM314" s="199" t="str">
        <f t="shared" si="215"/>
        <v/>
      </c>
      <c r="AN314" s="1272" t="str">
        <f t="shared" si="215"/>
        <v/>
      </c>
      <c r="AO314" s="199" t="str">
        <f t="shared" si="215"/>
        <v/>
      </c>
      <c r="AP314" s="199" t="str">
        <f t="shared" si="215"/>
        <v/>
      </c>
      <c r="AQ314" s="199" t="str">
        <f t="shared" si="215"/>
        <v/>
      </c>
      <c r="AR314" s="1272" t="str">
        <f t="shared" si="215"/>
        <v/>
      </c>
      <c r="AS314" s="199" t="str">
        <f t="shared" si="215"/>
        <v/>
      </c>
      <c r="AT314" s="199" t="str">
        <f t="shared" si="215"/>
        <v/>
      </c>
      <c r="AU314" s="1272" t="str">
        <f t="shared" si="215"/>
        <v/>
      </c>
      <c r="AV314" s="199" t="str">
        <f t="shared" si="215"/>
        <v/>
      </c>
      <c r="AW314" s="199" t="str">
        <f t="shared" si="215"/>
        <v/>
      </c>
      <c r="AX314" s="199" t="str">
        <f t="shared" si="215"/>
        <v/>
      </c>
      <c r="AY314" s="199" t="str">
        <f t="shared" si="215"/>
        <v/>
      </c>
      <c r="AZ314" s="199" t="str">
        <f t="shared" si="215"/>
        <v/>
      </c>
      <c r="BA314" s="1272" t="str">
        <f t="shared" si="215"/>
        <v/>
      </c>
      <c r="BB314" s="199" t="str">
        <f t="shared" si="215"/>
        <v/>
      </c>
      <c r="BC314" s="199" t="str">
        <f t="shared" si="215"/>
        <v/>
      </c>
      <c r="BD314" s="199" t="str">
        <f t="shared" si="215"/>
        <v/>
      </c>
      <c r="BE314" s="199" t="str">
        <f t="shared" si="215"/>
        <v/>
      </c>
      <c r="BF314" s="199" t="str">
        <f t="shared" si="215"/>
        <v/>
      </c>
      <c r="BG314" s="199" t="str">
        <f t="shared" si="215"/>
        <v/>
      </c>
      <c r="BH314" s="1272" t="str">
        <f t="shared" si="215"/>
        <v/>
      </c>
      <c r="BI314" s="200" t="str">
        <f t="shared" ca="1" si="194"/>
        <v>NOK</v>
      </c>
    </row>
    <row r="315" spans="1:61" ht="26.4" x14ac:dyDescent="0.25">
      <c r="A315" s="201" t="str">
        <f t="shared" si="205"/>
        <v>AVA</v>
      </c>
      <c r="B315" s="202" t="str">
        <f t="shared" si="205"/>
        <v>Cure somatico-acute a pazienti con dipendenze</v>
      </c>
      <c r="C315" s="198" t="str">
        <f t="shared" si="205"/>
        <v>Medicina interna generale
(Psichiatria e psicoterapia)</v>
      </c>
      <c r="D315" s="199" t="str">
        <f t="shared" ref="D315:BH315" si="216">IF(D$162="","",
  IF(D$161="",IF(D155="","",IF(D155&lt;=D$163,"OK","NOK")),
  IF(D$161="X",IF(D155="","",IF(D155&lt;=D$163,"OK","NOK")),
  IF(HLOOKUP(D$161,$A$4:$BI$156,ROW(D315)-163,FALSE)&lt;&gt;"","",IF(D155="","",IF(D155&lt;=D$163,"OK","NOK"))))))</f>
        <v/>
      </c>
      <c r="E315" s="199" t="str">
        <f t="shared" si="216"/>
        <v/>
      </c>
      <c r="F315" s="199" t="str">
        <f t="shared" si="216"/>
        <v/>
      </c>
      <c r="G315" s="1260" t="str">
        <f t="shared" si="216"/>
        <v/>
      </c>
      <c r="H315" s="199" t="str">
        <f t="shared" si="216"/>
        <v/>
      </c>
      <c r="I315" s="199" t="str">
        <f t="shared" si="216"/>
        <v/>
      </c>
      <c r="J315" s="1272" t="str">
        <f t="shared" si="216"/>
        <v/>
      </c>
      <c r="K315" s="199" t="str">
        <f t="shared" si="216"/>
        <v/>
      </c>
      <c r="L315" s="199" t="str">
        <f t="shared" si="216"/>
        <v/>
      </c>
      <c r="M315" s="199" t="str">
        <f t="shared" si="216"/>
        <v/>
      </c>
      <c r="N315" s="199" t="str">
        <f t="shared" si="216"/>
        <v/>
      </c>
      <c r="O315" s="199" t="str">
        <f t="shared" si="216"/>
        <v/>
      </c>
      <c r="P315" s="199" t="str">
        <f t="shared" si="216"/>
        <v/>
      </c>
      <c r="Q315" s="199" t="str">
        <f t="shared" si="216"/>
        <v/>
      </c>
      <c r="R315" s="199" t="str">
        <f t="shared" si="216"/>
        <v/>
      </c>
      <c r="S315" s="199" t="str">
        <f t="shared" si="216"/>
        <v/>
      </c>
      <c r="T315" s="199" t="str">
        <f t="shared" si="216"/>
        <v/>
      </c>
      <c r="U315" s="199" t="str">
        <f t="shared" si="216"/>
        <v/>
      </c>
      <c r="V315" s="199" t="str">
        <f t="shared" si="216"/>
        <v/>
      </c>
      <c r="W315" s="199" t="str">
        <f t="shared" si="216"/>
        <v/>
      </c>
      <c r="X315" s="199" t="str">
        <f t="shared" si="216"/>
        <v/>
      </c>
      <c r="Y315" s="199" t="str">
        <f t="shared" si="216"/>
        <v/>
      </c>
      <c r="Z315" s="199" t="str">
        <f t="shared" si="216"/>
        <v/>
      </c>
      <c r="AA315" s="1272" t="str">
        <f t="shared" si="216"/>
        <v/>
      </c>
      <c r="AB315" s="199" t="str">
        <f t="shared" si="216"/>
        <v/>
      </c>
      <c r="AC315" s="199" t="str">
        <f t="shared" si="216"/>
        <v/>
      </c>
      <c r="AD315" s="199" t="str">
        <f t="shared" si="216"/>
        <v/>
      </c>
      <c r="AE315" s="199" t="str">
        <f t="shared" si="216"/>
        <v/>
      </c>
      <c r="AF315" s="199" t="str">
        <f t="shared" si="216"/>
        <v/>
      </c>
      <c r="AG315" s="1272" t="str">
        <f t="shared" ca="1" si="216"/>
        <v>NOK</v>
      </c>
      <c r="AH315" s="199" t="str">
        <f t="shared" si="216"/>
        <v/>
      </c>
      <c r="AI315" s="199" t="str">
        <f t="shared" si="216"/>
        <v/>
      </c>
      <c r="AJ315" s="199" t="str">
        <f t="shared" si="216"/>
        <v/>
      </c>
      <c r="AK315" s="199" t="str">
        <f t="shared" si="216"/>
        <v/>
      </c>
      <c r="AL315" s="199" t="str">
        <f t="shared" si="216"/>
        <v/>
      </c>
      <c r="AM315" s="199" t="str">
        <f t="shared" si="216"/>
        <v/>
      </c>
      <c r="AN315" s="1272" t="str">
        <f t="shared" si="216"/>
        <v/>
      </c>
      <c r="AO315" s="199" t="str">
        <f t="shared" si="216"/>
        <v/>
      </c>
      <c r="AP315" s="199" t="str">
        <f t="shared" si="216"/>
        <v/>
      </c>
      <c r="AQ315" s="199" t="str">
        <f t="shared" si="216"/>
        <v/>
      </c>
      <c r="AR315" s="1272" t="str">
        <f t="shared" si="216"/>
        <v/>
      </c>
      <c r="AS315" s="199" t="str">
        <f t="shared" si="216"/>
        <v/>
      </c>
      <c r="AT315" s="199" t="str">
        <f t="shared" si="216"/>
        <v/>
      </c>
      <c r="AU315" s="1272" t="str">
        <f t="shared" si="216"/>
        <v/>
      </c>
      <c r="AV315" s="199" t="str">
        <f t="shared" si="216"/>
        <v/>
      </c>
      <c r="AW315" s="199" t="str">
        <f t="shared" ca="1" si="216"/>
        <v>NOK</v>
      </c>
      <c r="AX315" s="199" t="str">
        <f t="shared" si="216"/>
        <v/>
      </c>
      <c r="AY315" s="199" t="str">
        <f t="shared" si="216"/>
        <v/>
      </c>
      <c r="AZ315" s="199" t="str">
        <f t="shared" si="216"/>
        <v/>
      </c>
      <c r="BA315" s="1272" t="str">
        <f t="shared" si="216"/>
        <v/>
      </c>
      <c r="BB315" s="199" t="str">
        <f t="shared" si="216"/>
        <v/>
      </c>
      <c r="BC315" s="199" t="str">
        <f t="shared" si="216"/>
        <v/>
      </c>
      <c r="BD315" s="199" t="str">
        <f t="shared" si="216"/>
        <v/>
      </c>
      <c r="BE315" s="199" t="str">
        <f t="shared" si="216"/>
        <v/>
      </c>
      <c r="BF315" s="199" t="str">
        <f t="shared" si="216"/>
        <v/>
      </c>
      <c r="BG315" s="199" t="str">
        <f t="shared" si="216"/>
        <v/>
      </c>
      <c r="BH315" s="1272" t="str">
        <f t="shared" si="216"/>
        <v/>
      </c>
      <c r="BI315" s="200" t="str">
        <f t="shared" ca="1" si="194"/>
        <v>NOK</v>
      </c>
    </row>
    <row r="316" spans="1:61" x14ac:dyDescent="0.25">
      <c r="A316" s="201" t="str">
        <f t="shared" si="205"/>
        <v>ISO</v>
      </c>
      <c r="B316" s="202" t="str">
        <f t="shared" si="205"/>
        <v>Stazione d'isolamento speciale</v>
      </c>
      <c r="C316" s="198" t="str">
        <f t="shared" si="205"/>
        <v/>
      </c>
      <c r="D316" s="199" t="str">
        <f t="shared" ref="D316:BH316" si="217">IF(D$162="","",
  IF(D$161="",IF(D156="","",IF(D156&lt;=D$163,"OK","NOK")),
  IF(D$161="X",IF(D156="","",IF(D156&lt;=D$163,"OK","NOK")),
  IF(HLOOKUP(D$161,$A$4:$BI$156,ROW(D316)-163,FALSE)&lt;&gt;"","",IF(D156="","",IF(D156&lt;=D$163,"OK","NOK"))))))</f>
        <v/>
      </c>
      <c r="E316" s="199" t="str">
        <f t="shared" si="217"/>
        <v/>
      </c>
      <c r="F316" s="199" t="str">
        <f t="shared" si="217"/>
        <v/>
      </c>
      <c r="G316" s="1260" t="str">
        <f t="shared" si="217"/>
        <v/>
      </c>
      <c r="H316" s="199" t="str">
        <f t="shared" si="217"/>
        <v/>
      </c>
      <c r="I316" s="199" t="str">
        <f t="shared" si="217"/>
        <v/>
      </c>
      <c r="J316" s="1272" t="str">
        <f t="shared" si="217"/>
        <v/>
      </c>
      <c r="K316" s="199" t="str">
        <f t="shared" si="217"/>
        <v/>
      </c>
      <c r="L316" s="199" t="str">
        <f t="shared" si="217"/>
        <v/>
      </c>
      <c r="M316" s="199" t="str">
        <f t="shared" si="217"/>
        <v/>
      </c>
      <c r="N316" s="199" t="str">
        <f t="shared" si="217"/>
        <v/>
      </c>
      <c r="O316" s="199" t="str">
        <f t="shared" si="217"/>
        <v/>
      </c>
      <c r="P316" s="199" t="str">
        <f t="shared" si="217"/>
        <v/>
      </c>
      <c r="Q316" s="199" t="str">
        <f t="shared" si="217"/>
        <v/>
      </c>
      <c r="R316" s="199" t="str">
        <f t="shared" si="217"/>
        <v/>
      </c>
      <c r="S316" s="199" t="str">
        <f t="shared" si="217"/>
        <v/>
      </c>
      <c r="T316" s="199" t="str">
        <f t="shared" si="217"/>
        <v/>
      </c>
      <c r="U316" s="199" t="str">
        <f t="shared" si="217"/>
        <v/>
      </c>
      <c r="V316" s="199" t="str">
        <f t="shared" si="217"/>
        <v/>
      </c>
      <c r="W316" s="199" t="str">
        <f t="shared" si="217"/>
        <v/>
      </c>
      <c r="X316" s="199" t="str">
        <f t="shared" si="217"/>
        <v/>
      </c>
      <c r="Y316" s="199" t="str">
        <f t="shared" si="217"/>
        <v/>
      </c>
      <c r="Z316" s="199" t="str">
        <f t="shared" si="217"/>
        <v/>
      </c>
      <c r="AA316" s="1272" t="str">
        <f t="shared" si="217"/>
        <v/>
      </c>
      <c r="AB316" s="199" t="str">
        <f t="shared" si="217"/>
        <v/>
      </c>
      <c r="AC316" s="199" t="str">
        <f t="shared" si="217"/>
        <v/>
      </c>
      <c r="AD316" s="199" t="str">
        <f t="shared" si="217"/>
        <v/>
      </c>
      <c r="AE316" s="199" t="str">
        <f t="shared" si="217"/>
        <v/>
      </c>
      <c r="AF316" s="199" t="str">
        <f t="shared" si="217"/>
        <v/>
      </c>
      <c r="AG316" s="1272" t="str">
        <f t="shared" si="217"/>
        <v/>
      </c>
      <c r="AH316" s="199" t="str">
        <f t="shared" si="217"/>
        <v/>
      </c>
      <c r="AI316" s="199" t="str">
        <f t="shared" si="217"/>
        <v/>
      </c>
      <c r="AJ316" s="199" t="str">
        <f t="shared" si="217"/>
        <v/>
      </c>
      <c r="AK316" s="199" t="str">
        <f t="shared" si="217"/>
        <v/>
      </c>
      <c r="AL316" s="199" t="str">
        <f t="shared" si="217"/>
        <v/>
      </c>
      <c r="AM316" s="199" t="str">
        <f t="shared" si="217"/>
        <v/>
      </c>
      <c r="AN316" s="1272" t="str">
        <f t="shared" si="217"/>
        <v/>
      </c>
      <c r="AO316" s="199" t="str">
        <f t="shared" si="217"/>
        <v/>
      </c>
      <c r="AP316" s="199" t="str">
        <f t="shared" si="217"/>
        <v/>
      </c>
      <c r="AQ316" s="199" t="str">
        <f t="shared" si="217"/>
        <v/>
      </c>
      <c r="AR316" s="1272" t="str">
        <f t="shared" si="217"/>
        <v/>
      </c>
      <c r="AS316" s="199" t="str">
        <f t="shared" si="217"/>
        <v/>
      </c>
      <c r="AT316" s="199" t="str">
        <f t="shared" si="217"/>
        <v/>
      </c>
      <c r="AU316" s="1272" t="str">
        <f t="shared" si="217"/>
        <v/>
      </c>
      <c r="AV316" s="199" t="str">
        <f t="shared" si="217"/>
        <v/>
      </c>
      <c r="AW316" s="199" t="str">
        <f t="shared" si="217"/>
        <v/>
      </c>
      <c r="AX316" s="199" t="str">
        <f t="shared" si="217"/>
        <v/>
      </c>
      <c r="AY316" s="199" t="str">
        <f t="shared" si="217"/>
        <v/>
      </c>
      <c r="AZ316" s="199" t="str">
        <f t="shared" si="217"/>
        <v/>
      </c>
      <c r="BA316" s="1272" t="str">
        <f t="shared" si="217"/>
        <v/>
      </c>
      <c r="BB316" s="199" t="str">
        <f t="shared" si="217"/>
        <v/>
      </c>
      <c r="BC316" s="199" t="str">
        <f t="shared" si="217"/>
        <v/>
      </c>
      <c r="BD316" s="199" t="str">
        <f t="shared" si="217"/>
        <v/>
      </c>
      <c r="BE316" s="199" t="str">
        <f t="shared" si="217"/>
        <v/>
      </c>
      <c r="BF316" s="199" t="str">
        <f t="shared" si="217"/>
        <v/>
      </c>
      <c r="BG316" s="199" t="str">
        <f t="shared" si="217"/>
        <v/>
      </c>
      <c r="BH316" s="1272" t="str">
        <f t="shared" si="217"/>
        <v/>
      </c>
      <c r="BI316" s="200" t="str">
        <f t="shared" si="194"/>
        <v>OK</v>
      </c>
    </row>
    <row r="317" spans="1:61" outlineLevel="1" x14ac:dyDescent="0.25">
      <c r="C317" s="198">
        <f t="shared" ref="C317" si="218">+C157</f>
        <v>0</v>
      </c>
      <c r="D317" s="186">
        <f t="shared" ref="D317" ca="1" si="219">+SUM(D164:D316)</f>
        <v>0</v>
      </c>
      <c r="E317" s="186">
        <f t="shared" ref="E317:Z317" ca="1" si="220">+SUM(E164:E316)</f>
        <v>0</v>
      </c>
      <c r="F317" s="186">
        <f t="shared" ca="1" si="220"/>
        <v>0</v>
      </c>
      <c r="G317" s="186">
        <f t="shared" si="220"/>
        <v>0</v>
      </c>
      <c r="H317" s="186">
        <f t="shared" ca="1" si="220"/>
        <v>0</v>
      </c>
      <c r="I317" s="186">
        <f t="shared" ca="1" si="220"/>
        <v>0</v>
      </c>
      <c r="L317" s="186">
        <f t="shared" ca="1" si="220"/>
        <v>0</v>
      </c>
      <c r="M317" s="186">
        <f t="shared" ca="1" si="220"/>
        <v>0</v>
      </c>
      <c r="N317" s="186">
        <f t="shared" ca="1" si="220"/>
        <v>0</v>
      </c>
      <c r="O317" s="186">
        <f t="shared" ca="1" si="220"/>
        <v>0</v>
      </c>
      <c r="P317" s="186">
        <f t="shared" ca="1" si="220"/>
        <v>0</v>
      </c>
      <c r="Q317" s="186">
        <f t="shared" ca="1" si="220"/>
        <v>0</v>
      </c>
      <c r="R317" s="186">
        <f t="shared" ca="1" si="220"/>
        <v>0</v>
      </c>
      <c r="S317" s="186">
        <f t="shared" ca="1" si="220"/>
        <v>0</v>
      </c>
      <c r="T317" s="186">
        <f t="shared" ca="1" si="220"/>
        <v>0</v>
      </c>
      <c r="U317" s="186">
        <f t="shared" ca="1" si="220"/>
        <v>0</v>
      </c>
      <c r="V317" s="186">
        <f t="shared" ca="1" si="220"/>
        <v>0</v>
      </c>
      <c r="W317" s="186">
        <f t="shared" ca="1" si="220"/>
        <v>0</v>
      </c>
      <c r="X317" s="186">
        <f t="shared" si="220"/>
        <v>0</v>
      </c>
      <c r="Y317" s="186">
        <f t="shared" ca="1" si="220"/>
        <v>0</v>
      </c>
      <c r="Z317" s="1168">
        <f t="shared" ca="1" si="220"/>
        <v>0</v>
      </c>
      <c r="AA317" s="1270">
        <f t="shared" ref="AA317" ca="1" si="221">+SUM(AA164:AA316)</f>
        <v>0</v>
      </c>
      <c r="AB317" s="186">
        <f t="shared" ref="AB317:AO317" si="222">+SUM(AB164:AB316)</f>
        <v>0</v>
      </c>
      <c r="AC317" s="186">
        <f t="shared" ca="1" si="222"/>
        <v>0</v>
      </c>
      <c r="AD317" s="186">
        <f t="shared" ca="1" si="222"/>
        <v>0</v>
      </c>
      <c r="AE317" s="186">
        <f t="shared" si="222"/>
        <v>0</v>
      </c>
      <c r="AF317" s="186">
        <f t="shared" ca="1" si="222"/>
        <v>0</v>
      </c>
      <c r="AG317" s="1270">
        <f t="shared" ref="AG317" ca="1" si="223">+SUM(AG164:AG316)</f>
        <v>0</v>
      </c>
      <c r="AH317" s="186">
        <f t="shared" ca="1" si="222"/>
        <v>0</v>
      </c>
      <c r="AJ317" s="186">
        <f t="shared" ca="1" si="222"/>
        <v>0</v>
      </c>
      <c r="AK317" s="186">
        <f t="shared" ca="1" si="222"/>
        <v>0</v>
      </c>
      <c r="AL317" s="186">
        <f t="shared" si="222"/>
        <v>0</v>
      </c>
      <c r="AM317" s="186">
        <f t="shared" ca="1" si="222"/>
        <v>0</v>
      </c>
      <c r="AN317" s="1270">
        <f t="shared" si="222"/>
        <v>0</v>
      </c>
      <c r="AO317" s="1168">
        <f t="shared" ca="1" si="222"/>
        <v>0</v>
      </c>
      <c r="AP317" s="186">
        <f t="shared" ref="AP317:BF317" si="224">+SUM(AP164:AP316)</f>
        <v>0</v>
      </c>
      <c r="AQ317" s="186">
        <f t="shared" ca="1" si="224"/>
        <v>0</v>
      </c>
      <c r="AR317" s="1270">
        <f t="shared" ref="AR317" ca="1" si="225">+SUM(AR164:AR316)</f>
        <v>0</v>
      </c>
      <c r="AS317" s="186">
        <f t="shared" si="224"/>
        <v>0</v>
      </c>
      <c r="AT317" s="186">
        <f t="shared" ca="1" si="224"/>
        <v>0</v>
      </c>
      <c r="AU317" s="1270">
        <f t="shared" ref="AU317" ca="1" si="226">+SUM(AU164:AU316)</f>
        <v>0</v>
      </c>
      <c r="AV317" s="186">
        <f t="shared" ca="1" si="224"/>
        <v>0</v>
      </c>
      <c r="AW317" s="186">
        <f t="shared" ca="1" si="224"/>
        <v>0</v>
      </c>
      <c r="AY317" s="186">
        <f t="shared" si="224"/>
        <v>0</v>
      </c>
      <c r="AZ317" s="186">
        <f t="shared" si="224"/>
        <v>0</v>
      </c>
      <c r="BA317" s="1270">
        <f t="shared" ref="BA317" ca="1" si="227">+SUM(BA164:BA316)</f>
        <v>0</v>
      </c>
      <c r="BB317" s="186">
        <f t="shared" ca="1" si="224"/>
        <v>0</v>
      </c>
      <c r="BC317" s="186">
        <f t="shared" ca="1" si="224"/>
        <v>0</v>
      </c>
      <c r="BD317" s="186">
        <f t="shared" si="224"/>
        <v>0</v>
      </c>
      <c r="BE317" s="186">
        <f t="shared" ca="1" si="224"/>
        <v>0</v>
      </c>
      <c r="BF317" s="186">
        <f t="shared" ca="1" si="224"/>
        <v>0</v>
      </c>
      <c r="BG317" s="1168">
        <f t="shared" ref="BG317" ca="1" si="228">+SUM(BG164:BG316)</f>
        <v>0</v>
      </c>
      <c r="BH317" s="1270">
        <f t="shared" ref="BH317" ca="1" si="229">+SUM(BH164:BH316)</f>
        <v>0</v>
      </c>
      <c r="BI317" s="200" t="str">
        <f t="shared" ca="1" si="194"/>
        <v>NOK</v>
      </c>
    </row>
    <row r="318" spans="1:61" outlineLevel="1" x14ac:dyDescent="0.25">
      <c r="B318" s="187" t="s">
        <v>91</v>
      </c>
      <c r="D318" s="186">
        <f t="shared" ref="D318" ca="1" si="230">+SUM(D164:D316)</f>
        <v>0</v>
      </c>
      <c r="E318" s="186">
        <f t="shared" ref="E318:Y318" ca="1" si="231">+SUM(E164:E316)</f>
        <v>0</v>
      </c>
      <c r="F318" s="186">
        <f t="shared" ca="1" si="231"/>
        <v>0</v>
      </c>
      <c r="G318" s="186">
        <f t="shared" si="231"/>
        <v>0</v>
      </c>
      <c r="H318" s="186">
        <f t="shared" ca="1" si="231"/>
        <v>0</v>
      </c>
      <c r="I318" s="186">
        <f t="shared" ca="1" si="231"/>
        <v>0</v>
      </c>
      <c r="L318" s="186">
        <f t="shared" ca="1" si="231"/>
        <v>0</v>
      </c>
      <c r="M318" s="186">
        <f t="shared" ca="1" si="231"/>
        <v>0</v>
      </c>
      <c r="N318" s="186">
        <f t="shared" ca="1" si="231"/>
        <v>0</v>
      </c>
      <c r="O318" s="186">
        <f t="shared" ca="1" si="231"/>
        <v>0</v>
      </c>
      <c r="P318" s="186">
        <f t="shared" ca="1" si="231"/>
        <v>0</v>
      </c>
      <c r="Q318" s="186">
        <f t="shared" ca="1" si="231"/>
        <v>0</v>
      </c>
      <c r="R318" s="186">
        <f t="shared" ca="1" si="231"/>
        <v>0</v>
      </c>
      <c r="S318" s="186">
        <f t="shared" ca="1" si="231"/>
        <v>0</v>
      </c>
      <c r="T318" s="186">
        <f t="shared" ca="1" si="231"/>
        <v>0</v>
      </c>
      <c r="U318" s="186">
        <f t="shared" ca="1" si="231"/>
        <v>0</v>
      </c>
      <c r="V318" s="186">
        <f t="shared" ca="1" si="231"/>
        <v>0</v>
      </c>
      <c r="W318" s="186">
        <f t="shared" ca="1" si="231"/>
        <v>0</v>
      </c>
      <c r="X318" s="186">
        <f t="shared" si="231"/>
        <v>0</v>
      </c>
      <c r="Y318" s="186">
        <f t="shared" ca="1" si="231"/>
        <v>0</v>
      </c>
      <c r="Z318" s="1168">
        <f t="shared" ref="Z318:AA318" ca="1" si="232">+SUM(Z164:Z316)</f>
        <v>0</v>
      </c>
      <c r="AA318" s="1270">
        <f t="shared" ca="1" si="232"/>
        <v>0</v>
      </c>
      <c r="AB318" s="186">
        <f t="shared" ref="AB318:AN318" si="233">+SUM(AB164:AB316)</f>
        <v>0</v>
      </c>
      <c r="AC318" s="186">
        <f t="shared" ca="1" si="233"/>
        <v>0</v>
      </c>
      <c r="AD318" s="186">
        <f t="shared" ca="1" si="233"/>
        <v>0</v>
      </c>
      <c r="AE318" s="186">
        <f t="shared" si="233"/>
        <v>0</v>
      </c>
      <c r="AF318" s="186">
        <f t="shared" ca="1" si="233"/>
        <v>0</v>
      </c>
      <c r="AG318" s="1270">
        <f t="shared" ref="AG318" ca="1" si="234">+SUM(AG164:AG316)</f>
        <v>0</v>
      </c>
      <c r="AH318" s="186">
        <f t="shared" ca="1" si="233"/>
        <v>0</v>
      </c>
      <c r="AJ318" s="186">
        <f t="shared" ca="1" si="233"/>
        <v>0</v>
      </c>
      <c r="AK318" s="186">
        <f t="shared" ca="1" si="233"/>
        <v>0</v>
      </c>
      <c r="AL318" s="186">
        <f t="shared" si="233"/>
        <v>0</v>
      </c>
      <c r="AM318" s="186">
        <f t="shared" ca="1" si="233"/>
        <v>0</v>
      </c>
      <c r="AN318" s="1270">
        <f t="shared" si="233"/>
        <v>0</v>
      </c>
      <c r="AO318" s="1168">
        <f t="shared" ref="AO318" ca="1" si="235">+SUM(AO164:AO316)</f>
        <v>0</v>
      </c>
      <c r="AP318" s="186">
        <f t="shared" ref="AP318:BF318" si="236">+SUM(AP164:AP316)</f>
        <v>0</v>
      </c>
      <c r="AQ318" s="186">
        <f t="shared" ca="1" si="236"/>
        <v>0</v>
      </c>
      <c r="AR318" s="1270">
        <f t="shared" ca="1" si="236"/>
        <v>0</v>
      </c>
      <c r="AS318" s="186">
        <f t="shared" si="236"/>
        <v>0</v>
      </c>
      <c r="AT318" s="186">
        <f t="shared" ca="1" si="236"/>
        <v>0</v>
      </c>
      <c r="AU318" s="1270">
        <f t="shared" ref="AU318" ca="1" si="237">+SUM(AU164:AU316)</f>
        <v>0</v>
      </c>
      <c r="AV318" s="186">
        <f t="shared" ca="1" si="236"/>
        <v>0</v>
      </c>
      <c r="AW318" s="186">
        <f t="shared" ca="1" si="236"/>
        <v>0</v>
      </c>
      <c r="AY318" s="186">
        <f t="shared" si="236"/>
        <v>0</v>
      </c>
      <c r="AZ318" s="186">
        <f t="shared" si="236"/>
        <v>0</v>
      </c>
      <c r="BA318" s="1270">
        <f t="shared" ref="BA318" ca="1" si="238">+SUM(BA164:BA316)</f>
        <v>0</v>
      </c>
      <c r="BB318" s="186">
        <f t="shared" ca="1" si="236"/>
        <v>0</v>
      </c>
      <c r="BC318" s="186">
        <f t="shared" ca="1" si="236"/>
        <v>0</v>
      </c>
      <c r="BD318" s="186">
        <f t="shared" si="236"/>
        <v>0</v>
      </c>
      <c r="BE318" s="186">
        <f t="shared" ca="1" si="236"/>
        <v>0</v>
      </c>
      <c r="BF318" s="186">
        <f t="shared" ca="1" si="236"/>
        <v>0</v>
      </c>
      <c r="BG318" s="1168">
        <f t="shared" ref="BG318:BH318" ca="1" si="239">+SUM(BG164:BG316)</f>
        <v>0</v>
      </c>
      <c r="BH318" s="1270">
        <f t="shared" ca="1" si="239"/>
        <v>0</v>
      </c>
      <c r="BI318" s="200"/>
    </row>
    <row r="319" spans="1:61" x14ac:dyDescent="0.25">
      <c r="BI319" s="200"/>
    </row>
    <row r="320" spans="1:61" x14ac:dyDescent="0.25">
      <c r="BI320" s="200"/>
    </row>
    <row r="321" spans="1:62" x14ac:dyDescent="0.25">
      <c r="BI321" s="200"/>
    </row>
    <row r="322" spans="1:62" x14ac:dyDescent="0.25">
      <c r="A322" s="1817" t="s">
        <v>207</v>
      </c>
      <c r="B322" s="1817"/>
      <c r="G322" s="1259" t="s">
        <v>1324</v>
      </c>
      <c r="H322" s="1259" t="s">
        <v>1324</v>
      </c>
      <c r="I322" s="1259" t="s">
        <v>1324</v>
      </c>
      <c r="J322" s="1270" t="s">
        <v>1326</v>
      </c>
      <c r="K322" s="1259"/>
      <c r="X322" s="186" t="s">
        <v>366</v>
      </c>
      <c r="Y322" s="186" t="s">
        <v>366</v>
      </c>
      <c r="Z322" s="1168" t="s">
        <v>366</v>
      </c>
      <c r="AA322" s="1270" t="s">
        <v>1326</v>
      </c>
      <c r="AE322" s="1259" t="s">
        <v>1325</v>
      </c>
      <c r="AF322" s="1259" t="s">
        <v>1325</v>
      </c>
      <c r="AG322" s="1270" t="s">
        <v>1326</v>
      </c>
      <c r="AH322" s="1259"/>
      <c r="AI322" s="1259"/>
      <c r="AL322" s="1259" t="s">
        <v>269</v>
      </c>
      <c r="AM322" s="1259" t="s">
        <v>269</v>
      </c>
      <c r="AN322" s="1270" t="s">
        <v>1326</v>
      </c>
      <c r="AP322" s="186" t="s">
        <v>235</v>
      </c>
      <c r="AQ322" s="186" t="s">
        <v>235</v>
      </c>
      <c r="AR322" s="1270" t="s">
        <v>1326</v>
      </c>
      <c r="AS322" s="186" t="s">
        <v>386</v>
      </c>
      <c r="AT322" s="186" t="s">
        <v>386</v>
      </c>
      <c r="AU322" s="1270" t="s">
        <v>1326</v>
      </c>
      <c r="AY322" s="1259" t="s">
        <v>300</v>
      </c>
      <c r="AZ322" s="1259" t="s">
        <v>300</v>
      </c>
      <c r="BA322" s="1270" t="s">
        <v>1326</v>
      </c>
      <c r="BD322" s="1259" t="s">
        <v>311</v>
      </c>
      <c r="BE322" s="1259" t="s">
        <v>311</v>
      </c>
      <c r="BF322" s="1259" t="s">
        <v>311</v>
      </c>
      <c r="BG322" s="1259" t="s">
        <v>311</v>
      </c>
      <c r="BH322" s="1270" t="s">
        <v>1326</v>
      </c>
      <c r="BI322" s="200"/>
    </row>
    <row r="323" spans="1:62" ht="79.2" x14ac:dyDescent="0.25">
      <c r="A323" s="197"/>
      <c r="B323" s="198"/>
      <c r="C323" s="198"/>
      <c r="D323" s="199" t="str">
        <f t="shared" ref="D323:AA323" si="240">+D4</f>
        <v>Anestesiologia</v>
      </c>
      <c r="E323" s="199" t="str">
        <f t="shared" si="240"/>
        <v>Angiologia</v>
      </c>
      <c r="F323" s="199" t="str">
        <f t="shared" si="240"/>
        <v>Cardiologia</v>
      </c>
      <c r="G323" s="199" t="str">
        <f t="shared" si="240"/>
        <v>Chirurgia (senza approfondimento)</v>
      </c>
      <c r="H323" s="199" t="str">
        <f t="shared" si="240"/>
        <v>Chirurgia con approfondimento in chirurgia viscerale</v>
      </c>
      <c r="I323" s="199" t="str">
        <f t="shared" si="240"/>
        <v>Chirurgia con approfondimento in traumatologia specialistica</v>
      </c>
      <c r="J323" s="1272" t="str">
        <f t="shared" si="240"/>
        <v>Chirurgia</v>
      </c>
      <c r="K323" s="199" t="str">
        <f t="shared" si="240"/>
        <v>Chirurgia del cuore e dei vasi toracici</v>
      </c>
      <c r="L323" s="199" t="str">
        <f t="shared" si="240"/>
        <v>Chirurgia della mano</v>
      </c>
      <c r="M323" s="199" t="str">
        <f t="shared" si="240"/>
        <v>Chirurgia orale e maxillo-facciale</v>
      </c>
      <c r="N323" s="199" t="str">
        <f t="shared" si="240"/>
        <v>Chirurgia ortopedica con approfondimento in chirurgia della colonna vertebrale</v>
      </c>
      <c r="O323" s="199" t="str">
        <f t="shared" si="240"/>
        <v>Chirurgia ortopedica e traumatologia dell’apparato locomotore</v>
      </c>
      <c r="P323" s="199" t="str">
        <f t="shared" si="240"/>
        <v>Chirurgia pediatrica (senza approfondimento)</v>
      </c>
      <c r="Q323" s="199" t="str">
        <f t="shared" si="240"/>
        <v>Chirurgia plastica, ricostruttiva ed estetica</v>
      </c>
      <c r="R323" s="199" t="str">
        <f t="shared" si="240"/>
        <v>Chirurgia toracica</v>
      </c>
      <c r="S323" s="199" t="str">
        <f t="shared" si="240"/>
        <v>Chirurgia vascolare</v>
      </c>
      <c r="T323" s="199" t="str">
        <f t="shared" si="240"/>
        <v>Dermatologia e venereologia</v>
      </c>
      <c r="U323" s="199" t="str">
        <f t="shared" si="240"/>
        <v>Ematologia</v>
      </c>
      <c r="V323" s="199" t="str">
        <f t="shared" si="240"/>
        <v>Endocrinologia / diabetologia</v>
      </c>
      <c r="W323" s="199" t="str">
        <f t="shared" si="240"/>
        <v>Gastroenterologia</v>
      </c>
      <c r="X323" s="199" t="str">
        <f t="shared" si="240"/>
        <v>Ginecologia e ostetricia (senza approfondimento)</v>
      </c>
      <c r="Y323" s="199" t="str">
        <f t="shared" si="240"/>
        <v>Ginecologia e ostetricia con approfondimento in medicina materna fetale</v>
      </c>
      <c r="Z323" s="1172" t="str">
        <f t="shared" si="240"/>
        <v>Ginecologia e ostetricia con approfondimento in oncologia ginecologica</v>
      </c>
      <c r="AA323" s="1272" t="str">
        <f t="shared" si="240"/>
        <v>Ginecologia e ostetricia</v>
      </c>
      <c r="AB323" s="199" t="str">
        <f t="shared" ref="AB323:AO323" si="241">+AB4</f>
        <v>Malattie infettive</v>
      </c>
      <c r="AC323" s="199" t="str">
        <f t="shared" si="241"/>
        <v>Medicina fisica e riabilitazione</v>
      </c>
      <c r="AD323" s="199" t="str">
        <f t="shared" si="241"/>
        <v>Medicina intensiva</v>
      </c>
      <c r="AE323" s="199" t="str">
        <f t="shared" si="241"/>
        <v>Medicina interna generale (senza approfondimento)</v>
      </c>
      <c r="AF323" s="199" t="str">
        <f t="shared" si="241"/>
        <v>Medicina interna generale con approfondimento in geriatria</v>
      </c>
      <c r="AG323" s="1272" t="str">
        <f t="shared" si="241"/>
        <v>Medicina interna generale</v>
      </c>
      <c r="AH323" s="199" t="str">
        <f t="shared" si="241"/>
        <v>Medicina nucleare</v>
      </c>
      <c r="AI323" s="199"/>
      <c r="AJ323" s="199" t="str">
        <f t="shared" si="241"/>
        <v>Neurochirurgia</v>
      </c>
      <c r="AK323" s="199" t="str">
        <f t="shared" si="241"/>
        <v>Neurologia</v>
      </c>
      <c r="AL323" s="199" t="str">
        <f t="shared" si="241"/>
        <v>Oftalmologia (senza approfondimento)</v>
      </c>
      <c r="AM323" s="199" t="str">
        <f t="shared" si="241"/>
        <v>Oftalmologia con approfondimento in oftalmochirurgia</v>
      </c>
      <c r="AN323" s="1272" t="str">
        <f t="shared" si="241"/>
        <v>Oftalmologia</v>
      </c>
      <c r="AO323" s="1172" t="str">
        <f t="shared" si="241"/>
        <v>Oncologia medica</v>
      </c>
      <c r="AP323" s="199" t="str">
        <f t="shared" ref="AP323:BH323" si="242">+AP4</f>
        <v>Otorinolaringoiatria (senza approfondimento)</v>
      </c>
      <c r="AQ323" s="199" t="str">
        <f t="shared" si="242"/>
        <v>Otorinolaringoiatria con approfondimento in chirurgia cervico-facciale</v>
      </c>
      <c r="AR323" s="1272" t="str">
        <f t="shared" si="242"/>
        <v>Otorinolaringoiatria</v>
      </c>
      <c r="AS323" s="199" t="str">
        <f t="shared" si="242"/>
        <v>Pediatria (senza approfondimento)</v>
      </c>
      <c r="AT323" s="199" t="str">
        <f t="shared" si="242"/>
        <v>Pediatria con approfondimento in neonatologia</v>
      </c>
      <c r="AU323" s="1272" t="str">
        <f t="shared" ref="AU323" si="243">+AU4</f>
        <v>Pediatria</v>
      </c>
      <c r="AV323" s="199" t="str">
        <f t="shared" si="242"/>
        <v>Pneumologia</v>
      </c>
      <c r="AW323" s="199" t="str">
        <f t="shared" si="242"/>
        <v>Psichiatria e psicoterapia</v>
      </c>
      <c r="AX323" s="199"/>
      <c r="AY323" s="199" t="str">
        <f t="shared" si="242"/>
        <v>Radiologia (senza approfondimento)</v>
      </c>
      <c r="AZ323" s="199" t="str">
        <f t="shared" si="242"/>
        <v>Radiologia con approfondimento in neuroradiologia invasiva</v>
      </c>
      <c r="BA323" s="1272" t="str">
        <f t="shared" ref="BA323" si="244">+BA4</f>
        <v>Radiologia</v>
      </c>
      <c r="BB323" s="199" t="str">
        <f t="shared" si="242"/>
        <v>Radio-oncologia / radioterapia</v>
      </c>
      <c r="BC323" s="199" t="str">
        <f t="shared" si="242"/>
        <v>Reumatologia</v>
      </c>
      <c r="BD323" s="199" t="str">
        <f t="shared" si="242"/>
        <v>Urologia (senza approfondimento)</v>
      </c>
      <c r="BE323" s="199" t="str">
        <f t="shared" si="242"/>
        <v>Urologia con approfondimento in urologia femminile</v>
      </c>
      <c r="BF323" s="204" t="str">
        <f t="shared" si="242"/>
        <v>Urologia con approfondimento in neurourologia</v>
      </c>
      <c r="BG323" s="1239" t="str">
        <f t="shared" si="242"/>
        <v>Urologia con approfondimento in urologia operativa</v>
      </c>
      <c r="BH323" s="1272" t="str">
        <f t="shared" si="242"/>
        <v>Urologia</v>
      </c>
      <c r="BI323" s="205" t="s">
        <v>91</v>
      </c>
    </row>
    <row r="324" spans="1:62" ht="26.4" x14ac:dyDescent="0.25">
      <c r="A324" s="201"/>
      <c r="B324" s="202"/>
      <c r="C324" s="206" t="s">
        <v>208</v>
      </c>
      <c r="D324" s="618">
        <f ca="1">IF(D322="X",MAX(INDIRECT(ADDRESS(324,MATCH(D$323,$322:$322,0),1,1)&amp;":"&amp;ADDRESS(324,COLUMN(D324)-1,1,1),TRUE)),VLOOKUP(D323,'3.3'!$B$15:$K$62,10,FALSE))</f>
        <v>0</v>
      </c>
      <c r="E324" s="618">
        <f ca="1">IF(E322="X",MAX(INDIRECT(ADDRESS(324,MATCH(E$323,$322:$322,0),1,1)&amp;":"&amp;ADDRESS(324,COLUMN(E324)-1,1,1),TRUE)),VLOOKUP(E323,'3.3'!$B$15:$K$62,10,FALSE))</f>
        <v>0</v>
      </c>
      <c r="F324" s="618">
        <f ca="1">IF(F322="X",MAX(INDIRECT(ADDRESS(324,MATCH(F$323,$322:$322,0),1,1)&amp;":"&amp;ADDRESS(324,COLUMN(F324)-1,1,1),TRUE)),VLOOKUP(F323,'3.3'!$B$15:$K$62,10,FALSE))</f>
        <v>0</v>
      </c>
      <c r="G324" s="618">
        <f ca="1">IF(G322="X",MAX(INDIRECT(ADDRESS(324,MATCH(G$323,$322:$322,0),1,1)&amp;":"&amp;ADDRESS(324,COLUMN(G324)-1,1,1),TRUE)),VLOOKUP(G323,'3.3'!$B$15:$K$62,10,FALSE))</f>
        <v>0</v>
      </c>
      <c r="H324" s="618">
        <f ca="1">IF(H322="X",MAX(INDIRECT(ADDRESS(324,MATCH(H$323,$322:$322,0),1,1)&amp;":"&amp;ADDRESS(324,COLUMN(H324)-1,1,1),TRUE)),VLOOKUP(H323,'3.3'!$B$15:$K$62,10,FALSE))</f>
        <v>0</v>
      </c>
      <c r="I324" s="618">
        <f ca="1">IF(I322="X",MAX(INDIRECT(ADDRESS(324,MATCH(I$323,$322:$322,0),1,1)&amp;":"&amp;ADDRESS(324,COLUMN(I324)-1,1,1),TRUE)),VLOOKUP(I323,'3.3'!$B$15:$K$62,10,FALSE))</f>
        <v>0</v>
      </c>
      <c r="J324" s="618">
        <f ca="1">IF(J322="X",MAX(INDIRECT(ADDRESS(324,MATCH(J$323,$322:$322,0),1,1)&amp;":"&amp;ADDRESS(324,COLUMN(J324)-1,1,1),TRUE)),VLOOKUP(J323,'3.3'!$B$15:$K$62,10,FALSE))</f>
        <v>0</v>
      </c>
      <c r="K324" s="618">
        <f ca="1">IF(K322="X",MAX(INDIRECT(ADDRESS(324,MATCH(K$323,$322:$322,0),1,1)&amp;":"&amp;ADDRESS(324,COLUMN(K324)-1,1,1),TRUE)),VLOOKUP(K323,'3.3'!$B$15:$K$62,10,FALSE))</f>
        <v>0</v>
      </c>
      <c r="L324" s="618">
        <f ca="1">IF(L322="X",MAX(INDIRECT(ADDRESS(324,MATCH(L$323,$322:$322,0),1,1)&amp;":"&amp;ADDRESS(324,COLUMN(L324)-1,1,1),TRUE)),VLOOKUP(L323,'3.3'!$B$15:$K$62,10,FALSE))</f>
        <v>0</v>
      </c>
      <c r="M324" s="618">
        <f ca="1">IF(M322="X",MAX(INDIRECT(ADDRESS(324,MATCH(M$323,$322:$322,0),1,1)&amp;":"&amp;ADDRESS(324,COLUMN(M324)-1,1,1),TRUE)),VLOOKUP(M323,'3.3'!$B$15:$K$62,10,FALSE))</f>
        <v>0</v>
      </c>
      <c r="N324" s="618">
        <f ca="1">IF(N322="X",MAX(INDIRECT(ADDRESS(324,MATCH(N$323,$322:$322,0),1,1)&amp;":"&amp;ADDRESS(324,COLUMN(N324)-1,1,1),TRUE)),VLOOKUP(N323,'3.3'!$B$15:$K$62,10,FALSE))</f>
        <v>0</v>
      </c>
      <c r="O324" s="618">
        <f ca="1">IF(O322="X",MAX(INDIRECT(ADDRESS(324,MATCH(O$323,$322:$322,0),1,1)&amp;":"&amp;ADDRESS(324,COLUMN(O324)-1,1,1),TRUE)),VLOOKUP(O323,'3.3'!$B$15:$K$62,10,FALSE))</f>
        <v>0</v>
      </c>
      <c r="P324" s="618">
        <f ca="1">IF(P322="X",MAX(INDIRECT(ADDRESS(324,MATCH(P$323,$322:$322,0),1,1)&amp;":"&amp;ADDRESS(324,COLUMN(P324)-1,1,1),TRUE)),VLOOKUP(P323,'3.3'!$B$15:$K$62,10,FALSE))</f>
        <v>0</v>
      </c>
      <c r="Q324" s="618">
        <f ca="1">IF(Q322="X",MAX(INDIRECT(ADDRESS(324,MATCH(Q$323,$322:$322,0),1,1)&amp;":"&amp;ADDRESS(324,COLUMN(Q324)-1,1,1),TRUE)),VLOOKUP(Q323,'3.3'!$B$15:$K$62,10,FALSE))</f>
        <v>0</v>
      </c>
      <c r="R324" s="618">
        <f ca="1">IF(R322="X",MAX(INDIRECT(ADDRESS(324,MATCH(R$323,$322:$322,0),1,1)&amp;":"&amp;ADDRESS(324,COLUMN(R324)-1,1,1),TRUE)),VLOOKUP(R323,'3.3'!$B$15:$K$62,10,FALSE))</f>
        <v>0</v>
      </c>
      <c r="S324" s="618">
        <f ca="1">IF(S322="X",MAX(INDIRECT(ADDRESS(324,MATCH(S$323,$322:$322,0),1,1)&amp;":"&amp;ADDRESS(324,COLUMN(S324)-1,1,1),TRUE)),VLOOKUP(S323,'3.3'!$B$15:$K$62,10,FALSE))</f>
        <v>0</v>
      </c>
      <c r="T324" s="618">
        <f ca="1">IF(T322="X",MAX(INDIRECT(ADDRESS(324,MATCH(T$323,$322:$322,0),1,1)&amp;":"&amp;ADDRESS(324,COLUMN(T324)-1,1,1),TRUE)),VLOOKUP(T323,'3.3'!$B$15:$K$62,10,FALSE))</f>
        <v>0</v>
      </c>
      <c r="U324" s="618">
        <f ca="1">IF(U322="X",MAX(INDIRECT(ADDRESS(324,MATCH(U$323,$322:$322,0),1,1)&amp;":"&amp;ADDRESS(324,COLUMN(U324)-1,1,1),TRUE)),VLOOKUP(U323,'3.3'!$B$15:$K$62,10,FALSE))</f>
        <v>0</v>
      </c>
      <c r="V324" s="618">
        <f ca="1">IF(V322="X",MAX(INDIRECT(ADDRESS(324,MATCH(V$323,$322:$322,0),1,1)&amp;":"&amp;ADDRESS(324,COLUMN(V324)-1,1,1),TRUE)),VLOOKUP(V323,'3.3'!$B$15:$K$62,10,FALSE))</f>
        <v>0</v>
      </c>
      <c r="W324" s="618">
        <f ca="1">IF(W322="X",MAX(INDIRECT(ADDRESS(324,MATCH(W$323,$322:$322,0),1,1)&amp;":"&amp;ADDRESS(324,COLUMN(W324)-1,1,1),TRUE)),VLOOKUP(W323,'3.3'!$B$15:$K$62,10,FALSE))</f>
        <v>0</v>
      </c>
      <c r="X324" s="618">
        <f ca="1">IF(X322="X",MAX(INDIRECT(ADDRESS(324,MATCH(X$323,$322:$322,0),1,1)&amp;":"&amp;ADDRESS(324,COLUMN(X324)-1,1,1),TRUE)),VLOOKUP(X323,'3.3'!$B$15:$K$62,10,FALSE))</f>
        <v>0</v>
      </c>
      <c r="Y324" s="618">
        <f ca="1">IF(Y322="X",MAX(INDIRECT(ADDRESS(324,MATCH(Y$323,$322:$322,0),1,1)&amp;":"&amp;ADDRESS(324,COLUMN(Y324)-1,1,1),TRUE)),VLOOKUP(Y323,'3.3'!$B$15:$K$62,10,FALSE))</f>
        <v>0</v>
      </c>
      <c r="Z324" s="618">
        <f ca="1">IF(Z322="X",MAX(INDIRECT(ADDRESS(324,MATCH(Z$323,$322:$322,0),1,1)&amp;":"&amp;ADDRESS(324,COLUMN(Z324)-1,1,1),TRUE)),VLOOKUP(Z323,'3.3'!$B$15:$K$62,10,FALSE))</f>
        <v>0</v>
      </c>
      <c r="AA324" s="618">
        <f ca="1">IF(AA322="X",MAX(INDIRECT(ADDRESS(324,MATCH(AA$323,$322:$322,0),1,1)&amp;":"&amp;ADDRESS(324,COLUMN(AA324)-1,1,1),TRUE)),VLOOKUP(AA323,'3.3'!$B$15:$K$62,10,FALSE))</f>
        <v>0</v>
      </c>
      <c r="AB324" s="618">
        <f ca="1">IF(AB322="X",MAX(INDIRECT(ADDRESS(324,MATCH(AB$323,$322:$322,0),1,1)&amp;":"&amp;ADDRESS(324,COLUMN(AB324)-1,1,1),TRUE)),VLOOKUP(AB323,'3.3'!$B$15:$K$62,10,FALSE))</f>
        <v>0</v>
      </c>
      <c r="AC324" s="618">
        <f ca="1">IF(AC322="X",MAX(INDIRECT(ADDRESS(324,MATCH(AC$323,$322:$322,0),1,1)&amp;":"&amp;ADDRESS(324,COLUMN(AC324)-1,1,1),TRUE)),VLOOKUP(AC323,'3.3'!$B$15:$K$62,10,FALSE))</f>
        <v>0</v>
      </c>
      <c r="AD324" s="618">
        <f ca="1">IF(AD322="X",MAX(INDIRECT(ADDRESS(324,MATCH(AD$323,$322:$322,0),1,1)&amp;":"&amp;ADDRESS(324,COLUMN(AD324)-1,1,1),TRUE)),VLOOKUP(AD323,'3.3'!$B$15:$K$62,10,FALSE))</f>
        <v>0</v>
      </c>
      <c r="AE324" s="618">
        <f ca="1">IF(AE322="X",MAX(INDIRECT(ADDRESS(324,MATCH(AE$323,$322:$322,0),1,1)&amp;":"&amp;ADDRESS(324,COLUMN(AE324)-1,1,1),TRUE)),VLOOKUP(AE323,'3.3'!$B$15:$K$62,10,FALSE))</f>
        <v>0</v>
      </c>
      <c r="AF324" s="618">
        <f ca="1">IF(AF322="X",MAX(INDIRECT(ADDRESS(324,MATCH(AF$323,$322:$322,0),1,1)&amp;":"&amp;ADDRESS(324,COLUMN(AF324)-1,1,1),TRUE)),VLOOKUP(AF323,'3.3'!$B$15:$K$62,10,FALSE))</f>
        <v>0</v>
      </c>
      <c r="AG324" s="618">
        <f ca="1">IF(AG322="X",MAX(INDIRECT(ADDRESS(324,MATCH(AG$323,$322:$322,0),1,1)&amp;":"&amp;ADDRESS(324,COLUMN(AG324)-1,1,1),TRUE)),VLOOKUP(AG323,'3.3'!$B$15:$K$62,10,FALSE))</f>
        <v>0</v>
      </c>
      <c r="AH324" s="618">
        <f ca="1">IF(AH322="X",MAX(INDIRECT(ADDRESS(324,MATCH(AH$323,$322:$322,0),1,1)&amp;":"&amp;ADDRESS(324,COLUMN(AH324)-1,1,1),TRUE)),VLOOKUP(AH323,'3.3'!$B$15:$K$62,10,FALSE))</f>
        <v>0</v>
      </c>
      <c r="AI324" s="618" t="e">
        <f ca="1">IF(AI322="X",MAX(INDIRECT(ADDRESS(324,MATCH(AI$323,$322:$322,0),1,1)&amp;":"&amp;ADDRESS(324,COLUMN(AI324)-1,1,1),TRUE)),VLOOKUP(AI323,'3.3'!$B$15:$K$62,10,FALSE))</f>
        <v>#N/A</v>
      </c>
      <c r="AJ324" s="618">
        <f ca="1">IF(AJ322="X",MAX(INDIRECT(ADDRESS(324,MATCH(AJ$323,$322:$322,0),1,1)&amp;":"&amp;ADDRESS(324,COLUMN(AJ324)-1,1,1),TRUE)),VLOOKUP(AJ323,'3.3'!$B$15:$K$62,10,FALSE))</f>
        <v>0</v>
      </c>
      <c r="AK324" s="618">
        <f ca="1">IF(AK322="X",MAX(INDIRECT(ADDRESS(324,MATCH(AK$323,$322:$322,0),1,1)&amp;":"&amp;ADDRESS(324,COLUMN(AK324)-1,1,1),TRUE)),VLOOKUP(AK323,'3.3'!$B$15:$K$62,10,FALSE))</f>
        <v>0</v>
      </c>
      <c r="AL324" s="618">
        <f ca="1">IF(AL322="X",MAX(INDIRECT(ADDRESS(324,MATCH(AL$323,$322:$322,0),1,1)&amp;":"&amp;ADDRESS(324,COLUMN(AL324)-1,1,1),TRUE)),VLOOKUP(AL323,'3.3'!$B$15:$K$62,10,FALSE))</f>
        <v>0</v>
      </c>
      <c r="AM324" s="618">
        <f ca="1">IF(AM322="X",MAX(INDIRECT(ADDRESS(324,MATCH(AM$323,$322:$322,0),1,1)&amp;":"&amp;ADDRESS(324,COLUMN(AM324)-1,1,1),TRUE)),VLOOKUP(AM323,'3.3'!$B$15:$K$62,10,FALSE))</f>
        <v>0</v>
      </c>
      <c r="AN324" s="618">
        <f ca="1">IF(AN322="X",MAX(INDIRECT(ADDRESS(324,MATCH(AN$323,$322:$322,0),1,1)&amp;":"&amp;ADDRESS(324,COLUMN(AN324)-1,1,1),TRUE)),VLOOKUP(AN323,'3.3'!$B$15:$K$62,10,FALSE))</f>
        <v>0</v>
      </c>
      <c r="AO324" s="618">
        <f ca="1">IF(AO322="X",MAX(INDIRECT(ADDRESS(324,MATCH(AO$323,$322:$322,0),1,1)&amp;":"&amp;ADDRESS(324,COLUMN(AO324)-1,1,1),TRUE)),VLOOKUP(AO323,'3.3'!$B$15:$K$62,10,FALSE))</f>
        <v>0</v>
      </c>
      <c r="AP324" s="618">
        <f ca="1">IF(AP322="X",MAX(INDIRECT(ADDRESS(324,MATCH(AP$323,$322:$322,0),1,1)&amp;":"&amp;ADDRESS(324,COLUMN(AP324)-1,1,1),TRUE)),VLOOKUP(AP323,'3.3'!$B$15:$K$62,10,FALSE))</f>
        <v>0</v>
      </c>
      <c r="AQ324" s="618">
        <f ca="1">IF(AQ322="X",MAX(INDIRECT(ADDRESS(324,MATCH(AQ$323,$322:$322,0),1,1)&amp;":"&amp;ADDRESS(324,COLUMN(AQ324)-1,1,1),TRUE)),VLOOKUP(AQ323,'3.3'!$B$15:$K$62,10,FALSE))</f>
        <v>0</v>
      </c>
      <c r="AR324" s="618">
        <f ca="1">IF(AR322="X",MAX(INDIRECT(ADDRESS(324,MATCH(AR$323,$322:$322,0),1,1)&amp;":"&amp;ADDRESS(324,COLUMN(AR324)-1,1,1),TRUE)),VLOOKUP(AR323,'3.3'!$B$15:$K$62,10,FALSE))</f>
        <v>0</v>
      </c>
      <c r="AS324" s="618">
        <f ca="1">IF(AS322="X",MAX(INDIRECT(ADDRESS(324,MATCH(AS$323,$322:$322,0),1,1)&amp;":"&amp;ADDRESS(324,COLUMN(AS324)-1,1,1),TRUE)),VLOOKUP(AS323,'3.3'!$B$15:$K$62,10,FALSE))</f>
        <v>0</v>
      </c>
      <c r="AT324" s="618">
        <f ca="1">IF(AT322="X",MAX(INDIRECT(ADDRESS(324,MATCH(AT$323,$322:$322,0),1,1)&amp;":"&amp;ADDRESS(324,COLUMN(AT324)-1,1,1),TRUE)),VLOOKUP(AT323,'3.3'!$B$15:$K$62,10,FALSE))</f>
        <v>0</v>
      </c>
      <c r="AU324" s="618">
        <f ca="1">IF(AU322="X",MAX(INDIRECT(ADDRESS(324,MATCH(AU$323,$322:$322,0),1,1)&amp;":"&amp;ADDRESS(324,COLUMN(AU324)-1,1,1),TRUE)),VLOOKUP(AU323,'3.3'!$B$15:$K$62,10,FALSE))</f>
        <v>0</v>
      </c>
      <c r="AV324" s="618">
        <f ca="1">IF(AV322="X",MAX(INDIRECT(ADDRESS(324,MATCH(AV$323,$322:$322,0),1,1)&amp;":"&amp;ADDRESS(324,COLUMN(AV324)-1,1,1),TRUE)),VLOOKUP(AV323,'3.3'!$B$15:$K$62,10,FALSE))</f>
        <v>0</v>
      </c>
      <c r="AW324" s="618">
        <f ca="1">IF(AW322="X",MAX(INDIRECT(ADDRESS(324,MATCH(AW$323,$322:$322,0),1,1)&amp;":"&amp;ADDRESS(324,COLUMN(AW324)-1,1,1),TRUE)),VLOOKUP(AW323,'3.3'!$B$15:$K$62,10,FALSE))</f>
        <v>0</v>
      </c>
      <c r="AX324" s="618"/>
      <c r="AY324" s="618">
        <f ca="1">IF(AY322="X",MAX(INDIRECT(ADDRESS(324,MATCH(AY$323,$322:$322,0),1,1)&amp;":"&amp;ADDRESS(324,COLUMN(AY324)-1,1,1),TRUE)),VLOOKUP(AY323,'3.3'!$B$15:$K$62,10,FALSE))</f>
        <v>0</v>
      </c>
      <c r="AZ324" s="618">
        <f ca="1">IF(AZ322="X",MAX(INDIRECT(ADDRESS(324,MATCH(AZ$323,$322:$322,0),1,1)&amp;":"&amp;ADDRESS(324,COLUMN(AZ324)-1,1,1),TRUE)),VLOOKUP(AZ323,'3.3'!$B$15:$K$62,10,FALSE))</f>
        <v>0</v>
      </c>
      <c r="BA324" s="618">
        <f ca="1">IF(BA322="X",MAX(INDIRECT(ADDRESS(324,MATCH(BA$323,$322:$322,0),1,1)&amp;":"&amp;ADDRESS(324,COLUMN(BA324)-1,1,1),TRUE)),VLOOKUP(BA323,'3.3'!$B$15:$K$62,10,FALSE))</f>
        <v>0</v>
      </c>
      <c r="BB324" s="618">
        <f ca="1">IF(BB322="X",MAX(INDIRECT(ADDRESS(324,MATCH(BB$323,$322:$322,0),1,1)&amp;":"&amp;ADDRESS(324,COLUMN(BB324)-1,1,1),TRUE)),VLOOKUP(BB323,'3.3'!$B$15:$K$62,10,FALSE))</f>
        <v>0</v>
      </c>
      <c r="BC324" s="618">
        <f ca="1">IF(BC322="X",MAX(INDIRECT(ADDRESS(324,MATCH(BC$323,$322:$322,0),1,1)&amp;":"&amp;ADDRESS(324,COLUMN(BC324)-1,1,1),TRUE)),VLOOKUP(BC323,'3.3'!$B$15:$K$62,10,FALSE))</f>
        <v>0</v>
      </c>
      <c r="BD324" s="618">
        <f ca="1">IF(BD322="X",MAX(INDIRECT(ADDRESS(324,MATCH(BD$323,$322:$322,0),1,1)&amp;":"&amp;ADDRESS(324,COLUMN(BD324)-1,1,1),TRUE)),VLOOKUP(BD323,'3.3'!$B$15:$K$62,10,FALSE))</f>
        <v>0</v>
      </c>
      <c r="BE324" s="618">
        <f ca="1">IF(BE322="X",MAX(INDIRECT(ADDRESS(324,MATCH(BE$323,$322:$322,0),1,1)&amp;":"&amp;ADDRESS(324,COLUMN(BE324)-1,1,1),TRUE)),VLOOKUP(BE323,'3.3'!$B$15:$K$62,10,FALSE))</f>
        <v>0</v>
      </c>
      <c r="BF324" s="618">
        <f ca="1">IF(BF322="X",MAX(INDIRECT(ADDRESS(324,MATCH(BF$323,$322:$322,0),1,1)&amp;":"&amp;ADDRESS(324,COLUMN(BF324)-1,1,1),TRUE)),VLOOKUP(BF323,'3.3'!$B$15:$K$62,10,FALSE))</f>
        <v>0</v>
      </c>
      <c r="BG324" s="618">
        <f ca="1">IF(BG322="X",MAX(INDIRECT(ADDRESS(324,MATCH(BG$323,$322:$322,0),1,1)&amp;":"&amp;ADDRESS(324,COLUMN(BG324)-1,1,1),TRUE)),VLOOKUP(BG323,'3.3'!$B$15:$K$62,10,FALSE))</f>
        <v>0</v>
      </c>
      <c r="BH324" s="618">
        <f ca="1">IF(BH322="X",MAX(INDIRECT(ADDRESS(324,MATCH(BH$323,$322:$322,0),1,1)&amp;":"&amp;ADDRESS(324,COLUMN(BH324)-1,1,1),TRUE)),VLOOKUP(BH323,'3.3'!$B$15:$K$62,10,FALSE))</f>
        <v>0</v>
      </c>
      <c r="BI324" s="207"/>
    </row>
    <row r="325" spans="1:62" x14ac:dyDescent="0.25">
      <c r="A325" s="201"/>
      <c r="B325" s="202"/>
      <c r="C325" s="202"/>
      <c r="D325" s="203"/>
      <c r="E325" s="203"/>
      <c r="F325" s="203"/>
      <c r="G325" s="203"/>
      <c r="H325" s="203"/>
      <c r="I325" s="203"/>
      <c r="J325" s="1273"/>
      <c r="K325" s="203"/>
      <c r="L325" s="203"/>
      <c r="M325" s="203"/>
      <c r="N325" s="203"/>
      <c r="O325" s="203"/>
      <c r="P325" s="203"/>
      <c r="Q325" s="203"/>
      <c r="R325" s="203"/>
      <c r="S325" s="203"/>
      <c r="T325" s="203"/>
      <c r="U325" s="203"/>
      <c r="V325" s="203"/>
      <c r="W325" s="203"/>
      <c r="X325" s="203"/>
      <c r="Y325" s="203"/>
      <c r="Z325" s="1173"/>
      <c r="AA325" s="1273"/>
      <c r="AB325" s="203"/>
      <c r="AC325" s="203"/>
      <c r="AD325" s="203"/>
      <c r="AE325" s="203"/>
      <c r="AF325" s="203"/>
      <c r="AG325" s="1273"/>
      <c r="AH325" s="203"/>
      <c r="AI325" s="203"/>
      <c r="AJ325" s="203"/>
      <c r="AK325" s="203"/>
      <c r="AL325" s="203"/>
      <c r="AM325" s="203"/>
      <c r="AN325" s="1273"/>
      <c r="AO325" s="1173"/>
      <c r="AP325" s="203"/>
      <c r="AQ325" s="203"/>
      <c r="AR325" s="1273"/>
      <c r="AS325" s="203"/>
      <c r="AT325" s="203"/>
      <c r="AU325" s="1273"/>
      <c r="AV325" s="203"/>
      <c r="AW325" s="203"/>
      <c r="AX325" s="203"/>
      <c r="AY325" s="203"/>
      <c r="AZ325" s="203"/>
      <c r="BA325" s="1273"/>
      <c r="BB325" s="208"/>
      <c r="BC325" s="208"/>
      <c r="BD325" s="208"/>
      <c r="BE325" s="208"/>
      <c r="BF325" s="209"/>
      <c r="BG325" s="1240"/>
      <c r="BH325" s="1273"/>
      <c r="BI325" s="207"/>
    </row>
    <row r="326" spans="1:62" ht="27.45" customHeight="1" x14ac:dyDescent="0.25">
      <c r="A326" s="1241" t="str">
        <f t="shared" ref="A326:B345" si="245">+A5</f>
        <v>BP</v>
      </c>
      <c r="B326" s="1242" t="str">
        <f t="shared" si="245"/>
        <v>Pacchetto di base chirurgia e medicina interna</v>
      </c>
      <c r="C326" s="202"/>
      <c r="D326" s="199" t="str">
        <f ca="1">IF(D$323="","",
  IF(D$322="",IF(D5="","",IF(D5&lt;=D$324,"OK","NOK")),
  IF(D$322="X",IF(D5="","",IF(D5&lt;=D$324,"OK","NOK")),
  IF(HLOOKUP(D$322,$A$4:$BI$156,ROW(D326)-324,FALSE)&lt;&gt;"","",IF(D5="","",IF(D5&lt;=D$324,"OK","NOK"))))))</f>
        <v>NOK</v>
      </c>
      <c r="E326" s="203" t="str">
        <f t="shared" ref="E326:BH326" si="246">IF(E$323="","",
  IF(E$322="",IF(E5="","",IF(E5&lt;=E$324,"OK","NOK")),
  IF(E$322="X",IF(E5="","",IF(E5&lt;=E$324,"OK","NOK")),
  IF(HLOOKUP(E$322,$A$4:$BI$156,ROW(E326)-324,FALSE)&lt;&gt;"","",IF(E5="","",IF(E5&lt;=E$324,"OK","NOK"))))))</f>
        <v/>
      </c>
      <c r="F326" s="203" t="str">
        <f t="shared" si="246"/>
        <v/>
      </c>
      <c r="G326" s="203" t="str">
        <f t="shared" si="246"/>
        <v/>
      </c>
      <c r="H326" s="203" t="str">
        <f t="shared" si="246"/>
        <v/>
      </c>
      <c r="I326" s="203" t="str">
        <f t="shared" si="246"/>
        <v/>
      </c>
      <c r="J326" s="1273" t="str">
        <f t="shared" ca="1" si="246"/>
        <v>NOK</v>
      </c>
      <c r="K326" s="203" t="str">
        <f t="shared" si="246"/>
        <v/>
      </c>
      <c r="L326" s="203" t="str">
        <f t="shared" si="246"/>
        <v/>
      </c>
      <c r="M326" s="203" t="str">
        <f t="shared" si="246"/>
        <v/>
      </c>
      <c r="N326" s="203" t="str">
        <f t="shared" si="246"/>
        <v/>
      </c>
      <c r="O326" s="203" t="str">
        <f t="shared" si="246"/>
        <v/>
      </c>
      <c r="P326" s="203" t="str">
        <f t="shared" si="246"/>
        <v/>
      </c>
      <c r="Q326" s="203" t="str">
        <f t="shared" si="246"/>
        <v/>
      </c>
      <c r="R326" s="203" t="str">
        <f t="shared" si="246"/>
        <v/>
      </c>
      <c r="S326" s="203" t="str">
        <f t="shared" si="246"/>
        <v/>
      </c>
      <c r="T326" s="203" t="str">
        <f t="shared" si="246"/>
        <v/>
      </c>
      <c r="U326" s="203" t="str">
        <f t="shared" si="246"/>
        <v/>
      </c>
      <c r="V326" s="203" t="str">
        <f t="shared" si="246"/>
        <v/>
      </c>
      <c r="W326" s="203" t="str">
        <f t="shared" si="246"/>
        <v/>
      </c>
      <c r="X326" s="203" t="str">
        <f t="shared" si="246"/>
        <v/>
      </c>
      <c r="Y326" s="203" t="str">
        <f t="shared" si="246"/>
        <v/>
      </c>
      <c r="Z326" s="1173" t="str">
        <f t="shared" si="246"/>
        <v/>
      </c>
      <c r="AA326" s="1273" t="str">
        <f t="shared" si="246"/>
        <v/>
      </c>
      <c r="AB326" s="203" t="str">
        <f t="shared" si="246"/>
        <v/>
      </c>
      <c r="AC326" s="203" t="str">
        <f t="shared" si="246"/>
        <v/>
      </c>
      <c r="AD326" s="203" t="str">
        <f t="shared" si="246"/>
        <v/>
      </c>
      <c r="AE326" s="203" t="str">
        <f t="shared" si="246"/>
        <v/>
      </c>
      <c r="AF326" s="203" t="str">
        <f t="shared" si="246"/>
        <v/>
      </c>
      <c r="AG326" s="1273" t="str">
        <f t="shared" ca="1" si="246"/>
        <v>NOK</v>
      </c>
      <c r="AH326" s="203" t="str">
        <f t="shared" si="246"/>
        <v/>
      </c>
      <c r="AI326" s="203" t="str">
        <f t="shared" si="246"/>
        <v/>
      </c>
      <c r="AJ326" s="203" t="str">
        <f t="shared" si="246"/>
        <v/>
      </c>
      <c r="AK326" s="203" t="str">
        <f t="shared" si="246"/>
        <v/>
      </c>
      <c r="AL326" s="203" t="str">
        <f t="shared" si="246"/>
        <v/>
      </c>
      <c r="AM326" s="203" t="str">
        <f t="shared" si="246"/>
        <v/>
      </c>
      <c r="AN326" s="1273" t="str">
        <f t="shared" si="246"/>
        <v/>
      </c>
      <c r="AO326" s="1173" t="str">
        <f t="shared" si="246"/>
        <v/>
      </c>
      <c r="AP326" s="203" t="str">
        <f t="shared" si="246"/>
        <v/>
      </c>
      <c r="AQ326" s="203" t="str">
        <f t="shared" si="246"/>
        <v/>
      </c>
      <c r="AR326" s="1273" t="str">
        <f t="shared" si="246"/>
        <v/>
      </c>
      <c r="AS326" s="203" t="str">
        <f t="shared" si="246"/>
        <v/>
      </c>
      <c r="AT326" s="203" t="str">
        <f t="shared" si="246"/>
        <v/>
      </c>
      <c r="AU326" s="1273" t="str">
        <f t="shared" si="246"/>
        <v/>
      </c>
      <c r="AV326" s="203" t="str">
        <f t="shared" si="246"/>
        <v/>
      </c>
      <c r="AW326" s="203" t="str">
        <f t="shared" si="246"/>
        <v/>
      </c>
      <c r="AX326" s="203" t="str">
        <f t="shared" si="246"/>
        <v/>
      </c>
      <c r="AY326" s="203" t="str">
        <f t="shared" si="246"/>
        <v/>
      </c>
      <c r="AZ326" s="203" t="str">
        <f t="shared" si="246"/>
        <v/>
      </c>
      <c r="BA326" s="1273" t="str">
        <f t="shared" si="246"/>
        <v/>
      </c>
      <c r="BB326" s="203" t="str">
        <f t="shared" si="246"/>
        <v/>
      </c>
      <c r="BC326" s="203" t="str">
        <f t="shared" si="246"/>
        <v/>
      </c>
      <c r="BD326" s="203" t="str">
        <f t="shared" si="246"/>
        <v/>
      </c>
      <c r="BE326" s="203" t="str">
        <f t="shared" si="246"/>
        <v/>
      </c>
      <c r="BF326" s="203" t="str">
        <f t="shared" si="246"/>
        <v/>
      </c>
      <c r="BG326" s="1173" t="str">
        <f t="shared" si="246"/>
        <v/>
      </c>
      <c r="BH326" s="1273" t="str">
        <f t="shared" si="246"/>
        <v/>
      </c>
      <c r="BI326" s="200" t="str">
        <f ca="1">IF(COUNTBLANK($D326:$BH326)=57,"OK",IF(BJ326="C",IF(COUNTIF($D326:$BH326,"NOK")&gt;0,"NOK","OK"),IF(COUNTIF($D326:$BH326,"OK")&gt;0,"OK","NOK")))</f>
        <v>NOK</v>
      </c>
      <c r="BJ326" s="1259" t="s">
        <v>1358</v>
      </c>
    </row>
    <row r="327" spans="1:62" ht="33.75" customHeight="1" x14ac:dyDescent="0.25">
      <c r="A327" s="1241" t="str">
        <f t="shared" si="245"/>
        <v>BPE</v>
      </c>
      <c r="B327" s="1242" t="str">
        <f t="shared" si="245"/>
        <v>Pacchetto di base per fornitori di prestazioni elettive</v>
      </c>
      <c r="C327" s="202"/>
      <c r="D327" s="203" t="str">
        <f t="shared" ref="D327:BH327" si="247">IF(D$323="","",
  IF(D$322="",IF(D6="","",IF(D6&lt;=D$324,"OK","NOK")),
  IF(D$322="X",IF(D6="","",IF(D6&lt;=D$324,"OK","NOK")),
  IF(HLOOKUP(D$322,$A$4:$BI$156,ROW(D327)-324,FALSE)&lt;&gt;"","",IF(D6="","",IF(D6&lt;=D$324,"OK","NOK"))))))</f>
        <v/>
      </c>
      <c r="E327" s="203" t="str">
        <f t="shared" si="247"/>
        <v/>
      </c>
      <c r="F327" s="203" t="str">
        <f t="shared" si="247"/>
        <v/>
      </c>
      <c r="G327" s="203" t="str">
        <f t="shared" si="247"/>
        <v/>
      </c>
      <c r="H327" s="203" t="str">
        <f t="shared" si="247"/>
        <v/>
      </c>
      <c r="I327" s="203" t="str">
        <f t="shared" si="247"/>
        <v/>
      </c>
      <c r="J327" s="1273" t="str">
        <f t="shared" si="247"/>
        <v/>
      </c>
      <c r="K327" s="203" t="str">
        <f t="shared" si="247"/>
        <v/>
      </c>
      <c r="L327" s="203" t="str">
        <f t="shared" si="247"/>
        <v/>
      </c>
      <c r="M327" s="203" t="str">
        <f t="shared" si="247"/>
        <v/>
      </c>
      <c r="N327" s="203" t="str">
        <f t="shared" si="247"/>
        <v/>
      </c>
      <c r="O327" s="203" t="str">
        <f t="shared" si="247"/>
        <v/>
      </c>
      <c r="P327" s="203" t="str">
        <f t="shared" si="247"/>
        <v/>
      </c>
      <c r="Q327" s="203" t="str">
        <f t="shared" si="247"/>
        <v/>
      </c>
      <c r="R327" s="203" t="str">
        <f t="shared" si="247"/>
        <v/>
      </c>
      <c r="S327" s="203" t="str">
        <f t="shared" si="247"/>
        <v/>
      </c>
      <c r="T327" s="203" t="str">
        <f t="shared" si="247"/>
        <v/>
      </c>
      <c r="U327" s="203" t="str">
        <f t="shared" si="247"/>
        <v/>
      </c>
      <c r="V327" s="203" t="str">
        <f t="shared" si="247"/>
        <v/>
      </c>
      <c r="W327" s="203" t="str">
        <f t="shared" si="247"/>
        <v/>
      </c>
      <c r="X327" s="203" t="str">
        <f t="shared" si="247"/>
        <v/>
      </c>
      <c r="Y327" s="203" t="str">
        <f t="shared" si="247"/>
        <v/>
      </c>
      <c r="Z327" s="1173" t="str">
        <f t="shared" si="247"/>
        <v/>
      </c>
      <c r="AA327" s="1273" t="str">
        <f t="shared" si="247"/>
        <v/>
      </c>
      <c r="AB327" s="203" t="str">
        <f t="shared" si="247"/>
        <v/>
      </c>
      <c r="AC327" s="203" t="str">
        <f t="shared" si="247"/>
        <v/>
      </c>
      <c r="AD327" s="203" t="str">
        <f t="shared" si="247"/>
        <v/>
      </c>
      <c r="AE327" s="203" t="str">
        <f t="shared" si="247"/>
        <v/>
      </c>
      <c r="AF327" s="203" t="str">
        <f t="shared" si="247"/>
        <v/>
      </c>
      <c r="AG327" s="1273" t="str">
        <f t="shared" si="247"/>
        <v/>
      </c>
      <c r="AH327" s="203" t="str">
        <f t="shared" si="247"/>
        <v/>
      </c>
      <c r="AI327" s="203" t="str">
        <f t="shared" si="247"/>
        <v/>
      </c>
      <c r="AJ327" s="203" t="str">
        <f t="shared" si="247"/>
        <v/>
      </c>
      <c r="AK327" s="203" t="str">
        <f t="shared" si="247"/>
        <v/>
      </c>
      <c r="AL327" s="203" t="str">
        <f t="shared" si="247"/>
        <v/>
      </c>
      <c r="AM327" s="203" t="str">
        <f t="shared" si="247"/>
        <v/>
      </c>
      <c r="AN327" s="1273" t="str">
        <f t="shared" si="247"/>
        <v/>
      </c>
      <c r="AO327" s="1173" t="str">
        <f t="shared" si="247"/>
        <v/>
      </c>
      <c r="AP327" s="203" t="str">
        <f t="shared" si="247"/>
        <v/>
      </c>
      <c r="AQ327" s="203" t="str">
        <f t="shared" si="247"/>
        <v/>
      </c>
      <c r="AR327" s="1273" t="str">
        <f t="shared" si="247"/>
        <v/>
      </c>
      <c r="AS327" s="203" t="str">
        <f t="shared" si="247"/>
        <v/>
      </c>
      <c r="AT327" s="203" t="str">
        <f t="shared" si="247"/>
        <v/>
      </c>
      <c r="AU327" s="1273" t="str">
        <f t="shared" si="247"/>
        <v/>
      </c>
      <c r="AV327" s="203" t="str">
        <f t="shared" si="247"/>
        <v/>
      </c>
      <c r="AW327" s="203" t="str">
        <f t="shared" si="247"/>
        <v/>
      </c>
      <c r="AX327" s="203" t="str">
        <f t="shared" si="247"/>
        <v/>
      </c>
      <c r="AY327" s="203" t="str">
        <f t="shared" si="247"/>
        <v/>
      </c>
      <c r="AZ327" s="203" t="str">
        <f t="shared" si="247"/>
        <v/>
      </c>
      <c r="BA327" s="1273" t="str">
        <f t="shared" si="247"/>
        <v/>
      </c>
      <c r="BB327" s="203" t="str">
        <f t="shared" si="247"/>
        <v/>
      </c>
      <c r="BC327" s="203" t="str">
        <f t="shared" si="247"/>
        <v/>
      </c>
      <c r="BD327" s="203" t="str">
        <f t="shared" si="247"/>
        <v/>
      </c>
      <c r="BE327" s="203" t="str">
        <f t="shared" si="247"/>
        <v/>
      </c>
      <c r="BF327" s="203" t="str">
        <f t="shared" si="247"/>
        <v/>
      </c>
      <c r="BG327" s="1173" t="str">
        <f t="shared" si="247"/>
        <v/>
      </c>
      <c r="BH327" s="1273" t="str">
        <f t="shared" si="247"/>
        <v/>
      </c>
      <c r="BI327" s="200" t="str">
        <f t="shared" ref="BI327:BI390" si="248">IF(COUNTBLANK($D327:$BH327)=57,"OK",IF(BJ327="C",IF(COUNTIF($D327:$BH327,"NOK")&gt;0,"NOK","OK"),IF(COUNTIF($D327:$BH327,"OK")&gt;0,"OK","NOK")))</f>
        <v>OK</v>
      </c>
    </row>
    <row r="328" spans="1:62" ht="26.4" x14ac:dyDescent="0.25">
      <c r="A328" s="1241" t="str">
        <f t="shared" si="245"/>
        <v>BPM</v>
      </c>
      <c r="B328" s="1242" t="str">
        <f t="shared" si="245"/>
        <v>Pacchetto di base di medicina interna generale</v>
      </c>
      <c r="C328" s="202"/>
      <c r="D328" s="203" t="str">
        <f t="shared" ref="D328:BH328" si="249">IF(D$323="","",
  IF(D$322="",IF(D7="","",IF(D7&lt;=D$324,"OK","NOK")),
  IF(D$322="X",IF(D7="","",IF(D7&lt;=D$324,"OK","NOK")),
  IF(HLOOKUP(D$322,$A$4:$BI$156,ROW(D328)-324,FALSE)&lt;&gt;"","",IF(D7="","",IF(D7&lt;=D$324,"OK","NOK"))))))</f>
        <v/>
      </c>
      <c r="E328" s="203" t="str">
        <f t="shared" si="249"/>
        <v/>
      </c>
      <c r="F328" s="203" t="str">
        <f t="shared" si="249"/>
        <v/>
      </c>
      <c r="G328" s="203" t="str">
        <f t="shared" si="249"/>
        <v/>
      </c>
      <c r="H328" s="203" t="str">
        <f t="shared" si="249"/>
        <v/>
      </c>
      <c r="I328" s="203" t="str">
        <f t="shared" si="249"/>
        <v/>
      </c>
      <c r="J328" s="1273" t="str">
        <f t="shared" si="249"/>
        <v/>
      </c>
      <c r="K328" s="203" t="str">
        <f t="shared" si="249"/>
        <v/>
      </c>
      <c r="L328" s="203" t="str">
        <f t="shared" si="249"/>
        <v/>
      </c>
      <c r="M328" s="203" t="str">
        <f t="shared" si="249"/>
        <v/>
      </c>
      <c r="N328" s="203" t="str">
        <f t="shared" si="249"/>
        <v/>
      </c>
      <c r="O328" s="203" t="str">
        <f t="shared" si="249"/>
        <v/>
      </c>
      <c r="P328" s="203" t="str">
        <f t="shared" si="249"/>
        <v/>
      </c>
      <c r="Q328" s="203" t="str">
        <f t="shared" si="249"/>
        <v/>
      </c>
      <c r="R328" s="203" t="str">
        <f t="shared" si="249"/>
        <v/>
      </c>
      <c r="S328" s="203" t="str">
        <f t="shared" si="249"/>
        <v/>
      </c>
      <c r="T328" s="203" t="str">
        <f t="shared" si="249"/>
        <v/>
      </c>
      <c r="U328" s="203" t="str">
        <f t="shared" si="249"/>
        <v/>
      </c>
      <c r="V328" s="203" t="str">
        <f t="shared" si="249"/>
        <v/>
      </c>
      <c r="W328" s="203" t="str">
        <f t="shared" si="249"/>
        <v/>
      </c>
      <c r="X328" s="203" t="str">
        <f t="shared" si="249"/>
        <v/>
      </c>
      <c r="Y328" s="203" t="str">
        <f t="shared" si="249"/>
        <v/>
      </c>
      <c r="Z328" s="1173" t="str">
        <f t="shared" si="249"/>
        <v/>
      </c>
      <c r="AA328" s="1273" t="str">
        <f t="shared" si="249"/>
        <v/>
      </c>
      <c r="AB328" s="203" t="str">
        <f t="shared" si="249"/>
        <v/>
      </c>
      <c r="AC328" s="203" t="str">
        <f t="shared" si="249"/>
        <v/>
      </c>
      <c r="AD328" s="203" t="str">
        <f t="shared" si="249"/>
        <v/>
      </c>
      <c r="AE328" s="203" t="str">
        <f t="shared" si="249"/>
        <v/>
      </c>
      <c r="AF328" s="203" t="str">
        <f t="shared" si="249"/>
        <v/>
      </c>
      <c r="AG328" s="1273" t="str">
        <f t="shared" ca="1" si="249"/>
        <v>NOK</v>
      </c>
      <c r="AH328" s="203" t="str">
        <f t="shared" si="249"/>
        <v/>
      </c>
      <c r="AI328" s="203" t="str">
        <f t="shared" si="249"/>
        <v/>
      </c>
      <c r="AJ328" s="203" t="str">
        <f t="shared" si="249"/>
        <v/>
      </c>
      <c r="AK328" s="203" t="str">
        <f t="shared" si="249"/>
        <v/>
      </c>
      <c r="AL328" s="203" t="str">
        <f t="shared" si="249"/>
        <v/>
      </c>
      <c r="AM328" s="203" t="str">
        <f t="shared" si="249"/>
        <v/>
      </c>
      <c r="AN328" s="1273" t="str">
        <f t="shared" si="249"/>
        <v/>
      </c>
      <c r="AO328" s="1173" t="str">
        <f t="shared" si="249"/>
        <v/>
      </c>
      <c r="AP328" s="203" t="str">
        <f t="shared" si="249"/>
        <v/>
      </c>
      <c r="AQ328" s="203" t="str">
        <f t="shared" si="249"/>
        <v/>
      </c>
      <c r="AR328" s="1273" t="str">
        <f t="shared" si="249"/>
        <v/>
      </c>
      <c r="AS328" s="203" t="str">
        <f t="shared" si="249"/>
        <v/>
      </c>
      <c r="AT328" s="203" t="str">
        <f t="shared" si="249"/>
        <v/>
      </c>
      <c r="AU328" s="1273" t="str">
        <f t="shared" si="249"/>
        <v/>
      </c>
      <c r="AV328" s="203" t="str">
        <f t="shared" si="249"/>
        <v/>
      </c>
      <c r="AW328" s="203" t="str">
        <f t="shared" si="249"/>
        <v/>
      </c>
      <c r="AX328" s="203" t="str">
        <f t="shared" si="249"/>
        <v/>
      </c>
      <c r="AY328" s="203" t="str">
        <f t="shared" si="249"/>
        <v/>
      </c>
      <c r="AZ328" s="203" t="str">
        <f t="shared" si="249"/>
        <v/>
      </c>
      <c r="BA328" s="1273" t="str">
        <f t="shared" si="249"/>
        <v/>
      </c>
      <c r="BB328" s="203" t="str">
        <f t="shared" si="249"/>
        <v/>
      </c>
      <c r="BC328" s="203" t="str">
        <f t="shared" si="249"/>
        <v/>
      </c>
      <c r="BD328" s="203" t="str">
        <f t="shared" si="249"/>
        <v/>
      </c>
      <c r="BE328" s="203" t="str">
        <f t="shared" si="249"/>
        <v/>
      </c>
      <c r="BF328" s="203" t="str">
        <f t="shared" si="249"/>
        <v/>
      </c>
      <c r="BG328" s="1173" t="str">
        <f t="shared" si="249"/>
        <v/>
      </c>
      <c r="BH328" s="1273" t="str">
        <f t="shared" si="249"/>
        <v/>
      </c>
      <c r="BI328" s="200" t="str">
        <f t="shared" ca="1" si="248"/>
        <v>NOK</v>
      </c>
    </row>
    <row r="329" spans="1:62" ht="26.4" x14ac:dyDescent="0.25">
      <c r="A329" s="1241" t="str">
        <f t="shared" si="245"/>
        <v>DER1</v>
      </c>
      <c r="B329" s="1242" t="str">
        <f t="shared" si="245"/>
        <v>Dermatologia (incluse malattie sessualmente trasmissibili)</v>
      </c>
      <c r="C329" s="202"/>
      <c r="D329" s="203" t="str">
        <f t="shared" ref="D329:BH329" si="250">IF(D$323="","",
  IF(D$322="",IF(D8="","",IF(D8&lt;=D$324,"OK","NOK")),
  IF(D$322="X",IF(D8="","",IF(D8&lt;=D$324,"OK","NOK")),
  IF(HLOOKUP(D$322,$A$4:$BI$156,ROW(D329)-324,FALSE)&lt;&gt;"","",IF(D8="","",IF(D8&lt;=D$324,"OK","NOK"))))))</f>
        <v/>
      </c>
      <c r="E329" s="203" t="str">
        <f t="shared" si="250"/>
        <v/>
      </c>
      <c r="F329" s="203" t="str">
        <f t="shared" si="250"/>
        <v/>
      </c>
      <c r="G329" s="203" t="str">
        <f t="shared" si="250"/>
        <v/>
      </c>
      <c r="H329" s="203" t="str">
        <f t="shared" si="250"/>
        <v/>
      </c>
      <c r="I329" s="203" t="str">
        <f t="shared" si="250"/>
        <v/>
      </c>
      <c r="J329" s="1273" t="str">
        <f t="shared" si="250"/>
        <v/>
      </c>
      <c r="K329" s="203" t="str">
        <f t="shared" si="250"/>
        <v/>
      </c>
      <c r="L329" s="203" t="str">
        <f t="shared" si="250"/>
        <v/>
      </c>
      <c r="M329" s="203" t="str">
        <f t="shared" si="250"/>
        <v/>
      </c>
      <c r="N329" s="203" t="str">
        <f t="shared" si="250"/>
        <v/>
      </c>
      <c r="O329" s="203" t="str">
        <f t="shared" si="250"/>
        <v/>
      </c>
      <c r="P329" s="203" t="str">
        <f t="shared" si="250"/>
        <v/>
      </c>
      <c r="Q329" s="203" t="str">
        <f t="shared" si="250"/>
        <v/>
      </c>
      <c r="R329" s="203" t="str">
        <f t="shared" si="250"/>
        <v/>
      </c>
      <c r="S329" s="203" t="str">
        <f t="shared" si="250"/>
        <v/>
      </c>
      <c r="T329" s="203" t="str">
        <f t="shared" ca="1" si="250"/>
        <v>NOK</v>
      </c>
      <c r="U329" s="203" t="str">
        <f t="shared" si="250"/>
        <v/>
      </c>
      <c r="V329" s="203" t="str">
        <f t="shared" si="250"/>
        <v/>
      </c>
      <c r="W329" s="203" t="str">
        <f t="shared" si="250"/>
        <v/>
      </c>
      <c r="X329" s="203" t="str">
        <f t="shared" si="250"/>
        <v/>
      </c>
      <c r="Y329" s="203" t="str">
        <f t="shared" si="250"/>
        <v/>
      </c>
      <c r="Z329" s="1173" t="str">
        <f t="shared" si="250"/>
        <v/>
      </c>
      <c r="AA329" s="1273" t="str">
        <f t="shared" si="250"/>
        <v/>
      </c>
      <c r="AB329" s="203" t="str">
        <f t="shared" si="250"/>
        <v/>
      </c>
      <c r="AC329" s="203" t="str">
        <f t="shared" si="250"/>
        <v/>
      </c>
      <c r="AD329" s="203" t="str">
        <f t="shared" si="250"/>
        <v/>
      </c>
      <c r="AE329" s="203" t="str">
        <f t="shared" si="250"/>
        <v/>
      </c>
      <c r="AF329" s="203" t="str">
        <f t="shared" si="250"/>
        <v/>
      </c>
      <c r="AG329" s="1273" t="str">
        <f t="shared" si="250"/>
        <v/>
      </c>
      <c r="AH329" s="203" t="str">
        <f t="shared" si="250"/>
        <v/>
      </c>
      <c r="AI329" s="203" t="str">
        <f t="shared" si="250"/>
        <v/>
      </c>
      <c r="AJ329" s="203" t="str">
        <f t="shared" si="250"/>
        <v/>
      </c>
      <c r="AK329" s="203" t="str">
        <f t="shared" si="250"/>
        <v/>
      </c>
      <c r="AL329" s="203" t="str">
        <f t="shared" si="250"/>
        <v/>
      </c>
      <c r="AM329" s="203" t="str">
        <f t="shared" si="250"/>
        <v/>
      </c>
      <c r="AN329" s="1273" t="str">
        <f t="shared" si="250"/>
        <v/>
      </c>
      <c r="AO329" s="1173" t="str">
        <f t="shared" si="250"/>
        <v/>
      </c>
      <c r="AP329" s="203" t="str">
        <f t="shared" si="250"/>
        <v/>
      </c>
      <c r="AQ329" s="203" t="str">
        <f t="shared" si="250"/>
        <v/>
      </c>
      <c r="AR329" s="1273" t="str">
        <f t="shared" si="250"/>
        <v/>
      </c>
      <c r="AS329" s="203" t="str">
        <f t="shared" si="250"/>
        <v/>
      </c>
      <c r="AT329" s="203" t="str">
        <f t="shared" si="250"/>
        <v/>
      </c>
      <c r="AU329" s="1273" t="str">
        <f t="shared" si="250"/>
        <v/>
      </c>
      <c r="AV329" s="203" t="str">
        <f t="shared" si="250"/>
        <v/>
      </c>
      <c r="AW329" s="203" t="str">
        <f t="shared" si="250"/>
        <v/>
      </c>
      <c r="AX329" s="203" t="str">
        <f t="shared" si="250"/>
        <v/>
      </c>
      <c r="AY329" s="203" t="str">
        <f t="shared" si="250"/>
        <v/>
      </c>
      <c r="AZ329" s="203" t="str">
        <f t="shared" si="250"/>
        <v/>
      </c>
      <c r="BA329" s="1273" t="str">
        <f t="shared" si="250"/>
        <v/>
      </c>
      <c r="BB329" s="203" t="str">
        <f t="shared" si="250"/>
        <v/>
      </c>
      <c r="BC329" s="203" t="str">
        <f t="shared" si="250"/>
        <v/>
      </c>
      <c r="BD329" s="203" t="str">
        <f t="shared" si="250"/>
        <v/>
      </c>
      <c r="BE329" s="203" t="str">
        <f t="shared" si="250"/>
        <v/>
      </c>
      <c r="BF329" s="203" t="str">
        <f t="shared" si="250"/>
        <v/>
      </c>
      <c r="BG329" s="1173" t="str">
        <f t="shared" si="250"/>
        <v/>
      </c>
      <c r="BH329" s="1273" t="str">
        <f t="shared" si="250"/>
        <v/>
      </c>
      <c r="BI329" s="200" t="str">
        <f t="shared" ca="1" si="248"/>
        <v>NOK</v>
      </c>
    </row>
    <row r="330" spans="1:62" x14ac:dyDescent="0.25">
      <c r="A330" s="1241" t="str">
        <f t="shared" si="245"/>
        <v>DER1.1</v>
      </c>
      <c r="B330" s="1242" t="str">
        <f t="shared" si="245"/>
        <v>Dermatologia oncologica</v>
      </c>
      <c r="C330" s="202"/>
      <c r="D330" s="203" t="str">
        <f t="shared" ref="D330:BH330" si="251">IF(D$323="","",
  IF(D$322="",IF(D9="","",IF(D9&lt;=D$324,"OK","NOK")),
  IF(D$322="X",IF(D9="","",IF(D9&lt;=D$324,"OK","NOK")),
  IF(HLOOKUP(D$322,$A$4:$BI$156,ROW(D330)-324,FALSE)&lt;&gt;"","",IF(D9="","",IF(D9&lt;=D$324,"OK","NOK"))))))</f>
        <v/>
      </c>
      <c r="E330" s="203" t="str">
        <f t="shared" si="251"/>
        <v/>
      </c>
      <c r="F330" s="203" t="str">
        <f t="shared" si="251"/>
        <v/>
      </c>
      <c r="G330" s="203" t="str">
        <f t="shared" si="251"/>
        <v/>
      </c>
      <c r="H330" s="203" t="str">
        <f t="shared" si="251"/>
        <v/>
      </c>
      <c r="I330" s="203" t="str">
        <f t="shared" si="251"/>
        <v/>
      </c>
      <c r="J330" s="1273" t="str">
        <f t="shared" si="251"/>
        <v/>
      </c>
      <c r="K330" s="203" t="str">
        <f t="shared" si="251"/>
        <v/>
      </c>
      <c r="L330" s="203" t="str">
        <f t="shared" si="251"/>
        <v/>
      </c>
      <c r="M330" s="203" t="str">
        <f t="shared" si="251"/>
        <v/>
      </c>
      <c r="N330" s="203" t="str">
        <f t="shared" si="251"/>
        <v/>
      </c>
      <c r="O330" s="203" t="str">
        <f t="shared" si="251"/>
        <v/>
      </c>
      <c r="P330" s="203" t="str">
        <f t="shared" si="251"/>
        <v/>
      </c>
      <c r="Q330" s="203" t="str">
        <f t="shared" si="251"/>
        <v/>
      </c>
      <c r="R330" s="203" t="str">
        <f t="shared" si="251"/>
        <v/>
      </c>
      <c r="S330" s="203" t="str">
        <f t="shared" si="251"/>
        <v/>
      </c>
      <c r="T330" s="203" t="str">
        <f t="shared" ca="1" si="251"/>
        <v>NOK</v>
      </c>
      <c r="U330" s="203" t="str">
        <f t="shared" si="251"/>
        <v/>
      </c>
      <c r="V330" s="203" t="str">
        <f t="shared" si="251"/>
        <v/>
      </c>
      <c r="W330" s="203" t="str">
        <f t="shared" si="251"/>
        <v/>
      </c>
      <c r="X330" s="203" t="str">
        <f t="shared" si="251"/>
        <v/>
      </c>
      <c r="Y330" s="203" t="str">
        <f t="shared" si="251"/>
        <v/>
      </c>
      <c r="Z330" s="1173" t="str">
        <f t="shared" si="251"/>
        <v/>
      </c>
      <c r="AA330" s="1273" t="str">
        <f t="shared" si="251"/>
        <v/>
      </c>
      <c r="AB330" s="203" t="str">
        <f t="shared" si="251"/>
        <v/>
      </c>
      <c r="AC330" s="203" t="str">
        <f t="shared" si="251"/>
        <v/>
      </c>
      <c r="AD330" s="203" t="str">
        <f t="shared" si="251"/>
        <v/>
      </c>
      <c r="AE330" s="203" t="str">
        <f t="shared" si="251"/>
        <v/>
      </c>
      <c r="AF330" s="203" t="str">
        <f t="shared" si="251"/>
        <v/>
      </c>
      <c r="AG330" s="1273" t="str">
        <f t="shared" si="251"/>
        <v/>
      </c>
      <c r="AH330" s="203" t="str">
        <f t="shared" si="251"/>
        <v/>
      </c>
      <c r="AI330" s="203" t="str">
        <f t="shared" si="251"/>
        <v/>
      </c>
      <c r="AJ330" s="203" t="str">
        <f t="shared" si="251"/>
        <v/>
      </c>
      <c r="AK330" s="203" t="str">
        <f t="shared" si="251"/>
        <v/>
      </c>
      <c r="AL330" s="203" t="str">
        <f t="shared" si="251"/>
        <v/>
      </c>
      <c r="AM330" s="203" t="str">
        <f t="shared" si="251"/>
        <v/>
      </c>
      <c r="AN330" s="1273" t="str">
        <f t="shared" si="251"/>
        <v/>
      </c>
      <c r="AO330" s="1173" t="str">
        <f t="shared" si="251"/>
        <v/>
      </c>
      <c r="AP330" s="203" t="str">
        <f t="shared" si="251"/>
        <v/>
      </c>
      <c r="AQ330" s="203" t="str">
        <f t="shared" si="251"/>
        <v/>
      </c>
      <c r="AR330" s="1273" t="str">
        <f t="shared" si="251"/>
        <v/>
      </c>
      <c r="AS330" s="203" t="str">
        <f t="shared" si="251"/>
        <v/>
      </c>
      <c r="AT330" s="203" t="str">
        <f t="shared" si="251"/>
        <v/>
      </c>
      <c r="AU330" s="1273" t="str">
        <f t="shared" si="251"/>
        <v/>
      </c>
      <c r="AV330" s="203" t="str">
        <f t="shared" si="251"/>
        <v/>
      </c>
      <c r="AW330" s="203" t="str">
        <f t="shared" si="251"/>
        <v/>
      </c>
      <c r="AX330" s="203" t="str">
        <f t="shared" si="251"/>
        <v/>
      </c>
      <c r="AY330" s="203" t="str">
        <f t="shared" si="251"/>
        <v/>
      </c>
      <c r="AZ330" s="203" t="str">
        <f t="shared" si="251"/>
        <v/>
      </c>
      <c r="BA330" s="1273" t="str">
        <f t="shared" si="251"/>
        <v/>
      </c>
      <c r="BB330" s="203" t="str">
        <f t="shared" si="251"/>
        <v/>
      </c>
      <c r="BC330" s="203" t="str">
        <f t="shared" si="251"/>
        <v/>
      </c>
      <c r="BD330" s="203" t="str">
        <f t="shared" si="251"/>
        <v/>
      </c>
      <c r="BE330" s="203" t="str">
        <f t="shared" si="251"/>
        <v/>
      </c>
      <c r="BF330" s="203" t="str">
        <f t="shared" si="251"/>
        <v/>
      </c>
      <c r="BG330" s="1173" t="str">
        <f t="shared" si="251"/>
        <v/>
      </c>
      <c r="BH330" s="1273" t="str">
        <f t="shared" si="251"/>
        <v/>
      </c>
      <c r="BI330" s="200" t="str">
        <f t="shared" ca="1" si="248"/>
        <v>NOK</v>
      </c>
    </row>
    <row r="331" spans="1:62" x14ac:dyDescent="0.25">
      <c r="A331" s="1241" t="str">
        <f t="shared" si="245"/>
        <v>DER1.2</v>
      </c>
      <c r="B331" s="1242" t="str">
        <f t="shared" si="245"/>
        <v>Patologie dermatologiche severe</v>
      </c>
      <c r="C331" s="202"/>
      <c r="D331" s="203" t="str">
        <f t="shared" ref="D331:BH331" si="252">IF(D$323="","",
  IF(D$322="",IF(D10="","",IF(D10&lt;=D$324,"OK","NOK")),
  IF(D$322="X",IF(D10="","",IF(D10&lt;=D$324,"OK","NOK")),
  IF(HLOOKUP(D$322,$A$4:$BI$156,ROW(D331)-324,FALSE)&lt;&gt;"","",IF(D10="","",IF(D10&lt;=D$324,"OK","NOK"))))))</f>
        <v/>
      </c>
      <c r="E331" s="203" t="str">
        <f t="shared" si="252"/>
        <v/>
      </c>
      <c r="F331" s="203" t="str">
        <f t="shared" si="252"/>
        <v/>
      </c>
      <c r="G331" s="203" t="str">
        <f t="shared" si="252"/>
        <v/>
      </c>
      <c r="H331" s="203" t="str">
        <f t="shared" si="252"/>
        <v/>
      </c>
      <c r="I331" s="203" t="str">
        <f t="shared" si="252"/>
        <v/>
      </c>
      <c r="J331" s="1273" t="str">
        <f t="shared" si="252"/>
        <v/>
      </c>
      <c r="K331" s="203" t="str">
        <f t="shared" si="252"/>
        <v/>
      </c>
      <c r="L331" s="203" t="str">
        <f t="shared" si="252"/>
        <v/>
      </c>
      <c r="M331" s="203" t="str">
        <f t="shared" si="252"/>
        <v/>
      </c>
      <c r="N331" s="203" t="str">
        <f t="shared" si="252"/>
        <v/>
      </c>
      <c r="O331" s="203" t="str">
        <f t="shared" si="252"/>
        <v/>
      </c>
      <c r="P331" s="203" t="str">
        <f t="shared" si="252"/>
        <v/>
      </c>
      <c r="Q331" s="203" t="str">
        <f t="shared" si="252"/>
        <v/>
      </c>
      <c r="R331" s="203" t="str">
        <f t="shared" si="252"/>
        <v/>
      </c>
      <c r="S331" s="203" t="str">
        <f t="shared" si="252"/>
        <v/>
      </c>
      <c r="T331" s="203" t="str">
        <f t="shared" ca="1" si="252"/>
        <v>NOK</v>
      </c>
      <c r="U331" s="203" t="str">
        <f t="shared" si="252"/>
        <v/>
      </c>
      <c r="V331" s="203" t="str">
        <f t="shared" si="252"/>
        <v/>
      </c>
      <c r="W331" s="203" t="str">
        <f t="shared" si="252"/>
        <v/>
      </c>
      <c r="X331" s="203" t="str">
        <f t="shared" si="252"/>
        <v/>
      </c>
      <c r="Y331" s="203" t="str">
        <f t="shared" si="252"/>
        <v/>
      </c>
      <c r="Z331" s="1173" t="str">
        <f t="shared" si="252"/>
        <v/>
      </c>
      <c r="AA331" s="1273" t="str">
        <f t="shared" si="252"/>
        <v/>
      </c>
      <c r="AB331" s="203" t="str">
        <f t="shared" si="252"/>
        <v/>
      </c>
      <c r="AC331" s="203" t="str">
        <f t="shared" si="252"/>
        <v/>
      </c>
      <c r="AD331" s="203" t="str">
        <f t="shared" si="252"/>
        <v/>
      </c>
      <c r="AE331" s="203" t="str">
        <f t="shared" si="252"/>
        <v/>
      </c>
      <c r="AF331" s="203" t="str">
        <f t="shared" si="252"/>
        <v/>
      </c>
      <c r="AG331" s="1273" t="str">
        <f t="shared" si="252"/>
        <v/>
      </c>
      <c r="AH331" s="203" t="str">
        <f t="shared" si="252"/>
        <v/>
      </c>
      <c r="AI331" s="203" t="str">
        <f t="shared" si="252"/>
        <v/>
      </c>
      <c r="AJ331" s="203" t="str">
        <f t="shared" si="252"/>
        <v/>
      </c>
      <c r="AK331" s="203" t="str">
        <f t="shared" si="252"/>
        <v/>
      </c>
      <c r="AL331" s="203" t="str">
        <f t="shared" si="252"/>
        <v/>
      </c>
      <c r="AM331" s="203" t="str">
        <f t="shared" si="252"/>
        <v/>
      </c>
      <c r="AN331" s="1273" t="str">
        <f t="shared" si="252"/>
        <v/>
      </c>
      <c r="AO331" s="1173" t="str">
        <f t="shared" si="252"/>
        <v/>
      </c>
      <c r="AP331" s="203" t="str">
        <f t="shared" si="252"/>
        <v/>
      </c>
      <c r="AQ331" s="203" t="str">
        <f t="shared" si="252"/>
        <v/>
      </c>
      <c r="AR331" s="1273" t="str">
        <f t="shared" si="252"/>
        <v/>
      </c>
      <c r="AS331" s="203" t="str">
        <f t="shared" si="252"/>
        <v/>
      </c>
      <c r="AT331" s="203" t="str">
        <f t="shared" si="252"/>
        <v/>
      </c>
      <c r="AU331" s="1273" t="str">
        <f t="shared" si="252"/>
        <v/>
      </c>
      <c r="AV331" s="203" t="str">
        <f t="shared" si="252"/>
        <v/>
      </c>
      <c r="AW331" s="203" t="str">
        <f t="shared" si="252"/>
        <v/>
      </c>
      <c r="AX331" s="203" t="str">
        <f t="shared" si="252"/>
        <v/>
      </c>
      <c r="AY331" s="203" t="str">
        <f t="shared" si="252"/>
        <v/>
      </c>
      <c r="AZ331" s="203" t="str">
        <f t="shared" si="252"/>
        <v/>
      </c>
      <c r="BA331" s="1273" t="str">
        <f t="shared" si="252"/>
        <v/>
      </c>
      <c r="BB331" s="203" t="str">
        <f t="shared" si="252"/>
        <v/>
      </c>
      <c r="BC331" s="203" t="str">
        <f t="shared" si="252"/>
        <v/>
      </c>
      <c r="BD331" s="203" t="str">
        <f t="shared" si="252"/>
        <v/>
      </c>
      <c r="BE331" s="203" t="str">
        <f t="shared" si="252"/>
        <v/>
      </c>
      <c r="BF331" s="203" t="str">
        <f t="shared" si="252"/>
        <v/>
      </c>
      <c r="BG331" s="1173" t="str">
        <f t="shared" si="252"/>
        <v/>
      </c>
      <c r="BH331" s="1273" t="str">
        <f t="shared" si="252"/>
        <v/>
      </c>
      <c r="BI331" s="200" t="str">
        <f t="shared" ca="1" si="248"/>
        <v>NOK</v>
      </c>
    </row>
    <row r="332" spans="1:62" x14ac:dyDescent="0.25">
      <c r="A332" s="1241" t="str">
        <f t="shared" si="245"/>
        <v>DER2</v>
      </c>
      <c r="B332" s="1242" t="str">
        <f t="shared" si="245"/>
        <v>Trattamento delle ferite</v>
      </c>
      <c r="C332" s="202"/>
      <c r="D332" s="203" t="str">
        <f t="shared" ref="D332:BH332" si="253">IF(D$323="","",
  IF(D$322="",IF(D11="","",IF(D11&lt;=D$324,"OK","NOK")),
  IF(D$322="X",IF(D11="","",IF(D11&lt;=D$324,"OK","NOK")),
  IF(HLOOKUP(D$322,$A$4:$BI$156,ROW(D332)-324,FALSE)&lt;&gt;"","",IF(D11="","",IF(D11&lt;=D$324,"OK","NOK"))))))</f>
        <v/>
      </c>
      <c r="E332" s="203" t="str">
        <f t="shared" si="253"/>
        <v/>
      </c>
      <c r="F332" s="203" t="str">
        <f t="shared" si="253"/>
        <v/>
      </c>
      <c r="G332" s="203" t="str">
        <f t="shared" si="253"/>
        <v/>
      </c>
      <c r="H332" s="203" t="str">
        <f t="shared" si="253"/>
        <v/>
      </c>
      <c r="I332" s="203" t="str">
        <f t="shared" si="253"/>
        <v/>
      </c>
      <c r="J332" s="1273" t="str">
        <f t="shared" si="253"/>
        <v/>
      </c>
      <c r="K332" s="203" t="str">
        <f t="shared" si="253"/>
        <v/>
      </c>
      <c r="L332" s="203" t="str">
        <f t="shared" si="253"/>
        <v/>
      </c>
      <c r="M332" s="203" t="str">
        <f t="shared" si="253"/>
        <v/>
      </c>
      <c r="N332" s="203" t="str">
        <f t="shared" si="253"/>
        <v/>
      </c>
      <c r="O332" s="203" t="str">
        <f t="shared" si="253"/>
        <v/>
      </c>
      <c r="P332" s="203" t="str">
        <f t="shared" si="253"/>
        <v/>
      </c>
      <c r="Q332" s="203" t="str">
        <f t="shared" si="253"/>
        <v/>
      </c>
      <c r="R332" s="203" t="str">
        <f t="shared" si="253"/>
        <v/>
      </c>
      <c r="S332" s="203" t="str">
        <f t="shared" si="253"/>
        <v/>
      </c>
      <c r="T332" s="203" t="str">
        <f t="shared" si="253"/>
        <v/>
      </c>
      <c r="U332" s="203" t="str">
        <f t="shared" si="253"/>
        <v/>
      </c>
      <c r="V332" s="203" t="str">
        <f t="shared" si="253"/>
        <v/>
      </c>
      <c r="W332" s="203" t="str">
        <f t="shared" si="253"/>
        <v/>
      </c>
      <c r="X332" s="203" t="str">
        <f t="shared" si="253"/>
        <v/>
      </c>
      <c r="Y332" s="203" t="str">
        <f t="shared" si="253"/>
        <v/>
      </c>
      <c r="Z332" s="1173" t="str">
        <f t="shared" si="253"/>
        <v/>
      </c>
      <c r="AA332" s="1273" t="str">
        <f t="shared" si="253"/>
        <v/>
      </c>
      <c r="AB332" s="203" t="str">
        <f t="shared" si="253"/>
        <v/>
      </c>
      <c r="AC332" s="203" t="str">
        <f t="shared" si="253"/>
        <v/>
      </c>
      <c r="AD332" s="203" t="str">
        <f t="shared" si="253"/>
        <v/>
      </c>
      <c r="AE332" s="203" t="str">
        <f t="shared" si="253"/>
        <v/>
      </c>
      <c r="AF332" s="203" t="str">
        <f t="shared" si="253"/>
        <v/>
      </c>
      <c r="AG332" s="1273" t="str">
        <f t="shared" si="253"/>
        <v/>
      </c>
      <c r="AH332" s="203" t="str">
        <f t="shared" si="253"/>
        <v/>
      </c>
      <c r="AI332" s="203" t="str">
        <f t="shared" si="253"/>
        <v/>
      </c>
      <c r="AJ332" s="203" t="str">
        <f t="shared" si="253"/>
        <v/>
      </c>
      <c r="AK332" s="203" t="str">
        <f t="shared" si="253"/>
        <v/>
      </c>
      <c r="AL332" s="203" t="str">
        <f t="shared" si="253"/>
        <v/>
      </c>
      <c r="AM332" s="203" t="str">
        <f t="shared" si="253"/>
        <v/>
      </c>
      <c r="AN332" s="1273" t="str">
        <f t="shared" si="253"/>
        <v/>
      </c>
      <c r="AO332" s="1173" t="str">
        <f t="shared" si="253"/>
        <v/>
      </c>
      <c r="AP332" s="203" t="str">
        <f t="shared" si="253"/>
        <v/>
      </c>
      <c r="AQ332" s="203" t="str">
        <f t="shared" si="253"/>
        <v/>
      </c>
      <c r="AR332" s="1273" t="str">
        <f t="shared" si="253"/>
        <v/>
      </c>
      <c r="AS332" s="203" t="str">
        <f t="shared" si="253"/>
        <v/>
      </c>
      <c r="AT332" s="203" t="str">
        <f t="shared" si="253"/>
        <v/>
      </c>
      <c r="AU332" s="1273" t="str">
        <f t="shared" si="253"/>
        <v/>
      </c>
      <c r="AV332" s="203" t="str">
        <f t="shared" si="253"/>
        <v/>
      </c>
      <c r="AW332" s="203" t="str">
        <f t="shared" si="253"/>
        <v/>
      </c>
      <c r="AX332" s="203" t="str">
        <f t="shared" si="253"/>
        <v/>
      </c>
      <c r="AY332" s="203" t="str">
        <f t="shared" si="253"/>
        <v/>
      </c>
      <c r="AZ332" s="203" t="str">
        <f t="shared" si="253"/>
        <v/>
      </c>
      <c r="BA332" s="1273" t="str">
        <f t="shared" si="253"/>
        <v/>
      </c>
      <c r="BB332" s="203" t="str">
        <f t="shared" si="253"/>
        <v/>
      </c>
      <c r="BC332" s="203" t="str">
        <f t="shared" si="253"/>
        <v/>
      </c>
      <c r="BD332" s="203" t="str">
        <f t="shared" si="253"/>
        <v/>
      </c>
      <c r="BE332" s="203" t="str">
        <f t="shared" si="253"/>
        <v/>
      </c>
      <c r="BF332" s="203" t="str">
        <f t="shared" si="253"/>
        <v/>
      </c>
      <c r="BG332" s="1173" t="str">
        <f t="shared" si="253"/>
        <v/>
      </c>
      <c r="BH332" s="1273" t="str">
        <f t="shared" si="253"/>
        <v/>
      </c>
      <c r="BI332" s="200" t="str">
        <f t="shared" si="248"/>
        <v>OK</v>
      </c>
    </row>
    <row r="333" spans="1:62" x14ac:dyDescent="0.25">
      <c r="A333" s="1241" t="str">
        <f t="shared" si="245"/>
        <v>HNO1</v>
      </c>
      <c r="B333" s="1242" t="str">
        <f t="shared" si="245"/>
        <v>Otorinolaringoiatria (chirurgia ORL)</v>
      </c>
      <c r="C333" s="202"/>
      <c r="D333" s="203" t="str">
        <f t="shared" ref="D333:BH333" si="254">IF(D$323="","",
  IF(D$322="",IF(D12="","",IF(D12&lt;=D$324,"OK","NOK")),
  IF(D$322="X",IF(D12="","",IF(D12&lt;=D$324,"OK","NOK")),
  IF(HLOOKUP(D$322,$A$4:$BI$156,ROW(D333)-324,FALSE)&lt;&gt;"","",IF(D12="","",IF(D12&lt;=D$324,"OK","NOK"))))))</f>
        <v/>
      </c>
      <c r="E333" s="203" t="str">
        <f t="shared" si="254"/>
        <v/>
      </c>
      <c r="F333" s="203" t="str">
        <f t="shared" si="254"/>
        <v/>
      </c>
      <c r="G333" s="203" t="str">
        <f t="shared" si="254"/>
        <v/>
      </c>
      <c r="H333" s="203" t="str">
        <f t="shared" si="254"/>
        <v/>
      </c>
      <c r="I333" s="203" t="str">
        <f t="shared" si="254"/>
        <v/>
      </c>
      <c r="J333" s="1273" t="str">
        <f t="shared" si="254"/>
        <v/>
      </c>
      <c r="K333" s="203" t="str">
        <f t="shared" si="254"/>
        <v/>
      </c>
      <c r="L333" s="203" t="str">
        <f t="shared" si="254"/>
        <v/>
      </c>
      <c r="M333" s="203" t="str">
        <f t="shared" si="254"/>
        <v/>
      </c>
      <c r="N333" s="203" t="str">
        <f t="shared" si="254"/>
        <v/>
      </c>
      <c r="O333" s="203" t="str">
        <f t="shared" si="254"/>
        <v/>
      </c>
      <c r="P333" s="203" t="str">
        <f t="shared" si="254"/>
        <v/>
      </c>
      <c r="Q333" s="203" t="str">
        <f t="shared" si="254"/>
        <v/>
      </c>
      <c r="R333" s="203" t="str">
        <f t="shared" si="254"/>
        <v/>
      </c>
      <c r="S333" s="203" t="str">
        <f t="shared" si="254"/>
        <v/>
      </c>
      <c r="T333" s="203" t="str">
        <f t="shared" si="254"/>
        <v/>
      </c>
      <c r="U333" s="203" t="str">
        <f t="shared" si="254"/>
        <v/>
      </c>
      <c r="V333" s="203" t="str">
        <f t="shared" si="254"/>
        <v/>
      </c>
      <c r="W333" s="203" t="str">
        <f t="shared" si="254"/>
        <v/>
      </c>
      <c r="X333" s="203" t="str">
        <f t="shared" si="254"/>
        <v/>
      </c>
      <c r="Y333" s="203" t="str">
        <f t="shared" si="254"/>
        <v/>
      </c>
      <c r="Z333" s="1173" t="str">
        <f t="shared" si="254"/>
        <v/>
      </c>
      <c r="AA333" s="1273" t="str">
        <f t="shared" si="254"/>
        <v/>
      </c>
      <c r="AB333" s="203" t="str">
        <f t="shared" si="254"/>
        <v/>
      </c>
      <c r="AC333" s="203" t="str">
        <f t="shared" si="254"/>
        <v/>
      </c>
      <c r="AD333" s="203" t="str">
        <f t="shared" si="254"/>
        <v/>
      </c>
      <c r="AE333" s="203" t="str">
        <f t="shared" si="254"/>
        <v/>
      </c>
      <c r="AF333" s="203" t="str">
        <f t="shared" si="254"/>
        <v/>
      </c>
      <c r="AG333" s="1273" t="str">
        <f t="shared" si="254"/>
        <v/>
      </c>
      <c r="AH333" s="203" t="str">
        <f t="shared" si="254"/>
        <v/>
      </c>
      <c r="AI333" s="203" t="str">
        <f t="shared" si="254"/>
        <v/>
      </c>
      <c r="AJ333" s="203" t="str">
        <f t="shared" si="254"/>
        <v/>
      </c>
      <c r="AK333" s="203" t="str">
        <f t="shared" si="254"/>
        <v/>
      </c>
      <c r="AL333" s="203" t="str">
        <f t="shared" si="254"/>
        <v/>
      </c>
      <c r="AM333" s="203" t="str">
        <f t="shared" si="254"/>
        <v/>
      </c>
      <c r="AN333" s="1273" t="str">
        <f t="shared" si="254"/>
        <v/>
      </c>
      <c r="AO333" s="1173" t="str">
        <f t="shared" si="254"/>
        <v/>
      </c>
      <c r="AP333" s="203" t="str">
        <f t="shared" si="254"/>
        <v/>
      </c>
      <c r="AQ333" s="203" t="str">
        <f t="shared" si="254"/>
        <v/>
      </c>
      <c r="AR333" s="1273" t="str">
        <f t="shared" ca="1" si="254"/>
        <v>NOK</v>
      </c>
      <c r="AS333" s="203" t="str">
        <f t="shared" si="254"/>
        <v/>
      </c>
      <c r="AT333" s="203" t="str">
        <f t="shared" si="254"/>
        <v/>
      </c>
      <c r="AU333" s="1273" t="str">
        <f t="shared" si="254"/>
        <v/>
      </c>
      <c r="AV333" s="203" t="str">
        <f t="shared" si="254"/>
        <v/>
      </c>
      <c r="AW333" s="203" t="str">
        <f t="shared" si="254"/>
        <v/>
      </c>
      <c r="AX333" s="203" t="str">
        <f t="shared" si="254"/>
        <v/>
      </c>
      <c r="AY333" s="203" t="str">
        <f t="shared" si="254"/>
        <v/>
      </c>
      <c r="AZ333" s="203" t="str">
        <f t="shared" si="254"/>
        <v/>
      </c>
      <c r="BA333" s="1273" t="str">
        <f t="shared" si="254"/>
        <v/>
      </c>
      <c r="BB333" s="203" t="str">
        <f t="shared" si="254"/>
        <v/>
      </c>
      <c r="BC333" s="203" t="str">
        <f t="shared" si="254"/>
        <v/>
      </c>
      <c r="BD333" s="203" t="str">
        <f t="shared" si="254"/>
        <v/>
      </c>
      <c r="BE333" s="203" t="str">
        <f t="shared" si="254"/>
        <v/>
      </c>
      <c r="BF333" s="203" t="str">
        <f t="shared" si="254"/>
        <v/>
      </c>
      <c r="BG333" s="1173" t="str">
        <f t="shared" si="254"/>
        <v/>
      </c>
      <c r="BH333" s="1273" t="str">
        <f t="shared" si="254"/>
        <v/>
      </c>
      <c r="BI333" s="200" t="str">
        <f t="shared" ca="1" si="248"/>
        <v>NOK</v>
      </c>
    </row>
    <row r="334" spans="1:62" x14ac:dyDescent="0.25">
      <c r="A334" s="1241" t="str">
        <f t="shared" si="245"/>
        <v>HNO1.1</v>
      </c>
      <c r="B334" s="1242" t="str">
        <f t="shared" si="245"/>
        <v>Chirurgia cervico-facciale</v>
      </c>
      <c r="C334" s="202"/>
      <c r="D334" s="203" t="str">
        <f t="shared" ref="D334:BH334" si="255">IF(D$323="","",
  IF(D$322="",IF(D13="","",IF(D13&lt;=D$324,"OK","NOK")),
  IF(D$322="X",IF(D13="","",IF(D13&lt;=D$324,"OK","NOK")),
  IF(HLOOKUP(D$322,$A$4:$BI$156,ROW(D334)-324,FALSE)&lt;&gt;"","",IF(D13="","",IF(D13&lt;=D$324,"OK","NOK"))))))</f>
        <v/>
      </c>
      <c r="E334" s="203" t="str">
        <f t="shared" si="255"/>
        <v/>
      </c>
      <c r="F334" s="203" t="str">
        <f t="shared" si="255"/>
        <v/>
      </c>
      <c r="G334" s="203" t="str">
        <f t="shared" si="255"/>
        <v/>
      </c>
      <c r="H334" s="203" t="str">
        <f t="shared" si="255"/>
        <v/>
      </c>
      <c r="I334" s="203" t="str">
        <f t="shared" si="255"/>
        <v/>
      </c>
      <c r="J334" s="1273" t="str">
        <f t="shared" si="255"/>
        <v/>
      </c>
      <c r="K334" s="203" t="str">
        <f t="shared" si="255"/>
        <v/>
      </c>
      <c r="L334" s="203" t="str">
        <f t="shared" si="255"/>
        <v/>
      </c>
      <c r="M334" s="203" t="str">
        <f t="shared" si="255"/>
        <v/>
      </c>
      <c r="N334" s="203" t="str">
        <f t="shared" si="255"/>
        <v/>
      </c>
      <c r="O334" s="203" t="str">
        <f t="shared" si="255"/>
        <v/>
      </c>
      <c r="P334" s="203" t="str">
        <f t="shared" si="255"/>
        <v/>
      </c>
      <c r="Q334" s="203" t="str">
        <f t="shared" si="255"/>
        <v/>
      </c>
      <c r="R334" s="203" t="str">
        <f t="shared" si="255"/>
        <v/>
      </c>
      <c r="S334" s="203" t="str">
        <f t="shared" si="255"/>
        <v/>
      </c>
      <c r="T334" s="203" t="str">
        <f t="shared" si="255"/>
        <v/>
      </c>
      <c r="U334" s="203" t="str">
        <f t="shared" si="255"/>
        <v/>
      </c>
      <c r="V334" s="203" t="str">
        <f t="shared" si="255"/>
        <v/>
      </c>
      <c r="W334" s="203" t="str">
        <f t="shared" si="255"/>
        <v/>
      </c>
      <c r="X334" s="203" t="str">
        <f t="shared" si="255"/>
        <v/>
      </c>
      <c r="Y334" s="203" t="str">
        <f t="shared" si="255"/>
        <v/>
      </c>
      <c r="Z334" s="1173" t="str">
        <f t="shared" si="255"/>
        <v/>
      </c>
      <c r="AA334" s="1273" t="str">
        <f t="shared" si="255"/>
        <v/>
      </c>
      <c r="AB334" s="203" t="str">
        <f t="shared" si="255"/>
        <v/>
      </c>
      <c r="AC334" s="203" t="str">
        <f t="shared" si="255"/>
        <v/>
      </c>
      <c r="AD334" s="203" t="str">
        <f t="shared" si="255"/>
        <v/>
      </c>
      <c r="AE334" s="203" t="str">
        <f t="shared" si="255"/>
        <v/>
      </c>
      <c r="AF334" s="203" t="str">
        <f t="shared" si="255"/>
        <v/>
      </c>
      <c r="AG334" s="1273" t="str">
        <f t="shared" si="255"/>
        <v/>
      </c>
      <c r="AH334" s="203" t="str">
        <f t="shared" si="255"/>
        <v/>
      </c>
      <c r="AI334" s="203" t="str">
        <f t="shared" si="255"/>
        <v/>
      </c>
      <c r="AJ334" s="203" t="str">
        <f t="shared" si="255"/>
        <v/>
      </c>
      <c r="AK334" s="203" t="str">
        <f t="shared" si="255"/>
        <v/>
      </c>
      <c r="AL334" s="203" t="str">
        <f t="shared" si="255"/>
        <v/>
      </c>
      <c r="AM334" s="203" t="str">
        <f t="shared" si="255"/>
        <v/>
      </c>
      <c r="AN334" s="1273" t="str">
        <f t="shared" si="255"/>
        <v/>
      </c>
      <c r="AO334" s="1173" t="str">
        <f t="shared" si="255"/>
        <v/>
      </c>
      <c r="AP334" s="203" t="str">
        <f t="shared" si="255"/>
        <v/>
      </c>
      <c r="AQ334" s="203" t="str">
        <f t="shared" si="255"/>
        <v/>
      </c>
      <c r="AR334" s="1273" t="str">
        <f t="shared" ca="1" si="255"/>
        <v>NOK</v>
      </c>
      <c r="AS334" s="203" t="str">
        <f t="shared" si="255"/>
        <v/>
      </c>
      <c r="AT334" s="203" t="str">
        <f t="shared" si="255"/>
        <v/>
      </c>
      <c r="AU334" s="1273" t="str">
        <f t="shared" si="255"/>
        <v/>
      </c>
      <c r="AV334" s="203" t="str">
        <f t="shared" si="255"/>
        <v/>
      </c>
      <c r="AW334" s="203" t="str">
        <f t="shared" si="255"/>
        <v/>
      </c>
      <c r="AX334" s="203" t="str">
        <f t="shared" si="255"/>
        <v/>
      </c>
      <c r="AY334" s="203" t="str">
        <f t="shared" si="255"/>
        <v/>
      </c>
      <c r="AZ334" s="203" t="str">
        <f t="shared" si="255"/>
        <v/>
      </c>
      <c r="BA334" s="1273" t="str">
        <f t="shared" si="255"/>
        <v/>
      </c>
      <c r="BB334" s="203" t="str">
        <f t="shared" si="255"/>
        <v/>
      </c>
      <c r="BC334" s="203" t="str">
        <f t="shared" si="255"/>
        <v/>
      </c>
      <c r="BD334" s="203" t="str">
        <f t="shared" si="255"/>
        <v/>
      </c>
      <c r="BE334" s="203" t="str">
        <f t="shared" si="255"/>
        <v/>
      </c>
      <c r="BF334" s="203" t="str">
        <f t="shared" si="255"/>
        <v/>
      </c>
      <c r="BG334" s="1173" t="str">
        <f t="shared" si="255"/>
        <v/>
      </c>
      <c r="BH334" s="1273" t="str">
        <f t="shared" si="255"/>
        <v/>
      </c>
      <c r="BI334" s="200" t="str">
        <f t="shared" ca="1" si="248"/>
        <v>NOK</v>
      </c>
    </row>
    <row r="335" spans="1:62" ht="26.4" x14ac:dyDescent="0.25">
      <c r="A335" s="1241" t="str">
        <f t="shared" si="245"/>
        <v>HNO1.1.1</v>
      </c>
      <c r="B335" s="1242" t="str">
        <f t="shared" si="245"/>
        <v>Chirurgia cervicale complessa (chirurgia tumorale interdisciplinare)</v>
      </c>
      <c r="C335" s="202"/>
      <c r="D335" s="203" t="str">
        <f t="shared" ref="D335:BH335" si="256">IF(D$323="","",
  IF(D$322="",IF(D14="","",IF(D14&lt;=D$324,"OK","NOK")),
  IF(D$322="X",IF(D14="","",IF(D14&lt;=D$324,"OK","NOK")),
  IF(HLOOKUP(D$322,$A$4:$BI$156,ROW(D335)-324,FALSE)&lt;&gt;"","",IF(D14="","",IF(D14&lt;=D$324,"OK","NOK"))))))</f>
        <v/>
      </c>
      <c r="E335" s="203" t="str">
        <f t="shared" si="256"/>
        <v/>
      </c>
      <c r="F335" s="203" t="str">
        <f t="shared" si="256"/>
        <v/>
      </c>
      <c r="G335" s="203" t="str">
        <f t="shared" si="256"/>
        <v/>
      </c>
      <c r="H335" s="203" t="str">
        <f t="shared" si="256"/>
        <v/>
      </c>
      <c r="I335" s="203" t="str">
        <f t="shared" si="256"/>
        <v/>
      </c>
      <c r="J335" s="1273" t="str">
        <f t="shared" si="256"/>
        <v/>
      </c>
      <c r="K335" s="203" t="str">
        <f t="shared" si="256"/>
        <v/>
      </c>
      <c r="L335" s="203" t="str">
        <f t="shared" si="256"/>
        <v/>
      </c>
      <c r="M335" s="203" t="str">
        <f t="shared" si="256"/>
        <v/>
      </c>
      <c r="N335" s="203" t="str">
        <f t="shared" si="256"/>
        <v/>
      </c>
      <c r="O335" s="203" t="str">
        <f t="shared" si="256"/>
        <v/>
      </c>
      <c r="P335" s="203" t="str">
        <f t="shared" si="256"/>
        <v/>
      </c>
      <c r="Q335" s="203" t="str">
        <f t="shared" si="256"/>
        <v/>
      </c>
      <c r="R335" s="203" t="str">
        <f t="shared" si="256"/>
        <v/>
      </c>
      <c r="S335" s="203" t="str">
        <f t="shared" si="256"/>
        <v/>
      </c>
      <c r="T335" s="203" t="str">
        <f t="shared" si="256"/>
        <v/>
      </c>
      <c r="U335" s="203" t="str">
        <f t="shared" si="256"/>
        <v/>
      </c>
      <c r="V335" s="203" t="str">
        <f t="shared" si="256"/>
        <v/>
      </c>
      <c r="W335" s="203" t="str">
        <f t="shared" si="256"/>
        <v/>
      </c>
      <c r="X335" s="203" t="str">
        <f t="shared" si="256"/>
        <v/>
      </c>
      <c r="Y335" s="203" t="str">
        <f t="shared" si="256"/>
        <v/>
      </c>
      <c r="Z335" s="1173" t="str">
        <f t="shared" si="256"/>
        <v/>
      </c>
      <c r="AA335" s="1273" t="str">
        <f t="shared" si="256"/>
        <v/>
      </c>
      <c r="AB335" s="203" t="str">
        <f t="shared" si="256"/>
        <v/>
      </c>
      <c r="AC335" s="203" t="str">
        <f t="shared" si="256"/>
        <v/>
      </c>
      <c r="AD335" s="203" t="str">
        <f t="shared" si="256"/>
        <v/>
      </c>
      <c r="AE335" s="203" t="str">
        <f t="shared" si="256"/>
        <v/>
      </c>
      <c r="AF335" s="203" t="str">
        <f t="shared" si="256"/>
        <v/>
      </c>
      <c r="AG335" s="1273" t="str">
        <f t="shared" si="256"/>
        <v/>
      </c>
      <c r="AH335" s="203" t="str">
        <f t="shared" si="256"/>
        <v/>
      </c>
      <c r="AI335" s="203" t="str">
        <f t="shared" si="256"/>
        <v/>
      </c>
      <c r="AJ335" s="203" t="str">
        <f t="shared" si="256"/>
        <v/>
      </c>
      <c r="AK335" s="203" t="str">
        <f t="shared" si="256"/>
        <v/>
      </c>
      <c r="AL335" s="203" t="str">
        <f t="shared" si="256"/>
        <v/>
      </c>
      <c r="AM335" s="203" t="str">
        <f t="shared" si="256"/>
        <v/>
      </c>
      <c r="AN335" s="1273" t="str">
        <f t="shared" si="256"/>
        <v/>
      </c>
      <c r="AO335" s="1173" t="str">
        <f t="shared" si="256"/>
        <v/>
      </c>
      <c r="AP335" s="203" t="str">
        <f t="shared" si="256"/>
        <v/>
      </c>
      <c r="AQ335" s="203" t="str">
        <f t="shared" ca="1" si="256"/>
        <v>NOK</v>
      </c>
      <c r="AR335" s="1273" t="str">
        <f t="shared" si="256"/>
        <v/>
      </c>
      <c r="AS335" s="203" t="str">
        <f t="shared" si="256"/>
        <v/>
      </c>
      <c r="AT335" s="203" t="str">
        <f t="shared" si="256"/>
        <v/>
      </c>
      <c r="AU335" s="1273" t="str">
        <f t="shared" si="256"/>
        <v/>
      </c>
      <c r="AV335" s="203" t="str">
        <f t="shared" si="256"/>
        <v/>
      </c>
      <c r="AW335" s="203" t="str">
        <f t="shared" si="256"/>
        <v/>
      </c>
      <c r="AX335" s="203" t="str">
        <f t="shared" si="256"/>
        <v/>
      </c>
      <c r="AY335" s="203" t="str">
        <f t="shared" si="256"/>
        <v/>
      </c>
      <c r="AZ335" s="203" t="str">
        <f t="shared" si="256"/>
        <v/>
      </c>
      <c r="BA335" s="1273" t="str">
        <f t="shared" si="256"/>
        <v/>
      </c>
      <c r="BB335" s="203" t="str">
        <f t="shared" si="256"/>
        <v/>
      </c>
      <c r="BC335" s="203" t="str">
        <f t="shared" si="256"/>
        <v/>
      </c>
      <c r="BD335" s="203" t="str">
        <f t="shared" si="256"/>
        <v/>
      </c>
      <c r="BE335" s="203" t="str">
        <f t="shared" si="256"/>
        <v/>
      </c>
      <c r="BF335" s="203" t="str">
        <f t="shared" si="256"/>
        <v/>
      </c>
      <c r="BG335" s="1173" t="str">
        <f t="shared" si="256"/>
        <v/>
      </c>
      <c r="BH335" s="1273" t="str">
        <f t="shared" si="256"/>
        <v/>
      </c>
      <c r="BI335" s="200" t="str">
        <f t="shared" ca="1" si="248"/>
        <v>NOK</v>
      </c>
    </row>
    <row r="336" spans="1:62" ht="26.4" x14ac:dyDescent="0.25">
      <c r="A336" s="1241" t="str">
        <f t="shared" si="245"/>
        <v>HNO1.2</v>
      </c>
      <c r="B336" s="1242" t="str">
        <f t="shared" si="245"/>
        <v>Chirurgia allargata del naso e dei seni paranasali</v>
      </c>
      <c r="C336" s="202"/>
      <c r="D336" s="203" t="str">
        <f t="shared" ref="D336:BH336" si="257">IF(D$323="","",
  IF(D$322="",IF(D15="","",IF(D15&lt;=D$324,"OK","NOK")),
  IF(D$322="X",IF(D15="","",IF(D15&lt;=D$324,"OK","NOK")),
  IF(HLOOKUP(D$322,$A$4:$BI$156,ROW(D336)-324,FALSE)&lt;&gt;"","",IF(D15="","",IF(D15&lt;=D$324,"OK","NOK"))))))</f>
        <v/>
      </c>
      <c r="E336" s="203" t="str">
        <f t="shared" si="257"/>
        <v/>
      </c>
      <c r="F336" s="203" t="str">
        <f t="shared" si="257"/>
        <v/>
      </c>
      <c r="G336" s="203" t="str">
        <f t="shared" si="257"/>
        <v/>
      </c>
      <c r="H336" s="203" t="str">
        <f t="shared" si="257"/>
        <v/>
      </c>
      <c r="I336" s="203" t="str">
        <f t="shared" si="257"/>
        <v/>
      </c>
      <c r="J336" s="1273" t="str">
        <f t="shared" si="257"/>
        <v/>
      </c>
      <c r="K336" s="203" t="str">
        <f t="shared" si="257"/>
        <v/>
      </c>
      <c r="L336" s="203" t="str">
        <f t="shared" si="257"/>
        <v/>
      </c>
      <c r="M336" s="203" t="str">
        <f t="shared" si="257"/>
        <v/>
      </c>
      <c r="N336" s="203" t="str">
        <f t="shared" si="257"/>
        <v/>
      </c>
      <c r="O336" s="203" t="str">
        <f t="shared" si="257"/>
        <v/>
      </c>
      <c r="P336" s="203" t="str">
        <f t="shared" si="257"/>
        <v/>
      </c>
      <c r="Q336" s="203" t="str">
        <f t="shared" si="257"/>
        <v/>
      </c>
      <c r="R336" s="203" t="str">
        <f t="shared" si="257"/>
        <v/>
      </c>
      <c r="S336" s="203" t="str">
        <f t="shared" si="257"/>
        <v/>
      </c>
      <c r="T336" s="203" t="str">
        <f t="shared" si="257"/>
        <v/>
      </c>
      <c r="U336" s="203" t="str">
        <f t="shared" si="257"/>
        <v/>
      </c>
      <c r="V336" s="203" t="str">
        <f t="shared" si="257"/>
        <v/>
      </c>
      <c r="W336" s="203" t="str">
        <f t="shared" si="257"/>
        <v/>
      </c>
      <c r="X336" s="203" t="str">
        <f t="shared" si="257"/>
        <v/>
      </c>
      <c r="Y336" s="203" t="str">
        <f t="shared" si="257"/>
        <v/>
      </c>
      <c r="Z336" s="1173" t="str">
        <f t="shared" si="257"/>
        <v/>
      </c>
      <c r="AA336" s="1273" t="str">
        <f t="shared" si="257"/>
        <v/>
      </c>
      <c r="AB336" s="203" t="str">
        <f t="shared" si="257"/>
        <v/>
      </c>
      <c r="AC336" s="203" t="str">
        <f t="shared" si="257"/>
        <v/>
      </c>
      <c r="AD336" s="203" t="str">
        <f t="shared" si="257"/>
        <v/>
      </c>
      <c r="AE336" s="203" t="str">
        <f t="shared" si="257"/>
        <v/>
      </c>
      <c r="AF336" s="203" t="str">
        <f t="shared" si="257"/>
        <v/>
      </c>
      <c r="AG336" s="1273" t="str">
        <f t="shared" si="257"/>
        <v/>
      </c>
      <c r="AH336" s="203" t="str">
        <f t="shared" si="257"/>
        <v/>
      </c>
      <c r="AI336" s="203" t="str">
        <f t="shared" si="257"/>
        <v/>
      </c>
      <c r="AJ336" s="203" t="str">
        <f t="shared" si="257"/>
        <v/>
      </c>
      <c r="AK336" s="203" t="str">
        <f t="shared" si="257"/>
        <v/>
      </c>
      <c r="AL336" s="203" t="str">
        <f t="shared" si="257"/>
        <v/>
      </c>
      <c r="AM336" s="203" t="str">
        <f t="shared" si="257"/>
        <v/>
      </c>
      <c r="AN336" s="1273" t="str">
        <f t="shared" si="257"/>
        <v/>
      </c>
      <c r="AO336" s="1173" t="str">
        <f t="shared" si="257"/>
        <v/>
      </c>
      <c r="AP336" s="203" t="str">
        <f t="shared" si="257"/>
        <v/>
      </c>
      <c r="AQ336" s="203" t="str">
        <f t="shared" si="257"/>
        <v/>
      </c>
      <c r="AR336" s="1273" t="str">
        <f t="shared" ca="1" si="257"/>
        <v>NOK</v>
      </c>
      <c r="AS336" s="203" t="str">
        <f t="shared" si="257"/>
        <v/>
      </c>
      <c r="AT336" s="203" t="str">
        <f t="shared" si="257"/>
        <v/>
      </c>
      <c r="AU336" s="1273" t="str">
        <f t="shared" si="257"/>
        <v/>
      </c>
      <c r="AV336" s="203" t="str">
        <f t="shared" si="257"/>
        <v/>
      </c>
      <c r="AW336" s="203" t="str">
        <f t="shared" si="257"/>
        <v/>
      </c>
      <c r="AX336" s="203" t="str">
        <f t="shared" si="257"/>
        <v/>
      </c>
      <c r="AY336" s="203" t="str">
        <f t="shared" si="257"/>
        <v/>
      </c>
      <c r="AZ336" s="203" t="str">
        <f t="shared" si="257"/>
        <v/>
      </c>
      <c r="BA336" s="1273" t="str">
        <f t="shared" si="257"/>
        <v/>
      </c>
      <c r="BB336" s="203" t="str">
        <f t="shared" si="257"/>
        <v/>
      </c>
      <c r="BC336" s="203" t="str">
        <f t="shared" si="257"/>
        <v/>
      </c>
      <c r="BD336" s="203" t="str">
        <f t="shared" si="257"/>
        <v/>
      </c>
      <c r="BE336" s="203" t="str">
        <f t="shared" si="257"/>
        <v/>
      </c>
      <c r="BF336" s="203" t="str">
        <f t="shared" si="257"/>
        <v/>
      </c>
      <c r="BG336" s="1173" t="str">
        <f t="shared" si="257"/>
        <v/>
      </c>
      <c r="BH336" s="1273" t="str">
        <f t="shared" si="257"/>
        <v/>
      </c>
      <c r="BI336" s="200" t="str">
        <f t="shared" ca="1" si="248"/>
        <v>NOK</v>
      </c>
    </row>
    <row r="337" spans="1:61" ht="39.6" x14ac:dyDescent="0.25">
      <c r="A337" s="1241" t="str">
        <f t="shared" si="245"/>
        <v>HNO1.2.1</v>
      </c>
      <c r="B337" s="1242" t="str">
        <f t="shared" si="245"/>
        <v xml:space="preserve">Chirurgia allargata del naso e dei seni paranasali con apertura della dura madre (chirurgia interdisciplinare craniale di base) </v>
      </c>
      <c r="C337" s="202"/>
      <c r="D337" s="203" t="str">
        <f t="shared" ref="D337:BH337" si="258">IF(D$323="","",
  IF(D$322="",IF(D16="","",IF(D16&lt;=D$324,"OK","NOK")),
  IF(D$322="X",IF(D16="","",IF(D16&lt;=D$324,"OK","NOK")),
  IF(HLOOKUP(D$322,$A$4:$BI$156,ROW(D337)-324,FALSE)&lt;&gt;"","",IF(D16="","",IF(D16&lt;=D$324,"OK","NOK"))))))</f>
        <v/>
      </c>
      <c r="E337" s="203" t="str">
        <f t="shared" si="258"/>
        <v/>
      </c>
      <c r="F337" s="203" t="str">
        <f t="shared" si="258"/>
        <v/>
      </c>
      <c r="G337" s="203" t="str">
        <f t="shared" si="258"/>
        <v/>
      </c>
      <c r="H337" s="203" t="str">
        <f t="shared" si="258"/>
        <v/>
      </c>
      <c r="I337" s="203" t="str">
        <f t="shared" si="258"/>
        <v/>
      </c>
      <c r="J337" s="1273" t="str">
        <f t="shared" si="258"/>
        <v/>
      </c>
      <c r="K337" s="203" t="str">
        <f t="shared" si="258"/>
        <v/>
      </c>
      <c r="L337" s="203" t="str">
        <f t="shared" si="258"/>
        <v/>
      </c>
      <c r="M337" s="203" t="str">
        <f t="shared" si="258"/>
        <v/>
      </c>
      <c r="N337" s="203" t="str">
        <f t="shared" si="258"/>
        <v/>
      </c>
      <c r="O337" s="203" t="str">
        <f t="shared" si="258"/>
        <v/>
      </c>
      <c r="P337" s="203" t="str">
        <f t="shared" si="258"/>
        <v/>
      </c>
      <c r="Q337" s="203" t="str">
        <f t="shared" si="258"/>
        <v/>
      </c>
      <c r="R337" s="203" t="str">
        <f t="shared" si="258"/>
        <v/>
      </c>
      <c r="S337" s="203" t="str">
        <f t="shared" si="258"/>
        <v/>
      </c>
      <c r="T337" s="203" t="str">
        <f t="shared" si="258"/>
        <v/>
      </c>
      <c r="U337" s="203" t="str">
        <f t="shared" si="258"/>
        <v/>
      </c>
      <c r="V337" s="203" t="str">
        <f t="shared" si="258"/>
        <v/>
      </c>
      <c r="W337" s="203" t="str">
        <f t="shared" si="258"/>
        <v/>
      </c>
      <c r="X337" s="203" t="str">
        <f t="shared" si="258"/>
        <v/>
      </c>
      <c r="Y337" s="203" t="str">
        <f t="shared" si="258"/>
        <v/>
      </c>
      <c r="Z337" s="1173" t="str">
        <f t="shared" si="258"/>
        <v/>
      </c>
      <c r="AA337" s="1273" t="str">
        <f t="shared" si="258"/>
        <v/>
      </c>
      <c r="AB337" s="203" t="str">
        <f t="shared" si="258"/>
        <v/>
      </c>
      <c r="AC337" s="203" t="str">
        <f t="shared" si="258"/>
        <v/>
      </c>
      <c r="AD337" s="203" t="str">
        <f t="shared" si="258"/>
        <v/>
      </c>
      <c r="AE337" s="203" t="str">
        <f t="shared" si="258"/>
        <v/>
      </c>
      <c r="AF337" s="203" t="str">
        <f t="shared" si="258"/>
        <v/>
      </c>
      <c r="AG337" s="1273" t="str">
        <f t="shared" si="258"/>
        <v/>
      </c>
      <c r="AH337" s="203" t="str">
        <f t="shared" si="258"/>
        <v/>
      </c>
      <c r="AI337" s="203" t="str">
        <f t="shared" si="258"/>
        <v/>
      </c>
      <c r="AJ337" s="203" t="str">
        <f t="shared" si="258"/>
        <v/>
      </c>
      <c r="AK337" s="203" t="str">
        <f t="shared" si="258"/>
        <v/>
      </c>
      <c r="AL337" s="203" t="str">
        <f t="shared" si="258"/>
        <v/>
      </c>
      <c r="AM337" s="203" t="str">
        <f t="shared" si="258"/>
        <v/>
      </c>
      <c r="AN337" s="1273" t="str">
        <f t="shared" si="258"/>
        <v/>
      </c>
      <c r="AO337" s="1173" t="str">
        <f t="shared" si="258"/>
        <v/>
      </c>
      <c r="AP337" s="203" t="str">
        <f t="shared" si="258"/>
        <v/>
      </c>
      <c r="AQ337" s="203" t="str">
        <f t="shared" ca="1" si="258"/>
        <v>NOK</v>
      </c>
      <c r="AR337" s="1273" t="str">
        <f t="shared" si="258"/>
        <v/>
      </c>
      <c r="AS337" s="203" t="str">
        <f t="shared" si="258"/>
        <v/>
      </c>
      <c r="AT337" s="203" t="str">
        <f t="shared" si="258"/>
        <v/>
      </c>
      <c r="AU337" s="1273" t="str">
        <f t="shared" si="258"/>
        <v/>
      </c>
      <c r="AV337" s="203" t="str">
        <f t="shared" si="258"/>
        <v/>
      </c>
      <c r="AW337" s="203" t="str">
        <f t="shared" si="258"/>
        <v/>
      </c>
      <c r="AX337" s="203" t="str">
        <f t="shared" si="258"/>
        <v/>
      </c>
      <c r="AY337" s="203" t="str">
        <f t="shared" si="258"/>
        <v/>
      </c>
      <c r="AZ337" s="203" t="str">
        <f t="shared" si="258"/>
        <v/>
      </c>
      <c r="BA337" s="1273" t="str">
        <f t="shared" si="258"/>
        <v/>
      </c>
      <c r="BB337" s="203" t="str">
        <f t="shared" si="258"/>
        <v/>
      </c>
      <c r="BC337" s="203" t="str">
        <f t="shared" si="258"/>
        <v/>
      </c>
      <c r="BD337" s="203" t="str">
        <f t="shared" si="258"/>
        <v/>
      </c>
      <c r="BE337" s="203" t="str">
        <f t="shared" si="258"/>
        <v/>
      </c>
      <c r="BF337" s="203" t="str">
        <f t="shared" si="258"/>
        <v/>
      </c>
      <c r="BG337" s="1173" t="str">
        <f t="shared" si="258"/>
        <v/>
      </c>
      <c r="BH337" s="1273" t="str">
        <f t="shared" si="258"/>
        <v/>
      </c>
      <c r="BI337" s="200" t="str">
        <f t="shared" ca="1" si="248"/>
        <v>NOK</v>
      </c>
    </row>
    <row r="338" spans="1:61" ht="39.6" x14ac:dyDescent="0.25">
      <c r="A338" s="1241" t="str">
        <f t="shared" si="245"/>
        <v>HNO1.3</v>
      </c>
      <c r="B338" s="1242" t="str">
        <f t="shared" si="245"/>
        <v>Chirurgia dell'orecchio medio (timpanoplastica, chirurgia della mastoide, ossiculoplastica incl. Operazioni della staffa)</v>
      </c>
      <c r="C338" s="202"/>
      <c r="D338" s="203" t="str">
        <f t="shared" ref="D338:BH338" si="259">IF(D$323="","",
  IF(D$322="",IF(D17="","",IF(D17&lt;=D$324,"OK","NOK")),
  IF(D$322="X",IF(D17="","",IF(D17&lt;=D$324,"OK","NOK")),
  IF(HLOOKUP(D$322,$A$4:$BI$156,ROW(D338)-324,FALSE)&lt;&gt;"","",IF(D17="","",IF(D17&lt;=D$324,"OK","NOK"))))))</f>
        <v/>
      </c>
      <c r="E338" s="203" t="str">
        <f t="shared" si="259"/>
        <v/>
      </c>
      <c r="F338" s="203" t="str">
        <f t="shared" si="259"/>
        <v/>
      </c>
      <c r="G338" s="203" t="str">
        <f t="shared" si="259"/>
        <v/>
      </c>
      <c r="H338" s="203" t="str">
        <f t="shared" si="259"/>
        <v/>
      </c>
      <c r="I338" s="203" t="str">
        <f t="shared" si="259"/>
        <v/>
      </c>
      <c r="J338" s="1273" t="str">
        <f t="shared" si="259"/>
        <v/>
      </c>
      <c r="K338" s="203" t="str">
        <f t="shared" si="259"/>
        <v/>
      </c>
      <c r="L338" s="203" t="str">
        <f t="shared" si="259"/>
        <v/>
      </c>
      <c r="M338" s="203" t="str">
        <f t="shared" si="259"/>
        <v/>
      </c>
      <c r="N338" s="203" t="str">
        <f t="shared" si="259"/>
        <v/>
      </c>
      <c r="O338" s="203" t="str">
        <f t="shared" si="259"/>
        <v/>
      </c>
      <c r="P338" s="203" t="str">
        <f t="shared" si="259"/>
        <v/>
      </c>
      <c r="Q338" s="203" t="str">
        <f t="shared" si="259"/>
        <v/>
      </c>
      <c r="R338" s="203" t="str">
        <f t="shared" si="259"/>
        <v/>
      </c>
      <c r="S338" s="203" t="str">
        <f t="shared" si="259"/>
        <v/>
      </c>
      <c r="T338" s="203" t="str">
        <f t="shared" si="259"/>
        <v/>
      </c>
      <c r="U338" s="203" t="str">
        <f t="shared" si="259"/>
        <v/>
      </c>
      <c r="V338" s="203" t="str">
        <f t="shared" si="259"/>
        <v/>
      </c>
      <c r="W338" s="203" t="str">
        <f t="shared" si="259"/>
        <v/>
      </c>
      <c r="X338" s="203" t="str">
        <f t="shared" si="259"/>
        <v/>
      </c>
      <c r="Y338" s="203" t="str">
        <f t="shared" si="259"/>
        <v/>
      </c>
      <c r="Z338" s="1173" t="str">
        <f t="shared" si="259"/>
        <v/>
      </c>
      <c r="AA338" s="1273" t="str">
        <f t="shared" si="259"/>
        <v/>
      </c>
      <c r="AB338" s="203" t="str">
        <f t="shared" si="259"/>
        <v/>
      </c>
      <c r="AC338" s="203" t="str">
        <f t="shared" si="259"/>
        <v/>
      </c>
      <c r="AD338" s="203" t="str">
        <f t="shared" si="259"/>
        <v/>
      </c>
      <c r="AE338" s="203" t="str">
        <f t="shared" si="259"/>
        <v/>
      </c>
      <c r="AF338" s="203" t="str">
        <f t="shared" si="259"/>
        <v/>
      </c>
      <c r="AG338" s="1273" t="str">
        <f t="shared" si="259"/>
        <v/>
      </c>
      <c r="AH338" s="203" t="str">
        <f t="shared" si="259"/>
        <v/>
      </c>
      <c r="AI338" s="203" t="str">
        <f t="shared" si="259"/>
        <v/>
      </c>
      <c r="AJ338" s="203" t="str">
        <f t="shared" si="259"/>
        <v/>
      </c>
      <c r="AK338" s="203" t="str">
        <f t="shared" si="259"/>
        <v/>
      </c>
      <c r="AL338" s="203" t="str">
        <f t="shared" si="259"/>
        <v/>
      </c>
      <c r="AM338" s="203" t="str">
        <f t="shared" si="259"/>
        <v/>
      </c>
      <c r="AN338" s="1273" t="str">
        <f t="shared" si="259"/>
        <v/>
      </c>
      <c r="AO338" s="1173" t="str">
        <f t="shared" si="259"/>
        <v/>
      </c>
      <c r="AP338" s="203" t="str">
        <f t="shared" si="259"/>
        <v/>
      </c>
      <c r="AQ338" s="203" t="str">
        <f t="shared" si="259"/>
        <v/>
      </c>
      <c r="AR338" s="1273" t="str">
        <f t="shared" ca="1" si="259"/>
        <v>NOK</v>
      </c>
      <c r="AS338" s="203" t="str">
        <f t="shared" si="259"/>
        <v/>
      </c>
      <c r="AT338" s="203" t="str">
        <f t="shared" si="259"/>
        <v/>
      </c>
      <c r="AU338" s="1273" t="str">
        <f t="shared" si="259"/>
        <v/>
      </c>
      <c r="AV338" s="203" t="str">
        <f t="shared" si="259"/>
        <v/>
      </c>
      <c r="AW338" s="203" t="str">
        <f t="shared" si="259"/>
        <v/>
      </c>
      <c r="AX338" s="203" t="str">
        <f t="shared" si="259"/>
        <v/>
      </c>
      <c r="AY338" s="203" t="str">
        <f t="shared" si="259"/>
        <v/>
      </c>
      <c r="AZ338" s="203" t="str">
        <f t="shared" si="259"/>
        <v/>
      </c>
      <c r="BA338" s="1273" t="str">
        <f t="shared" si="259"/>
        <v/>
      </c>
      <c r="BB338" s="203" t="str">
        <f t="shared" si="259"/>
        <v/>
      </c>
      <c r="BC338" s="203" t="str">
        <f t="shared" si="259"/>
        <v/>
      </c>
      <c r="BD338" s="203" t="str">
        <f t="shared" si="259"/>
        <v/>
      </c>
      <c r="BE338" s="203" t="str">
        <f t="shared" si="259"/>
        <v/>
      </c>
      <c r="BF338" s="203" t="str">
        <f t="shared" si="259"/>
        <v/>
      </c>
      <c r="BG338" s="1173" t="str">
        <f t="shared" si="259"/>
        <v/>
      </c>
      <c r="BH338" s="1273" t="str">
        <f t="shared" si="259"/>
        <v/>
      </c>
      <c r="BI338" s="200" t="str">
        <f t="shared" ca="1" si="248"/>
        <v>NOK</v>
      </c>
    </row>
    <row r="339" spans="1:61" ht="26.4" x14ac:dyDescent="0.25">
      <c r="A339" s="1241" t="str">
        <f t="shared" si="245"/>
        <v>HNO1.3.1</v>
      </c>
      <c r="B339" s="1242" t="str">
        <f t="shared" si="245"/>
        <v>Chirurgia allargata dell'orecchio con orecchio interno e/o apertura della dura madre</v>
      </c>
      <c r="C339" s="202"/>
      <c r="D339" s="203" t="str">
        <f t="shared" ref="D339:BH339" si="260">IF(D$323="","",
  IF(D$322="",IF(D18="","",IF(D18&lt;=D$324,"OK","NOK")),
  IF(D$322="X",IF(D18="","",IF(D18&lt;=D$324,"OK","NOK")),
  IF(HLOOKUP(D$322,$A$4:$BI$156,ROW(D339)-324,FALSE)&lt;&gt;"","",IF(D18="","",IF(D18&lt;=D$324,"OK","NOK"))))))</f>
        <v/>
      </c>
      <c r="E339" s="203" t="str">
        <f t="shared" si="260"/>
        <v/>
      </c>
      <c r="F339" s="203" t="str">
        <f t="shared" si="260"/>
        <v/>
      </c>
      <c r="G339" s="203" t="str">
        <f t="shared" si="260"/>
        <v/>
      </c>
      <c r="H339" s="203" t="str">
        <f t="shared" si="260"/>
        <v/>
      </c>
      <c r="I339" s="203" t="str">
        <f t="shared" si="260"/>
        <v/>
      </c>
      <c r="J339" s="1273" t="str">
        <f t="shared" si="260"/>
        <v/>
      </c>
      <c r="K339" s="203" t="str">
        <f t="shared" si="260"/>
        <v/>
      </c>
      <c r="L339" s="203" t="str">
        <f t="shared" si="260"/>
        <v/>
      </c>
      <c r="M339" s="203" t="str">
        <f t="shared" si="260"/>
        <v/>
      </c>
      <c r="N339" s="203" t="str">
        <f t="shared" si="260"/>
        <v/>
      </c>
      <c r="O339" s="203" t="str">
        <f t="shared" si="260"/>
        <v/>
      </c>
      <c r="P339" s="203" t="str">
        <f t="shared" si="260"/>
        <v/>
      </c>
      <c r="Q339" s="203" t="str">
        <f t="shared" si="260"/>
        <v/>
      </c>
      <c r="R339" s="203" t="str">
        <f t="shared" si="260"/>
        <v/>
      </c>
      <c r="S339" s="203" t="str">
        <f t="shared" si="260"/>
        <v/>
      </c>
      <c r="T339" s="203" t="str">
        <f t="shared" si="260"/>
        <v/>
      </c>
      <c r="U339" s="203" t="str">
        <f t="shared" si="260"/>
        <v/>
      </c>
      <c r="V339" s="203" t="str">
        <f t="shared" si="260"/>
        <v/>
      </c>
      <c r="W339" s="203" t="str">
        <f t="shared" si="260"/>
        <v/>
      </c>
      <c r="X339" s="203" t="str">
        <f t="shared" si="260"/>
        <v/>
      </c>
      <c r="Y339" s="203" t="str">
        <f t="shared" si="260"/>
        <v/>
      </c>
      <c r="Z339" s="1173" t="str">
        <f t="shared" si="260"/>
        <v/>
      </c>
      <c r="AA339" s="1273" t="str">
        <f t="shared" si="260"/>
        <v/>
      </c>
      <c r="AB339" s="203" t="str">
        <f t="shared" si="260"/>
        <v/>
      </c>
      <c r="AC339" s="203" t="str">
        <f t="shared" si="260"/>
        <v/>
      </c>
      <c r="AD339" s="203" t="str">
        <f t="shared" si="260"/>
        <v/>
      </c>
      <c r="AE339" s="203" t="str">
        <f t="shared" si="260"/>
        <v/>
      </c>
      <c r="AF339" s="203" t="str">
        <f t="shared" si="260"/>
        <v/>
      </c>
      <c r="AG339" s="1273" t="str">
        <f t="shared" si="260"/>
        <v/>
      </c>
      <c r="AH339" s="203" t="str">
        <f t="shared" si="260"/>
        <v/>
      </c>
      <c r="AI339" s="203" t="str">
        <f t="shared" si="260"/>
        <v/>
      </c>
      <c r="AJ339" s="203" t="str">
        <f t="shared" si="260"/>
        <v/>
      </c>
      <c r="AK339" s="203" t="str">
        <f t="shared" si="260"/>
        <v/>
      </c>
      <c r="AL339" s="203" t="str">
        <f t="shared" si="260"/>
        <v/>
      </c>
      <c r="AM339" s="203" t="str">
        <f t="shared" si="260"/>
        <v/>
      </c>
      <c r="AN339" s="1273" t="str">
        <f t="shared" si="260"/>
        <v/>
      </c>
      <c r="AO339" s="1173" t="str">
        <f t="shared" si="260"/>
        <v/>
      </c>
      <c r="AP339" s="203" t="str">
        <f t="shared" si="260"/>
        <v/>
      </c>
      <c r="AQ339" s="203" t="str">
        <f t="shared" ca="1" si="260"/>
        <v>NOK</v>
      </c>
      <c r="AR339" s="1273" t="str">
        <f t="shared" si="260"/>
        <v/>
      </c>
      <c r="AS339" s="203" t="str">
        <f t="shared" si="260"/>
        <v/>
      </c>
      <c r="AT339" s="203" t="str">
        <f t="shared" si="260"/>
        <v/>
      </c>
      <c r="AU339" s="1273" t="str">
        <f t="shared" si="260"/>
        <v/>
      </c>
      <c r="AV339" s="203" t="str">
        <f t="shared" si="260"/>
        <v/>
      </c>
      <c r="AW339" s="203" t="str">
        <f t="shared" si="260"/>
        <v/>
      </c>
      <c r="AX339" s="203" t="str">
        <f t="shared" si="260"/>
        <v/>
      </c>
      <c r="AY339" s="203" t="str">
        <f t="shared" si="260"/>
        <v/>
      </c>
      <c r="AZ339" s="203" t="str">
        <f t="shared" si="260"/>
        <v/>
      </c>
      <c r="BA339" s="1273" t="str">
        <f t="shared" si="260"/>
        <v/>
      </c>
      <c r="BB339" s="203" t="str">
        <f t="shared" si="260"/>
        <v/>
      </c>
      <c r="BC339" s="203" t="str">
        <f t="shared" si="260"/>
        <v/>
      </c>
      <c r="BD339" s="203" t="str">
        <f t="shared" si="260"/>
        <v/>
      </c>
      <c r="BE339" s="203" t="str">
        <f t="shared" si="260"/>
        <v/>
      </c>
      <c r="BF339" s="203" t="str">
        <f t="shared" si="260"/>
        <v/>
      </c>
      <c r="BG339" s="1173" t="str">
        <f t="shared" si="260"/>
        <v/>
      </c>
      <c r="BH339" s="1273" t="str">
        <f t="shared" si="260"/>
        <v/>
      </c>
      <c r="BI339" s="200" t="str">
        <f t="shared" ca="1" si="248"/>
        <v>NOK</v>
      </c>
    </row>
    <row r="340" spans="1:61" x14ac:dyDescent="0.25">
      <c r="A340" s="1241" t="str">
        <f t="shared" si="245"/>
        <v>HNO1.3.2</v>
      </c>
      <c r="B340" s="1242" t="str">
        <f t="shared" si="245"/>
        <v>Impianti cocleari (CIMAS)</v>
      </c>
      <c r="C340" s="202"/>
      <c r="D340" s="203" t="str">
        <f t="shared" ref="D340:BH340" si="261">IF(D$323="","",
  IF(D$322="",IF(D19="","",IF(D19&lt;=D$324,"OK","NOK")),
  IF(D$322="X",IF(D19="","",IF(D19&lt;=D$324,"OK","NOK")),
  IF(HLOOKUP(D$322,$A$4:$BI$156,ROW(D340)-324,FALSE)&lt;&gt;"","",IF(D19="","",IF(D19&lt;=D$324,"OK","NOK"))))))</f>
        <v/>
      </c>
      <c r="E340" s="203" t="str">
        <f t="shared" si="261"/>
        <v/>
      </c>
      <c r="F340" s="203" t="str">
        <f t="shared" si="261"/>
        <v/>
      </c>
      <c r="G340" s="203" t="str">
        <f t="shared" si="261"/>
        <v/>
      </c>
      <c r="H340" s="203" t="str">
        <f t="shared" si="261"/>
        <v/>
      </c>
      <c r="I340" s="203" t="str">
        <f t="shared" si="261"/>
        <v/>
      </c>
      <c r="J340" s="1273" t="str">
        <f t="shared" si="261"/>
        <v/>
      </c>
      <c r="K340" s="203" t="str">
        <f t="shared" si="261"/>
        <v/>
      </c>
      <c r="L340" s="203" t="str">
        <f t="shared" si="261"/>
        <v/>
      </c>
      <c r="M340" s="203" t="str">
        <f t="shared" si="261"/>
        <v/>
      </c>
      <c r="N340" s="203" t="str">
        <f t="shared" si="261"/>
        <v/>
      </c>
      <c r="O340" s="203" t="str">
        <f t="shared" si="261"/>
        <v/>
      </c>
      <c r="P340" s="203" t="str">
        <f t="shared" si="261"/>
        <v/>
      </c>
      <c r="Q340" s="203" t="str">
        <f t="shared" si="261"/>
        <v/>
      </c>
      <c r="R340" s="203" t="str">
        <f t="shared" si="261"/>
        <v/>
      </c>
      <c r="S340" s="203" t="str">
        <f t="shared" si="261"/>
        <v/>
      </c>
      <c r="T340" s="203" t="str">
        <f t="shared" si="261"/>
        <v/>
      </c>
      <c r="U340" s="203" t="str">
        <f t="shared" si="261"/>
        <v/>
      </c>
      <c r="V340" s="203" t="str">
        <f t="shared" si="261"/>
        <v/>
      </c>
      <c r="W340" s="203" t="str">
        <f t="shared" si="261"/>
        <v/>
      </c>
      <c r="X340" s="203" t="str">
        <f t="shared" si="261"/>
        <v/>
      </c>
      <c r="Y340" s="203" t="str">
        <f t="shared" si="261"/>
        <v/>
      </c>
      <c r="Z340" s="1173" t="str">
        <f t="shared" si="261"/>
        <v/>
      </c>
      <c r="AA340" s="1273" t="str">
        <f t="shared" si="261"/>
        <v/>
      </c>
      <c r="AB340" s="203" t="str">
        <f t="shared" si="261"/>
        <v/>
      </c>
      <c r="AC340" s="203" t="str">
        <f t="shared" si="261"/>
        <v/>
      </c>
      <c r="AD340" s="203" t="str">
        <f t="shared" si="261"/>
        <v/>
      </c>
      <c r="AE340" s="203" t="str">
        <f t="shared" si="261"/>
        <v/>
      </c>
      <c r="AF340" s="203" t="str">
        <f t="shared" si="261"/>
        <v/>
      </c>
      <c r="AG340" s="1273" t="str">
        <f t="shared" si="261"/>
        <v/>
      </c>
      <c r="AH340" s="203" t="str">
        <f t="shared" si="261"/>
        <v/>
      </c>
      <c r="AI340" s="203" t="str">
        <f t="shared" si="261"/>
        <v/>
      </c>
      <c r="AJ340" s="203" t="str">
        <f t="shared" si="261"/>
        <v/>
      </c>
      <c r="AK340" s="203" t="str">
        <f t="shared" si="261"/>
        <v/>
      </c>
      <c r="AL340" s="203" t="str">
        <f t="shared" si="261"/>
        <v/>
      </c>
      <c r="AM340" s="203" t="str">
        <f t="shared" si="261"/>
        <v/>
      </c>
      <c r="AN340" s="1273" t="str">
        <f t="shared" si="261"/>
        <v/>
      </c>
      <c r="AO340" s="1173" t="str">
        <f t="shared" si="261"/>
        <v/>
      </c>
      <c r="AP340" s="203" t="str">
        <f t="shared" si="261"/>
        <v/>
      </c>
      <c r="AQ340" s="203" t="str">
        <f t="shared" si="261"/>
        <v/>
      </c>
      <c r="AR340" s="1273" t="str">
        <f t="shared" si="261"/>
        <v/>
      </c>
      <c r="AS340" s="203" t="str">
        <f t="shared" si="261"/>
        <v/>
      </c>
      <c r="AT340" s="203" t="str">
        <f t="shared" si="261"/>
        <v/>
      </c>
      <c r="AU340" s="1273" t="str">
        <f t="shared" si="261"/>
        <v/>
      </c>
      <c r="AV340" s="203" t="str">
        <f t="shared" si="261"/>
        <v/>
      </c>
      <c r="AW340" s="203" t="str">
        <f t="shared" si="261"/>
        <v/>
      </c>
      <c r="AX340" s="203" t="str">
        <f t="shared" si="261"/>
        <v/>
      </c>
      <c r="AY340" s="203" t="str">
        <f t="shared" si="261"/>
        <v/>
      </c>
      <c r="AZ340" s="203" t="str">
        <f t="shared" si="261"/>
        <v/>
      </c>
      <c r="BA340" s="1273" t="str">
        <f t="shared" si="261"/>
        <v/>
      </c>
      <c r="BB340" s="203" t="str">
        <f t="shared" si="261"/>
        <v/>
      </c>
      <c r="BC340" s="203" t="str">
        <f t="shared" si="261"/>
        <v/>
      </c>
      <c r="BD340" s="203" t="str">
        <f t="shared" si="261"/>
        <v/>
      </c>
      <c r="BE340" s="203" t="str">
        <f t="shared" si="261"/>
        <v/>
      </c>
      <c r="BF340" s="203" t="str">
        <f t="shared" si="261"/>
        <v/>
      </c>
      <c r="BG340" s="1173" t="str">
        <f t="shared" si="261"/>
        <v/>
      </c>
      <c r="BH340" s="1273" t="str">
        <f t="shared" si="261"/>
        <v/>
      </c>
      <c r="BI340" s="200" t="str">
        <f t="shared" si="248"/>
        <v>OK</v>
      </c>
    </row>
    <row r="341" spans="1:61" x14ac:dyDescent="0.25">
      <c r="A341" s="1241" t="str">
        <f t="shared" si="245"/>
        <v>HNO2</v>
      </c>
      <c r="B341" s="1242" t="str">
        <f t="shared" si="245"/>
        <v>Chirurgia della tiroide e delle paratiroidi</v>
      </c>
      <c r="C341" s="202"/>
      <c r="D341" s="203" t="str">
        <f t="shared" ref="D341:BH341" si="262">IF(D$323="","",
  IF(D$322="",IF(D20="","",IF(D20&lt;=D$324,"OK","NOK")),
  IF(D$322="X",IF(D20="","",IF(D20&lt;=D$324,"OK","NOK")),
  IF(HLOOKUP(D$322,$A$4:$BI$156,ROW(D341)-324,FALSE)&lt;&gt;"","",IF(D20="","",IF(D20&lt;=D$324,"OK","NOK"))))))</f>
        <v/>
      </c>
      <c r="E341" s="203" t="str">
        <f t="shared" si="262"/>
        <v/>
      </c>
      <c r="F341" s="203" t="str">
        <f t="shared" si="262"/>
        <v/>
      </c>
      <c r="G341" s="203" t="str">
        <f t="shared" si="262"/>
        <v/>
      </c>
      <c r="H341" s="203" t="str">
        <f t="shared" si="262"/>
        <v/>
      </c>
      <c r="I341" s="203" t="str">
        <f t="shared" si="262"/>
        <v/>
      </c>
      <c r="J341" s="1273" t="str">
        <f t="shared" ca="1" si="262"/>
        <v>NOK</v>
      </c>
      <c r="K341" s="203" t="str">
        <f t="shared" si="262"/>
        <v/>
      </c>
      <c r="L341" s="203" t="str">
        <f t="shared" si="262"/>
        <v/>
      </c>
      <c r="M341" s="203" t="str">
        <f t="shared" si="262"/>
        <v/>
      </c>
      <c r="N341" s="203" t="str">
        <f t="shared" si="262"/>
        <v/>
      </c>
      <c r="O341" s="203" t="str">
        <f t="shared" si="262"/>
        <v/>
      </c>
      <c r="P341" s="203" t="str">
        <f t="shared" si="262"/>
        <v/>
      </c>
      <c r="Q341" s="203" t="str">
        <f t="shared" si="262"/>
        <v/>
      </c>
      <c r="R341" s="203" t="str">
        <f t="shared" si="262"/>
        <v/>
      </c>
      <c r="S341" s="203" t="str">
        <f t="shared" si="262"/>
        <v/>
      </c>
      <c r="T341" s="203" t="str">
        <f t="shared" si="262"/>
        <v/>
      </c>
      <c r="U341" s="203" t="str">
        <f t="shared" si="262"/>
        <v/>
      </c>
      <c r="V341" s="203" t="str">
        <f t="shared" si="262"/>
        <v/>
      </c>
      <c r="W341" s="203" t="str">
        <f t="shared" si="262"/>
        <v/>
      </c>
      <c r="X341" s="203" t="str">
        <f t="shared" si="262"/>
        <v/>
      </c>
      <c r="Y341" s="203" t="str">
        <f t="shared" si="262"/>
        <v/>
      </c>
      <c r="Z341" s="1173" t="str">
        <f t="shared" si="262"/>
        <v/>
      </c>
      <c r="AA341" s="1273" t="str">
        <f t="shared" si="262"/>
        <v/>
      </c>
      <c r="AB341" s="203" t="str">
        <f t="shared" si="262"/>
        <v/>
      </c>
      <c r="AC341" s="203" t="str">
        <f t="shared" si="262"/>
        <v/>
      </c>
      <c r="AD341" s="203" t="str">
        <f t="shared" si="262"/>
        <v/>
      </c>
      <c r="AE341" s="203" t="str">
        <f t="shared" si="262"/>
        <v/>
      </c>
      <c r="AF341" s="203" t="str">
        <f t="shared" si="262"/>
        <v/>
      </c>
      <c r="AG341" s="1273" t="str">
        <f t="shared" si="262"/>
        <v/>
      </c>
      <c r="AH341" s="203" t="str">
        <f t="shared" si="262"/>
        <v/>
      </c>
      <c r="AI341" s="203" t="str">
        <f t="shared" si="262"/>
        <v/>
      </c>
      <c r="AJ341" s="203" t="str">
        <f t="shared" si="262"/>
        <v/>
      </c>
      <c r="AK341" s="203" t="str">
        <f t="shared" si="262"/>
        <v/>
      </c>
      <c r="AL341" s="203" t="str">
        <f t="shared" si="262"/>
        <v/>
      </c>
      <c r="AM341" s="203" t="str">
        <f t="shared" si="262"/>
        <v/>
      </c>
      <c r="AN341" s="1273" t="str">
        <f t="shared" si="262"/>
        <v/>
      </c>
      <c r="AO341" s="1173" t="str">
        <f t="shared" si="262"/>
        <v/>
      </c>
      <c r="AP341" s="203" t="str">
        <f t="shared" si="262"/>
        <v/>
      </c>
      <c r="AQ341" s="203" t="str">
        <f t="shared" si="262"/>
        <v/>
      </c>
      <c r="AR341" s="1273" t="str">
        <f t="shared" ca="1" si="262"/>
        <v>NOK</v>
      </c>
      <c r="AS341" s="203" t="str">
        <f t="shared" si="262"/>
        <v/>
      </c>
      <c r="AT341" s="203" t="str">
        <f t="shared" si="262"/>
        <v/>
      </c>
      <c r="AU341" s="1273" t="str">
        <f t="shared" si="262"/>
        <v/>
      </c>
      <c r="AV341" s="203" t="str">
        <f t="shared" si="262"/>
        <v/>
      </c>
      <c r="AW341" s="203" t="str">
        <f t="shared" si="262"/>
        <v/>
      </c>
      <c r="AX341" s="203" t="str">
        <f t="shared" si="262"/>
        <v/>
      </c>
      <c r="AY341" s="203" t="str">
        <f t="shared" si="262"/>
        <v/>
      </c>
      <c r="AZ341" s="203" t="str">
        <f t="shared" si="262"/>
        <v/>
      </c>
      <c r="BA341" s="1273" t="str">
        <f t="shared" si="262"/>
        <v/>
      </c>
      <c r="BB341" s="203" t="str">
        <f t="shared" si="262"/>
        <v/>
      </c>
      <c r="BC341" s="203" t="str">
        <f t="shared" si="262"/>
        <v/>
      </c>
      <c r="BD341" s="203" t="str">
        <f t="shared" si="262"/>
        <v/>
      </c>
      <c r="BE341" s="203" t="str">
        <f t="shared" si="262"/>
        <v/>
      </c>
      <c r="BF341" s="203" t="str">
        <f t="shared" si="262"/>
        <v/>
      </c>
      <c r="BG341" s="1173" t="str">
        <f t="shared" si="262"/>
        <v/>
      </c>
      <c r="BH341" s="1273" t="str">
        <f t="shared" si="262"/>
        <v/>
      </c>
      <c r="BI341" s="200" t="str">
        <f t="shared" ca="1" si="248"/>
        <v>NOK</v>
      </c>
    </row>
    <row r="342" spans="1:61" x14ac:dyDescent="0.25">
      <c r="A342" s="1241" t="str">
        <f t="shared" si="245"/>
        <v>KIE1</v>
      </c>
      <c r="B342" s="1242" t="str">
        <f t="shared" si="245"/>
        <v>Chirurgia maxillare</v>
      </c>
      <c r="C342" s="202"/>
      <c r="D342" s="203" t="str">
        <f t="shared" ref="D342:BH342" si="263">IF(D$323="","",
  IF(D$322="",IF(D21="","",IF(D21&lt;=D$324,"OK","NOK")),
  IF(D$322="X",IF(D21="","",IF(D21&lt;=D$324,"OK","NOK")),
  IF(HLOOKUP(D$322,$A$4:$BI$156,ROW(D342)-324,FALSE)&lt;&gt;"","",IF(D21="","",IF(D21&lt;=D$324,"OK","NOK"))))))</f>
        <v/>
      </c>
      <c r="E342" s="203" t="str">
        <f t="shared" si="263"/>
        <v/>
      </c>
      <c r="F342" s="203" t="str">
        <f t="shared" si="263"/>
        <v/>
      </c>
      <c r="G342" s="203" t="str">
        <f t="shared" si="263"/>
        <v/>
      </c>
      <c r="H342" s="203" t="str">
        <f t="shared" si="263"/>
        <v/>
      </c>
      <c r="I342" s="203" t="str">
        <f t="shared" si="263"/>
        <v/>
      </c>
      <c r="J342" s="1273" t="str">
        <f t="shared" si="263"/>
        <v/>
      </c>
      <c r="K342" s="203" t="str">
        <f t="shared" si="263"/>
        <v/>
      </c>
      <c r="L342" s="203" t="str">
        <f t="shared" si="263"/>
        <v/>
      </c>
      <c r="M342" s="203" t="str">
        <f t="shared" ca="1" si="263"/>
        <v>NOK</v>
      </c>
      <c r="N342" s="203" t="str">
        <f t="shared" si="263"/>
        <v/>
      </c>
      <c r="O342" s="203" t="str">
        <f t="shared" si="263"/>
        <v/>
      </c>
      <c r="P342" s="203" t="str">
        <f t="shared" si="263"/>
        <v/>
      </c>
      <c r="Q342" s="203" t="str">
        <f t="shared" ca="1" si="263"/>
        <v>NOK</v>
      </c>
      <c r="R342" s="203" t="str">
        <f t="shared" si="263"/>
        <v/>
      </c>
      <c r="S342" s="203" t="str">
        <f t="shared" si="263"/>
        <v/>
      </c>
      <c r="T342" s="203" t="str">
        <f t="shared" si="263"/>
        <v/>
      </c>
      <c r="U342" s="203" t="str">
        <f t="shared" si="263"/>
        <v/>
      </c>
      <c r="V342" s="203" t="str">
        <f t="shared" si="263"/>
        <v/>
      </c>
      <c r="W342" s="203" t="str">
        <f t="shared" si="263"/>
        <v/>
      </c>
      <c r="X342" s="203" t="str">
        <f t="shared" si="263"/>
        <v/>
      </c>
      <c r="Y342" s="203" t="str">
        <f t="shared" si="263"/>
        <v/>
      </c>
      <c r="Z342" s="1173" t="str">
        <f t="shared" si="263"/>
        <v/>
      </c>
      <c r="AA342" s="1273" t="str">
        <f t="shared" si="263"/>
        <v/>
      </c>
      <c r="AB342" s="203" t="str">
        <f t="shared" si="263"/>
        <v/>
      </c>
      <c r="AC342" s="203" t="str">
        <f t="shared" si="263"/>
        <v/>
      </c>
      <c r="AD342" s="203" t="str">
        <f t="shared" si="263"/>
        <v/>
      </c>
      <c r="AE342" s="203" t="str">
        <f t="shared" si="263"/>
        <v/>
      </c>
      <c r="AF342" s="203" t="str">
        <f t="shared" si="263"/>
        <v/>
      </c>
      <c r="AG342" s="1273" t="str">
        <f t="shared" si="263"/>
        <v/>
      </c>
      <c r="AH342" s="203" t="str">
        <f t="shared" si="263"/>
        <v/>
      </c>
      <c r="AI342" s="203" t="str">
        <f t="shared" si="263"/>
        <v/>
      </c>
      <c r="AJ342" s="203" t="str">
        <f t="shared" si="263"/>
        <v/>
      </c>
      <c r="AK342" s="203" t="str">
        <f t="shared" si="263"/>
        <v/>
      </c>
      <c r="AL342" s="203" t="str">
        <f t="shared" si="263"/>
        <v/>
      </c>
      <c r="AM342" s="203" t="str">
        <f t="shared" si="263"/>
        <v/>
      </c>
      <c r="AN342" s="1273" t="str">
        <f t="shared" si="263"/>
        <v/>
      </c>
      <c r="AO342" s="1173" t="str">
        <f t="shared" si="263"/>
        <v/>
      </c>
      <c r="AP342" s="203" t="str">
        <f t="shared" si="263"/>
        <v/>
      </c>
      <c r="AQ342" s="203" t="str">
        <f t="shared" si="263"/>
        <v/>
      </c>
      <c r="AR342" s="1273" t="str">
        <f t="shared" si="263"/>
        <v/>
      </c>
      <c r="AS342" s="203" t="str">
        <f t="shared" si="263"/>
        <v/>
      </c>
      <c r="AT342" s="203" t="str">
        <f t="shared" si="263"/>
        <v/>
      </c>
      <c r="AU342" s="1273" t="str">
        <f t="shared" si="263"/>
        <v/>
      </c>
      <c r="AV342" s="203" t="str">
        <f t="shared" si="263"/>
        <v/>
      </c>
      <c r="AW342" s="203" t="str">
        <f t="shared" si="263"/>
        <v/>
      </c>
      <c r="AX342" s="203" t="str">
        <f t="shared" si="263"/>
        <v/>
      </c>
      <c r="AY342" s="203" t="str">
        <f t="shared" si="263"/>
        <v/>
      </c>
      <c r="AZ342" s="203" t="str">
        <f t="shared" si="263"/>
        <v/>
      </c>
      <c r="BA342" s="1273" t="str">
        <f t="shared" si="263"/>
        <v/>
      </c>
      <c r="BB342" s="203" t="str">
        <f t="shared" si="263"/>
        <v/>
      </c>
      <c r="BC342" s="203" t="str">
        <f t="shared" si="263"/>
        <v/>
      </c>
      <c r="BD342" s="203" t="str">
        <f t="shared" si="263"/>
        <v/>
      </c>
      <c r="BE342" s="203" t="str">
        <f t="shared" si="263"/>
        <v/>
      </c>
      <c r="BF342" s="203" t="str">
        <f t="shared" si="263"/>
        <v/>
      </c>
      <c r="BG342" s="1173" t="str">
        <f t="shared" si="263"/>
        <v/>
      </c>
      <c r="BH342" s="1273" t="str">
        <f t="shared" si="263"/>
        <v/>
      </c>
      <c r="BI342" s="200" t="str">
        <f t="shared" ca="1" si="248"/>
        <v>NOK</v>
      </c>
    </row>
    <row r="343" spans="1:61" x14ac:dyDescent="0.25">
      <c r="A343" s="1241" t="str">
        <f t="shared" si="245"/>
        <v>NCH1</v>
      </c>
      <c r="B343" s="1242" t="str">
        <f t="shared" si="245"/>
        <v>Neurochirurgia craniale</v>
      </c>
      <c r="C343" s="202"/>
      <c r="D343" s="203" t="str">
        <f t="shared" ref="D343:BH343" si="264">IF(D$323="","",
  IF(D$322="",IF(D22="","",IF(D22&lt;=D$324,"OK","NOK")),
  IF(D$322="X",IF(D22="","",IF(D22&lt;=D$324,"OK","NOK")),
  IF(HLOOKUP(D$322,$A$4:$BI$156,ROW(D343)-324,FALSE)&lt;&gt;"","",IF(D22="","",IF(D22&lt;=D$324,"OK","NOK"))))))</f>
        <v/>
      </c>
      <c r="E343" s="203" t="str">
        <f t="shared" si="264"/>
        <v/>
      </c>
      <c r="F343" s="203" t="str">
        <f t="shared" si="264"/>
        <v/>
      </c>
      <c r="G343" s="203" t="str">
        <f t="shared" si="264"/>
        <v/>
      </c>
      <c r="H343" s="203" t="str">
        <f t="shared" si="264"/>
        <v/>
      </c>
      <c r="I343" s="203" t="str">
        <f t="shared" si="264"/>
        <v/>
      </c>
      <c r="J343" s="1273" t="str">
        <f t="shared" si="264"/>
        <v/>
      </c>
      <c r="K343" s="203" t="str">
        <f t="shared" si="264"/>
        <v/>
      </c>
      <c r="L343" s="203" t="str">
        <f t="shared" si="264"/>
        <v/>
      </c>
      <c r="M343" s="203" t="str">
        <f t="shared" si="264"/>
        <v/>
      </c>
      <c r="N343" s="203" t="str">
        <f t="shared" si="264"/>
        <v/>
      </c>
      <c r="O343" s="203" t="str">
        <f t="shared" si="264"/>
        <v/>
      </c>
      <c r="P343" s="203" t="str">
        <f t="shared" si="264"/>
        <v/>
      </c>
      <c r="Q343" s="203" t="str">
        <f t="shared" si="264"/>
        <v/>
      </c>
      <c r="R343" s="203" t="str">
        <f t="shared" si="264"/>
        <v/>
      </c>
      <c r="S343" s="203" t="str">
        <f t="shared" si="264"/>
        <v/>
      </c>
      <c r="T343" s="203" t="str">
        <f t="shared" si="264"/>
        <v/>
      </c>
      <c r="U343" s="203" t="str">
        <f t="shared" si="264"/>
        <v/>
      </c>
      <c r="V343" s="203" t="str">
        <f t="shared" si="264"/>
        <v/>
      </c>
      <c r="W343" s="203" t="str">
        <f t="shared" si="264"/>
        <v/>
      </c>
      <c r="X343" s="203" t="str">
        <f t="shared" si="264"/>
        <v/>
      </c>
      <c r="Y343" s="203" t="str">
        <f t="shared" si="264"/>
        <v/>
      </c>
      <c r="Z343" s="1173" t="str">
        <f t="shared" si="264"/>
        <v/>
      </c>
      <c r="AA343" s="1273" t="str">
        <f t="shared" si="264"/>
        <v/>
      </c>
      <c r="AB343" s="203" t="str">
        <f t="shared" si="264"/>
        <v/>
      </c>
      <c r="AC343" s="203" t="str">
        <f t="shared" si="264"/>
        <v/>
      </c>
      <c r="AD343" s="203" t="str">
        <f t="shared" si="264"/>
        <v/>
      </c>
      <c r="AE343" s="203" t="str">
        <f t="shared" si="264"/>
        <v/>
      </c>
      <c r="AF343" s="203" t="str">
        <f t="shared" si="264"/>
        <v/>
      </c>
      <c r="AG343" s="1273" t="str">
        <f t="shared" si="264"/>
        <v/>
      </c>
      <c r="AH343" s="203" t="str">
        <f t="shared" si="264"/>
        <v/>
      </c>
      <c r="AI343" s="203" t="str">
        <f t="shared" si="264"/>
        <v/>
      </c>
      <c r="AJ343" s="203" t="str">
        <f t="shared" ca="1" si="264"/>
        <v>NOK</v>
      </c>
      <c r="AK343" s="203" t="str">
        <f t="shared" si="264"/>
        <v/>
      </c>
      <c r="AL343" s="203" t="str">
        <f t="shared" si="264"/>
        <v/>
      </c>
      <c r="AM343" s="203" t="str">
        <f t="shared" si="264"/>
        <v/>
      </c>
      <c r="AN343" s="1273" t="str">
        <f t="shared" si="264"/>
        <v/>
      </c>
      <c r="AO343" s="1173" t="str">
        <f t="shared" si="264"/>
        <v/>
      </c>
      <c r="AP343" s="203" t="str">
        <f t="shared" si="264"/>
        <v/>
      </c>
      <c r="AQ343" s="203" t="str">
        <f t="shared" si="264"/>
        <v/>
      </c>
      <c r="AR343" s="1273" t="str">
        <f t="shared" si="264"/>
        <v/>
      </c>
      <c r="AS343" s="203" t="str">
        <f t="shared" si="264"/>
        <v/>
      </c>
      <c r="AT343" s="203" t="str">
        <f t="shared" si="264"/>
        <v/>
      </c>
      <c r="AU343" s="1273" t="str">
        <f t="shared" si="264"/>
        <v/>
      </c>
      <c r="AV343" s="203" t="str">
        <f t="shared" si="264"/>
        <v/>
      </c>
      <c r="AW343" s="203" t="str">
        <f t="shared" si="264"/>
        <v/>
      </c>
      <c r="AX343" s="203" t="str">
        <f t="shared" si="264"/>
        <v/>
      </c>
      <c r="AY343" s="203" t="str">
        <f t="shared" si="264"/>
        <v/>
      </c>
      <c r="AZ343" s="203" t="str">
        <f t="shared" si="264"/>
        <v/>
      </c>
      <c r="BA343" s="1273" t="str">
        <f t="shared" si="264"/>
        <v/>
      </c>
      <c r="BB343" s="203" t="str">
        <f t="shared" si="264"/>
        <v/>
      </c>
      <c r="BC343" s="203" t="str">
        <f t="shared" si="264"/>
        <v/>
      </c>
      <c r="BD343" s="203" t="str">
        <f t="shared" si="264"/>
        <v/>
      </c>
      <c r="BE343" s="203" t="str">
        <f t="shared" si="264"/>
        <v/>
      </c>
      <c r="BF343" s="203" t="str">
        <f t="shared" si="264"/>
        <v/>
      </c>
      <c r="BG343" s="1173" t="str">
        <f t="shared" si="264"/>
        <v/>
      </c>
      <c r="BH343" s="1273" t="str">
        <f t="shared" si="264"/>
        <v/>
      </c>
      <c r="BI343" s="200" t="str">
        <f t="shared" ca="1" si="248"/>
        <v>NOK</v>
      </c>
    </row>
    <row r="344" spans="1:61" x14ac:dyDescent="0.25">
      <c r="A344" s="1241" t="str">
        <f t="shared" si="245"/>
        <v>NCH1.1</v>
      </c>
      <c r="B344" s="1242" t="str">
        <f t="shared" si="245"/>
        <v>Neurochirurgia specializzata</v>
      </c>
      <c r="C344" s="202"/>
      <c r="D344" s="203" t="str">
        <f t="shared" ref="D344:BH344" si="265">IF(D$323="","",
  IF(D$322="",IF(D23="","",IF(D23&lt;=D$324,"OK","NOK")),
  IF(D$322="X",IF(D23="","",IF(D23&lt;=D$324,"OK","NOK")),
  IF(HLOOKUP(D$322,$A$4:$BI$156,ROW(D344)-324,FALSE)&lt;&gt;"","",IF(D23="","",IF(D23&lt;=D$324,"OK","NOK"))))))</f>
        <v/>
      </c>
      <c r="E344" s="203" t="str">
        <f t="shared" si="265"/>
        <v/>
      </c>
      <c r="F344" s="203" t="str">
        <f t="shared" si="265"/>
        <v/>
      </c>
      <c r="G344" s="203" t="str">
        <f t="shared" si="265"/>
        <v/>
      </c>
      <c r="H344" s="203" t="str">
        <f t="shared" si="265"/>
        <v/>
      </c>
      <c r="I344" s="203" t="str">
        <f t="shared" si="265"/>
        <v/>
      </c>
      <c r="J344" s="1273" t="str">
        <f t="shared" si="265"/>
        <v/>
      </c>
      <c r="K344" s="203" t="str">
        <f t="shared" si="265"/>
        <v/>
      </c>
      <c r="L344" s="203" t="str">
        <f t="shared" si="265"/>
        <v/>
      </c>
      <c r="M344" s="203" t="str">
        <f t="shared" si="265"/>
        <v/>
      </c>
      <c r="N344" s="203" t="str">
        <f t="shared" si="265"/>
        <v/>
      </c>
      <c r="O344" s="203" t="str">
        <f t="shared" si="265"/>
        <v/>
      </c>
      <c r="P344" s="203" t="str">
        <f t="shared" si="265"/>
        <v/>
      </c>
      <c r="Q344" s="203" t="str">
        <f t="shared" si="265"/>
        <v/>
      </c>
      <c r="R344" s="203" t="str">
        <f t="shared" si="265"/>
        <v/>
      </c>
      <c r="S344" s="203" t="str">
        <f t="shared" si="265"/>
        <v/>
      </c>
      <c r="T344" s="203" t="str">
        <f t="shared" si="265"/>
        <v/>
      </c>
      <c r="U344" s="203" t="str">
        <f t="shared" si="265"/>
        <v/>
      </c>
      <c r="V344" s="203" t="str">
        <f t="shared" si="265"/>
        <v/>
      </c>
      <c r="W344" s="203" t="str">
        <f t="shared" si="265"/>
        <v/>
      </c>
      <c r="X344" s="203" t="str">
        <f t="shared" si="265"/>
        <v/>
      </c>
      <c r="Y344" s="203" t="str">
        <f t="shared" si="265"/>
        <v/>
      </c>
      <c r="Z344" s="1173" t="str">
        <f t="shared" si="265"/>
        <v/>
      </c>
      <c r="AA344" s="1273" t="str">
        <f t="shared" si="265"/>
        <v/>
      </c>
      <c r="AB344" s="203" t="str">
        <f t="shared" si="265"/>
        <v/>
      </c>
      <c r="AC344" s="203" t="str">
        <f t="shared" si="265"/>
        <v/>
      </c>
      <c r="AD344" s="203" t="str">
        <f t="shared" si="265"/>
        <v/>
      </c>
      <c r="AE344" s="203" t="str">
        <f t="shared" si="265"/>
        <v/>
      </c>
      <c r="AF344" s="203" t="str">
        <f t="shared" si="265"/>
        <v/>
      </c>
      <c r="AG344" s="1273" t="str">
        <f t="shared" si="265"/>
        <v/>
      </c>
      <c r="AH344" s="203" t="str">
        <f t="shared" si="265"/>
        <v/>
      </c>
      <c r="AI344" s="203" t="str">
        <f t="shared" si="265"/>
        <v/>
      </c>
      <c r="AJ344" s="203" t="str">
        <f t="shared" ca="1" si="265"/>
        <v>NOK</v>
      </c>
      <c r="AK344" s="203" t="str">
        <f t="shared" si="265"/>
        <v/>
      </c>
      <c r="AL344" s="203" t="str">
        <f t="shared" si="265"/>
        <v/>
      </c>
      <c r="AM344" s="203" t="str">
        <f t="shared" si="265"/>
        <v/>
      </c>
      <c r="AN344" s="1273" t="str">
        <f t="shared" si="265"/>
        <v/>
      </c>
      <c r="AO344" s="1173" t="str">
        <f t="shared" si="265"/>
        <v/>
      </c>
      <c r="AP344" s="203" t="str">
        <f t="shared" si="265"/>
        <v/>
      </c>
      <c r="AQ344" s="203" t="str">
        <f t="shared" si="265"/>
        <v/>
      </c>
      <c r="AR344" s="1273" t="str">
        <f t="shared" si="265"/>
        <v/>
      </c>
      <c r="AS344" s="203" t="str">
        <f t="shared" si="265"/>
        <v/>
      </c>
      <c r="AT344" s="203" t="str">
        <f t="shared" si="265"/>
        <v/>
      </c>
      <c r="AU344" s="1273" t="str">
        <f t="shared" si="265"/>
        <v/>
      </c>
      <c r="AV344" s="203" t="str">
        <f t="shared" si="265"/>
        <v/>
      </c>
      <c r="AW344" s="203" t="str">
        <f t="shared" si="265"/>
        <v/>
      </c>
      <c r="AX344" s="203" t="str">
        <f t="shared" si="265"/>
        <v/>
      </c>
      <c r="AY344" s="203" t="str">
        <f t="shared" si="265"/>
        <v/>
      </c>
      <c r="AZ344" s="203" t="str">
        <f t="shared" si="265"/>
        <v/>
      </c>
      <c r="BA344" s="1273" t="str">
        <f t="shared" si="265"/>
        <v/>
      </c>
      <c r="BB344" s="203" t="str">
        <f t="shared" si="265"/>
        <v/>
      </c>
      <c r="BC344" s="203" t="str">
        <f t="shared" si="265"/>
        <v/>
      </c>
      <c r="BD344" s="203" t="str">
        <f t="shared" si="265"/>
        <v/>
      </c>
      <c r="BE344" s="203" t="str">
        <f t="shared" si="265"/>
        <v/>
      </c>
      <c r="BF344" s="203" t="str">
        <f t="shared" si="265"/>
        <v/>
      </c>
      <c r="BG344" s="1173" t="str">
        <f t="shared" si="265"/>
        <v/>
      </c>
      <c r="BH344" s="1273" t="str">
        <f t="shared" si="265"/>
        <v/>
      </c>
      <c r="BI344" s="200" t="str">
        <f t="shared" ca="1" si="248"/>
        <v>NOK</v>
      </c>
    </row>
    <row r="345" spans="1:61" ht="26.4" x14ac:dyDescent="0.25">
      <c r="A345" s="1241" t="str">
        <f t="shared" si="245"/>
        <v>NCH1.1.1</v>
      </c>
      <c r="B345" s="1242" t="str">
        <f t="shared" si="245"/>
        <v>Trattamento di patologie  vascolari del SNC senza anomalie vascolari complesse (CIMAS)</v>
      </c>
      <c r="C345" s="202"/>
      <c r="D345" s="203" t="str">
        <f t="shared" ref="D345:BH345" si="266">IF(D$323="","",
  IF(D$322="",IF(D24="","",IF(D24&lt;=D$324,"OK","NOK")),
  IF(D$322="X",IF(D24="","",IF(D24&lt;=D$324,"OK","NOK")),
  IF(HLOOKUP(D$322,$A$4:$BI$156,ROW(D345)-324,FALSE)&lt;&gt;"","",IF(D24="","",IF(D24&lt;=D$324,"OK","NOK"))))))</f>
        <v/>
      </c>
      <c r="E345" s="203" t="str">
        <f t="shared" si="266"/>
        <v/>
      </c>
      <c r="F345" s="203" t="str">
        <f t="shared" si="266"/>
        <v/>
      </c>
      <c r="G345" s="203" t="str">
        <f t="shared" si="266"/>
        <v/>
      </c>
      <c r="H345" s="203" t="str">
        <f t="shared" si="266"/>
        <v/>
      </c>
      <c r="I345" s="203" t="str">
        <f t="shared" si="266"/>
        <v/>
      </c>
      <c r="J345" s="1273" t="str">
        <f t="shared" si="266"/>
        <v/>
      </c>
      <c r="K345" s="203" t="str">
        <f t="shared" si="266"/>
        <v/>
      </c>
      <c r="L345" s="203" t="str">
        <f t="shared" si="266"/>
        <v/>
      </c>
      <c r="M345" s="203" t="str">
        <f t="shared" si="266"/>
        <v/>
      </c>
      <c r="N345" s="203" t="str">
        <f t="shared" si="266"/>
        <v/>
      </c>
      <c r="O345" s="203" t="str">
        <f t="shared" si="266"/>
        <v/>
      </c>
      <c r="P345" s="203" t="str">
        <f t="shared" si="266"/>
        <v/>
      </c>
      <c r="Q345" s="203" t="str">
        <f t="shared" si="266"/>
        <v/>
      </c>
      <c r="R345" s="203" t="str">
        <f t="shared" si="266"/>
        <v/>
      </c>
      <c r="S345" s="203" t="str">
        <f t="shared" si="266"/>
        <v/>
      </c>
      <c r="T345" s="203" t="str">
        <f t="shared" si="266"/>
        <v/>
      </c>
      <c r="U345" s="203" t="str">
        <f t="shared" si="266"/>
        <v/>
      </c>
      <c r="V345" s="203" t="str">
        <f t="shared" si="266"/>
        <v/>
      </c>
      <c r="W345" s="203" t="str">
        <f t="shared" si="266"/>
        <v/>
      </c>
      <c r="X345" s="203" t="str">
        <f t="shared" si="266"/>
        <v/>
      </c>
      <c r="Y345" s="203" t="str">
        <f t="shared" si="266"/>
        <v/>
      </c>
      <c r="Z345" s="1173" t="str">
        <f t="shared" si="266"/>
        <v/>
      </c>
      <c r="AA345" s="1273" t="str">
        <f t="shared" si="266"/>
        <v/>
      </c>
      <c r="AB345" s="203" t="str">
        <f t="shared" si="266"/>
        <v/>
      </c>
      <c r="AC345" s="203" t="str">
        <f t="shared" si="266"/>
        <v/>
      </c>
      <c r="AD345" s="203" t="str">
        <f t="shared" si="266"/>
        <v/>
      </c>
      <c r="AE345" s="203" t="str">
        <f t="shared" si="266"/>
        <v/>
      </c>
      <c r="AF345" s="203" t="str">
        <f t="shared" si="266"/>
        <v/>
      </c>
      <c r="AG345" s="1273" t="str">
        <f t="shared" si="266"/>
        <v/>
      </c>
      <c r="AH345" s="203" t="str">
        <f t="shared" si="266"/>
        <v/>
      </c>
      <c r="AI345" s="203" t="str">
        <f t="shared" si="266"/>
        <v/>
      </c>
      <c r="AJ345" s="203" t="str">
        <f t="shared" si="266"/>
        <v/>
      </c>
      <c r="AK345" s="203" t="str">
        <f t="shared" si="266"/>
        <v/>
      </c>
      <c r="AL345" s="203" t="str">
        <f t="shared" si="266"/>
        <v/>
      </c>
      <c r="AM345" s="203" t="str">
        <f t="shared" si="266"/>
        <v/>
      </c>
      <c r="AN345" s="1273" t="str">
        <f t="shared" si="266"/>
        <v/>
      </c>
      <c r="AO345" s="1173" t="str">
        <f t="shared" si="266"/>
        <v/>
      </c>
      <c r="AP345" s="203" t="str">
        <f t="shared" si="266"/>
        <v/>
      </c>
      <c r="AQ345" s="203" t="str">
        <f t="shared" si="266"/>
        <v/>
      </c>
      <c r="AR345" s="1273" t="str">
        <f t="shared" si="266"/>
        <v/>
      </c>
      <c r="AS345" s="203" t="str">
        <f t="shared" si="266"/>
        <v/>
      </c>
      <c r="AT345" s="203" t="str">
        <f t="shared" si="266"/>
        <v/>
      </c>
      <c r="AU345" s="1273" t="str">
        <f t="shared" si="266"/>
        <v/>
      </c>
      <c r="AV345" s="203" t="str">
        <f t="shared" si="266"/>
        <v/>
      </c>
      <c r="AW345" s="203" t="str">
        <f t="shared" si="266"/>
        <v/>
      </c>
      <c r="AX345" s="203" t="str">
        <f t="shared" si="266"/>
        <v/>
      </c>
      <c r="AY345" s="203" t="str">
        <f t="shared" si="266"/>
        <v/>
      </c>
      <c r="AZ345" s="203" t="str">
        <f t="shared" si="266"/>
        <v/>
      </c>
      <c r="BA345" s="1273" t="str">
        <f t="shared" si="266"/>
        <v/>
      </c>
      <c r="BB345" s="203" t="str">
        <f t="shared" si="266"/>
        <v/>
      </c>
      <c r="BC345" s="203" t="str">
        <f t="shared" si="266"/>
        <v/>
      </c>
      <c r="BD345" s="203" t="str">
        <f t="shared" si="266"/>
        <v/>
      </c>
      <c r="BE345" s="203" t="str">
        <f t="shared" si="266"/>
        <v/>
      </c>
      <c r="BF345" s="203" t="str">
        <f t="shared" si="266"/>
        <v/>
      </c>
      <c r="BG345" s="1173" t="str">
        <f t="shared" si="266"/>
        <v/>
      </c>
      <c r="BH345" s="1273" t="str">
        <f t="shared" si="266"/>
        <v/>
      </c>
      <c r="BI345" s="200" t="str">
        <f t="shared" si="248"/>
        <v>OK</v>
      </c>
    </row>
    <row r="346" spans="1:61" ht="26.4" x14ac:dyDescent="0.25">
      <c r="A346" s="1241" t="str">
        <f t="shared" ref="A346:B365" si="267">+A25</f>
        <v>NCH1.1.1.1</v>
      </c>
      <c r="B346" s="1242" t="str">
        <f t="shared" si="267"/>
        <v>Trattamento di patologie  vascolari complesse del SNC (CIMAS)</v>
      </c>
      <c r="C346" s="202"/>
      <c r="D346" s="203" t="str">
        <f t="shared" ref="D346:BH346" si="268">IF(D$323="","",
  IF(D$322="",IF(D25="","",IF(D25&lt;=D$324,"OK","NOK")),
  IF(D$322="X",IF(D25="","",IF(D25&lt;=D$324,"OK","NOK")),
  IF(HLOOKUP(D$322,$A$4:$BI$156,ROW(D346)-324,FALSE)&lt;&gt;"","",IF(D25="","",IF(D25&lt;=D$324,"OK","NOK"))))))</f>
        <v/>
      </c>
      <c r="E346" s="203" t="str">
        <f t="shared" si="268"/>
        <v/>
      </c>
      <c r="F346" s="203" t="str">
        <f t="shared" si="268"/>
        <v/>
      </c>
      <c r="G346" s="203" t="str">
        <f t="shared" si="268"/>
        <v/>
      </c>
      <c r="H346" s="203" t="str">
        <f t="shared" si="268"/>
        <v/>
      </c>
      <c r="I346" s="203" t="str">
        <f t="shared" si="268"/>
        <v/>
      </c>
      <c r="J346" s="1273" t="str">
        <f t="shared" si="268"/>
        <v/>
      </c>
      <c r="K346" s="203" t="str">
        <f t="shared" si="268"/>
        <v/>
      </c>
      <c r="L346" s="203" t="str">
        <f t="shared" si="268"/>
        <v/>
      </c>
      <c r="M346" s="203" t="str">
        <f t="shared" si="268"/>
        <v/>
      </c>
      <c r="N346" s="203" t="str">
        <f t="shared" si="268"/>
        <v/>
      </c>
      <c r="O346" s="203" t="str">
        <f t="shared" si="268"/>
        <v/>
      </c>
      <c r="P346" s="203" t="str">
        <f t="shared" si="268"/>
        <v/>
      </c>
      <c r="Q346" s="203" t="str">
        <f t="shared" si="268"/>
        <v/>
      </c>
      <c r="R346" s="203" t="str">
        <f t="shared" si="268"/>
        <v/>
      </c>
      <c r="S346" s="203" t="str">
        <f t="shared" si="268"/>
        <v/>
      </c>
      <c r="T346" s="203" t="str">
        <f t="shared" si="268"/>
        <v/>
      </c>
      <c r="U346" s="203" t="str">
        <f t="shared" si="268"/>
        <v/>
      </c>
      <c r="V346" s="203" t="str">
        <f t="shared" si="268"/>
        <v/>
      </c>
      <c r="W346" s="203" t="str">
        <f t="shared" si="268"/>
        <v/>
      </c>
      <c r="X346" s="203" t="str">
        <f t="shared" si="268"/>
        <v/>
      </c>
      <c r="Y346" s="203" t="str">
        <f t="shared" si="268"/>
        <v/>
      </c>
      <c r="Z346" s="1173" t="str">
        <f t="shared" si="268"/>
        <v/>
      </c>
      <c r="AA346" s="1273" t="str">
        <f t="shared" si="268"/>
        <v/>
      </c>
      <c r="AB346" s="203" t="str">
        <f t="shared" si="268"/>
        <v/>
      </c>
      <c r="AC346" s="203" t="str">
        <f t="shared" si="268"/>
        <v/>
      </c>
      <c r="AD346" s="203" t="str">
        <f t="shared" si="268"/>
        <v/>
      </c>
      <c r="AE346" s="203" t="str">
        <f t="shared" si="268"/>
        <v/>
      </c>
      <c r="AF346" s="203" t="str">
        <f t="shared" si="268"/>
        <v/>
      </c>
      <c r="AG346" s="1273" t="str">
        <f t="shared" si="268"/>
        <v/>
      </c>
      <c r="AH346" s="203" t="str">
        <f t="shared" si="268"/>
        <v/>
      </c>
      <c r="AI346" s="203" t="str">
        <f t="shared" si="268"/>
        <v/>
      </c>
      <c r="AJ346" s="203" t="str">
        <f t="shared" si="268"/>
        <v/>
      </c>
      <c r="AK346" s="203" t="str">
        <f t="shared" si="268"/>
        <v/>
      </c>
      <c r="AL346" s="203" t="str">
        <f t="shared" si="268"/>
        <v/>
      </c>
      <c r="AM346" s="203" t="str">
        <f t="shared" si="268"/>
        <v/>
      </c>
      <c r="AN346" s="1273" t="str">
        <f t="shared" si="268"/>
        <v/>
      </c>
      <c r="AO346" s="1173" t="str">
        <f t="shared" si="268"/>
        <v/>
      </c>
      <c r="AP346" s="203" t="str">
        <f t="shared" si="268"/>
        <v/>
      </c>
      <c r="AQ346" s="203" t="str">
        <f t="shared" si="268"/>
        <v/>
      </c>
      <c r="AR346" s="1273" t="str">
        <f t="shared" si="268"/>
        <v/>
      </c>
      <c r="AS346" s="203" t="str">
        <f t="shared" si="268"/>
        <v/>
      </c>
      <c r="AT346" s="203" t="str">
        <f t="shared" si="268"/>
        <v/>
      </c>
      <c r="AU346" s="1273" t="str">
        <f t="shared" si="268"/>
        <v/>
      </c>
      <c r="AV346" s="203" t="str">
        <f t="shared" si="268"/>
        <v/>
      </c>
      <c r="AW346" s="203" t="str">
        <f t="shared" si="268"/>
        <v/>
      </c>
      <c r="AX346" s="203" t="str">
        <f t="shared" si="268"/>
        <v/>
      </c>
      <c r="AY346" s="203" t="str">
        <f t="shared" si="268"/>
        <v/>
      </c>
      <c r="AZ346" s="203" t="str">
        <f t="shared" si="268"/>
        <v/>
      </c>
      <c r="BA346" s="1273" t="str">
        <f t="shared" si="268"/>
        <v/>
      </c>
      <c r="BB346" s="203" t="str">
        <f t="shared" si="268"/>
        <v/>
      </c>
      <c r="BC346" s="203" t="str">
        <f t="shared" si="268"/>
        <v/>
      </c>
      <c r="BD346" s="203" t="str">
        <f t="shared" si="268"/>
        <v/>
      </c>
      <c r="BE346" s="203" t="str">
        <f t="shared" si="268"/>
        <v/>
      </c>
      <c r="BF346" s="203" t="str">
        <f t="shared" si="268"/>
        <v/>
      </c>
      <c r="BG346" s="1173" t="str">
        <f t="shared" si="268"/>
        <v/>
      </c>
      <c r="BH346" s="1273" t="str">
        <f t="shared" si="268"/>
        <v/>
      </c>
      <c r="BI346" s="200" t="str">
        <f t="shared" si="248"/>
        <v>OK</v>
      </c>
    </row>
    <row r="347" spans="1:61" ht="26.4" x14ac:dyDescent="0.25">
      <c r="A347" s="1241" t="str">
        <f t="shared" si="267"/>
        <v>NCH1.1.2</v>
      </c>
      <c r="B347" s="1242" t="str">
        <f t="shared" si="267"/>
        <v>Neurochirurgia stereotassica funzionale (CIMAS)</v>
      </c>
      <c r="C347" s="202"/>
      <c r="D347" s="203" t="str">
        <f t="shared" ref="D347:BH347" si="269">IF(D$323="","",
  IF(D$322="",IF(D26="","",IF(D26&lt;=D$324,"OK","NOK")),
  IF(D$322="X",IF(D26="","",IF(D26&lt;=D$324,"OK","NOK")),
  IF(HLOOKUP(D$322,$A$4:$BI$156,ROW(D347)-324,FALSE)&lt;&gt;"","",IF(D26="","",IF(D26&lt;=D$324,"OK","NOK"))))))</f>
        <v/>
      </c>
      <c r="E347" s="203" t="str">
        <f t="shared" si="269"/>
        <v/>
      </c>
      <c r="F347" s="203" t="str">
        <f t="shared" si="269"/>
        <v/>
      </c>
      <c r="G347" s="203" t="str">
        <f t="shared" si="269"/>
        <v/>
      </c>
      <c r="H347" s="203" t="str">
        <f t="shared" si="269"/>
        <v/>
      </c>
      <c r="I347" s="203" t="str">
        <f t="shared" si="269"/>
        <v/>
      </c>
      <c r="J347" s="1273" t="str">
        <f t="shared" si="269"/>
        <v/>
      </c>
      <c r="K347" s="203" t="str">
        <f t="shared" si="269"/>
        <v/>
      </c>
      <c r="L347" s="203" t="str">
        <f t="shared" si="269"/>
        <v/>
      </c>
      <c r="M347" s="203" t="str">
        <f t="shared" si="269"/>
        <v/>
      </c>
      <c r="N347" s="203" t="str">
        <f t="shared" si="269"/>
        <v/>
      </c>
      <c r="O347" s="203" t="str">
        <f t="shared" si="269"/>
        <v/>
      </c>
      <c r="P347" s="203" t="str">
        <f t="shared" si="269"/>
        <v/>
      </c>
      <c r="Q347" s="203" t="str">
        <f t="shared" si="269"/>
        <v/>
      </c>
      <c r="R347" s="203" t="str">
        <f t="shared" si="269"/>
        <v/>
      </c>
      <c r="S347" s="203" t="str">
        <f t="shared" si="269"/>
        <v/>
      </c>
      <c r="T347" s="203" t="str">
        <f t="shared" si="269"/>
        <v/>
      </c>
      <c r="U347" s="203" t="str">
        <f t="shared" si="269"/>
        <v/>
      </c>
      <c r="V347" s="203" t="str">
        <f t="shared" si="269"/>
        <v/>
      </c>
      <c r="W347" s="203" t="str">
        <f t="shared" si="269"/>
        <v/>
      </c>
      <c r="X347" s="203" t="str">
        <f t="shared" si="269"/>
        <v/>
      </c>
      <c r="Y347" s="203" t="str">
        <f t="shared" si="269"/>
        <v/>
      </c>
      <c r="Z347" s="1173" t="str">
        <f t="shared" si="269"/>
        <v/>
      </c>
      <c r="AA347" s="1273" t="str">
        <f t="shared" si="269"/>
        <v/>
      </c>
      <c r="AB347" s="203" t="str">
        <f t="shared" si="269"/>
        <v/>
      </c>
      <c r="AC347" s="203" t="str">
        <f t="shared" si="269"/>
        <v/>
      </c>
      <c r="AD347" s="203" t="str">
        <f t="shared" si="269"/>
        <v/>
      </c>
      <c r="AE347" s="203" t="str">
        <f t="shared" si="269"/>
        <v/>
      </c>
      <c r="AF347" s="203" t="str">
        <f t="shared" si="269"/>
        <v/>
      </c>
      <c r="AG347" s="1273" t="str">
        <f t="shared" si="269"/>
        <v/>
      </c>
      <c r="AH347" s="203" t="str">
        <f t="shared" si="269"/>
        <v/>
      </c>
      <c r="AI347" s="203" t="str">
        <f t="shared" si="269"/>
        <v/>
      </c>
      <c r="AJ347" s="203" t="str">
        <f t="shared" si="269"/>
        <v/>
      </c>
      <c r="AK347" s="203" t="str">
        <f t="shared" si="269"/>
        <v/>
      </c>
      <c r="AL347" s="203" t="str">
        <f t="shared" si="269"/>
        <v/>
      </c>
      <c r="AM347" s="203" t="str">
        <f t="shared" si="269"/>
        <v/>
      </c>
      <c r="AN347" s="1273" t="str">
        <f t="shared" si="269"/>
        <v/>
      </c>
      <c r="AO347" s="1173" t="str">
        <f t="shared" si="269"/>
        <v/>
      </c>
      <c r="AP347" s="203" t="str">
        <f t="shared" si="269"/>
        <v/>
      </c>
      <c r="AQ347" s="203" t="str">
        <f t="shared" si="269"/>
        <v/>
      </c>
      <c r="AR347" s="1273" t="str">
        <f t="shared" si="269"/>
        <v/>
      </c>
      <c r="AS347" s="203" t="str">
        <f t="shared" si="269"/>
        <v/>
      </c>
      <c r="AT347" s="203" t="str">
        <f t="shared" si="269"/>
        <v/>
      </c>
      <c r="AU347" s="1273" t="str">
        <f t="shared" si="269"/>
        <v/>
      </c>
      <c r="AV347" s="203" t="str">
        <f t="shared" si="269"/>
        <v/>
      </c>
      <c r="AW347" s="203" t="str">
        <f t="shared" si="269"/>
        <v/>
      </c>
      <c r="AX347" s="203" t="str">
        <f t="shared" si="269"/>
        <v/>
      </c>
      <c r="AY347" s="203" t="str">
        <f t="shared" si="269"/>
        <v/>
      </c>
      <c r="AZ347" s="203" t="str">
        <f t="shared" si="269"/>
        <v/>
      </c>
      <c r="BA347" s="1273" t="str">
        <f t="shared" si="269"/>
        <v/>
      </c>
      <c r="BB347" s="203" t="str">
        <f t="shared" si="269"/>
        <v/>
      </c>
      <c r="BC347" s="203" t="str">
        <f t="shared" si="269"/>
        <v/>
      </c>
      <c r="BD347" s="203" t="str">
        <f t="shared" si="269"/>
        <v/>
      </c>
      <c r="BE347" s="203" t="str">
        <f t="shared" si="269"/>
        <v/>
      </c>
      <c r="BF347" s="203" t="str">
        <f t="shared" si="269"/>
        <v/>
      </c>
      <c r="BG347" s="1173" t="str">
        <f t="shared" si="269"/>
        <v/>
      </c>
      <c r="BH347" s="1273" t="str">
        <f t="shared" si="269"/>
        <v/>
      </c>
      <c r="BI347" s="200" t="str">
        <f t="shared" si="248"/>
        <v>OK</v>
      </c>
    </row>
    <row r="348" spans="1:61" x14ac:dyDescent="0.25">
      <c r="A348" s="1241" t="str">
        <f t="shared" si="267"/>
        <v>NCH1.1.3</v>
      </c>
      <c r="B348" s="1242" t="str">
        <f t="shared" si="267"/>
        <v>Chirurgia dell'epilessia (CIMAS)</v>
      </c>
      <c r="C348" s="202"/>
      <c r="D348" s="203" t="str">
        <f t="shared" ref="D348:BH348" si="270">IF(D$323="","",
  IF(D$322="",IF(D27="","",IF(D27&lt;=D$324,"OK","NOK")),
  IF(D$322="X",IF(D27="","",IF(D27&lt;=D$324,"OK","NOK")),
  IF(HLOOKUP(D$322,$A$4:$BI$156,ROW(D348)-324,FALSE)&lt;&gt;"","",IF(D27="","",IF(D27&lt;=D$324,"OK","NOK"))))))</f>
        <v/>
      </c>
      <c r="E348" s="203" t="str">
        <f t="shared" si="270"/>
        <v/>
      </c>
      <c r="F348" s="203" t="str">
        <f t="shared" si="270"/>
        <v/>
      </c>
      <c r="G348" s="203" t="str">
        <f t="shared" si="270"/>
        <v/>
      </c>
      <c r="H348" s="203" t="str">
        <f t="shared" si="270"/>
        <v/>
      </c>
      <c r="I348" s="203" t="str">
        <f t="shared" si="270"/>
        <v/>
      </c>
      <c r="J348" s="1273" t="str">
        <f t="shared" si="270"/>
        <v/>
      </c>
      <c r="K348" s="203" t="str">
        <f t="shared" si="270"/>
        <v/>
      </c>
      <c r="L348" s="203" t="str">
        <f t="shared" si="270"/>
        <v/>
      </c>
      <c r="M348" s="203" t="str">
        <f t="shared" si="270"/>
        <v/>
      </c>
      <c r="N348" s="203" t="str">
        <f t="shared" si="270"/>
        <v/>
      </c>
      <c r="O348" s="203" t="str">
        <f t="shared" si="270"/>
        <v/>
      </c>
      <c r="P348" s="203" t="str">
        <f t="shared" si="270"/>
        <v/>
      </c>
      <c r="Q348" s="203" t="str">
        <f t="shared" si="270"/>
        <v/>
      </c>
      <c r="R348" s="203" t="str">
        <f t="shared" si="270"/>
        <v/>
      </c>
      <c r="S348" s="203" t="str">
        <f t="shared" si="270"/>
        <v/>
      </c>
      <c r="T348" s="203" t="str">
        <f t="shared" si="270"/>
        <v/>
      </c>
      <c r="U348" s="203" t="str">
        <f t="shared" si="270"/>
        <v/>
      </c>
      <c r="V348" s="203" t="str">
        <f t="shared" si="270"/>
        <v/>
      </c>
      <c r="W348" s="203" t="str">
        <f t="shared" si="270"/>
        <v/>
      </c>
      <c r="X348" s="203" t="str">
        <f t="shared" si="270"/>
        <v/>
      </c>
      <c r="Y348" s="203" t="str">
        <f t="shared" si="270"/>
        <v/>
      </c>
      <c r="Z348" s="1173" t="str">
        <f t="shared" si="270"/>
        <v/>
      </c>
      <c r="AA348" s="1273" t="str">
        <f t="shared" si="270"/>
        <v/>
      </c>
      <c r="AB348" s="203" t="str">
        <f t="shared" si="270"/>
        <v/>
      </c>
      <c r="AC348" s="203" t="str">
        <f t="shared" si="270"/>
        <v/>
      </c>
      <c r="AD348" s="203" t="str">
        <f t="shared" si="270"/>
        <v/>
      </c>
      <c r="AE348" s="203" t="str">
        <f t="shared" si="270"/>
        <v/>
      </c>
      <c r="AF348" s="203" t="str">
        <f t="shared" si="270"/>
        <v/>
      </c>
      <c r="AG348" s="1273" t="str">
        <f t="shared" si="270"/>
        <v/>
      </c>
      <c r="AH348" s="203" t="str">
        <f t="shared" si="270"/>
        <v/>
      </c>
      <c r="AI348" s="203" t="str">
        <f t="shared" si="270"/>
        <v/>
      </c>
      <c r="AJ348" s="203" t="str">
        <f t="shared" si="270"/>
        <v/>
      </c>
      <c r="AK348" s="203" t="str">
        <f t="shared" si="270"/>
        <v/>
      </c>
      <c r="AL348" s="203" t="str">
        <f t="shared" si="270"/>
        <v/>
      </c>
      <c r="AM348" s="203" t="str">
        <f t="shared" si="270"/>
        <v/>
      </c>
      <c r="AN348" s="1273" t="str">
        <f t="shared" si="270"/>
        <v/>
      </c>
      <c r="AO348" s="1173" t="str">
        <f t="shared" si="270"/>
        <v/>
      </c>
      <c r="AP348" s="203" t="str">
        <f t="shared" si="270"/>
        <v/>
      </c>
      <c r="AQ348" s="203" t="str">
        <f t="shared" si="270"/>
        <v/>
      </c>
      <c r="AR348" s="1273" t="str">
        <f t="shared" si="270"/>
        <v/>
      </c>
      <c r="AS348" s="203" t="str">
        <f t="shared" si="270"/>
        <v/>
      </c>
      <c r="AT348" s="203" t="str">
        <f t="shared" si="270"/>
        <v/>
      </c>
      <c r="AU348" s="1273" t="str">
        <f t="shared" si="270"/>
        <v/>
      </c>
      <c r="AV348" s="203" t="str">
        <f t="shared" si="270"/>
        <v/>
      </c>
      <c r="AW348" s="203" t="str">
        <f t="shared" si="270"/>
        <v/>
      </c>
      <c r="AX348" s="203" t="str">
        <f t="shared" si="270"/>
        <v/>
      </c>
      <c r="AY348" s="203" t="str">
        <f t="shared" si="270"/>
        <v/>
      </c>
      <c r="AZ348" s="203" t="str">
        <f t="shared" si="270"/>
        <v/>
      </c>
      <c r="BA348" s="1273" t="str">
        <f t="shared" si="270"/>
        <v/>
      </c>
      <c r="BB348" s="203" t="str">
        <f t="shared" si="270"/>
        <v/>
      </c>
      <c r="BC348" s="203" t="str">
        <f t="shared" si="270"/>
        <v/>
      </c>
      <c r="BD348" s="203" t="str">
        <f t="shared" si="270"/>
        <v/>
      </c>
      <c r="BE348" s="203" t="str">
        <f t="shared" si="270"/>
        <v/>
      </c>
      <c r="BF348" s="203" t="str">
        <f t="shared" si="270"/>
        <v/>
      </c>
      <c r="BG348" s="1173" t="str">
        <f t="shared" si="270"/>
        <v/>
      </c>
      <c r="BH348" s="1273" t="str">
        <f t="shared" si="270"/>
        <v/>
      </c>
      <c r="BI348" s="200" t="str">
        <f t="shared" si="248"/>
        <v>OK</v>
      </c>
    </row>
    <row r="349" spans="1:61" x14ac:dyDescent="0.25">
      <c r="A349" s="1241" t="str">
        <f t="shared" si="267"/>
        <v>NCH2</v>
      </c>
      <c r="B349" s="1242" t="str">
        <f t="shared" si="267"/>
        <v>Neurochirurgia spinale</v>
      </c>
      <c r="C349" s="202"/>
      <c r="D349" s="203" t="str">
        <f t="shared" ref="D349:BH349" si="271">IF(D$323="","",
  IF(D$322="",IF(D28="","",IF(D28&lt;=D$324,"OK","NOK")),
  IF(D$322="X",IF(D28="","",IF(D28&lt;=D$324,"OK","NOK")),
  IF(HLOOKUP(D$322,$A$4:$BI$156,ROW(D349)-324,FALSE)&lt;&gt;"","",IF(D28="","",IF(D28&lt;=D$324,"OK","NOK"))))))</f>
        <v/>
      </c>
      <c r="E349" s="203" t="str">
        <f t="shared" si="271"/>
        <v/>
      </c>
      <c r="F349" s="203" t="str">
        <f t="shared" si="271"/>
        <v/>
      </c>
      <c r="G349" s="203" t="str">
        <f t="shared" si="271"/>
        <v/>
      </c>
      <c r="H349" s="203" t="str">
        <f t="shared" si="271"/>
        <v/>
      </c>
      <c r="I349" s="203" t="str">
        <f t="shared" si="271"/>
        <v/>
      </c>
      <c r="J349" s="1273" t="str">
        <f t="shared" si="271"/>
        <v/>
      </c>
      <c r="K349" s="203" t="str">
        <f t="shared" si="271"/>
        <v/>
      </c>
      <c r="L349" s="203" t="str">
        <f t="shared" si="271"/>
        <v/>
      </c>
      <c r="M349" s="203" t="str">
        <f t="shared" si="271"/>
        <v/>
      </c>
      <c r="N349" s="203" t="str">
        <f t="shared" si="271"/>
        <v/>
      </c>
      <c r="O349" s="203" t="str">
        <f t="shared" si="271"/>
        <v/>
      </c>
      <c r="P349" s="203" t="str">
        <f t="shared" si="271"/>
        <v/>
      </c>
      <c r="Q349" s="203" t="str">
        <f t="shared" si="271"/>
        <v/>
      </c>
      <c r="R349" s="203" t="str">
        <f t="shared" si="271"/>
        <v/>
      </c>
      <c r="S349" s="203" t="str">
        <f t="shared" si="271"/>
        <v/>
      </c>
      <c r="T349" s="203" t="str">
        <f t="shared" si="271"/>
        <v/>
      </c>
      <c r="U349" s="203" t="str">
        <f t="shared" si="271"/>
        <v/>
      </c>
      <c r="V349" s="203" t="str">
        <f t="shared" si="271"/>
        <v/>
      </c>
      <c r="W349" s="203" t="str">
        <f t="shared" si="271"/>
        <v/>
      </c>
      <c r="X349" s="203" t="str">
        <f t="shared" si="271"/>
        <v/>
      </c>
      <c r="Y349" s="203" t="str">
        <f t="shared" si="271"/>
        <v/>
      </c>
      <c r="Z349" s="1173" t="str">
        <f t="shared" si="271"/>
        <v/>
      </c>
      <c r="AA349" s="1273" t="str">
        <f t="shared" si="271"/>
        <v/>
      </c>
      <c r="AB349" s="203" t="str">
        <f t="shared" si="271"/>
        <v/>
      </c>
      <c r="AC349" s="203" t="str">
        <f t="shared" si="271"/>
        <v/>
      </c>
      <c r="AD349" s="203" t="str">
        <f t="shared" si="271"/>
        <v/>
      </c>
      <c r="AE349" s="203" t="str">
        <f t="shared" si="271"/>
        <v/>
      </c>
      <c r="AF349" s="203" t="str">
        <f t="shared" si="271"/>
        <v/>
      </c>
      <c r="AG349" s="1273" t="str">
        <f t="shared" si="271"/>
        <v/>
      </c>
      <c r="AH349" s="203" t="str">
        <f t="shared" si="271"/>
        <v/>
      </c>
      <c r="AI349" s="203" t="str">
        <f t="shared" si="271"/>
        <v/>
      </c>
      <c r="AJ349" s="203" t="str">
        <f t="shared" ca="1" si="271"/>
        <v>NOK</v>
      </c>
      <c r="AK349" s="203" t="str">
        <f t="shared" si="271"/>
        <v/>
      </c>
      <c r="AL349" s="203" t="str">
        <f t="shared" si="271"/>
        <v/>
      </c>
      <c r="AM349" s="203" t="str">
        <f t="shared" si="271"/>
        <v/>
      </c>
      <c r="AN349" s="1273" t="str">
        <f t="shared" si="271"/>
        <v/>
      </c>
      <c r="AO349" s="1173" t="str">
        <f t="shared" si="271"/>
        <v/>
      </c>
      <c r="AP349" s="203" t="str">
        <f t="shared" si="271"/>
        <v/>
      </c>
      <c r="AQ349" s="203" t="str">
        <f t="shared" si="271"/>
        <v/>
      </c>
      <c r="AR349" s="1273" t="str">
        <f t="shared" si="271"/>
        <v/>
      </c>
      <c r="AS349" s="203" t="str">
        <f t="shared" si="271"/>
        <v/>
      </c>
      <c r="AT349" s="203" t="str">
        <f t="shared" si="271"/>
        <v/>
      </c>
      <c r="AU349" s="1273" t="str">
        <f t="shared" si="271"/>
        <v/>
      </c>
      <c r="AV349" s="203" t="str">
        <f t="shared" si="271"/>
        <v/>
      </c>
      <c r="AW349" s="203" t="str">
        <f t="shared" si="271"/>
        <v/>
      </c>
      <c r="AX349" s="203" t="str">
        <f t="shared" si="271"/>
        <v/>
      </c>
      <c r="AY349" s="203" t="str">
        <f t="shared" si="271"/>
        <v/>
      </c>
      <c r="AZ349" s="203" t="str">
        <f t="shared" si="271"/>
        <v/>
      </c>
      <c r="BA349" s="1273" t="str">
        <f t="shared" si="271"/>
        <v/>
      </c>
      <c r="BB349" s="203" t="str">
        <f t="shared" si="271"/>
        <v/>
      </c>
      <c r="BC349" s="203" t="str">
        <f t="shared" si="271"/>
        <v/>
      </c>
      <c r="BD349" s="203" t="str">
        <f t="shared" si="271"/>
        <v/>
      </c>
      <c r="BE349" s="203" t="str">
        <f t="shared" si="271"/>
        <v/>
      </c>
      <c r="BF349" s="203" t="str">
        <f t="shared" si="271"/>
        <v/>
      </c>
      <c r="BG349" s="1173" t="str">
        <f t="shared" si="271"/>
        <v/>
      </c>
      <c r="BH349" s="1273" t="str">
        <f t="shared" si="271"/>
        <v/>
      </c>
      <c r="BI349" s="200" t="str">
        <f t="shared" ca="1" si="248"/>
        <v>NOK</v>
      </c>
    </row>
    <row r="350" spans="1:61" ht="26.4" x14ac:dyDescent="0.25">
      <c r="A350" s="1241" t="str">
        <f t="shared" si="267"/>
        <v>NCH2.1</v>
      </c>
      <c r="B350" s="1242" t="str">
        <f t="shared" si="267"/>
        <v>Tumore intramidollare primario e secondario (CIMAS)</v>
      </c>
      <c r="C350" s="202"/>
      <c r="D350" s="203" t="str">
        <f t="shared" ref="D350:BH350" si="272">IF(D$323="","",
  IF(D$322="",IF(D29="","",IF(D29&lt;=D$324,"OK","NOK")),
  IF(D$322="X",IF(D29="","",IF(D29&lt;=D$324,"OK","NOK")),
  IF(HLOOKUP(D$322,$A$4:$BI$156,ROW(D350)-324,FALSE)&lt;&gt;"","",IF(D29="","",IF(D29&lt;=D$324,"OK","NOK"))))))</f>
        <v/>
      </c>
      <c r="E350" s="203" t="str">
        <f t="shared" si="272"/>
        <v/>
      </c>
      <c r="F350" s="203" t="str">
        <f t="shared" si="272"/>
        <v/>
      </c>
      <c r="G350" s="203" t="str">
        <f t="shared" si="272"/>
        <v/>
      </c>
      <c r="H350" s="203" t="str">
        <f t="shared" si="272"/>
        <v/>
      </c>
      <c r="I350" s="203" t="str">
        <f t="shared" si="272"/>
        <v/>
      </c>
      <c r="J350" s="1273" t="str">
        <f t="shared" si="272"/>
        <v/>
      </c>
      <c r="K350" s="203" t="str">
        <f t="shared" si="272"/>
        <v/>
      </c>
      <c r="L350" s="203" t="str">
        <f t="shared" si="272"/>
        <v/>
      </c>
      <c r="M350" s="203" t="str">
        <f t="shared" si="272"/>
        <v/>
      </c>
      <c r="N350" s="203" t="str">
        <f t="shared" si="272"/>
        <v/>
      </c>
      <c r="O350" s="203" t="str">
        <f t="shared" si="272"/>
        <v/>
      </c>
      <c r="P350" s="203" t="str">
        <f t="shared" si="272"/>
        <v/>
      </c>
      <c r="Q350" s="203" t="str">
        <f t="shared" si="272"/>
        <v/>
      </c>
      <c r="R350" s="203" t="str">
        <f t="shared" si="272"/>
        <v/>
      </c>
      <c r="S350" s="203" t="str">
        <f t="shared" si="272"/>
        <v/>
      </c>
      <c r="T350" s="203" t="str">
        <f t="shared" si="272"/>
        <v/>
      </c>
      <c r="U350" s="203" t="str">
        <f t="shared" si="272"/>
        <v/>
      </c>
      <c r="V350" s="203" t="str">
        <f t="shared" si="272"/>
        <v/>
      </c>
      <c r="W350" s="203" t="str">
        <f t="shared" si="272"/>
        <v/>
      </c>
      <c r="X350" s="203" t="str">
        <f t="shared" si="272"/>
        <v/>
      </c>
      <c r="Y350" s="203" t="str">
        <f t="shared" si="272"/>
        <v/>
      </c>
      <c r="Z350" s="1173" t="str">
        <f t="shared" si="272"/>
        <v/>
      </c>
      <c r="AA350" s="1273" t="str">
        <f t="shared" si="272"/>
        <v/>
      </c>
      <c r="AB350" s="203" t="str">
        <f t="shared" si="272"/>
        <v/>
      </c>
      <c r="AC350" s="203" t="str">
        <f t="shared" si="272"/>
        <v/>
      </c>
      <c r="AD350" s="203" t="str">
        <f t="shared" si="272"/>
        <v/>
      </c>
      <c r="AE350" s="203" t="str">
        <f t="shared" si="272"/>
        <v/>
      </c>
      <c r="AF350" s="203" t="str">
        <f t="shared" si="272"/>
        <v/>
      </c>
      <c r="AG350" s="1273" t="str">
        <f t="shared" si="272"/>
        <v/>
      </c>
      <c r="AH350" s="203" t="str">
        <f t="shared" si="272"/>
        <v/>
      </c>
      <c r="AI350" s="203" t="str">
        <f t="shared" si="272"/>
        <v/>
      </c>
      <c r="AJ350" s="203" t="str">
        <f t="shared" si="272"/>
        <v/>
      </c>
      <c r="AK350" s="203" t="str">
        <f t="shared" si="272"/>
        <v/>
      </c>
      <c r="AL350" s="203" t="str">
        <f t="shared" si="272"/>
        <v/>
      </c>
      <c r="AM350" s="203" t="str">
        <f t="shared" si="272"/>
        <v/>
      </c>
      <c r="AN350" s="1273" t="str">
        <f t="shared" si="272"/>
        <v/>
      </c>
      <c r="AO350" s="1173" t="str">
        <f t="shared" si="272"/>
        <v/>
      </c>
      <c r="AP350" s="203" t="str">
        <f t="shared" si="272"/>
        <v/>
      </c>
      <c r="AQ350" s="203" t="str">
        <f t="shared" si="272"/>
        <v/>
      </c>
      <c r="AR350" s="1273" t="str">
        <f t="shared" si="272"/>
        <v/>
      </c>
      <c r="AS350" s="203" t="str">
        <f t="shared" si="272"/>
        <v/>
      </c>
      <c r="AT350" s="203" t="str">
        <f t="shared" si="272"/>
        <v/>
      </c>
      <c r="AU350" s="1273" t="str">
        <f t="shared" si="272"/>
        <v/>
      </c>
      <c r="AV350" s="203" t="str">
        <f t="shared" si="272"/>
        <v/>
      </c>
      <c r="AW350" s="203" t="str">
        <f t="shared" si="272"/>
        <v/>
      </c>
      <c r="AX350" s="203" t="str">
        <f t="shared" si="272"/>
        <v/>
      </c>
      <c r="AY350" s="203" t="str">
        <f t="shared" si="272"/>
        <v/>
      </c>
      <c r="AZ350" s="203" t="str">
        <f t="shared" si="272"/>
        <v/>
      </c>
      <c r="BA350" s="1273" t="str">
        <f t="shared" si="272"/>
        <v/>
      </c>
      <c r="BB350" s="203" t="str">
        <f t="shared" si="272"/>
        <v/>
      </c>
      <c r="BC350" s="203" t="str">
        <f t="shared" si="272"/>
        <v/>
      </c>
      <c r="BD350" s="203" t="str">
        <f t="shared" si="272"/>
        <v/>
      </c>
      <c r="BE350" s="203" t="str">
        <f t="shared" si="272"/>
        <v/>
      </c>
      <c r="BF350" s="203" t="str">
        <f t="shared" si="272"/>
        <v/>
      </c>
      <c r="BG350" s="1173" t="str">
        <f t="shared" si="272"/>
        <v/>
      </c>
      <c r="BH350" s="1273" t="str">
        <f t="shared" si="272"/>
        <v/>
      </c>
      <c r="BI350" s="200" t="str">
        <f t="shared" si="248"/>
        <v>OK</v>
      </c>
    </row>
    <row r="351" spans="1:61" x14ac:dyDescent="0.25">
      <c r="A351" s="1241" t="str">
        <f t="shared" si="267"/>
        <v>NCH3</v>
      </c>
      <c r="B351" s="1242" t="str">
        <f t="shared" si="267"/>
        <v>Neurochirurgia periferica</v>
      </c>
      <c r="C351" s="202"/>
      <c r="D351" s="203" t="str">
        <f t="shared" ref="D351:BH351" si="273">IF(D$323="","",
  IF(D$322="",IF(D30="","",IF(D30&lt;=D$324,"OK","NOK")),
  IF(D$322="X",IF(D30="","",IF(D30&lt;=D$324,"OK","NOK")),
  IF(HLOOKUP(D$322,$A$4:$BI$156,ROW(D351)-324,FALSE)&lt;&gt;"","",IF(D30="","",IF(D30&lt;=D$324,"OK","NOK"))))))</f>
        <v/>
      </c>
      <c r="E351" s="203" t="str">
        <f t="shared" si="273"/>
        <v/>
      </c>
      <c r="F351" s="203" t="str">
        <f t="shared" si="273"/>
        <v/>
      </c>
      <c r="G351" s="203" t="str">
        <f t="shared" si="273"/>
        <v/>
      </c>
      <c r="H351" s="203" t="str">
        <f t="shared" si="273"/>
        <v/>
      </c>
      <c r="I351" s="203" t="str">
        <f t="shared" si="273"/>
        <v/>
      </c>
      <c r="J351" s="1273" t="str">
        <f t="shared" si="273"/>
        <v/>
      </c>
      <c r="K351" s="203" t="str">
        <f t="shared" si="273"/>
        <v/>
      </c>
      <c r="L351" s="203" t="str">
        <f t="shared" si="273"/>
        <v/>
      </c>
      <c r="M351" s="203" t="str">
        <f t="shared" si="273"/>
        <v/>
      </c>
      <c r="N351" s="203" t="str">
        <f t="shared" si="273"/>
        <v/>
      </c>
      <c r="O351" s="203" t="str">
        <f t="shared" si="273"/>
        <v/>
      </c>
      <c r="P351" s="203" t="str">
        <f t="shared" si="273"/>
        <v/>
      </c>
      <c r="Q351" s="203" t="str">
        <f t="shared" si="273"/>
        <v/>
      </c>
      <c r="R351" s="203" t="str">
        <f t="shared" si="273"/>
        <v/>
      </c>
      <c r="S351" s="203" t="str">
        <f t="shared" si="273"/>
        <v/>
      </c>
      <c r="T351" s="203" t="str">
        <f t="shared" si="273"/>
        <v/>
      </c>
      <c r="U351" s="203" t="str">
        <f t="shared" si="273"/>
        <v/>
      </c>
      <c r="V351" s="203" t="str">
        <f t="shared" si="273"/>
        <v/>
      </c>
      <c r="W351" s="203" t="str">
        <f t="shared" si="273"/>
        <v/>
      </c>
      <c r="X351" s="203" t="str">
        <f t="shared" si="273"/>
        <v/>
      </c>
      <c r="Y351" s="203" t="str">
        <f t="shared" si="273"/>
        <v/>
      </c>
      <c r="Z351" s="1173" t="str">
        <f t="shared" si="273"/>
        <v/>
      </c>
      <c r="AA351" s="1273" t="str">
        <f t="shared" si="273"/>
        <v/>
      </c>
      <c r="AB351" s="203" t="str">
        <f t="shared" si="273"/>
        <v/>
      </c>
      <c r="AC351" s="203" t="str">
        <f t="shared" si="273"/>
        <v/>
      </c>
      <c r="AD351" s="203" t="str">
        <f t="shared" si="273"/>
        <v/>
      </c>
      <c r="AE351" s="203" t="str">
        <f t="shared" si="273"/>
        <v/>
      </c>
      <c r="AF351" s="203" t="str">
        <f t="shared" si="273"/>
        <v/>
      </c>
      <c r="AG351" s="1273" t="str">
        <f t="shared" si="273"/>
        <v/>
      </c>
      <c r="AH351" s="203" t="str">
        <f t="shared" si="273"/>
        <v/>
      </c>
      <c r="AI351" s="203" t="str">
        <f t="shared" si="273"/>
        <v/>
      </c>
      <c r="AJ351" s="203" t="str">
        <f t="shared" ca="1" si="273"/>
        <v>NOK</v>
      </c>
      <c r="AK351" s="203" t="str">
        <f t="shared" si="273"/>
        <v/>
      </c>
      <c r="AL351" s="203" t="str">
        <f t="shared" si="273"/>
        <v/>
      </c>
      <c r="AM351" s="203" t="str">
        <f t="shared" si="273"/>
        <v/>
      </c>
      <c r="AN351" s="1273" t="str">
        <f t="shared" si="273"/>
        <v/>
      </c>
      <c r="AO351" s="1173" t="str">
        <f t="shared" si="273"/>
        <v/>
      </c>
      <c r="AP351" s="203" t="str">
        <f t="shared" si="273"/>
        <v/>
      </c>
      <c r="AQ351" s="203" t="str">
        <f t="shared" si="273"/>
        <v/>
      </c>
      <c r="AR351" s="1273" t="str">
        <f t="shared" si="273"/>
        <v/>
      </c>
      <c r="AS351" s="203" t="str">
        <f t="shared" si="273"/>
        <v/>
      </c>
      <c r="AT351" s="203" t="str">
        <f t="shared" si="273"/>
        <v/>
      </c>
      <c r="AU351" s="1273" t="str">
        <f t="shared" si="273"/>
        <v/>
      </c>
      <c r="AV351" s="203" t="str">
        <f t="shared" si="273"/>
        <v/>
      </c>
      <c r="AW351" s="203" t="str">
        <f t="shared" si="273"/>
        <v/>
      </c>
      <c r="AX351" s="203" t="str">
        <f t="shared" si="273"/>
        <v/>
      </c>
      <c r="AY351" s="203" t="str">
        <f t="shared" si="273"/>
        <v/>
      </c>
      <c r="AZ351" s="203" t="str">
        <f t="shared" si="273"/>
        <v/>
      </c>
      <c r="BA351" s="1273" t="str">
        <f t="shared" si="273"/>
        <v/>
      </c>
      <c r="BB351" s="203" t="str">
        <f t="shared" si="273"/>
        <v/>
      </c>
      <c r="BC351" s="203" t="str">
        <f t="shared" si="273"/>
        <v/>
      </c>
      <c r="BD351" s="203" t="str">
        <f t="shared" si="273"/>
        <v/>
      </c>
      <c r="BE351" s="203" t="str">
        <f t="shared" si="273"/>
        <v/>
      </c>
      <c r="BF351" s="203" t="str">
        <f t="shared" si="273"/>
        <v/>
      </c>
      <c r="BG351" s="1173" t="str">
        <f t="shared" si="273"/>
        <v/>
      </c>
      <c r="BH351" s="1273" t="str">
        <f t="shared" si="273"/>
        <v/>
      </c>
      <c r="BI351" s="200" t="str">
        <f t="shared" ca="1" si="248"/>
        <v>NOK</v>
      </c>
    </row>
    <row r="352" spans="1:61" x14ac:dyDescent="0.25">
      <c r="A352" s="1241" t="str">
        <f t="shared" si="267"/>
        <v>NEU1</v>
      </c>
      <c r="B352" s="1242" t="str">
        <f t="shared" si="267"/>
        <v>Neurologia</v>
      </c>
      <c r="C352" s="202"/>
      <c r="D352" s="203" t="str">
        <f t="shared" ref="D352:BH352" si="274">IF(D$323="","",
  IF(D$322="",IF(D31="","",IF(D31&lt;=D$324,"OK","NOK")),
  IF(D$322="X",IF(D31="","",IF(D31&lt;=D$324,"OK","NOK")),
  IF(HLOOKUP(D$322,$A$4:$BI$156,ROW(D352)-324,FALSE)&lt;&gt;"","",IF(D31="","",IF(D31&lt;=D$324,"OK","NOK"))))))</f>
        <v/>
      </c>
      <c r="E352" s="203" t="str">
        <f t="shared" si="274"/>
        <v/>
      </c>
      <c r="F352" s="203" t="str">
        <f t="shared" si="274"/>
        <v/>
      </c>
      <c r="G352" s="203" t="str">
        <f t="shared" si="274"/>
        <v/>
      </c>
      <c r="H352" s="203" t="str">
        <f t="shared" si="274"/>
        <v/>
      </c>
      <c r="I352" s="203" t="str">
        <f t="shared" si="274"/>
        <v/>
      </c>
      <c r="J352" s="1273" t="str">
        <f t="shared" si="274"/>
        <v/>
      </c>
      <c r="K352" s="203" t="str">
        <f t="shared" si="274"/>
        <v/>
      </c>
      <c r="L352" s="203" t="str">
        <f t="shared" si="274"/>
        <v/>
      </c>
      <c r="M352" s="203" t="str">
        <f t="shared" si="274"/>
        <v/>
      </c>
      <c r="N352" s="203" t="str">
        <f t="shared" si="274"/>
        <v/>
      </c>
      <c r="O352" s="203" t="str">
        <f t="shared" si="274"/>
        <v/>
      </c>
      <c r="P352" s="203" t="str">
        <f t="shared" si="274"/>
        <v/>
      </c>
      <c r="Q352" s="203" t="str">
        <f t="shared" si="274"/>
        <v/>
      </c>
      <c r="R352" s="203" t="str">
        <f t="shared" si="274"/>
        <v/>
      </c>
      <c r="S352" s="203" t="str">
        <f t="shared" si="274"/>
        <v/>
      </c>
      <c r="T352" s="203" t="str">
        <f t="shared" si="274"/>
        <v/>
      </c>
      <c r="U352" s="203" t="str">
        <f t="shared" si="274"/>
        <v/>
      </c>
      <c r="V352" s="203" t="str">
        <f t="shared" si="274"/>
        <v/>
      </c>
      <c r="W352" s="203" t="str">
        <f t="shared" si="274"/>
        <v/>
      </c>
      <c r="X352" s="203" t="str">
        <f t="shared" si="274"/>
        <v/>
      </c>
      <c r="Y352" s="203" t="str">
        <f t="shared" si="274"/>
        <v/>
      </c>
      <c r="Z352" s="1173" t="str">
        <f t="shared" si="274"/>
        <v/>
      </c>
      <c r="AA352" s="1273" t="str">
        <f t="shared" si="274"/>
        <v/>
      </c>
      <c r="AB352" s="203" t="str">
        <f t="shared" si="274"/>
        <v/>
      </c>
      <c r="AC352" s="203" t="str">
        <f t="shared" si="274"/>
        <v/>
      </c>
      <c r="AD352" s="203" t="str">
        <f t="shared" si="274"/>
        <v/>
      </c>
      <c r="AE352" s="203" t="str">
        <f t="shared" si="274"/>
        <v/>
      </c>
      <c r="AF352" s="203" t="str">
        <f t="shared" si="274"/>
        <v/>
      </c>
      <c r="AG352" s="1273" t="str">
        <f t="shared" si="274"/>
        <v/>
      </c>
      <c r="AH352" s="203" t="str">
        <f t="shared" si="274"/>
        <v/>
      </c>
      <c r="AI352" s="203" t="str">
        <f t="shared" si="274"/>
        <v/>
      </c>
      <c r="AJ352" s="203" t="str">
        <f t="shared" si="274"/>
        <v/>
      </c>
      <c r="AK352" s="203" t="str">
        <f t="shared" ca="1" si="274"/>
        <v>NOK</v>
      </c>
      <c r="AL352" s="203" t="str">
        <f t="shared" si="274"/>
        <v/>
      </c>
      <c r="AM352" s="203" t="str">
        <f t="shared" si="274"/>
        <v/>
      </c>
      <c r="AN352" s="1273" t="str">
        <f t="shared" si="274"/>
        <v/>
      </c>
      <c r="AO352" s="1173" t="str">
        <f t="shared" si="274"/>
        <v/>
      </c>
      <c r="AP352" s="203" t="str">
        <f t="shared" si="274"/>
        <v/>
      </c>
      <c r="AQ352" s="203" t="str">
        <f t="shared" si="274"/>
        <v/>
      </c>
      <c r="AR352" s="1273" t="str">
        <f t="shared" si="274"/>
        <v/>
      </c>
      <c r="AS352" s="203" t="str">
        <f t="shared" si="274"/>
        <v/>
      </c>
      <c r="AT352" s="203" t="str">
        <f t="shared" si="274"/>
        <v/>
      </c>
      <c r="AU352" s="1273" t="str">
        <f t="shared" si="274"/>
        <v/>
      </c>
      <c r="AV352" s="203" t="str">
        <f t="shared" si="274"/>
        <v/>
      </c>
      <c r="AW352" s="203" t="str">
        <f t="shared" si="274"/>
        <v/>
      </c>
      <c r="AX352" s="203" t="str">
        <f t="shared" si="274"/>
        <v/>
      </c>
      <c r="AY352" s="203" t="str">
        <f t="shared" si="274"/>
        <v/>
      </c>
      <c r="AZ352" s="203" t="str">
        <f t="shared" si="274"/>
        <v/>
      </c>
      <c r="BA352" s="1273" t="str">
        <f t="shared" si="274"/>
        <v/>
      </c>
      <c r="BB352" s="203" t="str">
        <f t="shared" si="274"/>
        <v/>
      </c>
      <c r="BC352" s="203" t="str">
        <f t="shared" si="274"/>
        <v/>
      </c>
      <c r="BD352" s="203" t="str">
        <f t="shared" si="274"/>
        <v/>
      </c>
      <c r="BE352" s="203" t="str">
        <f t="shared" si="274"/>
        <v/>
      </c>
      <c r="BF352" s="203" t="str">
        <f t="shared" si="274"/>
        <v/>
      </c>
      <c r="BG352" s="1173" t="str">
        <f t="shared" si="274"/>
        <v/>
      </c>
      <c r="BH352" s="1273" t="str">
        <f t="shared" si="274"/>
        <v/>
      </c>
      <c r="BI352" s="200" t="str">
        <f t="shared" ca="1" si="248"/>
        <v>NOK</v>
      </c>
    </row>
    <row r="353" spans="1:61" ht="26.4" x14ac:dyDescent="0.25">
      <c r="A353" s="1241" t="str">
        <f t="shared" si="267"/>
        <v>NEU2</v>
      </c>
      <c r="B353" s="1242" t="str">
        <f t="shared" si="267"/>
        <v>Tumore maligno secondario del sistema nervoso</v>
      </c>
      <c r="C353" s="202"/>
      <c r="D353" s="203" t="str">
        <f t="shared" ref="D353:BH353" si="275">IF(D$323="","",
  IF(D$322="",IF(D32="","",IF(D32&lt;=D$324,"OK","NOK")),
  IF(D$322="X",IF(D32="","",IF(D32&lt;=D$324,"OK","NOK")),
  IF(HLOOKUP(D$322,$A$4:$BI$156,ROW(D353)-324,FALSE)&lt;&gt;"","",IF(D32="","",IF(D32&lt;=D$324,"OK","NOK"))))))</f>
        <v/>
      </c>
      <c r="E353" s="203" t="str">
        <f t="shared" si="275"/>
        <v/>
      </c>
      <c r="F353" s="203" t="str">
        <f t="shared" si="275"/>
        <v/>
      </c>
      <c r="G353" s="203" t="str">
        <f t="shared" si="275"/>
        <v/>
      </c>
      <c r="H353" s="203" t="str">
        <f t="shared" si="275"/>
        <v/>
      </c>
      <c r="I353" s="203" t="str">
        <f t="shared" si="275"/>
        <v/>
      </c>
      <c r="J353" s="1273" t="str">
        <f t="shared" si="275"/>
        <v/>
      </c>
      <c r="K353" s="203" t="str">
        <f t="shared" si="275"/>
        <v/>
      </c>
      <c r="L353" s="203" t="str">
        <f t="shared" si="275"/>
        <v/>
      </c>
      <c r="M353" s="203" t="str">
        <f t="shared" si="275"/>
        <v/>
      </c>
      <c r="N353" s="203" t="str">
        <f t="shared" si="275"/>
        <v/>
      </c>
      <c r="O353" s="203" t="str">
        <f t="shared" si="275"/>
        <v/>
      </c>
      <c r="P353" s="203" t="str">
        <f t="shared" si="275"/>
        <v/>
      </c>
      <c r="Q353" s="203" t="str">
        <f t="shared" si="275"/>
        <v/>
      </c>
      <c r="R353" s="203" t="str">
        <f t="shared" si="275"/>
        <v/>
      </c>
      <c r="S353" s="203" t="str">
        <f t="shared" si="275"/>
        <v/>
      </c>
      <c r="T353" s="203" t="str">
        <f t="shared" si="275"/>
        <v/>
      </c>
      <c r="U353" s="203" t="str">
        <f t="shared" si="275"/>
        <v/>
      </c>
      <c r="V353" s="203" t="str">
        <f t="shared" si="275"/>
        <v/>
      </c>
      <c r="W353" s="203" t="str">
        <f t="shared" si="275"/>
        <v/>
      </c>
      <c r="X353" s="203" t="str">
        <f t="shared" si="275"/>
        <v/>
      </c>
      <c r="Y353" s="203" t="str">
        <f t="shared" si="275"/>
        <v/>
      </c>
      <c r="Z353" s="1173" t="str">
        <f t="shared" si="275"/>
        <v/>
      </c>
      <c r="AA353" s="1273" t="str">
        <f t="shared" si="275"/>
        <v/>
      </c>
      <c r="AB353" s="203" t="str">
        <f t="shared" si="275"/>
        <v/>
      </c>
      <c r="AC353" s="203" t="str">
        <f t="shared" si="275"/>
        <v/>
      </c>
      <c r="AD353" s="203" t="str">
        <f t="shared" si="275"/>
        <v/>
      </c>
      <c r="AE353" s="203" t="str">
        <f t="shared" si="275"/>
        <v/>
      </c>
      <c r="AF353" s="203" t="str">
        <f t="shared" si="275"/>
        <v/>
      </c>
      <c r="AG353" s="1273" t="str">
        <f t="shared" ca="1" si="275"/>
        <v>NOK</v>
      </c>
      <c r="AH353" s="203" t="str">
        <f t="shared" si="275"/>
        <v/>
      </c>
      <c r="AI353" s="203" t="str">
        <f t="shared" si="275"/>
        <v/>
      </c>
      <c r="AJ353" s="203" t="str">
        <f t="shared" si="275"/>
        <v/>
      </c>
      <c r="AK353" s="203" t="str">
        <f t="shared" ca="1" si="275"/>
        <v>NOK</v>
      </c>
      <c r="AL353" s="203" t="str">
        <f t="shared" si="275"/>
        <v/>
      </c>
      <c r="AM353" s="203" t="str">
        <f t="shared" si="275"/>
        <v/>
      </c>
      <c r="AN353" s="1273" t="str">
        <f t="shared" si="275"/>
        <v/>
      </c>
      <c r="AO353" s="1173" t="str">
        <f t="shared" ca="1" si="275"/>
        <v>NOK</v>
      </c>
      <c r="AP353" s="203" t="str">
        <f t="shared" si="275"/>
        <v/>
      </c>
      <c r="AQ353" s="203" t="str">
        <f t="shared" si="275"/>
        <v/>
      </c>
      <c r="AR353" s="1273" t="str">
        <f t="shared" si="275"/>
        <v/>
      </c>
      <c r="AS353" s="203" t="str">
        <f t="shared" si="275"/>
        <v/>
      </c>
      <c r="AT353" s="203" t="str">
        <f t="shared" si="275"/>
        <v/>
      </c>
      <c r="AU353" s="1273" t="str">
        <f t="shared" si="275"/>
        <v/>
      </c>
      <c r="AV353" s="203" t="str">
        <f t="shared" si="275"/>
        <v/>
      </c>
      <c r="AW353" s="203" t="str">
        <f t="shared" si="275"/>
        <v/>
      </c>
      <c r="AX353" s="203" t="str">
        <f t="shared" si="275"/>
        <v/>
      </c>
      <c r="AY353" s="203" t="str">
        <f t="shared" si="275"/>
        <v/>
      </c>
      <c r="AZ353" s="203" t="str">
        <f t="shared" si="275"/>
        <v/>
      </c>
      <c r="BA353" s="1273" t="str">
        <f t="shared" si="275"/>
        <v/>
      </c>
      <c r="BB353" s="203" t="str">
        <f t="shared" ca="1" si="275"/>
        <v>NOK</v>
      </c>
      <c r="BC353" s="203" t="str">
        <f t="shared" si="275"/>
        <v/>
      </c>
      <c r="BD353" s="203" t="str">
        <f t="shared" si="275"/>
        <v/>
      </c>
      <c r="BE353" s="203" t="str">
        <f t="shared" si="275"/>
        <v/>
      </c>
      <c r="BF353" s="203" t="str">
        <f t="shared" si="275"/>
        <v/>
      </c>
      <c r="BG353" s="1173" t="str">
        <f t="shared" si="275"/>
        <v/>
      </c>
      <c r="BH353" s="1273" t="str">
        <f t="shared" si="275"/>
        <v/>
      </c>
      <c r="BI353" s="200" t="str">
        <f t="shared" ca="1" si="248"/>
        <v>NOK</v>
      </c>
    </row>
    <row r="354" spans="1:61" ht="26.4" x14ac:dyDescent="0.25">
      <c r="A354" s="1241" t="str">
        <f t="shared" si="267"/>
        <v>NEU2.1</v>
      </c>
      <c r="B354" s="1242" t="str">
        <f t="shared" si="267"/>
        <v>Tumore primario del sistema nervoso centrale (senza pazienti palliativi)</v>
      </c>
      <c r="C354" s="202"/>
      <c r="D354" s="203" t="str">
        <f t="shared" ref="D354:BH354" si="276">IF(D$323="","",
  IF(D$322="",IF(D33="","",IF(D33&lt;=D$324,"OK","NOK")),
  IF(D$322="X",IF(D33="","",IF(D33&lt;=D$324,"OK","NOK")),
  IF(HLOOKUP(D$322,$A$4:$BI$156,ROW(D354)-324,FALSE)&lt;&gt;"","",IF(D33="","",IF(D33&lt;=D$324,"OK","NOK"))))))</f>
        <v/>
      </c>
      <c r="E354" s="203" t="str">
        <f t="shared" si="276"/>
        <v/>
      </c>
      <c r="F354" s="203" t="str">
        <f t="shared" si="276"/>
        <v/>
      </c>
      <c r="G354" s="203" t="str">
        <f t="shared" si="276"/>
        <v/>
      </c>
      <c r="H354" s="203" t="str">
        <f t="shared" si="276"/>
        <v/>
      </c>
      <c r="I354" s="203" t="str">
        <f t="shared" si="276"/>
        <v/>
      </c>
      <c r="J354" s="1273" t="str">
        <f t="shared" si="276"/>
        <v/>
      </c>
      <c r="K354" s="203" t="str">
        <f t="shared" si="276"/>
        <v/>
      </c>
      <c r="L354" s="203" t="str">
        <f t="shared" si="276"/>
        <v/>
      </c>
      <c r="M354" s="203" t="str">
        <f t="shared" si="276"/>
        <v/>
      </c>
      <c r="N354" s="203" t="str">
        <f t="shared" si="276"/>
        <v/>
      </c>
      <c r="O354" s="203" t="str">
        <f t="shared" si="276"/>
        <v/>
      </c>
      <c r="P354" s="203" t="str">
        <f t="shared" si="276"/>
        <v/>
      </c>
      <c r="Q354" s="203" t="str">
        <f t="shared" si="276"/>
        <v/>
      </c>
      <c r="R354" s="203" t="str">
        <f t="shared" si="276"/>
        <v/>
      </c>
      <c r="S354" s="203" t="str">
        <f t="shared" si="276"/>
        <v/>
      </c>
      <c r="T354" s="203" t="str">
        <f t="shared" si="276"/>
        <v/>
      </c>
      <c r="U354" s="203" t="str">
        <f t="shared" si="276"/>
        <v/>
      </c>
      <c r="V354" s="203" t="str">
        <f t="shared" si="276"/>
        <v/>
      </c>
      <c r="W354" s="203" t="str">
        <f t="shared" si="276"/>
        <v/>
      </c>
      <c r="X354" s="203" t="str">
        <f t="shared" si="276"/>
        <v/>
      </c>
      <c r="Y354" s="203" t="str">
        <f t="shared" si="276"/>
        <v/>
      </c>
      <c r="Z354" s="1173" t="str">
        <f t="shared" si="276"/>
        <v/>
      </c>
      <c r="AA354" s="1273" t="str">
        <f t="shared" si="276"/>
        <v/>
      </c>
      <c r="AB354" s="203" t="str">
        <f t="shared" si="276"/>
        <v/>
      </c>
      <c r="AC354" s="203" t="str">
        <f t="shared" si="276"/>
        <v/>
      </c>
      <c r="AD354" s="203" t="str">
        <f t="shared" si="276"/>
        <v/>
      </c>
      <c r="AE354" s="203" t="str">
        <f t="shared" si="276"/>
        <v/>
      </c>
      <c r="AF354" s="203" t="str">
        <f t="shared" si="276"/>
        <v/>
      </c>
      <c r="AG354" s="1273" t="str">
        <f t="shared" si="276"/>
        <v/>
      </c>
      <c r="AH354" s="203" t="str">
        <f t="shared" si="276"/>
        <v/>
      </c>
      <c r="AI354" s="203" t="str">
        <f t="shared" si="276"/>
        <v/>
      </c>
      <c r="AJ354" s="203" t="str">
        <f t="shared" ca="1" si="276"/>
        <v>NOK</v>
      </c>
      <c r="AK354" s="203" t="str">
        <f t="shared" ca="1" si="276"/>
        <v>NOK</v>
      </c>
      <c r="AL354" s="203" t="str">
        <f t="shared" si="276"/>
        <v/>
      </c>
      <c r="AM354" s="203" t="str">
        <f t="shared" si="276"/>
        <v/>
      </c>
      <c r="AN354" s="1273" t="str">
        <f t="shared" si="276"/>
        <v/>
      </c>
      <c r="AO354" s="1173" t="str">
        <f t="shared" si="276"/>
        <v/>
      </c>
      <c r="AP354" s="203" t="str">
        <f t="shared" si="276"/>
        <v/>
      </c>
      <c r="AQ354" s="203" t="str">
        <f t="shared" si="276"/>
        <v/>
      </c>
      <c r="AR354" s="1273" t="str">
        <f t="shared" si="276"/>
        <v/>
      </c>
      <c r="AS354" s="203" t="str">
        <f t="shared" si="276"/>
        <v/>
      </c>
      <c r="AT354" s="203" t="str">
        <f t="shared" si="276"/>
        <v/>
      </c>
      <c r="AU354" s="1273" t="str">
        <f t="shared" si="276"/>
        <v/>
      </c>
      <c r="AV354" s="203" t="str">
        <f t="shared" si="276"/>
        <v/>
      </c>
      <c r="AW354" s="203" t="str">
        <f t="shared" si="276"/>
        <v/>
      </c>
      <c r="AX354" s="203" t="str">
        <f t="shared" si="276"/>
        <v/>
      </c>
      <c r="AY354" s="203" t="str">
        <f t="shared" si="276"/>
        <v/>
      </c>
      <c r="AZ354" s="203" t="str">
        <f t="shared" si="276"/>
        <v/>
      </c>
      <c r="BA354" s="1273" t="str">
        <f t="shared" si="276"/>
        <v/>
      </c>
      <c r="BB354" s="203" t="str">
        <f t="shared" si="276"/>
        <v/>
      </c>
      <c r="BC354" s="203" t="str">
        <f t="shared" si="276"/>
        <v/>
      </c>
      <c r="BD354" s="203" t="str">
        <f t="shared" si="276"/>
        <v/>
      </c>
      <c r="BE354" s="203" t="str">
        <f t="shared" si="276"/>
        <v/>
      </c>
      <c r="BF354" s="203" t="str">
        <f t="shared" si="276"/>
        <v/>
      </c>
      <c r="BG354" s="1173" t="str">
        <f t="shared" si="276"/>
        <v/>
      </c>
      <c r="BH354" s="1273" t="str">
        <f t="shared" si="276"/>
        <v/>
      </c>
      <c r="BI354" s="200" t="str">
        <f t="shared" ca="1" si="248"/>
        <v>NOK</v>
      </c>
    </row>
    <row r="355" spans="1:61" x14ac:dyDescent="0.25">
      <c r="A355" s="1241" t="str">
        <f t="shared" si="267"/>
        <v>NEU3</v>
      </c>
      <c r="B355" s="1242" t="str">
        <f t="shared" si="267"/>
        <v xml:space="preserve">Malattie cerebrovascolari </v>
      </c>
      <c r="C355" s="202"/>
      <c r="D355" s="203" t="str">
        <f t="shared" ref="D355:BH355" si="277">IF(D$323="","",
  IF(D$322="",IF(D34="","",IF(D34&lt;=D$324,"OK","NOK")),
  IF(D$322="X",IF(D34="","",IF(D34&lt;=D$324,"OK","NOK")),
  IF(HLOOKUP(D$322,$A$4:$BI$156,ROW(D355)-324,FALSE)&lt;&gt;"","",IF(D34="","",IF(D34&lt;=D$324,"OK","NOK"))))))</f>
        <v/>
      </c>
      <c r="E355" s="203" t="str">
        <f t="shared" si="277"/>
        <v/>
      </c>
      <c r="F355" s="203" t="str">
        <f t="shared" si="277"/>
        <v/>
      </c>
      <c r="G355" s="203" t="str">
        <f t="shared" si="277"/>
        <v/>
      </c>
      <c r="H355" s="203" t="str">
        <f t="shared" si="277"/>
        <v/>
      </c>
      <c r="I355" s="203" t="str">
        <f t="shared" si="277"/>
        <v/>
      </c>
      <c r="J355" s="1273" t="str">
        <f t="shared" si="277"/>
        <v/>
      </c>
      <c r="K355" s="203" t="str">
        <f t="shared" si="277"/>
        <v/>
      </c>
      <c r="L355" s="203" t="str">
        <f t="shared" si="277"/>
        <v/>
      </c>
      <c r="M355" s="203" t="str">
        <f t="shared" si="277"/>
        <v/>
      </c>
      <c r="N355" s="203" t="str">
        <f t="shared" si="277"/>
        <v/>
      </c>
      <c r="O355" s="203" t="str">
        <f t="shared" si="277"/>
        <v/>
      </c>
      <c r="P355" s="203" t="str">
        <f t="shared" si="277"/>
        <v/>
      </c>
      <c r="Q355" s="203" t="str">
        <f t="shared" si="277"/>
        <v/>
      </c>
      <c r="R355" s="203" t="str">
        <f t="shared" si="277"/>
        <v/>
      </c>
      <c r="S355" s="203" t="str">
        <f t="shared" si="277"/>
        <v/>
      </c>
      <c r="T355" s="203" t="str">
        <f t="shared" si="277"/>
        <v/>
      </c>
      <c r="U355" s="203" t="str">
        <f t="shared" si="277"/>
        <v/>
      </c>
      <c r="V355" s="203" t="str">
        <f t="shared" si="277"/>
        <v/>
      </c>
      <c r="W355" s="203" t="str">
        <f t="shared" si="277"/>
        <v/>
      </c>
      <c r="X355" s="203" t="str">
        <f t="shared" si="277"/>
        <v/>
      </c>
      <c r="Y355" s="203" t="str">
        <f t="shared" si="277"/>
        <v/>
      </c>
      <c r="Z355" s="1173" t="str">
        <f t="shared" si="277"/>
        <v/>
      </c>
      <c r="AA355" s="1273" t="str">
        <f t="shared" si="277"/>
        <v/>
      </c>
      <c r="AB355" s="203" t="str">
        <f t="shared" si="277"/>
        <v/>
      </c>
      <c r="AC355" s="203" t="str">
        <f t="shared" si="277"/>
        <v/>
      </c>
      <c r="AD355" s="203" t="str">
        <f t="shared" si="277"/>
        <v/>
      </c>
      <c r="AE355" s="203" t="str">
        <f t="shared" si="277"/>
        <v/>
      </c>
      <c r="AF355" s="203" t="str">
        <f t="shared" si="277"/>
        <v/>
      </c>
      <c r="AG355" s="1273" t="str">
        <f t="shared" ca="1" si="277"/>
        <v>NOK</v>
      </c>
      <c r="AH355" s="203" t="str">
        <f t="shared" si="277"/>
        <v/>
      </c>
      <c r="AI355" s="203" t="str">
        <f t="shared" si="277"/>
        <v/>
      </c>
      <c r="AJ355" s="203" t="str">
        <f t="shared" si="277"/>
        <v/>
      </c>
      <c r="AK355" s="203" t="str">
        <f t="shared" ca="1" si="277"/>
        <v>NOK</v>
      </c>
      <c r="AL355" s="203" t="str">
        <f t="shared" si="277"/>
        <v/>
      </c>
      <c r="AM355" s="203" t="str">
        <f t="shared" si="277"/>
        <v/>
      </c>
      <c r="AN355" s="1273" t="str">
        <f t="shared" si="277"/>
        <v/>
      </c>
      <c r="AO355" s="1173" t="str">
        <f t="shared" si="277"/>
        <v/>
      </c>
      <c r="AP355" s="203" t="str">
        <f t="shared" si="277"/>
        <v/>
      </c>
      <c r="AQ355" s="203" t="str">
        <f t="shared" si="277"/>
        <v/>
      </c>
      <c r="AR355" s="1273" t="str">
        <f t="shared" si="277"/>
        <v/>
      </c>
      <c r="AS355" s="203" t="str">
        <f t="shared" si="277"/>
        <v/>
      </c>
      <c r="AT355" s="203" t="str">
        <f t="shared" si="277"/>
        <v/>
      </c>
      <c r="AU355" s="1273" t="str">
        <f t="shared" si="277"/>
        <v/>
      </c>
      <c r="AV355" s="203" t="str">
        <f t="shared" si="277"/>
        <v/>
      </c>
      <c r="AW355" s="203" t="str">
        <f t="shared" si="277"/>
        <v/>
      </c>
      <c r="AX355" s="203" t="str">
        <f t="shared" si="277"/>
        <v/>
      </c>
      <c r="AY355" s="203" t="str">
        <f t="shared" si="277"/>
        <v/>
      </c>
      <c r="AZ355" s="203" t="str">
        <f t="shared" si="277"/>
        <v/>
      </c>
      <c r="BA355" s="1273" t="str">
        <f t="shared" si="277"/>
        <v/>
      </c>
      <c r="BB355" s="203" t="str">
        <f t="shared" si="277"/>
        <v/>
      </c>
      <c r="BC355" s="203" t="str">
        <f t="shared" si="277"/>
        <v/>
      </c>
      <c r="BD355" s="203" t="str">
        <f t="shared" si="277"/>
        <v/>
      </c>
      <c r="BE355" s="203" t="str">
        <f t="shared" si="277"/>
        <v/>
      </c>
      <c r="BF355" s="203" t="str">
        <f t="shared" si="277"/>
        <v/>
      </c>
      <c r="BG355" s="1173" t="str">
        <f t="shared" si="277"/>
        <v/>
      </c>
      <c r="BH355" s="1273" t="str">
        <f t="shared" si="277"/>
        <v/>
      </c>
      <c r="BI355" s="200" t="str">
        <f t="shared" ca="1" si="248"/>
        <v>NOK</v>
      </c>
    </row>
    <row r="356" spans="1:61" ht="26.4" x14ac:dyDescent="0.25">
      <c r="A356" s="1241" t="str">
        <f t="shared" si="267"/>
        <v>NEU3.1</v>
      </c>
      <c r="B356" s="1242" t="str">
        <f t="shared" si="267"/>
        <v>Malattie cerebrovascolari presso Stroke Center (CIMAS)</v>
      </c>
      <c r="C356" s="202"/>
      <c r="D356" s="203" t="str">
        <f t="shared" ref="D356:BH356" si="278">IF(D$323="","",
  IF(D$322="",IF(D35="","",IF(D35&lt;=D$324,"OK","NOK")),
  IF(D$322="X",IF(D35="","",IF(D35&lt;=D$324,"OK","NOK")),
  IF(HLOOKUP(D$322,$A$4:$BI$156,ROW(D356)-324,FALSE)&lt;&gt;"","",IF(D35="","",IF(D35&lt;=D$324,"OK","NOK"))))))</f>
        <v/>
      </c>
      <c r="E356" s="203" t="str">
        <f t="shared" si="278"/>
        <v/>
      </c>
      <c r="F356" s="203" t="str">
        <f t="shared" si="278"/>
        <v/>
      </c>
      <c r="G356" s="203" t="str">
        <f t="shared" si="278"/>
        <v/>
      </c>
      <c r="H356" s="203" t="str">
        <f t="shared" si="278"/>
        <v/>
      </c>
      <c r="I356" s="203" t="str">
        <f t="shared" si="278"/>
        <v/>
      </c>
      <c r="J356" s="1273" t="str">
        <f t="shared" si="278"/>
        <v/>
      </c>
      <c r="K356" s="203" t="str">
        <f t="shared" si="278"/>
        <v/>
      </c>
      <c r="L356" s="203" t="str">
        <f t="shared" si="278"/>
        <v/>
      </c>
      <c r="M356" s="203" t="str">
        <f t="shared" si="278"/>
        <v/>
      </c>
      <c r="N356" s="203" t="str">
        <f t="shared" si="278"/>
        <v/>
      </c>
      <c r="O356" s="203" t="str">
        <f t="shared" si="278"/>
        <v/>
      </c>
      <c r="P356" s="203" t="str">
        <f t="shared" si="278"/>
        <v/>
      </c>
      <c r="Q356" s="203" t="str">
        <f t="shared" si="278"/>
        <v/>
      </c>
      <c r="R356" s="203" t="str">
        <f t="shared" si="278"/>
        <v/>
      </c>
      <c r="S356" s="203" t="str">
        <f t="shared" si="278"/>
        <v/>
      </c>
      <c r="T356" s="203" t="str">
        <f t="shared" si="278"/>
        <v/>
      </c>
      <c r="U356" s="203" t="str">
        <f t="shared" si="278"/>
        <v/>
      </c>
      <c r="V356" s="203" t="str">
        <f t="shared" si="278"/>
        <v/>
      </c>
      <c r="W356" s="203" t="str">
        <f t="shared" si="278"/>
        <v/>
      </c>
      <c r="X356" s="203" t="str">
        <f t="shared" si="278"/>
        <v/>
      </c>
      <c r="Y356" s="203" t="str">
        <f t="shared" si="278"/>
        <v/>
      </c>
      <c r="Z356" s="1173" t="str">
        <f t="shared" si="278"/>
        <v/>
      </c>
      <c r="AA356" s="1273" t="str">
        <f t="shared" si="278"/>
        <v/>
      </c>
      <c r="AB356" s="203" t="str">
        <f t="shared" si="278"/>
        <v/>
      </c>
      <c r="AC356" s="203" t="str">
        <f t="shared" si="278"/>
        <v/>
      </c>
      <c r="AD356" s="203" t="str">
        <f t="shared" si="278"/>
        <v/>
      </c>
      <c r="AE356" s="203" t="str">
        <f t="shared" si="278"/>
        <v/>
      </c>
      <c r="AF356" s="203" t="str">
        <f t="shared" si="278"/>
        <v/>
      </c>
      <c r="AG356" s="1273" t="str">
        <f t="shared" si="278"/>
        <v/>
      </c>
      <c r="AH356" s="203" t="str">
        <f t="shared" si="278"/>
        <v/>
      </c>
      <c r="AI356" s="203" t="str">
        <f t="shared" si="278"/>
        <v/>
      </c>
      <c r="AJ356" s="203" t="str">
        <f t="shared" si="278"/>
        <v/>
      </c>
      <c r="AK356" s="203" t="str">
        <f t="shared" si="278"/>
        <v/>
      </c>
      <c r="AL356" s="203" t="str">
        <f t="shared" si="278"/>
        <v/>
      </c>
      <c r="AM356" s="203" t="str">
        <f t="shared" si="278"/>
        <v/>
      </c>
      <c r="AN356" s="1273" t="str">
        <f t="shared" si="278"/>
        <v/>
      </c>
      <c r="AO356" s="1173" t="str">
        <f t="shared" si="278"/>
        <v/>
      </c>
      <c r="AP356" s="203" t="str">
        <f t="shared" si="278"/>
        <v/>
      </c>
      <c r="AQ356" s="203" t="str">
        <f t="shared" si="278"/>
        <v/>
      </c>
      <c r="AR356" s="1273" t="str">
        <f t="shared" si="278"/>
        <v/>
      </c>
      <c r="AS356" s="203" t="str">
        <f t="shared" si="278"/>
        <v/>
      </c>
      <c r="AT356" s="203" t="str">
        <f t="shared" si="278"/>
        <v/>
      </c>
      <c r="AU356" s="1273" t="str">
        <f t="shared" si="278"/>
        <v/>
      </c>
      <c r="AV356" s="203" t="str">
        <f t="shared" si="278"/>
        <v/>
      </c>
      <c r="AW356" s="203" t="str">
        <f t="shared" si="278"/>
        <v/>
      </c>
      <c r="AX356" s="203" t="str">
        <f t="shared" si="278"/>
        <v/>
      </c>
      <c r="AY356" s="203" t="str">
        <f t="shared" si="278"/>
        <v/>
      </c>
      <c r="AZ356" s="203" t="str">
        <f t="shared" si="278"/>
        <v/>
      </c>
      <c r="BA356" s="1273" t="str">
        <f t="shared" si="278"/>
        <v/>
      </c>
      <c r="BB356" s="203" t="str">
        <f t="shared" si="278"/>
        <v/>
      </c>
      <c r="BC356" s="203" t="str">
        <f t="shared" si="278"/>
        <v/>
      </c>
      <c r="BD356" s="203" t="str">
        <f t="shared" si="278"/>
        <v/>
      </c>
      <c r="BE356" s="203" t="str">
        <f t="shared" si="278"/>
        <v/>
      </c>
      <c r="BF356" s="203" t="str">
        <f t="shared" si="278"/>
        <v/>
      </c>
      <c r="BG356" s="1173" t="str">
        <f t="shared" si="278"/>
        <v/>
      </c>
      <c r="BH356" s="1273" t="str">
        <f t="shared" si="278"/>
        <v/>
      </c>
      <c r="BI356" s="200" t="str">
        <f t="shared" si="248"/>
        <v>OK</v>
      </c>
    </row>
    <row r="357" spans="1:61" x14ac:dyDescent="0.25">
      <c r="A357" s="1241" t="str">
        <f t="shared" si="267"/>
        <v>NEU4</v>
      </c>
      <c r="B357" s="1242" t="str">
        <f t="shared" si="267"/>
        <v>Epilettologia: diagnostica complessa</v>
      </c>
      <c r="C357" s="202"/>
      <c r="D357" s="203" t="str">
        <f t="shared" ref="D357:BH357" si="279">IF(D$323="","",
  IF(D$322="",IF(D36="","",IF(D36&lt;=D$324,"OK","NOK")),
  IF(D$322="X",IF(D36="","",IF(D36&lt;=D$324,"OK","NOK")),
  IF(HLOOKUP(D$322,$A$4:$BI$156,ROW(D357)-324,FALSE)&lt;&gt;"","",IF(D36="","",IF(D36&lt;=D$324,"OK","NOK"))))))</f>
        <v/>
      </c>
      <c r="E357" s="203" t="str">
        <f t="shared" si="279"/>
        <v/>
      </c>
      <c r="F357" s="203" t="str">
        <f t="shared" si="279"/>
        <v/>
      </c>
      <c r="G357" s="203" t="str">
        <f t="shared" si="279"/>
        <v/>
      </c>
      <c r="H357" s="203" t="str">
        <f t="shared" si="279"/>
        <v/>
      </c>
      <c r="I357" s="203" t="str">
        <f t="shared" si="279"/>
        <v/>
      </c>
      <c r="J357" s="1273" t="str">
        <f t="shared" si="279"/>
        <v/>
      </c>
      <c r="K357" s="203" t="str">
        <f t="shared" si="279"/>
        <v/>
      </c>
      <c r="L357" s="203" t="str">
        <f t="shared" si="279"/>
        <v/>
      </c>
      <c r="M357" s="203" t="str">
        <f t="shared" si="279"/>
        <v/>
      </c>
      <c r="N357" s="203" t="str">
        <f t="shared" si="279"/>
        <v/>
      </c>
      <c r="O357" s="203" t="str">
        <f t="shared" si="279"/>
        <v/>
      </c>
      <c r="P357" s="203" t="str">
        <f t="shared" si="279"/>
        <v/>
      </c>
      <c r="Q357" s="203" t="str">
        <f t="shared" si="279"/>
        <v/>
      </c>
      <c r="R357" s="203" t="str">
        <f t="shared" si="279"/>
        <v/>
      </c>
      <c r="S357" s="203" t="str">
        <f t="shared" si="279"/>
        <v/>
      </c>
      <c r="T357" s="203" t="str">
        <f t="shared" si="279"/>
        <v/>
      </c>
      <c r="U357" s="203" t="str">
        <f t="shared" si="279"/>
        <v/>
      </c>
      <c r="V357" s="203" t="str">
        <f t="shared" si="279"/>
        <v/>
      </c>
      <c r="W357" s="203" t="str">
        <f t="shared" si="279"/>
        <v/>
      </c>
      <c r="X357" s="203" t="str">
        <f t="shared" si="279"/>
        <v/>
      </c>
      <c r="Y357" s="203" t="str">
        <f t="shared" si="279"/>
        <v/>
      </c>
      <c r="Z357" s="1173" t="str">
        <f t="shared" si="279"/>
        <v/>
      </c>
      <c r="AA357" s="1273" t="str">
        <f t="shared" si="279"/>
        <v/>
      </c>
      <c r="AB357" s="203" t="str">
        <f t="shared" si="279"/>
        <v/>
      </c>
      <c r="AC357" s="203" t="str">
        <f t="shared" si="279"/>
        <v/>
      </c>
      <c r="AD357" s="203" t="str">
        <f t="shared" si="279"/>
        <v/>
      </c>
      <c r="AE357" s="203" t="str">
        <f t="shared" si="279"/>
        <v/>
      </c>
      <c r="AF357" s="203" t="str">
        <f t="shared" si="279"/>
        <v/>
      </c>
      <c r="AG357" s="1273" t="str">
        <f t="shared" si="279"/>
        <v/>
      </c>
      <c r="AH357" s="203" t="str">
        <f t="shared" si="279"/>
        <v/>
      </c>
      <c r="AI357" s="203" t="str">
        <f t="shared" si="279"/>
        <v/>
      </c>
      <c r="AJ357" s="203" t="str">
        <f t="shared" si="279"/>
        <v/>
      </c>
      <c r="AK357" s="203" t="str">
        <f t="shared" ca="1" si="279"/>
        <v>NOK</v>
      </c>
      <c r="AL357" s="203" t="str">
        <f t="shared" si="279"/>
        <v/>
      </c>
      <c r="AM357" s="203" t="str">
        <f t="shared" si="279"/>
        <v/>
      </c>
      <c r="AN357" s="1273" t="str">
        <f t="shared" si="279"/>
        <v/>
      </c>
      <c r="AO357" s="1173" t="str">
        <f t="shared" si="279"/>
        <v/>
      </c>
      <c r="AP357" s="203" t="str">
        <f t="shared" si="279"/>
        <v/>
      </c>
      <c r="AQ357" s="203" t="str">
        <f t="shared" si="279"/>
        <v/>
      </c>
      <c r="AR357" s="1273" t="str">
        <f t="shared" si="279"/>
        <v/>
      </c>
      <c r="AS357" s="203" t="str">
        <f t="shared" si="279"/>
        <v/>
      </c>
      <c r="AT357" s="203" t="str">
        <f t="shared" si="279"/>
        <v/>
      </c>
      <c r="AU357" s="1273" t="str">
        <f t="shared" si="279"/>
        <v/>
      </c>
      <c r="AV357" s="203" t="str">
        <f t="shared" si="279"/>
        <v/>
      </c>
      <c r="AW357" s="203" t="str">
        <f t="shared" si="279"/>
        <v/>
      </c>
      <c r="AX357" s="203" t="str">
        <f t="shared" si="279"/>
        <v/>
      </c>
      <c r="AY357" s="203" t="str">
        <f t="shared" si="279"/>
        <v/>
      </c>
      <c r="AZ357" s="203" t="str">
        <f t="shared" si="279"/>
        <v/>
      </c>
      <c r="BA357" s="1273" t="str">
        <f t="shared" si="279"/>
        <v/>
      </c>
      <c r="BB357" s="203" t="str">
        <f t="shared" si="279"/>
        <v/>
      </c>
      <c r="BC357" s="203" t="str">
        <f t="shared" si="279"/>
        <v/>
      </c>
      <c r="BD357" s="203" t="str">
        <f t="shared" si="279"/>
        <v/>
      </c>
      <c r="BE357" s="203" t="str">
        <f t="shared" si="279"/>
        <v/>
      </c>
      <c r="BF357" s="203" t="str">
        <f t="shared" si="279"/>
        <v/>
      </c>
      <c r="BG357" s="1173" t="str">
        <f t="shared" si="279"/>
        <v/>
      </c>
      <c r="BH357" s="1273" t="str">
        <f t="shared" si="279"/>
        <v/>
      </c>
      <c r="BI357" s="200" t="str">
        <f t="shared" ca="1" si="248"/>
        <v>NOK</v>
      </c>
    </row>
    <row r="358" spans="1:61" x14ac:dyDescent="0.25">
      <c r="A358" s="1241" t="str">
        <f t="shared" si="267"/>
        <v>NEU4.1</v>
      </c>
      <c r="B358" s="1242" t="str">
        <f t="shared" si="267"/>
        <v>Epilettologia: trattamento complesso</v>
      </c>
      <c r="C358" s="202"/>
      <c r="D358" s="203" t="str">
        <f t="shared" ref="D358:BH358" si="280">IF(D$323="","",
  IF(D$322="",IF(D37="","",IF(D37&lt;=D$324,"OK","NOK")),
  IF(D$322="X",IF(D37="","",IF(D37&lt;=D$324,"OK","NOK")),
  IF(HLOOKUP(D$322,$A$4:$BI$156,ROW(D358)-324,FALSE)&lt;&gt;"","",IF(D37="","",IF(D37&lt;=D$324,"OK","NOK"))))))</f>
        <v/>
      </c>
      <c r="E358" s="203" t="str">
        <f t="shared" si="280"/>
        <v/>
      </c>
      <c r="F358" s="203" t="str">
        <f t="shared" si="280"/>
        <v/>
      </c>
      <c r="G358" s="203" t="str">
        <f t="shared" si="280"/>
        <v/>
      </c>
      <c r="H358" s="203" t="str">
        <f t="shared" si="280"/>
        <v/>
      </c>
      <c r="I358" s="203" t="str">
        <f t="shared" si="280"/>
        <v/>
      </c>
      <c r="J358" s="1273" t="str">
        <f t="shared" si="280"/>
        <v/>
      </c>
      <c r="K358" s="203" t="str">
        <f t="shared" si="280"/>
        <v/>
      </c>
      <c r="L358" s="203" t="str">
        <f t="shared" si="280"/>
        <v/>
      </c>
      <c r="M358" s="203" t="str">
        <f t="shared" si="280"/>
        <v/>
      </c>
      <c r="N358" s="203" t="str">
        <f t="shared" si="280"/>
        <v/>
      </c>
      <c r="O358" s="203" t="str">
        <f t="shared" si="280"/>
        <v/>
      </c>
      <c r="P358" s="203" t="str">
        <f t="shared" si="280"/>
        <v/>
      </c>
      <c r="Q358" s="203" t="str">
        <f t="shared" si="280"/>
        <v/>
      </c>
      <c r="R358" s="203" t="str">
        <f t="shared" si="280"/>
        <v/>
      </c>
      <c r="S358" s="203" t="str">
        <f t="shared" si="280"/>
        <v/>
      </c>
      <c r="T358" s="203" t="str">
        <f t="shared" si="280"/>
        <v/>
      </c>
      <c r="U358" s="203" t="str">
        <f t="shared" si="280"/>
        <v/>
      </c>
      <c r="V358" s="203" t="str">
        <f t="shared" si="280"/>
        <v/>
      </c>
      <c r="W358" s="203" t="str">
        <f t="shared" si="280"/>
        <v/>
      </c>
      <c r="X358" s="203" t="str">
        <f t="shared" si="280"/>
        <v/>
      </c>
      <c r="Y358" s="203" t="str">
        <f t="shared" si="280"/>
        <v/>
      </c>
      <c r="Z358" s="1173" t="str">
        <f t="shared" si="280"/>
        <v/>
      </c>
      <c r="AA358" s="1273" t="str">
        <f t="shared" si="280"/>
        <v/>
      </c>
      <c r="AB358" s="203" t="str">
        <f t="shared" si="280"/>
        <v/>
      </c>
      <c r="AC358" s="203" t="str">
        <f t="shared" si="280"/>
        <v/>
      </c>
      <c r="AD358" s="203" t="str">
        <f t="shared" si="280"/>
        <v/>
      </c>
      <c r="AE358" s="203" t="str">
        <f t="shared" si="280"/>
        <v/>
      </c>
      <c r="AF358" s="203" t="str">
        <f t="shared" si="280"/>
        <v/>
      </c>
      <c r="AG358" s="1273" t="str">
        <f t="shared" si="280"/>
        <v/>
      </c>
      <c r="AH358" s="203" t="str">
        <f t="shared" si="280"/>
        <v/>
      </c>
      <c r="AI358" s="203" t="str">
        <f t="shared" si="280"/>
        <v/>
      </c>
      <c r="AJ358" s="203" t="str">
        <f t="shared" si="280"/>
        <v/>
      </c>
      <c r="AK358" s="203" t="str">
        <f t="shared" ca="1" si="280"/>
        <v>NOK</v>
      </c>
      <c r="AL358" s="203" t="str">
        <f t="shared" si="280"/>
        <v/>
      </c>
      <c r="AM358" s="203" t="str">
        <f t="shared" si="280"/>
        <v/>
      </c>
      <c r="AN358" s="1273" t="str">
        <f t="shared" si="280"/>
        <v/>
      </c>
      <c r="AO358" s="1173" t="str">
        <f t="shared" si="280"/>
        <v/>
      </c>
      <c r="AP358" s="203" t="str">
        <f t="shared" si="280"/>
        <v/>
      </c>
      <c r="AQ358" s="203" t="str">
        <f t="shared" si="280"/>
        <v/>
      </c>
      <c r="AR358" s="1273" t="str">
        <f t="shared" si="280"/>
        <v/>
      </c>
      <c r="AS358" s="203" t="str">
        <f t="shared" si="280"/>
        <v/>
      </c>
      <c r="AT358" s="203" t="str">
        <f t="shared" si="280"/>
        <v/>
      </c>
      <c r="AU358" s="1273" t="str">
        <f t="shared" si="280"/>
        <v/>
      </c>
      <c r="AV358" s="203" t="str">
        <f t="shared" si="280"/>
        <v/>
      </c>
      <c r="AW358" s="203" t="str">
        <f t="shared" si="280"/>
        <v/>
      </c>
      <c r="AX358" s="203" t="str">
        <f t="shared" si="280"/>
        <v/>
      </c>
      <c r="AY358" s="203" t="str">
        <f t="shared" si="280"/>
        <v/>
      </c>
      <c r="AZ358" s="203" t="str">
        <f t="shared" si="280"/>
        <v/>
      </c>
      <c r="BA358" s="1273" t="str">
        <f t="shared" si="280"/>
        <v/>
      </c>
      <c r="BB358" s="203" t="str">
        <f t="shared" si="280"/>
        <v/>
      </c>
      <c r="BC358" s="203" t="str">
        <f t="shared" si="280"/>
        <v/>
      </c>
      <c r="BD358" s="203" t="str">
        <f t="shared" si="280"/>
        <v/>
      </c>
      <c r="BE358" s="203" t="str">
        <f t="shared" si="280"/>
        <v/>
      </c>
      <c r="BF358" s="203" t="str">
        <f t="shared" si="280"/>
        <v/>
      </c>
      <c r="BG358" s="1173" t="str">
        <f t="shared" si="280"/>
        <v/>
      </c>
      <c r="BH358" s="1273" t="str">
        <f t="shared" si="280"/>
        <v/>
      </c>
      <c r="BI358" s="200" t="str">
        <f t="shared" ca="1" si="248"/>
        <v>NOK</v>
      </c>
    </row>
    <row r="359" spans="1:61" ht="26.4" x14ac:dyDescent="0.25">
      <c r="A359" s="1241" t="str">
        <f t="shared" si="267"/>
        <v>NEU4.2</v>
      </c>
      <c r="B359" s="1242" t="str">
        <f t="shared" si="267"/>
        <v>Diagnostica epilettologica preoperatoria non invasiva</v>
      </c>
      <c r="C359" s="202"/>
      <c r="D359" s="203" t="str">
        <f t="shared" ref="D359:BH359" si="281">IF(D$323="","",
  IF(D$322="",IF(D38="","",IF(D38&lt;=D$324,"OK","NOK")),
  IF(D$322="X",IF(D38="","",IF(D38&lt;=D$324,"OK","NOK")),
  IF(HLOOKUP(D$322,$A$4:$BI$156,ROW(D359)-324,FALSE)&lt;&gt;"","",IF(D38="","",IF(D38&lt;=D$324,"OK","NOK"))))))</f>
        <v/>
      </c>
      <c r="E359" s="203" t="str">
        <f t="shared" si="281"/>
        <v/>
      </c>
      <c r="F359" s="203" t="str">
        <f t="shared" si="281"/>
        <v/>
      </c>
      <c r="G359" s="203" t="str">
        <f t="shared" si="281"/>
        <v/>
      </c>
      <c r="H359" s="203" t="str">
        <f t="shared" si="281"/>
        <v/>
      </c>
      <c r="I359" s="203" t="str">
        <f t="shared" si="281"/>
        <v/>
      </c>
      <c r="J359" s="1273" t="str">
        <f t="shared" si="281"/>
        <v/>
      </c>
      <c r="K359" s="203" t="str">
        <f t="shared" si="281"/>
        <v/>
      </c>
      <c r="L359" s="203" t="str">
        <f t="shared" si="281"/>
        <v/>
      </c>
      <c r="M359" s="203" t="str">
        <f t="shared" si="281"/>
        <v/>
      </c>
      <c r="N359" s="203" t="str">
        <f t="shared" si="281"/>
        <v/>
      </c>
      <c r="O359" s="203" t="str">
        <f t="shared" si="281"/>
        <v/>
      </c>
      <c r="P359" s="203" t="str">
        <f t="shared" si="281"/>
        <v/>
      </c>
      <c r="Q359" s="203" t="str">
        <f t="shared" si="281"/>
        <v/>
      </c>
      <c r="R359" s="203" t="str">
        <f t="shared" si="281"/>
        <v/>
      </c>
      <c r="S359" s="203" t="str">
        <f t="shared" si="281"/>
        <v/>
      </c>
      <c r="T359" s="203" t="str">
        <f t="shared" si="281"/>
        <v/>
      </c>
      <c r="U359" s="203" t="str">
        <f t="shared" si="281"/>
        <v/>
      </c>
      <c r="V359" s="203" t="str">
        <f t="shared" si="281"/>
        <v/>
      </c>
      <c r="W359" s="203" t="str">
        <f t="shared" si="281"/>
        <v/>
      </c>
      <c r="X359" s="203" t="str">
        <f t="shared" si="281"/>
        <v/>
      </c>
      <c r="Y359" s="203" t="str">
        <f t="shared" si="281"/>
        <v/>
      </c>
      <c r="Z359" s="1173" t="str">
        <f t="shared" si="281"/>
        <v/>
      </c>
      <c r="AA359" s="1273" t="str">
        <f t="shared" si="281"/>
        <v/>
      </c>
      <c r="AB359" s="203" t="str">
        <f t="shared" si="281"/>
        <v/>
      </c>
      <c r="AC359" s="203" t="str">
        <f t="shared" si="281"/>
        <v/>
      </c>
      <c r="AD359" s="203" t="str">
        <f t="shared" si="281"/>
        <v/>
      </c>
      <c r="AE359" s="203" t="str">
        <f t="shared" si="281"/>
        <v/>
      </c>
      <c r="AF359" s="203" t="str">
        <f t="shared" si="281"/>
        <v/>
      </c>
      <c r="AG359" s="1273" t="str">
        <f t="shared" si="281"/>
        <v/>
      </c>
      <c r="AH359" s="203" t="str">
        <f t="shared" si="281"/>
        <v/>
      </c>
      <c r="AI359" s="203" t="str">
        <f t="shared" si="281"/>
        <v/>
      </c>
      <c r="AJ359" s="203" t="str">
        <f t="shared" si="281"/>
        <v/>
      </c>
      <c r="AK359" s="203" t="str">
        <f t="shared" ca="1" si="281"/>
        <v>NOK</v>
      </c>
      <c r="AL359" s="203" t="str">
        <f t="shared" si="281"/>
        <v/>
      </c>
      <c r="AM359" s="203" t="str">
        <f t="shared" si="281"/>
        <v/>
      </c>
      <c r="AN359" s="1273" t="str">
        <f t="shared" si="281"/>
        <v/>
      </c>
      <c r="AO359" s="1173" t="str">
        <f t="shared" si="281"/>
        <v/>
      </c>
      <c r="AP359" s="203" t="str">
        <f t="shared" si="281"/>
        <v/>
      </c>
      <c r="AQ359" s="203" t="str">
        <f t="shared" si="281"/>
        <v/>
      </c>
      <c r="AR359" s="1273" t="str">
        <f t="shared" si="281"/>
        <v/>
      </c>
      <c r="AS359" s="203" t="str">
        <f t="shared" si="281"/>
        <v/>
      </c>
      <c r="AT359" s="203" t="str">
        <f t="shared" si="281"/>
        <v/>
      </c>
      <c r="AU359" s="1273" t="str">
        <f t="shared" si="281"/>
        <v/>
      </c>
      <c r="AV359" s="203" t="str">
        <f t="shared" si="281"/>
        <v/>
      </c>
      <c r="AW359" s="203" t="str">
        <f t="shared" si="281"/>
        <v/>
      </c>
      <c r="AX359" s="203" t="str">
        <f t="shared" si="281"/>
        <v/>
      </c>
      <c r="AY359" s="203" t="str">
        <f t="shared" si="281"/>
        <v/>
      </c>
      <c r="AZ359" s="203" t="str">
        <f t="shared" si="281"/>
        <v/>
      </c>
      <c r="BA359" s="1273" t="str">
        <f t="shared" si="281"/>
        <v/>
      </c>
      <c r="BB359" s="203" t="str">
        <f t="shared" si="281"/>
        <v/>
      </c>
      <c r="BC359" s="203" t="str">
        <f t="shared" si="281"/>
        <v/>
      </c>
      <c r="BD359" s="203" t="str">
        <f t="shared" si="281"/>
        <v/>
      </c>
      <c r="BE359" s="203" t="str">
        <f t="shared" si="281"/>
        <v/>
      </c>
      <c r="BF359" s="203" t="str">
        <f t="shared" si="281"/>
        <v/>
      </c>
      <c r="BG359" s="1173" t="str">
        <f t="shared" si="281"/>
        <v/>
      </c>
      <c r="BH359" s="1273" t="str">
        <f t="shared" si="281"/>
        <v/>
      </c>
      <c r="BI359" s="200" t="str">
        <f t="shared" ca="1" si="248"/>
        <v>NOK</v>
      </c>
    </row>
    <row r="360" spans="1:61" ht="26.4" x14ac:dyDescent="0.25">
      <c r="A360" s="1241" t="str">
        <f t="shared" si="267"/>
        <v>NEU4.2.1</v>
      </c>
      <c r="B360" s="1242" t="str">
        <f t="shared" si="267"/>
        <v>Diagnostica epilettologica preoperatoria invasiva (CIMAS)</v>
      </c>
      <c r="C360" s="202"/>
      <c r="D360" s="203" t="str">
        <f t="shared" ref="D360:BH360" si="282">IF(D$323="","",
  IF(D$322="",IF(D39="","",IF(D39&lt;=D$324,"OK","NOK")),
  IF(D$322="X",IF(D39="","",IF(D39&lt;=D$324,"OK","NOK")),
  IF(HLOOKUP(D$322,$A$4:$BI$156,ROW(D360)-324,FALSE)&lt;&gt;"","",IF(D39="","",IF(D39&lt;=D$324,"OK","NOK"))))))</f>
        <v/>
      </c>
      <c r="E360" s="203" t="str">
        <f t="shared" si="282"/>
        <v/>
      </c>
      <c r="F360" s="203" t="str">
        <f t="shared" si="282"/>
        <v/>
      </c>
      <c r="G360" s="203" t="str">
        <f t="shared" si="282"/>
        <v/>
      </c>
      <c r="H360" s="203" t="str">
        <f t="shared" si="282"/>
        <v/>
      </c>
      <c r="I360" s="203" t="str">
        <f t="shared" si="282"/>
        <v/>
      </c>
      <c r="J360" s="1273" t="str">
        <f t="shared" si="282"/>
        <v/>
      </c>
      <c r="K360" s="203" t="str">
        <f t="shared" si="282"/>
        <v/>
      </c>
      <c r="L360" s="203" t="str">
        <f t="shared" si="282"/>
        <v/>
      </c>
      <c r="M360" s="203" t="str">
        <f t="shared" si="282"/>
        <v/>
      </c>
      <c r="N360" s="203" t="str">
        <f t="shared" si="282"/>
        <v/>
      </c>
      <c r="O360" s="203" t="str">
        <f t="shared" si="282"/>
        <v/>
      </c>
      <c r="P360" s="203" t="str">
        <f t="shared" si="282"/>
        <v/>
      </c>
      <c r="Q360" s="203" t="str">
        <f t="shared" si="282"/>
        <v/>
      </c>
      <c r="R360" s="203" t="str">
        <f t="shared" si="282"/>
        <v/>
      </c>
      <c r="S360" s="203" t="str">
        <f t="shared" si="282"/>
        <v/>
      </c>
      <c r="T360" s="203" t="str">
        <f t="shared" si="282"/>
        <v/>
      </c>
      <c r="U360" s="203" t="str">
        <f t="shared" si="282"/>
        <v/>
      </c>
      <c r="V360" s="203" t="str">
        <f t="shared" si="282"/>
        <v/>
      </c>
      <c r="W360" s="203" t="str">
        <f t="shared" si="282"/>
        <v/>
      </c>
      <c r="X360" s="203" t="str">
        <f t="shared" si="282"/>
        <v/>
      </c>
      <c r="Y360" s="203" t="str">
        <f t="shared" si="282"/>
        <v/>
      </c>
      <c r="Z360" s="1173" t="str">
        <f t="shared" si="282"/>
        <v/>
      </c>
      <c r="AA360" s="1273" t="str">
        <f t="shared" si="282"/>
        <v/>
      </c>
      <c r="AB360" s="203" t="str">
        <f t="shared" si="282"/>
        <v/>
      </c>
      <c r="AC360" s="203" t="str">
        <f t="shared" si="282"/>
        <v/>
      </c>
      <c r="AD360" s="203" t="str">
        <f t="shared" si="282"/>
        <v/>
      </c>
      <c r="AE360" s="203" t="str">
        <f t="shared" si="282"/>
        <v/>
      </c>
      <c r="AF360" s="203" t="str">
        <f t="shared" si="282"/>
        <v/>
      </c>
      <c r="AG360" s="1273" t="str">
        <f t="shared" si="282"/>
        <v/>
      </c>
      <c r="AH360" s="203" t="str">
        <f t="shared" si="282"/>
        <v/>
      </c>
      <c r="AI360" s="203" t="str">
        <f t="shared" si="282"/>
        <v/>
      </c>
      <c r="AJ360" s="203" t="str">
        <f t="shared" si="282"/>
        <v/>
      </c>
      <c r="AK360" s="203" t="str">
        <f t="shared" si="282"/>
        <v/>
      </c>
      <c r="AL360" s="203" t="str">
        <f t="shared" si="282"/>
        <v/>
      </c>
      <c r="AM360" s="203" t="str">
        <f t="shared" si="282"/>
        <v/>
      </c>
      <c r="AN360" s="1273" t="str">
        <f t="shared" si="282"/>
        <v/>
      </c>
      <c r="AO360" s="1173" t="str">
        <f t="shared" si="282"/>
        <v/>
      </c>
      <c r="AP360" s="203" t="str">
        <f t="shared" si="282"/>
        <v/>
      </c>
      <c r="AQ360" s="203" t="str">
        <f t="shared" si="282"/>
        <v/>
      </c>
      <c r="AR360" s="1273" t="str">
        <f t="shared" si="282"/>
        <v/>
      </c>
      <c r="AS360" s="203" t="str">
        <f t="shared" si="282"/>
        <v/>
      </c>
      <c r="AT360" s="203" t="str">
        <f t="shared" si="282"/>
        <v/>
      </c>
      <c r="AU360" s="1273" t="str">
        <f t="shared" si="282"/>
        <v/>
      </c>
      <c r="AV360" s="203" t="str">
        <f t="shared" si="282"/>
        <v/>
      </c>
      <c r="AW360" s="203" t="str">
        <f t="shared" si="282"/>
        <v/>
      </c>
      <c r="AX360" s="203" t="str">
        <f t="shared" si="282"/>
        <v/>
      </c>
      <c r="AY360" s="203" t="str">
        <f t="shared" si="282"/>
        <v/>
      </c>
      <c r="AZ360" s="203" t="str">
        <f t="shared" si="282"/>
        <v/>
      </c>
      <c r="BA360" s="1273" t="str">
        <f t="shared" si="282"/>
        <v/>
      </c>
      <c r="BB360" s="203" t="str">
        <f t="shared" si="282"/>
        <v/>
      </c>
      <c r="BC360" s="203" t="str">
        <f t="shared" si="282"/>
        <v/>
      </c>
      <c r="BD360" s="203" t="str">
        <f t="shared" si="282"/>
        <v/>
      </c>
      <c r="BE360" s="203" t="str">
        <f t="shared" si="282"/>
        <v/>
      </c>
      <c r="BF360" s="203" t="str">
        <f t="shared" si="282"/>
        <v/>
      </c>
      <c r="BG360" s="1173" t="str">
        <f t="shared" si="282"/>
        <v/>
      </c>
      <c r="BH360" s="1273" t="str">
        <f t="shared" si="282"/>
        <v/>
      </c>
      <c r="BI360" s="200" t="str">
        <f t="shared" si="248"/>
        <v>OK</v>
      </c>
    </row>
    <row r="361" spans="1:61" x14ac:dyDescent="0.25">
      <c r="A361" s="1241" t="str">
        <f t="shared" si="267"/>
        <v>AUG1</v>
      </c>
      <c r="B361" s="1242" t="str">
        <f t="shared" si="267"/>
        <v>Oftalmologia</v>
      </c>
      <c r="C361" s="202"/>
      <c r="D361" s="203" t="str">
        <f t="shared" ref="D361:BH361" si="283">IF(D$323="","",
  IF(D$322="",IF(D40="","",IF(D40&lt;=D$324,"OK","NOK")),
  IF(D$322="X",IF(D40="","",IF(D40&lt;=D$324,"OK","NOK")),
  IF(HLOOKUP(D$322,$A$4:$BI$156,ROW(D361)-324,FALSE)&lt;&gt;"","",IF(D40="","",IF(D40&lt;=D$324,"OK","NOK"))))))</f>
        <v/>
      </c>
      <c r="E361" s="203" t="str">
        <f t="shared" si="283"/>
        <v/>
      </c>
      <c r="F361" s="203" t="str">
        <f t="shared" si="283"/>
        <v/>
      </c>
      <c r="G361" s="203" t="str">
        <f t="shared" si="283"/>
        <v/>
      </c>
      <c r="H361" s="203" t="str">
        <f t="shared" si="283"/>
        <v/>
      </c>
      <c r="I361" s="203" t="str">
        <f t="shared" si="283"/>
        <v/>
      </c>
      <c r="J361" s="1273" t="str">
        <f t="shared" si="283"/>
        <v/>
      </c>
      <c r="K361" s="203" t="str">
        <f t="shared" si="283"/>
        <v/>
      </c>
      <c r="L361" s="203" t="str">
        <f t="shared" si="283"/>
        <v/>
      </c>
      <c r="M361" s="203" t="str">
        <f t="shared" si="283"/>
        <v/>
      </c>
      <c r="N361" s="203" t="str">
        <f t="shared" si="283"/>
        <v/>
      </c>
      <c r="O361" s="203" t="str">
        <f t="shared" si="283"/>
        <v/>
      </c>
      <c r="P361" s="203" t="str">
        <f t="shared" si="283"/>
        <v/>
      </c>
      <c r="Q361" s="203" t="str">
        <f t="shared" si="283"/>
        <v/>
      </c>
      <c r="R361" s="203" t="str">
        <f t="shared" si="283"/>
        <v/>
      </c>
      <c r="S361" s="203" t="str">
        <f t="shared" si="283"/>
        <v/>
      </c>
      <c r="T361" s="203" t="str">
        <f t="shared" si="283"/>
        <v/>
      </c>
      <c r="U361" s="203" t="str">
        <f t="shared" si="283"/>
        <v/>
      </c>
      <c r="V361" s="203" t="str">
        <f t="shared" si="283"/>
        <v/>
      </c>
      <c r="W361" s="203" t="str">
        <f t="shared" si="283"/>
        <v/>
      </c>
      <c r="X361" s="203" t="str">
        <f t="shared" si="283"/>
        <v/>
      </c>
      <c r="Y361" s="203" t="str">
        <f t="shared" si="283"/>
        <v/>
      </c>
      <c r="Z361" s="1173" t="str">
        <f t="shared" si="283"/>
        <v/>
      </c>
      <c r="AA361" s="1273" t="str">
        <f t="shared" si="283"/>
        <v/>
      </c>
      <c r="AB361" s="203" t="str">
        <f t="shared" si="283"/>
        <v/>
      </c>
      <c r="AC361" s="203" t="str">
        <f t="shared" si="283"/>
        <v/>
      </c>
      <c r="AD361" s="203" t="str">
        <f t="shared" si="283"/>
        <v/>
      </c>
      <c r="AE361" s="203" t="str">
        <f t="shared" si="283"/>
        <v/>
      </c>
      <c r="AF361" s="203" t="str">
        <f t="shared" si="283"/>
        <v/>
      </c>
      <c r="AG361" s="1273" t="str">
        <f t="shared" si="283"/>
        <v/>
      </c>
      <c r="AH361" s="203" t="str">
        <f t="shared" si="283"/>
        <v/>
      </c>
      <c r="AI361" s="203" t="str">
        <f t="shared" si="283"/>
        <v/>
      </c>
      <c r="AJ361" s="203" t="str">
        <f t="shared" si="283"/>
        <v/>
      </c>
      <c r="AK361" s="203" t="str">
        <f t="shared" si="283"/>
        <v/>
      </c>
      <c r="AL361" s="203" t="str">
        <f t="shared" si="283"/>
        <v/>
      </c>
      <c r="AM361" s="203" t="str">
        <f t="shared" ca="1" si="283"/>
        <v>NOK</v>
      </c>
      <c r="AN361" s="1273" t="str">
        <f t="shared" si="283"/>
        <v/>
      </c>
      <c r="AO361" s="1173" t="str">
        <f t="shared" si="283"/>
        <v/>
      </c>
      <c r="AP361" s="203" t="str">
        <f t="shared" si="283"/>
        <v/>
      </c>
      <c r="AQ361" s="203" t="str">
        <f t="shared" si="283"/>
        <v/>
      </c>
      <c r="AR361" s="1273" t="str">
        <f t="shared" si="283"/>
        <v/>
      </c>
      <c r="AS361" s="203" t="str">
        <f t="shared" si="283"/>
        <v/>
      </c>
      <c r="AT361" s="203" t="str">
        <f t="shared" si="283"/>
        <v/>
      </c>
      <c r="AU361" s="1273" t="str">
        <f t="shared" si="283"/>
        <v/>
      </c>
      <c r="AV361" s="203" t="str">
        <f t="shared" si="283"/>
        <v/>
      </c>
      <c r="AW361" s="203" t="str">
        <f t="shared" si="283"/>
        <v/>
      </c>
      <c r="AX361" s="203" t="str">
        <f t="shared" si="283"/>
        <v/>
      </c>
      <c r="AY361" s="203" t="str">
        <f t="shared" si="283"/>
        <v/>
      </c>
      <c r="AZ361" s="203" t="str">
        <f t="shared" si="283"/>
        <v/>
      </c>
      <c r="BA361" s="1273" t="str">
        <f t="shared" si="283"/>
        <v/>
      </c>
      <c r="BB361" s="203" t="str">
        <f t="shared" si="283"/>
        <v/>
      </c>
      <c r="BC361" s="203" t="str">
        <f t="shared" si="283"/>
        <v/>
      </c>
      <c r="BD361" s="203" t="str">
        <f t="shared" si="283"/>
        <v/>
      </c>
      <c r="BE361" s="203" t="str">
        <f t="shared" si="283"/>
        <v/>
      </c>
      <c r="BF361" s="203" t="str">
        <f t="shared" si="283"/>
        <v/>
      </c>
      <c r="BG361" s="1173" t="str">
        <f t="shared" si="283"/>
        <v/>
      </c>
      <c r="BH361" s="1273" t="str">
        <f t="shared" si="283"/>
        <v/>
      </c>
      <c r="BI361" s="200" t="str">
        <f t="shared" ca="1" si="248"/>
        <v>NOK</v>
      </c>
    </row>
    <row r="362" spans="1:61" x14ac:dyDescent="0.25">
      <c r="A362" s="1241" t="str">
        <f t="shared" si="267"/>
        <v>AUG1.1</v>
      </c>
      <c r="B362" s="1242" t="str">
        <f t="shared" si="267"/>
        <v>Strabologia</v>
      </c>
      <c r="C362" s="202"/>
      <c r="D362" s="203" t="str">
        <f t="shared" ref="D362:BH362" si="284">IF(D$323="","",
  IF(D$322="",IF(D41="","",IF(D41&lt;=D$324,"OK","NOK")),
  IF(D$322="X",IF(D41="","",IF(D41&lt;=D$324,"OK","NOK")),
  IF(HLOOKUP(D$322,$A$4:$BI$156,ROW(D362)-324,FALSE)&lt;&gt;"","",IF(D41="","",IF(D41&lt;=D$324,"OK","NOK"))))))</f>
        <v/>
      </c>
      <c r="E362" s="203" t="str">
        <f t="shared" si="284"/>
        <v/>
      </c>
      <c r="F362" s="203" t="str">
        <f t="shared" si="284"/>
        <v/>
      </c>
      <c r="G362" s="203" t="str">
        <f t="shared" si="284"/>
        <v/>
      </c>
      <c r="H362" s="203" t="str">
        <f t="shared" si="284"/>
        <v/>
      </c>
      <c r="I362" s="203" t="str">
        <f t="shared" si="284"/>
        <v/>
      </c>
      <c r="J362" s="1273" t="str">
        <f t="shared" si="284"/>
        <v/>
      </c>
      <c r="K362" s="203" t="str">
        <f t="shared" si="284"/>
        <v/>
      </c>
      <c r="L362" s="203" t="str">
        <f t="shared" si="284"/>
        <v/>
      </c>
      <c r="M362" s="203" t="str">
        <f t="shared" si="284"/>
        <v/>
      </c>
      <c r="N362" s="203" t="str">
        <f t="shared" si="284"/>
        <v/>
      </c>
      <c r="O362" s="203" t="str">
        <f t="shared" si="284"/>
        <v/>
      </c>
      <c r="P362" s="203" t="str">
        <f t="shared" si="284"/>
        <v/>
      </c>
      <c r="Q362" s="203" t="str">
        <f t="shared" si="284"/>
        <v/>
      </c>
      <c r="R362" s="203" t="str">
        <f t="shared" si="284"/>
        <v/>
      </c>
      <c r="S362" s="203" t="str">
        <f t="shared" si="284"/>
        <v/>
      </c>
      <c r="T362" s="203" t="str">
        <f t="shared" si="284"/>
        <v/>
      </c>
      <c r="U362" s="203" t="str">
        <f t="shared" si="284"/>
        <v/>
      </c>
      <c r="V362" s="203" t="str">
        <f t="shared" si="284"/>
        <v/>
      </c>
      <c r="W362" s="203" t="str">
        <f t="shared" si="284"/>
        <v/>
      </c>
      <c r="X362" s="203" t="str">
        <f t="shared" si="284"/>
        <v/>
      </c>
      <c r="Y362" s="203" t="str">
        <f t="shared" si="284"/>
        <v/>
      </c>
      <c r="Z362" s="1173" t="str">
        <f t="shared" si="284"/>
        <v/>
      </c>
      <c r="AA362" s="1273" t="str">
        <f t="shared" si="284"/>
        <v/>
      </c>
      <c r="AB362" s="203" t="str">
        <f t="shared" si="284"/>
        <v/>
      </c>
      <c r="AC362" s="203" t="str">
        <f t="shared" si="284"/>
        <v/>
      </c>
      <c r="AD362" s="203" t="str">
        <f t="shared" si="284"/>
        <v/>
      </c>
      <c r="AE362" s="203" t="str">
        <f t="shared" si="284"/>
        <v/>
      </c>
      <c r="AF362" s="203" t="str">
        <f t="shared" si="284"/>
        <v/>
      </c>
      <c r="AG362" s="1273" t="str">
        <f t="shared" si="284"/>
        <v/>
      </c>
      <c r="AH362" s="203" t="str">
        <f t="shared" si="284"/>
        <v/>
      </c>
      <c r="AI362" s="203" t="str">
        <f t="shared" si="284"/>
        <v/>
      </c>
      <c r="AJ362" s="203" t="str">
        <f t="shared" si="284"/>
        <v/>
      </c>
      <c r="AK362" s="203" t="str">
        <f t="shared" si="284"/>
        <v/>
      </c>
      <c r="AL362" s="203" t="str">
        <f t="shared" si="284"/>
        <v/>
      </c>
      <c r="AM362" s="203" t="str">
        <f t="shared" ca="1" si="284"/>
        <v>NOK</v>
      </c>
      <c r="AN362" s="1273" t="str">
        <f t="shared" si="284"/>
        <v/>
      </c>
      <c r="AO362" s="1173" t="str">
        <f t="shared" si="284"/>
        <v/>
      </c>
      <c r="AP362" s="203" t="str">
        <f t="shared" si="284"/>
        <v/>
      </c>
      <c r="AQ362" s="203" t="str">
        <f t="shared" si="284"/>
        <v/>
      </c>
      <c r="AR362" s="1273" t="str">
        <f t="shared" si="284"/>
        <v/>
      </c>
      <c r="AS362" s="203" t="str">
        <f t="shared" si="284"/>
        <v/>
      </c>
      <c r="AT362" s="203" t="str">
        <f t="shared" si="284"/>
        <v/>
      </c>
      <c r="AU362" s="1273" t="str">
        <f t="shared" si="284"/>
        <v/>
      </c>
      <c r="AV362" s="203" t="str">
        <f t="shared" si="284"/>
        <v/>
      </c>
      <c r="AW362" s="203" t="str">
        <f t="shared" si="284"/>
        <v/>
      </c>
      <c r="AX362" s="203" t="str">
        <f t="shared" si="284"/>
        <v/>
      </c>
      <c r="AY362" s="203" t="str">
        <f t="shared" si="284"/>
        <v/>
      </c>
      <c r="AZ362" s="203" t="str">
        <f t="shared" si="284"/>
        <v/>
      </c>
      <c r="BA362" s="1273" t="str">
        <f t="shared" si="284"/>
        <v/>
      </c>
      <c r="BB362" s="203" t="str">
        <f t="shared" si="284"/>
        <v/>
      </c>
      <c r="BC362" s="203" t="str">
        <f t="shared" si="284"/>
        <v/>
      </c>
      <c r="BD362" s="203" t="str">
        <f t="shared" si="284"/>
        <v/>
      </c>
      <c r="BE362" s="203" t="str">
        <f t="shared" si="284"/>
        <v/>
      </c>
      <c r="BF362" s="203" t="str">
        <f t="shared" si="284"/>
        <v/>
      </c>
      <c r="BG362" s="1173" t="str">
        <f t="shared" si="284"/>
        <v/>
      </c>
      <c r="BH362" s="1273" t="str">
        <f t="shared" si="284"/>
        <v/>
      </c>
      <c r="BI362" s="200" t="str">
        <f t="shared" ca="1" si="248"/>
        <v>NOK</v>
      </c>
    </row>
    <row r="363" spans="1:61" x14ac:dyDescent="0.25">
      <c r="A363" s="1241" t="str">
        <f t="shared" si="267"/>
        <v>AUG1.2</v>
      </c>
      <c r="B363" s="1242" t="str">
        <f t="shared" si="267"/>
        <v>Orbita, palpebre, apparato lacrimale</v>
      </c>
      <c r="C363" s="202"/>
      <c r="D363" s="203" t="str">
        <f t="shared" ref="D363:BH363" si="285">IF(D$323="","",
  IF(D$322="",IF(D42="","",IF(D42&lt;=D$324,"OK","NOK")),
  IF(D$322="X",IF(D42="","",IF(D42&lt;=D$324,"OK","NOK")),
  IF(HLOOKUP(D$322,$A$4:$BI$156,ROW(D363)-324,FALSE)&lt;&gt;"","",IF(D42="","",IF(D42&lt;=D$324,"OK","NOK"))))))</f>
        <v/>
      </c>
      <c r="E363" s="203" t="str">
        <f t="shared" si="285"/>
        <v/>
      </c>
      <c r="F363" s="203" t="str">
        <f t="shared" si="285"/>
        <v/>
      </c>
      <c r="G363" s="203" t="str">
        <f t="shared" si="285"/>
        <v/>
      </c>
      <c r="H363" s="203" t="str">
        <f t="shared" si="285"/>
        <v/>
      </c>
      <c r="I363" s="203" t="str">
        <f t="shared" si="285"/>
        <v/>
      </c>
      <c r="J363" s="1273" t="str">
        <f t="shared" si="285"/>
        <v/>
      </c>
      <c r="K363" s="203" t="str">
        <f t="shared" si="285"/>
        <v/>
      </c>
      <c r="L363" s="203" t="str">
        <f t="shared" si="285"/>
        <v/>
      </c>
      <c r="M363" s="203" t="str">
        <f t="shared" si="285"/>
        <v/>
      </c>
      <c r="N363" s="203" t="str">
        <f t="shared" si="285"/>
        <v/>
      </c>
      <c r="O363" s="203" t="str">
        <f t="shared" si="285"/>
        <v/>
      </c>
      <c r="P363" s="203" t="str">
        <f t="shared" si="285"/>
        <v/>
      </c>
      <c r="Q363" s="203" t="str">
        <f t="shared" si="285"/>
        <v/>
      </c>
      <c r="R363" s="203" t="str">
        <f t="shared" si="285"/>
        <v/>
      </c>
      <c r="S363" s="203" t="str">
        <f t="shared" si="285"/>
        <v/>
      </c>
      <c r="T363" s="203" t="str">
        <f t="shared" si="285"/>
        <v/>
      </c>
      <c r="U363" s="203" t="str">
        <f t="shared" si="285"/>
        <v/>
      </c>
      <c r="V363" s="203" t="str">
        <f t="shared" si="285"/>
        <v/>
      </c>
      <c r="W363" s="203" t="str">
        <f t="shared" si="285"/>
        <v/>
      </c>
      <c r="X363" s="203" t="str">
        <f t="shared" si="285"/>
        <v/>
      </c>
      <c r="Y363" s="203" t="str">
        <f t="shared" si="285"/>
        <v/>
      </c>
      <c r="Z363" s="1173" t="str">
        <f t="shared" si="285"/>
        <v/>
      </c>
      <c r="AA363" s="1273" t="str">
        <f t="shared" si="285"/>
        <v/>
      </c>
      <c r="AB363" s="203" t="str">
        <f t="shared" si="285"/>
        <v/>
      </c>
      <c r="AC363" s="203" t="str">
        <f t="shared" si="285"/>
        <v/>
      </c>
      <c r="AD363" s="203" t="str">
        <f t="shared" si="285"/>
        <v/>
      </c>
      <c r="AE363" s="203" t="str">
        <f t="shared" si="285"/>
        <v/>
      </c>
      <c r="AF363" s="203" t="str">
        <f t="shared" si="285"/>
        <v/>
      </c>
      <c r="AG363" s="1273" t="str">
        <f t="shared" si="285"/>
        <v/>
      </c>
      <c r="AH363" s="203" t="str">
        <f t="shared" si="285"/>
        <v/>
      </c>
      <c r="AI363" s="203" t="str">
        <f t="shared" si="285"/>
        <v/>
      </c>
      <c r="AJ363" s="203" t="str">
        <f t="shared" si="285"/>
        <v/>
      </c>
      <c r="AK363" s="203" t="str">
        <f t="shared" si="285"/>
        <v/>
      </c>
      <c r="AL363" s="203" t="str">
        <f t="shared" si="285"/>
        <v/>
      </c>
      <c r="AM363" s="203" t="str">
        <f t="shared" ca="1" si="285"/>
        <v>NOK</v>
      </c>
      <c r="AN363" s="1273" t="str">
        <f t="shared" si="285"/>
        <v/>
      </c>
      <c r="AO363" s="1173" t="str">
        <f t="shared" si="285"/>
        <v/>
      </c>
      <c r="AP363" s="203" t="str">
        <f t="shared" si="285"/>
        <v/>
      </c>
      <c r="AQ363" s="203" t="str">
        <f t="shared" si="285"/>
        <v/>
      </c>
      <c r="AR363" s="1273" t="str">
        <f t="shared" si="285"/>
        <v/>
      </c>
      <c r="AS363" s="203" t="str">
        <f t="shared" si="285"/>
        <v/>
      </c>
      <c r="AT363" s="203" t="str">
        <f t="shared" si="285"/>
        <v/>
      </c>
      <c r="AU363" s="1273" t="str">
        <f t="shared" si="285"/>
        <v/>
      </c>
      <c r="AV363" s="203" t="str">
        <f t="shared" si="285"/>
        <v/>
      </c>
      <c r="AW363" s="203" t="str">
        <f t="shared" si="285"/>
        <v/>
      </c>
      <c r="AX363" s="203" t="str">
        <f t="shared" si="285"/>
        <v/>
      </c>
      <c r="AY363" s="203" t="str">
        <f t="shared" si="285"/>
        <v/>
      </c>
      <c r="AZ363" s="203" t="str">
        <f t="shared" si="285"/>
        <v/>
      </c>
      <c r="BA363" s="1273" t="str">
        <f t="shared" si="285"/>
        <v/>
      </c>
      <c r="BB363" s="203" t="str">
        <f t="shared" si="285"/>
        <v/>
      </c>
      <c r="BC363" s="203" t="str">
        <f t="shared" si="285"/>
        <v/>
      </c>
      <c r="BD363" s="203" t="str">
        <f t="shared" si="285"/>
        <v/>
      </c>
      <c r="BE363" s="203" t="str">
        <f t="shared" si="285"/>
        <v/>
      </c>
      <c r="BF363" s="203" t="str">
        <f t="shared" si="285"/>
        <v/>
      </c>
      <c r="BG363" s="1173" t="str">
        <f t="shared" si="285"/>
        <v/>
      </c>
      <c r="BH363" s="1273" t="str">
        <f t="shared" si="285"/>
        <v/>
      </c>
      <c r="BI363" s="200" t="str">
        <f t="shared" ca="1" si="248"/>
        <v>NOK</v>
      </c>
    </row>
    <row r="364" spans="1:61" x14ac:dyDescent="0.25">
      <c r="A364" s="1241" t="str">
        <f t="shared" si="267"/>
        <v>AUG1.3</v>
      </c>
      <c r="B364" s="1242" t="str">
        <f t="shared" si="267"/>
        <v>Chirurgia specialistica della camera anteriore</v>
      </c>
      <c r="C364" s="202"/>
      <c r="D364" s="203" t="str">
        <f t="shared" ref="D364:BH364" si="286">IF(D$323="","",
  IF(D$322="",IF(D43="","",IF(D43&lt;=D$324,"OK","NOK")),
  IF(D$322="X",IF(D43="","",IF(D43&lt;=D$324,"OK","NOK")),
  IF(HLOOKUP(D$322,$A$4:$BI$156,ROW(D364)-324,FALSE)&lt;&gt;"","",IF(D43="","",IF(D43&lt;=D$324,"OK","NOK"))))))</f>
        <v/>
      </c>
      <c r="E364" s="203" t="str">
        <f t="shared" si="286"/>
        <v/>
      </c>
      <c r="F364" s="203" t="str">
        <f t="shared" si="286"/>
        <v/>
      </c>
      <c r="G364" s="203" t="str">
        <f t="shared" si="286"/>
        <v/>
      </c>
      <c r="H364" s="203" t="str">
        <f t="shared" si="286"/>
        <v/>
      </c>
      <c r="I364" s="203" t="str">
        <f t="shared" si="286"/>
        <v/>
      </c>
      <c r="J364" s="1273" t="str">
        <f t="shared" si="286"/>
        <v/>
      </c>
      <c r="K364" s="203" t="str">
        <f t="shared" si="286"/>
        <v/>
      </c>
      <c r="L364" s="203" t="str">
        <f t="shared" si="286"/>
        <v/>
      </c>
      <c r="M364" s="203" t="str">
        <f t="shared" si="286"/>
        <v/>
      </c>
      <c r="N364" s="203" t="str">
        <f t="shared" si="286"/>
        <v/>
      </c>
      <c r="O364" s="203" t="str">
        <f t="shared" si="286"/>
        <v/>
      </c>
      <c r="P364" s="203" t="str">
        <f t="shared" si="286"/>
        <v/>
      </c>
      <c r="Q364" s="203" t="str">
        <f t="shared" si="286"/>
        <v/>
      </c>
      <c r="R364" s="203" t="str">
        <f t="shared" si="286"/>
        <v/>
      </c>
      <c r="S364" s="203" t="str">
        <f t="shared" si="286"/>
        <v/>
      </c>
      <c r="T364" s="203" t="str">
        <f t="shared" si="286"/>
        <v/>
      </c>
      <c r="U364" s="203" t="str">
        <f t="shared" si="286"/>
        <v/>
      </c>
      <c r="V364" s="203" t="str">
        <f t="shared" si="286"/>
        <v/>
      </c>
      <c r="W364" s="203" t="str">
        <f t="shared" si="286"/>
        <v/>
      </c>
      <c r="X364" s="203" t="str">
        <f t="shared" si="286"/>
        <v/>
      </c>
      <c r="Y364" s="203" t="str">
        <f t="shared" si="286"/>
        <v/>
      </c>
      <c r="Z364" s="1173" t="str">
        <f t="shared" si="286"/>
        <v/>
      </c>
      <c r="AA364" s="1273" t="str">
        <f t="shared" si="286"/>
        <v/>
      </c>
      <c r="AB364" s="203" t="str">
        <f t="shared" si="286"/>
        <v/>
      </c>
      <c r="AC364" s="203" t="str">
        <f t="shared" si="286"/>
        <v/>
      </c>
      <c r="AD364" s="203" t="str">
        <f t="shared" si="286"/>
        <v/>
      </c>
      <c r="AE364" s="203" t="str">
        <f t="shared" si="286"/>
        <v/>
      </c>
      <c r="AF364" s="203" t="str">
        <f t="shared" si="286"/>
        <v/>
      </c>
      <c r="AG364" s="1273" t="str">
        <f t="shared" si="286"/>
        <v/>
      </c>
      <c r="AH364" s="203" t="str">
        <f t="shared" si="286"/>
        <v/>
      </c>
      <c r="AI364" s="203" t="str">
        <f t="shared" si="286"/>
        <v/>
      </c>
      <c r="AJ364" s="203" t="str">
        <f t="shared" si="286"/>
        <v/>
      </c>
      <c r="AK364" s="203" t="str">
        <f t="shared" si="286"/>
        <v/>
      </c>
      <c r="AL364" s="203" t="str">
        <f t="shared" si="286"/>
        <v/>
      </c>
      <c r="AM364" s="203" t="str">
        <f t="shared" ca="1" si="286"/>
        <v>NOK</v>
      </c>
      <c r="AN364" s="1273" t="str">
        <f t="shared" si="286"/>
        <v/>
      </c>
      <c r="AO364" s="1173" t="str">
        <f t="shared" si="286"/>
        <v/>
      </c>
      <c r="AP364" s="203" t="str">
        <f t="shared" si="286"/>
        <v/>
      </c>
      <c r="AQ364" s="203" t="str">
        <f t="shared" si="286"/>
        <v/>
      </c>
      <c r="AR364" s="1273" t="str">
        <f t="shared" si="286"/>
        <v/>
      </c>
      <c r="AS364" s="203" t="str">
        <f t="shared" si="286"/>
        <v/>
      </c>
      <c r="AT364" s="203" t="str">
        <f t="shared" si="286"/>
        <v/>
      </c>
      <c r="AU364" s="1273" t="str">
        <f t="shared" si="286"/>
        <v/>
      </c>
      <c r="AV364" s="203" t="str">
        <f t="shared" si="286"/>
        <v/>
      </c>
      <c r="AW364" s="203" t="str">
        <f t="shared" si="286"/>
        <v/>
      </c>
      <c r="AX364" s="203" t="str">
        <f t="shared" si="286"/>
        <v/>
      </c>
      <c r="AY364" s="203" t="str">
        <f t="shared" si="286"/>
        <v/>
      </c>
      <c r="AZ364" s="203" t="str">
        <f t="shared" si="286"/>
        <v/>
      </c>
      <c r="BA364" s="1273" t="str">
        <f t="shared" si="286"/>
        <v/>
      </c>
      <c r="BB364" s="203" t="str">
        <f t="shared" si="286"/>
        <v/>
      </c>
      <c r="BC364" s="203" t="str">
        <f t="shared" si="286"/>
        <v/>
      </c>
      <c r="BD364" s="203" t="str">
        <f t="shared" si="286"/>
        <v/>
      </c>
      <c r="BE364" s="203" t="str">
        <f t="shared" si="286"/>
        <v/>
      </c>
      <c r="BF364" s="203" t="str">
        <f t="shared" si="286"/>
        <v/>
      </c>
      <c r="BG364" s="1173" t="str">
        <f t="shared" si="286"/>
        <v/>
      </c>
      <c r="BH364" s="1273" t="str">
        <f t="shared" si="286"/>
        <v/>
      </c>
      <c r="BI364" s="200" t="str">
        <f t="shared" ca="1" si="248"/>
        <v>NOK</v>
      </c>
    </row>
    <row r="365" spans="1:61" x14ac:dyDescent="0.25">
      <c r="A365" s="1241" t="str">
        <f t="shared" si="267"/>
        <v>AUG1.4</v>
      </c>
      <c r="B365" s="1242" t="str">
        <f t="shared" si="267"/>
        <v>Cataratta</v>
      </c>
      <c r="C365" s="202"/>
      <c r="D365" s="203" t="str">
        <f t="shared" ref="D365:BH365" si="287">IF(D$323="","",
  IF(D$322="",IF(D44="","",IF(D44&lt;=D$324,"OK","NOK")),
  IF(D$322="X",IF(D44="","",IF(D44&lt;=D$324,"OK","NOK")),
  IF(HLOOKUP(D$322,$A$4:$BI$156,ROW(D365)-324,FALSE)&lt;&gt;"","",IF(D44="","",IF(D44&lt;=D$324,"OK","NOK"))))))</f>
        <v/>
      </c>
      <c r="E365" s="203" t="str">
        <f t="shared" si="287"/>
        <v/>
      </c>
      <c r="F365" s="203" t="str">
        <f t="shared" si="287"/>
        <v/>
      </c>
      <c r="G365" s="203" t="str">
        <f t="shared" si="287"/>
        <v/>
      </c>
      <c r="H365" s="203" t="str">
        <f t="shared" si="287"/>
        <v/>
      </c>
      <c r="I365" s="203" t="str">
        <f t="shared" si="287"/>
        <v/>
      </c>
      <c r="J365" s="1273" t="str">
        <f t="shared" si="287"/>
        <v/>
      </c>
      <c r="K365" s="203" t="str">
        <f t="shared" si="287"/>
        <v/>
      </c>
      <c r="L365" s="203" t="str">
        <f t="shared" si="287"/>
        <v/>
      </c>
      <c r="M365" s="203" t="str">
        <f t="shared" si="287"/>
        <v/>
      </c>
      <c r="N365" s="203" t="str">
        <f t="shared" si="287"/>
        <v/>
      </c>
      <c r="O365" s="203" t="str">
        <f t="shared" si="287"/>
        <v/>
      </c>
      <c r="P365" s="203" t="str">
        <f t="shared" si="287"/>
        <v/>
      </c>
      <c r="Q365" s="203" t="str">
        <f t="shared" si="287"/>
        <v/>
      </c>
      <c r="R365" s="203" t="str">
        <f t="shared" si="287"/>
        <v/>
      </c>
      <c r="S365" s="203" t="str">
        <f t="shared" si="287"/>
        <v/>
      </c>
      <c r="T365" s="203" t="str">
        <f t="shared" si="287"/>
        <v/>
      </c>
      <c r="U365" s="203" t="str">
        <f t="shared" si="287"/>
        <v/>
      </c>
      <c r="V365" s="203" t="str">
        <f t="shared" si="287"/>
        <v/>
      </c>
      <c r="W365" s="203" t="str">
        <f t="shared" si="287"/>
        <v/>
      </c>
      <c r="X365" s="203" t="str">
        <f t="shared" si="287"/>
        <v/>
      </c>
      <c r="Y365" s="203" t="str">
        <f t="shared" si="287"/>
        <v/>
      </c>
      <c r="Z365" s="1173" t="str">
        <f t="shared" si="287"/>
        <v/>
      </c>
      <c r="AA365" s="1273" t="str">
        <f t="shared" si="287"/>
        <v/>
      </c>
      <c r="AB365" s="203" t="str">
        <f t="shared" si="287"/>
        <v/>
      </c>
      <c r="AC365" s="203" t="str">
        <f t="shared" si="287"/>
        <v/>
      </c>
      <c r="AD365" s="203" t="str">
        <f t="shared" si="287"/>
        <v/>
      </c>
      <c r="AE365" s="203" t="str">
        <f t="shared" si="287"/>
        <v/>
      </c>
      <c r="AF365" s="203" t="str">
        <f t="shared" si="287"/>
        <v/>
      </c>
      <c r="AG365" s="1273" t="str">
        <f t="shared" si="287"/>
        <v/>
      </c>
      <c r="AH365" s="203" t="str">
        <f t="shared" si="287"/>
        <v/>
      </c>
      <c r="AI365" s="203" t="str">
        <f t="shared" si="287"/>
        <v/>
      </c>
      <c r="AJ365" s="203" t="str">
        <f t="shared" si="287"/>
        <v/>
      </c>
      <c r="AK365" s="203" t="str">
        <f t="shared" si="287"/>
        <v/>
      </c>
      <c r="AL365" s="203" t="str">
        <f t="shared" si="287"/>
        <v/>
      </c>
      <c r="AM365" s="203" t="str">
        <f t="shared" ca="1" si="287"/>
        <v>NOK</v>
      </c>
      <c r="AN365" s="1273" t="str">
        <f t="shared" si="287"/>
        <v/>
      </c>
      <c r="AO365" s="1173" t="str">
        <f t="shared" si="287"/>
        <v/>
      </c>
      <c r="AP365" s="203" t="str">
        <f t="shared" si="287"/>
        <v/>
      </c>
      <c r="AQ365" s="203" t="str">
        <f t="shared" si="287"/>
        <v/>
      </c>
      <c r="AR365" s="1273" t="str">
        <f t="shared" si="287"/>
        <v/>
      </c>
      <c r="AS365" s="203" t="str">
        <f t="shared" si="287"/>
        <v/>
      </c>
      <c r="AT365" s="203" t="str">
        <f t="shared" si="287"/>
        <v/>
      </c>
      <c r="AU365" s="1273" t="str">
        <f t="shared" si="287"/>
        <v/>
      </c>
      <c r="AV365" s="203" t="str">
        <f t="shared" si="287"/>
        <v/>
      </c>
      <c r="AW365" s="203" t="str">
        <f t="shared" si="287"/>
        <v/>
      </c>
      <c r="AX365" s="203" t="str">
        <f t="shared" si="287"/>
        <v/>
      </c>
      <c r="AY365" s="203" t="str">
        <f t="shared" si="287"/>
        <v/>
      </c>
      <c r="AZ365" s="203" t="str">
        <f t="shared" si="287"/>
        <v/>
      </c>
      <c r="BA365" s="1273" t="str">
        <f t="shared" si="287"/>
        <v/>
      </c>
      <c r="BB365" s="203" t="str">
        <f t="shared" si="287"/>
        <v/>
      </c>
      <c r="BC365" s="203" t="str">
        <f t="shared" si="287"/>
        <v/>
      </c>
      <c r="BD365" s="203" t="str">
        <f t="shared" si="287"/>
        <v/>
      </c>
      <c r="BE365" s="203" t="str">
        <f t="shared" si="287"/>
        <v/>
      </c>
      <c r="BF365" s="203" t="str">
        <f t="shared" si="287"/>
        <v/>
      </c>
      <c r="BG365" s="1173" t="str">
        <f t="shared" si="287"/>
        <v/>
      </c>
      <c r="BH365" s="1273" t="str">
        <f t="shared" si="287"/>
        <v/>
      </c>
      <c r="BI365" s="200" t="str">
        <f t="shared" ca="1" si="248"/>
        <v>NOK</v>
      </c>
    </row>
    <row r="366" spans="1:61" x14ac:dyDescent="0.25">
      <c r="A366" s="1241" t="str">
        <f t="shared" ref="A366:B385" si="288">+A45</f>
        <v>AUG1.5</v>
      </c>
      <c r="B366" s="1242" t="str">
        <f t="shared" si="288"/>
        <v>Problemi al corpo vitreo e retina</v>
      </c>
      <c r="C366" s="202"/>
      <c r="D366" s="203" t="str">
        <f t="shared" ref="D366:BH366" si="289">IF(D$323="","",
  IF(D$322="",IF(D45="","",IF(D45&lt;=D$324,"OK","NOK")),
  IF(D$322="X",IF(D45="","",IF(D45&lt;=D$324,"OK","NOK")),
  IF(HLOOKUP(D$322,$A$4:$BI$156,ROW(D366)-324,FALSE)&lt;&gt;"","",IF(D45="","",IF(D45&lt;=D$324,"OK","NOK"))))))</f>
        <v/>
      </c>
      <c r="E366" s="203" t="str">
        <f t="shared" si="289"/>
        <v/>
      </c>
      <c r="F366" s="203" t="str">
        <f t="shared" si="289"/>
        <v/>
      </c>
      <c r="G366" s="203" t="str">
        <f t="shared" si="289"/>
        <v/>
      </c>
      <c r="H366" s="203" t="str">
        <f t="shared" si="289"/>
        <v/>
      </c>
      <c r="I366" s="203" t="str">
        <f t="shared" si="289"/>
        <v/>
      </c>
      <c r="J366" s="1273" t="str">
        <f t="shared" si="289"/>
        <v/>
      </c>
      <c r="K366" s="203" t="str">
        <f t="shared" si="289"/>
        <v/>
      </c>
      <c r="L366" s="203" t="str">
        <f t="shared" si="289"/>
        <v/>
      </c>
      <c r="M366" s="203" t="str">
        <f t="shared" si="289"/>
        <v/>
      </c>
      <c r="N366" s="203" t="str">
        <f t="shared" si="289"/>
        <v/>
      </c>
      <c r="O366" s="203" t="str">
        <f t="shared" si="289"/>
        <v/>
      </c>
      <c r="P366" s="203" t="str">
        <f t="shared" si="289"/>
        <v/>
      </c>
      <c r="Q366" s="203" t="str">
        <f t="shared" si="289"/>
        <v/>
      </c>
      <c r="R366" s="203" t="str">
        <f t="shared" si="289"/>
        <v/>
      </c>
      <c r="S366" s="203" t="str">
        <f t="shared" si="289"/>
        <v/>
      </c>
      <c r="T366" s="203" t="str">
        <f t="shared" si="289"/>
        <v/>
      </c>
      <c r="U366" s="203" t="str">
        <f t="shared" si="289"/>
        <v/>
      </c>
      <c r="V366" s="203" t="str">
        <f t="shared" si="289"/>
        <v/>
      </c>
      <c r="W366" s="203" t="str">
        <f t="shared" si="289"/>
        <v/>
      </c>
      <c r="X366" s="203" t="str">
        <f t="shared" si="289"/>
        <v/>
      </c>
      <c r="Y366" s="203" t="str">
        <f t="shared" si="289"/>
        <v/>
      </c>
      <c r="Z366" s="1173" t="str">
        <f t="shared" si="289"/>
        <v/>
      </c>
      <c r="AA366" s="1273" t="str">
        <f t="shared" si="289"/>
        <v/>
      </c>
      <c r="AB366" s="203" t="str">
        <f t="shared" si="289"/>
        <v/>
      </c>
      <c r="AC366" s="203" t="str">
        <f t="shared" si="289"/>
        <v/>
      </c>
      <c r="AD366" s="203" t="str">
        <f t="shared" si="289"/>
        <v/>
      </c>
      <c r="AE366" s="203" t="str">
        <f t="shared" si="289"/>
        <v/>
      </c>
      <c r="AF366" s="203" t="str">
        <f t="shared" si="289"/>
        <v/>
      </c>
      <c r="AG366" s="1273" t="str">
        <f t="shared" si="289"/>
        <v/>
      </c>
      <c r="AH366" s="203" t="str">
        <f t="shared" si="289"/>
        <v/>
      </c>
      <c r="AI366" s="203" t="str">
        <f t="shared" si="289"/>
        <v/>
      </c>
      <c r="AJ366" s="203" t="str">
        <f t="shared" si="289"/>
        <v/>
      </c>
      <c r="AK366" s="203" t="str">
        <f t="shared" si="289"/>
        <v/>
      </c>
      <c r="AL366" s="203" t="str">
        <f t="shared" si="289"/>
        <v/>
      </c>
      <c r="AM366" s="203" t="str">
        <f t="shared" ca="1" si="289"/>
        <v>NOK</v>
      </c>
      <c r="AN366" s="1273" t="str">
        <f t="shared" si="289"/>
        <v/>
      </c>
      <c r="AO366" s="1173" t="str">
        <f t="shared" si="289"/>
        <v/>
      </c>
      <c r="AP366" s="203" t="str">
        <f t="shared" si="289"/>
        <v/>
      </c>
      <c r="AQ366" s="203" t="str">
        <f t="shared" si="289"/>
        <v/>
      </c>
      <c r="AR366" s="1273" t="str">
        <f t="shared" si="289"/>
        <v/>
      </c>
      <c r="AS366" s="203" t="str">
        <f t="shared" si="289"/>
        <v/>
      </c>
      <c r="AT366" s="203" t="str">
        <f t="shared" si="289"/>
        <v/>
      </c>
      <c r="AU366" s="1273" t="str">
        <f t="shared" si="289"/>
        <v/>
      </c>
      <c r="AV366" s="203" t="str">
        <f t="shared" si="289"/>
        <v/>
      </c>
      <c r="AW366" s="203" t="str">
        <f t="shared" si="289"/>
        <v/>
      </c>
      <c r="AX366" s="203" t="str">
        <f t="shared" si="289"/>
        <v/>
      </c>
      <c r="AY366" s="203" t="str">
        <f t="shared" si="289"/>
        <v/>
      </c>
      <c r="AZ366" s="203" t="str">
        <f t="shared" si="289"/>
        <v/>
      </c>
      <c r="BA366" s="1273" t="str">
        <f t="shared" si="289"/>
        <v/>
      </c>
      <c r="BB366" s="203" t="str">
        <f t="shared" si="289"/>
        <v/>
      </c>
      <c r="BC366" s="203" t="str">
        <f t="shared" si="289"/>
        <v/>
      </c>
      <c r="BD366" s="203" t="str">
        <f t="shared" si="289"/>
        <v/>
      </c>
      <c r="BE366" s="203" t="str">
        <f t="shared" si="289"/>
        <v/>
      </c>
      <c r="BF366" s="203" t="str">
        <f t="shared" si="289"/>
        <v/>
      </c>
      <c r="BG366" s="1173" t="str">
        <f t="shared" si="289"/>
        <v/>
      </c>
      <c r="BH366" s="1273" t="str">
        <f t="shared" si="289"/>
        <v/>
      </c>
      <c r="BI366" s="200" t="str">
        <f t="shared" ca="1" si="248"/>
        <v>NOK</v>
      </c>
    </row>
    <row r="367" spans="1:61" x14ac:dyDescent="0.25">
      <c r="A367" s="1241" t="str">
        <f t="shared" si="288"/>
        <v>END1</v>
      </c>
      <c r="B367" s="1242" t="str">
        <f t="shared" si="288"/>
        <v>Endocrinologia</v>
      </c>
      <c r="C367" s="202"/>
      <c r="D367" s="203" t="str">
        <f t="shared" ref="D367:BH367" si="290">IF(D$323="","",
  IF(D$322="",IF(D46="","",IF(D46&lt;=D$324,"OK","NOK")),
  IF(D$322="X",IF(D46="","",IF(D46&lt;=D$324,"OK","NOK")),
  IF(HLOOKUP(D$322,$A$4:$BI$156,ROW(D367)-324,FALSE)&lt;&gt;"","",IF(D46="","",IF(D46&lt;=D$324,"OK","NOK"))))))</f>
        <v/>
      </c>
      <c r="E367" s="203" t="str">
        <f t="shared" si="290"/>
        <v/>
      </c>
      <c r="F367" s="203" t="str">
        <f t="shared" si="290"/>
        <v/>
      </c>
      <c r="G367" s="203" t="str">
        <f t="shared" si="290"/>
        <v/>
      </c>
      <c r="H367" s="203" t="str">
        <f t="shared" si="290"/>
        <v/>
      </c>
      <c r="I367" s="203" t="str">
        <f t="shared" si="290"/>
        <v/>
      </c>
      <c r="J367" s="1273" t="str">
        <f t="shared" si="290"/>
        <v/>
      </c>
      <c r="K367" s="203" t="str">
        <f t="shared" si="290"/>
        <v/>
      </c>
      <c r="L367" s="203" t="str">
        <f t="shared" si="290"/>
        <v/>
      </c>
      <c r="M367" s="203" t="str">
        <f t="shared" si="290"/>
        <v/>
      </c>
      <c r="N367" s="203" t="str">
        <f t="shared" si="290"/>
        <v/>
      </c>
      <c r="O367" s="203" t="str">
        <f t="shared" si="290"/>
        <v/>
      </c>
      <c r="P367" s="203" t="str">
        <f t="shared" si="290"/>
        <v/>
      </c>
      <c r="Q367" s="203" t="str">
        <f t="shared" si="290"/>
        <v/>
      </c>
      <c r="R367" s="203" t="str">
        <f t="shared" si="290"/>
        <v/>
      </c>
      <c r="S367" s="203" t="str">
        <f t="shared" si="290"/>
        <v/>
      </c>
      <c r="T367" s="203" t="str">
        <f t="shared" si="290"/>
        <v/>
      </c>
      <c r="U367" s="203" t="str">
        <f t="shared" si="290"/>
        <v/>
      </c>
      <c r="V367" s="203" t="str">
        <f t="shared" ca="1" si="290"/>
        <v>NOK</v>
      </c>
      <c r="W367" s="203" t="str">
        <f t="shared" si="290"/>
        <v/>
      </c>
      <c r="X367" s="203" t="str">
        <f t="shared" si="290"/>
        <v/>
      </c>
      <c r="Y367" s="203" t="str">
        <f t="shared" si="290"/>
        <v/>
      </c>
      <c r="Z367" s="1173" t="str">
        <f t="shared" si="290"/>
        <v/>
      </c>
      <c r="AA367" s="1273" t="str">
        <f t="shared" si="290"/>
        <v/>
      </c>
      <c r="AB367" s="203" t="str">
        <f t="shared" si="290"/>
        <v/>
      </c>
      <c r="AC367" s="203" t="str">
        <f t="shared" si="290"/>
        <v/>
      </c>
      <c r="AD367" s="203" t="str">
        <f t="shared" si="290"/>
        <v/>
      </c>
      <c r="AE367" s="203" t="str">
        <f t="shared" si="290"/>
        <v/>
      </c>
      <c r="AF367" s="203" t="str">
        <f t="shared" si="290"/>
        <v/>
      </c>
      <c r="AG367" s="1273" t="str">
        <f t="shared" si="290"/>
        <v/>
      </c>
      <c r="AH367" s="203" t="str">
        <f t="shared" si="290"/>
        <v/>
      </c>
      <c r="AI367" s="203" t="str">
        <f t="shared" si="290"/>
        <v/>
      </c>
      <c r="AJ367" s="203" t="str">
        <f t="shared" si="290"/>
        <v/>
      </c>
      <c r="AK367" s="203" t="str">
        <f t="shared" si="290"/>
        <v/>
      </c>
      <c r="AL367" s="203" t="str">
        <f t="shared" si="290"/>
        <v/>
      </c>
      <c r="AM367" s="203" t="str">
        <f t="shared" si="290"/>
        <v/>
      </c>
      <c r="AN367" s="1273" t="str">
        <f t="shared" si="290"/>
        <v/>
      </c>
      <c r="AO367" s="1173" t="str">
        <f t="shared" si="290"/>
        <v/>
      </c>
      <c r="AP367" s="203" t="str">
        <f t="shared" si="290"/>
        <v/>
      </c>
      <c r="AQ367" s="203" t="str">
        <f t="shared" si="290"/>
        <v/>
      </c>
      <c r="AR367" s="1273" t="str">
        <f t="shared" si="290"/>
        <v/>
      </c>
      <c r="AS367" s="203" t="str">
        <f t="shared" si="290"/>
        <v/>
      </c>
      <c r="AT367" s="203" t="str">
        <f t="shared" si="290"/>
        <v/>
      </c>
      <c r="AU367" s="1273" t="str">
        <f t="shared" si="290"/>
        <v/>
      </c>
      <c r="AV367" s="203" t="str">
        <f t="shared" si="290"/>
        <v/>
      </c>
      <c r="AW367" s="203" t="str">
        <f t="shared" si="290"/>
        <v/>
      </c>
      <c r="AX367" s="203" t="str">
        <f t="shared" si="290"/>
        <v/>
      </c>
      <c r="AY367" s="203" t="str">
        <f t="shared" si="290"/>
        <v/>
      </c>
      <c r="AZ367" s="203" t="str">
        <f t="shared" si="290"/>
        <v/>
      </c>
      <c r="BA367" s="1273" t="str">
        <f t="shared" si="290"/>
        <v/>
      </c>
      <c r="BB367" s="203" t="str">
        <f t="shared" si="290"/>
        <v/>
      </c>
      <c r="BC367" s="203" t="str">
        <f t="shared" si="290"/>
        <v/>
      </c>
      <c r="BD367" s="203" t="str">
        <f t="shared" si="290"/>
        <v/>
      </c>
      <c r="BE367" s="203" t="str">
        <f t="shared" si="290"/>
        <v/>
      </c>
      <c r="BF367" s="203" t="str">
        <f t="shared" si="290"/>
        <v/>
      </c>
      <c r="BG367" s="1173" t="str">
        <f t="shared" si="290"/>
        <v/>
      </c>
      <c r="BH367" s="1273" t="str">
        <f t="shared" si="290"/>
        <v/>
      </c>
      <c r="BI367" s="200" t="str">
        <f t="shared" ca="1" si="248"/>
        <v>NOK</v>
      </c>
    </row>
    <row r="368" spans="1:61" x14ac:dyDescent="0.25">
      <c r="A368" s="1241" t="str">
        <f t="shared" si="288"/>
        <v>GAE1</v>
      </c>
      <c r="B368" s="1242" t="str">
        <f t="shared" si="288"/>
        <v>Gastroenterologia</v>
      </c>
      <c r="C368" s="202"/>
      <c r="D368" s="203" t="str">
        <f t="shared" ref="D368:BH368" si="291">IF(D$323="","",
  IF(D$322="",IF(D47="","",IF(D47&lt;=D$324,"OK","NOK")),
  IF(D$322="X",IF(D47="","",IF(D47&lt;=D$324,"OK","NOK")),
  IF(HLOOKUP(D$322,$A$4:$BI$156,ROW(D368)-324,FALSE)&lt;&gt;"","",IF(D47="","",IF(D47&lt;=D$324,"OK","NOK"))))))</f>
        <v/>
      </c>
      <c r="E368" s="203" t="str">
        <f t="shared" si="291"/>
        <v/>
      </c>
      <c r="F368" s="203" t="str">
        <f t="shared" si="291"/>
        <v/>
      </c>
      <c r="G368" s="203" t="str">
        <f t="shared" si="291"/>
        <v/>
      </c>
      <c r="H368" s="203" t="str">
        <f t="shared" si="291"/>
        <v/>
      </c>
      <c r="I368" s="203" t="str">
        <f t="shared" si="291"/>
        <v/>
      </c>
      <c r="J368" s="1273" t="str">
        <f t="shared" si="291"/>
        <v/>
      </c>
      <c r="K368" s="203" t="str">
        <f t="shared" si="291"/>
        <v/>
      </c>
      <c r="L368" s="203" t="str">
        <f t="shared" si="291"/>
        <v/>
      </c>
      <c r="M368" s="203" t="str">
        <f t="shared" si="291"/>
        <v/>
      </c>
      <c r="N368" s="203" t="str">
        <f t="shared" si="291"/>
        <v/>
      </c>
      <c r="O368" s="203" t="str">
        <f t="shared" si="291"/>
        <v/>
      </c>
      <c r="P368" s="203" t="str">
        <f t="shared" si="291"/>
        <v/>
      </c>
      <c r="Q368" s="203" t="str">
        <f t="shared" si="291"/>
        <v/>
      </c>
      <c r="R368" s="203" t="str">
        <f t="shared" si="291"/>
        <v/>
      </c>
      <c r="S368" s="203" t="str">
        <f t="shared" si="291"/>
        <v/>
      </c>
      <c r="T368" s="203" t="str">
        <f t="shared" si="291"/>
        <v/>
      </c>
      <c r="U368" s="203" t="str">
        <f t="shared" si="291"/>
        <v/>
      </c>
      <c r="V368" s="203" t="str">
        <f t="shared" si="291"/>
        <v/>
      </c>
      <c r="W368" s="203" t="str">
        <f t="shared" ca="1" si="291"/>
        <v>NOK</v>
      </c>
      <c r="X368" s="203" t="str">
        <f t="shared" si="291"/>
        <v/>
      </c>
      <c r="Y368" s="203" t="str">
        <f t="shared" si="291"/>
        <v/>
      </c>
      <c r="Z368" s="1173" t="str">
        <f t="shared" si="291"/>
        <v/>
      </c>
      <c r="AA368" s="1273" t="str">
        <f t="shared" si="291"/>
        <v/>
      </c>
      <c r="AB368" s="203" t="str">
        <f t="shared" si="291"/>
        <v/>
      </c>
      <c r="AC368" s="203" t="str">
        <f t="shared" si="291"/>
        <v/>
      </c>
      <c r="AD368" s="203" t="str">
        <f t="shared" si="291"/>
        <v/>
      </c>
      <c r="AE368" s="203" t="str">
        <f t="shared" si="291"/>
        <v/>
      </c>
      <c r="AF368" s="203" t="str">
        <f t="shared" si="291"/>
        <v/>
      </c>
      <c r="AG368" s="1273" t="str">
        <f t="shared" si="291"/>
        <v/>
      </c>
      <c r="AH368" s="203" t="str">
        <f t="shared" si="291"/>
        <v/>
      </c>
      <c r="AI368" s="203" t="str">
        <f t="shared" si="291"/>
        <v/>
      </c>
      <c r="AJ368" s="203" t="str">
        <f t="shared" si="291"/>
        <v/>
      </c>
      <c r="AK368" s="203" t="str">
        <f t="shared" si="291"/>
        <v/>
      </c>
      <c r="AL368" s="203" t="str">
        <f t="shared" si="291"/>
        <v/>
      </c>
      <c r="AM368" s="203" t="str">
        <f t="shared" si="291"/>
        <v/>
      </c>
      <c r="AN368" s="1273" t="str">
        <f t="shared" si="291"/>
        <v/>
      </c>
      <c r="AO368" s="1173" t="str">
        <f t="shared" si="291"/>
        <v/>
      </c>
      <c r="AP368" s="203" t="str">
        <f t="shared" si="291"/>
        <v/>
      </c>
      <c r="AQ368" s="203" t="str">
        <f t="shared" si="291"/>
        <v/>
      </c>
      <c r="AR368" s="1273" t="str">
        <f t="shared" si="291"/>
        <v/>
      </c>
      <c r="AS368" s="203" t="str">
        <f t="shared" si="291"/>
        <v/>
      </c>
      <c r="AT368" s="203" t="str">
        <f t="shared" si="291"/>
        <v/>
      </c>
      <c r="AU368" s="1273" t="str">
        <f t="shared" si="291"/>
        <v/>
      </c>
      <c r="AV368" s="203" t="str">
        <f t="shared" si="291"/>
        <v/>
      </c>
      <c r="AW368" s="203" t="str">
        <f t="shared" si="291"/>
        <v/>
      </c>
      <c r="AX368" s="203" t="str">
        <f t="shared" si="291"/>
        <v/>
      </c>
      <c r="AY368" s="203" t="str">
        <f t="shared" si="291"/>
        <v/>
      </c>
      <c r="AZ368" s="203" t="str">
        <f t="shared" si="291"/>
        <v/>
      </c>
      <c r="BA368" s="1273" t="str">
        <f t="shared" si="291"/>
        <v/>
      </c>
      <c r="BB368" s="203" t="str">
        <f t="shared" si="291"/>
        <v/>
      </c>
      <c r="BC368" s="203" t="str">
        <f t="shared" si="291"/>
        <v/>
      </c>
      <c r="BD368" s="203" t="str">
        <f t="shared" si="291"/>
        <v/>
      </c>
      <c r="BE368" s="203" t="str">
        <f t="shared" si="291"/>
        <v/>
      </c>
      <c r="BF368" s="203" t="str">
        <f t="shared" si="291"/>
        <v/>
      </c>
      <c r="BG368" s="1173" t="str">
        <f t="shared" si="291"/>
        <v/>
      </c>
      <c r="BH368" s="1273" t="str">
        <f t="shared" si="291"/>
        <v/>
      </c>
      <c r="BI368" s="200" t="str">
        <f t="shared" ca="1" si="248"/>
        <v>NOK</v>
      </c>
    </row>
    <row r="369" spans="1:61" x14ac:dyDescent="0.25">
      <c r="A369" s="1241" t="str">
        <f t="shared" si="288"/>
        <v>GAE1.1</v>
      </c>
      <c r="B369" s="1242" t="str">
        <f t="shared" si="288"/>
        <v>Gastroenterologia specialistica</v>
      </c>
      <c r="C369" s="202"/>
      <c r="D369" s="203" t="str">
        <f t="shared" ref="D369:BH369" si="292">IF(D$323="","",
  IF(D$322="",IF(D48="","",IF(D48&lt;=D$324,"OK","NOK")),
  IF(D$322="X",IF(D48="","",IF(D48&lt;=D$324,"OK","NOK")),
  IF(HLOOKUP(D$322,$A$4:$BI$156,ROW(D369)-324,FALSE)&lt;&gt;"","",IF(D48="","",IF(D48&lt;=D$324,"OK","NOK"))))))</f>
        <v/>
      </c>
      <c r="E369" s="203" t="str">
        <f t="shared" si="292"/>
        <v/>
      </c>
      <c r="F369" s="203" t="str">
        <f t="shared" si="292"/>
        <v/>
      </c>
      <c r="G369" s="203" t="str">
        <f t="shared" si="292"/>
        <v/>
      </c>
      <c r="H369" s="203" t="str">
        <f t="shared" si="292"/>
        <v/>
      </c>
      <c r="I369" s="203" t="str">
        <f t="shared" si="292"/>
        <v/>
      </c>
      <c r="J369" s="1273" t="str">
        <f t="shared" si="292"/>
        <v/>
      </c>
      <c r="K369" s="203" t="str">
        <f t="shared" si="292"/>
        <v/>
      </c>
      <c r="L369" s="203" t="str">
        <f t="shared" si="292"/>
        <v/>
      </c>
      <c r="M369" s="203" t="str">
        <f t="shared" si="292"/>
        <v/>
      </c>
      <c r="N369" s="203" t="str">
        <f t="shared" si="292"/>
        <v/>
      </c>
      <c r="O369" s="203" t="str">
        <f t="shared" si="292"/>
        <v/>
      </c>
      <c r="P369" s="203" t="str">
        <f t="shared" si="292"/>
        <v/>
      </c>
      <c r="Q369" s="203" t="str">
        <f t="shared" si="292"/>
        <v/>
      </c>
      <c r="R369" s="203" t="str">
        <f t="shared" si="292"/>
        <v/>
      </c>
      <c r="S369" s="203" t="str">
        <f t="shared" si="292"/>
        <v/>
      </c>
      <c r="T369" s="203" t="str">
        <f t="shared" si="292"/>
        <v/>
      </c>
      <c r="U369" s="203" t="str">
        <f t="shared" si="292"/>
        <v/>
      </c>
      <c r="V369" s="203" t="str">
        <f t="shared" si="292"/>
        <v/>
      </c>
      <c r="W369" s="203" t="str">
        <f t="shared" ca="1" si="292"/>
        <v>NOK</v>
      </c>
      <c r="X369" s="203" t="str">
        <f t="shared" si="292"/>
        <v/>
      </c>
      <c r="Y369" s="203" t="str">
        <f t="shared" si="292"/>
        <v/>
      </c>
      <c r="Z369" s="1173" t="str">
        <f t="shared" si="292"/>
        <v/>
      </c>
      <c r="AA369" s="1273" t="str">
        <f t="shared" si="292"/>
        <v/>
      </c>
      <c r="AB369" s="203" t="str">
        <f t="shared" si="292"/>
        <v/>
      </c>
      <c r="AC369" s="203" t="str">
        <f t="shared" si="292"/>
        <v/>
      </c>
      <c r="AD369" s="203" t="str">
        <f t="shared" si="292"/>
        <v/>
      </c>
      <c r="AE369" s="203" t="str">
        <f t="shared" si="292"/>
        <v/>
      </c>
      <c r="AF369" s="203" t="str">
        <f t="shared" si="292"/>
        <v/>
      </c>
      <c r="AG369" s="1273" t="str">
        <f t="shared" si="292"/>
        <v/>
      </c>
      <c r="AH369" s="203" t="str">
        <f t="shared" si="292"/>
        <v/>
      </c>
      <c r="AI369" s="203" t="str">
        <f t="shared" si="292"/>
        <v/>
      </c>
      <c r="AJ369" s="203" t="str">
        <f t="shared" si="292"/>
        <v/>
      </c>
      <c r="AK369" s="203" t="str">
        <f t="shared" si="292"/>
        <v/>
      </c>
      <c r="AL369" s="203" t="str">
        <f t="shared" si="292"/>
        <v/>
      </c>
      <c r="AM369" s="203" t="str">
        <f t="shared" si="292"/>
        <v/>
      </c>
      <c r="AN369" s="1273" t="str">
        <f t="shared" si="292"/>
        <v/>
      </c>
      <c r="AO369" s="1173" t="str">
        <f t="shared" si="292"/>
        <v/>
      </c>
      <c r="AP369" s="203" t="str">
        <f t="shared" si="292"/>
        <v/>
      </c>
      <c r="AQ369" s="203" t="str">
        <f t="shared" si="292"/>
        <v/>
      </c>
      <c r="AR369" s="1273" t="str">
        <f t="shared" si="292"/>
        <v/>
      </c>
      <c r="AS369" s="203" t="str">
        <f t="shared" si="292"/>
        <v/>
      </c>
      <c r="AT369" s="203" t="str">
        <f t="shared" si="292"/>
        <v/>
      </c>
      <c r="AU369" s="1273" t="str">
        <f t="shared" si="292"/>
        <v/>
      </c>
      <c r="AV369" s="203" t="str">
        <f t="shared" si="292"/>
        <v/>
      </c>
      <c r="AW369" s="203" t="str">
        <f t="shared" si="292"/>
        <v/>
      </c>
      <c r="AX369" s="203" t="str">
        <f t="shared" si="292"/>
        <v/>
      </c>
      <c r="AY369" s="203" t="str">
        <f t="shared" si="292"/>
        <v/>
      </c>
      <c r="AZ369" s="203" t="str">
        <f t="shared" si="292"/>
        <v/>
      </c>
      <c r="BA369" s="1273" t="str">
        <f t="shared" si="292"/>
        <v/>
      </c>
      <c r="BB369" s="203" t="str">
        <f t="shared" si="292"/>
        <v/>
      </c>
      <c r="BC369" s="203" t="str">
        <f t="shared" si="292"/>
        <v/>
      </c>
      <c r="BD369" s="203" t="str">
        <f t="shared" si="292"/>
        <v/>
      </c>
      <c r="BE369" s="203" t="str">
        <f t="shared" si="292"/>
        <v/>
      </c>
      <c r="BF369" s="203" t="str">
        <f t="shared" si="292"/>
        <v/>
      </c>
      <c r="BG369" s="1173" t="str">
        <f t="shared" si="292"/>
        <v/>
      </c>
      <c r="BH369" s="1273" t="str">
        <f t="shared" si="292"/>
        <v/>
      </c>
      <c r="BI369" s="200" t="str">
        <f t="shared" ca="1" si="248"/>
        <v>NOK</v>
      </c>
    </row>
    <row r="370" spans="1:61" x14ac:dyDescent="0.25">
      <c r="A370" s="1241" t="str">
        <f t="shared" si="288"/>
        <v>VIS1</v>
      </c>
      <c r="B370" s="1242" t="str">
        <f t="shared" si="288"/>
        <v>Chirurgia viscerale</v>
      </c>
      <c r="C370" s="202"/>
      <c r="D370" s="203" t="str">
        <f t="shared" ref="D370:BH370" si="293">IF(D$323="","",
  IF(D$322="",IF(D49="","",IF(D49&lt;=D$324,"OK","NOK")),
  IF(D$322="X",IF(D49="","",IF(D49&lt;=D$324,"OK","NOK")),
  IF(HLOOKUP(D$322,$A$4:$BI$156,ROW(D370)-324,FALSE)&lt;&gt;"","",IF(D49="","",IF(D49&lt;=D$324,"OK","NOK"))))))</f>
        <v/>
      </c>
      <c r="E370" s="203" t="str">
        <f t="shared" si="293"/>
        <v/>
      </c>
      <c r="F370" s="203" t="str">
        <f t="shared" si="293"/>
        <v/>
      </c>
      <c r="G370" s="203" t="str">
        <f t="shared" si="293"/>
        <v/>
      </c>
      <c r="H370" s="203" t="str">
        <f t="shared" si="293"/>
        <v/>
      </c>
      <c r="I370" s="203" t="str">
        <f t="shared" si="293"/>
        <v/>
      </c>
      <c r="J370" s="1273" t="str">
        <f t="shared" ca="1" si="293"/>
        <v>NOK</v>
      </c>
      <c r="K370" s="203" t="str">
        <f t="shared" si="293"/>
        <v/>
      </c>
      <c r="L370" s="203" t="str">
        <f t="shared" si="293"/>
        <v/>
      </c>
      <c r="M370" s="203" t="str">
        <f t="shared" si="293"/>
        <v/>
      </c>
      <c r="N370" s="203" t="str">
        <f t="shared" si="293"/>
        <v/>
      </c>
      <c r="O370" s="203" t="str">
        <f t="shared" si="293"/>
        <v/>
      </c>
      <c r="P370" s="203" t="str">
        <f t="shared" si="293"/>
        <v/>
      </c>
      <c r="Q370" s="203" t="str">
        <f t="shared" si="293"/>
        <v/>
      </c>
      <c r="R370" s="203" t="str">
        <f t="shared" si="293"/>
        <v/>
      </c>
      <c r="S370" s="203" t="str">
        <f t="shared" si="293"/>
        <v/>
      </c>
      <c r="T370" s="203" t="str">
        <f t="shared" si="293"/>
        <v/>
      </c>
      <c r="U370" s="203" t="str">
        <f t="shared" si="293"/>
        <v/>
      </c>
      <c r="V370" s="203" t="str">
        <f t="shared" si="293"/>
        <v/>
      </c>
      <c r="W370" s="203" t="str">
        <f t="shared" si="293"/>
        <v/>
      </c>
      <c r="X370" s="203" t="str">
        <f t="shared" si="293"/>
        <v/>
      </c>
      <c r="Y370" s="203" t="str">
        <f t="shared" si="293"/>
        <v/>
      </c>
      <c r="Z370" s="1173" t="str">
        <f t="shared" si="293"/>
        <v/>
      </c>
      <c r="AA370" s="1273" t="str">
        <f t="shared" si="293"/>
        <v/>
      </c>
      <c r="AB370" s="203" t="str">
        <f t="shared" si="293"/>
        <v/>
      </c>
      <c r="AC370" s="203" t="str">
        <f t="shared" si="293"/>
        <v/>
      </c>
      <c r="AD370" s="203" t="str">
        <f t="shared" si="293"/>
        <v/>
      </c>
      <c r="AE370" s="203" t="str">
        <f t="shared" si="293"/>
        <v/>
      </c>
      <c r="AF370" s="203" t="str">
        <f t="shared" si="293"/>
        <v/>
      </c>
      <c r="AG370" s="1273" t="str">
        <f t="shared" si="293"/>
        <v/>
      </c>
      <c r="AH370" s="203" t="str">
        <f t="shared" si="293"/>
        <v/>
      </c>
      <c r="AI370" s="203" t="str">
        <f t="shared" si="293"/>
        <v/>
      </c>
      <c r="AJ370" s="203" t="str">
        <f t="shared" si="293"/>
        <v/>
      </c>
      <c r="AK370" s="203" t="str">
        <f t="shared" si="293"/>
        <v/>
      </c>
      <c r="AL370" s="203" t="str">
        <f t="shared" si="293"/>
        <v/>
      </c>
      <c r="AM370" s="203" t="str">
        <f t="shared" si="293"/>
        <v/>
      </c>
      <c r="AN370" s="1273" t="str">
        <f t="shared" si="293"/>
        <v/>
      </c>
      <c r="AO370" s="1173" t="str">
        <f t="shared" si="293"/>
        <v/>
      </c>
      <c r="AP370" s="203" t="str">
        <f t="shared" si="293"/>
        <v/>
      </c>
      <c r="AQ370" s="203" t="str">
        <f t="shared" si="293"/>
        <v/>
      </c>
      <c r="AR370" s="1273" t="str">
        <f t="shared" si="293"/>
        <v/>
      </c>
      <c r="AS370" s="203" t="str">
        <f t="shared" si="293"/>
        <v/>
      </c>
      <c r="AT370" s="203" t="str">
        <f t="shared" si="293"/>
        <v/>
      </c>
      <c r="AU370" s="1273" t="str">
        <f t="shared" si="293"/>
        <v/>
      </c>
      <c r="AV370" s="203" t="str">
        <f t="shared" si="293"/>
        <v/>
      </c>
      <c r="AW370" s="203" t="str">
        <f t="shared" si="293"/>
        <v/>
      </c>
      <c r="AX370" s="203" t="str">
        <f t="shared" si="293"/>
        <v/>
      </c>
      <c r="AY370" s="203" t="str">
        <f t="shared" si="293"/>
        <v/>
      </c>
      <c r="AZ370" s="203" t="str">
        <f t="shared" si="293"/>
        <v/>
      </c>
      <c r="BA370" s="1273" t="str">
        <f t="shared" si="293"/>
        <v/>
      </c>
      <c r="BB370" s="203" t="str">
        <f t="shared" si="293"/>
        <v/>
      </c>
      <c r="BC370" s="203" t="str">
        <f t="shared" si="293"/>
        <v/>
      </c>
      <c r="BD370" s="203" t="str">
        <f t="shared" si="293"/>
        <v/>
      </c>
      <c r="BE370" s="203" t="str">
        <f t="shared" si="293"/>
        <v/>
      </c>
      <c r="BF370" s="203" t="str">
        <f t="shared" si="293"/>
        <v/>
      </c>
      <c r="BG370" s="1173" t="str">
        <f t="shared" si="293"/>
        <v/>
      </c>
      <c r="BH370" s="1273" t="str">
        <f t="shared" si="293"/>
        <v/>
      </c>
      <c r="BI370" s="200" t="str">
        <f t="shared" ca="1" si="248"/>
        <v>NOK</v>
      </c>
    </row>
    <row r="371" spans="1:61" x14ac:dyDescent="0.25">
      <c r="A371" s="1241" t="str">
        <f t="shared" si="288"/>
        <v>VIS1.1</v>
      </c>
      <c r="B371" s="1242" t="str">
        <f t="shared" si="288"/>
        <v>Chirurgia pancreatica maggiore (CIMAS)</v>
      </c>
      <c r="C371" s="202"/>
      <c r="D371" s="203" t="str">
        <f t="shared" ref="D371:BH371" si="294">IF(D$323="","",
  IF(D$322="",IF(D50="","",IF(D50&lt;=D$324,"OK","NOK")),
  IF(D$322="X",IF(D50="","",IF(D50&lt;=D$324,"OK","NOK")),
  IF(HLOOKUP(D$322,$A$4:$BI$156,ROW(D371)-324,FALSE)&lt;&gt;"","",IF(D50="","",IF(D50&lt;=D$324,"OK","NOK"))))))</f>
        <v/>
      </c>
      <c r="E371" s="203" t="str">
        <f t="shared" si="294"/>
        <v/>
      </c>
      <c r="F371" s="203" t="str">
        <f t="shared" si="294"/>
        <v/>
      </c>
      <c r="G371" s="203" t="str">
        <f t="shared" si="294"/>
        <v/>
      </c>
      <c r="H371" s="203" t="str">
        <f t="shared" si="294"/>
        <v/>
      </c>
      <c r="I371" s="203" t="str">
        <f t="shared" si="294"/>
        <v/>
      </c>
      <c r="J371" s="1273" t="str">
        <f t="shared" si="294"/>
        <v/>
      </c>
      <c r="K371" s="203" t="str">
        <f t="shared" si="294"/>
        <v/>
      </c>
      <c r="L371" s="203" t="str">
        <f t="shared" si="294"/>
        <v/>
      </c>
      <c r="M371" s="203" t="str">
        <f t="shared" si="294"/>
        <v/>
      </c>
      <c r="N371" s="203" t="str">
        <f t="shared" si="294"/>
        <v/>
      </c>
      <c r="O371" s="203" t="str">
        <f t="shared" si="294"/>
        <v/>
      </c>
      <c r="P371" s="203" t="str">
        <f t="shared" si="294"/>
        <v/>
      </c>
      <c r="Q371" s="203" t="str">
        <f t="shared" si="294"/>
        <v/>
      </c>
      <c r="R371" s="203" t="str">
        <f t="shared" si="294"/>
        <v/>
      </c>
      <c r="S371" s="203" t="str">
        <f t="shared" si="294"/>
        <v/>
      </c>
      <c r="T371" s="203" t="str">
        <f t="shared" si="294"/>
        <v/>
      </c>
      <c r="U371" s="203" t="str">
        <f t="shared" si="294"/>
        <v/>
      </c>
      <c r="V371" s="203" t="str">
        <f t="shared" si="294"/>
        <v/>
      </c>
      <c r="W371" s="203" t="str">
        <f t="shared" si="294"/>
        <v/>
      </c>
      <c r="X371" s="203" t="str">
        <f t="shared" si="294"/>
        <v/>
      </c>
      <c r="Y371" s="203" t="str">
        <f t="shared" si="294"/>
        <v/>
      </c>
      <c r="Z371" s="1173" t="str">
        <f t="shared" si="294"/>
        <v/>
      </c>
      <c r="AA371" s="1273" t="str">
        <f t="shared" si="294"/>
        <v/>
      </c>
      <c r="AB371" s="203" t="str">
        <f t="shared" si="294"/>
        <v/>
      </c>
      <c r="AC371" s="203" t="str">
        <f t="shared" si="294"/>
        <v/>
      </c>
      <c r="AD371" s="203" t="str">
        <f t="shared" si="294"/>
        <v/>
      </c>
      <c r="AE371" s="203" t="str">
        <f t="shared" si="294"/>
        <v/>
      </c>
      <c r="AF371" s="203" t="str">
        <f t="shared" si="294"/>
        <v/>
      </c>
      <c r="AG371" s="1273" t="str">
        <f t="shared" si="294"/>
        <v/>
      </c>
      <c r="AH371" s="203" t="str">
        <f t="shared" si="294"/>
        <v/>
      </c>
      <c r="AI371" s="203" t="str">
        <f t="shared" si="294"/>
        <v/>
      </c>
      <c r="AJ371" s="203" t="str">
        <f t="shared" si="294"/>
        <v/>
      </c>
      <c r="AK371" s="203" t="str">
        <f t="shared" si="294"/>
        <v/>
      </c>
      <c r="AL371" s="203" t="str">
        <f t="shared" si="294"/>
        <v/>
      </c>
      <c r="AM371" s="203" t="str">
        <f t="shared" si="294"/>
        <v/>
      </c>
      <c r="AN371" s="1273" t="str">
        <f t="shared" si="294"/>
        <v/>
      </c>
      <c r="AO371" s="1173" t="str">
        <f t="shared" si="294"/>
        <v/>
      </c>
      <c r="AP371" s="203" t="str">
        <f t="shared" si="294"/>
        <v/>
      </c>
      <c r="AQ371" s="203" t="str">
        <f t="shared" si="294"/>
        <v/>
      </c>
      <c r="AR371" s="1273" t="str">
        <f t="shared" si="294"/>
        <v/>
      </c>
      <c r="AS371" s="203" t="str">
        <f t="shared" si="294"/>
        <v/>
      </c>
      <c r="AT371" s="203" t="str">
        <f t="shared" si="294"/>
        <v/>
      </c>
      <c r="AU371" s="1273" t="str">
        <f t="shared" si="294"/>
        <v/>
      </c>
      <c r="AV371" s="203" t="str">
        <f t="shared" si="294"/>
        <v/>
      </c>
      <c r="AW371" s="203" t="str">
        <f t="shared" si="294"/>
        <v/>
      </c>
      <c r="AX371" s="203" t="str">
        <f t="shared" si="294"/>
        <v/>
      </c>
      <c r="AY371" s="203" t="str">
        <f t="shared" si="294"/>
        <v/>
      </c>
      <c r="AZ371" s="203" t="str">
        <f t="shared" si="294"/>
        <v/>
      </c>
      <c r="BA371" s="1273" t="str">
        <f t="shared" si="294"/>
        <v/>
      </c>
      <c r="BB371" s="203" t="str">
        <f t="shared" si="294"/>
        <v/>
      </c>
      <c r="BC371" s="203" t="str">
        <f t="shared" si="294"/>
        <v/>
      </c>
      <c r="BD371" s="203" t="str">
        <f t="shared" si="294"/>
        <v/>
      </c>
      <c r="BE371" s="203" t="str">
        <f t="shared" si="294"/>
        <v/>
      </c>
      <c r="BF371" s="203" t="str">
        <f t="shared" si="294"/>
        <v/>
      </c>
      <c r="BG371" s="1173" t="str">
        <f t="shared" si="294"/>
        <v/>
      </c>
      <c r="BH371" s="1273" t="str">
        <f t="shared" si="294"/>
        <v/>
      </c>
      <c r="BI371" s="200" t="str">
        <f t="shared" si="248"/>
        <v>OK</v>
      </c>
    </row>
    <row r="372" spans="1:61" x14ac:dyDescent="0.25">
      <c r="A372" s="1241" t="str">
        <f t="shared" si="288"/>
        <v>VIS1.2</v>
      </c>
      <c r="B372" s="1242" t="str">
        <f t="shared" si="288"/>
        <v>Chirurgia epatica maggiore (CIMAS)</v>
      </c>
      <c r="C372" s="202"/>
      <c r="D372" s="203" t="str">
        <f t="shared" ref="D372:BH372" si="295">IF(D$323="","",
  IF(D$322="",IF(D51="","",IF(D51&lt;=D$324,"OK","NOK")),
  IF(D$322="X",IF(D51="","",IF(D51&lt;=D$324,"OK","NOK")),
  IF(HLOOKUP(D$322,$A$4:$BI$156,ROW(D372)-324,FALSE)&lt;&gt;"","",IF(D51="","",IF(D51&lt;=D$324,"OK","NOK"))))))</f>
        <v/>
      </c>
      <c r="E372" s="203" t="str">
        <f t="shared" si="295"/>
        <v/>
      </c>
      <c r="F372" s="203" t="str">
        <f t="shared" si="295"/>
        <v/>
      </c>
      <c r="G372" s="203" t="str">
        <f t="shared" si="295"/>
        <v/>
      </c>
      <c r="H372" s="203" t="str">
        <f t="shared" si="295"/>
        <v/>
      </c>
      <c r="I372" s="203" t="str">
        <f t="shared" si="295"/>
        <v/>
      </c>
      <c r="J372" s="1273" t="str">
        <f t="shared" si="295"/>
        <v/>
      </c>
      <c r="K372" s="203" t="str">
        <f t="shared" si="295"/>
        <v/>
      </c>
      <c r="L372" s="203" t="str">
        <f t="shared" si="295"/>
        <v/>
      </c>
      <c r="M372" s="203" t="str">
        <f t="shared" si="295"/>
        <v/>
      </c>
      <c r="N372" s="203" t="str">
        <f t="shared" si="295"/>
        <v/>
      </c>
      <c r="O372" s="203" t="str">
        <f t="shared" si="295"/>
        <v/>
      </c>
      <c r="P372" s="203" t="str">
        <f t="shared" si="295"/>
        <v/>
      </c>
      <c r="Q372" s="203" t="str">
        <f t="shared" si="295"/>
        <v/>
      </c>
      <c r="R372" s="203" t="str">
        <f t="shared" si="295"/>
        <v/>
      </c>
      <c r="S372" s="203" t="str">
        <f t="shared" si="295"/>
        <v/>
      </c>
      <c r="T372" s="203" t="str">
        <f t="shared" si="295"/>
        <v/>
      </c>
      <c r="U372" s="203" t="str">
        <f t="shared" si="295"/>
        <v/>
      </c>
      <c r="V372" s="203" t="str">
        <f t="shared" si="295"/>
        <v/>
      </c>
      <c r="W372" s="203" t="str">
        <f t="shared" si="295"/>
        <v/>
      </c>
      <c r="X372" s="203" t="str">
        <f t="shared" si="295"/>
        <v/>
      </c>
      <c r="Y372" s="203" t="str">
        <f t="shared" si="295"/>
        <v/>
      </c>
      <c r="Z372" s="1173" t="str">
        <f t="shared" si="295"/>
        <v/>
      </c>
      <c r="AA372" s="1273" t="str">
        <f t="shared" si="295"/>
        <v/>
      </c>
      <c r="AB372" s="203" t="str">
        <f t="shared" si="295"/>
        <v/>
      </c>
      <c r="AC372" s="203" t="str">
        <f t="shared" si="295"/>
        <v/>
      </c>
      <c r="AD372" s="203" t="str">
        <f t="shared" si="295"/>
        <v/>
      </c>
      <c r="AE372" s="203" t="str">
        <f t="shared" si="295"/>
        <v/>
      </c>
      <c r="AF372" s="203" t="str">
        <f t="shared" si="295"/>
        <v/>
      </c>
      <c r="AG372" s="1273" t="str">
        <f t="shared" si="295"/>
        <v/>
      </c>
      <c r="AH372" s="203" t="str">
        <f t="shared" si="295"/>
        <v/>
      </c>
      <c r="AI372" s="203" t="str">
        <f t="shared" si="295"/>
        <v/>
      </c>
      <c r="AJ372" s="203" t="str">
        <f t="shared" si="295"/>
        <v/>
      </c>
      <c r="AK372" s="203" t="str">
        <f t="shared" si="295"/>
        <v/>
      </c>
      <c r="AL372" s="203" t="str">
        <f t="shared" si="295"/>
        <v/>
      </c>
      <c r="AM372" s="203" t="str">
        <f t="shared" si="295"/>
        <v/>
      </c>
      <c r="AN372" s="1273" t="str">
        <f t="shared" si="295"/>
        <v/>
      </c>
      <c r="AO372" s="1173" t="str">
        <f t="shared" si="295"/>
        <v/>
      </c>
      <c r="AP372" s="203" t="str">
        <f t="shared" si="295"/>
        <v/>
      </c>
      <c r="AQ372" s="203" t="str">
        <f t="shared" si="295"/>
        <v/>
      </c>
      <c r="AR372" s="1273" t="str">
        <f t="shared" si="295"/>
        <v/>
      </c>
      <c r="AS372" s="203" t="str">
        <f t="shared" si="295"/>
        <v/>
      </c>
      <c r="AT372" s="203" t="str">
        <f t="shared" si="295"/>
        <v/>
      </c>
      <c r="AU372" s="1273" t="str">
        <f t="shared" si="295"/>
        <v/>
      </c>
      <c r="AV372" s="203" t="str">
        <f t="shared" si="295"/>
        <v/>
      </c>
      <c r="AW372" s="203" t="str">
        <f t="shared" si="295"/>
        <v/>
      </c>
      <c r="AX372" s="203" t="str">
        <f t="shared" si="295"/>
        <v/>
      </c>
      <c r="AY372" s="203" t="str">
        <f t="shared" si="295"/>
        <v/>
      </c>
      <c r="AZ372" s="203" t="str">
        <f t="shared" si="295"/>
        <v/>
      </c>
      <c r="BA372" s="1273" t="str">
        <f t="shared" si="295"/>
        <v/>
      </c>
      <c r="BB372" s="203" t="str">
        <f t="shared" si="295"/>
        <v/>
      </c>
      <c r="BC372" s="203" t="str">
        <f t="shared" si="295"/>
        <v/>
      </c>
      <c r="BD372" s="203" t="str">
        <f t="shared" si="295"/>
        <v/>
      </c>
      <c r="BE372" s="203" t="str">
        <f t="shared" si="295"/>
        <v/>
      </c>
      <c r="BF372" s="203" t="str">
        <f t="shared" si="295"/>
        <v/>
      </c>
      <c r="BG372" s="1173" t="str">
        <f t="shared" si="295"/>
        <v/>
      </c>
      <c r="BH372" s="1273" t="str">
        <f t="shared" si="295"/>
        <v/>
      </c>
      <c r="BI372" s="200" t="str">
        <f t="shared" si="248"/>
        <v>OK</v>
      </c>
    </row>
    <row r="373" spans="1:61" x14ac:dyDescent="0.25">
      <c r="A373" s="1241" t="str">
        <f t="shared" si="288"/>
        <v>VIS1.3</v>
      </c>
      <c r="B373" s="1242" t="str">
        <f t="shared" si="288"/>
        <v>Chirurgia esofagea (CIMAS)</v>
      </c>
      <c r="C373" s="202"/>
      <c r="D373" s="203" t="str">
        <f t="shared" ref="D373:BH373" si="296">IF(D$323="","",
  IF(D$322="",IF(D52="","",IF(D52&lt;=D$324,"OK","NOK")),
  IF(D$322="X",IF(D52="","",IF(D52&lt;=D$324,"OK","NOK")),
  IF(HLOOKUP(D$322,$A$4:$BI$156,ROW(D373)-324,FALSE)&lt;&gt;"","",IF(D52="","",IF(D52&lt;=D$324,"OK","NOK"))))))</f>
        <v/>
      </c>
      <c r="E373" s="203" t="str">
        <f t="shared" si="296"/>
        <v/>
      </c>
      <c r="F373" s="203" t="str">
        <f t="shared" si="296"/>
        <v/>
      </c>
      <c r="G373" s="203" t="str">
        <f t="shared" si="296"/>
        <v/>
      </c>
      <c r="H373" s="203" t="str">
        <f t="shared" si="296"/>
        <v/>
      </c>
      <c r="I373" s="203" t="str">
        <f t="shared" si="296"/>
        <v/>
      </c>
      <c r="J373" s="1273" t="str">
        <f t="shared" si="296"/>
        <v/>
      </c>
      <c r="K373" s="203" t="str">
        <f t="shared" si="296"/>
        <v/>
      </c>
      <c r="L373" s="203" t="str">
        <f t="shared" si="296"/>
        <v/>
      </c>
      <c r="M373" s="203" t="str">
        <f t="shared" si="296"/>
        <v/>
      </c>
      <c r="N373" s="203" t="str">
        <f t="shared" si="296"/>
        <v/>
      </c>
      <c r="O373" s="203" t="str">
        <f t="shared" si="296"/>
        <v/>
      </c>
      <c r="P373" s="203" t="str">
        <f t="shared" si="296"/>
        <v/>
      </c>
      <c r="Q373" s="203" t="str">
        <f t="shared" si="296"/>
        <v/>
      </c>
      <c r="R373" s="203" t="str">
        <f t="shared" si="296"/>
        <v/>
      </c>
      <c r="S373" s="203" t="str">
        <f t="shared" si="296"/>
        <v/>
      </c>
      <c r="T373" s="203" t="str">
        <f t="shared" si="296"/>
        <v/>
      </c>
      <c r="U373" s="203" t="str">
        <f t="shared" si="296"/>
        <v/>
      </c>
      <c r="V373" s="203" t="str">
        <f t="shared" si="296"/>
        <v/>
      </c>
      <c r="W373" s="203" t="str">
        <f t="shared" si="296"/>
        <v/>
      </c>
      <c r="X373" s="203" t="str">
        <f t="shared" si="296"/>
        <v/>
      </c>
      <c r="Y373" s="203" t="str">
        <f t="shared" si="296"/>
        <v/>
      </c>
      <c r="Z373" s="1173" t="str">
        <f t="shared" si="296"/>
        <v/>
      </c>
      <c r="AA373" s="1273" t="str">
        <f t="shared" si="296"/>
        <v/>
      </c>
      <c r="AB373" s="203" t="str">
        <f t="shared" si="296"/>
        <v/>
      </c>
      <c r="AC373" s="203" t="str">
        <f t="shared" si="296"/>
        <v/>
      </c>
      <c r="AD373" s="203" t="str">
        <f t="shared" si="296"/>
        <v/>
      </c>
      <c r="AE373" s="203" t="str">
        <f t="shared" si="296"/>
        <v/>
      </c>
      <c r="AF373" s="203" t="str">
        <f t="shared" si="296"/>
        <v/>
      </c>
      <c r="AG373" s="1273" t="str">
        <f t="shared" si="296"/>
        <v/>
      </c>
      <c r="AH373" s="203" t="str">
        <f t="shared" si="296"/>
        <v/>
      </c>
      <c r="AI373" s="203" t="str">
        <f t="shared" si="296"/>
        <v/>
      </c>
      <c r="AJ373" s="203" t="str">
        <f t="shared" si="296"/>
        <v/>
      </c>
      <c r="AK373" s="203" t="str">
        <f t="shared" si="296"/>
        <v/>
      </c>
      <c r="AL373" s="203" t="str">
        <f t="shared" si="296"/>
        <v/>
      </c>
      <c r="AM373" s="203" t="str">
        <f t="shared" si="296"/>
        <v/>
      </c>
      <c r="AN373" s="1273" t="str">
        <f t="shared" si="296"/>
        <v/>
      </c>
      <c r="AO373" s="1173" t="str">
        <f t="shared" si="296"/>
        <v/>
      </c>
      <c r="AP373" s="203" t="str">
        <f t="shared" si="296"/>
        <v/>
      </c>
      <c r="AQ373" s="203" t="str">
        <f t="shared" si="296"/>
        <v/>
      </c>
      <c r="AR373" s="1273" t="str">
        <f t="shared" si="296"/>
        <v/>
      </c>
      <c r="AS373" s="203" t="str">
        <f t="shared" si="296"/>
        <v/>
      </c>
      <c r="AT373" s="203" t="str">
        <f t="shared" si="296"/>
        <v/>
      </c>
      <c r="AU373" s="1273" t="str">
        <f t="shared" si="296"/>
        <v/>
      </c>
      <c r="AV373" s="203" t="str">
        <f t="shared" si="296"/>
        <v/>
      </c>
      <c r="AW373" s="203" t="str">
        <f t="shared" si="296"/>
        <v/>
      </c>
      <c r="AX373" s="203" t="str">
        <f t="shared" si="296"/>
        <v/>
      </c>
      <c r="AY373" s="203" t="str">
        <f t="shared" si="296"/>
        <v/>
      </c>
      <c r="AZ373" s="203" t="str">
        <f t="shared" si="296"/>
        <v/>
      </c>
      <c r="BA373" s="1273" t="str">
        <f t="shared" si="296"/>
        <v/>
      </c>
      <c r="BB373" s="203" t="str">
        <f t="shared" si="296"/>
        <v/>
      </c>
      <c r="BC373" s="203" t="str">
        <f t="shared" si="296"/>
        <v/>
      </c>
      <c r="BD373" s="203" t="str">
        <f t="shared" si="296"/>
        <v/>
      </c>
      <c r="BE373" s="203" t="str">
        <f t="shared" si="296"/>
        <v/>
      </c>
      <c r="BF373" s="203" t="str">
        <f t="shared" si="296"/>
        <v/>
      </c>
      <c r="BG373" s="1173" t="str">
        <f t="shared" si="296"/>
        <v/>
      </c>
      <c r="BH373" s="1273" t="str">
        <f t="shared" si="296"/>
        <v/>
      </c>
      <c r="BI373" s="200" t="str">
        <f t="shared" si="248"/>
        <v>OK</v>
      </c>
    </row>
    <row r="374" spans="1:61" x14ac:dyDescent="0.25">
      <c r="A374" s="1241" t="str">
        <f t="shared" si="288"/>
        <v>VIS1.4</v>
      </c>
      <c r="B374" s="1242" t="str">
        <f t="shared" si="288"/>
        <v>Chirurgia bariatrica</v>
      </c>
      <c r="C374" s="202"/>
      <c r="D374" s="203" t="str">
        <f t="shared" ref="D374:BH374" si="297">IF(D$323="","",
  IF(D$322="",IF(D53="","",IF(D53&lt;=D$324,"OK","NOK")),
  IF(D$322="X",IF(D53="","",IF(D53&lt;=D$324,"OK","NOK")),
  IF(HLOOKUP(D$322,$A$4:$BI$156,ROW(D374)-324,FALSE)&lt;&gt;"","",IF(D53="","",IF(D53&lt;=D$324,"OK","NOK"))))))</f>
        <v/>
      </c>
      <c r="E374" s="203" t="str">
        <f t="shared" si="297"/>
        <v/>
      </c>
      <c r="F374" s="203" t="str">
        <f t="shared" si="297"/>
        <v/>
      </c>
      <c r="G374" s="203" t="str">
        <f t="shared" si="297"/>
        <v/>
      </c>
      <c r="H374" s="203" t="str">
        <f t="shared" ca="1" si="297"/>
        <v>NOK</v>
      </c>
      <c r="I374" s="203" t="str">
        <f t="shared" si="297"/>
        <v/>
      </c>
      <c r="J374" s="1273" t="str">
        <f t="shared" si="297"/>
        <v/>
      </c>
      <c r="K374" s="203" t="str">
        <f t="shared" si="297"/>
        <v/>
      </c>
      <c r="L374" s="203" t="str">
        <f t="shared" si="297"/>
        <v/>
      </c>
      <c r="M374" s="203" t="str">
        <f t="shared" si="297"/>
        <v/>
      </c>
      <c r="N374" s="203" t="str">
        <f t="shared" si="297"/>
        <v/>
      </c>
      <c r="O374" s="203" t="str">
        <f t="shared" si="297"/>
        <v/>
      </c>
      <c r="P374" s="203" t="str">
        <f t="shared" si="297"/>
        <v/>
      </c>
      <c r="Q374" s="203" t="str">
        <f t="shared" si="297"/>
        <v/>
      </c>
      <c r="R374" s="203" t="str">
        <f t="shared" si="297"/>
        <v/>
      </c>
      <c r="S374" s="203" t="str">
        <f t="shared" si="297"/>
        <v/>
      </c>
      <c r="T374" s="203" t="str">
        <f t="shared" si="297"/>
        <v/>
      </c>
      <c r="U374" s="203" t="str">
        <f t="shared" si="297"/>
        <v/>
      </c>
      <c r="V374" s="203" t="str">
        <f t="shared" si="297"/>
        <v/>
      </c>
      <c r="W374" s="203" t="str">
        <f t="shared" si="297"/>
        <v/>
      </c>
      <c r="X374" s="203" t="str">
        <f t="shared" si="297"/>
        <v/>
      </c>
      <c r="Y374" s="203" t="str">
        <f t="shared" si="297"/>
        <v/>
      </c>
      <c r="Z374" s="1173" t="str">
        <f t="shared" si="297"/>
        <v/>
      </c>
      <c r="AA374" s="1273" t="str">
        <f t="shared" si="297"/>
        <v/>
      </c>
      <c r="AB374" s="203" t="str">
        <f t="shared" si="297"/>
        <v/>
      </c>
      <c r="AC374" s="203" t="str">
        <f t="shared" si="297"/>
        <v/>
      </c>
      <c r="AD374" s="203" t="str">
        <f t="shared" si="297"/>
        <v/>
      </c>
      <c r="AE374" s="203" t="str">
        <f t="shared" si="297"/>
        <v/>
      </c>
      <c r="AF374" s="203" t="str">
        <f t="shared" si="297"/>
        <v/>
      </c>
      <c r="AG374" s="1273" t="str">
        <f t="shared" si="297"/>
        <v/>
      </c>
      <c r="AH374" s="203" t="str">
        <f t="shared" si="297"/>
        <v/>
      </c>
      <c r="AI374" s="203" t="str">
        <f t="shared" si="297"/>
        <v/>
      </c>
      <c r="AJ374" s="203" t="str">
        <f t="shared" si="297"/>
        <v/>
      </c>
      <c r="AK374" s="203" t="str">
        <f t="shared" si="297"/>
        <v/>
      </c>
      <c r="AL374" s="203" t="str">
        <f t="shared" si="297"/>
        <v/>
      </c>
      <c r="AM374" s="203" t="str">
        <f t="shared" si="297"/>
        <v/>
      </c>
      <c r="AN374" s="1273" t="str">
        <f t="shared" si="297"/>
        <v/>
      </c>
      <c r="AO374" s="1173" t="str">
        <f t="shared" si="297"/>
        <v/>
      </c>
      <c r="AP374" s="203" t="str">
        <f t="shared" si="297"/>
        <v/>
      </c>
      <c r="AQ374" s="203" t="str">
        <f t="shared" si="297"/>
        <v/>
      </c>
      <c r="AR374" s="1273" t="str">
        <f t="shared" si="297"/>
        <v/>
      </c>
      <c r="AS374" s="203" t="str">
        <f t="shared" si="297"/>
        <v/>
      </c>
      <c r="AT374" s="203" t="str">
        <f t="shared" si="297"/>
        <v/>
      </c>
      <c r="AU374" s="1273" t="str">
        <f t="shared" si="297"/>
        <v/>
      </c>
      <c r="AV374" s="203" t="str">
        <f t="shared" si="297"/>
        <v/>
      </c>
      <c r="AW374" s="203" t="str">
        <f t="shared" si="297"/>
        <v/>
      </c>
      <c r="AX374" s="203" t="str">
        <f t="shared" si="297"/>
        <v/>
      </c>
      <c r="AY374" s="203" t="str">
        <f t="shared" si="297"/>
        <v/>
      </c>
      <c r="AZ374" s="203" t="str">
        <f t="shared" si="297"/>
        <v/>
      </c>
      <c r="BA374" s="1273" t="str">
        <f t="shared" si="297"/>
        <v/>
      </c>
      <c r="BB374" s="203" t="str">
        <f t="shared" si="297"/>
        <v/>
      </c>
      <c r="BC374" s="203" t="str">
        <f t="shared" si="297"/>
        <v/>
      </c>
      <c r="BD374" s="203" t="str">
        <f t="shared" si="297"/>
        <v/>
      </c>
      <c r="BE374" s="203" t="str">
        <f t="shared" si="297"/>
        <v/>
      </c>
      <c r="BF374" s="203" t="str">
        <f t="shared" si="297"/>
        <v/>
      </c>
      <c r="BG374" s="1173" t="str">
        <f t="shared" si="297"/>
        <v/>
      </c>
      <c r="BH374" s="1273" t="str">
        <f t="shared" si="297"/>
        <v/>
      </c>
      <c r="BI374" s="200" t="str">
        <f t="shared" ca="1" si="248"/>
        <v>NOK</v>
      </c>
    </row>
    <row r="375" spans="1:61" x14ac:dyDescent="0.25">
      <c r="A375" s="1241" t="str">
        <f t="shared" si="288"/>
        <v>VIS1.4.1</v>
      </c>
      <c r="B375" s="1242" t="str">
        <f t="shared" si="288"/>
        <v>Chirurgia bariatrica specializzata (CIMAS)</v>
      </c>
      <c r="C375" s="202"/>
      <c r="D375" s="203" t="str">
        <f t="shared" ref="D375:BH375" si="298">IF(D$323="","",
  IF(D$322="",IF(D54="","",IF(D54&lt;=D$324,"OK","NOK")),
  IF(D$322="X",IF(D54="","",IF(D54&lt;=D$324,"OK","NOK")),
  IF(HLOOKUP(D$322,$A$4:$BI$156,ROW(D375)-324,FALSE)&lt;&gt;"","",IF(D54="","",IF(D54&lt;=D$324,"OK","NOK"))))))</f>
        <v/>
      </c>
      <c r="E375" s="203" t="str">
        <f t="shared" si="298"/>
        <v/>
      </c>
      <c r="F375" s="203" t="str">
        <f t="shared" si="298"/>
        <v/>
      </c>
      <c r="G375" s="203" t="str">
        <f t="shared" si="298"/>
        <v/>
      </c>
      <c r="H375" s="203" t="str">
        <f t="shared" si="298"/>
        <v/>
      </c>
      <c r="I375" s="203" t="str">
        <f t="shared" si="298"/>
        <v/>
      </c>
      <c r="J375" s="1273" t="str">
        <f t="shared" si="298"/>
        <v/>
      </c>
      <c r="K375" s="203" t="str">
        <f t="shared" si="298"/>
        <v/>
      </c>
      <c r="L375" s="203" t="str">
        <f t="shared" si="298"/>
        <v/>
      </c>
      <c r="M375" s="203" t="str">
        <f t="shared" si="298"/>
        <v/>
      </c>
      <c r="N375" s="203" t="str">
        <f t="shared" si="298"/>
        <v/>
      </c>
      <c r="O375" s="203" t="str">
        <f t="shared" si="298"/>
        <v/>
      </c>
      <c r="P375" s="203" t="str">
        <f t="shared" si="298"/>
        <v/>
      </c>
      <c r="Q375" s="203" t="str">
        <f t="shared" si="298"/>
        <v/>
      </c>
      <c r="R375" s="203" t="str">
        <f t="shared" si="298"/>
        <v/>
      </c>
      <c r="S375" s="203" t="str">
        <f t="shared" si="298"/>
        <v/>
      </c>
      <c r="T375" s="203" t="str">
        <f t="shared" si="298"/>
        <v/>
      </c>
      <c r="U375" s="203" t="str">
        <f t="shared" si="298"/>
        <v/>
      </c>
      <c r="V375" s="203" t="str">
        <f t="shared" si="298"/>
        <v/>
      </c>
      <c r="W375" s="203" t="str">
        <f t="shared" si="298"/>
        <v/>
      </c>
      <c r="X375" s="203" t="str">
        <f t="shared" si="298"/>
        <v/>
      </c>
      <c r="Y375" s="203" t="str">
        <f t="shared" si="298"/>
        <v/>
      </c>
      <c r="Z375" s="1173" t="str">
        <f t="shared" si="298"/>
        <v/>
      </c>
      <c r="AA375" s="1273" t="str">
        <f t="shared" si="298"/>
        <v/>
      </c>
      <c r="AB375" s="203" t="str">
        <f t="shared" si="298"/>
        <v/>
      </c>
      <c r="AC375" s="203" t="str">
        <f t="shared" si="298"/>
        <v/>
      </c>
      <c r="AD375" s="203" t="str">
        <f t="shared" si="298"/>
        <v/>
      </c>
      <c r="AE375" s="203" t="str">
        <f t="shared" si="298"/>
        <v/>
      </c>
      <c r="AF375" s="203" t="str">
        <f t="shared" si="298"/>
        <v/>
      </c>
      <c r="AG375" s="1273" t="str">
        <f t="shared" si="298"/>
        <v/>
      </c>
      <c r="AH375" s="203" t="str">
        <f t="shared" si="298"/>
        <v/>
      </c>
      <c r="AI375" s="203" t="str">
        <f t="shared" si="298"/>
        <v/>
      </c>
      <c r="AJ375" s="203" t="str">
        <f t="shared" si="298"/>
        <v/>
      </c>
      <c r="AK375" s="203" t="str">
        <f t="shared" si="298"/>
        <v/>
      </c>
      <c r="AL375" s="203" t="str">
        <f t="shared" si="298"/>
        <v/>
      </c>
      <c r="AM375" s="203" t="str">
        <f t="shared" si="298"/>
        <v/>
      </c>
      <c r="AN375" s="1273" t="str">
        <f t="shared" si="298"/>
        <v/>
      </c>
      <c r="AO375" s="1173" t="str">
        <f t="shared" si="298"/>
        <v/>
      </c>
      <c r="AP375" s="203" t="str">
        <f t="shared" si="298"/>
        <v/>
      </c>
      <c r="AQ375" s="203" t="str">
        <f t="shared" si="298"/>
        <v/>
      </c>
      <c r="AR375" s="1273" t="str">
        <f t="shared" si="298"/>
        <v/>
      </c>
      <c r="AS375" s="203" t="str">
        <f t="shared" si="298"/>
        <v/>
      </c>
      <c r="AT375" s="203" t="str">
        <f t="shared" si="298"/>
        <v/>
      </c>
      <c r="AU375" s="1273" t="str">
        <f t="shared" si="298"/>
        <v/>
      </c>
      <c r="AV375" s="203" t="str">
        <f t="shared" si="298"/>
        <v/>
      </c>
      <c r="AW375" s="203" t="str">
        <f t="shared" si="298"/>
        <v/>
      </c>
      <c r="AX375" s="203" t="str">
        <f t="shared" si="298"/>
        <v/>
      </c>
      <c r="AY375" s="203" t="str">
        <f t="shared" si="298"/>
        <v/>
      </c>
      <c r="AZ375" s="203" t="str">
        <f t="shared" si="298"/>
        <v/>
      </c>
      <c r="BA375" s="1273" t="str">
        <f t="shared" si="298"/>
        <v/>
      </c>
      <c r="BB375" s="203" t="str">
        <f t="shared" si="298"/>
        <v/>
      </c>
      <c r="BC375" s="203" t="str">
        <f t="shared" si="298"/>
        <v/>
      </c>
      <c r="BD375" s="203" t="str">
        <f t="shared" si="298"/>
        <v/>
      </c>
      <c r="BE375" s="203" t="str">
        <f t="shared" si="298"/>
        <v/>
      </c>
      <c r="BF375" s="203" t="str">
        <f t="shared" si="298"/>
        <v/>
      </c>
      <c r="BG375" s="1173" t="str">
        <f t="shared" si="298"/>
        <v/>
      </c>
      <c r="BH375" s="1273" t="str">
        <f t="shared" si="298"/>
        <v/>
      </c>
      <c r="BI375" s="200" t="str">
        <f t="shared" si="248"/>
        <v>OK</v>
      </c>
    </row>
    <row r="376" spans="1:61" x14ac:dyDescent="0.25">
      <c r="A376" s="1241" t="str">
        <f t="shared" si="288"/>
        <v>VIS1.5</v>
      </c>
      <c r="B376" s="1242" t="str">
        <f t="shared" si="288"/>
        <v>Chirurgia rettale bassa (CIMAS)</v>
      </c>
      <c r="C376" s="202"/>
      <c r="D376" s="203" t="str">
        <f t="shared" ref="D376:BH376" si="299">IF(D$323="","",
  IF(D$322="",IF(D55="","",IF(D55&lt;=D$324,"OK","NOK")),
  IF(D$322="X",IF(D55="","",IF(D55&lt;=D$324,"OK","NOK")),
  IF(HLOOKUP(D$322,$A$4:$BI$156,ROW(D376)-324,FALSE)&lt;&gt;"","",IF(D55="","",IF(D55&lt;=D$324,"OK","NOK"))))))</f>
        <v/>
      </c>
      <c r="E376" s="203" t="str">
        <f t="shared" si="299"/>
        <v/>
      </c>
      <c r="F376" s="203" t="str">
        <f t="shared" si="299"/>
        <v/>
      </c>
      <c r="G376" s="203" t="str">
        <f t="shared" si="299"/>
        <v/>
      </c>
      <c r="H376" s="203" t="str">
        <f t="shared" si="299"/>
        <v/>
      </c>
      <c r="I376" s="203" t="str">
        <f t="shared" si="299"/>
        <v/>
      </c>
      <c r="J376" s="1273" t="str">
        <f t="shared" si="299"/>
        <v/>
      </c>
      <c r="K376" s="203" t="str">
        <f t="shared" si="299"/>
        <v/>
      </c>
      <c r="L376" s="203" t="str">
        <f t="shared" si="299"/>
        <v/>
      </c>
      <c r="M376" s="203" t="str">
        <f t="shared" si="299"/>
        <v/>
      </c>
      <c r="N376" s="203" t="str">
        <f t="shared" si="299"/>
        <v/>
      </c>
      <c r="O376" s="203" t="str">
        <f t="shared" si="299"/>
        <v/>
      </c>
      <c r="P376" s="203" t="str">
        <f t="shared" si="299"/>
        <v/>
      </c>
      <c r="Q376" s="203" t="str">
        <f t="shared" si="299"/>
        <v/>
      </c>
      <c r="R376" s="203" t="str">
        <f t="shared" si="299"/>
        <v/>
      </c>
      <c r="S376" s="203" t="str">
        <f t="shared" si="299"/>
        <v/>
      </c>
      <c r="T376" s="203" t="str">
        <f t="shared" si="299"/>
        <v/>
      </c>
      <c r="U376" s="203" t="str">
        <f t="shared" si="299"/>
        <v/>
      </c>
      <c r="V376" s="203" t="str">
        <f t="shared" si="299"/>
        <v/>
      </c>
      <c r="W376" s="203" t="str">
        <f t="shared" si="299"/>
        <v/>
      </c>
      <c r="X376" s="203" t="str">
        <f t="shared" si="299"/>
        <v/>
      </c>
      <c r="Y376" s="203" t="str">
        <f t="shared" si="299"/>
        <v/>
      </c>
      <c r="Z376" s="1173" t="str">
        <f t="shared" si="299"/>
        <v/>
      </c>
      <c r="AA376" s="1273" t="str">
        <f t="shared" si="299"/>
        <v/>
      </c>
      <c r="AB376" s="203" t="str">
        <f t="shared" si="299"/>
        <v/>
      </c>
      <c r="AC376" s="203" t="str">
        <f t="shared" si="299"/>
        <v/>
      </c>
      <c r="AD376" s="203" t="str">
        <f t="shared" si="299"/>
        <v/>
      </c>
      <c r="AE376" s="203" t="str">
        <f t="shared" si="299"/>
        <v/>
      </c>
      <c r="AF376" s="203" t="str">
        <f t="shared" si="299"/>
        <v/>
      </c>
      <c r="AG376" s="1273" t="str">
        <f t="shared" si="299"/>
        <v/>
      </c>
      <c r="AH376" s="203" t="str">
        <f t="shared" si="299"/>
        <v/>
      </c>
      <c r="AI376" s="203" t="str">
        <f t="shared" si="299"/>
        <v/>
      </c>
      <c r="AJ376" s="203" t="str">
        <f t="shared" si="299"/>
        <v/>
      </c>
      <c r="AK376" s="203" t="str">
        <f t="shared" si="299"/>
        <v/>
      </c>
      <c r="AL376" s="203" t="str">
        <f t="shared" si="299"/>
        <v/>
      </c>
      <c r="AM376" s="203" t="str">
        <f t="shared" si="299"/>
        <v/>
      </c>
      <c r="AN376" s="1273" t="str">
        <f t="shared" si="299"/>
        <v/>
      </c>
      <c r="AO376" s="1173" t="str">
        <f t="shared" si="299"/>
        <v/>
      </c>
      <c r="AP376" s="203" t="str">
        <f t="shared" si="299"/>
        <v/>
      </c>
      <c r="AQ376" s="203" t="str">
        <f t="shared" si="299"/>
        <v/>
      </c>
      <c r="AR376" s="1273" t="str">
        <f t="shared" si="299"/>
        <v/>
      </c>
      <c r="AS376" s="203" t="str">
        <f t="shared" si="299"/>
        <v/>
      </c>
      <c r="AT376" s="203" t="str">
        <f t="shared" si="299"/>
        <v/>
      </c>
      <c r="AU376" s="1273" t="str">
        <f t="shared" si="299"/>
        <v/>
      </c>
      <c r="AV376" s="203" t="str">
        <f t="shared" si="299"/>
        <v/>
      </c>
      <c r="AW376" s="203" t="str">
        <f t="shared" si="299"/>
        <v/>
      </c>
      <c r="AX376" s="203" t="str">
        <f t="shared" si="299"/>
        <v/>
      </c>
      <c r="AY376" s="203" t="str">
        <f t="shared" si="299"/>
        <v/>
      </c>
      <c r="AZ376" s="203" t="str">
        <f t="shared" si="299"/>
        <v/>
      </c>
      <c r="BA376" s="1273" t="str">
        <f t="shared" si="299"/>
        <v/>
      </c>
      <c r="BB376" s="203" t="str">
        <f t="shared" si="299"/>
        <v/>
      </c>
      <c r="BC376" s="203" t="str">
        <f t="shared" si="299"/>
        <v/>
      </c>
      <c r="BD376" s="203" t="str">
        <f t="shared" si="299"/>
        <v/>
      </c>
      <c r="BE376" s="203" t="str">
        <f t="shared" si="299"/>
        <v/>
      </c>
      <c r="BF376" s="203" t="str">
        <f t="shared" si="299"/>
        <v/>
      </c>
      <c r="BG376" s="1173" t="str">
        <f t="shared" si="299"/>
        <v/>
      </c>
      <c r="BH376" s="1273" t="str">
        <f t="shared" si="299"/>
        <v/>
      </c>
      <c r="BI376" s="200" t="str">
        <f t="shared" si="248"/>
        <v>OK</v>
      </c>
    </row>
    <row r="377" spans="1:61" x14ac:dyDescent="0.25">
      <c r="A377" s="1241" t="str">
        <f t="shared" si="288"/>
        <v>HAE1</v>
      </c>
      <c r="B377" s="1242" t="str">
        <f t="shared" si="288"/>
        <v>Linfomi aggressivi e leucemie acute</v>
      </c>
      <c r="C377" s="202"/>
      <c r="D377" s="203" t="str">
        <f t="shared" ref="D377:BH377" si="300">IF(D$323="","",
  IF(D$322="",IF(D56="","",IF(D56&lt;=D$324,"OK","NOK")),
  IF(D$322="X",IF(D56="","",IF(D56&lt;=D$324,"OK","NOK")),
  IF(HLOOKUP(D$322,$A$4:$BI$156,ROW(D377)-324,FALSE)&lt;&gt;"","",IF(D56="","",IF(D56&lt;=D$324,"OK","NOK"))))))</f>
        <v/>
      </c>
      <c r="E377" s="203" t="str">
        <f t="shared" si="300"/>
        <v/>
      </c>
      <c r="F377" s="203" t="str">
        <f t="shared" si="300"/>
        <v/>
      </c>
      <c r="G377" s="203" t="str">
        <f t="shared" si="300"/>
        <v/>
      </c>
      <c r="H377" s="203" t="str">
        <f t="shared" si="300"/>
        <v/>
      </c>
      <c r="I377" s="203" t="str">
        <f t="shared" si="300"/>
        <v/>
      </c>
      <c r="J377" s="1273" t="str">
        <f t="shared" si="300"/>
        <v/>
      </c>
      <c r="K377" s="203" t="str">
        <f t="shared" si="300"/>
        <v/>
      </c>
      <c r="L377" s="203" t="str">
        <f t="shared" si="300"/>
        <v/>
      </c>
      <c r="M377" s="203" t="str">
        <f t="shared" si="300"/>
        <v/>
      </c>
      <c r="N377" s="203" t="str">
        <f t="shared" si="300"/>
        <v/>
      </c>
      <c r="O377" s="203" t="str">
        <f t="shared" si="300"/>
        <v/>
      </c>
      <c r="P377" s="203" t="str">
        <f t="shared" si="300"/>
        <v/>
      </c>
      <c r="Q377" s="203" t="str">
        <f t="shared" si="300"/>
        <v/>
      </c>
      <c r="R377" s="203" t="str">
        <f t="shared" si="300"/>
        <v/>
      </c>
      <c r="S377" s="203" t="str">
        <f t="shared" si="300"/>
        <v/>
      </c>
      <c r="T377" s="203" t="str">
        <f t="shared" si="300"/>
        <v/>
      </c>
      <c r="U377" s="203" t="str">
        <f t="shared" ca="1" si="300"/>
        <v>NOK</v>
      </c>
      <c r="V377" s="203" t="str">
        <f t="shared" si="300"/>
        <v/>
      </c>
      <c r="W377" s="203" t="str">
        <f t="shared" si="300"/>
        <v/>
      </c>
      <c r="X377" s="203" t="str">
        <f t="shared" si="300"/>
        <v/>
      </c>
      <c r="Y377" s="203" t="str">
        <f t="shared" si="300"/>
        <v/>
      </c>
      <c r="Z377" s="1173" t="str">
        <f t="shared" si="300"/>
        <v/>
      </c>
      <c r="AA377" s="1273" t="str">
        <f t="shared" si="300"/>
        <v/>
      </c>
      <c r="AB377" s="203" t="str">
        <f t="shared" si="300"/>
        <v/>
      </c>
      <c r="AC377" s="203" t="str">
        <f t="shared" si="300"/>
        <v/>
      </c>
      <c r="AD377" s="203" t="str">
        <f t="shared" si="300"/>
        <v/>
      </c>
      <c r="AE377" s="203" t="str">
        <f t="shared" si="300"/>
        <v/>
      </c>
      <c r="AF377" s="203" t="str">
        <f t="shared" si="300"/>
        <v/>
      </c>
      <c r="AG377" s="1273" t="str">
        <f t="shared" ca="1" si="300"/>
        <v>NOK</v>
      </c>
      <c r="AH377" s="203" t="str">
        <f t="shared" si="300"/>
        <v/>
      </c>
      <c r="AI377" s="203" t="str">
        <f t="shared" si="300"/>
        <v/>
      </c>
      <c r="AJ377" s="203" t="str">
        <f t="shared" si="300"/>
        <v/>
      </c>
      <c r="AK377" s="203" t="str">
        <f t="shared" si="300"/>
        <v/>
      </c>
      <c r="AL377" s="203" t="str">
        <f t="shared" si="300"/>
        <v/>
      </c>
      <c r="AM377" s="203" t="str">
        <f t="shared" si="300"/>
        <v/>
      </c>
      <c r="AN377" s="1273" t="str">
        <f t="shared" si="300"/>
        <v/>
      </c>
      <c r="AO377" s="1173" t="str">
        <f t="shared" ca="1" si="300"/>
        <v>NOK</v>
      </c>
      <c r="AP377" s="203" t="str">
        <f t="shared" si="300"/>
        <v/>
      </c>
      <c r="AQ377" s="203" t="str">
        <f t="shared" si="300"/>
        <v/>
      </c>
      <c r="AR377" s="1273" t="str">
        <f t="shared" si="300"/>
        <v/>
      </c>
      <c r="AS377" s="203" t="str">
        <f t="shared" si="300"/>
        <v/>
      </c>
      <c r="AT377" s="203" t="str">
        <f t="shared" si="300"/>
        <v/>
      </c>
      <c r="AU377" s="1273" t="str">
        <f t="shared" si="300"/>
        <v/>
      </c>
      <c r="AV377" s="203" t="str">
        <f t="shared" si="300"/>
        <v/>
      </c>
      <c r="AW377" s="203" t="str">
        <f t="shared" si="300"/>
        <v/>
      </c>
      <c r="AX377" s="203" t="str">
        <f t="shared" si="300"/>
        <v/>
      </c>
      <c r="AY377" s="203" t="str">
        <f t="shared" si="300"/>
        <v/>
      </c>
      <c r="AZ377" s="203" t="str">
        <f t="shared" si="300"/>
        <v/>
      </c>
      <c r="BA377" s="1273" t="str">
        <f t="shared" si="300"/>
        <v/>
      </c>
      <c r="BB377" s="203" t="str">
        <f t="shared" si="300"/>
        <v/>
      </c>
      <c r="BC377" s="203" t="str">
        <f t="shared" si="300"/>
        <v/>
      </c>
      <c r="BD377" s="203" t="str">
        <f t="shared" si="300"/>
        <v/>
      </c>
      <c r="BE377" s="203" t="str">
        <f t="shared" si="300"/>
        <v/>
      </c>
      <c r="BF377" s="203" t="str">
        <f t="shared" si="300"/>
        <v/>
      </c>
      <c r="BG377" s="1173" t="str">
        <f t="shared" si="300"/>
        <v/>
      </c>
      <c r="BH377" s="1273" t="str">
        <f t="shared" si="300"/>
        <v/>
      </c>
      <c r="BI377" s="200" t="str">
        <f t="shared" ca="1" si="248"/>
        <v>NOK</v>
      </c>
    </row>
    <row r="378" spans="1:61" ht="26.4" x14ac:dyDescent="0.25">
      <c r="A378" s="1241" t="str">
        <f t="shared" si="288"/>
        <v>HAE1.1</v>
      </c>
      <c r="B378" s="1242" t="str">
        <f t="shared" si="288"/>
        <v>Linfomi altamente aggressivi e leucemie acute con chemioterapie curative</v>
      </c>
      <c r="C378" s="202"/>
      <c r="D378" s="203" t="str">
        <f t="shared" ref="D378:BH378" si="301">IF(D$323="","",
  IF(D$322="",IF(D57="","",IF(D57&lt;=D$324,"OK","NOK")),
  IF(D$322="X",IF(D57="","",IF(D57&lt;=D$324,"OK","NOK")),
  IF(HLOOKUP(D$322,$A$4:$BI$156,ROW(D378)-324,FALSE)&lt;&gt;"","",IF(D57="","",IF(D57&lt;=D$324,"OK","NOK"))))))</f>
        <v/>
      </c>
      <c r="E378" s="203" t="str">
        <f t="shared" si="301"/>
        <v/>
      </c>
      <c r="F378" s="203" t="str">
        <f t="shared" si="301"/>
        <v/>
      </c>
      <c r="G378" s="203" t="str">
        <f t="shared" si="301"/>
        <v/>
      </c>
      <c r="H378" s="203" t="str">
        <f t="shared" si="301"/>
        <v/>
      </c>
      <c r="I378" s="203" t="str">
        <f t="shared" si="301"/>
        <v/>
      </c>
      <c r="J378" s="1273" t="str">
        <f t="shared" si="301"/>
        <v/>
      </c>
      <c r="K378" s="203" t="str">
        <f t="shared" si="301"/>
        <v/>
      </c>
      <c r="L378" s="203" t="str">
        <f t="shared" si="301"/>
        <v/>
      </c>
      <c r="M378" s="203" t="str">
        <f t="shared" si="301"/>
        <v/>
      </c>
      <c r="N378" s="203" t="str">
        <f t="shared" si="301"/>
        <v/>
      </c>
      <c r="O378" s="203" t="str">
        <f t="shared" si="301"/>
        <v/>
      </c>
      <c r="P378" s="203" t="str">
        <f t="shared" si="301"/>
        <v/>
      </c>
      <c r="Q378" s="203" t="str">
        <f t="shared" si="301"/>
        <v/>
      </c>
      <c r="R378" s="203" t="str">
        <f t="shared" si="301"/>
        <v/>
      </c>
      <c r="S378" s="203" t="str">
        <f t="shared" si="301"/>
        <v/>
      </c>
      <c r="T378" s="203" t="str">
        <f t="shared" si="301"/>
        <v/>
      </c>
      <c r="U378" s="203" t="str">
        <f t="shared" ca="1" si="301"/>
        <v>NOK</v>
      </c>
      <c r="V378" s="203" t="str">
        <f t="shared" si="301"/>
        <v/>
      </c>
      <c r="W378" s="203" t="str">
        <f t="shared" si="301"/>
        <v/>
      </c>
      <c r="X378" s="203" t="str">
        <f t="shared" si="301"/>
        <v/>
      </c>
      <c r="Y378" s="203" t="str">
        <f t="shared" si="301"/>
        <v/>
      </c>
      <c r="Z378" s="1173" t="str">
        <f t="shared" si="301"/>
        <v/>
      </c>
      <c r="AA378" s="1273" t="str">
        <f t="shared" si="301"/>
        <v/>
      </c>
      <c r="AB378" s="203" t="str">
        <f t="shared" si="301"/>
        <v/>
      </c>
      <c r="AC378" s="203" t="str">
        <f t="shared" si="301"/>
        <v/>
      </c>
      <c r="AD378" s="203" t="str">
        <f t="shared" si="301"/>
        <v/>
      </c>
      <c r="AE378" s="203" t="str">
        <f t="shared" si="301"/>
        <v/>
      </c>
      <c r="AF378" s="203" t="str">
        <f t="shared" si="301"/>
        <v/>
      </c>
      <c r="AG378" s="1273" t="str">
        <f t="shared" ca="1" si="301"/>
        <v>NOK</v>
      </c>
      <c r="AH378" s="203" t="str">
        <f t="shared" si="301"/>
        <v/>
      </c>
      <c r="AI378" s="203" t="str">
        <f t="shared" si="301"/>
        <v/>
      </c>
      <c r="AJ378" s="203" t="str">
        <f t="shared" si="301"/>
        <v/>
      </c>
      <c r="AK378" s="203" t="str">
        <f t="shared" si="301"/>
        <v/>
      </c>
      <c r="AL378" s="203" t="str">
        <f t="shared" si="301"/>
        <v/>
      </c>
      <c r="AM378" s="203" t="str">
        <f t="shared" si="301"/>
        <v/>
      </c>
      <c r="AN378" s="1273" t="str">
        <f t="shared" si="301"/>
        <v/>
      </c>
      <c r="AO378" s="1173" t="str">
        <f t="shared" ca="1" si="301"/>
        <v>NOK</v>
      </c>
      <c r="AP378" s="203" t="str">
        <f t="shared" si="301"/>
        <v/>
      </c>
      <c r="AQ378" s="203" t="str">
        <f t="shared" si="301"/>
        <v/>
      </c>
      <c r="AR378" s="1273" t="str">
        <f t="shared" si="301"/>
        <v/>
      </c>
      <c r="AS378" s="203" t="str">
        <f t="shared" si="301"/>
        <v/>
      </c>
      <c r="AT378" s="203" t="str">
        <f t="shared" si="301"/>
        <v/>
      </c>
      <c r="AU378" s="1273" t="str">
        <f t="shared" si="301"/>
        <v/>
      </c>
      <c r="AV378" s="203" t="str">
        <f t="shared" si="301"/>
        <v/>
      </c>
      <c r="AW378" s="203" t="str">
        <f t="shared" si="301"/>
        <v/>
      </c>
      <c r="AX378" s="203" t="str">
        <f t="shared" si="301"/>
        <v/>
      </c>
      <c r="AY378" s="203" t="str">
        <f t="shared" si="301"/>
        <v/>
      </c>
      <c r="AZ378" s="203" t="str">
        <f t="shared" si="301"/>
        <v/>
      </c>
      <c r="BA378" s="1273" t="str">
        <f t="shared" si="301"/>
        <v/>
      </c>
      <c r="BB378" s="203" t="str">
        <f t="shared" si="301"/>
        <v/>
      </c>
      <c r="BC378" s="203" t="str">
        <f t="shared" si="301"/>
        <v/>
      </c>
      <c r="BD378" s="203" t="str">
        <f t="shared" si="301"/>
        <v/>
      </c>
      <c r="BE378" s="203" t="str">
        <f t="shared" si="301"/>
        <v/>
      </c>
      <c r="BF378" s="203" t="str">
        <f t="shared" si="301"/>
        <v/>
      </c>
      <c r="BG378" s="1173" t="str">
        <f t="shared" si="301"/>
        <v/>
      </c>
      <c r="BH378" s="1273" t="str">
        <f t="shared" si="301"/>
        <v/>
      </c>
      <c r="BI378" s="200" t="str">
        <f t="shared" ca="1" si="248"/>
        <v>NOK</v>
      </c>
    </row>
    <row r="379" spans="1:61" x14ac:dyDescent="0.25">
      <c r="A379" s="1241" t="str">
        <f t="shared" si="288"/>
        <v>HAE2</v>
      </c>
      <c r="B379" s="1242" t="str">
        <f t="shared" si="288"/>
        <v>Linfomi indolenti e leucemie croniche</v>
      </c>
      <c r="C379" s="202"/>
      <c r="D379" s="203" t="str">
        <f t="shared" ref="D379:BH379" si="302">IF(D$323="","",
  IF(D$322="",IF(D58="","",IF(D58&lt;=D$324,"OK","NOK")),
  IF(D$322="X",IF(D58="","",IF(D58&lt;=D$324,"OK","NOK")),
  IF(HLOOKUP(D$322,$A$4:$BI$156,ROW(D379)-324,FALSE)&lt;&gt;"","",IF(D58="","",IF(D58&lt;=D$324,"OK","NOK"))))))</f>
        <v/>
      </c>
      <c r="E379" s="203" t="str">
        <f t="shared" si="302"/>
        <v/>
      </c>
      <c r="F379" s="203" t="str">
        <f t="shared" si="302"/>
        <v/>
      </c>
      <c r="G379" s="203" t="str">
        <f t="shared" si="302"/>
        <v/>
      </c>
      <c r="H379" s="203" t="str">
        <f t="shared" si="302"/>
        <v/>
      </c>
      <c r="I379" s="203" t="str">
        <f t="shared" si="302"/>
        <v/>
      </c>
      <c r="J379" s="1273" t="str">
        <f t="shared" si="302"/>
        <v/>
      </c>
      <c r="K379" s="203" t="str">
        <f t="shared" si="302"/>
        <v/>
      </c>
      <c r="L379" s="203" t="str">
        <f t="shared" si="302"/>
        <v/>
      </c>
      <c r="M379" s="203" t="str">
        <f t="shared" si="302"/>
        <v/>
      </c>
      <c r="N379" s="203" t="str">
        <f t="shared" si="302"/>
        <v/>
      </c>
      <c r="O379" s="203" t="str">
        <f t="shared" si="302"/>
        <v/>
      </c>
      <c r="P379" s="203" t="str">
        <f t="shared" si="302"/>
        <v/>
      </c>
      <c r="Q379" s="203" t="str">
        <f t="shared" si="302"/>
        <v/>
      </c>
      <c r="R379" s="203" t="str">
        <f t="shared" si="302"/>
        <v/>
      </c>
      <c r="S379" s="203" t="str">
        <f t="shared" si="302"/>
        <v/>
      </c>
      <c r="T379" s="203" t="str">
        <f t="shared" si="302"/>
        <v/>
      </c>
      <c r="U379" s="203" t="str">
        <f t="shared" ca="1" si="302"/>
        <v>NOK</v>
      </c>
      <c r="V379" s="203" t="str">
        <f t="shared" si="302"/>
        <v/>
      </c>
      <c r="W379" s="203" t="str">
        <f t="shared" si="302"/>
        <v/>
      </c>
      <c r="X379" s="203" t="str">
        <f t="shared" si="302"/>
        <v/>
      </c>
      <c r="Y379" s="203" t="str">
        <f t="shared" si="302"/>
        <v/>
      </c>
      <c r="Z379" s="1173" t="str">
        <f t="shared" si="302"/>
        <v/>
      </c>
      <c r="AA379" s="1273" t="str">
        <f t="shared" si="302"/>
        <v/>
      </c>
      <c r="AB379" s="203" t="str">
        <f t="shared" si="302"/>
        <v/>
      </c>
      <c r="AC379" s="203" t="str">
        <f t="shared" si="302"/>
        <v/>
      </c>
      <c r="AD379" s="203" t="str">
        <f t="shared" si="302"/>
        <v/>
      </c>
      <c r="AE379" s="203" t="str">
        <f t="shared" si="302"/>
        <v/>
      </c>
      <c r="AF379" s="203" t="str">
        <f t="shared" si="302"/>
        <v/>
      </c>
      <c r="AG379" s="1273" t="str">
        <f t="shared" ca="1" si="302"/>
        <v>NOK</v>
      </c>
      <c r="AH379" s="203" t="str">
        <f t="shared" si="302"/>
        <v/>
      </c>
      <c r="AI379" s="203" t="str">
        <f t="shared" si="302"/>
        <v/>
      </c>
      <c r="AJ379" s="203" t="str">
        <f t="shared" si="302"/>
        <v/>
      </c>
      <c r="AK379" s="203" t="str">
        <f t="shared" si="302"/>
        <v/>
      </c>
      <c r="AL379" s="203" t="str">
        <f t="shared" si="302"/>
        <v/>
      </c>
      <c r="AM379" s="203" t="str">
        <f t="shared" si="302"/>
        <v/>
      </c>
      <c r="AN379" s="1273" t="str">
        <f t="shared" si="302"/>
        <v/>
      </c>
      <c r="AO379" s="1173" t="str">
        <f t="shared" ca="1" si="302"/>
        <v>NOK</v>
      </c>
      <c r="AP379" s="203" t="str">
        <f t="shared" si="302"/>
        <v/>
      </c>
      <c r="AQ379" s="203" t="str">
        <f t="shared" si="302"/>
        <v/>
      </c>
      <c r="AR379" s="1273" t="str">
        <f t="shared" si="302"/>
        <v/>
      </c>
      <c r="AS379" s="203" t="str">
        <f t="shared" si="302"/>
        <v/>
      </c>
      <c r="AT379" s="203" t="str">
        <f t="shared" si="302"/>
        <v/>
      </c>
      <c r="AU379" s="1273" t="str">
        <f t="shared" si="302"/>
        <v/>
      </c>
      <c r="AV379" s="203" t="str">
        <f t="shared" si="302"/>
        <v/>
      </c>
      <c r="AW379" s="203" t="str">
        <f t="shared" si="302"/>
        <v/>
      </c>
      <c r="AX379" s="203" t="str">
        <f t="shared" si="302"/>
        <v/>
      </c>
      <c r="AY379" s="203" t="str">
        <f t="shared" si="302"/>
        <v/>
      </c>
      <c r="AZ379" s="203" t="str">
        <f t="shared" si="302"/>
        <v/>
      </c>
      <c r="BA379" s="1273" t="str">
        <f t="shared" si="302"/>
        <v/>
      </c>
      <c r="BB379" s="203" t="str">
        <f t="shared" si="302"/>
        <v/>
      </c>
      <c r="BC379" s="203" t="str">
        <f t="shared" si="302"/>
        <v/>
      </c>
      <c r="BD379" s="203" t="str">
        <f t="shared" si="302"/>
        <v/>
      </c>
      <c r="BE379" s="203" t="str">
        <f t="shared" si="302"/>
        <v/>
      </c>
      <c r="BF379" s="203" t="str">
        <f t="shared" si="302"/>
        <v/>
      </c>
      <c r="BG379" s="1173" t="str">
        <f t="shared" si="302"/>
        <v/>
      </c>
      <c r="BH379" s="1273" t="str">
        <f t="shared" si="302"/>
        <v/>
      </c>
      <c r="BI379" s="200" t="str">
        <f t="shared" ca="1" si="248"/>
        <v>NOK</v>
      </c>
    </row>
    <row r="380" spans="1:61" ht="26.4" x14ac:dyDescent="0.25">
      <c r="A380" s="1241" t="str">
        <f t="shared" si="288"/>
        <v>HAE3</v>
      </c>
      <c r="B380" s="1242" t="str">
        <f t="shared" si="288"/>
        <v>Malattie mieloproliferative e sindromi mielodisplastiche</v>
      </c>
      <c r="C380" s="202"/>
      <c r="D380" s="203" t="str">
        <f t="shared" ref="D380:BH380" si="303">IF(D$323="","",
  IF(D$322="",IF(D59="","",IF(D59&lt;=D$324,"OK","NOK")),
  IF(D$322="X",IF(D59="","",IF(D59&lt;=D$324,"OK","NOK")),
  IF(HLOOKUP(D$322,$A$4:$BI$156,ROW(D380)-324,FALSE)&lt;&gt;"","",IF(D59="","",IF(D59&lt;=D$324,"OK","NOK"))))))</f>
        <v/>
      </c>
      <c r="E380" s="203" t="str">
        <f t="shared" si="303"/>
        <v/>
      </c>
      <c r="F380" s="203" t="str">
        <f t="shared" si="303"/>
        <v/>
      </c>
      <c r="G380" s="203" t="str">
        <f t="shared" si="303"/>
        <v/>
      </c>
      <c r="H380" s="203" t="str">
        <f t="shared" si="303"/>
        <v/>
      </c>
      <c r="I380" s="203" t="str">
        <f t="shared" si="303"/>
        <v/>
      </c>
      <c r="J380" s="1273" t="str">
        <f t="shared" si="303"/>
        <v/>
      </c>
      <c r="K380" s="203" t="str">
        <f t="shared" si="303"/>
        <v/>
      </c>
      <c r="L380" s="203" t="str">
        <f t="shared" si="303"/>
        <v/>
      </c>
      <c r="M380" s="203" t="str">
        <f t="shared" si="303"/>
        <v/>
      </c>
      <c r="N380" s="203" t="str">
        <f t="shared" si="303"/>
        <v/>
      </c>
      <c r="O380" s="203" t="str">
        <f t="shared" si="303"/>
        <v/>
      </c>
      <c r="P380" s="203" t="str">
        <f t="shared" si="303"/>
        <v/>
      </c>
      <c r="Q380" s="203" t="str">
        <f t="shared" si="303"/>
        <v/>
      </c>
      <c r="R380" s="203" t="str">
        <f t="shared" si="303"/>
        <v/>
      </c>
      <c r="S380" s="203" t="str">
        <f t="shared" si="303"/>
        <v/>
      </c>
      <c r="T380" s="203" t="str">
        <f t="shared" si="303"/>
        <v/>
      </c>
      <c r="U380" s="203" t="str">
        <f t="shared" ca="1" si="303"/>
        <v>NOK</v>
      </c>
      <c r="V380" s="203" t="str">
        <f t="shared" si="303"/>
        <v/>
      </c>
      <c r="W380" s="203" t="str">
        <f t="shared" si="303"/>
        <v/>
      </c>
      <c r="X380" s="203" t="str">
        <f t="shared" si="303"/>
        <v/>
      </c>
      <c r="Y380" s="203" t="str">
        <f t="shared" si="303"/>
        <v/>
      </c>
      <c r="Z380" s="1173" t="str">
        <f t="shared" si="303"/>
        <v/>
      </c>
      <c r="AA380" s="1273" t="str">
        <f t="shared" si="303"/>
        <v/>
      </c>
      <c r="AB380" s="203" t="str">
        <f t="shared" si="303"/>
        <v/>
      </c>
      <c r="AC380" s="203" t="str">
        <f t="shared" si="303"/>
        <v/>
      </c>
      <c r="AD380" s="203" t="str">
        <f t="shared" si="303"/>
        <v/>
      </c>
      <c r="AE380" s="203" t="str">
        <f t="shared" si="303"/>
        <v/>
      </c>
      <c r="AF380" s="203" t="str">
        <f t="shared" si="303"/>
        <v/>
      </c>
      <c r="AG380" s="1273" t="str">
        <f t="shared" ca="1" si="303"/>
        <v>NOK</v>
      </c>
      <c r="AH380" s="203" t="str">
        <f t="shared" si="303"/>
        <v/>
      </c>
      <c r="AI380" s="203" t="str">
        <f t="shared" si="303"/>
        <v/>
      </c>
      <c r="AJ380" s="203" t="str">
        <f t="shared" si="303"/>
        <v/>
      </c>
      <c r="AK380" s="203" t="str">
        <f t="shared" si="303"/>
        <v/>
      </c>
      <c r="AL380" s="203" t="str">
        <f t="shared" si="303"/>
        <v/>
      </c>
      <c r="AM380" s="203" t="str">
        <f t="shared" si="303"/>
        <v/>
      </c>
      <c r="AN380" s="1273" t="str">
        <f t="shared" si="303"/>
        <v/>
      </c>
      <c r="AO380" s="1173" t="str">
        <f t="shared" ca="1" si="303"/>
        <v>NOK</v>
      </c>
      <c r="AP380" s="203" t="str">
        <f t="shared" si="303"/>
        <v/>
      </c>
      <c r="AQ380" s="203" t="str">
        <f t="shared" si="303"/>
        <v/>
      </c>
      <c r="AR380" s="1273" t="str">
        <f t="shared" si="303"/>
        <v/>
      </c>
      <c r="AS380" s="203" t="str">
        <f t="shared" si="303"/>
        <v/>
      </c>
      <c r="AT380" s="203" t="str">
        <f t="shared" si="303"/>
        <v/>
      </c>
      <c r="AU380" s="1273" t="str">
        <f t="shared" si="303"/>
        <v/>
      </c>
      <c r="AV380" s="203" t="str">
        <f t="shared" si="303"/>
        <v/>
      </c>
      <c r="AW380" s="203" t="str">
        <f t="shared" si="303"/>
        <v/>
      </c>
      <c r="AX380" s="203" t="str">
        <f t="shared" si="303"/>
        <v/>
      </c>
      <c r="AY380" s="203" t="str">
        <f t="shared" si="303"/>
        <v/>
      </c>
      <c r="AZ380" s="203" t="str">
        <f t="shared" si="303"/>
        <v/>
      </c>
      <c r="BA380" s="1273" t="str">
        <f t="shared" si="303"/>
        <v/>
      </c>
      <c r="BB380" s="203" t="str">
        <f t="shared" si="303"/>
        <v/>
      </c>
      <c r="BC380" s="203" t="str">
        <f t="shared" si="303"/>
        <v/>
      </c>
      <c r="BD380" s="203" t="str">
        <f t="shared" si="303"/>
        <v/>
      </c>
      <c r="BE380" s="203" t="str">
        <f t="shared" si="303"/>
        <v/>
      </c>
      <c r="BF380" s="203" t="str">
        <f t="shared" si="303"/>
        <v/>
      </c>
      <c r="BG380" s="1173" t="str">
        <f t="shared" si="303"/>
        <v/>
      </c>
      <c r="BH380" s="1273" t="str">
        <f t="shared" si="303"/>
        <v/>
      </c>
      <c r="BI380" s="200" t="str">
        <f t="shared" ca="1" si="248"/>
        <v>NOK</v>
      </c>
    </row>
    <row r="381" spans="1:61" x14ac:dyDescent="0.25">
      <c r="A381" s="1241" t="str">
        <f t="shared" si="288"/>
        <v>HAE4</v>
      </c>
      <c r="B381" s="1242" t="str">
        <f t="shared" si="288"/>
        <v>Trapianto autologo di cellule staminali</v>
      </c>
      <c r="C381" s="202"/>
      <c r="D381" s="203" t="str">
        <f t="shared" ref="D381:BH381" si="304">IF(D$323="","",
  IF(D$322="",IF(D60="","",IF(D60&lt;=D$324,"OK","NOK")),
  IF(D$322="X",IF(D60="","",IF(D60&lt;=D$324,"OK","NOK")),
  IF(HLOOKUP(D$322,$A$4:$BI$156,ROW(D381)-324,FALSE)&lt;&gt;"","",IF(D60="","",IF(D60&lt;=D$324,"OK","NOK"))))))</f>
        <v/>
      </c>
      <c r="E381" s="203" t="str">
        <f t="shared" si="304"/>
        <v/>
      </c>
      <c r="F381" s="203" t="str">
        <f t="shared" si="304"/>
        <v/>
      </c>
      <c r="G381" s="203" t="str">
        <f t="shared" si="304"/>
        <v/>
      </c>
      <c r="H381" s="203" t="str">
        <f t="shared" si="304"/>
        <v/>
      </c>
      <c r="I381" s="203" t="str">
        <f t="shared" si="304"/>
        <v/>
      </c>
      <c r="J381" s="1273" t="str">
        <f t="shared" si="304"/>
        <v/>
      </c>
      <c r="K381" s="203" t="str">
        <f t="shared" si="304"/>
        <v/>
      </c>
      <c r="L381" s="203" t="str">
        <f t="shared" si="304"/>
        <v/>
      </c>
      <c r="M381" s="203" t="str">
        <f t="shared" si="304"/>
        <v/>
      </c>
      <c r="N381" s="203" t="str">
        <f t="shared" si="304"/>
        <v/>
      </c>
      <c r="O381" s="203" t="str">
        <f t="shared" si="304"/>
        <v/>
      </c>
      <c r="P381" s="203" t="str">
        <f t="shared" si="304"/>
        <v/>
      </c>
      <c r="Q381" s="203" t="str">
        <f t="shared" si="304"/>
        <v/>
      </c>
      <c r="R381" s="203" t="str">
        <f t="shared" si="304"/>
        <v/>
      </c>
      <c r="S381" s="203" t="str">
        <f t="shared" si="304"/>
        <v/>
      </c>
      <c r="T381" s="203" t="str">
        <f t="shared" si="304"/>
        <v/>
      </c>
      <c r="U381" s="203" t="str">
        <f t="shared" ca="1" si="304"/>
        <v>NOK</v>
      </c>
      <c r="V381" s="203" t="str">
        <f t="shared" si="304"/>
        <v/>
      </c>
      <c r="W381" s="203" t="str">
        <f t="shared" si="304"/>
        <v/>
      </c>
      <c r="X381" s="203" t="str">
        <f t="shared" si="304"/>
        <v/>
      </c>
      <c r="Y381" s="203" t="str">
        <f t="shared" si="304"/>
        <v/>
      </c>
      <c r="Z381" s="1173" t="str">
        <f t="shared" si="304"/>
        <v/>
      </c>
      <c r="AA381" s="1273" t="str">
        <f t="shared" si="304"/>
        <v/>
      </c>
      <c r="AB381" s="203" t="str">
        <f t="shared" si="304"/>
        <v/>
      </c>
      <c r="AC381" s="203" t="str">
        <f t="shared" si="304"/>
        <v/>
      </c>
      <c r="AD381" s="203" t="str">
        <f t="shared" si="304"/>
        <v/>
      </c>
      <c r="AE381" s="203" t="str">
        <f t="shared" si="304"/>
        <v/>
      </c>
      <c r="AF381" s="203" t="str">
        <f t="shared" si="304"/>
        <v/>
      </c>
      <c r="AG381" s="1273" t="str">
        <f t="shared" si="304"/>
        <v/>
      </c>
      <c r="AH381" s="203" t="str">
        <f t="shared" si="304"/>
        <v/>
      </c>
      <c r="AI381" s="203" t="str">
        <f t="shared" si="304"/>
        <v/>
      </c>
      <c r="AJ381" s="203" t="str">
        <f t="shared" si="304"/>
        <v/>
      </c>
      <c r="AK381" s="203" t="str">
        <f t="shared" si="304"/>
        <v/>
      </c>
      <c r="AL381" s="203" t="str">
        <f t="shared" si="304"/>
        <v/>
      </c>
      <c r="AM381" s="203" t="str">
        <f t="shared" si="304"/>
        <v/>
      </c>
      <c r="AN381" s="1273" t="str">
        <f t="shared" si="304"/>
        <v/>
      </c>
      <c r="AO381" s="1173" t="str">
        <f t="shared" ca="1" si="304"/>
        <v>NOK</v>
      </c>
      <c r="AP381" s="203" t="str">
        <f t="shared" si="304"/>
        <v/>
      </c>
      <c r="AQ381" s="203" t="str">
        <f t="shared" si="304"/>
        <v/>
      </c>
      <c r="AR381" s="1273" t="str">
        <f t="shared" si="304"/>
        <v/>
      </c>
      <c r="AS381" s="203" t="str">
        <f t="shared" si="304"/>
        <v/>
      </c>
      <c r="AT381" s="203" t="str">
        <f t="shared" si="304"/>
        <v/>
      </c>
      <c r="AU381" s="1273" t="str">
        <f t="shared" si="304"/>
        <v/>
      </c>
      <c r="AV381" s="203" t="str">
        <f t="shared" si="304"/>
        <v/>
      </c>
      <c r="AW381" s="203" t="str">
        <f t="shared" si="304"/>
        <v/>
      </c>
      <c r="AX381" s="203" t="str">
        <f t="shared" si="304"/>
        <v/>
      </c>
      <c r="AY381" s="203" t="str">
        <f t="shared" si="304"/>
        <v/>
      </c>
      <c r="AZ381" s="203" t="str">
        <f t="shared" si="304"/>
        <v/>
      </c>
      <c r="BA381" s="1273" t="str">
        <f t="shared" si="304"/>
        <v/>
      </c>
      <c r="BB381" s="203" t="str">
        <f t="shared" si="304"/>
        <v/>
      </c>
      <c r="BC381" s="203" t="str">
        <f t="shared" si="304"/>
        <v/>
      </c>
      <c r="BD381" s="203" t="str">
        <f t="shared" si="304"/>
        <v/>
      </c>
      <c r="BE381" s="203" t="str">
        <f t="shared" si="304"/>
        <v/>
      </c>
      <c r="BF381" s="203" t="str">
        <f t="shared" si="304"/>
        <v/>
      </c>
      <c r="BG381" s="1173" t="str">
        <f t="shared" si="304"/>
        <v/>
      </c>
      <c r="BH381" s="1273" t="str">
        <f t="shared" si="304"/>
        <v/>
      </c>
      <c r="BI381" s="200" t="str">
        <f t="shared" ca="1" si="248"/>
        <v>NOK</v>
      </c>
    </row>
    <row r="382" spans="1:61" ht="26.4" x14ac:dyDescent="0.25">
      <c r="A382" s="1241" t="str">
        <f t="shared" si="288"/>
        <v>HAE5</v>
      </c>
      <c r="B382" s="1242" t="str">
        <f t="shared" si="288"/>
        <v>Trapianto allogenico di cellule staminali ematopoietiche (CIMAS)</v>
      </c>
      <c r="C382" s="202"/>
      <c r="D382" s="203" t="str">
        <f t="shared" ref="D382:BH382" si="305">IF(D$323="","",
  IF(D$322="",IF(D61="","",IF(D61&lt;=D$324,"OK","NOK")),
  IF(D$322="X",IF(D61="","",IF(D61&lt;=D$324,"OK","NOK")),
  IF(HLOOKUP(D$322,$A$4:$BI$156,ROW(D382)-324,FALSE)&lt;&gt;"","",IF(D61="","",IF(D61&lt;=D$324,"OK","NOK"))))))</f>
        <v/>
      </c>
      <c r="E382" s="203" t="str">
        <f t="shared" si="305"/>
        <v/>
      </c>
      <c r="F382" s="203" t="str">
        <f t="shared" si="305"/>
        <v/>
      </c>
      <c r="G382" s="203" t="str">
        <f t="shared" si="305"/>
        <v/>
      </c>
      <c r="H382" s="203" t="str">
        <f t="shared" si="305"/>
        <v/>
      </c>
      <c r="I382" s="203" t="str">
        <f t="shared" si="305"/>
        <v/>
      </c>
      <c r="J382" s="1273" t="str">
        <f t="shared" si="305"/>
        <v/>
      </c>
      <c r="K382" s="203" t="str">
        <f t="shared" si="305"/>
        <v/>
      </c>
      <c r="L382" s="203" t="str">
        <f t="shared" si="305"/>
        <v/>
      </c>
      <c r="M382" s="203" t="str">
        <f t="shared" si="305"/>
        <v/>
      </c>
      <c r="N382" s="203" t="str">
        <f t="shared" si="305"/>
        <v/>
      </c>
      <c r="O382" s="203" t="str">
        <f t="shared" si="305"/>
        <v/>
      </c>
      <c r="P382" s="203" t="str">
        <f t="shared" si="305"/>
        <v/>
      </c>
      <c r="Q382" s="203" t="str">
        <f t="shared" si="305"/>
        <v/>
      </c>
      <c r="R382" s="203" t="str">
        <f t="shared" si="305"/>
        <v/>
      </c>
      <c r="S382" s="203" t="str">
        <f t="shared" si="305"/>
        <v/>
      </c>
      <c r="T382" s="203" t="str">
        <f t="shared" si="305"/>
        <v/>
      </c>
      <c r="U382" s="203" t="str">
        <f t="shared" si="305"/>
        <v/>
      </c>
      <c r="V382" s="203" t="str">
        <f t="shared" si="305"/>
        <v/>
      </c>
      <c r="W382" s="203" t="str">
        <f t="shared" si="305"/>
        <v/>
      </c>
      <c r="X382" s="203" t="str">
        <f t="shared" si="305"/>
        <v/>
      </c>
      <c r="Y382" s="203" t="str">
        <f t="shared" si="305"/>
        <v/>
      </c>
      <c r="Z382" s="1173" t="str">
        <f t="shared" si="305"/>
        <v/>
      </c>
      <c r="AA382" s="1273" t="str">
        <f t="shared" si="305"/>
        <v/>
      </c>
      <c r="AB382" s="203" t="str">
        <f t="shared" si="305"/>
        <v/>
      </c>
      <c r="AC382" s="203" t="str">
        <f t="shared" si="305"/>
        <v/>
      </c>
      <c r="AD382" s="203" t="str">
        <f t="shared" si="305"/>
        <v/>
      </c>
      <c r="AE382" s="203" t="str">
        <f t="shared" si="305"/>
        <v/>
      </c>
      <c r="AF382" s="203" t="str">
        <f t="shared" si="305"/>
        <v/>
      </c>
      <c r="AG382" s="1273" t="str">
        <f t="shared" si="305"/>
        <v/>
      </c>
      <c r="AH382" s="203" t="str">
        <f t="shared" si="305"/>
        <v/>
      </c>
      <c r="AI382" s="203" t="str">
        <f t="shared" si="305"/>
        <v/>
      </c>
      <c r="AJ382" s="203" t="str">
        <f t="shared" si="305"/>
        <v/>
      </c>
      <c r="AK382" s="203" t="str">
        <f t="shared" si="305"/>
        <v/>
      </c>
      <c r="AL382" s="203" t="str">
        <f t="shared" si="305"/>
        <v/>
      </c>
      <c r="AM382" s="203" t="str">
        <f t="shared" si="305"/>
        <v/>
      </c>
      <c r="AN382" s="1273" t="str">
        <f t="shared" si="305"/>
        <v/>
      </c>
      <c r="AO382" s="1173" t="str">
        <f t="shared" si="305"/>
        <v/>
      </c>
      <c r="AP382" s="203" t="str">
        <f t="shared" si="305"/>
        <v/>
      </c>
      <c r="AQ382" s="203" t="str">
        <f t="shared" si="305"/>
        <v/>
      </c>
      <c r="AR382" s="1273" t="str">
        <f t="shared" si="305"/>
        <v/>
      </c>
      <c r="AS382" s="203" t="str">
        <f t="shared" si="305"/>
        <v/>
      </c>
      <c r="AT382" s="203" t="str">
        <f t="shared" si="305"/>
        <v/>
      </c>
      <c r="AU382" s="1273" t="str">
        <f t="shared" si="305"/>
        <v/>
      </c>
      <c r="AV382" s="203" t="str">
        <f t="shared" si="305"/>
        <v/>
      </c>
      <c r="AW382" s="203" t="str">
        <f t="shared" si="305"/>
        <v/>
      </c>
      <c r="AX382" s="203" t="str">
        <f t="shared" si="305"/>
        <v/>
      </c>
      <c r="AY382" s="203" t="str">
        <f t="shared" si="305"/>
        <v/>
      </c>
      <c r="AZ382" s="203" t="str">
        <f t="shared" si="305"/>
        <v/>
      </c>
      <c r="BA382" s="1273" t="str">
        <f t="shared" si="305"/>
        <v/>
      </c>
      <c r="BB382" s="203" t="str">
        <f t="shared" si="305"/>
        <v/>
      </c>
      <c r="BC382" s="203" t="str">
        <f t="shared" si="305"/>
        <v/>
      </c>
      <c r="BD382" s="203" t="str">
        <f t="shared" si="305"/>
        <v/>
      </c>
      <c r="BE382" s="203" t="str">
        <f t="shared" si="305"/>
        <v/>
      </c>
      <c r="BF382" s="203" t="str">
        <f t="shared" si="305"/>
        <v/>
      </c>
      <c r="BG382" s="1173" t="str">
        <f t="shared" si="305"/>
        <v/>
      </c>
      <c r="BH382" s="1273" t="str">
        <f t="shared" si="305"/>
        <v/>
      </c>
      <c r="BI382" s="200" t="str">
        <f t="shared" si="248"/>
        <v>OK</v>
      </c>
    </row>
    <row r="383" spans="1:61" ht="26.4" x14ac:dyDescent="0.25">
      <c r="A383" s="1241" t="str">
        <f t="shared" si="288"/>
        <v>GEF1</v>
      </c>
      <c r="B383" s="1242" t="str">
        <f t="shared" si="288"/>
        <v>Chirurgia vascolare dei vasi periferici (arteriosi)</v>
      </c>
      <c r="C383" s="202"/>
      <c r="D383" s="203" t="str">
        <f t="shared" ref="D383:BH383" si="306">IF(D$323="","",
  IF(D$322="",IF(D62="","",IF(D62&lt;=D$324,"OK","NOK")),
  IF(D$322="X",IF(D62="","",IF(D62&lt;=D$324,"OK","NOK")),
  IF(HLOOKUP(D$322,$A$4:$BI$156,ROW(D383)-324,FALSE)&lt;&gt;"","",IF(D62="","",IF(D62&lt;=D$324,"OK","NOK"))))))</f>
        <v/>
      </c>
      <c r="E383" s="203" t="str">
        <f t="shared" si="306"/>
        <v/>
      </c>
      <c r="F383" s="203" t="str">
        <f t="shared" si="306"/>
        <v/>
      </c>
      <c r="G383" s="203" t="str">
        <f t="shared" si="306"/>
        <v/>
      </c>
      <c r="H383" s="203" t="str">
        <f t="shared" si="306"/>
        <v/>
      </c>
      <c r="I383" s="203" t="str">
        <f t="shared" si="306"/>
        <v/>
      </c>
      <c r="J383" s="1273" t="str">
        <f t="shared" si="306"/>
        <v/>
      </c>
      <c r="K383" s="203" t="str">
        <f t="shared" ca="1" si="306"/>
        <v>NOK</v>
      </c>
      <c r="L383" s="203" t="str">
        <f t="shared" si="306"/>
        <v/>
      </c>
      <c r="M383" s="203" t="str">
        <f t="shared" si="306"/>
        <v/>
      </c>
      <c r="N383" s="203" t="str">
        <f t="shared" si="306"/>
        <v/>
      </c>
      <c r="O383" s="203" t="str">
        <f t="shared" si="306"/>
        <v/>
      </c>
      <c r="P383" s="203" t="str">
        <f t="shared" si="306"/>
        <v/>
      </c>
      <c r="Q383" s="203" t="str">
        <f t="shared" si="306"/>
        <v/>
      </c>
      <c r="R383" s="203" t="str">
        <f t="shared" si="306"/>
        <v/>
      </c>
      <c r="S383" s="203" t="str">
        <f t="shared" ca="1" si="306"/>
        <v>NOK</v>
      </c>
      <c r="T383" s="203" t="str">
        <f t="shared" si="306"/>
        <v/>
      </c>
      <c r="U383" s="203" t="str">
        <f t="shared" si="306"/>
        <v/>
      </c>
      <c r="V383" s="203" t="str">
        <f t="shared" si="306"/>
        <v/>
      </c>
      <c r="W383" s="203" t="str">
        <f t="shared" si="306"/>
        <v/>
      </c>
      <c r="X383" s="203" t="str">
        <f t="shared" si="306"/>
        <v/>
      </c>
      <c r="Y383" s="203" t="str">
        <f t="shared" si="306"/>
        <v/>
      </c>
      <c r="Z383" s="1173" t="str">
        <f t="shared" si="306"/>
        <v/>
      </c>
      <c r="AA383" s="1273" t="str">
        <f t="shared" si="306"/>
        <v/>
      </c>
      <c r="AB383" s="203" t="str">
        <f t="shared" si="306"/>
        <v/>
      </c>
      <c r="AC383" s="203" t="str">
        <f t="shared" si="306"/>
        <v/>
      </c>
      <c r="AD383" s="203" t="str">
        <f t="shared" si="306"/>
        <v/>
      </c>
      <c r="AE383" s="203" t="str">
        <f t="shared" si="306"/>
        <v/>
      </c>
      <c r="AF383" s="203" t="str">
        <f t="shared" si="306"/>
        <v/>
      </c>
      <c r="AG383" s="1273" t="str">
        <f t="shared" si="306"/>
        <v/>
      </c>
      <c r="AH383" s="203" t="str">
        <f t="shared" si="306"/>
        <v/>
      </c>
      <c r="AI383" s="203" t="str">
        <f t="shared" si="306"/>
        <v/>
      </c>
      <c r="AJ383" s="203" t="str">
        <f t="shared" si="306"/>
        <v/>
      </c>
      <c r="AK383" s="203" t="str">
        <f t="shared" si="306"/>
        <v/>
      </c>
      <c r="AL383" s="203" t="str">
        <f t="shared" si="306"/>
        <v/>
      </c>
      <c r="AM383" s="203" t="str">
        <f t="shared" si="306"/>
        <v/>
      </c>
      <c r="AN383" s="1273" t="str">
        <f t="shared" si="306"/>
        <v/>
      </c>
      <c r="AO383" s="1173" t="str">
        <f t="shared" si="306"/>
        <v/>
      </c>
      <c r="AP383" s="203" t="str">
        <f t="shared" si="306"/>
        <v/>
      </c>
      <c r="AQ383" s="203" t="str">
        <f t="shared" si="306"/>
        <v/>
      </c>
      <c r="AR383" s="1273" t="str">
        <f t="shared" si="306"/>
        <v/>
      </c>
      <c r="AS383" s="203" t="str">
        <f t="shared" si="306"/>
        <v/>
      </c>
      <c r="AT383" s="203" t="str">
        <f t="shared" si="306"/>
        <v/>
      </c>
      <c r="AU383" s="1273" t="str">
        <f t="shared" si="306"/>
        <v/>
      </c>
      <c r="AV383" s="203" t="str">
        <f t="shared" si="306"/>
        <v/>
      </c>
      <c r="AW383" s="203" t="str">
        <f t="shared" si="306"/>
        <v/>
      </c>
      <c r="AX383" s="203" t="str">
        <f t="shared" si="306"/>
        <v/>
      </c>
      <c r="AY383" s="203" t="str">
        <f t="shared" si="306"/>
        <v/>
      </c>
      <c r="AZ383" s="203" t="str">
        <f t="shared" si="306"/>
        <v/>
      </c>
      <c r="BA383" s="1273" t="str">
        <f t="shared" si="306"/>
        <v/>
      </c>
      <c r="BB383" s="203" t="str">
        <f t="shared" si="306"/>
        <v/>
      </c>
      <c r="BC383" s="203" t="str">
        <f t="shared" si="306"/>
        <v/>
      </c>
      <c r="BD383" s="203" t="str">
        <f t="shared" si="306"/>
        <v/>
      </c>
      <c r="BE383" s="203" t="str">
        <f t="shared" si="306"/>
        <v/>
      </c>
      <c r="BF383" s="203" t="str">
        <f t="shared" si="306"/>
        <v/>
      </c>
      <c r="BG383" s="1173" t="str">
        <f t="shared" si="306"/>
        <v/>
      </c>
      <c r="BH383" s="1273" t="str">
        <f t="shared" si="306"/>
        <v/>
      </c>
      <c r="BI383" s="200" t="str">
        <f t="shared" ca="1" si="248"/>
        <v>NOK</v>
      </c>
    </row>
    <row r="384" spans="1:61" x14ac:dyDescent="0.25">
      <c r="A384" s="1241" t="str">
        <f t="shared" si="288"/>
        <v>ANG1</v>
      </c>
      <c r="B384" s="1242" t="str">
        <f t="shared" si="288"/>
        <v>Interventi sui vasi periferici (arteriosi)</v>
      </c>
      <c r="C384" s="202"/>
      <c r="D384" s="203" t="str">
        <f t="shared" ref="D384:BH384" si="307">IF(D$323="","",
  IF(D$322="",IF(D63="","",IF(D63&lt;=D$324,"OK","NOK")),
  IF(D$322="X",IF(D63="","",IF(D63&lt;=D$324,"OK","NOK")),
  IF(HLOOKUP(D$322,$A$4:$BI$156,ROW(D384)-324,FALSE)&lt;&gt;"","",IF(D63="","",IF(D63&lt;=D$324,"OK","NOK"))))))</f>
        <v/>
      </c>
      <c r="E384" s="203" t="str">
        <f t="shared" ca="1" si="307"/>
        <v>NOK</v>
      </c>
      <c r="F384" s="203" t="str">
        <f t="shared" ca="1" si="307"/>
        <v>NOK</v>
      </c>
      <c r="G384" s="203" t="str">
        <f t="shared" si="307"/>
        <v/>
      </c>
      <c r="H384" s="203" t="str">
        <f t="shared" si="307"/>
        <v/>
      </c>
      <c r="I384" s="203" t="str">
        <f t="shared" si="307"/>
        <v/>
      </c>
      <c r="J384" s="1273" t="str">
        <f t="shared" si="307"/>
        <v/>
      </c>
      <c r="K384" s="203" t="str">
        <f t="shared" si="307"/>
        <v/>
      </c>
      <c r="L384" s="203" t="str">
        <f t="shared" si="307"/>
        <v/>
      </c>
      <c r="M384" s="203" t="str">
        <f t="shared" si="307"/>
        <v/>
      </c>
      <c r="N384" s="203" t="str">
        <f t="shared" si="307"/>
        <v/>
      </c>
      <c r="O384" s="203" t="str">
        <f t="shared" si="307"/>
        <v/>
      </c>
      <c r="P384" s="203" t="str">
        <f t="shared" si="307"/>
        <v/>
      </c>
      <c r="Q384" s="203" t="str">
        <f t="shared" si="307"/>
        <v/>
      </c>
      <c r="R384" s="203" t="str">
        <f t="shared" si="307"/>
        <v/>
      </c>
      <c r="S384" s="203" t="str">
        <f t="shared" ca="1" si="307"/>
        <v>NOK</v>
      </c>
      <c r="T384" s="203" t="str">
        <f t="shared" si="307"/>
        <v/>
      </c>
      <c r="U384" s="203" t="str">
        <f t="shared" si="307"/>
        <v/>
      </c>
      <c r="V384" s="203" t="str">
        <f t="shared" si="307"/>
        <v/>
      </c>
      <c r="W384" s="203" t="str">
        <f t="shared" si="307"/>
        <v/>
      </c>
      <c r="X384" s="203" t="str">
        <f t="shared" si="307"/>
        <v/>
      </c>
      <c r="Y384" s="203" t="str">
        <f t="shared" si="307"/>
        <v/>
      </c>
      <c r="Z384" s="1173" t="str">
        <f t="shared" si="307"/>
        <v/>
      </c>
      <c r="AA384" s="1273" t="str">
        <f t="shared" si="307"/>
        <v/>
      </c>
      <c r="AB384" s="203" t="str">
        <f t="shared" si="307"/>
        <v/>
      </c>
      <c r="AC384" s="203" t="str">
        <f t="shared" si="307"/>
        <v/>
      </c>
      <c r="AD384" s="203" t="str">
        <f t="shared" si="307"/>
        <v/>
      </c>
      <c r="AE384" s="203" t="str">
        <f t="shared" si="307"/>
        <v/>
      </c>
      <c r="AF384" s="203" t="str">
        <f t="shared" si="307"/>
        <v/>
      </c>
      <c r="AG384" s="1273" t="str">
        <f t="shared" si="307"/>
        <v/>
      </c>
      <c r="AH384" s="203" t="str">
        <f t="shared" si="307"/>
        <v/>
      </c>
      <c r="AI384" s="203" t="str">
        <f t="shared" si="307"/>
        <v/>
      </c>
      <c r="AJ384" s="203" t="str">
        <f t="shared" si="307"/>
        <v/>
      </c>
      <c r="AK384" s="203" t="str">
        <f t="shared" si="307"/>
        <v/>
      </c>
      <c r="AL384" s="203" t="str">
        <f t="shared" si="307"/>
        <v/>
      </c>
      <c r="AM384" s="203" t="str">
        <f t="shared" si="307"/>
        <v/>
      </c>
      <c r="AN384" s="1273" t="str">
        <f t="shared" si="307"/>
        <v/>
      </c>
      <c r="AO384" s="1173" t="str">
        <f t="shared" ca="1" si="307"/>
        <v>NOK</v>
      </c>
      <c r="AP384" s="203" t="str">
        <f t="shared" si="307"/>
        <v/>
      </c>
      <c r="AQ384" s="203" t="str">
        <f t="shared" si="307"/>
        <v/>
      </c>
      <c r="AR384" s="1273" t="str">
        <f t="shared" si="307"/>
        <v/>
      </c>
      <c r="AS384" s="203" t="str">
        <f t="shared" si="307"/>
        <v/>
      </c>
      <c r="AT384" s="203" t="str">
        <f t="shared" si="307"/>
        <v/>
      </c>
      <c r="AU384" s="1273" t="str">
        <f t="shared" si="307"/>
        <v/>
      </c>
      <c r="AV384" s="203" t="str">
        <f t="shared" si="307"/>
        <v/>
      </c>
      <c r="AW384" s="203" t="str">
        <f t="shared" si="307"/>
        <v/>
      </c>
      <c r="AX384" s="203" t="str">
        <f t="shared" si="307"/>
        <v/>
      </c>
      <c r="AY384" s="203" t="str">
        <f t="shared" si="307"/>
        <v/>
      </c>
      <c r="AZ384" s="203" t="str">
        <f t="shared" si="307"/>
        <v/>
      </c>
      <c r="BA384" s="1273" t="str">
        <f t="shared" si="307"/>
        <v/>
      </c>
      <c r="BB384" s="203" t="str">
        <f t="shared" si="307"/>
        <v/>
      </c>
      <c r="BC384" s="203" t="str">
        <f t="shared" si="307"/>
        <v/>
      </c>
      <c r="BD384" s="203" t="str">
        <f t="shared" si="307"/>
        <v/>
      </c>
      <c r="BE384" s="203" t="str">
        <f t="shared" si="307"/>
        <v/>
      </c>
      <c r="BF384" s="203" t="str">
        <f t="shared" si="307"/>
        <v/>
      </c>
      <c r="BG384" s="1173" t="str">
        <f t="shared" si="307"/>
        <v/>
      </c>
      <c r="BH384" s="1273" t="str">
        <f t="shared" si="307"/>
        <v/>
      </c>
      <c r="BI384" s="200" t="str">
        <f t="shared" ca="1" si="248"/>
        <v>NOK</v>
      </c>
    </row>
    <row r="385" spans="1:61" ht="26.4" x14ac:dyDescent="0.25">
      <c r="A385" s="1241" t="str">
        <f t="shared" si="288"/>
        <v>GEFA</v>
      </c>
      <c r="B385" s="1242" t="str">
        <f t="shared" si="288"/>
        <v>Interventi e chirurgia vascolare dei vasi intra-addominali</v>
      </c>
      <c r="C385" s="202"/>
      <c r="D385" s="203" t="str">
        <f t="shared" ref="D385:BH385" si="308">IF(D$323="","",
  IF(D$322="",IF(D64="","",IF(D64&lt;=D$324,"OK","NOK")),
  IF(D$322="X",IF(D64="","",IF(D64&lt;=D$324,"OK","NOK")),
  IF(HLOOKUP(D$322,$A$4:$BI$156,ROW(D385)-324,FALSE)&lt;&gt;"","",IF(D64="","",IF(D64&lt;=D$324,"OK","NOK"))))))</f>
        <v/>
      </c>
      <c r="E385" s="203" t="str">
        <f t="shared" ca="1" si="308"/>
        <v>NOK</v>
      </c>
      <c r="F385" s="203" t="str">
        <f t="shared" ca="1" si="308"/>
        <v>NOK</v>
      </c>
      <c r="G385" s="203" t="str">
        <f t="shared" si="308"/>
        <v/>
      </c>
      <c r="H385" s="203" t="str">
        <f t="shared" si="308"/>
        <v/>
      </c>
      <c r="I385" s="203" t="str">
        <f t="shared" si="308"/>
        <v/>
      </c>
      <c r="J385" s="1273" t="str">
        <f t="shared" si="308"/>
        <v/>
      </c>
      <c r="K385" s="203" t="str">
        <f t="shared" ca="1" si="308"/>
        <v>NOK</v>
      </c>
      <c r="L385" s="203" t="str">
        <f t="shared" si="308"/>
        <v/>
      </c>
      <c r="M385" s="203" t="str">
        <f t="shared" si="308"/>
        <v/>
      </c>
      <c r="N385" s="203" t="str">
        <f t="shared" si="308"/>
        <v/>
      </c>
      <c r="O385" s="203" t="str">
        <f t="shared" si="308"/>
        <v/>
      </c>
      <c r="P385" s="203" t="str">
        <f t="shared" si="308"/>
        <v/>
      </c>
      <c r="Q385" s="203" t="str">
        <f t="shared" si="308"/>
        <v/>
      </c>
      <c r="R385" s="203" t="str">
        <f t="shared" si="308"/>
        <v/>
      </c>
      <c r="S385" s="203" t="str">
        <f t="shared" ca="1" si="308"/>
        <v>NOK</v>
      </c>
      <c r="T385" s="203" t="str">
        <f t="shared" si="308"/>
        <v/>
      </c>
      <c r="U385" s="203" t="str">
        <f t="shared" si="308"/>
        <v/>
      </c>
      <c r="V385" s="203" t="str">
        <f t="shared" si="308"/>
        <v/>
      </c>
      <c r="W385" s="203" t="str">
        <f t="shared" si="308"/>
        <v/>
      </c>
      <c r="X385" s="203" t="str">
        <f t="shared" si="308"/>
        <v/>
      </c>
      <c r="Y385" s="203" t="str">
        <f t="shared" si="308"/>
        <v/>
      </c>
      <c r="Z385" s="1173" t="str">
        <f t="shared" si="308"/>
        <v/>
      </c>
      <c r="AA385" s="1273" t="str">
        <f t="shared" si="308"/>
        <v/>
      </c>
      <c r="AB385" s="203" t="str">
        <f t="shared" si="308"/>
        <v/>
      </c>
      <c r="AC385" s="203" t="str">
        <f t="shared" si="308"/>
        <v/>
      </c>
      <c r="AD385" s="203" t="str">
        <f t="shared" si="308"/>
        <v/>
      </c>
      <c r="AE385" s="203" t="str">
        <f t="shared" si="308"/>
        <v/>
      </c>
      <c r="AF385" s="203" t="str">
        <f t="shared" si="308"/>
        <v/>
      </c>
      <c r="AG385" s="1273" t="str">
        <f t="shared" si="308"/>
        <v/>
      </c>
      <c r="AH385" s="203" t="str">
        <f t="shared" si="308"/>
        <v/>
      </c>
      <c r="AI385" s="203" t="str">
        <f t="shared" si="308"/>
        <v/>
      </c>
      <c r="AJ385" s="203" t="str">
        <f t="shared" si="308"/>
        <v/>
      </c>
      <c r="AK385" s="203" t="str">
        <f t="shared" si="308"/>
        <v/>
      </c>
      <c r="AL385" s="203" t="str">
        <f t="shared" si="308"/>
        <v/>
      </c>
      <c r="AM385" s="203" t="str">
        <f t="shared" si="308"/>
        <v/>
      </c>
      <c r="AN385" s="1273" t="str">
        <f t="shared" si="308"/>
        <v/>
      </c>
      <c r="AO385" s="1173" t="str">
        <f t="shared" si="308"/>
        <v/>
      </c>
      <c r="AP385" s="203" t="str">
        <f t="shared" si="308"/>
        <v/>
      </c>
      <c r="AQ385" s="203" t="str">
        <f t="shared" si="308"/>
        <v/>
      </c>
      <c r="AR385" s="1273" t="str">
        <f t="shared" si="308"/>
        <v/>
      </c>
      <c r="AS385" s="203" t="str">
        <f t="shared" si="308"/>
        <v/>
      </c>
      <c r="AT385" s="203" t="str">
        <f t="shared" si="308"/>
        <v/>
      </c>
      <c r="AU385" s="1273" t="str">
        <f t="shared" si="308"/>
        <v/>
      </c>
      <c r="AV385" s="203" t="str">
        <f t="shared" si="308"/>
        <v/>
      </c>
      <c r="AW385" s="203" t="str">
        <f t="shared" si="308"/>
        <v/>
      </c>
      <c r="AX385" s="203" t="str">
        <f t="shared" si="308"/>
        <v/>
      </c>
      <c r="AY385" s="203" t="str">
        <f t="shared" si="308"/>
        <v/>
      </c>
      <c r="AZ385" s="203" t="str">
        <f t="shared" si="308"/>
        <v/>
      </c>
      <c r="BA385" s="1273" t="str">
        <f t="shared" ca="1" si="308"/>
        <v>NOK</v>
      </c>
      <c r="BB385" s="203" t="str">
        <f t="shared" si="308"/>
        <v/>
      </c>
      <c r="BC385" s="203" t="str">
        <f t="shared" si="308"/>
        <v/>
      </c>
      <c r="BD385" s="203" t="str">
        <f t="shared" si="308"/>
        <v/>
      </c>
      <c r="BE385" s="203" t="str">
        <f t="shared" si="308"/>
        <v/>
      </c>
      <c r="BF385" s="203" t="str">
        <f t="shared" si="308"/>
        <v/>
      </c>
      <c r="BG385" s="1173" t="str">
        <f t="shared" si="308"/>
        <v/>
      </c>
      <c r="BH385" s="1273" t="str">
        <f t="shared" si="308"/>
        <v/>
      </c>
      <c r="BI385" s="200" t="str">
        <f t="shared" ca="1" si="248"/>
        <v>NOK</v>
      </c>
    </row>
    <row r="386" spans="1:61" x14ac:dyDescent="0.25">
      <c r="A386" s="1241" t="str">
        <f t="shared" ref="A386:B405" si="309">+A65</f>
        <v>GEF3</v>
      </c>
      <c r="B386" s="1242" t="str">
        <f t="shared" si="309"/>
        <v>Chirurgia vascolare della carotide</v>
      </c>
      <c r="C386" s="202"/>
      <c r="D386" s="203" t="str">
        <f t="shared" ref="D386:BH386" si="310">IF(D$323="","",
  IF(D$322="",IF(D65="","",IF(D65&lt;=D$324,"OK","NOK")),
  IF(D$322="X",IF(D65="","",IF(D65&lt;=D$324,"OK","NOK")),
  IF(HLOOKUP(D$322,$A$4:$BI$156,ROW(D386)-324,FALSE)&lt;&gt;"","",IF(D65="","",IF(D65&lt;=D$324,"OK","NOK"))))))</f>
        <v/>
      </c>
      <c r="E386" s="203" t="str">
        <f t="shared" si="310"/>
        <v/>
      </c>
      <c r="F386" s="203" t="str">
        <f t="shared" si="310"/>
        <v/>
      </c>
      <c r="G386" s="203" t="str">
        <f t="shared" si="310"/>
        <v/>
      </c>
      <c r="H386" s="203" t="str">
        <f t="shared" si="310"/>
        <v/>
      </c>
      <c r="I386" s="203" t="str">
        <f t="shared" si="310"/>
        <v/>
      </c>
      <c r="J386" s="1273" t="str">
        <f t="shared" si="310"/>
        <v/>
      </c>
      <c r="K386" s="203" t="str">
        <f t="shared" ca="1" si="310"/>
        <v>NOK</v>
      </c>
      <c r="L386" s="203" t="str">
        <f t="shared" si="310"/>
        <v/>
      </c>
      <c r="M386" s="203" t="str">
        <f t="shared" si="310"/>
        <v/>
      </c>
      <c r="N386" s="203" t="str">
        <f t="shared" si="310"/>
        <v/>
      </c>
      <c r="O386" s="203" t="str">
        <f t="shared" si="310"/>
        <v/>
      </c>
      <c r="P386" s="203" t="str">
        <f t="shared" si="310"/>
        <v/>
      </c>
      <c r="Q386" s="203" t="str">
        <f t="shared" si="310"/>
        <v/>
      </c>
      <c r="R386" s="203" t="str">
        <f t="shared" si="310"/>
        <v/>
      </c>
      <c r="S386" s="203" t="str">
        <f t="shared" ca="1" si="310"/>
        <v>NOK</v>
      </c>
      <c r="T386" s="203" t="str">
        <f t="shared" si="310"/>
        <v/>
      </c>
      <c r="U386" s="203" t="str">
        <f t="shared" si="310"/>
        <v/>
      </c>
      <c r="V386" s="203" t="str">
        <f t="shared" si="310"/>
        <v/>
      </c>
      <c r="W386" s="203" t="str">
        <f t="shared" si="310"/>
        <v/>
      </c>
      <c r="X386" s="203" t="str">
        <f t="shared" si="310"/>
        <v/>
      </c>
      <c r="Y386" s="203" t="str">
        <f t="shared" si="310"/>
        <v/>
      </c>
      <c r="Z386" s="1173" t="str">
        <f t="shared" si="310"/>
        <v/>
      </c>
      <c r="AA386" s="1273" t="str">
        <f t="shared" si="310"/>
        <v/>
      </c>
      <c r="AB386" s="203" t="str">
        <f t="shared" si="310"/>
        <v/>
      </c>
      <c r="AC386" s="203" t="str">
        <f t="shared" si="310"/>
        <v/>
      </c>
      <c r="AD386" s="203" t="str">
        <f t="shared" si="310"/>
        <v/>
      </c>
      <c r="AE386" s="203" t="str">
        <f t="shared" si="310"/>
        <v/>
      </c>
      <c r="AF386" s="203" t="str">
        <f t="shared" si="310"/>
        <v/>
      </c>
      <c r="AG386" s="1273" t="str">
        <f t="shared" si="310"/>
        <v/>
      </c>
      <c r="AH386" s="203" t="str">
        <f t="shared" si="310"/>
        <v/>
      </c>
      <c r="AI386" s="203" t="str">
        <f t="shared" si="310"/>
        <v/>
      </c>
      <c r="AJ386" s="203" t="str">
        <f t="shared" ca="1" si="310"/>
        <v>NOK</v>
      </c>
      <c r="AK386" s="203" t="str">
        <f t="shared" si="310"/>
        <v/>
      </c>
      <c r="AL386" s="203" t="str">
        <f t="shared" si="310"/>
        <v/>
      </c>
      <c r="AM386" s="203" t="str">
        <f t="shared" si="310"/>
        <v/>
      </c>
      <c r="AN386" s="1273" t="str">
        <f t="shared" si="310"/>
        <v/>
      </c>
      <c r="AO386" s="1173" t="str">
        <f t="shared" si="310"/>
        <v/>
      </c>
      <c r="AP386" s="203" t="str">
        <f t="shared" si="310"/>
        <v/>
      </c>
      <c r="AQ386" s="203" t="str">
        <f t="shared" si="310"/>
        <v/>
      </c>
      <c r="AR386" s="1273" t="str">
        <f t="shared" si="310"/>
        <v/>
      </c>
      <c r="AS386" s="203" t="str">
        <f t="shared" si="310"/>
        <v/>
      </c>
      <c r="AT386" s="203" t="str">
        <f t="shared" si="310"/>
        <v/>
      </c>
      <c r="AU386" s="1273" t="str">
        <f t="shared" si="310"/>
        <v/>
      </c>
      <c r="AV386" s="203" t="str">
        <f t="shared" si="310"/>
        <v/>
      </c>
      <c r="AW386" s="203" t="str">
        <f t="shared" si="310"/>
        <v/>
      </c>
      <c r="AX386" s="203" t="str">
        <f t="shared" si="310"/>
        <v/>
      </c>
      <c r="AY386" s="203" t="str">
        <f t="shared" si="310"/>
        <v/>
      </c>
      <c r="AZ386" s="203" t="str">
        <f t="shared" si="310"/>
        <v/>
      </c>
      <c r="BA386" s="1273" t="str">
        <f t="shared" si="310"/>
        <v/>
      </c>
      <c r="BB386" s="203" t="str">
        <f t="shared" si="310"/>
        <v/>
      </c>
      <c r="BC386" s="203" t="str">
        <f t="shared" si="310"/>
        <v/>
      </c>
      <c r="BD386" s="203" t="str">
        <f t="shared" si="310"/>
        <v/>
      </c>
      <c r="BE386" s="203" t="str">
        <f t="shared" si="310"/>
        <v/>
      </c>
      <c r="BF386" s="203" t="str">
        <f t="shared" si="310"/>
        <v/>
      </c>
      <c r="BG386" s="1173" t="str">
        <f t="shared" si="310"/>
        <v/>
      </c>
      <c r="BH386" s="1273" t="str">
        <f t="shared" si="310"/>
        <v/>
      </c>
      <c r="BI386" s="200" t="str">
        <f t="shared" ca="1" si="248"/>
        <v>NOK</v>
      </c>
    </row>
    <row r="387" spans="1:61" x14ac:dyDescent="0.25">
      <c r="A387" s="1241" t="str">
        <f t="shared" si="309"/>
        <v>ANG3</v>
      </c>
      <c r="B387" s="1242" t="str">
        <f t="shared" si="309"/>
        <v>Interventi sulla carotide e sui vasi extracranici</v>
      </c>
      <c r="C387" s="202"/>
      <c r="D387" s="203" t="str">
        <f t="shared" ref="D387:BH387" si="311">IF(D$323="","",
  IF(D$322="",IF(D66="","",IF(D66&lt;=D$324,"OK","NOK")),
  IF(D$322="X",IF(D66="","",IF(D66&lt;=D$324,"OK","NOK")),
  IF(HLOOKUP(D$322,$A$4:$BI$156,ROW(D387)-324,FALSE)&lt;&gt;"","",IF(D66="","",IF(D66&lt;=D$324,"OK","NOK"))))))</f>
        <v/>
      </c>
      <c r="E387" s="203" t="str">
        <f t="shared" ca="1" si="311"/>
        <v>NOK</v>
      </c>
      <c r="F387" s="203" t="str">
        <f t="shared" ca="1" si="311"/>
        <v>NOK</v>
      </c>
      <c r="G387" s="203" t="str">
        <f t="shared" si="311"/>
        <v/>
      </c>
      <c r="H387" s="203" t="str">
        <f t="shared" si="311"/>
        <v/>
      </c>
      <c r="I387" s="203" t="str">
        <f t="shared" si="311"/>
        <v/>
      </c>
      <c r="J387" s="1273" t="str">
        <f t="shared" si="311"/>
        <v/>
      </c>
      <c r="K387" s="203" t="str">
        <f t="shared" si="311"/>
        <v/>
      </c>
      <c r="L387" s="203" t="str">
        <f t="shared" si="311"/>
        <v/>
      </c>
      <c r="M387" s="203" t="str">
        <f t="shared" si="311"/>
        <v/>
      </c>
      <c r="N387" s="203" t="str">
        <f t="shared" si="311"/>
        <v/>
      </c>
      <c r="O387" s="203" t="str">
        <f t="shared" si="311"/>
        <v/>
      </c>
      <c r="P387" s="203" t="str">
        <f t="shared" si="311"/>
        <v/>
      </c>
      <c r="Q387" s="203" t="str">
        <f t="shared" si="311"/>
        <v/>
      </c>
      <c r="R387" s="203" t="str">
        <f t="shared" si="311"/>
        <v/>
      </c>
      <c r="S387" s="203" t="str">
        <f t="shared" si="311"/>
        <v/>
      </c>
      <c r="T387" s="203" t="str">
        <f t="shared" si="311"/>
        <v/>
      </c>
      <c r="U387" s="203" t="str">
        <f t="shared" si="311"/>
        <v/>
      </c>
      <c r="V387" s="203" t="str">
        <f t="shared" si="311"/>
        <v/>
      </c>
      <c r="W387" s="203" t="str">
        <f t="shared" si="311"/>
        <v/>
      </c>
      <c r="X387" s="203" t="str">
        <f t="shared" si="311"/>
        <v/>
      </c>
      <c r="Y387" s="203" t="str">
        <f t="shared" si="311"/>
        <v/>
      </c>
      <c r="Z387" s="1173" t="str">
        <f t="shared" si="311"/>
        <v/>
      </c>
      <c r="AA387" s="1273" t="str">
        <f t="shared" si="311"/>
        <v/>
      </c>
      <c r="AB387" s="203" t="str">
        <f t="shared" si="311"/>
        <v/>
      </c>
      <c r="AC387" s="203" t="str">
        <f t="shared" si="311"/>
        <v/>
      </c>
      <c r="AD387" s="203" t="str">
        <f t="shared" si="311"/>
        <v/>
      </c>
      <c r="AE387" s="203" t="str">
        <f t="shared" si="311"/>
        <v/>
      </c>
      <c r="AF387" s="203" t="str">
        <f t="shared" si="311"/>
        <v/>
      </c>
      <c r="AG387" s="1273" t="str">
        <f t="shared" si="311"/>
        <v/>
      </c>
      <c r="AH387" s="203" t="str">
        <f t="shared" si="311"/>
        <v/>
      </c>
      <c r="AI387" s="203" t="str">
        <f t="shared" si="311"/>
        <v/>
      </c>
      <c r="AJ387" s="203" t="str">
        <f t="shared" si="311"/>
        <v/>
      </c>
      <c r="AK387" s="203" t="str">
        <f t="shared" si="311"/>
        <v/>
      </c>
      <c r="AL387" s="203" t="str">
        <f t="shared" si="311"/>
        <v/>
      </c>
      <c r="AM387" s="203" t="str">
        <f t="shared" si="311"/>
        <v/>
      </c>
      <c r="AN387" s="1273" t="str">
        <f t="shared" si="311"/>
        <v/>
      </c>
      <c r="AO387" s="1173" t="str">
        <f t="shared" si="311"/>
        <v/>
      </c>
      <c r="AP387" s="203" t="str">
        <f t="shared" si="311"/>
        <v/>
      </c>
      <c r="AQ387" s="203" t="str">
        <f t="shared" si="311"/>
        <v/>
      </c>
      <c r="AR387" s="1273" t="str">
        <f t="shared" si="311"/>
        <v/>
      </c>
      <c r="AS387" s="203" t="str">
        <f t="shared" si="311"/>
        <v/>
      </c>
      <c r="AT387" s="203" t="str">
        <f t="shared" si="311"/>
        <v/>
      </c>
      <c r="AU387" s="1273" t="str">
        <f t="shared" si="311"/>
        <v/>
      </c>
      <c r="AV387" s="203" t="str">
        <f t="shared" si="311"/>
        <v/>
      </c>
      <c r="AW387" s="203" t="str">
        <f t="shared" si="311"/>
        <v/>
      </c>
      <c r="AX387" s="203" t="str">
        <f t="shared" si="311"/>
        <v/>
      </c>
      <c r="AY387" s="203" t="str">
        <f t="shared" si="311"/>
        <v/>
      </c>
      <c r="AZ387" s="203" t="str">
        <f t="shared" si="311"/>
        <v/>
      </c>
      <c r="BA387" s="1273" t="str">
        <f t="shared" ca="1" si="311"/>
        <v>NOK</v>
      </c>
      <c r="BB387" s="203" t="str">
        <f t="shared" si="311"/>
        <v/>
      </c>
      <c r="BC387" s="203" t="str">
        <f t="shared" si="311"/>
        <v/>
      </c>
      <c r="BD387" s="203" t="str">
        <f t="shared" si="311"/>
        <v/>
      </c>
      <c r="BE387" s="203" t="str">
        <f t="shared" si="311"/>
        <v/>
      </c>
      <c r="BF387" s="203" t="str">
        <f t="shared" si="311"/>
        <v/>
      </c>
      <c r="BG387" s="1173" t="str">
        <f t="shared" si="311"/>
        <v/>
      </c>
      <c r="BH387" s="1273" t="str">
        <f t="shared" si="311"/>
        <v/>
      </c>
      <c r="BI387" s="200" t="str">
        <f t="shared" ca="1" si="248"/>
        <v>NOK</v>
      </c>
    </row>
    <row r="388" spans="1:61" ht="26.4" x14ac:dyDescent="0.25">
      <c r="A388" s="1241" t="str">
        <f t="shared" si="309"/>
        <v>RAD1</v>
      </c>
      <c r="B388" s="1242" t="str">
        <f t="shared" si="309"/>
        <v>Radiologia interventistica (per i vasi solo diagnostica)</v>
      </c>
      <c r="C388" s="202"/>
      <c r="D388" s="203" t="str">
        <f t="shared" ref="D388:BH388" si="312">IF(D$323="","",
  IF(D$322="",IF(D67="","",IF(D67&lt;=D$324,"OK","NOK")),
  IF(D$322="X",IF(D67="","",IF(D67&lt;=D$324,"OK","NOK")),
  IF(HLOOKUP(D$322,$A$4:$BI$156,ROW(D388)-324,FALSE)&lt;&gt;"","",IF(D67="","",IF(D67&lt;=D$324,"OK","NOK"))))))</f>
        <v/>
      </c>
      <c r="E388" s="203" t="str">
        <f t="shared" si="312"/>
        <v/>
      </c>
      <c r="F388" s="203" t="str">
        <f t="shared" si="312"/>
        <v/>
      </c>
      <c r="G388" s="203" t="str">
        <f t="shared" si="312"/>
        <v/>
      </c>
      <c r="H388" s="203" t="str">
        <f t="shared" si="312"/>
        <v/>
      </c>
      <c r="I388" s="203" t="str">
        <f t="shared" si="312"/>
        <v/>
      </c>
      <c r="J388" s="1273" t="str">
        <f t="shared" si="312"/>
        <v/>
      </c>
      <c r="K388" s="203" t="str">
        <f t="shared" si="312"/>
        <v/>
      </c>
      <c r="L388" s="203" t="str">
        <f t="shared" si="312"/>
        <v/>
      </c>
      <c r="M388" s="203" t="str">
        <f t="shared" si="312"/>
        <v/>
      </c>
      <c r="N388" s="203" t="str">
        <f t="shared" si="312"/>
        <v/>
      </c>
      <c r="O388" s="203" t="str">
        <f t="shared" si="312"/>
        <v/>
      </c>
      <c r="P388" s="203" t="str">
        <f t="shared" si="312"/>
        <v/>
      </c>
      <c r="Q388" s="203" t="str">
        <f t="shared" si="312"/>
        <v/>
      </c>
      <c r="R388" s="203" t="str">
        <f t="shared" si="312"/>
        <v/>
      </c>
      <c r="S388" s="203" t="str">
        <f t="shared" si="312"/>
        <v/>
      </c>
      <c r="T388" s="203" t="str">
        <f t="shared" si="312"/>
        <v/>
      </c>
      <c r="U388" s="203" t="str">
        <f t="shared" si="312"/>
        <v/>
      </c>
      <c r="V388" s="203" t="str">
        <f t="shared" si="312"/>
        <v/>
      </c>
      <c r="W388" s="203" t="str">
        <f t="shared" si="312"/>
        <v/>
      </c>
      <c r="X388" s="203" t="str">
        <f t="shared" si="312"/>
        <v/>
      </c>
      <c r="Y388" s="203" t="str">
        <f t="shared" si="312"/>
        <v/>
      </c>
      <c r="Z388" s="1173" t="str">
        <f t="shared" si="312"/>
        <v/>
      </c>
      <c r="AA388" s="1273" t="str">
        <f t="shared" si="312"/>
        <v/>
      </c>
      <c r="AB388" s="203" t="str">
        <f t="shared" si="312"/>
        <v/>
      </c>
      <c r="AC388" s="203" t="str">
        <f t="shared" si="312"/>
        <v/>
      </c>
      <c r="AD388" s="203" t="str">
        <f t="shared" si="312"/>
        <v/>
      </c>
      <c r="AE388" s="203" t="str">
        <f t="shared" si="312"/>
        <v/>
      </c>
      <c r="AF388" s="203" t="str">
        <f t="shared" si="312"/>
        <v/>
      </c>
      <c r="AG388" s="1273" t="str">
        <f t="shared" si="312"/>
        <v/>
      </c>
      <c r="AH388" s="203" t="str">
        <f t="shared" si="312"/>
        <v/>
      </c>
      <c r="AI388" s="203" t="str">
        <f t="shared" si="312"/>
        <v/>
      </c>
      <c r="AJ388" s="203" t="str">
        <f t="shared" si="312"/>
        <v/>
      </c>
      <c r="AK388" s="203" t="str">
        <f t="shared" si="312"/>
        <v/>
      </c>
      <c r="AL388" s="203" t="str">
        <f t="shared" si="312"/>
        <v/>
      </c>
      <c r="AM388" s="203" t="str">
        <f t="shared" si="312"/>
        <v/>
      </c>
      <c r="AN388" s="1273" t="str">
        <f t="shared" si="312"/>
        <v/>
      </c>
      <c r="AO388" s="1173" t="str">
        <f t="shared" si="312"/>
        <v/>
      </c>
      <c r="AP388" s="203" t="str">
        <f t="shared" si="312"/>
        <v/>
      </c>
      <c r="AQ388" s="203" t="str">
        <f t="shared" si="312"/>
        <v/>
      </c>
      <c r="AR388" s="1273" t="str">
        <f t="shared" si="312"/>
        <v/>
      </c>
      <c r="AS388" s="203" t="str">
        <f t="shared" si="312"/>
        <v/>
      </c>
      <c r="AT388" s="203" t="str">
        <f t="shared" si="312"/>
        <v/>
      </c>
      <c r="AU388" s="1273" t="str">
        <f t="shared" si="312"/>
        <v/>
      </c>
      <c r="AV388" s="203" t="str">
        <f t="shared" si="312"/>
        <v/>
      </c>
      <c r="AW388" s="203" t="str">
        <f t="shared" si="312"/>
        <v/>
      </c>
      <c r="AX388" s="203" t="str">
        <f t="shared" si="312"/>
        <v/>
      </c>
      <c r="AY388" s="203" t="str">
        <f t="shared" si="312"/>
        <v/>
      </c>
      <c r="AZ388" s="203" t="str">
        <f t="shared" si="312"/>
        <v/>
      </c>
      <c r="BA388" s="1273" t="str">
        <f t="shared" ca="1" si="312"/>
        <v>NOK</v>
      </c>
      <c r="BB388" s="203" t="str">
        <f t="shared" si="312"/>
        <v/>
      </c>
      <c r="BC388" s="203" t="str">
        <f t="shared" si="312"/>
        <v/>
      </c>
      <c r="BD388" s="203" t="str">
        <f t="shared" si="312"/>
        <v/>
      </c>
      <c r="BE388" s="203" t="str">
        <f t="shared" si="312"/>
        <v/>
      </c>
      <c r="BF388" s="203" t="str">
        <f t="shared" si="312"/>
        <v/>
      </c>
      <c r="BG388" s="1173" t="str">
        <f t="shared" si="312"/>
        <v/>
      </c>
      <c r="BH388" s="1273" t="str">
        <f t="shared" si="312"/>
        <v/>
      </c>
      <c r="BI388" s="200" t="str">
        <f t="shared" ca="1" si="248"/>
        <v>NOK</v>
      </c>
    </row>
    <row r="389" spans="1:61" x14ac:dyDescent="0.25">
      <c r="A389" s="1241" t="str">
        <f t="shared" si="309"/>
        <v>RAD2</v>
      </c>
      <c r="B389" s="1242" t="str">
        <f t="shared" si="309"/>
        <v>Radiologia interventistica complessa</v>
      </c>
      <c r="C389" s="202"/>
      <c r="D389" s="203" t="str">
        <f t="shared" ref="D389:BH389" si="313">IF(D$323="","",
  IF(D$322="",IF(D68="","",IF(D68&lt;=D$324,"OK","NOK")),
  IF(D$322="X",IF(D68="","",IF(D68&lt;=D$324,"OK","NOK")),
  IF(HLOOKUP(D$322,$A$4:$BI$156,ROW(D389)-324,FALSE)&lt;&gt;"","",IF(D68="","",IF(D68&lt;=D$324,"OK","NOK"))))))</f>
        <v/>
      </c>
      <c r="E389" s="203" t="str">
        <f t="shared" si="313"/>
        <v/>
      </c>
      <c r="F389" s="203" t="str">
        <f t="shared" si="313"/>
        <v/>
      </c>
      <c r="G389" s="203" t="str">
        <f t="shared" si="313"/>
        <v/>
      </c>
      <c r="H389" s="203" t="str">
        <f t="shared" si="313"/>
        <v/>
      </c>
      <c r="I389" s="203" t="str">
        <f t="shared" si="313"/>
        <v/>
      </c>
      <c r="J389" s="1273" t="str">
        <f t="shared" si="313"/>
        <v/>
      </c>
      <c r="K389" s="203" t="str">
        <f t="shared" si="313"/>
        <v/>
      </c>
      <c r="L389" s="203" t="str">
        <f t="shared" si="313"/>
        <v/>
      </c>
      <c r="M389" s="203" t="str">
        <f t="shared" si="313"/>
        <v/>
      </c>
      <c r="N389" s="203" t="str">
        <f t="shared" si="313"/>
        <v/>
      </c>
      <c r="O389" s="203" t="str">
        <f t="shared" si="313"/>
        <v/>
      </c>
      <c r="P389" s="203" t="str">
        <f t="shared" si="313"/>
        <v/>
      </c>
      <c r="Q389" s="203" t="str">
        <f t="shared" si="313"/>
        <v/>
      </c>
      <c r="R389" s="203" t="str">
        <f t="shared" si="313"/>
        <v/>
      </c>
      <c r="S389" s="203" t="str">
        <f t="shared" si="313"/>
        <v/>
      </c>
      <c r="T389" s="203" t="str">
        <f t="shared" si="313"/>
        <v/>
      </c>
      <c r="U389" s="203" t="str">
        <f t="shared" si="313"/>
        <v/>
      </c>
      <c r="V389" s="203" t="str">
        <f t="shared" si="313"/>
        <v/>
      </c>
      <c r="W389" s="203" t="str">
        <f t="shared" si="313"/>
        <v/>
      </c>
      <c r="X389" s="203" t="str">
        <f t="shared" si="313"/>
        <v/>
      </c>
      <c r="Y389" s="203" t="str">
        <f t="shared" si="313"/>
        <v/>
      </c>
      <c r="Z389" s="1173" t="str">
        <f t="shared" si="313"/>
        <v/>
      </c>
      <c r="AA389" s="1273" t="str">
        <f t="shared" si="313"/>
        <v/>
      </c>
      <c r="AB389" s="203" t="str">
        <f t="shared" si="313"/>
        <v/>
      </c>
      <c r="AC389" s="203" t="str">
        <f t="shared" si="313"/>
        <v/>
      </c>
      <c r="AD389" s="203" t="str">
        <f t="shared" si="313"/>
        <v/>
      </c>
      <c r="AE389" s="203" t="str">
        <f t="shared" si="313"/>
        <v/>
      </c>
      <c r="AF389" s="203" t="str">
        <f t="shared" si="313"/>
        <v/>
      </c>
      <c r="AG389" s="1273" t="str">
        <f t="shared" si="313"/>
        <v/>
      </c>
      <c r="AH389" s="203" t="str">
        <f t="shared" si="313"/>
        <v/>
      </c>
      <c r="AI389" s="203" t="str">
        <f t="shared" si="313"/>
        <v/>
      </c>
      <c r="AJ389" s="203" t="str">
        <f t="shared" si="313"/>
        <v/>
      </c>
      <c r="AK389" s="203" t="str">
        <f t="shared" si="313"/>
        <v/>
      </c>
      <c r="AL389" s="203" t="str">
        <f t="shared" si="313"/>
        <v/>
      </c>
      <c r="AM389" s="203" t="str">
        <f t="shared" si="313"/>
        <v/>
      </c>
      <c r="AN389" s="1273" t="str">
        <f t="shared" si="313"/>
        <v/>
      </c>
      <c r="AO389" s="1173" t="str">
        <f t="shared" si="313"/>
        <v/>
      </c>
      <c r="AP389" s="203" t="str">
        <f t="shared" si="313"/>
        <v/>
      </c>
      <c r="AQ389" s="203" t="str">
        <f t="shared" si="313"/>
        <v/>
      </c>
      <c r="AR389" s="1273" t="str">
        <f t="shared" si="313"/>
        <v/>
      </c>
      <c r="AS389" s="203" t="str">
        <f t="shared" si="313"/>
        <v/>
      </c>
      <c r="AT389" s="203" t="str">
        <f t="shared" si="313"/>
        <v/>
      </c>
      <c r="AU389" s="1273" t="str">
        <f t="shared" si="313"/>
        <v/>
      </c>
      <c r="AV389" s="203" t="str">
        <f t="shared" si="313"/>
        <v/>
      </c>
      <c r="AW389" s="203" t="str">
        <f t="shared" si="313"/>
        <v/>
      </c>
      <c r="AX389" s="203" t="str">
        <f t="shared" si="313"/>
        <v/>
      </c>
      <c r="AY389" s="203" t="str">
        <f t="shared" si="313"/>
        <v/>
      </c>
      <c r="AZ389" s="203" t="str">
        <f t="shared" si="313"/>
        <v/>
      </c>
      <c r="BA389" s="1273" t="str">
        <f t="shared" ca="1" si="313"/>
        <v>NOK</v>
      </c>
      <c r="BB389" s="203" t="str">
        <f t="shared" si="313"/>
        <v/>
      </c>
      <c r="BC389" s="203" t="str">
        <f t="shared" si="313"/>
        <v/>
      </c>
      <c r="BD389" s="203" t="str">
        <f t="shared" si="313"/>
        <v/>
      </c>
      <c r="BE389" s="203" t="str">
        <f t="shared" si="313"/>
        <v/>
      </c>
      <c r="BF389" s="203" t="str">
        <f t="shared" si="313"/>
        <v/>
      </c>
      <c r="BG389" s="1173" t="str">
        <f t="shared" si="313"/>
        <v/>
      </c>
      <c r="BH389" s="1273" t="str">
        <f t="shared" si="313"/>
        <v/>
      </c>
      <c r="BI389" s="200" t="str">
        <f t="shared" ca="1" si="248"/>
        <v>NOK</v>
      </c>
    </row>
    <row r="390" spans="1:61" x14ac:dyDescent="0.25">
      <c r="A390" s="1241" t="str">
        <f t="shared" si="309"/>
        <v>HER1</v>
      </c>
      <c r="B390" s="1242" t="str">
        <f t="shared" si="309"/>
        <v>Chirurgia cardiaca semplice</v>
      </c>
      <c r="C390" s="202"/>
      <c r="D390" s="203" t="str">
        <f t="shared" ref="D390:BH390" si="314">IF(D$323="","",
  IF(D$322="",IF(D69="","",IF(D69&lt;=D$324,"OK","NOK")),
  IF(D$322="X",IF(D69="","",IF(D69&lt;=D$324,"OK","NOK")),
  IF(HLOOKUP(D$322,$A$4:$BI$156,ROW(D390)-324,FALSE)&lt;&gt;"","",IF(D69="","",IF(D69&lt;=D$324,"OK","NOK"))))))</f>
        <v/>
      </c>
      <c r="E390" s="203" t="str">
        <f t="shared" si="314"/>
        <v/>
      </c>
      <c r="F390" s="203" t="str">
        <f t="shared" si="314"/>
        <v/>
      </c>
      <c r="G390" s="203" t="str">
        <f t="shared" si="314"/>
        <v/>
      </c>
      <c r="H390" s="203" t="str">
        <f t="shared" si="314"/>
        <v/>
      </c>
      <c r="I390" s="203" t="str">
        <f t="shared" si="314"/>
        <v/>
      </c>
      <c r="J390" s="1273" t="str">
        <f t="shared" si="314"/>
        <v/>
      </c>
      <c r="K390" s="203" t="str">
        <f t="shared" ca="1" si="314"/>
        <v>NOK</v>
      </c>
      <c r="L390" s="203" t="str">
        <f t="shared" si="314"/>
        <v/>
      </c>
      <c r="M390" s="203" t="str">
        <f t="shared" si="314"/>
        <v/>
      </c>
      <c r="N390" s="203" t="str">
        <f t="shared" si="314"/>
        <v/>
      </c>
      <c r="O390" s="203" t="str">
        <f t="shared" si="314"/>
        <v/>
      </c>
      <c r="P390" s="203" t="str">
        <f t="shared" si="314"/>
        <v/>
      </c>
      <c r="Q390" s="203" t="str">
        <f t="shared" si="314"/>
        <v/>
      </c>
      <c r="R390" s="203" t="str">
        <f t="shared" si="314"/>
        <v/>
      </c>
      <c r="S390" s="203" t="str">
        <f t="shared" si="314"/>
        <v/>
      </c>
      <c r="T390" s="203" t="str">
        <f t="shared" si="314"/>
        <v/>
      </c>
      <c r="U390" s="203" t="str">
        <f t="shared" si="314"/>
        <v/>
      </c>
      <c r="V390" s="203" t="str">
        <f t="shared" si="314"/>
        <v/>
      </c>
      <c r="W390" s="203" t="str">
        <f t="shared" si="314"/>
        <v/>
      </c>
      <c r="X390" s="203" t="str">
        <f t="shared" si="314"/>
        <v/>
      </c>
      <c r="Y390" s="203" t="str">
        <f t="shared" si="314"/>
        <v/>
      </c>
      <c r="Z390" s="1173" t="str">
        <f t="shared" si="314"/>
        <v/>
      </c>
      <c r="AA390" s="1273" t="str">
        <f t="shared" si="314"/>
        <v/>
      </c>
      <c r="AB390" s="203" t="str">
        <f t="shared" si="314"/>
        <v/>
      </c>
      <c r="AC390" s="203" t="str">
        <f t="shared" si="314"/>
        <v/>
      </c>
      <c r="AD390" s="203" t="str">
        <f t="shared" si="314"/>
        <v/>
      </c>
      <c r="AE390" s="203" t="str">
        <f t="shared" si="314"/>
        <v/>
      </c>
      <c r="AF390" s="203" t="str">
        <f t="shared" si="314"/>
        <v/>
      </c>
      <c r="AG390" s="1273" t="str">
        <f t="shared" si="314"/>
        <v/>
      </c>
      <c r="AH390" s="203" t="str">
        <f t="shared" si="314"/>
        <v/>
      </c>
      <c r="AI390" s="203" t="str">
        <f t="shared" si="314"/>
        <v/>
      </c>
      <c r="AJ390" s="203" t="str">
        <f t="shared" si="314"/>
        <v/>
      </c>
      <c r="AK390" s="203" t="str">
        <f t="shared" si="314"/>
        <v/>
      </c>
      <c r="AL390" s="203" t="str">
        <f t="shared" si="314"/>
        <v/>
      </c>
      <c r="AM390" s="203" t="str">
        <f t="shared" si="314"/>
        <v/>
      </c>
      <c r="AN390" s="1273" t="str">
        <f t="shared" si="314"/>
        <v/>
      </c>
      <c r="AO390" s="1173" t="str">
        <f t="shared" si="314"/>
        <v/>
      </c>
      <c r="AP390" s="203" t="str">
        <f t="shared" si="314"/>
        <v/>
      </c>
      <c r="AQ390" s="203" t="str">
        <f t="shared" si="314"/>
        <v/>
      </c>
      <c r="AR390" s="1273" t="str">
        <f t="shared" si="314"/>
        <v/>
      </c>
      <c r="AS390" s="203" t="str">
        <f t="shared" si="314"/>
        <v/>
      </c>
      <c r="AT390" s="203" t="str">
        <f t="shared" si="314"/>
        <v/>
      </c>
      <c r="AU390" s="1273" t="str">
        <f t="shared" si="314"/>
        <v/>
      </c>
      <c r="AV390" s="203" t="str">
        <f t="shared" si="314"/>
        <v/>
      </c>
      <c r="AW390" s="203" t="str">
        <f t="shared" si="314"/>
        <v/>
      </c>
      <c r="AX390" s="203" t="str">
        <f t="shared" si="314"/>
        <v/>
      </c>
      <c r="AY390" s="203" t="str">
        <f t="shared" si="314"/>
        <v/>
      </c>
      <c r="AZ390" s="203" t="str">
        <f t="shared" si="314"/>
        <v/>
      </c>
      <c r="BA390" s="1273" t="str">
        <f t="shared" si="314"/>
        <v/>
      </c>
      <c r="BB390" s="203" t="str">
        <f t="shared" si="314"/>
        <v/>
      </c>
      <c r="BC390" s="203" t="str">
        <f t="shared" si="314"/>
        <v/>
      </c>
      <c r="BD390" s="203" t="str">
        <f t="shared" si="314"/>
        <v/>
      </c>
      <c r="BE390" s="203" t="str">
        <f t="shared" si="314"/>
        <v/>
      </c>
      <c r="BF390" s="203" t="str">
        <f t="shared" si="314"/>
        <v/>
      </c>
      <c r="BG390" s="1173" t="str">
        <f t="shared" si="314"/>
        <v/>
      </c>
      <c r="BH390" s="1273" t="str">
        <f t="shared" si="314"/>
        <v/>
      </c>
      <c r="BI390" s="200" t="str">
        <f t="shared" ca="1" si="248"/>
        <v>NOK</v>
      </c>
    </row>
    <row r="391" spans="1:61" ht="39.6" x14ac:dyDescent="0.25">
      <c r="A391" s="1241" t="str">
        <f t="shared" si="309"/>
        <v>HER1.1</v>
      </c>
      <c r="B391" s="1242" t="str">
        <f t="shared" si="309"/>
        <v>Cardiochirurgia e chirurgia vascolare con circolazione extracorporea (senza chirurgia coronarica)</v>
      </c>
      <c r="C391" s="202"/>
      <c r="D391" s="203" t="str">
        <f t="shared" ref="D391:BH391" si="315">IF(D$323="","",
  IF(D$322="",IF(D70="","",IF(D70&lt;=D$324,"OK","NOK")),
  IF(D$322="X",IF(D70="","",IF(D70&lt;=D$324,"OK","NOK")),
  IF(HLOOKUP(D$322,$A$4:$BI$156,ROW(D391)-324,FALSE)&lt;&gt;"","",IF(D70="","",IF(D70&lt;=D$324,"OK","NOK"))))))</f>
        <v/>
      </c>
      <c r="E391" s="203" t="str">
        <f t="shared" si="315"/>
        <v/>
      </c>
      <c r="F391" s="203" t="str">
        <f t="shared" si="315"/>
        <v/>
      </c>
      <c r="G391" s="203" t="str">
        <f t="shared" si="315"/>
        <v/>
      </c>
      <c r="H391" s="203" t="str">
        <f t="shared" si="315"/>
        <v/>
      </c>
      <c r="I391" s="203" t="str">
        <f t="shared" si="315"/>
        <v/>
      </c>
      <c r="J391" s="1273" t="str">
        <f t="shared" si="315"/>
        <v/>
      </c>
      <c r="K391" s="203" t="str">
        <f t="shared" ca="1" si="315"/>
        <v>NOK</v>
      </c>
      <c r="L391" s="203" t="str">
        <f t="shared" si="315"/>
        <v/>
      </c>
      <c r="M391" s="203" t="str">
        <f t="shared" si="315"/>
        <v/>
      </c>
      <c r="N391" s="203" t="str">
        <f t="shared" si="315"/>
        <v/>
      </c>
      <c r="O391" s="203" t="str">
        <f t="shared" si="315"/>
        <v/>
      </c>
      <c r="P391" s="203" t="str">
        <f t="shared" si="315"/>
        <v/>
      </c>
      <c r="Q391" s="203" t="str">
        <f t="shared" si="315"/>
        <v/>
      </c>
      <c r="R391" s="203" t="str">
        <f t="shared" si="315"/>
        <v/>
      </c>
      <c r="S391" s="203" t="str">
        <f t="shared" si="315"/>
        <v/>
      </c>
      <c r="T391" s="203" t="str">
        <f t="shared" si="315"/>
        <v/>
      </c>
      <c r="U391" s="203" t="str">
        <f t="shared" si="315"/>
        <v/>
      </c>
      <c r="V391" s="203" t="str">
        <f t="shared" si="315"/>
        <v/>
      </c>
      <c r="W391" s="203" t="str">
        <f t="shared" si="315"/>
        <v/>
      </c>
      <c r="X391" s="203" t="str">
        <f t="shared" si="315"/>
        <v/>
      </c>
      <c r="Y391" s="203" t="str">
        <f t="shared" si="315"/>
        <v/>
      </c>
      <c r="Z391" s="1173" t="str">
        <f t="shared" si="315"/>
        <v/>
      </c>
      <c r="AA391" s="1273" t="str">
        <f t="shared" si="315"/>
        <v/>
      </c>
      <c r="AB391" s="203" t="str">
        <f t="shared" si="315"/>
        <v/>
      </c>
      <c r="AC391" s="203" t="str">
        <f t="shared" si="315"/>
        <v/>
      </c>
      <c r="AD391" s="203" t="str">
        <f t="shared" si="315"/>
        <v/>
      </c>
      <c r="AE391" s="203" t="str">
        <f t="shared" si="315"/>
        <v/>
      </c>
      <c r="AF391" s="203" t="str">
        <f t="shared" si="315"/>
        <v/>
      </c>
      <c r="AG391" s="1273" t="str">
        <f t="shared" si="315"/>
        <v/>
      </c>
      <c r="AH391" s="203" t="str">
        <f t="shared" si="315"/>
        <v/>
      </c>
      <c r="AI391" s="203" t="str">
        <f t="shared" si="315"/>
        <v/>
      </c>
      <c r="AJ391" s="203" t="str">
        <f t="shared" si="315"/>
        <v/>
      </c>
      <c r="AK391" s="203" t="str">
        <f t="shared" si="315"/>
        <v/>
      </c>
      <c r="AL391" s="203" t="str">
        <f t="shared" si="315"/>
        <v/>
      </c>
      <c r="AM391" s="203" t="str">
        <f t="shared" si="315"/>
        <v/>
      </c>
      <c r="AN391" s="1273" t="str">
        <f t="shared" si="315"/>
        <v/>
      </c>
      <c r="AO391" s="1173" t="str">
        <f t="shared" si="315"/>
        <v/>
      </c>
      <c r="AP391" s="203" t="str">
        <f t="shared" si="315"/>
        <v/>
      </c>
      <c r="AQ391" s="203" t="str">
        <f t="shared" si="315"/>
        <v/>
      </c>
      <c r="AR391" s="1273" t="str">
        <f t="shared" si="315"/>
        <v/>
      </c>
      <c r="AS391" s="203" t="str">
        <f t="shared" si="315"/>
        <v/>
      </c>
      <c r="AT391" s="203" t="str">
        <f t="shared" si="315"/>
        <v/>
      </c>
      <c r="AU391" s="1273" t="str">
        <f t="shared" si="315"/>
        <v/>
      </c>
      <c r="AV391" s="203" t="str">
        <f t="shared" si="315"/>
        <v/>
      </c>
      <c r="AW391" s="203" t="str">
        <f t="shared" si="315"/>
        <v/>
      </c>
      <c r="AX391" s="203" t="str">
        <f t="shared" si="315"/>
        <v/>
      </c>
      <c r="AY391" s="203" t="str">
        <f t="shared" si="315"/>
        <v/>
      </c>
      <c r="AZ391" s="203" t="str">
        <f t="shared" si="315"/>
        <v/>
      </c>
      <c r="BA391" s="1273" t="str">
        <f t="shared" si="315"/>
        <v/>
      </c>
      <c r="BB391" s="203" t="str">
        <f t="shared" si="315"/>
        <v/>
      </c>
      <c r="BC391" s="203" t="str">
        <f t="shared" si="315"/>
        <v/>
      </c>
      <c r="BD391" s="203" t="str">
        <f t="shared" si="315"/>
        <v/>
      </c>
      <c r="BE391" s="203" t="str">
        <f t="shared" si="315"/>
        <v/>
      </c>
      <c r="BF391" s="203" t="str">
        <f t="shared" si="315"/>
        <v/>
      </c>
      <c r="BG391" s="1173" t="str">
        <f t="shared" si="315"/>
        <v/>
      </c>
      <c r="BH391" s="1273" t="str">
        <f t="shared" si="315"/>
        <v/>
      </c>
      <c r="BI391" s="200" t="str">
        <f t="shared" ref="BI391:BI454" ca="1" si="316">IF(COUNTBLANK($D391:$BH391)=57,"OK",IF(BJ391="C",IF(COUNTIF($D391:$BH391,"NOK")&gt;0,"NOK","OK"),IF(COUNTIF($D391:$BH391,"OK")&gt;0,"OK","NOK")))</f>
        <v>NOK</v>
      </c>
    </row>
    <row r="392" spans="1:61" x14ac:dyDescent="0.25">
      <c r="A392" s="1241" t="str">
        <f t="shared" si="309"/>
        <v>HER1.1.1</v>
      </c>
      <c r="B392" s="1242" t="str">
        <f t="shared" si="309"/>
        <v>Chirurgia coronarica (BPAC)</v>
      </c>
      <c r="C392" s="202"/>
      <c r="D392" s="203" t="str">
        <f t="shared" ref="D392:BH392" si="317">IF(D$323="","",
  IF(D$322="",IF(D71="","",IF(D71&lt;=D$324,"OK","NOK")),
  IF(D$322="X",IF(D71="","",IF(D71&lt;=D$324,"OK","NOK")),
  IF(HLOOKUP(D$322,$A$4:$BI$156,ROW(D392)-324,FALSE)&lt;&gt;"","",IF(D71="","",IF(D71&lt;=D$324,"OK","NOK"))))))</f>
        <v/>
      </c>
      <c r="E392" s="203" t="str">
        <f t="shared" si="317"/>
        <v/>
      </c>
      <c r="F392" s="203" t="str">
        <f t="shared" si="317"/>
        <v/>
      </c>
      <c r="G392" s="203" t="str">
        <f t="shared" si="317"/>
        <v/>
      </c>
      <c r="H392" s="203" t="str">
        <f t="shared" si="317"/>
        <v/>
      </c>
      <c r="I392" s="203" t="str">
        <f t="shared" si="317"/>
        <v/>
      </c>
      <c r="J392" s="1273" t="str">
        <f t="shared" si="317"/>
        <v/>
      </c>
      <c r="K392" s="203" t="str">
        <f t="shared" ca="1" si="317"/>
        <v>NOK</v>
      </c>
      <c r="L392" s="203" t="str">
        <f t="shared" si="317"/>
        <v/>
      </c>
      <c r="M392" s="203" t="str">
        <f t="shared" si="317"/>
        <v/>
      </c>
      <c r="N392" s="203" t="str">
        <f t="shared" si="317"/>
        <v/>
      </c>
      <c r="O392" s="203" t="str">
        <f t="shared" si="317"/>
        <v/>
      </c>
      <c r="P392" s="203" t="str">
        <f t="shared" si="317"/>
        <v/>
      </c>
      <c r="Q392" s="203" t="str">
        <f t="shared" si="317"/>
        <v/>
      </c>
      <c r="R392" s="203" t="str">
        <f t="shared" si="317"/>
        <v/>
      </c>
      <c r="S392" s="203" t="str">
        <f t="shared" si="317"/>
        <v/>
      </c>
      <c r="T392" s="203" t="str">
        <f t="shared" si="317"/>
        <v/>
      </c>
      <c r="U392" s="203" t="str">
        <f t="shared" si="317"/>
        <v/>
      </c>
      <c r="V392" s="203" t="str">
        <f t="shared" si="317"/>
        <v/>
      </c>
      <c r="W392" s="203" t="str">
        <f t="shared" si="317"/>
        <v/>
      </c>
      <c r="X392" s="203" t="str">
        <f t="shared" si="317"/>
        <v/>
      </c>
      <c r="Y392" s="203" t="str">
        <f t="shared" si="317"/>
        <v/>
      </c>
      <c r="Z392" s="1173" t="str">
        <f t="shared" si="317"/>
        <v/>
      </c>
      <c r="AA392" s="1273" t="str">
        <f t="shared" si="317"/>
        <v/>
      </c>
      <c r="AB392" s="203" t="str">
        <f t="shared" si="317"/>
        <v/>
      </c>
      <c r="AC392" s="203" t="str">
        <f t="shared" si="317"/>
        <v/>
      </c>
      <c r="AD392" s="203" t="str">
        <f t="shared" si="317"/>
        <v/>
      </c>
      <c r="AE392" s="203" t="str">
        <f t="shared" si="317"/>
        <v/>
      </c>
      <c r="AF392" s="203" t="str">
        <f t="shared" si="317"/>
        <v/>
      </c>
      <c r="AG392" s="1273" t="str">
        <f t="shared" si="317"/>
        <v/>
      </c>
      <c r="AH392" s="203" t="str">
        <f t="shared" si="317"/>
        <v/>
      </c>
      <c r="AI392" s="203" t="str">
        <f t="shared" si="317"/>
        <v/>
      </c>
      <c r="AJ392" s="203" t="str">
        <f t="shared" si="317"/>
        <v/>
      </c>
      <c r="AK392" s="203" t="str">
        <f t="shared" si="317"/>
        <v/>
      </c>
      <c r="AL392" s="203" t="str">
        <f t="shared" si="317"/>
        <v/>
      </c>
      <c r="AM392" s="203" t="str">
        <f t="shared" si="317"/>
        <v/>
      </c>
      <c r="AN392" s="1273" t="str">
        <f t="shared" si="317"/>
        <v/>
      </c>
      <c r="AO392" s="1173" t="str">
        <f t="shared" si="317"/>
        <v/>
      </c>
      <c r="AP392" s="203" t="str">
        <f t="shared" si="317"/>
        <v/>
      </c>
      <c r="AQ392" s="203" t="str">
        <f t="shared" si="317"/>
        <v/>
      </c>
      <c r="AR392" s="1273" t="str">
        <f t="shared" si="317"/>
        <v/>
      </c>
      <c r="AS392" s="203" t="str">
        <f t="shared" si="317"/>
        <v/>
      </c>
      <c r="AT392" s="203" t="str">
        <f t="shared" si="317"/>
        <v/>
      </c>
      <c r="AU392" s="1273" t="str">
        <f t="shared" si="317"/>
        <v/>
      </c>
      <c r="AV392" s="203" t="str">
        <f t="shared" si="317"/>
        <v/>
      </c>
      <c r="AW392" s="203" t="str">
        <f t="shared" si="317"/>
        <v/>
      </c>
      <c r="AX392" s="203" t="str">
        <f t="shared" si="317"/>
        <v/>
      </c>
      <c r="AY392" s="203" t="str">
        <f t="shared" si="317"/>
        <v/>
      </c>
      <c r="AZ392" s="203" t="str">
        <f t="shared" si="317"/>
        <v/>
      </c>
      <c r="BA392" s="1273" t="str">
        <f t="shared" si="317"/>
        <v/>
      </c>
      <c r="BB392" s="203" t="str">
        <f t="shared" si="317"/>
        <v/>
      </c>
      <c r="BC392" s="203" t="str">
        <f t="shared" si="317"/>
        <v/>
      </c>
      <c r="BD392" s="203" t="str">
        <f t="shared" si="317"/>
        <v/>
      </c>
      <c r="BE392" s="203" t="str">
        <f t="shared" si="317"/>
        <v/>
      </c>
      <c r="BF392" s="203" t="str">
        <f t="shared" si="317"/>
        <v/>
      </c>
      <c r="BG392" s="1173" t="str">
        <f t="shared" si="317"/>
        <v/>
      </c>
      <c r="BH392" s="1273" t="str">
        <f t="shared" si="317"/>
        <v/>
      </c>
      <c r="BI392" s="200" t="str">
        <f t="shared" ca="1" si="316"/>
        <v>NOK</v>
      </c>
    </row>
    <row r="393" spans="1:61" x14ac:dyDescent="0.25">
      <c r="A393" s="1241" t="str">
        <f t="shared" si="309"/>
        <v>HER1.1.2</v>
      </c>
      <c r="B393" s="1242" t="str">
        <f t="shared" si="309"/>
        <v>Cardiochirurgia congenita complessa</v>
      </c>
      <c r="C393" s="202"/>
      <c r="D393" s="203" t="str">
        <f t="shared" ref="D393:BH393" si="318">IF(D$323="","",
  IF(D$322="",IF(D72="","",IF(D72&lt;=D$324,"OK","NOK")),
  IF(D$322="X",IF(D72="","",IF(D72&lt;=D$324,"OK","NOK")),
  IF(HLOOKUP(D$322,$A$4:$BI$156,ROW(D393)-324,FALSE)&lt;&gt;"","",IF(D72="","",IF(D72&lt;=D$324,"OK","NOK"))))))</f>
        <v/>
      </c>
      <c r="E393" s="203" t="str">
        <f t="shared" si="318"/>
        <v/>
      </c>
      <c r="F393" s="203" t="str">
        <f t="shared" ca="1" si="318"/>
        <v>NOK</v>
      </c>
      <c r="G393" s="203" t="str">
        <f t="shared" si="318"/>
        <v/>
      </c>
      <c r="H393" s="203" t="str">
        <f t="shared" si="318"/>
        <v/>
      </c>
      <c r="I393" s="203" t="str">
        <f t="shared" si="318"/>
        <v/>
      </c>
      <c r="J393" s="1273" t="str">
        <f t="shared" si="318"/>
        <v/>
      </c>
      <c r="K393" s="203" t="str">
        <f t="shared" ca="1" si="318"/>
        <v>NOK</v>
      </c>
      <c r="L393" s="203" t="str">
        <f t="shared" si="318"/>
        <v/>
      </c>
      <c r="M393" s="203" t="str">
        <f t="shared" si="318"/>
        <v/>
      </c>
      <c r="N393" s="203" t="str">
        <f t="shared" si="318"/>
        <v/>
      </c>
      <c r="O393" s="203" t="str">
        <f t="shared" si="318"/>
        <v/>
      </c>
      <c r="P393" s="203" t="str">
        <f t="shared" si="318"/>
        <v/>
      </c>
      <c r="Q393" s="203" t="str">
        <f t="shared" si="318"/>
        <v/>
      </c>
      <c r="R393" s="203" t="str">
        <f t="shared" si="318"/>
        <v/>
      </c>
      <c r="S393" s="203" t="str">
        <f t="shared" si="318"/>
        <v/>
      </c>
      <c r="T393" s="203" t="str">
        <f t="shared" si="318"/>
        <v/>
      </c>
      <c r="U393" s="203" t="str">
        <f t="shared" si="318"/>
        <v/>
      </c>
      <c r="V393" s="203" t="str">
        <f t="shared" si="318"/>
        <v/>
      </c>
      <c r="W393" s="203" t="str">
        <f t="shared" si="318"/>
        <v/>
      </c>
      <c r="X393" s="203" t="str">
        <f t="shared" si="318"/>
        <v/>
      </c>
      <c r="Y393" s="203" t="str">
        <f t="shared" si="318"/>
        <v/>
      </c>
      <c r="Z393" s="1173" t="str">
        <f t="shared" si="318"/>
        <v/>
      </c>
      <c r="AA393" s="1273" t="str">
        <f t="shared" si="318"/>
        <v/>
      </c>
      <c r="AB393" s="203" t="str">
        <f t="shared" si="318"/>
        <v/>
      </c>
      <c r="AC393" s="203" t="str">
        <f t="shared" si="318"/>
        <v/>
      </c>
      <c r="AD393" s="203" t="str">
        <f t="shared" si="318"/>
        <v/>
      </c>
      <c r="AE393" s="203" t="str">
        <f t="shared" si="318"/>
        <v/>
      </c>
      <c r="AF393" s="203" t="str">
        <f t="shared" si="318"/>
        <v/>
      </c>
      <c r="AG393" s="1273" t="str">
        <f t="shared" si="318"/>
        <v/>
      </c>
      <c r="AH393" s="203" t="str">
        <f t="shared" si="318"/>
        <v/>
      </c>
      <c r="AI393" s="203" t="str">
        <f t="shared" si="318"/>
        <v/>
      </c>
      <c r="AJ393" s="203" t="str">
        <f t="shared" si="318"/>
        <v/>
      </c>
      <c r="AK393" s="203" t="str">
        <f t="shared" si="318"/>
        <v/>
      </c>
      <c r="AL393" s="203" t="str">
        <f t="shared" si="318"/>
        <v/>
      </c>
      <c r="AM393" s="203" t="str">
        <f t="shared" si="318"/>
        <v/>
      </c>
      <c r="AN393" s="1273" t="str">
        <f t="shared" si="318"/>
        <v/>
      </c>
      <c r="AO393" s="1173" t="str">
        <f t="shared" si="318"/>
        <v/>
      </c>
      <c r="AP393" s="203" t="str">
        <f t="shared" si="318"/>
        <v/>
      </c>
      <c r="AQ393" s="203" t="str">
        <f t="shared" si="318"/>
        <v/>
      </c>
      <c r="AR393" s="1273" t="str">
        <f t="shared" si="318"/>
        <v/>
      </c>
      <c r="AS393" s="203" t="str">
        <f t="shared" si="318"/>
        <v/>
      </c>
      <c r="AT393" s="203" t="str">
        <f t="shared" si="318"/>
        <v/>
      </c>
      <c r="AU393" s="1273" t="str">
        <f t="shared" si="318"/>
        <v/>
      </c>
      <c r="AV393" s="203" t="str">
        <f t="shared" si="318"/>
        <v/>
      </c>
      <c r="AW393" s="203" t="str">
        <f t="shared" si="318"/>
        <v/>
      </c>
      <c r="AX393" s="203" t="str">
        <f t="shared" si="318"/>
        <v/>
      </c>
      <c r="AY393" s="203" t="str">
        <f t="shared" si="318"/>
        <v/>
      </c>
      <c r="AZ393" s="203" t="str">
        <f t="shared" si="318"/>
        <v/>
      </c>
      <c r="BA393" s="1273" t="str">
        <f t="shared" si="318"/>
        <v/>
      </c>
      <c r="BB393" s="203" t="str">
        <f t="shared" si="318"/>
        <v/>
      </c>
      <c r="BC393" s="203" t="str">
        <f t="shared" si="318"/>
        <v/>
      </c>
      <c r="BD393" s="203" t="str">
        <f t="shared" si="318"/>
        <v/>
      </c>
      <c r="BE393" s="203" t="str">
        <f t="shared" si="318"/>
        <v/>
      </c>
      <c r="BF393" s="203" t="str">
        <f t="shared" si="318"/>
        <v/>
      </c>
      <c r="BG393" s="1173" t="str">
        <f t="shared" si="318"/>
        <v/>
      </c>
      <c r="BH393" s="1273" t="str">
        <f t="shared" si="318"/>
        <v/>
      </c>
      <c r="BI393" s="200" t="str">
        <f t="shared" ca="1" si="316"/>
        <v>NOK</v>
      </c>
    </row>
    <row r="394" spans="1:61" x14ac:dyDescent="0.25">
      <c r="A394" s="1241" t="str">
        <f t="shared" si="309"/>
        <v>HER1.1.3</v>
      </c>
      <c r="B394" s="1242" t="str">
        <f t="shared" si="309"/>
        <v>Chirurgia e interventi all'aorta toracale</v>
      </c>
      <c r="C394" s="202"/>
      <c r="D394" s="203" t="str">
        <f t="shared" ref="D394:BH394" si="319">IF(D$323="","",
  IF(D$322="",IF(D73="","",IF(D73&lt;=D$324,"OK","NOK")),
  IF(D$322="X",IF(D73="","",IF(D73&lt;=D$324,"OK","NOK")),
  IF(HLOOKUP(D$322,$A$4:$BI$156,ROW(D394)-324,FALSE)&lt;&gt;"","",IF(D73="","",IF(D73&lt;=D$324,"OK","NOK"))))))</f>
        <v/>
      </c>
      <c r="E394" s="203" t="str">
        <f t="shared" si="319"/>
        <v/>
      </c>
      <c r="F394" s="203" t="str">
        <f t="shared" si="319"/>
        <v/>
      </c>
      <c r="G394" s="203" t="str">
        <f t="shared" si="319"/>
        <v/>
      </c>
      <c r="H394" s="203" t="str">
        <f t="shared" si="319"/>
        <v/>
      </c>
      <c r="I394" s="203" t="str">
        <f t="shared" si="319"/>
        <v/>
      </c>
      <c r="J394" s="1273" t="str">
        <f t="shared" si="319"/>
        <v/>
      </c>
      <c r="K394" s="203" t="str">
        <f t="shared" ca="1" si="319"/>
        <v>NOK</v>
      </c>
      <c r="L394" s="203" t="str">
        <f t="shared" si="319"/>
        <v/>
      </c>
      <c r="M394" s="203" t="str">
        <f t="shared" si="319"/>
        <v/>
      </c>
      <c r="N394" s="203" t="str">
        <f t="shared" si="319"/>
        <v/>
      </c>
      <c r="O394" s="203" t="str">
        <f t="shared" si="319"/>
        <v/>
      </c>
      <c r="P394" s="203" t="str">
        <f t="shared" si="319"/>
        <v/>
      </c>
      <c r="Q394" s="203" t="str">
        <f t="shared" si="319"/>
        <v/>
      </c>
      <c r="R394" s="203" t="str">
        <f t="shared" si="319"/>
        <v/>
      </c>
      <c r="S394" s="203" t="str">
        <f t="shared" si="319"/>
        <v/>
      </c>
      <c r="T394" s="203" t="str">
        <f t="shared" si="319"/>
        <v/>
      </c>
      <c r="U394" s="203" t="str">
        <f t="shared" si="319"/>
        <v/>
      </c>
      <c r="V394" s="203" t="str">
        <f t="shared" si="319"/>
        <v/>
      </c>
      <c r="W394" s="203" t="str">
        <f t="shared" si="319"/>
        <v/>
      </c>
      <c r="X394" s="203" t="str">
        <f t="shared" si="319"/>
        <v/>
      </c>
      <c r="Y394" s="203" t="str">
        <f t="shared" si="319"/>
        <v/>
      </c>
      <c r="Z394" s="1173" t="str">
        <f t="shared" si="319"/>
        <v/>
      </c>
      <c r="AA394" s="1273" t="str">
        <f t="shared" si="319"/>
        <v/>
      </c>
      <c r="AB394" s="203" t="str">
        <f t="shared" si="319"/>
        <v/>
      </c>
      <c r="AC394" s="203" t="str">
        <f t="shared" si="319"/>
        <v/>
      </c>
      <c r="AD394" s="203" t="str">
        <f t="shared" si="319"/>
        <v/>
      </c>
      <c r="AE394" s="203" t="str">
        <f t="shared" si="319"/>
        <v/>
      </c>
      <c r="AF394" s="203" t="str">
        <f t="shared" si="319"/>
        <v/>
      </c>
      <c r="AG394" s="1273" t="str">
        <f t="shared" si="319"/>
        <v/>
      </c>
      <c r="AH394" s="203" t="str">
        <f t="shared" si="319"/>
        <v/>
      </c>
      <c r="AI394" s="203" t="str">
        <f t="shared" si="319"/>
        <v/>
      </c>
      <c r="AJ394" s="203" t="str">
        <f t="shared" si="319"/>
        <v/>
      </c>
      <c r="AK394" s="203" t="str">
        <f t="shared" si="319"/>
        <v/>
      </c>
      <c r="AL394" s="203" t="str">
        <f t="shared" si="319"/>
        <v/>
      </c>
      <c r="AM394" s="203" t="str">
        <f t="shared" si="319"/>
        <v/>
      </c>
      <c r="AN394" s="1273" t="str">
        <f t="shared" si="319"/>
        <v/>
      </c>
      <c r="AO394" s="1173" t="str">
        <f t="shared" si="319"/>
        <v/>
      </c>
      <c r="AP394" s="203" t="str">
        <f t="shared" si="319"/>
        <v/>
      </c>
      <c r="AQ394" s="203" t="str">
        <f t="shared" si="319"/>
        <v/>
      </c>
      <c r="AR394" s="1273" t="str">
        <f t="shared" si="319"/>
        <v/>
      </c>
      <c r="AS394" s="203" t="str">
        <f t="shared" si="319"/>
        <v/>
      </c>
      <c r="AT394" s="203" t="str">
        <f t="shared" si="319"/>
        <v/>
      </c>
      <c r="AU394" s="1273" t="str">
        <f t="shared" si="319"/>
        <v/>
      </c>
      <c r="AV394" s="203" t="str">
        <f t="shared" si="319"/>
        <v/>
      </c>
      <c r="AW394" s="203" t="str">
        <f t="shared" si="319"/>
        <v/>
      </c>
      <c r="AX394" s="203" t="str">
        <f t="shared" si="319"/>
        <v/>
      </c>
      <c r="AY394" s="203" t="str">
        <f t="shared" si="319"/>
        <v/>
      </c>
      <c r="AZ394" s="203" t="str">
        <f t="shared" si="319"/>
        <v/>
      </c>
      <c r="BA394" s="1273" t="str">
        <f t="shared" si="319"/>
        <v/>
      </c>
      <c r="BB394" s="203" t="str">
        <f t="shared" si="319"/>
        <v/>
      </c>
      <c r="BC394" s="203" t="str">
        <f t="shared" si="319"/>
        <v/>
      </c>
      <c r="BD394" s="203" t="str">
        <f t="shared" si="319"/>
        <v/>
      </c>
      <c r="BE394" s="203" t="str">
        <f t="shared" si="319"/>
        <v/>
      </c>
      <c r="BF394" s="203" t="str">
        <f t="shared" si="319"/>
        <v/>
      </c>
      <c r="BG394" s="1173" t="str">
        <f t="shared" si="319"/>
        <v/>
      </c>
      <c r="BH394" s="1273" t="str">
        <f t="shared" si="319"/>
        <v/>
      </c>
      <c r="BI394" s="200" t="str">
        <f t="shared" ca="1" si="316"/>
        <v>NOK</v>
      </c>
    </row>
    <row r="395" spans="1:61" x14ac:dyDescent="0.25">
      <c r="A395" s="1241" t="str">
        <f t="shared" si="309"/>
        <v>HER1.1.4</v>
      </c>
      <c r="B395" s="1242" t="str">
        <f t="shared" si="309"/>
        <v>Interventi aperti alla valvola aortica</v>
      </c>
      <c r="C395" s="202"/>
      <c r="D395" s="203" t="str">
        <f t="shared" ref="D395:BH395" si="320">IF(D$323="","",
  IF(D$322="",IF(D74="","",IF(D74&lt;=D$324,"OK","NOK")),
  IF(D$322="X",IF(D74="","",IF(D74&lt;=D$324,"OK","NOK")),
  IF(HLOOKUP(D$322,$A$4:$BI$156,ROW(D395)-324,FALSE)&lt;&gt;"","",IF(D74="","",IF(D74&lt;=D$324,"OK","NOK"))))))</f>
        <v/>
      </c>
      <c r="E395" s="203" t="str">
        <f t="shared" si="320"/>
        <v/>
      </c>
      <c r="F395" s="203" t="str">
        <f t="shared" si="320"/>
        <v/>
      </c>
      <c r="G395" s="203" t="str">
        <f t="shared" si="320"/>
        <v/>
      </c>
      <c r="H395" s="203" t="str">
        <f t="shared" si="320"/>
        <v/>
      </c>
      <c r="I395" s="203" t="str">
        <f t="shared" si="320"/>
        <v/>
      </c>
      <c r="J395" s="1273" t="str">
        <f t="shared" si="320"/>
        <v/>
      </c>
      <c r="K395" s="203" t="str">
        <f t="shared" ca="1" si="320"/>
        <v>NOK</v>
      </c>
      <c r="L395" s="203" t="str">
        <f t="shared" si="320"/>
        <v/>
      </c>
      <c r="M395" s="203" t="str">
        <f t="shared" si="320"/>
        <v/>
      </c>
      <c r="N395" s="203" t="str">
        <f t="shared" si="320"/>
        <v/>
      </c>
      <c r="O395" s="203" t="str">
        <f t="shared" si="320"/>
        <v/>
      </c>
      <c r="P395" s="203" t="str">
        <f t="shared" si="320"/>
        <v/>
      </c>
      <c r="Q395" s="203" t="str">
        <f t="shared" si="320"/>
        <v/>
      </c>
      <c r="R395" s="203" t="str">
        <f t="shared" si="320"/>
        <v/>
      </c>
      <c r="S395" s="203" t="str">
        <f t="shared" si="320"/>
        <v/>
      </c>
      <c r="T395" s="203" t="str">
        <f t="shared" si="320"/>
        <v/>
      </c>
      <c r="U395" s="203" t="str">
        <f t="shared" si="320"/>
        <v/>
      </c>
      <c r="V395" s="203" t="str">
        <f t="shared" si="320"/>
        <v/>
      </c>
      <c r="W395" s="203" t="str">
        <f t="shared" si="320"/>
        <v/>
      </c>
      <c r="X395" s="203" t="str">
        <f t="shared" si="320"/>
        <v/>
      </c>
      <c r="Y395" s="203" t="str">
        <f t="shared" si="320"/>
        <v/>
      </c>
      <c r="Z395" s="1173" t="str">
        <f t="shared" si="320"/>
        <v/>
      </c>
      <c r="AA395" s="1273" t="str">
        <f t="shared" si="320"/>
        <v/>
      </c>
      <c r="AB395" s="203" t="str">
        <f t="shared" si="320"/>
        <v/>
      </c>
      <c r="AC395" s="203" t="str">
        <f t="shared" si="320"/>
        <v/>
      </c>
      <c r="AD395" s="203" t="str">
        <f t="shared" si="320"/>
        <v/>
      </c>
      <c r="AE395" s="203" t="str">
        <f t="shared" si="320"/>
        <v/>
      </c>
      <c r="AF395" s="203" t="str">
        <f t="shared" si="320"/>
        <v/>
      </c>
      <c r="AG395" s="1273" t="str">
        <f t="shared" si="320"/>
        <v/>
      </c>
      <c r="AH395" s="203" t="str">
        <f t="shared" si="320"/>
        <v/>
      </c>
      <c r="AI395" s="203" t="str">
        <f t="shared" si="320"/>
        <v/>
      </c>
      <c r="AJ395" s="203" t="str">
        <f t="shared" si="320"/>
        <v/>
      </c>
      <c r="AK395" s="203" t="str">
        <f t="shared" si="320"/>
        <v/>
      </c>
      <c r="AL395" s="203" t="str">
        <f t="shared" si="320"/>
        <v/>
      </c>
      <c r="AM395" s="203" t="str">
        <f t="shared" si="320"/>
        <v/>
      </c>
      <c r="AN395" s="1273" t="str">
        <f t="shared" si="320"/>
        <v/>
      </c>
      <c r="AO395" s="1173" t="str">
        <f t="shared" si="320"/>
        <v/>
      </c>
      <c r="AP395" s="203" t="str">
        <f t="shared" si="320"/>
        <v/>
      </c>
      <c r="AQ395" s="203" t="str">
        <f t="shared" si="320"/>
        <v/>
      </c>
      <c r="AR395" s="1273" t="str">
        <f t="shared" si="320"/>
        <v/>
      </c>
      <c r="AS395" s="203" t="str">
        <f t="shared" si="320"/>
        <v/>
      </c>
      <c r="AT395" s="203" t="str">
        <f t="shared" si="320"/>
        <v/>
      </c>
      <c r="AU395" s="1273" t="str">
        <f t="shared" si="320"/>
        <v/>
      </c>
      <c r="AV395" s="203" t="str">
        <f t="shared" si="320"/>
        <v/>
      </c>
      <c r="AW395" s="203" t="str">
        <f t="shared" si="320"/>
        <v/>
      </c>
      <c r="AX395" s="203" t="str">
        <f t="shared" si="320"/>
        <v/>
      </c>
      <c r="AY395" s="203" t="str">
        <f t="shared" si="320"/>
        <v/>
      </c>
      <c r="AZ395" s="203" t="str">
        <f t="shared" si="320"/>
        <v/>
      </c>
      <c r="BA395" s="1273" t="str">
        <f t="shared" si="320"/>
        <v/>
      </c>
      <c r="BB395" s="203" t="str">
        <f t="shared" si="320"/>
        <v/>
      </c>
      <c r="BC395" s="203" t="str">
        <f t="shared" si="320"/>
        <v/>
      </c>
      <c r="BD395" s="203" t="str">
        <f t="shared" si="320"/>
        <v/>
      </c>
      <c r="BE395" s="203" t="str">
        <f t="shared" si="320"/>
        <v/>
      </c>
      <c r="BF395" s="203" t="str">
        <f t="shared" si="320"/>
        <v/>
      </c>
      <c r="BG395" s="1173" t="str">
        <f t="shared" si="320"/>
        <v/>
      </c>
      <c r="BH395" s="1273" t="str">
        <f t="shared" si="320"/>
        <v/>
      </c>
      <c r="BI395" s="200" t="str">
        <f t="shared" ca="1" si="316"/>
        <v>NOK</v>
      </c>
    </row>
    <row r="396" spans="1:61" x14ac:dyDescent="0.25">
      <c r="A396" s="1241" t="str">
        <f t="shared" si="309"/>
        <v>HER1.1.5</v>
      </c>
      <c r="B396" s="1242" t="str">
        <f t="shared" si="309"/>
        <v>Interventi aperti alla valvola mitrale</v>
      </c>
      <c r="C396" s="202"/>
      <c r="D396" s="203" t="str">
        <f t="shared" ref="D396:BH396" si="321">IF(D$323="","",
  IF(D$322="",IF(D75="","",IF(D75&lt;=D$324,"OK","NOK")),
  IF(D$322="X",IF(D75="","",IF(D75&lt;=D$324,"OK","NOK")),
  IF(HLOOKUP(D$322,$A$4:$BI$156,ROW(D396)-324,FALSE)&lt;&gt;"","",IF(D75="","",IF(D75&lt;=D$324,"OK","NOK"))))))</f>
        <v/>
      </c>
      <c r="E396" s="203" t="str">
        <f t="shared" si="321"/>
        <v/>
      </c>
      <c r="F396" s="203" t="str">
        <f t="shared" si="321"/>
        <v/>
      </c>
      <c r="G396" s="203" t="str">
        <f t="shared" si="321"/>
        <v/>
      </c>
      <c r="H396" s="203" t="str">
        <f t="shared" si="321"/>
        <v/>
      </c>
      <c r="I396" s="203" t="str">
        <f t="shared" si="321"/>
        <v/>
      </c>
      <c r="J396" s="1273" t="str">
        <f t="shared" si="321"/>
        <v/>
      </c>
      <c r="K396" s="203" t="str">
        <f t="shared" ca="1" si="321"/>
        <v>NOK</v>
      </c>
      <c r="L396" s="203" t="str">
        <f t="shared" si="321"/>
        <v/>
      </c>
      <c r="M396" s="203" t="str">
        <f t="shared" si="321"/>
        <v/>
      </c>
      <c r="N396" s="203" t="str">
        <f t="shared" si="321"/>
        <v/>
      </c>
      <c r="O396" s="203" t="str">
        <f t="shared" si="321"/>
        <v/>
      </c>
      <c r="P396" s="203" t="str">
        <f t="shared" si="321"/>
        <v/>
      </c>
      <c r="Q396" s="203" t="str">
        <f t="shared" si="321"/>
        <v/>
      </c>
      <c r="R396" s="203" t="str">
        <f t="shared" si="321"/>
        <v/>
      </c>
      <c r="S396" s="203" t="str">
        <f t="shared" si="321"/>
        <v/>
      </c>
      <c r="T396" s="203" t="str">
        <f t="shared" si="321"/>
        <v/>
      </c>
      <c r="U396" s="203" t="str">
        <f t="shared" si="321"/>
        <v/>
      </c>
      <c r="V396" s="203" t="str">
        <f t="shared" si="321"/>
        <v/>
      </c>
      <c r="W396" s="203" t="str">
        <f t="shared" si="321"/>
        <v/>
      </c>
      <c r="X396" s="203" t="str">
        <f t="shared" si="321"/>
        <v/>
      </c>
      <c r="Y396" s="203" t="str">
        <f t="shared" si="321"/>
        <v/>
      </c>
      <c r="Z396" s="1173" t="str">
        <f t="shared" si="321"/>
        <v/>
      </c>
      <c r="AA396" s="1273" t="str">
        <f t="shared" si="321"/>
        <v/>
      </c>
      <c r="AB396" s="203" t="str">
        <f t="shared" si="321"/>
        <v/>
      </c>
      <c r="AC396" s="203" t="str">
        <f t="shared" si="321"/>
        <v/>
      </c>
      <c r="AD396" s="203" t="str">
        <f t="shared" si="321"/>
        <v/>
      </c>
      <c r="AE396" s="203" t="str">
        <f t="shared" si="321"/>
        <v/>
      </c>
      <c r="AF396" s="203" t="str">
        <f t="shared" si="321"/>
        <v/>
      </c>
      <c r="AG396" s="1273" t="str">
        <f t="shared" si="321"/>
        <v/>
      </c>
      <c r="AH396" s="203" t="str">
        <f t="shared" si="321"/>
        <v/>
      </c>
      <c r="AI396" s="203" t="str">
        <f t="shared" si="321"/>
        <v/>
      </c>
      <c r="AJ396" s="203" t="str">
        <f t="shared" si="321"/>
        <v/>
      </c>
      <c r="AK396" s="203" t="str">
        <f t="shared" si="321"/>
        <v/>
      </c>
      <c r="AL396" s="203" t="str">
        <f t="shared" si="321"/>
        <v/>
      </c>
      <c r="AM396" s="203" t="str">
        <f t="shared" si="321"/>
        <v/>
      </c>
      <c r="AN396" s="1273" t="str">
        <f t="shared" si="321"/>
        <v/>
      </c>
      <c r="AO396" s="1173" t="str">
        <f t="shared" si="321"/>
        <v/>
      </c>
      <c r="AP396" s="203" t="str">
        <f t="shared" si="321"/>
        <v/>
      </c>
      <c r="AQ396" s="203" t="str">
        <f t="shared" si="321"/>
        <v/>
      </c>
      <c r="AR396" s="1273" t="str">
        <f t="shared" si="321"/>
        <v/>
      </c>
      <c r="AS396" s="203" t="str">
        <f t="shared" si="321"/>
        <v/>
      </c>
      <c r="AT396" s="203" t="str">
        <f t="shared" si="321"/>
        <v/>
      </c>
      <c r="AU396" s="1273" t="str">
        <f t="shared" si="321"/>
        <v/>
      </c>
      <c r="AV396" s="203" t="str">
        <f t="shared" si="321"/>
        <v/>
      </c>
      <c r="AW396" s="203" t="str">
        <f t="shared" si="321"/>
        <v/>
      </c>
      <c r="AX396" s="203" t="str">
        <f t="shared" si="321"/>
        <v/>
      </c>
      <c r="AY396" s="203" t="str">
        <f t="shared" si="321"/>
        <v/>
      </c>
      <c r="AZ396" s="203" t="str">
        <f t="shared" si="321"/>
        <v/>
      </c>
      <c r="BA396" s="1273" t="str">
        <f t="shared" si="321"/>
        <v/>
      </c>
      <c r="BB396" s="203" t="str">
        <f t="shared" si="321"/>
        <v/>
      </c>
      <c r="BC396" s="203" t="str">
        <f t="shared" si="321"/>
        <v/>
      </c>
      <c r="BD396" s="203" t="str">
        <f t="shared" si="321"/>
        <v/>
      </c>
      <c r="BE396" s="203" t="str">
        <f t="shared" si="321"/>
        <v/>
      </c>
      <c r="BF396" s="203" t="str">
        <f t="shared" si="321"/>
        <v/>
      </c>
      <c r="BG396" s="1173" t="str">
        <f t="shared" si="321"/>
        <v/>
      </c>
      <c r="BH396" s="1273" t="str">
        <f t="shared" si="321"/>
        <v/>
      </c>
      <c r="BI396" s="200" t="str">
        <f t="shared" ca="1" si="316"/>
        <v>NOK</v>
      </c>
    </row>
    <row r="397" spans="1:61" ht="26.4" x14ac:dyDescent="0.25">
      <c r="A397" s="1241" t="str">
        <f t="shared" si="309"/>
        <v>HER1.1.6</v>
      </c>
      <c r="B397" s="1242" t="str">
        <f t="shared" si="309"/>
        <v>Sistemi di assistenza ventricolare negli adulti (CIMAS)</v>
      </c>
      <c r="C397" s="202"/>
      <c r="D397" s="203" t="str">
        <f t="shared" ref="D397:BH397" si="322">IF(D$323="","",
  IF(D$322="",IF(D76="","",IF(D76&lt;=D$324,"OK","NOK")),
  IF(D$322="X",IF(D76="","",IF(D76&lt;=D$324,"OK","NOK")),
  IF(HLOOKUP(D$322,$A$4:$BI$156,ROW(D397)-324,FALSE)&lt;&gt;"","",IF(D76="","",IF(D76&lt;=D$324,"OK","NOK"))))))</f>
        <v/>
      </c>
      <c r="E397" s="203" t="str">
        <f t="shared" si="322"/>
        <v/>
      </c>
      <c r="F397" s="203" t="str">
        <f t="shared" si="322"/>
        <v/>
      </c>
      <c r="G397" s="203" t="str">
        <f t="shared" si="322"/>
        <v/>
      </c>
      <c r="H397" s="203" t="str">
        <f t="shared" si="322"/>
        <v/>
      </c>
      <c r="I397" s="203" t="str">
        <f t="shared" si="322"/>
        <v/>
      </c>
      <c r="J397" s="1273" t="str">
        <f t="shared" si="322"/>
        <v/>
      </c>
      <c r="K397" s="203" t="str">
        <f t="shared" si="322"/>
        <v/>
      </c>
      <c r="L397" s="203" t="str">
        <f t="shared" si="322"/>
        <v/>
      </c>
      <c r="M397" s="203" t="str">
        <f t="shared" si="322"/>
        <v/>
      </c>
      <c r="N397" s="203" t="str">
        <f t="shared" si="322"/>
        <v/>
      </c>
      <c r="O397" s="203" t="str">
        <f t="shared" si="322"/>
        <v/>
      </c>
      <c r="P397" s="203" t="str">
        <f t="shared" si="322"/>
        <v/>
      </c>
      <c r="Q397" s="203" t="str">
        <f t="shared" si="322"/>
        <v/>
      </c>
      <c r="R397" s="203" t="str">
        <f t="shared" si="322"/>
        <v/>
      </c>
      <c r="S397" s="203" t="str">
        <f t="shared" si="322"/>
        <v/>
      </c>
      <c r="T397" s="203" t="str">
        <f t="shared" si="322"/>
        <v/>
      </c>
      <c r="U397" s="203" t="str">
        <f t="shared" si="322"/>
        <v/>
      </c>
      <c r="V397" s="203" t="str">
        <f t="shared" si="322"/>
        <v/>
      </c>
      <c r="W397" s="203" t="str">
        <f t="shared" si="322"/>
        <v/>
      </c>
      <c r="X397" s="203" t="str">
        <f t="shared" si="322"/>
        <v/>
      </c>
      <c r="Y397" s="203" t="str">
        <f t="shared" si="322"/>
        <v/>
      </c>
      <c r="Z397" s="1173" t="str">
        <f t="shared" si="322"/>
        <v/>
      </c>
      <c r="AA397" s="1273" t="str">
        <f t="shared" si="322"/>
        <v/>
      </c>
      <c r="AB397" s="203" t="str">
        <f t="shared" si="322"/>
        <v/>
      </c>
      <c r="AC397" s="203" t="str">
        <f t="shared" si="322"/>
        <v/>
      </c>
      <c r="AD397" s="203" t="str">
        <f t="shared" si="322"/>
        <v/>
      </c>
      <c r="AE397" s="203" t="str">
        <f t="shared" si="322"/>
        <v/>
      </c>
      <c r="AF397" s="203" t="str">
        <f t="shared" si="322"/>
        <v/>
      </c>
      <c r="AG397" s="1273" t="str">
        <f t="shared" si="322"/>
        <v/>
      </c>
      <c r="AH397" s="203" t="str">
        <f t="shared" si="322"/>
        <v/>
      </c>
      <c r="AI397" s="203" t="str">
        <f t="shared" si="322"/>
        <v/>
      </c>
      <c r="AJ397" s="203" t="str">
        <f t="shared" si="322"/>
        <v/>
      </c>
      <c r="AK397" s="203" t="str">
        <f t="shared" si="322"/>
        <v/>
      </c>
      <c r="AL397" s="203" t="str">
        <f t="shared" si="322"/>
        <v/>
      </c>
      <c r="AM397" s="203" t="str">
        <f t="shared" si="322"/>
        <v/>
      </c>
      <c r="AN397" s="1273" t="str">
        <f t="shared" si="322"/>
        <v/>
      </c>
      <c r="AO397" s="1173" t="str">
        <f t="shared" si="322"/>
        <v/>
      </c>
      <c r="AP397" s="203" t="str">
        <f t="shared" si="322"/>
        <v/>
      </c>
      <c r="AQ397" s="203" t="str">
        <f t="shared" si="322"/>
        <v/>
      </c>
      <c r="AR397" s="1273" t="str">
        <f t="shared" si="322"/>
        <v/>
      </c>
      <c r="AS397" s="203" t="str">
        <f t="shared" si="322"/>
        <v/>
      </c>
      <c r="AT397" s="203" t="str">
        <f t="shared" si="322"/>
        <v/>
      </c>
      <c r="AU397" s="1273" t="str">
        <f t="shared" si="322"/>
        <v/>
      </c>
      <c r="AV397" s="203" t="str">
        <f t="shared" si="322"/>
        <v/>
      </c>
      <c r="AW397" s="203" t="str">
        <f t="shared" si="322"/>
        <v/>
      </c>
      <c r="AX397" s="203" t="str">
        <f t="shared" si="322"/>
        <v/>
      </c>
      <c r="AY397" s="203" t="str">
        <f t="shared" si="322"/>
        <v/>
      </c>
      <c r="AZ397" s="203" t="str">
        <f t="shared" si="322"/>
        <v/>
      </c>
      <c r="BA397" s="1273" t="str">
        <f t="shared" si="322"/>
        <v/>
      </c>
      <c r="BB397" s="203" t="str">
        <f t="shared" si="322"/>
        <v/>
      </c>
      <c r="BC397" s="203" t="str">
        <f t="shared" si="322"/>
        <v/>
      </c>
      <c r="BD397" s="203" t="str">
        <f t="shared" si="322"/>
        <v/>
      </c>
      <c r="BE397" s="203" t="str">
        <f t="shared" si="322"/>
        <v/>
      </c>
      <c r="BF397" s="203" t="str">
        <f t="shared" si="322"/>
        <v/>
      </c>
      <c r="BG397" s="1173" t="str">
        <f t="shared" si="322"/>
        <v/>
      </c>
      <c r="BH397" s="1273" t="str">
        <f t="shared" si="322"/>
        <v/>
      </c>
      <c r="BI397" s="200" t="str">
        <f t="shared" si="316"/>
        <v>OK</v>
      </c>
    </row>
    <row r="398" spans="1:61" x14ac:dyDescent="0.25">
      <c r="A398" s="1241" t="str">
        <f t="shared" si="309"/>
        <v>KAR1</v>
      </c>
      <c r="B398" s="1242" t="str">
        <f t="shared" si="309"/>
        <v>Cardiologia e dispositivi</v>
      </c>
      <c r="C398" s="202"/>
      <c r="D398" s="203" t="str">
        <f t="shared" ref="D398:BH398" si="323">IF(D$323="","",
  IF(D$322="",IF(D77="","",IF(D77&lt;=D$324,"OK","NOK")),
  IF(D$322="X",IF(D77="","",IF(D77&lt;=D$324,"OK","NOK")),
  IF(HLOOKUP(D$322,$A$4:$BI$156,ROW(D398)-324,FALSE)&lt;&gt;"","",IF(D77="","",IF(D77&lt;=D$324,"OK","NOK"))))))</f>
        <v/>
      </c>
      <c r="E398" s="203" t="str">
        <f t="shared" si="323"/>
        <v/>
      </c>
      <c r="F398" s="203" t="str">
        <f t="shared" ca="1" si="323"/>
        <v>NOK</v>
      </c>
      <c r="G398" s="203" t="str">
        <f t="shared" si="323"/>
        <v/>
      </c>
      <c r="H398" s="203" t="str">
        <f t="shared" si="323"/>
        <v/>
      </c>
      <c r="I398" s="203" t="str">
        <f t="shared" si="323"/>
        <v/>
      </c>
      <c r="J398" s="1273" t="str">
        <f t="shared" si="323"/>
        <v/>
      </c>
      <c r="K398" s="203" t="str">
        <f t="shared" ca="1" si="323"/>
        <v>NOK</v>
      </c>
      <c r="L398" s="203" t="str">
        <f t="shared" si="323"/>
        <v/>
      </c>
      <c r="M398" s="203" t="str">
        <f t="shared" si="323"/>
        <v/>
      </c>
      <c r="N398" s="203" t="str">
        <f t="shared" si="323"/>
        <v/>
      </c>
      <c r="O398" s="203" t="str">
        <f t="shared" si="323"/>
        <v/>
      </c>
      <c r="P398" s="203" t="str">
        <f t="shared" si="323"/>
        <v/>
      </c>
      <c r="Q398" s="203" t="str">
        <f t="shared" si="323"/>
        <v/>
      </c>
      <c r="R398" s="203" t="str">
        <f t="shared" si="323"/>
        <v/>
      </c>
      <c r="S398" s="203" t="str">
        <f t="shared" si="323"/>
        <v/>
      </c>
      <c r="T398" s="203" t="str">
        <f t="shared" si="323"/>
        <v/>
      </c>
      <c r="U398" s="203" t="str">
        <f t="shared" si="323"/>
        <v/>
      </c>
      <c r="V398" s="203" t="str">
        <f t="shared" si="323"/>
        <v/>
      </c>
      <c r="W398" s="203" t="str">
        <f t="shared" si="323"/>
        <v/>
      </c>
      <c r="X398" s="203" t="str">
        <f t="shared" si="323"/>
        <v/>
      </c>
      <c r="Y398" s="203" t="str">
        <f t="shared" si="323"/>
        <v/>
      </c>
      <c r="Z398" s="1173" t="str">
        <f t="shared" si="323"/>
        <v/>
      </c>
      <c r="AA398" s="1273" t="str">
        <f t="shared" si="323"/>
        <v/>
      </c>
      <c r="AB398" s="203" t="str">
        <f t="shared" si="323"/>
        <v/>
      </c>
      <c r="AC398" s="203" t="str">
        <f t="shared" si="323"/>
        <v/>
      </c>
      <c r="AD398" s="203" t="str">
        <f t="shared" si="323"/>
        <v/>
      </c>
      <c r="AE398" s="203" t="str">
        <f t="shared" si="323"/>
        <v/>
      </c>
      <c r="AF398" s="203" t="str">
        <f t="shared" si="323"/>
        <v/>
      </c>
      <c r="AG398" s="1273" t="str">
        <f t="shared" si="323"/>
        <v/>
      </c>
      <c r="AH398" s="203" t="str">
        <f t="shared" si="323"/>
        <v/>
      </c>
      <c r="AI398" s="203" t="str">
        <f t="shared" si="323"/>
        <v/>
      </c>
      <c r="AJ398" s="203" t="str">
        <f t="shared" si="323"/>
        <v/>
      </c>
      <c r="AK398" s="203" t="str">
        <f t="shared" si="323"/>
        <v/>
      </c>
      <c r="AL398" s="203" t="str">
        <f t="shared" si="323"/>
        <v/>
      </c>
      <c r="AM398" s="203" t="str">
        <f t="shared" si="323"/>
        <v/>
      </c>
      <c r="AN398" s="1273" t="str">
        <f t="shared" si="323"/>
        <v/>
      </c>
      <c r="AO398" s="1173" t="str">
        <f t="shared" si="323"/>
        <v/>
      </c>
      <c r="AP398" s="203" t="str">
        <f t="shared" si="323"/>
        <v/>
      </c>
      <c r="AQ398" s="203" t="str">
        <f t="shared" si="323"/>
        <v/>
      </c>
      <c r="AR398" s="1273" t="str">
        <f t="shared" si="323"/>
        <v/>
      </c>
      <c r="AS398" s="203" t="str">
        <f t="shared" si="323"/>
        <v/>
      </c>
      <c r="AT398" s="203" t="str">
        <f t="shared" si="323"/>
        <v/>
      </c>
      <c r="AU398" s="1273" t="str">
        <f t="shared" si="323"/>
        <v/>
      </c>
      <c r="AV398" s="203" t="str">
        <f t="shared" si="323"/>
        <v/>
      </c>
      <c r="AW398" s="203" t="str">
        <f t="shared" si="323"/>
        <v/>
      </c>
      <c r="AX398" s="203" t="str">
        <f t="shared" si="323"/>
        <v/>
      </c>
      <c r="AY398" s="203" t="str">
        <f t="shared" si="323"/>
        <v/>
      </c>
      <c r="AZ398" s="203" t="str">
        <f t="shared" si="323"/>
        <v/>
      </c>
      <c r="BA398" s="1273" t="str">
        <f t="shared" si="323"/>
        <v/>
      </c>
      <c r="BB398" s="203" t="str">
        <f t="shared" si="323"/>
        <v/>
      </c>
      <c r="BC398" s="203" t="str">
        <f t="shared" si="323"/>
        <v/>
      </c>
      <c r="BD398" s="203" t="str">
        <f t="shared" si="323"/>
        <v/>
      </c>
      <c r="BE398" s="203" t="str">
        <f t="shared" si="323"/>
        <v/>
      </c>
      <c r="BF398" s="203" t="str">
        <f t="shared" si="323"/>
        <v/>
      </c>
      <c r="BG398" s="1173" t="str">
        <f t="shared" si="323"/>
        <v/>
      </c>
      <c r="BH398" s="1273" t="str">
        <f t="shared" si="323"/>
        <v/>
      </c>
      <c r="BI398" s="200" t="str">
        <f t="shared" ca="1" si="316"/>
        <v>NOK</v>
      </c>
    </row>
    <row r="399" spans="1:61" x14ac:dyDescent="0.25">
      <c r="A399" s="1241" t="str">
        <f t="shared" si="309"/>
        <v>KAR2</v>
      </c>
      <c r="B399" s="1242" t="str">
        <f t="shared" si="309"/>
        <v>Elettrofisiologia (ablazioni)</v>
      </c>
      <c r="C399" s="202"/>
      <c r="D399" s="203" t="str">
        <f t="shared" ref="D399:BH399" si="324">IF(D$323="","",
  IF(D$322="",IF(D78="","",IF(D78&lt;=D$324,"OK","NOK")),
  IF(D$322="X",IF(D78="","",IF(D78&lt;=D$324,"OK","NOK")),
  IF(HLOOKUP(D$322,$A$4:$BI$156,ROW(D399)-324,FALSE)&lt;&gt;"","",IF(D78="","",IF(D78&lt;=D$324,"OK","NOK"))))))</f>
        <v/>
      </c>
      <c r="E399" s="203" t="str">
        <f t="shared" si="324"/>
        <v/>
      </c>
      <c r="F399" s="203" t="str">
        <f t="shared" ca="1" si="324"/>
        <v>NOK</v>
      </c>
      <c r="G399" s="203" t="str">
        <f t="shared" si="324"/>
        <v/>
      </c>
      <c r="H399" s="203" t="str">
        <f t="shared" si="324"/>
        <v/>
      </c>
      <c r="I399" s="203" t="str">
        <f t="shared" si="324"/>
        <v/>
      </c>
      <c r="J399" s="1273" t="str">
        <f t="shared" si="324"/>
        <v/>
      </c>
      <c r="K399" s="203" t="str">
        <f t="shared" si="324"/>
        <v/>
      </c>
      <c r="L399" s="203" t="str">
        <f t="shared" si="324"/>
        <v/>
      </c>
      <c r="M399" s="203" t="str">
        <f t="shared" si="324"/>
        <v/>
      </c>
      <c r="N399" s="203" t="str">
        <f t="shared" si="324"/>
        <v/>
      </c>
      <c r="O399" s="203" t="str">
        <f t="shared" si="324"/>
        <v/>
      </c>
      <c r="P399" s="203" t="str">
        <f t="shared" si="324"/>
        <v/>
      </c>
      <c r="Q399" s="203" t="str">
        <f t="shared" si="324"/>
        <v/>
      </c>
      <c r="R399" s="203" t="str">
        <f t="shared" si="324"/>
        <v/>
      </c>
      <c r="S399" s="203" t="str">
        <f t="shared" si="324"/>
        <v/>
      </c>
      <c r="T399" s="203" t="str">
        <f t="shared" si="324"/>
        <v/>
      </c>
      <c r="U399" s="203" t="str">
        <f t="shared" si="324"/>
        <v/>
      </c>
      <c r="V399" s="203" t="str">
        <f t="shared" si="324"/>
        <v/>
      </c>
      <c r="W399" s="203" t="str">
        <f t="shared" si="324"/>
        <v/>
      </c>
      <c r="X399" s="203" t="str">
        <f t="shared" si="324"/>
        <v/>
      </c>
      <c r="Y399" s="203" t="str">
        <f t="shared" si="324"/>
        <v/>
      </c>
      <c r="Z399" s="1173" t="str">
        <f t="shared" si="324"/>
        <v/>
      </c>
      <c r="AA399" s="1273" t="str">
        <f t="shared" si="324"/>
        <v/>
      </c>
      <c r="AB399" s="203" t="str">
        <f t="shared" si="324"/>
        <v/>
      </c>
      <c r="AC399" s="203" t="str">
        <f t="shared" si="324"/>
        <v/>
      </c>
      <c r="AD399" s="203" t="str">
        <f t="shared" si="324"/>
        <v/>
      </c>
      <c r="AE399" s="203" t="str">
        <f t="shared" si="324"/>
        <v/>
      </c>
      <c r="AF399" s="203" t="str">
        <f t="shared" si="324"/>
        <v/>
      </c>
      <c r="AG399" s="1273" t="str">
        <f t="shared" si="324"/>
        <v/>
      </c>
      <c r="AH399" s="203" t="str">
        <f t="shared" si="324"/>
        <v/>
      </c>
      <c r="AI399" s="203" t="str">
        <f t="shared" si="324"/>
        <v/>
      </c>
      <c r="AJ399" s="203" t="str">
        <f t="shared" si="324"/>
        <v/>
      </c>
      <c r="AK399" s="203" t="str">
        <f t="shared" si="324"/>
        <v/>
      </c>
      <c r="AL399" s="203" t="str">
        <f t="shared" si="324"/>
        <v/>
      </c>
      <c r="AM399" s="203" t="str">
        <f t="shared" si="324"/>
        <v/>
      </c>
      <c r="AN399" s="1273" t="str">
        <f t="shared" si="324"/>
        <v/>
      </c>
      <c r="AO399" s="1173" t="str">
        <f t="shared" si="324"/>
        <v/>
      </c>
      <c r="AP399" s="203" t="str">
        <f t="shared" si="324"/>
        <v/>
      </c>
      <c r="AQ399" s="203" t="str">
        <f t="shared" si="324"/>
        <v/>
      </c>
      <c r="AR399" s="1273" t="str">
        <f t="shared" si="324"/>
        <v/>
      </c>
      <c r="AS399" s="203" t="str">
        <f t="shared" si="324"/>
        <v/>
      </c>
      <c r="AT399" s="203" t="str">
        <f t="shared" si="324"/>
        <v/>
      </c>
      <c r="AU399" s="1273" t="str">
        <f t="shared" si="324"/>
        <v/>
      </c>
      <c r="AV399" s="203" t="str">
        <f t="shared" si="324"/>
        <v/>
      </c>
      <c r="AW399" s="203" t="str">
        <f t="shared" si="324"/>
        <v/>
      </c>
      <c r="AX399" s="203" t="str">
        <f t="shared" si="324"/>
        <v/>
      </c>
      <c r="AY399" s="203" t="str">
        <f t="shared" si="324"/>
        <v/>
      </c>
      <c r="AZ399" s="203" t="str">
        <f t="shared" si="324"/>
        <v/>
      </c>
      <c r="BA399" s="1273" t="str">
        <f t="shared" si="324"/>
        <v/>
      </c>
      <c r="BB399" s="203" t="str">
        <f t="shared" si="324"/>
        <v/>
      </c>
      <c r="BC399" s="203" t="str">
        <f t="shared" si="324"/>
        <v/>
      </c>
      <c r="BD399" s="203" t="str">
        <f t="shared" si="324"/>
        <v/>
      </c>
      <c r="BE399" s="203" t="str">
        <f t="shared" si="324"/>
        <v/>
      </c>
      <c r="BF399" s="203" t="str">
        <f t="shared" si="324"/>
        <v/>
      </c>
      <c r="BG399" s="1173" t="str">
        <f t="shared" si="324"/>
        <v/>
      </c>
      <c r="BH399" s="1273" t="str">
        <f t="shared" si="324"/>
        <v/>
      </c>
      <c r="BI399" s="200" t="str">
        <f t="shared" ca="1" si="316"/>
        <v>NOK</v>
      </c>
    </row>
    <row r="400" spans="1:61" ht="26.4" x14ac:dyDescent="0.25">
      <c r="A400" s="1241" t="str">
        <f t="shared" si="309"/>
        <v>KAR3</v>
      </c>
      <c r="B400" s="1242" t="str">
        <f t="shared" si="309"/>
        <v>Cardiologia interventistica (interventi coronarici)</v>
      </c>
      <c r="C400" s="202"/>
      <c r="D400" s="203" t="str">
        <f t="shared" ref="D400:BH400" si="325">IF(D$323="","",
  IF(D$322="",IF(D79="","",IF(D79&lt;=D$324,"OK","NOK")),
  IF(D$322="X",IF(D79="","",IF(D79&lt;=D$324,"OK","NOK")),
  IF(HLOOKUP(D$322,$A$4:$BI$156,ROW(D400)-324,FALSE)&lt;&gt;"","",IF(D79="","",IF(D79&lt;=D$324,"OK","NOK"))))))</f>
        <v/>
      </c>
      <c r="E400" s="203" t="str">
        <f t="shared" si="325"/>
        <v/>
      </c>
      <c r="F400" s="203" t="str">
        <f t="shared" ca="1" si="325"/>
        <v>NOK</v>
      </c>
      <c r="G400" s="203" t="str">
        <f t="shared" si="325"/>
        <v/>
      </c>
      <c r="H400" s="203" t="str">
        <f t="shared" si="325"/>
        <v/>
      </c>
      <c r="I400" s="203" t="str">
        <f t="shared" si="325"/>
        <v/>
      </c>
      <c r="J400" s="1273" t="str">
        <f t="shared" si="325"/>
        <v/>
      </c>
      <c r="K400" s="203" t="str">
        <f t="shared" si="325"/>
        <v/>
      </c>
      <c r="L400" s="203" t="str">
        <f t="shared" si="325"/>
        <v/>
      </c>
      <c r="M400" s="203" t="str">
        <f t="shared" si="325"/>
        <v/>
      </c>
      <c r="N400" s="203" t="str">
        <f t="shared" si="325"/>
        <v/>
      </c>
      <c r="O400" s="203" t="str">
        <f t="shared" si="325"/>
        <v/>
      </c>
      <c r="P400" s="203" t="str">
        <f t="shared" si="325"/>
        <v/>
      </c>
      <c r="Q400" s="203" t="str">
        <f t="shared" si="325"/>
        <v/>
      </c>
      <c r="R400" s="203" t="str">
        <f t="shared" si="325"/>
        <v/>
      </c>
      <c r="S400" s="203" t="str">
        <f t="shared" si="325"/>
        <v/>
      </c>
      <c r="T400" s="203" t="str">
        <f t="shared" si="325"/>
        <v/>
      </c>
      <c r="U400" s="203" t="str">
        <f t="shared" si="325"/>
        <v/>
      </c>
      <c r="V400" s="203" t="str">
        <f t="shared" si="325"/>
        <v/>
      </c>
      <c r="W400" s="203" t="str">
        <f t="shared" si="325"/>
        <v/>
      </c>
      <c r="X400" s="203" t="str">
        <f t="shared" si="325"/>
        <v/>
      </c>
      <c r="Y400" s="203" t="str">
        <f t="shared" si="325"/>
        <v/>
      </c>
      <c r="Z400" s="1173" t="str">
        <f t="shared" si="325"/>
        <v/>
      </c>
      <c r="AA400" s="1273" t="str">
        <f t="shared" si="325"/>
        <v/>
      </c>
      <c r="AB400" s="203" t="str">
        <f t="shared" si="325"/>
        <v/>
      </c>
      <c r="AC400" s="203" t="str">
        <f t="shared" si="325"/>
        <v/>
      </c>
      <c r="AD400" s="203" t="str">
        <f t="shared" si="325"/>
        <v/>
      </c>
      <c r="AE400" s="203" t="str">
        <f t="shared" si="325"/>
        <v/>
      </c>
      <c r="AF400" s="203" t="str">
        <f t="shared" si="325"/>
        <v/>
      </c>
      <c r="AG400" s="1273" t="str">
        <f t="shared" si="325"/>
        <v/>
      </c>
      <c r="AH400" s="203" t="str">
        <f t="shared" si="325"/>
        <v/>
      </c>
      <c r="AI400" s="203" t="str">
        <f t="shared" si="325"/>
        <v/>
      </c>
      <c r="AJ400" s="203" t="str">
        <f t="shared" si="325"/>
        <v/>
      </c>
      <c r="AK400" s="203" t="str">
        <f t="shared" si="325"/>
        <v/>
      </c>
      <c r="AL400" s="203" t="str">
        <f t="shared" si="325"/>
        <v/>
      </c>
      <c r="AM400" s="203" t="str">
        <f t="shared" si="325"/>
        <v/>
      </c>
      <c r="AN400" s="1273" t="str">
        <f t="shared" si="325"/>
        <v/>
      </c>
      <c r="AO400" s="1173" t="str">
        <f t="shared" si="325"/>
        <v/>
      </c>
      <c r="AP400" s="203" t="str">
        <f t="shared" si="325"/>
        <v/>
      </c>
      <c r="AQ400" s="203" t="str">
        <f t="shared" si="325"/>
        <v/>
      </c>
      <c r="AR400" s="1273" t="str">
        <f t="shared" si="325"/>
        <v/>
      </c>
      <c r="AS400" s="203" t="str">
        <f t="shared" si="325"/>
        <v/>
      </c>
      <c r="AT400" s="203" t="str">
        <f t="shared" si="325"/>
        <v/>
      </c>
      <c r="AU400" s="1273" t="str">
        <f t="shared" si="325"/>
        <v/>
      </c>
      <c r="AV400" s="203" t="str">
        <f t="shared" si="325"/>
        <v/>
      </c>
      <c r="AW400" s="203" t="str">
        <f t="shared" si="325"/>
        <v/>
      </c>
      <c r="AX400" s="203" t="str">
        <f t="shared" si="325"/>
        <v/>
      </c>
      <c r="AY400" s="203" t="str">
        <f t="shared" si="325"/>
        <v/>
      </c>
      <c r="AZ400" s="203" t="str">
        <f t="shared" si="325"/>
        <v/>
      </c>
      <c r="BA400" s="1273" t="str">
        <f t="shared" si="325"/>
        <v/>
      </c>
      <c r="BB400" s="203" t="str">
        <f t="shared" si="325"/>
        <v/>
      </c>
      <c r="BC400" s="203" t="str">
        <f t="shared" si="325"/>
        <v/>
      </c>
      <c r="BD400" s="203" t="str">
        <f t="shared" si="325"/>
        <v/>
      </c>
      <c r="BE400" s="203" t="str">
        <f t="shared" si="325"/>
        <v/>
      </c>
      <c r="BF400" s="203" t="str">
        <f t="shared" si="325"/>
        <v/>
      </c>
      <c r="BG400" s="1173" t="str">
        <f t="shared" si="325"/>
        <v/>
      </c>
      <c r="BH400" s="1273" t="str">
        <f t="shared" si="325"/>
        <v/>
      </c>
      <c r="BI400" s="200" t="str">
        <f t="shared" ca="1" si="316"/>
        <v>NOK</v>
      </c>
    </row>
    <row r="401" spans="1:62" x14ac:dyDescent="0.25">
      <c r="A401" s="1241" t="str">
        <f t="shared" si="309"/>
        <v>KAR3.1</v>
      </c>
      <c r="B401" s="1242" t="str">
        <f t="shared" si="309"/>
        <v>Cardiologia interventistica (interventi strutturali)</v>
      </c>
      <c r="C401" s="202"/>
      <c r="D401" s="203" t="str">
        <f t="shared" ref="D401:BH401" si="326">IF(D$323="","",
  IF(D$322="",IF(D80="","",IF(D80&lt;=D$324,"OK","NOK")),
  IF(D$322="X",IF(D80="","",IF(D80&lt;=D$324,"OK","NOK")),
  IF(HLOOKUP(D$322,$A$4:$BI$156,ROW(D401)-324,FALSE)&lt;&gt;"","",IF(D80="","",IF(D80&lt;=D$324,"OK","NOK"))))))</f>
        <v/>
      </c>
      <c r="E401" s="203" t="str">
        <f t="shared" si="326"/>
        <v/>
      </c>
      <c r="F401" s="203" t="str">
        <f t="shared" ca="1" si="326"/>
        <v>NOK</v>
      </c>
      <c r="G401" s="203" t="str">
        <f t="shared" si="326"/>
        <v/>
      </c>
      <c r="H401" s="203" t="str">
        <f t="shared" si="326"/>
        <v/>
      </c>
      <c r="I401" s="203" t="str">
        <f t="shared" si="326"/>
        <v/>
      </c>
      <c r="J401" s="1273" t="str">
        <f t="shared" si="326"/>
        <v/>
      </c>
      <c r="K401" s="203" t="str">
        <f t="shared" ca="1" si="326"/>
        <v>NOK</v>
      </c>
      <c r="L401" s="203" t="str">
        <f t="shared" si="326"/>
        <v/>
      </c>
      <c r="M401" s="203" t="str">
        <f t="shared" si="326"/>
        <v/>
      </c>
      <c r="N401" s="203" t="str">
        <f t="shared" si="326"/>
        <v/>
      </c>
      <c r="O401" s="203" t="str">
        <f t="shared" si="326"/>
        <v/>
      </c>
      <c r="P401" s="203" t="str">
        <f t="shared" si="326"/>
        <v/>
      </c>
      <c r="Q401" s="203" t="str">
        <f t="shared" si="326"/>
        <v/>
      </c>
      <c r="R401" s="203" t="str">
        <f t="shared" si="326"/>
        <v/>
      </c>
      <c r="S401" s="203" t="str">
        <f t="shared" si="326"/>
        <v/>
      </c>
      <c r="T401" s="203" t="str">
        <f t="shared" si="326"/>
        <v/>
      </c>
      <c r="U401" s="203" t="str">
        <f t="shared" si="326"/>
        <v/>
      </c>
      <c r="V401" s="203" t="str">
        <f t="shared" si="326"/>
        <v/>
      </c>
      <c r="W401" s="203" t="str">
        <f t="shared" si="326"/>
        <v/>
      </c>
      <c r="X401" s="203" t="str">
        <f t="shared" si="326"/>
        <v/>
      </c>
      <c r="Y401" s="203" t="str">
        <f t="shared" si="326"/>
        <v/>
      </c>
      <c r="Z401" s="1173" t="str">
        <f t="shared" si="326"/>
        <v/>
      </c>
      <c r="AA401" s="1273" t="str">
        <f t="shared" si="326"/>
        <v/>
      </c>
      <c r="AB401" s="203" t="str">
        <f t="shared" si="326"/>
        <v/>
      </c>
      <c r="AC401" s="203" t="str">
        <f t="shared" si="326"/>
        <v/>
      </c>
      <c r="AD401" s="203" t="str">
        <f t="shared" si="326"/>
        <v/>
      </c>
      <c r="AE401" s="203" t="str">
        <f t="shared" si="326"/>
        <v/>
      </c>
      <c r="AF401" s="203" t="str">
        <f t="shared" si="326"/>
        <v/>
      </c>
      <c r="AG401" s="1273" t="str">
        <f t="shared" si="326"/>
        <v/>
      </c>
      <c r="AH401" s="203" t="str">
        <f t="shared" si="326"/>
        <v/>
      </c>
      <c r="AI401" s="203" t="str">
        <f t="shared" si="326"/>
        <v/>
      </c>
      <c r="AJ401" s="203" t="str">
        <f t="shared" si="326"/>
        <v/>
      </c>
      <c r="AK401" s="203" t="str">
        <f t="shared" si="326"/>
        <v/>
      </c>
      <c r="AL401" s="203" t="str">
        <f t="shared" si="326"/>
        <v/>
      </c>
      <c r="AM401" s="203" t="str">
        <f t="shared" si="326"/>
        <v/>
      </c>
      <c r="AN401" s="1273" t="str">
        <f t="shared" si="326"/>
        <v/>
      </c>
      <c r="AO401" s="1173" t="str">
        <f t="shared" si="326"/>
        <v/>
      </c>
      <c r="AP401" s="203" t="str">
        <f t="shared" si="326"/>
        <v/>
      </c>
      <c r="AQ401" s="203" t="str">
        <f t="shared" si="326"/>
        <v/>
      </c>
      <c r="AR401" s="1273" t="str">
        <f t="shared" si="326"/>
        <v/>
      </c>
      <c r="AS401" s="203" t="str">
        <f t="shared" si="326"/>
        <v/>
      </c>
      <c r="AT401" s="203" t="str">
        <f t="shared" si="326"/>
        <v/>
      </c>
      <c r="AU401" s="1273" t="str">
        <f t="shared" si="326"/>
        <v/>
      </c>
      <c r="AV401" s="203" t="str">
        <f t="shared" si="326"/>
        <v/>
      </c>
      <c r="AW401" s="203" t="str">
        <f t="shared" si="326"/>
        <v/>
      </c>
      <c r="AX401" s="203" t="str">
        <f t="shared" si="326"/>
        <v/>
      </c>
      <c r="AY401" s="203" t="str">
        <f t="shared" si="326"/>
        <v/>
      </c>
      <c r="AZ401" s="203" t="str">
        <f t="shared" si="326"/>
        <v/>
      </c>
      <c r="BA401" s="1273" t="str">
        <f t="shared" si="326"/>
        <v/>
      </c>
      <c r="BB401" s="203" t="str">
        <f t="shared" si="326"/>
        <v/>
      </c>
      <c r="BC401" s="203" t="str">
        <f t="shared" si="326"/>
        <v/>
      </c>
      <c r="BD401" s="203" t="str">
        <f t="shared" si="326"/>
        <v/>
      </c>
      <c r="BE401" s="203" t="str">
        <f t="shared" si="326"/>
        <v/>
      </c>
      <c r="BF401" s="203" t="str">
        <f t="shared" si="326"/>
        <v/>
      </c>
      <c r="BG401" s="1173" t="str">
        <f t="shared" si="326"/>
        <v/>
      </c>
      <c r="BH401" s="1273" t="str">
        <f t="shared" si="326"/>
        <v/>
      </c>
      <c r="BI401" s="200" t="str">
        <f t="shared" ca="1" si="316"/>
        <v>NOK</v>
      </c>
    </row>
    <row r="402" spans="1:62" ht="26.4" x14ac:dyDescent="0.25">
      <c r="A402" s="1241" t="str">
        <f t="shared" si="309"/>
        <v>KAR3.1.1</v>
      </c>
      <c r="B402" s="1242" t="str">
        <f t="shared" si="309"/>
        <v>Cardiologia interventistica complessa (interventi strutturali)</v>
      </c>
      <c r="C402" s="202"/>
      <c r="D402" s="203" t="str">
        <f t="shared" ref="D402:BH402" si="327">IF(D$323="","",
  IF(D$322="",IF(D81="","",IF(D81&lt;=D$324,"OK","NOK")),
  IF(D$322="X",IF(D81="","",IF(D81&lt;=D$324,"OK","NOK")),
  IF(HLOOKUP(D$322,$A$4:$BI$156,ROW(D402)-324,FALSE)&lt;&gt;"","",IF(D81="","",IF(D81&lt;=D$324,"OK","NOK"))))))</f>
        <v/>
      </c>
      <c r="E402" s="203" t="str">
        <f t="shared" si="327"/>
        <v/>
      </c>
      <c r="F402" s="203" t="str">
        <f t="shared" ca="1" si="327"/>
        <v>NOK</v>
      </c>
      <c r="G402" s="203" t="str">
        <f t="shared" si="327"/>
        <v/>
      </c>
      <c r="H402" s="203" t="str">
        <f t="shared" si="327"/>
        <v/>
      </c>
      <c r="I402" s="203" t="str">
        <f t="shared" si="327"/>
        <v/>
      </c>
      <c r="J402" s="1273" t="str">
        <f t="shared" si="327"/>
        <v/>
      </c>
      <c r="K402" s="203" t="str">
        <f t="shared" ca="1" si="327"/>
        <v>NOK</v>
      </c>
      <c r="L402" s="203" t="str">
        <f t="shared" si="327"/>
        <v/>
      </c>
      <c r="M402" s="203" t="str">
        <f t="shared" si="327"/>
        <v/>
      </c>
      <c r="N402" s="203" t="str">
        <f t="shared" si="327"/>
        <v/>
      </c>
      <c r="O402" s="203" t="str">
        <f t="shared" si="327"/>
        <v/>
      </c>
      <c r="P402" s="203" t="str">
        <f t="shared" si="327"/>
        <v/>
      </c>
      <c r="Q402" s="203" t="str">
        <f t="shared" si="327"/>
        <v/>
      </c>
      <c r="R402" s="203" t="str">
        <f t="shared" si="327"/>
        <v/>
      </c>
      <c r="S402" s="203" t="str">
        <f t="shared" si="327"/>
        <v/>
      </c>
      <c r="T402" s="203" t="str">
        <f t="shared" si="327"/>
        <v/>
      </c>
      <c r="U402" s="203" t="str">
        <f t="shared" si="327"/>
        <v/>
      </c>
      <c r="V402" s="203" t="str">
        <f t="shared" si="327"/>
        <v/>
      </c>
      <c r="W402" s="203" t="str">
        <f t="shared" si="327"/>
        <v/>
      </c>
      <c r="X402" s="203" t="str">
        <f t="shared" si="327"/>
        <v/>
      </c>
      <c r="Y402" s="203" t="str">
        <f t="shared" si="327"/>
        <v/>
      </c>
      <c r="Z402" s="1173" t="str">
        <f t="shared" si="327"/>
        <v/>
      </c>
      <c r="AA402" s="1273" t="str">
        <f t="shared" si="327"/>
        <v/>
      </c>
      <c r="AB402" s="203" t="str">
        <f t="shared" si="327"/>
        <v/>
      </c>
      <c r="AC402" s="203" t="str">
        <f t="shared" si="327"/>
        <v/>
      </c>
      <c r="AD402" s="203" t="str">
        <f t="shared" si="327"/>
        <v/>
      </c>
      <c r="AE402" s="203" t="str">
        <f t="shared" si="327"/>
        <v/>
      </c>
      <c r="AF402" s="203" t="str">
        <f t="shared" si="327"/>
        <v/>
      </c>
      <c r="AG402" s="1273" t="str">
        <f t="shared" si="327"/>
        <v/>
      </c>
      <c r="AH402" s="203" t="str">
        <f t="shared" si="327"/>
        <v/>
      </c>
      <c r="AI402" s="203" t="str">
        <f t="shared" si="327"/>
        <v/>
      </c>
      <c r="AJ402" s="203" t="str">
        <f t="shared" si="327"/>
        <v/>
      </c>
      <c r="AK402" s="203" t="str">
        <f t="shared" si="327"/>
        <v/>
      </c>
      <c r="AL402" s="203" t="str">
        <f t="shared" si="327"/>
        <v/>
      </c>
      <c r="AM402" s="203" t="str">
        <f t="shared" si="327"/>
        <v/>
      </c>
      <c r="AN402" s="1273" t="str">
        <f t="shared" si="327"/>
        <v/>
      </c>
      <c r="AO402" s="1173" t="str">
        <f t="shared" si="327"/>
        <v/>
      </c>
      <c r="AP402" s="203" t="str">
        <f t="shared" si="327"/>
        <v/>
      </c>
      <c r="AQ402" s="203" t="str">
        <f t="shared" si="327"/>
        <v/>
      </c>
      <c r="AR402" s="1273" t="str">
        <f t="shared" si="327"/>
        <v/>
      </c>
      <c r="AS402" s="203" t="str">
        <f t="shared" si="327"/>
        <v/>
      </c>
      <c r="AT402" s="203" t="str">
        <f t="shared" si="327"/>
        <v/>
      </c>
      <c r="AU402" s="1273" t="str">
        <f t="shared" si="327"/>
        <v/>
      </c>
      <c r="AV402" s="203" t="str">
        <f t="shared" si="327"/>
        <v/>
      </c>
      <c r="AW402" s="203" t="str">
        <f t="shared" si="327"/>
        <v/>
      </c>
      <c r="AX402" s="203" t="str">
        <f t="shared" si="327"/>
        <v/>
      </c>
      <c r="AY402" s="203" t="str">
        <f t="shared" si="327"/>
        <v/>
      </c>
      <c r="AZ402" s="203" t="str">
        <f t="shared" si="327"/>
        <v/>
      </c>
      <c r="BA402" s="1273" t="str">
        <f t="shared" si="327"/>
        <v/>
      </c>
      <c r="BB402" s="203" t="str">
        <f t="shared" si="327"/>
        <v/>
      </c>
      <c r="BC402" s="203" t="str">
        <f t="shared" si="327"/>
        <v/>
      </c>
      <c r="BD402" s="203" t="str">
        <f t="shared" si="327"/>
        <v/>
      </c>
      <c r="BE402" s="203" t="str">
        <f t="shared" si="327"/>
        <v/>
      </c>
      <c r="BF402" s="203" t="str">
        <f t="shared" si="327"/>
        <v/>
      </c>
      <c r="BG402" s="1173" t="str">
        <f t="shared" si="327"/>
        <v/>
      </c>
      <c r="BH402" s="1273" t="str">
        <f t="shared" si="327"/>
        <v/>
      </c>
      <c r="BI402" s="200" t="str">
        <f t="shared" ca="1" si="316"/>
        <v>NOK</v>
      </c>
    </row>
    <row r="403" spans="1:62" ht="26.4" x14ac:dyDescent="0.25">
      <c r="A403" s="1241" t="str">
        <f t="shared" si="309"/>
        <v>NEP1</v>
      </c>
      <c r="B403" s="1242" t="str">
        <f t="shared" si="309"/>
        <v>Nefrologia (insufficienza renale acuta e insufficienza renale cronica terminale)</v>
      </c>
      <c r="C403" s="202"/>
      <c r="D403" s="203" t="str">
        <f t="shared" ref="D403:BH403" si="328">IF(D$323="","",
  IF(D$322="",IF(D82="","",IF(D82&lt;=D$324,"OK","NOK")),
  IF(D$322="X",IF(D82="","",IF(D82&lt;=D$324,"OK","NOK")),
  IF(HLOOKUP(D$322,$A$4:$BI$156,ROW(D403)-324,FALSE)&lt;&gt;"","",IF(D82="","",IF(D82&lt;=D$324,"OK","NOK"))))))</f>
        <v/>
      </c>
      <c r="E403" s="203" t="str">
        <f t="shared" si="328"/>
        <v/>
      </c>
      <c r="F403" s="203" t="str">
        <f t="shared" si="328"/>
        <v/>
      </c>
      <c r="G403" s="203" t="str">
        <f t="shared" si="328"/>
        <v/>
      </c>
      <c r="H403" s="203" t="str">
        <f t="shared" si="328"/>
        <v/>
      </c>
      <c r="I403" s="203" t="str">
        <f t="shared" si="328"/>
        <v/>
      </c>
      <c r="J403" s="1273" t="str">
        <f t="shared" si="328"/>
        <v/>
      </c>
      <c r="K403" s="203" t="str">
        <f t="shared" si="328"/>
        <v/>
      </c>
      <c r="L403" s="203" t="str">
        <f t="shared" si="328"/>
        <v/>
      </c>
      <c r="M403" s="203" t="str">
        <f t="shared" si="328"/>
        <v/>
      </c>
      <c r="N403" s="203" t="str">
        <f t="shared" si="328"/>
        <v/>
      </c>
      <c r="O403" s="203" t="str">
        <f t="shared" si="328"/>
        <v/>
      </c>
      <c r="P403" s="203" t="str">
        <f t="shared" si="328"/>
        <v/>
      </c>
      <c r="Q403" s="203" t="str">
        <f t="shared" si="328"/>
        <v/>
      </c>
      <c r="R403" s="203" t="str">
        <f t="shared" si="328"/>
        <v/>
      </c>
      <c r="S403" s="203" t="str">
        <f t="shared" si="328"/>
        <v/>
      </c>
      <c r="T403" s="203" t="str">
        <f t="shared" si="328"/>
        <v/>
      </c>
      <c r="U403" s="203" t="str">
        <f t="shared" si="328"/>
        <v/>
      </c>
      <c r="V403" s="203" t="str">
        <f t="shared" si="328"/>
        <v/>
      </c>
      <c r="W403" s="203" t="str">
        <f t="shared" si="328"/>
        <v/>
      </c>
      <c r="X403" s="203" t="str">
        <f t="shared" si="328"/>
        <v/>
      </c>
      <c r="Y403" s="203" t="str">
        <f t="shared" si="328"/>
        <v/>
      </c>
      <c r="Z403" s="1173" t="str">
        <f t="shared" si="328"/>
        <v/>
      </c>
      <c r="AA403" s="1273" t="str">
        <f t="shared" si="328"/>
        <v/>
      </c>
      <c r="AB403" s="203" t="str">
        <f t="shared" si="328"/>
        <v/>
      </c>
      <c r="AC403" s="203" t="str">
        <f t="shared" si="328"/>
        <v/>
      </c>
      <c r="AD403" s="203" t="str">
        <f t="shared" ca="1" si="328"/>
        <v>NOK</v>
      </c>
      <c r="AE403" s="203" t="str">
        <f t="shared" si="328"/>
        <v/>
      </c>
      <c r="AF403" s="203" t="str">
        <f t="shared" si="328"/>
        <v/>
      </c>
      <c r="AG403" s="1273" t="str">
        <f t="shared" si="328"/>
        <v/>
      </c>
      <c r="AH403" s="203" t="str">
        <f t="shared" si="328"/>
        <v/>
      </c>
      <c r="AI403" s="203" t="str">
        <f t="shared" si="328"/>
        <v/>
      </c>
      <c r="AJ403" s="203" t="str">
        <f t="shared" si="328"/>
        <v/>
      </c>
      <c r="AK403" s="203" t="str">
        <f t="shared" si="328"/>
        <v/>
      </c>
      <c r="AL403" s="203" t="str">
        <f t="shared" si="328"/>
        <v/>
      </c>
      <c r="AM403" s="203" t="str">
        <f t="shared" si="328"/>
        <v/>
      </c>
      <c r="AN403" s="1273" t="str">
        <f t="shared" si="328"/>
        <v/>
      </c>
      <c r="AO403" s="1173" t="str">
        <f t="shared" si="328"/>
        <v/>
      </c>
      <c r="AP403" s="203" t="str">
        <f t="shared" si="328"/>
        <v/>
      </c>
      <c r="AQ403" s="203" t="str">
        <f t="shared" si="328"/>
        <v/>
      </c>
      <c r="AR403" s="1273" t="str">
        <f t="shared" si="328"/>
        <v/>
      </c>
      <c r="AS403" s="203" t="str">
        <f t="shared" si="328"/>
        <v/>
      </c>
      <c r="AT403" s="203" t="str">
        <f t="shared" si="328"/>
        <v/>
      </c>
      <c r="AU403" s="1273" t="str">
        <f t="shared" si="328"/>
        <v/>
      </c>
      <c r="AV403" s="203" t="str">
        <f t="shared" si="328"/>
        <v/>
      </c>
      <c r="AW403" s="203" t="str">
        <f t="shared" si="328"/>
        <v/>
      </c>
      <c r="AX403" s="203" t="str">
        <f t="shared" si="328"/>
        <v/>
      </c>
      <c r="AY403" s="203" t="str">
        <f t="shared" si="328"/>
        <v/>
      </c>
      <c r="AZ403" s="203" t="str">
        <f t="shared" si="328"/>
        <v/>
      </c>
      <c r="BA403" s="1273" t="str">
        <f t="shared" si="328"/>
        <v/>
      </c>
      <c r="BB403" s="203" t="str">
        <f t="shared" si="328"/>
        <v/>
      </c>
      <c r="BC403" s="203" t="str">
        <f t="shared" si="328"/>
        <v/>
      </c>
      <c r="BD403" s="203" t="str">
        <f t="shared" si="328"/>
        <v/>
      </c>
      <c r="BE403" s="203" t="str">
        <f t="shared" si="328"/>
        <v/>
      </c>
      <c r="BF403" s="203" t="str">
        <f t="shared" si="328"/>
        <v/>
      </c>
      <c r="BG403" s="1173" t="str">
        <f t="shared" si="328"/>
        <v/>
      </c>
      <c r="BH403" s="1273" t="str">
        <f t="shared" si="328"/>
        <v/>
      </c>
      <c r="BI403" s="200" t="str">
        <f t="shared" ca="1" si="316"/>
        <v>NOK</v>
      </c>
    </row>
    <row r="404" spans="1:62" ht="26.4" x14ac:dyDescent="0.25">
      <c r="A404" s="1241" t="str">
        <f t="shared" si="309"/>
        <v>URO1</v>
      </c>
      <c r="B404" s="1242" t="str">
        <f t="shared" si="309"/>
        <v>Urologia senza titolo di formazione approfondita "Urologia operatoria"</v>
      </c>
      <c r="C404" s="202"/>
      <c r="D404" s="203" t="str">
        <f t="shared" ref="D404:BH404" si="329">IF(D$323="","",
  IF(D$322="",IF(D83="","",IF(D83&lt;=D$324,"OK","NOK")),
  IF(D$322="X",IF(D83="","",IF(D83&lt;=D$324,"OK","NOK")),
  IF(HLOOKUP(D$322,$A$4:$BI$156,ROW(D404)-324,FALSE)&lt;&gt;"","",IF(D83="","",IF(D83&lt;=D$324,"OK","NOK"))))))</f>
        <v/>
      </c>
      <c r="E404" s="203" t="str">
        <f t="shared" si="329"/>
        <v/>
      </c>
      <c r="F404" s="203" t="str">
        <f t="shared" si="329"/>
        <v/>
      </c>
      <c r="G404" s="203" t="str">
        <f t="shared" si="329"/>
        <v/>
      </c>
      <c r="H404" s="203" t="str">
        <f t="shared" si="329"/>
        <v/>
      </c>
      <c r="I404" s="203" t="str">
        <f t="shared" si="329"/>
        <v/>
      </c>
      <c r="J404" s="1273" t="str">
        <f t="shared" si="329"/>
        <v/>
      </c>
      <c r="K404" s="203" t="str">
        <f t="shared" si="329"/>
        <v/>
      </c>
      <c r="L404" s="203" t="str">
        <f t="shared" si="329"/>
        <v/>
      </c>
      <c r="M404" s="203" t="str">
        <f t="shared" si="329"/>
        <v/>
      </c>
      <c r="N404" s="203" t="str">
        <f t="shared" si="329"/>
        <v/>
      </c>
      <c r="O404" s="203" t="str">
        <f t="shared" si="329"/>
        <v/>
      </c>
      <c r="P404" s="203" t="str">
        <f t="shared" si="329"/>
        <v/>
      </c>
      <c r="Q404" s="203" t="str">
        <f t="shared" si="329"/>
        <v/>
      </c>
      <c r="R404" s="203" t="str">
        <f t="shared" si="329"/>
        <v/>
      </c>
      <c r="S404" s="203" t="str">
        <f t="shared" si="329"/>
        <v/>
      </c>
      <c r="T404" s="203" t="str">
        <f t="shared" si="329"/>
        <v/>
      </c>
      <c r="U404" s="203" t="str">
        <f t="shared" si="329"/>
        <v/>
      </c>
      <c r="V404" s="203" t="str">
        <f t="shared" si="329"/>
        <v/>
      </c>
      <c r="W404" s="203" t="str">
        <f t="shared" si="329"/>
        <v/>
      </c>
      <c r="X404" s="203" t="str">
        <f t="shared" si="329"/>
        <v/>
      </c>
      <c r="Y404" s="203" t="str">
        <f t="shared" si="329"/>
        <v/>
      </c>
      <c r="Z404" s="1173" t="str">
        <f t="shared" si="329"/>
        <v/>
      </c>
      <c r="AA404" s="1273" t="str">
        <f t="shared" si="329"/>
        <v/>
      </c>
      <c r="AB404" s="203" t="str">
        <f t="shared" si="329"/>
        <v/>
      </c>
      <c r="AC404" s="203" t="str">
        <f t="shared" si="329"/>
        <v/>
      </c>
      <c r="AD404" s="203" t="str">
        <f t="shared" si="329"/>
        <v/>
      </c>
      <c r="AE404" s="203" t="str">
        <f t="shared" si="329"/>
        <v/>
      </c>
      <c r="AF404" s="203" t="str">
        <f t="shared" si="329"/>
        <v/>
      </c>
      <c r="AG404" s="1273" t="str">
        <f t="shared" si="329"/>
        <v/>
      </c>
      <c r="AH404" s="203" t="str">
        <f t="shared" si="329"/>
        <v/>
      </c>
      <c r="AI404" s="203" t="str">
        <f t="shared" si="329"/>
        <v/>
      </c>
      <c r="AJ404" s="203" t="str">
        <f t="shared" si="329"/>
        <v/>
      </c>
      <c r="AK404" s="203" t="str">
        <f t="shared" si="329"/>
        <v/>
      </c>
      <c r="AL404" s="203" t="str">
        <f t="shared" si="329"/>
        <v/>
      </c>
      <c r="AM404" s="203" t="str">
        <f t="shared" si="329"/>
        <v/>
      </c>
      <c r="AN404" s="1273" t="str">
        <f t="shared" si="329"/>
        <v/>
      </c>
      <c r="AO404" s="1173" t="str">
        <f t="shared" si="329"/>
        <v/>
      </c>
      <c r="AP404" s="203" t="str">
        <f t="shared" si="329"/>
        <v/>
      </c>
      <c r="AQ404" s="203" t="str">
        <f t="shared" si="329"/>
        <v/>
      </c>
      <c r="AR404" s="1273" t="str">
        <f t="shared" si="329"/>
        <v/>
      </c>
      <c r="AS404" s="203" t="str">
        <f t="shared" si="329"/>
        <v/>
      </c>
      <c r="AT404" s="203" t="str">
        <f t="shared" si="329"/>
        <v/>
      </c>
      <c r="AU404" s="1273" t="str">
        <f t="shared" si="329"/>
        <v/>
      </c>
      <c r="AV404" s="203" t="str">
        <f t="shared" si="329"/>
        <v/>
      </c>
      <c r="AW404" s="203" t="str">
        <f t="shared" si="329"/>
        <v/>
      </c>
      <c r="AX404" s="203" t="str">
        <f t="shared" si="329"/>
        <v/>
      </c>
      <c r="AY404" s="203" t="str">
        <f t="shared" si="329"/>
        <v/>
      </c>
      <c r="AZ404" s="203" t="str">
        <f t="shared" si="329"/>
        <v/>
      </c>
      <c r="BA404" s="1273" t="str">
        <f t="shared" si="329"/>
        <v/>
      </c>
      <c r="BB404" s="203" t="str">
        <f t="shared" si="329"/>
        <v/>
      </c>
      <c r="BC404" s="203" t="str">
        <f t="shared" si="329"/>
        <v/>
      </c>
      <c r="BD404" s="203" t="str">
        <f t="shared" si="329"/>
        <v/>
      </c>
      <c r="BE404" s="203" t="str">
        <f t="shared" si="329"/>
        <v/>
      </c>
      <c r="BF404" s="203" t="str">
        <f t="shared" si="329"/>
        <v/>
      </c>
      <c r="BG404" s="1173" t="str">
        <f t="shared" si="329"/>
        <v/>
      </c>
      <c r="BH404" s="1273" t="str">
        <f t="shared" ca="1" si="329"/>
        <v>NOK</v>
      </c>
      <c r="BI404" s="200" t="str">
        <f t="shared" ca="1" si="316"/>
        <v>NOK</v>
      </c>
    </row>
    <row r="405" spans="1:62" ht="26.4" x14ac:dyDescent="0.25">
      <c r="A405" s="1241" t="str">
        <f t="shared" si="309"/>
        <v>URO1.1</v>
      </c>
      <c r="B405" s="1242" t="str">
        <f t="shared" si="309"/>
        <v>Urologia con titolo di formazione approfondita "Urologia operatoria"</v>
      </c>
      <c r="C405" s="202"/>
      <c r="D405" s="203" t="str">
        <f t="shared" ref="D405:BH405" si="330">IF(D$323="","",
  IF(D$322="",IF(D84="","",IF(D84&lt;=D$324,"OK","NOK")),
  IF(D$322="X",IF(D84="","",IF(D84&lt;=D$324,"OK","NOK")),
  IF(HLOOKUP(D$322,$A$4:$BI$156,ROW(D405)-324,FALSE)&lt;&gt;"","",IF(D84="","",IF(D84&lt;=D$324,"OK","NOK"))))))</f>
        <v/>
      </c>
      <c r="E405" s="203" t="str">
        <f t="shared" si="330"/>
        <v/>
      </c>
      <c r="F405" s="203" t="str">
        <f t="shared" si="330"/>
        <v/>
      </c>
      <c r="G405" s="203" t="str">
        <f t="shared" si="330"/>
        <v/>
      </c>
      <c r="H405" s="203" t="str">
        <f t="shared" si="330"/>
        <v/>
      </c>
      <c r="I405" s="203" t="str">
        <f t="shared" si="330"/>
        <v/>
      </c>
      <c r="J405" s="1273" t="str">
        <f t="shared" si="330"/>
        <v/>
      </c>
      <c r="K405" s="203" t="str">
        <f t="shared" si="330"/>
        <v/>
      </c>
      <c r="L405" s="203" t="str">
        <f t="shared" si="330"/>
        <v/>
      </c>
      <c r="M405" s="203" t="str">
        <f t="shared" si="330"/>
        <v/>
      </c>
      <c r="N405" s="203" t="str">
        <f t="shared" si="330"/>
        <v/>
      </c>
      <c r="O405" s="203" t="str">
        <f t="shared" si="330"/>
        <v/>
      </c>
      <c r="P405" s="203" t="str">
        <f t="shared" si="330"/>
        <v/>
      </c>
      <c r="Q405" s="203" t="str">
        <f t="shared" si="330"/>
        <v/>
      </c>
      <c r="R405" s="203" t="str">
        <f t="shared" si="330"/>
        <v/>
      </c>
      <c r="S405" s="203" t="str">
        <f t="shared" si="330"/>
        <v/>
      </c>
      <c r="T405" s="203" t="str">
        <f t="shared" si="330"/>
        <v/>
      </c>
      <c r="U405" s="203" t="str">
        <f t="shared" si="330"/>
        <v/>
      </c>
      <c r="V405" s="203" t="str">
        <f t="shared" si="330"/>
        <v/>
      </c>
      <c r="W405" s="203" t="str">
        <f t="shared" si="330"/>
        <v/>
      </c>
      <c r="X405" s="203" t="str">
        <f t="shared" si="330"/>
        <v/>
      </c>
      <c r="Y405" s="203" t="str">
        <f t="shared" si="330"/>
        <v/>
      </c>
      <c r="Z405" s="1173" t="str">
        <f t="shared" si="330"/>
        <v/>
      </c>
      <c r="AA405" s="1273" t="str">
        <f t="shared" si="330"/>
        <v/>
      </c>
      <c r="AB405" s="203" t="str">
        <f t="shared" si="330"/>
        <v/>
      </c>
      <c r="AC405" s="203" t="str">
        <f t="shared" si="330"/>
        <v/>
      </c>
      <c r="AD405" s="203" t="str">
        <f t="shared" si="330"/>
        <v/>
      </c>
      <c r="AE405" s="203" t="str">
        <f t="shared" si="330"/>
        <v/>
      </c>
      <c r="AF405" s="203" t="str">
        <f t="shared" si="330"/>
        <v/>
      </c>
      <c r="AG405" s="1273" t="str">
        <f t="shared" si="330"/>
        <v/>
      </c>
      <c r="AH405" s="203" t="str">
        <f t="shared" si="330"/>
        <v/>
      </c>
      <c r="AI405" s="203" t="str">
        <f t="shared" si="330"/>
        <v/>
      </c>
      <c r="AJ405" s="203" t="str">
        <f t="shared" si="330"/>
        <v/>
      </c>
      <c r="AK405" s="203" t="str">
        <f t="shared" si="330"/>
        <v/>
      </c>
      <c r="AL405" s="203" t="str">
        <f t="shared" si="330"/>
        <v/>
      </c>
      <c r="AM405" s="203" t="str">
        <f t="shared" si="330"/>
        <v/>
      </c>
      <c r="AN405" s="1273" t="str">
        <f t="shared" si="330"/>
        <v/>
      </c>
      <c r="AO405" s="1173" t="str">
        <f t="shared" si="330"/>
        <v/>
      </c>
      <c r="AP405" s="203" t="str">
        <f t="shared" si="330"/>
        <v/>
      </c>
      <c r="AQ405" s="203" t="str">
        <f t="shared" si="330"/>
        <v/>
      </c>
      <c r="AR405" s="1273" t="str">
        <f t="shared" si="330"/>
        <v/>
      </c>
      <c r="AS405" s="203" t="str">
        <f t="shared" si="330"/>
        <v/>
      </c>
      <c r="AT405" s="203" t="str">
        <f t="shared" si="330"/>
        <v/>
      </c>
      <c r="AU405" s="1273" t="str">
        <f t="shared" si="330"/>
        <v/>
      </c>
      <c r="AV405" s="203" t="str">
        <f t="shared" si="330"/>
        <v/>
      </c>
      <c r="AW405" s="203" t="str">
        <f t="shared" si="330"/>
        <v/>
      </c>
      <c r="AX405" s="203" t="str">
        <f t="shared" si="330"/>
        <v/>
      </c>
      <c r="AY405" s="203" t="str">
        <f t="shared" si="330"/>
        <v/>
      </c>
      <c r="AZ405" s="203" t="str">
        <f t="shared" si="330"/>
        <v/>
      </c>
      <c r="BA405" s="1273" t="str">
        <f t="shared" si="330"/>
        <v/>
      </c>
      <c r="BB405" s="203" t="str">
        <f t="shared" si="330"/>
        <v/>
      </c>
      <c r="BC405" s="203" t="str">
        <f t="shared" si="330"/>
        <v/>
      </c>
      <c r="BD405" s="203" t="str">
        <f t="shared" si="330"/>
        <v/>
      </c>
      <c r="BE405" s="203" t="str">
        <f t="shared" si="330"/>
        <v/>
      </c>
      <c r="BF405" s="203" t="str">
        <f t="shared" si="330"/>
        <v/>
      </c>
      <c r="BG405" s="1173" t="str">
        <f t="shared" ca="1" si="330"/>
        <v>NOK</v>
      </c>
      <c r="BH405" s="1273" t="str">
        <f t="shared" si="330"/>
        <v/>
      </c>
      <c r="BI405" s="200" t="str">
        <f t="shared" ca="1" si="316"/>
        <v>NOK</v>
      </c>
    </row>
    <row r="406" spans="1:62" x14ac:dyDescent="0.25">
      <c r="A406" s="1241" t="str">
        <f t="shared" ref="A406:B425" si="331">+A85</f>
        <v>URO1.1.1</v>
      </c>
      <c r="B406" s="1242" t="str">
        <f t="shared" si="331"/>
        <v>Prostatectomia radicale</v>
      </c>
      <c r="C406" s="202"/>
      <c r="D406" s="203" t="str">
        <f t="shared" ref="D406:BH406" si="332">IF(D$323="","",
  IF(D$322="",IF(D85="","",IF(D85&lt;=D$324,"OK","NOK")),
  IF(D$322="X",IF(D85="","",IF(D85&lt;=D$324,"OK","NOK")),
  IF(HLOOKUP(D$322,$A$4:$BI$156,ROW(D406)-324,FALSE)&lt;&gt;"","",IF(D85="","",IF(D85&lt;=D$324,"OK","NOK"))))))</f>
        <v/>
      </c>
      <c r="E406" s="203" t="str">
        <f t="shared" si="332"/>
        <v/>
      </c>
      <c r="F406" s="203" t="str">
        <f t="shared" si="332"/>
        <v/>
      </c>
      <c r="G406" s="203" t="str">
        <f t="shared" si="332"/>
        <v/>
      </c>
      <c r="H406" s="203" t="str">
        <f t="shared" si="332"/>
        <v/>
      </c>
      <c r="I406" s="203" t="str">
        <f t="shared" si="332"/>
        <v/>
      </c>
      <c r="J406" s="1273" t="str">
        <f t="shared" si="332"/>
        <v/>
      </c>
      <c r="K406" s="203" t="str">
        <f t="shared" si="332"/>
        <v/>
      </c>
      <c r="L406" s="203" t="str">
        <f t="shared" si="332"/>
        <v/>
      </c>
      <c r="M406" s="203" t="str">
        <f t="shared" si="332"/>
        <v/>
      </c>
      <c r="N406" s="203" t="str">
        <f t="shared" si="332"/>
        <v/>
      </c>
      <c r="O406" s="203" t="str">
        <f t="shared" si="332"/>
        <v/>
      </c>
      <c r="P406" s="203" t="str">
        <f t="shared" si="332"/>
        <v/>
      </c>
      <c r="Q406" s="203" t="str">
        <f t="shared" si="332"/>
        <v/>
      </c>
      <c r="R406" s="203" t="str">
        <f t="shared" si="332"/>
        <v/>
      </c>
      <c r="S406" s="203" t="str">
        <f t="shared" si="332"/>
        <v/>
      </c>
      <c r="T406" s="203" t="str">
        <f t="shared" si="332"/>
        <v/>
      </c>
      <c r="U406" s="203" t="str">
        <f t="shared" si="332"/>
        <v/>
      </c>
      <c r="V406" s="203" t="str">
        <f t="shared" si="332"/>
        <v/>
      </c>
      <c r="W406" s="203" t="str">
        <f t="shared" si="332"/>
        <v/>
      </c>
      <c r="X406" s="203" t="str">
        <f t="shared" si="332"/>
        <v/>
      </c>
      <c r="Y406" s="203" t="str">
        <f t="shared" si="332"/>
        <v/>
      </c>
      <c r="Z406" s="1173" t="str">
        <f t="shared" si="332"/>
        <v/>
      </c>
      <c r="AA406" s="1273" t="str">
        <f t="shared" si="332"/>
        <v/>
      </c>
      <c r="AB406" s="203" t="str">
        <f t="shared" si="332"/>
        <v/>
      </c>
      <c r="AC406" s="203" t="str">
        <f t="shared" si="332"/>
        <v/>
      </c>
      <c r="AD406" s="203" t="str">
        <f t="shared" si="332"/>
        <v/>
      </c>
      <c r="AE406" s="203" t="str">
        <f t="shared" si="332"/>
        <v/>
      </c>
      <c r="AF406" s="203" t="str">
        <f t="shared" si="332"/>
        <v/>
      </c>
      <c r="AG406" s="1273" t="str">
        <f t="shared" si="332"/>
        <v/>
      </c>
      <c r="AH406" s="203" t="str">
        <f t="shared" si="332"/>
        <v/>
      </c>
      <c r="AI406" s="203" t="str">
        <f t="shared" si="332"/>
        <v/>
      </c>
      <c r="AJ406" s="203" t="str">
        <f t="shared" si="332"/>
        <v/>
      </c>
      <c r="AK406" s="203" t="str">
        <f t="shared" si="332"/>
        <v/>
      </c>
      <c r="AL406" s="203" t="str">
        <f t="shared" si="332"/>
        <v/>
      </c>
      <c r="AM406" s="203" t="str">
        <f t="shared" si="332"/>
        <v/>
      </c>
      <c r="AN406" s="1273" t="str">
        <f t="shared" si="332"/>
        <v/>
      </c>
      <c r="AO406" s="1173" t="str">
        <f t="shared" si="332"/>
        <v/>
      </c>
      <c r="AP406" s="203" t="str">
        <f t="shared" si="332"/>
        <v/>
      </c>
      <c r="AQ406" s="203" t="str">
        <f t="shared" si="332"/>
        <v/>
      </c>
      <c r="AR406" s="1273" t="str">
        <f t="shared" si="332"/>
        <v/>
      </c>
      <c r="AS406" s="203" t="str">
        <f t="shared" si="332"/>
        <v/>
      </c>
      <c r="AT406" s="203" t="str">
        <f t="shared" si="332"/>
        <v/>
      </c>
      <c r="AU406" s="1273" t="str">
        <f t="shared" si="332"/>
        <v/>
      </c>
      <c r="AV406" s="203" t="str">
        <f t="shared" si="332"/>
        <v/>
      </c>
      <c r="AW406" s="203" t="str">
        <f t="shared" si="332"/>
        <v/>
      </c>
      <c r="AX406" s="203" t="str">
        <f t="shared" si="332"/>
        <v/>
      </c>
      <c r="AY406" s="203" t="str">
        <f t="shared" si="332"/>
        <v/>
      </c>
      <c r="AZ406" s="203" t="str">
        <f t="shared" si="332"/>
        <v/>
      </c>
      <c r="BA406" s="1273" t="str">
        <f t="shared" si="332"/>
        <v/>
      </c>
      <c r="BB406" s="203" t="str">
        <f t="shared" si="332"/>
        <v/>
      </c>
      <c r="BC406" s="203" t="str">
        <f t="shared" si="332"/>
        <v/>
      </c>
      <c r="BD406" s="203" t="str">
        <f t="shared" si="332"/>
        <v/>
      </c>
      <c r="BE406" s="203" t="str">
        <f t="shared" si="332"/>
        <v/>
      </c>
      <c r="BF406" s="203" t="str">
        <f t="shared" si="332"/>
        <v/>
      </c>
      <c r="BG406" s="1173" t="str">
        <f t="shared" ca="1" si="332"/>
        <v>NOK</v>
      </c>
      <c r="BH406" s="1273" t="str">
        <f t="shared" si="332"/>
        <v/>
      </c>
      <c r="BI406" s="200" t="str">
        <f t="shared" ca="1" si="316"/>
        <v>NOK</v>
      </c>
    </row>
    <row r="407" spans="1:62" x14ac:dyDescent="0.25">
      <c r="A407" s="1241" t="str">
        <f t="shared" si="331"/>
        <v>URO1.1.2</v>
      </c>
      <c r="B407" s="1242" t="str">
        <f t="shared" si="331"/>
        <v>Cistectomia radicale (CIMAS)</v>
      </c>
      <c r="C407" s="202"/>
      <c r="D407" s="203" t="str">
        <f t="shared" ref="D407:BH407" si="333">IF(D$323="","",
  IF(D$322="",IF(D86="","",IF(D86&lt;=D$324,"OK","NOK")),
  IF(D$322="X",IF(D86="","",IF(D86&lt;=D$324,"OK","NOK")),
  IF(HLOOKUP(D$322,$A$4:$BI$156,ROW(D407)-324,FALSE)&lt;&gt;"","",IF(D86="","",IF(D86&lt;=D$324,"OK","NOK"))))))</f>
        <v/>
      </c>
      <c r="E407" s="203" t="str">
        <f t="shared" si="333"/>
        <v/>
      </c>
      <c r="F407" s="203" t="str">
        <f t="shared" si="333"/>
        <v/>
      </c>
      <c r="G407" s="203" t="str">
        <f t="shared" si="333"/>
        <v/>
      </c>
      <c r="H407" s="203" t="str">
        <f t="shared" si="333"/>
        <v/>
      </c>
      <c r="I407" s="203" t="str">
        <f t="shared" si="333"/>
        <v/>
      </c>
      <c r="J407" s="1273" t="str">
        <f t="shared" si="333"/>
        <v/>
      </c>
      <c r="K407" s="203" t="str">
        <f t="shared" si="333"/>
        <v/>
      </c>
      <c r="L407" s="203" t="str">
        <f t="shared" si="333"/>
        <v/>
      </c>
      <c r="M407" s="203" t="str">
        <f t="shared" si="333"/>
        <v/>
      </c>
      <c r="N407" s="203" t="str">
        <f t="shared" si="333"/>
        <v/>
      </c>
      <c r="O407" s="203" t="str">
        <f t="shared" si="333"/>
        <v/>
      </c>
      <c r="P407" s="203" t="str">
        <f t="shared" si="333"/>
        <v/>
      </c>
      <c r="Q407" s="203" t="str">
        <f t="shared" si="333"/>
        <v/>
      </c>
      <c r="R407" s="203" t="str">
        <f t="shared" si="333"/>
        <v/>
      </c>
      <c r="S407" s="203" t="str">
        <f t="shared" si="333"/>
        <v/>
      </c>
      <c r="T407" s="203" t="str">
        <f t="shared" si="333"/>
        <v/>
      </c>
      <c r="U407" s="203" t="str">
        <f t="shared" si="333"/>
        <v/>
      </c>
      <c r="V407" s="203" t="str">
        <f t="shared" si="333"/>
        <v/>
      </c>
      <c r="W407" s="203" t="str">
        <f t="shared" si="333"/>
        <v/>
      </c>
      <c r="X407" s="203" t="str">
        <f t="shared" si="333"/>
        <v/>
      </c>
      <c r="Y407" s="203" t="str">
        <f t="shared" si="333"/>
        <v/>
      </c>
      <c r="Z407" s="1173" t="str">
        <f t="shared" si="333"/>
        <v/>
      </c>
      <c r="AA407" s="1273" t="str">
        <f t="shared" si="333"/>
        <v/>
      </c>
      <c r="AB407" s="203" t="str">
        <f t="shared" si="333"/>
        <v/>
      </c>
      <c r="AC407" s="203" t="str">
        <f t="shared" si="333"/>
        <v/>
      </c>
      <c r="AD407" s="203" t="str">
        <f t="shared" si="333"/>
        <v/>
      </c>
      <c r="AE407" s="203" t="str">
        <f t="shared" si="333"/>
        <v/>
      </c>
      <c r="AF407" s="203" t="str">
        <f t="shared" si="333"/>
        <v/>
      </c>
      <c r="AG407" s="1273" t="str">
        <f t="shared" si="333"/>
        <v/>
      </c>
      <c r="AH407" s="203" t="str">
        <f t="shared" si="333"/>
        <v/>
      </c>
      <c r="AI407" s="203" t="str">
        <f t="shared" si="333"/>
        <v/>
      </c>
      <c r="AJ407" s="203" t="str">
        <f t="shared" si="333"/>
        <v/>
      </c>
      <c r="AK407" s="203" t="str">
        <f t="shared" si="333"/>
        <v/>
      </c>
      <c r="AL407" s="203" t="str">
        <f t="shared" si="333"/>
        <v/>
      </c>
      <c r="AM407" s="203" t="str">
        <f t="shared" si="333"/>
        <v/>
      </c>
      <c r="AN407" s="1273" t="str">
        <f t="shared" si="333"/>
        <v/>
      </c>
      <c r="AO407" s="1173" t="str">
        <f t="shared" si="333"/>
        <v/>
      </c>
      <c r="AP407" s="203" t="str">
        <f t="shared" si="333"/>
        <v/>
      </c>
      <c r="AQ407" s="203" t="str">
        <f t="shared" si="333"/>
        <v/>
      </c>
      <c r="AR407" s="1273" t="str">
        <f t="shared" si="333"/>
        <v/>
      </c>
      <c r="AS407" s="203" t="str">
        <f t="shared" si="333"/>
        <v/>
      </c>
      <c r="AT407" s="203" t="str">
        <f t="shared" si="333"/>
        <v/>
      </c>
      <c r="AU407" s="1273" t="str">
        <f t="shared" si="333"/>
        <v/>
      </c>
      <c r="AV407" s="203" t="str">
        <f t="shared" si="333"/>
        <v/>
      </c>
      <c r="AW407" s="203" t="str">
        <f t="shared" si="333"/>
        <v/>
      </c>
      <c r="AX407" s="203" t="str">
        <f t="shared" si="333"/>
        <v/>
      </c>
      <c r="AY407" s="203" t="str">
        <f t="shared" si="333"/>
        <v/>
      </c>
      <c r="AZ407" s="203" t="str">
        <f t="shared" si="333"/>
        <v/>
      </c>
      <c r="BA407" s="1273" t="str">
        <f t="shared" si="333"/>
        <v/>
      </c>
      <c r="BB407" s="203" t="str">
        <f t="shared" si="333"/>
        <v/>
      </c>
      <c r="BC407" s="203" t="str">
        <f t="shared" si="333"/>
        <v/>
      </c>
      <c r="BD407" s="203" t="str">
        <f t="shared" si="333"/>
        <v/>
      </c>
      <c r="BE407" s="203" t="str">
        <f t="shared" si="333"/>
        <v/>
      </c>
      <c r="BF407" s="203" t="str">
        <f t="shared" si="333"/>
        <v/>
      </c>
      <c r="BG407" s="1173" t="str">
        <f t="shared" si="333"/>
        <v/>
      </c>
      <c r="BH407" s="1273" t="str">
        <f t="shared" si="333"/>
        <v/>
      </c>
      <c r="BI407" s="200" t="str">
        <f t="shared" si="316"/>
        <v>OK</v>
      </c>
    </row>
    <row r="408" spans="1:62" ht="26.4" x14ac:dyDescent="0.25">
      <c r="A408" s="1241" t="str">
        <f t="shared" si="331"/>
        <v>URO1.1.3</v>
      </c>
      <c r="B408" s="1242" t="str">
        <f t="shared" si="331"/>
        <v>Chirurgia complessa dei reni (Nefrectomia per indicazione oncologica e nefrectomia parziale)</v>
      </c>
      <c r="C408" s="202"/>
      <c r="D408" s="203" t="str">
        <f t="shared" ref="D408:BH408" si="334">IF(D$323="","",
  IF(D$322="",IF(D87="","",IF(D87&lt;=D$324,"OK","NOK")),
  IF(D$322="X",IF(D87="","",IF(D87&lt;=D$324,"OK","NOK")),
  IF(HLOOKUP(D$322,$A$4:$BI$156,ROW(D408)-324,FALSE)&lt;&gt;"","",IF(D87="","",IF(D87&lt;=D$324,"OK","NOK"))))))</f>
        <v/>
      </c>
      <c r="E408" s="203" t="str">
        <f t="shared" si="334"/>
        <v/>
      </c>
      <c r="F408" s="203" t="str">
        <f t="shared" si="334"/>
        <v/>
      </c>
      <c r="G408" s="203" t="str">
        <f t="shared" si="334"/>
        <v/>
      </c>
      <c r="H408" s="203" t="str">
        <f t="shared" si="334"/>
        <v/>
      </c>
      <c r="I408" s="203" t="str">
        <f t="shared" si="334"/>
        <v/>
      </c>
      <c r="J408" s="1273" t="str">
        <f t="shared" si="334"/>
        <v/>
      </c>
      <c r="K408" s="203" t="str">
        <f t="shared" si="334"/>
        <v/>
      </c>
      <c r="L408" s="203" t="str">
        <f t="shared" si="334"/>
        <v/>
      </c>
      <c r="M408" s="203" t="str">
        <f t="shared" si="334"/>
        <v/>
      </c>
      <c r="N408" s="203" t="str">
        <f t="shared" si="334"/>
        <v/>
      </c>
      <c r="O408" s="203" t="str">
        <f t="shared" si="334"/>
        <v/>
      </c>
      <c r="P408" s="203" t="str">
        <f t="shared" si="334"/>
        <v/>
      </c>
      <c r="Q408" s="203" t="str">
        <f t="shared" si="334"/>
        <v/>
      </c>
      <c r="R408" s="203" t="str">
        <f t="shared" si="334"/>
        <v/>
      </c>
      <c r="S408" s="203" t="str">
        <f t="shared" si="334"/>
        <v/>
      </c>
      <c r="T408" s="203" t="str">
        <f t="shared" si="334"/>
        <v/>
      </c>
      <c r="U408" s="203" t="str">
        <f t="shared" si="334"/>
        <v/>
      </c>
      <c r="V408" s="203" t="str">
        <f t="shared" si="334"/>
        <v/>
      </c>
      <c r="W408" s="203" t="str">
        <f t="shared" si="334"/>
        <v/>
      </c>
      <c r="X408" s="203" t="str">
        <f t="shared" si="334"/>
        <v/>
      </c>
      <c r="Y408" s="203" t="str">
        <f t="shared" si="334"/>
        <v/>
      </c>
      <c r="Z408" s="1173" t="str">
        <f t="shared" si="334"/>
        <v/>
      </c>
      <c r="AA408" s="1273" t="str">
        <f t="shared" si="334"/>
        <v/>
      </c>
      <c r="AB408" s="203" t="str">
        <f t="shared" si="334"/>
        <v/>
      </c>
      <c r="AC408" s="203" t="str">
        <f t="shared" si="334"/>
        <v/>
      </c>
      <c r="AD408" s="203" t="str">
        <f t="shared" si="334"/>
        <v/>
      </c>
      <c r="AE408" s="203" t="str">
        <f t="shared" si="334"/>
        <v/>
      </c>
      <c r="AF408" s="203" t="str">
        <f t="shared" si="334"/>
        <v/>
      </c>
      <c r="AG408" s="1273" t="str">
        <f t="shared" si="334"/>
        <v/>
      </c>
      <c r="AH408" s="203" t="str">
        <f t="shared" si="334"/>
        <v/>
      </c>
      <c r="AI408" s="203" t="str">
        <f t="shared" si="334"/>
        <v/>
      </c>
      <c r="AJ408" s="203" t="str">
        <f t="shared" si="334"/>
        <v/>
      </c>
      <c r="AK408" s="203" t="str">
        <f t="shared" si="334"/>
        <v/>
      </c>
      <c r="AL408" s="203" t="str">
        <f t="shared" si="334"/>
        <v/>
      </c>
      <c r="AM408" s="203" t="str">
        <f t="shared" si="334"/>
        <v/>
      </c>
      <c r="AN408" s="1273" t="str">
        <f t="shared" si="334"/>
        <v/>
      </c>
      <c r="AO408" s="1173" t="str">
        <f t="shared" si="334"/>
        <v/>
      </c>
      <c r="AP408" s="203" t="str">
        <f t="shared" si="334"/>
        <v/>
      </c>
      <c r="AQ408" s="203" t="str">
        <f t="shared" si="334"/>
        <v/>
      </c>
      <c r="AR408" s="1273" t="str">
        <f t="shared" si="334"/>
        <v/>
      </c>
      <c r="AS408" s="203" t="str">
        <f t="shared" si="334"/>
        <v/>
      </c>
      <c r="AT408" s="203" t="str">
        <f t="shared" si="334"/>
        <v/>
      </c>
      <c r="AU408" s="1273" t="str">
        <f t="shared" si="334"/>
        <v/>
      </c>
      <c r="AV408" s="203" t="str">
        <f t="shared" si="334"/>
        <v/>
      </c>
      <c r="AW408" s="203" t="str">
        <f t="shared" si="334"/>
        <v/>
      </c>
      <c r="AX408" s="203" t="str">
        <f t="shared" si="334"/>
        <v/>
      </c>
      <c r="AY408" s="203" t="str">
        <f t="shared" si="334"/>
        <v/>
      </c>
      <c r="AZ408" s="203" t="str">
        <f t="shared" si="334"/>
        <v/>
      </c>
      <c r="BA408" s="1273" t="str">
        <f t="shared" si="334"/>
        <v/>
      </c>
      <c r="BB408" s="203" t="str">
        <f t="shared" si="334"/>
        <v/>
      </c>
      <c r="BC408" s="203" t="str">
        <f t="shared" si="334"/>
        <v/>
      </c>
      <c r="BD408" s="203" t="str">
        <f t="shared" si="334"/>
        <v/>
      </c>
      <c r="BE408" s="203" t="str">
        <f t="shared" si="334"/>
        <v/>
      </c>
      <c r="BF408" s="203" t="str">
        <f t="shared" si="334"/>
        <v/>
      </c>
      <c r="BG408" s="1173" t="str">
        <f t="shared" ca="1" si="334"/>
        <v>NOK</v>
      </c>
      <c r="BH408" s="1273" t="str">
        <f t="shared" si="334"/>
        <v/>
      </c>
      <c r="BI408" s="200" t="str">
        <f t="shared" ca="1" si="316"/>
        <v>NOK</v>
      </c>
    </row>
    <row r="409" spans="1:62" x14ac:dyDescent="0.25">
      <c r="A409" s="1241" t="str">
        <f t="shared" si="331"/>
        <v>URO1.1.4</v>
      </c>
      <c r="B409" s="1242" t="str">
        <f t="shared" si="331"/>
        <v>Surrenalectomia isolata</v>
      </c>
      <c r="C409" s="202"/>
      <c r="D409" s="203" t="str">
        <f t="shared" ref="D409:BH409" si="335">IF(D$323="","",
  IF(D$322="",IF(D88="","",IF(D88&lt;=D$324,"OK","NOK")),
  IF(D$322="X",IF(D88="","",IF(D88&lt;=D$324,"OK","NOK")),
  IF(HLOOKUP(D$322,$A$4:$BI$156,ROW(D409)-324,FALSE)&lt;&gt;"","",IF(D88="","",IF(D88&lt;=D$324,"OK","NOK"))))))</f>
        <v/>
      </c>
      <c r="E409" s="203" t="str">
        <f t="shared" si="335"/>
        <v/>
      </c>
      <c r="F409" s="203" t="str">
        <f t="shared" si="335"/>
        <v/>
      </c>
      <c r="G409" s="203" t="str">
        <f t="shared" si="335"/>
        <v/>
      </c>
      <c r="H409" s="203" t="str">
        <f t="shared" ca="1" si="335"/>
        <v>NOK</v>
      </c>
      <c r="I409" s="203" t="str">
        <f t="shared" si="335"/>
        <v/>
      </c>
      <c r="J409" s="1273" t="str">
        <f t="shared" si="335"/>
        <v/>
      </c>
      <c r="K409" s="203" t="str">
        <f t="shared" si="335"/>
        <v/>
      </c>
      <c r="L409" s="203" t="str">
        <f t="shared" si="335"/>
        <v/>
      </c>
      <c r="M409" s="203" t="str">
        <f t="shared" si="335"/>
        <v/>
      </c>
      <c r="N409" s="203" t="str">
        <f t="shared" si="335"/>
        <v/>
      </c>
      <c r="O409" s="203" t="str">
        <f t="shared" si="335"/>
        <v/>
      </c>
      <c r="P409" s="203" t="str">
        <f t="shared" si="335"/>
        <v/>
      </c>
      <c r="Q409" s="203" t="str">
        <f t="shared" si="335"/>
        <v/>
      </c>
      <c r="R409" s="203" t="str">
        <f t="shared" si="335"/>
        <v/>
      </c>
      <c r="S409" s="203" t="str">
        <f t="shared" si="335"/>
        <v/>
      </c>
      <c r="T409" s="203" t="str">
        <f t="shared" si="335"/>
        <v/>
      </c>
      <c r="U409" s="203" t="str">
        <f t="shared" si="335"/>
        <v/>
      </c>
      <c r="V409" s="203" t="str">
        <f t="shared" si="335"/>
        <v/>
      </c>
      <c r="W409" s="203" t="str">
        <f t="shared" si="335"/>
        <v/>
      </c>
      <c r="X409" s="203" t="str">
        <f t="shared" si="335"/>
        <v/>
      </c>
      <c r="Y409" s="203" t="str">
        <f t="shared" si="335"/>
        <v/>
      </c>
      <c r="Z409" s="1173" t="str">
        <f t="shared" si="335"/>
        <v/>
      </c>
      <c r="AA409" s="1273" t="str">
        <f t="shared" si="335"/>
        <v/>
      </c>
      <c r="AB409" s="203" t="str">
        <f t="shared" si="335"/>
        <v/>
      </c>
      <c r="AC409" s="203" t="str">
        <f t="shared" si="335"/>
        <v/>
      </c>
      <c r="AD409" s="203" t="str">
        <f t="shared" si="335"/>
        <v/>
      </c>
      <c r="AE409" s="203" t="str">
        <f t="shared" si="335"/>
        <v/>
      </c>
      <c r="AF409" s="203" t="str">
        <f t="shared" si="335"/>
        <v/>
      </c>
      <c r="AG409" s="1273" t="str">
        <f t="shared" si="335"/>
        <v/>
      </c>
      <c r="AH409" s="203" t="str">
        <f t="shared" si="335"/>
        <v/>
      </c>
      <c r="AI409" s="203" t="str">
        <f t="shared" si="335"/>
        <v/>
      </c>
      <c r="AJ409" s="203" t="str">
        <f t="shared" si="335"/>
        <v/>
      </c>
      <c r="AK409" s="203" t="str">
        <f t="shared" si="335"/>
        <v/>
      </c>
      <c r="AL409" s="203" t="str">
        <f t="shared" si="335"/>
        <v/>
      </c>
      <c r="AM409" s="203" t="str">
        <f t="shared" si="335"/>
        <v/>
      </c>
      <c r="AN409" s="1273" t="str">
        <f t="shared" si="335"/>
        <v/>
      </c>
      <c r="AO409" s="1173" t="str">
        <f t="shared" si="335"/>
        <v/>
      </c>
      <c r="AP409" s="203" t="str">
        <f t="shared" si="335"/>
        <v/>
      </c>
      <c r="AQ409" s="203" t="str">
        <f t="shared" si="335"/>
        <v/>
      </c>
      <c r="AR409" s="1273" t="str">
        <f t="shared" si="335"/>
        <v/>
      </c>
      <c r="AS409" s="203" t="str">
        <f t="shared" si="335"/>
        <v/>
      </c>
      <c r="AT409" s="203" t="str">
        <f t="shared" si="335"/>
        <v/>
      </c>
      <c r="AU409" s="1273" t="str">
        <f t="shared" si="335"/>
        <v/>
      </c>
      <c r="AV409" s="203" t="str">
        <f t="shared" si="335"/>
        <v/>
      </c>
      <c r="AW409" s="203" t="str">
        <f t="shared" si="335"/>
        <v/>
      </c>
      <c r="AX409" s="203" t="str">
        <f t="shared" si="335"/>
        <v/>
      </c>
      <c r="AY409" s="203" t="str">
        <f t="shared" si="335"/>
        <v/>
      </c>
      <c r="AZ409" s="203" t="str">
        <f t="shared" si="335"/>
        <v/>
      </c>
      <c r="BA409" s="1273" t="str">
        <f t="shared" si="335"/>
        <v/>
      </c>
      <c r="BB409" s="203" t="str">
        <f t="shared" si="335"/>
        <v/>
      </c>
      <c r="BC409" s="203" t="str">
        <f t="shared" si="335"/>
        <v/>
      </c>
      <c r="BD409" s="203" t="str">
        <f t="shared" si="335"/>
        <v/>
      </c>
      <c r="BE409" s="203" t="str">
        <f t="shared" si="335"/>
        <v/>
      </c>
      <c r="BF409" s="203" t="str">
        <f t="shared" si="335"/>
        <v/>
      </c>
      <c r="BG409" s="1173" t="str">
        <f t="shared" ca="1" si="335"/>
        <v>NOK</v>
      </c>
      <c r="BH409" s="1273" t="str">
        <f t="shared" si="335"/>
        <v/>
      </c>
      <c r="BI409" s="200" t="str">
        <f t="shared" ca="1" si="316"/>
        <v>NOK</v>
      </c>
    </row>
    <row r="410" spans="1:62" ht="27.45" customHeight="1" x14ac:dyDescent="0.25">
      <c r="A410" s="1241" t="str">
        <f t="shared" si="331"/>
        <v>URO1.1.7</v>
      </c>
      <c r="B410" s="1242" t="str">
        <f t="shared" si="331"/>
        <v>Impianto di uno sfintere urinario artificiale</v>
      </c>
      <c r="C410" s="202"/>
      <c r="D410" s="203" t="str">
        <f t="shared" ref="D410:BH410" si="336">IF(D$323="","",
  IF(D$322="",IF(D89="","",IF(D89&lt;=D$324,"OK","NOK")),
  IF(D$322="X",IF(D89="","",IF(D89&lt;=D$324,"OK","NOK")),
  IF(HLOOKUP(D$322,$A$4:$BI$156,ROW(D410)-324,FALSE)&lt;&gt;"","",IF(D89="","",IF(D89&lt;=D$324,"OK","NOK"))))))</f>
        <v/>
      </c>
      <c r="E410" s="203" t="str">
        <f t="shared" si="336"/>
        <v/>
      </c>
      <c r="F410" s="203" t="str">
        <f t="shared" si="336"/>
        <v/>
      </c>
      <c r="G410" s="203" t="str">
        <f t="shared" si="336"/>
        <v/>
      </c>
      <c r="H410" s="203" t="str">
        <f t="shared" si="336"/>
        <v/>
      </c>
      <c r="I410" s="203" t="str">
        <f t="shared" si="336"/>
        <v/>
      </c>
      <c r="J410" s="1273" t="str">
        <f t="shared" si="336"/>
        <v/>
      </c>
      <c r="K410" s="203" t="str">
        <f t="shared" si="336"/>
        <v/>
      </c>
      <c r="L410" s="203" t="str">
        <f t="shared" si="336"/>
        <v/>
      </c>
      <c r="M410" s="203" t="str">
        <f t="shared" si="336"/>
        <v/>
      </c>
      <c r="N410" s="203" t="str">
        <f t="shared" si="336"/>
        <v/>
      </c>
      <c r="O410" s="203" t="str">
        <f t="shared" si="336"/>
        <v/>
      </c>
      <c r="P410" s="203" t="str">
        <f t="shared" si="336"/>
        <v/>
      </c>
      <c r="Q410" s="203" t="str">
        <f t="shared" si="336"/>
        <v/>
      </c>
      <c r="R410" s="203" t="str">
        <f t="shared" si="336"/>
        <v/>
      </c>
      <c r="S410" s="203" t="str">
        <f t="shared" si="336"/>
        <v/>
      </c>
      <c r="T410" s="203" t="str">
        <f t="shared" si="336"/>
        <v/>
      </c>
      <c r="U410" s="203" t="str">
        <f t="shared" si="336"/>
        <v/>
      </c>
      <c r="V410" s="203" t="str">
        <f t="shared" si="336"/>
        <v/>
      </c>
      <c r="W410" s="203" t="str">
        <f t="shared" si="336"/>
        <v/>
      </c>
      <c r="X410" s="203" t="str">
        <f t="shared" si="336"/>
        <v/>
      </c>
      <c r="Y410" s="203" t="str">
        <f t="shared" si="336"/>
        <v/>
      </c>
      <c r="Z410" s="1173" t="str">
        <f t="shared" si="336"/>
        <v/>
      </c>
      <c r="AA410" s="1273" t="str">
        <f t="shared" si="336"/>
        <v/>
      </c>
      <c r="AB410" s="203" t="str">
        <f t="shared" si="336"/>
        <v/>
      </c>
      <c r="AC410" s="203" t="str">
        <f t="shared" si="336"/>
        <v/>
      </c>
      <c r="AD410" s="203" t="str">
        <f t="shared" si="336"/>
        <v/>
      </c>
      <c r="AE410" s="203" t="str">
        <f t="shared" si="336"/>
        <v/>
      </c>
      <c r="AF410" s="203" t="str">
        <f t="shared" si="336"/>
        <v/>
      </c>
      <c r="AG410" s="1273" t="str">
        <f t="shared" si="336"/>
        <v/>
      </c>
      <c r="AH410" s="203" t="str">
        <f t="shared" si="336"/>
        <v/>
      </c>
      <c r="AI410" s="203" t="str">
        <f t="shared" si="336"/>
        <v/>
      </c>
      <c r="AJ410" s="203" t="str">
        <f t="shared" si="336"/>
        <v/>
      </c>
      <c r="AK410" s="203" t="str">
        <f t="shared" si="336"/>
        <v/>
      </c>
      <c r="AL410" s="203" t="str">
        <f t="shared" si="336"/>
        <v/>
      </c>
      <c r="AM410" s="203" t="str">
        <f t="shared" si="336"/>
        <v/>
      </c>
      <c r="AN410" s="1273" t="str">
        <f t="shared" si="336"/>
        <v/>
      </c>
      <c r="AO410" s="1173" t="str">
        <f t="shared" si="336"/>
        <v/>
      </c>
      <c r="AP410" s="203" t="str">
        <f t="shared" si="336"/>
        <v/>
      </c>
      <c r="AQ410" s="203" t="str">
        <f t="shared" si="336"/>
        <v/>
      </c>
      <c r="AR410" s="1273" t="str">
        <f t="shared" si="336"/>
        <v/>
      </c>
      <c r="AS410" s="203" t="str">
        <f t="shared" si="336"/>
        <v/>
      </c>
      <c r="AT410" s="203" t="str">
        <f t="shared" si="336"/>
        <v/>
      </c>
      <c r="AU410" s="1273" t="str">
        <f t="shared" si="336"/>
        <v/>
      </c>
      <c r="AV410" s="203" t="str">
        <f t="shared" si="336"/>
        <v/>
      </c>
      <c r="AW410" s="203" t="str">
        <f t="shared" si="336"/>
        <v/>
      </c>
      <c r="AX410" s="203" t="str">
        <f t="shared" si="336"/>
        <v/>
      </c>
      <c r="AY410" s="203" t="str">
        <f t="shared" si="336"/>
        <v/>
      </c>
      <c r="AZ410" s="203" t="str">
        <f t="shared" si="336"/>
        <v/>
      </c>
      <c r="BA410" s="1273" t="str">
        <f t="shared" si="336"/>
        <v/>
      </c>
      <c r="BB410" s="203" t="str">
        <f t="shared" si="336"/>
        <v/>
      </c>
      <c r="BC410" s="203" t="str">
        <f t="shared" si="336"/>
        <v/>
      </c>
      <c r="BD410" s="203" t="str">
        <f t="shared" si="336"/>
        <v/>
      </c>
      <c r="BE410" s="203" t="str">
        <f t="shared" ca="1" si="336"/>
        <v>NOK</v>
      </c>
      <c r="BF410" s="203" t="str">
        <f t="shared" ca="1" si="336"/>
        <v>NOK</v>
      </c>
      <c r="BG410" s="1173" t="str">
        <f t="shared" ca="1" si="336"/>
        <v>NOK</v>
      </c>
      <c r="BH410" s="1273" t="str">
        <f t="shared" si="336"/>
        <v/>
      </c>
      <c r="BI410" s="200" t="str">
        <f t="shared" ca="1" si="316"/>
        <v>NOK</v>
      </c>
      <c r="BJ410" s="1259" t="s">
        <v>1359</v>
      </c>
    </row>
    <row r="411" spans="1:62" ht="26.4" x14ac:dyDescent="0.25">
      <c r="A411" s="1241" t="str">
        <f t="shared" si="331"/>
        <v>URO1.1.8</v>
      </c>
      <c r="B411" s="1242" t="str">
        <f t="shared" si="331"/>
        <v>Nefrostomia percutanea con frammentazione dei calcoli</v>
      </c>
      <c r="C411" s="202"/>
      <c r="D411" s="203" t="str">
        <f t="shared" ref="D411:BH411" si="337">IF(D$323="","",
  IF(D$322="",IF(D90="","",IF(D90&lt;=D$324,"OK","NOK")),
  IF(D$322="X",IF(D90="","",IF(D90&lt;=D$324,"OK","NOK")),
  IF(HLOOKUP(D$322,$A$4:$BI$156,ROW(D411)-324,FALSE)&lt;&gt;"","",IF(D90="","",IF(D90&lt;=D$324,"OK","NOK"))))))</f>
        <v/>
      </c>
      <c r="E411" s="203" t="str">
        <f t="shared" si="337"/>
        <v/>
      </c>
      <c r="F411" s="203" t="str">
        <f t="shared" si="337"/>
        <v/>
      </c>
      <c r="G411" s="203" t="str">
        <f t="shared" si="337"/>
        <v/>
      </c>
      <c r="H411" s="203" t="str">
        <f t="shared" si="337"/>
        <v/>
      </c>
      <c r="I411" s="203" t="str">
        <f t="shared" si="337"/>
        <v/>
      </c>
      <c r="J411" s="1273" t="str">
        <f t="shared" si="337"/>
        <v/>
      </c>
      <c r="K411" s="203" t="str">
        <f t="shared" si="337"/>
        <v/>
      </c>
      <c r="L411" s="203" t="str">
        <f t="shared" si="337"/>
        <v/>
      </c>
      <c r="M411" s="203" t="str">
        <f t="shared" si="337"/>
        <v/>
      </c>
      <c r="N411" s="203" t="str">
        <f t="shared" si="337"/>
        <v/>
      </c>
      <c r="O411" s="203" t="str">
        <f t="shared" si="337"/>
        <v/>
      </c>
      <c r="P411" s="203" t="str">
        <f t="shared" si="337"/>
        <v/>
      </c>
      <c r="Q411" s="203" t="str">
        <f t="shared" si="337"/>
        <v/>
      </c>
      <c r="R411" s="203" t="str">
        <f t="shared" si="337"/>
        <v/>
      </c>
      <c r="S411" s="203" t="str">
        <f t="shared" si="337"/>
        <v/>
      </c>
      <c r="T411" s="203" t="str">
        <f t="shared" si="337"/>
        <v/>
      </c>
      <c r="U411" s="203" t="str">
        <f t="shared" si="337"/>
        <v/>
      </c>
      <c r="V411" s="203" t="str">
        <f t="shared" si="337"/>
        <v/>
      </c>
      <c r="W411" s="203" t="str">
        <f t="shared" si="337"/>
        <v/>
      </c>
      <c r="X411" s="203" t="str">
        <f t="shared" si="337"/>
        <v/>
      </c>
      <c r="Y411" s="203" t="str">
        <f t="shared" si="337"/>
        <v/>
      </c>
      <c r="Z411" s="1173" t="str">
        <f t="shared" si="337"/>
        <v/>
      </c>
      <c r="AA411" s="1273" t="str">
        <f t="shared" si="337"/>
        <v/>
      </c>
      <c r="AB411" s="203" t="str">
        <f t="shared" si="337"/>
        <v/>
      </c>
      <c r="AC411" s="203" t="str">
        <f t="shared" si="337"/>
        <v/>
      </c>
      <c r="AD411" s="203" t="str">
        <f t="shared" si="337"/>
        <v/>
      </c>
      <c r="AE411" s="203" t="str">
        <f t="shared" si="337"/>
        <v/>
      </c>
      <c r="AF411" s="203" t="str">
        <f t="shared" si="337"/>
        <v/>
      </c>
      <c r="AG411" s="1273" t="str">
        <f t="shared" si="337"/>
        <v/>
      </c>
      <c r="AH411" s="203" t="str">
        <f t="shared" si="337"/>
        <v/>
      </c>
      <c r="AI411" s="203" t="str">
        <f t="shared" si="337"/>
        <v/>
      </c>
      <c r="AJ411" s="203" t="str">
        <f t="shared" si="337"/>
        <v/>
      </c>
      <c r="AK411" s="203" t="str">
        <f t="shared" si="337"/>
        <v/>
      </c>
      <c r="AL411" s="203" t="str">
        <f t="shared" si="337"/>
        <v/>
      </c>
      <c r="AM411" s="203" t="str">
        <f t="shared" si="337"/>
        <v/>
      </c>
      <c r="AN411" s="1273" t="str">
        <f t="shared" si="337"/>
        <v/>
      </c>
      <c r="AO411" s="1173" t="str">
        <f t="shared" si="337"/>
        <v/>
      </c>
      <c r="AP411" s="203" t="str">
        <f t="shared" si="337"/>
        <v/>
      </c>
      <c r="AQ411" s="203" t="str">
        <f t="shared" si="337"/>
        <v/>
      </c>
      <c r="AR411" s="1273" t="str">
        <f t="shared" si="337"/>
        <v/>
      </c>
      <c r="AS411" s="203" t="str">
        <f t="shared" si="337"/>
        <v/>
      </c>
      <c r="AT411" s="203" t="str">
        <f t="shared" si="337"/>
        <v/>
      </c>
      <c r="AU411" s="1273" t="str">
        <f t="shared" si="337"/>
        <v/>
      </c>
      <c r="AV411" s="203" t="str">
        <f t="shared" si="337"/>
        <v/>
      </c>
      <c r="AW411" s="203" t="str">
        <f t="shared" si="337"/>
        <v/>
      </c>
      <c r="AX411" s="203" t="str">
        <f t="shared" si="337"/>
        <v/>
      </c>
      <c r="AY411" s="203" t="str">
        <f t="shared" si="337"/>
        <v/>
      </c>
      <c r="AZ411" s="203" t="str">
        <f t="shared" si="337"/>
        <v/>
      </c>
      <c r="BA411" s="1273" t="str">
        <f t="shared" si="337"/>
        <v/>
      </c>
      <c r="BB411" s="203" t="str">
        <f t="shared" si="337"/>
        <v/>
      </c>
      <c r="BC411" s="203" t="str">
        <f t="shared" si="337"/>
        <v/>
      </c>
      <c r="BD411" s="203" t="str">
        <f t="shared" si="337"/>
        <v/>
      </c>
      <c r="BE411" s="203" t="str">
        <f t="shared" si="337"/>
        <v/>
      </c>
      <c r="BF411" s="203" t="str">
        <f t="shared" si="337"/>
        <v/>
      </c>
      <c r="BG411" s="1173" t="str">
        <f t="shared" ca="1" si="337"/>
        <v>NOK</v>
      </c>
      <c r="BH411" s="1273" t="str">
        <f t="shared" si="337"/>
        <v/>
      </c>
      <c r="BI411" s="200" t="str">
        <f t="shared" ca="1" si="316"/>
        <v>NOK</v>
      </c>
    </row>
    <row r="412" spans="1:62" ht="26.4" x14ac:dyDescent="0.25">
      <c r="A412" s="1241" t="str">
        <f t="shared" si="331"/>
        <v>URO1.1.9</v>
      </c>
      <c r="B412" s="1242" t="str">
        <f t="shared" si="331"/>
        <v>Linfoadenectomia retroperitonale dopo chemioterapia per tumore ai testicoli (CIMAS)</v>
      </c>
      <c r="C412" s="202"/>
      <c r="D412" s="203" t="str">
        <f t="shared" ref="D412:BH412" si="338">IF(D$323="","",
  IF(D$322="",IF(D91="","",IF(D91&lt;=D$324,"OK","NOK")),
  IF(D$322="X",IF(D91="","",IF(D91&lt;=D$324,"OK","NOK")),
  IF(HLOOKUP(D$322,$A$4:$BI$156,ROW(D412)-324,FALSE)&lt;&gt;"","",IF(D91="","",IF(D91&lt;=D$324,"OK","NOK"))))))</f>
        <v/>
      </c>
      <c r="E412" s="203" t="str">
        <f t="shared" si="338"/>
        <v/>
      </c>
      <c r="F412" s="203" t="str">
        <f t="shared" si="338"/>
        <v/>
      </c>
      <c r="G412" s="203" t="str">
        <f t="shared" si="338"/>
        <v/>
      </c>
      <c r="H412" s="203" t="str">
        <f t="shared" si="338"/>
        <v/>
      </c>
      <c r="I412" s="203" t="str">
        <f t="shared" si="338"/>
        <v/>
      </c>
      <c r="J412" s="1273" t="str">
        <f t="shared" si="338"/>
        <v/>
      </c>
      <c r="K412" s="203" t="str">
        <f t="shared" si="338"/>
        <v/>
      </c>
      <c r="L412" s="203" t="str">
        <f t="shared" si="338"/>
        <v/>
      </c>
      <c r="M412" s="203" t="str">
        <f t="shared" si="338"/>
        <v/>
      </c>
      <c r="N412" s="203" t="str">
        <f t="shared" si="338"/>
        <v/>
      </c>
      <c r="O412" s="203" t="str">
        <f t="shared" si="338"/>
        <v/>
      </c>
      <c r="P412" s="203" t="str">
        <f t="shared" si="338"/>
        <v/>
      </c>
      <c r="Q412" s="203" t="str">
        <f t="shared" si="338"/>
        <v/>
      </c>
      <c r="R412" s="203" t="str">
        <f t="shared" si="338"/>
        <v/>
      </c>
      <c r="S412" s="203" t="str">
        <f t="shared" si="338"/>
        <v/>
      </c>
      <c r="T412" s="203" t="str">
        <f t="shared" si="338"/>
        <v/>
      </c>
      <c r="U412" s="203" t="str">
        <f t="shared" si="338"/>
        <v/>
      </c>
      <c r="V412" s="203" t="str">
        <f t="shared" si="338"/>
        <v/>
      </c>
      <c r="W412" s="203" t="str">
        <f t="shared" si="338"/>
        <v/>
      </c>
      <c r="X412" s="203" t="str">
        <f t="shared" si="338"/>
        <v/>
      </c>
      <c r="Y412" s="203" t="str">
        <f t="shared" si="338"/>
        <v/>
      </c>
      <c r="Z412" s="1173" t="str">
        <f t="shared" si="338"/>
        <v/>
      </c>
      <c r="AA412" s="1273" t="str">
        <f t="shared" si="338"/>
        <v/>
      </c>
      <c r="AB412" s="203" t="str">
        <f t="shared" si="338"/>
        <v/>
      </c>
      <c r="AC412" s="203" t="str">
        <f t="shared" si="338"/>
        <v/>
      </c>
      <c r="AD412" s="203" t="str">
        <f t="shared" si="338"/>
        <v/>
      </c>
      <c r="AE412" s="203" t="str">
        <f t="shared" si="338"/>
        <v/>
      </c>
      <c r="AF412" s="203" t="str">
        <f t="shared" si="338"/>
        <v/>
      </c>
      <c r="AG412" s="1273" t="str">
        <f t="shared" si="338"/>
        <v/>
      </c>
      <c r="AH412" s="203" t="str">
        <f t="shared" si="338"/>
        <v/>
      </c>
      <c r="AI412" s="203" t="str">
        <f t="shared" si="338"/>
        <v/>
      </c>
      <c r="AJ412" s="203" t="str">
        <f t="shared" si="338"/>
        <v/>
      </c>
      <c r="AK412" s="203" t="str">
        <f t="shared" si="338"/>
        <v/>
      </c>
      <c r="AL412" s="203" t="str">
        <f t="shared" si="338"/>
        <v/>
      </c>
      <c r="AM412" s="203" t="str">
        <f t="shared" si="338"/>
        <v/>
      </c>
      <c r="AN412" s="1273" t="str">
        <f t="shared" si="338"/>
        <v/>
      </c>
      <c r="AO412" s="1173" t="str">
        <f t="shared" si="338"/>
        <v/>
      </c>
      <c r="AP412" s="203" t="str">
        <f t="shared" si="338"/>
        <v/>
      </c>
      <c r="AQ412" s="203" t="str">
        <f t="shared" si="338"/>
        <v/>
      </c>
      <c r="AR412" s="1273" t="str">
        <f t="shared" si="338"/>
        <v/>
      </c>
      <c r="AS412" s="203" t="str">
        <f t="shared" si="338"/>
        <v/>
      </c>
      <c r="AT412" s="203" t="str">
        <f t="shared" si="338"/>
        <v/>
      </c>
      <c r="AU412" s="1273" t="str">
        <f t="shared" si="338"/>
        <v/>
      </c>
      <c r="AV412" s="203" t="str">
        <f t="shared" si="338"/>
        <v/>
      </c>
      <c r="AW412" s="203" t="str">
        <f t="shared" si="338"/>
        <v/>
      </c>
      <c r="AX412" s="203" t="str">
        <f t="shared" si="338"/>
        <v/>
      </c>
      <c r="AY412" s="203" t="str">
        <f t="shared" si="338"/>
        <v/>
      </c>
      <c r="AZ412" s="203" t="str">
        <f t="shared" si="338"/>
        <v/>
      </c>
      <c r="BA412" s="1273" t="str">
        <f t="shared" si="338"/>
        <v/>
      </c>
      <c r="BB412" s="203" t="str">
        <f t="shared" si="338"/>
        <v/>
      </c>
      <c r="BC412" s="203" t="str">
        <f t="shared" si="338"/>
        <v/>
      </c>
      <c r="BD412" s="203" t="str">
        <f t="shared" si="338"/>
        <v/>
      </c>
      <c r="BE412" s="203" t="str">
        <f t="shared" si="338"/>
        <v/>
      </c>
      <c r="BF412" s="203" t="str">
        <f t="shared" si="338"/>
        <v/>
      </c>
      <c r="BG412" s="1173" t="str">
        <f t="shared" si="338"/>
        <v/>
      </c>
      <c r="BH412" s="1273" t="str">
        <f t="shared" si="338"/>
        <v/>
      </c>
      <c r="BI412" s="200" t="str">
        <f t="shared" si="316"/>
        <v>OK</v>
      </c>
    </row>
    <row r="413" spans="1:62" x14ac:dyDescent="0.25">
      <c r="A413" s="1241" t="str">
        <f t="shared" si="331"/>
        <v>PNE1</v>
      </c>
      <c r="B413" s="1242" t="str">
        <f t="shared" si="331"/>
        <v>Pneumologia</v>
      </c>
      <c r="C413" s="202"/>
      <c r="D413" s="203" t="str">
        <f t="shared" ref="D413:BH413" si="339">IF(D$323="","",
  IF(D$322="",IF(D92="","",IF(D92&lt;=D$324,"OK","NOK")),
  IF(D$322="X",IF(D92="","",IF(D92&lt;=D$324,"OK","NOK")),
  IF(HLOOKUP(D$322,$A$4:$BI$156,ROW(D413)-324,FALSE)&lt;&gt;"","",IF(D92="","",IF(D92&lt;=D$324,"OK","NOK"))))))</f>
        <v/>
      </c>
      <c r="E413" s="203" t="str">
        <f t="shared" si="339"/>
        <v/>
      </c>
      <c r="F413" s="203" t="str">
        <f t="shared" si="339"/>
        <v/>
      </c>
      <c r="G413" s="203" t="str">
        <f t="shared" si="339"/>
        <v/>
      </c>
      <c r="H413" s="203" t="str">
        <f t="shared" si="339"/>
        <v/>
      </c>
      <c r="I413" s="203" t="str">
        <f t="shared" si="339"/>
        <v/>
      </c>
      <c r="J413" s="1273" t="str">
        <f t="shared" si="339"/>
        <v/>
      </c>
      <c r="K413" s="203" t="str">
        <f t="shared" si="339"/>
        <v/>
      </c>
      <c r="L413" s="203" t="str">
        <f t="shared" si="339"/>
        <v/>
      </c>
      <c r="M413" s="203" t="str">
        <f t="shared" si="339"/>
        <v/>
      </c>
      <c r="N413" s="203" t="str">
        <f t="shared" si="339"/>
        <v/>
      </c>
      <c r="O413" s="203" t="str">
        <f t="shared" si="339"/>
        <v/>
      </c>
      <c r="P413" s="203" t="str">
        <f t="shared" si="339"/>
        <v/>
      </c>
      <c r="Q413" s="203" t="str">
        <f t="shared" si="339"/>
        <v/>
      </c>
      <c r="R413" s="203" t="str">
        <f t="shared" si="339"/>
        <v/>
      </c>
      <c r="S413" s="203" t="str">
        <f t="shared" si="339"/>
        <v/>
      </c>
      <c r="T413" s="203" t="str">
        <f t="shared" si="339"/>
        <v/>
      </c>
      <c r="U413" s="203" t="str">
        <f t="shared" si="339"/>
        <v/>
      </c>
      <c r="V413" s="203" t="str">
        <f t="shared" si="339"/>
        <v/>
      </c>
      <c r="W413" s="203" t="str">
        <f t="shared" si="339"/>
        <v/>
      </c>
      <c r="X413" s="203" t="str">
        <f t="shared" si="339"/>
        <v/>
      </c>
      <c r="Y413" s="203" t="str">
        <f t="shared" si="339"/>
        <v/>
      </c>
      <c r="Z413" s="1173" t="str">
        <f t="shared" si="339"/>
        <v/>
      </c>
      <c r="AA413" s="1273" t="str">
        <f t="shared" si="339"/>
        <v/>
      </c>
      <c r="AB413" s="203" t="str">
        <f t="shared" si="339"/>
        <v/>
      </c>
      <c r="AC413" s="203" t="str">
        <f t="shared" si="339"/>
        <v/>
      </c>
      <c r="AD413" s="203" t="str">
        <f t="shared" si="339"/>
        <v/>
      </c>
      <c r="AE413" s="203" t="str">
        <f t="shared" si="339"/>
        <v/>
      </c>
      <c r="AF413" s="203" t="str">
        <f t="shared" si="339"/>
        <v/>
      </c>
      <c r="AG413" s="1273" t="str">
        <f t="shared" si="339"/>
        <v/>
      </c>
      <c r="AH413" s="203" t="str">
        <f t="shared" si="339"/>
        <v/>
      </c>
      <c r="AI413" s="203" t="str">
        <f t="shared" si="339"/>
        <v/>
      </c>
      <c r="AJ413" s="203" t="str">
        <f t="shared" si="339"/>
        <v/>
      </c>
      <c r="AK413" s="203" t="str">
        <f t="shared" si="339"/>
        <v/>
      </c>
      <c r="AL413" s="203" t="str">
        <f t="shared" si="339"/>
        <v/>
      </c>
      <c r="AM413" s="203" t="str">
        <f t="shared" si="339"/>
        <v/>
      </c>
      <c r="AN413" s="1273" t="str">
        <f t="shared" si="339"/>
        <v/>
      </c>
      <c r="AO413" s="1173" t="str">
        <f t="shared" si="339"/>
        <v/>
      </c>
      <c r="AP413" s="203" t="str">
        <f t="shared" si="339"/>
        <v/>
      </c>
      <c r="AQ413" s="203" t="str">
        <f t="shared" si="339"/>
        <v/>
      </c>
      <c r="AR413" s="1273" t="str">
        <f t="shared" si="339"/>
        <v/>
      </c>
      <c r="AS413" s="203" t="str">
        <f t="shared" si="339"/>
        <v/>
      </c>
      <c r="AT413" s="203" t="str">
        <f t="shared" si="339"/>
        <v/>
      </c>
      <c r="AU413" s="1273" t="str">
        <f t="shared" si="339"/>
        <v/>
      </c>
      <c r="AV413" s="203" t="str">
        <f t="shared" ca="1" si="339"/>
        <v>NOK</v>
      </c>
      <c r="AW413" s="203" t="str">
        <f t="shared" si="339"/>
        <v/>
      </c>
      <c r="AX413" s="203" t="str">
        <f t="shared" si="339"/>
        <v/>
      </c>
      <c r="AY413" s="203" t="str">
        <f t="shared" si="339"/>
        <v/>
      </c>
      <c r="AZ413" s="203" t="str">
        <f t="shared" si="339"/>
        <v/>
      </c>
      <c r="BA413" s="1273" t="str">
        <f t="shared" si="339"/>
        <v/>
      </c>
      <c r="BB413" s="203" t="str">
        <f t="shared" si="339"/>
        <v/>
      </c>
      <c r="BC413" s="203" t="str">
        <f t="shared" si="339"/>
        <v/>
      </c>
      <c r="BD413" s="203" t="str">
        <f t="shared" si="339"/>
        <v/>
      </c>
      <c r="BE413" s="203" t="str">
        <f t="shared" si="339"/>
        <v/>
      </c>
      <c r="BF413" s="203" t="str">
        <f t="shared" si="339"/>
        <v/>
      </c>
      <c r="BG413" s="1173" t="str">
        <f t="shared" si="339"/>
        <v/>
      </c>
      <c r="BH413" s="1273" t="str">
        <f t="shared" si="339"/>
        <v/>
      </c>
      <c r="BI413" s="200" t="str">
        <f t="shared" ca="1" si="316"/>
        <v>NOK</v>
      </c>
    </row>
    <row r="414" spans="1:62" ht="26.4" x14ac:dyDescent="0.25">
      <c r="A414" s="1241" t="str">
        <f t="shared" si="331"/>
        <v>PNE1.1</v>
      </c>
      <c r="B414" s="1242" t="str">
        <f t="shared" si="331"/>
        <v>Pneumologia con terapia respiratoria specialistica</v>
      </c>
      <c r="C414" s="202"/>
      <c r="D414" s="203" t="str">
        <f t="shared" ref="D414:BH414" si="340">IF(D$323="","",
  IF(D$322="",IF(D93="","",IF(D93&lt;=D$324,"OK","NOK")),
  IF(D$322="X",IF(D93="","",IF(D93&lt;=D$324,"OK","NOK")),
  IF(HLOOKUP(D$322,$A$4:$BI$156,ROW(D414)-324,FALSE)&lt;&gt;"","",IF(D93="","",IF(D93&lt;=D$324,"OK","NOK"))))))</f>
        <v/>
      </c>
      <c r="E414" s="203" t="str">
        <f t="shared" si="340"/>
        <v/>
      </c>
      <c r="F414" s="203" t="str">
        <f t="shared" si="340"/>
        <v/>
      </c>
      <c r="G414" s="203" t="str">
        <f t="shared" si="340"/>
        <v/>
      </c>
      <c r="H414" s="203" t="str">
        <f t="shared" si="340"/>
        <v/>
      </c>
      <c r="I414" s="203" t="str">
        <f t="shared" si="340"/>
        <v/>
      </c>
      <c r="J414" s="1273" t="str">
        <f t="shared" si="340"/>
        <v/>
      </c>
      <c r="K414" s="203" t="str">
        <f t="shared" si="340"/>
        <v/>
      </c>
      <c r="L414" s="203" t="str">
        <f t="shared" si="340"/>
        <v/>
      </c>
      <c r="M414" s="203" t="str">
        <f t="shared" si="340"/>
        <v/>
      </c>
      <c r="N414" s="203" t="str">
        <f t="shared" si="340"/>
        <v/>
      </c>
      <c r="O414" s="203" t="str">
        <f t="shared" si="340"/>
        <v/>
      </c>
      <c r="P414" s="203" t="str">
        <f t="shared" si="340"/>
        <v/>
      </c>
      <c r="Q414" s="203" t="str">
        <f t="shared" si="340"/>
        <v/>
      </c>
      <c r="R414" s="203" t="str">
        <f t="shared" si="340"/>
        <v/>
      </c>
      <c r="S414" s="203" t="str">
        <f t="shared" si="340"/>
        <v/>
      </c>
      <c r="T414" s="203" t="str">
        <f t="shared" si="340"/>
        <v/>
      </c>
      <c r="U414" s="203" t="str">
        <f t="shared" si="340"/>
        <v/>
      </c>
      <c r="V414" s="203" t="str">
        <f t="shared" si="340"/>
        <v/>
      </c>
      <c r="W414" s="203" t="str">
        <f t="shared" si="340"/>
        <v/>
      </c>
      <c r="X414" s="203" t="str">
        <f t="shared" si="340"/>
        <v/>
      </c>
      <c r="Y414" s="203" t="str">
        <f t="shared" si="340"/>
        <v/>
      </c>
      <c r="Z414" s="1173" t="str">
        <f t="shared" si="340"/>
        <v/>
      </c>
      <c r="AA414" s="1273" t="str">
        <f t="shared" si="340"/>
        <v/>
      </c>
      <c r="AB414" s="203" t="str">
        <f t="shared" si="340"/>
        <v/>
      </c>
      <c r="AC414" s="203" t="str">
        <f t="shared" si="340"/>
        <v/>
      </c>
      <c r="AD414" s="203" t="str">
        <f t="shared" si="340"/>
        <v/>
      </c>
      <c r="AE414" s="203" t="str">
        <f t="shared" si="340"/>
        <v/>
      </c>
      <c r="AF414" s="203" t="str">
        <f t="shared" si="340"/>
        <v/>
      </c>
      <c r="AG414" s="1273" t="str">
        <f t="shared" si="340"/>
        <v/>
      </c>
      <c r="AH414" s="203" t="str">
        <f t="shared" si="340"/>
        <v/>
      </c>
      <c r="AI414" s="203" t="str">
        <f t="shared" si="340"/>
        <v/>
      </c>
      <c r="AJ414" s="203" t="str">
        <f t="shared" si="340"/>
        <v/>
      </c>
      <c r="AK414" s="203" t="str">
        <f t="shared" si="340"/>
        <v/>
      </c>
      <c r="AL414" s="203" t="str">
        <f t="shared" si="340"/>
        <v/>
      </c>
      <c r="AM414" s="203" t="str">
        <f t="shared" si="340"/>
        <v/>
      </c>
      <c r="AN414" s="1273" t="str">
        <f t="shared" si="340"/>
        <v/>
      </c>
      <c r="AO414" s="1173" t="str">
        <f t="shared" si="340"/>
        <v/>
      </c>
      <c r="AP414" s="203" t="str">
        <f t="shared" si="340"/>
        <v/>
      </c>
      <c r="AQ414" s="203" t="str">
        <f t="shared" si="340"/>
        <v/>
      </c>
      <c r="AR414" s="1273" t="str">
        <f t="shared" si="340"/>
        <v/>
      </c>
      <c r="AS414" s="203" t="str">
        <f t="shared" si="340"/>
        <v/>
      </c>
      <c r="AT414" s="203" t="str">
        <f t="shared" si="340"/>
        <v/>
      </c>
      <c r="AU414" s="1273" t="str">
        <f t="shared" si="340"/>
        <v/>
      </c>
      <c r="AV414" s="203" t="str">
        <f t="shared" ca="1" si="340"/>
        <v>NOK</v>
      </c>
      <c r="AW414" s="203" t="str">
        <f t="shared" si="340"/>
        <v/>
      </c>
      <c r="AX414" s="203" t="str">
        <f t="shared" si="340"/>
        <v/>
      </c>
      <c r="AY414" s="203" t="str">
        <f t="shared" si="340"/>
        <v/>
      </c>
      <c r="AZ414" s="203" t="str">
        <f t="shared" si="340"/>
        <v/>
      </c>
      <c r="BA414" s="1273" t="str">
        <f t="shared" si="340"/>
        <v/>
      </c>
      <c r="BB414" s="203" t="str">
        <f t="shared" si="340"/>
        <v/>
      </c>
      <c r="BC414" s="203" t="str">
        <f t="shared" si="340"/>
        <v/>
      </c>
      <c r="BD414" s="203" t="str">
        <f t="shared" si="340"/>
        <v/>
      </c>
      <c r="BE414" s="203" t="str">
        <f t="shared" si="340"/>
        <v/>
      </c>
      <c r="BF414" s="203" t="str">
        <f t="shared" si="340"/>
        <v/>
      </c>
      <c r="BG414" s="1173" t="str">
        <f t="shared" si="340"/>
        <v/>
      </c>
      <c r="BH414" s="1273" t="str">
        <f t="shared" si="340"/>
        <v/>
      </c>
      <c r="BI414" s="200" t="str">
        <f t="shared" ca="1" si="316"/>
        <v>NOK</v>
      </c>
    </row>
    <row r="415" spans="1:62" ht="26.4" x14ac:dyDescent="0.25">
      <c r="A415" s="1241" t="str">
        <f t="shared" si="331"/>
        <v>PNE1.2</v>
      </c>
      <c r="B415" s="1242" t="str">
        <f t="shared" si="331"/>
        <v>Valutazione prima o status dopo trapianto polmonare</v>
      </c>
      <c r="C415" s="202"/>
      <c r="D415" s="203" t="str">
        <f t="shared" ref="D415:BH415" si="341">IF(D$323="","",
  IF(D$322="",IF(D94="","",IF(D94&lt;=D$324,"OK","NOK")),
  IF(D$322="X",IF(D94="","",IF(D94&lt;=D$324,"OK","NOK")),
  IF(HLOOKUP(D$322,$A$4:$BI$156,ROW(D415)-324,FALSE)&lt;&gt;"","",IF(D94="","",IF(D94&lt;=D$324,"OK","NOK"))))))</f>
        <v/>
      </c>
      <c r="E415" s="203" t="str">
        <f t="shared" si="341"/>
        <v/>
      </c>
      <c r="F415" s="203" t="str">
        <f t="shared" si="341"/>
        <v/>
      </c>
      <c r="G415" s="203" t="str">
        <f t="shared" si="341"/>
        <v/>
      </c>
      <c r="H415" s="203" t="str">
        <f t="shared" si="341"/>
        <v/>
      </c>
      <c r="I415" s="203" t="str">
        <f t="shared" si="341"/>
        <v/>
      </c>
      <c r="J415" s="1273" t="str">
        <f t="shared" si="341"/>
        <v/>
      </c>
      <c r="K415" s="203" t="str">
        <f t="shared" si="341"/>
        <v/>
      </c>
      <c r="L415" s="203" t="str">
        <f t="shared" si="341"/>
        <v/>
      </c>
      <c r="M415" s="203" t="str">
        <f t="shared" si="341"/>
        <v/>
      </c>
      <c r="N415" s="203" t="str">
        <f t="shared" si="341"/>
        <v/>
      </c>
      <c r="O415" s="203" t="str">
        <f t="shared" si="341"/>
        <v/>
      </c>
      <c r="P415" s="203" t="str">
        <f t="shared" si="341"/>
        <v/>
      </c>
      <c r="Q415" s="203" t="str">
        <f t="shared" si="341"/>
        <v/>
      </c>
      <c r="R415" s="203" t="str">
        <f t="shared" si="341"/>
        <v/>
      </c>
      <c r="S415" s="203" t="str">
        <f t="shared" si="341"/>
        <v/>
      </c>
      <c r="T415" s="203" t="str">
        <f t="shared" si="341"/>
        <v/>
      </c>
      <c r="U415" s="203" t="str">
        <f t="shared" si="341"/>
        <v/>
      </c>
      <c r="V415" s="203" t="str">
        <f t="shared" si="341"/>
        <v/>
      </c>
      <c r="W415" s="203" t="str">
        <f t="shared" si="341"/>
        <v/>
      </c>
      <c r="X415" s="203" t="str">
        <f t="shared" si="341"/>
        <v/>
      </c>
      <c r="Y415" s="203" t="str">
        <f t="shared" si="341"/>
        <v/>
      </c>
      <c r="Z415" s="1173" t="str">
        <f t="shared" si="341"/>
        <v/>
      </c>
      <c r="AA415" s="1273" t="str">
        <f t="shared" si="341"/>
        <v/>
      </c>
      <c r="AB415" s="203" t="str">
        <f t="shared" si="341"/>
        <v/>
      </c>
      <c r="AC415" s="203" t="str">
        <f t="shared" si="341"/>
        <v/>
      </c>
      <c r="AD415" s="203" t="str">
        <f t="shared" si="341"/>
        <v/>
      </c>
      <c r="AE415" s="203" t="str">
        <f t="shared" si="341"/>
        <v/>
      </c>
      <c r="AF415" s="203" t="str">
        <f t="shared" si="341"/>
        <v/>
      </c>
      <c r="AG415" s="1273" t="str">
        <f t="shared" si="341"/>
        <v/>
      </c>
      <c r="AH415" s="203" t="str">
        <f t="shared" si="341"/>
        <v/>
      </c>
      <c r="AI415" s="203" t="str">
        <f t="shared" si="341"/>
        <v/>
      </c>
      <c r="AJ415" s="203" t="str">
        <f t="shared" si="341"/>
        <v/>
      </c>
      <c r="AK415" s="203" t="str">
        <f t="shared" si="341"/>
        <v/>
      </c>
      <c r="AL415" s="203" t="str">
        <f t="shared" si="341"/>
        <v/>
      </c>
      <c r="AM415" s="203" t="str">
        <f t="shared" si="341"/>
        <v/>
      </c>
      <c r="AN415" s="1273" t="str">
        <f t="shared" si="341"/>
        <v/>
      </c>
      <c r="AO415" s="1173" t="str">
        <f t="shared" si="341"/>
        <v/>
      </c>
      <c r="AP415" s="203" t="str">
        <f t="shared" si="341"/>
        <v/>
      </c>
      <c r="AQ415" s="203" t="str">
        <f t="shared" si="341"/>
        <v/>
      </c>
      <c r="AR415" s="1273" t="str">
        <f t="shared" si="341"/>
        <v/>
      </c>
      <c r="AS415" s="203" t="str">
        <f t="shared" si="341"/>
        <v/>
      </c>
      <c r="AT415" s="203" t="str">
        <f t="shared" si="341"/>
        <v/>
      </c>
      <c r="AU415" s="1273" t="str">
        <f t="shared" si="341"/>
        <v/>
      </c>
      <c r="AV415" s="203" t="str">
        <f t="shared" ca="1" si="341"/>
        <v>NOK</v>
      </c>
      <c r="AW415" s="203" t="str">
        <f t="shared" si="341"/>
        <v/>
      </c>
      <c r="AX415" s="203" t="str">
        <f t="shared" si="341"/>
        <v/>
      </c>
      <c r="AY415" s="203" t="str">
        <f t="shared" si="341"/>
        <v/>
      </c>
      <c r="AZ415" s="203" t="str">
        <f t="shared" si="341"/>
        <v/>
      </c>
      <c r="BA415" s="1273" t="str">
        <f t="shared" si="341"/>
        <v/>
      </c>
      <c r="BB415" s="203" t="str">
        <f t="shared" si="341"/>
        <v/>
      </c>
      <c r="BC415" s="203" t="str">
        <f t="shared" si="341"/>
        <v/>
      </c>
      <c r="BD415" s="203" t="str">
        <f t="shared" si="341"/>
        <v/>
      </c>
      <c r="BE415" s="203" t="str">
        <f t="shared" si="341"/>
        <v/>
      </c>
      <c r="BF415" s="203" t="str">
        <f t="shared" si="341"/>
        <v/>
      </c>
      <c r="BG415" s="1173" t="str">
        <f t="shared" si="341"/>
        <v/>
      </c>
      <c r="BH415" s="1273" t="str">
        <f t="shared" si="341"/>
        <v/>
      </c>
      <c r="BI415" s="200" t="str">
        <f t="shared" ca="1" si="316"/>
        <v>NOK</v>
      </c>
    </row>
    <row r="416" spans="1:62" x14ac:dyDescent="0.25">
      <c r="A416" s="1241" t="str">
        <f t="shared" si="331"/>
        <v>PNE1.3</v>
      </c>
      <c r="B416" s="1242" t="str">
        <f t="shared" si="331"/>
        <v>Fibrosi cistica (FC)</v>
      </c>
      <c r="C416" s="202"/>
      <c r="D416" s="203" t="str">
        <f t="shared" ref="D416:BH416" si="342">IF(D$323="","",
  IF(D$322="",IF(D95="","",IF(D95&lt;=D$324,"OK","NOK")),
  IF(D$322="X",IF(D95="","",IF(D95&lt;=D$324,"OK","NOK")),
  IF(HLOOKUP(D$322,$A$4:$BI$156,ROW(D416)-324,FALSE)&lt;&gt;"","",IF(D95="","",IF(D95&lt;=D$324,"OK","NOK"))))))</f>
        <v/>
      </c>
      <c r="E416" s="203" t="str">
        <f t="shared" si="342"/>
        <v/>
      </c>
      <c r="F416" s="203" t="str">
        <f t="shared" si="342"/>
        <v/>
      </c>
      <c r="G416" s="203" t="str">
        <f t="shared" si="342"/>
        <v/>
      </c>
      <c r="H416" s="203" t="str">
        <f t="shared" si="342"/>
        <v/>
      </c>
      <c r="I416" s="203" t="str">
        <f t="shared" si="342"/>
        <v/>
      </c>
      <c r="J416" s="1273" t="str">
        <f t="shared" si="342"/>
        <v/>
      </c>
      <c r="K416" s="203" t="str">
        <f t="shared" si="342"/>
        <v/>
      </c>
      <c r="L416" s="203" t="str">
        <f t="shared" si="342"/>
        <v/>
      </c>
      <c r="M416" s="203" t="str">
        <f t="shared" si="342"/>
        <v/>
      </c>
      <c r="N416" s="203" t="str">
        <f t="shared" si="342"/>
        <v/>
      </c>
      <c r="O416" s="203" t="str">
        <f t="shared" si="342"/>
        <v/>
      </c>
      <c r="P416" s="203" t="str">
        <f t="shared" si="342"/>
        <v/>
      </c>
      <c r="Q416" s="203" t="str">
        <f t="shared" si="342"/>
        <v/>
      </c>
      <c r="R416" s="203" t="str">
        <f t="shared" si="342"/>
        <v/>
      </c>
      <c r="S416" s="203" t="str">
        <f t="shared" si="342"/>
        <v/>
      </c>
      <c r="T416" s="203" t="str">
        <f t="shared" si="342"/>
        <v/>
      </c>
      <c r="U416" s="203" t="str">
        <f t="shared" si="342"/>
        <v/>
      </c>
      <c r="V416" s="203" t="str">
        <f t="shared" si="342"/>
        <v/>
      </c>
      <c r="W416" s="203" t="str">
        <f t="shared" si="342"/>
        <v/>
      </c>
      <c r="X416" s="203" t="str">
        <f t="shared" si="342"/>
        <v/>
      </c>
      <c r="Y416" s="203" t="str">
        <f t="shared" si="342"/>
        <v/>
      </c>
      <c r="Z416" s="1173" t="str">
        <f t="shared" si="342"/>
        <v/>
      </c>
      <c r="AA416" s="1273" t="str">
        <f t="shared" si="342"/>
        <v/>
      </c>
      <c r="AB416" s="203" t="str">
        <f t="shared" si="342"/>
        <v/>
      </c>
      <c r="AC416" s="203" t="str">
        <f t="shared" si="342"/>
        <v/>
      </c>
      <c r="AD416" s="203" t="str">
        <f t="shared" si="342"/>
        <v/>
      </c>
      <c r="AE416" s="203" t="str">
        <f t="shared" si="342"/>
        <v/>
      </c>
      <c r="AF416" s="203" t="str">
        <f t="shared" si="342"/>
        <v/>
      </c>
      <c r="AG416" s="1273" t="str">
        <f t="shared" si="342"/>
        <v/>
      </c>
      <c r="AH416" s="203" t="str">
        <f t="shared" si="342"/>
        <v/>
      </c>
      <c r="AI416" s="203" t="str">
        <f t="shared" si="342"/>
        <v/>
      </c>
      <c r="AJ416" s="203" t="str">
        <f t="shared" si="342"/>
        <v/>
      </c>
      <c r="AK416" s="203" t="str">
        <f t="shared" si="342"/>
        <v/>
      </c>
      <c r="AL416" s="203" t="str">
        <f t="shared" si="342"/>
        <v/>
      </c>
      <c r="AM416" s="203" t="str">
        <f t="shared" si="342"/>
        <v/>
      </c>
      <c r="AN416" s="1273" t="str">
        <f t="shared" si="342"/>
        <v/>
      </c>
      <c r="AO416" s="1173" t="str">
        <f t="shared" si="342"/>
        <v/>
      </c>
      <c r="AP416" s="203" t="str">
        <f t="shared" si="342"/>
        <v/>
      </c>
      <c r="AQ416" s="203" t="str">
        <f t="shared" si="342"/>
        <v/>
      </c>
      <c r="AR416" s="1273" t="str">
        <f t="shared" si="342"/>
        <v/>
      </c>
      <c r="AS416" s="203" t="str">
        <f t="shared" si="342"/>
        <v/>
      </c>
      <c r="AT416" s="203" t="str">
        <f t="shared" si="342"/>
        <v/>
      </c>
      <c r="AU416" s="1273" t="str">
        <f t="shared" si="342"/>
        <v/>
      </c>
      <c r="AV416" s="203" t="str">
        <f t="shared" ca="1" si="342"/>
        <v>NOK</v>
      </c>
      <c r="AW416" s="203" t="str">
        <f t="shared" si="342"/>
        <v/>
      </c>
      <c r="AX416" s="203" t="str">
        <f t="shared" si="342"/>
        <v/>
      </c>
      <c r="AY416" s="203" t="str">
        <f t="shared" si="342"/>
        <v/>
      </c>
      <c r="AZ416" s="203" t="str">
        <f t="shared" si="342"/>
        <v/>
      </c>
      <c r="BA416" s="1273" t="str">
        <f t="shared" si="342"/>
        <v/>
      </c>
      <c r="BB416" s="203" t="str">
        <f t="shared" si="342"/>
        <v/>
      </c>
      <c r="BC416" s="203" t="str">
        <f t="shared" si="342"/>
        <v/>
      </c>
      <c r="BD416" s="203" t="str">
        <f t="shared" si="342"/>
        <v/>
      </c>
      <c r="BE416" s="203" t="str">
        <f t="shared" si="342"/>
        <v/>
      </c>
      <c r="BF416" s="203" t="str">
        <f t="shared" si="342"/>
        <v/>
      </c>
      <c r="BG416" s="1173" t="str">
        <f t="shared" si="342"/>
        <v/>
      </c>
      <c r="BH416" s="1273" t="str">
        <f t="shared" si="342"/>
        <v/>
      </c>
      <c r="BI416" s="200" t="str">
        <f t="shared" ca="1" si="316"/>
        <v>NOK</v>
      </c>
    </row>
    <row r="417" spans="1:61" x14ac:dyDescent="0.25">
      <c r="A417" s="1241" t="str">
        <f t="shared" si="331"/>
        <v>PNE2</v>
      </c>
      <c r="B417" s="1242" t="str">
        <f t="shared" si="331"/>
        <v>Polisonnografia</v>
      </c>
      <c r="C417" s="202"/>
      <c r="D417" s="203" t="str">
        <f t="shared" ref="D417:BH417" si="343">IF(D$323="","",
  IF(D$322="",IF(D96="","",IF(D96&lt;=D$324,"OK","NOK")),
  IF(D$322="X",IF(D96="","",IF(D96&lt;=D$324,"OK","NOK")),
  IF(HLOOKUP(D$322,$A$4:$BI$156,ROW(D417)-324,FALSE)&lt;&gt;"","",IF(D96="","",IF(D96&lt;=D$324,"OK","NOK"))))))</f>
        <v/>
      </c>
      <c r="E417" s="203" t="str">
        <f t="shared" si="343"/>
        <v/>
      </c>
      <c r="F417" s="203" t="str">
        <f t="shared" si="343"/>
        <v/>
      </c>
      <c r="G417" s="203" t="str">
        <f t="shared" si="343"/>
        <v/>
      </c>
      <c r="H417" s="203" t="str">
        <f t="shared" si="343"/>
        <v/>
      </c>
      <c r="I417" s="203" t="str">
        <f t="shared" si="343"/>
        <v/>
      </c>
      <c r="J417" s="1273" t="str">
        <f t="shared" si="343"/>
        <v/>
      </c>
      <c r="K417" s="203" t="str">
        <f t="shared" si="343"/>
        <v/>
      </c>
      <c r="L417" s="203" t="str">
        <f t="shared" si="343"/>
        <v/>
      </c>
      <c r="M417" s="203" t="str">
        <f t="shared" si="343"/>
        <v/>
      </c>
      <c r="N417" s="203" t="str">
        <f t="shared" si="343"/>
        <v/>
      </c>
      <c r="O417" s="203" t="str">
        <f t="shared" si="343"/>
        <v/>
      </c>
      <c r="P417" s="203" t="str">
        <f t="shared" si="343"/>
        <v/>
      </c>
      <c r="Q417" s="203" t="str">
        <f t="shared" si="343"/>
        <v/>
      </c>
      <c r="R417" s="203" t="str">
        <f t="shared" si="343"/>
        <v/>
      </c>
      <c r="S417" s="203" t="str">
        <f t="shared" si="343"/>
        <v/>
      </c>
      <c r="T417" s="203" t="str">
        <f t="shared" si="343"/>
        <v/>
      </c>
      <c r="U417" s="203" t="str">
        <f t="shared" si="343"/>
        <v/>
      </c>
      <c r="V417" s="203" t="str">
        <f t="shared" si="343"/>
        <v/>
      </c>
      <c r="W417" s="203" t="str">
        <f t="shared" si="343"/>
        <v/>
      </c>
      <c r="X417" s="203" t="str">
        <f t="shared" si="343"/>
        <v/>
      </c>
      <c r="Y417" s="203" t="str">
        <f t="shared" si="343"/>
        <v/>
      </c>
      <c r="Z417" s="1173" t="str">
        <f t="shared" si="343"/>
        <v/>
      </c>
      <c r="AA417" s="1273" t="str">
        <f t="shared" si="343"/>
        <v/>
      </c>
      <c r="AB417" s="203" t="str">
        <f t="shared" si="343"/>
        <v/>
      </c>
      <c r="AC417" s="203" t="str">
        <f t="shared" si="343"/>
        <v/>
      </c>
      <c r="AD417" s="203" t="str">
        <f t="shared" si="343"/>
        <v/>
      </c>
      <c r="AE417" s="203" t="str">
        <f t="shared" si="343"/>
        <v/>
      </c>
      <c r="AF417" s="203" t="str">
        <f t="shared" si="343"/>
        <v/>
      </c>
      <c r="AG417" s="1273" t="str">
        <f t="shared" si="343"/>
        <v/>
      </c>
      <c r="AH417" s="203" t="str">
        <f t="shared" si="343"/>
        <v/>
      </c>
      <c r="AI417" s="203" t="str">
        <f t="shared" si="343"/>
        <v/>
      </c>
      <c r="AJ417" s="203" t="str">
        <f t="shared" si="343"/>
        <v/>
      </c>
      <c r="AK417" s="203" t="str">
        <f t="shared" ca="1" si="343"/>
        <v>NOK</v>
      </c>
      <c r="AL417" s="203" t="str">
        <f t="shared" si="343"/>
        <v/>
      </c>
      <c r="AM417" s="203" t="str">
        <f t="shared" si="343"/>
        <v/>
      </c>
      <c r="AN417" s="1273" t="str">
        <f t="shared" si="343"/>
        <v/>
      </c>
      <c r="AO417" s="1173" t="str">
        <f t="shared" si="343"/>
        <v/>
      </c>
      <c r="AP417" s="203" t="str">
        <f t="shared" si="343"/>
        <v/>
      </c>
      <c r="AQ417" s="203" t="str">
        <f t="shared" si="343"/>
        <v/>
      </c>
      <c r="AR417" s="1273" t="str">
        <f t="shared" si="343"/>
        <v/>
      </c>
      <c r="AS417" s="203" t="str">
        <f t="shared" si="343"/>
        <v/>
      </c>
      <c r="AT417" s="203" t="str">
        <f t="shared" si="343"/>
        <v/>
      </c>
      <c r="AU417" s="1273" t="str">
        <f t="shared" si="343"/>
        <v/>
      </c>
      <c r="AV417" s="203" t="str">
        <f t="shared" ca="1" si="343"/>
        <v>NOK</v>
      </c>
      <c r="AW417" s="203" t="str">
        <f t="shared" ca="1" si="343"/>
        <v>NOK</v>
      </c>
      <c r="AX417" s="203" t="str">
        <f t="shared" si="343"/>
        <v/>
      </c>
      <c r="AY417" s="203" t="str">
        <f t="shared" si="343"/>
        <v/>
      </c>
      <c r="AZ417" s="203" t="str">
        <f t="shared" si="343"/>
        <v/>
      </c>
      <c r="BA417" s="1273" t="str">
        <f t="shared" si="343"/>
        <v/>
      </c>
      <c r="BB417" s="203" t="str">
        <f t="shared" si="343"/>
        <v/>
      </c>
      <c r="BC417" s="203" t="str">
        <f t="shared" si="343"/>
        <v/>
      </c>
      <c r="BD417" s="203" t="str">
        <f t="shared" si="343"/>
        <v/>
      </c>
      <c r="BE417" s="203" t="str">
        <f t="shared" si="343"/>
        <v/>
      </c>
      <c r="BF417" s="203" t="str">
        <f t="shared" si="343"/>
        <v/>
      </c>
      <c r="BG417" s="1173" t="str">
        <f t="shared" si="343"/>
        <v/>
      </c>
      <c r="BH417" s="1273" t="str">
        <f t="shared" si="343"/>
        <v/>
      </c>
      <c r="BI417" s="200" t="str">
        <f t="shared" ca="1" si="316"/>
        <v>NOK</v>
      </c>
    </row>
    <row r="418" spans="1:61" x14ac:dyDescent="0.25">
      <c r="A418" s="1241" t="str">
        <f t="shared" si="331"/>
        <v>THO1</v>
      </c>
      <c r="B418" s="1242" t="str">
        <f t="shared" si="331"/>
        <v>Chirurgia toracica</v>
      </c>
      <c r="C418" s="202"/>
      <c r="D418" s="203" t="str">
        <f t="shared" ref="D418:BH418" si="344">IF(D$323="","",
  IF(D$322="",IF(D97="","",IF(D97&lt;=D$324,"OK","NOK")),
  IF(D$322="X",IF(D97="","",IF(D97&lt;=D$324,"OK","NOK")),
  IF(HLOOKUP(D$322,$A$4:$BI$156,ROW(D418)-324,FALSE)&lt;&gt;"","",IF(D97="","",IF(D97&lt;=D$324,"OK","NOK"))))))</f>
        <v/>
      </c>
      <c r="E418" s="203" t="str">
        <f t="shared" si="344"/>
        <v/>
      </c>
      <c r="F418" s="203" t="str">
        <f t="shared" si="344"/>
        <v/>
      </c>
      <c r="G418" s="203" t="str">
        <f t="shared" si="344"/>
        <v/>
      </c>
      <c r="H418" s="203" t="str">
        <f t="shared" ca="1" si="344"/>
        <v>NOK</v>
      </c>
      <c r="I418" s="203" t="str">
        <f t="shared" ca="1" si="344"/>
        <v>NOK</v>
      </c>
      <c r="J418" s="1273" t="str">
        <f t="shared" si="344"/>
        <v/>
      </c>
      <c r="K418" s="203" t="str">
        <f t="shared" si="344"/>
        <v/>
      </c>
      <c r="L418" s="203" t="str">
        <f t="shared" si="344"/>
        <v/>
      </c>
      <c r="M418" s="203" t="str">
        <f t="shared" si="344"/>
        <v/>
      </c>
      <c r="N418" s="203" t="str">
        <f t="shared" si="344"/>
        <v/>
      </c>
      <c r="O418" s="203" t="str">
        <f t="shared" si="344"/>
        <v/>
      </c>
      <c r="P418" s="203" t="str">
        <f t="shared" si="344"/>
        <v/>
      </c>
      <c r="Q418" s="203" t="str">
        <f t="shared" si="344"/>
        <v/>
      </c>
      <c r="R418" s="203" t="str">
        <f t="shared" ca="1" si="344"/>
        <v>NOK</v>
      </c>
      <c r="S418" s="203" t="str">
        <f t="shared" si="344"/>
        <v/>
      </c>
      <c r="T418" s="203" t="str">
        <f t="shared" si="344"/>
        <v/>
      </c>
      <c r="U418" s="203" t="str">
        <f t="shared" si="344"/>
        <v/>
      </c>
      <c r="V418" s="203" t="str">
        <f t="shared" si="344"/>
        <v/>
      </c>
      <c r="W418" s="203" t="str">
        <f t="shared" si="344"/>
        <v/>
      </c>
      <c r="X418" s="203" t="str">
        <f t="shared" si="344"/>
        <v/>
      </c>
      <c r="Y418" s="203" t="str">
        <f t="shared" si="344"/>
        <v/>
      </c>
      <c r="Z418" s="1173" t="str">
        <f t="shared" si="344"/>
        <v/>
      </c>
      <c r="AA418" s="1273" t="str">
        <f t="shared" si="344"/>
        <v/>
      </c>
      <c r="AB418" s="203" t="str">
        <f t="shared" si="344"/>
        <v/>
      </c>
      <c r="AC418" s="203" t="str">
        <f t="shared" si="344"/>
        <v/>
      </c>
      <c r="AD418" s="203" t="str">
        <f t="shared" si="344"/>
        <v/>
      </c>
      <c r="AE418" s="203" t="str">
        <f t="shared" si="344"/>
        <v/>
      </c>
      <c r="AF418" s="203" t="str">
        <f t="shared" si="344"/>
        <v/>
      </c>
      <c r="AG418" s="1273" t="str">
        <f t="shared" si="344"/>
        <v/>
      </c>
      <c r="AH418" s="203" t="str">
        <f t="shared" si="344"/>
        <v/>
      </c>
      <c r="AI418" s="203" t="str">
        <f t="shared" si="344"/>
        <v/>
      </c>
      <c r="AJ418" s="203" t="str">
        <f t="shared" si="344"/>
        <v/>
      </c>
      <c r="AK418" s="203" t="str">
        <f t="shared" si="344"/>
        <v/>
      </c>
      <c r="AL418" s="203" t="str">
        <f t="shared" si="344"/>
        <v/>
      </c>
      <c r="AM418" s="203" t="str">
        <f t="shared" si="344"/>
        <v/>
      </c>
      <c r="AN418" s="1273" t="str">
        <f t="shared" si="344"/>
        <v/>
      </c>
      <c r="AO418" s="1173" t="str">
        <f t="shared" si="344"/>
        <v/>
      </c>
      <c r="AP418" s="203" t="str">
        <f t="shared" si="344"/>
        <v/>
      </c>
      <c r="AQ418" s="203" t="str">
        <f t="shared" si="344"/>
        <v/>
      </c>
      <c r="AR418" s="1273" t="str">
        <f t="shared" si="344"/>
        <v/>
      </c>
      <c r="AS418" s="203" t="str">
        <f t="shared" si="344"/>
        <v/>
      </c>
      <c r="AT418" s="203" t="str">
        <f t="shared" si="344"/>
        <v/>
      </c>
      <c r="AU418" s="1273" t="str">
        <f t="shared" si="344"/>
        <v/>
      </c>
      <c r="AV418" s="203" t="str">
        <f t="shared" si="344"/>
        <v/>
      </c>
      <c r="AW418" s="203" t="str">
        <f t="shared" si="344"/>
        <v/>
      </c>
      <c r="AX418" s="203" t="str">
        <f t="shared" si="344"/>
        <v/>
      </c>
      <c r="AY418" s="203" t="str">
        <f t="shared" si="344"/>
        <v/>
      </c>
      <c r="AZ418" s="203" t="str">
        <f t="shared" si="344"/>
        <v/>
      </c>
      <c r="BA418" s="1273" t="str">
        <f t="shared" si="344"/>
        <v/>
      </c>
      <c r="BB418" s="203" t="str">
        <f t="shared" si="344"/>
        <v/>
      </c>
      <c r="BC418" s="203" t="str">
        <f t="shared" si="344"/>
        <v/>
      </c>
      <c r="BD418" s="203" t="str">
        <f t="shared" si="344"/>
        <v/>
      </c>
      <c r="BE418" s="203" t="str">
        <f t="shared" si="344"/>
        <v/>
      </c>
      <c r="BF418" s="203" t="str">
        <f t="shared" si="344"/>
        <v/>
      </c>
      <c r="BG418" s="1173" t="str">
        <f t="shared" si="344"/>
        <v/>
      </c>
      <c r="BH418" s="1273" t="str">
        <f t="shared" si="344"/>
        <v/>
      </c>
      <c r="BI418" s="200" t="str">
        <f t="shared" ca="1" si="316"/>
        <v>NOK</v>
      </c>
    </row>
    <row r="419" spans="1:61" ht="39.6" x14ac:dyDescent="0.25">
      <c r="A419" s="1241" t="str">
        <f t="shared" si="331"/>
        <v>THO1.1</v>
      </c>
      <c r="B419" s="1242" t="str">
        <f t="shared" si="331"/>
        <v>Neoplasie maligne del sistema respiratorio (resezione curativa tramite lobectomia / pneumonectomia)</v>
      </c>
      <c r="C419" s="202"/>
      <c r="D419" s="203" t="str">
        <f t="shared" ref="D419:BH419" si="345">IF(D$323="","",
  IF(D$322="",IF(D98="","",IF(D98&lt;=D$324,"OK","NOK")),
  IF(D$322="X",IF(D98="","",IF(D98&lt;=D$324,"OK","NOK")),
  IF(HLOOKUP(D$322,$A$4:$BI$156,ROW(D419)-324,FALSE)&lt;&gt;"","",IF(D98="","",IF(D98&lt;=D$324,"OK","NOK"))))))</f>
        <v/>
      </c>
      <c r="E419" s="203" t="str">
        <f t="shared" si="345"/>
        <v/>
      </c>
      <c r="F419" s="203" t="str">
        <f t="shared" si="345"/>
        <v/>
      </c>
      <c r="G419" s="203" t="str">
        <f t="shared" si="345"/>
        <v/>
      </c>
      <c r="H419" s="203" t="str">
        <f t="shared" si="345"/>
        <v/>
      </c>
      <c r="I419" s="203" t="str">
        <f t="shared" si="345"/>
        <v/>
      </c>
      <c r="J419" s="1273" t="str">
        <f t="shared" si="345"/>
        <v/>
      </c>
      <c r="K419" s="203" t="str">
        <f t="shared" si="345"/>
        <v/>
      </c>
      <c r="L419" s="203" t="str">
        <f t="shared" si="345"/>
        <v/>
      </c>
      <c r="M419" s="203" t="str">
        <f t="shared" si="345"/>
        <v/>
      </c>
      <c r="N419" s="203" t="str">
        <f t="shared" si="345"/>
        <v/>
      </c>
      <c r="O419" s="203" t="str">
        <f t="shared" si="345"/>
        <v/>
      </c>
      <c r="P419" s="203" t="str">
        <f t="shared" si="345"/>
        <v/>
      </c>
      <c r="Q419" s="203" t="str">
        <f t="shared" si="345"/>
        <v/>
      </c>
      <c r="R419" s="203" t="str">
        <f t="shared" ca="1" si="345"/>
        <v>NOK</v>
      </c>
      <c r="S419" s="203" t="str">
        <f t="shared" si="345"/>
        <v/>
      </c>
      <c r="T419" s="203" t="str">
        <f t="shared" si="345"/>
        <v/>
      </c>
      <c r="U419" s="203" t="str">
        <f t="shared" si="345"/>
        <v/>
      </c>
      <c r="V419" s="203" t="str">
        <f t="shared" si="345"/>
        <v/>
      </c>
      <c r="W419" s="203" t="str">
        <f t="shared" si="345"/>
        <v/>
      </c>
      <c r="X419" s="203" t="str">
        <f t="shared" si="345"/>
        <v/>
      </c>
      <c r="Y419" s="203" t="str">
        <f t="shared" si="345"/>
        <v/>
      </c>
      <c r="Z419" s="1173" t="str">
        <f t="shared" si="345"/>
        <v/>
      </c>
      <c r="AA419" s="1273" t="str">
        <f t="shared" si="345"/>
        <v/>
      </c>
      <c r="AB419" s="203" t="str">
        <f t="shared" si="345"/>
        <v/>
      </c>
      <c r="AC419" s="203" t="str">
        <f t="shared" si="345"/>
        <v/>
      </c>
      <c r="AD419" s="203" t="str">
        <f t="shared" si="345"/>
        <v/>
      </c>
      <c r="AE419" s="203" t="str">
        <f t="shared" si="345"/>
        <v/>
      </c>
      <c r="AF419" s="203" t="str">
        <f t="shared" si="345"/>
        <v/>
      </c>
      <c r="AG419" s="1273" t="str">
        <f t="shared" si="345"/>
        <v/>
      </c>
      <c r="AH419" s="203" t="str">
        <f t="shared" si="345"/>
        <v/>
      </c>
      <c r="AI419" s="203" t="str">
        <f t="shared" si="345"/>
        <v/>
      </c>
      <c r="AJ419" s="203" t="str">
        <f t="shared" si="345"/>
        <v/>
      </c>
      <c r="AK419" s="203" t="str">
        <f t="shared" si="345"/>
        <v/>
      </c>
      <c r="AL419" s="203" t="str">
        <f t="shared" si="345"/>
        <v/>
      </c>
      <c r="AM419" s="203" t="str">
        <f t="shared" si="345"/>
        <v/>
      </c>
      <c r="AN419" s="1273" t="str">
        <f t="shared" si="345"/>
        <v/>
      </c>
      <c r="AO419" s="1173" t="str">
        <f t="shared" si="345"/>
        <v/>
      </c>
      <c r="AP419" s="203" t="str">
        <f t="shared" si="345"/>
        <v/>
      </c>
      <c r="AQ419" s="203" t="str">
        <f t="shared" si="345"/>
        <v/>
      </c>
      <c r="AR419" s="1273" t="str">
        <f t="shared" si="345"/>
        <v/>
      </c>
      <c r="AS419" s="203" t="str">
        <f t="shared" si="345"/>
        <v/>
      </c>
      <c r="AT419" s="203" t="str">
        <f t="shared" si="345"/>
        <v/>
      </c>
      <c r="AU419" s="1273" t="str">
        <f t="shared" si="345"/>
        <v/>
      </c>
      <c r="AV419" s="203" t="str">
        <f t="shared" si="345"/>
        <v/>
      </c>
      <c r="AW419" s="203" t="str">
        <f t="shared" si="345"/>
        <v/>
      </c>
      <c r="AX419" s="203" t="str">
        <f t="shared" si="345"/>
        <v/>
      </c>
      <c r="AY419" s="203" t="str">
        <f t="shared" si="345"/>
        <v/>
      </c>
      <c r="AZ419" s="203" t="str">
        <f t="shared" si="345"/>
        <v/>
      </c>
      <c r="BA419" s="1273" t="str">
        <f t="shared" si="345"/>
        <v/>
      </c>
      <c r="BB419" s="203" t="str">
        <f t="shared" si="345"/>
        <v/>
      </c>
      <c r="BC419" s="203" t="str">
        <f t="shared" si="345"/>
        <v/>
      </c>
      <c r="BD419" s="203" t="str">
        <f t="shared" si="345"/>
        <v/>
      </c>
      <c r="BE419" s="203" t="str">
        <f t="shared" si="345"/>
        <v/>
      </c>
      <c r="BF419" s="203" t="str">
        <f t="shared" si="345"/>
        <v/>
      </c>
      <c r="BG419" s="1173" t="str">
        <f t="shared" si="345"/>
        <v/>
      </c>
      <c r="BH419" s="1273" t="str">
        <f t="shared" si="345"/>
        <v/>
      </c>
      <c r="BI419" s="200" t="str">
        <f t="shared" ca="1" si="316"/>
        <v>NOK</v>
      </c>
    </row>
    <row r="420" spans="1:61" x14ac:dyDescent="0.25">
      <c r="A420" s="1241" t="str">
        <f t="shared" si="331"/>
        <v>THO1.2</v>
      </c>
      <c r="B420" s="1242" t="str">
        <f t="shared" si="331"/>
        <v>Chirurgia del mediastino</v>
      </c>
      <c r="C420" s="202"/>
      <c r="D420" s="203" t="str">
        <f t="shared" ref="D420:BH420" si="346">IF(D$323="","",
  IF(D$322="",IF(D99="","",IF(D99&lt;=D$324,"OK","NOK")),
  IF(D$322="X",IF(D99="","",IF(D99&lt;=D$324,"OK","NOK")),
  IF(HLOOKUP(D$322,$A$4:$BI$156,ROW(D420)-324,FALSE)&lt;&gt;"","",IF(D99="","",IF(D99&lt;=D$324,"OK","NOK"))))))</f>
        <v/>
      </c>
      <c r="E420" s="203" t="str">
        <f t="shared" si="346"/>
        <v/>
      </c>
      <c r="F420" s="203" t="str">
        <f t="shared" si="346"/>
        <v/>
      </c>
      <c r="G420" s="203" t="str">
        <f t="shared" si="346"/>
        <v/>
      </c>
      <c r="H420" s="203" t="str">
        <f t="shared" si="346"/>
        <v/>
      </c>
      <c r="I420" s="203" t="str">
        <f t="shared" si="346"/>
        <v/>
      </c>
      <c r="J420" s="1273" t="str">
        <f t="shared" si="346"/>
        <v/>
      </c>
      <c r="K420" s="203" t="str">
        <f t="shared" si="346"/>
        <v/>
      </c>
      <c r="L420" s="203" t="str">
        <f t="shared" si="346"/>
        <v/>
      </c>
      <c r="M420" s="203" t="str">
        <f t="shared" si="346"/>
        <v/>
      </c>
      <c r="N420" s="203" t="str">
        <f t="shared" si="346"/>
        <v/>
      </c>
      <c r="O420" s="203" t="str">
        <f t="shared" si="346"/>
        <v/>
      </c>
      <c r="P420" s="203" t="str">
        <f t="shared" si="346"/>
        <v/>
      </c>
      <c r="Q420" s="203" t="str">
        <f t="shared" si="346"/>
        <v/>
      </c>
      <c r="R420" s="203" t="str">
        <f t="shared" ca="1" si="346"/>
        <v>NOK</v>
      </c>
      <c r="S420" s="203" t="str">
        <f t="shared" si="346"/>
        <v/>
      </c>
      <c r="T420" s="203" t="str">
        <f t="shared" si="346"/>
        <v/>
      </c>
      <c r="U420" s="203" t="str">
        <f t="shared" si="346"/>
        <v/>
      </c>
      <c r="V420" s="203" t="str">
        <f t="shared" si="346"/>
        <v/>
      </c>
      <c r="W420" s="203" t="str">
        <f t="shared" si="346"/>
        <v/>
      </c>
      <c r="X420" s="203" t="str">
        <f t="shared" si="346"/>
        <v/>
      </c>
      <c r="Y420" s="203" t="str">
        <f t="shared" si="346"/>
        <v/>
      </c>
      <c r="Z420" s="1173" t="str">
        <f t="shared" si="346"/>
        <v/>
      </c>
      <c r="AA420" s="1273" t="str">
        <f t="shared" si="346"/>
        <v/>
      </c>
      <c r="AB420" s="203" t="str">
        <f t="shared" si="346"/>
        <v/>
      </c>
      <c r="AC420" s="203" t="str">
        <f t="shared" si="346"/>
        <v/>
      </c>
      <c r="AD420" s="203" t="str">
        <f t="shared" si="346"/>
        <v/>
      </c>
      <c r="AE420" s="203" t="str">
        <f t="shared" si="346"/>
        <v/>
      </c>
      <c r="AF420" s="203" t="str">
        <f t="shared" si="346"/>
        <v/>
      </c>
      <c r="AG420" s="1273" t="str">
        <f t="shared" si="346"/>
        <v/>
      </c>
      <c r="AH420" s="203" t="str">
        <f t="shared" si="346"/>
        <v/>
      </c>
      <c r="AI420" s="203" t="str">
        <f t="shared" si="346"/>
        <v/>
      </c>
      <c r="AJ420" s="203" t="str">
        <f t="shared" si="346"/>
        <v/>
      </c>
      <c r="AK420" s="203" t="str">
        <f t="shared" si="346"/>
        <v/>
      </c>
      <c r="AL420" s="203" t="str">
        <f t="shared" si="346"/>
        <v/>
      </c>
      <c r="AM420" s="203" t="str">
        <f t="shared" si="346"/>
        <v/>
      </c>
      <c r="AN420" s="1273" t="str">
        <f t="shared" si="346"/>
        <v/>
      </c>
      <c r="AO420" s="1173" t="str">
        <f t="shared" si="346"/>
        <v/>
      </c>
      <c r="AP420" s="203" t="str">
        <f t="shared" si="346"/>
        <v/>
      </c>
      <c r="AQ420" s="203" t="str">
        <f t="shared" si="346"/>
        <v/>
      </c>
      <c r="AR420" s="1273" t="str">
        <f t="shared" si="346"/>
        <v/>
      </c>
      <c r="AS420" s="203" t="str">
        <f t="shared" si="346"/>
        <v/>
      </c>
      <c r="AT420" s="203" t="str">
        <f t="shared" si="346"/>
        <v/>
      </c>
      <c r="AU420" s="1273" t="str">
        <f t="shared" si="346"/>
        <v/>
      </c>
      <c r="AV420" s="203" t="str">
        <f t="shared" si="346"/>
        <v/>
      </c>
      <c r="AW420" s="203" t="str">
        <f t="shared" si="346"/>
        <v/>
      </c>
      <c r="AX420" s="203" t="str">
        <f t="shared" si="346"/>
        <v/>
      </c>
      <c r="AY420" s="203" t="str">
        <f t="shared" si="346"/>
        <v/>
      </c>
      <c r="AZ420" s="203" t="str">
        <f t="shared" si="346"/>
        <v/>
      </c>
      <c r="BA420" s="1273" t="str">
        <f t="shared" si="346"/>
        <v/>
      </c>
      <c r="BB420" s="203" t="str">
        <f t="shared" si="346"/>
        <v/>
      </c>
      <c r="BC420" s="203" t="str">
        <f t="shared" si="346"/>
        <v/>
      </c>
      <c r="BD420" s="203" t="str">
        <f t="shared" si="346"/>
        <v/>
      </c>
      <c r="BE420" s="203" t="str">
        <f t="shared" si="346"/>
        <v/>
      </c>
      <c r="BF420" s="203" t="str">
        <f t="shared" si="346"/>
        <v/>
      </c>
      <c r="BG420" s="1173" t="str">
        <f t="shared" si="346"/>
        <v/>
      </c>
      <c r="BH420" s="1273" t="str">
        <f t="shared" si="346"/>
        <v/>
      </c>
      <c r="BI420" s="200" t="str">
        <f t="shared" ca="1" si="316"/>
        <v>NOK</v>
      </c>
    </row>
    <row r="421" spans="1:61" x14ac:dyDescent="0.25">
      <c r="A421" s="1241" t="str">
        <f t="shared" si="331"/>
        <v>TPL1</v>
      </c>
      <c r="B421" s="1242" t="str">
        <f t="shared" si="331"/>
        <v>Trapianto cardiaco (CIMAS)</v>
      </c>
      <c r="C421" s="202"/>
      <c r="D421" s="203" t="str">
        <f t="shared" ref="D421:BH421" si="347">IF(D$323="","",
  IF(D$322="",IF(D100="","",IF(D100&lt;=D$324,"OK","NOK")),
  IF(D$322="X",IF(D100="","",IF(D100&lt;=D$324,"OK","NOK")),
  IF(HLOOKUP(D$322,$A$4:$BI$156,ROW(D421)-324,FALSE)&lt;&gt;"","",IF(D100="","",IF(D100&lt;=D$324,"OK","NOK"))))))</f>
        <v/>
      </c>
      <c r="E421" s="203" t="str">
        <f t="shared" si="347"/>
        <v/>
      </c>
      <c r="F421" s="203" t="str">
        <f t="shared" si="347"/>
        <v/>
      </c>
      <c r="G421" s="203" t="str">
        <f t="shared" si="347"/>
        <v/>
      </c>
      <c r="H421" s="203" t="str">
        <f t="shared" si="347"/>
        <v/>
      </c>
      <c r="I421" s="203" t="str">
        <f t="shared" si="347"/>
        <v/>
      </c>
      <c r="J421" s="1273" t="str">
        <f t="shared" si="347"/>
        <v/>
      </c>
      <c r="K421" s="203" t="str">
        <f t="shared" si="347"/>
        <v/>
      </c>
      <c r="L421" s="203" t="str">
        <f t="shared" si="347"/>
        <v/>
      </c>
      <c r="M421" s="203" t="str">
        <f t="shared" si="347"/>
        <v/>
      </c>
      <c r="N421" s="203" t="str">
        <f t="shared" si="347"/>
        <v/>
      </c>
      <c r="O421" s="203" t="str">
        <f t="shared" si="347"/>
        <v/>
      </c>
      <c r="P421" s="203" t="str">
        <f t="shared" si="347"/>
        <v/>
      </c>
      <c r="Q421" s="203" t="str">
        <f t="shared" si="347"/>
        <v/>
      </c>
      <c r="R421" s="203" t="str">
        <f t="shared" ca="1" si="347"/>
        <v>NOK</v>
      </c>
      <c r="S421" s="203" t="str">
        <f t="shared" si="347"/>
        <v/>
      </c>
      <c r="T421" s="203" t="str">
        <f t="shared" si="347"/>
        <v/>
      </c>
      <c r="U421" s="203" t="str">
        <f t="shared" si="347"/>
        <v/>
      </c>
      <c r="V421" s="203" t="str">
        <f t="shared" si="347"/>
        <v/>
      </c>
      <c r="W421" s="203" t="str">
        <f t="shared" si="347"/>
        <v/>
      </c>
      <c r="X421" s="203" t="str">
        <f t="shared" si="347"/>
        <v/>
      </c>
      <c r="Y421" s="203" t="str">
        <f t="shared" si="347"/>
        <v/>
      </c>
      <c r="Z421" s="1173" t="str">
        <f t="shared" si="347"/>
        <v/>
      </c>
      <c r="AA421" s="1273" t="str">
        <f t="shared" si="347"/>
        <v/>
      </c>
      <c r="AB421" s="203" t="str">
        <f t="shared" si="347"/>
        <v/>
      </c>
      <c r="AC421" s="203" t="str">
        <f t="shared" si="347"/>
        <v/>
      </c>
      <c r="AD421" s="203" t="str">
        <f t="shared" si="347"/>
        <v/>
      </c>
      <c r="AE421" s="203" t="str">
        <f t="shared" si="347"/>
        <v/>
      </c>
      <c r="AF421" s="203" t="str">
        <f t="shared" si="347"/>
        <v/>
      </c>
      <c r="AG421" s="1273" t="str">
        <f t="shared" si="347"/>
        <v/>
      </c>
      <c r="AH421" s="203" t="str">
        <f t="shared" si="347"/>
        <v/>
      </c>
      <c r="AI421" s="203" t="str">
        <f t="shared" si="347"/>
        <v/>
      </c>
      <c r="AJ421" s="203" t="str">
        <f t="shared" si="347"/>
        <v/>
      </c>
      <c r="AK421" s="203" t="str">
        <f t="shared" si="347"/>
        <v/>
      </c>
      <c r="AL421" s="203" t="str">
        <f t="shared" si="347"/>
        <v/>
      </c>
      <c r="AM421" s="203" t="str">
        <f t="shared" si="347"/>
        <v/>
      </c>
      <c r="AN421" s="1273" t="str">
        <f t="shared" si="347"/>
        <v/>
      </c>
      <c r="AO421" s="1173" t="str">
        <f t="shared" si="347"/>
        <v/>
      </c>
      <c r="AP421" s="203" t="str">
        <f t="shared" si="347"/>
        <v/>
      </c>
      <c r="AQ421" s="203" t="str">
        <f t="shared" si="347"/>
        <v/>
      </c>
      <c r="AR421" s="1273" t="str">
        <f t="shared" si="347"/>
        <v/>
      </c>
      <c r="AS421" s="203" t="str">
        <f t="shared" si="347"/>
        <v/>
      </c>
      <c r="AT421" s="203" t="str">
        <f t="shared" si="347"/>
        <v/>
      </c>
      <c r="AU421" s="1273" t="str">
        <f t="shared" si="347"/>
        <v/>
      </c>
      <c r="AV421" s="203" t="str">
        <f t="shared" si="347"/>
        <v/>
      </c>
      <c r="AW421" s="203" t="str">
        <f t="shared" si="347"/>
        <v/>
      </c>
      <c r="AX421" s="203" t="str">
        <f t="shared" si="347"/>
        <v/>
      </c>
      <c r="AY421" s="203" t="str">
        <f t="shared" si="347"/>
        <v/>
      </c>
      <c r="AZ421" s="203" t="str">
        <f t="shared" si="347"/>
        <v/>
      </c>
      <c r="BA421" s="1273" t="str">
        <f t="shared" si="347"/>
        <v/>
      </c>
      <c r="BB421" s="203" t="str">
        <f t="shared" si="347"/>
        <v/>
      </c>
      <c r="BC421" s="203" t="str">
        <f t="shared" si="347"/>
        <v/>
      </c>
      <c r="BD421" s="203" t="str">
        <f t="shared" si="347"/>
        <v/>
      </c>
      <c r="BE421" s="203" t="str">
        <f t="shared" si="347"/>
        <v/>
      </c>
      <c r="BF421" s="203" t="str">
        <f t="shared" si="347"/>
        <v/>
      </c>
      <c r="BG421" s="1173" t="str">
        <f t="shared" si="347"/>
        <v/>
      </c>
      <c r="BH421" s="1273" t="str">
        <f t="shared" si="347"/>
        <v/>
      </c>
      <c r="BI421" s="200" t="str">
        <f t="shared" ca="1" si="316"/>
        <v>NOK</v>
      </c>
    </row>
    <row r="422" spans="1:61" x14ac:dyDescent="0.25">
      <c r="A422" s="1241" t="str">
        <f t="shared" si="331"/>
        <v>TPL2</v>
      </c>
      <c r="B422" s="1242" t="str">
        <f t="shared" si="331"/>
        <v>Trapianto polmonare (CIMAS)</v>
      </c>
      <c r="C422" s="202"/>
      <c r="D422" s="203" t="str">
        <f t="shared" ref="D422:BH422" si="348">IF(D$323="","",
  IF(D$322="",IF(D101="","",IF(D101&lt;=D$324,"OK","NOK")),
  IF(D$322="X",IF(D101="","",IF(D101&lt;=D$324,"OK","NOK")),
  IF(HLOOKUP(D$322,$A$4:$BI$156,ROW(D422)-324,FALSE)&lt;&gt;"","",IF(D101="","",IF(D101&lt;=D$324,"OK","NOK"))))))</f>
        <v/>
      </c>
      <c r="E422" s="203" t="str">
        <f t="shared" si="348"/>
        <v/>
      </c>
      <c r="F422" s="203" t="str">
        <f t="shared" si="348"/>
        <v/>
      </c>
      <c r="G422" s="203" t="str">
        <f t="shared" si="348"/>
        <v/>
      </c>
      <c r="H422" s="203" t="str">
        <f t="shared" si="348"/>
        <v/>
      </c>
      <c r="I422" s="203" t="str">
        <f t="shared" si="348"/>
        <v/>
      </c>
      <c r="J422" s="1273" t="str">
        <f t="shared" si="348"/>
        <v/>
      </c>
      <c r="K422" s="203" t="str">
        <f t="shared" si="348"/>
        <v/>
      </c>
      <c r="L422" s="203" t="str">
        <f t="shared" si="348"/>
        <v/>
      </c>
      <c r="M422" s="203" t="str">
        <f t="shared" si="348"/>
        <v/>
      </c>
      <c r="N422" s="203" t="str">
        <f t="shared" si="348"/>
        <v/>
      </c>
      <c r="O422" s="203" t="str">
        <f t="shared" si="348"/>
        <v/>
      </c>
      <c r="P422" s="203" t="str">
        <f t="shared" si="348"/>
        <v/>
      </c>
      <c r="Q422" s="203" t="str">
        <f t="shared" si="348"/>
        <v/>
      </c>
      <c r="R422" s="203" t="str">
        <f t="shared" si="348"/>
        <v/>
      </c>
      <c r="S422" s="203" t="str">
        <f t="shared" si="348"/>
        <v/>
      </c>
      <c r="T422" s="203" t="str">
        <f t="shared" si="348"/>
        <v/>
      </c>
      <c r="U422" s="203" t="str">
        <f t="shared" si="348"/>
        <v/>
      </c>
      <c r="V422" s="203" t="str">
        <f t="shared" si="348"/>
        <v/>
      </c>
      <c r="W422" s="203" t="str">
        <f t="shared" si="348"/>
        <v/>
      </c>
      <c r="X422" s="203" t="str">
        <f t="shared" si="348"/>
        <v/>
      </c>
      <c r="Y422" s="203" t="str">
        <f t="shared" si="348"/>
        <v/>
      </c>
      <c r="Z422" s="1173" t="str">
        <f t="shared" si="348"/>
        <v/>
      </c>
      <c r="AA422" s="1273" t="str">
        <f t="shared" si="348"/>
        <v/>
      </c>
      <c r="AB422" s="203" t="str">
        <f t="shared" si="348"/>
        <v/>
      </c>
      <c r="AC422" s="203" t="str">
        <f t="shared" si="348"/>
        <v/>
      </c>
      <c r="AD422" s="203" t="str">
        <f t="shared" si="348"/>
        <v/>
      </c>
      <c r="AE422" s="203" t="str">
        <f t="shared" si="348"/>
        <v/>
      </c>
      <c r="AF422" s="203" t="str">
        <f t="shared" si="348"/>
        <v/>
      </c>
      <c r="AG422" s="1273" t="str">
        <f t="shared" si="348"/>
        <v/>
      </c>
      <c r="AH422" s="203" t="str">
        <f t="shared" si="348"/>
        <v/>
      </c>
      <c r="AI422" s="203" t="str">
        <f t="shared" si="348"/>
        <v/>
      </c>
      <c r="AJ422" s="203" t="str">
        <f t="shared" si="348"/>
        <v/>
      </c>
      <c r="AK422" s="203" t="str">
        <f t="shared" si="348"/>
        <v/>
      </c>
      <c r="AL422" s="203" t="str">
        <f t="shared" si="348"/>
        <v/>
      </c>
      <c r="AM422" s="203" t="str">
        <f t="shared" si="348"/>
        <v/>
      </c>
      <c r="AN422" s="1273" t="str">
        <f t="shared" si="348"/>
        <v/>
      </c>
      <c r="AO422" s="1173" t="str">
        <f t="shared" si="348"/>
        <v/>
      </c>
      <c r="AP422" s="203" t="str">
        <f t="shared" si="348"/>
        <v/>
      </c>
      <c r="AQ422" s="203" t="str">
        <f t="shared" si="348"/>
        <v/>
      </c>
      <c r="AR422" s="1273" t="str">
        <f t="shared" si="348"/>
        <v/>
      </c>
      <c r="AS422" s="203" t="str">
        <f t="shared" si="348"/>
        <v/>
      </c>
      <c r="AT422" s="203" t="str">
        <f t="shared" si="348"/>
        <v/>
      </c>
      <c r="AU422" s="1273" t="str">
        <f t="shared" si="348"/>
        <v/>
      </c>
      <c r="AV422" s="203" t="str">
        <f t="shared" si="348"/>
        <v/>
      </c>
      <c r="AW422" s="203" t="str">
        <f t="shared" si="348"/>
        <v/>
      </c>
      <c r="AX422" s="203" t="str">
        <f t="shared" si="348"/>
        <v/>
      </c>
      <c r="AY422" s="203" t="str">
        <f t="shared" si="348"/>
        <v/>
      </c>
      <c r="AZ422" s="203" t="str">
        <f t="shared" si="348"/>
        <v/>
      </c>
      <c r="BA422" s="1273" t="str">
        <f t="shared" si="348"/>
        <v/>
      </c>
      <c r="BB422" s="203" t="str">
        <f t="shared" si="348"/>
        <v/>
      </c>
      <c r="BC422" s="203" t="str">
        <f t="shared" si="348"/>
        <v/>
      </c>
      <c r="BD422" s="203" t="str">
        <f t="shared" si="348"/>
        <v/>
      </c>
      <c r="BE422" s="203" t="str">
        <f t="shared" si="348"/>
        <v/>
      </c>
      <c r="BF422" s="203" t="str">
        <f t="shared" si="348"/>
        <v/>
      </c>
      <c r="BG422" s="1173" t="str">
        <f t="shared" si="348"/>
        <v/>
      </c>
      <c r="BH422" s="1273" t="str">
        <f t="shared" si="348"/>
        <v/>
      </c>
      <c r="BI422" s="200" t="str">
        <f t="shared" si="316"/>
        <v>OK</v>
      </c>
    </row>
    <row r="423" spans="1:61" x14ac:dyDescent="0.25">
      <c r="A423" s="1241" t="str">
        <f t="shared" si="331"/>
        <v>TPL3</v>
      </c>
      <c r="B423" s="1242" t="str">
        <f t="shared" si="331"/>
        <v>Trapianto epatico (CIMAS)</v>
      </c>
      <c r="C423" s="202"/>
      <c r="D423" s="203" t="str">
        <f t="shared" ref="D423:BH423" si="349">IF(D$323="","",
  IF(D$322="",IF(D102="","",IF(D102&lt;=D$324,"OK","NOK")),
  IF(D$322="X",IF(D102="","",IF(D102&lt;=D$324,"OK","NOK")),
  IF(HLOOKUP(D$322,$A$4:$BI$156,ROW(D423)-324,FALSE)&lt;&gt;"","",IF(D102="","",IF(D102&lt;=D$324,"OK","NOK"))))))</f>
        <v/>
      </c>
      <c r="E423" s="203" t="str">
        <f t="shared" si="349"/>
        <v/>
      </c>
      <c r="F423" s="203" t="str">
        <f t="shared" si="349"/>
        <v/>
      </c>
      <c r="G423" s="203" t="str">
        <f t="shared" si="349"/>
        <v/>
      </c>
      <c r="H423" s="203" t="str">
        <f t="shared" si="349"/>
        <v/>
      </c>
      <c r="I423" s="203" t="str">
        <f t="shared" si="349"/>
        <v/>
      </c>
      <c r="J423" s="1273" t="str">
        <f t="shared" si="349"/>
        <v/>
      </c>
      <c r="K423" s="203" t="str">
        <f t="shared" si="349"/>
        <v/>
      </c>
      <c r="L423" s="203" t="str">
        <f t="shared" si="349"/>
        <v/>
      </c>
      <c r="M423" s="203" t="str">
        <f t="shared" si="349"/>
        <v/>
      </c>
      <c r="N423" s="203" t="str">
        <f t="shared" si="349"/>
        <v/>
      </c>
      <c r="O423" s="203" t="str">
        <f t="shared" si="349"/>
        <v/>
      </c>
      <c r="P423" s="203" t="str">
        <f t="shared" si="349"/>
        <v/>
      </c>
      <c r="Q423" s="203" t="str">
        <f t="shared" si="349"/>
        <v/>
      </c>
      <c r="R423" s="203" t="str">
        <f t="shared" si="349"/>
        <v/>
      </c>
      <c r="S423" s="203" t="str">
        <f t="shared" si="349"/>
        <v/>
      </c>
      <c r="T423" s="203" t="str">
        <f t="shared" si="349"/>
        <v/>
      </c>
      <c r="U423" s="203" t="str">
        <f t="shared" si="349"/>
        <v/>
      </c>
      <c r="V423" s="203" t="str">
        <f t="shared" si="349"/>
        <v/>
      </c>
      <c r="W423" s="203" t="str">
        <f t="shared" si="349"/>
        <v/>
      </c>
      <c r="X423" s="203" t="str">
        <f t="shared" si="349"/>
        <v/>
      </c>
      <c r="Y423" s="203" t="str">
        <f t="shared" si="349"/>
        <v/>
      </c>
      <c r="Z423" s="1173" t="str">
        <f t="shared" si="349"/>
        <v/>
      </c>
      <c r="AA423" s="1273" t="str">
        <f t="shared" si="349"/>
        <v/>
      </c>
      <c r="AB423" s="203" t="str">
        <f t="shared" si="349"/>
        <v/>
      </c>
      <c r="AC423" s="203" t="str">
        <f t="shared" si="349"/>
        <v/>
      </c>
      <c r="AD423" s="203" t="str">
        <f t="shared" si="349"/>
        <v/>
      </c>
      <c r="AE423" s="203" t="str">
        <f t="shared" si="349"/>
        <v/>
      </c>
      <c r="AF423" s="203" t="str">
        <f t="shared" si="349"/>
        <v/>
      </c>
      <c r="AG423" s="1273" t="str">
        <f t="shared" si="349"/>
        <v/>
      </c>
      <c r="AH423" s="203" t="str">
        <f t="shared" si="349"/>
        <v/>
      </c>
      <c r="AI423" s="203" t="str">
        <f t="shared" si="349"/>
        <v/>
      </c>
      <c r="AJ423" s="203" t="str">
        <f t="shared" si="349"/>
        <v/>
      </c>
      <c r="AK423" s="203" t="str">
        <f t="shared" si="349"/>
        <v/>
      </c>
      <c r="AL423" s="203" t="str">
        <f t="shared" si="349"/>
        <v/>
      </c>
      <c r="AM423" s="203" t="str">
        <f t="shared" si="349"/>
        <v/>
      </c>
      <c r="AN423" s="1273" t="str">
        <f t="shared" si="349"/>
        <v/>
      </c>
      <c r="AO423" s="1173" t="str">
        <f t="shared" si="349"/>
        <v/>
      </c>
      <c r="AP423" s="203" t="str">
        <f t="shared" si="349"/>
        <v/>
      </c>
      <c r="AQ423" s="203" t="str">
        <f t="shared" si="349"/>
        <v/>
      </c>
      <c r="AR423" s="1273" t="str">
        <f t="shared" si="349"/>
        <v/>
      </c>
      <c r="AS423" s="203" t="str">
        <f t="shared" si="349"/>
        <v/>
      </c>
      <c r="AT423" s="203" t="str">
        <f t="shared" si="349"/>
        <v/>
      </c>
      <c r="AU423" s="1273" t="str">
        <f t="shared" si="349"/>
        <v/>
      </c>
      <c r="AV423" s="203" t="str">
        <f t="shared" si="349"/>
        <v/>
      </c>
      <c r="AW423" s="203" t="str">
        <f t="shared" si="349"/>
        <v/>
      </c>
      <c r="AX423" s="203" t="str">
        <f t="shared" si="349"/>
        <v/>
      </c>
      <c r="AY423" s="203" t="str">
        <f t="shared" si="349"/>
        <v/>
      </c>
      <c r="AZ423" s="203" t="str">
        <f t="shared" si="349"/>
        <v/>
      </c>
      <c r="BA423" s="1273" t="str">
        <f t="shared" si="349"/>
        <v/>
      </c>
      <c r="BB423" s="203" t="str">
        <f t="shared" si="349"/>
        <v/>
      </c>
      <c r="BC423" s="203" t="str">
        <f t="shared" si="349"/>
        <v/>
      </c>
      <c r="BD423" s="203" t="str">
        <f t="shared" si="349"/>
        <v/>
      </c>
      <c r="BE423" s="203" t="str">
        <f t="shared" si="349"/>
        <v/>
      </c>
      <c r="BF423" s="203" t="str">
        <f t="shared" si="349"/>
        <v/>
      </c>
      <c r="BG423" s="1173" t="str">
        <f t="shared" si="349"/>
        <v/>
      </c>
      <c r="BH423" s="1273" t="str">
        <f t="shared" si="349"/>
        <v/>
      </c>
      <c r="BI423" s="200" t="str">
        <f t="shared" si="316"/>
        <v>OK</v>
      </c>
    </row>
    <row r="424" spans="1:61" x14ac:dyDescent="0.25">
      <c r="A424" s="1241" t="str">
        <f t="shared" si="331"/>
        <v>TPL4</v>
      </c>
      <c r="B424" s="1242" t="str">
        <f t="shared" si="331"/>
        <v>Trapianto pancreatico (CIMAS)</v>
      </c>
      <c r="C424" s="202"/>
      <c r="D424" s="203" t="str">
        <f t="shared" ref="D424:BH424" si="350">IF(D$323="","",
  IF(D$322="",IF(D103="","",IF(D103&lt;=D$324,"OK","NOK")),
  IF(D$322="X",IF(D103="","",IF(D103&lt;=D$324,"OK","NOK")),
  IF(HLOOKUP(D$322,$A$4:$BI$156,ROW(D424)-324,FALSE)&lt;&gt;"","",IF(D103="","",IF(D103&lt;=D$324,"OK","NOK"))))))</f>
        <v/>
      </c>
      <c r="E424" s="203" t="str">
        <f t="shared" si="350"/>
        <v/>
      </c>
      <c r="F424" s="203" t="str">
        <f t="shared" si="350"/>
        <v/>
      </c>
      <c r="G424" s="203" t="str">
        <f t="shared" si="350"/>
        <v/>
      </c>
      <c r="H424" s="203" t="str">
        <f t="shared" si="350"/>
        <v/>
      </c>
      <c r="I424" s="203" t="str">
        <f t="shared" si="350"/>
        <v/>
      </c>
      <c r="J424" s="1273" t="str">
        <f t="shared" si="350"/>
        <v/>
      </c>
      <c r="K424" s="203" t="str">
        <f t="shared" si="350"/>
        <v/>
      </c>
      <c r="L424" s="203" t="str">
        <f t="shared" si="350"/>
        <v/>
      </c>
      <c r="M424" s="203" t="str">
        <f t="shared" si="350"/>
        <v/>
      </c>
      <c r="N424" s="203" t="str">
        <f t="shared" si="350"/>
        <v/>
      </c>
      <c r="O424" s="203" t="str">
        <f t="shared" si="350"/>
        <v/>
      </c>
      <c r="P424" s="203" t="str">
        <f t="shared" si="350"/>
        <v/>
      </c>
      <c r="Q424" s="203" t="str">
        <f t="shared" si="350"/>
        <v/>
      </c>
      <c r="R424" s="203" t="str">
        <f t="shared" si="350"/>
        <v/>
      </c>
      <c r="S424" s="203" t="str">
        <f t="shared" si="350"/>
        <v/>
      </c>
      <c r="T424" s="203" t="str">
        <f t="shared" si="350"/>
        <v/>
      </c>
      <c r="U424" s="203" t="str">
        <f t="shared" si="350"/>
        <v/>
      </c>
      <c r="V424" s="203" t="str">
        <f t="shared" si="350"/>
        <v/>
      </c>
      <c r="W424" s="203" t="str">
        <f t="shared" si="350"/>
        <v/>
      </c>
      <c r="X424" s="203" t="str">
        <f t="shared" si="350"/>
        <v/>
      </c>
      <c r="Y424" s="203" t="str">
        <f t="shared" si="350"/>
        <v/>
      </c>
      <c r="Z424" s="1173" t="str">
        <f t="shared" si="350"/>
        <v/>
      </c>
      <c r="AA424" s="1273" t="str">
        <f t="shared" si="350"/>
        <v/>
      </c>
      <c r="AB424" s="203" t="str">
        <f t="shared" si="350"/>
        <v/>
      </c>
      <c r="AC424" s="203" t="str">
        <f t="shared" si="350"/>
        <v/>
      </c>
      <c r="AD424" s="203" t="str">
        <f t="shared" si="350"/>
        <v/>
      </c>
      <c r="AE424" s="203" t="str">
        <f t="shared" si="350"/>
        <v/>
      </c>
      <c r="AF424" s="203" t="str">
        <f t="shared" si="350"/>
        <v/>
      </c>
      <c r="AG424" s="1273" t="str">
        <f t="shared" si="350"/>
        <v/>
      </c>
      <c r="AH424" s="203" t="str">
        <f t="shared" si="350"/>
        <v/>
      </c>
      <c r="AI424" s="203" t="str">
        <f t="shared" si="350"/>
        <v/>
      </c>
      <c r="AJ424" s="203" t="str">
        <f t="shared" si="350"/>
        <v/>
      </c>
      <c r="AK424" s="203" t="str">
        <f t="shared" si="350"/>
        <v/>
      </c>
      <c r="AL424" s="203" t="str">
        <f t="shared" si="350"/>
        <v/>
      </c>
      <c r="AM424" s="203" t="str">
        <f t="shared" si="350"/>
        <v/>
      </c>
      <c r="AN424" s="1273" t="str">
        <f t="shared" si="350"/>
        <v/>
      </c>
      <c r="AO424" s="1173" t="str">
        <f t="shared" si="350"/>
        <v/>
      </c>
      <c r="AP424" s="203" t="str">
        <f t="shared" si="350"/>
        <v/>
      </c>
      <c r="AQ424" s="203" t="str">
        <f t="shared" si="350"/>
        <v/>
      </c>
      <c r="AR424" s="1273" t="str">
        <f t="shared" si="350"/>
        <v/>
      </c>
      <c r="AS424" s="203" t="str">
        <f t="shared" si="350"/>
        <v/>
      </c>
      <c r="AT424" s="203" t="str">
        <f t="shared" si="350"/>
        <v/>
      </c>
      <c r="AU424" s="1273" t="str">
        <f t="shared" si="350"/>
        <v/>
      </c>
      <c r="AV424" s="203" t="str">
        <f t="shared" si="350"/>
        <v/>
      </c>
      <c r="AW424" s="203" t="str">
        <f t="shared" si="350"/>
        <v/>
      </c>
      <c r="AX424" s="203" t="str">
        <f t="shared" si="350"/>
        <v/>
      </c>
      <c r="AY424" s="203" t="str">
        <f t="shared" si="350"/>
        <v/>
      </c>
      <c r="AZ424" s="203" t="str">
        <f t="shared" si="350"/>
        <v/>
      </c>
      <c r="BA424" s="1273" t="str">
        <f t="shared" si="350"/>
        <v/>
      </c>
      <c r="BB424" s="203" t="str">
        <f t="shared" si="350"/>
        <v/>
      </c>
      <c r="BC424" s="203" t="str">
        <f t="shared" si="350"/>
        <v/>
      </c>
      <c r="BD424" s="203" t="str">
        <f t="shared" si="350"/>
        <v/>
      </c>
      <c r="BE424" s="203" t="str">
        <f t="shared" si="350"/>
        <v/>
      </c>
      <c r="BF424" s="203" t="str">
        <f t="shared" si="350"/>
        <v/>
      </c>
      <c r="BG424" s="1173" t="str">
        <f t="shared" si="350"/>
        <v/>
      </c>
      <c r="BH424" s="1273" t="str">
        <f t="shared" si="350"/>
        <v/>
      </c>
      <c r="BI424" s="200" t="str">
        <f t="shared" si="316"/>
        <v>OK</v>
      </c>
    </row>
    <row r="425" spans="1:61" x14ac:dyDescent="0.25">
      <c r="A425" s="1241" t="str">
        <f t="shared" si="331"/>
        <v>TPL5</v>
      </c>
      <c r="B425" s="1242" t="str">
        <f t="shared" si="331"/>
        <v>Trapianto renale (CIMAS)</v>
      </c>
      <c r="C425" s="202"/>
      <c r="D425" s="203" t="str">
        <f t="shared" ref="D425:BH425" si="351">IF(D$323="","",
  IF(D$322="",IF(D104="","",IF(D104&lt;=D$324,"OK","NOK")),
  IF(D$322="X",IF(D104="","",IF(D104&lt;=D$324,"OK","NOK")),
  IF(HLOOKUP(D$322,$A$4:$BI$156,ROW(D425)-324,FALSE)&lt;&gt;"","",IF(D104="","",IF(D104&lt;=D$324,"OK","NOK"))))))</f>
        <v/>
      </c>
      <c r="E425" s="203" t="str">
        <f t="shared" si="351"/>
        <v/>
      </c>
      <c r="F425" s="203" t="str">
        <f t="shared" si="351"/>
        <v/>
      </c>
      <c r="G425" s="203" t="str">
        <f t="shared" si="351"/>
        <v/>
      </c>
      <c r="H425" s="203" t="str">
        <f t="shared" si="351"/>
        <v/>
      </c>
      <c r="I425" s="203" t="str">
        <f t="shared" si="351"/>
        <v/>
      </c>
      <c r="J425" s="1273" t="str">
        <f t="shared" si="351"/>
        <v/>
      </c>
      <c r="K425" s="203" t="str">
        <f t="shared" si="351"/>
        <v/>
      </c>
      <c r="L425" s="203" t="str">
        <f t="shared" si="351"/>
        <v/>
      </c>
      <c r="M425" s="203" t="str">
        <f t="shared" si="351"/>
        <v/>
      </c>
      <c r="N425" s="203" t="str">
        <f t="shared" si="351"/>
        <v/>
      </c>
      <c r="O425" s="203" t="str">
        <f t="shared" si="351"/>
        <v/>
      </c>
      <c r="P425" s="203" t="str">
        <f t="shared" si="351"/>
        <v/>
      </c>
      <c r="Q425" s="203" t="str">
        <f t="shared" si="351"/>
        <v/>
      </c>
      <c r="R425" s="203" t="str">
        <f t="shared" si="351"/>
        <v/>
      </c>
      <c r="S425" s="203" t="str">
        <f t="shared" si="351"/>
        <v/>
      </c>
      <c r="T425" s="203" t="str">
        <f t="shared" si="351"/>
        <v/>
      </c>
      <c r="U425" s="203" t="str">
        <f t="shared" si="351"/>
        <v/>
      </c>
      <c r="V425" s="203" t="str">
        <f t="shared" si="351"/>
        <v/>
      </c>
      <c r="W425" s="203" t="str">
        <f t="shared" si="351"/>
        <v/>
      </c>
      <c r="X425" s="203" t="str">
        <f t="shared" si="351"/>
        <v/>
      </c>
      <c r="Y425" s="203" t="str">
        <f t="shared" si="351"/>
        <v/>
      </c>
      <c r="Z425" s="1173" t="str">
        <f t="shared" si="351"/>
        <v/>
      </c>
      <c r="AA425" s="1273" t="str">
        <f t="shared" si="351"/>
        <v/>
      </c>
      <c r="AB425" s="203" t="str">
        <f t="shared" si="351"/>
        <v/>
      </c>
      <c r="AC425" s="203" t="str">
        <f t="shared" si="351"/>
        <v/>
      </c>
      <c r="AD425" s="203" t="str">
        <f t="shared" si="351"/>
        <v/>
      </c>
      <c r="AE425" s="203" t="str">
        <f t="shared" si="351"/>
        <v/>
      </c>
      <c r="AF425" s="203" t="str">
        <f t="shared" si="351"/>
        <v/>
      </c>
      <c r="AG425" s="1273" t="str">
        <f t="shared" si="351"/>
        <v/>
      </c>
      <c r="AH425" s="203" t="str">
        <f t="shared" si="351"/>
        <v/>
      </c>
      <c r="AI425" s="203" t="str">
        <f t="shared" si="351"/>
        <v/>
      </c>
      <c r="AJ425" s="203" t="str">
        <f t="shared" si="351"/>
        <v/>
      </c>
      <c r="AK425" s="203" t="str">
        <f t="shared" si="351"/>
        <v/>
      </c>
      <c r="AL425" s="203" t="str">
        <f t="shared" si="351"/>
        <v/>
      </c>
      <c r="AM425" s="203" t="str">
        <f t="shared" si="351"/>
        <v/>
      </c>
      <c r="AN425" s="1273" t="str">
        <f t="shared" si="351"/>
        <v/>
      </c>
      <c r="AO425" s="1173" t="str">
        <f t="shared" si="351"/>
        <v/>
      </c>
      <c r="AP425" s="203" t="str">
        <f t="shared" si="351"/>
        <v/>
      </c>
      <c r="AQ425" s="203" t="str">
        <f t="shared" si="351"/>
        <v/>
      </c>
      <c r="AR425" s="1273" t="str">
        <f t="shared" si="351"/>
        <v/>
      </c>
      <c r="AS425" s="203" t="str">
        <f t="shared" si="351"/>
        <v/>
      </c>
      <c r="AT425" s="203" t="str">
        <f t="shared" si="351"/>
        <v/>
      </c>
      <c r="AU425" s="1273" t="str">
        <f t="shared" si="351"/>
        <v/>
      </c>
      <c r="AV425" s="203" t="str">
        <f t="shared" si="351"/>
        <v/>
      </c>
      <c r="AW425" s="203" t="str">
        <f t="shared" si="351"/>
        <v/>
      </c>
      <c r="AX425" s="203" t="str">
        <f t="shared" si="351"/>
        <v/>
      </c>
      <c r="AY425" s="203" t="str">
        <f t="shared" si="351"/>
        <v/>
      </c>
      <c r="AZ425" s="203" t="str">
        <f t="shared" si="351"/>
        <v/>
      </c>
      <c r="BA425" s="1273" t="str">
        <f t="shared" si="351"/>
        <v/>
      </c>
      <c r="BB425" s="203" t="str">
        <f t="shared" si="351"/>
        <v/>
      </c>
      <c r="BC425" s="203" t="str">
        <f t="shared" si="351"/>
        <v/>
      </c>
      <c r="BD425" s="203" t="str">
        <f t="shared" si="351"/>
        <v/>
      </c>
      <c r="BE425" s="203" t="str">
        <f t="shared" si="351"/>
        <v/>
      </c>
      <c r="BF425" s="203" t="str">
        <f t="shared" si="351"/>
        <v/>
      </c>
      <c r="BG425" s="1173" t="str">
        <f t="shared" si="351"/>
        <v/>
      </c>
      <c r="BH425" s="1273" t="str">
        <f t="shared" si="351"/>
        <v/>
      </c>
      <c r="BI425" s="200" t="str">
        <f t="shared" si="316"/>
        <v>OK</v>
      </c>
    </row>
    <row r="426" spans="1:61" x14ac:dyDescent="0.25">
      <c r="A426" s="1241" t="str">
        <f t="shared" ref="A426:B445" si="352">+A105</f>
        <v>TPL6</v>
      </c>
      <c r="B426" s="1242" t="str">
        <f t="shared" si="352"/>
        <v>Trapianto intestinale</v>
      </c>
      <c r="C426" s="202"/>
      <c r="D426" s="203" t="str">
        <f t="shared" ref="D426:BH426" si="353">IF(D$323="","",
  IF(D$322="",IF(D105="","",IF(D105&lt;=D$324,"OK","NOK")),
  IF(D$322="X",IF(D105="","",IF(D105&lt;=D$324,"OK","NOK")),
  IF(HLOOKUP(D$322,$A$4:$BI$156,ROW(D426)-324,FALSE)&lt;&gt;"","",IF(D105="","",IF(D105&lt;=D$324,"OK","NOK"))))))</f>
        <v/>
      </c>
      <c r="E426" s="203" t="str">
        <f t="shared" si="353"/>
        <v/>
      </c>
      <c r="F426" s="203" t="str">
        <f t="shared" si="353"/>
        <v/>
      </c>
      <c r="G426" s="203" t="str">
        <f t="shared" si="353"/>
        <v/>
      </c>
      <c r="H426" s="203" t="str">
        <f t="shared" si="353"/>
        <v/>
      </c>
      <c r="I426" s="203" t="str">
        <f t="shared" si="353"/>
        <v/>
      </c>
      <c r="J426" s="1273" t="str">
        <f t="shared" si="353"/>
        <v/>
      </c>
      <c r="K426" s="203" t="str">
        <f t="shared" si="353"/>
        <v/>
      </c>
      <c r="L426" s="203" t="str">
        <f t="shared" si="353"/>
        <v/>
      </c>
      <c r="M426" s="203" t="str">
        <f t="shared" si="353"/>
        <v/>
      </c>
      <c r="N426" s="203" t="str">
        <f t="shared" si="353"/>
        <v/>
      </c>
      <c r="O426" s="203" t="str">
        <f t="shared" si="353"/>
        <v/>
      </c>
      <c r="P426" s="203" t="str">
        <f t="shared" si="353"/>
        <v/>
      </c>
      <c r="Q426" s="203" t="str">
        <f t="shared" si="353"/>
        <v/>
      </c>
      <c r="R426" s="203" t="str">
        <f t="shared" si="353"/>
        <v/>
      </c>
      <c r="S426" s="203" t="str">
        <f t="shared" si="353"/>
        <v/>
      </c>
      <c r="T426" s="203" t="str">
        <f t="shared" si="353"/>
        <v/>
      </c>
      <c r="U426" s="203" t="str">
        <f t="shared" si="353"/>
        <v/>
      </c>
      <c r="V426" s="203" t="str">
        <f t="shared" si="353"/>
        <v/>
      </c>
      <c r="W426" s="203" t="str">
        <f t="shared" si="353"/>
        <v/>
      </c>
      <c r="X426" s="203" t="str">
        <f t="shared" si="353"/>
        <v/>
      </c>
      <c r="Y426" s="203" t="str">
        <f t="shared" si="353"/>
        <v/>
      </c>
      <c r="Z426" s="1173" t="str">
        <f t="shared" si="353"/>
        <v/>
      </c>
      <c r="AA426" s="1273" t="str">
        <f t="shared" si="353"/>
        <v/>
      </c>
      <c r="AB426" s="203" t="str">
        <f t="shared" si="353"/>
        <v/>
      </c>
      <c r="AC426" s="203" t="str">
        <f t="shared" si="353"/>
        <v/>
      </c>
      <c r="AD426" s="203" t="str">
        <f t="shared" si="353"/>
        <v/>
      </c>
      <c r="AE426" s="203" t="str">
        <f t="shared" si="353"/>
        <v/>
      </c>
      <c r="AF426" s="203" t="str">
        <f t="shared" si="353"/>
        <v/>
      </c>
      <c r="AG426" s="1273" t="str">
        <f t="shared" si="353"/>
        <v/>
      </c>
      <c r="AH426" s="203" t="str">
        <f t="shared" si="353"/>
        <v/>
      </c>
      <c r="AI426" s="203" t="str">
        <f t="shared" si="353"/>
        <v/>
      </c>
      <c r="AJ426" s="203" t="str">
        <f t="shared" si="353"/>
        <v/>
      </c>
      <c r="AK426" s="203" t="str">
        <f t="shared" si="353"/>
        <v/>
      </c>
      <c r="AL426" s="203" t="str">
        <f t="shared" si="353"/>
        <v/>
      </c>
      <c r="AM426" s="203" t="str">
        <f t="shared" si="353"/>
        <v/>
      </c>
      <c r="AN426" s="1273" t="str">
        <f t="shared" si="353"/>
        <v/>
      </c>
      <c r="AO426" s="1173" t="str">
        <f t="shared" si="353"/>
        <v/>
      </c>
      <c r="AP426" s="203" t="str">
        <f t="shared" si="353"/>
        <v/>
      </c>
      <c r="AQ426" s="203" t="str">
        <f t="shared" si="353"/>
        <v/>
      </c>
      <c r="AR426" s="1273" t="str">
        <f t="shared" si="353"/>
        <v/>
      </c>
      <c r="AS426" s="203" t="str">
        <f t="shared" si="353"/>
        <v/>
      </c>
      <c r="AT426" s="203" t="str">
        <f t="shared" si="353"/>
        <v/>
      </c>
      <c r="AU426" s="1273" t="str">
        <f t="shared" si="353"/>
        <v/>
      </c>
      <c r="AV426" s="203" t="str">
        <f t="shared" si="353"/>
        <v/>
      </c>
      <c r="AW426" s="203" t="str">
        <f t="shared" si="353"/>
        <v/>
      </c>
      <c r="AX426" s="203" t="str">
        <f t="shared" si="353"/>
        <v/>
      </c>
      <c r="AY426" s="203" t="str">
        <f t="shared" si="353"/>
        <v/>
      </c>
      <c r="AZ426" s="203" t="str">
        <f t="shared" si="353"/>
        <v/>
      </c>
      <c r="BA426" s="1273" t="str">
        <f t="shared" si="353"/>
        <v/>
      </c>
      <c r="BB426" s="203" t="str">
        <f t="shared" si="353"/>
        <v/>
      </c>
      <c r="BC426" s="203" t="str">
        <f t="shared" si="353"/>
        <v/>
      </c>
      <c r="BD426" s="203" t="str">
        <f t="shared" si="353"/>
        <v/>
      </c>
      <c r="BE426" s="203" t="str">
        <f t="shared" si="353"/>
        <v/>
      </c>
      <c r="BF426" s="203" t="str">
        <f t="shared" si="353"/>
        <v/>
      </c>
      <c r="BG426" s="1173" t="str">
        <f t="shared" si="353"/>
        <v/>
      </c>
      <c r="BH426" s="1273" t="str">
        <f t="shared" si="353"/>
        <v/>
      </c>
      <c r="BI426" s="200" t="str">
        <f t="shared" si="316"/>
        <v>OK</v>
      </c>
    </row>
    <row r="427" spans="1:61" x14ac:dyDescent="0.25">
      <c r="A427" s="1241" t="str">
        <f t="shared" si="352"/>
        <v>TPL7</v>
      </c>
      <c r="B427" s="1242" t="str">
        <f t="shared" si="352"/>
        <v>Trapianto della milza</v>
      </c>
      <c r="C427" s="202"/>
      <c r="D427" s="203" t="str">
        <f t="shared" ref="D427:BH427" si="354">IF(D$323="","",
  IF(D$322="",IF(D106="","",IF(D106&lt;=D$324,"OK","NOK")),
  IF(D$322="X",IF(D106="","",IF(D106&lt;=D$324,"OK","NOK")),
  IF(HLOOKUP(D$322,$A$4:$BI$156,ROW(D427)-324,FALSE)&lt;&gt;"","",IF(D106="","",IF(D106&lt;=D$324,"OK","NOK"))))))</f>
        <v/>
      </c>
      <c r="E427" s="203" t="str">
        <f t="shared" si="354"/>
        <v/>
      </c>
      <c r="F427" s="203" t="str">
        <f t="shared" si="354"/>
        <v/>
      </c>
      <c r="G427" s="203" t="str">
        <f t="shared" si="354"/>
        <v/>
      </c>
      <c r="H427" s="203" t="str">
        <f t="shared" si="354"/>
        <v/>
      </c>
      <c r="I427" s="203" t="str">
        <f t="shared" si="354"/>
        <v/>
      </c>
      <c r="J427" s="1273" t="str">
        <f t="shared" si="354"/>
        <v/>
      </c>
      <c r="K427" s="203" t="str">
        <f t="shared" si="354"/>
        <v/>
      </c>
      <c r="L427" s="203" t="str">
        <f t="shared" si="354"/>
        <v/>
      </c>
      <c r="M427" s="203" t="str">
        <f t="shared" si="354"/>
        <v/>
      </c>
      <c r="N427" s="203" t="str">
        <f t="shared" si="354"/>
        <v/>
      </c>
      <c r="O427" s="203" t="str">
        <f t="shared" si="354"/>
        <v/>
      </c>
      <c r="P427" s="203" t="str">
        <f t="shared" si="354"/>
        <v/>
      </c>
      <c r="Q427" s="203" t="str">
        <f t="shared" si="354"/>
        <v/>
      </c>
      <c r="R427" s="203" t="str">
        <f t="shared" si="354"/>
        <v/>
      </c>
      <c r="S427" s="203" t="str">
        <f t="shared" si="354"/>
        <v/>
      </c>
      <c r="T427" s="203" t="str">
        <f t="shared" si="354"/>
        <v/>
      </c>
      <c r="U427" s="203" t="str">
        <f t="shared" si="354"/>
        <v/>
      </c>
      <c r="V427" s="203" t="str">
        <f t="shared" si="354"/>
        <v/>
      </c>
      <c r="W427" s="203" t="str">
        <f t="shared" si="354"/>
        <v/>
      </c>
      <c r="X427" s="203" t="str">
        <f t="shared" si="354"/>
        <v/>
      </c>
      <c r="Y427" s="203" t="str">
        <f t="shared" si="354"/>
        <v/>
      </c>
      <c r="Z427" s="1173" t="str">
        <f t="shared" si="354"/>
        <v/>
      </c>
      <c r="AA427" s="1273" t="str">
        <f t="shared" si="354"/>
        <v/>
      </c>
      <c r="AB427" s="203" t="str">
        <f t="shared" si="354"/>
        <v/>
      </c>
      <c r="AC427" s="203" t="str">
        <f t="shared" si="354"/>
        <v/>
      </c>
      <c r="AD427" s="203" t="str">
        <f t="shared" si="354"/>
        <v/>
      </c>
      <c r="AE427" s="203" t="str">
        <f t="shared" si="354"/>
        <v/>
      </c>
      <c r="AF427" s="203" t="str">
        <f t="shared" si="354"/>
        <v/>
      </c>
      <c r="AG427" s="1273" t="str">
        <f t="shared" si="354"/>
        <v/>
      </c>
      <c r="AH427" s="203" t="str">
        <f t="shared" si="354"/>
        <v/>
      </c>
      <c r="AI427" s="203" t="str">
        <f t="shared" si="354"/>
        <v/>
      </c>
      <c r="AJ427" s="203" t="str">
        <f t="shared" si="354"/>
        <v/>
      </c>
      <c r="AK427" s="203" t="str">
        <f t="shared" si="354"/>
        <v/>
      </c>
      <c r="AL427" s="203" t="str">
        <f t="shared" si="354"/>
        <v/>
      </c>
      <c r="AM427" s="203" t="str">
        <f t="shared" si="354"/>
        <v/>
      </c>
      <c r="AN427" s="1273" t="str">
        <f t="shared" si="354"/>
        <v/>
      </c>
      <c r="AO427" s="1173" t="str">
        <f t="shared" si="354"/>
        <v/>
      </c>
      <c r="AP427" s="203" t="str">
        <f t="shared" si="354"/>
        <v/>
      </c>
      <c r="AQ427" s="203" t="str">
        <f t="shared" si="354"/>
        <v/>
      </c>
      <c r="AR427" s="1273" t="str">
        <f t="shared" si="354"/>
        <v/>
      </c>
      <c r="AS427" s="203" t="str">
        <f t="shared" si="354"/>
        <v/>
      </c>
      <c r="AT427" s="203" t="str">
        <f t="shared" si="354"/>
        <v/>
      </c>
      <c r="AU427" s="1273" t="str">
        <f t="shared" si="354"/>
        <v/>
      </c>
      <c r="AV427" s="203" t="str">
        <f t="shared" si="354"/>
        <v/>
      </c>
      <c r="AW427" s="203" t="str">
        <f t="shared" si="354"/>
        <v/>
      </c>
      <c r="AX427" s="203" t="str">
        <f t="shared" si="354"/>
        <v/>
      </c>
      <c r="AY427" s="203" t="str">
        <f t="shared" si="354"/>
        <v/>
      </c>
      <c r="AZ427" s="203" t="str">
        <f t="shared" si="354"/>
        <v/>
      </c>
      <c r="BA427" s="1273" t="str">
        <f t="shared" si="354"/>
        <v/>
      </c>
      <c r="BB427" s="203" t="str">
        <f t="shared" si="354"/>
        <v/>
      </c>
      <c r="BC427" s="203" t="str">
        <f t="shared" si="354"/>
        <v/>
      </c>
      <c r="BD427" s="203" t="str">
        <f t="shared" si="354"/>
        <v/>
      </c>
      <c r="BE427" s="203" t="str">
        <f t="shared" si="354"/>
        <v/>
      </c>
      <c r="BF427" s="203" t="str">
        <f t="shared" si="354"/>
        <v/>
      </c>
      <c r="BG427" s="1173" t="str">
        <f t="shared" si="354"/>
        <v/>
      </c>
      <c r="BH427" s="1273" t="str">
        <f t="shared" si="354"/>
        <v/>
      </c>
      <c r="BI427" s="200" t="str">
        <f t="shared" si="316"/>
        <v>OK</v>
      </c>
    </row>
    <row r="428" spans="1:61" x14ac:dyDescent="0.25">
      <c r="A428" s="1241" t="str">
        <f t="shared" si="352"/>
        <v>BEW1</v>
      </c>
      <c r="B428" s="1242" t="str">
        <f t="shared" si="352"/>
        <v>Chirurgia dell'apparato locomotore</v>
      </c>
      <c r="C428" s="202"/>
      <c r="D428" s="203" t="str">
        <f t="shared" ref="D428:BH428" si="355">IF(D$323="","",
  IF(D$322="",IF(D107="","",IF(D107&lt;=D$324,"OK","NOK")),
  IF(D$322="X",IF(D107="","",IF(D107&lt;=D$324,"OK","NOK")),
  IF(HLOOKUP(D$322,$A$4:$BI$156,ROW(D428)-324,FALSE)&lt;&gt;"","",IF(D107="","",IF(D107&lt;=D$324,"OK","NOK"))))))</f>
        <v/>
      </c>
      <c r="E428" s="203" t="str">
        <f t="shared" si="355"/>
        <v/>
      </c>
      <c r="F428" s="203" t="str">
        <f t="shared" si="355"/>
        <v/>
      </c>
      <c r="G428" s="203" t="str">
        <f t="shared" si="355"/>
        <v/>
      </c>
      <c r="H428" s="203" t="str">
        <f t="shared" si="355"/>
        <v/>
      </c>
      <c r="I428" s="203" t="str">
        <f t="shared" ca="1" si="355"/>
        <v>NOK</v>
      </c>
      <c r="J428" s="1273" t="str">
        <f t="shared" si="355"/>
        <v/>
      </c>
      <c r="K428" s="203" t="str">
        <f t="shared" si="355"/>
        <v/>
      </c>
      <c r="L428" s="203" t="str">
        <f t="shared" si="355"/>
        <v/>
      </c>
      <c r="M428" s="203" t="str">
        <f t="shared" si="355"/>
        <v/>
      </c>
      <c r="N428" s="203" t="str">
        <f t="shared" ca="1" si="355"/>
        <v>NOK</v>
      </c>
      <c r="O428" s="203" t="str">
        <f t="shared" si="355"/>
        <v/>
      </c>
      <c r="P428" s="203" t="str">
        <f t="shared" si="355"/>
        <v/>
      </c>
      <c r="Q428" s="203" t="str">
        <f t="shared" si="355"/>
        <v/>
      </c>
      <c r="R428" s="203" t="str">
        <f t="shared" si="355"/>
        <v/>
      </c>
      <c r="S428" s="203" t="str">
        <f t="shared" si="355"/>
        <v/>
      </c>
      <c r="T428" s="203" t="str">
        <f t="shared" si="355"/>
        <v/>
      </c>
      <c r="U428" s="203" t="str">
        <f t="shared" si="355"/>
        <v/>
      </c>
      <c r="V428" s="203" t="str">
        <f t="shared" si="355"/>
        <v/>
      </c>
      <c r="W428" s="203" t="str">
        <f t="shared" si="355"/>
        <v/>
      </c>
      <c r="X428" s="203" t="str">
        <f t="shared" si="355"/>
        <v/>
      </c>
      <c r="Y428" s="203" t="str">
        <f t="shared" si="355"/>
        <v/>
      </c>
      <c r="Z428" s="1173" t="str">
        <f t="shared" si="355"/>
        <v/>
      </c>
      <c r="AA428" s="1273" t="str">
        <f t="shared" si="355"/>
        <v/>
      </c>
      <c r="AB428" s="203" t="str">
        <f t="shared" si="355"/>
        <v/>
      </c>
      <c r="AC428" s="203" t="str">
        <f t="shared" si="355"/>
        <v/>
      </c>
      <c r="AD428" s="203" t="str">
        <f t="shared" si="355"/>
        <v/>
      </c>
      <c r="AE428" s="203" t="str">
        <f t="shared" si="355"/>
        <v/>
      </c>
      <c r="AF428" s="203" t="str">
        <f t="shared" si="355"/>
        <v/>
      </c>
      <c r="AG428" s="1273" t="str">
        <f t="shared" si="355"/>
        <v/>
      </c>
      <c r="AH428" s="203" t="str">
        <f t="shared" si="355"/>
        <v/>
      </c>
      <c r="AI428" s="203" t="str">
        <f t="shared" si="355"/>
        <v/>
      </c>
      <c r="AJ428" s="203" t="str">
        <f t="shared" si="355"/>
        <v/>
      </c>
      <c r="AK428" s="203" t="str">
        <f t="shared" si="355"/>
        <v/>
      </c>
      <c r="AL428" s="203" t="str">
        <f t="shared" si="355"/>
        <v/>
      </c>
      <c r="AM428" s="203" t="str">
        <f t="shared" si="355"/>
        <v/>
      </c>
      <c r="AN428" s="1273" t="str">
        <f t="shared" si="355"/>
        <v/>
      </c>
      <c r="AO428" s="1173" t="str">
        <f t="shared" si="355"/>
        <v/>
      </c>
      <c r="AP428" s="203" t="str">
        <f t="shared" si="355"/>
        <v/>
      </c>
      <c r="AQ428" s="203" t="str">
        <f t="shared" si="355"/>
        <v/>
      </c>
      <c r="AR428" s="1273" t="str">
        <f t="shared" si="355"/>
        <v/>
      </c>
      <c r="AS428" s="203" t="str">
        <f t="shared" si="355"/>
        <v/>
      </c>
      <c r="AT428" s="203" t="str">
        <f t="shared" si="355"/>
        <v/>
      </c>
      <c r="AU428" s="1273" t="str">
        <f t="shared" si="355"/>
        <v/>
      </c>
      <c r="AV428" s="203" t="str">
        <f t="shared" si="355"/>
        <v/>
      </c>
      <c r="AW428" s="203" t="str">
        <f t="shared" si="355"/>
        <v/>
      </c>
      <c r="AX428" s="203" t="str">
        <f t="shared" si="355"/>
        <v/>
      </c>
      <c r="AY428" s="203" t="str">
        <f t="shared" si="355"/>
        <v/>
      </c>
      <c r="AZ428" s="203" t="str">
        <f t="shared" si="355"/>
        <v/>
      </c>
      <c r="BA428" s="1273" t="str">
        <f t="shared" si="355"/>
        <v/>
      </c>
      <c r="BB428" s="203" t="str">
        <f t="shared" si="355"/>
        <v/>
      </c>
      <c r="BC428" s="203" t="str">
        <f t="shared" si="355"/>
        <v/>
      </c>
      <c r="BD428" s="203" t="str">
        <f t="shared" si="355"/>
        <v/>
      </c>
      <c r="BE428" s="203" t="str">
        <f t="shared" si="355"/>
        <v/>
      </c>
      <c r="BF428" s="203" t="str">
        <f t="shared" si="355"/>
        <v/>
      </c>
      <c r="BG428" s="1173" t="str">
        <f t="shared" si="355"/>
        <v/>
      </c>
      <c r="BH428" s="1273" t="str">
        <f t="shared" si="355"/>
        <v/>
      </c>
      <c r="BI428" s="200" t="str">
        <f t="shared" ca="1" si="316"/>
        <v>NOK</v>
      </c>
    </row>
    <row r="429" spans="1:61" x14ac:dyDescent="0.25">
      <c r="A429" s="1241" t="str">
        <f t="shared" si="352"/>
        <v>BEW2</v>
      </c>
      <c r="B429" s="1242" t="str">
        <f t="shared" si="352"/>
        <v>Ortopedia</v>
      </c>
      <c r="C429" s="202"/>
      <c r="D429" s="203" t="str">
        <f t="shared" ref="D429:BH429" si="356">IF(D$323="","",
  IF(D$322="",IF(D108="","",IF(D108&lt;=D$324,"OK","NOK")),
  IF(D$322="X",IF(D108="","",IF(D108&lt;=D$324,"OK","NOK")),
  IF(HLOOKUP(D$322,$A$4:$BI$156,ROW(D429)-324,FALSE)&lt;&gt;"","",IF(D108="","",IF(D108&lt;=D$324,"OK","NOK"))))))</f>
        <v/>
      </c>
      <c r="E429" s="203" t="str">
        <f t="shared" si="356"/>
        <v/>
      </c>
      <c r="F429" s="203" t="str">
        <f t="shared" si="356"/>
        <v/>
      </c>
      <c r="G429" s="203" t="str">
        <f t="shared" si="356"/>
        <v/>
      </c>
      <c r="H429" s="203" t="str">
        <f t="shared" si="356"/>
        <v/>
      </c>
      <c r="I429" s="203" t="str">
        <f t="shared" si="356"/>
        <v/>
      </c>
      <c r="J429" s="1273" t="str">
        <f t="shared" si="356"/>
        <v/>
      </c>
      <c r="K429" s="203" t="str">
        <f t="shared" si="356"/>
        <v/>
      </c>
      <c r="L429" s="203" t="str">
        <f t="shared" si="356"/>
        <v/>
      </c>
      <c r="M429" s="203" t="str">
        <f t="shared" si="356"/>
        <v/>
      </c>
      <c r="N429" s="203" t="str">
        <f t="shared" ca="1" si="356"/>
        <v>NOK</v>
      </c>
      <c r="O429" s="203" t="str">
        <f t="shared" si="356"/>
        <v/>
      </c>
      <c r="P429" s="203" t="str">
        <f t="shared" si="356"/>
        <v/>
      </c>
      <c r="Q429" s="203" t="str">
        <f t="shared" si="356"/>
        <v/>
      </c>
      <c r="R429" s="203" t="str">
        <f t="shared" si="356"/>
        <v/>
      </c>
      <c r="S429" s="203" t="str">
        <f t="shared" si="356"/>
        <v/>
      </c>
      <c r="T429" s="203" t="str">
        <f t="shared" si="356"/>
        <v/>
      </c>
      <c r="U429" s="203" t="str">
        <f t="shared" si="356"/>
        <v/>
      </c>
      <c r="V429" s="203" t="str">
        <f t="shared" si="356"/>
        <v/>
      </c>
      <c r="W429" s="203" t="str">
        <f t="shared" si="356"/>
        <v/>
      </c>
      <c r="X429" s="203" t="str">
        <f t="shared" si="356"/>
        <v/>
      </c>
      <c r="Y429" s="203" t="str">
        <f t="shared" si="356"/>
        <v/>
      </c>
      <c r="Z429" s="1173" t="str">
        <f t="shared" si="356"/>
        <v/>
      </c>
      <c r="AA429" s="1273" t="str">
        <f t="shared" si="356"/>
        <v/>
      </c>
      <c r="AB429" s="203" t="str">
        <f t="shared" si="356"/>
        <v/>
      </c>
      <c r="AC429" s="203" t="str">
        <f t="shared" si="356"/>
        <v/>
      </c>
      <c r="AD429" s="203" t="str">
        <f t="shared" si="356"/>
        <v/>
      </c>
      <c r="AE429" s="203" t="str">
        <f t="shared" si="356"/>
        <v/>
      </c>
      <c r="AF429" s="203" t="str">
        <f t="shared" si="356"/>
        <v/>
      </c>
      <c r="AG429" s="1273" t="str">
        <f t="shared" si="356"/>
        <v/>
      </c>
      <c r="AH429" s="203" t="str">
        <f t="shared" si="356"/>
        <v/>
      </c>
      <c r="AI429" s="203" t="str">
        <f t="shared" si="356"/>
        <v/>
      </c>
      <c r="AJ429" s="203" t="str">
        <f t="shared" si="356"/>
        <v/>
      </c>
      <c r="AK429" s="203" t="str">
        <f t="shared" si="356"/>
        <v/>
      </c>
      <c r="AL429" s="203" t="str">
        <f t="shared" si="356"/>
        <v/>
      </c>
      <c r="AM429" s="203" t="str">
        <f t="shared" si="356"/>
        <v/>
      </c>
      <c r="AN429" s="1273" t="str">
        <f t="shared" si="356"/>
        <v/>
      </c>
      <c r="AO429" s="1173" t="str">
        <f t="shared" si="356"/>
        <v/>
      </c>
      <c r="AP429" s="203" t="str">
        <f t="shared" si="356"/>
        <v/>
      </c>
      <c r="AQ429" s="203" t="str">
        <f t="shared" si="356"/>
        <v/>
      </c>
      <c r="AR429" s="1273" t="str">
        <f t="shared" si="356"/>
        <v/>
      </c>
      <c r="AS429" s="203" t="str">
        <f t="shared" si="356"/>
        <v/>
      </c>
      <c r="AT429" s="203" t="str">
        <f t="shared" si="356"/>
        <v/>
      </c>
      <c r="AU429" s="1273" t="str">
        <f t="shared" si="356"/>
        <v/>
      </c>
      <c r="AV429" s="203" t="str">
        <f t="shared" si="356"/>
        <v/>
      </c>
      <c r="AW429" s="203" t="str">
        <f t="shared" si="356"/>
        <v/>
      </c>
      <c r="AX429" s="203" t="str">
        <f t="shared" si="356"/>
        <v/>
      </c>
      <c r="AY429" s="203" t="str">
        <f t="shared" si="356"/>
        <v/>
      </c>
      <c r="AZ429" s="203" t="str">
        <f t="shared" si="356"/>
        <v/>
      </c>
      <c r="BA429" s="1273" t="str">
        <f t="shared" si="356"/>
        <v/>
      </c>
      <c r="BB429" s="203" t="str">
        <f t="shared" si="356"/>
        <v/>
      </c>
      <c r="BC429" s="203" t="str">
        <f t="shared" si="356"/>
        <v/>
      </c>
      <c r="BD429" s="203" t="str">
        <f t="shared" si="356"/>
        <v/>
      </c>
      <c r="BE429" s="203" t="str">
        <f t="shared" si="356"/>
        <v/>
      </c>
      <c r="BF429" s="203" t="str">
        <f t="shared" si="356"/>
        <v/>
      </c>
      <c r="BG429" s="1173" t="str">
        <f t="shared" si="356"/>
        <v/>
      </c>
      <c r="BH429" s="1273" t="str">
        <f t="shared" si="356"/>
        <v/>
      </c>
      <c r="BI429" s="200" t="str">
        <f t="shared" ca="1" si="316"/>
        <v>NOK</v>
      </c>
    </row>
    <row r="430" spans="1:61" x14ac:dyDescent="0.25">
      <c r="A430" s="1241" t="str">
        <f t="shared" si="352"/>
        <v>BEW3</v>
      </c>
      <c r="B430" s="1242" t="str">
        <f t="shared" si="352"/>
        <v>Chirurgia della mano</v>
      </c>
      <c r="C430" s="202"/>
      <c r="D430" s="203" t="str">
        <f t="shared" ref="D430:BH430" si="357">IF(D$323="","",
  IF(D$322="",IF(D109="","",IF(D109&lt;=D$324,"OK","NOK")),
  IF(D$322="X",IF(D109="","",IF(D109&lt;=D$324,"OK","NOK")),
  IF(HLOOKUP(D$322,$A$4:$BI$156,ROW(D430)-324,FALSE)&lt;&gt;"","",IF(D109="","",IF(D109&lt;=D$324,"OK","NOK"))))))</f>
        <v/>
      </c>
      <c r="E430" s="203" t="str">
        <f t="shared" si="357"/>
        <v/>
      </c>
      <c r="F430" s="203" t="str">
        <f t="shared" si="357"/>
        <v/>
      </c>
      <c r="G430" s="203" t="str">
        <f t="shared" si="357"/>
        <v/>
      </c>
      <c r="H430" s="203" t="str">
        <f t="shared" si="357"/>
        <v/>
      </c>
      <c r="I430" s="203" t="str">
        <f t="shared" si="357"/>
        <v/>
      </c>
      <c r="J430" s="1273" t="str">
        <f t="shared" si="357"/>
        <v/>
      </c>
      <c r="K430" s="203" t="str">
        <f t="shared" si="357"/>
        <v/>
      </c>
      <c r="L430" s="203" t="str">
        <f t="shared" ca="1" si="357"/>
        <v>NOK</v>
      </c>
      <c r="M430" s="203" t="str">
        <f t="shared" si="357"/>
        <v/>
      </c>
      <c r="N430" s="203" t="str">
        <f t="shared" si="357"/>
        <v/>
      </c>
      <c r="O430" s="203" t="str">
        <f t="shared" si="357"/>
        <v/>
      </c>
      <c r="P430" s="203" t="str">
        <f t="shared" si="357"/>
        <v/>
      </c>
      <c r="Q430" s="203" t="str">
        <f t="shared" si="357"/>
        <v/>
      </c>
      <c r="R430" s="203" t="str">
        <f t="shared" si="357"/>
        <v/>
      </c>
      <c r="S430" s="203" t="str">
        <f t="shared" si="357"/>
        <v/>
      </c>
      <c r="T430" s="203" t="str">
        <f t="shared" si="357"/>
        <v/>
      </c>
      <c r="U430" s="203" t="str">
        <f t="shared" si="357"/>
        <v/>
      </c>
      <c r="V430" s="203" t="str">
        <f t="shared" si="357"/>
        <v/>
      </c>
      <c r="W430" s="203" t="str">
        <f t="shared" si="357"/>
        <v/>
      </c>
      <c r="X430" s="203" t="str">
        <f t="shared" si="357"/>
        <v/>
      </c>
      <c r="Y430" s="203" t="str">
        <f t="shared" si="357"/>
        <v/>
      </c>
      <c r="Z430" s="1173" t="str">
        <f t="shared" si="357"/>
        <v/>
      </c>
      <c r="AA430" s="1273" t="str">
        <f t="shared" si="357"/>
        <v/>
      </c>
      <c r="AB430" s="203" t="str">
        <f t="shared" si="357"/>
        <v/>
      </c>
      <c r="AC430" s="203" t="str">
        <f t="shared" si="357"/>
        <v/>
      </c>
      <c r="AD430" s="203" t="str">
        <f t="shared" si="357"/>
        <v/>
      </c>
      <c r="AE430" s="203" t="str">
        <f t="shared" si="357"/>
        <v/>
      </c>
      <c r="AF430" s="203" t="str">
        <f t="shared" si="357"/>
        <v/>
      </c>
      <c r="AG430" s="1273" t="str">
        <f t="shared" si="357"/>
        <v/>
      </c>
      <c r="AH430" s="203" t="str">
        <f t="shared" si="357"/>
        <v/>
      </c>
      <c r="AI430" s="203" t="str">
        <f t="shared" si="357"/>
        <v/>
      </c>
      <c r="AJ430" s="203" t="str">
        <f t="shared" si="357"/>
        <v/>
      </c>
      <c r="AK430" s="203" t="str">
        <f t="shared" si="357"/>
        <v/>
      </c>
      <c r="AL430" s="203" t="str">
        <f t="shared" si="357"/>
        <v/>
      </c>
      <c r="AM430" s="203" t="str">
        <f t="shared" si="357"/>
        <v/>
      </c>
      <c r="AN430" s="1273" t="str">
        <f t="shared" si="357"/>
        <v/>
      </c>
      <c r="AO430" s="1173" t="str">
        <f t="shared" si="357"/>
        <v/>
      </c>
      <c r="AP430" s="203" t="str">
        <f t="shared" si="357"/>
        <v/>
      </c>
      <c r="AQ430" s="203" t="str">
        <f t="shared" si="357"/>
        <v/>
      </c>
      <c r="AR430" s="1273" t="str">
        <f t="shared" si="357"/>
        <v/>
      </c>
      <c r="AS430" s="203" t="str">
        <f t="shared" si="357"/>
        <v/>
      </c>
      <c r="AT430" s="203" t="str">
        <f t="shared" si="357"/>
        <v/>
      </c>
      <c r="AU430" s="1273" t="str">
        <f t="shared" si="357"/>
        <v/>
      </c>
      <c r="AV430" s="203" t="str">
        <f t="shared" si="357"/>
        <v/>
      </c>
      <c r="AW430" s="203" t="str">
        <f t="shared" si="357"/>
        <v/>
      </c>
      <c r="AX430" s="203" t="str">
        <f t="shared" si="357"/>
        <v/>
      </c>
      <c r="AY430" s="203" t="str">
        <f t="shared" si="357"/>
        <v/>
      </c>
      <c r="AZ430" s="203" t="str">
        <f t="shared" si="357"/>
        <v/>
      </c>
      <c r="BA430" s="1273" t="str">
        <f t="shared" si="357"/>
        <v/>
      </c>
      <c r="BB430" s="203" t="str">
        <f t="shared" si="357"/>
        <v/>
      </c>
      <c r="BC430" s="203" t="str">
        <f t="shared" si="357"/>
        <v/>
      </c>
      <c r="BD430" s="203" t="str">
        <f t="shared" si="357"/>
        <v/>
      </c>
      <c r="BE430" s="203" t="str">
        <f t="shared" si="357"/>
        <v/>
      </c>
      <c r="BF430" s="203" t="str">
        <f t="shared" si="357"/>
        <v/>
      </c>
      <c r="BG430" s="1173" t="str">
        <f t="shared" si="357"/>
        <v/>
      </c>
      <c r="BH430" s="1273" t="str">
        <f t="shared" si="357"/>
        <v/>
      </c>
      <c r="BI430" s="200" t="str">
        <f t="shared" ca="1" si="316"/>
        <v>NOK</v>
      </c>
    </row>
    <row r="431" spans="1:61" x14ac:dyDescent="0.25">
      <c r="A431" s="1241" t="str">
        <f t="shared" si="352"/>
        <v>BEW4</v>
      </c>
      <c r="B431" s="1242" t="str">
        <f t="shared" si="352"/>
        <v>Artroscopia della spalla e del gomito</v>
      </c>
      <c r="C431" s="202"/>
      <c r="D431" s="203" t="str">
        <f t="shared" ref="D431:BH431" si="358">IF(D$323="","",
  IF(D$322="",IF(D110="","",IF(D110&lt;=D$324,"OK","NOK")),
  IF(D$322="X",IF(D110="","",IF(D110&lt;=D$324,"OK","NOK")),
  IF(HLOOKUP(D$322,$A$4:$BI$156,ROW(D431)-324,FALSE)&lt;&gt;"","",IF(D110="","",IF(D110&lt;=D$324,"OK","NOK"))))))</f>
        <v/>
      </c>
      <c r="E431" s="203" t="str">
        <f t="shared" si="358"/>
        <v/>
      </c>
      <c r="F431" s="203" t="str">
        <f t="shared" si="358"/>
        <v/>
      </c>
      <c r="G431" s="203" t="str">
        <f t="shared" si="358"/>
        <v/>
      </c>
      <c r="H431" s="203" t="str">
        <f t="shared" si="358"/>
        <v/>
      </c>
      <c r="I431" s="203" t="str">
        <f t="shared" ca="1" si="358"/>
        <v>NOK</v>
      </c>
      <c r="J431" s="1273" t="str">
        <f t="shared" si="358"/>
        <v/>
      </c>
      <c r="K431" s="203" t="str">
        <f t="shared" si="358"/>
        <v/>
      </c>
      <c r="L431" s="203" t="str">
        <f t="shared" si="358"/>
        <v/>
      </c>
      <c r="M431" s="203" t="str">
        <f t="shared" si="358"/>
        <v/>
      </c>
      <c r="N431" s="203" t="str">
        <f t="shared" si="358"/>
        <v/>
      </c>
      <c r="O431" s="203" t="str">
        <f t="shared" ca="1" si="358"/>
        <v>NOK</v>
      </c>
      <c r="P431" s="203" t="str">
        <f t="shared" si="358"/>
        <v/>
      </c>
      <c r="Q431" s="203" t="str">
        <f t="shared" si="358"/>
        <v/>
      </c>
      <c r="R431" s="203" t="str">
        <f t="shared" si="358"/>
        <v/>
      </c>
      <c r="S431" s="203" t="str">
        <f t="shared" si="358"/>
        <v/>
      </c>
      <c r="T431" s="203" t="str">
        <f t="shared" si="358"/>
        <v/>
      </c>
      <c r="U431" s="203" t="str">
        <f t="shared" si="358"/>
        <v/>
      </c>
      <c r="V431" s="203" t="str">
        <f t="shared" si="358"/>
        <v/>
      </c>
      <c r="W431" s="203" t="str">
        <f t="shared" si="358"/>
        <v/>
      </c>
      <c r="X431" s="203" t="str">
        <f t="shared" si="358"/>
        <v/>
      </c>
      <c r="Y431" s="203" t="str">
        <f t="shared" si="358"/>
        <v/>
      </c>
      <c r="Z431" s="1173" t="str">
        <f t="shared" si="358"/>
        <v/>
      </c>
      <c r="AA431" s="1273" t="str">
        <f t="shared" si="358"/>
        <v/>
      </c>
      <c r="AB431" s="203" t="str">
        <f t="shared" si="358"/>
        <v/>
      </c>
      <c r="AC431" s="203" t="str">
        <f t="shared" si="358"/>
        <v/>
      </c>
      <c r="AD431" s="203" t="str">
        <f t="shared" si="358"/>
        <v/>
      </c>
      <c r="AE431" s="203" t="str">
        <f t="shared" si="358"/>
        <v/>
      </c>
      <c r="AF431" s="203" t="str">
        <f t="shared" si="358"/>
        <v/>
      </c>
      <c r="AG431" s="1273" t="str">
        <f t="shared" si="358"/>
        <v/>
      </c>
      <c r="AH431" s="203" t="str">
        <f t="shared" si="358"/>
        <v/>
      </c>
      <c r="AI431" s="203" t="str">
        <f t="shared" si="358"/>
        <v/>
      </c>
      <c r="AJ431" s="203" t="str">
        <f t="shared" si="358"/>
        <v/>
      </c>
      <c r="AK431" s="203" t="str">
        <f t="shared" si="358"/>
        <v/>
      </c>
      <c r="AL431" s="203" t="str">
        <f t="shared" si="358"/>
        <v/>
      </c>
      <c r="AM431" s="203" t="str">
        <f t="shared" si="358"/>
        <v/>
      </c>
      <c r="AN431" s="1273" t="str">
        <f t="shared" si="358"/>
        <v/>
      </c>
      <c r="AO431" s="1173" t="str">
        <f t="shared" si="358"/>
        <v/>
      </c>
      <c r="AP431" s="203" t="str">
        <f t="shared" si="358"/>
        <v/>
      </c>
      <c r="AQ431" s="203" t="str">
        <f t="shared" si="358"/>
        <v/>
      </c>
      <c r="AR431" s="1273" t="str">
        <f t="shared" si="358"/>
        <v/>
      </c>
      <c r="AS431" s="203" t="str">
        <f t="shared" si="358"/>
        <v/>
      </c>
      <c r="AT431" s="203" t="str">
        <f t="shared" si="358"/>
        <v/>
      </c>
      <c r="AU431" s="1273" t="str">
        <f t="shared" si="358"/>
        <v/>
      </c>
      <c r="AV431" s="203" t="str">
        <f t="shared" si="358"/>
        <v/>
      </c>
      <c r="AW431" s="203" t="str">
        <f t="shared" si="358"/>
        <v/>
      </c>
      <c r="AX431" s="203" t="str">
        <f t="shared" si="358"/>
        <v/>
      </c>
      <c r="AY431" s="203" t="str">
        <f t="shared" si="358"/>
        <v/>
      </c>
      <c r="AZ431" s="203" t="str">
        <f t="shared" si="358"/>
        <v/>
      </c>
      <c r="BA431" s="1273" t="str">
        <f t="shared" si="358"/>
        <v/>
      </c>
      <c r="BB431" s="203" t="str">
        <f t="shared" si="358"/>
        <v/>
      </c>
      <c r="BC431" s="203" t="str">
        <f t="shared" si="358"/>
        <v/>
      </c>
      <c r="BD431" s="203" t="str">
        <f t="shared" si="358"/>
        <v/>
      </c>
      <c r="BE431" s="203" t="str">
        <f t="shared" si="358"/>
        <v/>
      </c>
      <c r="BF431" s="203" t="str">
        <f t="shared" si="358"/>
        <v/>
      </c>
      <c r="BG431" s="1173" t="str">
        <f t="shared" si="358"/>
        <v/>
      </c>
      <c r="BH431" s="1273" t="str">
        <f t="shared" si="358"/>
        <v/>
      </c>
      <c r="BI431" s="200" t="str">
        <f t="shared" ca="1" si="316"/>
        <v>NOK</v>
      </c>
    </row>
    <row r="432" spans="1:61" x14ac:dyDescent="0.25">
      <c r="A432" s="1241" t="str">
        <f t="shared" si="352"/>
        <v>BEW5</v>
      </c>
      <c r="B432" s="1242" t="str">
        <f t="shared" si="352"/>
        <v>Artroscopia del ginocchio</v>
      </c>
      <c r="C432" s="202"/>
      <c r="D432" s="203" t="str">
        <f t="shared" ref="D432:BH432" si="359">IF(D$323="","",
  IF(D$322="",IF(D111="","",IF(D111&lt;=D$324,"OK","NOK")),
  IF(D$322="X",IF(D111="","",IF(D111&lt;=D$324,"OK","NOK")),
  IF(HLOOKUP(D$322,$A$4:$BI$156,ROW(D432)-324,FALSE)&lt;&gt;"","",IF(D111="","",IF(D111&lt;=D$324,"OK","NOK"))))))</f>
        <v/>
      </c>
      <c r="E432" s="203" t="str">
        <f t="shared" si="359"/>
        <v/>
      </c>
      <c r="F432" s="203" t="str">
        <f t="shared" si="359"/>
        <v/>
      </c>
      <c r="G432" s="203" t="str">
        <f t="shared" si="359"/>
        <v/>
      </c>
      <c r="H432" s="203" t="str">
        <f t="shared" si="359"/>
        <v/>
      </c>
      <c r="I432" s="203" t="str">
        <f t="shared" ca="1" si="359"/>
        <v>NOK</v>
      </c>
      <c r="J432" s="1273" t="str">
        <f t="shared" si="359"/>
        <v/>
      </c>
      <c r="K432" s="203" t="str">
        <f t="shared" si="359"/>
        <v/>
      </c>
      <c r="L432" s="203" t="str">
        <f t="shared" si="359"/>
        <v/>
      </c>
      <c r="M432" s="203" t="str">
        <f t="shared" si="359"/>
        <v/>
      </c>
      <c r="N432" s="203" t="str">
        <f t="shared" si="359"/>
        <v/>
      </c>
      <c r="O432" s="203" t="str">
        <f t="shared" ca="1" si="359"/>
        <v>NOK</v>
      </c>
      <c r="P432" s="203" t="str">
        <f t="shared" si="359"/>
        <v/>
      </c>
      <c r="Q432" s="203" t="str">
        <f t="shared" si="359"/>
        <v/>
      </c>
      <c r="R432" s="203" t="str">
        <f t="shared" si="359"/>
        <v/>
      </c>
      <c r="S432" s="203" t="str">
        <f t="shared" si="359"/>
        <v/>
      </c>
      <c r="T432" s="203" t="str">
        <f t="shared" si="359"/>
        <v/>
      </c>
      <c r="U432" s="203" t="str">
        <f t="shared" si="359"/>
        <v/>
      </c>
      <c r="V432" s="203" t="str">
        <f t="shared" si="359"/>
        <v/>
      </c>
      <c r="W432" s="203" t="str">
        <f t="shared" si="359"/>
        <v/>
      </c>
      <c r="X432" s="203" t="str">
        <f t="shared" si="359"/>
        <v/>
      </c>
      <c r="Y432" s="203" t="str">
        <f t="shared" si="359"/>
        <v/>
      </c>
      <c r="Z432" s="1173" t="str">
        <f t="shared" si="359"/>
        <v/>
      </c>
      <c r="AA432" s="1273" t="str">
        <f t="shared" si="359"/>
        <v/>
      </c>
      <c r="AB432" s="203" t="str">
        <f t="shared" si="359"/>
        <v/>
      </c>
      <c r="AC432" s="203" t="str">
        <f t="shared" si="359"/>
        <v/>
      </c>
      <c r="AD432" s="203" t="str">
        <f t="shared" si="359"/>
        <v/>
      </c>
      <c r="AE432" s="203" t="str">
        <f t="shared" si="359"/>
        <v/>
      </c>
      <c r="AF432" s="203" t="str">
        <f t="shared" si="359"/>
        <v/>
      </c>
      <c r="AG432" s="1273" t="str">
        <f t="shared" si="359"/>
        <v/>
      </c>
      <c r="AH432" s="203" t="str">
        <f t="shared" si="359"/>
        <v/>
      </c>
      <c r="AI432" s="203" t="str">
        <f t="shared" si="359"/>
        <v/>
      </c>
      <c r="AJ432" s="203" t="str">
        <f t="shared" si="359"/>
        <v/>
      </c>
      <c r="AK432" s="203" t="str">
        <f t="shared" si="359"/>
        <v/>
      </c>
      <c r="AL432" s="203" t="str">
        <f t="shared" si="359"/>
        <v/>
      </c>
      <c r="AM432" s="203" t="str">
        <f t="shared" si="359"/>
        <v/>
      </c>
      <c r="AN432" s="1273" t="str">
        <f t="shared" si="359"/>
        <v/>
      </c>
      <c r="AO432" s="1173" t="str">
        <f t="shared" si="359"/>
        <v/>
      </c>
      <c r="AP432" s="203" t="str">
        <f t="shared" si="359"/>
        <v/>
      </c>
      <c r="AQ432" s="203" t="str">
        <f t="shared" si="359"/>
        <v/>
      </c>
      <c r="AR432" s="1273" t="str">
        <f t="shared" si="359"/>
        <v/>
      </c>
      <c r="AS432" s="203" t="str">
        <f t="shared" si="359"/>
        <v/>
      </c>
      <c r="AT432" s="203" t="str">
        <f t="shared" si="359"/>
        <v/>
      </c>
      <c r="AU432" s="1273" t="str">
        <f t="shared" si="359"/>
        <v/>
      </c>
      <c r="AV432" s="203" t="str">
        <f t="shared" si="359"/>
        <v/>
      </c>
      <c r="AW432" s="203" t="str">
        <f t="shared" si="359"/>
        <v/>
      </c>
      <c r="AX432" s="203" t="str">
        <f t="shared" si="359"/>
        <v/>
      </c>
      <c r="AY432" s="203" t="str">
        <f t="shared" si="359"/>
        <v/>
      </c>
      <c r="AZ432" s="203" t="str">
        <f t="shared" si="359"/>
        <v/>
      </c>
      <c r="BA432" s="1273" t="str">
        <f t="shared" si="359"/>
        <v/>
      </c>
      <c r="BB432" s="203" t="str">
        <f t="shared" si="359"/>
        <v/>
      </c>
      <c r="BC432" s="203" t="str">
        <f t="shared" si="359"/>
        <v/>
      </c>
      <c r="BD432" s="203" t="str">
        <f t="shared" si="359"/>
        <v/>
      </c>
      <c r="BE432" s="203" t="str">
        <f t="shared" si="359"/>
        <v/>
      </c>
      <c r="BF432" s="203" t="str">
        <f t="shared" si="359"/>
        <v/>
      </c>
      <c r="BG432" s="1173" t="str">
        <f t="shared" si="359"/>
        <v/>
      </c>
      <c r="BH432" s="1273" t="str">
        <f t="shared" si="359"/>
        <v/>
      </c>
      <c r="BI432" s="200" t="str">
        <f t="shared" ca="1" si="316"/>
        <v>NOK</v>
      </c>
    </row>
    <row r="433" spans="1:61" x14ac:dyDescent="0.25">
      <c r="A433" s="1241" t="str">
        <f t="shared" si="352"/>
        <v>BEW6</v>
      </c>
      <c r="B433" s="1242" t="str">
        <f t="shared" si="352"/>
        <v>Ricostruzione dell'estremità superiore</v>
      </c>
      <c r="C433" s="202"/>
      <c r="D433" s="203" t="str">
        <f t="shared" ref="D433:BH433" si="360">IF(D$323="","",
  IF(D$322="",IF(D112="","",IF(D112&lt;=D$324,"OK","NOK")),
  IF(D$322="X",IF(D112="","",IF(D112&lt;=D$324,"OK","NOK")),
  IF(HLOOKUP(D$322,$A$4:$BI$156,ROW(D433)-324,FALSE)&lt;&gt;"","",IF(D112="","",IF(D112&lt;=D$324,"OK","NOK"))))))</f>
        <v/>
      </c>
      <c r="E433" s="203" t="str">
        <f t="shared" si="360"/>
        <v/>
      </c>
      <c r="F433" s="203" t="str">
        <f t="shared" si="360"/>
        <v/>
      </c>
      <c r="G433" s="203" t="str">
        <f t="shared" si="360"/>
        <v/>
      </c>
      <c r="H433" s="203" t="str">
        <f t="shared" si="360"/>
        <v/>
      </c>
      <c r="I433" s="203" t="str">
        <f t="shared" ca="1" si="360"/>
        <v>NOK</v>
      </c>
      <c r="J433" s="1273" t="str">
        <f t="shared" si="360"/>
        <v/>
      </c>
      <c r="K433" s="203" t="str">
        <f t="shared" si="360"/>
        <v/>
      </c>
      <c r="L433" s="203" t="str">
        <f t="shared" si="360"/>
        <v/>
      </c>
      <c r="M433" s="203" t="str">
        <f t="shared" si="360"/>
        <v/>
      </c>
      <c r="N433" s="203" t="str">
        <f t="shared" si="360"/>
        <v/>
      </c>
      <c r="O433" s="203" t="str">
        <f t="shared" ca="1" si="360"/>
        <v>NOK</v>
      </c>
      <c r="P433" s="203" t="str">
        <f t="shared" si="360"/>
        <v/>
      </c>
      <c r="Q433" s="203" t="str">
        <f t="shared" si="360"/>
        <v/>
      </c>
      <c r="R433" s="203" t="str">
        <f t="shared" si="360"/>
        <v/>
      </c>
      <c r="S433" s="203" t="str">
        <f t="shared" si="360"/>
        <v/>
      </c>
      <c r="T433" s="203" t="str">
        <f t="shared" si="360"/>
        <v/>
      </c>
      <c r="U433" s="203" t="str">
        <f t="shared" si="360"/>
        <v/>
      </c>
      <c r="V433" s="203" t="str">
        <f t="shared" si="360"/>
        <v/>
      </c>
      <c r="W433" s="203" t="str">
        <f t="shared" si="360"/>
        <v/>
      </c>
      <c r="X433" s="203" t="str">
        <f t="shared" si="360"/>
        <v/>
      </c>
      <c r="Y433" s="203" t="str">
        <f t="shared" si="360"/>
        <v/>
      </c>
      <c r="Z433" s="1173" t="str">
        <f t="shared" si="360"/>
        <v/>
      </c>
      <c r="AA433" s="1273" t="str">
        <f t="shared" si="360"/>
        <v/>
      </c>
      <c r="AB433" s="203" t="str">
        <f t="shared" si="360"/>
        <v/>
      </c>
      <c r="AC433" s="203" t="str">
        <f t="shared" si="360"/>
        <v/>
      </c>
      <c r="AD433" s="203" t="str">
        <f t="shared" si="360"/>
        <v/>
      </c>
      <c r="AE433" s="203" t="str">
        <f t="shared" si="360"/>
        <v/>
      </c>
      <c r="AF433" s="203" t="str">
        <f t="shared" si="360"/>
        <v/>
      </c>
      <c r="AG433" s="1273" t="str">
        <f t="shared" si="360"/>
        <v/>
      </c>
      <c r="AH433" s="203" t="str">
        <f t="shared" si="360"/>
        <v/>
      </c>
      <c r="AI433" s="203" t="str">
        <f t="shared" si="360"/>
        <v/>
      </c>
      <c r="AJ433" s="203" t="str">
        <f t="shared" si="360"/>
        <v/>
      </c>
      <c r="AK433" s="203" t="str">
        <f t="shared" si="360"/>
        <v/>
      </c>
      <c r="AL433" s="203" t="str">
        <f t="shared" si="360"/>
        <v/>
      </c>
      <c r="AM433" s="203" t="str">
        <f t="shared" si="360"/>
        <v/>
      </c>
      <c r="AN433" s="1273" t="str">
        <f t="shared" si="360"/>
        <v/>
      </c>
      <c r="AO433" s="1173" t="str">
        <f t="shared" si="360"/>
        <v/>
      </c>
      <c r="AP433" s="203" t="str">
        <f t="shared" si="360"/>
        <v/>
      </c>
      <c r="AQ433" s="203" t="str">
        <f t="shared" si="360"/>
        <v/>
      </c>
      <c r="AR433" s="1273" t="str">
        <f t="shared" si="360"/>
        <v/>
      </c>
      <c r="AS433" s="203" t="str">
        <f t="shared" si="360"/>
        <v/>
      </c>
      <c r="AT433" s="203" t="str">
        <f t="shared" si="360"/>
        <v/>
      </c>
      <c r="AU433" s="1273" t="str">
        <f t="shared" si="360"/>
        <v/>
      </c>
      <c r="AV433" s="203" t="str">
        <f t="shared" si="360"/>
        <v/>
      </c>
      <c r="AW433" s="203" t="str">
        <f t="shared" si="360"/>
        <v/>
      </c>
      <c r="AX433" s="203" t="str">
        <f t="shared" si="360"/>
        <v/>
      </c>
      <c r="AY433" s="203" t="str">
        <f t="shared" si="360"/>
        <v/>
      </c>
      <c r="AZ433" s="203" t="str">
        <f t="shared" si="360"/>
        <v/>
      </c>
      <c r="BA433" s="1273" t="str">
        <f t="shared" si="360"/>
        <v/>
      </c>
      <c r="BB433" s="203" t="str">
        <f t="shared" si="360"/>
        <v/>
      </c>
      <c r="BC433" s="203" t="str">
        <f t="shared" si="360"/>
        <v/>
      </c>
      <c r="BD433" s="203" t="str">
        <f t="shared" si="360"/>
        <v/>
      </c>
      <c r="BE433" s="203" t="str">
        <f t="shared" si="360"/>
        <v/>
      </c>
      <c r="BF433" s="203" t="str">
        <f t="shared" si="360"/>
        <v/>
      </c>
      <c r="BG433" s="1173" t="str">
        <f t="shared" si="360"/>
        <v/>
      </c>
      <c r="BH433" s="1273" t="str">
        <f t="shared" si="360"/>
        <v/>
      </c>
      <c r="BI433" s="200" t="str">
        <f t="shared" ca="1" si="316"/>
        <v>NOK</v>
      </c>
    </row>
    <row r="434" spans="1:61" x14ac:dyDescent="0.25">
      <c r="A434" s="1241" t="str">
        <f t="shared" si="352"/>
        <v>BEW7</v>
      </c>
      <c r="B434" s="1242" t="str">
        <f t="shared" si="352"/>
        <v>Ricostruzione dell'estremità inferiore</v>
      </c>
      <c r="C434" s="202"/>
      <c r="D434" s="203" t="str">
        <f t="shared" ref="D434:BH434" si="361">IF(D$323="","",
  IF(D$322="",IF(D113="","",IF(D113&lt;=D$324,"OK","NOK")),
  IF(D$322="X",IF(D113="","",IF(D113&lt;=D$324,"OK","NOK")),
  IF(HLOOKUP(D$322,$A$4:$BI$156,ROW(D434)-324,FALSE)&lt;&gt;"","",IF(D113="","",IF(D113&lt;=D$324,"OK","NOK"))))))</f>
        <v/>
      </c>
      <c r="E434" s="203" t="str">
        <f t="shared" si="361"/>
        <v/>
      </c>
      <c r="F434" s="203" t="str">
        <f t="shared" si="361"/>
        <v/>
      </c>
      <c r="G434" s="203" t="str">
        <f t="shared" si="361"/>
        <v/>
      </c>
      <c r="H434" s="203" t="str">
        <f t="shared" si="361"/>
        <v/>
      </c>
      <c r="I434" s="203" t="str">
        <f t="shared" ca="1" si="361"/>
        <v>NOK</v>
      </c>
      <c r="J434" s="1273" t="str">
        <f t="shared" si="361"/>
        <v/>
      </c>
      <c r="K434" s="203" t="str">
        <f t="shared" si="361"/>
        <v/>
      </c>
      <c r="L434" s="203" t="str">
        <f t="shared" si="361"/>
        <v/>
      </c>
      <c r="M434" s="203" t="str">
        <f t="shared" si="361"/>
        <v/>
      </c>
      <c r="N434" s="203" t="str">
        <f t="shared" si="361"/>
        <v/>
      </c>
      <c r="O434" s="203" t="str">
        <f t="shared" ca="1" si="361"/>
        <v>NOK</v>
      </c>
      <c r="P434" s="203" t="str">
        <f t="shared" si="361"/>
        <v/>
      </c>
      <c r="Q434" s="203" t="str">
        <f t="shared" ca="1" si="361"/>
        <v>NOK</v>
      </c>
      <c r="R434" s="203" t="str">
        <f t="shared" si="361"/>
        <v/>
      </c>
      <c r="S434" s="203" t="str">
        <f t="shared" si="361"/>
        <v/>
      </c>
      <c r="T434" s="203" t="str">
        <f t="shared" si="361"/>
        <v/>
      </c>
      <c r="U434" s="203" t="str">
        <f t="shared" si="361"/>
        <v/>
      </c>
      <c r="V434" s="203" t="str">
        <f t="shared" si="361"/>
        <v/>
      </c>
      <c r="W434" s="203" t="str">
        <f t="shared" si="361"/>
        <v/>
      </c>
      <c r="X434" s="203" t="str">
        <f t="shared" si="361"/>
        <v/>
      </c>
      <c r="Y434" s="203" t="str">
        <f t="shared" si="361"/>
        <v/>
      </c>
      <c r="Z434" s="1173" t="str">
        <f t="shared" si="361"/>
        <v/>
      </c>
      <c r="AA434" s="1273" t="str">
        <f t="shared" si="361"/>
        <v/>
      </c>
      <c r="AB434" s="203" t="str">
        <f t="shared" si="361"/>
        <v/>
      </c>
      <c r="AC434" s="203" t="str">
        <f t="shared" si="361"/>
        <v/>
      </c>
      <c r="AD434" s="203" t="str">
        <f t="shared" si="361"/>
        <v/>
      </c>
      <c r="AE434" s="203" t="str">
        <f t="shared" si="361"/>
        <v/>
      </c>
      <c r="AF434" s="203" t="str">
        <f t="shared" si="361"/>
        <v/>
      </c>
      <c r="AG434" s="1273" t="str">
        <f t="shared" si="361"/>
        <v/>
      </c>
      <c r="AH434" s="203" t="str">
        <f t="shared" si="361"/>
        <v/>
      </c>
      <c r="AI434" s="203" t="str">
        <f t="shared" si="361"/>
        <v/>
      </c>
      <c r="AJ434" s="203" t="str">
        <f t="shared" si="361"/>
        <v/>
      </c>
      <c r="AK434" s="203" t="str">
        <f t="shared" si="361"/>
        <v/>
      </c>
      <c r="AL434" s="203" t="str">
        <f t="shared" si="361"/>
        <v/>
      </c>
      <c r="AM434" s="203" t="str">
        <f t="shared" si="361"/>
        <v/>
      </c>
      <c r="AN434" s="1273" t="str">
        <f t="shared" si="361"/>
        <v/>
      </c>
      <c r="AO434" s="1173" t="str">
        <f t="shared" si="361"/>
        <v/>
      </c>
      <c r="AP434" s="203" t="str">
        <f t="shared" si="361"/>
        <v/>
      </c>
      <c r="AQ434" s="203" t="str">
        <f t="shared" si="361"/>
        <v/>
      </c>
      <c r="AR434" s="1273" t="str">
        <f t="shared" si="361"/>
        <v/>
      </c>
      <c r="AS434" s="203" t="str">
        <f t="shared" si="361"/>
        <v/>
      </c>
      <c r="AT434" s="203" t="str">
        <f t="shared" si="361"/>
        <v/>
      </c>
      <c r="AU434" s="1273" t="str">
        <f t="shared" si="361"/>
        <v/>
      </c>
      <c r="AV434" s="203" t="str">
        <f t="shared" si="361"/>
        <v/>
      </c>
      <c r="AW434" s="203" t="str">
        <f t="shared" si="361"/>
        <v/>
      </c>
      <c r="AX434" s="203" t="str">
        <f t="shared" si="361"/>
        <v/>
      </c>
      <c r="AY434" s="203" t="str">
        <f t="shared" si="361"/>
        <v/>
      </c>
      <c r="AZ434" s="203" t="str">
        <f t="shared" si="361"/>
        <v/>
      </c>
      <c r="BA434" s="1273" t="str">
        <f t="shared" si="361"/>
        <v/>
      </c>
      <c r="BB434" s="203" t="str">
        <f t="shared" si="361"/>
        <v/>
      </c>
      <c r="BC434" s="203" t="str">
        <f t="shared" si="361"/>
        <v/>
      </c>
      <c r="BD434" s="203" t="str">
        <f t="shared" si="361"/>
        <v/>
      </c>
      <c r="BE434" s="203" t="str">
        <f t="shared" si="361"/>
        <v/>
      </c>
      <c r="BF434" s="203" t="str">
        <f t="shared" si="361"/>
        <v/>
      </c>
      <c r="BG434" s="1173" t="str">
        <f t="shared" si="361"/>
        <v/>
      </c>
      <c r="BH434" s="1273" t="str">
        <f t="shared" si="361"/>
        <v/>
      </c>
      <c r="BI434" s="200" t="str">
        <f t="shared" ca="1" si="316"/>
        <v>NOK</v>
      </c>
    </row>
    <row r="435" spans="1:61" x14ac:dyDescent="0.25">
      <c r="A435" s="1241" t="str">
        <f t="shared" si="352"/>
        <v xml:space="preserve">BEW7.1 </v>
      </c>
      <c r="B435" s="1242" t="str">
        <f t="shared" si="352"/>
        <v>Prima protesi dell'anca</v>
      </c>
      <c r="C435" s="202"/>
      <c r="D435" s="203" t="str">
        <f t="shared" ref="D435:BH435" si="362">IF(D$323="","",
  IF(D$322="",IF(D114="","",IF(D114&lt;=D$324,"OK","NOK")),
  IF(D$322="X",IF(D114="","",IF(D114&lt;=D$324,"OK","NOK")),
  IF(HLOOKUP(D$322,$A$4:$BI$156,ROW(D435)-324,FALSE)&lt;&gt;"","",IF(D114="","",IF(D114&lt;=D$324,"OK","NOK"))))))</f>
        <v/>
      </c>
      <c r="E435" s="203" t="str">
        <f t="shared" si="362"/>
        <v/>
      </c>
      <c r="F435" s="203" t="str">
        <f t="shared" si="362"/>
        <v/>
      </c>
      <c r="G435" s="203" t="str">
        <f t="shared" si="362"/>
        <v/>
      </c>
      <c r="H435" s="203" t="str">
        <f t="shared" si="362"/>
        <v/>
      </c>
      <c r="I435" s="203" t="str">
        <f t="shared" ca="1" si="362"/>
        <v>NOK</v>
      </c>
      <c r="J435" s="1273" t="str">
        <f t="shared" si="362"/>
        <v/>
      </c>
      <c r="K435" s="203" t="str">
        <f t="shared" si="362"/>
        <v/>
      </c>
      <c r="L435" s="203" t="str">
        <f t="shared" si="362"/>
        <v/>
      </c>
      <c r="M435" s="203" t="str">
        <f t="shared" si="362"/>
        <v/>
      </c>
      <c r="N435" s="203" t="str">
        <f t="shared" si="362"/>
        <v/>
      </c>
      <c r="O435" s="203" t="str">
        <f t="shared" ca="1" si="362"/>
        <v>NOK</v>
      </c>
      <c r="P435" s="203" t="str">
        <f t="shared" si="362"/>
        <v/>
      </c>
      <c r="Q435" s="203" t="str">
        <f t="shared" si="362"/>
        <v/>
      </c>
      <c r="R435" s="203" t="str">
        <f t="shared" si="362"/>
        <v/>
      </c>
      <c r="S435" s="203" t="str">
        <f t="shared" si="362"/>
        <v/>
      </c>
      <c r="T435" s="203" t="str">
        <f t="shared" si="362"/>
        <v/>
      </c>
      <c r="U435" s="203" t="str">
        <f t="shared" si="362"/>
        <v/>
      </c>
      <c r="V435" s="203" t="str">
        <f t="shared" si="362"/>
        <v/>
      </c>
      <c r="W435" s="203" t="str">
        <f t="shared" si="362"/>
        <v/>
      </c>
      <c r="X435" s="203" t="str">
        <f t="shared" si="362"/>
        <v/>
      </c>
      <c r="Y435" s="203" t="str">
        <f t="shared" si="362"/>
        <v/>
      </c>
      <c r="Z435" s="1173" t="str">
        <f t="shared" si="362"/>
        <v/>
      </c>
      <c r="AA435" s="1273" t="str">
        <f t="shared" si="362"/>
        <v/>
      </c>
      <c r="AB435" s="203" t="str">
        <f t="shared" si="362"/>
        <v/>
      </c>
      <c r="AC435" s="203" t="str">
        <f t="shared" si="362"/>
        <v/>
      </c>
      <c r="AD435" s="203" t="str">
        <f t="shared" si="362"/>
        <v/>
      </c>
      <c r="AE435" s="203" t="str">
        <f t="shared" si="362"/>
        <v/>
      </c>
      <c r="AF435" s="203" t="str">
        <f t="shared" si="362"/>
        <v/>
      </c>
      <c r="AG435" s="1273" t="str">
        <f t="shared" si="362"/>
        <v/>
      </c>
      <c r="AH435" s="203" t="str">
        <f t="shared" si="362"/>
        <v/>
      </c>
      <c r="AI435" s="203" t="str">
        <f t="shared" si="362"/>
        <v/>
      </c>
      <c r="AJ435" s="203" t="str">
        <f t="shared" si="362"/>
        <v/>
      </c>
      <c r="AK435" s="203" t="str">
        <f t="shared" si="362"/>
        <v/>
      </c>
      <c r="AL435" s="203" t="str">
        <f t="shared" si="362"/>
        <v/>
      </c>
      <c r="AM435" s="203" t="str">
        <f t="shared" si="362"/>
        <v/>
      </c>
      <c r="AN435" s="1273" t="str">
        <f t="shared" si="362"/>
        <v/>
      </c>
      <c r="AO435" s="1173" t="str">
        <f t="shared" si="362"/>
        <v/>
      </c>
      <c r="AP435" s="203" t="str">
        <f t="shared" si="362"/>
        <v/>
      </c>
      <c r="AQ435" s="203" t="str">
        <f t="shared" si="362"/>
        <v/>
      </c>
      <c r="AR435" s="1273" t="str">
        <f t="shared" si="362"/>
        <v/>
      </c>
      <c r="AS435" s="203" t="str">
        <f t="shared" si="362"/>
        <v/>
      </c>
      <c r="AT435" s="203" t="str">
        <f t="shared" si="362"/>
        <v/>
      </c>
      <c r="AU435" s="1273" t="str">
        <f t="shared" si="362"/>
        <v/>
      </c>
      <c r="AV435" s="203" t="str">
        <f t="shared" si="362"/>
        <v/>
      </c>
      <c r="AW435" s="203" t="str">
        <f t="shared" si="362"/>
        <v/>
      </c>
      <c r="AX435" s="203" t="str">
        <f t="shared" si="362"/>
        <v/>
      </c>
      <c r="AY435" s="203" t="str">
        <f t="shared" si="362"/>
        <v/>
      </c>
      <c r="AZ435" s="203" t="str">
        <f t="shared" si="362"/>
        <v/>
      </c>
      <c r="BA435" s="1273" t="str">
        <f t="shared" si="362"/>
        <v/>
      </c>
      <c r="BB435" s="203" t="str">
        <f t="shared" si="362"/>
        <v/>
      </c>
      <c r="BC435" s="203" t="str">
        <f t="shared" si="362"/>
        <v/>
      </c>
      <c r="BD435" s="203" t="str">
        <f t="shared" si="362"/>
        <v/>
      </c>
      <c r="BE435" s="203" t="str">
        <f t="shared" si="362"/>
        <v/>
      </c>
      <c r="BF435" s="203" t="str">
        <f t="shared" si="362"/>
        <v/>
      </c>
      <c r="BG435" s="1173" t="str">
        <f t="shared" si="362"/>
        <v/>
      </c>
      <c r="BH435" s="1273" t="str">
        <f t="shared" si="362"/>
        <v/>
      </c>
      <c r="BI435" s="200" t="str">
        <f t="shared" ca="1" si="316"/>
        <v>NOK</v>
      </c>
    </row>
    <row r="436" spans="1:61" x14ac:dyDescent="0.25">
      <c r="A436" s="1241" t="str">
        <f t="shared" si="352"/>
        <v>BEW7.1.1</v>
      </c>
      <c r="B436" s="1242" t="str">
        <f t="shared" si="352"/>
        <v>Sostituzione protesi dell'anca</v>
      </c>
      <c r="C436" s="202"/>
      <c r="D436" s="203" t="str">
        <f t="shared" ref="D436:BH436" si="363">IF(D$323="","",
  IF(D$322="",IF(D115="","",IF(D115&lt;=D$324,"OK","NOK")),
  IF(D$322="X",IF(D115="","",IF(D115&lt;=D$324,"OK","NOK")),
  IF(HLOOKUP(D$322,$A$4:$BI$156,ROW(D436)-324,FALSE)&lt;&gt;"","",IF(D115="","",IF(D115&lt;=D$324,"OK","NOK"))))))</f>
        <v/>
      </c>
      <c r="E436" s="203" t="str">
        <f t="shared" si="363"/>
        <v/>
      </c>
      <c r="F436" s="203" t="str">
        <f t="shared" si="363"/>
        <v/>
      </c>
      <c r="G436" s="203" t="str">
        <f t="shared" si="363"/>
        <v/>
      </c>
      <c r="H436" s="203" t="str">
        <f t="shared" si="363"/>
        <v/>
      </c>
      <c r="I436" s="203" t="str">
        <f t="shared" si="363"/>
        <v/>
      </c>
      <c r="J436" s="1273" t="str">
        <f t="shared" si="363"/>
        <v/>
      </c>
      <c r="K436" s="203" t="str">
        <f t="shared" si="363"/>
        <v/>
      </c>
      <c r="L436" s="203" t="str">
        <f t="shared" si="363"/>
        <v/>
      </c>
      <c r="M436" s="203" t="str">
        <f t="shared" si="363"/>
        <v/>
      </c>
      <c r="N436" s="203" t="str">
        <f t="shared" si="363"/>
        <v/>
      </c>
      <c r="O436" s="203" t="str">
        <f t="shared" ca="1" si="363"/>
        <v>NOK</v>
      </c>
      <c r="P436" s="203" t="str">
        <f t="shared" si="363"/>
        <v/>
      </c>
      <c r="Q436" s="203" t="str">
        <f t="shared" si="363"/>
        <v/>
      </c>
      <c r="R436" s="203" t="str">
        <f t="shared" si="363"/>
        <v/>
      </c>
      <c r="S436" s="203" t="str">
        <f t="shared" si="363"/>
        <v/>
      </c>
      <c r="T436" s="203" t="str">
        <f t="shared" si="363"/>
        <v/>
      </c>
      <c r="U436" s="203" t="str">
        <f t="shared" si="363"/>
        <v/>
      </c>
      <c r="V436" s="203" t="str">
        <f t="shared" si="363"/>
        <v/>
      </c>
      <c r="W436" s="203" t="str">
        <f t="shared" si="363"/>
        <v/>
      </c>
      <c r="X436" s="203" t="str">
        <f t="shared" si="363"/>
        <v/>
      </c>
      <c r="Y436" s="203" t="str">
        <f t="shared" si="363"/>
        <v/>
      </c>
      <c r="Z436" s="1173" t="str">
        <f t="shared" si="363"/>
        <v/>
      </c>
      <c r="AA436" s="1273" t="str">
        <f t="shared" si="363"/>
        <v/>
      </c>
      <c r="AB436" s="203" t="str">
        <f t="shared" si="363"/>
        <v/>
      </c>
      <c r="AC436" s="203" t="str">
        <f t="shared" si="363"/>
        <v/>
      </c>
      <c r="AD436" s="203" t="str">
        <f t="shared" si="363"/>
        <v/>
      </c>
      <c r="AE436" s="203" t="str">
        <f t="shared" si="363"/>
        <v/>
      </c>
      <c r="AF436" s="203" t="str">
        <f t="shared" si="363"/>
        <v/>
      </c>
      <c r="AG436" s="1273" t="str">
        <f t="shared" si="363"/>
        <v/>
      </c>
      <c r="AH436" s="203" t="str">
        <f t="shared" si="363"/>
        <v/>
      </c>
      <c r="AI436" s="203" t="str">
        <f t="shared" si="363"/>
        <v/>
      </c>
      <c r="AJ436" s="203" t="str">
        <f t="shared" si="363"/>
        <v/>
      </c>
      <c r="AK436" s="203" t="str">
        <f t="shared" si="363"/>
        <v/>
      </c>
      <c r="AL436" s="203" t="str">
        <f t="shared" si="363"/>
        <v/>
      </c>
      <c r="AM436" s="203" t="str">
        <f t="shared" si="363"/>
        <v/>
      </c>
      <c r="AN436" s="1273" t="str">
        <f t="shared" si="363"/>
        <v/>
      </c>
      <c r="AO436" s="1173" t="str">
        <f t="shared" si="363"/>
        <v/>
      </c>
      <c r="AP436" s="203" t="str">
        <f t="shared" si="363"/>
        <v/>
      </c>
      <c r="AQ436" s="203" t="str">
        <f t="shared" si="363"/>
        <v/>
      </c>
      <c r="AR436" s="1273" t="str">
        <f t="shared" si="363"/>
        <v/>
      </c>
      <c r="AS436" s="203" t="str">
        <f t="shared" si="363"/>
        <v/>
      </c>
      <c r="AT436" s="203" t="str">
        <f t="shared" si="363"/>
        <v/>
      </c>
      <c r="AU436" s="1273" t="str">
        <f t="shared" si="363"/>
        <v/>
      </c>
      <c r="AV436" s="203" t="str">
        <f t="shared" si="363"/>
        <v/>
      </c>
      <c r="AW436" s="203" t="str">
        <f t="shared" si="363"/>
        <v/>
      </c>
      <c r="AX436" s="203" t="str">
        <f t="shared" si="363"/>
        <v/>
      </c>
      <c r="AY436" s="203" t="str">
        <f t="shared" si="363"/>
        <v/>
      </c>
      <c r="AZ436" s="203" t="str">
        <f t="shared" si="363"/>
        <v/>
      </c>
      <c r="BA436" s="1273" t="str">
        <f t="shared" si="363"/>
        <v/>
      </c>
      <c r="BB436" s="203" t="str">
        <f t="shared" si="363"/>
        <v/>
      </c>
      <c r="BC436" s="203" t="str">
        <f t="shared" si="363"/>
        <v/>
      </c>
      <c r="BD436" s="203" t="str">
        <f t="shared" si="363"/>
        <v/>
      </c>
      <c r="BE436" s="203" t="str">
        <f t="shared" si="363"/>
        <v/>
      </c>
      <c r="BF436" s="203" t="str">
        <f t="shared" si="363"/>
        <v/>
      </c>
      <c r="BG436" s="1173" t="str">
        <f t="shared" si="363"/>
        <v/>
      </c>
      <c r="BH436" s="1273" t="str">
        <f t="shared" si="363"/>
        <v/>
      </c>
      <c r="BI436" s="200" t="str">
        <f t="shared" ca="1" si="316"/>
        <v>NOK</v>
      </c>
    </row>
    <row r="437" spans="1:61" x14ac:dyDescent="0.25">
      <c r="A437" s="1241" t="str">
        <f t="shared" si="352"/>
        <v>BEW7.2</v>
      </c>
      <c r="B437" s="1242" t="str">
        <f t="shared" si="352"/>
        <v>Prima protesi del ginocchio</v>
      </c>
      <c r="C437" s="202"/>
      <c r="D437" s="203" t="str">
        <f t="shared" ref="D437:BH437" si="364">IF(D$323="","",
  IF(D$322="",IF(D116="","",IF(D116&lt;=D$324,"OK","NOK")),
  IF(D$322="X",IF(D116="","",IF(D116&lt;=D$324,"OK","NOK")),
  IF(HLOOKUP(D$322,$A$4:$BI$156,ROW(D437)-324,FALSE)&lt;&gt;"","",IF(D116="","",IF(D116&lt;=D$324,"OK","NOK"))))))</f>
        <v/>
      </c>
      <c r="E437" s="203" t="str">
        <f t="shared" si="364"/>
        <v/>
      </c>
      <c r="F437" s="203" t="str">
        <f t="shared" si="364"/>
        <v/>
      </c>
      <c r="G437" s="203" t="str">
        <f t="shared" si="364"/>
        <v/>
      </c>
      <c r="H437" s="203" t="str">
        <f t="shared" si="364"/>
        <v/>
      </c>
      <c r="I437" s="203" t="str">
        <f t="shared" si="364"/>
        <v/>
      </c>
      <c r="J437" s="1273" t="str">
        <f t="shared" si="364"/>
        <v/>
      </c>
      <c r="K437" s="203" t="str">
        <f t="shared" si="364"/>
        <v/>
      </c>
      <c r="L437" s="203" t="str">
        <f t="shared" si="364"/>
        <v/>
      </c>
      <c r="M437" s="203" t="str">
        <f t="shared" si="364"/>
        <v/>
      </c>
      <c r="N437" s="203" t="str">
        <f t="shared" si="364"/>
        <v/>
      </c>
      <c r="O437" s="203" t="str">
        <f t="shared" ca="1" si="364"/>
        <v>NOK</v>
      </c>
      <c r="P437" s="203" t="str">
        <f t="shared" si="364"/>
        <v/>
      </c>
      <c r="Q437" s="203" t="str">
        <f t="shared" si="364"/>
        <v/>
      </c>
      <c r="R437" s="203" t="str">
        <f t="shared" si="364"/>
        <v/>
      </c>
      <c r="S437" s="203" t="str">
        <f t="shared" si="364"/>
        <v/>
      </c>
      <c r="T437" s="203" t="str">
        <f t="shared" si="364"/>
        <v/>
      </c>
      <c r="U437" s="203" t="str">
        <f t="shared" si="364"/>
        <v/>
      </c>
      <c r="V437" s="203" t="str">
        <f t="shared" si="364"/>
        <v/>
      </c>
      <c r="W437" s="203" t="str">
        <f t="shared" si="364"/>
        <v/>
      </c>
      <c r="X437" s="203" t="str">
        <f t="shared" si="364"/>
        <v/>
      </c>
      <c r="Y437" s="203" t="str">
        <f t="shared" si="364"/>
        <v/>
      </c>
      <c r="Z437" s="1173" t="str">
        <f t="shared" si="364"/>
        <v/>
      </c>
      <c r="AA437" s="1273" t="str">
        <f t="shared" si="364"/>
        <v/>
      </c>
      <c r="AB437" s="203" t="str">
        <f t="shared" si="364"/>
        <v/>
      </c>
      <c r="AC437" s="203" t="str">
        <f t="shared" si="364"/>
        <v/>
      </c>
      <c r="AD437" s="203" t="str">
        <f t="shared" si="364"/>
        <v/>
      </c>
      <c r="AE437" s="203" t="str">
        <f t="shared" si="364"/>
        <v/>
      </c>
      <c r="AF437" s="203" t="str">
        <f t="shared" si="364"/>
        <v/>
      </c>
      <c r="AG437" s="1273" t="str">
        <f t="shared" si="364"/>
        <v/>
      </c>
      <c r="AH437" s="203" t="str">
        <f t="shared" si="364"/>
        <v/>
      </c>
      <c r="AI437" s="203" t="str">
        <f t="shared" si="364"/>
        <v/>
      </c>
      <c r="AJ437" s="203" t="str">
        <f t="shared" si="364"/>
        <v/>
      </c>
      <c r="AK437" s="203" t="str">
        <f t="shared" si="364"/>
        <v/>
      </c>
      <c r="AL437" s="203" t="str">
        <f t="shared" si="364"/>
        <v/>
      </c>
      <c r="AM437" s="203" t="str">
        <f t="shared" si="364"/>
        <v/>
      </c>
      <c r="AN437" s="1273" t="str">
        <f t="shared" si="364"/>
        <v/>
      </c>
      <c r="AO437" s="1173" t="str">
        <f t="shared" si="364"/>
        <v/>
      </c>
      <c r="AP437" s="203" t="str">
        <f t="shared" si="364"/>
        <v/>
      </c>
      <c r="AQ437" s="203" t="str">
        <f t="shared" si="364"/>
        <v/>
      </c>
      <c r="AR437" s="1273" t="str">
        <f t="shared" si="364"/>
        <v/>
      </c>
      <c r="AS437" s="203" t="str">
        <f t="shared" si="364"/>
        <v/>
      </c>
      <c r="AT437" s="203" t="str">
        <f t="shared" si="364"/>
        <v/>
      </c>
      <c r="AU437" s="1273" t="str">
        <f t="shared" si="364"/>
        <v/>
      </c>
      <c r="AV437" s="203" t="str">
        <f t="shared" si="364"/>
        <v/>
      </c>
      <c r="AW437" s="203" t="str">
        <f t="shared" si="364"/>
        <v/>
      </c>
      <c r="AX437" s="203" t="str">
        <f t="shared" si="364"/>
        <v/>
      </c>
      <c r="AY437" s="203" t="str">
        <f t="shared" si="364"/>
        <v/>
      </c>
      <c r="AZ437" s="203" t="str">
        <f t="shared" si="364"/>
        <v/>
      </c>
      <c r="BA437" s="1273" t="str">
        <f t="shared" si="364"/>
        <v/>
      </c>
      <c r="BB437" s="203" t="str">
        <f t="shared" si="364"/>
        <v/>
      </c>
      <c r="BC437" s="203" t="str">
        <f t="shared" si="364"/>
        <v/>
      </c>
      <c r="BD437" s="203" t="str">
        <f t="shared" si="364"/>
        <v/>
      </c>
      <c r="BE437" s="203" t="str">
        <f t="shared" si="364"/>
        <v/>
      </c>
      <c r="BF437" s="203" t="str">
        <f t="shared" si="364"/>
        <v/>
      </c>
      <c r="BG437" s="1173" t="str">
        <f t="shared" si="364"/>
        <v/>
      </c>
      <c r="BH437" s="1273" t="str">
        <f t="shared" si="364"/>
        <v/>
      </c>
      <c r="BI437" s="200" t="str">
        <f t="shared" ca="1" si="316"/>
        <v>NOK</v>
      </c>
    </row>
    <row r="438" spans="1:61" x14ac:dyDescent="0.25">
      <c r="A438" s="1241" t="str">
        <f t="shared" si="352"/>
        <v>BEW7.2.1</v>
      </c>
      <c r="B438" s="1242" t="str">
        <f t="shared" si="352"/>
        <v>Sostituzione protesi del ginocchio</v>
      </c>
      <c r="C438" s="202"/>
      <c r="D438" s="203" t="str">
        <f t="shared" ref="D438:BH438" si="365">IF(D$323="","",
  IF(D$322="",IF(D117="","",IF(D117&lt;=D$324,"OK","NOK")),
  IF(D$322="X",IF(D117="","",IF(D117&lt;=D$324,"OK","NOK")),
  IF(HLOOKUP(D$322,$A$4:$BI$156,ROW(D438)-324,FALSE)&lt;&gt;"","",IF(D117="","",IF(D117&lt;=D$324,"OK","NOK"))))))</f>
        <v/>
      </c>
      <c r="E438" s="203" t="str">
        <f t="shared" si="365"/>
        <v/>
      </c>
      <c r="F438" s="203" t="str">
        <f t="shared" si="365"/>
        <v/>
      </c>
      <c r="G438" s="203" t="str">
        <f t="shared" si="365"/>
        <v/>
      </c>
      <c r="H438" s="203" t="str">
        <f t="shared" si="365"/>
        <v/>
      </c>
      <c r="I438" s="203" t="str">
        <f t="shared" si="365"/>
        <v/>
      </c>
      <c r="J438" s="1273" t="str">
        <f t="shared" si="365"/>
        <v/>
      </c>
      <c r="K438" s="203" t="str">
        <f t="shared" si="365"/>
        <v/>
      </c>
      <c r="L438" s="203" t="str">
        <f t="shared" si="365"/>
        <v/>
      </c>
      <c r="M438" s="203" t="str">
        <f t="shared" si="365"/>
        <v/>
      </c>
      <c r="N438" s="203" t="str">
        <f t="shared" si="365"/>
        <v/>
      </c>
      <c r="O438" s="203" t="str">
        <f t="shared" ca="1" si="365"/>
        <v>NOK</v>
      </c>
      <c r="P438" s="203" t="str">
        <f t="shared" si="365"/>
        <v/>
      </c>
      <c r="Q438" s="203" t="str">
        <f t="shared" si="365"/>
        <v/>
      </c>
      <c r="R438" s="203" t="str">
        <f t="shared" si="365"/>
        <v/>
      </c>
      <c r="S438" s="203" t="str">
        <f t="shared" si="365"/>
        <v/>
      </c>
      <c r="T438" s="203" t="str">
        <f t="shared" si="365"/>
        <v/>
      </c>
      <c r="U438" s="203" t="str">
        <f t="shared" si="365"/>
        <v/>
      </c>
      <c r="V438" s="203" t="str">
        <f t="shared" si="365"/>
        <v/>
      </c>
      <c r="W438" s="203" t="str">
        <f t="shared" si="365"/>
        <v/>
      </c>
      <c r="X438" s="203" t="str">
        <f t="shared" si="365"/>
        <v/>
      </c>
      <c r="Y438" s="203" t="str">
        <f t="shared" si="365"/>
        <v/>
      </c>
      <c r="Z438" s="1173" t="str">
        <f t="shared" si="365"/>
        <v/>
      </c>
      <c r="AA438" s="1273" t="str">
        <f t="shared" si="365"/>
        <v/>
      </c>
      <c r="AB438" s="203" t="str">
        <f t="shared" si="365"/>
        <v/>
      </c>
      <c r="AC438" s="203" t="str">
        <f t="shared" si="365"/>
        <v/>
      </c>
      <c r="AD438" s="203" t="str">
        <f t="shared" si="365"/>
        <v/>
      </c>
      <c r="AE438" s="203" t="str">
        <f t="shared" si="365"/>
        <v/>
      </c>
      <c r="AF438" s="203" t="str">
        <f t="shared" si="365"/>
        <v/>
      </c>
      <c r="AG438" s="1273" t="str">
        <f t="shared" si="365"/>
        <v/>
      </c>
      <c r="AH438" s="203" t="str">
        <f t="shared" si="365"/>
        <v/>
      </c>
      <c r="AI438" s="203" t="str">
        <f t="shared" si="365"/>
        <v/>
      </c>
      <c r="AJ438" s="203" t="str">
        <f t="shared" si="365"/>
        <v/>
      </c>
      <c r="AK438" s="203" t="str">
        <f t="shared" si="365"/>
        <v/>
      </c>
      <c r="AL438" s="203" t="str">
        <f t="shared" si="365"/>
        <v/>
      </c>
      <c r="AM438" s="203" t="str">
        <f t="shared" si="365"/>
        <v/>
      </c>
      <c r="AN438" s="1273" t="str">
        <f t="shared" si="365"/>
        <v/>
      </c>
      <c r="AO438" s="1173" t="str">
        <f t="shared" si="365"/>
        <v/>
      </c>
      <c r="AP438" s="203" t="str">
        <f t="shared" si="365"/>
        <v/>
      </c>
      <c r="AQ438" s="203" t="str">
        <f t="shared" si="365"/>
        <v/>
      </c>
      <c r="AR438" s="1273" t="str">
        <f t="shared" si="365"/>
        <v/>
      </c>
      <c r="AS438" s="203" t="str">
        <f t="shared" si="365"/>
        <v/>
      </c>
      <c r="AT438" s="203" t="str">
        <f t="shared" si="365"/>
        <v/>
      </c>
      <c r="AU438" s="1273" t="str">
        <f t="shared" si="365"/>
        <v/>
      </c>
      <c r="AV438" s="203" t="str">
        <f t="shared" si="365"/>
        <v/>
      </c>
      <c r="AW438" s="203" t="str">
        <f t="shared" si="365"/>
        <v/>
      </c>
      <c r="AX438" s="203" t="str">
        <f t="shared" si="365"/>
        <v/>
      </c>
      <c r="AY438" s="203" t="str">
        <f t="shared" si="365"/>
        <v/>
      </c>
      <c r="AZ438" s="203" t="str">
        <f t="shared" si="365"/>
        <v/>
      </c>
      <c r="BA438" s="1273" t="str">
        <f t="shared" si="365"/>
        <v/>
      </c>
      <c r="BB438" s="203" t="str">
        <f t="shared" si="365"/>
        <v/>
      </c>
      <c r="BC438" s="203" t="str">
        <f t="shared" si="365"/>
        <v/>
      </c>
      <c r="BD438" s="203" t="str">
        <f t="shared" si="365"/>
        <v/>
      </c>
      <c r="BE438" s="203" t="str">
        <f t="shared" si="365"/>
        <v/>
      </c>
      <c r="BF438" s="203" t="str">
        <f t="shared" si="365"/>
        <v/>
      </c>
      <c r="BG438" s="1173" t="str">
        <f t="shared" si="365"/>
        <v/>
      </c>
      <c r="BH438" s="1273" t="str">
        <f t="shared" si="365"/>
        <v/>
      </c>
      <c r="BI438" s="200" t="str">
        <f t="shared" ca="1" si="316"/>
        <v>NOK</v>
      </c>
    </row>
    <row r="439" spans="1:61" x14ac:dyDescent="0.25">
      <c r="A439" s="1241" t="str">
        <f t="shared" si="352"/>
        <v>BEW8</v>
      </c>
      <c r="B439" s="1242" t="str">
        <f t="shared" si="352"/>
        <v>Chirurgia della colonna vertebrale</v>
      </c>
      <c r="C439" s="202"/>
      <c r="D439" s="203" t="str">
        <f t="shared" ref="D439:BH439" si="366">IF(D$323="","",
  IF(D$322="",IF(D118="","",IF(D118&lt;=D$324,"OK","NOK")),
  IF(D$322="X",IF(D118="","",IF(D118&lt;=D$324,"OK","NOK")),
  IF(HLOOKUP(D$322,$A$4:$BI$156,ROW(D439)-324,FALSE)&lt;&gt;"","",IF(D118="","",IF(D118&lt;=D$324,"OK","NOK"))))))</f>
        <v/>
      </c>
      <c r="E439" s="203" t="str">
        <f t="shared" si="366"/>
        <v/>
      </c>
      <c r="F439" s="203" t="str">
        <f t="shared" si="366"/>
        <v/>
      </c>
      <c r="G439" s="203" t="str">
        <f t="shared" si="366"/>
        <v/>
      </c>
      <c r="H439" s="203" t="str">
        <f t="shared" si="366"/>
        <v/>
      </c>
      <c r="I439" s="203" t="str">
        <f t="shared" si="366"/>
        <v/>
      </c>
      <c r="J439" s="1273" t="str">
        <f t="shared" si="366"/>
        <v/>
      </c>
      <c r="K439" s="203" t="str">
        <f t="shared" si="366"/>
        <v/>
      </c>
      <c r="L439" s="203" t="str">
        <f t="shared" si="366"/>
        <v/>
      </c>
      <c r="M439" s="203" t="str">
        <f t="shared" si="366"/>
        <v/>
      </c>
      <c r="N439" s="203" t="str">
        <f t="shared" ca="1" si="366"/>
        <v>NOK</v>
      </c>
      <c r="O439" s="203" t="str">
        <f t="shared" si="366"/>
        <v/>
      </c>
      <c r="P439" s="203" t="str">
        <f t="shared" si="366"/>
        <v/>
      </c>
      <c r="Q439" s="203" t="str">
        <f t="shared" si="366"/>
        <v/>
      </c>
      <c r="R439" s="203" t="str">
        <f t="shared" si="366"/>
        <v/>
      </c>
      <c r="S439" s="203" t="str">
        <f t="shared" si="366"/>
        <v/>
      </c>
      <c r="T439" s="203" t="str">
        <f t="shared" si="366"/>
        <v/>
      </c>
      <c r="U439" s="203" t="str">
        <f t="shared" si="366"/>
        <v/>
      </c>
      <c r="V439" s="203" t="str">
        <f t="shared" si="366"/>
        <v/>
      </c>
      <c r="W439" s="203" t="str">
        <f t="shared" si="366"/>
        <v/>
      </c>
      <c r="X439" s="203" t="str">
        <f t="shared" si="366"/>
        <v/>
      </c>
      <c r="Y439" s="203" t="str">
        <f t="shared" si="366"/>
        <v/>
      </c>
      <c r="Z439" s="1173" t="str">
        <f t="shared" si="366"/>
        <v/>
      </c>
      <c r="AA439" s="1273" t="str">
        <f t="shared" si="366"/>
        <v/>
      </c>
      <c r="AB439" s="203" t="str">
        <f t="shared" si="366"/>
        <v/>
      </c>
      <c r="AC439" s="203" t="str">
        <f t="shared" si="366"/>
        <v/>
      </c>
      <c r="AD439" s="203" t="str">
        <f t="shared" si="366"/>
        <v/>
      </c>
      <c r="AE439" s="203" t="str">
        <f t="shared" si="366"/>
        <v/>
      </c>
      <c r="AF439" s="203" t="str">
        <f t="shared" si="366"/>
        <v/>
      </c>
      <c r="AG439" s="1273" t="str">
        <f t="shared" si="366"/>
        <v/>
      </c>
      <c r="AH439" s="203" t="str">
        <f t="shared" si="366"/>
        <v/>
      </c>
      <c r="AI439" s="203" t="str">
        <f t="shared" si="366"/>
        <v/>
      </c>
      <c r="AJ439" s="203" t="str">
        <f t="shared" si="366"/>
        <v/>
      </c>
      <c r="AK439" s="203" t="str">
        <f t="shared" si="366"/>
        <v/>
      </c>
      <c r="AL439" s="203" t="str">
        <f t="shared" si="366"/>
        <v/>
      </c>
      <c r="AM439" s="203" t="str">
        <f t="shared" si="366"/>
        <v/>
      </c>
      <c r="AN439" s="1273" t="str">
        <f t="shared" si="366"/>
        <v/>
      </c>
      <c r="AO439" s="1173" t="str">
        <f t="shared" si="366"/>
        <v/>
      </c>
      <c r="AP439" s="203" t="str">
        <f t="shared" si="366"/>
        <v/>
      </c>
      <c r="AQ439" s="203" t="str">
        <f t="shared" si="366"/>
        <v/>
      </c>
      <c r="AR439" s="1273" t="str">
        <f t="shared" si="366"/>
        <v/>
      </c>
      <c r="AS439" s="203" t="str">
        <f t="shared" si="366"/>
        <v/>
      </c>
      <c r="AT439" s="203" t="str">
        <f t="shared" si="366"/>
        <v/>
      </c>
      <c r="AU439" s="1273" t="str">
        <f t="shared" si="366"/>
        <v/>
      </c>
      <c r="AV439" s="203" t="str">
        <f t="shared" si="366"/>
        <v/>
      </c>
      <c r="AW439" s="203" t="str">
        <f t="shared" si="366"/>
        <v/>
      </c>
      <c r="AX439" s="203" t="str">
        <f t="shared" si="366"/>
        <v/>
      </c>
      <c r="AY439" s="203" t="str">
        <f t="shared" si="366"/>
        <v/>
      </c>
      <c r="AZ439" s="203" t="str">
        <f t="shared" si="366"/>
        <v/>
      </c>
      <c r="BA439" s="1273" t="str">
        <f t="shared" si="366"/>
        <v/>
      </c>
      <c r="BB439" s="203" t="str">
        <f t="shared" si="366"/>
        <v/>
      </c>
      <c r="BC439" s="203" t="str">
        <f t="shared" si="366"/>
        <v/>
      </c>
      <c r="BD439" s="203" t="str">
        <f t="shared" si="366"/>
        <v/>
      </c>
      <c r="BE439" s="203" t="str">
        <f t="shared" si="366"/>
        <v/>
      </c>
      <c r="BF439" s="203" t="str">
        <f t="shared" si="366"/>
        <v/>
      </c>
      <c r="BG439" s="1173" t="str">
        <f t="shared" si="366"/>
        <v/>
      </c>
      <c r="BH439" s="1273" t="str">
        <f t="shared" si="366"/>
        <v/>
      </c>
      <c r="BI439" s="200" t="str">
        <f t="shared" ca="1" si="316"/>
        <v>NOK</v>
      </c>
    </row>
    <row r="440" spans="1:61" x14ac:dyDescent="0.25">
      <c r="A440" s="1241" t="str">
        <f t="shared" si="352"/>
        <v>BEW8.1</v>
      </c>
      <c r="B440" s="1242" t="str">
        <f t="shared" si="352"/>
        <v>Chirurgia specialistica della colonna vertebrale</v>
      </c>
      <c r="C440" s="202"/>
      <c r="D440" s="203" t="str">
        <f t="shared" ref="D440:BH440" si="367">IF(D$323="","",
  IF(D$322="",IF(D119="","",IF(D119&lt;=D$324,"OK","NOK")),
  IF(D$322="X",IF(D119="","",IF(D119&lt;=D$324,"OK","NOK")),
  IF(HLOOKUP(D$322,$A$4:$BI$156,ROW(D440)-324,FALSE)&lt;&gt;"","",IF(D119="","",IF(D119&lt;=D$324,"OK","NOK"))))))</f>
        <v/>
      </c>
      <c r="E440" s="203" t="str">
        <f t="shared" si="367"/>
        <v/>
      </c>
      <c r="F440" s="203" t="str">
        <f t="shared" si="367"/>
        <v/>
      </c>
      <c r="G440" s="203" t="str">
        <f t="shared" si="367"/>
        <v/>
      </c>
      <c r="H440" s="203" t="str">
        <f t="shared" si="367"/>
        <v/>
      </c>
      <c r="I440" s="203" t="str">
        <f t="shared" si="367"/>
        <v/>
      </c>
      <c r="J440" s="1273" t="str">
        <f t="shared" si="367"/>
        <v/>
      </c>
      <c r="K440" s="203" t="str">
        <f t="shared" si="367"/>
        <v/>
      </c>
      <c r="L440" s="203" t="str">
        <f t="shared" si="367"/>
        <v/>
      </c>
      <c r="M440" s="203" t="str">
        <f t="shared" si="367"/>
        <v/>
      </c>
      <c r="N440" s="203" t="str">
        <f t="shared" ca="1" si="367"/>
        <v>NOK</v>
      </c>
      <c r="O440" s="203" t="str">
        <f t="shared" si="367"/>
        <v/>
      </c>
      <c r="P440" s="203" t="str">
        <f t="shared" si="367"/>
        <v/>
      </c>
      <c r="Q440" s="203" t="str">
        <f t="shared" si="367"/>
        <v/>
      </c>
      <c r="R440" s="203" t="str">
        <f t="shared" si="367"/>
        <v/>
      </c>
      <c r="S440" s="203" t="str">
        <f t="shared" si="367"/>
        <v/>
      </c>
      <c r="T440" s="203" t="str">
        <f t="shared" si="367"/>
        <v/>
      </c>
      <c r="U440" s="203" t="str">
        <f t="shared" si="367"/>
        <v/>
      </c>
      <c r="V440" s="203" t="str">
        <f t="shared" si="367"/>
        <v/>
      </c>
      <c r="W440" s="203" t="str">
        <f t="shared" si="367"/>
        <v/>
      </c>
      <c r="X440" s="203" t="str">
        <f t="shared" si="367"/>
        <v/>
      </c>
      <c r="Y440" s="203" t="str">
        <f t="shared" si="367"/>
        <v/>
      </c>
      <c r="Z440" s="1173" t="str">
        <f t="shared" si="367"/>
        <v/>
      </c>
      <c r="AA440" s="1273" t="str">
        <f t="shared" si="367"/>
        <v/>
      </c>
      <c r="AB440" s="203" t="str">
        <f t="shared" si="367"/>
        <v/>
      </c>
      <c r="AC440" s="203" t="str">
        <f t="shared" si="367"/>
        <v/>
      </c>
      <c r="AD440" s="203" t="str">
        <f t="shared" si="367"/>
        <v/>
      </c>
      <c r="AE440" s="203" t="str">
        <f t="shared" si="367"/>
        <v/>
      </c>
      <c r="AF440" s="203" t="str">
        <f t="shared" si="367"/>
        <v/>
      </c>
      <c r="AG440" s="1273" t="str">
        <f t="shared" si="367"/>
        <v/>
      </c>
      <c r="AH440" s="203" t="str">
        <f t="shared" si="367"/>
        <v/>
      </c>
      <c r="AI440" s="203" t="str">
        <f t="shared" si="367"/>
        <v/>
      </c>
      <c r="AJ440" s="203" t="str">
        <f t="shared" si="367"/>
        <v/>
      </c>
      <c r="AK440" s="203" t="str">
        <f t="shared" si="367"/>
        <v/>
      </c>
      <c r="AL440" s="203" t="str">
        <f t="shared" si="367"/>
        <v/>
      </c>
      <c r="AM440" s="203" t="str">
        <f t="shared" si="367"/>
        <v/>
      </c>
      <c r="AN440" s="1273" t="str">
        <f t="shared" si="367"/>
        <v/>
      </c>
      <c r="AO440" s="1173" t="str">
        <f t="shared" si="367"/>
        <v/>
      </c>
      <c r="AP440" s="203" t="str">
        <f t="shared" si="367"/>
        <v/>
      </c>
      <c r="AQ440" s="203" t="str">
        <f t="shared" si="367"/>
        <v/>
      </c>
      <c r="AR440" s="1273" t="str">
        <f t="shared" si="367"/>
        <v/>
      </c>
      <c r="AS440" s="203" t="str">
        <f t="shared" si="367"/>
        <v/>
      </c>
      <c r="AT440" s="203" t="str">
        <f t="shared" si="367"/>
        <v/>
      </c>
      <c r="AU440" s="1273" t="str">
        <f t="shared" si="367"/>
        <v/>
      </c>
      <c r="AV440" s="203" t="str">
        <f t="shared" si="367"/>
        <v/>
      </c>
      <c r="AW440" s="203" t="str">
        <f t="shared" si="367"/>
        <v/>
      </c>
      <c r="AX440" s="203" t="str">
        <f t="shared" si="367"/>
        <v/>
      </c>
      <c r="AY440" s="203" t="str">
        <f t="shared" si="367"/>
        <v/>
      </c>
      <c r="AZ440" s="203" t="str">
        <f t="shared" si="367"/>
        <v/>
      </c>
      <c r="BA440" s="1273" t="str">
        <f t="shared" si="367"/>
        <v/>
      </c>
      <c r="BB440" s="203" t="str">
        <f t="shared" si="367"/>
        <v/>
      </c>
      <c r="BC440" s="203" t="str">
        <f t="shared" si="367"/>
        <v/>
      </c>
      <c r="BD440" s="203" t="str">
        <f t="shared" si="367"/>
        <v/>
      </c>
      <c r="BE440" s="203" t="str">
        <f t="shared" si="367"/>
        <v/>
      </c>
      <c r="BF440" s="203" t="str">
        <f t="shared" si="367"/>
        <v/>
      </c>
      <c r="BG440" s="1173" t="str">
        <f t="shared" si="367"/>
        <v/>
      </c>
      <c r="BH440" s="1273" t="str">
        <f t="shared" si="367"/>
        <v/>
      </c>
      <c r="BI440" s="200" t="str">
        <f t="shared" ca="1" si="316"/>
        <v>NOK</v>
      </c>
    </row>
    <row r="441" spans="1:61" x14ac:dyDescent="0.25">
      <c r="A441" s="1241" t="str">
        <f t="shared" si="352"/>
        <v>BEW8.1.1</v>
      </c>
      <c r="B441" s="1242" t="str">
        <f t="shared" si="352"/>
        <v>Chirurgia complessa della colonna vertebrale</v>
      </c>
      <c r="C441" s="202"/>
      <c r="D441" s="203" t="str">
        <f t="shared" ref="D441:BH441" si="368">IF(D$323="","",
  IF(D$322="",IF(D120="","",IF(D120&lt;=D$324,"OK","NOK")),
  IF(D$322="X",IF(D120="","",IF(D120&lt;=D$324,"OK","NOK")),
  IF(HLOOKUP(D$322,$A$4:$BI$156,ROW(D441)-324,FALSE)&lt;&gt;"","",IF(D120="","",IF(D120&lt;=D$324,"OK","NOK"))))))</f>
        <v/>
      </c>
      <c r="E441" s="203" t="str">
        <f t="shared" si="368"/>
        <v/>
      </c>
      <c r="F441" s="203" t="str">
        <f t="shared" si="368"/>
        <v/>
      </c>
      <c r="G441" s="203" t="str">
        <f t="shared" si="368"/>
        <v/>
      </c>
      <c r="H441" s="203" t="str">
        <f t="shared" si="368"/>
        <v/>
      </c>
      <c r="I441" s="203" t="str">
        <f t="shared" si="368"/>
        <v/>
      </c>
      <c r="J441" s="1273" t="str">
        <f t="shared" si="368"/>
        <v/>
      </c>
      <c r="K441" s="203" t="str">
        <f t="shared" si="368"/>
        <v/>
      </c>
      <c r="L441" s="203" t="str">
        <f t="shared" si="368"/>
        <v/>
      </c>
      <c r="M441" s="203" t="str">
        <f t="shared" si="368"/>
        <v/>
      </c>
      <c r="N441" s="203" t="str">
        <f t="shared" ca="1" si="368"/>
        <v>NOK</v>
      </c>
      <c r="O441" s="203" t="str">
        <f t="shared" si="368"/>
        <v/>
      </c>
      <c r="P441" s="203" t="str">
        <f t="shared" si="368"/>
        <v/>
      </c>
      <c r="Q441" s="203" t="str">
        <f t="shared" si="368"/>
        <v/>
      </c>
      <c r="R441" s="203" t="str">
        <f t="shared" si="368"/>
        <v/>
      </c>
      <c r="S441" s="203" t="str">
        <f t="shared" si="368"/>
        <v/>
      </c>
      <c r="T441" s="203" t="str">
        <f t="shared" si="368"/>
        <v/>
      </c>
      <c r="U441" s="203" t="str">
        <f t="shared" si="368"/>
        <v/>
      </c>
      <c r="V441" s="203" t="str">
        <f t="shared" si="368"/>
        <v/>
      </c>
      <c r="W441" s="203" t="str">
        <f t="shared" si="368"/>
        <v/>
      </c>
      <c r="X441" s="203" t="str">
        <f t="shared" si="368"/>
        <v/>
      </c>
      <c r="Y441" s="203" t="str">
        <f t="shared" si="368"/>
        <v/>
      </c>
      <c r="Z441" s="1173" t="str">
        <f t="shared" si="368"/>
        <v/>
      </c>
      <c r="AA441" s="1273" t="str">
        <f t="shared" si="368"/>
        <v/>
      </c>
      <c r="AB441" s="203" t="str">
        <f t="shared" si="368"/>
        <v/>
      </c>
      <c r="AC441" s="203" t="str">
        <f t="shared" si="368"/>
        <v/>
      </c>
      <c r="AD441" s="203" t="str">
        <f t="shared" si="368"/>
        <v/>
      </c>
      <c r="AE441" s="203" t="str">
        <f t="shared" si="368"/>
        <v/>
      </c>
      <c r="AF441" s="203" t="str">
        <f t="shared" si="368"/>
        <v/>
      </c>
      <c r="AG441" s="1273" t="str">
        <f t="shared" si="368"/>
        <v/>
      </c>
      <c r="AH441" s="203" t="str">
        <f t="shared" si="368"/>
        <v/>
      </c>
      <c r="AI441" s="203" t="str">
        <f t="shared" si="368"/>
        <v/>
      </c>
      <c r="AJ441" s="203" t="str">
        <f t="shared" si="368"/>
        <v/>
      </c>
      <c r="AK441" s="203" t="str">
        <f t="shared" si="368"/>
        <v/>
      </c>
      <c r="AL441" s="203" t="str">
        <f t="shared" si="368"/>
        <v/>
      </c>
      <c r="AM441" s="203" t="str">
        <f t="shared" si="368"/>
        <v/>
      </c>
      <c r="AN441" s="1273" t="str">
        <f t="shared" si="368"/>
        <v/>
      </c>
      <c r="AO441" s="1173" t="str">
        <f t="shared" si="368"/>
        <v/>
      </c>
      <c r="AP441" s="203" t="str">
        <f t="shared" si="368"/>
        <v/>
      </c>
      <c r="AQ441" s="203" t="str">
        <f t="shared" si="368"/>
        <v/>
      </c>
      <c r="AR441" s="1273" t="str">
        <f t="shared" si="368"/>
        <v/>
      </c>
      <c r="AS441" s="203" t="str">
        <f t="shared" si="368"/>
        <v/>
      </c>
      <c r="AT441" s="203" t="str">
        <f t="shared" si="368"/>
        <v/>
      </c>
      <c r="AU441" s="1273" t="str">
        <f t="shared" si="368"/>
        <v/>
      </c>
      <c r="AV441" s="203" t="str">
        <f t="shared" si="368"/>
        <v/>
      </c>
      <c r="AW441" s="203" t="str">
        <f t="shared" si="368"/>
        <v/>
      </c>
      <c r="AX441" s="203" t="str">
        <f t="shared" si="368"/>
        <v/>
      </c>
      <c r="AY441" s="203" t="str">
        <f t="shared" si="368"/>
        <v/>
      </c>
      <c r="AZ441" s="203" t="str">
        <f t="shared" si="368"/>
        <v/>
      </c>
      <c r="BA441" s="1273" t="str">
        <f t="shared" si="368"/>
        <v/>
      </c>
      <c r="BB441" s="203" t="str">
        <f t="shared" si="368"/>
        <v/>
      </c>
      <c r="BC441" s="203" t="str">
        <f t="shared" si="368"/>
        <v/>
      </c>
      <c r="BD441" s="203" t="str">
        <f t="shared" si="368"/>
        <v/>
      </c>
      <c r="BE441" s="203" t="str">
        <f t="shared" si="368"/>
        <v/>
      </c>
      <c r="BF441" s="203" t="str">
        <f t="shared" si="368"/>
        <v/>
      </c>
      <c r="BG441" s="1173" t="str">
        <f t="shared" si="368"/>
        <v/>
      </c>
      <c r="BH441" s="1273" t="str">
        <f t="shared" si="368"/>
        <v/>
      </c>
      <c r="BI441" s="200" t="str">
        <f t="shared" ca="1" si="316"/>
        <v>NOK</v>
      </c>
    </row>
    <row r="442" spans="1:61" x14ac:dyDescent="0.25">
      <c r="A442" s="1241" t="str">
        <f t="shared" si="352"/>
        <v>BEW9</v>
      </c>
      <c r="B442" s="1242" t="str">
        <f t="shared" si="352"/>
        <v>Tumori ossei</v>
      </c>
      <c r="C442" s="202"/>
      <c r="D442" s="203" t="str">
        <f t="shared" ref="D442:BH442" si="369">IF(D$323="","",
  IF(D$322="",IF(D121="","",IF(D121&lt;=D$324,"OK","NOK")),
  IF(D$322="X",IF(D121="","",IF(D121&lt;=D$324,"OK","NOK")),
  IF(HLOOKUP(D$322,$A$4:$BI$156,ROW(D442)-324,FALSE)&lt;&gt;"","",IF(D121="","",IF(D121&lt;=D$324,"OK","NOK"))))))</f>
        <v/>
      </c>
      <c r="E442" s="203" t="str">
        <f t="shared" si="369"/>
        <v/>
      </c>
      <c r="F442" s="203" t="str">
        <f t="shared" si="369"/>
        <v/>
      </c>
      <c r="G442" s="203" t="str">
        <f t="shared" si="369"/>
        <v/>
      </c>
      <c r="H442" s="203" t="str">
        <f t="shared" si="369"/>
        <v/>
      </c>
      <c r="I442" s="203" t="str">
        <f t="shared" si="369"/>
        <v/>
      </c>
      <c r="J442" s="1273" t="str">
        <f t="shared" si="369"/>
        <v/>
      </c>
      <c r="K442" s="203" t="str">
        <f t="shared" si="369"/>
        <v/>
      </c>
      <c r="L442" s="203" t="str">
        <f t="shared" si="369"/>
        <v/>
      </c>
      <c r="M442" s="203" t="str">
        <f t="shared" si="369"/>
        <v/>
      </c>
      <c r="N442" s="203" t="str">
        <f t="shared" si="369"/>
        <v/>
      </c>
      <c r="O442" s="203" t="str">
        <f t="shared" ca="1" si="369"/>
        <v>NOK</v>
      </c>
      <c r="P442" s="203" t="str">
        <f t="shared" si="369"/>
        <v/>
      </c>
      <c r="Q442" s="203" t="str">
        <f t="shared" si="369"/>
        <v/>
      </c>
      <c r="R442" s="203" t="str">
        <f t="shared" si="369"/>
        <v/>
      </c>
      <c r="S442" s="203" t="str">
        <f t="shared" si="369"/>
        <v/>
      </c>
      <c r="T442" s="203" t="str">
        <f t="shared" si="369"/>
        <v/>
      </c>
      <c r="U442" s="203" t="str">
        <f t="shared" si="369"/>
        <v/>
      </c>
      <c r="V442" s="203" t="str">
        <f t="shared" si="369"/>
        <v/>
      </c>
      <c r="W442" s="203" t="str">
        <f t="shared" si="369"/>
        <v/>
      </c>
      <c r="X442" s="203" t="str">
        <f t="shared" si="369"/>
        <v/>
      </c>
      <c r="Y442" s="203" t="str">
        <f t="shared" si="369"/>
        <v/>
      </c>
      <c r="Z442" s="1173" t="str">
        <f t="shared" si="369"/>
        <v/>
      </c>
      <c r="AA442" s="1273" t="str">
        <f t="shared" si="369"/>
        <v/>
      </c>
      <c r="AB442" s="203" t="str">
        <f t="shared" si="369"/>
        <v/>
      </c>
      <c r="AC442" s="203" t="str">
        <f t="shared" si="369"/>
        <v/>
      </c>
      <c r="AD442" s="203" t="str">
        <f t="shared" si="369"/>
        <v/>
      </c>
      <c r="AE442" s="203" t="str">
        <f t="shared" si="369"/>
        <v/>
      </c>
      <c r="AF442" s="203" t="str">
        <f t="shared" si="369"/>
        <v/>
      </c>
      <c r="AG442" s="1273" t="str">
        <f t="shared" si="369"/>
        <v/>
      </c>
      <c r="AH442" s="203" t="str">
        <f t="shared" si="369"/>
        <v/>
      </c>
      <c r="AI442" s="203" t="str">
        <f t="shared" si="369"/>
        <v/>
      </c>
      <c r="AJ442" s="203" t="str">
        <f t="shared" si="369"/>
        <v/>
      </c>
      <c r="AK442" s="203" t="str">
        <f t="shared" si="369"/>
        <v/>
      </c>
      <c r="AL442" s="203" t="str">
        <f t="shared" si="369"/>
        <v/>
      </c>
      <c r="AM442" s="203" t="str">
        <f t="shared" si="369"/>
        <v/>
      </c>
      <c r="AN442" s="1273" t="str">
        <f t="shared" si="369"/>
        <v/>
      </c>
      <c r="AO442" s="1173" t="str">
        <f t="shared" si="369"/>
        <v/>
      </c>
      <c r="AP442" s="203" t="str">
        <f t="shared" si="369"/>
        <v/>
      </c>
      <c r="AQ442" s="203" t="str">
        <f t="shared" si="369"/>
        <v/>
      </c>
      <c r="AR442" s="1273" t="str">
        <f t="shared" si="369"/>
        <v/>
      </c>
      <c r="AS442" s="203" t="str">
        <f t="shared" si="369"/>
        <v/>
      </c>
      <c r="AT442" s="203" t="str">
        <f t="shared" si="369"/>
        <v/>
      </c>
      <c r="AU442" s="1273" t="str">
        <f t="shared" si="369"/>
        <v/>
      </c>
      <c r="AV442" s="203" t="str">
        <f t="shared" si="369"/>
        <v/>
      </c>
      <c r="AW442" s="203" t="str">
        <f t="shared" si="369"/>
        <v/>
      </c>
      <c r="AX442" s="203" t="str">
        <f t="shared" si="369"/>
        <v/>
      </c>
      <c r="AY442" s="203" t="str">
        <f t="shared" si="369"/>
        <v/>
      </c>
      <c r="AZ442" s="203" t="str">
        <f t="shared" si="369"/>
        <v/>
      </c>
      <c r="BA442" s="1273" t="str">
        <f t="shared" si="369"/>
        <v/>
      </c>
      <c r="BB442" s="203" t="str">
        <f t="shared" si="369"/>
        <v/>
      </c>
      <c r="BC442" s="203" t="str">
        <f t="shared" si="369"/>
        <v/>
      </c>
      <c r="BD442" s="203" t="str">
        <f t="shared" si="369"/>
        <v/>
      </c>
      <c r="BE442" s="203" t="str">
        <f t="shared" si="369"/>
        <v/>
      </c>
      <c r="BF442" s="203" t="str">
        <f t="shared" si="369"/>
        <v/>
      </c>
      <c r="BG442" s="1173" t="str">
        <f t="shared" si="369"/>
        <v/>
      </c>
      <c r="BH442" s="1273" t="str">
        <f t="shared" si="369"/>
        <v/>
      </c>
      <c r="BI442" s="200" t="str">
        <f t="shared" ca="1" si="316"/>
        <v>NOK</v>
      </c>
    </row>
    <row r="443" spans="1:61" x14ac:dyDescent="0.25">
      <c r="A443" s="1241" t="str">
        <f t="shared" si="352"/>
        <v>BEW10</v>
      </c>
      <c r="B443" s="1242" t="str">
        <f t="shared" si="352"/>
        <v>Chirurgia del plesso</v>
      </c>
      <c r="C443" s="202"/>
      <c r="D443" s="203" t="str">
        <f t="shared" ref="D443:BH443" si="370">IF(D$323="","",
  IF(D$322="",IF(D122="","",IF(D122&lt;=D$324,"OK","NOK")),
  IF(D$322="X",IF(D122="","",IF(D122&lt;=D$324,"OK","NOK")),
  IF(HLOOKUP(D$322,$A$4:$BI$156,ROW(D443)-324,FALSE)&lt;&gt;"","",IF(D122="","",IF(D122&lt;=D$324,"OK","NOK"))))))</f>
        <v/>
      </c>
      <c r="E443" s="203" t="str">
        <f t="shared" si="370"/>
        <v/>
      </c>
      <c r="F443" s="203" t="str">
        <f t="shared" si="370"/>
        <v/>
      </c>
      <c r="G443" s="203" t="str">
        <f t="shared" si="370"/>
        <v/>
      </c>
      <c r="H443" s="203" t="str">
        <f t="shared" si="370"/>
        <v/>
      </c>
      <c r="I443" s="203" t="str">
        <f t="shared" si="370"/>
        <v/>
      </c>
      <c r="J443" s="1273" t="str">
        <f t="shared" si="370"/>
        <v/>
      </c>
      <c r="K443" s="203" t="str">
        <f t="shared" si="370"/>
        <v/>
      </c>
      <c r="L443" s="203" t="str">
        <f t="shared" ca="1" si="370"/>
        <v>NOK</v>
      </c>
      <c r="M443" s="203" t="str">
        <f t="shared" si="370"/>
        <v/>
      </c>
      <c r="N443" s="203" t="str">
        <f t="shared" si="370"/>
        <v/>
      </c>
      <c r="O443" s="203" t="str">
        <f t="shared" si="370"/>
        <v/>
      </c>
      <c r="P443" s="203" t="str">
        <f t="shared" si="370"/>
        <v/>
      </c>
      <c r="Q443" s="203" t="str">
        <f t="shared" si="370"/>
        <v/>
      </c>
      <c r="R443" s="203" t="str">
        <f t="shared" si="370"/>
        <v/>
      </c>
      <c r="S443" s="203" t="str">
        <f t="shared" si="370"/>
        <v/>
      </c>
      <c r="T443" s="203" t="str">
        <f t="shared" si="370"/>
        <v/>
      </c>
      <c r="U443" s="203" t="str">
        <f t="shared" si="370"/>
        <v/>
      </c>
      <c r="V443" s="203" t="str">
        <f t="shared" si="370"/>
        <v/>
      </c>
      <c r="W443" s="203" t="str">
        <f t="shared" si="370"/>
        <v/>
      </c>
      <c r="X443" s="203" t="str">
        <f t="shared" si="370"/>
        <v/>
      </c>
      <c r="Y443" s="203" t="str">
        <f t="shared" si="370"/>
        <v/>
      </c>
      <c r="Z443" s="1173" t="str">
        <f t="shared" si="370"/>
        <v/>
      </c>
      <c r="AA443" s="1273" t="str">
        <f t="shared" si="370"/>
        <v/>
      </c>
      <c r="AB443" s="203" t="str">
        <f t="shared" si="370"/>
        <v/>
      </c>
      <c r="AC443" s="203" t="str">
        <f t="shared" si="370"/>
        <v/>
      </c>
      <c r="AD443" s="203" t="str">
        <f t="shared" si="370"/>
        <v/>
      </c>
      <c r="AE443" s="203" t="str">
        <f t="shared" si="370"/>
        <v/>
      </c>
      <c r="AF443" s="203" t="str">
        <f t="shared" si="370"/>
        <v/>
      </c>
      <c r="AG443" s="1273" t="str">
        <f t="shared" si="370"/>
        <v/>
      </c>
      <c r="AH443" s="203" t="str">
        <f t="shared" si="370"/>
        <v/>
      </c>
      <c r="AI443" s="203" t="str">
        <f t="shared" si="370"/>
        <v/>
      </c>
      <c r="AJ443" s="203" t="str">
        <f t="shared" ca="1" si="370"/>
        <v>NOK</v>
      </c>
      <c r="AK443" s="203" t="str">
        <f t="shared" si="370"/>
        <v/>
      </c>
      <c r="AL443" s="203" t="str">
        <f t="shared" si="370"/>
        <v/>
      </c>
      <c r="AM443" s="203" t="str">
        <f t="shared" si="370"/>
        <v/>
      </c>
      <c r="AN443" s="1273" t="str">
        <f t="shared" si="370"/>
        <v/>
      </c>
      <c r="AO443" s="1173" t="str">
        <f t="shared" si="370"/>
        <v/>
      </c>
      <c r="AP443" s="203" t="str">
        <f t="shared" si="370"/>
        <v/>
      </c>
      <c r="AQ443" s="203" t="str">
        <f t="shared" si="370"/>
        <v/>
      </c>
      <c r="AR443" s="1273" t="str">
        <f t="shared" si="370"/>
        <v/>
      </c>
      <c r="AS443" s="203" t="str">
        <f t="shared" si="370"/>
        <v/>
      </c>
      <c r="AT443" s="203" t="str">
        <f t="shared" si="370"/>
        <v/>
      </c>
      <c r="AU443" s="1273" t="str">
        <f t="shared" si="370"/>
        <v/>
      </c>
      <c r="AV443" s="203" t="str">
        <f t="shared" si="370"/>
        <v/>
      </c>
      <c r="AW443" s="203" t="str">
        <f t="shared" si="370"/>
        <v/>
      </c>
      <c r="AX443" s="203" t="str">
        <f t="shared" si="370"/>
        <v/>
      </c>
      <c r="AY443" s="203" t="str">
        <f t="shared" si="370"/>
        <v/>
      </c>
      <c r="AZ443" s="203" t="str">
        <f t="shared" si="370"/>
        <v/>
      </c>
      <c r="BA443" s="1273" t="str">
        <f t="shared" si="370"/>
        <v/>
      </c>
      <c r="BB443" s="203" t="str">
        <f t="shared" si="370"/>
        <v/>
      </c>
      <c r="BC443" s="203" t="str">
        <f t="shared" si="370"/>
        <v/>
      </c>
      <c r="BD443" s="203" t="str">
        <f t="shared" si="370"/>
        <v/>
      </c>
      <c r="BE443" s="203" t="str">
        <f t="shared" si="370"/>
        <v/>
      </c>
      <c r="BF443" s="203" t="str">
        <f t="shared" si="370"/>
        <v/>
      </c>
      <c r="BG443" s="1173" t="str">
        <f t="shared" si="370"/>
        <v/>
      </c>
      <c r="BH443" s="1273" t="str">
        <f t="shared" si="370"/>
        <v/>
      </c>
      <c r="BI443" s="200" t="str">
        <f t="shared" ca="1" si="316"/>
        <v>NOK</v>
      </c>
    </row>
    <row r="444" spans="1:61" x14ac:dyDescent="0.25">
      <c r="A444" s="1241" t="str">
        <f t="shared" si="352"/>
        <v>BEW11</v>
      </c>
      <c r="B444" s="1242" t="str">
        <f t="shared" si="352"/>
        <v>Reimpianti</v>
      </c>
      <c r="C444" s="202"/>
      <c r="D444" s="203" t="str">
        <f t="shared" ref="D444:BH444" si="371">IF(D$323="","",
  IF(D$322="",IF(D123="","",IF(D123&lt;=D$324,"OK","NOK")),
  IF(D$322="X",IF(D123="","",IF(D123&lt;=D$324,"OK","NOK")),
  IF(HLOOKUP(D$322,$A$4:$BI$156,ROW(D444)-324,FALSE)&lt;&gt;"","",IF(D123="","",IF(D123&lt;=D$324,"OK","NOK"))))))</f>
        <v/>
      </c>
      <c r="E444" s="203" t="str">
        <f t="shared" si="371"/>
        <v/>
      </c>
      <c r="F444" s="203" t="str">
        <f t="shared" si="371"/>
        <v/>
      </c>
      <c r="G444" s="203" t="str">
        <f t="shared" si="371"/>
        <v/>
      </c>
      <c r="H444" s="203" t="str">
        <f t="shared" si="371"/>
        <v/>
      </c>
      <c r="I444" s="203" t="str">
        <f t="shared" si="371"/>
        <v/>
      </c>
      <c r="J444" s="1273" t="str">
        <f t="shared" si="371"/>
        <v/>
      </c>
      <c r="K444" s="203" t="str">
        <f t="shared" si="371"/>
        <v/>
      </c>
      <c r="L444" s="203" t="str">
        <f t="shared" ca="1" si="371"/>
        <v>NOK</v>
      </c>
      <c r="M444" s="203" t="str">
        <f t="shared" si="371"/>
        <v/>
      </c>
      <c r="N444" s="203" t="str">
        <f t="shared" si="371"/>
        <v/>
      </c>
      <c r="O444" s="203" t="str">
        <f t="shared" si="371"/>
        <v/>
      </c>
      <c r="P444" s="203" t="str">
        <f t="shared" si="371"/>
        <v/>
      </c>
      <c r="Q444" s="203" t="str">
        <f t="shared" si="371"/>
        <v/>
      </c>
      <c r="R444" s="203" t="str">
        <f t="shared" si="371"/>
        <v/>
      </c>
      <c r="S444" s="203" t="str">
        <f t="shared" si="371"/>
        <v/>
      </c>
      <c r="T444" s="203" t="str">
        <f t="shared" si="371"/>
        <v/>
      </c>
      <c r="U444" s="203" t="str">
        <f t="shared" si="371"/>
        <v/>
      </c>
      <c r="V444" s="203" t="str">
        <f t="shared" si="371"/>
        <v/>
      </c>
      <c r="W444" s="203" t="str">
        <f t="shared" si="371"/>
        <v/>
      </c>
      <c r="X444" s="203" t="str">
        <f t="shared" si="371"/>
        <v/>
      </c>
      <c r="Y444" s="203" t="str">
        <f t="shared" si="371"/>
        <v/>
      </c>
      <c r="Z444" s="1173" t="str">
        <f t="shared" si="371"/>
        <v/>
      </c>
      <c r="AA444" s="1273" t="str">
        <f t="shared" si="371"/>
        <v/>
      </c>
      <c r="AB444" s="203" t="str">
        <f t="shared" si="371"/>
        <v/>
      </c>
      <c r="AC444" s="203" t="str">
        <f t="shared" si="371"/>
        <v/>
      </c>
      <c r="AD444" s="203" t="str">
        <f t="shared" si="371"/>
        <v/>
      </c>
      <c r="AE444" s="203" t="str">
        <f t="shared" si="371"/>
        <v/>
      </c>
      <c r="AF444" s="203" t="str">
        <f t="shared" si="371"/>
        <v/>
      </c>
      <c r="AG444" s="1273" t="str">
        <f t="shared" si="371"/>
        <v/>
      </c>
      <c r="AH444" s="203" t="str">
        <f t="shared" si="371"/>
        <v/>
      </c>
      <c r="AI444" s="203" t="str">
        <f t="shared" si="371"/>
        <v/>
      </c>
      <c r="AJ444" s="203" t="str">
        <f t="shared" si="371"/>
        <v/>
      </c>
      <c r="AK444" s="203" t="str">
        <f t="shared" si="371"/>
        <v/>
      </c>
      <c r="AL444" s="203" t="str">
        <f t="shared" si="371"/>
        <v/>
      </c>
      <c r="AM444" s="203" t="str">
        <f t="shared" si="371"/>
        <v/>
      </c>
      <c r="AN444" s="1273" t="str">
        <f t="shared" si="371"/>
        <v/>
      </c>
      <c r="AO444" s="1173" t="str">
        <f t="shared" si="371"/>
        <v/>
      </c>
      <c r="AP444" s="203" t="str">
        <f t="shared" si="371"/>
        <v/>
      </c>
      <c r="AQ444" s="203" t="str">
        <f t="shared" si="371"/>
        <v/>
      </c>
      <c r="AR444" s="1273" t="str">
        <f t="shared" si="371"/>
        <v/>
      </c>
      <c r="AS444" s="203" t="str">
        <f t="shared" si="371"/>
        <v/>
      </c>
      <c r="AT444" s="203" t="str">
        <f t="shared" si="371"/>
        <v/>
      </c>
      <c r="AU444" s="1273" t="str">
        <f t="shared" si="371"/>
        <v/>
      </c>
      <c r="AV444" s="203" t="str">
        <f t="shared" si="371"/>
        <v/>
      </c>
      <c r="AW444" s="203" t="str">
        <f t="shared" si="371"/>
        <v/>
      </c>
      <c r="AX444" s="203" t="str">
        <f t="shared" si="371"/>
        <v/>
      </c>
      <c r="AY444" s="203" t="str">
        <f t="shared" si="371"/>
        <v/>
      </c>
      <c r="AZ444" s="203" t="str">
        <f t="shared" si="371"/>
        <v/>
      </c>
      <c r="BA444" s="1273" t="str">
        <f t="shared" si="371"/>
        <v/>
      </c>
      <c r="BB444" s="203" t="str">
        <f t="shared" si="371"/>
        <v/>
      </c>
      <c r="BC444" s="203" t="str">
        <f t="shared" si="371"/>
        <v/>
      </c>
      <c r="BD444" s="203" t="str">
        <f t="shared" si="371"/>
        <v/>
      </c>
      <c r="BE444" s="203" t="str">
        <f t="shared" si="371"/>
        <v/>
      </c>
      <c r="BF444" s="203" t="str">
        <f t="shared" si="371"/>
        <v/>
      </c>
      <c r="BG444" s="1173" t="str">
        <f t="shared" si="371"/>
        <v/>
      </c>
      <c r="BH444" s="1273" t="str">
        <f t="shared" si="371"/>
        <v/>
      </c>
      <c r="BI444" s="200" t="str">
        <f t="shared" ca="1" si="316"/>
        <v>NOK</v>
      </c>
    </row>
    <row r="445" spans="1:61" x14ac:dyDescent="0.25">
      <c r="A445" s="1241" t="str">
        <f t="shared" si="352"/>
        <v>RHE1</v>
      </c>
      <c r="B445" s="1242" t="str">
        <f t="shared" si="352"/>
        <v>Reumatologia</v>
      </c>
      <c r="C445" s="202"/>
      <c r="D445" s="203" t="str">
        <f t="shared" ref="D445:BH445" si="372">IF(D$323="","",
  IF(D$322="",IF(D124="","",IF(D124&lt;=D$324,"OK","NOK")),
  IF(D$322="X",IF(D124="","",IF(D124&lt;=D$324,"OK","NOK")),
  IF(HLOOKUP(D$322,$A$4:$BI$156,ROW(D445)-324,FALSE)&lt;&gt;"","",IF(D124="","",IF(D124&lt;=D$324,"OK","NOK"))))))</f>
        <v/>
      </c>
      <c r="E445" s="203" t="str">
        <f t="shared" si="372"/>
        <v/>
      </c>
      <c r="F445" s="203" t="str">
        <f t="shared" si="372"/>
        <v/>
      </c>
      <c r="G445" s="203" t="str">
        <f t="shared" si="372"/>
        <v/>
      </c>
      <c r="H445" s="203" t="str">
        <f t="shared" si="372"/>
        <v/>
      </c>
      <c r="I445" s="203" t="str">
        <f t="shared" si="372"/>
        <v/>
      </c>
      <c r="J445" s="1273" t="str">
        <f t="shared" si="372"/>
        <v/>
      </c>
      <c r="K445" s="203" t="str">
        <f t="shared" si="372"/>
        <v/>
      </c>
      <c r="L445" s="203" t="str">
        <f t="shared" si="372"/>
        <v/>
      </c>
      <c r="M445" s="203" t="str">
        <f t="shared" si="372"/>
        <v/>
      </c>
      <c r="N445" s="203" t="str">
        <f t="shared" si="372"/>
        <v/>
      </c>
      <c r="O445" s="203" t="str">
        <f t="shared" si="372"/>
        <v/>
      </c>
      <c r="P445" s="203" t="str">
        <f t="shared" si="372"/>
        <v/>
      </c>
      <c r="Q445" s="203" t="str">
        <f t="shared" si="372"/>
        <v/>
      </c>
      <c r="R445" s="203" t="str">
        <f t="shared" si="372"/>
        <v/>
      </c>
      <c r="S445" s="203" t="str">
        <f t="shared" si="372"/>
        <v/>
      </c>
      <c r="T445" s="203" t="str">
        <f t="shared" si="372"/>
        <v/>
      </c>
      <c r="U445" s="203" t="str">
        <f t="shared" si="372"/>
        <v/>
      </c>
      <c r="V445" s="203" t="str">
        <f t="shared" si="372"/>
        <v/>
      </c>
      <c r="W445" s="203" t="str">
        <f t="shared" si="372"/>
        <v/>
      </c>
      <c r="X445" s="203" t="str">
        <f t="shared" si="372"/>
        <v/>
      </c>
      <c r="Y445" s="203" t="str">
        <f t="shared" si="372"/>
        <v/>
      </c>
      <c r="Z445" s="1173" t="str">
        <f t="shared" si="372"/>
        <v/>
      </c>
      <c r="AA445" s="1273" t="str">
        <f t="shared" si="372"/>
        <v/>
      </c>
      <c r="AB445" s="203" t="str">
        <f t="shared" si="372"/>
        <v/>
      </c>
      <c r="AC445" s="203" t="str">
        <f t="shared" ca="1" si="372"/>
        <v>NOK</v>
      </c>
      <c r="AD445" s="203" t="str">
        <f t="shared" si="372"/>
        <v/>
      </c>
      <c r="AE445" s="203" t="str">
        <f t="shared" si="372"/>
        <v/>
      </c>
      <c r="AF445" s="203" t="str">
        <f t="shared" si="372"/>
        <v/>
      </c>
      <c r="AG445" s="1273" t="str">
        <f t="shared" si="372"/>
        <v/>
      </c>
      <c r="AH445" s="203" t="str">
        <f t="shared" si="372"/>
        <v/>
      </c>
      <c r="AI445" s="203" t="str">
        <f t="shared" si="372"/>
        <v/>
      </c>
      <c r="AJ445" s="203" t="str">
        <f t="shared" si="372"/>
        <v/>
      </c>
      <c r="AK445" s="203" t="str">
        <f t="shared" si="372"/>
        <v/>
      </c>
      <c r="AL445" s="203" t="str">
        <f t="shared" si="372"/>
        <v/>
      </c>
      <c r="AM445" s="203" t="str">
        <f t="shared" si="372"/>
        <v/>
      </c>
      <c r="AN445" s="1273" t="str">
        <f t="shared" si="372"/>
        <v/>
      </c>
      <c r="AO445" s="1173" t="str">
        <f t="shared" si="372"/>
        <v/>
      </c>
      <c r="AP445" s="203" t="str">
        <f t="shared" si="372"/>
        <v/>
      </c>
      <c r="AQ445" s="203" t="str">
        <f t="shared" si="372"/>
        <v/>
      </c>
      <c r="AR445" s="1273" t="str">
        <f t="shared" si="372"/>
        <v/>
      </c>
      <c r="AS445" s="203" t="str">
        <f t="shared" si="372"/>
        <v/>
      </c>
      <c r="AT445" s="203" t="str">
        <f t="shared" si="372"/>
        <v/>
      </c>
      <c r="AU445" s="1273" t="str">
        <f t="shared" si="372"/>
        <v/>
      </c>
      <c r="AV445" s="203" t="str">
        <f t="shared" si="372"/>
        <v/>
      </c>
      <c r="AW445" s="203" t="str">
        <f t="shared" si="372"/>
        <v/>
      </c>
      <c r="AX445" s="203" t="str">
        <f t="shared" si="372"/>
        <v/>
      </c>
      <c r="AY445" s="203" t="str">
        <f t="shared" si="372"/>
        <v/>
      </c>
      <c r="AZ445" s="203" t="str">
        <f t="shared" si="372"/>
        <v/>
      </c>
      <c r="BA445" s="1273" t="str">
        <f t="shared" si="372"/>
        <v/>
      </c>
      <c r="BB445" s="203" t="str">
        <f t="shared" si="372"/>
        <v/>
      </c>
      <c r="BC445" s="203" t="str">
        <f t="shared" ca="1" si="372"/>
        <v>NOK</v>
      </c>
      <c r="BD445" s="203" t="str">
        <f t="shared" si="372"/>
        <v/>
      </c>
      <c r="BE445" s="203" t="str">
        <f t="shared" si="372"/>
        <v/>
      </c>
      <c r="BF445" s="203" t="str">
        <f t="shared" si="372"/>
        <v/>
      </c>
      <c r="BG445" s="1173" t="str">
        <f t="shared" si="372"/>
        <v/>
      </c>
      <c r="BH445" s="1273" t="str">
        <f t="shared" si="372"/>
        <v/>
      </c>
      <c r="BI445" s="200" t="str">
        <f t="shared" ca="1" si="316"/>
        <v>NOK</v>
      </c>
    </row>
    <row r="446" spans="1:61" x14ac:dyDescent="0.25">
      <c r="A446" s="1241" t="str">
        <f t="shared" ref="A446:B465" si="373">+A125</f>
        <v>RHE2</v>
      </c>
      <c r="B446" s="1242" t="str">
        <f t="shared" si="373"/>
        <v>Reumatologia interdisciplinare</v>
      </c>
      <c r="C446" s="202"/>
      <c r="D446" s="203" t="str">
        <f t="shared" ref="D446:BH446" si="374">IF(D$323="","",
  IF(D$322="",IF(D125="","",IF(D125&lt;=D$324,"OK","NOK")),
  IF(D$322="X",IF(D125="","",IF(D125&lt;=D$324,"OK","NOK")),
  IF(HLOOKUP(D$322,$A$4:$BI$156,ROW(D446)-324,FALSE)&lt;&gt;"","",IF(D125="","",IF(D125&lt;=D$324,"OK","NOK"))))))</f>
        <v/>
      </c>
      <c r="E446" s="203" t="str">
        <f t="shared" si="374"/>
        <v/>
      </c>
      <c r="F446" s="203" t="str">
        <f t="shared" si="374"/>
        <v/>
      </c>
      <c r="G446" s="203" t="str">
        <f t="shared" si="374"/>
        <v/>
      </c>
      <c r="H446" s="203" t="str">
        <f t="shared" si="374"/>
        <v/>
      </c>
      <c r="I446" s="203" t="str">
        <f t="shared" si="374"/>
        <v/>
      </c>
      <c r="J446" s="1273" t="str">
        <f t="shared" si="374"/>
        <v/>
      </c>
      <c r="K446" s="203" t="str">
        <f t="shared" si="374"/>
        <v/>
      </c>
      <c r="L446" s="203" t="str">
        <f t="shared" si="374"/>
        <v/>
      </c>
      <c r="M446" s="203" t="str">
        <f t="shared" si="374"/>
        <v/>
      </c>
      <c r="N446" s="203" t="str">
        <f t="shared" si="374"/>
        <v/>
      </c>
      <c r="O446" s="203" t="str">
        <f t="shared" si="374"/>
        <v/>
      </c>
      <c r="P446" s="203" t="str">
        <f t="shared" si="374"/>
        <v/>
      </c>
      <c r="Q446" s="203" t="str">
        <f t="shared" si="374"/>
        <v/>
      </c>
      <c r="R446" s="203" t="str">
        <f t="shared" si="374"/>
        <v/>
      </c>
      <c r="S446" s="203" t="str">
        <f t="shared" si="374"/>
        <v/>
      </c>
      <c r="T446" s="203" t="str">
        <f t="shared" si="374"/>
        <v/>
      </c>
      <c r="U446" s="203" t="str">
        <f t="shared" si="374"/>
        <v/>
      </c>
      <c r="V446" s="203" t="str">
        <f t="shared" si="374"/>
        <v/>
      </c>
      <c r="W446" s="203" t="str">
        <f t="shared" si="374"/>
        <v/>
      </c>
      <c r="X446" s="203" t="str">
        <f t="shared" si="374"/>
        <v/>
      </c>
      <c r="Y446" s="203" t="str">
        <f t="shared" si="374"/>
        <v/>
      </c>
      <c r="Z446" s="1173" t="str">
        <f t="shared" si="374"/>
        <v/>
      </c>
      <c r="AA446" s="1273" t="str">
        <f t="shared" si="374"/>
        <v/>
      </c>
      <c r="AB446" s="203" t="str">
        <f t="shared" si="374"/>
        <v/>
      </c>
      <c r="AC446" s="203" t="str">
        <f t="shared" ca="1" si="374"/>
        <v>NOK</v>
      </c>
      <c r="AD446" s="203" t="str">
        <f t="shared" si="374"/>
        <v/>
      </c>
      <c r="AE446" s="203" t="str">
        <f t="shared" si="374"/>
        <v/>
      </c>
      <c r="AF446" s="203" t="str">
        <f t="shared" si="374"/>
        <v/>
      </c>
      <c r="AG446" s="1273" t="str">
        <f t="shared" si="374"/>
        <v/>
      </c>
      <c r="AH446" s="203" t="str">
        <f t="shared" si="374"/>
        <v/>
      </c>
      <c r="AI446" s="203" t="str">
        <f t="shared" si="374"/>
        <v/>
      </c>
      <c r="AJ446" s="203" t="str">
        <f t="shared" si="374"/>
        <v/>
      </c>
      <c r="AK446" s="203" t="str">
        <f t="shared" si="374"/>
        <v/>
      </c>
      <c r="AL446" s="203" t="str">
        <f t="shared" si="374"/>
        <v/>
      </c>
      <c r="AM446" s="203" t="str">
        <f t="shared" si="374"/>
        <v/>
      </c>
      <c r="AN446" s="1273" t="str">
        <f t="shared" si="374"/>
        <v/>
      </c>
      <c r="AO446" s="1173" t="str">
        <f t="shared" si="374"/>
        <v/>
      </c>
      <c r="AP446" s="203" t="str">
        <f t="shared" si="374"/>
        <v/>
      </c>
      <c r="AQ446" s="203" t="str">
        <f t="shared" si="374"/>
        <v/>
      </c>
      <c r="AR446" s="1273" t="str">
        <f t="shared" si="374"/>
        <v/>
      </c>
      <c r="AS446" s="203" t="str">
        <f t="shared" si="374"/>
        <v/>
      </c>
      <c r="AT446" s="203" t="str">
        <f t="shared" si="374"/>
        <v/>
      </c>
      <c r="AU446" s="1273" t="str">
        <f t="shared" si="374"/>
        <v/>
      </c>
      <c r="AV446" s="203" t="str">
        <f t="shared" si="374"/>
        <v/>
      </c>
      <c r="AW446" s="203" t="str">
        <f t="shared" si="374"/>
        <v/>
      </c>
      <c r="AX446" s="203" t="str">
        <f t="shared" si="374"/>
        <v/>
      </c>
      <c r="AY446" s="203" t="str">
        <f t="shared" si="374"/>
        <v/>
      </c>
      <c r="AZ446" s="203" t="str">
        <f t="shared" si="374"/>
        <v/>
      </c>
      <c r="BA446" s="1273" t="str">
        <f t="shared" si="374"/>
        <v/>
      </c>
      <c r="BB446" s="203" t="str">
        <f t="shared" si="374"/>
        <v/>
      </c>
      <c r="BC446" s="203" t="str">
        <f t="shared" ca="1" si="374"/>
        <v>NOK</v>
      </c>
      <c r="BD446" s="203" t="str">
        <f t="shared" si="374"/>
        <v/>
      </c>
      <c r="BE446" s="203" t="str">
        <f t="shared" si="374"/>
        <v/>
      </c>
      <c r="BF446" s="203" t="str">
        <f t="shared" si="374"/>
        <v/>
      </c>
      <c r="BG446" s="1173" t="str">
        <f t="shared" si="374"/>
        <v/>
      </c>
      <c r="BH446" s="1273" t="str">
        <f t="shared" si="374"/>
        <v/>
      </c>
      <c r="BI446" s="200" t="str">
        <f t="shared" ca="1" si="316"/>
        <v>NOK</v>
      </c>
    </row>
    <row r="447" spans="1:61" x14ac:dyDescent="0.25">
      <c r="A447" s="1241" t="str">
        <f t="shared" si="373"/>
        <v>GYN1</v>
      </c>
      <c r="B447" s="1242" t="str">
        <f t="shared" si="373"/>
        <v>Ginecologia</v>
      </c>
      <c r="C447" s="202"/>
      <c r="D447" s="203" t="str">
        <f t="shared" ref="D447:BH447" si="375">IF(D$323="","",
  IF(D$322="",IF(D126="","",IF(D126&lt;=D$324,"OK","NOK")),
  IF(D$322="X",IF(D126="","",IF(D126&lt;=D$324,"OK","NOK")),
  IF(HLOOKUP(D$322,$A$4:$BI$156,ROW(D447)-324,FALSE)&lt;&gt;"","",IF(D126="","",IF(D126&lt;=D$324,"OK","NOK"))))))</f>
        <v/>
      </c>
      <c r="E447" s="203" t="str">
        <f t="shared" si="375"/>
        <v/>
      </c>
      <c r="F447" s="203" t="str">
        <f t="shared" si="375"/>
        <v/>
      </c>
      <c r="G447" s="203" t="str">
        <f t="shared" si="375"/>
        <v/>
      </c>
      <c r="H447" s="203" t="str">
        <f t="shared" si="375"/>
        <v/>
      </c>
      <c r="I447" s="203" t="str">
        <f t="shared" si="375"/>
        <v/>
      </c>
      <c r="J447" s="1273" t="str">
        <f t="shared" si="375"/>
        <v/>
      </c>
      <c r="K447" s="203" t="str">
        <f t="shared" si="375"/>
        <v/>
      </c>
      <c r="L447" s="203" t="str">
        <f t="shared" si="375"/>
        <v/>
      </c>
      <c r="M447" s="203" t="str">
        <f t="shared" si="375"/>
        <v/>
      </c>
      <c r="N447" s="203" t="str">
        <f t="shared" si="375"/>
        <v/>
      </c>
      <c r="O447" s="203" t="str">
        <f t="shared" si="375"/>
        <v/>
      </c>
      <c r="P447" s="203" t="str">
        <f t="shared" si="375"/>
        <v/>
      </c>
      <c r="Q447" s="203" t="str">
        <f t="shared" si="375"/>
        <v/>
      </c>
      <c r="R447" s="203" t="str">
        <f t="shared" si="375"/>
        <v/>
      </c>
      <c r="S447" s="203" t="str">
        <f t="shared" si="375"/>
        <v/>
      </c>
      <c r="T447" s="203" t="str">
        <f t="shared" si="375"/>
        <v/>
      </c>
      <c r="U447" s="203" t="str">
        <f t="shared" si="375"/>
        <v/>
      </c>
      <c r="V447" s="203" t="str">
        <f t="shared" si="375"/>
        <v/>
      </c>
      <c r="W447" s="203" t="str">
        <f t="shared" si="375"/>
        <v/>
      </c>
      <c r="X447" s="203" t="str">
        <f t="shared" si="375"/>
        <v/>
      </c>
      <c r="Y447" s="203" t="str">
        <f t="shared" si="375"/>
        <v/>
      </c>
      <c r="Z447" s="1173" t="str">
        <f t="shared" si="375"/>
        <v/>
      </c>
      <c r="AA447" s="1273" t="str">
        <f t="shared" ca="1" si="375"/>
        <v>NOK</v>
      </c>
      <c r="AB447" s="203" t="str">
        <f t="shared" si="375"/>
        <v/>
      </c>
      <c r="AC447" s="203" t="str">
        <f t="shared" si="375"/>
        <v/>
      </c>
      <c r="AD447" s="203" t="str">
        <f t="shared" si="375"/>
        <v/>
      </c>
      <c r="AE447" s="203" t="str">
        <f t="shared" si="375"/>
        <v/>
      </c>
      <c r="AF447" s="203" t="str">
        <f t="shared" si="375"/>
        <v/>
      </c>
      <c r="AG447" s="1273" t="str">
        <f t="shared" si="375"/>
        <v/>
      </c>
      <c r="AH447" s="203" t="str">
        <f t="shared" si="375"/>
        <v/>
      </c>
      <c r="AI447" s="203" t="str">
        <f t="shared" si="375"/>
        <v/>
      </c>
      <c r="AJ447" s="203" t="str">
        <f t="shared" si="375"/>
        <v/>
      </c>
      <c r="AK447" s="203" t="str">
        <f t="shared" si="375"/>
        <v/>
      </c>
      <c r="AL447" s="203" t="str">
        <f t="shared" si="375"/>
        <v/>
      </c>
      <c r="AM447" s="203" t="str">
        <f t="shared" si="375"/>
        <v/>
      </c>
      <c r="AN447" s="1273" t="str">
        <f t="shared" si="375"/>
        <v/>
      </c>
      <c r="AO447" s="1173" t="str">
        <f t="shared" si="375"/>
        <v/>
      </c>
      <c r="AP447" s="203" t="str">
        <f t="shared" si="375"/>
        <v/>
      </c>
      <c r="AQ447" s="203" t="str">
        <f t="shared" si="375"/>
        <v/>
      </c>
      <c r="AR447" s="1273" t="str">
        <f t="shared" si="375"/>
        <v/>
      </c>
      <c r="AS447" s="203" t="str">
        <f t="shared" si="375"/>
        <v/>
      </c>
      <c r="AT447" s="203" t="str">
        <f t="shared" si="375"/>
        <v/>
      </c>
      <c r="AU447" s="1273" t="str">
        <f t="shared" si="375"/>
        <v/>
      </c>
      <c r="AV447" s="203" t="str">
        <f t="shared" si="375"/>
        <v/>
      </c>
      <c r="AW447" s="203" t="str">
        <f t="shared" si="375"/>
        <v/>
      </c>
      <c r="AX447" s="203" t="str">
        <f t="shared" si="375"/>
        <v/>
      </c>
      <c r="AY447" s="203" t="str">
        <f t="shared" si="375"/>
        <v/>
      </c>
      <c r="AZ447" s="203" t="str">
        <f t="shared" si="375"/>
        <v/>
      </c>
      <c r="BA447" s="1273" t="str">
        <f t="shared" si="375"/>
        <v/>
      </c>
      <c r="BB447" s="203" t="str">
        <f t="shared" si="375"/>
        <v/>
      </c>
      <c r="BC447" s="203" t="str">
        <f t="shared" si="375"/>
        <v/>
      </c>
      <c r="BD447" s="203" t="str">
        <f t="shared" si="375"/>
        <v/>
      </c>
      <c r="BE447" s="203" t="str">
        <f t="shared" si="375"/>
        <v/>
      </c>
      <c r="BF447" s="203" t="str">
        <f t="shared" si="375"/>
        <v/>
      </c>
      <c r="BG447" s="1173" t="str">
        <f t="shared" si="375"/>
        <v/>
      </c>
      <c r="BH447" s="1273" t="str">
        <f t="shared" si="375"/>
        <v/>
      </c>
      <c r="BI447" s="200" t="str">
        <f t="shared" ca="1" si="316"/>
        <v>NOK</v>
      </c>
    </row>
    <row r="448" spans="1:61" x14ac:dyDescent="0.25">
      <c r="A448" s="1241" t="str">
        <f t="shared" si="373"/>
        <v>GYNT</v>
      </c>
      <c r="B448" s="1242" t="str">
        <f t="shared" si="373"/>
        <v>Tumori ginecologici</v>
      </c>
      <c r="C448" s="202"/>
      <c r="D448" s="203" t="str">
        <f t="shared" ref="D448:BH448" si="376">IF(D$323="","",
  IF(D$322="",IF(D127="","",IF(D127&lt;=D$324,"OK","NOK")),
  IF(D$322="X",IF(D127="","",IF(D127&lt;=D$324,"OK","NOK")),
  IF(HLOOKUP(D$322,$A$4:$BI$156,ROW(D448)-324,FALSE)&lt;&gt;"","",IF(D127="","",IF(D127&lt;=D$324,"OK","NOK"))))))</f>
        <v/>
      </c>
      <c r="E448" s="203" t="str">
        <f t="shared" si="376"/>
        <v/>
      </c>
      <c r="F448" s="203" t="str">
        <f t="shared" si="376"/>
        <v/>
      </c>
      <c r="G448" s="203" t="str">
        <f t="shared" si="376"/>
        <v/>
      </c>
      <c r="H448" s="203" t="str">
        <f t="shared" si="376"/>
        <v/>
      </c>
      <c r="I448" s="203" t="str">
        <f t="shared" si="376"/>
        <v/>
      </c>
      <c r="J448" s="1273" t="str">
        <f t="shared" si="376"/>
        <v/>
      </c>
      <c r="K448" s="203" t="str">
        <f t="shared" si="376"/>
        <v/>
      </c>
      <c r="L448" s="203" t="str">
        <f t="shared" si="376"/>
        <v/>
      </c>
      <c r="M448" s="203" t="str">
        <f t="shared" si="376"/>
        <v/>
      </c>
      <c r="N448" s="203" t="str">
        <f t="shared" si="376"/>
        <v/>
      </c>
      <c r="O448" s="203" t="str">
        <f t="shared" si="376"/>
        <v/>
      </c>
      <c r="P448" s="203" t="str">
        <f t="shared" si="376"/>
        <v/>
      </c>
      <c r="Q448" s="203" t="str">
        <f t="shared" si="376"/>
        <v/>
      </c>
      <c r="R448" s="203" t="str">
        <f t="shared" si="376"/>
        <v/>
      </c>
      <c r="S448" s="203" t="str">
        <f t="shared" si="376"/>
        <v/>
      </c>
      <c r="T448" s="203" t="str">
        <f t="shared" si="376"/>
        <v/>
      </c>
      <c r="U448" s="203" t="str">
        <f t="shared" si="376"/>
        <v/>
      </c>
      <c r="V448" s="203" t="str">
        <f t="shared" si="376"/>
        <v/>
      </c>
      <c r="W448" s="203" t="str">
        <f t="shared" si="376"/>
        <v/>
      </c>
      <c r="X448" s="203" t="str">
        <f t="shared" si="376"/>
        <v/>
      </c>
      <c r="Y448" s="203" t="str">
        <f t="shared" si="376"/>
        <v/>
      </c>
      <c r="Z448" s="1173" t="str">
        <f t="shared" ca="1" si="376"/>
        <v>NOK</v>
      </c>
      <c r="AA448" s="1273" t="str">
        <f t="shared" si="376"/>
        <v/>
      </c>
      <c r="AB448" s="203" t="str">
        <f t="shared" si="376"/>
        <v/>
      </c>
      <c r="AC448" s="203" t="str">
        <f t="shared" si="376"/>
        <v/>
      </c>
      <c r="AD448" s="203" t="str">
        <f t="shared" si="376"/>
        <v/>
      </c>
      <c r="AE448" s="203" t="str">
        <f t="shared" si="376"/>
        <v/>
      </c>
      <c r="AF448" s="203" t="str">
        <f t="shared" si="376"/>
        <v/>
      </c>
      <c r="AG448" s="1273" t="str">
        <f t="shared" si="376"/>
        <v/>
      </c>
      <c r="AH448" s="203" t="str">
        <f t="shared" si="376"/>
        <v/>
      </c>
      <c r="AI448" s="203" t="str">
        <f t="shared" si="376"/>
        <v/>
      </c>
      <c r="AJ448" s="203" t="str">
        <f t="shared" si="376"/>
        <v/>
      </c>
      <c r="AK448" s="203" t="str">
        <f t="shared" si="376"/>
        <v/>
      </c>
      <c r="AL448" s="203" t="str">
        <f t="shared" si="376"/>
        <v/>
      </c>
      <c r="AM448" s="203" t="str">
        <f t="shared" si="376"/>
        <v/>
      </c>
      <c r="AN448" s="1273" t="str">
        <f t="shared" si="376"/>
        <v/>
      </c>
      <c r="AO448" s="1173" t="str">
        <f t="shared" si="376"/>
        <v/>
      </c>
      <c r="AP448" s="203" t="str">
        <f t="shared" si="376"/>
        <v/>
      </c>
      <c r="AQ448" s="203" t="str">
        <f t="shared" si="376"/>
        <v/>
      </c>
      <c r="AR448" s="1273" t="str">
        <f t="shared" si="376"/>
        <v/>
      </c>
      <c r="AS448" s="203" t="str">
        <f t="shared" si="376"/>
        <v/>
      </c>
      <c r="AT448" s="203" t="str">
        <f t="shared" si="376"/>
        <v/>
      </c>
      <c r="AU448" s="1273" t="str">
        <f t="shared" si="376"/>
        <v/>
      </c>
      <c r="AV448" s="203" t="str">
        <f t="shared" si="376"/>
        <v/>
      </c>
      <c r="AW448" s="203" t="str">
        <f t="shared" si="376"/>
        <v/>
      </c>
      <c r="AX448" s="203" t="str">
        <f t="shared" si="376"/>
        <v/>
      </c>
      <c r="AY448" s="203" t="str">
        <f t="shared" si="376"/>
        <v/>
      </c>
      <c r="AZ448" s="203" t="str">
        <f t="shared" si="376"/>
        <v/>
      </c>
      <c r="BA448" s="1273" t="str">
        <f t="shared" si="376"/>
        <v/>
      </c>
      <c r="BB448" s="203" t="str">
        <f t="shared" si="376"/>
        <v/>
      </c>
      <c r="BC448" s="203" t="str">
        <f t="shared" si="376"/>
        <v/>
      </c>
      <c r="BD448" s="203" t="str">
        <f t="shared" si="376"/>
        <v/>
      </c>
      <c r="BE448" s="203" t="str">
        <f t="shared" si="376"/>
        <v/>
      </c>
      <c r="BF448" s="203" t="str">
        <f t="shared" si="376"/>
        <v/>
      </c>
      <c r="BG448" s="1173" t="str">
        <f t="shared" si="376"/>
        <v/>
      </c>
      <c r="BH448" s="1273" t="str">
        <f t="shared" si="376"/>
        <v/>
      </c>
      <c r="BI448" s="200" t="str">
        <f t="shared" ca="1" si="316"/>
        <v>NOK</v>
      </c>
    </row>
    <row r="449" spans="1:61" x14ac:dyDescent="0.25">
      <c r="A449" s="1241" t="str">
        <f t="shared" si="373"/>
        <v>GYN2</v>
      </c>
      <c r="B449" s="1242" t="str">
        <f t="shared" si="373"/>
        <v>Centro di senologia riconosciuto e certificato</v>
      </c>
      <c r="C449" s="202"/>
      <c r="D449" s="203" t="str">
        <f t="shared" ref="D449:BH449" si="377">IF(D$323="","",
  IF(D$322="",IF(D128="","",IF(D128&lt;=D$324,"OK","NOK")),
  IF(D$322="X",IF(D128="","",IF(D128&lt;=D$324,"OK","NOK")),
  IF(HLOOKUP(D$322,$A$4:$BI$156,ROW(D449)-324,FALSE)&lt;&gt;"","",IF(D128="","",IF(D128&lt;=D$324,"OK","NOK"))))))</f>
        <v/>
      </c>
      <c r="E449" s="203" t="str">
        <f t="shared" si="377"/>
        <v/>
      </c>
      <c r="F449" s="203" t="str">
        <f t="shared" si="377"/>
        <v/>
      </c>
      <c r="G449" s="203" t="str">
        <f t="shared" si="377"/>
        <v/>
      </c>
      <c r="H449" s="203" t="str">
        <f t="shared" si="377"/>
        <v/>
      </c>
      <c r="I449" s="203" t="str">
        <f t="shared" si="377"/>
        <v/>
      </c>
      <c r="J449" s="1273" t="str">
        <f t="shared" si="377"/>
        <v/>
      </c>
      <c r="K449" s="203" t="str">
        <f t="shared" si="377"/>
        <v/>
      </c>
      <c r="L449" s="203" t="str">
        <f t="shared" si="377"/>
        <v/>
      </c>
      <c r="M449" s="203" t="str">
        <f t="shared" si="377"/>
        <v/>
      </c>
      <c r="N449" s="203" t="str">
        <f t="shared" si="377"/>
        <v/>
      </c>
      <c r="O449" s="203" t="str">
        <f t="shared" si="377"/>
        <v/>
      </c>
      <c r="P449" s="203" t="str">
        <f t="shared" si="377"/>
        <v/>
      </c>
      <c r="Q449" s="203" t="str">
        <f t="shared" ca="1" si="377"/>
        <v>NOK</v>
      </c>
      <c r="R449" s="203" t="str">
        <f t="shared" si="377"/>
        <v/>
      </c>
      <c r="S449" s="203" t="str">
        <f t="shared" si="377"/>
        <v/>
      </c>
      <c r="T449" s="203" t="str">
        <f t="shared" si="377"/>
        <v/>
      </c>
      <c r="U449" s="203" t="str">
        <f t="shared" si="377"/>
        <v/>
      </c>
      <c r="V449" s="203" t="str">
        <f t="shared" si="377"/>
        <v/>
      </c>
      <c r="W449" s="203" t="str">
        <f t="shared" si="377"/>
        <v/>
      </c>
      <c r="X449" s="203" t="str">
        <f t="shared" si="377"/>
        <v/>
      </c>
      <c r="Y449" s="203" t="str">
        <f t="shared" si="377"/>
        <v/>
      </c>
      <c r="Z449" s="1173" t="str">
        <f t="shared" si="377"/>
        <v/>
      </c>
      <c r="AA449" s="1273" t="str">
        <f t="shared" ca="1" si="377"/>
        <v>NOK</v>
      </c>
      <c r="AB449" s="203" t="str">
        <f t="shared" si="377"/>
        <v/>
      </c>
      <c r="AC449" s="203" t="str">
        <f t="shared" si="377"/>
        <v/>
      </c>
      <c r="AD449" s="203" t="str">
        <f t="shared" si="377"/>
        <v/>
      </c>
      <c r="AE449" s="203" t="str">
        <f t="shared" si="377"/>
        <v/>
      </c>
      <c r="AF449" s="203" t="str">
        <f t="shared" si="377"/>
        <v/>
      </c>
      <c r="AG449" s="1273" t="str">
        <f t="shared" si="377"/>
        <v/>
      </c>
      <c r="AH449" s="203" t="str">
        <f t="shared" si="377"/>
        <v/>
      </c>
      <c r="AI449" s="203" t="str">
        <f t="shared" si="377"/>
        <v/>
      </c>
      <c r="AJ449" s="203" t="str">
        <f t="shared" si="377"/>
        <v/>
      </c>
      <c r="AK449" s="203" t="str">
        <f t="shared" si="377"/>
        <v/>
      </c>
      <c r="AL449" s="203" t="str">
        <f t="shared" si="377"/>
        <v/>
      </c>
      <c r="AM449" s="203" t="str">
        <f t="shared" si="377"/>
        <v/>
      </c>
      <c r="AN449" s="1273" t="str">
        <f t="shared" si="377"/>
        <v/>
      </c>
      <c r="AO449" s="1173" t="str">
        <f t="shared" si="377"/>
        <v/>
      </c>
      <c r="AP449" s="203" t="str">
        <f t="shared" si="377"/>
        <v/>
      </c>
      <c r="AQ449" s="203" t="str">
        <f t="shared" si="377"/>
        <v/>
      </c>
      <c r="AR449" s="1273" t="str">
        <f t="shared" si="377"/>
        <v/>
      </c>
      <c r="AS449" s="203" t="str">
        <f t="shared" si="377"/>
        <v/>
      </c>
      <c r="AT449" s="203" t="str">
        <f t="shared" si="377"/>
        <v/>
      </c>
      <c r="AU449" s="1273" t="str">
        <f t="shared" si="377"/>
        <v/>
      </c>
      <c r="AV449" s="203" t="str">
        <f t="shared" si="377"/>
        <v/>
      </c>
      <c r="AW449" s="203" t="str">
        <f t="shared" si="377"/>
        <v/>
      </c>
      <c r="AX449" s="203" t="str">
        <f t="shared" si="377"/>
        <v/>
      </c>
      <c r="AY449" s="203" t="str">
        <f t="shared" si="377"/>
        <v/>
      </c>
      <c r="AZ449" s="203" t="str">
        <f t="shared" si="377"/>
        <v/>
      </c>
      <c r="BA449" s="1273" t="str">
        <f t="shared" si="377"/>
        <v/>
      </c>
      <c r="BB449" s="203" t="str">
        <f t="shared" si="377"/>
        <v/>
      </c>
      <c r="BC449" s="203" t="str">
        <f t="shared" si="377"/>
        <v/>
      </c>
      <c r="BD449" s="203" t="str">
        <f t="shared" si="377"/>
        <v/>
      </c>
      <c r="BE449" s="203" t="str">
        <f t="shared" si="377"/>
        <v/>
      </c>
      <c r="BF449" s="203" t="str">
        <f t="shared" si="377"/>
        <v/>
      </c>
      <c r="BG449" s="1173" t="str">
        <f t="shared" si="377"/>
        <v/>
      </c>
      <c r="BH449" s="1273" t="str">
        <f t="shared" si="377"/>
        <v/>
      </c>
      <c r="BI449" s="200" t="str">
        <f t="shared" ca="1" si="316"/>
        <v>NOK</v>
      </c>
    </row>
    <row r="450" spans="1:61" x14ac:dyDescent="0.25">
      <c r="A450" s="1241" t="str">
        <f t="shared" si="373"/>
        <v>PLC1</v>
      </c>
      <c r="B450" s="1242" t="str">
        <f t="shared" si="373"/>
        <v>Interventi nel contesto della transessualità</v>
      </c>
      <c r="C450" s="202"/>
      <c r="D450" s="203" t="str">
        <f t="shared" ref="D450:BH450" si="378">IF(D$323="","",
  IF(D$322="",IF(D129="","",IF(D129&lt;=D$324,"OK","NOK")),
  IF(D$322="X",IF(D129="","",IF(D129&lt;=D$324,"OK","NOK")),
  IF(HLOOKUP(D$322,$A$4:$BI$156,ROW(D450)-324,FALSE)&lt;&gt;"","",IF(D129="","",IF(D129&lt;=D$324,"OK","NOK"))))))</f>
        <v/>
      </c>
      <c r="E450" s="203" t="str">
        <f t="shared" si="378"/>
        <v/>
      </c>
      <c r="F450" s="203" t="str">
        <f t="shared" si="378"/>
        <v/>
      </c>
      <c r="G450" s="203" t="str">
        <f t="shared" si="378"/>
        <v/>
      </c>
      <c r="H450" s="203" t="str">
        <f t="shared" si="378"/>
        <v/>
      </c>
      <c r="I450" s="203" t="str">
        <f t="shared" si="378"/>
        <v/>
      </c>
      <c r="J450" s="1273" t="str">
        <f t="shared" si="378"/>
        <v/>
      </c>
      <c r="K450" s="203" t="str">
        <f t="shared" si="378"/>
        <v/>
      </c>
      <c r="L450" s="203" t="str">
        <f t="shared" si="378"/>
        <v/>
      </c>
      <c r="M450" s="203" t="str">
        <f t="shared" si="378"/>
        <v/>
      </c>
      <c r="N450" s="203" t="str">
        <f t="shared" si="378"/>
        <v/>
      </c>
      <c r="O450" s="203" t="str">
        <f t="shared" si="378"/>
        <v/>
      </c>
      <c r="P450" s="203" t="str">
        <f t="shared" si="378"/>
        <v/>
      </c>
      <c r="Q450" s="203" t="str">
        <f t="shared" ca="1" si="378"/>
        <v>NOK</v>
      </c>
      <c r="R450" s="203" t="str">
        <f t="shared" si="378"/>
        <v/>
      </c>
      <c r="S450" s="203" t="str">
        <f t="shared" si="378"/>
        <v/>
      </c>
      <c r="T450" s="203" t="str">
        <f t="shared" si="378"/>
        <v/>
      </c>
      <c r="U450" s="203" t="str">
        <f t="shared" si="378"/>
        <v/>
      </c>
      <c r="V450" s="203" t="str">
        <f t="shared" si="378"/>
        <v/>
      </c>
      <c r="W450" s="203" t="str">
        <f t="shared" si="378"/>
        <v/>
      </c>
      <c r="X450" s="203" t="str">
        <f t="shared" si="378"/>
        <v/>
      </c>
      <c r="Y450" s="203" t="str">
        <f t="shared" si="378"/>
        <v/>
      </c>
      <c r="Z450" s="1173" t="str">
        <f t="shared" si="378"/>
        <v/>
      </c>
      <c r="AA450" s="1273" t="str">
        <f t="shared" ca="1" si="378"/>
        <v>NOK</v>
      </c>
      <c r="AB450" s="203" t="str">
        <f t="shared" si="378"/>
        <v/>
      </c>
      <c r="AC450" s="203" t="str">
        <f t="shared" si="378"/>
        <v/>
      </c>
      <c r="AD450" s="203" t="str">
        <f t="shared" si="378"/>
        <v/>
      </c>
      <c r="AE450" s="203" t="str">
        <f t="shared" si="378"/>
        <v/>
      </c>
      <c r="AF450" s="203" t="str">
        <f t="shared" si="378"/>
        <v/>
      </c>
      <c r="AG450" s="1273" t="str">
        <f t="shared" si="378"/>
        <v/>
      </c>
      <c r="AH450" s="203" t="str">
        <f t="shared" si="378"/>
        <v/>
      </c>
      <c r="AI450" s="203" t="str">
        <f t="shared" si="378"/>
        <v/>
      </c>
      <c r="AJ450" s="203" t="str">
        <f t="shared" si="378"/>
        <v/>
      </c>
      <c r="AK450" s="203" t="str">
        <f t="shared" si="378"/>
        <v/>
      </c>
      <c r="AL450" s="203" t="str">
        <f t="shared" si="378"/>
        <v/>
      </c>
      <c r="AM450" s="203" t="str">
        <f t="shared" si="378"/>
        <v/>
      </c>
      <c r="AN450" s="1273" t="str">
        <f t="shared" si="378"/>
        <v/>
      </c>
      <c r="AO450" s="1173" t="str">
        <f t="shared" si="378"/>
        <v/>
      </c>
      <c r="AP450" s="203" t="str">
        <f t="shared" si="378"/>
        <v/>
      </c>
      <c r="AQ450" s="203" t="str">
        <f t="shared" si="378"/>
        <v/>
      </c>
      <c r="AR450" s="1273" t="str">
        <f t="shared" si="378"/>
        <v/>
      </c>
      <c r="AS450" s="203" t="str">
        <f t="shared" si="378"/>
        <v/>
      </c>
      <c r="AT450" s="203" t="str">
        <f t="shared" si="378"/>
        <v/>
      </c>
      <c r="AU450" s="1273" t="str">
        <f t="shared" si="378"/>
        <v/>
      </c>
      <c r="AV450" s="203" t="str">
        <f t="shared" si="378"/>
        <v/>
      </c>
      <c r="AW450" s="203" t="str">
        <f t="shared" si="378"/>
        <v/>
      </c>
      <c r="AX450" s="203" t="str">
        <f t="shared" si="378"/>
        <v/>
      </c>
      <c r="AY450" s="203" t="str">
        <f t="shared" si="378"/>
        <v/>
      </c>
      <c r="AZ450" s="203" t="str">
        <f t="shared" si="378"/>
        <v/>
      </c>
      <c r="BA450" s="1273" t="str">
        <f t="shared" si="378"/>
        <v/>
      </c>
      <c r="BB450" s="203" t="str">
        <f t="shared" si="378"/>
        <v/>
      </c>
      <c r="BC450" s="203" t="str">
        <f t="shared" si="378"/>
        <v/>
      </c>
      <c r="BD450" s="203" t="str">
        <f t="shared" si="378"/>
        <v/>
      </c>
      <c r="BE450" s="203" t="str">
        <f t="shared" si="378"/>
        <v/>
      </c>
      <c r="BF450" s="203" t="str">
        <f t="shared" si="378"/>
        <v/>
      </c>
      <c r="BG450" s="1173" t="str">
        <f t="shared" si="378"/>
        <v/>
      </c>
      <c r="BH450" s="1273" t="str">
        <f t="shared" si="378"/>
        <v/>
      </c>
      <c r="BI450" s="200" t="str">
        <f t="shared" ca="1" si="316"/>
        <v>NOK</v>
      </c>
    </row>
    <row r="451" spans="1:61" ht="26.4" x14ac:dyDescent="0.25">
      <c r="A451" s="1241" t="str">
        <f t="shared" si="373"/>
        <v>GEBH</v>
      </c>
      <c r="B451" s="1242" t="str">
        <f t="shared" si="373"/>
        <v>Casa del parto (dalla 36 0/7 settimana di gestazione)</v>
      </c>
      <c r="C451" s="202"/>
      <c r="D451" s="203" t="str">
        <f t="shared" ref="D451:BH451" si="379">IF(D$323="","",
  IF(D$322="",IF(D130="","",IF(D130&lt;=D$324,"OK","NOK")),
  IF(D$322="X",IF(D130="","",IF(D130&lt;=D$324,"OK","NOK")),
  IF(HLOOKUP(D$322,$A$4:$BI$156,ROW(D451)-324,FALSE)&lt;&gt;"","",IF(D130="","",IF(D130&lt;=D$324,"OK","NOK"))))))</f>
        <v/>
      </c>
      <c r="E451" s="203" t="str">
        <f t="shared" si="379"/>
        <v/>
      </c>
      <c r="F451" s="203" t="str">
        <f t="shared" si="379"/>
        <v/>
      </c>
      <c r="G451" s="203" t="str">
        <f t="shared" si="379"/>
        <v/>
      </c>
      <c r="H451" s="203" t="str">
        <f t="shared" si="379"/>
        <v/>
      </c>
      <c r="I451" s="203" t="str">
        <f t="shared" si="379"/>
        <v/>
      </c>
      <c r="J451" s="1273" t="str">
        <f t="shared" si="379"/>
        <v/>
      </c>
      <c r="K451" s="203" t="str">
        <f t="shared" si="379"/>
        <v/>
      </c>
      <c r="L451" s="203" t="str">
        <f t="shared" si="379"/>
        <v/>
      </c>
      <c r="M451" s="203" t="str">
        <f t="shared" si="379"/>
        <v/>
      </c>
      <c r="N451" s="203" t="str">
        <f t="shared" si="379"/>
        <v/>
      </c>
      <c r="O451" s="203" t="str">
        <f t="shared" si="379"/>
        <v/>
      </c>
      <c r="P451" s="203" t="str">
        <f t="shared" si="379"/>
        <v/>
      </c>
      <c r="Q451" s="203" t="str">
        <f t="shared" si="379"/>
        <v/>
      </c>
      <c r="R451" s="203" t="str">
        <f t="shared" si="379"/>
        <v/>
      </c>
      <c r="S451" s="203" t="str">
        <f t="shared" si="379"/>
        <v/>
      </c>
      <c r="T451" s="203" t="str">
        <f t="shared" si="379"/>
        <v/>
      </c>
      <c r="U451" s="203" t="str">
        <f t="shared" si="379"/>
        <v/>
      </c>
      <c r="V451" s="203" t="str">
        <f t="shared" si="379"/>
        <v/>
      </c>
      <c r="W451" s="203" t="str">
        <f t="shared" si="379"/>
        <v/>
      </c>
      <c r="X451" s="203" t="str">
        <f t="shared" si="379"/>
        <v/>
      </c>
      <c r="Y451" s="203" t="str">
        <f t="shared" si="379"/>
        <v/>
      </c>
      <c r="Z451" s="1173" t="str">
        <f t="shared" si="379"/>
        <v/>
      </c>
      <c r="AA451" s="1273" t="str">
        <f t="shared" ca="1" si="379"/>
        <v>NOK</v>
      </c>
      <c r="AB451" s="203" t="str">
        <f t="shared" si="379"/>
        <v/>
      </c>
      <c r="AC451" s="203" t="str">
        <f t="shared" si="379"/>
        <v/>
      </c>
      <c r="AD451" s="203" t="str">
        <f t="shared" si="379"/>
        <v/>
      </c>
      <c r="AE451" s="203" t="str">
        <f t="shared" si="379"/>
        <v/>
      </c>
      <c r="AF451" s="203" t="str">
        <f t="shared" si="379"/>
        <v/>
      </c>
      <c r="AG451" s="1273" t="str">
        <f t="shared" si="379"/>
        <v/>
      </c>
      <c r="AH451" s="203" t="str">
        <f t="shared" si="379"/>
        <v/>
      </c>
      <c r="AI451" s="203" t="str">
        <f t="shared" si="379"/>
        <v/>
      </c>
      <c r="AJ451" s="203" t="str">
        <f t="shared" si="379"/>
        <v/>
      </c>
      <c r="AK451" s="203" t="str">
        <f t="shared" si="379"/>
        <v/>
      </c>
      <c r="AL451" s="203" t="str">
        <f t="shared" si="379"/>
        <v/>
      </c>
      <c r="AM451" s="203" t="str">
        <f t="shared" si="379"/>
        <v/>
      </c>
      <c r="AN451" s="1273" t="str">
        <f t="shared" si="379"/>
        <v/>
      </c>
      <c r="AO451" s="1173" t="str">
        <f t="shared" si="379"/>
        <v/>
      </c>
      <c r="AP451" s="203" t="str">
        <f t="shared" si="379"/>
        <v/>
      </c>
      <c r="AQ451" s="203" t="str">
        <f t="shared" si="379"/>
        <v/>
      </c>
      <c r="AR451" s="1273" t="str">
        <f t="shared" si="379"/>
        <v/>
      </c>
      <c r="AS451" s="203" t="str">
        <f t="shared" si="379"/>
        <v/>
      </c>
      <c r="AT451" s="203" t="str">
        <f t="shared" si="379"/>
        <v/>
      </c>
      <c r="AU451" s="1273" t="str">
        <f t="shared" si="379"/>
        <v/>
      </c>
      <c r="AV451" s="203" t="str">
        <f t="shared" si="379"/>
        <v/>
      </c>
      <c r="AW451" s="203" t="str">
        <f t="shared" si="379"/>
        <v/>
      </c>
      <c r="AX451" s="203" t="str">
        <f t="shared" si="379"/>
        <v/>
      </c>
      <c r="AY451" s="203" t="str">
        <f t="shared" si="379"/>
        <v/>
      </c>
      <c r="AZ451" s="203" t="str">
        <f t="shared" si="379"/>
        <v/>
      </c>
      <c r="BA451" s="1273" t="str">
        <f t="shared" si="379"/>
        <v/>
      </c>
      <c r="BB451" s="203" t="str">
        <f t="shared" si="379"/>
        <v/>
      </c>
      <c r="BC451" s="203" t="str">
        <f t="shared" si="379"/>
        <v/>
      </c>
      <c r="BD451" s="203" t="str">
        <f t="shared" si="379"/>
        <v/>
      </c>
      <c r="BE451" s="203" t="str">
        <f t="shared" si="379"/>
        <v/>
      </c>
      <c r="BF451" s="203" t="str">
        <f t="shared" si="379"/>
        <v/>
      </c>
      <c r="BG451" s="1173" t="str">
        <f t="shared" si="379"/>
        <v/>
      </c>
      <c r="BH451" s="1273" t="str">
        <f t="shared" si="379"/>
        <v/>
      </c>
      <c r="BI451" s="200" t="str">
        <f t="shared" ca="1" si="316"/>
        <v>NOK</v>
      </c>
    </row>
    <row r="452" spans="1:61" ht="39.6" x14ac:dyDescent="0.25">
      <c r="A452" s="1241" t="str">
        <f t="shared" si="373"/>
        <v>GEBS</v>
      </c>
      <c r="B452" s="1242" t="str">
        <f t="shared" si="373"/>
        <v>Servizio a conduzione ostetrica di assistenza al parto in ospedale (dalla 36 0/7 settimana di gestazione)</v>
      </c>
      <c r="C452" s="202"/>
      <c r="D452" s="203" t="str">
        <f t="shared" ref="D452:BH452" si="380">IF(D$323="","",
  IF(D$322="",IF(D131="","",IF(D131&lt;=D$324,"OK","NOK")),
  IF(D$322="X",IF(D131="","",IF(D131&lt;=D$324,"OK","NOK")),
  IF(HLOOKUP(D$322,$A$4:$BI$156,ROW(D452)-324,FALSE)&lt;&gt;"","",IF(D131="","",IF(D131&lt;=D$324,"OK","NOK"))))))</f>
        <v/>
      </c>
      <c r="E452" s="203" t="str">
        <f t="shared" si="380"/>
        <v/>
      </c>
      <c r="F452" s="203" t="str">
        <f t="shared" si="380"/>
        <v/>
      </c>
      <c r="G452" s="203" t="str">
        <f t="shared" si="380"/>
        <v/>
      </c>
      <c r="H452" s="203" t="str">
        <f t="shared" si="380"/>
        <v/>
      </c>
      <c r="I452" s="203" t="str">
        <f t="shared" si="380"/>
        <v/>
      </c>
      <c r="J452" s="1273" t="str">
        <f t="shared" si="380"/>
        <v/>
      </c>
      <c r="K452" s="203" t="str">
        <f t="shared" si="380"/>
        <v/>
      </c>
      <c r="L452" s="203" t="str">
        <f t="shared" si="380"/>
        <v/>
      </c>
      <c r="M452" s="203" t="str">
        <f t="shared" si="380"/>
        <v/>
      </c>
      <c r="N452" s="203" t="str">
        <f t="shared" si="380"/>
        <v/>
      </c>
      <c r="O452" s="203" t="str">
        <f t="shared" si="380"/>
        <v/>
      </c>
      <c r="P452" s="203" t="str">
        <f t="shared" si="380"/>
        <v/>
      </c>
      <c r="Q452" s="203" t="str">
        <f t="shared" si="380"/>
        <v/>
      </c>
      <c r="R452" s="203" t="str">
        <f t="shared" si="380"/>
        <v/>
      </c>
      <c r="S452" s="203" t="str">
        <f t="shared" si="380"/>
        <v/>
      </c>
      <c r="T452" s="203" t="str">
        <f t="shared" si="380"/>
        <v/>
      </c>
      <c r="U452" s="203" t="str">
        <f t="shared" si="380"/>
        <v/>
      </c>
      <c r="V452" s="203" t="str">
        <f t="shared" si="380"/>
        <v/>
      </c>
      <c r="W452" s="203" t="str">
        <f t="shared" si="380"/>
        <v/>
      </c>
      <c r="X452" s="203" t="str">
        <f t="shared" si="380"/>
        <v/>
      </c>
      <c r="Y452" s="203" t="str">
        <f t="shared" si="380"/>
        <v/>
      </c>
      <c r="Z452" s="1173" t="str">
        <f t="shared" si="380"/>
        <v/>
      </c>
      <c r="AA452" s="1273" t="str">
        <f t="shared" si="380"/>
        <v/>
      </c>
      <c r="AB452" s="203" t="str">
        <f t="shared" si="380"/>
        <v/>
      </c>
      <c r="AC452" s="203" t="str">
        <f t="shared" si="380"/>
        <v/>
      </c>
      <c r="AD452" s="203" t="str">
        <f t="shared" si="380"/>
        <v/>
      </c>
      <c r="AE452" s="203" t="str">
        <f t="shared" si="380"/>
        <v/>
      </c>
      <c r="AF452" s="203" t="str">
        <f t="shared" si="380"/>
        <v/>
      </c>
      <c r="AG452" s="1273" t="str">
        <f t="shared" si="380"/>
        <v/>
      </c>
      <c r="AH452" s="203" t="str">
        <f t="shared" si="380"/>
        <v/>
      </c>
      <c r="AI452" s="203" t="str">
        <f t="shared" si="380"/>
        <v/>
      </c>
      <c r="AJ452" s="203" t="str">
        <f t="shared" si="380"/>
        <v/>
      </c>
      <c r="AK452" s="203" t="str">
        <f t="shared" si="380"/>
        <v/>
      </c>
      <c r="AL452" s="203" t="str">
        <f t="shared" si="380"/>
        <v/>
      </c>
      <c r="AM452" s="203" t="str">
        <f t="shared" si="380"/>
        <v/>
      </c>
      <c r="AN452" s="1273" t="str">
        <f t="shared" si="380"/>
        <v/>
      </c>
      <c r="AO452" s="1173" t="str">
        <f t="shared" si="380"/>
        <v/>
      </c>
      <c r="AP452" s="203" t="str">
        <f t="shared" si="380"/>
        <v/>
      </c>
      <c r="AQ452" s="203" t="str">
        <f t="shared" si="380"/>
        <v/>
      </c>
      <c r="AR452" s="1273" t="str">
        <f t="shared" si="380"/>
        <v/>
      </c>
      <c r="AS452" s="203" t="str">
        <f t="shared" si="380"/>
        <v/>
      </c>
      <c r="AT452" s="203" t="str">
        <f t="shared" si="380"/>
        <v/>
      </c>
      <c r="AU452" s="1273" t="str">
        <f t="shared" si="380"/>
        <v/>
      </c>
      <c r="AV452" s="203" t="str">
        <f t="shared" si="380"/>
        <v/>
      </c>
      <c r="AW452" s="203" t="str">
        <f t="shared" si="380"/>
        <v/>
      </c>
      <c r="AX452" s="203" t="str">
        <f t="shared" si="380"/>
        <v/>
      </c>
      <c r="AY452" s="203" t="str">
        <f t="shared" si="380"/>
        <v/>
      </c>
      <c r="AZ452" s="203" t="str">
        <f t="shared" si="380"/>
        <v/>
      </c>
      <c r="BA452" s="1273" t="str">
        <f t="shared" si="380"/>
        <v/>
      </c>
      <c r="BB452" s="203" t="str">
        <f t="shared" si="380"/>
        <v/>
      </c>
      <c r="BC452" s="203" t="str">
        <f t="shared" si="380"/>
        <v/>
      </c>
      <c r="BD452" s="203" t="str">
        <f t="shared" si="380"/>
        <v/>
      </c>
      <c r="BE452" s="203" t="str">
        <f t="shared" si="380"/>
        <v/>
      </c>
      <c r="BF452" s="203" t="str">
        <f t="shared" si="380"/>
        <v/>
      </c>
      <c r="BG452" s="1173" t="str">
        <f t="shared" si="380"/>
        <v/>
      </c>
      <c r="BH452" s="1273" t="str">
        <f t="shared" si="380"/>
        <v/>
      </c>
      <c r="BI452" s="200" t="str">
        <f t="shared" si="316"/>
        <v>OK</v>
      </c>
    </row>
    <row r="453" spans="1:61" ht="26.4" x14ac:dyDescent="0.25">
      <c r="A453" s="1241" t="str">
        <f t="shared" si="373"/>
        <v>GEB1</v>
      </c>
      <c r="B453" s="1242" t="str">
        <f t="shared" si="373"/>
        <v>Assistenza di base in ostetricia (dalla 35 0/7 settimana di gestazione e peso ≥2000g)</v>
      </c>
      <c r="C453" s="202"/>
      <c r="D453" s="203" t="str">
        <f t="shared" ref="D453:BH453" si="381">IF(D$323="","",
  IF(D$322="",IF(D132="","",IF(D132&lt;=D$324,"OK","NOK")),
  IF(D$322="X",IF(D132="","",IF(D132&lt;=D$324,"OK","NOK")),
  IF(HLOOKUP(D$322,$A$4:$BI$156,ROW(D453)-324,FALSE)&lt;&gt;"","",IF(D132="","",IF(D132&lt;=D$324,"OK","NOK"))))))</f>
        <v/>
      </c>
      <c r="E453" s="203" t="str">
        <f t="shared" si="381"/>
        <v/>
      </c>
      <c r="F453" s="203" t="str">
        <f t="shared" si="381"/>
        <v/>
      </c>
      <c r="G453" s="203" t="str">
        <f t="shared" si="381"/>
        <v/>
      </c>
      <c r="H453" s="203" t="str">
        <f t="shared" si="381"/>
        <v/>
      </c>
      <c r="I453" s="203" t="str">
        <f t="shared" si="381"/>
        <v/>
      </c>
      <c r="J453" s="1273" t="str">
        <f t="shared" si="381"/>
        <v/>
      </c>
      <c r="K453" s="203" t="str">
        <f t="shared" si="381"/>
        <v/>
      </c>
      <c r="L453" s="203" t="str">
        <f t="shared" si="381"/>
        <v/>
      </c>
      <c r="M453" s="203" t="str">
        <f t="shared" si="381"/>
        <v/>
      </c>
      <c r="N453" s="203" t="str">
        <f t="shared" si="381"/>
        <v/>
      </c>
      <c r="O453" s="203" t="str">
        <f t="shared" si="381"/>
        <v/>
      </c>
      <c r="P453" s="203" t="str">
        <f t="shared" si="381"/>
        <v/>
      </c>
      <c r="Q453" s="203" t="str">
        <f t="shared" si="381"/>
        <v/>
      </c>
      <c r="R453" s="203" t="str">
        <f t="shared" si="381"/>
        <v/>
      </c>
      <c r="S453" s="203" t="str">
        <f t="shared" si="381"/>
        <v/>
      </c>
      <c r="T453" s="203" t="str">
        <f t="shared" si="381"/>
        <v/>
      </c>
      <c r="U453" s="203" t="str">
        <f t="shared" si="381"/>
        <v/>
      </c>
      <c r="V453" s="203" t="str">
        <f t="shared" si="381"/>
        <v/>
      </c>
      <c r="W453" s="203" t="str">
        <f t="shared" si="381"/>
        <v/>
      </c>
      <c r="X453" s="203" t="str">
        <f t="shared" si="381"/>
        <v/>
      </c>
      <c r="Y453" s="203" t="str">
        <f t="shared" si="381"/>
        <v/>
      </c>
      <c r="Z453" s="1173" t="str">
        <f t="shared" si="381"/>
        <v/>
      </c>
      <c r="AA453" s="1273" t="str">
        <f t="shared" ca="1" si="381"/>
        <v>NOK</v>
      </c>
      <c r="AB453" s="203" t="str">
        <f t="shared" si="381"/>
        <v/>
      </c>
      <c r="AC453" s="203" t="str">
        <f t="shared" si="381"/>
        <v/>
      </c>
      <c r="AD453" s="203" t="str">
        <f t="shared" si="381"/>
        <v/>
      </c>
      <c r="AE453" s="203" t="str">
        <f t="shared" si="381"/>
        <v/>
      </c>
      <c r="AF453" s="203" t="str">
        <f t="shared" si="381"/>
        <v/>
      </c>
      <c r="AG453" s="1273" t="str">
        <f t="shared" si="381"/>
        <v/>
      </c>
      <c r="AH453" s="203" t="str">
        <f t="shared" si="381"/>
        <v/>
      </c>
      <c r="AI453" s="203" t="str">
        <f t="shared" si="381"/>
        <v/>
      </c>
      <c r="AJ453" s="203" t="str">
        <f t="shared" si="381"/>
        <v/>
      </c>
      <c r="AK453" s="203" t="str">
        <f t="shared" si="381"/>
        <v/>
      </c>
      <c r="AL453" s="203" t="str">
        <f t="shared" si="381"/>
        <v/>
      </c>
      <c r="AM453" s="203" t="str">
        <f t="shared" si="381"/>
        <v/>
      </c>
      <c r="AN453" s="1273" t="str">
        <f t="shared" si="381"/>
        <v/>
      </c>
      <c r="AO453" s="1173" t="str">
        <f t="shared" si="381"/>
        <v/>
      </c>
      <c r="AP453" s="203" t="str">
        <f t="shared" si="381"/>
        <v/>
      </c>
      <c r="AQ453" s="203" t="str">
        <f t="shared" si="381"/>
        <v/>
      </c>
      <c r="AR453" s="1273" t="str">
        <f t="shared" si="381"/>
        <v/>
      </c>
      <c r="AS453" s="203" t="str">
        <f t="shared" si="381"/>
        <v/>
      </c>
      <c r="AT453" s="203" t="str">
        <f t="shared" si="381"/>
        <v/>
      </c>
      <c r="AU453" s="1273" t="str">
        <f t="shared" si="381"/>
        <v/>
      </c>
      <c r="AV453" s="203" t="str">
        <f t="shared" si="381"/>
        <v/>
      </c>
      <c r="AW453" s="203" t="str">
        <f t="shared" si="381"/>
        <v/>
      </c>
      <c r="AX453" s="203" t="str">
        <f t="shared" si="381"/>
        <v/>
      </c>
      <c r="AY453" s="203" t="str">
        <f t="shared" si="381"/>
        <v/>
      </c>
      <c r="AZ453" s="203" t="str">
        <f t="shared" si="381"/>
        <v/>
      </c>
      <c r="BA453" s="1273" t="str">
        <f t="shared" si="381"/>
        <v/>
      </c>
      <c r="BB453" s="203" t="str">
        <f t="shared" si="381"/>
        <v/>
      </c>
      <c r="BC453" s="203" t="str">
        <f t="shared" si="381"/>
        <v/>
      </c>
      <c r="BD453" s="203" t="str">
        <f t="shared" si="381"/>
        <v/>
      </c>
      <c r="BE453" s="203" t="str">
        <f t="shared" si="381"/>
        <v/>
      </c>
      <c r="BF453" s="203" t="str">
        <f t="shared" si="381"/>
        <v/>
      </c>
      <c r="BG453" s="1173" t="str">
        <f t="shared" si="381"/>
        <v/>
      </c>
      <c r="BH453" s="1273" t="str">
        <f t="shared" si="381"/>
        <v/>
      </c>
      <c r="BI453" s="200" t="str">
        <f t="shared" ca="1" si="316"/>
        <v>NOK</v>
      </c>
    </row>
    <row r="454" spans="1:61" ht="26.4" x14ac:dyDescent="0.25">
      <c r="A454" s="1241" t="str">
        <f t="shared" si="373"/>
        <v>GEB1.1</v>
      </c>
      <c r="B454" s="1242" t="str">
        <f t="shared" si="373"/>
        <v>Ostetricia (dalla 32 0/7 settimana di gestazione e peso ≥1250g)</v>
      </c>
      <c r="C454" s="202"/>
      <c r="D454" s="203" t="str">
        <f t="shared" ref="D454:BH454" si="382">IF(D$323="","",
  IF(D$322="",IF(D133="","",IF(D133&lt;=D$324,"OK","NOK")),
  IF(D$322="X",IF(D133="","",IF(D133&lt;=D$324,"OK","NOK")),
  IF(HLOOKUP(D$322,$A$4:$BI$156,ROW(D454)-324,FALSE)&lt;&gt;"","",IF(D133="","",IF(D133&lt;=D$324,"OK","NOK"))))))</f>
        <v/>
      </c>
      <c r="E454" s="203" t="str">
        <f t="shared" si="382"/>
        <v/>
      </c>
      <c r="F454" s="203" t="str">
        <f t="shared" si="382"/>
        <v/>
      </c>
      <c r="G454" s="203" t="str">
        <f t="shared" si="382"/>
        <v/>
      </c>
      <c r="H454" s="203" t="str">
        <f t="shared" si="382"/>
        <v/>
      </c>
      <c r="I454" s="203" t="str">
        <f t="shared" si="382"/>
        <v/>
      </c>
      <c r="J454" s="1273" t="str">
        <f t="shared" si="382"/>
        <v/>
      </c>
      <c r="K454" s="203" t="str">
        <f t="shared" si="382"/>
        <v/>
      </c>
      <c r="L454" s="203" t="str">
        <f t="shared" si="382"/>
        <v/>
      </c>
      <c r="M454" s="203" t="str">
        <f t="shared" si="382"/>
        <v/>
      </c>
      <c r="N454" s="203" t="str">
        <f t="shared" si="382"/>
        <v/>
      </c>
      <c r="O454" s="203" t="str">
        <f t="shared" si="382"/>
        <v/>
      </c>
      <c r="P454" s="203" t="str">
        <f t="shared" si="382"/>
        <v/>
      </c>
      <c r="Q454" s="203" t="str">
        <f t="shared" si="382"/>
        <v/>
      </c>
      <c r="R454" s="203" t="str">
        <f t="shared" si="382"/>
        <v/>
      </c>
      <c r="S454" s="203" t="str">
        <f t="shared" si="382"/>
        <v/>
      </c>
      <c r="T454" s="203" t="str">
        <f t="shared" si="382"/>
        <v/>
      </c>
      <c r="U454" s="203" t="str">
        <f t="shared" si="382"/>
        <v/>
      </c>
      <c r="V454" s="203" t="str">
        <f t="shared" si="382"/>
        <v/>
      </c>
      <c r="W454" s="203" t="str">
        <f t="shared" si="382"/>
        <v/>
      </c>
      <c r="X454" s="203" t="str">
        <f t="shared" si="382"/>
        <v/>
      </c>
      <c r="Y454" s="203" t="str">
        <f t="shared" si="382"/>
        <v/>
      </c>
      <c r="Z454" s="1173" t="str">
        <f t="shared" si="382"/>
        <v/>
      </c>
      <c r="AA454" s="1273" t="str">
        <f t="shared" ca="1" si="382"/>
        <v>NOK</v>
      </c>
      <c r="AB454" s="203" t="str">
        <f t="shared" si="382"/>
        <v/>
      </c>
      <c r="AC454" s="203" t="str">
        <f t="shared" si="382"/>
        <v/>
      </c>
      <c r="AD454" s="203" t="str">
        <f t="shared" si="382"/>
        <v/>
      </c>
      <c r="AE454" s="203" t="str">
        <f t="shared" si="382"/>
        <v/>
      </c>
      <c r="AF454" s="203" t="str">
        <f t="shared" si="382"/>
        <v/>
      </c>
      <c r="AG454" s="1273" t="str">
        <f t="shared" si="382"/>
        <v/>
      </c>
      <c r="AH454" s="203" t="str">
        <f t="shared" si="382"/>
        <v/>
      </c>
      <c r="AI454" s="203" t="str">
        <f t="shared" si="382"/>
        <v/>
      </c>
      <c r="AJ454" s="203" t="str">
        <f t="shared" si="382"/>
        <v/>
      </c>
      <c r="AK454" s="203" t="str">
        <f t="shared" si="382"/>
        <v/>
      </c>
      <c r="AL454" s="203" t="str">
        <f t="shared" si="382"/>
        <v/>
      </c>
      <c r="AM454" s="203" t="str">
        <f t="shared" si="382"/>
        <v/>
      </c>
      <c r="AN454" s="1273" t="str">
        <f t="shared" si="382"/>
        <v/>
      </c>
      <c r="AO454" s="1173" t="str">
        <f t="shared" si="382"/>
        <v/>
      </c>
      <c r="AP454" s="203" t="str">
        <f t="shared" si="382"/>
        <v/>
      </c>
      <c r="AQ454" s="203" t="str">
        <f t="shared" si="382"/>
        <v/>
      </c>
      <c r="AR454" s="1273" t="str">
        <f t="shared" si="382"/>
        <v/>
      </c>
      <c r="AS454" s="203" t="str">
        <f t="shared" si="382"/>
        <v/>
      </c>
      <c r="AT454" s="203" t="str">
        <f t="shared" si="382"/>
        <v/>
      </c>
      <c r="AU454" s="1273" t="str">
        <f t="shared" si="382"/>
        <v/>
      </c>
      <c r="AV454" s="203" t="str">
        <f t="shared" si="382"/>
        <v/>
      </c>
      <c r="AW454" s="203" t="str">
        <f t="shared" si="382"/>
        <v/>
      </c>
      <c r="AX454" s="203" t="str">
        <f t="shared" si="382"/>
        <v/>
      </c>
      <c r="AY454" s="203" t="str">
        <f t="shared" si="382"/>
        <v/>
      </c>
      <c r="AZ454" s="203" t="str">
        <f t="shared" si="382"/>
        <v/>
      </c>
      <c r="BA454" s="1273" t="str">
        <f t="shared" si="382"/>
        <v/>
      </c>
      <c r="BB454" s="203" t="str">
        <f t="shared" si="382"/>
        <v/>
      </c>
      <c r="BC454" s="203" t="str">
        <f t="shared" si="382"/>
        <v/>
      </c>
      <c r="BD454" s="203" t="str">
        <f t="shared" si="382"/>
        <v/>
      </c>
      <c r="BE454" s="203" t="str">
        <f t="shared" si="382"/>
        <v/>
      </c>
      <c r="BF454" s="203" t="str">
        <f t="shared" si="382"/>
        <v/>
      </c>
      <c r="BG454" s="1173" t="str">
        <f t="shared" si="382"/>
        <v/>
      </c>
      <c r="BH454" s="1273" t="str">
        <f t="shared" si="382"/>
        <v/>
      </c>
      <c r="BI454" s="200" t="str">
        <f t="shared" ca="1" si="316"/>
        <v>NOK</v>
      </c>
    </row>
    <row r="455" spans="1:61" x14ac:dyDescent="0.25">
      <c r="A455" s="1241" t="str">
        <f t="shared" si="373"/>
        <v>GEB1.1.1</v>
      </c>
      <c r="B455" s="1242" t="str">
        <f t="shared" si="373"/>
        <v>Ostetricia specialistica</v>
      </c>
      <c r="C455" s="202"/>
      <c r="D455" s="203" t="str">
        <f t="shared" ref="D455:BH455" si="383">IF(D$323="","",
  IF(D$322="",IF(D134="","",IF(D134&lt;=D$324,"OK","NOK")),
  IF(D$322="X",IF(D134="","",IF(D134&lt;=D$324,"OK","NOK")),
  IF(HLOOKUP(D$322,$A$4:$BI$156,ROW(D455)-324,FALSE)&lt;&gt;"","",IF(D134="","",IF(D134&lt;=D$324,"OK","NOK"))))))</f>
        <v/>
      </c>
      <c r="E455" s="203" t="str">
        <f t="shared" si="383"/>
        <v/>
      </c>
      <c r="F455" s="203" t="str">
        <f t="shared" si="383"/>
        <v/>
      </c>
      <c r="G455" s="203" t="str">
        <f t="shared" si="383"/>
        <v/>
      </c>
      <c r="H455" s="203" t="str">
        <f t="shared" si="383"/>
        <v/>
      </c>
      <c r="I455" s="203" t="str">
        <f t="shared" si="383"/>
        <v/>
      </c>
      <c r="J455" s="1273" t="str">
        <f t="shared" si="383"/>
        <v/>
      </c>
      <c r="K455" s="203" t="str">
        <f t="shared" si="383"/>
        <v/>
      </c>
      <c r="L455" s="203" t="str">
        <f t="shared" si="383"/>
        <v/>
      </c>
      <c r="M455" s="203" t="str">
        <f t="shared" si="383"/>
        <v/>
      </c>
      <c r="N455" s="203" t="str">
        <f t="shared" si="383"/>
        <v/>
      </c>
      <c r="O455" s="203" t="str">
        <f t="shared" si="383"/>
        <v/>
      </c>
      <c r="P455" s="203" t="str">
        <f t="shared" si="383"/>
        <v/>
      </c>
      <c r="Q455" s="203" t="str">
        <f t="shared" si="383"/>
        <v/>
      </c>
      <c r="R455" s="203" t="str">
        <f t="shared" si="383"/>
        <v/>
      </c>
      <c r="S455" s="203" t="str">
        <f t="shared" si="383"/>
        <v/>
      </c>
      <c r="T455" s="203" t="str">
        <f t="shared" si="383"/>
        <v/>
      </c>
      <c r="U455" s="203" t="str">
        <f t="shared" si="383"/>
        <v/>
      </c>
      <c r="V455" s="203" t="str">
        <f t="shared" si="383"/>
        <v/>
      </c>
      <c r="W455" s="203" t="str">
        <f t="shared" si="383"/>
        <v/>
      </c>
      <c r="X455" s="203" t="str">
        <f t="shared" si="383"/>
        <v/>
      </c>
      <c r="Y455" s="203" t="str">
        <f t="shared" ca="1" si="383"/>
        <v>NOK</v>
      </c>
      <c r="Z455" s="1173" t="str">
        <f t="shared" si="383"/>
        <v/>
      </c>
      <c r="AA455" s="1273" t="str">
        <f t="shared" si="383"/>
        <v/>
      </c>
      <c r="AB455" s="203" t="str">
        <f t="shared" si="383"/>
        <v/>
      </c>
      <c r="AC455" s="203" t="str">
        <f t="shared" si="383"/>
        <v/>
      </c>
      <c r="AD455" s="203" t="str">
        <f t="shared" si="383"/>
        <v/>
      </c>
      <c r="AE455" s="203" t="str">
        <f t="shared" si="383"/>
        <v/>
      </c>
      <c r="AF455" s="203" t="str">
        <f t="shared" si="383"/>
        <v/>
      </c>
      <c r="AG455" s="1273" t="str">
        <f t="shared" si="383"/>
        <v/>
      </c>
      <c r="AH455" s="203" t="str">
        <f t="shared" si="383"/>
        <v/>
      </c>
      <c r="AI455" s="203" t="str">
        <f t="shared" si="383"/>
        <v/>
      </c>
      <c r="AJ455" s="203" t="str">
        <f t="shared" si="383"/>
        <v/>
      </c>
      <c r="AK455" s="203" t="str">
        <f t="shared" si="383"/>
        <v/>
      </c>
      <c r="AL455" s="203" t="str">
        <f t="shared" si="383"/>
        <v/>
      </c>
      <c r="AM455" s="203" t="str">
        <f t="shared" si="383"/>
        <v/>
      </c>
      <c r="AN455" s="1273" t="str">
        <f t="shared" si="383"/>
        <v/>
      </c>
      <c r="AO455" s="1173" t="str">
        <f t="shared" si="383"/>
        <v/>
      </c>
      <c r="AP455" s="203" t="str">
        <f t="shared" si="383"/>
        <v/>
      </c>
      <c r="AQ455" s="203" t="str">
        <f t="shared" si="383"/>
        <v/>
      </c>
      <c r="AR455" s="1273" t="str">
        <f t="shared" si="383"/>
        <v/>
      </c>
      <c r="AS455" s="203" t="str">
        <f t="shared" si="383"/>
        <v/>
      </c>
      <c r="AT455" s="203" t="str">
        <f t="shared" si="383"/>
        <v/>
      </c>
      <c r="AU455" s="1273" t="str">
        <f t="shared" si="383"/>
        <v/>
      </c>
      <c r="AV455" s="203" t="str">
        <f t="shared" si="383"/>
        <v/>
      </c>
      <c r="AW455" s="203" t="str">
        <f t="shared" si="383"/>
        <v/>
      </c>
      <c r="AX455" s="203" t="str">
        <f t="shared" si="383"/>
        <v/>
      </c>
      <c r="AY455" s="203" t="str">
        <f t="shared" si="383"/>
        <v/>
      </c>
      <c r="AZ455" s="203" t="str">
        <f t="shared" si="383"/>
        <v/>
      </c>
      <c r="BA455" s="1273" t="str">
        <f t="shared" si="383"/>
        <v/>
      </c>
      <c r="BB455" s="203" t="str">
        <f t="shared" si="383"/>
        <v/>
      </c>
      <c r="BC455" s="203" t="str">
        <f t="shared" si="383"/>
        <v/>
      </c>
      <c r="BD455" s="203" t="str">
        <f t="shared" si="383"/>
        <v/>
      </c>
      <c r="BE455" s="203" t="str">
        <f t="shared" si="383"/>
        <v/>
      </c>
      <c r="BF455" s="203" t="str">
        <f t="shared" si="383"/>
        <v/>
      </c>
      <c r="BG455" s="1173" t="str">
        <f t="shared" si="383"/>
        <v/>
      </c>
      <c r="BH455" s="1273" t="str">
        <f t="shared" si="383"/>
        <v/>
      </c>
      <c r="BI455" s="200" t="str">
        <f t="shared" ref="BI455:BI477" ca="1" si="384">IF(COUNTBLANK($D455:$BH455)=57,"OK",IF(BJ455="C",IF(COUNTIF($D455:$BH455,"NOK")&gt;0,"NOK","OK"),IF(COUNTIF($D455:$BH455,"OK")&gt;0,"OK","NOK")))</f>
        <v>NOK</v>
      </c>
    </row>
    <row r="456" spans="1:61" ht="39.6" x14ac:dyDescent="0.25">
      <c r="A456" s="1241" t="str">
        <f t="shared" si="373"/>
        <v>NEOG</v>
      </c>
      <c r="B456" s="1242" t="str">
        <f t="shared" si="373"/>
        <v>Assistenza di base a neonati in casa del parto (dalla 36 0/7 settimana di gestazione e peso ≥ 2000 g)</v>
      </c>
      <c r="C456" s="202"/>
      <c r="D456" s="203" t="str">
        <f t="shared" ref="D456:BH456" si="385">IF(D$323="","",
  IF(D$322="",IF(D135="","",IF(D135&lt;=D$324,"OK","NOK")),
  IF(D$322="X",IF(D135="","",IF(D135&lt;=D$324,"OK","NOK")),
  IF(HLOOKUP(D$322,$A$4:$BI$156,ROW(D456)-324,FALSE)&lt;&gt;"","",IF(D135="","",IF(D135&lt;=D$324,"OK","NOK"))))))</f>
        <v/>
      </c>
      <c r="E456" s="203" t="str">
        <f t="shared" si="385"/>
        <v/>
      </c>
      <c r="F456" s="203" t="str">
        <f t="shared" si="385"/>
        <v/>
      </c>
      <c r="G456" s="203" t="str">
        <f t="shared" si="385"/>
        <v/>
      </c>
      <c r="H456" s="203" t="str">
        <f t="shared" si="385"/>
        <v/>
      </c>
      <c r="I456" s="203" t="str">
        <f t="shared" si="385"/>
        <v/>
      </c>
      <c r="J456" s="1273" t="str">
        <f t="shared" si="385"/>
        <v/>
      </c>
      <c r="K456" s="203" t="str">
        <f t="shared" si="385"/>
        <v/>
      </c>
      <c r="L456" s="203" t="str">
        <f t="shared" si="385"/>
        <v/>
      </c>
      <c r="M456" s="203" t="str">
        <f t="shared" si="385"/>
        <v/>
      </c>
      <c r="N456" s="203" t="str">
        <f t="shared" si="385"/>
        <v/>
      </c>
      <c r="O456" s="203" t="str">
        <f t="shared" si="385"/>
        <v/>
      </c>
      <c r="P456" s="203" t="str">
        <f t="shared" si="385"/>
        <v/>
      </c>
      <c r="Q456" s="203" t="str">
        <f t="shared" si="385"/>
        <v/>
      </c>
      <c r="R456" s="203" t="str">
        <f t="shared" si="385"/>
        <v/>
      </c>
      <c r="S456" s="203" t="str">
        <f t="shared" si="385"/>
        <v/>
      </c>
      <c r="T456" s="203" t="str">
        <f t="shared" si="385"/>
        <v/>
      </c>
      <c r="U456" s="203" t="str">
        <f t="shared" si="385"/>
        <v/>
      </c>
      <c r="V456" s="203" t="str">
        <f t="shared" si="385"/>
        <v/>
      </c>
      <c r="W456" s="203" t="str">
        <f t="shared" si="385"/>
        <v/>
      </c>
      <c r="X456" s="203" t="str">
        <f t="shared" si="385"/>
        <v/>
      </c>
      <c r="Y456" s="203" t="str">
        <f t="shared" si="385"/>
        <v/>
      </c>
      <c r="Z456" s="1173" t="str">
        <f t="shared" si="385"/>
        <v/>
      </c>
      <c r="AA456" s="1273" t="str">
        <f t="shared" si="385"/>
        <v/>
      </c>
      <c r="AB456" s="203" t="str">
        <f t="shared" si="385"/>
        <v/>
      </c>
      <c r="AC456" s="203" t="str">
        <f t="shared" si="385"/>
        <v/>
      </c>
      <c r="AD456" s="203" t="str">
        <f t="shared" si="385"/>
        <v/>
      </c>
      <c r="AE456" s="203" t="str">
        <f t="shared" si="385"/>
        <v/>
      </c>
      <c r="AF456" s="203" t="str">
        <f t="shared" si="385"/>
        <v/>
      </c>
      <c r="AG456" s="1273" t="str">
        <f t="shared" si="385"/>
        <v/>
      </c>
      <c r="AH456" s="203" t="str">
        <f t="shared" si="385"/>
        <v/>
      </c>
      <c r="AI456" s="203" t="str">
        <f t="shared" si="385"/>
        <v/>
      </c>
      <c r="AJ456" s="203" t="str">
        <f t="shared" si="385"/>
        <v/>
      </c>
      <c r="AK456" s="203" t="str">
        <f t="shared" si="385"/>
        <v/>
      </c>
      <c r="AL456" s="203" t="str">
        <f t="shared" si="385"/>
        <v/>
      </c>
      <c r="AM456" s="203" t="str">
        <f t="shared" si="385"/>
        <v/>
      </c>
      <c r="AN456" s="1273" t="str">
        <f t="shared" si="385"/>
        <v/>
      </c>
      <c r="AO456" s="1173" t="str">
        <f t="shared" si="385"/>
        <v/>
      </c>
      <c r="AP456" s="203" t="str">
        <f t="shared" si="385"/>
        <v/>
      </c>
      <c r="AQ456" s="203" t="str">
        <f t="shared" si="385"/>
        <v/>
      </c>
      <c r="AR456" s="1273" t="str">
        <f t="shared" si="385"/>
        <v/>
      </c>
      <c r="AS456" s="203" t="str">
        <f t="shared" si="385"/>
        <v/>
      </c>
      <c r="AT456" s="203" t="str">
        <f t="shared" si="385"/>
        <v/>
      </c>
      <c r="AU456" s="1273" t="str">
        <f t="shared" si="385"/>
        <v/>
      </c>
      <c r="AV456" s="203" t="str">
        <f t="shared" si="385"/>
        <v/>
      </c>
      <c r="AW456" s="203" t="str">
        <f t="shared" si="385"/>
        <v/>
      </c>
      <c r="AX456" s="203" t="str">
        <f t="shared" si="385"/>
        <v/>
      </c>
      <c r="AY456" s="203" t="str">
        <f t="shared" si="385"/>
        <v/>
      </c>
      <c r="AZ456" s="203" t="str">
        <f t="shared" si="385"/>
        <v/>
      </c>
      <c r="BA456" s="1273" t="str">
        <f t="shared" si="385"/>
        <v/>
      </c>
      <c r="BB456" s="203" t="str">
        <f t="shared" si="385"/>
        <v/>
      </c>
      <c r="BC456" s="203" t="str">
        <f t="shared" si="385"/>
        <v/>
      </c>
      <c r="BD456" s="203" t="str">
        <f t="shared" si="385"/>
        <v/>
      </c>
      <c r="BE456" s="203" t="str">
        <f t="shared" si="385"/>
        <v/>
      </c>
      <c r="BF456" s="203" t="str">
        <f t="shared" si="385"/>
        <v/>
      </c>
      <c r="BG456" s="1173" t="str">
        <f t="shared" si="385"/>
        <v/>
      </c>
      <c r="BH456" s="1273" t="str">
        <f t="shared" si="385"/>
        <v/>
      </c>
      <c r="BI456" s="200" t="str">
        <f t="shared" si="384"/>
        <v>OK</v>
      </c>
    </row>
    <row r="457" spans="1:61" ht="26.4" x14ac:dyDescent="0.25">
      <c r="A457" s="1241" t="str">
        <f t="shared" si="373"/>
        <v>NEO1</v>
      </c>
      <c r="B457" s="1242" t="str">
        <f t="shared" si="373"/>
        <v>Assistenza di base ai neonati (dalla 35 0/7 settimana di gestazione e peso ≥2000g)</v>
      </c>
      <c r="C457" s="202"/>
      <c r="D457" s="203" t="str">
        <f t="shared" ref="D457:BH457" si="386">IF(D$323="","",
  IF(D$322="",IF(D136="","",IF(D136&lt;=D$324,"OK","NOK")),
  IF(D$322="X",IF(D136="","",IF(D136&lt;=D$324,"OK","NOK")),
  IF(HLOOKUP(D$322,$A$4:$BI$156,ROW(D457)-324,FALSE)&lt;&gt;"","",IF(D136="","",IF(D136&lt;=D$324,"OK","NOK"))))))</f>
        <v/>
      </c>
      <c r="E457" s="203" t="str">
        <f t="shared" si="386"/>
        <v/>
      </c>
      <c r="F457" s="203" t="str">
        <f t="shared" si="386"/>
        <v/>
      </c>
      <c r="G457" s="203" t="str">
        <f t="shared" si="386"/>
        <v/>
      </c>
      <c r="H457" s="203" t="str">
        <f t="shared" si="386"/>
        <v/>
      </c>
      <c r="I457" s="203" t="str">
        <f t="shared" si="386"/>
        <v/>
      </c>
      <c r="J457" s="1273" t="str">
        <f t="shared" si="386"/>
        <v/>
      </c>
      <c r="K457" s="203" t="str">
        <f t="shared" si="386"/>
        <v/>
      </c>
      <c r="L457" s="203" t="str">
        <f t="shared" si="386"/>
        <v/>
      </c>
      <c r="M457" s="203" t="str">
        <f t="shared" si="386"/>
        <v/>
      </c>
      <c r="N457" s="203" t="str">
        <f t="shared" si="386"/>
        <v/>
      </c>
      <c r="O457" s="203" t="str">
        <f t="shared" si="386"/>
        <v/>
      </c>
      <c r="P457" s="203" t="str">
        <f t="shared" si="386"/>
        <v/>
      </c>
      <c r="Q457" s="203" t="str">
        <f t="shared" si="386"/>
        <v/>
      </c>
      <c r="R457" s="203" t="str">
        <f t="shared" si="386"/>
        <v/>
      </c>
      <c r="S457" s="203" t="str">
        <f t="shared" si="386"/>
        <v/>
      </c>
      <c r="T457" s="203" t="str">
        <f t="shared" si="386"/>
        <v/>
      </c>
      <c r="U457" s="203" t="str">
        <f t="shared" si="386"/>
        <v/>
      </c>
      <c r="V457" s="203" t="str">
        <f t="shared" si="386"/>
        <v/>
      </c>
      <c r="W457" s="203" t="str">
        <f t="shared" si="386"/>
        <v/>
      </c>
      <c r="X457" s="203" t="str">
        <f t="shared" si="386"/>
        <v/>
      </c>
      <c r="Y457" s="203" t="str">
        <f t="shared" si="386"/>
        <v/>
      </c>
      <c r="Z457" s="1173" t="str">
        <f t="shared" si="386"/>
        <v/>
      </c>
      <c r="AA457" s="1273" t="str">
        <f t="shared" ca="1" si="386"/>
        <v>NOK</v>
      </c>
      <c r="AB457" s="203" t="str">
        <f t="shared" si="386"/>
        <v/>
      </c>
      <c r="AC457" s="203" t="str">
        <f t="shared" si="386"/>
        <v/>
      </c>
      <c r="AD457" s="203" t="str">
        <f t="shared" si="386"/>
        <v/>
      </c>
      <c r="AE457" s="203" t="str">
        <f t="shared" si="386"/>
        <v/>
      </c>
      <c r="AF457" s="203" t="str">
        <f t="shared" si="386"/>
        <v/>
      </c>
      <c r="AG457" s="1273" t="str">
        <f t="shared" si="386"/>
        <v/>
      </c>
      <c r="AH457" s="203" t="str">
        <f t="shared" si="386"/>
        <v/>
      </c>
      <c r="AI457" s="203" t="str">
        <f t="shared" si="386"/>
        <v/>
      </c>
      <c r="AJ457" s="203" t="str">
        <f t="shared" si="386"/>
        <v/>
      </c>
      <c r="AK457" s="203" t="str">
        <f t="shared" si="386"/>
        <v/>
      </c>
      <c r="AL457" s="203" t="str">
        <f t="shared" si="386"/>
        <v/>
      </c>
      <c r="AM457" s="203" t="str">
        <f t="shared" si="386"/>
        <v/>
      </c>
      <c r="AN457" s="1273" t="str">
        <f t="shared" si="386"/>
        <v/>
      </c>
      <c r="AO457" s="1173" t="str">
        <f t="shared" si="386"/>
        <v/>
      </c>
      <c r="AP457" s="203" t="str">
        <f t="shared" si="386"/>
        <v/>
      </c>
      <c r="AQ457" s="203" t="str">
        <f t="shared" si="386"/>
        <v/>
      </c>
      <c r="AR457" s="1273" t="str">
        <f t="shared" si="386"/>
        <v/>
      </c>
      <c r="AS457" s="203" t="str">
        <f t="shared" si="386"/>
        <v/>
      </c>
      <c r="AT457" s="203" t="str">
        <f t="shared" si="386"/>
        <v/>
      </c>
      <c r="AU457" s="1273" t="str">
        <f t="shared" ca="1" si="386"/>
        <v>NOK</v>
      </c>
      <c r="AV457" s="203" t="str">
        <f t="shared" si="386"/>
        <v/>
      </c>
      <c r="AW457" s="203" t="str">
        <f t="shared" si="386"/>
        <v/>
      </c>
      <c r="AX457" s="203" t="str">
        <f t="shared" si="386"/>
        <v/>
      </c>
      <c r="AY457" s="203" t="str">
        <f t="shared" si="386"/>
        <v/>
      </c>
      <c r="AZ457" s="203" t="str">
        <f t="shared" si="386"/>
        <v/>
      </c>
      <c r="BA457" s="1273" t="str">
        <f t="shared" si="386"/>
        <v/>
      </c>
      <c r="BB457" s="203" t="str">
        <f t="shared" si="386"/>
        <v/>
      </c>
      <c r="BC457" s="203" t="str">
        <f t="shared" si="386"/>
        <v/>
      </c>
      <c r="BD457" s="203" t="str">
        <f t="shared" si="386"/>
        <v/>
      </c>
      <c r="BE457" s="203" t="str">
        <f t="shared" si="386"/>
        <v/>
      </c>
      <c r="BF457" s="203" t="str">
        <f t="shared" si="386"/>
        <v/>
      </c>
      <c r="BG457" s="1173" t="str">
        <f t="shared" si="386"/>
        <v/>
      </c>
      <c r="BH457" s="1273" t="str">
        <f t="shared" si="386"/>
        <v/>
      </c>
      <c r="BI457" s="200" t="str">
        <f t="shared" ca="1" si="384"/>
        <v>NOK</v>
      </c>
    </row>
    <row r="458" spans="1:61" ht="26.4" x14ac:dyDescent="0.25">
      <c r="A458" s="1241" t="str">
        <f t="shared" si="373"/>
        <v>NEO1.1</v>
      </c>
      <c r="B458" s="1242" t="str">
        <f t="shared" si="373"/>
        <v>Neonatologia (dalla 32 0/7 settimana di gestazione e peso ≥1250g)</v>
      </c>
      <c r="C458" s="202"/>
      <c r="D458" s="203" t="str">
        <f t="shared" ref="D458:BH458" si="387">IF(D$323="","",
  IF(D$322="",IF(D137="","",IF(D137&lt;=D$324,"OK","NOK")),
  IF(D$322="X",IF(D137="","",IF(D137&lt;=D$324,"OK","NOK")),
  IF(HLOOKUP(D$322,$A$4:$BI$156,ROW(D458)-324,FALSE)&lt;&gt;"","",IF(D137="","",IF(D137&lt;=D$324,"OK","NOK"))))))</f>
        <v/>
      </c>
      <c r="E458" s="203" t="str">
        <f t="shared" si="387"/>
        <v/>
      </c>
      <c r="F458" s="203" t="str">
        <f t="shared" si="387"/>
        <v/>
      </c>
      <c r="G458" s="203" t="str">
        <f t="shared" si="387"/>
        <v/>
      </c>
      <c r="H458" s="203" t="str">
        <f t="shared" si="387"/>
        <v/>
      </c>
      <c r="I458" s="203" t="str">
        <f t="shared" si="387"/>
        <v/>
      </c>
      <c r="J458" s="1273" t="str">
        <f t="shared" si="387"/>
        <v/>
      </c>
      <c r="K458" s="203" t="str">
        <f t="shared" si="387"/>
        <v/>
      </c>
      <c r="L458" s="203" t="str">
        <f t="shared" si="387"/>
        <v/>
      </c>
      <c r="M458" s="203" t="str">
        <f t="shared" si="387"/>
        <v/>
      </c>
      <c r="N458" s="203" t="str">
        <f t="shared" si="387"/>
        <v/>
      </c>
      <c r="O458" s="203" t="str">
        <f t="shared" si="387"/>
        <v/>
      </c>
      <c r="P458" s="203" t="str">
        <f t="shared" si="387"/>
        <v/>
      </c>
      <c r="Q458" s="203" t="str">
        <f t="shared" si="387"/>
        <v/>
      </c>
      <c r="R458" s="203" t="str">
        <f t="shared" si="387"/>
        <v/>
      </c>
      <c r="S458" s="203" t="str">
        <f t="shared" si="387"/>
        <v/>
      </c>
      <c r="T458" s="203" t="str">
        <f t="shared" si="387"/>
        <v/>
      </c>
      <c r="U458" s="203" t="str">
        <f t="shared" si="387"/>
        <v/>
      </c>
      <c r="V458" s="203" t="str">
        <f t="shared" si="387"/>
        <v/>
      </c>
      <c r="W458" s="203" t="str">
        <f t="shared" si="387"/>
        <v/>
      </c>
      <c r="X458" s="203" t="str">
        <f t="shared" si="387"/>
        <v/>
      </c>
      <c r="Y458" s="203" t="str">
        <f t="shared" si="387"/>
        <v/>
      </c>
      <c r="Z458" s="1173" t="str">
        <f t="shared" si="387"/>
        <v/>
      </c>
      <c r="AA458" s="1273" t="str">
        <f t="shared" si="387"/>
        <v/>
      </c>
      <c r="AB458" s="203" t="str">
        <f t="shared" si="387"/>
        <v/>
      </c>
      <c r="AC458" s="203" t="str">
        <f t="shared" si="387"/>
        <v/>
      </c>
      <c r="AD458" s="203" t="str">
        <f t="shared" si="387"/>
        <v/>
      </c>
      <c r="AE458" s="203" t="str">
        <f t="shared" si="387"/>
        <v/>
      </c>
      <c r="AF458" s="203" t="str">
        <f t="shared" si="387"/>
        <v/>
      </c>
      <c r="AG458" s="1273" t="str">
        <f t="shared" si="387"/>
        <v/>
      </c>
      <c r="AH458" s="203" t="str">
        <f t="shared" si="387"/>
        <v/>
      </c>
      <c r="AI458" s="203" t="str">
        <f t="shared" si="387"/>
        <v/>
      </c>
      <c r="AJ458" s="203" t="str">
        <f t="shared" si="387"/>
        <v/>
      </c>
      <c r="AK458" s="203" t="str">
        <f t="shared" si="387"/>
        <v/>
      </c>
      <c r="AL458" s="203" t="str">
        <f t="shared" si="387"/>
        <v/>
      </c>
      <c r="AM458" s="203" t="str">
        <f t="shared" si="387"/>
        <v/>
      </c>
      <c r="AN458" s="1273" t="str">
        <f t="shared" si="387"/>
        <v/>
      </c>
      <c r="AO458" s="1173" t="str">
        <f t="shared" si="387"/>
        <v/>
      </c>
      <c r="AP458" s="203" t="str">
        <f t="shared" si="387"/>
        <v/>
      </c>
      <c r="AQ458" s="203" t="str">
        <f t="shared" si="387"/>
        <v/>
      </c>
      <c r="AR458" s="1273" t="str">
        <f t="shared" si="387"/>
        <v/>
      </c>
      <c r="AS458" s="203" t="str">
        <f t="shared" si="387"/>
        <v/>
      </c>
      <c r="AT458" s="203" t="str">
        <f t="shared" ca="1" si="387"/>
        <v>NOK</v>
      </c>
      <c r="AU458" s="1273" t="str">
        <f t="shared" si="387"/>
        <v/>
      </c>
      <c r="AV458" s="203" t="str">
        <f t="shared" si="387"/>
        <v/>
      </c>
      <c r="AW458" s="203" t="str">
        <f t="shared" si="387"/>
        <v/>
      </c>
      <c r="AX458" s="203" t="str">
        <f t="shared" si="387"/>
        <v/>
      </c>
      <c r="AY458" s="203" t="str">
        <f t="shared" si="387"/>
        <v/>
      </c>
      <c r="AZ458" s="203" t="str">
        <f t="shared" si="387"/>
        <v/>
      </c>
      <c r="BA458" s="1273" t="str">
        <f t="shared" si="387"/>
        <v/>
      </c>
      <c r="BB458" s="203" t="str">
        <f t="shared" si="387"/>
        <v/>
      </c>
      <c r="BC458" s="203" t="str">
        <f t="shared" si="387"/>
        <v/>
      </c>
      <c r="BD458" s="203" t="str">
        <f t="shared" si="387"/>
        <v/>
      </c>
      <c r="BE458" s="203" t="str">
        <f t="shared" si="387"/>
        <v/>
      </c>
      <c r="BF458" s="203" t="str">
        <f t="shared" si="387"/>
        <v/>
      </c>
      <c r="BG458" s="1173" t="str">
        <f t="shared" si="387"/>
        <v/>
      </c>
      <c r="BH458" s="1273" t="str">
        <f t="shared" si="387"/>
        <v/>
      </c>
      <c r="BI458" s="200" t="str">
        <f t="shared" ca="1" si="384"/>
        <v>NOK</v>
      </c>
    </row>
    <row r="459" spans="1:61" ht="26.4" x14ac:dyDescent="0.25">
      <c r="A459" s="1241" t="str">
        <f t="shared" si="373"/>
        <v>NEO1.1.1</v>
      </c>
      <c r="B459" s="1242" t="str">
        <f t="shared" si="373"/>
        <v>Neonatologia specializzata (dalla 28 0/7 settimana di gestazione e peso ≥ 1000g)</v>
      </c>
      <c r="C459" s="202"/>
      <c r="D459" s="203" t="str">
        <f t="shared" ref="D459:BH459" si="388">IF(D$323="","",
  IF(D$322="",IF(D138="","",IF(D138&lt;=D$324,"OK","NOK")),
  IF(D$322="X",IF(D138="","",IF(D138&lt;=D$324,"OK","NOK")),
  IF(HLOOKUP(D$322,$A$4:$BI$156,ROW(D459)-324,FALSE)&lt;&gt;"","",IF(D138="","",IF(D138&lt;=D$324,"OK","NOK"))))))</f>
        <v/>
      </c>
      <c r="E459" s="203" t="str">
        <f t="shared" si="388"/>
        <v/>
      </c>
      <c r="F459" s="203" t="str">
        <f t="shared" si="388"/>
        <v/>
      </c>
      <c r="G459" s="203" t="str">
        <f t="shared" si="388"/>
        <v/>
      </c>
      <c r="H459" s="203" t="str">
        <f t="shared" si="388"/>
        <v/>
      </c>
      <c r="I459" s="203" t="str">
        <f t="shared" si="388"/>
        <v/>
      </c>
      <c r="J459" s="1273" t="str">
        <f t="shared" si="388"/>
        <v/>
      </c>
      <c r="K459" s="203" t="str">
        <f t="shared" si="388"/>
        <v/>
      </c>
      <c r="L459" s="203" t="str">
        <f t="shared" si="388"/>
        <v/>
      </c>
      <c r="M459" s="203" t="str">
        <f t="shared" si="388"/>
        <v/>
      </c>
      <c r="N459" s="203" t="str">
        <f t="shared" si="388"/>
        <v/>
      </c>
      <c r="O459" s="203" t="str">
        <f t="shared" si="388"/>
        <v/>
      </c>
      <c r="P459" s="203" t="str">
        <f t="shared" si="388"/>
        <v/>
      </c>
      <c r="Q459" s="203" t="str">
        <f t="shared" si="388"/>
        <v/>
      </c>
      <c r="R459" s="203" t="str">
        <f t="shared" si="388"/>
        <v/>
      </c>
      <c r="S459" s="203" t="str">
        <f t="shared" si="388"/>
        <v/>
      </c>
      <c r="T459" s="203" t="str">
        <f t="shared" si="388"/>
        <v/>
      </c>
      <c r="U459" s="203" t="str">
        <f t="shared" si="388"/>
        <v/>
      </c>
      <c r="V459" s="203" t="str">
        <f t="shared" si="388"/>
        <v/>
      </c>
      <c r="W459" s="203" t="str">
        <f t="shared" si="388"/>
        <v/>
      </c>
      <c r="X459" s="203" t="str">
        <f t="shared" si="388"/>
        <v/>
      </c>
      <c r="Y459" s="203" t="str">
        <f t="shared" si="388"/>
        <v/>
      </c>
      <c r="Z459" s="1173" t="str">
        <f t="shared" si="388"/>
        <v/>
      </c>
      <c r="AA459" s="1273" t="str">
        <f t="shared" si="388"/>
        <v/>
      </c>
      <c r="AB459" s="203" t="str">
        <f t="shared" si="388"/>
        <v/>
      </c>
      <c r="AC459" s="203" t="str">
        <f t="shared" si="388"/>
        <v/>
      </c>
      <c r="AD459" s="203" t="str">
        <f t="shared" si="388"/>
        <v/>
      </c>
      <c r="AE459" s="203" t="str">
        <f t="shared" si="388"/>
        <v/>
      </c>
      <c r="AF459" s="203" t="str">
        <f t="shared" si="388"/>
        <v/>
      </c>
      <c r="AG459" s="1273" t="str">
        <f t="shared" si="388"/>
        <v/>
      </c>
      <c r="AH459" s="203" t="str">
        <f t="shared" si="388"/>
        <v/>
      </c>
      <c r="AI459" s="203" t="str">
        <f t="shared" si="388"/>
        <v/>
      </c>
      <c r="AJ459" s="203" t="str">
        <f t="shared" si="388"/>
        <v/>
      </c>
      <c r="AK459" s="203" t="str">
        <f t="shared" si="388"/>
        <v/>
      </c>
      <c r="AL459" s="203" t="str">
        <f t="shared" si="388"/>
        <v/>
      </c>
      <c r="AM459" s="203" t="str">
        <f t="shared" si="388"/>
        <v/>
      </c>
      <c r="AN459" s="1273" t="str">
        <f t="shared" si="388"/>
        <v/>
      </c>
      <c r="AO459" s="1173" t="str">
        <f t="shared" si="388"/>
        <v/>
      </c>
      <c r="AP459" s="203" t="str">
        <f t="shared" si="388"/>
        <v/>
      </c>
      <c r="AQ459" s="203" t="str">
        <f t="shared" si="388"/>
        <v/>
      </c>
      <c r="AR459" s="1273" t="str">
        <f t="shared" si="388"/>
        <v/>
      </c>
      <c r="AS459" s="203" t="str">
        <f t="shared" si="388"/>
        <v/>
      </c>
      <c r="AT459" s="203" t="str">
        <f t="shared" ca="1" si="388"/>
        <v>NOK</v>
      </c>
      <c r="AU459" s="1273" t="str">
        <f t="shared" si="388"/>
        <v/>
      </c>
      <c r="AV459" s="203" t="str">
        <f t="shared" si="388"/>
        <v/>
      </c>
      <c r="AW459" s="203" t="str">
        <f t="shared" si="388"/>
        <v/>
      </c>
      <c r="AX459" s="203" t="str">
        <f t="shared" si="388"/>
        <v/>
      </c>
      <c r="AY459" s="203" t="str">
        <f t="shared" si="388"/>
        <v/>
      </c>
      <c r="AZ459" s="203" t="str">
        <f t="shared" si="388"/>
        <v/>
      </c>
      <c r="BA459" s="1273" t="str">
        <f t="shared" si="388"/>
        <v/>
      </c>
      <c r="BB459" s="203" t="str">
        <f t="shared" si="388"/>
        <v/>
      </c>
      <c r="BC459" s="203" t="str">
        <f t="shared" si="388"/>
        <v/>
      </c>
      <c r="BD459" s="203" t="str">
        <f t="shared" si="388"/>
        <v/>
      </c>
      <c r="BE459" s="203" t="str">
        <f t="shared" si="388"/>
        <v/>
      </c>
      <c r="BF459" s="203" t="str">
        <f t="shared" si="388"/>
        <v/>
      </c>
      <c r="BG459" s="1173" t="str">
        <f t="shared" si="388"/>
        <v/>
      </c>
      <c r="BH459" s="1273" t="str">
        <f t="shared" si="388"/>
        <v/>
      </c>
      <c r="BI459" s="200" t="str">
        <f t="shared" ca="1" si="384"/>
        <v>NOK</v>
      </c>
    </row>
    <row r="460" spans="1:61" ht="26.4" x14ac:dyDescent="0.25">
      <c r="A460" s="1241" t="str">
        <f t="shared" si="373"/>
        <v>NEO1.1.1.1</v>
      </c>
      <c r="B460" s="1242" t="str">
        <f t="shared" si="373"/>
        <v>Neonatologia altamente specializzata (&lt; 28 0/7 settimane di gestazione e peso &lt; 1000g)</v>
      </c>
      <c r="C460" s="202"/>
      <c r="D460" s="203" t="str">
        <f t="shared" ref="D460:BH460" si="389">IF(D$323="","",
  IF(D$322="",IF(D139="","",IF(D139&lt;=D$324,"OK","NOK")),
  IF(D$322="X",IF(D139="","",IF(D139&lt;=D$324,"OK","NOK")),
  IF(HLOOKUP(D$322,$A$4:$BI$156,ROW(D460)-324,FALSE)&lt;&gt;"","",IF(D139="","",IF(D139&lt;=D$324,"OK","NOK"))))))</f>
        <v/>
      </c>
      <c r="E460" s="203" t="str">
        <f t="shared" si="389"/>
        <v/>
      </c>
      <c r="F460" s="203" t="str">
        <f t="shared" si="389"/>
        <v/>
      </c>
      <c r="G460" s="203" t="str">
        <f t="shared" si="389"/>
        <v/>
      </c>
      <c r="H460" s="203" t="str">
        <f t="shared" si="389"/>
        <v/>
      </c>
      <c r="I460" s="203" t="str">
        <f t="shared" si="389"/>
        <v/>
      </c>
      <c r="J460" s="1273" t="str">
        <f t="shared" si="389"/>
        <v/>
      </c>
      <c r="K460" s="203" t="str">
        <f t="shared" si="389"/>
        <v/>
      </c>
      <c r="L460" s="203" t="str">
        <f t="shared" si="389"/>
        <v/>
      </c>
      <c r="M460" s="203" t="str">
        <f t="shared" si="389"/>
        <v/>
      </c>
      <c r="N460" s="203" t="str">
        <f t="shared" si="389"/>
        <v/>
      </c>
      <c r="O460" s="203" t="str">
        <f t="shared" si="389"/>
        <v/>
      </c>
      <c r="P460" s="203" t="str">
        <f t="shared" si="389"/>
        <v/>
      </c>
      <c r="Q460" s="203" t="str">
        <f t="shared" si="389"/>
        <v/>
      </c>
      <c r="R460" s="203" t="str">
        <f t="shared" si="389"/>
        <v/>
      </c>
      <c r="S460" s="203" t="str">
        <f t="shared" si="389"/>
        <v/>
      </c>
      <c r="T460" s="203" t="str">
        <f t="shared" si="389"/>
        <v/>
      </c>
      <c r="U460" s="203" t="str">
        <f t="shared" si="389"/>
        <v/>
      </c>
      <c r="V460" s="203" t="str">
        <f t="shared" si="389"/>
        <v/>
      </c>
      <c r="W460" s="203" t="str">
        <f t="shared" si="389"/>
        <v/>
      </c>
      <c r="X460" s="203" t="str">
        <f t="shared" si="389"/>
        <v/>
      </c>
      <c r="Y460" s="203" t="str">
        <f t="shared" si="389"/>
        <v/>
      </c>
      <c r="Z460" s="1173" t="str">
        <f t="shared" si="389"/>
        <v/>
      </c>
      <c r="AA460" s="1273" t="str">
        <f t="shared" si="389"/>
        <v/>
      </c>
      <c r="AB460" s="203" t="str">
        <f t="shared" si="389"/>
        <v/>
      </c>
      <c r="AC460" s="203" t="str">
        <f t="shared" si="389"/>
        <v/>
      </c>
      <c r="AD460" s="203" t="str">
        <f t="shared" si="389"/>
        <v/>
      </c>
      <c r="AE460" s="203" t="str">
        <f t="shared" si="389"/>
        <v/>
      </c>
      <c r="AF460" s="203" t="str">
        <f t="shared" si="389"/>
        <v/>
      </c>
      <c r="AG460" s="1273" t="str">
        <f t="shared" si="389"/>
        <v/>
      </c>
      <c r="AH460" s="203" t="str">
        <f t="shared" si="389"/>
        <v/>
      </c>
      <c r="AI460" s="203" t="str">
        <f t="shared" si="389"/>
        <v/>
      </c>
      <c r="AJ460" s="203" t="str">
        <f t="shared" si="389"/>
        <v/>
      </c>
      <c r="AK460" s="203" t="str">
        <f t="shared" si="389"/>
        <v/>
      </c>
      <c r="AL460" s="203" t="str">
        <f t="shared" si="389"/>
        <v/>
      </c>
      <c r="AM460" s="203" t="str">
        <f t="shared" si="389"/>
        <v/>
      </c>
      <c r="AN460" s="1273" t="str">
        <f t="shared" si="389"/>
        <v/>
      </c>
      <c r="AO460" s="1173" t="str">
        <f t="shared" si="389"/>
        <v/>
      </c>
      <c r="AP460" s="203" t="str">
        <f t="shared" si="389"/>
        <v/>
      </c>
      <c r="AQ460" s="203" t="str">
        <f t="shared" si="389"/>
        <v/>
      </c>
      <c r="AR460" s="1273" t="str">
        <f t="shared" si="389"/>
        <v/>
      </c>
      <c r="AS460" s="203" t="str">
        <f t="shared" si="389"/>
        <v/>
      </c>
      <c r="AT460" s="203" t="str">
        <f t="shared" ca="1" si="389"/>
        <v>NOK</v>
      </c>
      <c r="AU460" s="1273" t="str">
        <f t="shared" si="389"/>
        <v/>
      </c>
      <c r="AV460" s="203" t="str">
        <f t="shared" si="389"/>
        <v/>
      </c>
      <c r="AW460" s="203" t="str">
        <f t="shared" si="389"/>
        <v/>
      </c>
      <c r="AX460" s="203" t="str">
        <f t="shared" si="389"/>
        <v/>
      </c>
      <c r="AY460" s="203" t="str">
        <f t="shared" si="389"/>
        <v/>
      </c>
      <c r="AZ460" s="203" t="str">
        <f t="shared" si="389"/>
        <v/>
      </c>
      <c r="BA460" s="1273" t="str">
        <f t="shared" si="389"/>
        <v/>
      </c>
      <c r="BB460" s="203" t="str">
        <f t="shared" si="389"/>
        <v/>
      </c>
      <c r="BC460" s="203" t="str">
        <f t="shared" si="389"/>
        <v/>
      </c>
      <c r="BD460" s="203" t="str">
        <f t="shared" si="389"/>
        <v/>
      </c>
      <c r="BE460" s="203" t="str">
        <f t="shared" si="389"/>
        <v/>
      </c>
      <c r="BF460" s="203" t="str">
        <f t="shared" si="389"/>
        <v/>
      </c>
      <c r="BG460" s="1173" t="str">
        <f t="shared" si="389"/>
        <v/>
      </c>
      <c r="BH460" s="1273" t="str">
        <f t="shared" si="389"/>
        <v/>
      </c>
      <c r="BI460" s="200" t="str">
        <f t="shared" ca="1" si="384"/>
        <v>NOK</v>
      </c>
    </row>
    <row r="461" spans="1:61" x14ac:dyDescent="0.25">
      <c r="A461" s="1241" t="str">
        <f t="shared" si="373"/>
        <v>ONK1</v>
      </c>
      <c r="B461" s="1242" t="str">
        <f t="shared" si="373"/>
        <v>Oncologia</v>
      </c>
      <c r="C461" s="202"/>
      <c r="D461" s="203" t="str">
        <f t="shared" ref="D461:BH461" si="390">IF(D$323="","",
  IF(D$322="",IF(D140="","",IF(D140&lt;=D$324,"OK","NOK")),
  IF(D$322="X",IF(D140="","",IF(D140&lt;=D$324,"OK","NOK")),
  IF(HLOOKUP(D$322,$A$4:$BI$156,ROW(D461)-324,FALSE)&lt;&gt;"","",IF(D140="","",IF(D140&lt;=D$324,"OK","NOK"))))))</f>
        <v/>
      </c>
      <c r="E461" s="203" t="str">
        <f t="shared" si="390"/>
        <v/>
      </c>
      <c r="F461" s="203" t="str">
        <f t="shared" si="390"/>
        <v/>
      </c>
      <c r="G461" s="203" t="str">
        <f t="shared" si="390"/>
        <v/>
      </c>
      <c r="H461" s="203" t="str">
        <f t="shared" si="390"/>
        <v/>
      </c>
      <c r="I461" s="203" t="str">
        <f t="shared" si="390"/>
        <v/>
      </c>
      <c r="J461" s="1273" t="str">
        <f t="shared" si="390"/>
        <v/>
      </c>
      <c r="K461" s="203" t="str">
        <f t="shared" si="390"/>
        <v/>
      </c>
      <c r="L461" s="203" t="str">
        <f t="shared" si="390"/>
        <v/>
      </c>
      <c r="M461" s="203" t="str">
        <f t="shared" si="390"/>
        <v/>
      </c>
      <c r="N461" s="203" t="str">
        <f t="shared" si="390"/>
        <v/>
      </c>
      <c r="O461" s="203" t="str">
        <f t="shared" si="390"/>
        <v/>
      </c>
      <c r="P461" s="203" t="str">
        <f t="shared" si="390"/>
        <v/>
      </c>
      <c r="Q461" s="203" t="str">
        <f t="shared" si="390"/>
        <v/>
      </c>
      <c r="R461" s="203" t="str">
        <f t="shared" si="390"/>
        <v/>
      </c>
      <c r="S461" s="203" t="str">
        <f t="shared" si="390"/>
        <v/>
      </c>
      <c r="T461" s="203" t="str">
        <f t="shared" si="390"/>
        <v/>
      </c>
      <c r="U461" s="203" t="str">
        <f t="shared" si="390"/>
        <v/>
      </c>
      <c r="V461" s="203" t="str">
        <f t="shared" si="390"/>
        <v/>
      </c>
      <c r="W461" s="203" t="str">
        <f t="shared" si="390"/>
        <v/>
      </c>
      <c r="X461" s="203" t="str">
        <f t="shared" si="390"/>
        <v/>
      </c>
      <c r="Y461" s="203" t="str">
        <f t="shared" si="390"/>
        <v/>
      </c>
      <c r="Z461" s="1173" t="str">
        <f t="shared" si="390"/>
        <v/>
      </c>
      <c r="AA461" s="1273" t="str">
        <f t="shared" si="390"/>
        <v/>
      </c>
      <c r="AB461" s="203" t="str">
        <f t="shared" si="390"/>
        <v/>
      </c>
      <c r="AC461" s="203" t="str">
        <f t="shared" si="390"/>
        <v/>
      </c>
      <c r="AD461" s="203" t="str">
        <f t="shared" si="390"/>
        <v/>
      </c>
      <c r="AE461" s="203" t="str">
        <f t="shared" si="390"/>
        <v/>
      </c>
      <c r="AF461" s="203" t="str">
        <f t="shared" si="390"/>
        <v/>
      </c>
      <c r="AG461" s="1273" t="str">
        <f t="shared" ca="1" si="390"/>
        <v>NOK</v>
      </c>
      <c r="AH461" s="203" t="str">
        <f t="shared" si="390"/>
        <v/>
      </c>
      <c r="AI461" s="203" t="str">
        <f t="shared" si="390"/>
        <v/>
      </c>
      <c r="AJ461" s="203" t="str">
        <f t="shared" si="390"/>
        <v/>
      </c>
      <c r="AK461" s="203" t="str">
        <f t="shared" si="390"/>
        <v/>
      </c>
      <c r="AL461" s="203" t="str">
        <f t="shared" si="390"/>
        <v/>
      </c>
      <c r="AM461" s="203" t="str">
        <f t="shared" si="390"/>
        <v/>
      </c>
      <c r="AN461" s="1273" t="str">
        <f t="shared" si="390"/>
        <v/>
      </c>
      <c r="AO461" s="1173" t="str">
        <f t="shared" ca="1" si="390"/>
        <v>NOK</v>
      </c>
      <c r="AP461" s="203" t="str">
        <f t="shared" si="390"/>
        <v/>
      </c>
      <c r="AQ461" s="203" t="str">
        <f t="shared" si="390"/>
        <v/>
      </c>
      <c r="AR461" s="1273" t="str">
        <f t="shared" si="390"/>
        <v/>
      </c>
      <c r="AS461" s="203" t="str">
        <f t="shared" si="390"/>
        <v/>
      </c>
      <c r="AT461" s="203" t="str">
        <f t="shared" si="390"/>
        <v/>
      </c>
      <c r="AU461" s="1273" t="str">
        <f t="shared" si="390"/>
        <v/>
      </c>
      <c r="AV461" s="203" t="str">
        <f t="shared" si="390"/>
        <v/>
      </c>
      <c r="AW461" s="203" t="str">
        <f t="shared" si="390"/>
        <v/>
      </c>
      <c r="AX461" s="203" t="str">
        <f t="shared" si="390"/>
        <v/>
      </c>
      <c r="AY461" s="203" t="str">
        <f t="shared" si="390"/>
        <v/>
      </c>
      <c r="AZ461" s="203" t="str">
        <f t="shared" si="390"/>
        <v/>
      </c>
      <c r="BA461" s="1273" t="str">
        <f t="shared" si="390"/>
        <v/>
      </c>
      <c r="BB461" s="203" t="str">
        <f t="shared" si="390"/>
        <v/>
      </c>
      <c r="BC461" s="203" t="str">
        <f t="shared" si="390"/>
        <v/>
      </c>
      <c r="BD461" s="203" t="str">
        <f t="shared" si="390"/>
        <v/>
      </c>
      <c r="BE461" s="203" t="str">
        <f t="shared" si="390"/>
        <v/>
      </c>
      <c r="BF461" s="203" t="str">
        <f t="shared" si="390"/>
        <v/>
      </c>
      <c r="BG461" s="1173" t="str">
        <f t="shared" si="390"/>
        <v/>
      </c>
      <c r="BH461" s="1273" t="str">
        <f t="shared" si="390"/>
        <v/>
      </c>
      <c r="BI461" s="200" t="str">
        <f t="shared" ca="1" si="384"/>
        <v>NOK</v>
      </c>
    </row>
    <row r="462" spans="1:61" x14ac:dyDescent="0.25">
      <c r="A462" s="1241" t="str">
        <f t="shared" si="373"/>
        <v>RAO1</v>
      </c>
      <c r="B462" s="1242" t="str">
        <f t="shared" si="373"/>
        <v>Radio-Oncologia</v>
      </c>
      <c r="C462" s="202"/>
      <c r="D462" s="203" t="str">
        <f t="shared" ref="D462:BH462" si="391">IF(D$323="","",
  IF(D$322="",IF(D141="","",IF(D141&lt;=D$324,"OK","NOK")),
  IF(D$322="X",IF(D141="","",IF(D141&lt;=D$324,"OK","NOK")),
  IF(HLOOKUP(D$322,$A$4:$BI$156,ROW(D462)-324,FALSE)&lt;&gt;"","",IF(D141="","",IF(D141&lt;=D$324,"OK","NOK"))))))</f>
        <v/>
      </c>
      <c r="E462" s="203" t="str">
        <f t="shared" si="391"/>
        <v/>
      </c>
      <c r="F462" s="203" t="str">
        <f t="shared" si="391"/>
        <v/>
      </c>
      <c r="G462" s="203" t="str">
        <f t="shared" si="391"/>
        <v/>
      </c>
      <c r="H462" s="203" t="str">
        <f t="shared" si="391"/>
        <v/>
      </c>
      <c r="I462" s="203" t="str">
        <f t="shared" si="391"/>
        <v/>
      </c>
      <c r="J462" s="1273" t="str">
        <f t="shared" si="391"/>
        <v/>
      </c>
      <c r="K462" s="203" t="str">
        <f t="shared" si="391"/>
        <v/>
      </c>
      <c r="L462" s="203" t="str">
        <f t="shared" si="391"/>
        <v/>
      </c>
      <c r="M462" s="203" t="str">
        <f t="shared" si="391"/>
        <v/>
      </c>
      <c r="N462" s="203" t="str">
        <f t="shared" si="391"/>
        <v/>
      </c>
      <c r="O462" s="203" t="str">
        <f t="shared" si="391"/>
        <v/>
      </c>
      <c r="P462" s="203" t="str">
        <f t="shared" si="391"/>
        <v/>
      </c>
      <c r="Q462" s="203" t="str">
        <f t="shared" si="391"/>
        <v/>
      </c>
      <c r="R462" s="203" t="str">
        <f t="shared" si="391"/>
        <v/>
      </c>
      <c r="S462" s="203" t="str">
        <f t="shared" si="391"/>
        <v/>
      </c>
      <c r="T462" s="203" t="str">
        <f t="shared" si="391"/>
        <v/>
      </c>
      <c r="U462" s="203" t="str">
        <f t="shared" si="391"/>
        <v/>
      </c>
      <c r="V462" s="203" t="str">
        <f t="shared" si="391"/>
        <v/>
      </c>
      <c r="W462" s="203" t="str">
        <f t="shared" si="391"/>
        <v/>
      </c>
      <c r="X462" s="203" t="str">
        <f t="shared" si="391"/>
        <v/>
      </c>
      <c r="Y462" s="203" t="str">
        <f t="shared" si="391"/>
        <v/>
      </c>
      <c r="Z462" s="1173" t="str">
        <f t="shared" si="391"/>
        <v/>
      </c>
      <c r="AA462" s="1273" t="str">
        <f t="shared" si="391"/>
        <v/>
      </c>
      <c r="AB462" s="203" t="str">
        <f t="shared" si="391"/>
        <v/>
      </c>
      <c r="AC462" s="203" t="str">
        <f t="shared" si="391"/>
        <v/>
      </c>
      <c r="AD462" s="203" t="str">
        <f t="shared" si="391"/>
        <v/>
      </c>
      <c r="AE462" s="203" t="str">
        <f t="shared" si="391"/>
        <v/>
      </c>
      <c r="AF462" s="203" t="str">
        <f t="shared" si="391"/>
        <v/>
      </c>
      <c r="AG462" s="1273" t="str">
        <f t="shared" si="391"/>
        <v/>
      </c>
      <c r="AH462" s="203" t="str">
        <f t="shared" si="391"/>
        <v/>
      </c>
      <c r="AI462" s="203" t="str">
        <f t="shared" si="391"/>
        <v/>
      </c>
      <c r="AJ462" s="203" t="str">
        <f t="shared" si="391"/>
        <v/>
      </c>
      <c r="AK462" s="203" t="str">
        <f t="shared" si="391"/>
        <v/>
      </c>
      <c r="AL462" s="203" t="str">
        <f t="shared" si="391"/>
        <v/>
      </c>
      <c r="AM462" s="203" t="str">
        <f t="shared" si="391"/>
        <v/>
      </c>
      <c r="AN462" s="1273" t="str">
        <f t="shared" si="391"/>
        <v/>
      </c>
      <c r="AO462" s="1173" t="str">
        <f t="shared" si="391"/>
        <v/>
      </c>
      <c r="AP462" s="203" t="str">
        <f t="shared" si="391"/>
        <v/>
      </c>
      <c r="AQ462" s="203" t="str">
        <f t="shared" si="391"/>
        <v/>
      </c>
      <c r="AR462" s="1273" t="str">
        <f t="shared" si="391"/>
        <v/>
      </c>
      <c r="AS462" s="203" t="str">
        <f t="shared" si="391"/>
        <v/>
      </c>
      <c r="AT462" s="203" t="str">
        <f t="shared" si="391"/>
        <v/>
      </c>
      <c r="AU462" s="1273" t="str">
        <f t="shared" si="391"/>
        <v/>
      </c>
      <c r="AV462" s="203" t="str">
        <f t="shared" si="391"/>
        <v/>
      </c>
      <c r="AW462" s="203" t="str">
        <f t="shared" si="391"/>
        <v/>
      </c>
      <c r="AX462" s="203" t="str">
        <f t="shared" si="391"/>
        <v/>
      </c>
      <c r="AY462" s="203" t="str">
        <f t="shared" si="391"/>
        <v/>
      </c>
      <c r="AZ462" s="203" t="str">
        <f t="shared" si="391"/>
        <v/>
      </c>
      <c r="BA462" s="1273" t="str">
        <f t="shared" si="391"/>
        <v/>
      </c>
      <c r="BB462" s="203" t="str">
        <f t="shared" ca="1" si="391"/>
        <v>NOK</v>
      </c>
      <c r="BC462" s="203" t="str">
        <f t="shared" si="391"/>
        <v/>
      </c>
      <c r="BD462" s="203" t="str">
        <f t="shared" si="391"/>
        <v/>
      </c>
      <c r="BE462" s="203" t="str">
        <f t="shared" si="391"/>
        <v/>
      </c>
      <c r="BF462" s="203" t="str">
        <f t="shared" si="391"/>
        <v/>
      </c>
      <c r="BG462" s="1173" t="str">
        <f t="shared" si="391"/>
        <v/>
      </c>
      <c r="BH462" s="1273" t="str">
        <f t="shared" si="391"/>
        <v/>
      </c>
      <c r="BI462" s="200" t="str">
        <f t="shared" ca="1" si="384"/>
        <v>NOK</v>
      </c>
    </row>
    <row r="463" spans="1:61" x14ac:dyDescent="0.25">
      <c r="A463" s="1241" t="str">
        <f t="shared" si="373"/>
        <v>NUK1</v>
      </c>
      <c r="B463" s="1242" t="str">
        <f t="shared" si="373"/>
        <v>Medicina nucleare</v>
      </c>
      <c r="C463" s="202"/>
      <c r="D463" s="203" t="str">
        <f t="shared" ref="D463:BH463" si="392">IF(D$323="","",
  IF(D$322="",IF(D142="","",IF(D142&lt;=D$324,"OK","NOK")),
  IF(D$322="X",IF(D142="","",IF(D142&lt;=D$324,"OK","NOK")),
  IF(HLOOKUP(D$322,$A$4:$BI$156,ROW(D463)-324,FALSE)&lt;&gt;"","",IF(D142="","",IF(D142&lt;=D$324,"OK","NOK"))))))</f>
        <v/>
      </c>
      <c r="E463" s="203" t="str">
        <f t="shared" si="392"/>
        <v/>
      </c>
      <c r="F463" s="203" t="str">
        <f t="shared" si="392"/>
        <v/>
      </c>
      <c r="G463" s="203" t="str">
        <f t="shared" si="392"/>
        <v/>
      </c>
      <c r="H463" s="203" t="str">
        <f t="shared" si="392"/>
        <v/>
      </c>
      <c r="I463" s="203" t="str">
        <f t="shared" si="392"/>
        <v/>
      </c>
      <c r="J463" s="1273" t="str">
        <f t="shared" si="392"/>
        <v/>
      </c>
      <c r="K463" s="203" t="str">
        <f t="shared" si="392"/>
        <v/>
      </c>
      <c r="L463" s="203" t="str">
        <f t="shared" si="392"/>
        <v/>
      </c>
      <c r="M463" s="203" t="str">
        <f t="shared" si="392"/>
        <v/>
      </c>
      <c r="N463" s="203" t="str">
        <f t="shared" si="392"/>
        <v/>
      </c>
      <c r="O463" s="203" t="str">
        <f t="shared" si="392"/>
        <v/>
      </c>
      <c r="P463" s="203" t="str">
        <f t="shared" si="392"/>
        <v/>
      </c>
      <c r="Q463" s="203" t="str">
        <f t="shared" si="392"/>
        <v/>
      </c>
      <c r="R463" s="203" t="str">
        <f t="shared" si="392"/>
        <v/>
      </c>
      <c r="S463" s="203" t="str">
        <f t="shared" si="392"/>
        <v/>
      </c>
      <c r="T463" s="203" t="str">
        <f t="shared" si="392"/>
        <v/>
      </c>
      <c r="U463" s="203" t="str">
        <f t="shared" si="392"/>
        <v/>
      </c>
      <c r="V463" s="203" t="str">
        <f t="shared" si="392"/>
        <v/>
      </c>
      <c r="W463" s="203" t="str">
        <f t="shared" si="392"/>
        <v/>
      </c>
      <c r="X463" s="203" t="str">
        <f t="shared" si="392"/>
        <v/>
      </c>
      <c r="Y463" s="203" t="str">
        <f t="shared" si="392"/>
        <v/>
      </c>
      <c r="Z463" s="1173" t="str">
        <f t="shared" si="392"/>
        <v/>
      </c>
      <c r="AA463" s="1273" t="str">
        <f t="shared" si="392"/>
        <v/>
      </c>
      <c r="AB463" s="203" t="str">
        <f t="shared" si="392"/>
        <v/>
      </c>
      <c r="AC463" s="203" t="str">
        <f t="shared" si="392"/>
        <v/>
      </c>
      <c r="AD463" s="203" t="str">
        <f t="shared" si="392"/>
        <v/>
      </c>
      <c r="AE463" s="203" t="str">
        <f t="shared" si="392"/>
        <v/>
      </c>
      <c r="AF463" s="203" t="str">
        <f t="shared" si="392"/>
        <v/>
      </c>
      <c r="AG463" s="1273" t="str">
        <f t="shared" si="392"/>
        <v/>
      </c>
      <c r="AH463" s="203" t="str">
        <f t="shared" ca="1" si="392"/>
        <v>NOK</v>
      </c>
      <c r="AI463" s="203" t="str">
        <f t="shared" si="392"/>
        <v/>
      </c>
      <c r="AJ463" s="203" t="str">
        <f t="shared" si="392"/>
        <v/>
      </c>
      <c r="AK463" s="203" t="str">
        <f t="shared" si="392"/>
        <v/>
      </c>
      <c r="AL463" s="203" t="str">
        <f t="shared" si="392"/>
        <v/>
      </c>
      <c r="AM463" s="203" t="str">
        <f t="shared" si="392"/>
        <v/>
      </c>
      <c r="AN463" s="1273" t="str">
        <f t="shared" si="392"/>
        <v/>
      </c>
      <c r="AO463" s="1173" t="str">
        <f t="shared" si="392"/>
        <v/>
      </c>
      <c r="AP463" s="203" t="str">
        <f t="shared" si="392"/>
        <v/>
      </c>
      <c r="AQ463" s="203" t="str">
        <f t="shared" si="392"/>
        <v/>
      </c>
      <c r="AR463" s="1273" t="str">
        <f t="shared" si="392"/>
        <v/>
      </c>
      <c r="AS463" s="203" t="str">
        <f t="shared" si="392"/>
        <v/>
      </c>
      <c r="AT463" s="203" t="str">
        <f t="shared" si="392"/>
        <v/>
      </c>
      <c r="AU463" s="1273" t="str">
        <f t="shared" si="392"/>
        <v/>
      </c>
      <c r="AV463" s="203" t="str">
        <f t="shared" si="392"/>
        <v/>
      </c>
      <c r="AW463" s="203" t="str">
        <f t="shared" si="392"/>
        <v/>
      </c>
      <c r="AX463" s="203" t="str">
        <f t="shared" si="392"/>
        <v/>
      </c>
      <c r="AY463" s="203" t="str">
        <f t="shared" si="392"/>
        <v/>
      </c>
      <c r="AZ463" s="203" t="str">
        <f t="shared" si="392"/>
        <v/>
      </c>
      <c r="BA463" s="1273" t="str">
        <f t="shared" si="392"/>
        <v/>
      </c>
      <c r="BB463" s="203" t="str">
        <f t="shared" si="392"/>
        <v/>
      </c>
      <c r="BC463" s="203" t="str">
        <f t="shared" si="392"/>
        <v/>
      </c>
      <c r="BD463" s="203" t="str">
        <f t="shared" si="392"/>
        <v/>
      </c>
      <c r="BE463" s="203" t="str">
        <f t="shared" si="392"/>
        <v/>
      </c>
      <c r="BF463" s="203" t="str">
        <f t="shared" si="392"/>
        <v/>
      </c>
      <c r="BG463" s="1173" t="str">
        <f t="shared" si="392"/>
        <v/>
      </c>
      <c r="BH463" s="1273" t="str">
        <f t="shared" si="392"/>
        <v/>
      </c>
      <c r="BI463" s="200" t="str">
        <f t="shared" ca="1" si="384"/>
        <v>NOK</v>
      </c>
    </row>
    <row r="464" spans="1:61" x14ac:dyDescent="0.25">
      <c r="A464" s="1241" t="str">
        <f t="shared" si="373"/>
        <v>UNF1</v>
      </c>
      <c r="B464" s="1242" t="str">
        <f t="shared" si="373"/>
        <v>Chirurgia traumatologica (politrauma)</v>
      </c>
      <c r="C464" s="202"/>
      <c r="D464" s="203" t="str">
        <f t="shared" ref="D464:BH464" si="393">IF(D$323="","",
  IF(D$322="",IF(D143="","",IF(D143&lt;=D$324,"OK","NOK")),
  IF(D$322="X",IF(D143="","",IF(D143&lt;=D$324,"OK","NOK")),
  IF(HLOOKUP(D$322,$A$4:$BI$156,ROW(D464)-324,FALSE)&lt;&gt;"","",IF(D143="","",IF(D143&lt;=D$324,"OK","NOK"))))))</f>
        <v/>
      </c>
      <c r="E464" s="203" t="str">
        <f t="shared" si="393"/>
        <v/>
      </c>
      <c r="F464" s="203" t="str">
        <f t="shared" si="393"/>
        <v/>
      </c>
      <c r="G464" s="203" t="str">
        <f t="shared" si="393"/>
        <v/>
      </c>
      <c r="H464" s="203" t="str">
        <f t="shared" si="393"/>
        <v/>
      </c>
      <c r="I464" s="203" t="str">
        <f t="shared" si="393"/>
        <v/>
      </c>
      <c r="J464" s="1273" t="str">
        <f t="shared" si="393"/>
        <v/>
      </c>
      <c r="K464" s="203" t="str">
        <f t="shared" si="393"/>
        <v/>
      </c>
      <c r="L464" s="203" t="str">
        <f t="shared" si="393"/>
        <v/>
      </c>
      <c r="M464" s="203" t="str">
        <f t="shared" si="393"/>
        <v/>
      </c>
      <c r="N464" s="203" t="str">
        <f t="shared" si="393"/>
        <v/>
      </c>
      <c r="O464" s="203" t="str">
        <f t="shared" si="393"/>
        <v/>
      </c>
      <c r="P464" s="203" t="str">
        <f t="shared" si="393"/>
        <v/>
      </c>
      <c r="Q464" s="203" t="str">
        <f t="shared" si="393"/>
        <v/>
      </c>
      <c r="R464" s="203" t="str">
        <f t="shared" si="393"/>
        <v/>
      </c>
      <c r="S464" s="203" t="str">
        <f t="shared" si="393"/>
        <v/>
      </c>
      <c r="T464" s="203" t="str">
        <f t="shared" si="393"/>
        <v/>
      </c>
      <c r="U464" s="203" t="str">
        <f t="shared" si="393"/>
        <v/>
      </c>
      <c r="V464" s="203" t="str">
        <f t="shared" si="393"/>
        <v/>
      </c>
      <c r="W464" s="203" t="str">
        <f t="shared" si="393"/>
        <v/>
      </c>
      <c r="X464" s="203" t="str">
        <f t="shared" si="393"/>
        <v/>
      </c>
      <c r="Y464" s="203" t="str">
        <f t="shared" si="393"/>
        <v/>
      </c>
      <c r="Z464" s="1173" t="str">
        <f t="shared" si="393"/>
        <v/>
      </c>
      <c r="AA464" s="1273" t="str">
        <f t="shared" si="393"/>
        <v/>
      </c>
      <c r="AB464" s="203" t="str">
        <f t="shared" si="393"/>
        <v/>
      </c>
      <c r="AC464" s="203" t="str">
        <f t="shared" si="393"/>
        <v/>
      </c>
      <c r="AD464" s="203" t="str">
        <f t="shared" si="393"/>
        <v/>
      </c>
      <c r="AE464" s="203" t="str">
        <f t="shared" si="393"/>
        <v/>
      </c>
      <c r="AF464" s="203" t="str">
        <f t="shared" si="393"/>
        <v/>
      </c>
      <c r="AG464" s="1273" t="str">
        <f t="shared" si="393"/>
        <v/>
      </c>
      <c r="AH464" s="203" t="str">
        <f t="shared" si="393"/>
        <v/>
      </c>
      <c r="AI464" s="203" t="str">
        <f t="shared" si="393"/>
        <v/>
      </c>
      <c r="AJ464" s="203" t="str">
        <f t="shared" si="393"/>
        <v/>
      </c>
      <c r="AK464" s="203" t="str">
        <f t="shared" si="393"/>
        <v/>
      </c>
      <c r="AL464" s="203" t="str">
        <f t="shared" si="393"/>
        <v/>
      </c>
      <c r="AM464" s="203" t="str">
        <f t="shared" si="393"/>
        <v/>
      </c>
      <c r="AN464" s="1273" t="str">
        <f t="shared" si="393"/>
        <v/>
      </c>
      <c r="AO464" s="1173" t="str">
        <f t="shared" si="393"/>
        <v/>
      </c>
      <c r="AP464" s="203" t="str">
        <f t="shared" si="393"/>
        <v/>
      </c>
      <c r="AQ464" s="203" t="str">
        <f t="shared" si="393"/>
        <v/>
      </c>
      <c r="AR464" s="1273" t="str">
        <f t="shared" si="393"/>
        <v/>
      </c>
      <c r="AS464" s="203" t="str">
        <f t="shared" si="393"/>
        <v/>
      </c>
      <c r="AT464" s="203" t="str">
        <f t="shared" si="393"/>
        <v/>
      </c>
      <c r="AU464" s="1273" t="str">
        <f t="shared" si="393"/>
        <v/>
      </c>
      <c r="AV464" s="203" t="str">
        <f t="shared" si="393"/>
        <v/>
      </c>
      <c r="AW464" s="203" t="str">
        <f t="shared" si="393"/>
        <v/>
      </c>
      <c r="AX464" s="203" t="str">
        <f t="shared" si="393"/>
        <v/>
      </c>
      <c r="AY464" s="203" t="str">
        <f t="shared" si="393"/>
        <v/>
      </c>
      <c r="AZ464" s="203" t="str">
        <f t="shared" si="393"/>
        <v/>
      </c>
      <c r="BA464" s="1273" t="str">
        <f t="shared" si="393"/>
        <v/>
      </c>
      <c r="BB464" s="203" t="str">
        <f t="shared" si="393"/>
        <v/>
      </c>
      <c r="BC464" s="203" t="str">
        <f t="shared" si="393"/>
        <v/>
      </c>
      <c r="BD464" s="203" t="str">
        <f t="shared" si="393"/>
        <v/>
      </c>
      <c r="BE464" s="203" t="str">
        <f t="shared" si="393"/>
        <v/>
      </c>
      <c r="BF464" s="203" t="str">
        <f t="shared" si="393"/>
        <v/>
      </c>
      <c r="BG464" s="1173" t="str">
        <f t="shared" si="393"/>
        <v/>
      </c>
      <c r="BH464" s="1273" t="str">
        <f t="shared" si="393"/>
        <v/>
      </c>
      <c r="BI464" s="200" t="str">
        <f t="shared" si="384"/>
        <v>OK</v>
      </c>
    </row>
    <row r="465" spans="1:61" ht="26.4" x14ac:dyDescent="0.25">
      <c r="A465" s="1241" t="str">
        <f t="shared" si="373"/>
        <v>UNF1.1</v>
      </c>
      <c r="B465" s="1242" t="str">
        <f t="shared" si="373"/>
        <v>Chirurgia traumatologica specializzata - traumi cranio-cerebrali (CIMAS)</v>
      </c>
      <c r="C465" s="202"/>
      <c r="D465" s="203" t="str">
        <f t="shared" ref="D465:BH465" si="394">IF(D$323="","",
  IF(D$322="",IF(D144="","",IF(D144&lt;=D$324,"OK","NOK")),
  IF(D$322="X",IF(D144="","",IF(D144&lt;=D$324,"OK","NOK")),
  IF(HLOOKUP(D$322,$A$4:$BI$156,ROW(D465)-324,FALSE)&lt;&gt;"","",IF(D144="","",IF(D144&lt;=D$324,"OK","NOK"))))))</f>
        <v/>
      </c>
      <c r="E465" s="203" t="str">
        <f t="shared" si="394"/>
        <v/>
      </c>
      <c r="F465" s="203" t="str">
        <f t="shared" si="394"/>
        <v/>
      </c>
      <c r="G465" s="203" t="str">
        <f t="shared" si="394"/>
        <v/>
      </c>
      <c r="H465" s="203" t="str">
        <f t="shared" si="394"/>
        <v/>
      </c>
      <c r="I465" s="203" t="str">
        <f t="shared" si="394"/>
        <v/>
      </c>
      <c r="J465" s="1273" t="str">
        <f t="shared" si="394"/>
        <v/>
      </c>
      <c r="K465" s="203" t="str">
        <f t="shared" si="394"/>
        <v/>
      </c>
      <c r="L465" s="203" t="str">
        <f t="shared" si="394"/>
        <v/>
      </c>
      <c r="M465" s="203" t="str">
        <f t="shared" si="394"/>
        <v/>
      </c>
      <c r="N465" s="203" t="str">
        <f t="shared" si="394"/>
        <v/>
      </c>
      <c r="O465" s="203" t="str">
        <f t="shared" si="394"/>
        <v/>
      </c>
      <c r="P465" s="203" t="str">
        <f t="shared" si="394"/>
        <v/>
      </c>
      <c r="Q465" s="203" t="str">
        <f t="shared" si="394"/>
        <v/>
      </c>
      <c r="R465" s="203" t="str">
        <f t="shared" si="394"/>
        <v/>
      </c>
      <c r="S465" s="203" t="str">
        <f t="shared" si="394"/>
        <v/>
      </c>
      <c r="T465" s="203" t="str">
        <f t="shared" si="394"/>
        <v/>
      </c>
      <c r="U465" s="203" t="str">
        <f t="shared" si="394"/>
        <v/>
      </c>
      <c r="V465" s="203" t="str">
        <f t="shared" si="394"/>
        <v/>
      </c>
      <c r="W465" s="203" t="str">
        <f t="shared" si="394"/>
        <v/>
      </c>
      <c r="X465" s="203" t="str">
        <f t="shared" si="394"/>
        <v/>
      </c>
      <c r="Y465" s="203" t="str">
        <f t="shared" si="394"/>
        <v/>
      </c>
      <c r="Z465" s="1173" t="str">
        <f t="shared" si="394"/>
        <v/>
      </c>
      <c r="AA465" s="1273" t="str">
        <f t="shared" si="394"/>
        <v/>
      </c>
      <c r="AB465" s="203" t="str">
        <f t="shared" si="394"/>
        <v/>
      </c>
      <c r="AC465" s="203" t="str">
        <f t="shared" si="394"/>
        <v/>
      </c>
      <c r="AD465" s="203" t="str">
        <f t="shared" si="394"/>
        <v/>
      </c>
      <c r="AE465" s="203" t="str">
        <f t="shared" si="394"/>
        <v/>
      </c>
      <c r="AF465" s="203" t="str">
        <f t="shared" si="394"/>
        <v/>
      </c>
      <c r="AG465" s="1273" t="str">
        <f t="shared" si="394"/>
        <v/>
      </c>
      <c r="AH465" s="203" t="str">
        <f t="shared" si="394"/>
        <v/>
      </c>
      <c r="AI465" s="203" t="str">
        <f t="shared" si="394"/>
        <v/>
      </c>
      <c r="AJ465" s="203" t="str">
        <f t="shared" si="394"/>
        <v/>
      </c>
      <c r="AK465" s="203" t="str">
        <f t="shared" si="394"/>
        <v/>
      </c>
      <c r="AL465" s="203" t="str">
        <f t="shared" si="394"/>
        <v/>
      </c>
      <c r="AM465" s="203" t="str">
        <f t="shared" si="394"/>
        <v/>
      </c>
      <c r="AN465" s="1273" t="str">
        <f t="shared" si="394"/>
        <v/>
      </c>
      <c r="AO465" s="1173" t="str">
        <f t="shared" si="394"/>
        <v/>
      </c>
      <c r="AP465" s="203" t="str">
        <f t="shared" si="394"/>
        <v/>
      </c>
      <c r="AQ465" s="203" t="str">
        <f t="shared" si="394"/>
        <v/>
      </c>
      <c r="AR465" s="1273" t="str">
        <f t="shared" si="394"/>
        <v/>
      </c>
      <c r="AS465" s="203" t="str">
        <f t="shared" si="394"/>
        <v/>
      </c>
      <c r="AT465" s="203" t="str">
        <f t="shared" si="394"/>
        <v/>
      </c>
      <c r="AU465" s="1273" t="str">
        <f t="shared" si="394"/>
        <v/>
      </c>
      <c r="AV465" s="203" t="str">
        <f t="shared" si="394"/>
        <v/>
      </c>
      <c r="AW465" s="203" t="str">
        <f t="shared" si="394"/>
        <v/>
      </c>
      <c r="AX465" s="203" t="str">
        <f t="shared" si="394"/>
        <v/>
      </c>
      <c r="AY465" s="203" t="str">
        <f t="shared" si="394"/>
        <v/>
      </c>
      <c r="AZ465" s="203" t="str">
        <f t="shared" si="394"/>
        <v/>
      </c>
      <c r="BA465" s="1273" t="str">
        <f t="shared" si="394"/>
        <v/>
      </c>
      <c r="BB465" s="203" t="str">
        <f t="shared" si="394"/>
        <v/>
      </c>
      <c r="BC465" s="203" t="str">
        <f t="shared" si="394"/>
        <v/>
      </c>
      <c r="BD465" s="203" t="str">
        <f t="shared" si="394"/>
        <v/>
      </c>
      <c r="BE465" s="203" t="str">
        <f t="shared" si="394"/>
        <v/>
      </c>
      <c r="BF465" s="203" t="str">
        <f t="shared" si="394"/>
        <v/>
      </c>
      <c r="BG465" s="1173" t="str">
        <f t="shared" si="394"/>
        <v/>
      </c>
      <c r="BH465" s="1273" t="str">
        <f t="shared" si="394"/>
        <v/>
      </c>
      <c r="BI465" s="200" t="str">
        <f t="shared" si="384"/>
        <v>OK</v>
      </c>
    </row>
    <row r="466" spans="1:61" x14ac:dyDescent="0.25">
      <c r="A466" s="1241" t="str">
        <f t="shared" ref="A466:B477" si="395">+A145</f>
        <v>UNF2</v>
      </c>
      <c r="B466" s="1242" t="str">
        <f t="shared" si="395"/>
        <v>Ustioni ampie (CIMAS)</v>
      </c>
      <c r="C466" s="202"/>
      <c r="D466" s="203" t="str">
        <f t="shared" ref="D466:BH466" si="396">IF(D$323="","",
  IF(D$322="",IF(D145="","",IF(D145&lt;=D$324,"OK","NOK")),
  IF(D$322="X",IF(D145="","",IF(D145&lt;=D$324,"OK","NOK")),
  IF(HLOOKUP(D$322,$A$4:$BI$156,ROW(D466)-324,FALSE)&lt;&gt;"","",IF(D145="","",IF(D145&lt;=D$324,"OK","NOK"))))))</f>
        <v/>
      </c>
      <c r="E466" s="203" t="str">
        <f t="shared" si="396"/>
        <v/>
      </c>
      <c r="F466" s="203" t="str">
        <f t="shared" si="396"/>
        <v/>
      </c>
      <c r="G466" s="203" t="str">
        <f t="shared" si="396"/>
        <v/>
      </c>
      <c r="H466" s="203" t="str">
        <f t="shared" si="396"/>
        <v/>
      </c>
      <c r="I466" s="203" t="str">
        <f t="shared" si="396"/>
        <v/>
      </c>
      <c r="J466" s="1273" t="str">
        <f t="shared" si="396"/>
        <v/>
      </c>
      <c r="K466" s="203" t="str">
        <f t="shared" si="396"/>
        <v/>
      </c>
      <c r="L466" s="203" t="str">
        <f t="shared" si="396"/>
        <v/>
      </c>
      <c r="M466" s="203" t="str">
        <f t="shared" si="396"/>
        <v/>
      </c>
      <c r="N466" s="203" t="str">
        <f t="shared" si="396"/>
        <v/>
      </c>
      <c r="O466" s="203" t="str">
        <f t="shared" si="396"/>
        <v/>
      </c>
      <c r="P466" s="203" t="str">
        <f t="shared" si="396"/>
        <v/>
      </c>
      <c r="Q466" s="203" t="str">
        <f t="shared" si="396"/>
        <v/>
      </c>
      <c r="R466" s="203" t="str">
        <f t="shared" si="396"/>
        <v/>
      </c>
      <c r="S466" s="203" t="str">
        <f t="shared" si="396"/>
        <v/>
      </c>
      <c r="T466" s="203" t="str">
        <f t="shared" si="396"/>
        <v/>
      </c>
      <c r="U466" s="203" t="str">
        <f t="shared" si="396"/>
        <v/>
      </c>
      <c r="V466" s="203" t="str">
        <f t="shared" si="396"/>
        <v/>
      </c>
      <c r="W466" s="203" t="str">
        <f t="shared" si="396"/>
        <v/>
      </c>
      <c r="X466" s="203" t="str">
        <f t="shared" si="396"/>
        <v/>
      </c>
      <c r="Y466" s="203" t="str">
        <f t="shared" si="396"/>
        <v/>
      </c>
      <c r="Z466" s="1173" t="str">
        <f t="shared" si="396"/>
        <v/>
      </c>
      <c r="AA466" s="1273" t="str">
        <f t="shared" si="396"/>
        <v/>
      </c>
      <c r="AB466" s="203" t="str">
        <f t="shared" si="396"/>
        <v/>
      </c>
      <c r="AC466" s="203" t="str">
        <f t="shared" si="396"/>
        <v/>
      </c>
      <c r="AD466" s="203" t="str">
        <f t="shared" si="396"/>
        <v/>
      </c>
      <c r="AE466" s="203" t="str">
        <f t="shared" si="396"/>
        <v/>
      </c>
      <c r="AF466" s="203" t="str">
        <f t="shared" si="396"/>
        <v/>
      </c>
      <c r="AG466" s="1273" t="str">
        <f t="shared" si="396"/>
        <v/>
      </c>
      <c r="AH466" s="203" t="str">
        <f t="shared" si="396"/>
        <v/>
      </c>
      <c r="AI466" s="203" t="str">
        <f t="shared" si="396"/>
        <v/>
      </c>
      <c r="AJ466" s="203" t="str">
        <f t="shared" si="396"/>
        <v/>
      </c>
      <c r="AK466" s="203" t="str">
        <f t="shared" si="396"/>
        <v/>
      </c>
      <c r="AL466" s="203" t="str">
        <f t="shared" si="396"/>
        <v/>
      </c>
      <c r="AM466" s="203" t="str">
        <f t="shared" si="396"/>
        <v/>
      </c>
      <c r="AN466" s="1273" t="str">
        <f t="shared" si="396"/>
        <v/>
      </c>
      <c r="AO466" s="1173" t="str">
        <f t="shared" si="396"/>
        <v/>
      </c>
      <c r="AP466" s="203" t="str">
        <f t="shared" si="396"/>
        <v/>
      </c>
      <c r="AQ466" s="203" t="str">
        <f t="shared" si="396"/>
        <v/>
      </c>
      <c r="AR466" s="1273" t="str">
        <f t="shared" si="396"/>
        <v/>
      </c>
      <c r="AS466" s="203" t="str">
        <f t="shared" si="396"/>
        <v/>
      </c>
      <c r="AT466" s="203" t="str">
        <f t="shared" si="396"/>
        <v/>
      </c>
      <c r="AU466" s="1273" t="str">
        <f t="shared" si="396"/>
        <v/>
      </c>
      <c r="AV466" s="203" t="str">
        <f t="shared" si="396"/>
        <v/>
      </c>
      <c r="AW466" s="203" t="str">
        <f t="shared" si="396"/>
        <v/>
      </c>
      <c r="AX466" s="203" t="str">
        <f t="shared" si="396"/>
        <v/>
      </c>
      <c r="AY466" s="203" t="str">
        <f t="shared" si="396"/>
        <v/>
      </c>
      <c r="AZ466" s="203" t="str">
        <f t="shared" si="396"/>
        <v/>
      </c>
      <c r="BA466" s="1273" t="str">
        <f t="shared" si="396"/>
        <v/>
      </c>
      <c r="BB466" s="203" t="str">
        <f t="shared" si="396"/>
        <v/>
      </c>
      <c r="BC466" s="203" t="str">
        <f t="shared" si="396"/>
        <v/>
      </c>
      <c r="BD466" s="203" t="str">
        <f t="shared" si="396"/>
        <v/>
      </c>
      <c r="BE466" s="203" t="str">
        <f t="shared" si="396"/>
        <v/>
      </c>
      <c r="BF466" s="203" t="str">
        <f t="shared" si="396"/>
        <v/>
      </c>
      <c r="BG466" s="1173" t="str">
        <f t="shared" si="396"/>
        <v/>
      </c>
      <c r="BH466" s="1273" t="str">
        <f t="shared" si="396"/>
        <v/>
      </c>
      <c r="BI466" s="200" t="str">
        <f t="shared" si="384"/>
        <v>OK</v>
      </c>
    </row>
    <row r="467" spans="1:61" x14ac:dyDescent="0.25">
      <c r="A467" s="1241" t="str">
        <f t="shared" si="395"/>
        <v>KINM</v>
      </c>
      <c r="B467" s="1242" t="str">
        <f t="shared" si="395"/>
        <v>Medicina pediatrica</v>
      </c>
      <c r="C467" s="202"/>
      <c r="D467" s="203" t="str">
        <f t="shared" ref="D467:BH467" si="397">IF(D$323="","",
  IF(D$322="",IF(D146="","",IF(D146&lt;=D$324,"OK","NOK")),
  IF(D$322="X",IF(D146="","",IF(D146&lt;=D$324,"OK","NOK")),
  IF(HLOOKUP(D$322,$A$4:$BI$156,ROW(D467)-324,FALSE)&lt;&gt;"","",IF(D146="","",IF(D146&lt;=D$324,"OK","NOK"))))))</f>
        <v/>
      </c>
      <c r="E467" s="203" t="str">
        <f t="shared" si="397"/>
        <v/>
      </c>
      <c r="F467" s="203" t="str">
        <f t="shared" si="397"/>
        <v/>
      </c>
      <c r="G467" s="203" t="str">
        <f t="shared" si="397"/>
        <v/>
      </c>
      <c r="H467" s="203" t="str">
        <f t="shared" si="397"/>
        <v/>
      </c>
      <c r="I467" s="203" t="str">
        <f t="shared" si="397"/>
        <v/>
      </c>
      <c r="J467" s="1273" t="str">
        <f t="shared" si="397"/>
        <v/>
      </c>
      <c r="K467" s="203" t="str">
        <f t="shared" si="397"/>
        <v/>
      </c>
      <c r="L467" s="203" t="str">
        <f t="shared" si="397"/>
        <v/>
      </c>
      <c r="M467" s="203" t="str">
        <f t="shared" si="397"/>
        <v/>
      </c>
      <c r="N467" s="203" t="str">
        <f t="shared" si="397"/>
        <v/>
      </c>
      <c r="O467" s="203" t="str">
        <f t="shared" si="397"/>
        <v/>
      </c>
      <c r="P467" s="203" t="str">
        <f t="shared" si="397"/>
        <v/>
      </c>
      <c r="Q467" s="203" t="str">
        <f t="shared" si="397"/>
        <v/>
      </c>
      <c r="R467" s="203" t="str">
        <f t="shared" si="397"/>
        <v/>
      </c>
      <c r="S467" s="203" t="str">
        <f t="shared" si="397"/>
        <v/>
      </c>
      <c r="T467" s="203" t="str">
        <f t="shared" si="397"/>
        <v/>
      </c>
      <c r="U467" s="203" t="str">
        <f t="shared" si="397"/>
        <v/>
      </c>
      <c r="V467" s="203" t="str">
        <f t="shared" si="397"/>
        <v/>
      </c>
      <c r="W467" s="203" t="str">
        <f t="shared" si="397"/>
        <v/>
      </c>
      <c r="X467" s="203" t="str">
        <f t="shared" si="397"/>
        <v/>
      </c>
      <c r="Y467" s="203" t="str">
        <f t="shared" si="397"/>
        <v/>
      </c>
      <c r="Z467" s="1173" t="str">
        <f t="shared" si="397"/>
        <v/>
      </c>
      <c r="AA467" s="1273" t="str">
        <f t="shared" si="397"/>
        <v/>
      </c>
      <c r="AB467" s="203" t="str">
        <f t="shared" si="397"/>
        <v/>
      </c>
      <c r="AC467" s="203" t="str">
        <f t="shared" si="397"/>
        <v/>
      </c>
      <c r="AD467" s="203" t="str">
        <f t="shared" si="397"/>
        <v/>
      </c>
      <c r="AE467" s="203" t="str">
        <f t="shared" si="397"/>
        <v/>
      </c>
      <c r="AF467" s="203" t="str">
        <f t="shared" si="397"/>
        <v/>
      </c>
      <c r="AG467" s="1273" t="str">
        <f t="shared" si="397"/>
        <v/>
      </c>
      <c r="AH467" s="203" t="str">
        <f t="shared" si="397"/>
        <v/>
      </c>
      <c r="AI467" s="203" t="str">
        <f t="shared" si="397"/>
        <v/>
      </c>
      <c r="AJ467" s="203" t="str">
        <f t="shared" si="397"/>
        <v/>
      </c>
      <c r="AK467" s="203" t="str">
        <f t="shared" si="397"/>
        <v/>
      </c>
      <c r="AL467" s="203" t="str">
        <f t="shared" si="397"/>
        <v/>
      </c>
      <c r="AM467" s="203" t="str">
        <f t="shared" si="397"/>
        <v/>
      </c>
      <c r="AN467" s="1273" t="str">
        <f t="shared" si="397"/>
        <v/>
      </c>
      <c r="AO467" s="1173" t="str">
        <f t="shared" si="397"/>
        <v/>
      </c>
      <c r="AP467" s="203" t="str">
        <f t="shared" si="397"/>
        <v/>
      </c>
      <c r="AQ467" s="203" t="str">
        <f t="shared" si="397"/>
        <v/>
      </c>
      <c r="AR467" s="1273" t="str">
        <f t="shared" si="397"/>
        <v/>
      </c>
      <c r="AS467" s="203" t="str">
        <f t="shared" si="397"/>
        <v/>
      </c>
      <c r="AT467" s="203" t="str">
        <f t="shared" si="397"/>
        <v/>
      </c>
      <c r="AU467" s="1273" t="str">
        <f t="shared" ca="1" si="397"/>
        <v>NOK</v>
      </c>
      <c r="AV467" s="203" t="str">
        <f t="shared" si="397"/>
        <v/>
      </c>
      <c r="AW467" s="203" t="str">
        <f t="shared" si="397"/>
        <v/>
      </c>
      <c r="AX467" s="203" t="str">
        <f t="shared" si="397"/>
        <v/>
      </c>
      <c r="AY467" s="203" t="str">
        <f t="shared" si="397"/>
        <v/>
      </c>
      <c r="AZ467" s="203" t="str">
        <f t="shared" si="397"/>
        <v/>
      </c>
      <c r="BA467" s="1273" t="str">
        <f t="shared" si="397"/>
        <v/>
      </c>
      <c r="BB467" s="203" t="str">
        <f t="shared" si="397"/>
        <v/>
      </c>
      <c r="BC467" s="203" t="str">
        <f t="shared" si="397"/>
        <v/>
      </c>
      <c r="BD467" s="203" t="str">
        <f t="shared" si="397"/>
        <v/>
      </c>
      <c r="BE467" s="203" t="str">
        <f t="shared" si="397"/>
        <v/>
      </c>
      <c r="BF467" s="203" t="str">
        <f t="shared" si="397"/>
        <v/>
      </c>
      <c r="BG467" s="1173" t="str">
        <f t="shared" si="397"/>
        <v/>
      </c>
      <c r="BH467" s="1273" t="str">
        <f t="shared" si="397"/>
        <v/>
      </c>
      <c r="BI467" s="200" t="str">
        <f t="shared" ca="1" si="384"/>
        <v>NOK</v>
      </c>
    </row>
    <row r="468" spans="1:61" x14ac:dyDescent="0.25">
      <c r="A468" s="1241" t="str">
        <f t="shared" si="395"/>
        <v>KINC</v>
      </c>
      <c r="B468" s="1242" t="str">
        <f t="shared" si="395"/>
        <v>Chirurgia pediatrica</v>
      </c>
      <c r="C468" s="202"/>
      <c r="D468" s="203" t="str">
        <f t="shared" ref="D468:BH468" si="398">IF(D$323="","",
  IF(D$322="",IF(D147="","",IF(D147&lt;=D$324,"OK","NOK")),
  IF(D$322="X",IF(D147="","",IF(D147&lt;=D$324,"OK","NOK")),
  IF(HLOOKUP(D$322,$A$4:$BI$156,ROW(D468)-324,FALSE)&lt;&gt;"","",IF(D147="","",IF(D147&lt;=D$324,"OK","NOK"))))))</f>
        <v/>
      </c>
      <c r="E468" s="203" t="str">
        <f t="shared" si="398"/>
        <v/>
      </c>
      <c r="F468" s="203" t="str">
        <f t="shared" si="398"/>
        <v/>
      </c>
      <c r="G468" s="203" t="str">
        <f t="shared" si="398"/>
        <v/>
      </c>
      <c r="H468" s="203" t="str">
        <f t="shared" si="398"/>
        <v/>
      </c>
      <c r="I468" s="203" t="str">
        <f t="shared" si="398"/>
        <v/>
      </c>
      <c r="J468" s="1273" t="str">
        <f t="shared" si="398"/>
        <v/>
      </c>
      <c r="K468" s="203" t="str">
        <f t="shared" si="398"/>
        <v/>
      </c>
      <c r="L468" s="203" t="str">
        <f t="shared" si="398"/>
        <v/>
      </c>
      <c r="M468" s="203" t="str">
        <f t="shared" si="398"/>
        <v/>
      </c>
      <c r="N468" s="203" t="str">
        <f t="shared" si="398"/>
        <v/>
      </c>
      <c r="O468" s="203" t="str">
        <f t="shared" si="398"/>
        <v/>
      </c>
      <c r="P468" s="203" t="str">
        <f t="shared" ca="1" si="398"/>
        <v>NOK</v>
      </c>
      <c r="Q468" s="203" t="str">
        <f t="shared" si="398"/>
        <v/>
      </c>
      <c r="R468" s="203" t="str">
        <f t="shared" si="398"/>
        <v/>
      </c>
      <c r="S468" s="203" t="str">
        <f t="shared" si="398"/>
        <v/>
      </c>
      <c r="T468" s="203" t="str">
        <f t="shared" si="398"/>
        <v/>
      </c>
      <c r="U468" s="203" t="str">
        <f t="shared" si="398"/>
        <v/>
      </c>
      <c r="V468" s="203" t="str">
        <f t="shared" si="398"/>
        <v/>
      </c>
      <c r="W468" s="203" t="str">
        <f t="shared" si="398"/>
        <v/>
      </c>
      <c r="X468" s="203" t="str">
        <f t="shared" si="398"/>
        <v/>
      </c>
      <c r="Y468" s="203" t="str">
        <f t="shared" si="398"/>
        <v/>
      </c>
      <c r="Z468" s="1173" t="str">
        <f t="shared" si="398"/>
        <v/>
      </c>
      <c r="AA468" s="1273" t="str">
        <f t="shared" si="398"/>
        <v/>
      </c>
      <c r="AB468" s="203" t="str">
        <f t="shared" si="398"/>
        <v/>
      </c>
      <c r="AC468" s="203" t="str">
        <f t="shared" si="398"/>
        <v/>
      </c>
      <c r="AD468" s="203" t="str">
        <f t="shared" si="398"/>
        <v/>
      </c>
      <c r="AE468" s="203" t="str">
        <f t="shared" si="398"/>
        <v/>
      </c>
      <c r="AF468" s="203" t="str">
        <f t="shared" si="398"/>
        <v/>
      </c>
      <c r="AG468" s="1273" t="str">
        <f t="shared" si="398"/>
        <v/>
      </c>
      <c r="AH468" s="203" t="str">
        <f t="shared" si="398"/>
        <v/>
      </c>
      <c r="AI468" s="203" t="str">
        <f t="shared" si="398"/>
        <v/>
      </c>
      <c r="AJ468" s="203" t="str">
        <f t="shared" si="398"/>
        <v/>
      </c>
      <c r="AK468" s="203" t="str">
        <f t="shared" si="398"/>
        <v/>
      </c>
      <c r="AL468" s="203" t="str">
        <f t="shared" si="398"/>
        <v/>
      </c>
      <c r="AM468" s="203" t="str">
        <f t="shared" si="398"/>
        <v/>
      </c>
      <c r="AN468" s="1273" t="str">
        <f t="shared" si="398"/>
        <v/>
      </c>
      <c r="AO468" s="1173" t="str">
        <f t="shared" si="398"/>
        <v/>
      </c>
      <c r="AP468" s="203" t="str">
        <f t="shared" si="398"/>
        <v/>
      </c>
      <c r="AQ468" s="203" t="str">
        <f t="shared" si="398"/>
        <v/>
      </c>
      <c r="AR468" s="1273" t="str">
        <f t="shared" si="398"/>
        <v/>
      </c>
      <c r="AS468" s="203" t="str">
        <f t="shared" si="398"/>
        <v/>
      </c>
      <c r="AT468" s="203" t="str">
        <f t="shared" si="398"/>
        <v/>
      </c>
      <c r="AU468" s="1273" t="str">
        <f t="shared" si="398"/>
        <v/>
      </c>
      <c r="AV468" s="203" t="str">
        <f t="shared" si="398"/>
        <v/>
      </c>
      <c r="AW468" s="203" t="str">
        <f t="shared" si="398"/>
        <v/>
      </c>
      <c r="AX468" s="203" t="str">
        <f t="shared" si="398"/>
        <v/>
      </c>
      <c r="AY468" s="203" t="str">
        <f t="shared" si="398"/>
        <v/>
      </c>
      <c r="AZ468" s="203" t="str">
        <f t="shared" si="398"/>
        <v/>
      </c>
      <c r="BA468" s="1273" t="str">
        <f t="shared" si="398"/>
        <v/>
      </c>
      <c r="BB468" s="203" t="str">
        <f t="shared" si="398"/>
        <v/>
      </c>
      <c r="BC468" s="203" t="str">
        <f t="shared" si="398"/>
        <v/>
      </c>
      <c r="BD468" s="203" t="str">
        <f t="shared" si="398"/>
        <v/>
      </c>
      <c r="BE468" s="203" t="str">
        <f t="shared" si="398"/>
        <v/>
      </c>
      <c r="BF468" s="203" t="str">
        <f t="shared" si="398"/>
        <v/>
      </c>
      <c r="BG468" s="1173" t="str">
        <f t="shared" si="398"/>
        <v/>
      </c>
      <c r="BH468" s="1273" t="str">
        <f t="shared" si="398"/>
        <v/>
      </c>
      <c r="BI468" s="200" t="str">
        <f t="shared" ca="1" si="384"/>
        <v>NOK</v>
      </c>
    </row>
    <row r="469" spans="1:61" x14ac:dyDescent="0.25">
      <c r="A469" s="1241" t="str">
        <f t="shared" si="395"/>
        <v>KINB</v>
      </c>
      <c r="B469" s="1242" t="str">
        <f t="shared" si="395"/>
        <v>Chirurgia pediatrica di base</v>
      </c>
      <c r="C469" s="202"/>
      <c r="D469" s="203" t="str">
        <f t="shared" ref="D469:BH469" si="399">IF(D$323="","",
  IF(D$322="",IF(D148="","",IF(D148&lt;=D$324,"OK","NOK")),
  IF(D$322="X",IF(D148="","",IF(D148&lt;=D$324,"OK","NOK")),
  IF(HLOOKUP(D$322,$A$4:$BI$156,ROW(D469)-324,FALSE)&lt;&gt;"","",IF(D148="","",IF(D148&lt;=D$324,"OK","NOK"))))))</f>
        <v/>
      </c>
      <c r="E469" s="203" t="str">
        <f t="shared" si="399"/>
        <v/>
      </c>
      <c r="F469" s="203" t="str">
        <f t="shared" si="399"/>
        <v/>
      </c>
      <c r="G469" s="203" t="str">
        <f t="shared" si="399"/>
        <v/>
      </c>
      <c r="H469" s="203" t="str">
        <f t="shared" si="399"/>
        <v/>
      </c>
      <c r="I469" s="203" t="str">
        <f t="shared" si="399"/>
        <v/>
      </c>
      <c r="J469" s="1273" t="str">
        <f t="shared" si="399"/>
        <v/>
      </c>
      <c r="K469" s="203" t="str">
        <f t="shared" si="399"/>
        <v/>
      </c>
      <c r="L469" s="203" t="str">
        <f t="shared" si="399"/>
        <v/>
      </c>
      <c r="M469" s="203" t="str">
        <f t="shared" si="399"/>
        <v/>
      </c>
      <c r="N469" s="203" t="str">
        <f t="shared" si="399"/>
        <v/>
      </c>
      <c r="O469" s="203" t="str">
        <f t="shared" si="399"/>
        <v/>
      </c>
      <c r="P469" s="203" t="str">
        <f t="shared" si="399"/>
        <v/>
      </c>
      <c r="Q469" s="203" t="str">
        <f t="shared" si="399"/>
        <v/>
      </c>
      <c r="R469" s="203" t="str">
        <f t="shared" si="399"/>
        <v/>
      </c>
      <c r="S469" s="203" t="str">
        <f t="shared" si="399"/>
        <v/>
      </c>
      <c r="T469" s="203" t="str">
        <f t="shared" si="399"/>
        <v/>
      </c>
      <c r="U469" s="203" t="str">
        <f t="shared" si="399"/>
        <v/>
      </c>
      <c r="V469" s="203" t="str">
        <f t="shared" si="399"/>
        <v/>
      </c>
      <c r="W469" s="203" t="str">
        <f t="shared" si="399"/>
        <v/>
      </c>
      <c r="X469" s="203" t="str">
        <f t="shared" si="399"/>
        <v/>
      </c>
      <c r="Y469" s="203" t="str">
        <f t="shared" si="399"/>
        <v/>
      </c>
      <c r="Z469" s="1173" t="str">
        <f t="shared" si="399"/>
        <v/>
      </c>
      <c r="AA469" s="1273" t="str">
        <f t="shared" si="399"/>
        <v/>
      </c>
      <c r="AB469" s="203" t="str">
        <f t="shared" si="399"/>
        <v/>
      </c>
      <c r="AC469" s="203" t="str">
        <f t="shared" si="399"/>
        <v/>
      </c>
      <c r="AD469" s="203" t="str">
        <f t="shared" si="399"/>
        <v/>
      </c>
      <c r="AE469" s="203" t="str">
        <f t="shared" si="399"/>
        <v/>
      </c>
      <c r="AF469" s="203" t="str">
        <f t="shared" si="399"/>
        <v/>
      </c>
      <c r="AG469" s="1273" t="str">
        <f t="shared" si="399"/>
        <v/>
      </c>
      <c r="AH469" s="203" t="str">
        <f t="shared" si="399"/>
        <v/>
      </c>
      <c r="AI469" s="203" t="str">
        <f t="shared" si="399"/>
        <v/>
      </c>
      <c r="AJ469" s="203" t="str">
        <f t="shared" si="399"/>
        <v/>
      </c>
      <c r="AK469" s="203" t="str">
        <f t="shared" si="399"/>
        <v/>
      </c>
      <c r="AL469" s="203" t="str">
        <f t="shared" si="399"/>
        <v/>
      </c>
      <c r="AM469" s="203" t="str">
        <f t="shared" si="399"/>
        <v/>
      </c>
      <c r="AN469" s="1273" t="str">
        <f t="shared" si="399"/>
        <v/>
      </c>
      <c r="AO469" s="1173" t="str">
        <f t="shared" si="399"/>
        <v/>
      </c>
      <c r="AP469" s="203" t="str">
        <f t="shared" si="399"/>
        <v/>
      </c>
      <c r="AQ469" s="203" t="str">
        <f t="shared" si="399"/>
        <v/>
      </c>
      <c r="AR469" s="1273" t="str">
        <f t="shared" si="399"/>
        <v/>
      </c>
      <c r="AS469" s="203" t="str">
        <f t="shared" si="399"/>
        <v/>
      </c>
      <c r="AT469" s="203" t="str">
        <f t="shared" si="399"/>
        <v/>
      </c>
      <c r="AU469" s="1273" t="str">
        <f t="shared" si="399"/>
        <v/>
      </c>
      <c r="AV469" s="203" t="str">
        <f t="shared" si="399"/>
        <v/>
      </c>
      <c r="AW469" s="203" t="str">
        <f t="shared" si="399"/>
        <v/>
      </c>
      <c r="AX469" s="203" t="str">
        <f t="shared" si="399"/>
        <v/>
      </c>
      <c r="AY469" s="203" t="str">
        <f t="shared" si="399"/>
        <v/>
      </c>
      <c r="AZ469" s="203" t="str">
        <f t="shared" si="399"/>
        <v/>
      </c>
      <c r="BA469" s="1273" t="str">
        <f t="shared" si="399"/>
        <v/>
      </c>
      <c r="BB469" s="203" t="str">
        <f t="shared" si="399"/>
        <v/>
      </c>
      <c r="BC469" s="203" t="str">
        <f t="shared" si="399"/>
        <v/>
      </c>
      <c r="BD469" s="203" t="str">
        <f t="shared" si="399"/>
        <v/>
      </c>
      <c r="BE469" s="203" t="str">
        <f t="shared" si="399"/>
        <v/>
      </c>
      <c r="BF469" s="203" t="str">
        <f t="shared" si="399"/>
        <v/>
      </c>
      <c r="BG469" s="1173" t="str">
        <f t="shared" si="399"/>
        <v/>
      </c>
      <c r="BH469" s="1273" t="str">
        <f t="shared" si="399"/>
        <v/>
      </c>
      <c r="BI469" s="200" t="str">
        <f t="shared" si="384"/>
        <v>OK</v>
      </c>
    </row>
    <row r="470" spans="1:61" x14ac:dyDescent="0.25">
      <c r="A470" s="1241" t="str">
        <f t="shared" si="395"/>
        <v>KAA</v>
      </c>
      <c r="B470" s="1242" t="str">
        <f t="shared" si="395"/>
        <v>Anestesia pediatrica "A"</v>
      </c>
      <c r="C470" s="202"/>
      <c r="D470" s="203" t="str">
        <f t="shared" ref="D470:BH470" ca="1" si="400">IF(D$323="","",
  IF(D$322="",IF(D149="","",IF(D149&lt;=D$324,"OK","NOK")),
  IF(D$322="X",IF(D149="","",IF(D149&lt;=D$324,"OK","NOK")),
  IF(HLOOKUP(D$322,$A$4:$BI$156,ROW(D470)-324,FALSE)&lt;&gt;"","",IF(D149="","",IF(D149&lt;=D$324,"OK","NOK"))))))</f>
        <v>NOK</v>
      </c>
      <c r="E470" s="203" t="str">
        <f t="shared" si="400"/>
        <v/>
      </c>
      <c r="F470" s="203" t="str">
        <f t="shared" si="400"/>
        <v/>
      </c>
      <c r="G470" s="203" t="str">
        <f t="shared" si="400"/>
        <v/>
      </c>
      <c r="H470" s="203" t="str">
        <f t="shared" si="400"/>
        <v/>
      </c>
      <c r="I470" s="203" t="str">
        <f t="shared" si="400"/>
        <v/>
      </c>
      <c r="J470" s="1273" t="str">
        <f t="shared" si="400"/>
        <v/>
      </c>
      <c r="K470" s="203" t="str">
        <f t="shared" si="400"/>
        <v/>
      </c>
      <c r="L470" s="203" t="str">
        <f t="shared" si="400"/>
        <v/>
      </c>
      <c r="M470" s="203" t="str">
        <f t="shared" si="400"/>
        <v/>
      </c>
      <c r="N470" s="203" t="str">
        <f t="shared" si="400"/>
        <v/>
      </c>
      <c r="O470" s="203" t="str">
        <f t="shared" si="400"/>
        <v/>
      </c>
      <c r="P470" s="203" t="str">
        <f t="shared" si="400"/>
        <v/>
      </c>
      <c r="Q470" s="203" t="str">
        <f t="shared" si="400"/>
        <v/>
      </c>
      <c r="R470" s="203" t="str">
        <f t="shared" si="400"/>
        <v/>
      </c>
      <c r="S470" s="203" t="str">
        <f t="shared" si="400"/>
        <v/>
      </c>
      <c r="T470" s="203" t="str">
        <f t="shared" si="400"/>
        <v/>
      </c>
      <c r="U470" s="203" t="str">
        <f t="shared" si="400"/>
        <v/>
      </c>
      <c r="V470" s="203" t="str">
        <f t="shared" si="400"/>
        <v/>
      </c>
      <c r="W470" s="203" t="str">
        <f t="shared" si="400"/>
        <v/>
      </c>
      <c r="X470" s="203" t="str">
        <f t="shared" si="400"/>
        <v/>
      </c>
      <c r="Y470" s="203" t="str">
        <f t="shared" si="400"/>
        <v/>
      </c>
      <c r="Z470" s="1173" t="str">
        <f t="shared" si="400"/>
        <v/>
      </c>
      <c r="AA470" s="1273" t="str">
        <f t="shared" si="400"/>
        <v/>
      </c>
      <c r="AB470" s="203" t="str">
        <f t="shared" si="400"/>
        <v/>
      </c>
      <c r="AC470" s="203" t="str">
        <f t="shared" si="400"/>
        <v/>
      </c>
      <c r="AD470" s="203" t="str">
        <f t="shared" si="400"/>
        <v/>
      </c>
      <c r="AE470" s="203" t="str">
        <f t="shared" si="400"/>
        <v/>
      </c>
      <c r="AF470" s="203" t="str">
        <f t="shared" si="400"/>
        <v/>
      </c>
      <c r="AG470" s="1273" t="str">
        <f t="shared" si="400"/>
        <v/>
      </c>
      <c r="AH470" s="203" t="str">
        <f t="shared" si="400"/>
        <v/>
      </c>
      <c r="AI470" s="203" t="str">
        <f t="shared" si="400"/>
        <v/>
      </c>
      <c r="AJ470" s="203" t="str">
        <f t="shared" si="400"/>
        <v/>
      </c>
      <c r="AK470" s="203" t="str">
        <f t="shared" si="400"/>
        <v/>
      </c>
      <c r="AL470" s="203" t="str">
        <f t="shared" si="400"/>
        <v/>
      </c>
      <c r="AM470" s="203" t="str">
        <f t="shared" si="400"/>
        <v/>
      </c>
      <c r="AN470" s="1273" t="str">
        <f t="shared" si="400"/>
        <v/>
      </c>
      <c r="AO470" s="1173" t="str">
        <f t="shared" si="400"/>
        <v/>
      </c>
      <c r="AP470" s="203" t="str">
        <f t="shared" si="400"/>
        <v/>
      </c>
      <c r="AQ470" s="203" t="str">
        <f t="shared" si="400"/>
        <v/>
      </c>
      <c r="AR470" s="1273" t="str">
        <f t="shared" si="400"/>
        <v/>
      </c>
      <c r="AS470" s="203" t="str">
        <f t="shared" si="400"/>
        <v/>
      </c>
      <c r="AT470" s="203" t="str">
        <f t="shared" si="400"/>
        <v/>
      </c>
      <c r="AU470" s="1273" t="str">
        <f t="shared" si="400"/>
        <v/>
      </c>
      <c r="AV470" s="203" t="str">
        <f t="shared" si="400"/>
        <v/>
      </c>
      <c r="AW470" s="203" t="str">
        <f t="shared" si="400"/>
        <v/>
      </c>
      <c r="AX470" s="203" t="str">
        <f t="shared" si="400"/>
        <v/>
      </c>
      <c r="AY470" s="203" t="str">
        <f t="shared" si="400"/>
        <v/>
      </c>
      <c r="AZ470" s="203" t="str">
        <f t="shared" si="400"/>
        <v/>
      </c>
      <c r="BA470" s="1273" t="str">
        <f t="shared" si="400"/>
        <v/>
      </c>
      <c r="BB470" s="203" t="str">
        <f t="shared" si="400"/>
        <v/>
      </c>
      <c r="BC470" s="203" t="str">
        <f t="shared" si="400"/>
        <v/>
      </c>
      <c r="BD470" s="203" t="str">
        <f t="shared" si="400"/>
        <v/>
      </c>
      <c r="BE470" s="203" t="str">
        <f t="shared" si="400"/>
        <v/>
      </c>
      <c r="BF470" s="203" t="str">
        <f t="shared" si="400"/>
        <v/>
      </c>
      <c r="BG470" s="1173" t="str">
        <f t="shared" si="400"/>
        <v/>
      </c>
      <c r="BH470" s="1273" t="str">
        <f t="shared" si="400"/>
        <v/>
      </c>
      <c r="BI470" s="200" t="str">
        <f t="shared" ca="1" si="384"/>
        <v>NOK</v>
      </c>
    </row>
    <row r="471" spans="1:61" x14ac:dyDescent="0.25">
      <c r="A471" s="1241" t="str">
        <f t="shared" si="395"/>
        <v>KAB</v>
      </c>
      <c r="B471" s="1242" t="str">
        <f t="shared" si="395"/>
        <v>Anestesia pediatrica "B"</v>
      </c>
      <c r="C471" s="202"/>
      <c r="D471" s="203" t="str">
        <f t="shared" ref="D471:BH471" ca="1" si="401">IF(D$323="","",
  IF(D$322="",IF(D150="","",IF(D150&lt;=D$324,"OK","NOK")),
  IF(D$322="X",IF(D150="","",IF(D150&lt;=D$324,"OK","NOK")),
  IF(HLOOKUP(D$322,$A$4:$BI$156,ROW(D471)-324,FALSE)&lt;&gt;"","",IF(D150="","",IF(D150&lt;=D$324,"OK","NOK"))))))</f>
        <v>NOK</v>
      </c>
      <c r="E471" s="203" t="str">
        <f t="shared" si="401"/>
        <v/>
      </c>
      <c r="F471" s="203" t="str">
        <f t="shared" si="401"/>
        <v/>
      </c>
      <c r="G471" s="203" t="str">
        <f t="shared" si="401"/>
        <v/>
      </c>
      <c r="H471" s="203" t="str">
        <f t="shared" si="401"/>
        <v/>
      </c>
      <c r="I471" s="203" t="str">
        <f t="shared" si="401"/>
        <v/>
      </c>
      <c r="J471" s="1273" t="str">
        <f t="shared" si="401"/>
        <v/>
      </c>
      <c r="K471" s="203" t="str">
        <f t="shared" si="401"/>
        <v/>
      </c>
      <c r="L471" s="203" t="str">
        <f t="shared" si="401"/>
        <v/>
      </c>
      <c r="M471" s="203" t="str">
        <f t="shared" si="401"/>
        <v/>
      </c>
      <c r="N471" s="203" t="str">
        <f t="shared" si="401"/>
        <v/>
      </c>
      <c r="O471" s="203" t="str">
        <f t="shared" si="401"/>
        <v/>
      </c>
      <c r="P471" s="203" t="str">
        <f t="shared" si="401"/>
        <v/>
      </c>
      <c r="Q471" s="203" t="str">
        <f t="shared" si="401"/>
        <v/>
      </c>
      <c r="R471" s="203" t="str">
        <f t="shared" si="401"/>
        <v/>
      </c>
      <c r="S471" s="203" t="str">
        <f t="shared" si="401"/>
        <v/>
      </c>
      <c r="T471" s="203" t="str">
        <f t="shared" si="401"/>
        <v/>
      </c>
      <c r="U471" s="203" t="str">
        <f t="shared" si="401"/>
        <v/>
      </c>
      <c r="V471" s="203" t="str">
        <f t="shared" si="401"/>
        <v/>
      </c>
      <c r="W471" s="203" t="str">
        <f t="shared" si="401"/>
        <v/>
      </c>
      <c r="X471" s="203" t="str">
        <f t="shared" si="401"/>
        <v/>
      </c>
      <c r="Y471" s="203" t="str">
        <f t="shared" si="401"/>
        <v/>
      </c>
      <c r="Z471" s="1173" t="str">
        <f t="shared" si="401"/>
        <v/>
      </c>
      <c r="AA471" s="1273" t="str">
        <f t="shared" si="401"/>
        <v/>
      </c>
      <c r="AB471" s="203" t="str">
        <f t="shared" si="401"/>
        <v/>
      </c>
      <c r="AC471" s="203" t="str">
        <f t="shared" si="401"/>
        <v/>
      </c>
      <c r="AD471" s="203" t="str">
        <f t="shared" si="401"/>
        <v/>
      </c>
      <c r="AE471" s="203" t="str">
        <f t="shared" si="401"/>
        <v/>
      </c>
      <c r="AF471" s="203" t="str">
        <f t="shared" si="401"/>
        <v/>
      </c>
      <c r="AG471" s="1273" t="str">
        <f t="shared" si="401"/>
        <v/>
      </c>
      <c r="AH471" s="203" t="str">
        <f t="shared" si="401"/>
        <v/>
      </c>
      <c r="AI471" s="203" t="str">
        <f t="shared" si="401"/>
        <v/>
      </c>
      <c r="AJ471" s="203" t="str">
        <f t="shared" si="401"/>
        <v/>
      </c>
      <c r="AK471" s="203" t="str">
        <f t="shared" si="401"/>
        <v/>
      </c>
      <c r="AL471" s="203" t="str">
        <f t="shared" si="401"/>
        <v/>
      </c>
      <c r="AM471" s="203" t="str">
        <f t="shared" si="401"/>
        <v/>
      </c>
      <c r="AN471" s="1273" t="str">
        <f t="shared" si="401"/>
        <v/>
      </c>
      <c r="AO471" s="1173" t="str">
        <f t="shared" si="401"/>
        <v/>
      </c>
      <c r="AP471" s="203" t="str">
        <f t="shared" si="401"/>
        <v/>
      </c>
      <c r="AQ471" s="203" t="str">
        <f t="shared" si="401"/>
        <v/>
      </c>
      <c r="AR471" s="1273" t="str">
        <f t="shared" si="401"/>
        <v/>
      </c>
      <c r="AS471" s="203" t="str">
        <f t="shared" si="401"/>
        <v/>
      </c>
      <c r="AT471" s="203" t="str">
        <f t="shared" si="401"/>
        <v/>
      </c>
      <c r="AU471" s="1273" t="str">
        <f t="shared" si="401"/>
        <v/>
      </c>
      <c r="AV471" s="203" t="str">
        <f t="shared" si="401"/>
        <v/>
      </c>
      <c r="AW471" s="203" t="str">
        <f t="shared" si="401"/>
        <v/>
      </c>
      <c r="AX471" s="203" t="str">
        <f t="shared" si="401"/>
        <v/>
      </c>
      <c r="AY471" s="203" t="str">
        <f t="shared" si="401"/>
        <v/>
      </c>
      <c r="AZ471" s="203" t="str">
        <f t="shared" si="401"/>
        <v/>
      </c>
      <c r="BA471" s="1273" t="str">
        <f t="shared" si="401"/>
        <v/>
      </c>
      <c r="BB471" s="203" t="str">
        <f t="shared" si="401"/>
        <v/>
      </c>
      <c r="BC471" s="203" t="str">
        <f t="shared" si="401"/>
        <v/>
      </c>
      <c r="BD471" s="203" t="str">
        <f t="shared" si="401"/>
        <v/>
      </c>
      <c r="BE471" s="203" t="str">
        <f t="shared" si="401"/>
        <v/>
      </c>
      <c r="BF471" s="203" t="str">
        <f t="shared" si="401"/>
        <v/>
      </c>
      <c r="BG471" s="1173" t="str">
        <f t="shared" si="401"/>
        <v/>
      </c>
      <c r="BH471" s="1273" t="str">
        <f t="shared" si="401"/>
        <v/>
      </c>
      <c r="BI471" s="200" t="str">
        <f t="shared" ca="1" si="384"/>
        <v>NOK</v>
      </c>
    </row>
    <row r="472" spans="1:61" x14ac:dyDescent="0.25">
      <c r="A472" s="1241" t="str">
        <f t="shared" si="395"/>
        <v>KAC</v>
      </c>
      <c r="B472" s="1242" t="str">
        <f t="shared" si="395"/>
        <v>Anestesia pediatrica "C"</v>
      </c>
      <c r="C472" s="202"/>
      <c r="D472" s="203" t="str">
        <f t="shared" ref="D472:BH472" ca="1" si="402">IF(D$323="","",
  IF(D$322="",IF(D151="","",IF(D151&lt;=D$324,"OK","NOK")),
  IF(D$322="X",IF(D151="","",IF(D151&lt;=D$324,"OK","NOK")),
  IF(HLOOKUP(D$322,$A$4:$BI$156,ROW(D472)-324,FALSE)&lt;&gt;"","",IF(D151="","",IF(D151&lt;=D$324,"OK","NOK"))))))</f>
        <v>NOK</v>
      </c>
      <c r="E472" s="203" t="str">
        <f t="shared" si="402"/>
        <v/>
      </c>
      <c r="F472" s="203" t="str">
        <f t="shared" si="402"/>
        <v/>
      </c>
      <c r="G472" s="203" t="str">
        <f t="shared" si="402"/>
        <v/>
      </c>
      <c r="H472" s="203" t="str">
        <f t="shared" si="402"/>
        <v/>
      </c>
      <c r="I472" s="203" t="str">
        <f t="shared" si="402"/>
        <v/>
      </c>
      <c r="J472" s="1273" t="str">
        <f t="shared" si="402"/>
        <v/>
      </c>
      <c r="K472" s="203" t="str">
        <f t="shared" si="402"/>
        <v/>
      </c>
      <c r="L472" s="203" t="str">
        <f t="shared" si="402"/>
        <v/>
      </c>
      <c r="M472" s="203" t="str">
        <f t="shared" si="402"/>
        <v/>
      </c>
      <c r="N472" s="203" t="str">
        <f t="shared" si="402"/>
        <v/>
      </c>
      <c r="O472" s="203" t="str">
        <f t="shared" si="402"/>
        <v/>
      </c>
      <c r="P472" s="203" t="str">
        <f t="shared" si="402"/>
        <v/>
      </c>
      <c r="Q472" s="203" t="str">
        <f t="shared" si="402"/>
        <v/>
      </c>
      <c r="R472" s="203" t="str">
        <f t="shared" si="402"/>
        <v/>
      </c>
      <c r="S472" s="203" t="str">
        <f t="shared" si="402"/>
        <v/>
      </c>
      <c r="T472" s="203" t="str">
        <f t="shared" si="402"/>
        <v/>
      </c>
      <c r="U472" s="203" t="str">
        <f t="shared" si="402"/>
        <v/>
      </c>
      <c r="V472" s="203" t="str">
        <f t="shared" si="402"/>
        <v/>
      </c>
      <c r="W472" s="203" t="str">
        <f t="shared" si="402"/>
        <v/>
      </c>
      <c r="X472" s="203" t="str">
        <f t="shared" si="402"/>
        <v/>
      </c>
      <c r="Y472" s="203" t="str">
        <f t="shared" si="402"/>
        <v/>
      </c>
      <c r="Z472" s="1173" t="str">
        <f t="shared" si="402"/>
        <v/>
      </c>
      <c r="AA472" s="1273" t="str">
        <f t="shared" si="402"/>
        <v/>
      </c>
      <c r="AB472" s="203" t="str">
        <f t="shared" si="402"/>
        <v/>
      </c>
      <c r="AC472" s="203" t="str">
        <f t="shared" si="402"/>
        <v/>
      </c>
      <c r="AD472" s="203" t="str">
        <f t="shared" si="402"/>
        <v/>
      </c>
      <c r="AE472" s="203" t="str">
        <f t="shared" si="402"/>
        <v/>
      </c>
      <c r="AF472" s="203" t="str">
        <f t="shared" si="402"/>
        <v/>
      </c>
      <c r="AG472" s="1273" t="str">
        <f t="shared" si="402"/>
        <v/>
      </c>
      <c r="AH472" s="203" t="str">
        <f t="shared" si="402"/>
        <v/>
      </c>
      <c r="AI472" s="203" t="str">
        <f t="shared" si="402"/>
        <v/>
      </c>
      <c r="AJ472" s="203" t="str">
        <f t="shared" si="402"/>
        <v/>
      </c>
      <c r="AK472" s="203" t="str">
        <f t="shared" si="402"/>
        <v/>
      </c>
      <c r="AL472" s="203" t="str">
        <f t="shared" si="402"/>
        <v/>
      </c>
      <c r="AM472" s="203" t="str">
        <f t="shared" si="402"/>
        <v/>
      </c>
      <c r="AN472" s="1273" t="str">
        <f t="shared" si="402"/>
        <v/>
      </c>
      <c r="AO472" s="1173" t="str">
        <f t="shared" si="402"/>
        <v/>
      </c>
      <c r="AP472" s="203" t="str">
        <f t="shared" si="402"/>
        <v/>
      </c>
      <c r="AQ472" s="203" t="str">
        <f t="shared" si="402"/>
        <v/>
      </c>
      <c r="AR472" s="1273" t="str">
        <f t="shared" si="402"/>
        <v/>
      </c>
      <c r="AS472" s="203" t="str">
        <f t="shared" si="402"/>
        <v/>
      </c>
      <c r="AT472" s="203" t="str">
        <f t="shared" si="402"/>
        <v/>
      </c>
      <c r="AU472" s="1273" t="str">
        <f t="shared" si="402"/>
        <v/>
      </c>
      <c r="AV472" s="203" t="str">
        <f t="shared" si="402"/>
        <v/>
      </c>
      <c r="AW472" s="203" t="str">
        <f t="shared" si="402"/>
        <v/>
      </c>
      <c r="AX472" s="203" t="str">
        <f t="shared" si="402"/>
        <v/>
      </c>
      <c r="AY472" s="203" t="str">
        <f t="shared" si="402"/>
        <v/>
      </c>
      <c r="AZ472" s="203" t="str">
        <f t="shared" si="402"/>
        <v/>
      </c>
      <c r="BA472" s="1273" t="str">
        <f t="shared" si="402"/>
        <v/>
      </c>
      <c r="BB472" s="203" t="str">
        <f t="shared" si="402"/>
        <v/>
      </c>
      <c r="BC472" s="203" t="str">
        <f t="shared" si="402"/>
        <v/>
      </c>
      <c r="BD472" s="203" t="str">
        <f t="shared" si="402"/>
        <v/>
      </c>
      <c r="BE472" s="203" t="str">
        <f t="shared" si="402"/>
        <v/>
      </c>
      <c r="BF472" s="203" t="str">
        <f t="shared" si="402"/>
        <v/>
      </c>
      <c r="BG472" s="1173" t="str">
        <f t="shared" si="402"/>
        <v/>
      </c>
      <c r="BH472" s="1273" t="str">
        <f t="shared" si="402"/>
        <v/>
      </c>
      <c r="BI472" s="200" t="str">
        <f t="shared" ca="1" si="384"/>
        <v>NOK</v>
      </c>
    </row>
    <row r="473" spans="1:61" x14ac:dyDescent="0.25">
      <c r="A473" s="1241" t="str">
        <f t="shared" si="395"/>
        <v>KAD</v>
      </c>
      <c r="B473" s="1242" t="str">
        <f t="shared" si="395"/>
        <v>Anestesia pediatrica "D"</v>
      </c>
      <c r="C473" s="202"/>
      <c r="D473" s="203" t="str">
        <f t="shared" ref="D473:BH473" ca="1" si="403">IF(D$323="","",
  IF(D$322="",IF(D152="","",IF(D152&lt;=D$324,"OK","NOK")),
  IF(D$322="X",IF(D152="","",IF(D152&lt;=D$324,"OK","NOK")),
  IF(HLOOKUP(D$322,$A$4:$BI$156,ROW(D473)-324,FALSE)&lt;&gt;"","",IF(D152="","",IF(D152&lt;=D$324,"OK","NOK"))))))</f>
        <v>NOK</v>
      </c>
      <c r="E473" s="203" t="str">
        <f t="shared" si="403"/>
        <v/>
      </c>
      <c r="F473" s="203" t="str">
        <f t="shared" si="403"/>
        <v/>
      </c>
      <c r="G473" s="203" t="str">
        <f t="shared" si="403"/>
        <v/>
      </c>
      <c r="H473" s="203" t="str">
        <f t="shared" si="403"/>
        <v/>
      </c>
      <c r="I473" s="203" t="str">
        <f t="shared" si="403"/>
        <v/>
      </c>
      <c r="J473" s="1273" t="str">
        <f t="shared" si="403"/>
        <v/>
      </c>
      <c r="K473" s="203" t="str">
        <f t="shared" si="403"/>
        <v/>
      </c>
      <c r="L473" s="203" t="str">
        <f t="shared" si="403"/>
        <v/>
      </c>
      <c r="M473" s="203" t="str">
        <f t="shared" si="403"/>
        <v/>
      </c>
      <c r="N473" s="203" t="str">
        <f t="shared" si="403"/>
        <v/>
      </c>
      <c r="O473" s="203" t="str">
        <f t="shared" si="403"/>
        <v/>
      </c>
      <c r="P473" s="203" t="str">
        <f t="shared" si="403"/>
        <v/>
      </c>
      <c r="Q473" s="203" t="str">
        <f t="shared" si="403"/>
        <v/>
      </c>
      <c r="R473" s="203" t="str">
        <f t="shared" si="403"/>
        <v/>
      </c>
      <c r="S473" s="203" t="str">
        <f t="shared" si="403"/>
        <v/>
      </c>
      <c r="T473" s="203" t="str">
        <f t="shared" si="403"/>
        <v/>
      </c>
      <c r="U473" s="203" t="str">
        <f t="shared" si="403"/>
        <v/>
      </c>
      <c r="V473" s="203" t="str">
        <f t="shared" si="403"/>
        <v/>
      </c>
      <c r="W473" s="203" t="str">
        <f t="shared" si="403"/>
        <v/>
      </c>
      <c r="X473" s="203" t="str">
        <f t="shared" si="403"/>
        <v/>
      </c>
      <c r="Y473" s="203" t="str">
        <f t="shared" si="403"/>
        <v/>
      </c>
      <c r="Z473" s="1173" t="str">
        <f t="shared" si="403"/>
        <v/>
      </c>
      <c r="AA473" s="1273" t="str">
        <f t="shared" si="403"/>
        <v/>
      </c>
      <c r="AB473" s="203" t="str">
        <f t="shared" si="403"/>
        <v/>
      </c>
      <c r="AC473" s="203" t="str">
        <f t="shared" si="403"/>
        <v/>
      </c>
      <c r="AD473" s="203" t="str">
        <f t="shared" si="403"/>
        <v/>
      </c>
      <c r="AE473" s="203" t="str">
        <f t="shared" si="403"/>
        <v/>
      </c>
      <c r="AF473" s="203" t="str">
        <f t="shared" si="403"/>
        <v/>
      </c>
      <c r="AG473" s="1273" t="str">
        <f t="shared" si="403"/>
        <v/>
      </c>
      <c r="AH473" s="203" t="str">
        <f t="shared" si="403"/>
        <v/>
      </c>
      <c r="AI473" s="203" t="str">
        <f t="shared" si="403"/>
        <v/>
      </c>
      <c r="AJ473" s="203" t="str">
        <f t="shared" si="403"/>
        <v/>
      </c>
      <c r="AK473" s="203" t="str">
        <f t="shared" si="403"/>
        <v/>
      </c>
      <c r="AL473" s="203" t="str">
        <f t="shared" si="403"/>
        <v/>
      </c>
      <c r="AM473" s="203" t="str">
        <f t="shared" si="403"/>
        <v/>
      </c>
      <c r="AN473" s="1273" t="str">
        <f t="shared" si="403"/>
        <v/>
      </c>
      <c r="AO473" s="1173" t="str">
        <f t="shared" si="403"/>
        <v/>
      </c>
      <c r="AP473" s="203" t="str">
        <f t="shared" si="403"/>
        <v/>
      </c>
      <c r="AQ473" s="203" t="str">
        <f t="shared" si="403"/>
        <v/>
      </c>
      <c r="AR473" s="1273" t="str">
        <f t="shared" si="403"/>
        <v/>
      </c>
      <c r="AS473" s="203" t="str">
        <f t="shared" si="403"/>
        <v/>
      </c>
      <c r="AT473" s="203" t="str">
        <f t="shared" si="403"/>
        <v/>
      </c>
      <c r="AU473" s="1273" t="str">
        <f t="shared" si="403"/>
        <v/>
      </c>
      <c r="AV473" s="203" t="str">
        <f t="shared" si="403"/>
        <v/>
      </c>
      <c r="AW473" s="203" t="str">
        <f t="shared" si="403"/>
        <v/>
      </c>
      <c r="AX473" s="203" t="str">
        <f t="shared" si="403"/>
        <v/>
      </c>
      <c r="AY473" s="203" t="str">
        <f t="shared" si="403"/>
        <v/>
      </c>
      <c r="AZ473" s="203" t="str">
        <f t="shared" si="403"/>
        <v/>
      </c>
      <c r="BA473" s="1273" t="str">
        <f t="shared" si="403"/>
        <v/>
      </c>
      <c r="BB473" s="203" t="str">
        <f t="shared" si="403"/>
        <v/>
      </c>
      <c r="BC473" s="203" t="str">
        <f t="shared" si="403"/>
        <v/>
      </c>
      <c r="BD473" s="203" t="str">
        <f t="shared" si="403"/>
        <v/>
      </c>
      <c r="BE473" s="203" t="str">
        <f t="shared" si="403"/>
        <v/>
      </c>
      <c r="BF473" s="203" t="str">
        <f t="shared" si="403"/>
        <v/>
      </c>
      <c r="BG473" s="1173" t="str">
        <f t="shared" si="403"/>
        <v/>
      </c>
      <c r="BH473" s="1273" t="str">
        <f t="shared" si="403"/>
        <v/>
      </c>
      <c r="BI473" s="200" t="str">
        <f t="shared" ca="1" si="384"/>
        <v>NOK</v>
      </c>
    </row>
    <row r="474" spans="1:61" x14ac:dyDescent="0.25">
      <c r="A474" s="1241" t="str">
        <f t="shared" si="395"/>
        <v>GER</v>
      </c>
      <c r="B474" s="1242" t="str">
        <f t="shared" si="395"/>
        <v>Centro di competenza in geriatria acuta</v>
      </c>
      <c r="C474" s="202"/>
      <c r="D474" s="203" t="str">
        <f t="shared" ref="D474:BH474" si="404">IF(D$323="","",
  IF(D$322="",IF(D153="","",IF(D153&lt;=D$324,"OK","NOK")),
  IF(D$322="X",IF(D153="","",IF(D153&lt;=D$324,"OK","NOK")),
  IF(HLOOKUP(D$322,$A$4:$BI$156,ROW(D474)-324,FALSE)&lt;&gt;"","",IF(D153="","",IF(D153&lt;=D$324,"OK","NOK"))))))</f>
        <v/>
      </c>
      <c r="E474" s="203" t="str">
        <f t="shared" si="404"/>
        <v/>
      </c>
      <c r="F474" s="203" t="str">
        <f t="shared" si="404"/>
        <v/>
      </c>
      <c r="G474" s="203" t="str">
        <f t="shared" si="404"/>
        <v/>
      </c>
      <c r="H474" s="203" t="str">
        <f t="shared" si="404"/>
        <v/>
      </c>
      <c r="I474" s="203" t="str">
        <f t="shared" si="404"/>
        <v/>
      </c>
      <c r="J474" s="1273" t="str">
        <f t="shared" si="404"/>
        <v/>
      </c>
      <c r="K474" s="203" t="str">
        <f t="shared" si="404"/>
        <v/>
      </c>
      <c r="L474" s="203" t="str">
        <f t="shared" si="404"/>
        <v/>
      </c>
      <c r="M474" s="203" t="str">
        <f t="shared" si="404"/>
        <v/>
      </c>
      <c r="N474" s="203" t="str">
        <f t="shared" si="404"/>
        <v/>
      </c>
      <c r="O474" s="203" t="str">
        <f t="shared" si="404"/>
        <v/>
      </c>
      <c r="P474" s="203" t="str">
        <f t="shared" si="404"/>
        <v/>
      </c>
      <c r="Q474" s="203" t="str">
        <f t="shared" si="404"/>
        <v/>
      </c>
      <c r="R474" s="203" t="str">
        <f t="shared" si="404"/>
        <v/>
      </c>
      <c r="S474" s="203" t="str">
        <f t="shared" si="404"/>
        <v/>
      </c>
      <c r="T474" s="203" t="str">
        <f t="shared" si="404"/>
        <v/>
      </c>
      <c r="U474" s="203" t="str">
        <f t="shared" si="404"/>
        <v/>
      </c>
      <c r="V474" s="203" t="str">
        <f t="shared" si="404"/>
        <v/>
      </c>
      <c r="W474" s="203" t="str">
        <f t="shared" si="404"/>
        <v/>
      </c>
      <c r="X474" s="203" t="str">
        <f t="shared" si="404"/>
        <v/>
      </c>
      <c r="Y474" s="203" t="str">
        <f t="shared" si="404"/>
        <v/>
      </c>
      <c r="Z474" s="1173" t="str">
        <f t="shared" si="404"/>
        <v/>
      </c>
      <c r="AA474" s="1273" t="str">
        <f t="shared" si="404"/>
        <v/>
      </c>
      <c r="AB474" s="203" t="str">
        <f t="shared" si="404"/>
        <v/>
      </c>
      <c r="AC474" s="203" t="str">
        <f t="shared" si="404"/>
        <v/>
      </c>
      <c r="AD474" s="203" t="str">
        <f t="shared" si="404"/>
        <v/>
      </c>
      <c r="AE474" s="203" t="str">
        <f t="shared" si="404"/>
        <v/>
      </c>
      <c r="AF474" s="203" t="str">
        <f t="shared" ca="1" si="404"/>
        <v>NOK</v>
      </c>
      <c r="AG474" s="1273" t="str">
        <f t="shared" si="404"/>
        <v/>
      </c>
      <c r="AH474" s="203" t="str">
        <f t="shared" si="404"/>
        <v/>
      </c>
      <c r="AI474" s="203" t="str">
        <f t="shared" si="404"/>
        <v/>
      </c>
      <c r="AJ474" s="203" t="str">
        <f t="shared" si="404"/>
        <v/>
      </c>
      <c r="AK474" s="203" t="str">
        <f t="shared" si="404"/>
        <v/>
      </c>
      <c r="AL474" s="203" t="str">
        <f t="shared" si="404"/>
        <v/>
      </c>
      <c r="AM474" s="203" t="str">
        <f t="shared" si="404"/>
        <v/>
      </c>
      <c r="AN474" s="1273" t="str">
        <f t="shared" si="404"/>
        <v/>
      </c>
      <c r="AO474" s="1173" t="str">
        <f t="shared" si="404"/>
        <v/>
      </c>
      <c r="AP474" s="203" t="str">
        <f t="shared" si="404"/>
        <v/>
      </c>
      <c r="AQ474" s="203" t="str">
        <f t="shared" si="404"/>
        <v/>
      </c>
      <c r="AR474" s="1273" t="str">
        <f t="shared" si="404"/>
        <v/>
      </c>
      <c r="AS474" s="203" t="str">
        <f t="shared" si="404"/>
        <v/>
      </c>
      <c r="AT474" s="203" t="str">
        <f t="shared" si="404"/>
        <v/>
      </c>
      <c r="AU474" s="1273" t="str">
        <f t="shared" si="404"/>
        <v/>
      </c>
      <c r="AV474" s="203" t="str">
        <f t="shared" si="404"/>
        <v/>
      </c>
      <c r="AW474" s="203" t="str">
        <f t="shared" si="404"/>
        <v/>
      </c>
      <c r="AX474" s="203" t="str">
        <f t="shared" si="404"/>
        <v/>
      </c>
      <c r="AY474" s="203" t="str">
        <f t="shared" si="404"/>
        <v/>
      </c>
      <c r="AZ474" s="203" t="str">
        <f t="shared" si="404"/>
        <v/>
      </c>
      <c r="BA474" s="1273" t="str">
        <f t="shared" si="404"/>
        <v/>
      </c>
      <c r="BB474" s="203" t="str">
        <f t="shared" si="404"/>
        <v/>
      </c>
      <c r="BC474" s="203" t="str">
        <f t="shared" si="404"/>
        <v/>
      </c>
      <c r="BD474" s="203" t="str">
        <f t="shared" si="404"/>
        <v/>
      </c>
      <c r="BE474" s="203" t="str">
        <f t="shared" si="404"/>
        <v/>
      </c>
      <c r="BF474" s="203" t="str">
        <f t="shared" si="404"/>
        <v/>
      </c>
      <c r="BG474" s="1173" t="str">
        <f t="shared" si="404"/>
        <v/>
      </c>
      <c r="BH474" s="1273" t="str">
        <f t="shared" si="404"/>
        <v/>
      </c>
      <c r="BI474" s="200" t="str">
        <f t="shared" ca="1" si="384"/>
        <v>NOK</v>
      </c>
    </row>
    <row r="475" spans="1:61" x14ac:dyDescent="0.25">
      <c r="A475" s="1241" t="str">
        <f t="shared" si="395"/>
        <v>PAL</v>
      </c>
      <c r="B475" s="1242" t="str">
        <f t="shared" si="395"/>
        <v>Centro di competenza in cure palliative</v>
      </c>
      <c r="C475" s="202"/>
      <c r="D475" s="203" t="str">
        <f t="shared" ref="D475:BH475" si="405">IF(D$323="","",
  IF(D$322="",IF(D154="","",IF(D154&lt;=D$324,"OK","NOK")),
  IF(D$322="X",IF(D154="","",IF(D154&lt;=D$324,"OK","NOK")),
  IF(HLOOKUP(D$322,$A$4:$BI$156,ROW(D475)-324,FALSE)&lt;&gt;"","",IF(D154="","",IF(D154&lt;=D$324,"OK","NOK"))))))</f>
        <v/>
      </c>
      <c r="E475" s="203" t="str">
        <f t="shared" si="405"/>
        <v/>
      </c>
      <c r="F475" s="203" t="str">
        <f t="shared" si="405"/>
        <v/>
      </c>
      <c r="G475" s="203" t="str">
        <f t="shared" si="405"/>
        <v/>
      </c>
      <c r="H475" s="203" t="str">
        <f t="shared" si="405"/>
        <v/>
      </c>
      <c r="I475" s="203" t="str">
        <f t="shared" si="405"/>
        <v/>
      </c>
      <c r="J475" s="1273" t="str">
        <f t="shared" si="405"/>
        <v/>
      </c>
      <c r="K475" s="203" t="str">
        <f t="shared" si="405"/>
        <v/>
      </c>
      <c r="L475" s="203" t="str">
        <f t="shared" si="405"/>
        <v/>
      </c>
      <c r="M475" s="203" t="str">
        <f t="shared" si="405"/>
        <v/>
      </c>
      <c r="N475" s="203" t="str">
        <f t="shared" si="405"/>
        <v/>
      </c>
      <c r="O475" s="203" t="str">
        <f t="shared" si="405"/>
        <v/>
      </c>
      <c r="P475" s="203" t="str">
        <f t="shared" si="405"/>
        <v/>
      </c>
      <c r="Q475" s="203" t="str">
        <f t="shared" si="405"/>
        <v/>
      </c>
      <c r="R475" s="203" t="str">
        <f t="shared" si="405"/>
        <v/>
      </c>
      <c r="S475" s="203" t="str">
        <f t="shared" si="405"/>
        <v/>
      </c>
      <c r="T475" s="203" t="str">
        <f t="shared" si="405"/>
        <v/>
      </c>
      <c r="U475" s="203" t="str">
        <f t="shared" si="405"/>
        <v/>
      </c>
      <c r="V475" s="203" t="str">
        <f t="shared" si="405"/>
        <v/>
      </c>
      <c r="W475" s="203" t="str">
        <f t="shared" si="405"/>
        <v/>
      </c>
      <c r="X475" s="203" t="str">
        <f t="shared" si="405"/>
        <v/>
      </c>
      <c r="Y475" s="203" t="str">
        <f t="shared" si="405"/>
        <v/>
      </c>
      <c r="Z475" s="1173" t="str">
        <f t="shared" si="405"/>
        <v/>
      </c>
      <c r="AA475" s="1273" t="str">
        <f t="shared" si="405"/>
        <v/>
      </c>
      <c r="AB475" s="203" t="str">
        <f t="shared" si="405"/>
        <v/>
      </c>
      <c r="AC475" s="203" t="str">
        <f t="shared" si="405"/>
        <v/>
      </c>
      <c r="AD475" s="203" t="str">
        <f t="shared" si="405"/>
        <v/>
      </c>
      <c r="AE475" s="203" t="str">
        <f t="shared" si="405"/>
        <v/>
      </c>
      <c r="AF475" s="203" t="str">
        <f t="shared" si="405"/>
        <v/>
      </c>
      <c r="AG475" s="1273" t="str">
        <f t="shared" ca="1" si="405"/>
        <v>NOK</v>
      </c>
      <c r="AH475" s="203" t="str">
        <f t="shared" si="405"/>
        <v/>
      </c>
      <c r="AI475" s="203" t="str">
        <f t="shared" si="405"/>
        <v/>
      </c>
      <c r="AJ475" s="203" t="str">
        <f t="shared" si="405"/>
        <v/>
      </c>
      <c r="AK475" s="203" t="str">
        <f t="shared" si="405"/>
        <v/>
      </c>
      <c r="AL475" s="203" t="str">
        <f t="shared" si="405"/>
        <v/>
      </c>
      <c r="AM475" s="203" t="str">
        <f t="shared" si="405"/>
        <v/>
      </c>
      <c r="AN475" s="1273" t="str">
        <f t="shared" si="405"/>
        <v/>
      </c>
      <c r="AO475" s="1173" t="str">
        <f t="shared" si="405"/>
        <v/>
      </c>
      <c r="AP475" s="203" t="str">
        <f t="shared" si="405"/>
        <v/>
      </c>
      <c r="AQ475" s="203" t="str">
        <f t="shared" si="405"/>
        <v/>
      </c>
      <c r="AR475" s="1273" t="str">
        <f t="shared" si="405"/>
        <v/>
      </c>
      <c r="AS475" s="203" t="str">
        <f t="shared" si="405"/>
        <v/>
      </c>
      <c r="AT475" s="203" t="str">
        <f t="shared" si="405"/>
        <v/>
      </c>
      <c r="AU475" s="1273" t="str">
        <f t="shared" si="405"/>
        <v/>
      </c>
      <c r="AV475" s="203" t="str">
        <f t="shared" si="405"/>
        <v/>
      </c>
      <c r="AW475" s="203" t="str">
        <f t="shared" si="405"/>
        <v/>
      </c>
      <c r="AX475" s="203" t="str">
        <f t="shared" si="405"/>
        <v/>
      </c>
      <c r="AY475" s="203" t="str">
        <f t="shared" si="405"/>
        <v/>
      </c>
      <c r="AZ475" s="203" t="str">
        <f t="shared" si="405"/>
        <v/>
      </c>
      <c r="BA475" s="1273" t="str">
        <f t="shared" si="405"/>
        <v/>
      </c>
      <c r="BB475" s="203" t="str">
        <f t="shared" si="405"/>
        <v/>
      </c>
      <c r="BC475" s="203" t="str">
        <f t="shared" si="405"/>
        <v/>
      </c>
      <c r="BD475" s="203" t="str">
        <f t="shared" si="405"/>
        <v/>
      </c>
      <c r="BE475" s="203" t="str">
        <f t="shared" si="405"/>
        <v/>
      </c>
      <c r="BF475" s="203" t="str">
        <f t="shared" si="405"/>
        <v/>
      </c>
      <c r="BG475" s="1173" t="str">
        <f t="shared" si="405"/>
        <v/>
      </c>
      <c r="BH475" s="1273" t="str">
        <f t="shared" si="405"/>
        <v/>
      </c>
      <c r="BI475" s="200" t="str">
        <f t="shared" ca="1" si="384"/>
        <v>NOK</v>
      </c>
    </row>
    <row r="476" spans="1:61" ht="25.05" customHeight="1" x14ac:dyDescent="0.25">
      <c r="A476" s="1241" t="str">
        <f t="shared" si="395"/>
        <v>AVA</v>
      </c>
      <c r="B476" s="1242" t="str">
        <f t="shared" si="395"/>
        <v>Cure somatico-acute a pazienti con dipendenze</v>
      </c>
      <c r="C476" s="202"/>
      <c r="D476" s="203" t="str">
        <f t="shared" ref="D476:BH476" si="406">IF(D$323="","",
  IF(D$322="",IF(D155="","",IF(D155&lt;=D$324,"OK","NOK")),
  IF(D$322="X",IF(D155="","",IF(D155&lt;=D$324,"OK","NOK")),
  IF(HLOOKUP(D$322,$A$4:$BI$156,ROW(D476)-324,FALSE)&lt;&gt;"","",IF(D155="","",IF(D155&lt;=D$324,"OK","NOK"))))))</f>
        <v/>
      </c>
      <c r="E476" s="203" t="str">
        <f t="shared" si="406"/>
        <v/>
      </c>
      <c r="F476" s="203" t="str">
        <f t="shared" si="406"/>
        <v/>
      </c>
      <c r="G476" s="203" t="str">
        <f t="shared" si="406"/>
        <v/>
      </c>
      <c r="H476" s="203" t="str">
        <f t="shared" si="406"/>
        <v/>
      </c>
      <c r="I476" s="203" t="str">
        <f t="shared" si="406"/>
        <v/>
      </c>
      <c r="J476" s="1273" t="str">
        <f t="shared" si="406"/>
        <v/>
      </c>
      <c r="K476" s="203" t="str">
        <f t="shared" si="406"/>
        <v/>
      </c>
      <c r="L476" s="203" t="str">
        <f t="shared" si="406"/>
        <v/>
      </c>
      <c r="M476" s="203" t="str">
        <f t="shared" si="406"/>
        <v/>
      </c>
      <c r="N476" s="203" t="str">
        <f t="shared" si="406"/>
        <v/>
      </c>
      <c r="O476" s="203" t="str">
        <f t="shared" si="406"/>
        <v/>
      </c>
      <c r="P476" s="203" t="str">
        <f t="shared" si="406"/>
        <v/>
      </c>
      <c r="Q476" s="203" t="str">
        <f t="shared" si="406"/>
        <v/>
      </c>
      <c r="R476" s="203" t="str">
        <f t="shared" si="406"/>
        <v/>
      </c>
      <c r="S476" s="203" t="str">
        <f t="shared" si="406"/>
        <v/>
      </c>
      <c r="T476" s="203" t="str">
        <f t="shared" si="406"/>
        <v/>
      </c>
      <c r="U476" s="203" t="str">
        <f t="shared" si="406"/>
        <v/>
      </c>
      <c r="V476" s="203" t="str">
        <f t="shared" si="406"/>
        <v/>
      </c>
      <c r="W476" s="203" t="str">
        <f t="shared" si="406"/>
        <v/>
      </c>
      <c r="X476" s="203" t="str">
        <f t="shared" si="406"/>
        <v/>
      </c>
      <c r="Y476" s="203" t="str">
        <f t="shared" si="406"/>
        <v/>
      </c>
      <c r="Z476" s="1173" t="str">
        <f t="shared" si="406"/>
        <v/>
      </c>
      <c r="AA476" s="1273" t="str">
        <f t="shared" si="406"/>
        <v/>
      </c>
      <c r="AB476" s="203" t="str">
        <f t="shared" si="406"/>
        <v/>
      </c>
      <c r="AC476" s="203" t="str">
        <f t="shared" si="406"/>
        <v/>
      </c>
      <c r="AD476" s="203" t="str">
        <f t="shared" si="406"/>
        <v/>
      </c>
      <c r="AE476" s="203" t="str">
        <f t="shared" si="406"/>
        <v/>
      </c>
      <c r="AF476" s="203" t="str">
        <f t="shared" si="406"/>
        <v/>
      </c>
      <c r="AG476" s="1273" t="str">
        <f t="shared" ca="1" si="406"/>
        <v>NOK</v>
      </c>
      <c r="AH476" s="203" t="str">
        <f t="shared" si="406"/>
        <v/>
      </c>
      <c r="AI476" s="203" t="str">
        <f t="shared" si="406"/>
        <v/>
      </c>
      <c r="AJ476" s="203" t="str">
        <f t="shared" si="406"/>
        <v/>
      </c>
      <c r="AK476" s="203" t="str">
        <f t="shared" si="406"/>
        <v/>
      </c>
      <c r="AL476" s="203" t="str">
        <f t="shared" si="406"/>
        <v/>
      </c>
      <c r="AM476" s="203" t="str">
        <f t="shared" si="406"/>
        <v/>
      </c>
      <c r="AN476" s="1273" t="str">
        <f t="shared" si="406"/>
        <v/>
      </c>
      <c r="AO476" s="1173" t="str">
        <f t="shared" si="406"/>
        <v/>
      </c>
      <c r="AP476" s="203" t="str">
        <f t="shared" si="406"/>
        <v/>
      </c>
      <c r="AQ476" s="203" t="str">
        <f t="shared" si="406"/>
        <v/>
      </c>
      <c r="AR476" s="1273" t="str">
        <f t="shared" si="406"/>
        <v/>
      </c>
      <c r="AS476" s="203" t="str">
        <f t="shared" si="406"/>
        <v/>
      </c>
      <c r="AT476" s="203" t="str">
        <f t="shared" si="406"/>
        <v/>
      </c>
      <c r="AU476" s="1273" t="str">
        <f t="shared" si="406"/>
        <v/>
      </c>
      <c r="AV476" s="203" t="str">
        <f t="shared" si="406"/>
        <v/>
      </c>
      <c r="AW476" s="203" t="str">
        <f t="shared" ca="1" si="406"/>
        <v>NOK</v>
      </c>
      <c r="AX476" s="203" t="str">
        <f t="shared" si="406"/>
        <v/>
      </c>
      <c r="AY476" s="203" t="str">
        <f t="shared" si="406"/>
        <v/>
      </c>
      <c r="AZ476" s="203" t="str">
        <f t="shared" si="406"/>
        <v/>
      </c>
      <c r="BA476" s="1273" t="str">
        <f t="shared" si="406"/>
        <v/>
      </c>
      <c r="BB476" s="203" t="str">
        <f t="shared" si="406"/>
        <v/>
      </c>
      <c r="BC476" s="203" t="str">
        <f t="shared" si="406"/>
        <v/>
      </c>
      <c r="BD476" s="203" t="str">
        <f t="shared" si="406"/>
        <v/>
      </c>
      <c r="BE476" s="203" t="str">
        <f t="shared" si="406"/>
        <v/>
      </c>
      <c r="BF476" s="203" t="str">
        <f t="shared" si="406"/>
        <v/>
      </c>
      <c r="BG476" s="1173" t="str">
        <f t="shared" si="406"/>
        <v/>
      </c>
      <c r="BH476" s="1273" t="str">
        <f t="shared" si="406"/>
        <v/>
      </c>
      <c r="BI476" s="200" t="str">
        <f t="shared" ca="1" si="384"/>
        <v>NOK</v>
      </c>
    </row>
    <row r="477" spans="1:61" x14ac:dyDescent="0.25">
      <c r="A477" s="1241" t="str">
        <f t="shared" si="395"/>
        <v>ISO</v>
      </c>
      <c r="B477" s="1242" t="str">
        <f t="shared" si="395"/>
        <v>Stazione d'isolamento speciale</v>
      </c>
      <c r="C477" s="202"/>
      <c r="D477" s="203" t="str">
        <f t="shared" ref="D477:BH477" si="407">IF(D$323="","",
  IF(D$322="",IF(D156="","",IF(D156&lt;=D$324,"OK","NOK")),
  IF(D$322="X",IF(D156="","",IF(D156&lt;=D$324,"OK","NOK")),
  IF(HLOOKUP(D$322,$A$4:$BI$156,ROW(D477)-324,FALSE)&lt;&gt;"","",IF(D156="","",IF(D156&lt;=D$324,"OK","NOK"))))))</f>
        <v/>
      </c>
      <c r="E477" s="203" t="str">
        <f t="shared" si="407"/>
        <v/>
      </c>
      <c r="F477" s="203" t="str">
        <f t="shared" si="407"/>
        <v/>
      </c>
      <c r="G477" s="203" t="str">
        <f t="shared" si="407"/>
        <v/>
      </c>
      <c r="H477" s="203" t="str">
        <f t="shared" si="407"/>
        <v/>
      </c>
      <c r="I477" s="203" t="str">
        <f t="shared" si="407"/>
        <v/>
      </c>
      <c r="J477" s="1273" t="str">
        <f t="shared" si="407"/>
        <v/>
      </c>
      <c r="K477" s="203" t="str">
        <f t="shared" si="407"/>
        <v/>
      </c>
      <c r="L477" s="203" t="str">
        <f t="shared" si="407"/>
        <v/>
      </c>
      <c r="M477" s="203" t="str">
        <f t="shared" si="407"/>
        <v/>
      </c>
      <c r="N477" s="203" t="str">
        <f t="shared" si="407"/>
        <v/>
      </c>
      <c r="O477" s="203" t="str">
        <f t="shared" si="407"/>
        <v/>
      </c>
      <c r="P477" s="203" t="str">
        <f t="shared" si="407"/>
        <v/>
      </c>
      <c r="Q477" s="203" t="str">
        <f t="shared" si="407"/>
        <v/>
      </c>
      <c r="R477" s="203" t="str">
        <f t="shared" si="407"/>
        <v/>
      </c>
      <c r="S477" s="203" t="str">
        <f t="shared" si="407"/>
        <v/>
      </c>
      <c r="T477" s="203" t="str">
        <f t="shared" si="407"/>
        <v/>
      </c>
      <c r="U477" s="203" t="str">
        <f t="shared" si="407"/>
        <v/>
      </c>
      <c r="V477" s="203" t="str">
        <f t="shared" si="407"/>
        <v/>
      </c>
      <c r="W477" s="203" t="str">
        <f t="shared" si="407"/>
        <v/>
      </c>
      <c r="X477" s="203" t="str">
        <f t="shared" si="407"/>
        <v/>
      </c>
      <c r="Y477" s="203" t="str">
        <f t="shared" si="407"/>
        <v/>
      </c>
      <c r="Z477" s="1173" t="str">
        <f t="shared" si="407"/>
        <v/>
      </c>
      <c r="AA477" s="1273" t="str">
        <f t="shared" si="407"/>
        <v/>
      </c>
      <c r="AB477" s="203" t="str">
        <f t="shared" si="407"/>
        <v/>
      </c>
      <c r="AC477" s="203" t="str">
        <f t="shared" si="407"/>
        <v/>
      </c>
      <c r="AD477" s="203" t="str">
        <f t="shared" si="407"/>
        <v/>
      </c>
      <c r="AE477" s="203" t="str">
        <f t="shared" si="407"/>
        <v/>
      </c>
      <c r="AF477" s="203" t="str">
        <f t="shared" si="407"/>
        <v/>
      </c>
      <c r="AG477" s="1273" t="str">
        <f t="shared" si="407"/>
        <v/>
      </c>
      <c r="AH477" s="203" t="str">
        <f t="shared" si="407"/>
        <v/>
      </c>
      <c r="AI477" s="203" t="str">
        <f t="shared" si="407"/>
        <v/>
      </c>
      <c r="AJ477" s="203" t="str">
        <f t="shared" si="407"/>
        <v/>
      </c>
      <c r="AK477" s="203" t="str">
        <f t="shared" si="407"/>
        <v/>
      </c>
      <c r="AL477" s="203" t="str">
        <f t="shared" si="407"/>
        <v/>
      </c>
      <c r="AM477" s="203" t="str">
        <f t="shared" si="407"/>
        <v/>
      </c>
      <c r="AN477" s="1273" t="str">
        <f t="shared" si="407"/>
        <v/>
      </c>
      <c r="AO477" s="1173" t="str">
        <f t="shared" si="407"/>
        <v/>
      </c>
      <c r="AP477" s="203" t="str">
        <f t="shared" si="407"/>
        <v/>
      </c>
      <c r="AQ477" s="203" t="str">
        <f t="shared" si="407"/>
        <v/>
      </c>
      <c r="AR477" s="1273" t="str">
        <f t="shared" si="407"/>
        <v/>
      </c>
      <c r="AS477" s="203" t="str">
        <f t="shared" si="407"/>
        <v/>
      </c>
      <c r="AT477" s="203" t="str">
        <f t="shared" si="407"/>
        <v/>
      </c>
      <c r="AU477" s="1273" t="str">
        <f t="shared" si="407"/>
        <v/>
      </c>
      <c r="AV477" s="203" t="str">
        <f t="shared" si="407"/>
        <v/>
      </c>
      <c r="AW477" s="203" t="str">
        <f t="shared" si="407"/>
        <v/>
      </c>
      <c r="AX477" s="203" t="str">
        <f t="shared" si="407"/>
        <v/>
      </c>
      <c r="AY477" s="203" t="str">
        <f t="shared" si="407"/>
        <v/>
      </c>
      <c r="AZ477" s="203" t="str">
        <f t="shared" si="407"/>
        <v/>
      </c>
      <c r="BA477" s="1273" t="str">
        <f t="shared" si="407"/>
        <v/>
      </c>
      <c r="BB477" s="203" t="str">
        <f t="shared" si="407"/>
        <v/>
      </c>
      <c r="BC477" s="203" t="str">
        <f t="shared" si="407"/>
        <v/>
      </c>
      <c r="BD477" s="203" t="str">
        <f t="shared" si="407"/>
        <v/>
      </c>
      <c r="BE477" s="203" t="str">
        <f t="shared" si="407"/>
        <v/>
      </c>
      <c r="BF477" s="203" t="str">
        <f t="shared" si="407"/>
        <v/>
      </c>
      <c r="BG477" s="1173" t="str">
        <f t="shared" si="407"/>
        <v/>
      </c>
      <c r="BH477" s="1273" t="str">
        <f t="shared" si="407"/>
        <v/>
      </c>
      <c r="BI477" s="200" t="str">
        <f t="shared" si="384"/>
        <v>OK</v>
      </c>
    </row>
    <row r="478" spans="1:61" outlineLevel="1" x14ac:dyDescent="0.25">
      <c r="D478" s="186">
        <f t="shared" ref="D478:Z478" ca="1" si="408">+SUM(D325:D477)</f>
        <v>0</v>
      </c>
      <c r="E478" s="186">
        <f t="shared" ca="1" si="408"/>
        <v>0</v>
      </c>
      <c r="F478" s="186">
        <f t="shared" ca="1" si="408"/>
        <v>0</v>
      </c>
      <c r="G478" s="186">
        <f t="shared" si="408"/>
        <v>0</v>
      </c>
      <c r="H478" s="186">
        <f t="shared" ca="1" si="408"/>
        <v>0</v>
      </c>
      <c r="I478" s="186">
        <f t="shared" ca="1" si="408"/>
        <v>0</v>
      </c>
      <c r="L478" s="186">
        <f t="shared" ca="1" si="408"/>
        <v>0</v>
      </c>
      <c r="M478" s="186">
        <f t="shared" ca="1" si="408"/>
        <v>0</v>
      </c>
      <c r="N478" s="186">
        <f t="shared" ca="1" si="408"/>
        <v>0</v>
      </c>
      <c r="O478" s="186">
        <f t="shared" ca="1" si="408"/>
        <v>0</v>
      </c>
      <c r="P478" s="186">
        <f t="shared" ca="1" si="408"/>
        <v>0</v>
      </c>
      <c r="Q478" s="186">
        <f t="shared" ca="1" si="408"/>
        <v>0</v>
      </c>
      <c r="R478" s="186">
        <f t="shared" ca="1" si="408"/>
        <v>0</v>
      </c>
      <c r="S478" s="186">
        <f t="shared" ca="1" si="408"/>
        <v>0</v>
      </c>
      <c r="T478" s="186">
        <f t="shared" ca="1" si="408"/>
        <v>0</v>
      </c>
      <c r="U478" s="186">
        <f t="shared" ca="1" si="408"/>
        <v>0</v>
      </c>
      <c r="V478" s="186">
        <f t="shared" ca="1" si="408"/>
        <v>0</v>
      </c>
      <c r="W478" s="186">
        <f t="shared" ca="1" si="408"/>
        <v>0</v>
      </c>
      <c r="X478" s="186">
        <f t="shared" si="408"/>
        <v>0</v>
      </c>
      <c r="Y478" s="186">
        <f t="shared" ca="1" si="408"/>
        <v>0</v>
      </c>
      <c r="Z478" s="1168">
        <f t="shared" ca="1" si="408"/>
        <v>0</v>
      </c>
      <c r="AB478" s="186">
        <f t="shared" ref="AB478:AO478" si="409">+SUM(AB325:AB477)</f>
        <v>0</v>
      </c>
      <c r="AC478" s="186">
        <f t="shared" ca="1" si="409"/>
        <v>0</v>
      </c>
      <c r="AD478" s="186">
        <f t="shared" ca="1" si="409"/>
        <v>0</v>
      </c>
      <c r="AE478" s="186">
        <f t="shared" si="409"/>
        <v>0</v>
      </c>
      <c r="AF478" s="186">
        <f t="shared" ca="1" si="409"/>
        <v>0</v>
      </c>
      <c r="AH478" s="186">
        <f t="shared" ca="1" si="409"/>
        <v>0</v>
      </c>
      <c r="AJ478" s="186">
        <f t="shared" ca="1" si="409"/>
        <v>0</v>
      </c>
      <c r="AK478" s="186">
        <f t="shared" ca="1" si="409"/>
        <v>0</v>
      </c>
      <c r="AL478" s="186">
        <f t="shared" si="409"/>
        <v>0</v>
      </c>
      <c r="AM478" s="186">
        <f t="shared" ca="1" si="409"/>
        <v>0</v>
      </c>
      <c r="AO478" s="1168">
        <f t="shared" ca="1" si="409"/>
        <v>0</v>
      </c>
      <c r="AP478" s="186">
        <f t="shared" ref="AP478:BF478" si="410">+SUM(AP325:AP477)</f>
        <v>0</v>
      </c>
      <c r="AQ478" s="186">
        <f t="shared" ca="1" si="410"/>
        <v>0</v>
      </c>
      <c r="AS478" s="186">
        <f t="shared" si="410"/>
        <v>0</v>
      </c>
      <c r="AT478" s="186">
        <f t="shared" ca="1" si="410"/>
        <v>0</v>
      </c>
      <c r="AV478" s="186">
        <f t="shared" ca="1" si="410"/>
        <v>0</v>
      </c>
      <c r="AW478" s="186">
        <f t="shared" ca="1" si="410"/>
        <v>0</v>
      </c>
      <c r="AY478" s="186">
        <f t="shared" si="410"/>
        <v>0</v>
      </c>
      <c r="AZ478" s="186">
        <f t="shared" si="410"/>
        <v>0</v>
      </c>
      <c r="BB478" s="186">
        <f t="shared" ca="1" si="410"/>
        <v>0</v>
      </c>
      <c r="BC478" s="186">
        <f t="shared" ca="1" si="410"/>
        <v>0</v>
      </c>
      <c r="BD478" s="186">
        <f t="shared" si="410"/>
        <v>0</v>
      </c>
      <c r="BE478" s="186">
        <f t="shared" ca="1" si="410"/>
        <v>0</v>
      </c>
      <c r="BF478" s="186">
        <f t="shared" ca="1" si="410"/>
        <v>0</v>
      </c>
      <c r="BG478" s="1168">
        <f t="shared" ref="BG478" ca="1" si="411">+SUM(BG325:BG477)</f>
        <v>0</v>
      </c>
      <c r="BI478" s="200" t="str">
        <f t="shared" ref="BI478" ca="1" si="412">IF(BJ478="C",IF(COUNTIF($D478:$BH478,"NOK")&gt;0,"NOK","OK"),IF(COUNTIF($D478:$BH478,"OK")&gt;0,"OK","NOK"))</f>
        <v>NOK</v>
      </c>
    </row>
    <row r="479" spans="1:61" outlineLevel="1" x14ac:dyDescent="0.25">
      <c r="B479" s="187" t="s">
        <v>91</v>
      </c>
      <c r="D479" s="186">
        <f t="shared" ref="D479:Y479" ca="1" si="413">+SUM(D325:D477)</f>
        <v>0</v>
      </c>
      <c r="E479" s="186">
        <f t="shared" ca="1" si="413"/>
        <v>0</v>
      </c>
      <c r="F479" s="186">
        <f t="shared" ca="1" si="413"/>
        <v>0</v>
      </c>
      <c r="G479" s="186">
        <f t="shared" si="413"/>
        <v>0</v>
      </c>
      <c r="H479" s="186">
        <f t="shared" ca="1" si="413"/>
        <v>0</v>
      </c>
      <c r="I479" s="186">
        <f t="shared" ca="1" si="413"/>
        <v>0</v>
      </c>
      <c r="L479" s="186">
        <f t="shared" ca="1" si="413"/>
        <v>0</v>
      </c>
      <c r="M479" s="186">
        <f t="shared" ca="1" si="413"/>
        <v>0</v>
      </c>
      <c r="N479" s="186">
        <f t="shared" ca="1" si="413"/>
        <v>0</v>
      </c>
      <c r="O479" s="186">
        <f t="shared" ca="1" si="413"/>
        <v>0</v>
      </c>
      <c r="P479" s="186">
        <f t="shared" ca="1" si="413"/>
        <v>0</v>
      </c>
      <c r="Q479" s="186">
        <f t="shared" ca="1" si="413"/>
        <v>0</v>
      </c>
      <c r="R479" s="186">
        <f t="shared" ca="1" si="413"/>
        <v>0</v>
      </c>
      <c r="S479" s="186">
        <f t="shared" ca="1" si="413"/>
        <v>0</v>
      </c>
      <c r="T479" s="186">
        <f t="shared" ca="1" si="413"/>
        <v>0</v>
      </c>
      <c r="U479" s="186">
        <f t="shared" ca="1" si="413"/>
        <v>0</v>
      </c>
      <c r="V479" s="186">
        <f t="shared" ca="1" si="413"/>
        <v>0</v>
      </c>
      <c r="W479" s="186">
        <f t="shared" ca="1" si="413"/>
        <v>0</v>
      </c>
      <c r="X479" s="186">
        <f t="shared" si="413"/>
        <v>0</v>
      </c>
      <c r="Y479" s="186">
        <f t="shared" ca="1" si="413"/>
        <v>0</v>
      </c>
      <c r="Z479" s="1168">
        <f t="shared" ref="Z479" ca="1" si="414">+SUM(Z325:Z477)</f>
        <v>0</v>
      </c>
      <c r="AB479" s="186">
        <f>+SUM(AB325:AB477)</f>
        <v>0</v>
      </c>
      <c r="AC479" s="186">
        <f t="shared" ref="AC479" ca="1" si="415">+SUM(AC325:AC477)</f>
        <v>0</v>
      </c>
      <c r="AD479" s="186">
        <f t="shared" ref="AD479:AM479" ca="1" si="416">+SUM(AD325:AD477)</f>
        <v>0</v>
      </c>
      <c r="AE479" s="186">
        <f t="shared" si="416"/>
        <v>0</v>
      </c>
      <c r="AF479" s="186">
        <f t="shared" ca="1" si="416"/>
        <v>0</v>
      </c>
      <c r="AH479" s="186">
        <f t="shared" ca="1" si="416"/>
        <v>0</v>
      </c>
      <c r="AJ479" s="186">
        <f t="shared" ca="1" si="416"/>
        <v>0</v>
      </c>
      <c r="AK479" s="186">
        <f t="shared" ca="1" si="416"/>
        <v>0</v>
      </c>
      <c r="AL479" s="186">
        <f t="shared" si="416"/>
        <v>0</v>
      </c>
      <c r="AM479" s="186">
        <f t="shared" ca="1" si="416"/>
        <v>0</v>
      </c>
      <c r="AO479" s="1168">
        <f t="shared" ref="AO479" ca="1" si="417">+SUM(AO325:AO477)</f>
        <v>0</v>
      </c>
      <c r="AP479" s="186">
        <f t="shared" ref="AP479:BF479" si="418">+SUM(AP325:AP477)</f>
        <v>0</v>
      </c>
      <c r="AQ479" s="186">
        <f t="shared" ca="1" si="418"/>
        <v>0</v>
      </c>
      <c r="AS479" s="186">
        <f t="shared" si="418"/>
        <v>0</v>
      </c>
      <c r="AT479" s="186">
        <f t="shared" ca="1" si="418"/>
        <v>0</v>
      </c>
      <c r="AV479" s="186">
        <f t="shared" ca="1" si="418"/>
        <v>0</v>
      </c>
      <c r="AW479" s="186">
        <f t="shared" ca="1" si="418"/>
        <v>0</v>
      </c>
      <c r="AY479" s="186">
        <f t="shared" si="418"/>
        <v>0</v>
      </c>
      <c r="AZ479" s="186">
        <f t="shared" si="418"/>
        <v>0</v>
      </c>
      <c r="BB479" s="186">
        <f t="shared" ca="1" si="418"/>
        <v>0</v>
      </c>
      <c r="BC479" s="186">
        <f t="shared" ca="1" si="418"/>
        <v>0</v>
      </c>
      <c r="BD479" s="186">
        <f t="shared" si="418"/>
        <v>0</v>
      </c>
      <c r="BE479" s="186">
        <f t="shared" ca="1" si="418"/>
        <v>0</v>
      </c>
      <c r="BF479" s="186">
        <f t="shared" ca="1" si="418"/>
        <v>0</v>
      </c>
      <c r="BG479" s="1168">
        <f t="shared" ref="BG479" ca="1" si="419">+SUM(BG325:BG477)</f>
        <v>0</v>
      </c>
    </row>
  </sheetData>
  <sheetProtection algorithmName="SHA-512" hashValue="ApXiAbfdhfbkfTYH2nlL2e0cIyQlJFr9lD7FPWAyPAeEzW7+TYcZEucqQqqWMpWlef8mlX5bbbSYYjVvdZlGlA==" saltValue="fllm1wzaHBR9Pti2SECUOA==" spinCount="100000" sheet="1" objects="1" selectLockedCells="1" selectUnlockedCells="1"/>
  <autoFilter ref="A4:BI158"/>
  <customSheetViews>
    <customSheetView guid="{6509DE47-C0A2-4ED1-9D8E-F081B0F084AE}" scale="70" fitToPage="1">
      <pane xSplit="2" ySplit="4" topLeftCell="C143" activePane="bottomRight" state="frozen"/>
      <selection pane="bottomRight" activeCell="B10" sqref="B10:G10"/>
      <rowBreaks count="2" manualBreakCount="2">
        <brk id="160" max="16383" man="1"/>
        <brk id="321" max="16383" man="1"/>
      </rowBreaks>
      <pageMargins left="0.25" right="0.25" top="0.75" bottom="0.75" header="0.3" footer="0.3"/>
      <printOptions horizontalCentered="1"/>
      <pageSetup paperSize="8" scale="32" fitToHeight="0" orientation="landscape" r:id="rId1"/>
      <headerFooter alignWithMargins="0">
        <oddFooter>&amp;L&amp;6&amp;F/
&amp;A&amp;C&amp;6Angebotserhebung Versorgungsplanung 2016 Kanton Bern
&amp;D&amp;R&amp;6Seiten &amp;P von &amp;N Seiten</oddFooter>
      </headerFooter>
    </customSheetView>
  </customSheetViews>
  <mergeCells count="3">
    <mergeCell ref="A2:B2"/>
    <mergeCell ref="A161:B161"/>
    <mergeCell ref="A322:B322"/>
  </mergeCells>
  <phoneticPr fontId="28" type="noConversion"/>
  <conditionalFormatting sqref="D5:D156 E72:E156 E5:E70 F5:G156 H116 H118:H156 L5:O56 K6:K69 H5:J110 AJ5:AL35 AH5:AH6 AH8:AH56 Q5:Z56 AS5:AT56 AP5:AQ56 AJ39:AL56 AJ36:AJ38 AJ60:AL156 AP60:AQ156 AS60:AT156 Q60:Z135 AH60:AH156 L60:O69 L57:L59 BB5:BG156 M70:O75 K76:O76 K78:O79 M77:O77 K82:O109 M80:O81 K121:O156 J115:J157 I115:I156 K110:N110 K115:M120 O118:O120 AB60:AF135 AB8:AF56 AB7:AD7 AB5:AF6 AB137:AF156 AC136:AF136 Q137:Z156 Q136:W136 AV60:AZ156 AV5:AZ56">
    <cfRule type="cellIs" dxfId="540" priority="241" stopIfTrue="1" operator="equal">
      <formula>1</formula>
    </cfRule>
    <cfRule type="cellIs" dxfId="539" priority="242" stopIfTrue="1" operator="equal">
      <formula>2</formula>
    </cfRule>
  </conditionalFormatting>
  <conditionalFormatting sqref="H117">
    <cfRule type="cellIs" dxfId="538" priority="221" stopIfTrue="1" operator="equal">
      <formula>1</formula>
    </cfRule>
    <cfRule type="cellIs" dxfId="537" priority="222" stopIfTrue="1" operator="equal">
      <formula>2</formula>
    </cfRule>
  </conditionalFormatting>
  <conditionalFormatting sqref="H115">
    <cfRule type="cellIs" dxfId="536" priority="213" stopIfTrue="1" operator="equal">
      <formula>1</formula>
    </cfRule>
    <cfRule type="cellIs" dxfId="535" priority="214" stopIfTrue="1" operator="equal">
      <formula>2</formula>
    </cfRule>
  </conditionalFormatting>
  <conditionalFormatting sqref="AM90 AM116:AM119 AM156 AM92:AM114 AM121:AM130 AM132:AM152 AM154 AM5:AM35 AM39:AM56 AM60:AM88">
    <cfRule type="cellIs" dxfId="534" priority="199" stopIfTrue="1" operator="equal">
      <formula>1</formula>
    </cfRule>
    <cfRule type="cellIs" dxfId="533" priority="200" stopIfTrue="1" operator="equal">
      <formula>2</formula>
    </cfRule>
  </conditionalFormatting>
  <conditionalFormatting sqref="AM115">
    <cfRule type="cellIs" dxfId="532" priority="197" stopIfTrue="1" operator="equal">
      <formula>1</formula>
    </cfRule>
    <cfRule type="cellIs" dxfId="531" priority="198" stopIfTrue="1" operator="equal">
      <formula>2</formula>
    </cfRule>
  </conditionalFormatting>
  <conditionalFormatting sqref="AM89">
    <cfRule type="cellIs" dxfId="530" priority="195" stopIfTrue="1" operator="equal">
      <formula>1</formula>
    </cfRule>
    <cfRule type="cellIs" dxfId="529" priority="196" stopIfTrue="1" operator="equal">
      <formula>2</formula>
    </cfRule>
  </conditionalFormatting>
  <conditionalFormatting sqref="AM155">
    <cfRule type="cellIs" dxfId="528" priority="193" stopIfTrue="1" operator="equal">
      <formula>1</formula>
    </cfRule>
    <cfRule type="cellIs" dxfId="527" priority="194" stopIfTrue="1" operator="equal">
      <formula>2</formula>
    </cfRule>
  </conditionalFormatting>
  <conditionalFormatting sqref="AM91">
    <cfRule type="cellIs" dxfId="526" priority="191" stopIfTrue="1" operator="equal">
      <formula>1</formula>
    </cfRule>
    <cfRule type="cellIs" dxfId="525" priority="192" stopIfTrue="1" operator="equal">
      <formula>2</formula>
    </cfRule>
  </conditionalFormatting>
  <conditionalFormatting sqref="P91">
    <cfRule type="cellIs" dxfId="524" priority="179" stopIfTrue="1" operator="equal">
      <formula>1</formula>
    </cfRule>
    <cfRule type="cellIs" dxfId="523" priority="180" stopIfTrue="1" operator="equal">
      <formula>2</formula>
    </cfRule>
  </conditionalFormatting>
  <conditionalFormatting sqref="P90 P116:P119 P156 P92:P114 P121:P130 P132:P152 P154 P5:P56 P60:P88">
    <cfRule type="cellIs" dxfId="522" priority="187" stopIfTrue="1" operator="equal">
      <formula>1</formula>
    </cfRule>
    <cfRule type="cellIs" dxfId="521" priority="188" stopIfTrue="1" operator="equal">
      <formula>2</formula>
    </cfRule>
  </conditionalFormatting>
  <conditionalFormatting sqref="P115">
    <cfRule type="cellIs" dxfId="520" priority="185" stopIfTrue="1" operator="equal">
      <formula>1</formula>
    </cfRule>
    <cfRule type="cellIs" dxfId="519" priority="186" stopIfTrue="1" operator="equal">
      <formula>2</formula>
    </cfRule>
  </conditionalFormatting>
  <conditionalFormatting sqref="P89">
    <cfRule type="cellIs" dxfId="518" priority="183" stopIfTrue="1" operator="equal">
      <formula>1</formula>
    </cfRule>
    <cfRule type="cellIs" dxfId="517" priority="184" stopIfTrue="1" operator="equal">
      <formula>2</formula>
    </cfRule>
  </conditionalFormatting>
  <conditionalFormatting sqref="P155">
    <cfRule type="cellIs" dxfId="516" priority="181" stopIfTrue="1" operator="equal">
      <formula>1</formula>
    </cfRule>
    <cfRule type="cellIs" dxfId="515" priority="182" stopIfTrue="1" operator="equal">
      <formula>2</formula>
    </cfRule>
  </conditionalFormatting>
  <conditionalFormatting sqref="P120">
    <cfRule type="cellIs" dxfId="514" priority="171" stopIfTrue="1" operator="equal">
      <formula>1</formula>
    </cfRule>
    <cfRule type="cellIs" dxfId="513" priority="172" stopIfTrue="1" operator="equal">
      <formula>2</formula>
    </cfRule>
  </conditionalFormatting>
  <conditionalFormatting sqref="AM120">
    <cfRule type="cellIs" dxfId="512" priority="173" stopIfTrue="1" operator="equal">
      <formula>1</formula>
    </cfRule>
    <cfRule type="cellIs" dxfId="511" priority="174" stopIfTrue="1" operator="equal">
      <formula>2</formula>
    </cfRule>
  </conditionalFormatting>
  <conditionalFormatting sqref="AM131">
    <cfRule type="cellIs" dxfId="510" priority="165" stopIfTrue="1" operator="equal">
      <formula>1</formula>
    </cfRule>
    <cfRule type="cellIs" dxfId="509" priority="166" stopIfTrue="1" operator="equal">
      <formula>2</formula>
    </cfRule>
  </conditionalFormatting>
  <conditionalFormatting sqref="P131">
    <cfRule type="cellIs" dxfId="508" priority="163" stopIfTrue="1" operator="equal">
      <formula>1</formula>
    </cfRule>
    <cfRule type="cellIs" dxfId="507" priority="164" stopIfTrue="1" operator="equal">
      <formula>2</formula>
    </cfRule>
  </conditionalFormatting>
  <conditionalFormatting sqref="AM153">
    <cfRule type="cellIs" dxfId="506" priority="157" stopIfTrue="1" operator="equal">
      <formula>1</formula>
    </cfRule>
    <cfRule type="cellIs" dxfId="505" priority="158" stopIfTrue="1" operator="equal">
      <formula>2</formula>
    </cfRule>
  </conditionalFormatting>
  <conditionalFormatting sqref="P153">
    <cfRule type="cellIs" dxfId="504" priority="155" stopIfTrue="1" operator="equal">
      <formula>1</formula>
    </cfRule>
    <cfRule type="cellIs" dxfId="503" priority="156" stopIfTrue="1" operator="equal">
      <formula>2</formula>
    </cfRule>
  </conditionalFormatting>
  <conditionalFormatting sqref="AO5:AO56 AO60:AO156">
    <cfRule type="cellIs" dxfId="502" priority="153" stopIfTrue="1" operator="equal">
      <formula>1</formula>
    </cfRule>
    <cfRule type="cellIs" dxfId="501" priority="154" stopIfTrue="1" operator="equal">
      <formula>2</formula>
    </cfRule>
  </conditionalFormatting>
  <conditionalFormatting sqref="AG7">
    <cfRule type="cellIs" dxfId="500" priority="139" stopIfTrue="1" operator="equal">
      <formula>1</formula>
    </cfRule>
    <cfRule type="cellIs" dxfId="499" priority="140" stopIfTrue="1" operator="equal">
      <formula>2</formula>
    </cfRule>
  </conditionalFormatting>
  <conditionalFormatting sqref="AI5:AI6 AI8:AI56 AI60:AI156">
    <cfRule type="cellIs" dxfId="498" priority="147" stopIfTrue="1" operator="equal">
      <formula>1</formula>
    </cfRule>
    <cfRule type="cellIs" dxfId="497" priority="148" stopIfTrue="1" operator="equal">
      <formula>2</formula>
    </cfRule>
  </conditionalFormatting>
  <conditionalFormatting sqref="AG5:AG6 AG8:AG56 AG60:AG157">
    <cfRule type="cellIs" dxfId="496" priority="145" stopIfTrue="1" operator="equal">
      <formula>1</formula>
    </cfRule>
    <cfRule type="cellIs" dxfId="495" priority="146" stopIfTrue="1" operator="equal">
      <formula>2</formula>
    </cfRule>
  </conditionalFormatting>
  <conditionalFormatting sqref="AE7:AF7 AH7">
    <cfRule type="cellIs" dxfId="494" priority="143" stopIfTrue="1" operator="equal">
      <formula>1</formula>
    </cfRule>
    <cfRule type="cellIs" dxfId="493" priority="144" stopIfTrue="1" operator="equal">
      <formula>2</formula>
    </cfRule>
  </conditionalFormatting>
  <conditionalFormatting sqref="AI7">
    <cfRule type="cellIs" dxfId="492" priority="141" stopIfTrue="1" operator="equal">
      <formula>1</formula>
    </cfRule>
    <cfRule type="cellIs" dxfId="491" priority="142" stopIfTrue="1" operator="equal">
      <formula>2</formula>
    </cfRule>
  </conditionalFormatting>
  <conditionalFormatting sqref="AM36:AM38">
    <cfRule type="cellIs" dxfId="490" priority="131" stopIfTrue="1" operator="equal">
      <formula>1</formula>
    </cfRule>
    <cfRule type="cellIs" dxfId="489" priority="132" stopIfTrue="1" operator="equal">
      <formula>2</formula>
    </cfRule>
  </conditionalFormatting>
  <conditionalFormatting sqref="AR7">
    <cfRule type="cellIs" dxfId="488" priority="135" stopIfTrue="1" operator="equal">
      <formula>1</formula>
    </cfRule>
    <cfRule type="cellIs" dxfId="487" priority="136" stopIfTrue="1" operator="equal">
      <formula>2</formula>
    </cfRule>
  </conditionalFormatting>
  <conditionalFormatting sqref="AR5:AR6 AR8:AR56 AR60:AR157">
    <cfRule type="cellIs" dxfId="486" priority="137" stopIfTrue="1" operator="equal">
      <formula>1</formula>
    </cfRule>
    <cfRule type="cellIs" dxfId="485" priority="138" stopIfTrue="1" operator="equal">
      <formula>2</formula>
    </cfRule>
  </conditionalFormatting>
  <conditionalFormatting sqref="AK36:AL38">
    <cfRule type="cellIs" dxfId="484" priority="133" stopIfTrue="1" operator="equal">
      <formula>1</formula>
    </cfRule>
    <cfRule type="cellIs" dxfId="483" priority="134" stopIfTrue="1" operator="equal">
      <formula>2</formula>
    </cfRule>
  </conditionalFormatting>
  <conditionalFormatting sqref="AN59">
    <cfRule type="cellIs" dxfId="482" priority="73" stopIfTrue="1" operator="equal">
      <formula>1</formula>
    </cfRule>
    <cfRule type="cellIs" dxfId="481" priority="74" stopIfTrue="1" operator="equal">
      <formula>2</formula>
    </cfRule>
  </conditionalFormatting>
  <conditionalFormatting sqref="AN7">
    <cfRule type="cellIs" dxfId="480" priority="127" stopIfTrue="1" operator="equal">
      <formula>1</formula>
    </cfRule>
    <cfRule type="cellIs" dxfId="479" priority="128" stopIfTrue="1" operator="equal">
      <formula>2</formula>
    </cfRule>
  </conditionalFormatting>
  <conditionalFormatting sqref="AN5:AN6 AN8:AN56 AN60:AN157">
    <cfRule type="cellIs" dxfId="478" priority="129" stopIfTrue="1" operator="equal">
      <formula>1</formula>
    </cfRule>
    <cfRule type="cellIs" dxfId="477" priority="130" stopIfTrue="1" operator="equal">
      <formula>2</formula>
    </cfRule>
  </conditionalFormatting>
  <conditionalFormatting sqref="M57:O57 AH57 Q57:Z57 AS57:AT57 AP57:AQ57 AJ57:AL57 AB57:AF57 AV57:AZ57">
    <cfRule type="cellIs" dxfId="476" priority="125" stopIfTrue="1" operator="equal">
      <formula>1</formula>
    </cfRule>
    <cfRule type="cellIs" dxfId="475" priority="126" stopIfTrue="1" operator="equal">
      <formula>2</formula>
    </cfRule>
  </conditionalFormatting>
  <conditionalFormatting sqref="AM57">
    <cfRule type="cellIs" dxfId="474" priority="121" stopIfTrue="1" operator="equal">
      <formula>1</formula>
    </cfRule>
    <cfRule type="cellIs" dxfId="473" priority="122" stopIfTrue="1" operator="equal">
      <formula>2</formula>
    </cfRule>
  </conditionalFormatting>
  <conditionalFormatting sqref="P57">
    <cfRule type="cellIs" dxfId="472" priority="119" stopIfTrue="1" operator="equal">
      <formula>1</formula>
    </cfRule>
    <cfRule type="cellIs" dxfId="471" priority="120" stopIfTrue="1" operator="equal">
      <formula>2</formula>
    </cfRule>
  </conditionalFormatting>
  <conditionalFormatting sqref="AO57">
    <cfRule type="cellIs" dxfId="470" priority="117" stopIfTrue="1" operator="equal">
      <formula>1</formula>
    </cfRule>
    <cfRule type="cellIs" dxfId="469" priority="118" stopIfTrue="1" operator="equal">
      <formula>2</formula>
    </cfRule>
  </conditionalFormatting>
  <conditionalFormatting sqref="AI57">
    <cfRule type="cellIs" dxfId="468" priority="115" stopIfTrue="1" operator="equal">
      <formula>1</formula>
    </cfRule>
    <cfRule type="cellIs" dxfId="467" priority="116" stopIfTrue="1" operator="equal">
      <formula>2</formula>
    </cfRule>
  </conditionalFormatting>
  <conditionalFormatting sqref="AG57">
    <cfRule type="cellIs" dxfId="466" priority="113" stopIfTrue="1" operator="equal">
      <formula>1</formula>
    </cfRule>
    <cfRule type="cellIs" dxfId="465" priority="114" stopIfTrue="1" operator="equal">
      <formula>2</formula>
    </cfRule>
  </conditionalFormatting>
  <conditionalFormatting sqref="AR57">
    <cfRule type="cellIs" dxfId="464" priority="111" stopIfTrue="1" operator="equal">
      <formula>1</formula>
    </cfRule>
    <cfRule type="cellIs" dxfId="463" priority="112" stopIfTrue="1" operator="equal">
      <formula>2</formula>
    </cfRule>
  </conditionalFormatting>
  <conditionalFormatting sqref="AN57">
    <cfRule type="cellIs" dxfId="462" priority="109" stopIfTrue="1" operator="equal">
      <formula>1</formula>
    </cfRule>
    <cfRule type="cellIs" dxfId="461" priority="110" stopIfTrue="1" operator="equal">
      <formula>2</formula>
    </cfRule>
  </conditionalFormatting>
  <conditionalFormatting sqref="M58:O58 AH58 Q58:Z58 AS58:AT58 AP58:AQ58 AJ58:AL58 AB58:AF58 AV58:AZ58">
    <cfRule type="cellIs" dxfId="460" priority="107" stopIfTrue="1" operator="equal">
      <formula>1</formula>
    </cfRule>
    <cfRule type="cellIs" dxfId="459" priority="108" stopIfTrue="1" operator="equal">
      <formula>2</formula>
    </cfRule>
  </conditionalFormatting>
  <conditionalFormatting sqref="AM58">
    <cfRule type="cellIs" dxfId="458" priority="103" stopIfTrue="1" operator="equal">
      <formula>1</formula>
    </cfRule>
    <cfRule type="cellIs" dxfId="457" priority="104" stopIfTrue="1" operator="equal">
      <formula>2</formula>
    </cfRule>
  </conditionalFormatting>
  <conditionalFormatting sqref="P58">
    <cfRule type="cellIs" dxfId="456" priority="101" stopIfTrue="1" operator="equal">
      <formula>1</formula>
    </cfRule>
    <cfRule type="cellIs" dxfId="455" priority="102" stopIfTrue="1" operator="equal">
      <formula>2</formula>
    </cfRule>
  </conditionalFormatting>
  <conditionalFormatting sqref="AO58">
    <cfRule type="cellIs" dxfId="454" priority="99" stopIfTrue="1" operator="equal">
      <formula>1</formula>
    </cfRule>
    <cfRule type="cellIs" dxfId="453" priority="100" stopIfTrue="1" operator="equal">
      <formula>2</formula>
    </cfRule>
  </conditionalFormatting>
  <conditionalFormatting sqref="AI58">
    <cfRule type="cellIs" dxfId="452" priority="97" stopIfTrue="1" operator="equal">
      <formula>1</formula>
    </cfRule>
    <cfRule type="cellIs" dxfId="451" priority="98" stopIfTrue="1" operator="equal">
      <formula>2</formula>
    </cfRule>
  </conditionalFormatting>
  <conditionalFormatting sqref="AG58">
    <cfRule type="cellIs" dxfId="450" priority="95" stopIfTrue="1" operator="equal">
      <formula>1</formula>
    </cfRule>
    <cfRule type="cellIs" dxfId="449" priority="96" stopIfTrue="1" operator="equal">
      <formula>2</formula>
    </cfRule>
  </conditionalFormatting>
  <conditionalFormatting sqref="AR58">
    <cfRule type="cellIs" dxfId="448" priority="93" stopIfTrue="1" operator="equal">
      <formula>1</formula>
    </cfRule>
    <cfRule type="cellIs" dxfId="447" priority="94" stopIfTrue="1" operator="equal">
      <formula>2</formula>
    </cfRule>
  </conditionalFormatting>
  <conditionalFormatting sqref="AN58">
    <cfRule type="cellIs" dxfId="446" priority="91" stopIfTrue="1" operator="equal">
      <formula>1</formula>
    </cfRule>
    <cfRule type="cellIs" dxfId="445" priority="92" stopIfTrue="1" operator="equal">
      <formula>2</formula>
    </cfRule>
  </conditionalFormatting>
  <conditionalFormatting sqref="M59:O59 AH59 Q59:Z59 AS59:AT59 AP59:AQ59 AJ59:AL59 AB59:AF59 AV59:AZ59">
    <cfRule type="cellIs" dxfId="444" priority="89" stopIfTrue="1" operator="equal">
      <formula>1</formula>
    </cfRule>
    <cfRule type="cellIs" dxfId="443" priority="90" stopIfTrue="1" operator="equal">
      <formula>2</formula>
    </cfRule>
  </conditionalFormatting>
  <conditionalFormatting sqref="AM59">
    <cfRule type="cellIs" dxfId="442" priority="85" stopIfTrue="1" operator="equal">
      <formula>1</formula>
    </cfRule>
    <cfRule type="cellIs" dxfId="441" priority="86" stopIfTrue="1" operator="equal">
      <formula>2</formula>
    </cfRule>
  </conditionalFormatting>
  <conditionalFormatting sqref="P59">
    <cfRule type="cellIs" dxfId="440" priority="83" stopIfTrue="1" operator="equal">
      <formula>1</formula>
    </cfRule>
    <cfRule type="cellIs" dxfId="439" priority="84" stopIfTrue="1" operator="equal">
      <formula>2</formula>
    </cfRule>
  </conditionalFormatting>
  <conditionalFormatting sqref="AO59">
    <cfRule type="cellIs" dxfId="438" priority="81" stopIfTrue="1" operator="equal">
      <formula>1</formula>
    </cfRule>
    <cfRule type="cellIs" dxfId="437" priority="82" stopIfTrue="1" operator="equal">
      <formula>2</formula>
    </cfRule>
  </conditionalFormatting>
  <conditionalFormatting sqref="AI59">
    <cfRule type="cellIs" dxfId="436" priority="79" stopIfTrue="1" operator="equal">
      <formula>1</formula>
    </cfRule>
    <cfRule type="cellIs" dxfId="435" priority="80" stopIfTrue="1" operator="equal">
      <formula>2</formula>
    </cfRule>
  </conditionalFormatting>
  <conditionalFormatting sqref="AG59">
    <cfRule type="cellIs" dxfId="434" priority="77" stopIfTrue="1" operator="equal">
      <formula>1</formula>
    </cfRule>
    <cfRule type="cellIs" dxfId="433" priority="78" stopIfTrue="1" operator="equal">
      <formula>2</formula>
    </cfRule>
  </conditionalFormatting>
  <conditionalFormatting sqref="AR59">
    <cfRule type="cellIs" dxfId="432" priority="75" stopIfTrue="1" operator="equal">
      <formula>1</formula>
    </cfRule>
    <cfRule type="cellIs" dxfId="431" priority="76" stopIfTrue="1" operator="equal">
      <formula>2</formula>
    </cfRule>
  </conditionalFormatting>
  <conditionalFormatting sqref="N120">
    <cfRule type="cellIs" dxfId="430" priority="27" stopIfTrue="1" operator="equal">
      <formula>1</formula>
    </cfRule>
    <cfRule type="cellIs" dxfId="429" priority="28" stopIfTrue="1" operator="equal">
      <formula>2</formula>
    </cfRule>
  </conditionalFormatting>
  <conditionalFormatting sqref="O114">
    <cfRule type="cellIs" dxfId="428" priority="33" stopIfTrue="1" operator="equal">
      <formula>1</formula>
    </cfRule>
    <cfRule type="cellIs" dxfId="427" priority="34" stopIfTrue="1" operator="equal">
      <formula>2</formula>
    </cfRule>
  </conditionalFormatting>
  <conditionalFormatting sqref="O113">
    <cfRule type="cellIs" dxfId="426" priority="35" stopIfTrue="1" operator="equal">
      <formula>1</formula>
    </cfRule>
    <cfRule type="cellIs" dxfId="425" priority="36" stopIfTrue="1" operator="equal">
      <formula>2</formula>
    </cfRule>
  </conditionalFormatting>
  <conditionalFormatting sqref="O115:O117">
    <cfRule type="cellIs" dxfId="424" priority="31" stopIfTrue="1" operator="equal">
      <formula>1</formula>
    </cfRule>
    <cfRule type="cellIs" dxfId="423" priority="32" stopIfTrue="1" operator="equal">
      <formula>2</formula>
    </cfRule>
  </conditionalFormatting>
  <conditionalFormatting sqref="N118:N119">
    <cfRule type="cellIs" dxfId="422" priority="29" stopIfTrue="1" operator="equal">
      <formula>1</formula>
    </cfRule>
    <cfRule type="cellIs" dxfId="421" priority="30" stopIfTrue="1" operator="equal">
      <formula>2</formula>
    </cfRule>
  </conditionalFormatting>
  <conditionalFormatting sqref="K70:L75">
    <cfRule type="cellIs" dxfId="420" priority="59" stopIfTrue="1" operator="equal">
      <formula>1</formula>
    </cfRule>
    <cfRule type="cellIs" dxfId="419" priority="60" stopIfTrue="1" operator="equal">
      <formula>2</formula>
    </cfRule>
  </conditionalFormatting>
  <conditionalFormatting sqref="K77:L77">
    <cfRule type="cellIs" dxfId="418" priority="57" stopIfTrue="1" operator="equal">
      <formula>1</formula>
    </cfRule>
    <cfRule type="cellIs" dxfId="417" priority="58" stopIfTrue="1" operator="equal">
      <formula>2</formula>
    </cfRule>
  </conditionalFormatting>
  <conditionalFormatting sqref="K80:L81">
    <cfRule type="cellIs" dxfId="416" priority="55" stopIfTrue="1" operator="equal">
      <formula>1</formula>
    </cfRule>
    <cfRule type="cellIs" dxfId="415" priority="56" stopIfTrue="1" operator="equal">
      <formula>2</formula>
    </cfRule>
  </conditionalFormatting>
  <conditionalFormatting sqref="BH5:BH157">
    <cfRule type="cellIs" dxfId="414" priority="53" stopIfTrue="1" operator="equal">
      <formula>1</formula>
    </cfRule>
    <cfRule type="cellIs" dxfId="413" priority="54" stopIfTrue="1" operator="equal">
      <formula>2</formula>
    </cfRule>
  </conditionalFormatting>
  <conditionalFormatting sqref="H111:N111">
    <cfRule type="cellIs" dxfId="412" priority="51" stopIfTrue="1" operator="equal">
      <formula>1</formula>
    </cfRule>
    <cfRule type="cellIs" dxfId="411" priority="52" stopIfTrue="1" operator="equal">
      <formula>2</formula>
    </cfRule>
  </conditionalFormatting>
  <conditionalFormatting sqref="H112:N112">
    <cfRule type="cellIs" dxfId="410" priority="49" stopIfTrue="1" operator="equal">
      <formula>1</formula>
    </cfRule>
    <cfRule type="cellIs" dxfId="409" priority="50" stopIfTrue="1" operator="equal">
      <formula>2</formula>
    </cfRule>
  </conditionalFormatting>
  <conditionalFormatting sqref="H113:N113">
    <cfRule type="cellIs" dxfId="408" priority="47" stopIfTrue="1" operator="equal">
      <formula>1</formula>
    </cfRule>
    <cfRule type="cellIs" dxfId="407" priority="48" stopIfTrue="1" operator="equal">
      <formula>2</formula>
    </cfRule>
  </conditionalFormatting>
  <conditionalFormatting sqref="H114:N114">
    <cfRule type="cellIs" dxfId="406" priority="45" stopIfTrue="1" operator="equal">
      <formula>1</formula>
    </cfRule>
    <cfRule type="cellIs" dxfId="405" priority="46" stopIfTrue="1" operator="equal">
      <formula>2</formula>
    </cfRule>
  </conditionalFormatting>
  <conditionalFormatting sqref="N115:N117">
    <cfRule type="cellIs" dxfId="404" priority="43" stopIfTrue="1" operator="equal">
      <formula>1</formula>
    </cfRule>
    <cfRule type="cellIs" dxfId="403" priority="44" stopIfTrue="1" operator="equal">
      <formula>2</formula>
    </cfRule>
  </conditionalFormatting>
  <conditionalFormatting sqref="O110">
    <cfRule type="cellIs" dxfId="402" priority="41" stopIfTrue="1" operator="equal">
      <formula>1</formula>
    </cfRule>
    <cfRule type="cellIs" dxfId="401" priority="42" stopIfTrue="1" operator="equal">
      <formula>2</formula>
    </cfRule>
  </conditionalFormatting>
  <conditionalFormatting sqref="O111">
    <cfRule type="cellIs" dxfId="400" priority="39" stopIfTrue="1" operator="equal">
      <formula>1</formula>
    </cfRule>
    <cfRule type="cellIs" dxfId="399" priority="40" stopIfTrue="1" operator="equal">
      <formula>2</formula>
    </cfRule>
  </conditionalFormatting>
  <conditionalFormatting sqref="O112">
    <cfRule type="cellIs" dxfId="398" priority="37" stopIfTrue="1" operator="equal">
      <formula>1</formula>
    </cfRule>
    <cfRule type="cellIs" dxfId="397" priority="38" stopIfTrue="1" operator="equal">
      <formula>2</formula>
    </cfRule>
  </conditionalFormatting>
  <conditionalFormatting sqref="AA57">
    <cfRule type="cellIs" dxfId="396" priority="21" stopIfTrue="1" operator="equal">
      <formula>1</formula>
    </cfRule>
    <cfRule type="cellIs" dxfId="395" priority="22" stopIfTrue="1" operator="equal">
      <formula>2</formula>
    </cfRule>
  </conditionalFormatting>
  <conditionalFormatting sqref="AA58">
    <cfRule type="cellIs" dxfId="394" priority="19" stopIfTrue="1" operator="equal">
      <formula>1</formula>
    </cfRule>
    <cfRule type="cellIs" dxfId="393" priority="20" stopIfTrue="1" operator="equal">
      <formula>2</formula>
    </cfRule>
  </conditionalFormatting>
  <conditionalFormatting sqref="AA59">
    <cfRule type="cellIs" dxfId="392" priority="17" stopIfTrue="1" operator="equal">
      <formula>1</formula>
    </cfRule>
    <cfRule type="cellIs" dxfId="391" priority="18" stopIfTrue="1" operator="equal">
      <formula>2</formula>
    </cfRule>
  </conditionalFormatting>
  <conditionalFormatting sqref="X136:Z136 AB136">
    <cfRule type="cellIs" dxfId="390" priority="15" stopIfTrue="1" operator="equal">
      <formula>1</formula>
    </cfRule>
    <cfRule type="cellIs" dxfId="389" priority="16" stopIfTrue="1" operator="equal">
      <formula>2</formula>
    </cfRule>
  </conditionalFormatting>
  <conditionalFormatting sqref="AA136">
    <cfRule type="cellIs" dxfId="388" priority="13" stopIfTrue="1" operator="equal">
      <formula>1</formula>
    </cfRule>
    <cfRule type="cellIs" dxfId="387" priority="14" stopIfTrue="1" operator="equal">
      <formula>2</formula>
    </cfRule>
  </conditionalFormatting>
  <conditionalFormatting sqref="AA7">
    <cfRule type="cellIs" dxfId="386" priority="23" stopIfTrue="1" operator="equal">
      <formula>1</formula>
    </cfRule>
    <cfRule type="cellIs" dxfId="385" priority="24" stopIfTrue="1" operator="equal">
      <formula>2</formula>
    </cfRule>
  </conditionalFormatting>
  <conditionalFormatting sqref="AA5:AA6 AA8:AA56 AA60:AA135 AA137:AA157">
    <cfRule type="cellIs" dxfId="384" priority="25" stopIfTrue="1" operator="equal">
      <formula>1</formula>
    </cfRule>
    <cfRule type="cellIs" dxfId="383" priority="26" stopIfTrue="1" operator="equal">
      <formula>2</formula>
    </cfRule>
  </conditionalFormatting>
  <conditionalFormatting sqref="AU5:AU6 AU8:AU56 AU60:AU157">
    <cfRule type="cellIs" dxfId="382" priority="11" stopIfTrue="1" operator="equal">
      <formula>1</formula>
    </cfRule>
    <cfRule type="cellIs" dxfId="381" priority="12" stopIfTrue="1" operator="equal">
      <formula>2</formula>
    </cfRule>
  </conditionalFormatting>
  <conditionalFormatting sqref="AU7">
    <cfRule type="cellIs" dxfId="380" priority="9" stopIfTrue="1" operator="equal">
      <formula>1</formula>
    </cfRule>
    <cfRule type="cellIs" dxfId="379" priority="10" stopIfTrue="1" operator="equal">
      <formula>2</formula>
    </cfRule>
  </conditionalFormatting>
  <conditionalFormatting sqref="AU57">
    <cfRule type="cellIs" dxfId="378" priority="7" stopIfTrue="1" operator="equal">
      <formula>1</formula>
    </cfRule>
    <cfRule type="cellIs" dxfId="377" priority="8" stopIfTrue="1" operator="equal">
      <formula>2</formula>
    </cfRule>
  </conditionalFormatting>
  <conditionalFormatting sqref="AU58">
    <cfRule type="cellIs" dxfId="376" priority="5" stopIfTrue="1" operator="equal">
      <formula>1</formula>
    </cfRule>
    <cfRule type="cellIs" dxfId="375" priority="6" stopIfTrue="1" operator="equal">
      <formula>2</formula>
    </cfRule>
  </conditionalFormatting>
  <conditionalFormatting sqref="AU59">
    <cfRule type="cellIs" dxfId="374" priority="3" stopIfTrue="1" operator="equal">
      <formula>1</formula>
    </cfRule>
    <cfRule type="cellIs" dxfId="373" priority="4" stopIfTrue="1" operator="equal">
      <formula>2</formula>
    </cfRule>
  </conditionalFormatting>
  <conditionalFormatting sqref="BA5:BA157">
    <cfRule type="cellIs" dxfId="372" priority="1" stopIfTrue="1" operator="equal">
      <formula>1</formula>
    </cfRule>
    <cfRule type="cellIs" dxfId="371" priority="2" stopIfTrue="1" operator="equal">
      <formula>2</formula>
    </cfRule>
  </conditionalFormatting>
  <printOptions horizontalCentered="1"/>
  <pageMargins left="0.25" right="0.25" top="0.75" bottom="0.75" header="0.3" footer="0.3"/>
  <pageSetup paperSize="8" scale="32" fitToHeight="0" orientation="landscape" r:id="rId2"/>
  <headerFooter alignWithMargins="0">
    <oddFooter>&amp;L&amp;6&amp;F/
&amp;A&amp;C&amp;6Angebotserhebung Versorgungsplanung 2016 Kanton Bern
&amp;D&amp;R&amp;6Seiten &amp;P von &amp;N Seiten</oddFooter>
  </headerFooter>
  <rowBreaks count="2" manualBreakCount="2">
    <brk id="160" max="16383" man="1"/>
    <brk id="321" max="16383" man="1"/>
  </rowBreaks>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rgb="FFFF00FF"/>
  </sheetPr>
  <dimension ref="A1:BJ480"/>
  <sheetViews>
    <sheetView zoomScale="85" zoomScaleNormal="85" workbookViewId="0">
      <pane xSplit="2" ySplit="8" topLeftCell="AR9" activePane="bottomRight" state="frozen"/>
      <selection activeCell="B10" sqref="B10:G10"/>
      <selection pane="topRight" activeCell="B10" sqref="B10:G10"/>
      <selection pane="bottomLeft" activeCell="B10" sqref="B10:G10"/>
      <selection pane="bottomRight" activeCell="AV3" sqref="AV3"/>
    </sheetView>
  </sheetViews>
  <sheetFormatPr defaultColWidth="11.44140625" defaultRowHeight="13.2" outlineLevelRow="1" x14ac:dyDescent="0.25"/>
  <cols>
    <col min="1" max="1" width="10.21875" style="187" customWidth="1"/>
    <col min="2" max="2" width="26.77734375" style="187" customWidth="1"/>
    <col min="3" max="3" width="11.44140625" style="186"/>
    <col min="4" max="4" width="13.21875" style="186" customWidth="1"/>
    <col min="5" max="5" width="11.44140625" style="186"/>
    <col min="6" max="6" width="14.44140625" style="186" customWidth="1"/>
    <col min="7" max="7" width="14.21875" style="186" bestFit="1" customWidth="1"/>
    <col min="8" max="8" width="17.21875" style="186" customWidth="1"/>
    <col min="9" max="9" width="11.44140625" style="186"/>
    <col min="10" max="10" width="12.5546875" style="186" customWidth="1"/>
    <col min="11" max="11" width="14.5546875" style="186" customWidth="1"/>
    <col min="12" max="12" width="14.77734375" style="186" customWidth="1"/>
    <col min="13" max="13" width="17.44140625" style="186" customWidth="1"/>
    <col min="14" max="14" width="16.44140625" style="186" customWidth="1"/>
    <col min="15" max="16" width="17.21875" style="186" customWidth="1"/>
    <col min="17" max="17" width="13.77734375" style="186" customWidth="1"/>
    <col min="18" max="18" width="13.44140625" style="186" customWidth="1"/>
    <col min="19" max="19" width="14.44140625" style="186" customWidth="1"/>
    <col min="20" max="22" width="11.44140625" style="186"/>
    <col min="23" max="23" width="14.77734375" style="1168" customWidth="1"/>
    <col min="24" max="25" width="14.44140625" style="186" customWidth="1"/>
    <col min="26" max="26" width="15.77734375" style="186" customWidth="1"/>
    <col min="27" max="27" width="15.44140625" style="186" customWidth="1"/>
    <col min="28" max="28" width="16.77734375" style="186" customWidth="1"/>
    <col min="29" max="29" width="14.44140625" style="186" customWidth="1"/>
    <col min="30" max="31" width="15.77734375" style="186" customWidth="1"/>
    <col min="32" max="32" width="14.5546875" style="186" customWidth="1"/>
    <col min="33" max="33" width="12.77734375" style="186" customWidth="1"/>
    <col min="34" max="34" width="14.44140625" style="1168" customWidth="1"/>
    <col min="35" max="35" width="13.77734375" style="186" customWidth="1"/>
    <col min="36" max="36" width="17.44140625" style="186" customWidth="1"/>
    <col min="37" max="37" width="13.21875" style="186" customWidth="1"/>
    <col min="38" max="38" width="14.44140625" style="186" customWidth="1"/>
    <col min="39" max="39" width="14.21875" style="186" customWidth="1"/>
    <col min="40" max="40" width="12.21875" style="186" customWidth="1"/>
    <col min="41" max="42" width="11.44140625" style="186"/>
    <col min="43" max="44" width="13.21875" style="186" customWidth="1"/>
    <col min="45" max="49" width="11.44140625" style="186"/>
    <col min="50" max="51" width="11.44140625" style="1168"/>
    <col min="52" max="16384" width="11.44140625" style="186"/>
  </cols>
  <sheetData>
    <row r="1" spans="1:62" x14ac:dyDescent="0.25">
      <c r="A1" s="186"/>
    </row>
    <row r="2" spans="1:62" s="190" customFormat="1" ht="56.25" customHeight="1" x14ac:dyDescent="0.25">
      <c r="A2" s="1815" t="s">
        <v>173</v>
      </c>
      <c r="B2" s="1815"/>
      <c r="W2" s="1238"/>
      <c r="AH2" s="1238"/>
      <c r="AX2" s="1238"/>
      <c r="AY2" s="1238"/>
    </row>
    <row r="3" spans="1:62" ht="19.5" customHeight="1" x14ac:dyDescent="0.25">
      <c r="A3" s="187" t="s">
        <v>22</v>
      </c>
    </row>
    <row r="6" spans="1:62" ht="27.45" customHeight="1" x14ac:dyDescent="0.25">
      <c r="A6" s="1818" t="s">
        <v>186</v>
      </c>
      <c r="B6" s="1818"/>
      <c r="F6" s="1259" t="s">
        <v>1324</v>
      </c>
      <c r="G6" s="1259" t="s">
        <v>1324</v>
      </c>
      <c r="H6" s="1259" t="s">
        <v>1324</v>
      </c>
      <c r="I6" s="1270" t="s">
        <v>1326</v>
      </c>
      <c r="J6" s="1259"/>
      <c r="W6" s="186" t="s">
        <v>366</v>
      </c>
      <c r="X6" s="186" t="s">
        <v>366</v>
      </c>
      <c r="Y6" s="1168" t="s">
        <v>366</v>
      </c>
      <c r="Z6" s="1270" t="s">
        <v>1326</v>
      </c>
      <c r="AD6" s="1259" t="s">
        <v>1325</v>
      </c>
      <c r="AE6" s="1259" t="s">
        <v>1325</v>
      </c>
      <c r="AF6" s="1270" t="s">
        <v>1326</v>
      </c>
      <c r="AG6" s="1259"/>
      <c r="AH6" s="1259"/>
      <c r="AK6" s="1259" t="s">
        <v>269</v>
      </c>
      <c r="AL6" s="1259" t="s">
        <v>269</v>
      </c>
      <c r="AM6" s="1270" t="s">
        <v>1326</v>
      </c>
      <c r="AN6" s="1168"/>
      <c r="AO6" s="186" t="s">
        <v>235</v>
      </c>
      <c r="AP6" s="186" t="s">
        <v>235</v>
      </c>
      <c r="AQ6" s="1270" t="s">
        <v>1326</v>
      </c>
      <c r="AR6" s="186" t="s">
        <v>386</v>
      </c>
      <c r="AS6" s="186" t="s">
        <v>386</v>
      </c>
      <c r="AT6" s="1270" t="s">
        <v>1326</v>
      </c>
      <c r="AX6" s="1259" t="s">
        <v>300</v>
      </c>
      <c r="AY6" s="1259" t="s">
        <v>300</v>
      </c>
      <c r="AZ6" s="1270" t="s">
        <v>1326</v>
      </c>
      <c r="BC6" s="1259" t="s">
        <v>311</v>
      </c>
      <c r="BD6" s="1259" t="s">
        <v>311</v>
      </c>
      <c r="BE6" s="1259" t="s">
        <v>311</v>
      </c>
      <c r="BF6" s="1259" t="s">
        <v>311</v>
      </c>
      <c r="BG6" s="1270" t="s">
        <v>1326</v>
      </c>
    </row>
    <row r="7" spans="1:62" ht="92.4" x14ac:dyDescent="0.25">
      <c r="A7" s="1157"/>
      <c r="B7" s="1157"/>
      <c r="C7" s="1262" t="str">
        <f>+intern2!D4</f>
        <v>Anestesiologia</v>
      </c>
      <c r="D7" s="1262" t="str">
        <f>+intern2!E4</f>
        <v>Angiologia</v>
      </c>
      <c r="E7" s="1156" t="str">
        <f>+intern2!F4</f>
        <v>Cardiologia</v>
      </c>
      <c r="F7" s="1156" t="str">
        <f>+intern2!G4</f>
        <v>Chirurgia (senza approfondimento)</v>
      </c>
      <c r="G7" s="1156" t="str">
        <f>+intern2!H4</f>
        <v>Chirurgia con approfondimento in chirurgia viscerale</v>
      </c>
      <c r="H7" s="1156" t="str">
        <f>+intern2!I4</f>
        <v>Chirurgia con approfondimento in traumatologia specialistica</v>
      </c>
      <c r="I7" s="1268" t="str">
        <f>+intern2!J4</f>
        <v>Chirurgia</v>
      </c>
      <c r="J7" s="1156" t="str">
        <f>+intern2!K4</f>
        <v>Chirurgia del cuore e dei vasi toracici</v>
      </c>
      <c r="K7" s="1156" t="str">
        <f>+intern2!L4</f>
        <v>Chirurgia della mano</v>
      </c>
      <c r="L7" s="1156" t="str">
        <f>+intern2!M4</f>
        <v>Chirurgia orale e maxillo-facciale</v>
      </c>
      <c r="M7" s="1156" t="str">
        <f>+intern2!N4</f>
        <v>Chirurgia ortopedica con approfondimento in chirurgia della colonna vertebrale</v>
      </c>
      <c r="N7" s="1156" t="str">
        <f>+intern2!O4</f>
        <v>Chirurgia ortopedica e traumatologia dell’apparato locomotore</v>
      </c>
      <c r="O7" s="1156" t="str">
        <f>+intern2!P4</f>
        <v>Chirurgia pediatrica (senza approfondimento)</v>
      </c>
      <c r="P7" s="1156" t="str">
        <f>+intern2!Q4</f>
        <v>Chirurgia plastica, ricostruttiva ed estetica</v>
      </c>
      <c r="Q7" s="1156" t="str">
        <f>+intern2!R4</f>
        <v>Chirurgia toracica</v>
      </c>
      <c r="R7" s="1156" t="str">
        <f>+intern2!S4</f>
        <v>Chirurgia vascolare</v>
      </c>
      <c r="S7" s="1156" t="str">
        <f>+intern2!T4</f>
        <v>Dermatologia e venereologia</v>
      </c>
      <c r="T7" s="1156" t="str">
        <f>+intern2!U4</f>
        <v>Ematologia</v>
      </c>
      <c r="U7" s="1156" t="str">
        <f>+intern2!V4</f>
        <v>Endocrinologia / diabetologia</v>
      </c>
      <c r="V7" s="1156" t="str">
        <f>+intern2!W4</f>
        <v>Gastroenterologia</v>
      </c>
      <c r="W7" s="1156" t="str">
        <f>+intern2!X4</f>
        <v>Ginecologia e ostetricia (senza approfondimento)</v>
      </c>
      <c r="X7" s="1156" t="str">
        <f>+intern2!Y4</f>
        <v>Ginecologia e ostetricia con approfondimento in medicina materna fetale</v>
      </c>
      <c r="Y7" s="1170" t="str">
        <f>+intern2!Z4</f>
        <v>Ginecologia e ostetricia con approfondimento in oncologia ginecologica</v>
      </c>
      <c r="Z7" s="1268" t="str">
        <f>+intern2!AA4</f>
        <v>Ginecologia e ostetricia</v>
      </c>
      <c r="AA7" s="1160" t="str">
        <f>+intern2!AB4</f>
        <v>Malattie infettive</v>
      </c>
      <c r="AB7" s="1160" t="str">
        <f>+intern2!AC4</f>
        <v>Medicina fisica e riabilitazione</v>
      </c>
      <c r="AC7" s="1160" t="str">
        <f>+intern2!AD4</f>
        <v>Medicina intensiva</v>
      </c>
      <c r="AD7" s="1156" t="str">
        <f>+intern2!AE4</f>
        <v>Medicina interna generale (senza approfondimento)</v>
      </c>
      <c r="AE7" s="1156" t="str">
        <f>+intern2!AF4</f>
        <v>Medicina interna generale con approfondimento in geriatria</v>
      </c>
      <c r="AF7" s="1268" t="str">
        <f>+intern2!AG4</f>
        <v>Medicina interna generale</v>
      </c>
      <c r="AG7" s="1156" t="str">
        <f>+intern2!AH4</f>
        <v>Medicina nucleare</v>
      </c>
      <c r="AH7" s="1156" t="str">
        <f>+intern2!AI4</f>
        <v>Nefrologia</v>
      </c>
      <c r="AI7" s="1156" t="str">
        <f>+intern2!AJ4</f>
        <v>Neurochirurgia</v>
      </c>
      <c r="AJ7" s="1156" t="str">
        <f>+intern2!AK4</f>
        <v>Neurologia</v>
      </c>
      <c r="AK7" s="1156" t="str">
        <f>+intern2!AL4</f>
        <v>Oftalmologia (senza approfondimento)</v>
      </c>
      <c r="AL7" s="1156" t="str">
        <f>+intern2!AM4</f>
        <v>Oftalmologia con approfondimento in oftalmochirurgia</v>
      </c>
      <c r="AM7" s="1268" t="str">
        <f>+intern2!AN4</f>
        <v>Oftalmologia</v>
      </c>
      <c r="AN7" s="1170" t="str">
        <f>+intern2!AO4</f>
        <v>Oncologia medica</v>
      </c>
      <c r="AO7" s="1156" t="str">
        <f>+intern2!AP4</f>
        <v>Otorinolaringoiatria (senza approfondimento)</v>
      </c>
      <c r="AP7" s="1156" t="str">
        <f>+intern2!AQ4</f>
        <v>Otorinolaringoiatria con approfondimento in chirurgia cervico-facciale</v>
      </c>
      <c r="AQ7" s="1268" t="str">
        <f>+intern2!AR4</f>
        <v>Otorinolaringoiatria</v>
      </c>
      <c r="AR7" s="1156" t="str">
        <f>+intern2!AS4</f>
        <v>Pediatria (senza approfondimento)</v>
      </c>
      <c r="AS7" s="1156" t="str">
        <f>+intern2!AT4</f>
        <v>Pediatria con approfondimento in neonatologia</v>
      </c>
      <c r="AT7" s="1268" t="str">
        <f>+intern2!AU4</f>
        <v>Pediatria</v>
      </c>
      <c r="AU7" s="1156" t="str">
        <f>+intern2!AV4</f>
        <v>Pneumologia</v>
      </c>
      <c r="AV7" s="1156" t="str">
        <f>+intern2!AW4</f>
        <v>Psichiatria e psicoterapia</v>
      </c>
      <c r="AW7" s="1156"/>
      <c r="AX7" s="1156" t="str">
        <f>+intern2!AY4</f>
        <v>Radiologia (senza approfondimento)</v>
      </c>
      <c r="AY7" s="1156" t="str">
        <f>+intern2!AZ4</f>
        <v>Radiologia con approfondimento in neuroradiologia invasiva</v>
      </c>
      <c r="AZ7" s="1268" t="str">
        <f>+intern2!BA4</f>
        <v>Radiologia</v>
      </c>
      <c r="BA7" s="1156" t="str">
        <f>+intern2!BB4</f>
        <v>Radio-oncologia / radioterapia</v>
      </c>
      <c r="BB7" s="1156" t="str">
        <f>+intern2!BC4</f>
        <v>Reumatologia</v>
      </c>
      <c r="BC7" s="1156" t="str">
        <f>+intern2!BD4</f>
        <v>Urologia (senza approfondimento)</v>
      </c>
      <c r="BD7" s="1156" t="str">
        <f>+intern2!BE4</f>
        <v>Urologia con approfondimento in urologia femminile</v>
      </c>
      <c r="BE7" s="1156" t="str">
        <f>+intern2!BF4</f>
        <v>Urologia con approfondimento in neurourologia</v>
      </c>
      <c r="BF7" s="1170" t="str">
        <f>+intern2!BG4</f>
        <v>Urologia con approfondimento in urologia operativa</v>
      </c>
      <c r="BG7" s="1268" t="str">
        <f>+intern2!BH4</f>
        <v>Urologia</v>
      </c>
      <c r="BH7" s="1174" t="str">
        <f>+intern2!BI4</f>
        <v>Maximum</v>
      </c>
      <c r="BI7" s="1174"/>
    </row>
    <row r="8" spans="1:62" s="617" customFormat="1" ht="39.6" customHeight="1" x14ac:dyDescent="0.25">
      <c r="A8" s="1179"/>
      <c r="B8" s="1157" t="s">
        <v>176</v>
      </c>
      <c r="C8" s="618">
        <f ca="1">IF(C6="X",MAX(INDIRECT(ADDRESS(8,MATCH(C$7,$6:$6,0),1,1)&amp;":"&amp;ADDRESS(8,COLUMN(C8)-1,1,1),TRUE)),VLOOKUP(C7,'3.3'!$B$15:$K$62,6,FALSE))</f>
        <v>0</v>
      </c>
      <c r="D8" s="618">
        <f ca="1">IF(D6="X",MAX(INDIRECT(ADDRESS(8,MATCH(D$7,$6:$6,0),1,1)&amp;":"&amp;ADDRESS(8,COLUMN(D8)-1,1,1),TRUE)),VLOOKUP(D7,'3.3'!$B$15:$K$62,6,FALSE))</f>
        <v>0</v>
      </c>
      <c r="E8" s="618">
        <f ca="1">IF(E6="X",MAX(INDIRECT(ADDRESS(8,MATCH(E$7,$6:$6,0),1,1)&amp;":"&amp;ADDRESS(8,COLUMN(E8)-1,1,1),TRUE)),VLOOKUP(E7,'3.3'!$B$15:$K$62,6,FALSE))</f>
        <v>0</v>
      </c>
      <c r="F8" s="618">
        <f ca="1">IF(F6="X",MAX(INDIRECT(ADDRESS(8,MATCH(F$7,$6:$6,0),1,1)&amp;":"&amp;ADDRESS(8,COLUMN(F8)-1,1,1),TRUE)),VLOOKUP(F7,'3.3'!$B$15:$K$62,6,FALSE))</f>
        <v>0</v>
      </c>
      <c r="G8" s="618">
        <f ca="1">IF(G6="X",MAX(INDIRECT(ADDRESS(8,MATCH(G$7,$6:$6,0),1,1)&amp;":"&amp;ADDRESS(8,COLUMN(G8)-1,1,1),TRUE)),VLOOKUP(G7,'3.3'!$B$15:$K$62,6,FALSE))</f>
        <v>0</v>
      </c>
      <c r="H8" s="618">
        <f ca="1">IF(H6="X",MAX(INDIRECT(ADDRESS(8,MATCH(H$7,$6:$6,0),1,1)&amp;":"&amp;ADDRESS(8,COLUMN(H8)-1,1,1),TRUE)),VLOOKUP(H7,'3.3'!$B$15:$K$62,6,FALSE))</f>
        <v>0</v>
      </c>
      <c r="I8" s="618">
        <f ca="1">IF(I6="X",MAX(INDIRECT(ADDRESS(8,MATCH(I$7,$6:$6,0),1,1)&amp;":"&amp;ADDRESS(8,COLUMN(I8)-1,1,1),TRUE)),VLOOKUP(I7,'3.3'!$B$15:$K$62,6,FALSE))</f>
        <v>0</v>
      </c>
      <c r="J8" s="618">
        <f ca="1">IF(J6="X",MAX(INDIRECT(ADDRESS(8,MATCH(J$7,$6:$6,0),1,1)&amp;":"&amp;ADDRESS(8,COLUMN(J8)-1,1,1),TRUE)),VLOOKUP(J7,'3.3'!$B$15:$K$62,6,FALSE))</f>
        <v>0</v>
      </c>
      <c r="K8" s="618">
        <f ca="1">IF(K6="X",MAX(INDIRECT(ADDRESS(8,MATCH(K$7,$6:$6,0),1,1)&amp;":"&amp;ADDRESS(8,COLUMN(K8)-1,1,1),TRUE)),VLOOKUP(K7,'3.3'!$B$15:$K$62,6,FALSE))</f>
        <v>0</v>
      </c>
      <c r="L8" s="618">
        <f ca="1">IF(L6="X",MAX(INDIRECT(ADDRESS(8,MATCH(L$7,$6:$6,0),1,1)&amp;":"&amp;ADDRESS(8,COLUMN(L8)-1,1,1),TRUE)),VLOOKUP(L7,'3.3'!$B$15:$K$62,6,FALSE))</f>
        <v>0</v>
      </c>
      <c r="M8" s="618">
        <f ca="1">IF(M6="X",MAX(INDIRECT(ADDRESS(8,MATCH(M$7,$6:$6,0),1,1)&amp;":"&amp;ADDRESS(8,COLUMN(M8)-1,1,1),TRUE)),VLOOKUP(M7,'3.3'!$B$15:$K$62,6,FALSE))</f>
        <v>0</v>
      </c>
      <c r="N8" s="618">
        <f ca="1">IF(N6="X",MAX(INDIRECT(ADDRESS(8,MATCH(N$7,$6:$6,0),1,1)&amp;":"&amp;ADDRESS(8,COLUMN(N8)-1,1,1),TRUE)),VLOOKUP(N7,'3.3'!$B$15:$K$62,6,FALSE))</f>
        <v>0</v>
      </c>
      <c r="O8" s="618">
        <f ca="1">IF(O6="X",MAX(INDIRECT(ADDRESS(8,MATCH(O$7,$6:$6,0),1,1)&amp;":"&amp;ADDRESS(8,COLUMN(O8)-1,1,1),TRUE)),VLOOKUP(O7,'3.3'!$B$15:$K$62,6,FALSE))</f>
        <v>0</v>
      </c>
      <c r="P8" s="618">
        <f ca="1">IF(P6="X",MAX(INDIRECT(ADDRESS(8,MATCH(P$7,$6:$6,0),1,1)&amp;":"&amp;ADDRESS(8,COLUMN(P8)-1,1,1),TRUE)),VLOOKUP(P7,'3.3'!$B$15:$K$62,6,FALSE))</f>
        <v>0</v>
      </c>
      <c r="Q8" s="618">
        <f ca="1">IF(Q6="X",MAX(INDIRECT(ADDRESS(8,MATCH(Q$7,$6:$6,0),1,1)&amp;":"&amp;ADDRESS(8,COLUMN(Q8)-1,1,1),TRUE)),VLOOKUP(Q7,'3.3'!$B$15:$K$62,6,FALSE))</f>
        <v>0</v>
      </c>
      <c r="R8" s="618">
        <f ca="1">IF(R6="X",MAX(INDIRECT(ADDRESS(8,MATCH(R$7,$6:$6,0),1,1)&amp;":"&amp;ADDRESS(8,COLUMN(R8)-1,1,1),TRUE)),VLOOKUP(R7,'3.3'!$B$15:$K$62,6,FALSE))</f>
        <v>0</v>
      </c>
      <c r="S8" s="618">
        <f ca="1">IF(S6="X",MAX(INDIRECT(ADDRESS(8,MATCH(S$7,$6:$6,0),1,1)&amp;":"&amp;ADDRESS(8,COLUMN(S8)-1,1,1),TRUE)),VLOOKUP(S7,'3.3'!$B$15:$K$62,6,FALSE))</f>
        <v>0</v>
      </c>
      <c r="T8" s="618">
        <f ca="1">IF(T6="X",MAX(INDIRECT(ADDRESS(8,MATCH(T$7,$6:$6,0),1,1)&amp;":"&amp;ADDRESS(8,COLUMN(T8)-1,1,1),TRUE)),VLOOKUP(T7,'3.3'!$B$15:$K$62,6,FALSE))</f>
        <v>0</v>
      </c>
      <c r="U8" s="618">
        <f ca="1">IF(U6="X",MAX(INDIRECT(ADDRESS(8,MATCH(U$7,$6:$6,0),1,1)&amp;":"&amp;ADDRESS(8,COLUMN(U8)-1,1,1),TRUE)),VLOOKUP(U7,'3.3'!$B$15:$K$62,6,FALSE))</f>
        <v>0</v>
      </c>
      <c r="V8" s="618">
        <f ca="1">IF(V6="X",MAX(INDIRECT(ADDRESS(8,MATCH(V$7,$6:$6,0),1,1)&amp;":"&amp;ADDRESS(8,COLUMN(V8)-1,1,1),TRUE)),VLOOKUP(V7,'3.3'!$B$15:$K$62,6,FALSE))</f>
        <v>0</v>
      </c>
      <c r="W8" s="618">
        <f ca="1">IF(W6="X",MAX(INDIRECT(ADDRESS(8,MATCH(W$7,$6:$6,0),1,1)&amp;":"&amp;ADDRESS(8,COLUMN(W8)-1,1,1),TRUE)),VLOOKUP(W7,'3.3'!$B$15:$K$62,6,FALSE))</f>
        <v>0</v>
      </c>
      <c r="X8" s="618">
        <f ca="1">IF(X6="X",MAX(INDIRECT(ADDRESS(8,MATCH(X$7,$6:$6,0),1,1)&amp;":"&amp;ADDRESS(8,COLUMN(X8)-1,1,1),TRUE)),VLOOKUP(X7,'3.3'!$B$15:$K$62,6,FALSE))</f>
        <v>0</v>
      </c>
      <c r="Y8" s="618">
        <f ca="1">IF(Y6="X",MAX(INDIRECT(ADDRESS(8,MATCH(Y$7,$6:$6,0),1,1)&amp;":"&amp;ADDRESS(8,COLUMN(Y8)-1,1,1),TRUE)),VLOOKUP(Y7,'3.3'!$B$15:$K$62,6,FALSE))</f>
        <v>0</v>
      </c>
      <c r="Z8" s="618">
        <f ca="1">IF(Z6="X",MAX(INDIRECT(ADDRESS(8,MATCH(Z$7,$6:$6,0),1,1)&amp;":"&amp;ADDRESS(8,COLUMN(Z8)-1,1,1),TRUE)),VLOOKUP(Z7,'3.3'!$B$15:$K$62,6,FALSE))</f>
        <v>0</v>
      </c>
      <c r="AA8" s="618">
        <f ca="1">IF(AA6="X",MAX(INDIRECT(ADDRESS(8,MATCH(AA$7,$6:$6,0),1,1)&amp;":"&amp;ADDRESS(8,COLUMN(AA8)-1,1,1),TRUE)),VLOOKUP(AA7,'3.3'!$B$15:$K$62,6,FALSE))</f>
        <v>0</v>
      </c>
      <c r="AB8" s="618">
        <f ca="1">IF(AB6="X",MAX(INDIRECT(ADDRESS(8,MATCH(AB$7,$6:$6,0),1,1)&amp;":"&amp;ADDRESS(8,COLUMN(AB8)-1,1,1),TRUE)),VLOOKUP(AB7,'3.3'!$B$15:$K$62,6,FALSE))</f>
        <v>0</v>
      </c>
      <c r="AC8" s="618">
        <f ca="1">IF(AC6="X",MAX(INDIRECT(ADDRESS(8,MATCH(AC$7,$6:$6,0),1,1)&amp;":"&amp;ADDRESS(8,COLUMN(AC8)-1,1,1),TRUE)),VLOOKUP(AC7,'3.3'!$B$15:$K$62,6,FALSE))</f>
        <v>0</v>
      </c>
      <c r="AD8" s="618">
        <f ca="1">IF(AD6="X",MAX(INDIRECT(ADDRESS(8,MATCH(AD$7,$6:$6,0),1,1)&amp;":"&amp;ADDRESS(8,COLUMN(AD8)-1,1,1),TRUE)),VLOOKUP(AD7,'3.3'!$B$15:$K$62,6,FALSE))</f>
        <v>0</v>
      </c>
      <c r="AE8" s="618">
        <f ca="1">IF(AE6="X",MAX(INDIRECT(ADDRESS(8,MATCH(AE$7,$6:$6,0),1,1)&amp;":"&amp;ADDRESS(8,COLUMN(AE8)-1,1,1),TRUE)),VLOOKUP(AE7,'3.3'!$B$15:$K$62,6,FALSE))</f>
        <v>0</v>
      </c>
      <c r="AF8" s="618">
        <f ca="1">IF(AF6="X",MAX(INDIRECT(ADDRESS(8,MATCH(AF$7,$6:$6,0),1,1)&amp;":"&amp;ADDRESS(8,COLUMN(AF8)-1,1,1),TRUE)),VLOOKUP(AF7,'3.3'!$B$15:$K$62,6,FALSE))</f>
        <v>0</v>
      </c>
      <c r="AG8" s="618">
        <f ca="1">IF(AG6="X",MAX(INDIRECT(ADDRESS(8,MATCH(AG$7,$6:$6,0),1,1)&amp;":"&amp;ADDRESS(8,COLUMN(AG8)-1,1,1),TRUE)),VLOOKUP(AG7,'3.3'!$B$15:$K$62,6,FALSE))</f>
        <v>0</v>
      </c>
      <c r="AH8" s="618">
        <f ca="1">IF(AH6="X",MAX(INDIRECT(ADDRESS(8,MATCH(AH$7,$6:$6,0),1,1)&amp;":"&amp;ADDRESS(8,COLUMN(AH8)-1,1,1),TRUE)),VLOOKUP(AH7,'3.3'!$B$15:$K$62,6,FALSE))</f>
        <v>0</v>
      </c>
      <c r="AI8" s="618">
        <f ca="1">IF(AI6="X",MAX(INDIRECT(ADDRESS(8,MATCH(AI$7,$6:$6,0),1,1)&amp;":"&amp;ADDRESS(8,COLUMN(AI8)-1,1,1),TRUE)),VLOOKUP(AI7,'3.3'!$B$15:$K$62,6,FALSE))</f>
        <v>0</v>
      </c>
      <c r="AJ8" s="618">
        <f ca="1">IF(AJ6="X",MAX(INDIRECT(ADDRESS(8,MATCH(AJ$7,$6:$6,0),1,1)&amp;":"&amp;ADDRESS(8,COLUMN(AJ8)-1,1,1),TRUE)),VLOOKUP(AJ7,'3.3'!$B$15:$K$62,6,FALSE))</f>
        <v>0</v>
      </c>
      <c r="AK8" s="618">
        <f ca="1">IF(AK6="X",MAX(INDIRECT(ADDRESS(8,MATCH(AK$7,$6:$6,0),1,1)&amp;":"&amp;ADDRESS(8,COLUMN(AK8)-1,1,1),TRUE)),VLOOKUP(AK7,'3.3'!$B$15:$K$62,6,FALSE))</f>
        <v>0</v>
      </c>
      <c r="AL8" s="618">
        <f ca="1">IF(AL6="X",MAX(INDIRECT(ADDRESS(8,MATCH(AL$7,$6:$6,0),1,1)&amp;":"&amp;ADDRESS(8,COLUMN(AL8)-1,1,1),TRUE)),VLOOKUP(AL7,'3.3'!$B$15:$K$62,6,FALSE))</f>
        <v>0</v>
      </c>
      <c r="AM8" s="618">
        <f ca="1">IF(AM6="X",MAX(INDIRECT(ADDRESS(8,MATCH(AM$7,$6:$6,0),1,1)&amp;":"&amp;ADDRESS(8,COLUMN(AM8)-1,1,1),TRUE)),VLOOKUP(AM7,'3.3'!$B$15:$K$62,6,FALSE))</f>
        <v>0</v>
      </c>
      <c r="AN8" s="618">
        <f ca="1">IF(AN6="X",MAX(INDIRECT(ADDRESS(8,MATCH(AN$7,$6:$6,0),1,1)&amp;":"&amp;ADDRESS(8,COLUMN(AN8)-1,1,1),TRUE)),VLOOKUP(AN7,'3.3'!$B$15:$K$62,6,FALSE))</f>
        <v>0</v>
      </c>
      <c r="AO8" s="618">
        <f ca="1">IF(AO6="X",MAX(INDIRECT(ADDRESS(8,MATCH(AO$7,$6:$6,0),1,1)&amp;":"&amp;ADDRESS(8,COLUMN(AO8)-1,1,1),TRUE)),VLOOKUP(AO7,'3.3'!$B$15:$K$62,6,FALSE))</f>
        <v>0</v>
      </c>
      <c r="AP8" s="618">
        <f ca="1">IF(AP6="X",MAX(INDIRECT(ADDRESS(8,MATCH(AP$7,$6:$6,0),1,1)&amp;":"&amp;ADDRESS(8,COLUMN(AP8)-1,1,1),TRUE)),VLOOKUP(AP7,'3.3'!$B$15:$K$62,6,FALSE))</f>
        <v>0</v>
      </c>
      <c r="AQ8" s="618">
        <f ca="1">IF(AQ6="X",MAX(INDIRECT(ADDRESS(8,MATCH(AQ$7,$6:$6,0),1,1)&amp;":"&amp;ADDRESS(8,COLUMN(AQ8)-1,1,1),TRUE)),VLOOKUP(AQ7,'3.3'!$B$15:$K$62,6,FALSE))</f>
        <v>0</v>
      </c>
      <c r="AR8" s="618">
        <f ca="1">IF(AR6="X",MAX(INDIRECT(ADDRESS(8,MATCH(AR$7,$6:$6,0),1,1)&amp;":"&amp;ADDRESS(8,COLUMN(AR8)-1,1,1),TRUE)),VLOOKUP(AR7,'3.3'!$B$15:$K$62,6,FALSE))</f>
        <v>0</v>
      </c>
      <c r="AS8" s="618">
        <f ca="1">IF(AS6="X",MAX(INDIRECT(ADDRESS(8,MATCH(AS$7,$6:$6,0),1,1)&amp;":"&amp;ADDRESS(8,COLUMN(AS8)-1,1,1),TRUE)),VLOOKUP(AS7,'3.3'!$B$15:$K$62,6,FALSE))</f>
        <v>0</v>
      </c>
      <c r="AT8" s="618">
        <f ca="1">IF(AT6="X",MAX(INDIRECT(ADDRESS(8,MATCH(AT$7,$6:$6,0),1,1)&amp;":"&amp;ADDRESS(8,COLUMN(AT8)-1,1,1),TRUE)),VLOOKUP(AT7,'3.3'!$B$15:$K$62,6,FALSE))</f>
        <v>0</v>
      </c>
      <c r="AU8" s="618">
        <f ca="1">IF(AU6="X",MAX(INDIRECT(ADDRESS(8,MATCH(AU$7,$6:$6,0),1,1)&amp;":"&amp;ADDRESS(8,COLUMN(AU8)-1,1,1),TRUE)),VLOOKUP(AU7,'3.3'!$B$15:$K$62,6,FALSE))</f>
        <v>0</v>
      </c>
      <c r="AV8" s="618">
        <f ca="1">IF(AV6="X",MAX(INDIRECT(ADDRESS(8,MATCH(AV$7,$6:$6,0),1,1)&amp;":"&amp;ADDRESS(8,COLUMN(AV8)-1,1,1),TRUE)),VLOOKUP(AV7,'3.3'!$B$15:$K$62,6,FALSE))</f>
        <v>0</v>
      </c>
      <c r="AW8" s="618"/>
      <c r="AX8" s="618">
        <f ca="1">IF(AX6="X",MAX(INDIRECT(ADDRESS(8,MATCH(AX$7,$6:$6,0),1,1)&amp;":"&amp;ADDRESS(8,COLUMN(AX8)-1,1,1),TRUE)),VLOOKUP(AX7,'3.3'!$B$15:$K$62,6,FALSE))</f>
        <v>0</v>
      </c>
      <c r="AY8" s="618">
        <f ca="1">IF(AY6="X",MAX(INDIRECT(ADDRESS(8,MATCH(AY$7,$6:$6,0),1,1)&amp;":"&amp;ADDRESS(8,COLUMN(AY8)-1,1,1),TRUE)),VLOOKUP(AY7,'3.3'!$B$15:$K$62,6,FALSE))</f>
        <v>0</v>
      </c>
      <c r="AZ8" s="618">
        <f ca="1">IF(AZ6="X",MAX(INDIRECT(ADDRESS(8,MATCH(AZ$7,$6:$6,0),1,1)&amp;":"&amp;ADDRESS(8,COLUMN(AZ8)-1,1,1),TRUE)),VLOOKUP(AZ7,'3.3'!$B$15:$K$62,6,FALSE))</f>
        <v>0</v>
      </c>
      <c r="BA8" s="618">
        <f ca="1">IF(BA6="X",MAX(INDIRECT(ADDRESS(8,MATCH(BA$7,$6:$6,0),1,1)&amp;":"&amp;ADDRESS(8,COLUMN(BA8)-1,1,1),TRUE)),VLOOKUP(BA7,'3.3'!$B$15:$K$62,6,FALSE))</f>
        <v>0</v>
      </c>
      <c r="BB8" s="618">
        <f ca="1">IF(BB6="X",MAX(INDIRECT(ADDRESS(8,MATCH(BB$7,$6:$6,0),1,1)&amp;":"&amp;ADDRESS(8,COLUMN(BB8)-1,1,1),TRUE)),VLOOKUP(BB7,'3.3'!$B$15:$K$62,6,FALSE))</f>
        <v>0</v>
      </c>
      <c r="BC8" s="618">
        <f ca="1">IF(BC6="X",MAX(INDIRECT(ADDRESS(8,MATCH(BC$7,$6:$6,0),1,1)&amp;":"&amp;ADDRESS(8,COLUMN(BC8)-1,1,1),TRUE)),VLOOKUP(BC7,'3.3'!$B$15:$K$62,6,FALSE))</f>
        <v>0</v>
      </c>
      <c r="BD8" s="618">
        <f ca="1">IF(BD6="X",MAX(INDIRECT(ADDRESS(8,MATCH(BD$7,$6:$6,0),1,1)&amp;":"&amp;ADDRESS(8,COLUMN(BD8)-1,1,1),TRUE)),VLOOKUP(BD7,'3.3'!$B$15:$K$62,6,FALSE))</f>
        <v>0</v>
      </c>
      <c r="BE8" s="618">
        <f ca="1">IF(BE6="X",MAX(INDIRECT(ADDRESS(8,MATCH(BE$7,$6:$6,0),1,1)&amp;":"&amp;ADDRESS(8,COLUMN(BE8)-1,1,1),TRUE)),VLOOKUP(BE7,'3.3'!$B$15:$K$62,6,FALSE))</f>
        <v>0</v>
      </c>
      <c r="BF8" s="618">
        <f ca="1">IF(BF6="X",MAX(INDIRECT(ADDRESS(8,MATCH(BF$7,$6:$6,0),1,1)&amp;":"&amp;ADDRESS(8,COLUMN(BF8)-1,1,1),TRUE)),VLOOKUP(BF7,'3.3'!$B$15:$K$62,6,FALSE))</f>
        <v>0</v>
      </c>
      <c r="BG8" s="618">
        <f ca="1">IF(BG6="X",MAX(INDIRECT(ADDRESS(8,MATCH(BG$7,$6:$6,0),1,1)&amp;":"&amp;ADDRESS(8,COLUMN(BG8)-1,1,1),TRUE)),VLOOKUP(BG7,'3.3'!$B$15:$K$62,6,FALSE))</f>
        <v>0</v>
      </c>
      <c r="BH8" s="1258"/>
      <c r="BI8" s="1258"/>
    </row>
    <row r="9" spans="1:62" ht="28.2" customHeight="1" x14ac:dyDescent="0.25">
      <c r="A9" s="716" t="str">
        <f>'2.2'!D9</f>
        <v>BP</v>
      </c>
      <c r="B9" s="1157" t="str">
        <f>'2.2'!E9</f>
        <v>Pacchetto di base chirurgia e medicina interna</v>
      </c>
      <c r="C9" s="1156" t="str">
        <f ca="1">IF(VLOOKUP($A9,intern2!$A$165:$BH$316,COLUMN(C9)+1,FALSE)="","",IF(VLOOKUP($A9,'2.2'!$D:$O,5,FALSE)&lt;=C$8,"OK","NOK"))</f>
        <v>NOK</v>
      </c>
      <c r="D9" s="1156" t="str">
        <f>IF(VLOOKUP($A9,intern2!$A$165:$BH$316,COLUMN(D9)+1,FALSE)="","",IF(VLOOKUP($A9,'2.2'!$D:$O,5,FALSE)&lt;=D$8,"OK","NOK"))</f>
        <v/>
      </c>
      <c r="E9" s="1156" t="str">
        <f>IF(VLOOKUP($A9,intern2!$A$165:$BH$316,COLUMN(E9)+1,FALSE)="","",IF(VLOOKUP($A9,'2.2'!$D:$O,5,FALSE)&lt;=E$8,"OK","NOK"))</f>
        <v/>
      </c>
      <c r="F9" s="1156" t="str">
        <f>IF(VLOOKUP($A9,intern2!$A$165:$BH$316,COLUMN(F9)+1,FALSE)="","",IF(VLOOKUP($A9,'2.2'!$D:$O,5,FALSE)&lt;=F$8,"OK","NOK"))</f>
        <v/>
      </c>
      <c r="G9" s="1156" t="str">
        <f>IF(VLOOKUP($A9,intern2!$A$165:$BH$316,COLUMN(G9)+1,FALSE)="","",IF(VLOOKUP($A9,'2.2'!$D:$O,5,FALSE)&lt;=G$8,"OK","NOK"))</f>
        <v/>
      </c>
      <c r="H9" s="1156" t="str">
        <f>IF(VLOOKUP($A9,intern2!$A$165:$BH$316,COLUMN(H9)+1,FALSE)="","",IF(VLOOKUP($A9,'2.2'!$D:$O,5,FALSE)&lt;=H$8,"OK","NOK"))</f>
        <v/>
      </c>
      <c r="I9" s="1269" t="str">
        <f ca="1">IF(VLOOKUP($A9,intern2!$A$165:$BH$316,COLUMN(I9)+1,FALSE)="","",IF(VLOOKUP($A9,'2.2'!$D:$O,5,FALSE)&lt;=I$8,"OK","NOK"))</f>
        <v>NOK</v>
      </c>
      <c r="J9" s="1159" t="str">
        <f>IF(VLOOKUP($A9,intern2!$A$165:$BH$316,COLUMN(J9)+1,FALSE)="","",IF(VLOOKUP($A9,'2.2'!$D:$O,5,FALSE)&lt;=J$8,"OK","NOK"))</f>
        <v/>
      </c>
      <c r="K9" s="1156" t="str">
        <f>IF(VLOOKUP($A9,intern2!$A$165:$BH$316,COLUMN(K9)+1,FALSE)="","",IF(VLOOKUP($A9,'2.2'!$D:$O,5,FALSE)&lt;=K$8,"OK","NOK"))</f>
        <v/>
      </c>
      <c r="L9" s="1156" t="str">
        <f>IF(VLOOKUP($A9,intern2!$A$165:$BH$316,COLUMN(L9)+1,FALSE)="","",IF(VLOOKUP($A9,'2.2'!$D:$O,5,FALSE)&lt;=L$8,"OK","NOK"))</f>
        <v/>
      </c>
      <c r="M9" s="1156" t="str">
        <f>IF(VLOOKUP($A9,intern2!$A$165:$BH$316,COLUMN(M9)+1,FALSE)="","",IF(VLOOKUP($A9,'2.2'!$D:$O,5,FALSE)&lt;=M$8,"OK","NOK"))</f>
        <v/>
      </c>
      <c r="N9" s="1156" t="str">
        <f>IF(VLOOKUP($A9,intern2!$A$165:$BH$316,COLUMN(N9)+1,FALSE)="","",IF(VLOOKUP($A9,'2.2'!$D:$O,5,FALSE)&lt;=N$8,"OK","NOK"))</f>
        <v/>
      </c>
      <c r="O9" s="1156" t="str">
        <f>IF(VLOOKUP($A9,intern2!$A$165:$BH$316,COLUMN(O9)+1,FALSE)="","",IF(VLOOKUP($A9,'2.2'!$D:$O,5,FALSE)&lt;=O$8,"OK","NOK"))</f>
        <v/>
      </c>
      <c r="P9" s="1156" t="str">
        <f>IF(VLOOKUP($A9,intern2!$A$165:$BH$316,COLUMN(P9)+1,FALSE)="","",IF(VLOOKUP($A9,'2.2'!$D:$O,5,FALSE)&lt;=P$8,"OK","NOK"))</f>
        <v/>
      </c>
      <c r="Q9" s="1156" t="str">
        <f>IF(VLOOKUP($A9,intern2!$A$165:$BH$316,COLUMN(Q9)+1,FALSE)="","",IF(VLOOKUP($A9,'2.2'!$D:$O,5,FALSE)&lt;=Q$8,"OK","NOK"))</f>
        <v/>
      </c>
      <c r="R9" s="1159" t="str">
        <f>IF(VLOOKUP($A9,intern2!$A$165:$BH$316,COLUMN(R9)+1,FALSE)="","",IF(VLOOKUP($A9,'2.2'!$D:$O,5,FALSE)&lt;=R$8,"OK","NOK"))</f>
        <v/>
      </c>
      <c r="S9" s="1159" t="str">
        <f>IF(VLOOKUP($A9,intern2!$A$165:$BH$316,COLUMN(S9)+1,FALSE)="","",IF(VLOOKUP($A9,'2.2'!$D:$O,5,FALSE)&lt;=S$8,"OK","NOK"))</f>
        <v/>
      </c>
      <c r="T9" s="1156" t="str">
        <f>IF(VLOOKUP($A9,intern2!$A$165:$BH$316,COLUMN(T9)+1,FALSE)="","",IF(VLOOKUP($A9,'2.2'!$D:$O,5,FALSE)&lt;=T$8,"OK","NOK"))</f>
        <v/>
      </c>
      <c r="U9" s="1156" t="str">
        <f>IF(VLOOKUP($A9,intern2!$A$165:$BH$316,COLUMN(U9)+1,FALSE)="","",IF(VLOOKUP($A9,'2.2'!$D:$O,5,FALSE)&lt;=U$8,"OK","NOK"))</f>
        <v/>
      </c>
      <c r="V9" s="1156" t="str">
        <f>IF(VLOOKUP($A9,intern2!$A$165:$BH$316,COLUMN(V9)+1,FALSE)="","",IF(VLOOKUP($A9,'2.2'!$D:$O,5,FALSE)&lt;=V$8,"OK","NOK"))</f>
        <v/>
      </c>
      <c r="W9" s="1156" t="str">
        <f>IF(VLOOKUP($A9,intern2!$A$165:$BH$316,COLUMN(W9)+1,FALSE)="","",IF(VLOOKUP($A9,'2.2'!$D:$O,5,FALSE)&lt;=W$8,"OK","NOK"))</f>
        <v/>
      </c>
      <c r="X9" s="1156" t="str">
        <f>IF(VLOOKUP($A9,intern2!$A$165:$BH$316,COLUMN(X9)+1,FALSE)="","",IF(VLOOKUP($A9,'2.2'!$D:$O,5,FALSE)&lt;=X$8,"OK","NOK"))</f>
        <v/>
      </c>
      <c r="Y9" s="1170" t="str">
        <f>IF(VLOOKUP($A9,intern2!$A$165:$BH$316,COLUMN(Y9)+1,FALSE)="","",IF(VLOOKUP($A9,'2.2'!$D:$O,5,FALSE)&lt;=Y$8,"OK","NOK"))</f>
        <v/>
      </c>
      <c r="Z9" s="1269" t="str">
        <f>IF(VLOOKUP($A9,intern2!$A$165:$BH$316,COLUMN(Z9)+1,FALSE)="","",IF(VLOOKUP($A9,'2.2'!$D:$O,5,FALSE)&lt;=Z$8,"OK","NOK"))</f>
        <v/>
      </c>
      <c r="AA9" s="1156" t="str">
        <f>IF(VLOOKUP($A9,intern2!$A$165:$BH$316,COLUMN(AA9)+1,FALSE)="","",IF(VLOOKUP($A9,'2.2'!$D:$O,5,FALSE)&lt;=AA$8,"OK","NOK"))</f>
        <v/>
      </c>
      <c r="AB9" s="1156" t="str">
        <f>IF(VLOOKUP($A9,intern2!$A$165:$BH$316,COLUMN(AB9)+1,FALSE)="","",IF(VLOOKUP($A9,'2.2'!$D:$O,5,FALSE)&lt;=AB$8,"OK","NOK"))</f>
        <v/>
      </c>
      <c r="AC9" s="1156" t="str">
        <f>IF(VLOOKUP($A9,intern2!$A$165:$BH$316,COLUMN(AC9)+1,FALSE)="","",IF(VLOOKUP($A9,'2.2'!$D:$O,5,FALSE)&lt;=AC$8,"OK","NOK"))</f>
        <v/>
      </c>
      <c r="AD9" s="1156" t="str">
        <f>IF(VLOOKUP($A9,intern2!$A$165:$BH$316,COLUMN(AD9)+1,FALSE)="","",IF(VLOOKUP($A9,'2.2'!$D:$O,5,FALSE)&lt;=AD$8,"OK","NOK"))</f>
        <v/>
      </c>
      <c r="AE9" s="1160" t="str">
        <f>IF(VLOOKUP($A9,intern2!$A$165:$BH$316,COLUMN(AE9)+1,FALSE)="","",IF(VLOOKUP($A9,'2.2'!$D:$O,5,FALSE)&lt;=AE$8,"OK","NOK"))</f>
        <v/>
      </c>
      <c r="AF9" s="1269" t="str">
        <f ca="1">IF(VLOOKUP($A9,intern2!$A$165:$BH$316,COLUMN(AF9)+1,FALSE)="","",IF(VLOOKUP($A9,'2.2'!$D:$O,5,FALSE)&lt;=AF$8,"OK","NOK"))</f>
        <v>NOK</v>
      </c>
      <c r="AG9" s="1160" t="str">
        <f>IF(VLOOKUP($A9,intern2!$A$165:$BH$316,COLUMN(AG9)+1,FALSE)="","",IF(VLOOKUP($A9,'2.2'!$D:$O,5,FALSE)&lt;=AG$8,"OK","NOK"))</f>
        <v/>
      </c>
      <c r="AH9" s="1160" t="str">
        <f>IF(VLOOKUP($A9,intern2!$A$165:$BH$316,COLUMN(AH9)+1,FALSE)="","",IF(VLOOKUP($A9,'2.2'!$D:$O,5,FALSE)&lt;=AH$8,"OK","NOK"))</f>
        <v/>
      </c>
      <c r="AI9" s="1156" t="str">
        <f>IF(VLOOKUP($A9,intern2!$A$165:$BH$316,COLUMN(AI9)+1,FALSE)="","",IF(VLOOKUP($A9,'2.2'!$D:$O,5,FALSE)&lt;=AI$8,"OK","NOK"))</f>
        <v/>
      </c>
      <c r="AJ9" s="1156" t="str">
        <f>IF(VLOOKUP($A9,intern2!$A$165:$BH$316,COLUMN(AJ9)+1,FALSE)="","",IF(VLOOKUP($A9,'2.2'!$D:$O,5,FALSE)&lt;=AJ$8,"OK","NOK"))</f>
        <v/>
      </c>
      <c r="AK9" s="1156" t="str">
        <f>IF(VLOOKUP($A9,intern2!$A$165:$BH$316,COLUMN(AK9)+1,FALSE)="","",IF(VLOOKUP($A9,'2.2'!$D:$O,5,FALSE)&lt;=AK$8,"OK","NOK"))</f>
        <v/>
      </c>
      <c r="AL9" s="1156" t="str">
        <f>IF(VLOOKUP($A9,intern2!$A$165:$BH$316,COLUMN(AL9)+1,FALSE)="","",IF(VLOOKUP($A9,'2.2'!$D:$O,5,FALSE)&lt;=AL$8,"OK","NOK"))</f>
        <v/>
      </c>
      <c r="AM9" s="1269" t="str">
        <f>IF(VLOOKUP($A9,intern2!$A$165:$BH$316,COLUMN(AM9)+1,FALSE)="","",IF(VLOOKUP($A9,'2.2'!$D:$O,5,FALSE)&lt;=AM$8,"OK","NOK"))</f>
        <v/>
      </c>
      <c r="AN9" s="1170" t="str">
        <f>IF(VLOOKUP($A9,intern2!$A$165:$BH$316,COLUMN(AN9)+1,FALSE)="","",IF(VLOOKUP($A9,'2.2'!$D:$O,5,FALSE)&lt;=AN$8,"OK","NOK"))</f>
        <v/>
      </c>
      <c r="AO9" s="1156" t="str">
        <f>IF(VLOOKUP($A9,intern2!$A$165:$BH$316,COLUMN(AO9)+1,FALSE)="","",IF(VLOOKUP($A9,'2.2'!$D:$O,5,FALSE)&lt;=AO$8,"OK","NOK"))</f>
        <v/>
      </c>
      <c r="AP9" s="1156" t="str">
        <f>IF(VLOOKUP($A9,intern2!$A$165:$BH$316,COLUMN(AP9)+1,FALSE)="","",IF(VLOOKUP($A9,'2.2'!$D:$O,5,FALSE)&lt;=AP$8,"OK","NOK"))</f>
        <v/>
      </c>
      <c r="AQ9" s="1269" t="str">
        <f>IF(VLOOKUP($A9,intern2!$A$165:$BH$316,COLUMN(AQ9)+1,FALSE)="","",IF(VLOOKUP($A9,'2.2'!$D:$O,5,FALSE)&lt;=AQ$8,"OK","NOK"))</f>
        <v/>
      </c>
      <c r="AR9" s="1156" t="str">
        <f>IF(VLOOKUP($A9,intern2!$A$165:$BH$316,COLUMN(AR9)+1,FALSE)="","",IF(VLOOKUP($A9,'2.2'!$D:$O,5,FALSE)&lt;=AR$8,"OK","NOK"))</f>
        <v/>
      </c>
      <c r="AS9" s="1156" t="str">
        <f>IF(VLOOKUP($A9,intern2!$A$165:$BH$316,COLUMN(AS9)+1,FALSE)="","",IF(VLOOKUP($A9,'2.2'!$D:$O,5,FALSE)&lt;=AS$8,"OK","NOK"))</f>
        <v/>
      </c>
      <c r="AT9" s="1269" t="str">
        <f>IF(VLOOKUP($A9,intern2!$A$165:$BH$316,COLUMN(AT9)+1,FALSE)="","",IF(VLOOKUP($A9,'2.2'!$D:$O,5,FALSE)&lt;=AT$8,"OK","NOK"))</f>
        <v/>
      </c>
      <c r="AU9" s="1156" t="str">
        <f>IF(VLOOKUP($A9,intern2!$A$165:$BH$316,COLUMN(AU9)+1,FALSE)="","",IF(VLOOKUP($A9,'2.2'!$D:$O,5,FALSE)&lt;=AU$8,"OK","NOK"))</f>
        <v/>
      </c>
      <c r="AV9" s="1156" t="str">
        <f>IF(VLOOKUP($A9,intern2!$A$165:$BH$316,COLUMN(AV9)+1,FALSE)="","",IF(VLOOKUP($A9,'2.2'!$D:$O,5,FALSE)&lt;=AV$8,"OK","NOK"))</f>
        <v/>
      </c>
      <c r="AW9" s="1156" t="str">
        <f>IF(VLOOKUP($A9,intern2!$A$165:$BH$316,COLUMN(AW9)+1,FALSE)="","",IF(VLOOKUP($A9,'2.2'!$D:$O,5,FALSE)&lt;=AW$8,"OK","NOK"))</f>
        <v/>
      </c>
      <c r="AX9" s="1156" t="str">
        <f>IF(VLOOKUP($A9,intern2!$A$165:$BH$316,COLUMN(AX9)+1,FALSE)="","",IF(VLOOKUP($A9,'2.2'!$D:$O,5,FALSE)&lt;=AX$8,"OK","NOK"))</f>
        <v/>
      </c>
      <c r="AY9" s="1156" t="str">
        <f>IF(VLOOKUP($A9,intern2!$A$165:$BH$316,COLUMN(AY9)+1,FALSE)="","",IF(VLOOKUP($A9,'2.2'!$D:$O,5,FALSE)&lt;=AY$8,"OK","NOK"))</f>
        <v/>
      </c>
      <c r="AZ9" s="1269" t="str">
        <f>IF(VLOOKUP($A9,intern2!$A$165:$BH$316,COLUMN(AZ9)+1,FALSE)="","",IF(VLOOKUP($A9,'2.2'!$D:$O,5,FALSE)&lt;=AZ$8,"OK","NOK"))</f>
        <v/>
      </c>
      <c r="BA9" s="1156" t="str">
        <f>IF(VLOOKUP($A9,intern2!$A$165:$BH$316,COLUMN(BA9)+1,FALSE)="","",IF(VLOOKUP($A9,'2.2'!$D:$O,5,FALSE)&lt;=BA$8,"OK","NOK"))</f>
        <v/>
      </c>
      <c r="BB9" s="1156" t="str">
        <f>IF(VLOOKUP($A9,intern2!$A$165:$BH$316,COLUMN(BB9)+1,FALSE)="","",IF(VLOOKUP($A9,'2.2'!$D:$O,5,FALSE)&lt;=BB$8,"OK","NOK"))</f>
        <v/>
      </c>
      <c r="BC9" s="1156" t="str">
        <f>IF(VLOOKUP($A9,intern2!$A$165:$BH$316,COLUMN(BC9)+1,FALSE)="","",IF(VLOOKUP($A9,'2.2'!$D:$O,5,FALSE)&lt;=BC$8,"OK","NOK"))</f>
        <v/>
      </c>
      <c r="BD9" s="1156" t="str">
        <f>IF(VLOOKUP($A9,intern2!$A$165:$BH$316,COLUMN(BD9)+1,FALSE)="","",IF(VLOOKUP($A9,'2.2'!$D:$O,5,FALSE)&lt;=BD$8,"OK","NOK"))</f>
        <v/>
      </c>
      <c r="BE9" s="1156" t="str">
        <f>IF(VLOOKUP($A9,intern2!$A$165:$BH$316,COLUMN(BE9)+1,FALSE)="","",IF(VLOOKUP($A9,'2.2'!$D:$O,5,FALSE)&lt;=BE$8,"OK","NOK"))</f>
        <v/>
      </c>
      <c r="BF9" s="1170" t="str">
        <f>IF(VLOOKUP($A9,intern2!$A$165:$BH$316,COLUMN(BF9)+1,FALSE)="","",IF(VLOOKUP($A9,'2.2'!$D:$O,5,FALSE)&lt;=BF$8,"OK","NOK"))</f>
        <v/>
      </c>
      <c r="BG9" s="1269" t="str">
        <f>IF(VLOOKUP($A9,intern2!$A$165:$BH$316,COLUMN(BG9)+1,FALSE)="","",IF(VLOOKUP($A9,'2.2'!$D:$O,5,FALSE)&lt;=BG$8,"OK","NOK"))</f>
        <v/>
      </c>
      <c r="BH9" s="1176" t="str">
        <f ca="1">IF(BI9="C",IF(COUNTIF($C9:$BG9,"nok")&gt;0,"NOK","OK"),IF(COUNTBLANK($C9:$BG9)=57,"OK",IF(COUNTIF($C9:$BG9,"OK")&gt;0,"OK","NOK")))</f>
        <v>NOK</v>
      </c>
      <c r="BI9" s="1176" t="s">
        <v>1358</v>
      </c>
      <c r="BJ9" s="1259"/>
    </row>
    <row r="10" spans="1:62" ht="26.4" x14ac:dyDescent="0.25">
      <c r="A10" s="1181" t="str">
        <f>'2.2'!D10</f>
        <v>BPE</v>
      </c>
      <c r="B10" s="1157" t="str">
        <f>'2.2'!E10</f>
        <v>Pacchetto di base per fornitori di prestazioni elettive</v>
      </c>
      <c r="C10" s="1156" t="str">
        <f>IF(VLOOKUP($A10,intern2!$A$165:$BH$316,COLUMN(C10)+1,FALSE)="","",IF(VLOOKUP($A10,'2.2'!$D:$O,5,FALSE)&lt;=C$8,"OK","NOK"))</f>
        <v/>
      </c>
      <c r="D10" s="1156" t="str">
        <f>IF(VLOOKUP($A10,intern2!$A$165:$BH$316,COLUMN(D10)+1,FALSE)="","",IF(VLOOKUP($A10,'2.2'!$D:$O,5,FALSE)&lt;=D$8,"OK","NOK"))</f>
        <v/>
      </c>
      <c r="E10" s="1156" t="str">
        <f>IF(VLOOKUP($A10,intern2!$A$165:$BH$316,COLUMN(E10)+1,FALSE)="","",IF(VLOOKUP($A10,'2.2'!$D:$O,5,FALSE)&lt;=E$8,"OK","NOK"))</f>
        <v/>
      </c>
      <c r="F10" s="1156" t="str">
        <f>IF(VLOOKUP($A10,intern2!$A$165:$BH$316,COLUMN(F10)+1,FALSE)="","",IF(VLOOKUP($A10,'2.2'!$D:$O,5,FALSE)&lt;=F$8,"OK","NOK"))</f>
        <v/>
      </c>
      <c r="G10" s="1156" t="str">
        <f>IF(VLOOKUP($A10,intern2!$A$165:$BH$316,COLUMN(G10)+1,FALSE)="","",IF(VLOOKUP($A10,'2.2'!$D:$O,5,FALSE)&lt;=G$8,"OK","NOK"))</f>
        <v/>
      </c>
      <c r="H10" s="1156" t="str">
        <f>IF(VLOOKUP($A10,intern2!$A$165:$BH$316,COLUMN(H10)+1,FALSE)="","",IF(VLOOKUP($A10,'2.2'!$D:$O,5,FALSE)&lt;=H$8,"OK","NOK"))</f>
        <v/>
      </c>
      <c r="I10" s="1269" t="str">
        <f>IF(VLOOKUP($A10,intern2!$A$165:$BH$316,COLUMN(I10)+1,FALSE)="","",IF(VLOOKUP($A10,'2.2'!$D:$O,5,FALSE)&lt;=I$8,"OK","NOK"))</f>
        <v/>
      </c>
      <c r="J10" s="1159" t="str">
        <f>IF(VLOOKUP($A10,intern2!$A$165:$BH$316,COLUMN(J10)+1,FALSE)="","",IF(VLOOKUP($A10,'2.2'!$D:$O,5,FALSE)&lt;=J$8,"OK","NOK"))</f>
        <v/>
      </c>
      <c r="K10" s="1156" t="str">
        <f>IF(VLOOKUP($A10,intern2!$A$165:$BH$316,COLUMN(K10)+1,FALSE)="","",IF(VLOOKUP($A10,'2.2'!$D:$O,5,FALSE)&lt;=K$8,"OK","NOK"))</f>
        <v/>
      </c>
      <c r="L10" s="1156" t="str">
        <f>IF(VLOOKUP($A10,intern2!$A$165:$BH$316,COLUMN(L10)+1,FALSE)="","",IF(VLOOKUP($A10,'2.2'!$D:$O,5,FALSE)&lt;=L$8,"OK","NOK"))</f>
        <v/>
      </c>
      <c r="M10" s="1156" t="str">
        <f>IF(VLOOKUP($A10,intern2!$A$165:$BH$316,COLUMN(M10)+1,FALSE)="","",IF(VLOOKUP($A10,'2.2'!$D:$O,5,FALSE)&lt;=M$8,"OK","NOK"))</f>
        <v/>
      </c>
      <c r="N10" s="1156" t="str">
        <f>IF(VLOOKUP($A10,intern2!$A$165:$BH$316,COLUMN(N10)+1,FALSE)="","",IF(VLOOKUP($A10,'2.2'!$D:$O,5,FALSE)&lt;=N$8,"OK","NOK"))</f>
        <v/>
      </c>
      <c r="O10" s="1156" t="str">
        <f>IF(VLOOKUP($A10,intern2!$A$165:$BH$316,COLUMN(O10)+1,FALSE)="","",IF(VLOOKUP($A10,'2.2'!$D:$O,5,FALSE)&lt;=O$8,"OK","NOK"))</f>
        <v/>
      </c>
      <c r="P10" s="1156" t="str">
        <f>IF(VLOOKUP($A10,intern2!$A$165:$BH$316,COLUMN(P10)+1,FALSE)="","",IF(VLOOKUP($A10,'2.2'!$D:$O,5,FALSE)&lt;=P$8,"OK","NOK"))</f>
        <v/>
      </c>
      <c r="Q10" s="1156" t="str">
        <f>IF(VLOOKUP($A10,intern2!$A$165:$BH$316,COLUMN(Q10)+1,FALSE)="","",IF(VLOOKUP($A10,'2.2'!$D:$O,5,FALSE)&lt;=Q$8,"OK","NOK"))</f>
        <v/>
      </c>
      <c r="R10" s="1159" t="str">
        <f>IF(VLOOKUP($A10,intern2!$A$165:$BH$316,COLUMN(R10)+1,FALSE)="","",IF(VLOOKUP($A10,'2.2'!$D:$O,5,FALSE)&lt;=R$8,"OK","NOK"))</f>
        <v/>
      </c>
      <c r="S10" s="1159" t="str">
        <f>IF(VLOOKUP($A10,intern2!$A$165:$BH$316,COLUMN(S10)+1,FALSE)="","",IF(VLOOKUP($A10,'2.2'!$D:$O,5,FALSE)&lt;=S$8,"OK","NOK"))</f>
        <v/>
      </c>
      <c r="T10" s="1156" t="str">
        <f>IF(VLOOKUP($A10,intern2!$A$165:$BH$316,COLUMN(T10)+1,FALSE)="","",IF(VLOOKUP($A10,'2.2'!$D:$O,5,FALSE)&lt;=T$8,"OK","NOK"))</f>
        <v/>
      </c>
      <c r="U10" s="1156" t="str">
        <f>IF(VLOOKUP($A10,intern2!$A$165:$BH$316,COLUMN(U10)+1,FALSE)="","",IF(VLOOKUP($A10,'2.2'!$D:$O,5,FALSE)&lt;=U$8,"OK","NOK"))</f>
        <v/>
      </c>
      <c r="V10" s="1156" t="str">
        <f>IF(VLOOKUP($A10,intern2!$A$165:$BH$316,COLUMN(V10)+1,FALSE)="","",IF(VLOOKUP($A10,'2.2'!$D:$O,5,FALSE)&lt;=V$8,"OK","NOK"))</f>
        <v/>
      </c>
      <c r="W10" s="1156" t="str">
        <f>IF(VLOOKUP($A10,intern2!$A$165:$BH$316,COLUMN(W10)+1,FALSE)="","",IF(VLOOKUP($A10,'2.2'!$D:$O,5,FALSE)&lt;=W$8,"OK","NOK"))</f>
        <v/>
      </c>
      <c r="X10" s="1156" t="str">
        <f>IF(VLOOKUP($A10,intern2!$A$165:$BH$316,COLUMN(X10)+1,FALSE)="","",IF(VLOOKUP($A10,'2.2'!$D:$O,5,FALSE)&lt;=X$8,"OK","NOK"))</f>
        <v/>
      </c>
      <c r="Y10" s="1170" t="str">
        <f>IF(VLOOKUP($A10,intern2!$A$165:$BH$316,COLUMN(Y10)+1,FALSE)="","",IF(VLOOKUP($A10,'2.2'!$D:$O,5,FALSE)&lt;=Y$8,"OK","NOK"))</f>
        <v/>
      </c>
      <c r="Z10" s="1269" t="str">
        <f>IF(VLOOKUP($A10,intern2!$A$165:$BH$316,COLUMN(Z10)+1,FALSE)="","",IF(VLOOKUP($A10,'2.2'!$D:$O,5,FALSE)&lt;=Z$8,"OK","NOK"))</f>
        <v/>
      </c>
      <c r="AA10" s="1156" t="str">
        <f>IF(VLOOKUP($A10,intern2!$A$165:$BH$316,COLUMN(AA10)+1,FALSE)="","",IF(VLOOKUP($A10,'2.2'!$D:$O,5,FALSE)&lt;=AA$8,"OK","NOK"))</f>
        <v/>
      </c>
      <c r="AB10" s="1156" t="str">
        <f>IF(VLOOKUP($A10,intern2!$A$165:$BH$316,COLUMN(AB10)+1,FALSE)="","",IF(VLOOKUP($A10,'2.2'!$D:$O,5,FALSE)&lt;=AB$8,"OK","NOK"))</f>
        <v/>
      </c>
      <c r="AC10" s="1156" t="str">
        <f>IF(VLOOKUP($A10,intern2!$A$165:$BH$316,COLUMN(AC10)+1,FALSE)="","",IF(VLOOKUP($A10,'2.2'!$D:$O,5,FALSE)&lt;=AC$8,"OK","NOK"))</f>
        <v/>
      </c>
      <c r="AD10" s="1156" t="str">
        <f>IF(VLOOKUP($A10,intern2!$A$165:$BH$316,COLUMN(AD10)+1,FALSE)="","",IF(VLOOKUP($A10,'2.2'!$D:$O,5,FALSE)&lt;=AD$8,"OK","NOK"))</f>
        <v/>
      </c>
      <c r="AE10" s="1160" t="str">
        <f>IF(VLOOKUP($A10,intern2!$A$165:$BH$316,COLUMN(AE10)+1,FALSE)="","",IF(VLOOKUP($A10,'2.2'!$D:$O,5,FALSE)&lt;=AE$8,"OK","NOK"))</f>
        <v/>
      </c>
      <c r="AF10" s="1269" t="str">
        <f>IF(VLOOKUP($A10,intern2!$A$165:$BH$316,COLUMN(AF10)+1,FALSE)="","",IF(VLOOKUP($A10,'2.2'!$D:$O,5,FALSE)&lt;=AF$8,"OK","NOK"))</f>
        <v/>
      </c>
      <c r="AG10" s="1160" t="str">
        <f>IF(VLOOKUP($A10,intern2!$A$165:$BH$316,COLUMN(AG10)+1,FALSE)="","",IF(VLOOKUP($A10,'2.2'!$D:$O,5,FALSE)&lt;=AG$8,"OK","NOK"))</f>
        <v/>
      </c>
      <c r="AH10" s="1160" t="str">
        <f>IF(VLOOKUP($A10,intern2!$A$165:$BH$316,COLUMN(AH10)+1,FALSE)="","",IF(VLOOKUP($A10,'2.2'!$D:$O,5,FALSE)&lt;=AH$8,"OK","NOK"))</f>
        <v/>
      </c>
      <c r="AI10" s="1156" t="str">
        <f>IF(VLOOKUP($A10,intern2!$A$165:$BH$316,COLUMN(AI10)+1,FALSE)="","",IF(VLOOKUP($A10,'2.2'!$D:$O,5,FALSE)&lt;=AI$8,"OK","NOK"))</f>
        <v/>
      </c>
      <c r="AJ10" s="1156" t="str">
        <f>IF(VLOOKUP($A10,intern2!$A$165:$BH$316,COLUMN(AJ10)+1,FALSE)="","",IF(VLOOKUP($A10,'2.2'!$D:$O,5,FALSE)&lt;=AJ$8,"OK","NOK"))</f>
        <v/>
      </c>
      <c r="AK10" s="1156" t="str">
        <f>IF(VLOOKUP($A10,intern2!$A$165:$BH$316,COLUMN(AK10)+1,FALSE)="","",IF(VLOOKUP($A10,'2.2'!$D:$O,5,FALSE)&lt;=AK$8,"OK","NOK"))</f>
        <v/>
      </c>
      <c r="AL10" s="1156" t="str">
        <f>IF(VLOOKUP($A10,intern2!$A$165:$BH$316,COLUMN(AL10)+1,FALSE)="","",IF(VLOOKUP($A10,'2.2'!$D:$O,5,FALSE)&lt;=AL$8,"OK","NOK"))</f>
        <v/>
      </c>
      <c r="AM10" s="1269" t="str">
        <f>IF(VLOOKUP($A10,intern2!$A$165:$BH$316,COLUMN(AM10)+1,FALSE)="","",IF(VLOOKUP($A10,'2.2'!$D:$O,5,FALSE)&lt;=AM$8,"OK","NOK"))</f>
        <v/>
      </c>
      <c r="AN10" s="1170" t="str">
        <f>IF(VLOOKUP($A10,intern2!$A$165:$BH$316,COLUMN(AN10)+1,FALSE)="","",IF(VLOOKUP($A10,'2.2'!$D:$O,5,FALSE)&lt;=AN$8,"OK","NOK"))</f>
        <v/>
      </c>
      <c r="AO10" s="1156" t="str">
        <f>IF(VLOOKUP($A10,intern2!$A$165:$BH$316,COLUMN(AO10)+1,FALSE)="","",IF(VLOOKUP($A10,'2.2'!$D:$O,5,FALSE)&lt;=AO$8,"OK","NOK"))</f>
        <v/>
      </c>
      <c r="AP10" s="1156" t="str">
        <f>IF(VLOOKUP($A10,intern2!$A$165:$BH$316,COLUMN(AP10)+1,FALSE)="","",IF(VLOOKUP($A10,'2.2'!$D:$O,5,FALSE)&lt;=AP$8,"OK","NOK"))</f>
        <v/>
      </c>
      <c r="AQ10" s="1269" t="str">
        <f>IF(VLOOKUP($A10,intern2!$A$165:$BH$316,COLUMN(AQ10)+1,FALSE)="","",IF(VLOOKUP($A10,'2.2'!$D:$O,5,FALSE)&lt;=AQ$8,"OK","NOK"))</f>
        <v/>
      </c>
      <c r="AR10" s="1156" t="str">
        <f>IF(VLOOKUP($A10,intern2!$A$165:$BH$316,COLUMN(AR10)+1,FALSE)="","",IF(VLOOKUP($A10,'2.2'!$D:$O,5,FALSE)&lt;=AR$8,"OK","NOK"))</f>
        <v/>
      </c>
      <c r="AS10" s="1156" t="str">
        <f>IF(VLOOKUP($A10,intern2!$A$165:$BH$316,COLUMN(AS10)+1,FALSE)="","",IF(VLOOKUP($A10,'2.2'!$D:$O,5,FALSE)&lt;=AS$8,"OK","NOK"))</f>
        <v/>
      </c>
      <c r="AT10" s="1269" t="str">
        <f>IF(VLOOKUP($A10,intern2!$A$165:$BH$316,COLUMN(AT10)+1,FALSE)="","",IF(VLOOKUP($A10,'2.2'!$D:$O,5,FALSE)&lt;=AT$8,"OK","NOK"))</f>
        <v/>
      </c>
      <c r="AU10" s="1156" t="str">
        <f>IF(VLOOKUP($A10,intern2!$A$165:$BH$316,COLUMN(AU10)+1,FALSE)="","",IF(VLOOKUP($A10,'2.2'!$D:$O,5,FALSE)&lt;=AU$8,"OK","NOK"))</f>
        <v/>
      </c>
      <c r="AV10" s="1156" t="str">
        <f>IF(VLOOKUP($A10,intern2!$A$165:$BH$316,COLUMN(AV10)+1,FALSE)="","",IF(VLOOKUP($A10,'2.2'!$D:$O,5,FALSE)&lt;=AV$8,"OK","NOK"))</f>
        <v/>
      </c>
      <c r="AW10" s="1156" t="str">
        <f>IF(VLOOKUP($A10,intern2!$A$165:$BH$316,COLUMN(AW10)+1,FALSE)="","",IF(VLOOKUP($A10,'2.2'!$D:$O,5,FALSE)&lt;=AW$8,"OK","NOK"))</f>
        <v/>
      </c>
      <c r="AX10" s="1156" t="str">
        <f>IF(VLOOKUP($A10,intern2!$A$165:$BH$316,COLUMN(AX10)+1,FALSE)="","",IF(VLOOKUP($A10,'2.2'!$D:$O,5,FALSE)&lt;=AX$8,"OK","NOK"))</f>
        <v/>
      </c>
      <c r="AY10" s="1156" t="str">
        <f>IF(VLOOKUP($A10,intern2!$A$165:$BH$316,COLUMN(AY10)+1,FALSE)="","",IF(VLOOKUP($A10,'2.2'!$D:$O,5,FALSE)&lt;=AY$8,"OK","NOK"))</f>
        <v/>
      </c>
      <c r="AZ10" s="1269" t="str">
        <f>IF(VLOOKUP($A10,intern2!$A$165:$BH$316,COLUMN(AZ10)+1,FALSE)="","",IF(VLOOKUP($A10,'2.2'!$D:$O,5,FALSE)&lt;=AZ$8,"OK","NOK"))</f>
        <v/>
      </c>
      <c r="BA10" s="1156" t="str">
        <f>IF(VLOOKUP($A10,intern2!$A$165:$BH$316,COLUMN(BA10)+1,FALSE)="","",IF(VLOOKUP($A10,'2.2'!$D:$O,5,FALSE)&lt;=BA$8,"OK","NOK"))</f>
        <v/>
      </c>
      <c r="BB10" s="1156" t="str">
        <f>IF(VLOOKUP($A10,intern2!$A$165:$BH$316,COLUMN(BB10)+1,FALSE)="","",IF(VLOOKUP($A10,'2.2'!$D:$O,5,FALSE)&lt;=BB$8,"OK","NOK"))</f>
        <v/>
      </c>
      <c r="BC10" s="1156" t="str">
        <f>IF(VLOOKUP($A10,intern2!$A$165:$BH$316,COLUMN(BC10)+1,FALSE)="","",IF(VLOOKUP($A10,'2.2'!$D:$O,5,FALSE)&lt;=BC$8,"OK","NOK"))</f>
        <v/>
      </c>
      <c r="BD10" s="1156" t="str">
        <f>IF(VLOOKUP($A10,intern2!$A$165:$BH$316,COLUMN(BD10)+1,FALSE)="","",IF(VLOOKUP($A10,'2.2'!$D:$O,5,FALSE)&lt;=BD$8,"OK","NOK"))</f>
        <v/>
      </c>
      <c r="BE10" s="1156" t="str">
        <f>IF(VLOOKUP($A10,intern2!$A$165:$BH$316,COLUMN(BE10)+1,FALSE)="","",IF(VLOOKUP($A10,'2.2'!$D:$O,5,FALSE)&lt;=BE$8,"OK","NOK"))</f>
        <v/>
      </c>
      <c r="BF10" s="1170" t="str">
        <f>IF(VLOOKUP($A10,intern2!$A$165:$BH$316,COLUMN(BF10)+1,FALSE)="","",IF(VLOOKUP($A10,'2.2'!$D:$O,5,FALSE)&lt;=BF$8,"OK","NOK"))</f>
        <v/>
      </c>
      <c r="BG10" s="1269" t="str">
        <f>IF(VLOOKUP($A10,intern2!$A$165:$BH$316,COLUMN(BG10)+1,FALSE)="","",IF(VLOOKUP($A10,'2.2'!$D:$O,5,FALSE)&lt;=BG$8,"OK","NOK"))</f>
        <v/>
      </c>
      <c r="BH10" s="1176" t="str">
        <f t="shared" ref="BH10:BH73" si="0">IF(BI10="C",IF(COUNTIF($C10:$BG10,"nok")&gt;0,"NOK","OK"),IF(COUNTBLANK($C10:$BG10)=57,"OK",IF(COUNTIF($C10:$BG10,"OK")&gt;0,"OK","NOK")))</f>
        <v>OK</v>
      </c>
      <c r="BI10" s="1176"/>
    </row>
    <row r="11" spans="1:62" ht="26.4" x14ac:dyDescent="0.25">
      <c r="A11" s="716" t="str">
        <f>'2.2'!D11</f>
        <v>BPM</v>
      </c>
      <c r="B11" s="1157" t="str">
        <f>'2.2'!E11</f>
        <v>Pacchetto di base di medicina interna generale</v>
      </c>
      <c r="C11" s="1156" t="str">
        <f>IF(VLOOKUP($A11,intern2!$A$165:$BH$316,COLUMN(C11)+1,FALSE)="","",IF(VLOOKUP($A11,'2.2'!$D:$O,5,FALSE)&lt;=C$8,"OK","NOK"))</f>
        <v/>
      </c>
      <c r="D11" s="1156" t="str">
        <f>IF(VLOOKUP($A11,intern2!$A$165:$BH$316,COLUMN(D11)+1,FALSE)="","",IF(VLOOKUP($A11,'2.2'!$D:$O,5,FALSE)&lt;=D$8,"OK","NOK"))</f>
        <v/>
      </c>
      <c r="E11" s="1156" t="str">
        <f>IF(VLOOKUP($A11,intern2!$A$165:$BH$316,COLUMN(E11)+1,FALSE)="","",IF(VLOOKUP($A11,'2.2'!$D:$O,5,FALSE)&lt;=E$8,"OK","NOK"))</f>
        <v/>
      </c>
      <c r="F11" s="1156" t="str">
        <f>IF(VLOOKUP($A11,intern2!$A$165:$BH$316,COLUMN(F11)+1,FALSE)="","",IF(VLOOKUP($A11,'2.2'!$D:$O,5,FALSE)&lt;=F$8,"OK","NOK"))</f>
        <v/>
      </c>
      <c r="G11" s="1156" t="str">
        <f>IF(VLOOKUP($A11,intern2!$A$165:$BH$316,COLUMN(G11)+1,FALSE)="","",IF(VLOOKUP($A11,'2.2'!$D:$O,5,FALSE)&lt;=G$8,"OK","NOK"))</f>
        <v/>
      </c>
      <c r="H11" s="1156" t="str">
        <f>IF(VLOOKUP($A11,intern2!$A$165:$BH$316,COLUMN(H11)+1,FALSE)="","",IF(VLOOKUP($A11,'2.2'!$D:$O,5,FALSE)&lt;=H$8,"OK","NOK"))</f>
        <v/>
      </c>
      <c r="I11" s="1269" t="str">
        <f>IF(VLOOKUP($A11,intern2!$A$165:$BH$316,COLUMN(I11)+1,FALSE)="","",IF(VLOOKUP($A11,'2.2'!$D:$O,5,FALSE)&lt;=I$8,"OK","NOK"))</f>
        <v/>
      </c>
      <c r="J11" s="1159" t="str">
        <f>IF(VLOOKUP($A11,intern2!$A$165:$BH$316,COLUMN(J11)+1,FALSE)="","",IF(VLOOKUP($A11,'2.2'!$D:$O,5,FALSE)&lt;=J$8,"OK","NOK"))</f>
        <v/>
      </c>
      <c r="K11" s="1156" t="str">
        <f>IF(VLOOKUP($A11,intern2!$A$165:$BH$316,COLUMN(K11)+1,FALSE)="","",IF(VLOOKUP($A11,'2.2'!$D:$O,5,FALSE)&lt;=K$8,"OK","NOK"))</f>
        <v/>
      </c>
      <c r="L11" s="1156" t="str">
        <f>IF(VLOOKUP($A11,intern2!$A$165:$BH$316,COLUMN(L11)+1,FALSE)="","",IF(VLOOKUP($A11,'2.2'!$D:$O,5,FALSE)&lt;=L$8,"OK","NOK"))</f>
        <v/>
      </c>
      <c r="M11" s="1156" t="str">
        <f>IF(VLOOKUP($A11,intern2!$A$165:$BH$316,COLUMN(M11)+1,FALSE)="","",IF(VLOOKUP($A11,'2.2'!$D:$O,5,FALSE)&lt;=M$8,"OK","NOK"))</f>
        <v/>
      </c>
      <c r="N11" s="1156" t="str">
        <f>IF(VLOOKUP($A11,intern2!$A$165:$BH$316,COLUMN(N11)+1,FALSE)="","",IF(VLOOKUP($A11,'2.2'!$D:$O,5,FALSE)&lt;=N$8,"OK","NOK"))</f>
        <v/>
      </c>
      <c r="O11" s="1156" t="str">
        <f>IF(VLOOKUP($A11,intern2!$A$165:$BH$316,COLUMN(O11)+1,FALSE)="","",IF(VLOOKUP($A11,'2.2'!$D:$O,5,FALSE)&lt;=O$8,"OK","NOK"))</f>
        <v/>
      </c>
      <c r="P11" s="1156" t="str">
        <f>IF(VLOOKUP($A11,intern2!$A$165:$BH$316,COLUMN(P11)+1,FALSE)="","",IF(VLOOKUP($A11,'2.2'!$D:$O,5,FALSE)&lt;=P$8,"OK","NOK"))</f>
        <v/>
      </c>
      <c r="Q11" s="1156" t="str">
        <f>IF(VLOOKUP($A11,intern2!$A$165:$BH$316,COLUMN(Q11)+1,FALSE)="","",IF(VLOOKUP($A11,'2.2'!$D:$O,5,FALSE)&lt;=Q$8,"OK","NOK"))</f>
        <v/>
      </c>
      <c r="R11" s="1159" t="str">
        <f>IF(VLOOKUP($A11,intern2!$A$165:$BH$316,COLUMN(R11)+1,FALSE)="","",IF(VLOOKUP($A11,'2.2'!$D:$O,5,FALSE)&lt;=R$8,"OK","NOK"))</f>
        <v/>
      </c>
      <c r="S11" s="1159" t="str">
        <f>IF(VLOOKUP($A11,intern2!$A$165:$BH$316,COLUMN(S11)+1,FALSE)="","",IF(VLOOKUP($A11,'2.2'!$D:$O,5,FALSE)&lt;=S$8,"OK","NOK"))</f>
        <v/>
      </c>
      <c r="T11" s="1156" t="str">
        <f>IF(VLOOKUP($A11,intern2!$A$165:$BH$316,COLUMN(T11)+1,FALSE)="","",IF(VLOOKUP($A11,'2.2'!$D:$O,5,FALSE)&lt;=T$8,"OK","NOK"))</f>
        <v/>
      </c>
      <c r="U11" s="1156" t="str">
        <f>IF(VLOOKUP($A11,intern2!$A$165:$BH$316,COLUMN(U11)+1,FALSE)="","",IF(VLOOKUP($A11,'2.2'!$D:$O,5,FALSE)&lt;=U$8,"OK","NOK"))</f>
        <v/>
      </c>
      <c r="V11" s="1156" t="str">
        <f>IF(VLOOKUP($A11,intern2!$A$165:$BH$316,COLUMN(V11)+1,FALSE)="","",IF(VLOOKUP($A11,'2.2'!$D:$O,5,FALSE)&lt;=V$8,"OK","NOK"))</f>
        <v/>
      </c>
      <c r="W11" s="1156" t="str">
        <f>IF(VLOOKUP($A11,intern2!$A$165:$BH$316,COLUMN(W11)+1,FALSE)="","",IF(VLOOKUP($A11,'2.2'!$D:$O,5,FALSE)&lt;=W$8,"OK","NOK"))</f>
        <v/>
      </c>
      <c r="X11" s="1156" t="str">
        <f>IF(VLOOKUP($A11,intern2!$A$165:$BH$316,COLUMN(X11)+1,FALSE)="","",IF(VLOOKUP($A11,'2.2'!$D:$O,5,FALSE)&lt;=X$8,"OK","NOK"))</f>
        <v/>
      </c>
      <c r="Y11" s="1170" t="str">
        <f>IF(VLOOKUP($A11,intern2!$A$165:$BH$316,COLUMN(Y11)+1,FALSE)="","",IF(VLOOKUP($A11,'2.2'!$D:$O,5,FALSE)&lt;=Y$8,"OK","NOK"))</f>
        <v/>
      </c>
      <c r="Z11" s="1269" t="str">
        <f>IF(VLOOKUP($A11,intern2!$A$165:$BH$316,COLUMN(Z11)+1,FALSE)="","",IF(VLOOKUP($A11,'2.2'!$D:$O,5,FALSE)&lt;=Z$8,"OK","NOK"))</f>
        <v/>
      </c>
      <c r="AA11" s="1156" t="str">
        <f>IF(VLOOKUP($A11,intern2!$A$165:$BH$316,COLUMN(AA11)+1,FALSE)="","",IF(VLOOKUP($A11,'2.2'!$D:$O,5,FALSE)&lt;=AA$8,"OK","NOK"))</f>
        <v/>
      </c>
      <c r="AB11" s="1156" t="str">
        <f>IF(VLOOKUP($A11,intern2!$A$165:$BH$316,COLUMN(AB11)+1,FALSE)="","",IF(VLOOKUP($A11,'2.2'!$D:$O,5,FALSE)&lt;=AB$8,"OK","NOK"))</f>
        <v/>
      </c>
      <c r="AC11" s="1156" t="str">
        <f>IF(VLOOKUP($A11,intern2!$A$165:$BH$316,COLUMN(AC11)+1,FALSE)="","",IF(VLOOKUP($A11,'2.2'!$D:$O,5,FALSE)&lt;=AC$8,"OK","NOK"))</f>
        <v/>
      </c>
      <c r="AD11" s="1156" t="str">
        <f>IF(VLOOKUP($A11,intern2!$A$165:$BH$316,COLUMN(AD11)+1,FALSE)="","",IF(VLOOKUP($A11,'2.2'!$D:$O,5,FALSE)&lt;=AD$8,"OK","NOK"))</f>
        <v/>
      </c>
      <c r="AE11" s="1160" t="str">
        <f>IF(VLOOKUP($A11,intern2!$A$165:$BH$316,COLUMN(AE11)+1,FALSE)="","",IF(VLOOKUP($A11,'2.2'!$D:$O,5,FALSE)&lt;=AE$8,"OK","NOK"))</f>
        <v/>
      </c>
      <c r="AF11" s="1269" t="str">
        <f ca="1">IF(VLOOKUP($A11,intern2!$A$165:$BH$316,COLUMN(AF11)+1,FALSE)="","",IF(VLOOKUP($A11,'2.2'!$D:$O,5,FALSE)&lt;=AF$8,"OK","NOK"))</f>
        <v>NOK</v>
      </c>
      <c r="AG11" s="1160" t="str">
        <f>IF(VLOOKUP($A11,intern2!$A$165:$BH$316,COLUMN(AG11)+1,FALSE)="","",IF(VLOOKUP($A11,'2.2'!$D:$O,5,FALSE)&lt;=AG$8,"OK","NOK"))</f>
        <v/>
      </c>
      <c r="AH11" s="1160" t="str">
        <f>IF(VLOOKUP($A11,intern2!$A$165:$BH$316,COLUMN(AH11)+1,FALSE)="","",IF(VLOOKUP($A11,'2.2'!$D:$O,5,FALSE)&lt;=AH$8,"OK","NOK"))</f>
        <v/>
      </c>
      <c r="AI11" s="1156" t="str">
        <f>IF(VLOOKUP($A11,intern2!$A$165:$BH$316,COLUMN(AI11)+1,FALSE)="","",IF(VLOOKUP($A11,'2.2'!$D:$O,5,FALSE)&lt;=AI$8,"OK","NOK"))</f>
        <v/>
      </c>
      <c r="AJ11" s="1156" t="str">
        <f>IF(VLOOKUP($A11,intern2!$A$165:$BH$316,COLUMN(AJ11)+1,FALSE)="","",IF(VLOOKUP($A11,'2.2'!$D:$O,5,FALSE)&lt;=AJ$8,"OK","NOK"))</f>
        <v/>
      </c>
      <c r="AK11" s="1156" t="str">
        <f>IF(VLOOKUP($A11,intern2!$A$165:$BH$316,COLUMN(AK11)+1,FALSE)="","",IF(VLOOKUP($A11,'2.2'!$D:$O,5,FALSE)&lt;=AK$8,"OK","NOK"))</f>
        <v/>
      </c>
      <c r="AL11" s="1156" t="str">
        <f>IF(VLOOKUP($A11,intern2!$A$165:$BH$316,COLUMN(AL11)+1,FALSE)="","",IF(VLOOKUP($A11,'2.2'!$D:$O,5,FALSE)&lt;=AL$8,"OK","NOK"))</f>
        <v/>
      </c>
      <c r="AM11" s="1269" t="str">
        <f>IF(VLOOKUP($A11,intern2!$A$165:$BH$316,COLUMN(AM11)+1,FALSE)="","",IF(VLOOKUP($A11,'2.2'!$D:$O,5,FALSE)&lt;=AM$8,"OK","NOK"))</f>
        <v/>
      </c>
      <c r="AN11" s="1170" t="str">
        <f>IF(VLOOKUP($A11,intern2!$A$165:$BH$316,COLUMN(AN11)+1,FALSE)="","",IF(VLOOKUP($A11,'2.2'!$D:$O,5,FALSE)&lt;=AN$8,"OK","NOK"))</f>
        <v/>
      </c>
      <c r="AO11" s="1156" t="str">
        <f>IF(VLOOKUP($A11,intern2!$A$165:$BH$316,COLUMN(AO11)+1,FALSE)="","",IF(VLOOKUP($A11,'2.2'!$D:$O,5,FALSE)&lt;=AO$8,"OK","NOK"))</f>
        <v/>
      </c>
      <c r="AP11" s="1156" t="str">
        <f>IF(VLOOKUP($A11,intern2!$A$165:$BH$316,COLUMN(AP11)+1,FALSE)="","",IF(VLOOKUP($A11,'2.2'!$D:$O,5,FALSE)&lt;=AP$8,"OK","NOK"))</f>
        <v/>
      </c>
      <c r="AQ11" s="1269" t="str">
        <f>IF(VLOOKUP($A11,intern2!$A$165:$BH$316,COLUMN(AQ11)+1,FALSE)="","",IF(VLOOKUP($A11,'2.2'!$D:$O,5,FALSE)&lt;=AQ$8,"OK","NOK"))</f>
        <v/>
      </c>
      <c r="AR11" s="1156" t="str">
        <f>IF(VLOOKUP($A11,intern2!$A$165:$BH$316,COLUMN(AR11)+1,FALSE)="","",IF(VLOOKUP($A11,'2.2'!$D:$O,5,FALSE)&lt;=AR$8,"OK","NOK"))</f>
        <v/>
      </c>
      <c r="AS11" s="1156" t="str">
        <f>IF(VLOOKUP($A11,intern2!$A$165:$BH$316,COLUMN(AS11)+1,FALSE)="","",IF(VLOOKUP($A11,'2.2'!$D:$O,5,FALSE)&lt;=AS$8,"OK","NOK"))</f>
        <v/>
      </c>
      <c r="AT11" s="1269" t="str">
        <f>IF(VLOOKUP($A11,intern2!$A$165:$BH$316,COLUMN(AT11)+1,FALSE)="","",IF(VLOOKUP($A11,'2.2'!$D:$O,5,FALSE)&lt;=AT$8,"OK","NOK"))</f>
        <v/>
      </c>
      <c r="AU11" s="1156" t="str">
        <f>IF(VLOOKUP($A11,intern2!$A$165:$BH$316,COLUMN(AU11)+1,FALSE)="","",IF(VLOOKUP($A11,'2.2'!$D:$O,5,FALSE)&lt;=AU$8,"OK","NOK"))</f>
        <v/>
      </c>
      <c r="AV11" s="1156" t="str">
        <f>IF(VLOOKUP($A11,intern2!$A$165:$BH$316,COLUMN(AV11)+1,FALSE)="","",IF(VLOOKUP($A11,'2.2'!$D:$O,5,FALSE)&lt;=AV$8,"OK","NOK"))</f>
        <v/>
      </c>
      <c r="AW11" s="1156" t="str">
        <f>IF(VLOOKUP($A11,intern2!$A$165:$BH$316,COLUMN(AW11)+1,FALSE)="","",IF(VLOOKUP($A11,'2.2'!$D:$O,5,FALSE)&lt;=AW$8,"OK","NOK"))</f>
        <v/>
      </c>
      <c r="AX11" s="1156" t="str">
        <f>IF(VLOOKUP($A11,intern2!$A$165:$BH$316,COLUMN(AX11)+1,FALSE)="","",IF(VLOOKUP($A11,'2.2'!$D:$O,5,FALSE)&lt;=AX$8,"OK","NOK"))</f>
        <v/>
      </c>
      <c r="AY11" s="1156" t="str">
        <f>IF(VLOOKUP($A11,intern2!$A$165:$BH$316,COLUMN(AY11)+1,FALSE)="","",IF(VLOOKUP($A11,'2.2'!$D:$O,5,FALSE)&lt;=AY$8,"OK","NOK"))</f>
        <v/>
      </c>
      <c r="AZ11" s="1269" t="str">
        <f>IF(VLOOKUP($A11,intern2!$A$165:$BH$316,COLUMN(AZ11)+1,FALSE)="","",IF(VLOOKUP($A11,'2.2'!$D:$O,5,FALSE)&lt;=AZ$8,"OK","NOK"))</f>
        <v/>
      </c>
      <c r="BA11" s="1156" t="str">
        <f>IF(VLOOKUP($A11,intern2!$A$165:$BH$316,COLUMN(BA11)+1,FALSE)="","",IF(VLOOKUP($A11,'2.2'!$D:$O,5,FALSE)&lt;=BA$8,"OK","NOK"))</f>
        <v/>
      </c>
      <c r="BB11" s="1156" t="str">
        <f>IF(VLOOKUP($A11,intern2!$A$165:$BH$316,COLUMN(BB11)+1,FALSE)="","",IF(VLOOKUP($A11,'2.2'!$D:$O,5,FALSE)&lt;=BB$8,"OK","NOK"))</f>
        <v/>
      </c>
      <c r="BC11" s="1156" t="str">
        <f>IF(VLOOKUP($A11,intern2!$A$165:$BH$316,COLUMN(BC11)+1,FALSE)="","",IF(VLOOKUP($A11,'2.2'!$D:$O,5,FALSE)&lt;=BC$8,"OK","NOK"))</f>
        <v/>
      </c>
      <c r="BD11" s="1156" t="str">
        <f>IF(VLOOKUP($A11,intern2!$A$165:$BH$316,COLUMN(BD11)+1,FALSE)="","",IF(VLOOKUP($A11,'2.2'!$D:$O,5,FALSE)&lt;=BD$8,"OK","NOK"))</f>
        <v/>
      </c>
      <c r="BE11" s="1156" t="str">
        <f>IF(VLOOKUP($A11,intern2!$A$165:$BH$316,COLUMN(BE11)+1,FALSE)="","",IF(VLOOKUP($A11,'2.2'!$D:$O,5,FALSE)&lt;=BE$8,"OK","NOK"))</f>
        <v/>
      </c>
      <c r="BF11" s="1170" t="str">
        <f>IF(VLOOKUP($A11,intern2!$A$165:$BH$316,COLUMN(BF11)+1,FALSE)="","",IF(VLOOKUP($A11,'2.2'!$D:$O,5,FALSE)&lt;=BF$8,"OK","NOK"))</f>
        <v/>
      </c>
      <c r="BG11" s="1269" t="str">
        <f>IF(VLOOKUP($A11,intern2!$A$165:$BH$316,COLUMN(BG11)+1,FALSE)="","",IF(VLOOKUP($A11,'2.2'!$D:$O,5,FALSE)&lt;=BG$8,"OK","NOK"))</f>
        <v/>
      </c>
      <c r="BH11" s="1176" t="str">
        <f t="shared" ca="1" si="0"/>
        <v>NOK</v>
      </c>
      <c r="BI11" s="1176"/>
    </row>
    <row r="12" spans="1:62" ht="26.4" x14ac:dyDescent="0.25">
      <c r="A12" s="716" t="str">
        <f>'2.2'!D12</f>
        <v>DER1</v>
      </c>
      <c r="B12" s="1157" t="str">
        <f>'2.2'!E12</f>
        <v>Dermatologia (incluse malattie sessualmente trasmissibili)</v>
      </c>
      <c r="C12" s="1156" t="str">
        <f>IF(VLOOKUP($A12,intern2!$A$165:$BH$316,COLUMN(C12)+1,FALSE)="","",IF(VLOOKUP($A12,'2.2'!$D:$O,5,FALSE)&lt;=C$8,"OK","NOK"))</f>
        <v/>
      </c>
      <c r="D12" s="1156" t="str">
        <f>IF(VLOOKUP($A12,intern2!$A$165:$BH$316,COLUMN(D12)+1,FALSE)="","",IF(VLOOKUP($A12,'2.2'!$D:$O,5,FALSE)&lt;=D$8,"OK","NOK"))</f>
        <v/>
      </c>
      <c r="E12" s="1156" t="str">
        <f>IF(VLOOKUP($A12,intern2!$A$165:$BH$316,COLUMN(E12)+1,FALSE)="","",IF(VLOOKUP($A12,'2.2'!$D:$O,5,FALSE)&lt;=E$8,"OK","NOK"))</f>
        <v/>
      </c>
      <c r="F12" s="1156" t="str">
        <f>IF(VLOOKUP($A12,intern2!$A$165:$BH$316,COLUMN(F12)+1,FALSE)="","",IF(VLOOKUP($A12,'2.2'!$D:$O,5,FALSE)&lt;=F$8,"OK","NOK"))</f>
        <v/>
      </c>
      <c r="G12" s="1156" t="str">
        <f>IF(VLOOKUP($A12,intern2!$A$165:$BH$316,COLUMN(G12)+1,FALSE)="","",IF(VLOOKUP($A12,'2.2'!$D:$O,5,FALSE)&lt;=G$8,"OK","NOK"))</f>
        <v/>
      </c>
      <c r="H12" s="1156" t="str">
        <f>IF(VLOOKUP($A12,intern2!$A$165:$BH$316,COLUMN(H12)+1,FALSE)="","",IF(VLOOKUP($A12,'2.2'!$D:$O,5,FALSE)&lt;=H$8,"OK","NOK"))</f>
        <v/>
      </c>
      <c r="I12" s="1269" t="str">
        <f>IF(VLOOKUP($A12,intern2!$A$165:$BH$316,COLUMN(I12)+1,FALSE)="","",IF(VLOOKUP($A12,'2.2'!$D:$O,5,FALSE)&lt;=I$8,"OK","NOK"))</f>
        <v/>
      </c>
      <c r="J12" s="1159" t="str">
        <f>IF(VLOOKUP($A12,intern2!$A$165:$BH$316,COLUMN(J12)+1,FALSE)="","",IF(VLOOKUP($A12,'2.2'!$D:$O,5,FALSE)&lt;=J$8,"OK","NOK"))</f>
        <v/>
      </c>
      <c r="K12" s="1156" t="str">
        <f>IF(VLOOKUP($A12,intern2!$A$165:$BH$316,COLUMN(K12)+1,FALSE)="","",IF(VLOOKUP($A12,'2.2'!$D:$O,5,FALSE)&lt;=K$8,"OK","NOK"))</f>
        <v/>
      </c>
      <c r="L12" s="1156" t="str">
        <f>IF(VLOOKUP($A12,intern2!$A$165:$BH$316,COLUMN(L12)+1,FALSE)="","",IF(VLOOKUP($A12,'2.2'!$D:$O,5,FALSE)&lt;=L$8,"OK","NOK"))</f>
        <v/>
      </c>
      <c r="M12" s="1156" t="str">
        <f>IF(VLOOKUP($A12,intern2!$A$165:$BH$316,COLUMN(M12)+1,FALSE)="","",IF(VLOOKUP($A12,'2.2'!$D:$O,5,FALSE)&lt;=M$8,"OK","NOK"))</f>
        <v/>
      </c>
      <c r="N12" s="1156" t="str">
        <f>IF(VLOOKUP($A12,intern2!$A$165:$BH$316,COLUMN(N12)+1,FALSE)="","",IF(VLOOKUP($A12,'2.2'!$D:$O,5,FALSE)&lt;=N$8,"OK","NOK"))</f>
        <v/>
      </c>
      <c r="O12" s="1156" t="str">
        <f>IF(VLOOKUP($A12,intern2!$A$165:$BH$316,COLUMN(O12)+1,FALSE)="","",IF(VLOOKUP($A12,'2.2'!$D:$O,5,FALSE)&lt;=O$8,"OK","NOK"))</f>
        <v/>
      </c>
      <c r="P12" s="1156" t="str">
        <f>IF(VLOOKUP($A12,intern2!$A$165:$BH$316,COLUMN(P12)+1,FALSE)="","",IF(VLOOKUP($A12,'2.2'!$D:$O,5,FALSE)&lt;=P$8,"OK","NOK"))</f>
        <v/>
      </c>
      <c r="Q12" s="1156" t="str">
        <f>IF(VLOOKUP($A12,intern2!$A$165:$BH$316,COLUMN(Q12)+1,FALSE)="","",IF(VLOOKUP($A12,'2.2'!$D:$O,5,FALSE)&lt;=Q$8,"OK","NOK"))</f>
        <v/>
      </c>
      <c r="R12" s="1159" t="str">
        <f>IF(VLOOKUP($A12,intern2!$A$165:$BH$316,COLUMN(R12)+1,FALSE)="","",IF(VLOOKUP($A12,'2.2'!$D:$O,5,FALSE)&lt;=R$8,"OK","NOK"))</f>
        <v/>
      </c>
      <c r="S12" s="1159" t="str">
        <f ca="1">IF(VLOOKUP($A12,intern2!$A$165:$BH$316,COLUMN(S12)+1,FALSE)="","",IF(VLOOKUP($A12,'2.2'!$D:$O,5,FALSE)&lt;=S$8,"OK","NOK"))</f>
        <v>NOK</v>
      </c>
      <c r="T12" s="1156" t="str">
        <f>IF(VLOOKUP($A12,intern2!$A$165:$BH$316,COLUMN(T12)+1,FALSE)="","",IF(VLOOKUP($A12,'2.2'!$D:$O,5,FALSE)&lt;=T$8,"OK","NOK"))</f>
        <v/>
      </c>
      <c r="U12" s="1156" t="str">
        <f>IF(VLOOKUP($A12,intern2!$A$165:$BH$316,COLUMN(U12)+1,FALSE)="","",IF(VLOOKUP($A12,'2.2'!$D:$O,5,FALSE)&lt;=U$8,"OK","NOK"))</f>
        <v/>
      </c>
      <c r="V12" s="1156" t="str">
        <f>IF(VLOOKUP($A12,intern2!$A$165:$BH$316,COLUMN(V12)+1,FALSE)="","",IF(VLOOKUP($A12,'2.2'!$D:$O,5,FALSE)&lt;=V$8,"OK","NOK"))</f>
        <v/>
      </c>
      <c r="W12" s="1156" t="str">
        <f>IF(VLOOKUP($A12,intern2!$A$165:$BH$316,COLUMN(W12)+1,FALSE)="","",IF(VLOOKUP($A12,'2.2'!$D:$O,5,FALSE)&lt;=W$8,"OK","NOK"))</f>
        <v/>
      </c>
      <c r="X12" s="1156" t="str">
        <f>IF(VLOOKUP($A12,intern2!$A$165:$BH$316,COLUMN(X12)+1,FALSE)="","",IF(VLOOKUP($A12,'2.2'!$D:$O,5,FALSE)&lt;=X$8,"OK","NOK"))</f>
        <v/>
      </c>
      <c r="Y12" s="1170" t="str">
        <f>IF(VLOOKUP($A12,intern2!$A$165:$BH$316,COLUMN(Y12)+1,FALSE)="","",IF(VLOOKUP($A12,'2.2'!$D:$O,5,FALSE)&lt;=Y$8,"OK","NOK"))</f>
        <v/>
      </c>
      <c r="Z12" s="1269" t="str">
        <f>IF(VLOOKUP($A12,intern2!$A$165:$BH$316,COLUMN(Z12)+1,FALSE)="","",IF(VLOOKUP($A12,'2.2'!$D:$O,5,FALSE)&lt;=Z$8,"OK","NOK"))</f>
        <v/>
      </c>
      <c r="AA12" s="1156" t="str">
        <f>IF(VLOOKUP($A12,intern2!$A$165:$BH$316,COLUMN(AA12)+1,FALSE)="","",IF(VLOOKUP($A12,'2.2'!$D:$O,5,FALSE)&lt;=AA$8,"OK","NOK"))</f>
        <v/>
      </c>
      <c r="AB12" s="1156" t="str">
        <f>IF(VLOOKUP($A12,intern2!$A$165:$BH$316,COLUMN(AB12)+1,FALSE)="","",IF(VLOOKUP($A12,'2.2'!$D:$O,5,FALSE)&lt;=AB$8,"OK","NOK"))</f>
        <v/>
      </c>
      <c r="AC12" s="1156" t="str">
        <f>IF(VLOOKUP($A12,intern2!$A$165:$BH$316,COLUMN(AC12)+1,FALSE)="","",IF(VLOOKUP($A12,'2.2'!$D:$O,5,FALSE)&lt;=AC$8,"OK","NOK"))</f>
        <v/>
      </c>
      <c r="AD12" s="1156" t="str">
        <f>IF(VLOOKUP($A12,intern2!$A$165:$BH$316,COLUMN(AD12)+1,FALSE)="","",IF(VLOOKUP($A12,'2.2'!$D:$O,5,FALSE)&lt;=AD$8,"OK","NOK"))</f>
        <v/>
      </c>
      <c r="AE12" s="1160" t="str">
        <f>IF(VLOOKUP($A12,intern2!$A$165:$BH$316,COLUMN(AE12)+1,FALSE)="","",IF(VLOOKUP($A12,'2.2'!$D:$O,5,FALSE)&lt;=AE$8,"OK","NOK"))</f>
        <v/>
      </c>
      <c r="AF12" s="1269" t="str">
        <f>IF(VLOOKUP($A12,intern2!$A$165:$BH$316,COLUMN(AF12)+1,FALSE)="","",IF(VLOOKUP($A12,'2.2'!$D:$O,5,FALSE)&lt;=AF$8,"OK","NOK"))</f>
        <v/>
      </c>
      <c r="AG12" s="1160" t="str">
        <f>IF(VLOOKUP($A12,intern2!$A$165:$BH$316,COLUMN(AG12)+1,FALSE)="","",IF(VLOOKUP($A12,'2.2'!$D:$O,5,FALSE)&lt;=AG$8,"OK","NOK"))</f>
        <v/>
      </c>
      <c r="AH12" s="1160" t="str">
        <f>IF(VLOOKUP($A12,intern2!$A$165:$BH$316,COLUMN(AH12)+1,FALSE)="","",IF(VLOOKUP($A12,'2.2'!$D:$O,5,FALSE)&lt;=AH$8,"OK","NOK"))</f>
        <v/>
      </c>
      <c r="AI12" s="1156" t="str">
        <f>IF(VLOOKUP($A12,intern2!$A$165:$BH$316,COLUMN(AI12)+1,FALSE)="","",IF(VLOOKUP($A12,'2.2'!$D:$O,5,FALSE)&lt;=AI$8,"OK","NOK"))</f>
        <v/>
      </c>
      <c r="AJ12" s="1156" t="str">
        <f>IF(VLOOKUP($A12,intern2!$A$165:$BH$316,COLUMN(AJ12)+1,FALSE)="","",IF(VLOOKUP($A12,'2.2'!$D:$O,5,FALSE)&lt;=AJ$8,"OK","NOK"))</f>
        <v/>
      </c>
      <c r="AK12" s="1156" t="str">
        <f>IF(VLOOKUP($A12,intern2!$A$165:$BH$316,COLUMN(AK12)+1,FALSE)="","",IF(VLOOKUP($A12,'2.2'!$D:$O,5,FALSE)&lt;=AK$8,"OK","NOK"))</f>
        <v/>
      </c>
      <c r="AL12" s="1156" t="str">
        <f>IF(VLOOKUP($A12,intern2!$A$165:$BH$316,COLUMN(AL12)+1,FALSE)="","",IF(VLOOKUP($A12,'2.2'!$D:$O,5,FALSE)&lt;=AL$8,"OK","NOK"))</f>
        <v/>
      </c>
      <c r="AM12" s="1269" t="str">
        <f>IF(VLOOKUP($A12,intern2!$A$165:$BH$316,COLUMN(AM12)+1,FALSE)="","",IF(VLOOKUP($A12,'2.2'!$D:$O,5,FALSE)&lt;=AM$8,"OK","NOK"))</f>
        <v/>
      </c>
      <c r="AN12" s="1170" t="str">
        <f>IF(VLOOKUP($A12,intern2!$A$165:$BH$316,COLUMN(AN12)+1,FALSE)="","",IF(VLOOKUP($A12,'2.2'!$D:$O,5,FALSE)&lt;=AN$8,"OK","NOK"))</f>
        <v/>
      </c>
      <c r="AO12" s="1156" t="str">
        <f>IF(VLOOKUP($A12,intern2!$A$165:$BH$316,COLUMN(AO12)+1,FALSE)="","",IF(VLOOKUP($A12,'2.2'!$D:$O,5,FALSE)&lt;=AO$8,"OK","NOK"))</f>
        <v/>
      </c>
      <c r="AP12" s="1156" t="str">
        <f>IF(VLOOKUP($A12,intern2!$A$165:$BH$316,COLUMN(AP12)+1,FALSE)="","",IF(VLOOKUP($A12,'2.2'!$D:$O,5,FALSE)&lt;=AP$8,"OK","NOK"))</f>
        <v/>
      </c>
      <c r="AQ12" s="1269" t="str">
        <f>IF(VLOOKUP($A12,intern2!$A$165:$BH$316,COLUMN(AQ12)+1,FALSE)="","",IF(VLOOKUP($A12,'2.2'!$D:$O,5,FALSE)&lt;=AQ$8,"OK","NOK"))</f>
        <v/>
      </c>
      <c r="AR12" s="1156" t="str">
        <f>IF(VLOOKUP($A12,intern2!$A$165:$BH$316,COLUMN(AR12)+1,FALSE)="","",IF(VLOOKUP($A12,'2.2'!$D:$O,5,FALSE)&lt;=AR$8,"OK","NOK"))</f>
        <v/>
      </c>
      <c r="AS12" s="1156" t="str">
        <f>IF(VLOOKUP($A12,intern2!$A$165:$BH$316,COLUMN(AS12)+1,FALSE)="","",IF(VLOOKUP($A12,'2.2'!$D:$O,5,FALSE)&lt;=AS$8,"OK","NOK"))</f>
        <v/>
      </c>
      <c r="AT12" s="1269" t="str">
        <f>IF(VLOOKUP($A12,intern2!$A$165:$BH$316,COLUMN(AT12)+1,FALSE)="","",IF(VLOOKUP($A12,'2.2'!$D:$O,5,FALSE)&lt;=AT$8,"OK","NOK"))</f>
        <v/>
      </c>
      <c r="AU12" s="1156" t="str">
        <f>IF(VLOOKUP($A12,intern2!$A$165:$BH$316,COLUMN(AU12)+1,FALSE)="","",IF(VLOOKUP($A12,'2.2'!$D:$O,5,FALSE)&lt;=AU$8,"OK","NOK"))</f>
        <v/>
      </c>
      <c r="AV12" s="1156" t="str">
        <f>IF(VLOOKUP($A12,intern2!$A$165:$BH$316,COLUMN(AV12)+1,FALSE)="","",IF(VLOOKUP($A12,'2.2'!$D:$O,5,FALSE)&lt;=AV$8,"OK","NOK"))</f>
        <v/>
      </c>
      <c r="AW12" s="1156" t="str">
        <f>IF(VLOOKUP($A12,intern2!$A$165:$BH$316,COLUMN(AW12)+1,FALSE)="","",IF(VLOOKUP($A12,'2.2'!$D:$O,5,FALSE)&lt;=AW$8,"OK","NOK"))</f>
        <v/>
      </c>
      <c r="AX12" s="1156" t="str">
        <f>IF(VLOOKUP($A12,intern2!$A$165:$BH$316,COLUMN(AX12)+1,FALSE)="","",IF(VLOOKUP($A12,'2.2'!$D:$O,5,FALSE)&lt;=AX$8,"OK","NOK"))</f>
        <v/>
      </c>
      <c r="AY12" s="1156" t="str">
        <f>IF(VLOOKUP($A12,intern2!$A$165:$BH$316,COLUMN(AY12)+1,FALSE)="","",IF(VLOOKUP($A12,'2.2'!$D:$O,5,FALSE)&lt;=AY$8,"OK","NOK"))</f>
        <v/>
      </c>
      <c r="AZ12" s="1269" t="str">
        <f>IF(VLOOKUP($A12,intern2!$A$165:$BH$316,COLUMN(AZ12)+1,FALSE)="","",IF(VLOOKUP($A12,'2.2'!$D:$O,5,FALSE)&lt;=AZ$8,"OK","NOK"))</f>
        <v/>
      </c>
      <c r="BA12" s="1156" t="str">
        <f>IF(VLOOKUP($A12,intern2!$A$165:$BH$316,COLUMN(BA12)+1,FALSE)="","",IF(VLOOKUP($A12,'2.2'!$D:$O,5,FALSE)&lt;=BA$8,"OK","NOK"))</f>
        <v/>
      </c>
      <c r="BB12" s="1156" t="str">
        <f>IF(VLOOKUP($A12,intern2!$A$165:$BH$316,COLUMN(BB12)+1,FALSE)="","",IF(VLOOKUP($A12,'2.2'!$D:$O,5,FALSE)&lt;=BB$8,"OK","NOK"))</f>
        <v/>
      </c>
      <c r="BC12" s="1156" t="str">
        <f>IF(VLOOKUP($A12,intern2!$A$165:$BH$316,COLUMN(BC12)+1,FALSE)="","",IF(VLOOKUP($A12,'2.2'!$D:$O,5,FALSE)&lt;=BC$8,"OK","NOK"))</f>
        <v/>
      </c>
      <c r="BD12" s="1156" t="str">
        <f>IF(VLOOKUP($A12,intern2!$A$165:$BH$316,COLUMN(BD12)+1,FALSE)="","",IF(VLOOKUP($A12,'2.2'!$D:$O,5,FALSE)&lt;=BD$8,"OK","NOK"))</f>
        <v/>
      </c>
      <c r="BE12" s="1156" t="str">
        <f>IF(VLOOKUP($A12,intern2!$A$165:$BH$316,COLUMN(BE12)+1,FALSE)="","",IF(VLOOKUP($A12,'2.2'!$D:$O,5,FALSE)&lt;=BE$8,"OK","NOK"))</f>
        <v/>
      </c>
      <c r="BF12" s="1170" t="str">
        <f>IF(VLOOKUP($A12,intern2!$A$165:$BH$316,COLUMN(BF12)+1,FALSE)="","",IF(VLOOKUP($A12,'2.2'!$D:$O,5,FALSE)&lt;=BF$8,"OK","NOK"))</f>
        <v/>
      </c>
      <c r="BG12" s="1269" t="str">
        <f>IF(VLOOKUP($A12,intern2!$A$165:$BH$316,COLUMN(BG12)+1,FALSE)="","",IF(VLOOKUP($A12,'2.2'!$D:$O,5,FALSE)&lt;=BG$8,"OK","NOK"))</f>
        <v/>
      </c>
      <c r="BH12" s="1176" t="str">
        <f t="shared" ca="1" si="0"/>
        <v>NOK</v>
      </c>
      <c r="BI12" s="1176"/>
    </row>
    <row r="13" spans="1:62" x14ac:dyDescent="0.25">
      <c r="A13" s="716" t="str">
        <f>'2.2'!D13</f>
        <v>DER1.1</v>
      </c>
      <c r="B13" s="1157" t="str">
        <f>'2.2'!E13</f>
        <v>Dermatologia oncologica</v>
      </c>
      <c r="C13" s="1156" t="str">
        <f>IF(VLOOKUP($A13,intern2!$A$165:$BH$316,COLUMN(C13)+1,FALSE)="","",IF(VLOOKUP($A13,'2.2'!$D:$O,5,FALSE)&lt;=C$8,"OK","NOK"))</f>
        <v/>
      </c>
      <c r="D13" s="1156" t="str">
        <f>IF(VLOOKUP($A13,intern2!$A$165:$BH$316,COLUMN(D13)+1,FALSE)="","",IF(VLOOKUP($A13,'2.2'!$D:$O,5,FALSE)&lt;=D$8,"OK","NOK"))</f>
        <v/>
      </c>
      <c r="E13" s="1156" t="str">
        <f>IF(VLOOKUP($A13,intern2!$A$165:$BH$316,COLUMN(E13)+1,FALSE)="","",IF(VLOOKUP($A13,'2.2'!$D:$O,5,FALSE)&lt;=E$8,"OK","NOK"))</f>
        <v/>
      </c>
      <c r="F13" s="1156" t="str">
        <f>IF(VLOOKUP($A13,intern2!$A$165:$BH$316,COLUMN(F13)+1,FALSE)="","",IF(VLOOKUP($A13,'2.2'!$D:$O,5,FALSE)&lt;=F$8,"OK","NOK"))</f>
        <v/>
      </c>
      <c r="G13" s="1156" t="str">
        <f>IF(VLOOKUP($A13,intern2!$A$165:$BH$316,COLUMN(G13)+1,FALSE)="","",IF(VLOOKUP($A13,'2.2'!$D:$O,5,FALSE)&lt;=G$8,"OK","NOK"))</f>
        <v/>
      </c>
      <c r="H13" s="1156" t="str">
        <f>IF(VLOOKUP($A13,intern2!$A$165:$BH$316,COLUMN(H13)+1,FALSE)="","",IF(VLOOKUP($A13,'2.2'!$D:$O,5,FALSE)&lt;=H$8,"OK","NOK"))</f>
        <v/>
      </c>
      <c r="I13" s="1269" t="str">
        <f>IF(VLOOKUP($A13,intern2!$A$165:$BH$316,COLUMN(I13)+1,FALSE)="","",IF(VLOOKUP($A13,'2.2'!$D:$O,5,FALSE)&lt;=I$8,"OK","NOK"))</f>
        <v/>
      </c>
      <c r="J13" s="1159" t="str">
        <f>IF(VLOOKUP($A13,intern2!$A$165:$BH$316,COLUMN(J13)+1,FALSE)="","",IF(VLOOKUP($A13,'2.2'!$D:$O,5,FALSE)&lt;=J$8,"OK","NOK"))</f>
        <v/>
      </c>
      <c r="K13" s="1156" t="str">
        <f>IF(VLOOKUP($A13,intern2!$A$165:$BH$316,COLUMN(K13)+1,FALSE)="","",IF(VLOOKUP($A13,'2.2'!$D:$O,5,FALSE)&lt;=K$8,"OK","NOK"))</f>
        <v/>
      </c>
      <c r="L13" s="1156" t="str">
        <f>IF(VLOOKUP($A13,intern2!$A$165:$BH$316,COLUMN(L13)+1,FALSE)="","",IF(VLOOKUP($A13,'2.2'!$D:$O,5,FALSE)&lt;=L$8,"OK","NOK"))</f>
        <v/>
      </c>
      <c r="M13" s="1156" t="str">
        <f>IF(VLOOKUP($A13,intern2!$A$165:$BH$316,COLUMN(M13)+1,FALSE)="","",IF(VLOOKUP($A13,'2.2'!$D:$O,5,FALSE)&lt;=M$8,"OK","NOK"))</f>
        <v/>
      </c>
      <c r="N13" s="1156" t="str">
        <f>IF(VLOOKUP($A13,intern2!$A$165:$BH$316,COLUMN(N13)+1,FALSE)="","",IF(VLOOKUP($A13,'2.2'!$D:$O,5,FALSE)&lt;=N$8,"OK","NOK"))</f>
        <v/>
      </c>
      <c r="O13" s="1156" t="str">
        <f>IF(VLOOKUP($A13,intern2!$A$165:$BH$316,COLUMN(O13)+1,FALSE)="","",IF(VLOOKUP($A13,'2.2'!$D:$O,5,FALSE)&lt;=O$8,"OK","NOK"))</f>
        <v/>
      </c>
      <c r="P13" s="1156" t="str">
        <f>IF(VLOOKUP($A13,intern2!$A$165:$BH$316,COLUMN(P13)+1,FALSE)="","",IF(VLOOKUP($A13,'2.2'!$D:$O,5,FALSE)&lt;=P$8,"OK","NOK"))</f>
        <v/>
      </c>
      <c r="Q13" s="1156" t="str">
        <f>IF(VLOOKUP($A13,intern2!$A$165:$BH$316,COLUMN(Q13)+1,FALSE)="","",IF(VLOOKUP($A13,'2.2'!$D:$O,5,FALSE)&lt;=Q$8,"OK","NOK"))</f>
        <v/>
      </c>
      <c r="R13" s="1159" t="str">
        <f>IF(VLOOKUP($A13,intern2!$A$165:$BH$316,COLUMN(R13)+1,FALSE)="","",IF(VLOOKUP($A13,'2.2'!$D:$O,5,FALSE)&lt;=R$8,"OK","NOK"))</f>
        <v/>
      </c>
      <c r="S13" s="1159" t="str">
        <f ca="1">IF(VLOOKUP($A13,intern2!$A$165:$BH$316,COLUMN(S13)+1,FALSE)="","",IF(VLOOKUP($A13,'2.2'!$D:$O,5,FALSE)&lt;=S$8,"OK","NOK"))</f>
        <v>OK</v>
      </c>
      <c r="T13" s="1156" t="str">
        <f>IF(VLOOKUP($A13,intern2!$A$165:$BH$316,COLUMN(T13)+1,FALSE)="","",IF(VLOOKUP($A13,'2.2'!$D:$O,5,FALSE)&lt;=T$8,"OK","NOK"))</f>
        <v/>
      </c>
      <c r="U13" s="1156" t="str">
        <f>IF(VLOOKUP($A13,intern2!$A$165:$BH$316,COLUMN(U13)+1,FALSE)="","",IF(VLOOKUP($A13,'2.2'!$D:$O,5,FALSE)&lt;=U$8,"OK","NOK"))</f>
        <v/>
      </c>
      <c r="V13" s="1156" t="str">
        <f>IF(VLOOKUP($A13,intern2!$A$165:$BH$316,COLUMN(V13)+1,FALSE)="","",IF(VLOOKUP($A13,'2.2'!$D:$O,5,FALSE)&lt;=V$8,"OK","NOK"))</f>
        <v/>
      </c>
      <c r="W13" s="1156" t="str">
        <f>IF(VLOOKUP($A13,intern2!$A$165:$BH$316,COLUMN(W13)+1,FALSE)="","",IF(VLOOKUP($A13,'2.2'!$D:$O,5,FALSE)&lt;=W$8,"OK","NOK"))</f>
        <v/>
      </c>
      <c r="X13" s="1156" t="str">
        <f>IF(VLOOKUP($A13,intern2!$A$165:$BH$316,COLUMN(X13)+1,FALSE)="","",IF(VLOOKUP($A13,'2.2'!$D:$O,5,FALSE)&lt;=X$8,"OK","NOK"))</f>
        <v/>
      </c>
      <c r="Y13" s="1170" t="str">
        <f>IF(VLOOKUP($A13,intern2!$A$165:$BH$316,COLUMN(Y13)+1,FALSE)="","",IF(VLOOKUP($A13,'2.2'!$D:$O,5,FALSE)&lt;=Y$8,"OK","NOK"))</f>
        <v/>
      </c>
      <c r="Z13" s="1269" t="str">
        <f>IF(VLOOKUP($A13,intern2!$A$165:$BH$316,COLUMN(Z13)+1,FALSE)="","",IF(VLOOKUP($A13,'2.2'!$D:$O,5,FALSE)&lt;=Z$8,"OK","NOK"))</f>
        <v/>
      </c>
      <c r="AA13" s="1156" t="str">
        <f>IF(VLOOKUP($A13,intern2!$A$165:$BH$316,COLUMN(AA13)+1,FALSE)="","",IF(VLOOKUP($A13,'2.2'!$D:$O,5,FALSE)&lt;=AA$8,"OK","NOK"))</f>
        <v/>
      </c>
      <c r="AB13" s="1156" t="str">
        <f>IF(VLOOKUP($A13,intern2!$A$165:$BH$316,COLUMN(AB13)+1,FALSE)="","",IF(VLOOKUP($A13,'2.2'!$D:$O,5,FALSE)&lt;=AB$8,"OK","NOK"))</f>
        <v/>
      </c>
      <c r="AC13" s="1156" t="str">
        <f>IF(VLOOKUP($A13,intern2!$A$165:$BH$316,COLUMN(AC13)+1,FALSE)="","",IF(VLOOKUP($A13,'2.2'!$D:$O,5,FALSE)&lt;=AC$8,"OK","NOK"))</f>
        <v/>
      </c>
      <c r="AD13" s="1156" t="str">
        <f>IF(VLOOKUP($A13,intern2!$A$165:$BH$316,COLUMN(AD13)+1,FALSE)="","",IF(VLOOKUP($A13,'2.2'!$D:$O,5,FALSE)&lt;=AD$8,"OK","NOK"))</f>
        <v/>
      </c>
      <c r="AE13" s="1160" t="str">
        <f>IF(VLOOKUP($A13,intern2!$A$165:$BH$316,COLUMN(AE13)+1,FALSE)="","",IF(VLOOKUP($A13,'2.2'!$D:$O,5,FALSE)&lt;=AE$8,"OK","NOK"))</f>
        <v/>
      </c>
      <c r="AF13" s="1269" t="str">
        <f>IF(VLOOKUP($A13,intern2!$A$165:$BH$316,COLUMN(AF13)+1,FALSE)="","",IF(VLOOKUP($A13,'2.2'!$D:$O,5,FALSE)&lt;=AF$8,"OK","NOK"))</f>
        <v/>
      </c>
      <c r="AG13" s="1160" t="str">
        <f>IF(VLOOKUP($A13,intern2!$A$165:$BH$316,COLUMN(AG13)+1,FALSE)="","",IF(VLOOKUP($A13,'2.2'!$D:$O,5,FALSE)&lt;=AG$8,"OK","NOK"))</f>
        <v/>
      </c>
      <c r="AH13" s="1160" t="str">
        <f>IF(VLOOKUP($A13,intern2!$A$165:$BH$316,COLUMN(AH13)+1,FALSE)="","",IF(VLOOKUP($A13,'2.2'!$D:$O,5,FALSE)&lt;=AH$8,"OK","NOK"))</f>
        <v/>
      </c>
      <c r="AI13" s="1156" t="str">
        <f>IF(VLOOKUP($A13,intern2!$A$165:$BH$316,COLUMN(AI13)+1,FALSE)="","",IF(VLOOKUP($A13,'2.2'!$D:$O,5,FALSE)&lt;=AI$8,"OK","NOK"))</f>
        <v/>
      </c>
      <c r="AJ13" s="1156" t="str">
        <f>IF(VLOOKUP($A13,intern2!$A$165:$BH$316,COLUMN(AJ13)+1,FALSE)="","",IF(VLOOKUP($A13,'2.2'!$D:$O,5,FALSE)&lt;=AJ$8,"OK","NOK"))</f>
        <v/>
      </c>
      <c r="AK13" s="1156" t="str">
        <f>IF(VLOOKUP($A13,intern2!$A$165:$BH$316,COLUMN(AK13)+1,FALSE)="","",IF(VLOOKUP($A13,'2.2'!$D:$O,5,FALSE)&lt;=AK$8,"OK","NOK"))</f>
        <v/>
      </c>
      <c r="AL13" s="1156" t="str">
        <f>IF(VLOOKUP($A13,intern2!$A$165:$BH$316,COLUMN(AL13)+1,FALSE)="","",IF(VLOOKUP($A13,'2.2'!$D:$O,5,FALSE)&lt;=AL$8,"OK","NOK"))</f>
        <v/>
      </c>
      <c r="AM13" s="1269" t="str">
        <f>IF(VLOOKUP($A13,intern2!$A$165:$BH$316,COLUMN(AM13)+1,FALSE)="","",IF(VLOOKUP($A13,'2.2'!$D:$O,5,FALSE)&lt;=AM$8,"OK","NOK"))</f>
        <v/>
      </c>
      <c r="AN13" s="1170" t="str">
        <f>IF(VLOOKUP($A13,intern2!$A$165:$BH$316,COLUMN(AN13)+1,FALSE)="","",IF(VLOOKUP($A13,'2.2'!$D:$O,5,FALSE)&lt;=AN$8,"OK","NOK"))</f>
        <v/>
      </c>
      <c r="AO13" s="1156" t="str">
        <f>IF(VLOOKUP($A13,intern2!$A$165:$BH$316,COLUMN(AO13)+1,FALSE)="","",IF(VLOOKUP($A13,'2.2'!$D:$O,5,FALSE)&lt;=AO$8,"OK","NOK"))</f>
        <v/>
      </c>
      <c r="AP13" s="1156" t="str">
        <f>IF(VLOOKUP($A13,intern2!$A$165:$BH$316,COLUMN(AP13)+1,FALSE)="","",IF(VLOOKUP($A13,'2.2'!$D:$O,5,FALSE)&lt;=AP$8,"OK","NOK"))</f>
        <v/>
      </c>
      <c r="AQ13" s="1269" t="str">
        <f>IF(VLOOKUP($A13,intern2!$A$165:$BH$316,COLUMN(AQ13)+1,FALSE)="","",IF(VLOOKUP($A13,'2.2'!$D:$O,5,FALSE)&lt;=AQ$8,"OK","NOK"))</f>
        <v/>
      </c>
      <c r="AR13" s="1156" t="str">
        <f>IF(VLOOKUP($A13,intern2!$A$165:$BH$316,COLUMN(AR13)+1,FALSE)="","",IF(VLOOKUP($A13,'2.2'!$D:$O,5,FALSE)&lt;=AR$8,"OK","NOK"))</f>
        <v/>
      </c>
      <c r="AS13" s="1156" t="str">
        <f>IF(VLOOKUP($A13,intern2!$A$165:$BH$316,COLUMN(AS13)+1,FALSE)="","",IF(VLOOKUP($A13,'2.2'!$D:$O,5,FALSE)&lt;=AS$8,"OK","NOK"))</f>
        <v/>
      </c>
      <c r="AT13" s="1269" t="str">
        <f>IF(VLOOKUP($A13,intern2!$A$165:$BH$316,COLUMN(AT13)+1,FALSE)="","",IF(VLOOKUP($A13,'2.2'!$D:$O,5,FALSE)&lt;=AT$8,"OK","NOK"))</f>
        <v/>
      </c>
      <c r="AU13" s="1156" t="str">
        <f>IF(VLOOKUP($A13,intern2!$A$165:$BH$316,COLUMN(AU13)+1,FALSE)="","",IF(VLOOKUP($A13,'2.2'!$D:$O,5,FALSE)&lt;=AU$8,"OK","NOK"))</f>
        <v/>
      </c>
      <c r="AV13" s="1156" t="str">
        <f>IF(VLOOKUP($A13,intern2!$A$165:$BH$316,COLUMN(AV13)+1,FALSE)="","",IF(VLOOKUP($A13,'2.2'!$D:$O,5,FALSE)&lt;=AV$8,"OK","NOK"))</f>
        <v/>
      </c>
      <c r="AW13" s="1156" t="str">
        <f>IF(VLOOKUP($A13,intern2!$A$165:$BH$316,COLUMN(AW13)+1,FALSE)="","",IF(VLOOKUP($A13,'2.2'!$D:$O,5,FALSE)&lt;=AW$8,"OK","NOK"))</f>
        <v/>
      </c>
      <c r="AX13" s="1156" t="str">
        <f>IF(VLOOKUP($A13,intern2!$A$165:$BH$316,COLUMN(AX13)+1,FALSE)="","",IF(VLOOKUP($A13,'2.2'!$D:$O,5,FALSE)&lt;=AX$8,"OK","NOK"))</f>
        <v/>
      </c>
      <c r="AY13" s="1156" t="str">
        <f>IF(VLOOKUP($A13,intern2!$A$165:$BH$316,COLUMN(AY13)+1,FALSE)="","",IF(VLOOKUP($A13,'2.2'!$D:$O,5,FALSE)&lt;=AY$8,"OK","NOK"))</f>
        <v/>
      </c>
      <c r="AZ13" s="1269" t="str">
        <f>IF(VLOOKUP($A13,intern2!$A$165:$BH$316,COLUMN(AZ13)+1,FALSE)="","",IF(VLOOKUP($A13,'2.2'!$D:$O,5,FALSE)&lt;=AZ$8,"OK","NOK"))</f>
        <v/>
      </c>
      <c r="BA13" s="1156" t="str">
        <f>IF(VLOOKUP($A13,intern2!$A$165:$BH$316,COLUMN(BA13)+1,FALSE)="","",IF(VLOOKUP($A13,'2.2'!$D:$O,5,FALSE)&lt;=BA$8,"OK","NOK"))</f>
        <v/>
      </c>
      <c r="BB13" s="1156" t="str">
        <f>IF(VLOOKUP($A13,intern2!$A$165:$BH$316,COLUMN(BB13)+1,FALSE)="","",IF(VLOOKUP($A13,'2.2'!$D:$O,5,FALSE)&lt;=BB$8,"OK","NOK"))</f>
        <v/>
      </c>
      <c r="BC13" s="1156" t="str">
        <f>IF(VLOOKUP($A13,intern2!$A$165:$BH$316,COLUMN(BC13)+1,FALSE)="","",IF(VLOOKUP($A13,'2.2'!$D:$O,5,FALSE)&lt;=BC$8,"OK","NOK"))</f>
        <v/>
      </c>
      <c r="BD13" s="1156" t="str">
        <f>IF(VLOOKUP($A13,intern2!$A$165:$BH$316,COLUMN(BD13)+1,FALSE)="","",IF(VLOOKUP($A13,'2.2'!$D:$O,5,FALSE)&lt;=BD$8,"OK","NOK"))</f>
        <v/>
      </c>
      <c r="BE13" s="1156" t="str">
        <f>IF(VLOOKUP($A13,intern2!$A$165:$BH$316,COLUMN(BE13)+1,FALSE)="","",IF(VLOOKUP($A13,'2.2'!$D:$O,5,FALSE)&lt;=BE$8,"OK","NOK"))</f>
        <v/>
      </c>
      <c r="BF13" s="1170" t="str">
        <f>IF(VLOOKUP($A13,intern2!$A$165:$BH$316,COLUMN(BF13)+1,FALSE)="","",IF(VLOOKUP($A13,'2.2'!$D:$O,5,FALSE)&lt;=BF$8,"OK","NOK"))</f>
        <v/>
      </c>
      <c r="BG13" s="1269" t="str">
        <f>IF(VLOOKUP($A13,intern2!$A$165:$BH$316,COLUMN(BG13)+1,FALSE)="","",IF(VLOOKUP($A13,'2.2'!$D:$O,5,FALSE)&lt;=BG$8,"OK","NOK"))</f>
        <v/>
      </c>
      <c r="BH13" s="1176" t="str">
        <f t="shared" ca="1" si="0"/>
        <v>OK</v>
      </c>
      <c r="BI13" s="1176"/>
    </row>
    <row r="14" spans="1:62" ht="26.4" x14ac:dyDescent="0.25">
      <c r="A14" s="716" t="str">
        <f>'2.2'!D14</f>
        <v>DER1.2</v>
      </c>
      <c r="B14" s="1157" t="str">
        <f>'2.2'!E14</f>
        <v>Patologie dermatologiche severe</v>
      </c>
      <c r="C14" s="1156" t="str">
        <f>IF(VLOOKUP($A14,intern2!$A$165:$BH$316,COLUMN(C14)+1,FALSE)="","",IF(VLOOKUP($A14,'2.2'!$D:$O,5,FALSE)&lt;=C$8,"OK","NOK"))</f>
        <v/>
      </c>
      <c r="D14" s="1156" t="str">
        <f>IF(VLOOKUP($A14,intern2!$A$165:$BH$316,COLUMN(D14)+1,FALSE)="","",IF(VLOOKUP($A14,'2.2'!$D:$O,5,FALSE)&lt;=D$8,"OK","NOK"))</f>
        <v/>
      </c>
      <c r="E14" s="1156" t="str">
        <f>IF(VLOOKUP($A14,intern2!$A$165:$BH$316,COLUMN(E14)+1,FALSE)="","",IF(VLOOKUP($A14,'2.2'!$D:$O,5,FALSE)&lt;=E$8,"OK","NOK"))</f>
        <v/>
      </c>
      <c r="F14" s="1156" t="str">
        <f>IF(VLOOKUP($A14,intern2!$A$165:$BH$316,COLUMN(F14)+1,FALSE)="","",IF(VLOOKUP($A14,'2.2'!$D:$O,5,FALSE)&lt;=F$8,"OK","NOK"))</f>
        <v/>
      </c>
      <c r="G14" s="1156" t="str">
        <f>IF(VLOOKUP($A14,intern2!$A$165:$BH$316,COLUMN(G14)+1,FALSE)="","",IF(VLOOKUP($A14,'2.2'!$D:$O,5,FALSE)&lt;=G$8,"OK","NOK"))</f>
        <v/>
      </c>
      <c r="H14" s="1156" t="str">
        <f>IF(VLOOKUP($A14,intern2!$A$165:$BH$316,COLUMN(H14)+1,FALSE)="","",IF(VLOOKUP($A14,'2.2'!$D:$O,5,FALSE)&lt;=H$8,"OK","NOK"))</f>
        <v/>
      </c>
      <c r="I14" s="1269" t="str">
        <f>IF(VLOOKUP($A14,intern2!$A$165:$BH$316,COLUMN(I14)+1,FALSE)="","",IF(VLOOKUP($A14,'2.2'!$D:$O,5,FALSE)&lt;=I$8,"OK","NOK"))</f>
        <v/>
      </c>
      <c r="J14" s="1159" t="str">
        <f>IF(VLOOKUP($A14,intern2!$A$165:$BH$316,COLUMN(J14)+1,FALSE)="","",IF(VLOOKUP($A14,'2.2'!$D:$O,5,FALSE)&lt;=J$8,"OK","NOK"))</f>
        <v/>
      </c>
      <c r="K14" s="1156" t="str">
        <f>IF(VLOOKUP($A14,intern2!$A$165:$BH$316,COLUMN(K14)+1,FALSE)="","",IF(VLOOKUP($A14,'2.2'!$D:$O,5,FALSE)&lt;=K$8,"OK","NOK"))</f>
        <v/>
      </c>
      <c r="L14" s="1156" t="str">
        <f>IF(VLOOKUP($A14,intern2!$A$165:$BH$316,COLUMN(L14)+1,FALSE)="","",IF(VLOOKUP($A14,'2.2'!$D:$O,5,FALSE)&lt;=L$8,"OK","NOK"))</f>
        <v/>
      </c>
      <c r="M14" s="1156" t="str">
        <f>IF(VLOOKUP($A14,intern2!$A$165:$BH$316,COLUMN(M14)+1,FALSE)="","",IF(VLOOKUP($A14,'2.2'!$D:$O,5,FALSE)&lt;=M$8,"OK","NOK"))</f>
        <v/>
      </c>
      <c r="N14" s="1156" t="str">
        <f>IF(VLOOKUP($A14,intern2!$A$165:$BH$316,COLUMN(N14)+1,FALSE)="","",IF(VLOOKUP($A14,'2.2'!$D:$O,5,FALSE)&lt;=N$8,"OK","NOK"))</f>
        <v/>
      </c>
      <c r="O14" s="1156" t="str">
        <f>IF(VLOOKUP($A14,intern2!$A$165:$BH$316,COLUMN(O14)+1,FALSE)="","",IF(VLOOKUP($A14,'2.2'!$D:$O,5,FALSE)&lt;=O$8,"OK","NOK"))</f>
        <v/>
      </c>
      <c r="P14" s="1156" t="str">
        <f>IF(VLOOKUP($A14,intern2!$A$165:$BH$316,COLUMN(P14)+1,FALSE)="","",IF(VLOOKUP($A14,'2.2'!$D:$O,5,FALSE)&lt;=P$8,"OK","NOK"))</f>
        <v/>
      </c>
      <c r="Q14" s="1156" t="str">
        <f>IF(VLOOKUP($A14,intern2!$A$165:$BH$316,COLUMN(Q14)+1,FALSE)="","",IF(VLOOKUP($A14,'2.2'!$D:$O,5,FALSE)&lt;=Q$8,"OK","NOK"))</f>
        <v/>
      </c>
      <c r="R14" s="1159" t="str">
        <f>IF(VLOOKUP($A14,intern2!$A$165:$BH$316,COLUMN(R14)+1,FALSE)="","",IF(VLOOKUP($A14,'2.2'!$D:$O,5,FALSE)&lt;=R$8,"OK","NOK"))</f>
        <v/>
      </c>
      <c r="S14" s="1159" t="str">
        <f ca="1">IF(VLOOKUP($A14,intern2!$A$165:$BH$316,COLUMN(S14)+1,FALSE)="","",IF(VLOOKUP($A14,'2.2'!$D:$O,5,FALSE)&lt;=S$8,"OK","NOK"))</f>
        <v>NOK</v>
      </c>
      <c r="T14" s="1156" t="str">
        <f>IF(VLOOKUP($A14,intern2!$A$165:$BH$316,COLUMN(T14)+1,FALSE)="","",IF(VLOOKUP($A14,'2.2'!$D:$O,5,FALSE)&lt;=T$8,"OK","NOK"))</f>
        <v/>
      </c>
      <c r="U14" s="1156" t="str">
        <f>IF(VLOOKUP($A14,intern2!$A$165:$BH$316,COLUMN(U14)+1,FALSE)="","",IF(VLOOKUP($A14,'2.2'!$D:$O,5,FALSE)&lt;=U$8,"OK","NOK"))</f>
        <v/>
      </c>
      <c r="V14" s="1156" t="str">
        <f>IF(VLOOKUP($A14,intern2!$A$165:$BH$316,COLUMN(V14)+1,FALSE)="","",IF(VLOOKUP($A14,'2.2'!$D:$O,5,FALSE)&lt;=V$8,"OK","NOK"))</f>
        <v/>
      </c>
      <c r="W14" s="1156" t="str">
        <f>IF(VLOOKUP($A14,intern2!$A$165:$BH$316,COLUMN(W14)+1,FALSE)="","",IF(VLOOKUP($A14,'2.2'!$D:$O,5,FALSE)&lt;=W$8,"OK","NOK"))</f>
        <v/>
      </c>
      <c r="X14" s="1156" t="str">
        <f>IF(VLOOKUP($A14,intern2!$A$165:$BH$316,COLUMN(X14)+1,FALSE)="","",IF(VLOOKUP($A14,'2.2'!$D:$O,5,FALSE)&lt;=X$8,"OK","NOK"))</f>
        <v/>
      </c>
      <c r="Y14" s="1170" t="str">
        <f>IF(VLOOKUP($A14,intern2!$A$165:$BH$316,COLUMN(Y14)+1,FALSE)="","",IF(VLOOKUP($A14,'2.2'!$D:$O,5,FALSE)&lt;=Y$8,"OK","NOK"))</f>
        <v/>
      </c>
      <c r="Z14" s="1269" t="str">
        <f>IF(VLOOKUP($A14,intern2!$A$165:$BH$316,COLUMN(Z14)+1,FALSE)="","",IF(VLOOKUP($A14,'2.2'!$D:$O,5,FALSE)&lt;=Z$8,"OK","NOK"))</f>
        <v/>
      </c>
      <c r="AA14" s="1156" t="str">
        <f>IF(VLOOKUP($A14,intern2!$A$165:$BH$316,COLUMN(AA14)+1,FALSE)="","",IF(VLOOKUP($A14,'2.2'!$D:$O,5,FALSE)&lt;=AA$8,"OK","NOK"))</f>
        <v/>
      </c>
      <c r="AB14" s="1156" t="str">
        <f>IF(VLOOKUP($A14,intern2!$A$165:$BH$316,COLUMN(AB14)+1,FALSE)="","",IF(VLOOKUP($A14,'2.2'!$D:$O,5,FALSE)&lt;=AB$8,"OK","NOK"))</f>
        <v/>
      </c>
      <c r="AC14" s="1156" t="str">
        <f>IF(VLOOKUP($A14,intern2!$A$165:$BH$316,COLUMN(AC14)+1,FALSE)="","",IF(VLOOKUP($A14,'2.2'!$D:$O,5,FALSE)&lt;=AC$8,"OK","NOK"))</f>
        <v/>
      </c>
      <c r="AD14" s="1156" t="str">
        <f>IF(VLOOKUP($A14,intern2!$A$165:$BH$316,COLUMN(AD14)+1,FALSE)="","",IF(VLOOKUP($A14,'2.2'!$D:$O,5,FALSE)&lt;=AD$8,"OK","NOK"))</f>
        <v/>
      </c>
      <c r="AE14" s="1160" t="str">
        <f>IF(VLOOKUP($A14,intern2!$A$165:$BH$316,COLUMN(AE14)+1,FALSE)="","",IF(VLOOKUP($A14,'2.2'!$D:$O,5,FALSE)&lt;=AE$8,"OK","NOK"))</f>
        <v/>
      </c>
      <c r="AF14" s="1269" t="str">
        <f>IF(VLOOKUP($A14,intern2!$A$165:$BH$316,COLUMN(AF14)+1,FALSE)="","",IF(VLOOKUP($A14,'2.2'!$D:$O,5,FALSE)&lt;=AF$8,"OK","NOK"))</f>
        <v/>
      </c>
      <c r="AG14" s="1160" t="str">
        <f>IF(VLOOKUP($A14,intern2!$A$165:$BH$316,COLUMN(AG14)+1,FALSE)="","",IF(VLOOKUP($A14,'2.2'!$D:$O,5,FALSE)&lt;=AG$8,"OK","NOK"))</f>
        <v/>
      </c>
      <c r="AH14" s="1160" t="str">
        <f>IF(VLOOKUP($A14,intern2!$A$165:$BH$316,COLUMN(AH14)+1,FALSE)="","",IF(VLOOKUP($A14,'2.2'!$D:$O,5,FALSE)&lt;=AH$8,"OK","NOK"))</f>
        <v/>
      </c>
      <c r="AI14" s="1156" t="str">
        <f>IF(VLOOKUP($A14,intern2!$A$165:$BH$316,COLUMN(AI14)+1,FALSE)="","",IF(VLOOKUP($A14,'2.2'!$D:$O,5,FALSE)&lt;=AI$8,"OK","NOK"))</f>
        <v/>
      </c>
      <c r="AJ14" s="1156" t="str">
        <f>IF(VLOOKUP($A14,intern2!$A$165:$BH$316,COLUMN(AJ14)+1,FALSE)="","",IF(VLOOKUP($A14,'2.2'!$D:$O,5,FALSE)&lt;=AJ$8,"OK","NOK"))</f>
        <v/>
      </c>
      <c r="AK14" s="1156" t="str">
        <f>IF(VLOOKUP($A14,intern2!$A$165:$BH$316,COLUMN(AK14)+1,FALSE)="","",IF(VLOOKUP($A14,'2.2'!$D:$O,5,FALSE)&lt;=AK$8,"OK","NOK"))</f>
        <v/>
      </c>
      <c r="AL14" s="1156" t="str">
        <f>IF(VLOOKUP($A14,intern2!$A$165:$BH$316,COLUMN(AL14)+1,FALSE)="","",IF(VLOOKUP($A14,'2.2'!$D:$O,5,FALSE)&lt;=AL$8,"OK","NOK"))</f>
        <v/>
      </c>
      <c r="AM14" s="1269" t="str">
        <f>IF(VLOOKUP($A14,intern2!$A$165:$BH$316,COLUMN(AM14)+1,FALSE)="","",IF(VLOOKUP($A14,'2.2'!$D:$O,5,FALSE)&lt;=AM$8,"OK","NOK"))</f>
        <v/>
      </c>
      <c r="AN14" s="1170" t="str">
        <f>IF(VLOOKUP($A14,intern2!$A$165:$BH$316,COLUMN(AN14)+1,FALSE)="","",IF(VLOOKUP($A14,'2.2'!$D:$O,5,FALSE)&lt;=AN$8,"OK","NOK"))</f>
        <v/>
      </c>
      <c r="AO14" s="1156" t="str">
        <f>IF(VLOOKUP($A14,intern2!$A$165:$BH$316,COLUMN(AO14)+1,FALSE)="","",IF(VLOOKUP($A14,'2.2'!$D:$O,5,FALSE)&lt;=AO$8,"OK","NOK"))</f>
        <v/>
      </c>
      <c r="AP14" s="1156" t="str">
        <f>IF(VLOOKUP($A14,intern2!$A$165:$BH$316,COLUMN(AP14)+1,FALSE)="","",IF(VLOOKUP($A14,'2.2'!$D:$O,5,FALSE)&lt;=AP$8,"OK","NOK"))</f>
        <v/>
      </c>
      <c r="AQ14" s="1269" t="str">
        <f>IF(VLOOKUP($A14,intern2!$A$165:$BH$316,COLUMN(AQ14)+1,FALSE)="","",IF(VLOOKUP($A14,'2.2'!$D:$O,5,FALSE)&lt;=AQ$8,"OK","NOK"))</f>
        <v/>
      </c>
      <c r="AR14" s="1156" t="str">
        <f>IF(VLOOKUP($A14,intern2!$A$165:$BH$316,COLUMN(AR14)+1,FALSE)="","",IF(VLOOKUP($A14,'2.2'!$D:$O,5,FALSE)&lt;=AR$8,"OK","NOK"))</f>
        <v/>
      </c>
      <c r="AS14" s="1156" t="str">
        <f>IF(VLOOKUP($A14,intern2!$A$165:$BH$316,COLUMN(AS14)+1,FALSE)="","",IF(VLOOKUP($A14,'2.2'!$D:$O,5,FALSE)&lt;=AS$8,"OK","NOK"))</f>
        <v/>
      </c>
      <c r="AT14" s="1269" t="str">
        <f>IF(VLOOKUP($A14,intern2!$A$165:$BH$316,COLUMN(AT14)+1,FALSE)="","",IF(VLOOKUP($A14,'2.2'!$D:$O,5,FALSE)&lt;=AT$8,"OK","NOK"))</f>
        <v/>
      </c>
      <c r="AU14" s="1156" t="str">
        <f>IF(VLOOKUP($A14,intern2!$A$165:$BH$316,COLUMN(AU14)+1,FALSE)="","",IF(VLOOKUP($A14,'2.2'!$D:$O,5,FALSE)&lt;=AU$8,"OK","NOK"))</f>
        <v/>
      </c>
      <c r="AV14" s="1156" t="str">
        <f>IF(VLOOKUP($A14,intern2!$A$165:$BH$316,COLUMN(AV14)+1,FALSE)="","",IF(VLOOKUP($A14,'2.2'!$D:$O,5,FALSE)&lt;=AV$8,"OK","NOK"))</f>
        <v/>
      </c>
      <c r="AW14" s="1156" t="str">
        <f>IF(VLOOKUP($A14,intern2!$A$165:$BH$316,COLUMN(AW14)+1,FALSE)="","",IF(VLOOKUP($A14,'2.2'!$D:$O,5,FALSE)&lt;=AW$8,"OK","NOK"))</f>
        <v/>
      </c>
      <c r="AX14" s="1156" t="str">
        <f>IF(VLOOKUP($A14,intern2!$A$165:$BH$316,COLUMN(AX14)+1,FALSE)="","",IF(VLOOKUP($A14,'2.2'!$D:$O,5,FALSE)&lt;=AX$8,"OK","NOK"))</f>
        <v/>
      </c>
      <c r="AY14" s="1156" t="str">
        <f>IF(VLOOKUP($A14,intern2!$A$165:$BH$316,COLUMN(AY14)+1,FALSE)="","",IF(VLOOKUP($A14,'2.2'!$D:$O,5,FALSE)&lt;=AY$8,"OK","NOK"))</f>
        <v/>
      </c>
      <c r="AZ14" s="1269" t="str">
        <f>IF(VLOOKUP($A14,intern2!$A$165:$BH$316,COLUMN(AZ14)+1,FALSE)="","",IF(VLOOKUP($A14,'2.2'!$D:$O,5,FALSE)&lt;=AZ$8,"OK","NOK"))</f>
        <v/>
      </c>
      <c r="BA14" s="1156" t="str">
        <f>IF(VLOOKUP($A14,intern2!$A$165:$BH$316,COLUMN(BA14)+1,FALSE)="","",IF(VLOOKUP($A14,'2.2'!$D:$O,5,FALSE)&lt;=BA$8,"OK","NOK"))</f>
        <v/>
      </c>
      <c r="BB14" s="1156" t="str">
        <f>IF(VLOOKUP($A14,intern2!$A$165:$BH$316,COLUMN(BB14)+1,FALSE)="","",IF(VLOOKUP($A14,'2.2'!$D:$O,5,FALSE)&lt;=BB$8,"OK","NOK"))</f>
        <v/>
      </c>
      <c r="BC14" s="1156" t="str">
        <f>IF(VLOOKUP($A14,intern2!$A$165:$BH$316,COLUMN(BC14)+1,FALSE)="","",IF(VLOOKUP($A14,'2.2'!$D:$O,5,FALSE)&lt;=BC$8,"OK","NOK"))</f>
        <v/>
      </c>
      <c r="BD14" s="1156" t="str">
        <f>IF(VLOOKUP($A14,intern2!$A$165:$BH$316,COLUMN(BD14)+1,FALSE)="","",IF(VLOOKUP($A14,'2.2'!$D:$O,5,FALSE)&lt;=BD$8,"OK","NOK"))</f>
        <v/>
      </c>
      <c r="BE14" s="1156" t="str">
        <f>IF(VLOOKUP($A14,intern2!$A$165:$BH$316,COLUMN(BE14)+1,FALSE)="","",IF(VLOOKUP($A14,'2.2'!$D:$O,5,FALSE)&lt;=BE$8,"OK","NOK"))</f>
        <v/>
      </c>
      <c r="BF14" s="1170" t="str">
        <f>IF(VLOOKUP($A14,intern2!$A$165:$BH$316,COLUMN(BF14)+1,FALSE)="","",IF(VLOOKUP($A14,'2.2'!$D:$O,5,FALSE)&lt;=BF$8,"OK","NOK"))</f>
        <v/>
      </c>
      <c r="BG14" s="1269" t="str">
        <f>IF(VLOOKUP($A14,intern2!$A$165:$BH$316,COLUMN(BG14)+1,FALSE)="","",IF(VLOOKUP($A14,'2.2'!$D:$O,5,FALSE)&lt;=BG$8,"OK","NOK"))</f>
        <v/>
      </c>
      <c r="BH14" s="1176" t="str">
        <f t="shared" ca="1" si="0"/>
        <v>NOK</v>
      </c>
      <c r="BI14" s="1176"/>
    </row>
    <row r="15" spans="1:62" x14ac:dyDescent="0.25">
      <c r="A15" s="716" t="str">
        <f>'2.2'!D15</f>
        <v>DER2</v>
      </c>
      <c r="B15" s="1157" t="str">
        <f>'2.2'!E15</f>
        <v>Trattamento delle ferite</v>
      </c>
      <c r="C15" s="1156" t="str">
        <f>IF(VLOOKUP($A15,intern2!$A$165:$BH$316,COLUMN(C15)+1,FALSE)="","",IF(VLOOKUP($A15,'2.2'!$D:$O,5,FALSE)&lt;=C$8,"OK","NOK"))</f>
        <v/>
      </c>
      <c r="D15" s="1156" t="str">
        <f>IF(VLOOKUP($A15,intern2!$A$165:$BH$316,COLUMN(D15)+1,FALSE)="","",IF(VLOOKUP($A15,'2.2'!$D:$O,5,FALSE)&lt;=D$8,"OK","NOK"))</f>
        <v/>
      </c>
      <c r="E15" s="1156" t="str">
        <f>IF(VLOOKUP($A15,intern2!$A$165:$BH$316,COLUMN(E15)+1,FALSE)="","",IF(VLOOKUP($A15,'2.2'!$D:$O,5,FALSE)&lt;=E$8,"OK","NOK"))</f>
        <v/>
      </c>
      <c r="F15" s="1156" t="str">
        <f>IF(VLOOKUP($A15,intern2!$A$165:$BH$316,COLUMN(F15)+1,FALSE)="","",IF(VLOOKUP($A15,'2.2'!$D:$O,5,FALSE)&lt;=F$8,"OK","NOK"))</f>
        <v/>
      </c>
      <c r="G15" s="1156" t="str">
        <f>IF(VLOOKUP($A15,intern2!$A$165:$BH$316,COLUMN(G15)+1,FALSE)="","",IF(VLOOKUP($A15,'2.2'!$D:$O,5,FALSE)&lt;=G$8,"OK","NOK"))</f>
        <v/>
      </c>
      <c r="H15" s="1156" t="str">
        <f>IF(VLOOKUP($A15,intern2!$A$165:$BH$316,COLUMN(H15)+1,FALSE)="","",IF(VLOOKUP($A15,'2.2'!$D:$O,5,FALSE)&lt;=H$8,"OK","NOK"))</f>
        <v/>
      </c>
      <c r="I15" s="1269" t="str">
        <f>IF(VLOOKUP($A15,intern2!$A$165:$BH$316,COLUMN(I15)+1,FALSE)="","",IF(VLOOKUP($A15,'2.2'!$D:$O,5,FALSE)&lt;=I$8,"OK","NOK"))</f>
        <v/>
      </c>
      <c r="J15" s="1159" t="str">
        <f>IF(VLOOKUP($A15,intern2!$A$165:$BH$316,COLUMN(J15)+1,FALSE)="","",IF(VLOOKUP($A15,'2.2'!$D:$O,5,FALSE)&lt;=J$8,"OK","NOK"))</f>
        <v/>
      </c>
      <c r="K15" s="1156" t="str">
        <f>IF(VLOOKUP($A15,intern2!$A$165:$BH$316,COLUMN(K15)+1,FALSE)="","",IF(VLOOKUP($A15,'2.2'!$D:$O,5,FALSE)&lt;=K$8,"OK","NOK"))</f>
        <v/>
      </c>
      <c r="L15" s="1156" t="str">
        <f>IF(VLOOKUP($A15,intern2!$A$165:$BH$316,COLUMN(L15)+1,FALSE)="","",IF(VLOOKUP($A15,'2.2'!$D:$O,5,FALSE)&lt;=L$8,"OK","NOK"))</f>
        <v/>
      </c>
      <c r="M15" s="1156" t="str">
        <f>IF(VLOOKUP($A15,intern2!$A$165:$BH$316,COLUMN(M15)+1,FALSE)="","",IF(VLOOKUP($A15,'2.2'!$D:$O,5,FALSE)&lt;=M$8,"OK","NOK"))</f>
        <v/>
      </c>
      <c r="N15" s="1156" t="str">
        <f>IF(VLOOKUP($A15,intern2!$A$165:$BH$316,COLUMN(N15)+1,FALSE)="","",IF(VLOOKUP($A15,'2.2'!$D:$O,5,FALSE)&lt;=N$8,"OK","NOK"))</f>
        <v/>
      </c>
      <c r="O15" s="1156" t="str">
        <f>IF(VLOOKUP($A15,intern2!$A$165:$BH$316,COLUMN(O15)+1,FALSE)="","",IF(VLOOKUP($A15,'2.2'!$D:$O,5,FALSE)&lt;=O$8,"OK","NOK"))</f>
        <v/>
      </c>
      <c r="P15" s="1156" t="str">
        <f>IF(VLOOKUP($A15,intern2!$A$165:$BH$316,COLUMN(P15)+1,FALSE)="","",IF(VLOOKUP($A15,'2.2'!$D:$O,5,FALSE)&lt;=P$8,"OK","NOK"))</f>
        <v/>
      </c>
      <c r="Q15" s="1156" t="str">
        <f>IF(VLOOKUP($A15,intern2!$A$165:$BH$316,COLUMN(Q15)+1,FALSE)="","",IF(VLOOKUP($A15,'2.2'!$D:$O,5,FALSE)&lt;=Q$8,"OK","NOK"))</f>
        <v/>
      </c>
      <c r="R15" s="1159" t="str">
        <f>IF(VLOOKUP($A15,intern2!$A$165:$BH$316,COLUMN(R15)+1,FALSE)="","",IF(VLOOKUP($A15,'2.2'!$D:$O,5,FALSE)&lt;=R$8,"OK","NOK"))</f>
        <v/>
      </c>
      <c r="S15" s="1159" t="str">
        <f>IF(VLOOKUP($A15,intern2!$A$165:$BH$316,COLUMN(S15)+1,FALSE)="","",IF(VLOOKUP($A15,'2.2'!$D:$O,5,FALSE)&lt;=S$8,"OK","NOK"))</f>
        <v/>
      </c>
      <c r="T15" s="1156" t="str">
        <f>IF(VLOOKUP($A15,intern2!$A$165:$BH$316,COLUMN(T15)+1,FALSE)="","",IF(VLOOKUP($A15,'2.2'!$D:$O,5,FALSE)&lt;=T$8,"OK","NOK"))</f>
        <v/>
      </c>
      <c r="U15" s="1156" t="str">
        <f>IF(VLOOKUP($A15,intern2!$A$165:$BH$316,COLUMN(U15)+1,FALSE)="","",IF(VLOOKUP($A15,'2.2'!$D:$O,5,FALSE)&lt;=U$8,"OK","NOK"))</f>
        <v/>
      </c>
      <c r="V15" s="1156" t="str">
        <f>IF(VLOOKUP($A15,intern2!$A$165:$BH$316,COLUMN(V15)+1,FALSE)="","",IF(VLOOKUP($A15,'2.2'!$D:$O,5,FALSE)&lt;=V$8,"OK","NOK"))</f>
        <v/>
      </c>
      <c r="W15" s="1156" t="str">
        <f>IF(VLOOKUP($A15,intern2!$A$165:$BH$316,COLUMN(W15)+1,FALSE)="","",IF(VLOOKUP($A15,'2.2'!$D:$O,5,FALSE)&lt;=W$8,"OK","NOK"))</f>
        <v/>
      </c>
      <c r="X15" s="1156" t="str">
        <f>IF(VLOOKUP($A15,intern2!$A$165:$BH$316,COLUMN(X15)+1,FALSE)="","",IF(VLOOKUP($A15,'2.2'!$D:$O,5,FALSE)&lt;=X$8,"OK","NOK"))</f>
        <v/>
      </c>
      <c r="Y15" s="1170" t="str">
        <f>IF(VLOOKUP($A15,intern2!$A$165:$BH$316,COLUMN(Y15)+1,FALSE)="","",IF(VLOOKUP($A15,'2.2'!$D:$O,5,FALSE)&lt;=Y$8,"OK","NOK"))</f>
        <v/>
      </c>
      <c r="Z15" s="1269" t="str">
        <f>IF(VLOOKUP($A15,intern2!$A$165:$BH$316,COLUMN(Z15)+1,FALSE)="","",IF(VLOOKUP($A15,'2.2'!$D:$O,5,FALSE)&lt;=Z$8,"OK","NOK"))</f>
        <v/>
      </c>
      <c r="AA15" s="1156" t="str">
        <f>IF(VLOOKUP($A15,intern2!$A$165:$BH$316,COLUMN(AA15)+1,FALSE)="","",IF(VLOOKUP($A15,'2.2'!$D:$O,5,FALSE)&lt;=AA$8,"OK","NOK"))</f>
        <v/>
      </c>
      <c r="AB15" s="1156" t="str">
        <f>IF(VLOOKUP($A15,intern2!$A$165:$BH$316,COLUMN(AB15)+1,FALSE)="","",IF(VLOOKUP($A15,'2.2'!$D:$O,5,FALSE)&lt;=AB$8,"OK","NOK"))</f>
        <v/>
      </c>
      <c r="AC15" s="1156" t="str">
        <f>IF(VLOOKUP($A15,intern2!$A$165:$BH$316,COLUMN(AC15)+1,FALSE)="","",IF(VLOOKUP($A15,'2.2'!$D:$O,5,FALSE)&lt;=AC$8,"OK","NOK"))</f>
        <v/>
      </c>
      <c r="AD15" s="1156" t="str">
        <f>IF(VLOOKUP($A15,intern2!$A$165:$BH$316,COLUMN(AD15)+1,FALSE)="","",IF(VLOOKUP($A15,'2.2'!$D:$O,5,FALSE)&lt;=AD$8,"OK","NOK"))</f>
        <v/>
      </c>
      <c r="AE15" s="1160" t="str">
        <f>IF(VLOOKUP($A15,intern2!$A$165:$BH$316,COLUMN(AE15)+1,FALSE)="","",IF(VLOOKUP($A15,'2.2'!$D:$O,5,FALSE)&lt;=AE$8,"OK","NOK"))</f>
        <v/>
      </c>
      <c r="AF15" s="1269" t="str">
        <f>IF(VLOOKUP($A15,intern2!$A$165:$BH$316,COLUMN(AF15)+1,FALSE)="","",IF(VLOOKUP($A15,'2.2'!$D:$O,5,FALSE)&lt;=AF$8,"OK","NOK"))</f>
        <v/>
      </c>
      <c r="AG15" s="1160" t="str">
        <f>IF(VLOOKUP($A15,intern2!$A$165:$BH$316,COLUMN(AG15)+1,FALSE)="","",IF(VLOOKUP($A15,'2.2'!$D:$O,5,FALSE)&lt;=AG$8,"OK","NOK"))</f>
        <v/>
      </c>
      <c r="AH15" s="1160" t="str">
        <f>IF(VLOOKUP($A15,intern2!$A$165:$BH$316,COLUMN(AH15)+1,FALSE)="","",IF(VLOOKUP($A15,'2.2'!$D:$O,5,FALSE)&lt;=AH$8,"OK","NOK"))</f>
        <v/>
      </c>
      <c r="AI15" s="1156" t="str">
        <f>IF(VLOOKUP($A15,intern2!$A$165:$BH$316,COLUMN(AI15)+1,FALSE)="","",IF(VLOOKUP($A15,'2.2'!$D:$O,5,FALSE)&lt;=AI$8,"OK","NOK"))</f>
        <v/>
      </c>
      <c r="AJ15" s="1156" t="str">
        <f>IF(VLOOKUP($A15,intern2!$A$165:$BH$316,COLUMN(AJ15)+1,FALSE)="","",IF(VLOOKUP($A15,'2.2'!$D:$O,5,FALSE)&lt;=AJ$8,"OK","NOK"))</f>
        <v/>
      </c>
      <c r="AK15" s="1156" t="str">
        <f>IF(VLOOKUP($A15,intern2!$A$165:$BH$316,COLUMN(AK15)+1,FALSE)="","",IF(VLOOKUP($A15,'2.2'!$D:$O,5,FALSE)&lt;=AK$8,"OK","NOK"))</f>
        <v/>
      </c>
      <c r="AL15" s="1156" t="str">
        <f>IF(VLOOKUP($A15,intern2!$A$165:$BH$316,COLUMN(AL15)+1,FALSE)="","",IF(VLOOKUP($A15,'2.2'!$D:$O,5,FALSE)&lt;=AL$8,"OK","NOK"))</f>
        <v/>
      </c>
      <c r="AM15" s="1269" t="str">
        <f>IF(VLOOKUP($A15,intern2!$A$165:$BH$316,COLUMN(AM15)+1,FALSE)="","",IF(VLOOKUP($A15,'2.2'!$D:$O,5,FALSE)&lt;=AM$8,"OK","NOK"))</f>
        <v/>
      </c>
      <c r="AN15" s="1170" t="str">
        <f>IF(VLOOKUP($A15,intern2!$A$165:$BH$316,COLUMN(AN15)+1,FALSE)="","",IF(VLOOKUP($A15,'2.2'!$D:$O,5,FALSE)&lt;=AN$8,"OK","NOK"))</f>
        <v/>
      </c>
      <c r="AO15" s="1156" t="str">
        <f>IF(VLOOKUP($A15,intern2!$A$165:$BH$316,COLUMN(AO15)+1,FALSE)="","",IF(VLOOKUP($A15,'2.2'!$D:$O,5,FALSE)&lt;=AO$8,"OK","NOK"))</f>
        <v/>
      </c>
      <c r="AP15" s="1156" t="str">
        <f>IF(VLOOKUP($A15,intern2!$A$165:$BH$316,COLUMN(AP15)+1,FALSE)="","",IF(VLOOKUP($A15,'2.2'!$D:$O,5,FALSE)&lt;=AP$8,"OK","NOK"))</f>
        <v/>
      </c>
      <c r="AQ15" s="1269" t="str">
        <f>IF(VLOOKUP($A15,intern2!$A$165:$BH$316,COLUMN(AQ15)+1,FALSE)="","",IF(VLOOKUP($A15,'2.2'!$D:$O,5,FALSE)&lt;=AQ$8,"OK","NOK"))</f>
        <v/>
      </c>
      <c r="AR15" s="1156" t="str">
        <f>IF(VLOOKUP($A15,intern2!$A$165:$BH$316,COLUMN(AR15)+1,FALSE)="","",IF(VLOOKUP($A15,'2.2'!$D:$O,5,FALSE)&lt;=AR$8,"OK","NOK"))</f>
        <v/>
      </c>
      <c r="AS15" s="1156" t="str">
        <f>IF(VLOOKUP($A15,intern2!$A$165:$BH$316,COLUMN(AS15)+1,FALSE)="","",IF(VLOOKUP($A15,'2.2'!$D:$O,5,FALSE)&lt;=AS$8,"OK","NOK"))</f>
        <v/>
      </c>
      <c r="AT15" s="1269" t="str">
        <f>IF(VLOOKUP($A15,intern2!$A$165:$BH$316,COLUMN(AT15)+1,FALSE)="","",IF(VLOOKUP($A15,'2.2'!$D:$O,5,FALSE)&lt;=AT$8,"OK","NOK"))</f>
        <v/>
      </c>
      <c r="AU15" s="1156" t="str">
        <f>IF(VLOOKUP($A15,intern2!$A$165:$BH$316,COLUMN(AU15)+1,FALSE)="","",IF(VLOOKUP($A15,'2.2'!$D:$O,5,FALSE)&lt;=AU$8,"OK","NOK"))</f>
        <v/>
      </c>
      <c r="AV15" s="1156" t="str">
        <f>IF(VLOOKUP($A15,intern2!$A$165:$BH$316,COLUMN(AV15)+1,FALSE)="","",IF(VLOOKUP($A15,'2.2'!$D:$O,5,FALSE)&lt;=AV$8,"OK","NOK"))</f>
        <v/>
      </c>
      <c r="AW15" s="1156" t="str">
        <f>IF(VLOOKUP($A15,intern2!$A$165:$BH$316,COLUMN(AW15)+1,FALSE)="","",IF(VLOOKUP($A15,'2.2'!$D:$O,5,FALSE)&lt;=AW$8,"OK","NOK"))</f>
        <v/>
      </c>
      <c r="AX15" s="1156" t="str">
        <f>IF(VLOOKUP($A15,intern2!$A$165:$BH$316,COLUMN(AX15)+1,FALSE)="","",IF(VLOOKUP($A15,'2.2'!$D:$O,5,FALSE)&lt;=AX$8,"OK","NOK"))</f>
        <v/>
      </c>
      <c r="AY15" s="1156" t="str">
        <f>IF(VLOOKUP($A15,intern2!$A$165:$BH$316,COLUMN(AY15)+1,FALSE)="","",IF(VLOOKUP($A15,'2.2'!$D:$O,5,FALSE)&lt;=AY$8,"OK","NOK"))</f>
        <v/>
      </c>
      <c r="AZ15" s="1269" t="str">
        <f>IF(VLOOKUP($A15,intern2!$A$165:$BH$316,COLUMN(AZ15)+1,FALSE)="","",IF(VLOOKUP($A15,'2.2'!$D:$O,5,FALSE)&lt;=AZ$8,"OK","NOK"))</f>
        <v/>
      </c>
      <c r="BA15" s="1156" t="str">
        <f>IF(VLOOKUP($A15,intern2!$A$165:$BH$316,COLUMN(BA15)+1,FALSE)="","",IF(VLOOKUP($A15,'2.2'!$D:$O,5,FALSE)&lt;=BA$8,"OK","NOK"))</f>
        <v/>
      </c>
      <c r="BB15" s="1156" t="str">
        <f>IF(VLOOKUP($A15,intern2!$A$165:$BH$316,COLUMN(BB15)+1,FALSE)="","",IF(VLOOKUP($A15,'2.2'!$D:$O,5,FALSE)&lt;=BB$8,"OK","NOK"))</f>
        <v/>
      </c>
      <c r="BC15" s="1156" t="str">
        <f>IF(VLOOKUP($A15,intern2!$A$165:$BH$316,COLUMN(BC15)+1,FALSE)="","",IF(VLOOKUP($A15,'2.2'!$D:$O,5,FALSE)&lt;=BC$8,"OK","NOK"))</f>
        <v/>
      </c>
      <c r="BD15" s="1156" t="str">
        <f>IF(VLOOKUP($A15,intern2!$A$165:$BH$316,COLUMN(BD15)+1,FALSE)="","",IF(VLOOKUP($A15,'2.2'!$D:$O,5,FALSE)&lt;=BD$8,"OK","NOK"))</f>
        <v/>
      </c>
      <c r="BE15" s="1156" t="str">
        <f>IF(VLOOKUP($A15,intern2!$A$165:$BH$316,COLUMN(BE15)+1,FALSE)="","",IF(VLOOKUP($A15,'2.2'!$D:$O,5,FALSE)&lt;=BE$8,"OK","NOK"))</f>
        <v/>
      </c>
      <c r="BF15" s="1170" t="str">
        <f>IF(VLOOKUP($A15,intern2!$A$165:$BH$316,COLUMN(BF15)+1,FALSE)="","",IF(VLOOKUP($A15,'2.2'!$D:$O,5,FALSE)&lt;=BF$8,"OK","NOK"))</f>
        <v/>
      </c>
      <c r="BG15" s="1269" t="str">
        <f>IF(VLOOKUP($A15,intern2!$A$165:$BH$316,COLUMN(BG15)+1,FALSE)="","",IF(VLOOKUP($A15,'2.2'!$D:$O,5,FALSE)&lt;=BG$8,"OK","NOK"))</f>
        <v/>
      </c>
      <c r="BH15" s="1176" t="str">
        <f t="shared" si="0"/>
        <v>OK</v>
      </c>
      <c r="BI15" s="1176"/>
    </row>
    <row r="16" spans="1:62" ht="26.4" x14ac:dyDescent="0.25">
      <c r="A16" s="716" t="str">
        <f>'2.2'!D16</f>
        <v>HNO1</v>
      </c>
      <c r="B16" s="1157" t="str">
        <f>'2.2'!E16</f>
        <v>Otorinolaringoiatria (chirurgia ORL)</v>
      </c>
      <c r="C16" s="1156" t="str">
        <f>IF(VLOOKUP($A16,intern2!$A$165:$BH$316,COLUMN(C16)+1,FALSE)="","",IF(VLOOKUP($A16,'2.2'!$D:$O,5,FALSE)&lt;=C$8,"OK","NOK"))</f>
        <v/>
      </c>
      <c r="D16" s="1156" t="str">
        <f>IF(VLOOKUP($A16,intern2!$A$165:$BH$316,COLUMN(D16)+1,FALSE)="","",IF(VLOOKUP($A16,'2.2'!$D:$O,5,FALSE)&lt;=D$8,"OK","NOK"))</f>
        <v/>
      </c>
      <c r="E16" s="1156" t="str">
        <f>IF(VLOOKUP($A16,intern2!$A$165:$BH$316,COLUMN(E16)+1,FALSE)="","",IF(VLOOKUP($A16,'2.2'!$D:$O,5,FALSE)&lt;=E$8,"OK","NOK"))</f>
        <v/>
      </c>
      <c r="F16" s="1156" t="str">
        <f>IF(VLOOKUP($A16,intern2!$A$165:$BH$316,COLUMN(F16)+1,FALSE)="","",IF(VLOOKUP($A16,'2.2'!$D:$O,5,FALSE)&lt;=F$8,"OK","NOK"))</f>
        <v/>
      </c>
      <c r="G16" s="1156" t="str">
        <f>IF(VLOOKUP($A16,intern2!$A$165:$BH$316,COLUMN(G16)+1,FALSE)="","",IF(VLOOKUP($A16,'2.2'!$D:$O,5,FALSE)&lt;=G$8,"OK","NOK"))</f>
        <v/>
      </c>
      <c r="H16" s="1156" t="str">
        <f>IF(VLOOKUP($A16,intern2!$A$165:$BH$316,COLUMN(H16)+1,FALSE)="","",IF(VLOOKUP($A16,'2.2'!$D:$O,5,FALSE)&lt;=H$8,"OK","NOK"))</f>
        <v/>
      </c>
      <c r="I16" s="1269" t="str">
        <f>IF(VLOOKUP($A16,intern2!$A$165:$BH$316,COLUMN(I16)+1,FALSE)="","",IF(VLOOKUP($A16,'2.2'!$D:$O,5,FALSE)&lt;=I$8,"OK","NOK"))</f>
        <v/>
      </c>
      <c r="J16" s="1159" t="str">
        <f>IF(VLOOKUP($A16,intern2!$A$165:$BH$316,COLUMN(J16)+1,FALSE)="","",IF(VLOOKUP($A16,'2.2'!$D:$O,5,FALSE)&lt;=J$8,"OK","NOK"))</f>
        <v/>
      </c>
      <c r="K16" s="1156" t="str">
        <f>IF(VLOOKUP($A16,intern2!$A$165:$BH$316,COLUMN(K16)+1,FALSE)="","",IF(VLOOKUP($A16,'2.2'!$D:$O,5,FALSE)&lt;=K$8,"OK","NOK"))</f>
        <v/>
      </c>
      <c r="L16" s="1156" t="str">
        <f>IF(VLOOKUP($A16,intern2!$A$165:$BH$316,COLUMN(L16)+1,FALSE)="","",IF(VLOOKUP($A16,'2.2'!$D:$O,5,FALSE)&lt;=L$8,"OK","NOK"))</f>
        <v/>
      </c>
      <c r="M16" s="1156" t="str">
        <f>IF(VLOOKUP($A16,intern2!$A$165:$BH$316,COLUMN(M16)+1,FALSE)="","",IF(VLOOKUP($A16,'2.2'!$D:$O,5,FALSE)&lt;=M$8,"OK","NOK"))</f>
        <v/>
      </c>
      <c r="N16" s="1156" t="str">
        <f>IF(VLOOKUP($A16,intern2!$A$165:$BH$316,COLUMN(N16)+1,FALSE)="","",IF(VLOOKUP($A16,'2.2'!$D:$O,5,FALSE)&lt;=N$8,"OK","NOK"))</f>
        <v/>
      </c>
      <c r="O16" s="1156" t="str">
        <f>IF(VLOOKUP($A16,intern2!$A$165:$BH$316,COLUMN(O16)+1,FALSE)="","",IF(VLOOKUP($A16,'2.2'!$D:$O,5,FALSE)&lt;=O$8,"OK","NOK"))</f>
        <v/>
      </c>
      <c r="P16" s="1156" t="str">
        <f>IF(VLOOKUP($A16,intern2!$A$165:$BH$316,COLUMN(P16)+1,FALSE)="","",IF(VLOOKUP($A16,'2.2'!$D:$O,5,FALSE)&lt;=P$8,"OK","NOK"))</f>
        <v/>
      </c>
      <c r="Q16" s="1156" t="str">
        <f>IF(VLOOKUP($A16,intern2!$A$165:$BH$316,COLUMN(Q16)+1,FALSE)="","",IF(VLOOKUP($A16,'2.2'!$D:$O,5,FALSE)&lt;=Q$8,"OK","NOK"))</f>
        <v/>
      </c>
      <c r="R16" s="1159" t="str">
        <f>IF(VLOOKUP($A16,intern2!$A$165:$BH$316,COLUMN(R16)+1,FALSE)="","",IF(VLOOKUP($A16,'2.2'!$D:$O,5,FALSE)&lt;=R$8,"OK","NOK"))</f>
        <v/>
      </c>
      <c r="S16" s="1159" t="str">
        <f>IF(VLOOKUP($A16,intern2!$A$165:$BH$316,COLUMN(S16)+1,FALSE)="","",IF(VLOOKUP($A16,'2.2'!$D:$O,5,FALSE)&lt;=S$8,"OK","NOK"))</f>
        <v/>
      </c>
      <c r="T16" s="1156" t="str">
        <f>IF(VLOOKUP($A16,intern2!$A$165:$BH$316,COLUMN(T16)+1,FALSE)="","",IF(VLOOKUP($A16,'2.2'!$D:$O,5,FALSE)&lt;=T$8,"OK","NOK"))</f>
        <v/>
      </c>
      <c r="U16" s="1156" t="str">
        <f>IF(VLOOKUP($A16,intern2!$A$165:$BH$316,COLUMN(U16)+1,FALSE)="","",IF(VLOOKUP($A16,'2.2'!$D:$O,5,FALSE)&lt;=U$8,"OK","NOK"))</f>
        <v/>
      </c>
      <c r="V16" s="1156" t="str">
        <f>IF(VLOOKUP($A16,intern2!$A$165:$BH$316,COLUMN(V16)+1,FALSE)="","",IF(VLOOKUP($A16,'2.2'!$D:$O,5,FALSE)&lt;=V$8,"OK","NOK"))</f>
        <v/>
      </c>
      <c r="W16" s="1156" t="str">
        <f>IF(VLOOKUP($A16,intern2!$A$165:$BH$316,COLUMN(W16)+1,FALSE)="","",IF(VLOOKUP($A16,'2.2'!$D:$O,5,FALSE)&lt;=W$8,"OK","NOK"))</f>
        <v/>
      </c>
      <c r="X16" s="1156" t="str">
        <f>IF(VLOOKUP($A16,intern2!$A$165:$BH$316,COLUMN(X16)+1,FALSE)="","",IF(VLOOKUP($A16,'2.2'!$D:$O,5,FALSE)&lt;=X$8,"OK","NOK"))</f>
        <v/>
      </c>
      <c r="Y16" s="1170" t="str">
        <f>IF(VLOOKUP($A16,intern2!$A$165:$BH$316,COLUMN(Y16)+1,FALSE)="","",IF(VLOOKUP($A16,'2.2'!$D:$O,5,FALSE)&lt;=Y$8,"OK","NOK"))</f>
        <v/>
      </c>
      <c r="Z16" s="1269" t="str">
        <f>IF(VLOOKUP($A16,intern2!$A$165:$BH$316,COLUMN(Z16)+1,FALSE)="","",IF(VLOOKUP($A16,'2.2'!$D:$O,5,FALSE)&lt;=Z$8,"OK","NOK"))</f>
        <v/>
      </c>
      <c r="AA16" s="1156" t="str">
        <f>IF(VLOOKUP($A16,intern2!$A$165:$BH$316,COLUMN(AA16)+1,FALSE)="","",IF(VLOOKUP($A16,'2.2'!$D:$O,5,FALSE)&lt;=AA$8,"OK","NOK"))</f>
        <v/>
      </c>
      <c r="AB16" s="1156" t="str">
        <f>IF(VLOOKUP($A16,intern2!$A$165:$BH$316,COLUMN(AB16)+1,FALSE)="","",IF(VLOOKUP($A16,'2.2'!$D:$O,5,FALSE)&lt;=AB$8,"OK","NOK"))</f>
        <v/>
      </c>
      <c r="AC16" s="1156" t="str">
        <f>IF(VLOOKUP($A16,intern2!$A$165:$BH$316,COLUMN(AC16)+1,FALSE)="","",IF(VLOOKUP($A16,'2.2'!$D:$O,5,FALSE)&lt;=AC$8,"OK","NOK"))</f>
        <v/>
      </c>
      <c r="AD16" s="1156" t="str">
        <f>IF(VLOOKUP($A16,intern2!$A$165:$BH$316,COLUMN(AD16)+1,FALSE)="","",IF(VLOOKUP($A16,'2.2'!$D:$O,5,FALSE)&lt;=AD$8,"OK","NOK"))</f>
        <v/>
      </c>
      <c r="AE16" s="1160" t="str">
        <f>IF(VLOOKUP($A16,intern2!$A$165:$BH$316,COLUMN(AE16)+1,FALSE)="","",IF(VLOOKUP($A16,'2.2'!$D:$O,5,FALSE)&lt;=AE$8,"OK","NOK"))</f>
        <v/>
      </c>
      <c r="AF16" s="1269" t="str">
        <f>IF(VLOOKUP($A16,intern2!$A$165:$BH$316,COLUMN(AF16)+1,FALSE)="","",IF(VLOOKUP($A16,'2.2'!$D:$O,5,FALSE)&lt;=AF$8,"OK","NOK"))</f>
        <v/>
      </c>
      <c r="AG16" s="1160" t="str">
        <f>IF(VLOOKUP($A16,intern2!$A$165:$BH$316,COLUMN(AG16)+1,FALSE)="","",IF(VLOOKUP($A16,'2.2'!$D:$O,5,FALSE)&lt;=AG$8,"OK","NOK"))</f>
        <v/>
      </c>
      <c r="AH16" s="1160" t="str">
        <f>IF(VLOOKUP($A16,intern2!$A$165:$BH$316,COLUMN(AH16)+1,FALSE)="","",IF(VLOOKUP($A16,'2.2'!$D:$O,5,FALSE)&lt;=AH$8,"OK","NOK"))</f>
        <v/>
      </c>
      <c r="AI16" s="1156" t="str">
        <f>IF(VLOOKUP($A16,intern2!$A$165:$BH$316,COLUMN(AI16)+1,FALSE)="","",IF(VLOOKUP($A16,'2.2'!$D:$O,5,FALSE)&lt;=AI$8,"OK","NOK"))</f>
        <v/>
      </c>
      <c r="AJ16" s="1156" t="str">
        <f>IF(VLOOKUP($A16,intern2!$A$165:$BH$316,COLUMN(AJ16)+1,FALSE)="","",IF(VLOOKUP($A16,'2.2'!$D:$O,5,FALSE)&lt;=AJ$8,"OK","NOK"))</f>
        <v/>
      </c>
      <c r="AK16" s="1156" t="str">
        <f>IF(VLOOKUP($A16,intern2!$A$165:$BH$316,COLUMN(AK16)+1,FALSE)="","",IF(VLOOKUP($A16,'2.2'!$D:$O,5,FALSE)&lt;=AK$8,"OK","NOK"))</f>
        <v/>
      </c>
      <c r="AL16" s="1156" t="str">
        <f>IF(VLOOKUP($A16,intern2!$A$165:$BH$316,COLUMN(AL16)+1,FALSE)="","",IF(VLOOKUP($A16,'2.2'!$D:$O,5,FALSE)&lt;=AL$8,"OK","NOK"))</f>
        <v/>
      </c>
      <c r="AM16" s="1269" t="str">
        <f>IF(VLOOKUP($A16,intern2!$A$165:$BH$316,COLUMN(AM16)+1,FALSE)="","",IF(VLOOKUP($A16,'2.2'!$D:$O,5,FALSE)&lt;=AM$8,"OK","NOK"))</f>
        <v/>
      </c>
      <c r="AN16" s="1170" t="str">
        <f>IF(VLOOKUP($A16,intern2!$A$165:$BH$316,COLUMN(AN16)+1,FALSE)="","",IF(VLOOKUP($A16,'2.2'!$D:$O,5,FALSE)&lt;=AN$8,"OK","NOK"))</f>
        <v/>
      </c>
      <c r="AO16" s="1156" t="str">
        <f>IF(VLOOKUP($A16,intern2!$A$165:$BH$316,COLUMN(AO16)+1,FALSE)="","",IF(VLOOKUP($A16,'2.2'!$D:$O,5,FALSE)&lt;=AO$8,"OK","NOK"))</f>
        <v/>
      </c>
      <c r="AP16" s="1156" t="str">
        <f>IF(VLOOKUP($A16,intern2!$A$165:$BH$316,COLUMN(AP16)+1,FALSE)="","",IF(VLOOKUP($A16,'2.2'!$D:$O,5,FALSE)&lt;=AP$8,"OK","NOK"))</f>
        <v/>
      </c>
      <c r="AQ16" s="1269" t="str">
        <f ca="1">IF(VLOOKUP($A16,intern2!$A$165:$BH$316,COLUMN(AQ16)+1,FALSE)="","",IF(VLOOKUP($A16,'2.2'!$D:$O,5,FALSE)&lt;=AQ$8,"OK","NOK"))</f>
        <v>NOK</v>
      </c>
      <c r="AR16" s="1156" t="str">
        <f>IF(VLOOKUP($A16,intern2!$A$165:$BH$316,COLUMN(AR16)+1,FALSE)="","",IF(VLOOKUP($A16,'2.2'!$D:$O,5,FALSE)&lt;=AR$8,"OK","NOK"))</f>
        <v/>
      </c>
      <c r="AS16" s="1156" t="str">
        <f>IF(VLOOKUP($A16,intern2!$A$165:$BH$316,COLUMN(AS16)+1,FALSE)="","",IF(VLOOKUP($A16,'2.2'!$D:$O,5,FALSE)&lt;=AS$8,"OK","NOK"))</f>
        <v/>
      </c>
      <c r="AT16" s="1269" t="str">
        <f>IF(VLOOKUP($A16,intern2!$A$165:$BH$316,COLUMN(AT16)+1,FALSE)="","",IF(VLOOKUP($A16,'2.2'!$D:$O,5,FALSE)&lt;=AT$8,"OK","NOK"))</f>
        <v/>
      </c>
      <c r="AU16" s="1156" t="str">
        <f>IF(VLOOKUP($A16,intern2!$A$165:$BH$316,COLUMN(AU16)+1,FALSE)="","",IF(VLOOKUP($A16,'2.2'!$D:$O,5,FALSE)&lt;=AU$8,"OK","NOK"))</f>
        <v/>
      </c>
      <c r="AV16" s="1156" t="str">
        <f>IF(VLOOKUP($A16,intern2!$A$165:$BH$316,COLUMN(AV16)+1,FALSE)="","",IF(VLOOKUP($A16,'2.2'!$D:$O,5,FALSE)&lt;=AV$8,"OK","NOK"))</f>
        <v/>
      </c>
      <c r="AW16" s="1156" t="str">
        <f>IF(VLOOKUP($A16,intern2!$A$165:$BH$316,COLUMN(AW16)+1,FALSE)="","",IF(VLOOKUP($A16,'2.2'!$D:$O,5,FALSE)&lt;=AW$8,"OK","NOK"))</f>
        <v/>
      </c>
      <c r="AX16" s="1156" t="str">
        <f>IF(VLOOKUP($A16,intern2!$A$165:$BH$316,COLUMN(AX16)+1,FALSE)="","",IF(VLOOKUP($A16,'2.2'!$D:$O,5,FALSE)&lt;=AX$8,"OK","NOK"))</f>
        <v/>
      </c>
      <c r="AY16" s="1156" t="str">
        <f>IF(VLOOKUP($A16,intern2!$A$165:$BH$316,COLUMN(AY16)+1,FALSE)="","",IF(VLOOKUP($A16,'2.2'!$D:$O,5,FALSE)&lt;=AY$8,"OK","NOK"))</f>
        <v/>
      </c>
      <c r="AZ16" s="1269" t="str">
        <f>IF(VLOOKUP($A16,intern2!$A$165:$BH$316,COLUMN(AZ16)+1,FALSE)="","",IF(VLOOKUP($A16,'2.2'!$D:$O,5,FALSE)&lt;=AZ$8,"OK","NOK"))</f>
        <v/>
      </c>
      <c r="BA16" s="1156" t="str">
        <f>IF(VLOOKUP($A16,intern2!$A$165:$BH$316,COLUMN(BA16)+1,FALSE)="","",IF(VLOOKUP($A16,'2.2'!$D:$O,5,FALSE)&lt;=BA$8,"OK","NOK"))</f>
        <v/>
      </c>
      <c r="BB16" s="1156" t="str">
        <f>IF(VLOOKUP($A16,intern2!$A$165:$BH$316,COLUMN(BB16)+1,FALSE)="","",IF(VLOOKUP($A16,'2.2'!$D:$O,5,FALSE)&lt;=BB$8,"OK","NOK"))</f>
        <v/>
      </c>
      <c r="BC16" s="1156" t="str">
        <f>IF(VLOOKUP($A16,intern2!$A$165:$BH$316,COLUMN(BC16)+1,FALSE)="","",IF(VLOOKUP($A16,'2.2'!$D:$O,5,FALSE)&lt;=BC$8,"OK","NOK"))</f>
        <v/>
      </c>
      <c r="BD16" s="1156" t="str">
        <f>IF(VLOOKUP($A16,intern2!$A$165:$BH$316,COLUMN(BD16)+1,FALSE)="","",IF(VLOOKUP($A16,'2.2'!$D:$O,5,FALSE)&lt;=BD$8,"OK","NOK"))</f>
        <v/>
      </c>
      <c r="BE16" s="1156" t="str">
        <f>IF(VLOOKUP($A16,intern2!$A$165:$BH$316,COLUMN(BE16)+1,FALSE)="","",IF(VLOOKUP($A16,'2.2'!$D:$O,5,FALSE)&lt;=BE$8,"OK","NOK"))</f>
        <v/>
      </c>
      <c r="BF16" s="1170" t="str">
        <f>IF(VLOOKUP($A16,intern2!$A$165:$BH$316,COLUMN(BF16)+1,FALSE)="","",IF(VLOOKUP($A16,'2.2'!$D:$O,5,FALSE)&lt;=BF$8,"OK","NOK"))</f>
        <v/>
      </c>
      <c r="BG16" s="1269" t="str">
        <f>IF(VLOOKUP($A16,intern2!$A$165:$BH$316,COLUMN(BG16)+1,FALSE)="","",IF(VLOOKUP($A16,'2.2'!$D:$O,5,FALSE)&lt;=BG$8,"OK","NOK"))</f>
        <v/>
      </c>
      <c r="BH16" s="1176" t="str">
        <f t="shared" ca="1" si="0"/>
        <v>NOK</v>
      </c>
      <c r="BI16" s="1176"/>
    </row>
    <row r="17" spans="1:61" x14ac:dyDescent="0.25">
      <c r="A17" s="716" t="str">
        <f>'2.2'!D17</f>
        <v>HNO1.1</v>
      </c>
      <c r="B17" s="1157" t="str">
        <f>'2.2'!E17</f>
        <v>Chirurgia cervico-facciale</v>
      </c>
      <c r="C17" s="1156" t="str">
        <f>IF(VLOOKUP($A17,intern2!$A$165:$BH$316,COLUMN(C17)+1,FALSE)="","",IF(VLOOKUP($A17,'2.2'!$D:$O,5,FALSE)&lt;=C$8,"OK","NOK"))</f>
        <v/>
      </c>
      <c r="D17" s="1156" t="str">
        <f>IF(VLOOKUP($A17,intern2!$A$165:$BH$316,COLUMN(D17)+1,FALSE)="","",IF(VLOOKUP($A17,'2.2'!$D:$O,5,FALSE)&lt;=D$8,"OK","NOK"))</f>
        <v/>
      </c>
      <c r="E17" s="1156" t="str">
        <f>IF(VLOOKUP($A17,intern2!$A$165:$BH$316,COLUMN(E17)+1,FALSE)="","",IF(VLOOKUP($A17,'2.2'!$D:$O,5,FALSE)&lt;=E$8,"OK","NOK"))</f>
        <v/>
      </c>
      <c r="F17" s="1156" t="str">
        <f>IF(VLOOKUP($A17,intern2!$A$165:$BH$316,COLUMN(F17)+1,FALSE)="","",IF(VLOOKUP($A17,'2.2'!$D:$O,5,FALSE)&lt;=F$8,"OK","NOK"))</f>
        <v/>
      </c>
      <c r="G17" s="1156" t="str">
        <f>IF(VLOOKUP($A17,intern2!$A$165:$BH$316,COLUMN(G17)+1,FALSE)="","",IF(VLOOKUP($A17,'2.2'!$D:$O,5,FALSE)&lt;=G$8,"OK","NOK"))</f>
        <v/>
      </c>
      <c r="H17" s="1156" t="str">
        <f>IF(VLOOKUP($A17,intern2!$A$165:$BH$316,COLUMN(H17)+1,FALSE)="","",IF(VLOOKUP($A17,'2.2'!$D:$O,5,FALSE)&lt;=H$8,"OK","NOK"))</f>
        <v/>
      </c>
      <c r="I17" s="1269" t="str">
        <f>IF(VLOOKUP($A17,intern2!$A$165:$BH$316,COLUMN(I17)+1,FALSE)="","",IF(VLOOKUP($A17,'2.2'!$D:$O,5,FALSE)&lt;=I$8,"OK","NOK"))</f>
        <v/>
      </c>
      <c r="J17" s="1159" t="str">
        <f>IF(VLOOKUP($A17,intern2!$A$165:$BH$316,COLUMN(J17)+1,FALSE)="","",IF(VLOOKUP($A17,'2.2'!$D:$O,5,FALSE)&lt;=J$8,"OK","NOK"))</f>
        <v/>
      </c>
      <c r="K17" s="1156" t="str">
        <f>IF(VLOOKUP($A17,intern2!$A$165:$BH$316,COLUMN(K17)+1,FALSE)="","",IF(VLOOKUP($A17,'2.2'!$D:$O,5,FALSE)&lt;=K$8,"OK","NOK"))</f>
        <v/>
      </c>
      <c r="L17" s="1156" t="str">
        <f>IF(VLOOKUP($A17,intern2!$A$165:$BH$316,COLUMN(L17)+1,FALSE)="","",IF(VLOOKUP($A17,'2.2'!$D:$O,5,FALSE)&lt;=L$8,"OK","NOK"))</f>
        <v/>
      </c>
      <c r="M17" s="1156" t="str">
        <f>IF(VLOOKUP($A17,intern2!$A$165:$BH$316,COLUMN(M17)+1,FALSE)="","",IF(VLOOKUP($A17,'2.2'!$D:$O,5,FALSE)&lt;=M$8,"OK","NOK"))</f>
        <v/>
      </c>
      <c r="N17" s="1156" t="str">
        <f>IF(VLOOKUP($A17,intern2!$A$165:$BH$316,COLUMN(N17)+1,FALSE)="","",IF(VLOOKUP($A17,'2.2'!$D:$O,5,FALSE)&lt;=N$8,"OK","NOK"))</f>
        <v/>
      </c>
      <c r="O17" s="1156" t="str">
        <f>IF(VLOOKUP($A17,intern2!$A$165:$BH$316,COLUMN(O17)+1,FALSE)="","",IF(VLOOKUP($A17,'2.2'!$D:$O,5,FALSE)&lt;=O$8,"OK","NOK"))</f>
        <v/>
      </c>
      <c r="P17" s="1156" t="str">
        <f>IF(VLOOKUP($A17,intern2!$A$165:$BH$316,COLUMN(P17)+1,FALSE)="","",IF(VLOOKUP($A17,'2.2'!$D:$O,5,FALSE)&lt;=P$8,"OK","NOK"))</f>
        <v/>
      </c>
      <c r="Q17" s="1156" t="str">
        <f>IF(VLOOKUP($A17,intern2!$A$165:$BH$316,COLUMN(Q17)+1,FALSE)="","",IF(VLOOKUP($A17,'2.2'!$D:$O,5,FALSE)&lt;=Q$8,"OK","NOK"))</f>
        <v/>
      </c>
      <c r="R17" s="1159" t="str">
        <f>IF(VLOOKUP($A17,intern2!$A$165:$BH$316,COLUMN(R17)+1,FALSE)="","",IF(VLOOKUP($A17,'2.2'!$D:$O,5,FALSE)&lt;=R$8,"OK","NOK"))</f>
        <v/>
      </c>
      <c r="S17" s="1159" t="str">
        <f>IF(VLOOKUP($A17,intern2!$A$165:$BH$316,COLUMN(S17)+1,FALSE)="","",IF(VLOOKUP($A17,'2.2'!$D:$O,5,FALSE)&lt;=S$8,"OK","NOK"))</f>
        <v/>
      </c>
      <c r="T17" s="1156" t="str">
        <f>IF(VLOOKUP($A17,intern2!$A$165:$BH$316,COLUMN(T17)+1,FALSE)="","",IF(VLOOKUP($A17,'2.2'!$D:$O,5,FALSE)&lt;=T$8,"OK","NOK"))</f>
        <v/>
      </c>
      <c r="U17" s="1156" t="str">
        <f>IF(VLOOKUP($A17,intern2!$A$165:$BH$316,COLUMN(U17)+1,FALSE)="","",IF(VLOOKUP($A17,'2.2'!$D:$O,5,FALSE)&lt;=U$8,"OK","NOK"))</f>
        <v/>
      </c>
      <c r="V17" s="1156" t="str">
        <f>IF(VLOOKUP($A17,intern2!$A$165:$BH$316,COLUMN(V17)+1,FALSE)="","",IF(VLOOKUP($A17,'2.2'!$D:$O,5,FALSE)&lt;=V$8,"OK","NOK"))</f>
        <v/>
      </c>
      <c r="W17" s="1156" t="str">
        <f>IF(VLOOKUP($A17,intern2!$A$165:$BH$316,COLUMN(W17)+1,FALSE)="","",IF(VLOOKUP($A17,'2.2'!$D:$O,5,FALSE)&lt;=W$8,"OK","NOK"))</f>
        <v/>
      </c>
      <c r="X17" s="1156" t="str">
        <f>IF(VLOOKUP($A17,intern2!$A$165:$BH$316,COLUMN(X17)+1,FALSE)="","",IF(VLOOKUP($A17,'2.2'!$D:$O,5,FALSE)&lt;=X$8,"OK","NOK"))</f>
        <v/>
      </c>
      <c r="Y17" s="1170" t="str">
        <f>IF(VLOOKUP($A17,intern2!$A$165:$BH$316,COLUMN(Y17)+1,FALSE)="","",IF(VLOOKUP($A17,'2.2'!$D:$O,5,FALSE)&lt;=Y$8,"OK","NOK"))</f>
        <v/>
      </c>
      <c r="Z17" s="1269" t="str">
        <f>IF(VLOOKUP($A17,intern2!$A$165:$BH$316,COLUMN(Z17)+1,FALSE)="","",IF(VLOOKUP($A17,'2.2'!$D:$O,5,FALSE)&lt;=Z$8,"OK","NOK"))</f>
        <v/>
      </c>
      <c r="AA17" s="1156" t="str">
        <f>IF(VLOOKUP($A17,intern2!$A$165:$BH$316,COLUMN(AA17)+1,FALSE)="","",IF(VLOOKUP($A17,'2.2'!$D:$O,5,FALSE)&lt;=AA$8,"OK","NOK"))</f>
        <v/>
      </c>
      <c r="AB17" s="1156" t="str">
        <f>IF(VLOOKUP($A17,intern2!$A$165:$BH$316,COLUMN(AB17)+1,FALSE)="","",IF(VLOOKUP($A17,'2.2'!$D:$O,5,FALSE)&lt;=AB$8,"OK","NOK"))</f>
        <v/>
      </c>
      <c r="AC17" s="1156" t="str">
        <f>IF(VLOOKUP($A17,intern2!$A$165:$BH$316,COLUMN(AC17)+1,FALSE)="","",IF(VLOOKUP($A17,'2.2'!$D:$O,5,FALSE)&lt;=AC$8,"OK","NOK"))</f>
        <v/>
      </c>
      <c r="AD17" s="1156" t="str">
        <f>IF(VLOOKUP($A17,intern2!$A$165:$BH$316,COLUMN(AD17)+1,FALSE)="","",IF(VLOOKUP($A17,'2.2'!$D:$O,5,FALSE)&lt;=AD$8,"OK","NOK"))</f>
        <v/>
      </c>
      <c r="AE17" s="1160" t="str">
        <f>IF(VLOOKUP($A17,intern2!$A$165:$BH$316,COLUMN(AE17)+1,FALSE)="","",IF(VLOOKUP($A17,'2.2'!$D:$O,5,FALSE)&lt;=AE$8,"OK","NOK"))</f>
        <v/>
      </c>
      <c r="AF17" s="1269" t="str">
        <f>IF(VLOOKUP($A17,intern2!$A$165:$BH$316,COLUMN(AF17)+1,FALSE)="","",IF(VLOOKUP($A17,'2.2'!$D:$O,5,FALSE)&lt;=AF$8,"OK","NOK"))</f>
        <v/>
      </c>
      <c r="AG17" s="1160" t="str">
        <f>IF(VLOOKUP($A17,intern2!$A$165:$BH$316,COLUMN(AG17)+1,FALSE)="","",IF(VLOOKUP($A17,'2.2'!$D:$O,5,FALSE)&lt;=AG$8,"OK","NOK"))</f>
        <v/>
      </c>
      <c r="AH17" s="1160" t="str">
        <f>IF(VLOOKUP($A17,intern2!$A$165:$BH$316,COLUMN(AH17)+1,FALSE)="","",IF(VLOOKUP($A17,'2.2'!$D:$O,5,FALSE)&lt;=AH$8,"OK","NOK"))</f>
        <v/>
      </c>
      <c r="AI17" s="1156" t="str">
        <f>IF(VLOOKUP($A17,intern2!$A$165:$BH$316,COLUMN(AI17)+1,FALSE)="","",IF(VLOOKUP($A17,'2.2'!$D:$O,5,FALSE)&lt;=AI$8,"OK","NOK"))</f>
        <v/>
      </c>
      <c r="AJ17" s="1156" t="str">
        <f>IF(VLOOKUP($A17,intern2!$A$165:$BH$316,COLUMN(AJ17)+1,FALSE)="","",IF(VLOOKUP($A17,'2.2'!$D:$O,5,FALSE)&lt;=AJ$8,"OK","NOK"))</f>
        <v/>
      </c>
      <c r="AK17" s="1156" t="str">
        <f>IF(VLOOKUP($A17,intern2!$A$165:$BH$316,COLUMN(AK17)+1,FALSE)="","",IF(VLOOKUP($A17,'2.2'!$D:$O,5,FALSE)&lt;=AK$8,"OK","NOK"))</f>
        <v/>
      </c>
      <c r="AL17" s="1156" t="str">
        <f>IF(VLOOKUP($A17,intern2!$A$165:$BH$316,COLUMN(AL17)+1,FALSE)="","",IF(VLOOKUP($A17,'2.2'!$D:$O,5,FALSE)&lt;=AL$8,"OK","NOK"))</f>
        <v/>
      </c>
      <c r="AM17" s="1269" t="str">
        <f>IF(VLOOKUP($A17,intern2!$A$165:$BH$316,COLUMN(AM17)+1,FALSE)="","",IF(VLOOKUP($A17,'2.2'!$D:$O,5,FALSE)&lt;=AM$8,"OK","NOK"))</f>
        <v/>
      </c>
      <c r="AN17" s="1170" t="str">
        <f>IF(VLOOKUP($A17,intern2!$A$165:$BH$316,COLUMN(AN17)+1,FALSE)="","",IF(VLOOKUP($A17,'2.2'!$D:$O,5,FALSE)&lt;=AN$8,"OK","NOK"))</f>
        <v/>
      </c>
      <c r="AO17" s="1156" t="str">
        <f>IF(VLOOKUP($A17,intern2!$A$165:$BH$316,COLUMN(AO17)+1,FALSE)="","",IF(VLOOKUP($A17,'2.2'!$D:$O,5,FALSE)&lt;=AO$8,"OK","NOK"))</f>
        <v/>
      </c>
      <c r="AP17" s="1156" t="str">
        <f>IF(VLOOKUP($A17,intern2!$A$165:$BH$316,COLUMN(AP17)+1,FALSE)="","",IF(VLOOKUP($A17,'2.2'!$D:$O,5,FALSE)&lt;=AP$8,"OK","NOK"))</f>
        <v/>
      </c>
      <c r="AQ17" s="1269" t="str">
        <f ca="1">IF(VLOOKUP($A17,intern2!$A$165:$BH$316,COLUMN(AQ17)+1,FALSE)="","",IF(VLOOKUP($A17,'2.2'!$D:$O,5,FALSE)&lt;=AQ$8,"OK","NOK"))</f>
        <v>NOK</v>
      </c>
      <c r="AR17" s="1156" t="str">
        <f>IF(VLOOKUP($A17,intern2!$A$165:$BH$316,COLUMN(AR17)+1,FALSE)="","",IF(VLOOKUP($A17,'2.2'!$D:$O,5,FALSE)&lt;=AR$8,"OK","NOK"))</f>
        <v/>
      </c>
      <c r="AS17" s="1156" t="str">
        <f>IF(VLOOKUP($A17,intern2!$A$165:$BH$316,COLUMN(AS17)+1,FALSE)="","",IF(VLOOKUP($A17,'2.2'!$D:$O,5,FALSE)&lt;=AS$8,"OK","NOK"))</f>
        <v/>
      </c>
      <c r="AT17" s="1269" t="str">
        <f>IF(VLOOKUP($A17,intern2!$A$165:$BH$316,COLUMN(AT17)+1,FALSE)="","",IF(VLOOKUP($A17,'2.2'!$D:$O,5,FALSE)&lt;=AT$8,"OK","NOK"))</f>
        <v/>
      </c>
      <c r="AU17" s="1156" t="str">
        <f>IF(VLOOKUP($A17,intern2!$A$165:$BH$316,COLUMN(AU17)+1,FALSE)="","",IF(VLOOKUP($A17,'2.2'!$D:$O,5,FALSE)&lt;=AU$8,"OK","NOK"))</f>
        <v/>
      </c>
      <c r="AV17" s="1156" t="str">
        <f>IF(VLOOKUP($A17,intern2!$A$165:$BH$316,COLUMN(AV17)+1,FALSE)="","",IF(VLOOKUP($A17,'2.2'!$D:$O,5,FALSE)&lt;=AV$8,"OK","NOK"))</f>
        <v/>
      </c>
      <c r="AW17" s="1156" t="str">
        <f>IF(VLOOKUP($A17,intern2!$A$165:$BH$316,COLUMN(AW17)+1,FALSE)="","",IF(VLOOKUP($A17,'2.2'!$D:$O,5,FALSE)&lt;=AW$8,"OK","NOK"))</f>
        <v/>
      </c>
      <c r="AX17" s="1156" t="str">
        <f>IF(VLOOKUP($A17,intern2!$A$165:$BH$316,COLUMN(AX17)+1,FALSE)="","",IF(VLOOKUP($A17,'2.2'!$D:$O,5,FALSE)&lt;=AX$8,"OK","NOK"))</f>
        <v/>
      </c>
      <c r="AY17" s="1156" t="str">
        <f>IF(VLOOKUP($A17,intern2!$A$165:$BH$316,COLUMN(AY17)+1,FALSE)="","",IF(VLOOKUP($A17,'2.2'!$D:$O,5,FALSE)&lt;=AY$8,"OK","NOK"))</f>
        <v/>
      </c>
      <c r="AZ17" s="1269" t="str">
        <f>IF(VLOOKUP($A17,intern2!$A$165:$BH$316,COLUMN(AZ17)+1,FALSE)="","",IF(VLOOKUP($A17,'2.2'!$D:$O,5,FALSE)&lt;=AZ$8,"OK","NOK"))</f>
        <v/>
      </c>
      <c r="BA17" s="1156" t="str">
        <f>IF(VLOOKUP($A17,intern2!$A$165:$BH$316,COLUMN(BA17)+1,FALSE)="","",IF(VLOOKUP($A17,'2.2'!$D:$O,5,FALSE)&lt;=BA$8,"OK","NOK"))</f>
        <v/>
      </c>
      <c r="BB17" s="1156" t="str">
        <f>IF(VLOOKUP($A17,intern2!$A$165:$BH$316,COLUMN(BB17)+1,FALSE)="","",IF(VLOOKUP($A17,'2.2'!$D:$O,5,FALSE)&lt;=BB$8,"OK","NOK"))</f>
        <v/>
      </c>
      <c r="BC17" s="1156" t="str">
        <f>IF(VLOOKUP($A17,intern2!$A$165:$BH$316,COLUMN(BC17)+1,FALSE)="","",IF(VLOOKUP($A17,'2.2'!$D:$O,5,FALSE)&lt;=BC$8,"OK","NOK"))</f>
        <v/>
      </c>
      <c r="BD17" s="1156" t="str">
        <f>IF(VLOOKUP($A17,intern2!$A$165:$BH$316,COLUMN(BD17)+1,FALSE)="","",IF(VLOOKUP($A17,'2.2'!$D:$O,5,FALSE)&lt;=BD$8,"OK","NOK"))</f>
        <v/>
      </c>
      <c r="BE17" s="1156" t="str">
        <f>IF(VLOOKUP($A17,intern2!$A$165:$BH$316,COLUMN(BE17)+1,FALSE)="","",IF(VLOOKUP($A17,'2.2'!$D:$O,5,FALSE)&lt;=BE$8,"OK","NOK"))</f>
        <v/>
      </c>
      <c r="BF17" s="1170" t="str">
        <f>IF(VLOOKUP($A17,intern2!$A$165:$BH$316,COLUMN(BF17)+1,FALSE)="","",IF(VLOOKUP($A17,'2.2'!$D:$O,5,FALSE)&lt;=BF$8,"OK","NOK"))</f>
        <v/>
      </c>
      <c r="BG17" s="1269" t="str">
        <f>IF(VLOOKUP($A17,intern2!$A$165:$BH$316,COLUMN(BG17)+1,FALSE)="","",IF(VLOOKUP($A17,'2.2'!$D:$O,5,FALSE)&lt;=BG$8,"OK","NOK"))</f>
        <v/>
      </c>
      <c r="BH17" s="1176" t="str">
        <f t="shared" ca="1" si="0"/>
        <v>NOK</v>
      </c>
      <c r="BI17" s="1176"/>
    </row>
    <row r="18" spans="1:61" ht="39.6" x14ac:dyDescent="0.25">
      <c r="A18" s="716" t="str">
        <f>'2.2'!D18</f>
        <v>HNO1.1.1</v>
      </c>
      <c r="B18" s="1157" t="str">
        <f>'2.2'!E18</f>
        <v>Chirurgia cervicale complessa (chirurgia tumorale interdisciplinare)</v>
      </c>
      <c r="C18" s="1156" t="str">
        <f>IF(VLOOKUP($A18,intern2!$A$165:$BH$316,COLUMN(C18)+1,FALSE)="","",IF(VLOOKUP($A18,'2.2'!$D:$O,5,FALSE)&lt;=C$8,"OK","NOK"))</f>
        <v/>
      </c>
      <c r="D18" s="1156" t="str">
        <f>IF(VLOOKUP($A18,intern2!$A$165:$BH$316,COLUMN(D18)+1,FALSE)="","",IF(VLOOKUP($A18,'2.2'!$D:$O,5,FALSE)&lt;=D$8,"OK","NOK"))</f>
        <v/>
      </c>
      <c r="E18" s="1156" t="str">
        <f>IF(VLOOKUP($A18,intern2!$A$165:$BH$316,COLUMN(E18)+1,FALSE)="","",IF(VLOOKUP($A18,'2.2'!$D:$O,5,FALSE)&lt;=E$8,"OK","NOK"))</f>
        <v/>
      </c>
      <c r="F18" s="1156" t="str">
        <f>IF(VLOOKUP($A18,intern2!$A$165:$BH$316,COLUMN(F18)+1,FALSE)="","",IF(VLOOKUP($A18,'2.2'!$D:$O,5,FALSE)&lt;=F$8,"OK","NOK"))</f>
        <v/>
      </c>
      <c r="G18" s="1156" t="str">
        <f>IF(VLOOKUP($A18,intern2!$A$165:$BH$316,COLUMN(G18)+1,FALSE)="","",IF(VLOOKUP($A18,'2.2'!$D:$O,5,FALSE)&lt;=G$8,"OK","NOK"))</f>
        <v/>
      </c>
      <c r="H18" s="1156" t="str">
        <f>IF(VLOOKUP($A18,intern2!$A$165:$BH$316,COLUMN(H18)+1,FALSE)="","",IF(VLOOKUP($A18,'2.2'!$D:$O,5,FALSE)&lt;=H$8,"OK","NOK"))</f>
        <v/>
      </c>
      <c r="I18" s="1269" t="str">
        <f>IF(VLOOKUP($A18,intern2!$A$165:$BH$316,COLUMN(I18)+1,FALSE)="","",IF(VLOOKUP($A18,'2.2'!$D:$O,5,FALSE)&lt;=I$8,"OK","NOK"))</f>
        <v/>
      </c>
      <c r="J18" s="1159" t="str">
        <f>IF(VLOOKUP($A18,intern2!$A$165:$BH$316,COLUMN(J18)+1,FALSE)="","",IF(VLOOKUP($A18,'2.2'!$D:$O,5,FALSE)&lt;=J$8,"OK","NOK"))</f>
        <v/>
      </c>
      <c r="K18" s="1156" t="str">
        <f>IF(VLOOKUP($A18,intern2!$A$165:$BH$316,COLUMN(K18)+1,FALSE)="","",IF(VLOOKUP($A18,'2.2'!$D:$O,5,FALSE)&lt;=K$8,"OK","NOK"))</f>
        <v/>
      </c>
      <c r="L18" s="1156" t="str">
        <f>IF(VLOOKUP($A18,intern2!$A$165:$BH$316,COLUMN(L18)+1,FALSE)="","",IF(VLOOKUP($A18,'2.2'!$D:$O,5,FALSE)&lt;=L$8,"OK","NOK"))</f>
        <v/>
      </c>
      <c r="M18" s="1156" t="str">
        <f>IF(VLOOKUP($A18,intern2!$A$165:$BH$316,COLUMN(M18)+1,FALSE)="","",IF(VLOOKUP($A18,'2.2'!$D:$O,5,FALSE)&lt;=M$8,"OK","NOK"))</f>
        <v/>
      </c>
      <c r="N18" s="1156" t="str">
        <f>IF(VLOOKUP($A18,intern2!$A$165:$BH$316,COLUMN(N18)+1,FALSE)="","",IF(VLOOKUP($A18,'2.2'!$D:$O,5,FALSE)&lt;=N$8,"OK","NOK"))</f>
        <v/>
      </c>
      <c r="O18" s="1156" t="str">
        <f>IF(VLOOKUP($A18,intern2!$A$165:$BH$316,COLUMN(O18)+1,FALSE)="","",IF(VLOOKUP($A18,'2.2'!$D:$O,5,FALSE)&lt;=O$8,"OK","NOK"))</f>
        <v/>
      </c>
      <c r="P18" s="1156" t="str">
        <f>IF(VLOOKUP($A18,intern2!$A$165:$BH$316,COLUMN(P18)+1,FALSE)="","",IF(VLOOKUP($A18,'2.2'!$D:$O,5,FALSE)&lt;=P$8,"OK","NOK"))</f>
        <v/>
      </c>
      <c r="Q18" s="1156" t="str">
        <f>IF(VLOOKUP($A18,intern2!$A$165:$BH$316,COLUMN(Q18)+1,FALSE)="","",IF(VLOOKUP($A18,'2.2'!$D:$O,5,FALSE)&lt;=Q$8,"OK","NOK"))</f>
        <v/>
      </c>
      <c r="R18" s="1159" t="str">
        <f>IF(VLOOKUP($A18,intern2!$A$165:$BH$316,COLUMN(R18)+1,FALSE)="","",IF(VLOOKUP($A18,'2.2'!$D:$O,5,FALSE)&lt;=R$8,"OK","NOK"))</f>
        <v/>
      </c>
      <c r="S18" s="1159" t="str">
        <f>IF(VLOOKUP($A18,intern2!$A$165:$BH$316,COLUMN(S18)+1,FALSE)="","",IF(VLOOKUP($A18,'2.2'!$D:$O,5,FALSE)&lt;=S$8,"OK","NOK"))</f>
        <v/>
      </c>
      <c r="T18" s="1156" t="str">
        <f>IF(VLOOKUP($A18,intern2!$A$165:$BH$316,COLUMN(T18)+1,FALSE)="","",IF(VLOOKUP($A18,'2.2'!$D:$O,5,FALSE)&lt;=T$8,"OK","NOK"))</f>
        <v/>
      </c>
      <c r="U18" s="1156" t="str">
        <f>IF(VLOOKUP($A18,intern2!$A$165:$BH$316,COLUMN(U18)+1,FALSE)="","",IF(VLOOKUP($A18,'2.2'!$D:$O,5,FALSE)&lt;=U$8,"OK","NOK"))</f>
        <v/>
      </c>
      <c r="V18" s="1156" t="str">
        <f>IF(VLOOKUP($A18,intern2!$A$165:$BH$316,COLUMN(V18)+1,FALSE)="","",IF(VLOOKUP($A18,'2.2'!$D:$O,5,FALSE)&lt;=V$8,"OK","NOK"))</f>
        <v/>
      </c>
      <c r="W18" s="1156" t="str">
        <f>IF(VLOOKUP($A18,intern2!$A$165:$BH$316,COLUMN(W18)+1,FALSE)="","",IF(VLOOKUP($A18,'2.2'!$D:$O,5,FALSE)&lt;=W$8,"OK","NOK"))</f>
        <v/>
      </c>
      <c r="X18" s="1156" t="str">
        <f>IF(VLOOKUP($A18,intern2!$A$165:$BH$316,COLUMN(X18)+1,FALSE)="","",IF(VLOOKUP($A18,'2.2'!$D:$O,5,FALSE)&lt;=X$8,"OK","NOK"))</f>
        <v/>
      </c>
      <c r="Y18" s="1170" t="str">
        <f>IF(VLOOKUP($A18,intern2!$A$165:$BH$316,COLUMN(Y18)+1,FALSE)="","",IF(VLOOKUP($A18,'2.2'!$D:$O,5,FALSE)&lt;=Y$8,"OK","NOK"))</f>
        <v/>
      </c>
      <c r="Z18" s="1269" t="str">
        <f>IF(VLOOKUP($A18,intern2!$A$165:$BH$316,COLUMN(Z18)+1,FALSE)="","",IF(VLOOKUP($A18,'2.2'!$D:$O,5,FALSE)&lt;=Z$8,"OK","NOK"))</f>
        <v/>
      </c>
      <c r="AA18" s="1156" t="str">
        <f>IF(VLOOKUP($A18,intern2!$A$165:$BH$316,COLUMN(AA18)+1,FALSE)="","",IF(VLOOKUP($A18,'2.2'!$D:$O,5,FALSE)&lt;=AA$8,"OK","NOK"))</f>
        <v/>
      </c>
      <c r="AB18" s="1156" t="str">
        <f>IF(VLOOKUP($A18,intern2!$A$165:$BH$316,COLUMN(AB18)+1,FALSE)="","",IF(VLOOKUP($A18,'2.2'!$D:$O,5,FALSE)&lt;=AB$8,"OK","NOK"))</f>
        <v/>
      </c>
      <c r="AC18" s="1156" t="str">
        <f>IF(VLOOKUP($A18,intern2!$A$165:$BH$316,COLUMN(AC18)+1,FALSE)="","",IF(VLOOKUP($A18,'2.2'!$D:$O,5,FALSE)&lt;=AC$8,"OK","NOK"))</f>
        <v/>
      </c>
      <c r="AD18" s="1156" t="str">
        <f>IF(VLOOKUP($A18,intern2!$A$165:$BH$316,COLUMN(AD18)+1,FALSE)="","",IF(VLOOKUP($A18,'2.2'!$D:$O,5,FALSE)&lt;=AD$8,"OK","NOK"))</f>
        <v/>
      </c>
      <c r="AE18" s="1160" t="str">
        <f>IF(VLOOKUP($A18,intern2!$A$165:$BH$316,COLUMN(AE18)+1,FALSE)="","",IF(VLOOKUP($A18,'2.2'!$D:$O,5,FALSE)&lt;=AE$8,"OK","NOK"))</f>
        <v/>
      </c>
      <c r="AF18" s="1269" t="str">
        <f>IF(VLOOKUP($A18,intern2!$A$165:$BH$316,COLUMN(AF18)+1,FALSE)="","",IF(VLOOKUP($A18,'2.2'!$D:$O,5,FALSE)&lt;=AF$8,"OK","NOK"))</f>
        <v/>
      </c>
      <c r="AG18" s="1160" t="str">
        <f>IF(VLOOKUP($A18,intern2!$A$165:$BH$316,COLUMN(AG18)+1,FALSE)="","",IF(VLOOKUP($A18,'2.2'!$D:$O,5,FALSE)&lt;=AG$8,"OK","NOK"))</f>
        <v/>
      </c>
      <c r="AH18" s="1160" t="str">
        <f>IF(VLOOKUP($A18,intern2!$A$165:$BH$316,COLUMN(AH18)+1,FALSE)="","",IF(VLOOKUP($A18,'2.2'!$D:$O,5,FALSE)&lt;=AH$8,"OK","NOK"))</f>
        <v/>
      </c>
      <c r="AI18" s="1156" t="str">
        <f>IF(VLOOKUP($A18,intern2!$A$165:$BH$316,COLUMN(AI18)+1,FALSE)="","",IF(VLOOKUP($A18,'2.2'!$D:$O,5,FALSE)&lt;=AI$8,"OK","NOK"))</f>
        <v/>
      </c>
      <c r="AJ18" s="1156" t="str">
        <f>IF(VLOOKUP($A18,intern2!$A$165:$BH$316,COLUMN(AJ18)+1,FALSE)="","",IF(VLOOKUP($A18,'2.2'!$D:$O,5,FALSE)&lt;=AJ$8,"OK","NOK"))</f>
        <v/>
      </c>
      <c r="AK18" s="1156" t="str">
        <f>IF(VLOOKUP($A18,intern2!$A$165:$BH$316,COLUMN(AK18)+1,FALSE)="","",IF(VLOOKUP($A18,'2.2'!$D:$O,5,FALSE)&lt;=AK$8,"OK","NOK"))</f>
        <v/>
      </c>
      <c r="AL18" s="1156" t="str">
        <f>IF(VLOOKUP($A18,intern2!$A$165:$BH$316,COLUMN(AL18)+1,FALSE)="","",IF(VLOOKUP($A18,'2.2'!$D:$O,5,FALSE)&lt;=AL$8,"OK","NOK"))</f>
        <v/>
      </c>
      <c r="AM18" s="1269" t="str">
        <f>IF(VLOOKUP($A18,intern2!$A$165:$BH$316,COLUMN(AM18)+1,FALSE)="","",IF(VLOOKUP($A18,'2.2'!$D:$O,5,FALSE)&lt;=AM$8,"OK","NOK"))</f>
        <v/>
      </c>
      <c r="AN18" s="1170" t="str">
        <f>IF(VLOOKUP($A18,intern2!$A$165:$BH$316,COLUMN(AN18)+1,FALSE)="","",IF(VLOOKUP($A18,'2.2'!$D:$O,5,FALSE)&lt;=AN$8,"OK","NOK"))</f>
        <v/>
      </c>
      <c r="AO18" s="1156" t="str">
        <f>IF(VLOOKUP($A18,intern2!$A$165:$BH$316,COLUMN(AO18)+1,FALSE)="","",IF(VLOOKUP($A18,'2.2'!$D:$O,5,FALSE)&lt;=AO$8,"OK","NOK"))</f>
        <v/>
      </c>
      <c r="AP18" s="1156" t="str">
        <f ca="1">IF(VLOOKUP($A18,intern2!$A$165:$BH$316,COLUMN(AP18)+1,FALSE)="","",IF(VLOOKUP($A18,'2.2'!$D:$O,5,FALSE)&lt;=AP$8,"OK","NOK"))</f>
        <v>NOK</v>
      </c>
      <c r="AQ18" s="1269" t="str">
        <f>IF(VLOOKUP($A18,intern2!$A$165:$BH$316,COLUMN(AQ18)+1,FALSE)="","",IF(VLOOKUP($A18,'2.2'!$D:$O,5,FALSE)&lt;=AQ$8,"OK","NOK"))</f>
        <v/>
      </c>
      <c r="AR18" s="1156" t="str">
        <f>IF(VLOOKUP($A18,intern2!$A$165:$BH$316,COLUMN(AR18)+1,FALSE)="","",IF(VLOOKUP($A18,'2.2'!$D:$O,5,FALSE)&lt;=AR$8,"OK","NOK"))</f>
        <v/>
      </c>
      <c r="AS18" s="1156" t="str">
        <f>IF(VLOOKUP($A18,intern2!$A$165:$BH$316,COLUMN(AS18)+1,FALSE)="","",IF(VLOOKUP($A18,'2.2'!$D:$O,5,FALSE)&lt;=AS$8,"OK","NOK"))</f>
        <v/>
      </c>
      <c r="AT18" s="1269" t="str">
        <f>IF(VLOOKUP($A18,intern2!$A$165:$BH$316,COLUMN(AT18)+1,FALSE)="","",IF(VLOOKUP($A18,'2.2'!$D:$O,5,FALSE)&lt;=AT$8,"OK","NOK"))</f>
        <v/>
      </c>
      <c r="AU18" s="1156" t="str">
        <f>IF(VLOOKUP($A18,intern2!$A$165:$BH$316,COLUMN(AU18)+1,FALSE)="","",IF(VLOOKUP($A18,'2.2'!$D:$O,5,FALSE)&lt;=AU$8,"OK","NOK"))</f>
        <v/>
      </c>
      <c r="AV18" s="1156" t="str">
        <f>IF(VLOOKUP($A18,intern2!$A$165:$BH$316,COLUMN(AV18)+1,FALSE)="","",IF(VLOOKUP($A18,'2.2'!$D:$O,5,FALSE)&lt;=AV$8,"OK","NOK"))</f>
        <v/>
      </c>
      <c r="AW18" s="1156" t="str">
        <f>IF(VLOOKUP($A18,intern2!$A$165:$BH$316,COLUMN(AW18)+1,FALSE)="","",IF(VLOOKUP($A18,'2.2'!$D:$O,5,FALSE)&lt;=AW$8,"OK","NOK"))</f>
        <v/>
      </c>
      <c r="AX18" s="1156" t="str">
        <f>IF(VLOOKUP($A18,intern2!$A$165:$BH$316,COLUMN(AX18)+1,FALSE)="","",IF(VLOOKUP($A18,'2.2'!$D:$O,5,FALSE)&lt;=AX$8,"OK","NOK"))</f>
        <v/>
      </c>
      <c r="AY18" s="1156" t="str">
        <f>IF(VLOOKUP($A18,intern2!$A$165:$BH$316,COLUMN(AY18)+1,FALSE)="","",IF(VLOOKUP($A18,'2.2'!$D:$O,5,FALSE)&lt;=AY$8,"OK","NOK"))</f>
        <v/>
      </c>
      <c r="AZ18" s="1269" t="str">
        <f>IF(VLOOKUP($A18,intern2!$A$165:$BH$316,COLUMN(AZ18)+1,FALSE)="","",IF(VLOOKUP($A18,'2.2'!$D:$O,5,FALSE)&lt;=AZ$8,"OK","NOK"))</f>
        <v/>
      </c>
      <c r="BA18" s="1156" t="str">
        <f>IF(VLOOKUP($A18,intern2!$A$165:$BH$316,COLUMN(BA18)+1,FALSE)="","",IF(VLOOKUP($A18,'2.2'!$D:$O,5,FALSE)&lt;=BA$8,"OK","NOK"))</f>
        <v/>
      </c>
      <c r="BB18" s="1156" t="str">
        <f>IF(VLOOKUP($A18,intern2!$A$165:$BH$316,COLUMN(BB18)+1,FALSE)="","",IF(VLOOKUP($A18,'2.2'!$D:$O,5,FALSE)&lt;=BB$8,"OK","NOK"))</f>
        <v/>
      </c>
      <c r="BC18" s="1156" t="str">
        <f>IF(VLOOKUP($A18,intern2!$A$165:$BH$316,COLUMN(BC18)+1,FALSE)="","",IF(VLOOKUP($A18,'2.2'!$D:$O,5,FALSE)&lt;=BC$8,"OK","NOK"))</f>
        <v/>
      </c>
      <c r="BD18" s="1156" t="str">
        <f>IF(VLOOKUP($A18,intern2!$A$165:$BH$316,COLUMN(BD18)+1,FALSE)="","",IF(VLOOKUP($A18,'2.2'!$D:$O,5,FALSE)&lt;=BD$8,"OK","NOK"))</f>
        <v/>
      </c>
      <c r="BE18" s="1156" t="str">
        <f>IF(VLOOKUP($A18,intern2!$A$165:$BH$316,COLUMN(BE18)+1,FALSE)="","",IF(VLOOKUP($A18,'2.2'!$D:$O,5,FALSE)&lt;=BE$8,"OK","NOK"))</f>
        <v/>
      </c>
      <c r="BF18" s="1170" t="str">
        <f>IF(VLOOKUP($A18,intern2!$A$165:$BH$316,COLUMN(BF18)+1,FALSE)="","",IF(VLOOKUP($A18,'2.2'!$D:$O,5,FALSE)&lt;=BF$8,"OK","NOK"))</f>
        <v/>
      </c>
      <c r="BG18" s="1269" t="str">
        <f>IF(VLOOKUP($A18,intern2!$A$165:$BH$316,COLUMN(BG18)+1,FALSE)="","",IF(VLOOKUP($A18,'2.2'!$D:$O,5,FALSE)&lt;=BG$8,"OK","NOK"))</f>
        <v/>
      </c>
      <c r="BH18" s="1176" t="str">
        <f t="shared" ca="1" si="0"/>
        <v>NOK</v>
      </c>
      <c r="BI18" s="1176"/>
    </row>
    <row r="19" spans="1:61" ht="26.4" x14ac:dyDescent="0.25">
      <c r="A19" s="716" t="str">
        <f>'2.2'!D19</f>
        <v>HNO1.2</v>
      </c>
      <c r="B19" s="1157" t="str">
        <f>'2.2'!E19</f>
        <v>Chirurgia allargata del naso e dei seni paranasali</v>
      </c>
      <c r="C19" s="1156" t="str">
        <f>IF(VLOOKUP($A19,intern2!$A$165:$BH$316,COLUMN(C19)+1,FALSE)="","",IF(VLOOKUP($A19,'2.2'!$D:$O,5,FALSE)&lt;=C$8,"OK","NOK"))</f>
        <v/>
      </c>
      <c r="D19" s="1156" t="str">
        <f>IF(VLOOKUP($A19,intern2!$A$165:$BH$316,COLUMN(D19)+1,FALSE)="","",IF(VLOOKUP($A19,'2.2'!$D:$O,5,FALSE)&lt;=D$8,"OK","NOK"))</f>
        <v/>
      </c>
      <c r="E19" s="1156" t="str">
        <f>IF(VLOOKUP($A19,intern2!$A$165:$BH$316,COLUMN(E19)+1,FALSE)="","",IF(VLOOKUP($A19,'2.2'!$D:$O,5,FALSE)&lt;=E$8,"OK","NOK"))</f>
        <v/>
      </c>
      <c r="F19" s="1156" t="str">
        <f>IF(VLOOKUP($A19,intern2!$A$165:$BH$316,COLUMN(F19)+1,FALSE)="","",IF(VLOOKUP($A19,'2.2'!$D:$O,5,FALSE)&lt;=F$8,"OK","NOK"))</f>
        <v/>
      </c>
      <c r="G19" s="1156" t="str">
        <f>IF(VLOOKUP($A19,intern2!$A$165:$BH$316,COLUMN(G19)+1,FALSE)="","",IF(VLOOKUP($A19,'2.2'!$D:$O,5,FALSE)&lt;=G$8,"OK","NOK"))</f>
        <v/>
      </c>
      <c r="H19" s="1156" t="str">
        <f>IF(VLOOKUP($A19,intern2!$A$165:$BH$316,COLUMN(H19)+1,FALSE)="","",IF(VLOOKUP($A19,'2.2'!$D:$O,5,FALSE)&lt;=H$8,"OK","NOK"))</f>
        <v/>
      </c>
      <c r="I19" s="1269" t="str">
        <f>IF(VLOOKUP($A19,intern2!$A$165:$BH$316,COLUMN(I19)+1,FALSE)="","",IF(VLOOKUP($A19,'2.2'!$D:$O,5,FALSE)&lt;=I$8,"OK","NOK"))</f>
        <v/>
      </c>
      <c r="J19" s="1159" t="str">
        <f>IF(VLOOKUP($A19,intern2!$A$165:$BH$316,COLUMN(J19)+1,FALSE)="","",IF(VLOOKUP($A19,'2.2'!$D:$O,5,FALSE)&lt;=J$8,"OK","NOK"))</f>
        <v/>
      </c>
      <c r="K19" s="1156" t="str">
        <f>IF(VLOOKUP($A19,intern2!$A$165:$BH$316,COLUMN(K19)+1,FALSE)="","",IF(VLOOKUP($A19,'2.2'!$D:$O,5,FALSE)&lt;=K$8,"OK","NOK"))</f>
        <v/>
      </c>
      <c r="L19" s="1156" t="str">
        <f>IF(VLOOKUP($A19,intern2!$A$165:$BH$316,COLUMN(L19)+1,FALSE)="","",IF(VLOOKUP($A19,'2.2'!$D:$O,5,FALSE)&lt;=L$8,"OK","NOK"))</f>
        <v/>
      </c>
      <c r="M19" s="1156" t="str">
        <f>IF(VLOOKUP($A19,intern2!$A$165:$BH$316,COLUMN(M19)+1,FALSE)="","",IF(VLOOKUP($A19,'2.2'!$D:$O,5,FALSE)&lt;=M$8,"OK","NOK"))</f>
        <v/>
      </c>
      <c r="N19" s="1156" t="str">
        <f>IF(VLOOKUP($A19,intern2!$A$165:$BH$316,COLUMN(N19)+1,FALSE)="","",IF(VLOOKUP($A19,'2.2'!$D:$O,5,FALSE)&lt;=N$8,"OK","NOK"))</f>
        <v/>
      </c>
      <c r="O19" s="1156" t="str">
        <f>IF(VLOOKUP($A19,intern2!$A$165:$BH$316,COLUMN(O19)+1,FALSE)="","",IF(VLOOKUP($A19,'2.2'!$D:$O,5,FALSE)&lt;=O$8,"OK","NOK"))</f>
        <v/>
      </c>
      <c r="P19" s="1156" t="str">
        <f>IF(VLOOKUP($A19,intern2!$A$165:$BH$316,COLUMN(P19)+1,FALSE)="","",IF(VLOOKUP($A19,'2.2'!$D:$O,5,FALSE)&lt;=P$8,"OK","NOK"))</f>
        <v/>
      </c>
      <c r="Q19" s="1156" t="str">
        <f>IF(VLOOKUP($A19,intern2!$A$165:$BH$316,COLUMN(Q19)+1,FALSE)="","",IF(VLOOKUP($A19,'2.2'!$D:$O,5,FALSE)&lt;=Q$8,"OK","NOK"))</f>
        <v/>
      </c>
      <c r="R19" s="1159" t="str">
        <f>IF(VLOOKUP($A19,intern2!$A$165:$BH$316,COLUMN(R19)+1,FALSE)="","",IF(VLOOKUP($A19,'2.2'!$D:$O,5,FALSE)&lt;=R$8,"OK","NOK"))</f>
        <v/>
      </c>
      <c r="S19" s="1159" t="str">
        <f>IF(VLOOKUP($A19,intern2!$A$165:$BH$316,COLUMN(S19)+1,FALSE)="","",IF(VLOOKUP($A19,'2.2'!$D:$O,5,FALSE)&lt;=S$8,"OK","NOK"))</f>
        <v/>
      </c>
      <c r="T19" s="1156" t="str">
        <f>IF(VLOOKUP($A19,intern2!$A$165:$BH$316,COLUMN(T19)+1,FALSE)="","",IF(VLOOKUP($A19,'2.2'!$D:$O,5,FALSE)&lt;=T$8,"OK","NOK"))</f>
        <v/>
      </c>
      <c r="U19" s="1156" t="str">
        <f>IF(VLOOKUP($A19,intern2!$A$165:$BH$316,COLUMN(U19)+1,FALSE)="","",IF(VLOOKUP($A19,'2.2'!$D:$O,5,FALSE)&lt;=U$8,"OK","NOK"))</f>
        <v/>
      </c>
      <c r="V19" s="1156" t="str">
        <f>IF(VLOOKUP($A19,intern2!$A$165:$BH$316,COLUMN(V19)+1,FALSE)="","",IF(VLOOKUP($A19,'2.2'!$D:$O,5,FALSE)&lt;=V$8,"OK","NOK"))</f>
        <v/>
      </c>
      <c r="W19" s="1156" t="str">
        <f>IF(VLOOKUP($A19,intern2!$A$165:$BH$316,COLUMN(W19)+1,FALSE)="","",IF(VLOOKUP($A19,'2.2'!$D:$O,5,FALSE)&lt;=W$8,"OK","NOK"))</f>
        <v/>
      </c>
      <c r="X19" s="1156" t="str">
        <f>IF(VLOOKUP($A19,intern2!$A$165:$BH$316,COLUMN(X19)+1,FALSE)="","",IF(VLOOKUP($A19,'2.2'!$D:$O,5,FALSE)&lt;=X$8,"OK","NOK"))</f>
        <v/>
      </c>
      <c r="Y19" s="1170" t="str">
        <f>IF(VLOOKUP($A19,intern2!$A$165:$BH$316,COLUMN(Y19)+1,FALSE)="","",IF(VLOOKUP($A19,'2.2'!$D:$O,5,FALSE)&lt;=Y$8,"OK","NOK"))</f>
        <v/>
      </c>
      <c r="Z19" s="1269" t="str">
        <f>IF(VLOOKUP($A19,intern2!$A$165:$BH$316,COLUMN(Z19)+1,FALSE)="","",IF(VLOOKUP($A19,'2.2'!$D:$O,5,FALSE)&lt;=Z$8,"OK","NOK"))</f>
        <v/>
      </c>
      <c r="AA19" s="1156" t="str">
        <f>IF(VLOOKUP($A19,intern2!$A$165:$BH$316,COLUMN(AA19)+1,FALSE)="","",IF(VLOOKUP($A19,'2.2'!$D:$O,5,FALSE)&lt;=AA$8,"OK","NOK"))</f>
        <v/>
      </c>
      <c r="AB19" s="1156" t="str">
        <f>IF(VLOOKUP($A19,intern2!$A$165:$BH$316,COLUMN(AB19)+1,FALSE)="","",IF(VLOOKUP($A19,'2.2'!$D:$O,5,FALSE)&lt;=AB$8,"OK","NOK"))</f>
        <v/>
      </c>
      <c r="AC19" s="1156" t="str">
        <f>IF(VLOOKUP($A19,intern2!$A$165:$BH$316,COLUMN(AC19)+1,FALSE)="","",IF(VLOOKUP($A19,'2.2'!$D:$O,5,FALSE)&lt;=AC$8,"OK","NOK"))</f>
        <v/>
      </c>
      <c r="AD19" s="1156" t="str">
        <f>IF(VLOOKUP($A19,intern2!$A$165:$BH$316,COLUMN(AD19)+1,FALSE)="","",IF(VLOOKUP($A19,'2.2'!$D:$O,5,FALSE)&lt;=AD$8,"OK","NOK"))</f>
        <v/>
      </c>
      <c r="AE19" s="1160" t="str">
        <f>IF(VLOOKUP($A19,intern2!$A$165:$BH$316,COLUMN(AE19)+1,FALSE)="","",IF(VLOOKUP($A19,'2.2'!$D:$O,5,FALSE)&lt;=AE$8,"OK","NOK"))</f>
        <v/>
      </c>
      <c r="AF19" s="1269" t="str">
        <f>IF(VLOOKUP($A19,intern2!$A$165:$BH$316,COLUMN(AF19)+1,FALSE)="","",IF(VLOOKUP($A19,'2.2'!$D:$O,5,FALSE)&lt;=AF$8,"OK","NOK"))</f>
        <v/>
      </c>
      <c r="AG19" s="1160" t="str">
        <f>IF(VLOOKUP($A19,intern2!$A$165:$BH$316,COLUMN(AG19)+1,FALSE)="","",IF(VLOOKUP($A19,'2.2'!$D:$O,5,FALSE)&lt;=AG$8,"OK","NOK"))</f>
        <v/>
      </c>
      <c r="AH19" s="1160" t="str">
        <f>IF(VLOOKUP($A19,intern2!$A$165:$BH$316,COLUMN(AH19)+1,FALSE)="","",IF(VLOOKUP($A19,'2.2'!$D:$O,5,FALSE)&lt;=AH$8,"OK","NOK"))</f>
        <v/>
      </c>
      <c r="AI19" s="1156" t="str">
        <f>IF(VLOOKUP($A19,intern2!$A$165:$BH$316,COLUMN(AI19)+1,FALSE)="","",IF(VLOOKUP($A19,'2.2'!$D:$O,5,FALSE)&lt;=AI$8,"OK","NOK"))</f>
        <v/>
      </c>
      <c r="AJ19" s="1156" t="str">
        <f>IF(VLOOKUP($A19,intern2!$A$165:$BH$316,COLUMN(AJ19)+1,FALSE)="","",IF(VLOOKUP($A19,'2.2'!$D:$O,5,FALSE)&lt;=AJ$8,"OK","NOK"))</f>
        <v/>
      </c>
      <c r="AK19" s="1156" t="str">
        <f>IF(VLOOKUP($A19,intern2!$A$165:$BH$316,COLUMN(AK19)+1,FALSE)="","",IF(VLOOKUP($A19,'2.2'!$D:$O,5,FALSE)&lt;=AK$8,"OK","NOK"))</f>
        <v/>
      </c>
      <c r="AL19" s="1156" t="str">
        <f>IF(VLOOKUP($A19,intern2!$A$165:$BH$316,COLUMN(AL19)+1,FALSE)="","",IF(VLOOKUP($A19,'2.2'!$D:$O,5,FALSE)&lt;=AL$8,"OK","NOK"))</f>
        <v/>
      </c>
      <c r="AM19" s="1269" t="str">
        <f>IF(VLOOKUP($A19,intern2!$A$165:$BH$316,COLUMN(AM19)+1,FALSE)="","",IF(VLOOKUP($A19,'2.2'!$D:$O,5,FALSE)&lt;=AM$8,"OK","NOK"))</f>
        <v/>
      </c>
      <c r="AN19" s="1170" t="str">
        <f>IF(VLOOKUP($A19,intern2!$A$165:$BH$316,COLUMN(AN19)+1,FALSE)="","",IF(VLOOKUP($A19,'2.2'!$D:$O,5,FALSE)&lt;=AN$8,"OK","NOK"))</f>
        <v/>
      </c>
      <c r="AO19" s="1156" t="str">
        <f>IF(VLOOKUP($A19,intern2!$A$165:$BH$316,COLUMN(AO19)+1,FALSE)="","",IF(VLOOKUP($A19,'2.2'!$D:$O,5,FALSE)&lt;=AO$8,"OK","NOK"))</f>
        <v/>
      </c>
      <c r="AP19" s="1156" t="str">
        <f>IF(VLOOKUP($A19,intern2!$A$165:$BH$316,COLUMN(AP19)+1,FALSE)="","",IF(VLOOKUP($A19,'2.2'!$D:$O,5,FALSE)&lt;=AP$8,"OK","NOK"))</f>
        <v/>
      </c>
      <c r="AQ19" s="1269" t="str">
        <f ca="1">IF(VLOOKUP($A19,intern2!$A$165:$BH$316,COLUMN(AQ19)+1,FALSE)="","",IF(VLOOKUP($A19,'2.2'!$D:$O,5,FALSE)&lt;=AQ$8,"OK","NOK"))</f>
        <v>NOK</v>
      </c>
      <c r="AR19" s="1156" t="str">
        <f>IF(VLOOKUP($A19,intern2!$A$165:$BH$316,COLUMN(AR19)+1,FALSE)="","",IF(VLOOKUP($A19,'2.2'!$D:$O,5,FALSE)&lt;=AR$8,"OK","NOK"))</f>
        <v/>
      </c>
      <c r="AS19" s="1156" t="str">
        <f>IF(VLOOKUP($A19,intern2!$A$165:$BH$316,COLUMN(AS19)+1,FALSE)="","",IF(VLOOKUP($A19,'2.2'!$D:$O,5,FALSE)&lt;=AS$8,"OK","NOK"))</f>
        <v/>
      </c>
      <c r="AT19" s="1269" t="str">
        <f>IF(VLOOKUP($A19,intern2!$A$165:$BH$316,COLUMN(AT19)+1,FALSE)="","",IF(VLOOKUP($A19,'2.2'!$D:$O,5,FALSE)&lt;=AT$8,"OK","NOK"))</f>
        <v/>
      </c>
      <c r="AU19" s="1156" t="str">
        <f>IF(VLOOKUP($A19,intern2!$A$165:$BH$316,COLUMN(AU19)+1,FALSE)="","",IF(VLOOKUP($A19,'2.2'!$D:$O,5,FALSE)&lt;=AU$8,"OK","NOK"))</f>
        <v/>
      </c>
      <c r="AV19" s="1156" t="str">
        <f>IF(VLOOKUP($A19,intern2!$A$165:$BH$316,COLUMN(AV19)+1,FALSE)="","",IF(VLOOKUP($A19,'2.2'!$D:$O,5,FALSE)&lt;=AV$8,"OK","NOK"))</f>
        <v/>
      </c>
      <c r="AW19" s="1156" t="str">
        <f>IF(VLOOKUP($A19,intern2!$A$165:$BH$316,COLUMN(AW19)+1,FALSE)="","",IF(VLOOKUP($A19,'2.2'!$D:$O,5,FALSE)&lt;=AW$8,"OK","NOK"))</f>
        <v/>
      </c>
      <c r="AX19" s="1156" t="str">
        <f>IF(VLOOKUP($A19,intern2!$A$165:$BH$316,COLUMN(AX19)+1,FALSE)="","",IF(VLOOKUP($A19,'2.2'!$D:$O,5,FALSE)&lt;=AX$8,"OK","NOK"))</f>
        <v/>
      </c>
      <c r="AY19" s="1156" t="str">
        <f>IF(VLOOKUP($A19,intern2!$A$165:$BH$316,COLUMN(AY19)+1,FALSE)="","",IF(VLOOKUP($A19,'2.2'!$D:$O,5,FALSE)&lt;=AY$8,"OK","NOK"))</f>
        <v/>
      </c>
      <c r="AZ19" s="1269" t="str">
        <f>IF(VLOOKUP($A19,intern2!$A$165:$BH$316,COLUMN(AZ19)+1,FALSE)="","",IF(VLOOKUP($A19,'2.2'!$D:$O,5,FALSE)&lt;=AZ$8,"OK","NOK"))</f>
        <v/>
      </c>
      <c r="BA19" s="1156" t="str">
        <f>IF(VLOOKUP($A19,intern2!$A$165:$BH$316,COLUMN(BA19)+1,FALSE)="","",IF(VLOOKUP($A19,'2.2'!$D:$O,5,FALSE)&lt;=BA$8,"OK","NOK"))</f>
        <v/>
      </c>
      <c r="BB19" s="1156" t="str">
        <f>IF(VLOOKUP($A19,intern2!$A$165:$BH$316,COLUMN(BB19)+1,FALSE)="","",IF(VLOOKUP($A19,'2.2'!$D:$O,5,FALSE)&lt;=BB$8,"OK","NOK"))</f>
        <v/>
      </c>
      <c r="BC19" s="1156" t="str">
        <f>IF(VLOOKUP($A19,intern2!$A$165:$BH$316,COLUMN(BC19)+1,FALSE)="","",IF(VLOOKUP($A19,'2.2'!$D:$O,5,FALSE)&lt;=BC$8,"OK","NOK"))</f>
        <v/>
      </c>
      <c r="BD19" s="1156" t="str">
        <f>IF(VLOOKUP($A19,intern2!$A$165:$BH$316,COLUMN(BD19)+1,FALSE)="","",IF(VLOOKUP($A19,'2.2'!$D:$O,5,FALSE)&lt;=BD$8,"OK","NOK"))</f>
        <v/>
      </c>
      <c r="BE19" s="1156" t="str">
        <f>IF(VLOOKUP($A19,intern2!$A$165:$BH$316,COLUMN(BE19)+1,FALSE)="","",IF(VLOOKUP($A19,'2.2'!$D:$O,5,FALSE)&lt;=BE$8,"OK","NOK"))</f>
        <v/>
      </c>
      <c r="BF19" s="1170" t="str">
        <f>IF(VLOOKUP($A19,intern2!$A$165:$BH$316,COLUMN(BF19)+1,FALSE)="","",IF(VLOOKUP($A19,'2.2'!$D:$O,5,FALSE)&lt;=BF$8,"OK","NOK"))</f>
        <v/>
      </c>
      <c r="BG19" s="1269" t="str">
        <f>IF(VLOOKUP($A19,intern2!$A$165:$BH$316,COLUMN(BG19)+1,FALSE)="","",IF(VLOOKUP($A19,'2.2'!$D:$O,5,FALSE)&lt;=BG$8,"OK","NOK"))</f>
        <v/>
      </c>
      <c r="BH19" s="1176" t="str">
        <f t="shared" ca="1" si="0"/>
        <v>NOK</v>
      </c>
      <c r="BI19" s="1176"/>
    </row>
    <row r="20" spans="1:61" ht="66" x14ac:dyDescent="0.25">
      <c r="A20" s="716" t="str">
        <f>'2.2'!D20</f>
        <v>HNO1.2.1</v>
      </c>
      <c r="B20" s="1157" t="str">
        <f>'2.2'!E20</f>
        <v xml:space="preserve">Chirurgia allargata del naso e dei seni paranasali con apertura della dura madre (chirurgia interdisciplinare craniale di base) </v>
      </c>
      <c r="C20" s="1156" t="str">
        <f>IF(VLOOKUP($A20,intern2!$A$165:$BH$316,COLUMN(C20)+1,FALSE)="","",IF(VLOOKUP($A20,'2.2'!$D:$O,5,FALSE)&lt;=C$8,"OK","NOK"))</f>
        <v/>
      </c>
      <c r="D20" s="1156" t="str">
        <f>IF(VLOOKUP($A20,intern2!$A$165:$BH$316,COLUMN(D20)+1,FALSE)="","",IF(VLOOKUP($A20,'2.2'!$D:$O,5,FALSE)&lt;=D$8,"OK","NOK"))</f>
        <v/>
      </c>
      <c r="E20" s="1156" t="str">
        <f>IF(VLOOKUP($A20,intern2!$A$165:$BH$316,COLUMN(E20)+1,FALSE)="","",IF(VLOOKUP($A20,'2.2'!$D:$O,5,FALSE)&lt;=E$8,"OK","NOK"))</f>
        <v/>
      </c>
      <c r="F20" s="1156" t="str">
        <f>IF(VLOOKUP($A20,intern2!$A$165:$BH$316,COLUMN(F20)+1,FALSE)="","",IF(VLOOKUP($A20,'2.2'!$D:$O,5,FALSE)&lt;=F$8,"OK","NOK"))</f>
        <v/>
      </c>
      <c r="G20" s="1156" t="str">
        <f>IF(VLOOKUP($A20,intern2!$A$165:$BH$316,COLUMN(G20)+1,FALSE)="","",IF(VLOOKUP($A20,'2.2'!$D:$O,5,FALSE)&lt;=G$8,"OK","NOK"))</f>
        <v/>
      </c>
      <c r="H20" s="1156" t="str">
        <f>IF(VLOOKUP($A20,intern2!$A$165:$BH$316,COLUMN(H20)+1,FALSE)="","",IF(VLOOKUP($A20,'2.2'!$D:$O,5,FALSE)&lt;=H$8,"OK","NOK"))</f>
        <v/>
      </c>
      <c r="I20" s="1269" t="str">
        <f>IF(VLOOKUP($A20,intern2!$A$165:$BH$316,COLUMN(I20)+1,FALSE)="","",IF(VLOOKUP($A20,'2.2'!$D:$O,5,FALSE)&lt;=I$8,"OK","NOK"))</f>
        <v/>
      </c>
      <c r="J20" s="1159" t="str">
        <f>IF(VLOOKUP($A20,intern2!$A$165:$BH$316,COLUMN(J20)+1,FALSE)="","",IF(VLOOKUP($A20,'2.2'!$D:$O,5,FALSE)&lt;=J$8,"OK","NOK"))</f>
        <v/>
      </c>
      <c r="K20" s="1156" t="str">
        <f>IF(VLOOKUP($A20,intern2!$A$165:$BH$316,COLUMN(K20)+1,FALSE)="","",IF(VLOOKUP($A20,'2.2'!$D:$O,5,FALSE)&lt;=K$8,"OK","NOK"))</f>
        <v/>
      </c>
      <c r="L20" s="1156" t="str">
        <f>IF(VLOOKUP($A20,intern2!$A$165:$BH$316,COLUMN(L20)+1,FALSE)="","",IF(VLOOKUP($A20,'2.2'!$D:$O,5,FALSE)&lt;=L$8,"OK","NOK"))</f>
        <v/>
      </c>
      <c r="M20" s="1156" t="str">
        <f>IF(VLOOKUP($A20,intern2!$A$165:$BH$316,COLUMN(M20)+1,FALSE)="","",IF(VLOOKUP($A20,'2.2'!$D:$O,5,FALSE)&lt;=M$8,"OK","NOK"))</f>
        <v/>
      </c>
      <c r="N20" s="1156" t="str">
        <f>IF(VLOOKUP($A20,intern2!$A$165:$BH$316,COLUMN(N20)+1,FALSE)="","",IF(VLOOKUP($A20,'2.2'!$D:$O,5,FALSE)&lt;=N$8,"OK","NOK"))</f>
        <v/>
      </c>
      <c r="O20" s="1156" t="str">
        <f>IF(VLOOKUP($A20,intern2!$A$165:$BH$316,COLUMN(O20)+1,FALSE)="","",IF(VLOOKUP($A20,'2.2'!$D:$O,5,FALSE)&lt;=O$8,"OK","NOK"))</f>
        <v/>
      </c>
      <c r="P20" s="1156" t="str">
        <f>IF(VLOOKUP($A20,intern2!$A$165:$BH$316,COLUMN(P20)+1,FALSE)="","",IF(VLOOKUP($A20,'2.2'!$D:$O,5,FALSE)&lt;=P$8,"OK","NOK"))</f>
        <v/>
      </c>
      <c r="Q20" s="1156" t="str">
        <f>IF(VLOOKUP($A20,intern2!$A$165:$BH$316,COLUMN(Q20)+1,FALSE)="","",IF(VLOOKUP($A20,'2.2'!$D:$O,5,FALSE)&lt;=Q$8,"OK","NOK"))</f>
        <v/>
      </c>
      <c r="R20" s="1159" t="str">
        <f>IF(VLOOKUP($A20,intern2!$A$165:$BH$316,COLUMN(R20)+1,FALSE)="","",IF(VLOOKUP($A20,'2.2'!$D:$O,5,FALSE)&lt;=R$8,"OK","NOK"))</f>
        <v/>
      </c>
      <c r="S20" s="1159" t="str">
        <f>IF(VLOOKUP($A20,intern2!$A$165:$BH$316,COLUMN(S20)+1,FALSE)="","",IF(VLOOKUP($A20,'2.2'!$D:$O,5,FALSE)&lt;=S$8,"OK","NOK"))</f>
        <v/>
      </c>
      <c r="T20" s="1156" t="str">
        <f>IF(VLOOKUP($A20,intern2!$A$165:$BH$316,COLUMN(T20)+1,FALSE)="","",IF(VLOOKUP($A20,'2.2'!$D:$O,5,FALSE)&lt;=T$8,"OK","NOK"))</f>
        <v/>
      </c>
      <c r="U20" s="1156" t="str">
        <f>IF(VLOOKUP($A20,intern2!$A$165:$BH$316,COLUMN(U20)+1,FALSE)="","",IF(VLOOKUP($A20,'2.2'!$D:$O,5,FALSE)&lt;=U$8,"OK","NOK"))</f>
        <v/>
      </c>
      <c r="V20" s="1156" t="str">
        <f>IF(VLOOKUP($A20,intern2!$A$165:$BH$316,COLUMN(V20)+1,FALSE)="","",IF(VLOOKUP($A20,'2.2'!$D:$O,5,FALSE)&lt;=V$8,"OK","NOK"))</f>
        <v/>
      </c>
      <c r="W20" s="1156" t="str">
        <f>IF(VLOOKUP($A20,intern2!$A$165:$BH$316,COLUMN(W20)+1,FALSE)="","",IF(VLOOKUP($A20,'2.2'!$D:$O,5,FALSE)&lt;=W$8,"OK","NOK"))</f>
        <v/>
      </c>
      <c r="X20" s="1156" t="str">
        <f>IF(VLOOKUP($A20,intern2!$A$165:$BH$316,COLUMN(X20)+1,FALSE)="","",IF(VLOOKUP($A20,'2.2'!$D:$O,5,FALSE)&lt;=X$8,"OK","NOK"))</f>
        <v/>
      </c>
      <c r="Y20" s="1170" t="str">
        <f>IF(VLOOKUP($A20,intern2!$A$165:$BH$316,COLUMN(Y20)+1,FALSE)="","",IF(VLOOKUP($A20,'2.2'!$D:$O,5,FALSE)&lt;=Y$8,"OK","NOK"))</f>
        <v/>
      </c>
      <c r="Z20" s="1269" t="str">
        <f>IF(VLOOKUP($A20,intern2!$A$165:$BH$316,COLUMN(Z20)+1,FALSE)="","",IF(VLOOKUP($A20,'2.2'!$D:$O,5,FALSE)&lt;=Z$8,"OK","NOK"))</f>
        <v/>
      </c>
      <c r="AA20" s="1156" t="str">
        <f>IF(VLOOKUP($A20,intern2!$A$165:$BH$316,COLUMN(AA20)+1,FALSE)="","",IF(VLOOKUP($A20,'2.2'!$D:$O,5,FALSE)&lt;=AA$8,"OK","NOK"))</f>
        <v/>
      </c>
      <c r="AB20" s="1156" t="str">
        <f>IF(VLOOKUP($A20,intern2!$A$165:$BH$316,COLUMN(AB20)+1,FALSE)="","",IF(VLOOKUP($A20,'2.2'!$D:$O,5,FALSE)&lt;=AB$8,"OK","NOK"))</f>
        <v/>
      </c>
      <c r="AC20" s="1156" t="str">
        <f>IF(VLOOKUP($A20,intern2!$A$165:$BH$316,COLUMN(AC20)+1,FALSE)="","",IF(VLOOKUP($A20,'2.2'!$D:$O,5,FALSE)&lt;=AC$8,"OK","NOK"))</f>
        <v/>
      </c>
      <c r="AD20" s="1156" t="str">
        <f>IF(VLOOKUP($A20,intern2!$A$165:$BH$316,COLUMN(AD20)+1,FALSE)="","",IF(VLOOKUP($A20,'2.2'!$D:$O,5,FALSE)&lt;=AD$8,"OK","NOK"))</f>
        <v/>
      </c>
      <c r="AE20" s="1160" t="str">
        <f>IF(VLOOKUP($A20,intern2!$A$165:$BH$316,COLUMN(AE20)+1,FALSE)="","",IF(VLOOKUP($A20,'2.2'!$D:$O,5,FALSE)&lt;=AE$8,"OK","NOK"))</f>
        <v/>
      </c>
      <c r="AF20" s="1269" t="str">
        <f>IF(VLOOKUP($A20,intern2!$A$165:$BH$316,COLUMN(AF20)+1,FALSE)="","",IF(VLOOKUP($A20,'2.2'!$D:$O,5,FALSE)&lt;=AF$8,"OK","NOK"))</f>
        <v/>
      </c>
      <c r="AG20" s="1160" t="str">
        <f>IF(VLOOKUP($A20,intern2!$A$165:$BH$316,COLUMN(AG20)+1,FALSE)="","",IF(VLOOKUP($A20,'2.2'!$D:$O,5,FALSE)&lt;=AG$8,"OK","NOK"))</f>
        <v/>
      </c>
      <c r="AH20" s="1160" t="str">
        <f>IF(VLOOKUP($A20,intern2!$A$165:$BH$316,COLUMN(AH20)+1,FALSE)="","",IF(VLOOKUP($A20,'2.2'!$D:$O,5,FALSE)&lt;=AH$8,"OK","NOK"))</f>
        <v/>
      </c>
      <c r="AI20" s="1156" t="str">
        <f>IF(VLOOKUP($A20,intern2!$A$165:$BH$316,COLUMN(AI20)+1,FALSE)="","",IF(VLOOKUP($A20,'2.2'!$D:$O,5,FALSE)&lt;=AI$8,"OK","NOK"))</f>
        <v/>
      </c>
      <c r="AJ20" s="1156" t="str">
        <f>IF(VLOOKUP($A20,intern2!$A$165:$BH$316,COLUMN(AJ20)+1,FALSE)="","",IF(VLOOKUP($A20,'2.2'!$D:$O,5,FALSE)&lt;=AJ$8,"OK","NOK"))</f>
        <v/>
      </c>
      <c r="AK20" s="1156" t="str">
        <f>IF(VLOOKUP($A20,intern2!$A$165:$BH$316,COLUMN(AK20)+1,FALSE)="","",IF(VLOOKUP($A20,'2.2'!$D:$O,5,FALSE)&lt;=AK$8,"OK","NOK"))</f>
        <v/>
      </c>
      <c r="AL20" s="1156" t="str">
        <f>IF(VLOOKUP($A20,intern2!$A$165:$BH$316,COLUMN(AL20)+1,FALSE)="","",IF(VLOOKUP($A20,'2.2'!$D:$O,5,FALSE)&lt;=AL$8,"OK","NOK"))</f>
        <v/>
      </c>
      <c r="AM20" s="1269" t="str">
        <f>IF(VLOOKUP($A20,intern2!$A$165:$BH$316,COLUMN(AM20)+1,FALSE)="","",IF(VLOOKUP($A20,'2.2'!$D:$O,5,FALSE)&lt;=AM$8,"OK","NOK"))</f>
        <v/>
      </c>
      <c r="AN20" s="1170" t="str">
        <f>IF(VLOOKUP($A20,intern2!$A$165:$BH$316,COLUMN(AN20)+1,FALSE)="","",IF(VLOOKUP($A20,'2.2'!$D:$O,5,FALSE)&lt;=AN$8,"OK","NOK"))</f>
        <v/>
      </c>
      <c r="AO20" s="1156" t="str">
        <f>IF(VLOOKUP($A20,intern2!$A$165:$BH$316,COLUMN(AO20)+1,FALSE)="","",IF(VLOOKUP($A20,'2.2'!$D:$O,5,FALSE)&lt;=AO$8,"OK","NOK"))</f>
        <v/>
      </c>
      <c r="AP20" s="1156" t="str">
        <f ca="1">IF(VLOOKUP($A20,intern2!$A$165:$BH$316,COLUMN(AP20)+1,FALSE)="","",IF(VLOOKUP($A20,'2.2'!$D:$O,5,FALSE)&lt;=AP$8,"OK","NOK"))</f>
        <v>NOK</v>
      </c>
      <c r="AQ20" s="1269" t="str">
        <f>IF(VLOOKUP($A20,intern2!$A$165:$BH$316,COLUMN(AQ20)+1,FALSE)="","",IF(VLOOKUP($A20,'2.2'!$D:$O,5,FALSE)&lt;=AQ$8,"OK","NOK"))</f>
        <v/>
      </c>
      <c r="AR20" s="1156" t="str">
        <f>IF(VLOOKUP($A20,intern2!$A$165:$BH$316,COLUMN(AR20)+1,FALSE)="","",IF(VLOOKUP($A20,'2.2'!$D:$O,5,FALSE)&lt;=AR$8,"OK","NOK"))</f>
        <v/>
      </c>
      <c r="AS20" s="1156" t="str">
        <f>IF(VLOOKUP($A20,intern2!$A$165:$BH$316,COLUMN(AS20)+1,FALSE)="","",IF(VLOOKUP($A20,'2.2'!$D:$O,5,FALSE)&lt;=AS$8,"OK","NOK"))</f>
        <v/>
      </c>
      <c r="AT20" s="1269" t="str">
        <f>IF(VLOOKUP($A20,intern2!$A$165:$BH$316,COLUMN(AT20)+1,FALSE)="","",IF(VLOOKUP($A20,'2.2'!$D:$O,5,FALSE)&lt;=AT$8,"OK","NOK"))</f>
        <v/>
      </c>
      <c r="AU20" s="1156" t="str">
        <f>IF(VLOOKUP($A20,intern2!$A$165:$BH$316,COLUMN(AU20)+1,FALSE)="","",IF(VLOOKUP($A20,'2.2'!$D:$O,5,FALSE)&lt;=AU$8,"OK","NOK"))</f>
        <v/>
      </c>
      <c r="AV20" s="1156" t="str">
        <f>IF(VLOOKUP($A20,intern2!$A$165:$BH$316,COLUMN(AV20)+1,FALSE)="","",IF(VLOOKUP($A20,'2.2'!$D:$O,5,FALSE)&lt;=AV$8,"OK","NOK"))</f>
        <v/>
      </c>
      <c r="AW20" s="1156" t="str">
        <f>IF(VLOOKUP($A20,intern2!$A$165:$BH$316,COLUMN(AW20)+1,FALSE)="","",IF(VLOOKUP($A20,'2.2'!$D:$O,5,FALSE)&lt;=AW$8,"OK","NOK"))</f>
        <v/>
      </c>
      <c r="AX20" s="1156" t="str">
        <f>IF(VLOOKUP($A20,intern2!$A$165:$BH$316,COLUMN(AX20)+1,FALSE)="","",IF(VLOOKUP($A20,'2.2'!$D:$O,5,FALSE)&lt;=AX$8,"OK","NOK"))</f>
        <v/>
      </c>
      <c r="AY20" s="1156" t="str">
        <f>IF(VLOOKUP($A20,intern2!$A$165:$BH$316,COLUMN(AY20)+1,FALSE)="","",IF(VLOOKUP($A20,'2.2'!$D:$O,5,FALSE)&lt;=AY$8,"OK","NOK"))</f>
        <v/>
      </c>
      <c r="AZ20" s="1269" t="str">
        <f>IF(VLOOKUP($A20,intern2!$A$165:$BH$316,COLUMN(AZ20)+1,FALSE)="","",IF(VLOOKUP($A20,'2.2'!$D:$O,5,FALSE)&lt;=AZ$8,"OK","NOK"))</f>
        <v/>
      </c>
      <c r="BA20" s="1156" t="str">
        <f>IF(VLOOKUP($A20,intern2!$A$165:$BH$316,COLUMN(BA20)+1,FALSE)="","",IF(VLOOKUP($A20,'2.2'!$D:$O,5,FALSE)&lt;=BA$8,"OK","NOK"))</f>
        <v/>
      </c>
      <c r="BB20" s="1156" t="str">
        <f>IF(VLOOKUP($A20,intern2!$A$165:$BH$316,COLUMN(BB20)+1,FALSE)="","",IF(VLOOKUP($A20,'2.2'!$D:$O,5,FALSE)&lt;=BB$8,"OK","NOK"))</f>
        <v/>
      </c>
      <c r="BC20" s="1156" t="str">
        <f>IF(VLOOKUP($A20,intern2!$A$165:$BH$316,COLUMN(BC20)+1,FALSE)="","",IF(VLOOKUP($A20,'2.2'!$D:$O,5,FALSE)&lt;=BC$8,"OK","NOK"))</f>
        <v/>
      </c>
      <c r="BD20" s="1156" t="str">
        <f>IF(VLOOKUP($A20,intern2!$A$165:$BH$316,COLUMN(BD20)+1,FALSE)="","",IF(VLOOKUP($A20,'2.2'!$D:$O,5,FALSE)&lt;=BD$8,"OK","NOK"))</f>
        <v/>
      </c>
      <c r="BE20" s="1156" t="str">
        <f>IF(VLOOKUP($A20,intern2!$A$165:$BH$316,COLUMN(BE20)+1,FALSE)="","",IF(VLOOKUP($A20,'2.2'!$D:$O,5,FALSE)&lt;=BE$8,"OK","NOK"))</f>
        <v/>
      </c>
      <c r="BF20" s="1170" t="str">
        <f>IF(VLOOKUP($A20,intern2!$A$165:$BH$316,COLUMN(BF20)+1,FALSE)="","",IF(VLOOKUP($A20,'2.2'!$D:$O,5,FALSE)&lt;=BF$8,"OK","NOK"))</f>
        <v/>
      </c>
      <c r="BG20" s="1269" t="str">
        <f>IF(VLOOKUP($A20,intern2!$A$165:$BH$316,COLUMN(BG20)+1,FALSE)="","",IF(VLOOKUP($A20,'2.2'!$D:$O,5,FALSE)&lt;=BG$8,"OK","NOK"))</f>
        <v/>
      </c>
      <c r="BH20" s="1176" t="str">
        <f t="shared" ca="1" si="0"/>
        <v>NOK</v>
      </c>
      <c r="BI20" s="1176"/>
    </row>
    <row r="21" spans="1:61" ht="52.8" x14ac:dyDescent="0.25">
      <c r="A21" s="716" t="str">
        <f>'2.2'!D21</f>
        <v>HNO1.3</v>
      </c>
      <c r="B21" s="1157" t="str">
        <f>'2.2'!E21</f>
        <v>Chirurgia dell'orecchio medio (timpanoplastica, chirurgia della mastoide, ossiculoplastica incl. Operazioni della staffa)</v>
      </c>
      <c r="C21" s="1156" t="str">
        <f>IF(VLOOKUP($A21,intern2!$A$165:$BH$316,COLUMN(C21)+1,FALSE)="","",IF(VLOOKUP($A21,'2.2'!$D:$O,5,FALSE)&lt;=C$8,"OK","NOK"))</f>
        <v/>
      </c>
      <c r="D21" s="1156" t="str">
        <f>IF(VLOOKUP($A21,intern2!$A$165:$BH$316,COLUMN(D21)+1,FALSE)="","",IF(VLOOKUP($A21,'2.2'!$D:$O,5,FALSE)&lt;=D$8,"OK","NOK"))</f>
        <v/>
      </c>
      <c r="E21" s="1156" t="str">
        <f>IF(VLOOKUP($A21,intern2!$A$165:$BH$316,COLUMN(E21)+1,FALSE)="","",IF(VLOOKUP($A21,'2.2'!$D:$O,5,FALSE)&lt;=E$8,"OK","NOK"))</f>
        <v/>
      </c>
      <c r="F21" s="1156" t="str">
        <f>IF(VLOOKUP($A21,intern2!$A$165:$BH$316,COLUMN(F21)+1,FALSE)="","",IF(VLOOKUP($A21,'2.2'!$D:$O,5,FALSE)&lt;=F$8,"OK","NOK"))</f>
        <v/>
      </c>
      <c r="G21" s="1156" t="str">
        <f>IF(VLOOKUP($A21,intern2!$A$165:$BH$316,COLUMN(G21)+1,FALSE)="","",IF(VLOOKUP($A21,'2.2'!$D:$O,5,FALSE)&lt;=G$8,"OK","NOK"))</f>
        <v/>
      </c>
      <c r="H21" s="1156" t="str">
        <f>IF(VLOOKUP($A21,intern2!$A$165:$BH$316,COLUMN(H21)+1,FALSE)="","",IF(VLOOKUP($A21,'2.2'!$D:$O,5,FALSE)&lt;=H$8,"OK","NOK"))</f>
        <v/>
      </c>
      <c r="I21" s="1269" t="str">
        <f>IF(VLOOKUP($A21,intern2!$A$165:$BH$316,COLUMN(I21)+1,FALSE)="","",IF(VLOOKUP($A21,'2.2'!$D:$O,5,FALSE)&lt;=I$8,"OK","NOK"))</f>
        <v/>
      </c>
      <c r="J21" s="1159" t="str">
        <f>IF(VLOOKUP($A21,intern2!$A$165:$BH$316,COLUMN(J21)+1,FALSE)="","",IF(VLOOKUP($A21,'2.2'!$D:$O,5,FALSE)&lt;=J$8,"OK","NOK"))</f>
        <v/>
      </c>
      <c r="K21" s="1156" t="str">
        <f>IF(VLOOKUP($A21,intern2!$A$165:$BH$316,COLUMN(K21)+1,FALSE)="","",IF(VLOOKUP($A21,'2.2'!$D:$O,5,FALSE)&lt;=K$8,"OK","NOK"))</f>
        <v/>
      </c>
      <c r="L21" s="1156" t="str">
        <f>IF(VLOOKUP($A21,intern2!$A$165:$BH$316,COLUMN(L21)+1,FALSE)="","",IF(VLOOKUP($A21,'2.2'!$D:$O,5,FALSE)&lt;=L$8,"OK","NOK"))</f>
        <v/>
      </c>
      <c r="M21" s="1156" t="str">
        <f>IF(VLOOKUP($A21,intern2!$A$165:$BH$316,COLUMN(M21)+1,FALSE)="","",IF(VLOOKUP($A21,'2.2'!$D:$O,5,FALSE)&lt;=M$8,"OK","NOK"))</f>
        <v/>
      </c>
      <c r="N21" s="1156" t="str">
        <f>IF(VLOOKUP($A21,intern2!$A$165:$BH$316,COLUMN(N21)+1,FALSE)="","",IF(VLOOKUP($A21,'2.2'!$D:$O,5,FALSE)&lt;=N$8,"OK","NOK"))</f>
        <v/>
      </c>
      <c r="O21" s="1156" t="str">
        <f>IF(VLOOKUP($A21,intern2!$A$165:$BH$316,COLUMN(O21)+1,FALSE)="","",IF(VLOOKUP($A21,'2.2'!$D:$O,5,FALSE)&lt;=O$8,"OK","NOK"))</f>
        <v/>
      </c>
      <c r="P21" s="1156" t="str">
        <f>IF(VLOOKUP($A21,intern2!$A$165:$BH$316,COLUMN(P21)+1,FALSE)="","",IF(VLOOKUP($A21,'2.2'!$D:$O,5,FALSE)&lt;=P$8,"OK","NOK"))</f>
        <v/>
      </c>
      <c r="Q21" s="1156" t="str">
        <f>IF(VLOOKUP($A21,intern2!$A$165:$BH$316,COLUMN(Q21)+1,FALSE)="","",IF(VLOOKUP($A21,'2.2'!$D:$O,5,FALSE)&lt;=Q$8,"OK","NOK"))</f>
        <v/>
      </c>
      <c r="R21" s="1159" t="str">
        <f>IF(VLOOKUP($A21,intern2!$A$165:$BH$316,COLUMN(R21)+1,FALSE)="","",IF(VLOOKUP($A21,'2.2'!$D:$O,5,FALSE)&lt;=R$8,"OK","NOK"))</f>
        <v/>
      </c>
      <c r="S21" s="1159" t="str">
        <f>IF(VLOOKUP($A21,intern2!$A$165:$BH$316,COLUMN(S21)+1,FALSE)="","",IF(VLOOKUP($A21,'2.2'!$D:$O,5,FALSE)&lt;=S$8,"OK","NOK"))</f>
        <v/>
      </c>
      <c r="T21" s="1156" t="str">
        <f>IF(VLOOKUP($A21,intern2!$A$165:$BH$316,COLUMN(T21)+1,FALSE)="","",IF(VLOOKUP($A21,'2.2'!$D:$O,5,FALSE)&lt;=T$8,"OK","NOK"))</f>
        <v/>
      </c>
      <c r="U21" s="1156" t="str">
        <f>IF(VLOOKUP($A21,intern2!$A$165:$BH$316,COLUMN(U21)+1,FALSE)="","",IF(VLOOKUP($A21,'2.2'!$D:$O,5,FALSE)&lt;=U$8,"OK","NOK"))</f>
        <v/>
      </c>
      <c r="V21" s="1156" t="str">
        <f>IF(VLOOKUP($A21,intern2!$A$165:$BH$316,COLUMN(V21)+1,FALSE)="","",IF(VLOOKUP($A21,'2.2'!$D:$O,5,FALSE)&lt;=V$8,"OK","NOK"))</f>
        <v/>
      </c>
      <c r="W21" s="1156" t="str">
        <f>IF(VLOOKUP($A21,intern2!$A$165:$BH$316,COLUMN(W21)+1,FALSE)="","",IF(VLOOKUP($A21,'2.2'!$D:$O,5,FALSE)&lt;=W$8,"OK","NOK"))</f>
        <v/>
      </c>
      <c r="X21" s="1156" t="str">
        <f>IF(VLOOKUP($A21,intern2!$A$165:$BH$316,COLUMN(X21)+1,FALSE)="","",IF(VLOOKUP($A21,'2.2'!$D:$O,5,FALSE)&lt;=X$8,"OK","NOK"))</f>
        <v/>
      </c>
      <c r="Y21" s="1170" t="str">
        <f>IF(VLOOKUP($A21,intern2!$A$165:$BH$316,COLUMN(Y21)+1,FALSE)="","",IF(VLOOKUP($A21,'2.2'!$D:$O,5,FALSE)&lt;=Y$8,"OK","NOK"))</f>
        <v/>
      </c>
      <c r="Z21" s="1269" t="str">
        <f>IF(VLOOKUP($A21,intern2!$A$165:$BH$316,COLUMN(Z21)+1,FALSE)="","",IF(VLOOKUP($A21,'2.2'!$D:$O,5,FALSE)&lt;=Z$8,"OK","NOK"))</f>
        <v/>
      </c>
      <c r="AA21" s="1156" t="str">
        <f>IF(VLOOKUP($A21,intern2!$A$165:$BH$316,COLUMN(AA21)+1,FALSE)="","",IF(VLOOKUP($A21,'2.2'!$D:$O,5,FALSE)&lt;=AA$8,"OK","NOK"))</f>
        <v/>
      </c>
      <c r="AB21" s="1156" t="str">
        <f>IF(VLOOKUP($A21,intern2!$A$165:$BH$316,COLUMN(AB21)+1,FALSE)="","",IF(VLOOKUP($A21,'2.2'!$D:$O,5,FALSE)&lt;=AB$8,"OK","NOK"))</f>
        <v/>
      </c>
      <c r="AC21" s="1156" t="str">
        <f>IF(VLOOKUP($A21,intern2!$A$165:$BH$316,COLUMN(AC21)+1,FALSE)="","",IF(VLOOKUP($A21,'2.2'!$D:$O,5,FALSE)&lt;=AC$8,"OK","NOK"))</f>
        <v/>
      </c>
      <c r="AD21" s="1156" t="str">
        <f>IF(VLOOKUP($A21,intern2!$A$165:$BH$316,COLUMN(AD21)+1,FALSE)="","",IF(VLOOKUP($A21,'2.2'!$D:$O,5,FALSE)&lt;=AD$8,"OK","NOK"))</f>
        <v/>
      </c>
      <c r="AE21" s="1160" t="str">
        <f>IF(VLOOKUP($A21,intern2!$A$165:$BH$316,COLUMN(AE21)+1,FALSE)="","",IF(VLOOKUP($A21,'2.2'!$D:$O,5,FALSE)&lt;=AE$8,"OK","NOK"))</f>
        <v/>
      </c>
      <c r="AF21" s="1269" t="str">
        <f>IF(VLOOKUP($A21,intern2!$A$165:$BH$316,COLUMN(AF21)+1,FALSE)="","",IF(VLOOKUP($A21,'2.2'!$D:$O,5,FALSE)&lt;=AF$8,"OK","NOK"))</f>
        <v/>
      </c>
      <c r="AG21" s="1160" t="str">
        <f>IF(VLOOKUP($A21,intern2!$A$165:$BH$316,COLUMN(AG21)+1,FALSE)="","",IF(VLOOKUP($A21,'2.2'!$D:$O,5,FALSE)&lt;=AG$8,"OK","NOK"))</f>
        <v/>
      </c>
      <c r="AH21" s="1160" t="str">
        <f>IF(VLOOKUP($A21,intern2!$A$165:$BH$316,COLUMN(AH21)+1,FALSE)="","",IF(VLOOKUP($A21,'2.2'!$D:$O,5,FALSE)&lt;=AH$8,"OK","NOK"))</f>
        <v/>
      </c>
      <c r="AI21" s="1156" t="str">
        <f>IF(VLOOKUP($A21,intern2!$A$165:$BH$316,COLUMN(AI21)+1,FALSE)="","",IF(VLOOKUP($A21,'2.2'!$D:$O,5,FALSE)&lt;=AI$8,"OK","NOK"))</f>
        <v/>
      </c>
      <c r="AJ21" s="1156" t="str">
        <f>IF(VLOOKUP($A21,intern2!$A$165:$BH$316,COLUMN(AJ21)+1,FALSE)="","",IF(VLOOKUP($A21,'2.2'!$D:$O,5,FALSE)&lt;=AJ$8,"OK","NOK"))</f>
        <v/>
      </c>
      <c r="AK21" s="1156" t="str">
        <f>IF(VLOOKUP($A21,intern2!$A$165:$BH$316,COLUMN(AK21)+1,FALSE)="","",IF(VLOOKUP($A21,'2.2'!$D:$O,5,FALSE)&lt;=AK$8,"OK","NOK"))</f>
        <v/>
      </c>
      <c r="AL21" s="1156" t="str">
        <f>IF(VLOOKUP($A21,intern2!$A$165:$BH$316,COLUMN(AL21)+1,FALSE)="","",IF(VLOOKUP($A21,'2.2'!$D:$O,5,FALSE)&lt;=AL$8,"OK","NOK"))</f>
        <v/>
      </c>
      <c r="AM21" s="1269" t="str">
        <f>IF(VLOOKUP($A21,intern2!$A$165:$BH$316,COLUMN(AM21)+1,FALSE)="","",IF(VLOOKUP($A21,'2.2'!$D:$O,5,FALSE)&lt;=AM$8,"OK","NOK"))</f>
        <v/>
      </c>
      <c r="AN21" s="1170" t="str">
        <f>IF(VLOOKUP($A21,intern2!$A$165:$BH$316,COLUMN(AN21)+1,FALSE)="","",IF(VLOOKUP($A21,'2.2'!$D:$O,5,FALSE)&lt;=AN$8,"OK","NOK"))</f>
        <v/>
      </c>
      <c r="AO21" s="1156" t="str">
        <f>IF(VLOOKUP($A21,intern2!$A$165:$BH$316,COLUMN(AO21)+1,FALSE)="","",IF(VLOOKUP($A21,'2.2'!$D:$O,5,FALSE)&lt;=AO$8,"OK","NOK"))</f>
        <v/>
      </c>
      <c r="AP21" s="1156" t="str">
        <f>IF(VLOOKUP($A21,intern2!$A$165:$BH$316,COLUMN(AP21)+1,FALSE)="","",IF(VLOOKUP($A21,'2.2'!$D:$O,5,FALSE)&lt;=AP$8,"OK","NOK"))</f>
        <v/>
      </c>
      <c r="AQ21" s="1269" t="str">
        <f ca="1">IF(VLOOKUP($A21,intern2!$A$165:$BH$316,COLUMN(AQ21)+1,FALSE)="","",IF(VLOOKUP($A21,'2.2'!$D:$O,5,FALSE)&lt;=AQ$8,"OK","NOK"))</f>
        <v>NOK</v>
      </c>
      <c r="AR21" s="1156" t="str">
        <f>IF(VLOOKUP($A21,intern2!$A$165:$BH$316,COLUMN(AR21)+1,FALSE)="","",IF(VLOOKUP($A21,'2.2'!$D:$O,5,FALSE)&lt;=AR$8,"OK","NOK"))</f>
        <v/>
      </c>
      <c r="AS21" s="1156" t="str">
        <f>IF(VLOOKUP($A21,intern2!$A$165:$BH$316,COLUMN(AS21)+1,FALSE)="","",IF(VLOOKUP($A21,'2.2'!$D:$O,5,FALSE)&lt;=AS$8,"OK","NOK"))</f>
        <v/>
      </c>
      <c r="AT21" s="1269" t="str">
        <f>IF(VLOOKUP($A21,intern2!$A$165:$BH$316,COLUMN(AT21)+1,FALSE)="","",IF(VLOOKUP($A21,'2.2'!$D:$O,5,FALSE)&lt;=AT$8,"OK","NOK"))</f>
        <v/>
      </c>
      <c r="AU21" s="1156" t="str">
        <f>IF(VLOOKUP($A21,intern2!$A$165:$BH$316,COLUMN(AU21)+1,FALSE)="","",IF(VLOOKUP($A21,'2.2'!$D:$O,5,FALSE)&lt;=AU$8,"OK","NOK"))</f>
        <v/>
      </c>
      <c r="AV21" s="1156" t="str">
        <f>IF(VLOOKUP($A21,intern2!$A$165:$BH$316,COLUMN(AV21)+1,FALSE)="","",IF(VLOOKUP($A21,'2.2'!$D:$O,5,FALSE)&lt;=AV$8,"OK","NOK"))</f>
        <v/>
      </c>
      <c r="AW21" s="1156" t="str">
        <f>IF(VLOOKUP($A21,intern2!$A$165:$BH$316,COLUMN(AW21)+1,FALSE)="","",IF(VLOOKUP($A21,'2.2'!$D:$O,5,FALSE)&lt;=AW$8,"OK","NOK"))</f>
        <v/>
      </c>
      <c r="AX21" s="1156" t="str">
        <f>IF(VLOOKUP($A21,intern2!$A$165:$BH$316,COLUMN(AX21)+1,FALSE)="","",IF(VLOOKUP($A21,'2.2'!$D:$O,5,FALSE)&lt;=AX$8,"OK","NOK"))</f>
        <v/>
      </c>
      <c r="AY21" s="1156" t="str">
        <f>IF(VLOOKUP($A21,intern2!$A$165:$BH$316,COLUMN(AY21)+1,FALSE)="","",IF(VLOOKUP($A21,'2.2'!$D:$O,5,FALSE)&lt;=AY$8,"OK","NOK"))</f>
        <v/>
      </c>
      <c r="AZ21" s="1269" t="str">
        <f>IF(VLOOKUP($A21,intern2!$A$165:$BH$316,COLUMN(AZ21)+1,FALSE)="","",IF(VLOOKUP($A21,'2.2'!$D:$O,5,FALSE)&lt;=AZ$8,"OK","NOK"))</f>
        <v/>
      </c>
      <c r="BA21" s="1156" t="str">
        <f>IF(VLOOKUP($A21,intern2!$A$165:$BH$316,COLUMN(BA21)+1,FALSE)="","",IF(VLOOKUP($A21,'2.2'!$D:$O,5,FALSE)&lt;=BA$8,"OK","NOK"))</f>
        <v/>
      </c>
      <c r="BB21" s="1156" t="str">
        <f>IF(VLOOKUP($A21,intern2!$A$165:$BH$316,COLUMN(BB21)+1,FALSE)="","",IF(VLOOKUP($A21,'2.2'!$D:$O,5,FALSE)&lt;=BB$8,"OK","NOK"))</f>
        <v/>
      </c>
      <c r="BC21" s="1156" t="str">
        <f>IF(VLOOKUP($A21,intern2!$A$165:$BH$316,COLUMN(BC21)+1,FALSE)="","",IF(VLOOKUP($A21,'2.2'!$D:$O,5,FALSE)&lt;=BC$8,"OK","NOK"))</f>
        <v/>
      </c>
      <c r="BD21" s="1156" t="str">
        <f>IF(VLOOKUP($A21,intern2!$A$165:$BH$316,COLUMN(BD21)+1,FALSE)="","",IF(VLOOKUP($A21,'2.2'!$D:$O,5,FALSE)&lt;=BD$8,"OK","NOK"))</f>
        <v/>
      </c>
      <c r="BE21" s="1156" t="str">
        <f>IF(VLOOKUP($A21,intern2!$A$165:$BH$316,COLUMN(BE21)+1,FALSE)="","",IF(VLOOKUP($A21,'2.2'!$D:$O,5,FALSE)&lt;=BE$8,"OK","NOK"))</f>
        <v/>
      </c>
      <c r="BF21" s="1170" t="str">
        <f>IF(VLOOKUP($A21,intern2!$A$165:$BH$316,COLUMN(BF21)+1,FALSE)="","",IF(VLOOKUP($A21,'2.2'!$D:$O,5,FALSE)&lt;=BF$8,"OK","NOK"))</f>
        <v/>
      </c>
      <c r="BG21" s="1269" t="str">
        <f>IF(VLOOKUP($A21,intern2!$A$165:$BH$316,COLUMN(BG21)+1,FALSE)="","",IF(VLOOKUP($A21,'2.2'!$D:$O,5,FALSE)&lt;=BG$8,"OK","NOK"))</f>
        <v/>
      </c>
      <c r="BH21" s="1176" t="str">
        <f t="shared" ca="1" si="0"/>
        <v>NOK</v>
      </c>
      <c r="BI21" s="1176"/>
    </row>
    <row r="22" spans="1:61" ht="52.8" x14ac:dyDescent="0.25">
      <c r="A22" s="716" t="str">
        <f>'2.2'!D22</f>
        <v>HNO1.3.1</v>
      </c>
      <c r="B22" s="1157" t="str">
        <f>'2.2'!E22</f>
        <v>Chirurgia allargata dell'orecchio con orecchio interno e/o apertura della dura madre</v>
      </c>
      <c r="C22" s="1156" t="str">
        <f>IF(VLOOKUP($A22,intern2!$A$165:$BH$316,COLUMN(C22)+1,FALSE)="","",IF(VLOOKUP($A22,'2.2'!$D:$O,5,FALSE)&lt;=C$8,"OK","NOK"))</f>
        <v/>
      </c>
      <c r="D22" s="1156" t="str">
        <f>IF(VLOOKUP($A22,intern2!$A$165:$BH$316,COLUMN(D22)+1,FALSE)="","",IF(VLOOKUP($A22,'2.2'!$D:$O,5,FALSE)&lt;=D$8,"OK","NOK"))</f>
        <v/>
      </c>
      <c r="E22" s="1156" t="str">
        <f>IF(VLOOKUP($A22,intern2!$A$165:$BH$316,COLUMN(E22)+1,FALSE)="","",IF(VLOOKUP($A22,'2.2'!$D:$O,5,FALSE)&lt;=E$8,"OK","NOK"))</f>
        <v/>
      </c>
      <c r="F22" s="1156" t="str">
        <f>IF(VLOOKUP($A22,intern2!$A$165:$BH$316,COLUMN(F22)+1,FALSE)="","",IF(VLOOKUP($A22,'2.2'!$D:$O,5,FALSE)&lt;=F$8,"OK","NOK"))</f>
        <v/>
      </c>
      <c r="G22" s="1156" t="str">
        <f>IF(VLOOKUP($A22,intern2!$A$165:$BH$316,COLUMN(G22)+1,FALSE)="","",IF(VLOOKUP($A22,'2.2'!$D:$O,5,FALSE)&lt;=G$8,"OK","NOK"))</f>
        <v/>
      </c>
      <c r="H22" s="1156" t="str">
        <f>IF(VLOOKUP($A22,intern2!$A$165:$BH$316,COLUMN(H22)+1,FALSE)="","",IF(VLOOKUP($A22,'2.2'!$D:$O,5,FALSE)&lt;=H$8,"OK","NOK"))</f>
        <v/>
      </c>
      <c r="I22" s="1269" t="str">
        <f>IF(VLOOKUP($A22,intern2!$A$165:$BH$316,COLUMN(I22)+1,FALSE)="","",IF(VLOOKUP($A22,'2.2'!$D:$O,5,FALSE)&lt;=I$8,"OK","NOK"))</f>
        <v/>
      </c>
      <c r="J22" s="1159" t="str">
        <f>IF(VLOOKUP($A22,intern2!$A$165:$BH$316,COLUMN(J22)+1,FALSE)="","",IF(VLOOKUP($A22,'2.2'!$D:$O,5,FALSE)&lt;=J$8,"OK","NOK"))</f>
        <v/>
      </c>
      <c r="K22" s="1156" t="str">
        <f>IF(VLOOKUP($A22,intern2!$A$165:$BH$316,COLUMN(K22)+1,FALSE)="","",IF(VLOOKUP($A22,'2.2'!$D:$O,5,FALSE)&lt;=K$8,"OK","NOK"))</f>
        <v/>
      </c>
      <c r="L22" s="1156" t="str">
        <f>IF(VLOOKUP($A22,intern2!$A$165:$BH$316,COLUMN(L22)+1,FALSE)="","",IF(VLOOKUP($A22,'2.2'!$D:$O,5,FALSE)&lt;=L$8,"OK","NOK"))</f>
        <v/>
      </c>
      <c r="M22" s="1156" t="str">
        <f>IF(VLOOKUP($A22,intern2!$A$165:$BH$316,COLUMN(M22)+1,FALSE)="","",IF(VLOOKUP($A22,'2.2'!$D:$O,5,FALSE)&lt;=M$8,"OK","NOK"))</f>
        <v/>
      </c>
      <c r="N22" s="1156" t="str">
        <f>IF(VLOOKUP($A22,intern2!$A$165:$BH$316,COLUMN(N22)+1,FALSE)="","",IF(VLOOKUP($A22,'2.2'!$D:$O,5,FALSE)&lt;=N$8,"OK","NOK"))</f>
        <v/>
      </c>
      <c r="O22" s="1156" t="str">
        <f>IF(VLOOKUP($A22,intern2!$A$165:$BH$316,COLUMN(O22)+1,FALSE)="","",IF(VLOOKUP($A22,'2.2'!$D:$O,5,FALSE)&lt;=O$8,"OK","NOK"))</f>
        <v/>
      </c>
      <c r="P22" s="1156" t="str">
        <f>IF(VLOOKUP($A22,intern2!$A$165:$BH$316,COLUMN(P22)+1,FALSE)="","",IF(VLOOKUP($A22,'2.2'!$D:$O,5,FALSE)&lt;=P$8,"OK","NOK"))</f>
        <v/>
      </c>
      <c r="Q22" s="1156" t="str">
        <f>IF(VLOOKUP($A22,intern2!$A$165:$BH$316,COLUMN(Q22)+1,FALSE)="","",IF(VLOOKUP($A22,'2.2'!$D:$O,5,FALSE)&lt;=Q$8,"OK","NOK"))</f>
        <v/>
      </c>
      <c r="R22" s="1159" t="str">
        <f>IF(VLOOKUP($A22,intern2!$A$165:$BH$316,COLUMN(R22)+1,FALSE)="","",IF(VLOOKUP($A22,'2.2'!$D:$O,5,FALSE)&lt;=R$8,"OK","NOK"))</f>
        <v/>
      </c>
      <c r="S22" s="1159" t="str">
        <f>IF(VLOOKUP($A22,intern2!$A$165:$BH$316,COLUMN(S22)+1,FALSE)="","",IF(VLOOKUP($A22,'2.2'!$D:$O,5,FALSE)&lt;=S$8,"OK","NOK"))</f>
        <v/>
      </c>
      <c r="T22" s="1156" t="str">
        <f>IF(VLOOKUP($A22,intern2!$A$165:$BH$316,COLUMN(T22)+1,FALSE)="","",IF(VLOOKUP($A22,'2.2'!$D:$O,5,FALSE)&lt;=T$8,"OK","NOK"))</f>
        <v/>
      </c>
      <c r="U22" s="1156" t="str">
        <f>IF(VLOOKUP($A22,intern2!$A$165:$BH$316,COLUMN(U22)+1,FALSE)="","",IF(VLOOKUP($A22,'2.2'!$D:$O,5,FALSE)&lt;=U$8,"OK","NOK"))</f>
        <v/>
      </c>
      <c r="V22" s="1156" t="str">
        <f>IF(VLOOKUP($A22,intern2!$A$165:$BH$316,COLUMN(V22)+1,FALSE)="","",IF(VLOOKUP($A22,'2.2'!$D:$O,5,FALSE)&lt;=V$8,"OK","NOK"))</f>
        <v/>
      </c>
      <c r="W22" s="1156" t="str">
        <f>IF(VLOOKUP($A22,intern2!$A$165:$BH$316,COLUMN(W22)+1,FALSE)="","",IF(VLOOKUP($A22,'2.2'!$D:$O,5,FALSE)&lt;=W$8,"OK","NOK"))</f>
        <v/>
      </c>
      <c r="X22" s="1156" t="str">
        <f>IF(VLOOKUP($A22,intern2!$A$165:$BH$316,COLUMN(X22)+1,FALSE)="","",IF(VLOOKUP($A22,'2.2'!$D:$O,5,FALSE)&lt;=X$8,"OK","NOK"))</f>
        <v/>
      </c>
      <c r="Y22" s="1170" t="str">
        <f>IF(VLOOKUP($A22,intern2!$A$165:$BH$316,COLUMN(Y22)+1,FALSE)="","",IF(VLOOKUP($A22,'2.2'!$D:$O,5,FALSE)&lt;=Y$8,"OK","NOK"))</f>
        <v/>
      </c>
      <c r="Z22" s="1269" t="str">
        <f>IF(VLOOKUP($A22,intern2!$A$165:$BH$316,COLUMN(Z22)+1,FALSE)="","",IF(VLOOKUP($A22,'2.2'!$D:$O,5,FALSE)&lt;=Z$8,"OK","NOK"))</f>
        <v/>
      </c>
      <c r="AA22" s="1156" t="str">
        <f>IF(VLOOKUP($A22,intern2!$A$165:$BH$316,COLUMN(AA22)+1,FALSE)="","",IF(VLOOKUP($A22,'2.2'!$D:$O,5,FALSE)&lt;=AA$8,"OK","NOK"))</f>
        <v/>
      </c>
      <c r="AB22" s="1156" t="str">
        <f>IF(VLOOKUP($A22,intern2!$A$165:$BH$316,COLUMN(AB22)+1,FALSE)="","",IF(VLOOKUP($A22,'2.2'!$D:$O,5,FALSE)&lt;=AB$8,"OK","NOK"))</f>
        <v/>
      </c>
      <c r="AC22" s="1156" t="str">
        <f>IF(VLOOKUP($A22,intern2!$A$165:$BH$316,COLUMN(AC22)+1,FALSE)="","",IF(VLOOKUP($A22,'2.2'!$D:$O,5,FALSE)&lt;=AC$8,"OK","NOK"))</f>
        <v/>
      </c>
      <c r="AD22" s="1156" t="str">
        <f>IF(VLOOKUP($A22,intern2!$A$165:$BH$316,COLUMN(AD22)+1,FALSE)="","",IF(VLOOKUP($A22,'2.2'!$D:$O,5,FALSE)&lt;=AD$8,"OK","NOK"))</f>
        <v/>
      </c>
      <c r="AE22" s="1160" t="str">
        <f>IF(VLOOKUP($A22,intern2!$A$165:$BH$316,COLUMN(AE22)+1,FALSE)="","",IF(VLOOKUP($A22,'2.2'!$D:$O,5,FALSE)&lt;=AE$8,"OK","NOK"))</f>
        <v/>
      </c>
      <c r="AF22" s="1269" t="str">
        <f>IF(VLOOKUP($A22,intern2!$A$165:$BH$316,COLUMN(AF22)+1,FALSE)="","",IF(VLOOKUP($A22,'2.2'!$D:$O,5,FALSE)&lt;=AF$8,"OK","NOK"))</f>
        <v/>
      </c>
      <c r="AG22" s="1160" t="str">
        <f>IF(VLOOKUP($A22,intern2!$A$165:$BH$316,COLUMN(AG22)+1,FALSE)="","",IF(VLOOKUP($A22,'2.2'!$D:$O,5,FALSE)&lt;=AG$8,"OK","NOK"))</f>
        <v/>
      </c>
      <c r="AH22" s="1160" t="str">
        <f>IF(VLOOKUP($A22,intern2!$A$165:$BH$316,COLUMN(AH22)+1,FALSE)="","",IF(VLOOKUP($A22,'2.2'!$D:$O,5,FALSE)&lt;=AH$8,"OK","NOK"))</f>
        <v/>
      </c>
      <c r="AI22" s="1156" t="str">
        <f>IF(VLOOKUP($A22,intern2!$A$165:$BH$316,COLUMN(AI22)+1,FALSE)="","",IF(VLOOKUP($A22,'2.2'!$D:$O,5,FALSE)&lt;=AI$8,"OK","NOK"))</f>
        <v/>
      </c>
      <c r="AJ22" s="1156" t="str">
        <f>IF(VLOOKUP($A22,intern2!$A$165:$BH$316,COLUMN(AJ22)+1,FALSE)="","",IF(VLOOKUP($A22,'2.2'!$D:$O,5,FALSE)&lt;=AJ$8,"OK","NOK"))</f>
        <v/>
      </c>
      <c r="AK22" s="1156" t="str">
        <f>IF(VLOOKUP($A22,intern2!$A$165:$BH$316,COLUMN(AK22)+1,FALSE)="","",IF(VLOOKUP($A22,'2.2'!$D:$O,5,FALSE)&lt;=AK$8,"OK","NOK"))</f>
        <v/>
      </c>
      <c r="AL22" s="1156" t="str">
        <f>IF(VLOOKUP($A22,intern2!$A$165:$BH$316,COLUMN(AL22)+1,FALSE)="","",IF(VLOOKUP($A22,'2.2'!$D:$O,5,FALSE)&lt;=AL$8,"OK","NOK"))</f>
        <v/>
      </c>
      <c r="AM22" s="1269" t="str">
        <f>IF(VLOOKUP($A22,intern2!$A$165:$BH$316,COLUMN(AM22)+1,FALSE)="","",IF(VLOOKUP($A22,'2.2'!$D:$O,5,FALSE)&lt;=AM$8,"OK","NOK"))</f>
        <v/>
      </c>
      <c r="AN22" s="1170" t="str">
        <f>IF(VLOOKUP($A22,intern2!$A$165:$BH$316,COLUMN(AN22)+1,FALSE)="","",IF(VLOOKUP($A22,'2.2'!$D:$O,5,FALSE)&lt;=AN$8,"OK","NOK"))</f>
        <v/>
      </c>
      <c r="AO22" s="1156" t="str">
        <f>IF(VLOOKUP($A22,intern2!$A$165:$BH$316,COLUMN(AO22)+1,FALSE)="","",IF(VLOOKUP($A22,'2.2'!$D:$O,5,FALSE)&lt;=AO$8,"OK","NOK"))</f>
        <v/>
      </c>
      <c r="AP22" s="1156" t="str">
        <f ca="1">IF(VLOOKUP($A22,intern2!$A$165:$BH$316,COLUMN(AP22)+1,FALSE)="","",IF(VLOOKUP($A22,'2.2'!$D:$O,5,FALSE)&lt;=AP$8,"OK","NOK"))</f>
        <v>NOK</v>
      </c>
      <c r="AQ22" s="1269" t="str">
        <f>IF(VLOOKUP($A22,intern2!$A$165:$BH$316,COLUMN(AQ22)+1,FALSE)="","",IF(VLOOKUP($A22,'2.2'!$D:$O,5,FALSE)&lt;=AQ$8,"OK","NOK"))</f>
        <v/>
      </c>
      <c r="AR22" s="1156" t="str">
        <f>IF(VLOOKUP($A22,intern2!$A$165:$BH$316,COLUMN(AR22)+1,FALSE)="","",IF(VLOOKUP($A22,'2.2'!$D:$O,5,FALSE)&lt;=AR$8,"OK","NOK"))</f>
        <v/>
      </c>
      <c r="AS22" s="1156" t="str">
        <f>IF(VLOOKUP($A22,intern2!$A$165:$BH$316,COLUMN(AS22)+1,FALSE)="","",IF(VLOOKUP($A22,'2.2'!$D:$O,5,FALSE)&lt;=AS$8,"OK","NOK"))</f>
        <v/>
      </c>
      <c r="AT22" s="1269" t="str">
        <f>IF(VLOOKUP($A22,intern2!$A$165:$BH$316,COLUMN(AT22)+1,FALSE)="","",IF(VLOOKUP($A22,'2.2'!$D:$O,5,FALSE)&lt;=AT$8,"OK","NOK"))</f>
        <v/>
      </c>
      <c r="AU22" s="1156" t="str">
        <f>IF(VLOOKUP($A22,intern2!$A$165:$BH$316,COLUMN(AU22)+1,FALSE)="","",IF(VLOOKUP($A22,'2.2'!$D:$O,5,FALSE)&lt;=AU$8,"OK","NOK"))</f>
        <v/>
      </c>
      <c r="AV22" s="1156" t="str">
        <f>IF(VLOOKUP($A22,intern2!$A$165:$BH$316,COLUMN(AV22)+1,FALSE)="","",IF(VLOOKUP($A22,'2.2'!$D:$O,5,FALSE)&lt;=AV$8,"OK","NOK"))</f>
        <v/>
      </c>
      <c r="AW22" s="1156" t="str">
        <f>IF(VLOOKUP($A22,intern2!$A$165:$BH$316,COLUMN(AW22)+1,FALSE)="","",IF(VLOOKUP($A22,'2.2'!$D:$O,5,FALSE)&lt;=AW$8,"OK","NOK"))</f>
        <v/>
      </c>
      <c r="AX22" s="1156" t="str">
        <f>IF(VLOOKUP($A22,intern2!$A$165:$BH$316,COLUMN(AX22)+1,FALSE)="","",IF(VLOOKUP($A22,'2.2'!$D:$O,5,FALSE)&lt;=AX$8,"OK","NOK"))</f>
        <v/>
      </c>
      <c r="AY22" s="1156" t="str">
        <f>IF(VLOOKUP($A22,intern2!$A$165:$BH$316,COLUMN(AY22)+1,FALSE)="","",IF(VLOOKUP($A22,'2.2'!$D:$O,5,FALSE)&lt;=AY$8,"OK","NOK"))</f>
        <v/>
      </c>
      <c r="AZ22" s="1269" t="str">
        <f>IF(VLOOKUP($A22,intern2!$A$165:$BH$316,COLUMN(AZ22)+1,FALSE)="","",IF(VLOOKUP($A22,'2.2'!$D:$O,5,FALSE)&lt;=AZ$8,"OK","NOK"))</f>
        <v/>
      </c>
      <c r="BA22" s="1156" t="str">
        <f>IF(VLOOKUP($A22,intern2!$A$165:$BH$316,COLUMN(BA22)+1,FALSE)="","",IF(VLOOKUP($A22,'2.2'!$D:$O,5,FALSE)&lt;=BA$8,"OK","NOK"))</f>
        <v/>
      </c>
      <c r="BB22" s="1156" t="str">
        <f>IF(VLOOKUP($A22,intern2!$A$165:$BH$316,COLUMN(BB22)+1,FALSE)="","",IF(VLOOKUP($A22,'2.2'!$D:$O,5,FALSE)&lt;=BB$8,"OK","NOK"))</f>
        <v/>
      </c>
      <c r="BC22" s="1156" t="str">
        <f>IF(VLOOKUP($A22,intern2!$A$165:$BH$316,COLUMN(BC22)+1,FALSE)="","",IF(VLOOKUP($A22,'2.2'!$D:$O,5,FALSE)&lt;=BC$8,"OK","NOK"))</f>
        <v/>
      </c>
      <c r="BD22" s="1156" t="str">
        <f>IF(VLOOKUP($A22,intern2!$A$165:$BH$316,COLUMN(BD22)+1,FALSE)="","",IF(VLOOKUP($A22,'2.2'!$D:$O,5,FALSE)&lt;=BD$8,"OK","NOK"))</f>
        <v/>
      </c>
      <c r="BE22" s="1156" t="str">
        <f>IF(VLOOKUP($A22,intern2!$A$165:$BH$316,COLUMN(BE22)+1,FALSE)="","",IF(VLOOKUP($A22,'2.2'!$D:$O,5,FALSE)&lt;=BE$8,"OK","NOK"))</f>
        <v/>
      </c>
      <c r="BF22" s="1170" t="str">
        <f>IF(VLOOKUP($A22,intern2!$A$165:$BH$316,COLUMN(BF22)+1,FALSE)="","",IF(VLOOKUP($A22,'2.2'!$D:$O,5,FALSE)&lt;=BF$8,"OK","NOK"))</f>
        <v/>
      </c>
      <c r="BG22" s="1269" t="str">
        <f>IF(VLOOKUP($A22,intern2!$A$165:$BH$316,COLUMN(BG22)+1,FALSE)="","",IF(VLOOKUP($A22,'2.2'!$D:$O,5,FALSE)&lt;=BG$8,"OK","NOK"))</f>
        <v/>
      </c>
      <c r="BH22" s="1176" t="str">
        <f t="shared" ca="1" si="0"/>
        <v>NOK</v>
      </c>
      <c r="BI22" s="1176"/>
    </row>
    <row r="23" spans="1:61" x14ac:dyDescent="0.25">
      <c r="A23" s="716" t="str">
        <f>'2.2'!D23</f>
        <v>HNO1.3.2</v>
      </c>
      <c r="B23" s="1157" t="str">
        <f>'2.2'!E23</f>
        <v>Impianti cocleari (CIMAS)</v>
      </c>
      <c r="C23" s="1156" t="str">
        <f>IF(VLOOKUP($A23,intern2!$A$165:$BH$316,COLUMN(C23)+1,FALSE)="","",IF(VLOOKUP($A23,'2.2'!$D:$O,5,FALSE)&lt;=C$8,"OK","NOK"))</f>
        <v/>
      </c>
      <c r="D23" s="1156" t="str">
        <f>IF(VLOOKUP($A23,intern2!$A$165:$BH$316,COLUMN(D23)+1,FALSE)="","",IF(VLOOKUP($A23,'2.2'!$D:$O,5,FALSE)&lt;=D$8,"OK","NOK"))</f>
        <v/>
      </c>
      <c r="E23" s="1156" t="str">
        <f>IF(VLOOKUP($A23,intern2!$A$165:$BH$316,COLUMN(E23)+1,FALSE)="","",IF(VLOOKUP($A23,'2.2'!$D:$O,5,FALSE)&lt;=E$8,"OK","NOK"))</f>
        <v/>
      </c>
      <c r="F23" s="1156" t="str">
        <f>IF(VLOOKUP($A23,intern2!$A$165:$BH$316,COLUMN(F23)+1,FALSE)="","",IF(VLOOKUP($A23,'2.2'!$D:$O,5,FALSE)&lt;=F$8,"OK","NOK"))</f>
        <v/>
      </c>
      <c r="G23" s="1156" t="str">
        <f>IF(VLOOKUP($A23,intern2!$A$165:$BH$316,COLUMN(G23)+1,FALSE)="","",IF(VLOOKUP($A23,'2.2'!$D:$O,5,FALSE)&lt;=G$8,"OK","NOK"))</f>
        <v/>
      </c>
      <c r="H23" s="1156" t="str">
        <f>IF(VLOOKUP($A23,intern2!$A$165:$BH$316,COLUMN(H23)+1,FALSE)="","",IF(VLOOKUP($A23,'2.2'!$D:$O,5,FALSE)&lt;=H$8,"OK","NOK"))</f>
        <v/>
      </c>
      <c r="I23" s="1269" t="str">
        <f>IF(VLOOKUP($A23,intern2!$A$165:$BH$316,COLUMN(I23)+1,FALSE)="","",IF(VLOOKUP($A23,'2.2'!$D:$O,5,FALSE)&lt;=I$8,"OK","NOK"))</f>
        <v/>
      </c>
      <c r="J23" s="1159" t="str">
        <f>IF(VLOOKUP($A23,intern2!$A$165:$BH$316,COLUMN(J23)+1,FALSE)="","",IF(VLOOKUP($A23,'2.2'!$D:$O,5,FALSE)&lt;=J$8,"OK","NOK"))</f>
        <v/>
      </c>
      <c r="K23" s="1156" t="str">
        <f>IF(VLOOKUP($A23,intern2!$A$165:$BH$316,COLUMN(K23)+1,FALSE)="","",IF(VLOOKUP($A23,'2.2'!$D:$O,5,FALSE)&lt;=K$8,"OK","NOK"))</f>
        <v/>
      </c>
      <c r="L23" s="1156" t="str">
        <f>IF(VLOOKUP($A23,intern2!$A$165:$BH$316,COLUMN(L23)+1,FALSE)="","",IF(VLOOKUP($A23,'2.2'!$D:$O,5,FALSE)&lt;=L$8,"OK","NOK"))</f>
        <v/>
      </c>
      <c r="M23" s="1156" t="str">
        <f>IF(VLOOKUP($A23,intern2!$A$165:$BH$316,COLUMN(M23)+1,FALSE)="","",IF(VLOOKUP($A23,'2.2'!$D:$O,5,FALSE)&lt;=M$8,"OK","NOK"))</f>
        <v/>
      </c>
      <c r="N23" s="1156" t="str">
        <f>IF(VLOOKUP($A23,intern2!$A$165:$BH$316,COLUMN(N23)+1,FALSE)="","",IF(VLOOKUP($A23,'2.2'!$D:$O,5,FALSE)&lt;=N$8,"OK","NOK"))</f>
        <v/>
      </c>
      <c r="O23" s="1156" t="str">
        <f>IF(VLOOKUP($A23,intern2!$A$165:$BH$316,COLUMN(O23)+1,FALSE)="","",IF(VLOOKUP($A23,'2.2'!$D:$O,5,FALSE)&lt;=O$8,"OK","NOK"))</f>
        <v/>
      </c>
      <c r="P23" s="1156" t="str">
        <f>IF(VLOOKUP($A23,intern2!$A$165:$BH$316,COLUMN(P23)+1,FALSE)="","",IF(VLOOKUP($A23,'2.2'!$D:$O,5,FALSE)&lt;=P$8,"OK","NOK"))</f>
        <v/>
      </c>
      <c r="Q23" s="1156" t="str">
        <f>IF(VLOOKUP($A23,intern2!$A$165:$BH$316,COLUMN(Q23)+1,FALSE)="","",IF(VLOOKUP($A23,'2.2'!$D:$O,5,FALSE)&lt;=Q$8,"OK","NOK"))</f>
        <v/>
      </c>
      <c r="R23" s="1159" t="str">
        <f>IF(VLOOKUP($A23,intern2!$A$165:$BH$316,COLUMN(R23)+1,FALSE)="","",IF(VLOOKUP($A23,'2.2'!$D:$O,5,FALSE)&lt;=R$8,"OK","NOK"))</f>
        <v/>
      </c>
      <c r="S23" s="1159" t="str">
        <f>IF(VLOOKUP($A23,intern2!$A$165:$BH$316,COLUMN(S23)+1,FALSE)="","",IF(VLOOKUP($A23,'2.2'!$D:$O,5,FALSE)&lt;=S$8,"OK","NOK"))</f>
        <v/>
      </c>
      <c r="T23" s="1156" t="str">
        <f>IF(VLOOKUP($A23,intern2!$A$165:$BH$316,COLUMN(T23)+1,FALSE)="","",IF(VLOOKUP($A23,'2.2'!$D:$O,5,FALSE)&lt;=T$8,"OK","NOK"))</f>
        <v/>
      </c>
      <c r="U23" s="1156" t="str">
        <f>IF(VLOOKUP($A23,intern2!$A$165:$BH$316,COLUMN(U23)+1,FALSE)="","",IF(VLOOKUP($A23,'2.2'!$D:$O,5,FALSE)&lt;=U$8,"OK","NOK"))</f>
        <v/>
      </c>
      <c r="V23" s="1156" t="str">
        <f>IF(VLOOKUP($A23,intern2!$A$165:$BH$316,COLUMN(V23)+1,FALSE)="","",IF(VLOOKUP($A23,'2.2'!$D:$O,5,FALSE)&lt;=V$8,"OK","NOK"))</f>
        <v/>
      </c>
      <c r="W23" s="1156" t="str">
        <f>IF(VLOOKUP($A23,intern2!$A$165:$BH$316,COLUMN(W23)+1,FALSE)="","",IF(VLOOKUP($A23,'2.2'!$D:$O,5,FALSE)&lt;=W$8,"OK","NOK"))</f>
        <v/>
      </c>
      <c r="X23" s="1156" t="str">
        <f>IF(VLOOKUP($A23,intern2!$A$165:$BH$316,COLUMN(X23)+1,FALSE)="","",IF(VLOOKUP($A23,'2.2'!$D:$O,5,FALSE)&lt;=X$8,"OK","NOK"))</f>
        <v/>
      </c>
      <c r="Y23" s="1170" t="str">
        <f>IF(VLOOKUP($A23,intern2!$A$165:$BH$316,COLUMN(Y23)+1,FALSE)="","",IF(VLOOKUP($A23,'2.2'!$D:$O,5,FALSE)&lt;=Y$8,"OK","NOK"))</f>
        <v/>
      </c>
      <c r="Z23" s="1269" t="str">
        <f>IF(VLOOKUP($A23,intern2!$A$165:$BH$316,COLUMN(Z23)+1,FALSE)="","",IF(VLOOKUP($A23,'2.2'!$D:$O,5,FALSE)&lt;=Z$8,"OK","NOK"))</f>
        <v/>
      </c>
      <c r="AA23" s="1156" t="str">
        <f>IF(VLOOKUP($A23,intern2!$A$165:$BH$316,COLUMN(AA23)+1,FALSE)="","",IF(VLOOKUP($A23,'2.2'!$D:$O,5,FALSE)&lt;=AA$8,"OK","NOK"))</f>
        <v/>
      </c>
      <c r="AB23" s="1156" t="str">
        <f>IF(VLOOKUP($A23,intern2!$A$165:$BH$316,COLUMN(AB23)+1,FALSE)="","",IF(VLOOKUP($A23,'2.2'!$D:$O,5,FALSE)&lt;=AB$8,"OK","NOK"))</f>
        <v/>
      </c>
      <c r="AC23" s="1156" t="str">
        <f>IF(VLOOKUP($A23,intern2!$A$165:$BH$316,COLUMN(AC23)+1,FALSE)="","",IF(VLOOKUP($A23,'2.2'!$D:$O,5,FALSE)&lt;=AC$8,"OK","NOK"))</f>
        <v/>
      </c>
      <c r="AD23" s="1156" t="str">
        <f>IF(VLOOKUP($A23,intern2!$A$165:$BH$316,COLUMN(AD23)+1,FALSE)="","",IF(VLOOKUP($A23,'2.2'!$D:$O,5,FALSE)&lt;=AD$8,"OK","NOK"))</f>
        <v/>
      </c>
      <c r="AE23" s="1160" t="str">
        <f>IF(VLOOKUP($A23,intern2!$A$165:$BH$316,COLUMN(AE23)+1,FALSE)="","",IF(VLOOKUP($A23,'2.2'!$D:$O,5,FALSE)&lt;=AE$8,"OK","NOK"))</f>
        <v/>
      </c>
      <c r="AF23" s="1269" t="str">
        <f>IF(VLOOKUP($A23,intern2!$A$165:$BH$316,COLUMN(AF23)+1,FALSE)="","",IF(VLOOKUP($A23,'2.2'!$D:$O,5,FALSE)&lt;=AF$8,"OK","NOK"))</f>
        <v/>
      </c>
      <c r="AG23" s="1160" t="str">
        <f>IF(VLOOKUP($A23,intern2!$A$165:$BH$316,COLUMN(AG23)+1,FALSE)="","",IF(VLOOKUP($A23,'2.2'!$D:$O,5,FALSE)&lt;=AG$8,"OK","NOK"))</f>
        <v/>
      </c>
      <c r="AH23" s="1160" t="str">
        <f>IF(VLOOKUP($A23,intern2!$A$165:$BH$316,COLUMN(AH23)+1,FALSE)="","",IF(VLOOKUP($A23,'2.2'!$D:$O,5,FALSE)&lt;=AH$8,"OK","NOK"))</f>
        <v/>
      </c>
      <c r="AI23" s="1156" t="str">
        <f>IF(VLOOKUP($A23,intern2!$A$165:$BH$316,COLUMN(AI23)+1,FALSE)="","",IF(VLOOKUP($A23,'2.2'!$D:$O,5,FALSE)&lt;=AI$8,"OK","NOK"))</f>
        <v/>
      </c>
      <c r="AJ23" s="1156" t="str">
        <f>IF(VLOOKUP($A23,intern2!$A$165:$BH$316,COLUMN(AJ23)+1,FALSE)="","",IF(VLOOKUP($A23,'2.2'!$D:$O,5,FALSE)&lt;=AJ$8,"OK","NOK"))</f>
        <v/>
      </c>
      <c r="AK23" s="1156" t="str">
        <f>IF(VLOOKUP($A23,intern2!$A$165:$BH$316,COLUMN(AK23)+1,FALSE)="","",IF(VLOOKUP($A23,'2.2'!$D:$O,5,FALSE)&lt;=AK$8,"OK","NOK"))</f>
        <v/>
      </c>
      <c r="AL23" s="1156" t="str">
        <f>IF(VLOOKUP($A23,intern2!$A$165:$BH$316,COLUMN(AL23)+1,FALSE)="","",IF(VLOOKUP($A23,'2.2'!$D:$O,5,FALSE)&lt;=AL$8,"OK","NOK"))</f>
        <v/>
      </c>
      <c r="AM23" s="1269" t="str">
        <f>IF(VLOOKUP($A23,intern2!$A$165:$BH$316,COLUMN(AM23)+1,FALSE)="","",IF(VLOOKUP($A23,'2.2'!$D:$O,5,FALSE)&lt;=AM$8,"OK","NOK"))</f>
        <v/>
      </c>
      <c r="AN23" s="1170" t="str">
        <f>IF(VLOOKUP($A23,intern2!$A$165:$BH$316,COLUMN(AN23)+1,FALSE)="","",IF(VLOOKUP($A23,'2.2'!$D:$O,5,FALSE)&lt;=AN$8,"OK","NOK"))</f>
        <v/>
      </c>
      <c r="AO23" s="1156" t="str">
        <f>IF(VLOOKUP($A23,intern2!$A$165:$BH$316,COLUMN(AO23)+1,FALSE)="","",IF(VLOOKUP($A23,'2.2'!$D:$O,5,FALSE)&lt;=AO$8,"OK","NOK"))</f>
        <v/>
      </c>
      <c r="AP23" s="1156" t="str">
        <f>IF(VLOOKUP($A23,intern2!$A$165:$BH$316,COLUMN(AP23)+1,FALSE)="","",IF(VLOOKUP($A23,'2.2'!$D:$O,5,FALSE)&lt;=AP$8,"OK","NOK"))</f>
        <v/>
      </c>
      <c r="AQ23" s="1269" t="str">
        <f>IF(VLOOKUP($A23,intern2!$A$165:$BH$316,COLUMN(AQ23)+1,FALSE)="","",IF(VLOOKUP($A23,'2.2'!$D:$O,5,FALSE)&lt;=AQ$8,"OK","NOK"))</f>
        <v/>
      </c>
      <c r="AR23" s="1156" t="str">
        <f>IF(VLOOKUP($A23,intern2!$A$165:$BH$316,COLUMN(AR23)+1,FALSE)="","",IF(VLOOKUP($A23,'2.2'!$D:$O,5,FALSE)&lt;=AR$8,"OK","NOK"))</f>
        <v/>
      </c>
      <c r="AS23" s="1156" t="str">
        <f>IF(VLOOKUP($A23,intern2!$A$165:$BH$316,COLUMN(AS23)+1,FALSE)="","",IF(VLOOKUP($A23,'2.2'!$D:$O,5,FALSE)&lt;=AS$8,"OK","NOK"))</f>
        <v/>
      </c>
      <c r="AT23" s="1269" t="str">
        <f>IF(VLOOKUP($A23,intern2!$A$165:$BH$316,COLUMN(AT23)+1,FALSE)="","",IF(VLOOKUP($A23,'2.2'!$D:$O,5,FALSE)&lt;=AT$8,"OK","NOK"))</f>
        <v/>
      </c>
      <c r="AU23" s="1156" t="str">
        <f>IF(VLOOKUP($A23,intern2!$A$165:$BH$316,COLUMN(AU23)+1,FALSE)="","",IF(VLOOKUP($A23,'2.2'!$D:$O,5,FALSE)&lt;=AU$8,"OK","NOK"))</f>
        <v/>
      </c>
      <c r="AV23" s="1156" t="str">
        <f>IF(VLOOKUP($A23,intern2!$A$165:$BH$316,COLUMN(AV23)+1,FALSE)="","",IF(VLOOKUP($A23,'2.2'!$D:$O,5,FALSE)&lt;=AV$8,"OK","NOK"))</f>
        <v/>
      </c>
      <c r="AW23" s="1156" t="str">
        <f>IF(VLOOKUP($A23,intern2!$A$165:$BH$316,COLUMN(AW23)+1,FALSE)="","",IF(VLOOKUP($A23,'2.2'!$D:$O,5,FALSE)&lt;=AW$8,"OK","NOK"))</f>
        <v/>
      </c>
      <c r="AX23" s="1156" t="str">
        <f>IF(VLOOKUP($A23,intern2!$A$165:$BH$316,COLUMN(AX23)+1,FALSE)="","",IF(VLOOKUP($A23,'2.2'!$D:$O,5,FALSE)&lt;=AX$8,"OK","NOK"))</f>
        <v/>
      </c>
      <c r="AY23" s="1156" t="str">
        <f>IF(VLOOKUP($A23,intern2!$A$165:$BH$316,COLUMN(AY23)+1,FALSE)="","",IF(VLOOKUP($A23,'2.2'!$D:$O,5,FALSE)&lt;=AY$8,"OK","NOK"))</f>
        <v/>
      </c>
      <c r="AZ23" s="1269" t="str">
        <f>IF(VLOOKUP($A23,intern2!$A$165:$BH$316,COLUMN(AZ23)+1,FALSE)="","",IF(VLOOKUP($A23,'2.2'!$D:$O,5,FALSE)&lt;=AZ$8,"OK","NOK"))</f>
        <v/>
      </c>
      <c r="BA23" s="1156" t="str">
        <f>IF(VLOOKUP($A23,intern2!$A$165:$BH$316,COLUMN(BA23)+1,FALSE)="","",IF(VLOOKUP($A23,'2.2'!$D:$O,5,FALSE)&lt;=BA$8,"OK","NOK"))</f>
        <v/>
      </c>
      <c r="BB23" s="1156" t="str">
        <f>IF(VLOOKUP($A23,intern2!$A$165:$BH$316,COLUMN(BB23)+1,FALSE)="","",IF(VLOOKUP($A23,'2.2'!$D:$O,5,FALSE)&lt;=BB$8,"OK","NOK"))</f>
        <v/>
      </c>
      <c r="BC23" s="1156" t="str">
        <f>IF(VLOOKUP($A23,intern2!$A$165:$BH$316,COLUMN(BC23)+1,FALSE)="","",IF(VLOOKUP($A23,'2.2'!$D:$O,5,FALSE)&lt;=BC$8,"OK","NOK"))</f>
        <v/>
      </c>
      <c r="BD23" s="1156" t="str">
        <f>IF(VLOOKUP($A23,intern2!$A$165:$BH$316,COLUMN(BD23)+1,FALSE)="","",IF(VLOOKUP($A23,'2.2'!$D:$O,5,FALSE)&lt;=BD$8,"OK","NOK"))</f>
        <v/>
      </c>
      <c r="BE23" s="1156" t="str">
        <f>IF(VLOOKUP($A23,intern2!$A$165:$BH$316,COLUMN(BE23)+1,FALSE)="","",IF(VLOOKUP($A23,'2.2'!$D:$O,5,FALSE)&lt;=BE$8,"OK","NOK"))</f>
        <v/>
      </c>
      <c r="BF23" s="1170" t="str">
        <f>IF(VLOOKUP($A23,intern2!$A$165:$BH$316,COLUMN(BF23)+1,FALSE)="","",IF(VLOOKUP($A23,'2.2'!$D:$O,5,FALSE)&lt;=BF$8,"OK","NOK"))</f>
        <v/>
      </c>
      <c r="BG23" s="1269" t="str">
        <f>IF(VLOOKUP($A23,intern2!$A$165:$BH$316,COLUMN(BG23)+1,FALSE)="","",IF(VLOOKUP($A23,'2.2'!$D:$O,5,FALSE)&lt;=BG$8,"OK","NOK"))</f>
        <v/>
      </c>
      <c r="BH23" s="1176" t="str">
        <f t="shared" si="0"/>
        <v>OK</v>
      </c>
      <c r="BI23" s="1176"/>
    </row>
    <row r="24" spans="1:61" ht="26.4" x14ac:dyDescent="0.25">
      <c r="A24" s="716" t="str">
        <f>'2.2'!D24</f>
        <v>HNO2</v>
      </c>
      <c r="B24" s="1157" t="str">
        <f>'2.2'!E24</f>
        <v>Chirurgia della tiroide e delle paratiroidi</v>
      </c>
      <c r="C24" s="1156" t="str">
        <f>IF(VLOOKUP($A24,intern2!$A$165:$BH$316,COLUMN(C24)+1,FALSE)="","",IF(VLOOKUP($A24,'2.2'!$D:$O,5,FALSE)&lt;=C$8,"OK","NOK"))</f>
        <v/>
      </c>
      <c r="D24" s="1156" t="str">
        <f>IF(VLOOKUP($A24,intern2!$A$165:$BH$316,COLUMN(D24)+1,FALSE)="","",IF(VLOOKUP($A24,'2.2'!$D:$O,5,FALSE)&lt;=D$8,"OK","NOK"))</f>
        <v/>
      </c>
      <c r="E24" s="1156" t="str">
        <f>IF(VLOOKUP($A24,intern2!$A$165:$BH$316,COLUMN(E24)+1,FALSE)="","",IF(VLOOKUP($A24,'2.2'!$D:$O,5,FALSE)&lt;=E$8,"OK","NOK"))</f>
        <v/>
      </c>
      <c r="F24" s="1156" t="str">
        <f>IF(VLOOKUP($A24,intern2!$A$165:$BH$316,COLUMN(F24)+1,FALSE)="","",IF(VLOOKUP($A24,'2.2'!$D:$O,5,FALSE)&lt;=F$8,"OK","NOK"))</f>
        <v/>
      </c>
      <c r="G24" s="1156" t="str">
        <f>IF(VLOOKUP($A24,intern2!$A$165:$BH$316,COLUMN(G24)+1,FALSE)="","",IF(VLOOKUP($A24,'2.2'!$D:$O,5,FALSE)&lt;=G$8,"OK","NOK"))</f>
        <v/>
      </c>
      <c r="H24" s="1156" t="str">
        <f>IF(VLOOKUP($A24,intern2!$A$165:$BH$316,COLUMN(H24)+1,FALSE)="","",IF(VLOOKUP($A24,'2.2'!$D:$O,5,FALSE)&lt;=H$8,"OK","NOK"))</f>
        <v/>
      </c>
      <c r="I24" s="1269" t="str">
        <f ca="1">IF(VLOOKUP($A24,intern2!$A$165:$BH$316,COLUMN(I24)+1,FALSE)="","",IF(VLOOKUP($A24,'2.2'!$D:$O,5,FALSE)&lt;=I$8,"OK","NOK"))</f>
        <v>NOK</v>
      </c>
      <c r="J24" s="1159" t="str">
        <f>IF(VLOOKUP($A24,intern2!$A$165:$BH$316,COLUMN(J24)+1,FALSE)="","",IF(VLOOKUP($A24,'2.2'!$D:$O,5,FALSE)&lt;=J$8,"OK","NOK"))</f>
        <v/>
      </c>
      <c r="K24" s="1156" t="str">
        <f>IF(VLOOKUP($A24,intern2!$A$165:$BH$316,COLUMN(K24)+1,FALSE)="","",IF(VLOOKUP($A24,'2.2'!$D:$O,5,FALSE)&lt;=K$8,"OK","NOK"))</f>
        <v/>
      </c>
      <c r="L24" s="1156" t="str">
        <f>IF(VLOOKUP($A24,intern2!$A$165:$BH$316,COLUMN(L24)+1,FALSE)="","",IF(VLOOKUP($A24,'2.2'!$D:$O,5,FALSE)&lt;=L$8,"OK","NOK"))</f>
        <v/>
      </c>
      <c r="M24" s="1156" t="str">
        <f>IF(VLOOKUP($A24,intern2!$A$165:$BH$316,COLUMN(M24)+1,FALSE)="","",IF(VLOOKUP($A24,'2.2'!$D:$O,5,FALSE)&lt;=M$8,"OK","NOK"))</f>
        <v/>
      </c>
      <c r="N24" s="1156" t="str">
        <f>IF(VLOOKUP($A24,intern2!$A$165:$BH$316,COLUMN(N24)+1,FALSE)="","",IF(VLOOKUP($A24,'2.2'!$D:$O,5,FALSE)&lt;=N$8,"OK","NOK"))</f>
        <v/>
      </c>
      <c r="O24" s="1156" t="str">
        <f>IF(VLOOKUP($A24,intern2!$A$165:$BH$316,COLUMN(O24)+1,FALSE)="","",IF(VLOOKUP($A24,'2.2'!$D:$O,5,FALSE)&lt;=O$8,"OK","NOK"))</f>
        <v/>
      </c>
      <c r="P24" s="1156" t="str">
        <f>IF(VLOOKUP($A24,intern2!$A$165:$BH$316,COLUMN(P24)+1,FALSE)="","",IF(VLOOKUP($A24,'2.2'!$D:$O,5,FALSE)&lt;=P$8,"OK","NOK"))</f>
        <v/>
      </c>
      <c r="Q24" s="1156" t="str">
        <f>IF(VLOOKUP($A24,intern2!$A$165:$BH$316,COLUMN(Q24)+1,FALSE)="","",IF(VLOOKUP($A24,'2.2'!$D:$O,5,FALSE)&lt;=Q$8,"OK","NOK"))</f>
        <v/>
      </c>
      <c r="R24" s="1159" t="str">
        <f>IF(VLOOKUP($A24,intern2!$A$165:$BH$316,COLUMN(R24)+1,FALSE)="","",IF(VLOOKUP($A24,'2.2'!$D:$O,5,FALSE)&lt;=R$8,"OK","NOK"))</f>
        <v/>
      </c>
      <c r="S24" s="1159" t="str">
        <f>IF(VLOOKUP($A24,intern2!$A$165:$BH$316,COLUMN(S24)+1,FALSE)="","",IF(VLOOKUP($A24,'2.2'!$D:$O,5,FALSE)&lt;=S$8,"OK","NOK"))</f>
        <v/>
      </c>
      <c r="T24" s="1156" t="str">
        <f>IF(VLOOKUP($A24,intern2!$A$165:$BH$316,COLUMN(T24)+1,FALSE)="","",IF(VLOOKUP($A24,'2.2'!$D:$O,5,FALSE)&lt;=T$8,"OK","NOK"))</f>
        <v/>
      </c>
      <c r="U24" s="1156" t="str">
        <f>IF(VLOOKUP($A24,intern2!$A$165:$BH$316,COLUMN(U24)+1,FALSE)="","",IF(VLOOKUP($A24,'2.2'!$D:$O,5,FALSE)&lt;=U$8,"OK","NOK"))</f>
        <v/>
      </c>
      <c r="V24" s="1156" t="str">
        <f>IF(VLOOKUP($A24,intern2!$A$165:$BH$316,COLUMN(V24)+1,FALSE)="","",IF(VLOOKUP($A24,'2.2'!$D:$O,5,FALSE)&lt;=V$8,"OK","NOK"))</f>
        <v/>
      </c>
      <c r="W24" s="1156" t="str">
        <f>IF(VLOOKUP($A24,intern2!$A$165:$BH$316,COLUMN(W24)+1,FALSE)="","",IF(VLOOKUP($A24,'2.2'!$D:$O,5,FALSE)&lt;=W$8,"OK","NOK"))</f>
        <v/>
      </c>
      <c r="X24" s="1156" t="str">
        <f>IF(VLOOKUP($A24,intern2!$A$165:$BH$316,COLUMN(X24)+1,FALSE)="","",IF(VLOOKUP($A24,'2.2'!$D:$O,5,FALSE)&lt;=X$8,"OK","NOK"))</f>
        <v/>
      </c>
      <c r="Y24" s="1170" t="str">
        <f>IF(VLOOKUP($A24,intern2!$A$165:$BH$316,COLUMN(Y24)+1,FALSE)="","",IF(VLOOKUP($A24,'2.2'!$D:$O,5,FALSE)&lt;=Y$8,"OK","NOK"))</f>
        <v/>
      </c>
      <c r="Z24" s="1269" t="str">
        <f>IF(VLOOKUP($A24,intern2!$A$165:$BH$316,COLUMN(Z24)+1,FALSE)="","",IF(VLOOKUP($A24,'2.2'!$D:$O,5,FALSE)&lt;=Z$8,"OK","NOK"))</f>
        <v/>
      </c>
      <c r="AA24" s="1156" t="str">
        <f>IF(VLOOKUP($A24,intern2!$A$165:$BH$316,COLUMN(AA24)+1,FALSE)="","",IF(VLOOKUP($A24,'2.2'!$D:$O,5,FALSE)&lt;=AA$8,"OK","NOK"))</f>
        <v/>
      </c>
      <c r="AB24" s="1156" t="str">
        <f>IF(VLOOKUP($A24,intern2!$A$165:$BH$316,COLUMN(AB24)+1,FALSE)="","",IF(VLOOKUP($A24,'2.2'!$D:$O,5,FALSE)&lt;=AB$8,"OK","NOK"))</f>
        <v/>
      </c>
      <c r="AC24" s="1156" t="str">
        <f>IF(VLOOKUP($A24,intern2!$A$165:$BH$316,COLUMN(AC24)+1,FALSE)="","",IF(VLOOKUP($A24,'2.2'!$D:$O,5,FALSE)&lt;=AC$8,"OK","NOK"))</f>
        <v/>
      </c>
      <c r="AD24" s="1156" t="str">
        <f>IF(VLOOKUP($A24,intern2!$A$165:$BH$316,COLUMN(AD24)+1,FALSE)="","",IF(VLOOKUP($A24,'2.2'!$D:$O,5,FALSE)&lt;=AD$8,"OK","NOK"))</f>
        <v/>
      </c>
      <c r="AE24" s="1160" t="str">
        <f>IF(VLOOKUP($A24,intern2!$A$165:$BH$316,COLUMN(AE24)+1,FALSE)="","",IF(VLOOKUP($A24,'2.2'!$D:$O,5,FALSE)&lt;=AE$8,"OK","NOK"))</f>
        <v/>
      </c>
      <c r="AF24" s="1269" t="str">
        <f>IF(VLOOKUP($A24,intern2!$A$165:$BH$316,COLUMN(AF24)+1,FALSE)="","",IF(VLOOKUP($A24,'2.2'!$D:$O,5,FALSE)&lt;=AF$8,"OK","NOK"))</f>
        <v/>
      </c>
      <c r="AG24" s="1160" t="str">
        <f>IF(VLOOKUP($A24,intern2!$A$165:$BH$316,COLUMN(AG24)+1,FALSE)="","",IF(VLOOKUP($A24,'2.2'!$D:$O,5,FALSE)&lt;=AG$8,"OK","NOK"))</f>
        <v/>
      </c>
      <c r="AH24" s="1160" t="str">
        <f>IF(VLOOKUP($A24,intern2!$A$165:$BH$316,COLUMN(AH24)+1,FALSE)="","",IF(VLOOKUP($A24,'2.2'!$D:$O,5,FALSE)&lt;=AH$8,"OK","NOK"))</f>
        <v/>
      </c>
      <c r="AI24" s="1156" t="str">
        <f>IF(VLOOKUP($A24,intern2!$A$165:$BH$316,COLUMN(AI24)+1,FALSE)="","",IF(VLOOKUP($A24,'2.2'!$D:$O,5,FALSE)&lt;=AI$8,"OK","NOK"))</f>
        <v/>
      </c>
      <c r="AJ24" s="1156" t="str">
        <f>IF(VLOOKUP($A24,intern2!$A$165:$BH$316,COLUMN(AJ24)+1,FALSE)="","",IF(VLOOKUP($A24,'2.2'!$D:$O,5,FALSE)&lt;=AJ$8,"OK","NOK"))</f>
        <v/>
      </c>
      <c r="AK24" s="1156" t="str">
        <f>IF(VLOOKUP($A24,intern2!$A$165:$BH$316,COLUMN(AK24)+1,FALSE)="","",IF(VLOOKUP($A24,'2.2'!$D:$O,5,FALSE)&lt;=AK$8,"OK","NOK"))</f>
        <v/>
      </c>
      <c r="AL24" s="1156" t="str">
        <f>IF(VLOOKUP($A24,intern2!$A$165:$BH$316,COLUMN(AL24)+1,FALSE)="","",IF(VLOOKUP($A24,'2.2'!$D:$O,5,FALSE)&lt;=AL$8,"OK","NOK"))</f>
        <v/>
      </c>
      <c r="AM24" s="1269" t="str">
        <f>IF(VLOOKUP($A24,intern2!$A$165:$BH$316,COLUMN(AM24)+1,FALSE)="","",IF(VLOOKUP($A24,'2.2'!$D:$O,5,FALSE)&lt;=AM$8,"OK","NOK"))</f>
        <v/>
      </c>
      <c r="AN24" s="1170" t="str">
        <f>IF(VLOOKUP($A24,intern2!$A$165:$BH$316,COLUMN(AN24)+1,FALSE)="","",IF(VLOOKUP($A24,'2.2'!$D:$O,5,FALSE)&lt;=AN$8,"OK","NOK"))</f>
        <v/>
      </c>
      <c r="AO24" s="1156" t="str">
        <f>IF(VLOOKUP($A24,intern2!$A$165:$BH$316,COLUMN(AO24)+1,FALSE)="","",IF(VLOOKUP($A24,'2.2'!$D:$O,5,FALSE)&lt;=AO$8,"OK","NOK"))</f>
        <v/>
      </c>
      <c r="AP24" s="1156" t="str">
        <f>IF(VLOOKUP($A24,intern2!$A$165:$BH$316,COLUMN(AP24)+1,FALSE)="","",IF(VLOOKUP($A24,'2.2'!$D:$O,5,FALSE)&lt;=AP$8,"OK","NOK"))</f>
        <v/>
      </c>
      <c r="AQ24" s="1269" t="str">
        <f ca="1">IF(VLOOKUP($A24,intern2!$A$165:$BH$316,COLUMN(AQ24)+1,FALSE)="","",IF(VLOOKUP($A24,'2.2'!$D:$O,5,FALSE)&lt;=AQ$8,"OK","NOK"))</f>
        <v>NOK</v>
      </c>
      <c r="AR24" s="1156" t="str">
        <f>IF(VLOOKUP($A24,intern2!$A$165:$BH$316,COLUMN(AR24)+1,FALSE)="","",IF(VLOOKUP($A24,'2.2'!$D:$O,5,FALSE)&lt;=AR$8,"OK","NOK"))</f>
        <v/>
      </c>
      <c r="AS24" s="1156" t="str">
        <f>IF(VLOOKUP($A24,intern2!$A$165:$BH$316,COLUMN(AS24)+1,FALSE)="","",IF(VLOOKUP($A24,'2.2'!$D:$O,5,FALSE)&lt;=AS$8,"OK","NOK"))</f>
        <v/>
      </c>
      <c r="AT24" s="1269" t="str">
        <f>IF(VLOOKUP($A24,intern2!$A$165:$BH$316,COLUMN(AT24)+1,FALSE)="","",IF(VLOOKUP($A24,'2.2'!$D:$O,5,FALSE)&lt;=AT$8,"OK","NOK"))</f>
        <v/>
      </c>
      <c r="AU24" s="1156" t="str">
        <f>IF(VLOOKUP($A24,intern2!$A$165:$BH$316,COLUMN(AU24)+1,FALSE)="","",IF(VLOOKUP($A24,'2.2'!$D:$O,5,FALSE)&lt;=AU$8,"OK","NOK"))</f>
        <v/>
      </c>
      <c r="AV24" s="1156" t="str">
        <f>IF(VLOOKUP($A24,intern2!$A$165:$BH$316,COLUMN(AV24)+1,FALSE)="","",IF(VLOOKUP($A24,'2.2'!$D:$O,5,FALSE)&lt;=AV$8,"OK","NOK"))</f>
        <v/>
      </c>
      <c r="AW24" s="1156" t="str">
        <f>IF(VLOOKUP($A24,intern2!$A$165:$BH$316,COLUMN(AW24)+1,FALSE)="","",IF(VLOOKUP($A24,'2.2'!$D:$O,5,FALSE)&lt;=AW$8,"OK","NOK"))</f>
        <v/>
      </c>
      <c r="AX24" s="1156" t="str">
        <f>IF(VLOOKUP($A24,intern2!$A$165:$BH$316,COLUMN(AX24)+1,FALSE)="","",IF(VLOOKUP($A24,'2.2'!$D:$O,5,FALSE)&lt;=AX$8,"OK","NOK"))</f>
        <v/>
      </c>
      <c r="AY24" s="1156" t="str">
        <f>IF(VLOOKUP($A24,intern2!$A$165:$BH$316,COLUMN(AY24)+1,FALSE)="","",IF(VLOOKUP($A24,'2.2'!$D:$O,5,FALSE)&lt;=AY$8,"OK","NOK"))</f>
        <v/>
      </c>
      <c r="AZ24" s="1269" t="str">
        <f>IF(VLOOKUP($A24,intern2!$A$165:$BH$316,COLUMN(AZ24)+1,FALSE)="","",IF(VLOOKUP($A24,'2.2'!$D:$O,5,FALSE)&lt;=AZ$8,"OK","NOK"))</f>
        <v/>
      </c>
      <c r="BA24" s="1156" t="str">
        <f>IF(VLOOKUP($A24,intern2!$A$165:$BH$316,COLUMN(BA24)+1,FALSE)="","",IF(VLOOKUP($A24,'2.2'!$D:$O,5,FALSE)&lt;=BA$8,"OK","NOK"))</f>
        <v/>
      </c>
      <c r="BB24" s="1156" t="str">
        <f>IF(VLOOKUP($A24,intern2!$A$165:$BH$316,COLUMN(BB24)+1,FALSE)="","",IF(VLOOKUP($A24,'2.2'!$D:$O,5,FALSE)&lt;=BB$8,"OK","NOK"))</f>
        <v/>
      </c>
      <c r="BC24" s="1156" t="str">
        <f>IF(VLOOKUP($A24,intern2!$A$165:$BH$316,COLUMN(BC24)+1,FALSE)="","",IF(VLOOKUP($A24,'2.2'!$D:$O,5,FALSE)&lt;=BC$8,"OK","NOK"))</f>
        <v/>
      </c>
      <c r="BD24" s="1156" t="str">
        <f>IF(VLOOKUP($A24,intern2!$A$165:$BH$316,COLUMN(BD24)+1,FALSE)="","",IF(VLOOKUP($A24,'2.2'!$D:$O,5,FALSE)&lt;=BD$8,"OK","NOK"))</f>
        <v/>
      </c>
      <c r="BE24" s="1156" t="str">
        <f>IF(VLOOKUP($A24,intern2!$A$165:$BH$316,COLUMN(BE24)+1,FALSE)="","",IF(VLOOKUP($A24,'2.2'!$D:$O,5,FALSE)&lt;=BE$8,"OK","NOK"))</f>
        <v/>
      </c>
      <c r="BF24" s="1170" t="str">
        <f>IF(VLOOKUP($A24,intern2!$A$165:$BH$316,COLUMN(BF24)+1,FALSE)="","",IF(VLOOKUP($A24,'2.2'!$D:$O,5,FALSE)&lt;=BF$8,"OK","NOK"))</f>
        <v/>
      </c>
      <c r="BG24" s="1269" t="str">
        <f>IF(VLOOKUP($A24,intern2!$A$165:$BH$316,COLUMN(BG24)+1,FALSE)="","",IF(VLOOKUP($A24,'2.2'!$D:$O,5,FALSE)&lt;=BG$8,"OK","NOK"))</f>
        <v/>
      </c>
      <c r="BH24" s="1176" t="str">
        <f t="shared" ca="1" si="0"/>
        <v>NOK</v>
      </c>
      <c r="BI24" s="1176"/>
    </row>
    <row r="25" spans="1:61" x14ac:dyDescent="0.25">
      <c r="A25" s="716" t="str">
        <f>'2.2'!D25</f>
        <v>KIE1</v>
      </c>
      <c r="B25" s="1157" t="str">
        <f>'2.2'!E25</f>
        <v>Chirurgia maxillare</v>
      </c>
      <c r="C25" s="1156" t="str">
        <f>IF(VLOOKUP($A25,intern2!$A$165:$BH$316,COLUMN(C25)+1,FALSE)="","",IF(VLOOKUP($A25,'2.2'!$D:$O,5,FALSE)&lt;=C$8,"OK","NOK"))</f>
        <v/>
      </c>
      <c r="D25" s="1156" t="str">
        <f>IF(VLOOKUP($A25,intern2!$A$165:$BH$316,COLUMN(D25)+1,FALSE)="","",IF(VLOOKUP($A25,'2.2'!$D:$O,5,FALSE)&lt;=D$8,"OK","NOK"))</f>
        <v/>
      </c>
      <c r="E25" s="1156" t="str">
        <f>IF(VLOOKUP($A25,intern2!$A$165:$BH$316,COLUMN(E25)+1,FALSE)="","",IF(VLOOKUP($A25,'2.2'!$D:$O,5,FALSE)&lt;=E$8,"OK","NOK"))</f>
        <v/>
      </c>
      <c r="F25" s="1156" t="str">
        <f>IF(VLOOKUP($A25,intern2!$A$165:$BH$316,COLUMN(F25)+1,FALSE)="","",IF(VLOOKUP($A25,'2.2'!$D:$O,5,FALSE)&lt;=F$8,"OK","NOK"))</f>
        <v/>
      </c>
      <c r="G25" s="1156" t="str">
        <f>IF(VLOOKUP($A25,intern2!$A$165:$BH$316,COLUMN(G25)+1,FALSE)="","",IF(VLOOKUP($A25,'2.2'!$D:$O,5,FALSE)&lt;=G$8,"OK","NOK"))</f>
        <v/>
      </c>
      <c r="H25" s="1156" t="str">
        <f>IF(VLOOKUP($A25,intern2!$A$165:$BH$316,COLUMN(H25)+1,FALSE)="","",IF(VLOOKUP($A25,'2.2'!$D:$O,5,FALSE)&lt;=H$8,"OK","NOK"))</f>
        <v/>
      </c>
      <c r="I25" s="1269" t="str">
        <f>IF(VLOOKUP($A25,intern2!$A$165:$BH$316,COLUMN(I25)+1,FALSE)="","",IF(VLOOKUP($A25,'2.2'!$D:$O,5,FALSE)&lt;=I$8,"OK","NOK"))</f>
        <v/>
      </c>
      <c r="J25" s="1159" t="str">
        <f>IF(VLOOKUP($A25,intern2!$A$165:$BH$316,COLUMN(J25)+1,FALSE)="","",IF(VLOOKUP($A25,'2.2'!$D:$O,5,FALSE)&lt;=J$8,"OK","NOK"))</f>
        <v/>
      </c>
      <c r="K25" s="1156" t="str">
        <f>IF(VLOOKUP($A25,intern2!$A$165:$BH$316,COLUMN(K25)+1,FALSE)="","",IF(VLOOKUP($A25,'2.2'!$D:$O,5,FALSE)&lt;=K$8,"OK","NOK"))</f>
        <v/>
      </c>
      <c r="L25" s="1156" t="str">
        <f ca="1">IF(VLOOKUP($A25,intern2!$A$165:$BH$316,COLUMN(L25)+1,FALSE)="","",IF(VLOOKUP($A25,'2.2'!$D:$O,5,FALSE)&lt;=L$8,"OK","NOK"))</f>
        <v>NOK</v>
      </c>
      <c r="M25" s="1156" t="str">
        <f>IF(VLOOKUP($A25,intern2!$A$165:$BH$316,COLUMN(M25)+1,FALSE)="","",IF(VLOOKUP($A25,'2.2'!$D:$O,5,FALSE)&lt;=M$8,"OK","NOK"))</f>
        <v/>
      </c>
      <c r="N25" s="1156" t="str">
        <f>IF(VLOOKUP($A25,intern2!$A$165:$BH$316,COLUMN(N25)+1,FALSE)="","",IF(VLOOKUP($A25,'2.2'!$D:$O,5,FALSE)&lt;=N$8,"OK","NOK"))</f>
        <v/>
      </c>
      <c r="O25" s="1156" t="str">
        <f>IF(VLOOKUP($A25,intern2!$A$165:$BH$316,COLUMN(O25)+1,FALSE)="","",IF(VLOOKUP($A25,'2.2'!$D:$O,5,FALSE)&lt;=O$8,"OK","NOK"))</f>
        <v/>
      </c>
      <c r="P25" s="1156" t="str">
        <f ca="1">IF(VLOOKUP($A25,intern2!$A$165:$BH$316,COLUMN(P25)+1,FALSE)="","",IF(VLOOKUP($A25,'2.2'!$D:$O,5,FALSE)&lt;=P$8,"OK","NOK"))</f>
        <v>NOK</v>
      </c>
      <c r="Q25" s="1156" t="str">
        <f>IF(VLOOKUP($A25,intern2!$A$165:$BH$316,COLUMN(Q25)+1,FALSE)="","",IF(VLOOKUP($A25,'2.2'!$D:$O,5,FALSE)&lt;=Q$8,"OK","NOK"))</f>
        <v/>
      </c>
      <c r="R25" s="1159" t="str">
        <f>IF(VLOOKUP($A25,intern2!$A$165:$BH$316,COLUMN(R25)+1,FALSE)="","",IF(VLOOKUP($A25,'2.2'!$D:$O,5,FALSE)&lt;=R$8,"OK","NOK"))</f>
        <v/>
      </c>
      <c r="S25" s="1159" t="str">
        <f>IF(VLOOKUP($A25,intern2!$A$165:$BH$316,COLUMN(S25)+1,FALSE)="","",IF(VLOOKUP($A25,'2.2'!$D:$O,5,FALSE)&lt;=S$8,"OK","NOK"))</f>
        <v/>
      </c>
      <c r="T25" s="1156" t="str">
        <f>IF(VLOOKUP($A25,intern2!$A$165:$BH$316,COLUMN(T25)+1,FALSE)="","",IF(VLOOKUP($A25,'2.2'!$D:$O,5,FALSE)&lt;=T$8,"OK","NOK"))</f>
        <v/>
      </c>
      <c r="U25" s="1156" t="str">
        <f>IF(VLOOKUP($A25,intern2!$A$165:$BH$316,COLUMN(U25)+1,FALSE)="","",IF(VLOOKUP($A25,'2.2'!$D:$O,5,FALSE)&lt;=U$8,"OK","NOK"))</f>
        <v/>
      </c>
      <c r="V25" s="1156" t="str">
        <f>IF(VLOOKUP($A25,intern2!$A$165:$BH$316,COLUMN(V25)+1,FALSE)="","",IF(VLOOKUP($A25,'2.2'!$D:$O,5,FALSE)&lt;=V$8,"OK","NOK"))</f>
        <v/>
      </c>
      <c r="W25" s="1156" t="str">
        <f>IF(VLOOKUP($A25,intern2!$A$165:$BH$316,COLUMN(W25)+1,FALSE)="","",IF(VLOOKUP($A25,'2.2'!$D:$O,5,FALSE)&lt;=W$8,"OK","NOK"))</f>
        <v/>
      </c>
      <c r="X25" s="1156" t="str">
        <f>IF(VLOOKUP($A25,intern2!$A$165:$BH$316,COLUMN(X25)+1,FALSE)="","",IF(VLOOKUP($A25,'2.2'!$D:$O,5,FALSE)&lt;=X$8,"OK","NOK"))</f>
        <v/>
      </c>
      <c r="Y25" s="1170" t="str">
        <f>IF(VLOOKUP($A25,intern2!$A$165:$BH$316,COLUMN(Y25)+1,FALSE)="","",IF(VLOOKUP($A25,'2.2'!$D:$O,5,FALSE)&lt;=Y$8,"OK","NOK"))</f>
        <v/>
      </c>
      <c r="Z25" s="1269" t="str">
        <f>IF(VLOOKUP($A25,intern2!$A$165:$BH$316,COLUMN(Z25)+1,FALSE)="","",IF(VLOOKUP($A25,'2.2'!$D:$O,5,FALSE)&lt;=Z$8,"OK","NOK"))</f>
        <v/>
      </c>
      <c r="AA25" s="1156" t="str">
        <f>IF(VLOOKUP($A25,intern2!$A$165:$BH$316,COLUMN(AA25)+1,FALSE)="","",IF(VLOOKUP($A25,'2.2'!$D:$O,5,FALSE)&lt;=AA$8,"OK","NOK"))</f>
        <v/>
      </c>
      <c r="AB25" s="1156" t="str">
        <f>IF(VLOOKUP($A25,intern2!$A$165:$BH$316,COLUMN(AB25)+1,FALSE)="","",IF(VLOOKUP($A25,'2.2'!$D:$O,5,FALSE)&lt;=AB$8,"OK","NOK"))</f>
        <v/>
      </c>
      <c r="AC25" s="1156" t="str">
        <f>IF(VLOOKUP($A25,intern2!$A$165:$BH$316,COLUMN(AC25)+1,FALSE)="","",IF(VLOOKUP($A25,'2.2'!$D:$O,5,FALSE)&lt;=AC$8,"OK","NOK"))</f>
        <v/>
      </c>
      <c r="AD25" s="1156" t="str">
        <f>IF(VLOOKUP($A25,intern2!$A$165:$BH$316,COLUMN(AD25)+1,FALSE)="","",IF(VLOOKUP($A25,'2.2'!$D:$O,5,FALSE)&lt;=AD$8,"OK","NOK"))</f>
        <v/>
      </c>
      <c r="AE25" s="1160" t="str">
        <f>IF(VLOOKUP($A25,intern2!$A$165:$BH$316,COLUMN(AE25)+1,FALSE)="","",IF(VLOOKUP($A25,'2.2'!$D:$O,5,FALSE)&lt;=AE$8,"OK","NOK"))</f>
        <v/>
      </c>
      <c r="AF25" s="1269" t="str">
        <f>IF(VLOOKUP($A25,intern2!$A$165:$BH$316,COLUMN(AF25)+1,FALSE)="","",IF(VLOOKUP($A25,'2.2'!$D:$O,5,FALSE)&lt;=AF$8,"OK","NOK"))</f>
        <v/>
      </c>
      <c r="AG25" s="1160" t="str">
        <f>IF(VLOOKUP($A25,intern2!$A$165:$BH$316,COLUMN(AG25)+1,FALSE)="","",IF(VLOOKUP($A25,'2.2'!$D:$O,5,FALSE)&lt;=AG$8,"OK","NOK"))</f>
        <v/>
      </c>
      <c r="AH25" s="1160" t="str">
        <f>IF(VLOOKUP($A25,intern2!$A$165:$BH$316,COLUMN(AH25)+1,FALSE)="","",IF(VLOOKUP($A25,'2.2'!$D:$O,5,FALSE)&lt;=AH$8,"OK","NOK"))</f>
        <v/>
      </c>
      <c r="AI25" s="1156" t="str">
        <f>IF(VLOOKUP($A25,intern2!$A$165:$BH$316,COLUMN(AI25)+1,FALSE)="","",IF(VLOOKUP($A25,'2.2'!$D:$O,5,FALSE)&lt;=AI$8,"OK","NOK"))</f>
        <v/>
      </c>
      <c r="AJ25" s="1156" t="str">
        <f>IF(VLOOKUP($A25,intern2!$A$165:$BH$316,COLUMN(AJ25)+1,FALSE)="","",IF(VLOOKUP($A25,'2.2'!$D:$O,5,FALSE)&lt;=AJ$8,"OK","NOK"))</f>
        <v/>
      </c>
      <c r="AK25" s="1156" t="str">
        <f>IF(VLOOKUP($A25,intern2!$A$165:$BH$316,COLUMN(AK25)+1,FALSE)="","",IF(VLOOKUP($A25,'2.2'!$D:$O,5,FALSE)&lt;=AK$8,"OK","NOK"))</f>
        <v/>
      </c>
      <c r="AL25" s="1156" t="str">
        <f>IF(VLOOKUP($A25,intern2!$A$165:$BH$316,COLUMN(AL25)+1,FALSE)="","",IF(VLOOKUP($A25,'2.2'!$D:$O,5,FALSE)&lt;=AL$8,"OK","NOK"))</f>
        <v/>
      </c>
      <c r="AM25" s="1269" t="str">
        <f>IF(VLOOKUP($A25,intern2!$A$165:$BH$316,COLUMN(AM25)+1,FALSE)="","",IF(VLOOKUP($A25,'2.2'!$D:$O,5,FALSE)&lt;=AM$8,"OK","NOK"))</f>
        <v/>
      </c>
      <c r="AN25" s="1170" t="str">
        <f>IF(VLOOKUP($A25,intern2!$A$165:$BH$316,COLUMN(AN25)+1,FALSE)="","",IF(VLOOKUP($A25,'2.2'!$D:$O,5,FALSE)&lt;=AN$8,"OK","NOK"))</f>
        <v/>
      </c>
      <c r="AO25" s="1156" t="str">
        <f>IF(VLOOKUP($A25,intern2!$A$165:$BH$316,COLUMN(AO25)+1,FALSE)="","",IF(VLOOKUP($A25,'2.2'!$D:$O,5,FALSE)&lt;=AO$8,"OK","NOK"))</f>
        <v/>
      </c>
      <c r="AP25" s="1156" t="str">
        <f>IF(VLOOKUP($A25,intern2!$A$165:$BH$316,COLUMN(AP25)+1,FALSE)="","",IF(VLOOKUP($A25,'2.2'!$D:$O,5,FALSE)&lt;=AP$8,"OK","NOK"))</f>
        <v/>
      </c>
      <c r="AQ25" s="1269" t="str">
        <f>IF(VLOOKUP($A25,intern2!$A$165:$BH$316,COLUMN(AQ25)+1,FALSE)="","",IF(VLOOKUP($A25,'2.2'!$D:$O,5,FALSE)&lt;=AQ$8,"OK","NOK"))</f>
        <v/>
      </c>
      <c r="AR25" s="1156" t="str">
        <f>IF(VLOOKUP($A25,intern2!$A$165:$BH$316,COLUMN(AR25)+1,FALSE)="","",IF(VLOOKUP($A25,'2.2'!$D:$O,5,FALSE)&lt;=AR$8,"OK","NOK"))</f>
        <v/>
      </c>
      <c r="AS25" s="1156" t="str">
        <f>IF(VLOOKUP($A25,intern2!$A$165:$BH$316,COLUMN(AS25)+1,FALSE)="","",IF(VLOOKUP($A25,'2.2'!$D:$O,5,FALSE)&lt;=AS$8,"OK","NOK"))</f>
        <v/>
      </c>
      <c r="AT25" s="1269" t="str">
        <f>IF(VLOOKUP($A25,intern2!$A$165:$BH$316,COLUMN(AT25)+1,FALSE)="","",IF(VLOOKUP($A25,'2.2'!$D:$O,5,FALSE)&lt;=AT$8,"OK","NOK"))</f>
        <v/>
      </c>
      <c r="AU25" s="1156" t="str">
        <f>IF(VLOOKUP($A25,intern2!$A$165:$BH$316,COLUMN(AU25)+1,FALSE)="","",IF(VLOOKUP($A25,'2.2'!$D:$O,5,FALSE)&lt;=AU$8,"OK","NOK"))</f>
        <v/>
      </c>
      <c r="AV25" s="1156" t="str">
        <f>IF(VLOOKUP($A25,intern2!$A$165:$BH$316,COLUMN(AV25)+1,FALSE)="","",IF(VLOOKUP($A25,'2.2'!$D:$O,5,FALSE)&lt;=AV$8,"OK","NOK"))</f>
        <v/>
      </c>
      <c r="AW25" s="1156" t="str">
        <f>IF(VLOOKUP($A25,intern2!$A$165:$BH$316,COLUMN(AW25)+1,FALSE)="","",IF(VLOOKUP($A25,'2.2'!$D:$O,5,FALSE)&lt;=AW$8,"OK","NOK"))</f>
        <v/>
      </c>
      <c r="AX25" s="1156" t="str">
        <f>IF(VLOOKUP($A25,intern2!$A$165:$BH$316,COLUMN(AX25)+1,FALSE)="","",IF(VLOOKUP($A25,'2.2'!$D:$O,5,FALSE)&lt;=AX$8,"OK","NOK"))</f>
        <v/>
      </c>
      <c r="AY25" s="1156" t="str">
        <f>IF(VLOOKUP($A25,intern2!$A$165:$BH$316,COLUMN(AY25)+1,FALSE)="","",IF(VLOOKUP($A25,'2.2'!$D:$O,5,FALSE)&lt;=AY$8,"OK","NOK"))</f>
        <v/>
      </c>
      <c r="AZ25" s="1269" t="str">
        <f>IF(VLOOKUP($A25,intern2!$A$165:$BH$316,COLUMN(AZ25)+1,FALSE)="","",IF(VLOOKUP($A25,'2.2'!$D:$O,5,FALSE)&lt;=AZ$8,"OK","NOK"))</f>
        <v/>
      </c>
      <c r="BA25" s="1156" t="str">
        <f>IF(VLOOKUP($A25,intern2!$A$165:$BH$316,COLUMN(BA25)+1,FALSE)="","",IF(VLOOKUP($A25,'2.2'!$D:$O,5,FALSE)&lt;=BA$8,"OK","NOK"))</f>
        <v/>
      </c>
      <c r="BB25" s="1156" t="str">
        <f>IF(VLOOKUP($A25,intern2!$A$165:$BH$316,COLUMN(BB25)+1,FALSE)="","",IF(VLOOKUP($A25,'2.2'!$D:$O,5,FALSE)&lt;=BB$8,"OK","NOK"))</f>
        <v/>
      </c>
      <c r="BC25" s="1156" t="str">
        <f>IF(VLOOKUP($A25,intern2!$A$165:$BH$316,COLUMN(BC25)+1,FALSE)="","",IF(VLOOKUP($A25,'2.2'!$D:$O,5,FALSE)&lt;=BC$8,"OK","NOK"))</f>
        <v/>
      </c>
      <c r="BD25" s="1156" t="str">
        <f>IF(VLOOKUP($A25,intern2!$A$165:$BH$316,COLUMN(BD25)+1,FALSE)="","",IF(VLOOKUP($A25,'2.2'!$D:$O,5,FALSE)&lt;=BD$8,"OK","NOK"))</f>
        <v/>
      </c>
      <c r="BE25" s="1156" t="str">
        <f>IF(VLOOKUP($A25,intern2!$A$165:$BH$316,COLUMN(BE25)+1,FALSE)="","",IF(VLOOKUP($A25,'2.2'!$D:$O,5,FALSE)&lt;=BE$8,"OK","NOK"))</f>
        <v/>
      </c>
      <c r="BF25" s="1170" t="str">
        <f>IF(VLOOKUP($A25,intern2!$A$165:$BH$316,COLUMN(BF25)+1,FALSE)="","",IF(VLOOKUP($A25,'2.2'!$D:$O,5,FALSE)&lt;=BF$8,"OK","NOK"))</f>
        <v/>
      </c>
      <c r="BG25" s="1269" t="str">
        <f>IF(VLOOKUP($A25,intern2!$A$165:$BH$316,COLUMN(BG25)+1,FALSE)="","",IF(VLOOKUP($A25,'2.2'!$D:$O,5,FALSE)&lt;=BG$8,"OK","NOK"))</f>
        <v/>
      </c>
      <c r="BH25" s="1176" t="str">
        <f t="shared" ca="1" si="0"/>
        <v>NOK</v>
      </c>
      <c r="BI25" s="1176"/>
    </row>
    <row r="26" spans="1:61" x14ac:dyDescent="0.25">
      <c r="A26" s="716" t="str">
        <f>'2.2'!D26</f>
        <v>NCH1</v>
      </c>
      <c r="B26" s="1157" t="str">
        <f>'2.2'!E26</f>
        <v>Neurochirurgia craniale</v>
      </c>
      <c r="C26" s="1156" t="str">
        <f>IF(VLOOKUP($A26,intern2!$A$165:$BH$316,COLUMN(C26)+1,FALSE)="","",IF(VLOOKUP($A26,'2.2'!$D:$O,5,FALSE)&lt;=C$8,"OK","NOK"))</f>
        <v/>
      </c>
      <c r="D26" s="1156" t="str">
        <f>IF(VLOOKUP($A26,intern2!$A$165:$BH$316,COLUMN(D26)+1,FALSE)="","",IF(VLOOKUP($A26,'2.2'!$D:$O,5,FALSE)&lt;=D$8,"OK","NOK"))</f>
        <v/>
      </c>
      <c r="E26" s="1156" t="str">
        <f>IF(VLOOKUP($A26,intern2!$A$165:$BH$316,COLUMN(E26)+1,FALSE)="","",IF(VLOOKUP($A26,'2.2'!$D:$O,5,FALSE)&lt;=E$8,"OK","NOK"))</f>
        <v/>
      </c>
      <c r="F26" s="1156" t="str">
        <f>IF(VLOOKUP($A26,intern2!$A$165:$BH$316,COLUMN(F26)+1,FALSE)="","",IF(VLOOKUP($A26,'2.2'!$D:$O,5,FALSE)&lt;=F$8,"OK","NOK"))</f>
        <v/>
      </c>
      <c r="G26" s="1156" t="str">
        <f>IF(VLOOKUP($A26,intern2!$A$165:$BH$316,COLUMN(G26)+1,FALSE)="","",IF(VLOOKUP($A26,'2.2'!$D:$O,5,FALSE)&lt;=G$8,"OK","NOK"))</f>
        <v/>
      </c>
      <c r="H26" s="1156" t="str">
        <f>IF(VLOOKUP($A26,intern2!$A$165:$BH$316,COLUMN(H26)+1,FALSE)="","",IF(VLOOKUP($A26,'2.2'!$D:$O,5,FALSE)&lt;=H$8,"OK","NOK"))</f>
        <v/>
      </c>
      <c r="I26" s="1269" t="str">
        <f>IF(VLOOKUP($A26,intern2!$A$165:$BH$316,COLUMN(I26)+1,FALSE)="","",IF(VLOOKUP($A26,'2.2'!$D:$O,5,FALSE)&lt;=I$8,"OK","NOK"))</f>
        <v/>
      </c>
      <c r="J26" s="1159" t="str">
        <f>IF(VLOOKUP($A26,intern2!$A$165:$BH$316,COLUMN(J26)+1,FALSE)="","",IF(VLOOKUP($A26,'2.2'!$D:$O,5,FALSE)&lt;=J$8,"OK","NOK"))</f>
        <v/>
      </c>
      <c r="K26" s="1156" t="str">
        <f>IF(VLOOKUP($A26,intern2!$A$165:$BH$316,COLUMN(K26)+1,FALSE)="","",IF(VLOOKUP($A26,'2.2'!$D:$O,5,FALSE)&lt;=K$8,"OK","NOK"))</f>
        <v/>
      </c>
      <c r="L26" s="1156" t="str">
        <f>IF(VLOOKUP($A26,intern2!$A$165:$BH$316,COLUMN(L26)+1,FALSE)="","",IF(VLOOKUP($A26,'2.2'!$D:$O,5,FALSE)&lt;=L$8,"OK","NOK"))</f>
        <v/>
      </c>
      <c r="M26" s="1156" t="str">
        <f>IF(VLOOKUP($A26,intern2!$A$165:$BH$316,COLUMN(M26)+1,FALSE)="","",IF(VLOOKUP($A26,'2.2'!$D:$O,5,FALSE)&lt;=M$8,"OK","NOK"))</f>
        <v/>
      </c>
      <c r="N26" s="1156" t="str">
        <f>IF(VLOOKUP($A26,intern2!$A$165:$BH$316,COLUMN(N26)+1,FALSE)="","",IF(VLOOKUP($A26,'2.2'!$D:$O,5,FALSE)&lt;=N$8,"OK","NOK"))</f>
        <v/>
      </c>
      <c r="O26" s="1156" t="str">
        <f>IF(VLOOKUP($A26,intern2!$A$165:$BH$316,COLUMN(O26)+1,FALSE)="","",IF(VLOOKUP($A26,'2.2'!$D:$O,5,FALSE)&lt;=O$8,"OK","NOK"))</f>
        <v/>
      </c>
      <c r="P26" s="1156" t="str">
        <f>IF(VLOOKUP($A26,intern2!$A$165:$BH$316,COLUMN(P26)+1,FALSE)="","",IF(VLOOKUP($A26,'2.2'!$D:$O,5,FALSE)&lt;=P$8,"OK","NOK"))</f>
        <v/>
      </c>
      <c r="Q26" s="1156" t="str">
        <f>IF(VLOOKUP($A26,intern2!$A$165:$BH$316,COLUMN(Q26)+1,FALSE)="","",IF(VLOOKUP($A26,'2.2'!$D:$O,5,FALSE)&lt;=Q$8,"OK","NOK"))</f>
        <v/>
      </c>
      <c r="R26" s="1159" t="str">
        <f>IF(VLOOKUP($A26,intern2!$A$165:$BH$316,COLUMN(R26)+1,FALSE)="","",IF(VLOOKUP($A26,'2.2'!$D:$O,5,FALSE)&lt;=R$8,"OK","NOK"))</f>
        <v/>
      </c>
      <c r="S26" s="1159" t="str">
        <f>IF(VLOOKUP($A26,intern2!$A$165:$BH$316,COLUMN(S26)+1,FALSE)="","",IF(VLOOKUP($A26,'2.2'!$D:$O,5,FALSE)&lt;=S$8,"OK","NOK"))</f>
        <v/>
      </c>
      <c r="T26" s="1156" t="str">
        <f>IF(VLOOKUP($A26,intern2!$A$165:$BH$316,COLUMN(T26)+1,FALSE)="","",IF(VLOOKUP($A26,'2.2'!$D:$O,5,FALSE)&lt;=T$8,"OK","NOK"))</f>
        <v/>
      </c>
      <c r="U26" s="1156" t="str">
        <f>IF(VLOOKUP($A26,intern2!$A$165:$BH$316,COLUMN(U26)+1,FALSE)="","",IF(VLOOKUP($A26,'2.2'!$D:$O,5,FALSE)&lt;=U$8,"OK","NOK"))</f>
        <v/>
      </c>
      <c r="V26" s="1156" t="str">
        <f>IF(VLOOKUP($A26,intern2!$A$165:$BH$316,COLUMN(V26)+1,FALSE)="","",IF(VLOOKUP($A26,'2.2'!$D:$O,5,FALSE)&lt;=V$8,"OK","NOK"))</f>
        <v/>
      </c>
      <c r="W26" s="1156" t="str">
        <f>IF(VLOOKUP($A26,intern2!$A$165:$BH$316,COLUMN(W26)+1,FALSE)="","",IF(VLOOKUP($A26,'2.2'!$D:$O,5,FALSE)&lt;=W$8,"OK","NOK"))</f>
        <v/>
      </c>
      <c r="X26" s="1156" t="str">
        <f>IF(VLOOKUP($A26,intern2!$A$165:$BH$316,COLUMN(X26)+1,FALSE)="","",IF(VLOOKUP($A26,'2.2'!$D:$O,5,FALSE)&lt;=X$8,"OK","NOK"))</f>
        <v/>
      </c>
      <c r="Y26" s="1170" t="str">
        <f>IF(VLOOKUP($A26,intern2!$A$165:$BH$316,COLUMN(Y26)+1,FALSE)="","",IF(VLOOKUP($A26,'2.2'!$D:$O,5,FALSE)&lt;=Y$8,"OK","NOK"))</f>
        <v/>
      </c>
      <c r="Z26" s="1269" t="str">
        <f>IF(VLOOKUP($A26,intern2!$A$165:$BH$316,COLUMN(Z26)+1,FALSE)="","",IF(VLOOKUP($A26,'2.2'!$D:$O,5,FALSE)&lt;=Z$8,"OK","NOK"))</f>
        <v/>
      </c>
      <c r="AA26" s="1156" t="str">
        <f>IF(VLOOKUP($A26,intern2!$A$165:$BH$316,COLUMN(AA26)+1,FALSE)="","",IF(VLOOKUP($A26,'2.2'!$D:$O,5,FALSE)&lt;=AA$8,"OK","NOK"))</f>
        <v/>
      </c>
      <c r="AB26" s="1156" t="str">
        <f>IF(VLOOKUP($A26,intern2!$A$165:$BH$316,COLUMN(AB26)+1,FALSE)="","",IF(VLOOKUP($A26,'2.2'!$D:$O,5,FALSE)&lt;=AB$8,"OK","NOK"))</f>
        <v/>
      </c>
      <c r="AC26" s="1156" t="str">
        <f>IF(VLOOKUP($A26,intern2!$A$165:$BH$316,COLUMN(AC26)+1,FALSE)="","",IF(VLOOKUP($A26,'2.2'!$D:$O,5,FALSE)&lt;=AC$8,"OK","NOK"))</f>
        <v/>
      </c>
      <c r="AD26" s="1156" t="str">
        <f>IF(VLOOKUP($A26,intern2!$A$165:$BH$316,COLUMN(AD26)+1,FALSE)="","",IF(VLOOKUP($A26,'2.2'!$D:$O,5,FALSE)&lt;=AD$8,"OK","NOK"))</f>
        <v/>
      </c>
      <c r="AE26" s="1160" t="str">
        <f>IF(VLOOKUP($A26,intern2!$A$165:$BH$316,COLUMN(AE26)+1,FALSE)="","",IF(VLOOKUP($A26,'2.2'!$D:$O,5,FALSE)&lt;=AE$8,"OK","NOK"))</f>
        <v/>
      </c>
      <c r="AF26" s="1269" t="str">
        <f>IF(VLOOKUP($A26,intern2!$A$165:$BH$316,COLUMN(AF26)+1,FALSE)="","",IF(VLOOKUP($A26,'2.2'!$D:$O,5,FALSE)&lt;=AF$8,"OK","NOK"))</f>
        <v/>
      </c>
      <c r="AG26" s="1160" t="str">
        <f>IF(VLOOKUP($A26,intern2!$A$165:$BH$316,COLUMN(AG26)+1,FALSE)="","",IF(VLOOKUP($A26,'2.2'!$D:$O,5,FALSE)&lt;=AG$8,"OK","NOK"))</f>
        <v/>
      </c>
      <c r="AH26" s="1160" t="str">
        <f>IF(VLOOKUP($A26,intern2!$A$165:$BH$316,COLUMN(AH26)+1,FALSE)="","",IF(VLOOKUP($A26,'2.2'!$D:$O,5,FALSE)&lt;=AH$8,"OK","NOK"))</f>
        <v/>
      </c>
      <c r="AI26" s="1156" t="str">
        <f ca="1">IF(VLOOKUP($A26,intern2!$A$165:$BH$316,COLUMN(AI26)+1,FALSE)="","",IF(VLOOKUP($A26,'2.2'!$D:$O,5,FALSE)&lt;=AI$8,"OK","NOK"))</f>
        <v>NOK</v>
      </c>
      <c r="AJ26" s="1156" t="str">
        <f>IF(VLOOKUP($A26,intern2!$A$165:$BH$316,COLUMN(AJ26)+1,FALSE)="","",IF(VLOOKUP($A26,'2.2'!$D:$O,5,FALSE)&lt;=AJ$8,"OK","NOK"))</f>
        <v/>
      </c>
      <c r="AK26" s="1156" t="str">
        <f>IF(VLOOKUP($A26,intern2!$A$165:$BH$316,COLUMN(AK26)+1,FALSE)="","",IF(VLOOKUP($A26,'2.2'!$D:$O,5,FALSE)&lt;=AK$8,"OK","NOK"))</f>
        <v/>
      </c>
      <c r="AL26" s="1156" t="str">
        <f>IF(VLOOKUP($A26,intern2!$A$165:$BH$316,COLUMN(AL26)+1,FALSE)="","",IF(VLOOKUP($A26,'2.2'!$D:$O,5,FALSE)&lt;=AL$8,"OK","NOK"))</f>
        <v/>
      </c>
      <c r="AM26" s="1269" t="str">
        <f>IF(VLOOKUP($A26,intern2!$A$165:$BH$316,COLUMN(AM26)+1,FALSE)="","",IF(VLOOKUP($A26,'2.2'!$D:$O,5,FALSE)&lt;=AM$8,"OK","NOK"))</f>
        <v/>
      </c>
      <c r="AN26" s="1170" t="str">
        <f>IF(VLOOKUP($A26,intern2!$A$165:$BH$316,COLUMN(AN26)+1,FALSE)="","",IF(VLOOKUP($A26,'2.2'!$D:$O,5,FALSE)&lt;=AN$8,"OK","NOK"))</f>
        <v/>
      </c>
      <c r="AO26" s="1156" t="str">
        <f>IF(VLOOKUP($A26,intern2!$A$165:$BH$316,COLUMN(AO26)+1,FALSE)="","",IF(VLOOKUP($A26,'2.2'!$D:$O,5,FALSE)&lt;=AO$8,"OK","NOK"))</f>
        <v/>
      </c>
      <c r="AP26" s="1156" t="str">
        <f>IF(VLOOKUP($A26,intern2!$A$165:$BH$316,COLUMN(AP26)+1,FALSE)="","",IF(VLOOKUP($A26,'2.2'!$D:$O,5,FALSE)&lt;=AP$8,"OK","NOK"))</f>
        <v/>
      </c>
      <c r="AQ26" s="1269" t="str">
        <f>IF(VLOOKUP($A26,intern2!$A$165:$BH$316,COLUMN(AQ26)+1,FALSE)="","",IF(VLOOKUP($A26,'2.2'!$D:$O,5,FALSE)&lt;=AQ$8,"OK","NOK"))</f>
        <v/>
      </c>
      <c r="AR26" s="1156" t="str">
        <f>IF(VLOOKUP($A26,intern2!$A$165:$BH$316,COLUMN(AR26)+1,FALSE)="","",IF(VLOOKUP($A26,'2.2'!$D:$O,5,FALSE)&lt;=AR$8,"OK","NOK"))</f>
        <v/>
      </c>
      <c r="AS26" s="1156" t="str">
        <f>IF(VLOOKUP($A26,intern2!$A$165:$BH$316,COLUMN(AS26)+1,FALSE)="","",IF(VLOOKUP($A26,'2.2'!$D:$O,5,FALSE)&lt;=AS$8,"OK","NOK"))</f>
        <v/>
      </c>
      <c r="AT26" s="1269" t="str">
        <f>IF(VLOOKUP($A26,intern2!$A$165:$BH$316,COLUMN(AT26)+1,FALSE)="","",IF(VLOOKUP($A26,'2.2'!$D:$O,5,FALSE)&lt;=AT$8,"OK","NOK"))</f>
        <v/>
      </c>
      <c r="AU26" s="1156" t="str">
        <f>IF(VLOOKUP($A26,intern2!$A$165:$BH$316,COLUMN(AU26)+1,FALSE)="","",IF(VLOOKUP($A26,'2.2'!$D:$O,5,FALSE)&lt;=AU$8,"OK","NOK"))</f>
        <v/>
      </c>
      <c r="AV26" s="1156" t="str">
        <f>IF(VLOOKUP($A26,intern2!$A$165:$BH$316,COLUMN(AV26)+1,FALSE)="","",IF(VLOOKUP($A26,'2.2'!$D:$O,5,FALSE)&lt;=AV$8,"OK","NOK"))</f>
        <v/>
      </c>
      <c r="AW26" s="1156" t="str">
        <f>IF(VLOOKUP($A26,intern2!$A$165:$BH$316,COLUMN(AW26)+1,FALSE)="","",IF(VLOOKUP($A26,'2.2'!$D:$O,5,FALSE)&lt;=AW$8,"OK","NOK"))</f>
        <v/>
      </c>
      <c r="AX26" s="1156" t="str">
        <f>IF(VLOOKUP($A26,intern2!$A$165:$BH$316,COLUMN(AX26)+1,FALSE)="","",IF(VLOOKUP($A26,'2.2'!$D:$O,5,FALSE)&lt;=AX$8,"OK","NOK"))</f>
        <v/>
      </c>
      <c r="AY26" s="1156" t="str">
        <f>IF(VLOOKUP($A26,intern2!$A$165:$BH$316,COLUMN(AY26)+1,FALSE)="","",IF(VLOOKUP($A26,'2.2'!$D:$O,5,FALSE)&lt;=AY$8,"OK","NOK"))</f>
        <v/>
      </c>
      <c r="AZ26" s="1269" t="str">
        <f>IF(VLOOKUP($A26,intern2!$A$165:$BH$316,COLUMN(AZ26)+1,FALSE)="","",IF(VLOOKUP($A26,'2.2'!$D:$O,5,FALSE)&lt;=AZ$8,"OK","NOK"))</f>
        <v/>
      </c>
      <c r="BA26" s="1156" t="str">
        <f>IF(VLOOKUP($A26,intern2!$A$165:$BH$316,COLUMN(BA26)+1,FALSE)="","",IF(VLOOKUP($A26,'2.2'!$D:$O,5,FALSE)&lt;=BA$8,"OK","NOK"))</f>
        <v/>
      </c>
      <c r="BB26" s="1156" t="str">
        <f>IF(VLOOKUP($A26,intern2!$A$165:$BH$316,COLUMN(BB26)+1,FALSE)="","",IF(VLOOKUP($A26,'2.2'!$D:$O,5,FALSE)&lt;=BB$8,"OK","NOK"))</f>
        <v/>
      </c>
      <c r="BC26" s="1156" t="str">
        <f>IF(VLOOKUP($A26,intern2!$A$165:$BH$316,COLUMN(BC26)+1,FALSE)="","",IF(VLOOKUP($A26,'2.2'!$D:$O,5,FALSE)&lt;=BC$8,"OK","NOK"))</f>
        <v/>
      </c>
      <c r="BD26" s="1156" t="str">
        <f>IF(VLOOKUP($A26,intern2!$A$165:$BH$316,COLUMN(BD26)+1,FALSE)="","",IF(VLOOKUP($A26,'2.2'!$D:$O,5,FALSE)&lt;=BD$8,"OK","NOK"))</f>
        <v/>
      </c>
      <c r="BE26" s="1156" t="str">
        <f>IF(VLOOKUP($A26,intern2!$A$165:$BH$316,COLUMN(BE26)+1,FALSE)="","",IF(VLOOKUP($A26,'2.2'!$D:$O,5,FALSE)&lt;=BE$8,"OK","NOK"))</f>
        <v/>
      </c>
      <c r="BF26" s="1170" t="str">
        <f>IF(VLOOKUP($A26,intern2!$A$165:$BH$316,COLUMN(BF26)+1,FALSE)="","",IF(VLOOKUP($A26,'2.2'!$D:$O,5,FALSE)&lt;=BF$8,"OK","NOK"))</f>
        <v/>
      </c>
      <c r="BG26" s="1269" t="str">
        <f>IF(VLOOKUP($A26,intern2!$A$165:$BH$316,COLUMN(BG26)+1,FALSE)="","",IF(VLOOKUP($A26,'2.2'!$D:$O,5,FALSE)&lt;=BG$8,"OK","NOK"))</f>
        <v/>
      </c>
      <c r="BH26" s="1176" t="str">
        <f t="shared" ca="1" si="0"/>
        <v>NOK</v>
      </c>
      <c r="BI26" s="1176"/>
    </row>
    <row r="27" spans="1:61" x14ac:dyDescent="0.25">
      <c r="A27" s="716" t="str">
        <f>'2.2'!D27</f>
        <v>NCH1.1</v>
      </c>
      <c r="B27" s="1157" t="str">
        <f>'2.2'!E27</f>
        <v>Neurochirurgia specializzata</v>
      </c>
      <c r="C27" s="1156" t="str">
        <f>IF(VLOOKUP($A27,intern2!$A$165:$BH$316,COLUMN(C27)+1,FALSE)="","",IF(VLOOKUP($A27,'2.2'!$D:$O,5,FALSE)&lt;=C$8,"OK","NOK"))</f>
        <v/>
      </c>
      <c r="D27" s="1156" t="str">
        <f>IF(VLOOKUP($A27,intern2!$A$165:$BH$316,COLUMN(D27)+1,FALSE)="","",IF(VLOOKUP($A27,'2.2'!$D:$O,5,FALSE)&lt;=D$8,"OK","NOK"))</f>
        <v/>
      </c>
      <c r="E27" s="1156" t="str">
        <f>IF(VLOOKUP($A27,intern2!$A$165:$BH$316,COLUMN(E27)+1,FALSE)="","",IF(VLOOKUP($A27,'2.2'!$D:$O,5,FALSE)&lt;=E$8,"OK","NOK"))</f>
        <v/>
      </c>
      <c r="F27" s="1156" t="str">
        <f>IF(VLOOKUP($A27,intern2!$A$165:$BH$316,COLUMN(F27)+1,FALSE)="","",IF(VLOOKUP($A27,'2.2'!$D:$O,5,FALSE)&lt;=F$8,"OK","NOK"))</f>
        <v/>
      </c>
      <c r="G27" s="1156" t="str">
        <f>IF(VLOOKUP($A27,intern2!$A$165:$BH$316,COLUMN(G27)+1,FALSE)="","",IF(VLOOKUP($A27,'2.2'!$D:$O,5,FALSE)&lt;=G$8,"OK","NOK"))</f>
        <v/>
      </c>
      <c r="H27" s="1156" t="str">
        <f>IF(VLOOKUP($A27,intern2!$A$165:$BH$316,COLUMN(H27)+1,FALSE)="","",IF(VLOOKUP($A27,'2.2'!$D:$O,5,FALSE)&lt;=H$8,"OK","NOK"))</f>
        <v/>
      </c>
      <c r="I27" s="1269" t="str">
        <f>IF(VLOOKUP($A27,intern2!$A$165:$BH$316,COLUMN(I27)+1,FALSE)="","",IF(VLOOKUP($A27,'2.2'!$D:$O,5,FALSE)&lt;=I$8,"OK","NOK"))</f>
        <v/>
      </c>
      <c r="J27" s="1159" t="str">
        <f>IF(VLOOKUP($A27,intern2!$A$165:$BH$316,COLUMN(J27)+1,FALSE)="","",IF(VLOOKUP($A27,'2.2'!$D:$O,5,FALSE)&lt;=J$8,"OK","NOK"))</f>
        <v/>
      </c>
      <c r="K27" s="1156" t="str">
        <f>IF(VLOOKUP($A27,intern2!$A$165:$BH$316,COLUMN(K27)+1,FALSE)="","",IF(VLOOKUP($A27,'2.2'!$D:$O,5,FALSE)&lt;=K$8,"OK","NOK"))</f>
        <v/>
      </c>
      <c r="L27" s="1156" t="str">
        <f>IF(VLOOKUP($A27,intern2!$A$165:$BH$316,COLUMN(L27)+1,FALSE)="","",IF(VLOOKUP($A27,'2.2'!$D:$O,5,FALSE)&lt;=L$8,"OK","NOK"))</f>
        <v/>
      </c>
      <c r="M27" s="1156" t="str">
        <f>IF(VLOOKUP($A27,intern2!$A$165:$BH$316,COLUMN(M27)+1,FALSE)="","",IF(VLOOKUP($A27,'2.2'!$D:$O,5,FALSE)&lt;=M$8,"OK","NOK"))</f>
        <v/>
      </c>
      <c r="N27" s="1156" t="str">
        <f>IF(VLOOKUP($A27,intern2!$A$165:$BH$316,COLUMN(N27)+1,FALSE)="","",IF(VLOOKUP($A27,'2.2'!$D:$O,5,FALSE)&lt;=N$8,"OK","NOK"))</f>
        <v/>
      </c>
      <c r="O27" s="1156" t="str">
        <f>IF(VLOOKUP($A27,intern2!$A$165:$BH$316,COLUMN(O27)+1,FALSE)="","",IF(VLOOKUP($A27,'2.2'!$D:$O,5,FALSE)&lt;=O$8,"OK","NOK"))</f>
        <v/>
      </c>
      <c r="P27" s="1156" t="str">
        <f>IF(VLOOKUP($A27,intern2!$A$165:$BH$316,COLUMN(P27)+1,FALSE)="","",IF(VLOOKUP($A27,'2.2'!$D:$O,5,FALSE)&lt;=P$8,"OK","NOK"))</f>
        <v/>
      </c>
      <c r="Q27" s="1156" t="str">
        <f>IF(VLOOKUP($A27,intern2!$A$165:$BH$316,COLUMN(Q27)+1,FALSE)="","",IF(VLOOKUP($A27,'2.2'!$D:$O,5,FALSE)&lt;=Q$8,"OK","NOK"))</f>
        <v/>
      </c>
      <c r="R27" s="1159" t="str">
        <f>IF(VLOOKUP($A27,intern2!$A$165:$BH$316,COLUMN(R27)+1,FALSE)="","",IF(VLOOKUP($A27,'2.2'!$D:$O,5,FALSE)&lt;=R$8,"OK","NOK"))</f>
        <v/>
      </c>
      <c r="S27" s="1159" t="str">
        <f>IF(VLOOKUP($A27,intern2!$A$165:$BH$316,COLUMN(S27)+1,FALSE)="","",IF(VLOOKUP($A27,'2.2'!$D:$O,5,FALSE)&lt;=S$8,"OK","NOK"))</f>
        <v/>
      </c>
      <c r="T27" s="1156" t="str">
        <f>IF(VLOOKUP($A27,intern2!$A$165:$BH$316,COLUMN(T27)+1,FALSE)="","",IF(VLOOKUP($A27,'2.2'!$D:$O,5,FALSE)&lt;=T$8,"OK","NOK"))</f>
        <v/>
      </c>
      <c r="U27" s="1156" t="str">
        <f>IF(VLOOKUP($A27,intern2!$A$165:$BH$316,COLUMN(U27)+1,FALSE)="","",IF(VLOOKUP($A27,'2.2'!$D:$O,5,FALSE)&lt;=U$8,"OK","NOK"))</f>
        <v/>
      </c>
      <c r="V27" s="1156" t="str">
        <f>IF(VLOOKUP($A27,intern2!$A$165:$BH$316,COLUMN(V27)+1,FALSE)="","",IF(VLOOKUP($A27,'2.2'!$D:$O,5,FALSE)&lt;=V$8,"OK","NOK"))</f>
        <v/>
      </c>
      <c r="W27" s="1156" t="str">
        <f>IF(VLOOKUP($A27,intern2!$A$165:$BH$316,COLUMN(W27)+1,FALSE)="","",IF(VLOOKUP($A27,'2.2'!$D:$O,5,FALSE)&lt;=W$8,"OK","NOK"))</f>
        <v/>
      </c>
      <c r="X27" s="1156" t="str">
        <f>IF(VLOOKUP($A27,intern2!$A$165:$BH$316,COLUMN(X27)+1,FALSE)="","",IF(VLOOKUP($A27,'2.2'!$D:$O,5,FALSE)&lt;=X$8,"OK","NOK"))</f>
        <v/>
      </c>
      <c r="Y27" s="1170" t="str">
        <f>IF(VLOOKUP($A27,intern2!$A$165:$BH$316,COLUMN(Y27)+1,FALSE)="","",IF(VLOOKUP($A27,'2.2'!$D:$O,5,FALSE)&lt;=Y$8,"OK","NOK"))</f>
        <v/>
      </c>
      <c r="Z27" s="1269" t="str">
        <f>IF(VLOOKUP($A27,intern2!$A$165:$BH$316,COLUMN(Z27)+1,FALSE)="","",IF(VLOOKUP($A27,'2.2'!$D:$O,5,FALSE)&lt;=Z$8,"OK","NOK"))</f>
        <v/>
      </c>
      <c r="AA27" s="1156" t="str">
        <f>IF(VLOOKUP($A27,intern2!$A$165:$BH$316,COLUMN(AA27)+1,FALSE)="","",IF(VLOOKUP($A27,'2.2'!$D:$O,5,FALSE)&lt;=AA$8,"OK","NOK"))</f>
        <v/>
      </c>
      <c r="AB27" s="1156" t="str">
        <f>IF(VLOOKUP($A27,intern2!$A$165:$BH$316,COLUMN(AB27)+1,FALSE)="","",IF(VLOOKUP($A27,'2.2'!$D:$O,5,FALSE)&lt;=AB$8,"OK","NOK"))</f>
        <v/>
      </c>
      <c r="AC27" s="1156" t="str">
        <f>IF(VLOOKUP($A27,intern2!$A$165:$BH$316,COLUMN(AC27)+1,FALSE)="","",IF(VLOOKUP($A27,'2.2'!$D:$O,5,FALSE)&lt;=AC$8,"OK","NOK"))</f>
        <v/>
      </c>
      <c r="AD27" s="1156" t="str">
        <f>IF(VLOOKUP($A27,intern2!$A$165:$BH$316,COLUMN(AD27)+1,FALSE)="","",IF(VLOOKUP($A27,'2.2'!$D:$O,5,FALSE)&lt;=AD$8,"OK","NOK"))</f>
        <v/>
      </c>
      <c r="AE27" s="1160" t="str">
        <f>IF(VLOOKUP($A27,intern2!$A$165:$BH$316,COLUMN(AE27)+1,FALSE)="","",IF(VLOOKUP($A27,'2.2'!$D:$O,5,FALSE)&lt;=AE$8,"OK","NOK"))</f>
        <v/>
      </c>
      <c r="AF27" s="1269" t="str">
        <f>IF(VLOOKUP($A27,intern2!$A$165:$BH$316,COLUMN(AF27)+1,FALSE)="","",IF(VLOOKUP($A27,'2.2'!$D:$O,5,FALSE)&lt;=AF$8,"OK","NOK"))</f>
        <v/>
      </c>
      <c r="AG27" s="1160" t="str">
        <f>IF(VLOOKUP($A27,intern2!$A$165:$BH$316,COLUMN(AG27)+1,FALSE)="","",IF(VLOOKUP($A27,'2.2'!$D:$O,5,FALSE)&lt;=AG$8,"OK","NOK"))</f>
        <v/>
      </c>
      <c r="AH27" s="1160" t="str">
        <f>IF(VLOOKUP($A27,intern2!$A$165:$BH$316,COLUMN(AH27)+1,FALSE)="","",IF(VLOOKUP($A27,'2.2'!$D:$O,5,FALSE)&lt;=AH$8,"OK","NOK"))</f>
        <v/>
      </c>
      <c r="AI27" s="1156" t="str">
        <f ca="1">IF(VLOOKUP($A27,intern2!$A$165:$BH$316,COLUMN(AI27)+1,FALSE)="","",IF(VLOOKUP($A27,'2.2'!$D:$O,5,FALSE)&lt;=AI$8,"OK","NOK"))</f>
        <v>NOK</v>
      </c>
      <c r="AJ27" s="1156" t="str">
        <f>IF(VLOOKUP($A27,intern2!$A$165:$BH$316,COLUMN(AJ27)+1,FALSE)="","",IF(VLOOKUP($A27,'2.2'!$D:$O,5,FALSE)&lt;=AJ$8,"OK","NOK"))</f>
        <v/>
      </c>
      <c r="AK27" s="1156" t="str">
        <f>IF(VLOOKUP($A27,intern2!$A$165:$BH$316,COLUMN(AK27)+1,FALSE)="","",IF(VLOOKUP($A27,'2.2'!$D:$O,5,FALSE)&lt;=AK$8,"OK","NOK"))</f>
        <v/>
      </c>
      <c r="AL27" s="1156" t="str">
        <f>IF(VLOOKUP($A27,intern2!$A$165:$BH$316,COLUMN(AL27)+1,FALSE)="","",IF(VLOOKUP($A27,'2.2'!$D:$O,5,FALSE)&lt;=AL$8,"OK","NOK"))</f>
        <v/>
      </c>
      <c r="AM27" s="1269" t="str">
        <f>IF(VLOOKUP($A27,intern2!$A$165:$BH$316,COLUMN(AM27)+1,FALSE)="","",IF(VLOOKUP($A27,'2.2'!$D:$O,5,FALSE)&lt;=AM$8,"OK","NOK"))</f>
        <v/>
      </c>
      <c r="AN27" s="1170" t="str">
        <f>IF(VLOOKUP($A27,intern2!$A$165:$BH$316,COLUMN(AN27)+1,FALSE)="","",IF(VLOOKUP($A27,'2.2'!$D:$O,5,FALSE)&lt;=AN$8,"OK","NOK"))</f>
        <v/>
      </c>
      <c r="AO27" s="1156" t="str">
        <f>IF(VLOOKUP($A27,intern2!$A$165:$BH$316,COLUMN(AO27)+1,FALSE)="","",IF(VLOOKUP($A27,'2.2'!$D:$O,5,FALSE)&lt;=AO$8,"OK","NOK"))</f>
        <v/>
      </c>
      <c r="AP27" s="1156" t="str">
        <f>IF(VLOOKUP($A27,intern2!$A$165:$BH$316,COLUMN(AP27)+1,FALSE)="","",IF(VLOOKUP($A27,'2.2'!$D:$O,5,FALSE)&lt;=AP$8,"OK","NOK"))</f>
        <v/>
      </c>
      <c r="AQ27" s="1269" t="str">
        <f>IF(VLOOKUP($A27,intern2!$A$165:$BH$316,COLUMN(AQ27)+1,FALSE)="","",IF(VLOOKUP($A27,'2.2'!$D:$O,5,FALSE)&lt;=AQ$8,"OK","NOK"))</f>
        <v/>
      </c>
      <c r="AR27" s="1156" t="str">
        <f>IF(VLOOKUP($A27,intern2!$A$165:$BH$316,COLUMN(AR27)+1,FALSE)="","",IF(VLOOKUP($A27,'2.2'!$D:$O,5,FALSE)&lt;=AR$8,"OK","NOK"))</f>
        <v/>
      </c>
      <c r="AS27" s="1156" t="str">
        <f>IF(VLOOKUP($A27,intern2!$A$165:$BH$316,COLUMN(AS27)+1,FALSE)="","",IF(VLOOKUP($A27,'2.2'!$D:$O,5,FALSE)&lt;=AS$8,"OK","NOK"))</f>
        <v/>
      </c>
      <c r="AT27" s="1269" t="str">
        <f>IF(VLOOKUP($A27,intern2!$A$165:$BH$316,COLUMN(AT27)+1,FALSE)="","",IF(VLOOKUP($A27,'2.2'!$D:$O,5,FALSE)&lt;=AT$8,"OK","NOK"))</f>
        <v/>
      </c>
      <c r="AU27" s="1156" t="str">
        <f>IF(VLOOKUP($A27,intern2!$A$165:$BH$316,COLUMN(AU27)+1,FALSE)="","",IF(VLOOKUP($A27,'2.2'!$D:$O,5,FALSE)&lt;=AU$8,"OK","NOK"))</f>
        <v/>
      </c>
      <c r="AV27" s="1156" t="str">
        <f>IF(VLOOKUP($A27,intern2!$A$165:$BH$316,COLUMN(AV27)+1,FALSE)="","",IF(VLOOKUP($A27,'2.2'!$D:$O,5,FALSE)&lt;=AV$8,"OK","NOK"))</f>
        <v/>
      </c>
      <c r="AW27" s="1156" t="str">
        <f>IF(VLOOKUP($A27,intern2!$A$165:$BH$316,COLUMN(AW27)+1,FALSE)="","",IF(VLOOKUP($A27,'2.2'!$D:$O,5,FALSE)&lt;=AW$8,"OK","NOK"))</f>
        <v/>
      </c>
      <c r="AX27" s="1156" t="str">
        <f>IF(VLOOKUP($A27,intern2!$A$165:$BH$316,COLUMN(AX27)+1,FALSE)="","",IF(VLOOKUP($A27,'2.2'!$D:$O,5,FALSE)&lt;=AX$8,"OK","NOK"))</f>
        <v/>
      </c>
      <c r="AY27" s="1156" t="str">
        <f>IF(VLOOKUP($A27,intern2!$A$165:$BH$316,COLUMN(AY27)+1,FALSE)="","",IF(VLOOKUP($A27,'2.2'!$D:$O,5,FALSE)&lt;=AY$8,"OK","NOK"))</f>
        <v/>
      </c>
      <c r="AZ27" s="1269" t="str">
        <f>IF(VLOOKUP($A27,intern2!$A$165:$BH$316,COLUMN(AZ27)+1,FALSE)="","",IF(VLOOKUP($A27,'2.2'!$D:$O,5,FALSE)&lt;=AZ$8,"OK","NOK"))</f>
        <v/>
      </c>
      <c r="BA27" s="1156" t="str">
        <f>IF(VLOOKUP($A27,intern2!$A$165:$BH$316,COLUMN(BA27)+1,FALSE)="","",IF(VLOOKUP($A27,'2.2'!$D:$O,5,FALSE)&lt;=BA$8,"OK","NOK"))</f>
        <v/>
      </c>
      <c r="BB27" s="1156" t="str">
        <f>IF(VLOOKUP($A27,intern2!$A$165:$BH$316,COLUMN(BB27)+1,FALSE)="","",IF(VLOOKUP($A27,'2.2'!$D:$O,5,FALSE)&lt;=BB$8,"OK","NOK"))</f>
        <v/>
      </c>
      <c r="BC27" s="1156" t="str">
        <f>IF(VLOOKUP($A27,intern2!$A$165:$BH$316,COLUMN(BC27)+1,FALSE)="","",IF(VLOOKUP($A27,'2.2'!$D:$O,5,FALSE)&lt;=BC$8,"OK","NOK"))</f>
        <v/>
      </c>
      <c r="BD27" s="1156" t="str">
        <f>IF(VLOOKUP($A27,intern2!$A$165:$BH$316,COLUMN(BD27)+1,FALSE)="","",IF(VLOOKUP($A27,'2.2'!$D:$O,5,FALSE)&lt;=BD$8,"OK","NOK"))</f>
        <v/>
      </c>
      <c r="BE27" s="1156" t="str">
        <f>IF(VLOOKUP($A27,intern2!$A$165:$BH$316,COLUMN(BE27)+1,FALSE)="","",IF(VLOOKUP($A27,'2.2'!$D:$O,5,FALSE)&lt;=BE$8,"OK","NOK"))</f>
        <v/>
      </c>
      <c r="BF27" s="1170" t="str">
        <f>IF(VLOOKUP($A27,intern2!$A$165:$BH$316,COLUMN(BF27)+1,FALSE)="","",IF(VLOOKUP($A27,'2.2'!$D:$O,5,FALSE)&lt;=BF$8,"OK","NOK"))</f>
        <v/>
      </c>
      <c r="BG27" s="1269" t="str">
        <f>IF(VLOOKUP($A27,intern2!$A$165:$BH$316,COLUMN(BG27)+1,FALSE)="","",IF(VLOOKUP($A27,'2.2'!$D:$O,5,FALSE)&lt;=BG$8,"OK","NOK"))</f>
        <v/>
      </c>
      <c r="BH27" s="1176" t="str">
        <f t="shared" ca="1" si="0"/>
        <v>NOK</v>
      </c>
      <c r="BI27" s="1176"/>
    </row>
    <row r="28" spans="1:61" ht="52.8" x14ac:dyDescent="0.25">
      <c r="A28" s="716" t="str">
        <f>'2.2'!D28</f>
        <v>NCH1.1.1</v>
      </c>
      <c r="B28" s="1157" t="str">
        <f>'2.2'!E28</f>
        <v>Trattamento di patologie  vascolari del SNC senza anomalie vascolari complesse (CIMAS)</v>
      </c>
      <c r="C28" s="1156" t="str">
        <f>IF(VLOOKUP($A28,intern2!$A$165:$BH$316,COLUMN(C28)+1,FALSE)="","",IF(VLOOKUP($A28,'2.2'!$D:$O,5,FALSE)&lt;=C$8,"OK","NOK"))</f>
        <v/>
      </c>
      <c r="D28" s="1156" t="str">
        <f>IF(VLOOKUP($A28,intern2!$A$165:$BH$316,COLUMN(D28)+1,FALSE)="","",IF(VLOOKUP($A28,'2.2'!$D:$O,5,FALSE)&lt;=D$8,"OK","NOK"))</f>
        <v/>
      </c>
      <c r="E28" s="1156" t="str">
        <f>IF(VLOOKUP($A28,intern2!$A$165:$BH$316,COLUMN(E28)+1,FALSE)="","",IF(VLOOKUP($A28,'2.2'!$D:$O,5,FALSE)&lt;=E$8,"OK","NOK"))</f>
        <v/>
      </c>
      <c r="F28" s="1156" t="str">
        <f>IF(VLOOKUP($A28,intern2!$A$165:$BH$316,COLUMN(F28)+1,FALSE)="","",IF(VLOOKUP($A28,'2.2'!$D:$O,5,FALSE)&lt;=F$8,"OK","NOK"))</f>
        <v/>
      </c>
      <c r="G28" s="1156" t="str">
        <f>IF(VLOOKUP($A28,intern2!$A$165:$BH$316,COLUMN(G28)+1,FALSE)="","",IF(VLOOKUP($A28,'2.2'!$D:$O,5,FALSE)&lt;=G$8,"OK","NOK"))</f>
        <v/>
      </c>
      <c r="H28" s="1156" t="str">
        <f>IF(VLOOKUP($A28,intern2!$A$165:$BH$316,COLUMN(H28)+1,FALSE)="","",IF(VLOOKUP($A28,'2.2'!$D:$O,5,FALSE)&lt;=H$8,"OK","NOK"))</f>
        <v/>
      </c>
      <c r="I28" s="1269" t="str">
        <f>IF(VLOOKUP($A28,intern2!$A$165:$BH$316,COLUMN(I28)+1,FALSE)="","",IF(VLOOKUP($A28,'2.2'!$D:$O,5,FALSE)&lt;=I$8,"OK","NOK"))</f>
        <v/>
      </c>
      <c r="J28" s="1159" t="str">
        <f>IF(VLOOKUP($A28,intern2!$A$165:$BH$316,COLUMN(J28)+1,FALSE)="","",IF(VLOOKUP($A28,'2.2'!$D:$O,5,FALSE)&lt;=J$8,"OK","NOK"))</f>
        <v/>
      </c>
      <c r="K28" s="1156" t="str">
        <f>IF(VLOOKUP($A28,intern2!$A$165:$BH$316,COLUMN(K28)+1,FALSE)="","",IF(VLOOKUP($A28,'2.2'!$D:$O,5,FALSE)&lt;=K$8,"OK","NOK"))</f>
        <v/>
      </c>
      <c r="L28" s="1156" t="str">
        <f>IF(VLOOKUP($A28,intern2!$A$165:$BH$316,COLUMN(L28)+1,FALSE)="","",IF(VLOOKUP($A28,'2.2'!$D:$O,5,FALSE)&lt;=L$8,"OK","NOK"))</f>
        <v/>
      </c>
      <c r="M28" s="1156" t="str">
        <f>IF(VLOOKUP($A28,intern2!$A$165:$BH$316,COLUMN(M28)+1,FALSE)="","",IF(VLOOKUP($A28,'2.2'!$D:$O,5,FALSE)&lt;=M$8,"OK","NOK"))</f>
        <v/>
      </c>
      <c r="N28" s="1156" t="str">
        <f>IF(VLOOKUP($A28,intern2!$A$165:$BH$316,COLUMN(N28)+1,FALSE)="","",IF(VLOOKUP($A28,'2.2'!$D:$O,5,FALSE)&lt;=N$8,"OK","NOK"))</f>
        <v/>
      </c>
      <c r="O28" s="1156" t="str">
        <f>IF(VLOOKUP($A28,intern2!$A$165:$BH$316,COLUMN(O28)+1,FALSE)="","",IF(VLOOKUP($A28,'2.2'!$D:$O,5,FALSE)&lt;=O$8,"OK","NOK"))</f>
        <v/>
      </c>
      <c r="P28" s="1156" t="str">
        <f>IF(VLOOKUP($A28,intern2!$A$165:$BH$316,COLUMN(P28)+1,FALSE)="","",IF(VLOOKUP($A28,'2.2'!$D:$O,5,FALSE)&lt;=P$8,"OK","NOK"))</f>
        <v/>
      </c>
      <c r="Q28" s="1156" t="str">
        <f>IF(VLOOKUP($A28,intern2!$A$165:$BH$316,COLUMN(Q28)+1,FALSE)="","",IF(VLOOKUP($A28,'2.2'!$D:$O,5,FALSE)&lt;=Q$8,"OK","NOK"))</f>
        <v/>
      </c>
      <c r="R28" s="1159" t="str">
        <f>IF(VLOOKUP($A28,intern2!$A$165:$BH$316,COLUMN(R28)+1,FALSE)="","",IF(VLOOKUP($A28,'2.2'!$D:$O,5,FALSE)&lt;=R$8,"OK","NOK"))</f>
        <v/>
      </c>
      <c r="S28" s="1159" t="str">
        <f>IF(VLOOKUP($A28,intern2!$A$165:$BH$316,COLUMN(S28)+1,FALSE)="","",IF(VLOOKUP($A28,'2.2'!$D:$O,5,FALSE)&lt;=S$8,"OK","NOK"))</f>
        <v/>
      </c>
      <c r="T28" s="1156" t="str">
        <f>IF(VLOOKUP($A28,intern2!$A$165:$BH$316,COLUMN(T28)+1,FALSE)="","",IF(VLOOKUP($A28,'2.2'!$D:$O,5,FALSE)&lt;=T$8,"OK","NOK"))</f>
        <v/>
      </c>
      <c r="U28" s="1156" t="str">
        <f>IF(VLOOKUP($A28,intern2!$A$165:$BH$316,COLUMN(U28)+1,FALSE)="","",IF(VLOOKUP($A28,'2.2'!$D:$O,5,FALSE)&lt;=U$8,"OK","NOK"))</f>
        <v/>
      </c>
      <c r="V28" s="1156" t="str">
        <f>IF(VLOOKUP($A28,intern2!$A$165:$BH$316,COLUMN(V28)+1,FALSE)="","",IF(VLOOKUP($A28,'2.2'!$D:$O,5,FALSE)&lt;=V$8,"OK","NOK"))</f>
        <v/>
      </c>
      <c r="W28" s="1156" t="str">
        <f>IF(VLOOKUP($A28,intern2!$A$165:$BH$316,COLUMN(W28)+1,FALSE)="","",IF(VLOOKUP($A28,'2.2'!$D:$O,5,FALSE)&lt;=W$8,"OK","NOK"))</f>
        <v/>
      </c>
      <c r="X28" s="1156" t="str">
        <f>IF(VLOOKUP($A28,intern2!$A$165:$BH$316,COLUMN(X28)+1,FALSE)="","",IF(VLOOKUP($A28,'2.2'!$D:$O,5,FALSE)&lt;=X$8,"OK","NOK"))</f>
        <v/>
      </c>
      <c r="Y28" s="1170" t="str">
        <f>IF(VLOOKUP($A28,intern2!$A$165:$BH$316,COLUMN(Y28)+1,FALSE)="","",IF(VLOOKUP($A28,'2.2'!$D:$O,5,FALSE)&lt;=Y$8,"OK","NOK"))</f>
        <v/>
      </c>
      <c r="Z28" s="1269" t="str">
        <f>IF(VLOOKUP($A28,intern2!$A$165:$BH$316,COLUMN(Z28)+1,FALSE)="","",IF(VLOOKUP($A28,'2.2'!$D:$O,5,FALSE)&lt;=Z$8,"OK","NOK"))</f>
        <v/>
      </c>
      <c r="AA28" s="1156" t="str">
        <f>IF(VLOOKUP($A28,intern2!$A$165:$BH$316,COLUMN(AA28)+1,FALSE)="","",IF(VLOOKUP($A28,'2.2'!$D:$O,5,FALSE)&lt;=AA$8,"OK","NOK"))</f>
        <v/>
      </c>
      <c r="AB28" s="1156" t="str">
        <f>IF(VLOOKUP($A28,intern2!$A$165:$BH$316,COLUMN(AB28)+1,FALSE)="","",IF(VLOOKUP($A28,'2.2'!$D:$O,5,FALSE)&lt;=AB$8,"OK","NOK"))</f>
        <v/>
      </c>
      <c r="AC28" s="1156" t="str">
        <f>IF(VLOOKUP($A28,intern2!$A$165:$BH$316,COLUMN(AC28)+1,FALSE)="","",IF(VLOOKUP($A28,'2.2'!$D:$O,5,FALSE)&lt;=AC$8,"OK","NOK"))</f>
        <v/>
      </c>
      <c r="AD28" s="1156" t="str">
        <f>IF(VLOOKUP($A28,intern2!$A$165:$BH$316,COLUMN(AD28)+1,FALSE)="","",IF(VLOOKUP($A28,'2.2'!$D:$O,5,FALSE)&lt;=AD$8,"OK","NOK"))</f>
        <v/>
      </c>
      <c r="AE28" s="1160" t="str">
        <f>IF(VLOOKUP($A28,intern2!$A$165:$BH$316,COLUMN(AE28)+1,FALSE)="","",IF(VLOOKUP($A28,'2.2'!$D:$O,5,FALSE)&lt;=AE$8,"OK","NOK"))</f>
        <v/>
      </c>
      <c r="AF28" s="1269" t="str">
        <f>IF(VLOOKUP($A28,intern2!$A$165:$BH$316,COLUMN(AF28)+1,FALSE)="","",IF(VLOOKUP($A28,'2.2'!$D:$O,5,FALSE)&lt;=AF$8,"OK","NOK"))</f>
        <v/>
      </c>
      <c r="AG28" s="1160" t="str">
        <f>IF(VLOOKUP($A28,intern2!$A$165:$BH$316,COLUMN(AG28)+1,FALSE)="","",IF(VLOOKUP($A28,'2.2'!$D:$O,5,FALSE)&lt;=AG$8,"OK","NOK"))</f>
        <v/>
      </c>
      <c r="AH28" s="1160" t="str">
        <f>IF(VLOOKUP($A28,intern2!$A$165:$BH$316,COLUMN(AH28)+1,FALSE)="","",IF(VLOOKUP($A28,'2.2'!$D:$O,5,FALSE)&lt;=AH$8,"OK","NOK"))</f>
        <v/>
      </c>
      <c r="AI28" s="1156" t="str">
        <f>IF(VLOOKUP($A28,intern2!$A$165:$BH$316,COLUMN(AI28)+1,FALSE)="","",IF(VLOOKUP($A28,'2.2'!$D:$O,5,FALSE)&lt;=AI$8,"OK","NOK"))</f>
        <v/>
      </c>
      <c r="AJ28" s="1156" t="str">
        <f>IF(VLOOKUP($A28,intern2!$A$165:$BH$316,COLUMN(AJ28)+1,FALSE)="","",IF(VLOOKUP($A28,'2.2'!$D:$O,5,FALSE)&lt;=AJ$8,"OK","NOK"))</f>
        <v/>
      </c>
      <c r="AK28" s="1156" t="str">
        <f>IF(VLOOKUP($A28,intern2!$A$165:$BH$316,COLUMN(AK28)+1,FALSE)="","",IF(VLOOKUP($A28,'2.2'!$D:$O,5,FALSE)&lt;=AK$8,"OK","NOK"))</f>
        <v/>
      </c>
      <c r="AL28" s="1156" t="str">
        <f>IF(VLOOKUP($A28,intern2!$A$165:$BH$316,COLUMN(AL28)+1,FALSE)="","",IF(VLOOKUP($A28,'2.2'!$D:$O,5,FALSE)&lt;=AL$8,"OK","NOK"))</f>
        <v/>
      </c>
      <c r="AM28" s="1269" t="str">
        <f>IF(VLOOKUP($A28,intern2!$A$165:$BH$316,COLUMN(AM28)+1,FALSE)="","",IF(VLOOKUP($A28,'2.2'!$D:$O,5,FALSE)&lt;=AM$8,"OK","NOK"))</f>
        <v/>
      </c>
      <c r="AN28" s="1170" t="str">
        <f>IF(VLOOKUP($A28,intern2!$A$165:$BH$316,COLUMN(AN28)+1,FALSE)="","",IF(VLOOKUP($A28,'2.2'!$D:$O,5,FALSE)&lt;=AN$8,"OK","NOK"))</f>
        <v/>
      </c>
      <c r="AO28" s="1156" t="str">
        <f>IF(VLOOKUP($A28,intern2!$A$165:$BH$316,COLUMN(AO28)+1,FALSE)="","",IF(VLOOKUP($A28,'2.2'!$D:$O,5,FALSE)&lt;=AO$8,"OK","NOK"))</f>
        <v/>
      </c>
      <c r="AP28" s="1156" t="str">
        <f>IF(VLOOKUP($A28,intern2!$A$165:$BH$316,COLUMN(AP28)+1,FALSE)="","",IF(VLOOKUP($A28,'2.2'!$D:$O,5,FALSE)&lt;=AP$8,"OK","NOK"))</f>
        <v/>
      </c>
      <c r="AQ28" s="1269" t="str">
        <f>IF(VLOOKUP($A28,intern2!$A$165:$BH$316,COLUMN(AQ28)+1,FALSE)="","",IF(VLOOKUP($A28,'2.2'!$D:$O,5,FALSE)&lt;=AQ$8,"OK","NOK"))</f>
        <v/>
      </c>
      <c r="AR28" s="1156" t="str">
        <f>IF(VLOOKUP($A28,intern2!$A$165:$BH$316,COLUMN(AR28)+1,FALSE)="","",IF(VLOOKUP($A28,'2.2'!$D:$O,5,FALSE)&lt;=AR$8,"OK","NOK"))</f>
        <v/>
      </c>
      <c r="AS28" s="1156" t="str">
        <f>IF(VLOOKUP($A28,intern2!$A$165:$BH$316,COLUMN(AS28)+1,FALSE)="","",IF(VLOOKUP($A28,'2.2'!$D:$O,5,FALSE)&lt;=AS$8,"OK","NOK"))</f>
        <v/>
      </c>
      <c r="AT28" s="1269" t="str">
        <f>IF(VLOOKUP($A28,intern2!$A$165:$BH$316,COLUMN(AT28)+1,FALSE)="","",IF(VLOOKUP($A28,'2.2'!$D:$O,5,FALSE)&lt;=AT$8,"OK","NOK"))</f>
        <v/>
      </c>
      <c r="AU28" s="1156" t="str">
        <f>IF(VLOOKUP($A28,intern2!$A$165:$BH$316,COLUMN(AU28)+1,FALSE)="","",IF(VLOOKUP($A28,'2.2'!$D:$O,5,FALSE)&lt;=AU$8,"OK","NOK"))</f>
        <v/>
      </c>
      <c r="AV28" s="1156" t="str">
        <f>IF(VLOOKUP($A28,intern2!$A$165:$BH$316,COLUMN(AV28)+1,FALSE)="","",IF(VLOOKUP($A28,'2.2'!$D:$O,5,FALSE)&lt;=AV$8,"OK","NOK"))</f>
        <v/>
      </c>
      <c r="AW28" s="1156" t="str">
        <f>IF(VLOOKUP($A28,intern2!$A$165:$BH$316,COLUMN(AW28)+1,FALSE)="","",IF(VLOOKUP($A28,'2.2'!$D:$O,5,FALSE)&lt;=AW$8,"OK","NOK"))</f>
        <v/>
      </c>
      <c r="AX28" s="1156" t="str">
        <f>IF(VLOOKUP($A28,intern2!$A$165:$BH$316,COLUMN(AX28)+1,FALSE)="","",IF(VLOOKUP($A28,'2.2'!$D:$O,5,FALSE)&lt;=AX$8,"OK","NOK"))</f>
        <v/>
      </c>
      <c r="AY28" s="1156" t="str">
        <f>IF(VLOOKUP($A28,intern2!$A$165:$BH$316,COLUMN(AY28)+1,FALSE)="","",IF(VLOOKUP($A28,'2.2'!$D:$O,5,FALSE)&lt;=AY$8,"OK","NOK"))</f>
        <v/>
      </c>
      <c r="AZ28" s="1269" t="str">
        <f>IF(VLOOKUP($A28,intern2!$A$165:$BH$316,COLUMN(AZ28)+1,FALSE)="","",IF(VLOOKUP($A28,'2.2'!$D:$O,5,FALSE)&lt;=AZ$8,"OK","NOK"))</f>
        <v/>
      </c>
      <c r="BA28" s="1156" t="str">
        <f>IF(VLOOKUP($A28,intern2!$A$165:$BH$316,COLUMN(BA28)+1,FALSE)="","",IF(VLOOKUP($A28,'2.2'!$D:$O,5,FALSE)&lt;=BA$8,"OK","NOK"))</f>
        <v/>
      </c>
      <c r="BB28" s="1156" t="str">
        <f>IF(VLOOKUP($A28,intern2!$A$165:$BH$316,COLUMN(BB28)+1,FALSE)="","",IF(VLOOKUP($A28,'2.2'!$D:$O,5,FALSE)&lt;=BB$8,"OK","NOK"))</f>
        <v/>
      </c>
      <c r="BC28" s="1156" t="str">
        <f>IF(VLOOKUP($A28,intern2!$A$165:$BH$316,COLUMN(BC28)+1,FALSE)="","",IF(VLOOKUP($A28,'2.2'!$D:$O,5,FALSE)&lt;=BC$8,"OK","NOK"))</f>
        <v/>
      </c>
      <c r="BD28" s="1156" t="str">
        <f>IF(VLOOKUP($A28,intern2!$A$165:$BH$316,COLUMN(BD28)+1,FALSE)="","",IF(VLOOKUP($A28,'2.2'!$D:$O,5,FALSE)&lt;=BD$8,"OK","NOK"))</f>
        <v/>
      </c>
      <c r="BE28" s="1156" t="str">
        <f>IF(VLOOKUP($A28,intern2!$A$165:$BH$316,COLUMN(BE28)+1,FALSE)="","",IF(VLOOKUP($A28,'2.2'!$D:$O,5,FALSE)&lt;=BE$8,"OK","NOK"))</f>
        <v/>
      </c>
      <c r="BF28" s="1170" t="str">
        <f>IF(VLOOKUP($A28,intern2!$A$165:$BH$316,COLUMN(BF28)+1,FALSE)="","",IF(VLOOKUP($A28,'2.2'!$D:$O,5,FALSE)&lt;=BF$8,"OK","NOK"))</f>
        <v/>
      </c>
      <c r="BG28" s="1269" t="str">
        <f>IF(VLOOKUP($A28,intern2!$A$165:$BH$316,COLUMN(BG28)+1,FALSE)="","",IF(VLOOKUP($A28,'2.2'!$D:$O,5,FALSE)&lt;=BG$8,"OK","NOK"))</f>
        <v/>
      </c>
      <c r="BH28" s="1176" t="str">
        <f t="shared" si="0"/>
        <v>OK</v>
      </c>
      <c r="BI28" s="1176"/>
    </row>
    <row r="29" spans="1:61" ht="39.6" x14ac:dyDescent="0.25">
      <c r="A29" s="716" t="str">
        <f>'2.2'!D29</f>
        <v>NCH1.1.1.1</v>
      </c>
      <c r="B29" s="1157" t="str">
        <f>'2.2'!E29</f>
        <v>Trattamento di patologie  vascolari complesse del SNC (CIMAS)</v>
      </c>
      <c r="C29" s="1156" t="str">
        <f>IF(VLOOKUP($A29,intern2!$A$165:$BH$316,COLUMN(C29)+1,FALSE)="","",IF(VLOOKUP($A29,'2.2'!$D:$O,5,FALSE)&lt;=C$8,"OK","NOK"))</f>
        <v/>
      </c>
      <c r="D29" s="1156" t="str">
        <f>IF(VLOOKUP($A29,intern2!$A$165:$BH$316,COLUMN(D29)+1,FALSE)="","",IF(VLOOKUP($A29,'2.2'!$D:$O,5,FALSE)&lt;=D$8,"OK","NOK"))</f>
        <v/>
      </c>
      <c r="E29" s="1156" t="str">
        <f>IF(VLOOKUP($A29,intern2!$A$165:$BH$316,COLUMN(E29)+1,FALSE)="","",IF(VLOOKUP($A29,'2.2'!$D:$O,5,FALSE)&lt;=E$8,"OK","NOK"))</f>
        <v/>
      </c>
      <c r="F29" s="1156" t="str">
        <f>IF(VLOOKUP($A29,intern2!$A$165:$BH$316,COLUMN(F29)+1,FALSE)="","",IF(VLOOKUP($A29,'2.2'!$D:$O,5,FALSE)&lt;=F$8,"OK","NOK"))</f>
        <v/>
      </c>
      <c r="G29" s="1156" t="str">
        <f>IF(VLOOKUP($A29,intern2!$A$165:$BH$316,COLUMN(G29)+1,FALSE)="","",IF(VLOOKUP($A29,'2.2'!$D:$O,5,FALSE)&lt;=G$8,"OK","NOK"))</f>
        <v/>
      </c>
      <c r="H29" s="1156" t="str">
        <f>IF(VLOOKUP($A29,intern2!$A$165:$BH$316,COLUMN(H29)+1,FALSE)="","",IF(VLOOKUP($A29,'2.2'!$D:$O,5,FALSE)&lt;=H$8,"OK","NOK"))</f>
        <v/>
      </c>
      <c r="I29" s="1269" t="str">
        <f>IF(VLOOKUP($A29,intern2!$A$165:$BH$316,COLUMN(I29)+1,FALSE)="","",IF(VLOOKUP($A29,'2.2'!$D:$O,5,FALSE)&lt;=I$8,"OK","NOK"))</f>
        <v/>
      </c>
      <c r="J29" s="1159" t="str">
        <f>IF(VLOOKUP($A29,intern2!$A$165:$BH$316,COLUMN(J29)+1,FALSE)="","",IF(VLOOKUP($A29,'2.2'!$D:$O,5,FALSE)&lt;=J$8,"OK","NOK"))</f>
        <v/>
      </c>
      <c r="K29" s="1156" t="str">
        <f>IF(VLOOKUP($A29,intern2!$A$165:$BH$316,COLUMN(K29)+1,FALSE)="","",IF(VLOOKUP($A29,'2.2'!$D:$O,5,FALSE)&lt;=K$8,"OK","NOK"))</f>
        <v/>
      </c>
      <c r="L29" s="1156" t="str">
        <f>IF(VLOOKUP($A29,intern2!$A$165:$BH$316,COLUMN(L29)+1,FALSE)="","",IF(VLOOKUP($A29,'2.2'!$D:$O,5,FALSE)&lt;=L$8,"OK","NOK"))</f>
        <v/>
      </c>
      <c r="M29" s="1156" t="str">
        <f>IF(VLOOKUP($A29,intern2!$A$165:$BH$316,COLUMN(M29)+1,FALSE)="","",IF(VLOOKUP($A29,'2.2'!$D:$O,5,FALSE)&lt;=M$8,"OK","NOK"))</f>
        <v/>
      </c>
      <c r="N29" s="1156" t="str">
        <f>IF(VLOOKUP($A29,intern2!$A$165:$BH$316,COLUMN(N29)+1,FALSE)="","",IF(VLOOKUP($A29,'2.2'!$D:$O,5,FALSE)&lt;=N$8,"OK","NOK"))</f>
        <v/>
      </c>
      <c r="O29" s="1156" t="str">
        <f>IF(VLOOKUP($A29,intern2!$A$165:$BH$316,COLUMN(O29)+1,FALSE)="","",IF(VLOOKUP($A29,'2.2'!$D:$O,5,FALSE)&lt;=O$8,"OK","NOK"))</f>
        <v/>
      </c>
      <c r="P29" s="1156" t="str">
        <f>IF(VLOOKUP($A29,intern2!$A$165:$BH$316,COLUMN(P29)+1,FALSE)="","",IF(VLOOKUP($A29,'2.2'!$D:$O,5,FALSE)&lt;=P$8,"OK","NOK"))</f>
        <v/>
      </c>
      <c r="Q29" s="1156" t="str">
        <f>IF(VLOOKUP($A29,intern2!$A$165:$BH$316,COLUMN(Q29)+1,FALSE)="","",IF(VLOOKUP($A29,'2.2'!$D:$O,5,FALSE)&lt;=Q$8,"OK","NOK"))</f>
        <v/>
      </c>
      <c r="R29" s="1159" t="str">
        <f>IF(VLOOKUP($A29,intern2!$A$165:$BH$316,COLUMN(R29)+1,FALSE)="","",IF(VLOOKUP($A29,'2.2'!$D:$O,5,FALSE)&lt;=R$8,"OK","NOK"))</f>
        <v/>
      </c>
      <c r="S29" s="1159" t="str">
        <f>IF(VLOOKUP($A29,intern2!$A$165:$BH$316,COLUMN(S29)+1,FALSE)="","",IF(VLOOKUP($A29,'2.2'!$D:$O,5,FALSE)&lt;=S$8,"OK","NOK"))</f>
        <v/>
      </c>
      <c r="T29" s="1156" t="str">
        <f>IF(VLOOKUP($A29,intern2!$A$165:$BH$316,COLUMN(T29)+1,FALSE)="","",IF(VLOOKUP($A29,'2.2'!$D:$O,5,FALSE)&lt;=T$8,"OK","NOK"))</f>
        <v/>
      </c>
      <c r="U29" s="1156" t="str">
        <f>IF(VLOOKUP($A29,intern2!$A$165:$BH$316,COLUMN(U29)+1,FALSE)="","",IF(VLOOKUP($A29,'2.2'!$D:$O,5,FALSE)&lt;=U$8,"OK","NOK"))</f>
        <v/>
      </c>
      <c r="V29" s="1156" t="str">
        <f>IF(VLOOKUP($A29,intern2!$A$165:$BH$316,COLUMN(V29)+1,FALSE)="","",IF(VLOOKUP($A29,'2.2'!$D:$O,5,FALSE)&lt;=V$8,"OK","NOK"))</f>
        <v/>
      </c>
      <c r="W29" s="1156" t="str">
        <f>IF(VLOOKUP($A29,intern2!$A$165:$BH$316,COLUMN(W29)+1,FALSE)="","",IF(VLOOKUP($A29,'2.2'!$D:$O,5,FALSE)&lt;=W$8,"OK","NOK"))</f>
        <v/>
      </c>
      <c r="X29" s="1156" t="str">
        <f>IF(VLOOKUP($A29,intern2!$A$165:$BH$316,COLUMN(X29)+1,FALSE)="","",IF(VLOOKUP($A29,'2.2'!$D:$O,5,FALSE)&lt;=X$8,"OK","NOK"))</f>
        <v/>
      </c>
      <c r="Y29" s="1170" t="str">
        <f>IF(VLOOKUP($A29,intern2!$A$165:$BH$316,COLUMN(Y29)+1,FALSE)="","",IF(VLOOKUP($A29,'2.2'!$D:$O,5,FALSE)&lt;=Y$8,"OK","NOK"))</f>
        <v/>
      </c>
      <c r="Z29" s="1269" t="str">
        <f>IF(VLOOKUP($A29,intern2!$A$165:$BH$316,COLUMN(Z29)+1,FALSE)="","",IF(VLOOKUP($A29,'2.2'!$D:$O,5,FALSE)&lt;=Z$8,"OK","NOK"))</f>
        <v/>
      </c>
      <c r="AA29" s="1156" t="str">
        <f>IF(VLOOKUP($A29,intern2!$A$165:$BH$316,COLUMN(AA29)+1,FALSE)="","",IF(VLOOKUP($A29,'2.2'!$D:$O,5,FALSE)&lt;=AA$8,"OK","NOK"))</f>
        <v/>
      </c>
      <c r="AB29" s="1156" t="str">
        <f>IF(VLOOKUP($A29,intern2!$A$165:$BH$316,COLUMN(AB29)+1,FALSE)="","",IF(VLOOKUP($A29,'2.2'!$D:$O,5,FALSE)&lt;=AB$8,"OK","NOK"))</f>
        <v/>
      </c>
      <c r="AC29" s="1156" t="str">
        <f>IF(VLOOKUP($A29,intern2!$A$165:$BH$316,COLUMN(AC29)+1,FALSE)="","",IF(VLOOKUP($A29,'2.2'!$D:$O,5,FALSE)&lt;=AC$8,"OK","NOK"))</f>
        <v/>
      </c>
      <c r="AD29" s="1156" t="str">
        <f>IF(VLOOKUP($A29,intern2!$A$165:$BH$316,COLUMN(AD29)+1,FALSE)="","",IF(VLOOKUP($A29,'2.2'!$D:$O,5,FALSE)&lt;=AD$8,"OK","NOK"))</f>
        <v/>
      </c>
      <c r="AE29" s="1160" t="str">
        <f>IF(VLOOKUP($A29,intern2!$A$165:$BH$316,COLUMN(AE29)+1,FALSE)="","",IF(VLOOKUP($A29,'2.2'!$D:$O,5,FALSE)&lt;=AE$8,"OK","NOK"))</f>
        <v/>
      </c>
      <c r="AF29" s="1269" t="str">
        <f>IF(VLOOKUP($A29,intern2!$A$165:$BH$316,COLUMN(AF29)+1,FALSE)="","",IF(VLOOKUP($A29,'2.2'!$D:$O,5,FALSE)&lt;=AF$8,"OK","NOK"))</f>
        <v/>
      </c>
      <c r="AG29" s="1160" t="str">
        <f>IF(VLOOKUP($A29,intern2!$A$165:$BH$316,COLUMN(AG29)+1,FALSE)="","",IF(VLOOKUP($A29,'2.2'!$D:$O,5,FALSE)&lt;=AG$8,"OK","NOK"))</f>
        <v/>
      </c>
      <c r="AH29" s="1160" t="str">
        <f>IF(VLOOKUP($A29,intern2!$A$165:$BH$316,COLUMN(AH29)+1,FALSE)="","",IF(VLOOKUP($A29,'2.2'!$D:$O,5,FALSE)&lt;=AH$8,"OK","NOK"))</f>
        <v/>
      </c>
      <c r="AI29" s="1156" t="str">
        <f>IF(VLOOKUP($A29,intern2!$A$165:$BH$316,COLUMN(AI29)+1,FALSE)="","",IF(VLOOKUP($A29,'2.2'!$D:$O,5,FALSE)&lt;=AI$8,"OK","NOK"))</f>
        <v/>
      </c>
      <c r="AJ29" s="1156" t="str">
        <f>IF(VLOOKUP($A29,intern2!$A$165:$BH$316,COLUMN(AJ29)+1,FALSE)="","",IF(VLOOKUP($A29,'2.2'!$D:$O,5,FALSE)&lt;=AJ$8,"OK","NOK"))</f>
        <v/>
      </c>
      <c r="AK29" s="1156" t="str">
        <f>IF(VLOOKUP($A29,intern2!$A$165:$BH$316,COLUMN(AK29)+1,FALSE)="","",IF(VLOOKUP($A29,'2.2'!$D:$O,5,FALSE)&lt;=AK$8,"OK","NOK"))</f>
        <v/>
      </c>
      <c r="AL29" s="1156" t="str">
        <f>IF(VLOOKUP($A29,intern2!$A$165:$BH$316,COLUMN(AL29)+1,FALSE)="","",IF(VLOOKUP($A29,'2.2'!$D:$O,5,FALSE)&lt;=AL$8,"OK","NOK"))</f>
        <v/>
      </c>
      <c r="AM29" s="1269" t="str">
        <f>IF(VLOOKUP($A29,intern2!$A$165:$BH$316,COLUMN(AM29)+1,FALSE)="","",IF(VLOOKUP($A29,'2.2'!$D:$O,5,FALSE)&lt;=AM$8,"OK","NOK"))</f>
        <v/>
      </c>
      <c r="AN29" s="1170" t="str">
        <f>IF(VLOOKUP($A29,intern2!$A$165:$BH$316,COLUMN(AN29)+1,FALSE)="","",IF(VLOOKUP($A29,'2.2'!$D:$O,5,FALSE)&lt;=AN$8,"OK","NOK"))</f>
        <v/>
      </c>
      <c r="AO29" s="1156" t="str">
        <f>IF(VLOOKUP($A29,intern2!$A$165:$BH$316,COLUMN(AO29)+1,FALSE)="","",IF(VLOOKUP($A29,'2.2'!$D:$O,5,FALSE)&lt;=AO$8,"OK","NOK"))</f>
        <v/>
      </c>
      <c r="AP29" s="1156" t="str">
        <f>IF(VLOOKUP($A29,intern2!$A$165:$BH$316,COLUMN(AP29)+1,FALSE)="","",IF(VLOOKUP($A29,'2.2'!$D:$O,5,FALSE)&lt;=AP$8,"OK","NOK"))</f>
        <v/>
      </c>
      <c r="AQ29" s="1269" t="str">
        <f>IF(VLOOKUP($A29,intern2!$A$165:$BH$316,COLUMN(AQ29)+1,FALSE)="","",IF(VLOOKUP($A29,'2.2'!$D:$O,5,FALSE)&lt;=AQ$8,"OK","NOK"))</f>
        <v/>
      </c>
      <c r="AR29" s="1156" t="str">
        <f>IF(VLOOKUP($A29,intern2!$A$165:$BH$316,COLUMN(AR29)+1,FALSE)="","",IF(VLOOKUP($A29,'2.2'!$D:$O,5,FALSE)&lt;=AR$8,"OK","NOK"))</f>
        <v/>
      </c>
      <c r="AS29" s="1156" t="str">
        <f>IF(VLOOKUP($A29,intern2!$A$165:$BH$316,COLUMN(AS29)+1,FALSE)="","",IF(VLOOKUP($A29,'2.2'!$D:$O,5,FALSE)&lt;=AS$8,"OK","NOK"))</f>
        <v/>
      </c>
      <c r="AT29" s="1269" t="str">
        <f>IF(VLOOKUP($A29,intern2!$A$165:$BH$316,COLUMN(AT29)+1,FALSE)="","",IF(VLOOKUP($A29,'2.2'!$D:$O,5,FALSE)&lt;=AT$8,"OK","NOK"))</f>
        <v/>
      </c>
      <c r="AU29" s="1156" t="str">
        <f>IF(VLOOKUP($A29,intern2!$A$165:$BH$316,COLUMN(AU29)+1,FALSE)="","",IF(VLOOKUP($A29,'2.2'!$D:$O,5,FALSE)&lt;=AU$8,"OK","NOK"))</f>
        <v/>
      </c>
      <c r="AV29" s="1156" t="str">
        <f>IF(VLOOKUP($A29,intern2!$A$165:$BH$316,COLUMN(AV29)+1,FALSE)="","",IF(VLOOKUP($A29,'2.2'!$D:$O,5,FALSE)&lt;=AV$8,"OK","NOK"))</f>
        <v/>
      </c>
      <c r="AW29" s="1156" t="str">
        <f>IF(VLOOKUP($A29,intern2!$A$165:$BH$316,COLUMN(AW29)+1,FALSE)="","",IF(VLOOKUP($A29,'2.2'!$D:$O,5,FALSE)&lt;=AW$8,"OK","NOK"))</f>
        <v/>
      </c>
      <c r="AX29" s="1156" t="str">
        <f>IF(VLOOKUP($A29,intern2!$A$165:$BH$316,COLUMN(AX29)+1,FALSE)="","",IF(VLOOKUP($A29,'2.2'!$D:$O,5,FALSE)&lt;=AX$8,"OK","NOK"))</f>
        <v/>
      </c>
      <c r="AY29" s="1156" t="str">
        <f>IF(VLOOKUP($A29,intern2!$A$165:$BH$316,COLUMN(AY29)+1,FALSE)="","",IF(VLOOKUP($A29,'2.2'!$D:$O,5,FALSE)&lt;=AY$8,"OK","NOK"))</f>
        <v/>
      </c>
      <c r="AZ29" s="1269" t="str">
        <f>IF(VLOOKUP($A29,intern2!$A$165:$BH$316,COLUMN(AZ29)+1,FALSE)="","",IF(VLOOKUP($A29,'2.2'!$D:$O,5,FALSE)&lt;=AZ$8,"OK","NOK"))</f>
        <v/>
      </c>
      <c r="BA29" s="1156" t="str">
        <f>IF(VLOOKUP($A29,intern2!$A$165:$BH$316,COLUMN(BA29)+1,FALSE)="","",IF(VLOOKUP($A29,'2.2'!$D:$O,5,FALSE)&lt;=BA$8,"OK","NOK"))</f>
        <v/>
      </c>
      <c r="BB29" s="1156" t="str">
        <f>IF(VLOOKUP($A29,intern2!$A$165:$BH$316,COLUMN(BB29)+1,FALSE)="","",IF(VLOOKUP($A29,'2.2'!$D:$O,5,FALSE)&lt;=BB$8,"OK","NOK"))</f>
        <v/>
      </c>
      <c r="BC29" s="1156" t="str">
        <f>IF(VLOOKUP($A29,intern2!$A$165:$BH$316,COLUMN(BC29)+1,FALSE)="","",IF(VLOOKUP($A29,'2.2'!$D:$O,5,FALSE)&lt;=BC$8,"OK","NOK"))</f>
        <v/>
      </c>
      <c r="BD29" s="1156" t="str">
        <f>IF(VLOOKUP($A29,intern2!$A$165:$BH$316,COLUMN(BD29)+1,FALSE)="","",IF(VLOOKUP($A29,'2.2'!$D:$O,5,FALSE)&lt;=BD$8,"OK","NOK"))</f>
        <v/>
      </c>
      <c r="BE29" s="1156" t="str">
        <f>IF(VLOOKUP($A29,intern2!$A$165:$BH$316,COLUMN(BE29)+1,FALSE)="","",IF(VLOOKUP($A29,'2.2'!$D:$O,5,FALSE)&lt;=BE$8,"OK","NOK"))</f>
        <v/>
      </c>
      <c r="BF29" s="1170" t="str">
        <f>IF(VLOOKUP($A29,intern2!$A$165:$BH$316,COLUMN(BF29)+1,FALSE)="","",IF(VLOOKUP($A29,'2.2'!$D:$O,5,FALSE)&lt;=BF$8,"OK","NOK"))</f>
        <v/>
      </c>
      <c r="BG29" s="1269" t="str">
        <f>IF(VLOOKUP($A29,intern2!$A$165:$BH$316,COLUMN(BG29)+1,FALSE)="","",IF(VLOOKUP($A29,'2.2'!$D:$O,5,FALSE)&lt;=BG$8,"OK","NOK"))</f>
        <v/>
      </c>
      <c r="BH29" s="1176" t="str">
        <f t="shared" si="0"/>
        <v>OK</v>
      </c>
      <c r="BI29" s="1176"/>
    </row>
    <row r="30" spans="1:61" ht="26.4" x14ac:dyDescent="0.25">
      <c r="A30" s="716" t="str">
        <f>'2.2'!D30</f>
        <v>NCH1.1.2</v>
      </c>
      <c r="B30" s="1157" t="str">
        <f>'2.2'!E30</f>
        <v>Neurochirurgia stereotassica funzionale (CIMAS)</v>
      </c>
      <c r="C30" s="1156" t="str">
        <f>IF(VLOOKUP($A30,intern2!$A$165:$BH$316,COLUMN(C30)+1,FALSE)="","",IF(VLOOKUP($A30,'2.2'!$D:$O,5,FALSE)&lt;=C$8,"OK","NOK"))</f>
        <v/>
      </c>
      <c r="D30" s="1156" t="str">
        <f>IF(VLOOKUP($A30,intern2!$A$165:$BH$316,COLUMN(D30)+1,FALSE)="","",IF(VLOOKUP($A30,'2.2'!$D:$O,5,FALSE)&lt;=D$8,"OK","NOK"))</f>
        <v/>
      </c>
      <c r="E30" s="1156" t="str">
        <f>IF(VLOOKUP($A30,intern2!$A$165:$BH$316,COLUMN(E30)+1,FALSE)="","",IF(VLOOKUP($A30,'2.2'!$D:$O,5,FALSE)&lt;=E$8,"OK","NOK"))</f>
        <v/>
      </c>
      <c r="F30" s="1156" t="str">
        <f>IF(VLOOKUP($A30,intern2!$A$165:$BH$316,COLUMN(F30)+1,FALSE)="","",IF(VLOOKUP($A30,'2.2'!$D:$O,5,FALSE)&lt;=F$8,"OK","NOK"))</f>
        <v/>
      </c>
      <c r="G30" s="1156" t="str">
        <f>IF(VLOOKUP($A30,intern2!$A$165:$BH$316,COLUMN(G30)+1,FALSE)="","",IF(VLOOKUP($A30,'2.2'!$D:$O,5,FALSE)&lt;=G$8,"OK","NOK"))</f>
        <v/>
      </c>
      <c r="H30" s="1156" t="str">
        <f>IF(VLOOKUP($A30,intern2!$A$165:$BH$316,COLUMN(H30)+1,FALSE)="","",IF(VLOOKUP($A30,'2.2'!$D:$O,5,FALSE)&lt;=H$8,"OK","NOK"))</f>
        <v/>
      </c>
      <c r="I30" s="1269" t="str">
        <f>IF(VLOOKUP($A30,intern2!$A$165:$BH$316,COLUMN(I30)+1,FALSE)="","",IF(VLOOKUP($A30,'2.2'!$D:$O,5,FALSE)&lt;=I$8,"OK","NOK"))</f>
        <v/>
      </c>
      <c r="J30" s="1159" t="str">
        <f>IF(VLOOKUP($A30,intern2!$A$165:$BH$316,COLUMN(J30)+1,FALSE)="","",IF(VLOOKUP($A30,'2.2'!$D:$O,5,FALSE)&lt;=J$8,"OK","NOK"))</f>
        <v/>
      </c>
      <c r="K30" s="1156" t="str">
        <f>IF(VLOOKUP($A30,intern2!$A$165:$BH$316,COLUMN(K30)+1,FALSE)="","",IF(VLOOKUP($A30,'2.2'!$D:$O,5,FALSE)&lt;=K$8,"OK","NOK"))</f>
        <v/>
      </c>
      <c r="L30" s="1156" t="str">
        <f>IF(VLOOKUP($A30,intern2!$A$165:$BH$316,COLUMN(L30)+1,FALSE)="","",IF(VLOOKUP($A30,'2.2'!$D:$O,5,FALSE)&lt;=L$8,"OK","NOK"))</f>
        <v/>
      </c>
      <c r="M30" s="1156" t="str">
        <f>IF(VLOOKUP($A30,intern2!$A$165:$BH$316,COLUMN(M30)+1,FALSE)="","",IF(VLOOKUP($A30,'2.2'!$D:$O,5,FALSE)&lt;=M$8,"OK","NOK"))</f>
        <v/>
      </c>
      <c r="N30" s="1156" t="str">
        <f>IF(VLOOKUP($A30,intern2!$A$165:$BH$316,COLUMN(N30)+1,FALSE)="","",IF(VLOOKUP($A30,'2.2'!$D:$O,5,FALSE)&lt;=N$8,"OK","NOK"))</f>
        <v/>
      </c>
      <c r="O30" s="1156" t="str">
        <f>IF(VLOOKUP($A30,intern2!$A$165:$BH$316,COLUMN(O30)+1,FALSE)="","",IF(VLOOKUP($A30,'2.2'!$D:$O,5,FALSE)&lt;=O$8,"OK","NOK"))</f>
        <v/>
      </c>
      <c r="P30" s="1156" t="str">
        <f>IF(VLOOKUP($A30,intern2!$A$165:$BH$316,COLUMN(P30)+1,FALSE)="","",IF(VLOOKUP($A30,'2.2'!$D:$O,5,FALSE)&lt;=P$8,"OK","NOK"))</f>
        <v/>
      </c>
      <c r="Q30" s="1156" t="str">
        <f>IF(VLOOKUP($A30,intern2!$A$165:$BH$316,COLUMN(Q30)+1,FALSE)="","",IF(VLOOKUP($A30,'2.2'!$D:$O,5,FALSE)&lt;=Q$8,"OK","NOK"))</f>
        <v/>
      </c>
      <c r="R30" s="1159" t="str">
        <f>IF(VLOOKUP($A30,intern2!$A$165:$BH$316,COLUMN(R30)+1,FALSE)="","",IF(VLOOKUP($A30,'2.2'!$D:$O,5,FALSE)&lt;=R$8,"OK","NOK"))</f>
        <v/>
      </c>
      <c r="S30" s="1159" t="str">
        <f>IF(VLOOKUP($A30,intern2!$A$165:$BH$316,COLUMN(S30)+1,FALSE)="","",IF(VLOOKUP($A30,'2.2'!$D:$O,5,FALSE)&lt;=S$8,"OK","NOK"))</f>
        <v/>
      </c>
      <c r="T30" s="1156" t="str">
        <f>IF(VLOOKUP($A30,intern2!$A$165:$BH$316,COLUMN(T30)+1,FALSE)="","",IF(VLOOKUP($A30,'2.2'!$D:$O,5,FALSE)&lt;=T$8,"OK","NOK"))</f>
        <v/>
      </c>
      <c r="U30" s="1156" t="str">
        <f>IF(VLOOKUP($A30,intern2!$A$165:$BH$316,COLUMN(U30)+1,FALSE)="","",IF(VLOOKUP($A30,'2.2'!$D:$O,5,FALSE)&lt;=U$8,"OK","NOK"))</f>
        <v/>
      </c>
      <c r="V30" s="1156" t="str">
        <f>IF(VLOOKUP($A30,intern2!$A$165:$BH$316,COLUMN(V30)+1,FALSE)="","",IF(VLOOKUP($A30,'2.2'!$D:$O,5,FALSE)&lt;=V$8,"OK","NOK"))</f>
        <v/>
      </c>
      <c r="W30" s="1156" t="str">
        <f>IF(VLOOKUP($A30,intern2!$A$165:$BH$316,COLUMN(W30)+1,FALSE)="","",IF(VLOOKUP($A30,'2.2'!$D:$O,5,FALSE)&lt;=W$8,"OK","NOK"))</f>
        <v/>
      </c>
      <c r="X30" s="1156" t="str">
        <f>IF(VLOOKUP($A30,intern2!$A$165:$BH$316,COLUMN(X30)+1,FALSE)="","",IF(VLOOKUP($A30,'2.2'!$D:$O,5,FALSE)&lt;=X$8,"OK","NOK"))</f>
        <v/>
      </c>
      <c r="Y30" s="1170" t="str">
        <f>IF(VLOOKUP($A30,intern2!$A$165:$BH$316,COLUMN(Y30)+1,FALSE)="","",IF(VLOOKUP($A30,'2.2'!$D:$O,5,FALSE)&lt;=Y$8,"OK","NOK"))</f>
        <v/>
      </c>
      <c r="Z30" s="1269" t="str">
        <f>IF(VLOOKUP($A30,intern2!$A$165:$BH$316,COLUMN(Z30)+1,FALSE)="","",IF(VLOOKUP($A30,'2.2'!$D:$O,5,FALSE)&lt;=Z$8,"OK","NOK"))</f>
        <v/>
      </c>
      <c r="AA30" s="1156" t="str">
        <f>IF(VLOOKUP($A30,intern2!$A$165:$BH$316,COLUMN(AA30)+1,FALSE)="","",IF(VLOOKUP($A30,'2.2'!$D:$O,5,FALSE)&lt;=AA$8,"OK","NOK"))</f>
        <v/>
      </c>
      <c r="AB30" s="1156" t="str">
        <f>IF(VLOOKUP($A30,intern2!$A$165:$BH$316,COLUMN(AB30)+1,FALSE)="","",IF(VLOOKUP($A30,'2.2'!$D:$O,5,FALSE)&lt;=AB$8,"OK","NOK"))</f>
        <v/>
      </c>
      <c r="AC30" s="1156" t="str">
        <f>IF(VLOOKUP($A30,intern2!$A$165:$BH$316,COLUMN(AC30)+1,FALSE)="","",IF(VLOOKUP($A30,'2.2'!$D:$O,5,FALSE)&lt;=AC$8,"OK","NOK"))</f>
        <v/>
      </c>
      <c r="AD30" s="1156" t="str">
        <f>IF(VLOOKUP($A30,intern2!$A$165:$BH$316,COLUMN(AD30)+1,FALSE)="","",IF(VLOOKUP($A30,'2.2'!$D:$O,5,FALSE)&lt;=AD$8,"OK","NOK"))</f>
        <v/>
      </c>
      <c r="AE30" s="1160" t="str">
        <f>IF(VLOOKUP($A30,intern2!$A$165:$BH$316,COLUMN(AE30)+1,FALSE)="","",IF(VLOOKUP($A30,'2.2'!$D:$O,5,FALSE)&lt;=AE$8,"OK","NOK"))</f>
        <v/>
      </c>
      <c r="AF30" s="1269" t="str">
        <f>IF(VLOOKUP($A30,intern2!$A$165:$BH$316,COLUMN(AF30)+1,FALSE)="","",IF(VLOOKUP($A30,'2.2'!$D:$O,5,FALSE)&lt;=AF$8,"OK","NOK"))</f>
        <v/>
      </c>
      <c r="AG30" s="1160" t="str">
        <f>IF(VLOOKUP($A30,intern2!$A$165:$BH$316,COLUMN(AG30)+1,FALSE)="","",IF(VLOOKUP($A30,'2.2'!$D:$O,5,FALSE)&lt;=AG$8,"OK","NOK"))</f>
        <v/>
      </c>
      <c r="AH30" s="1160" t="str">
        <f>IF(VLOOKUP($A30,intern2!$A$165:$BH$316,COLUMN(AH30)+1,FALSE)="","",IF(VLOOKUP($A30,'2.2'!$D:$O,5,FALSE)&lt;=AH$8,"OK","NOK"))</f>
        <v/>
      </c>
      <c r="AI30" s="1156" t="str">
        <f>IF(VLOOKUP($A30,intern2!$A$165:$BH$316,COLUMN(AI30)+1,FALSE)="","",IF(VLOOKUP($A30,'2.2'!$D:$O,5,FALSE)&lt;=AI$8,"OK","NOK"))</f>
        <v/>
      </c>
      <c r="AJ30" s="1156" t="str">
        <f>IF(VLOOKUP($A30,intern2!$A$165:$BH$316,COLUMN(AJ30)+1,FALSE)="","",IF(VLOOKUP($A30,'2.2'!$D:$O,5,FALSE)&lt;=AJ$8,"OK","NOK"))</f>
        <v/>
      </c>
      <c r="AK30" s="1156" t="str">
        <f>IF(VLOOKUP($A30,intern2!$A$165:$BH$316,COLUMN(AK30)+1,FALSE)="","",IF(VLOOKUP($A30,'2.2'!$D:$O,5,FALSE)&lt;=AK$8,"OK","NOK"))</f>
        <v/>
      </c>
      <c r="AL30" s="1156" t="str">
        <f>IF(VLOOKUP($A30,intern2!$A$165:$BH$316,COLUMN(AL30)+1,FALSE)="","",IF(VLOOKUP($A30,'2.2'!$D:$O,5,FALSE)&lt;=AL$8,"OK","NOK"))</f>
        <v/>
      </c>
      <c r="AM30" s="1269" t="str">
        <f>IF(VLOOKUP($A30,intern2!$A$165:$BH$316,COLUMN(AM30)+1,FALSE)="","",IF(VLOOKUP($A30,'2.2'!$D:$O,5,FALSE)&lt;=AM$8,"OK","NOK"))</f>
        <v/>
      </c>
      <c r="AN30" s="1170" t="str">
        <f>IF(VLOOKUP($A30,intern2!$A$165:$BH$316,COLUMN(AN30)+1,FALSE)="","",IF(VLOOKUP($A30,'2.2'!$D:$O,5,FALSE)&lt;=AN$8,"OK","NOK"))</f>
        <v/>
      </c>
      <c r="AO30" s="1156" t="str">
        <f>IF(VLOOKUP($A30,intern2!$A$165:$BH$316,COLUMN(AO30)+1,FALSE)="","",IF(VLOOKUP($A30,'2.2'!$D:$O,5,FALSE)&lt;=AO$8,"OK","NOK"))</f>
        <v/>
      </c>
      <c r="AP30" s="1156" t="str">
        <f>IF(VLOOKUP($A30,intern2!$A$165:$BH$316,COLUMN(AP30)+1,FALSE)="","",IF(VLOOKUP($A30,'2.2'!$D:$O,5,FALSE)&lt;=AP$8,"OK","NOK"))</f>
        <v/>
      </c>
      <c r="AQ30" s="1269" t="str">
        <f>IF(VLOOKUP($A30,intern2!$A$165:$BH$316,COLUMN(AQ30)+1,FALSE)="","",IF(VLOOKUP($A30,'2.2'!$D:$O,5,FALSE)&lt;=AQ$8,"OK","NOK"))</f>
        <v/>
      </c>
      <c r="AR30" s="1156" t="str">
        <f>IF(VLOOKUP($A30,intern2!$A$165:$BH$316,COLUMN(AR30)+1,FALSE)="","",IF(VLOOKUP($A30,'2.2'!$D:$O,5,FALSE)&lt;=AR$8,"OK","NOK"))</f>
        <v/>
      </c>
      <c r="AS30" s="1156" t="str">
        <f>IF(VLOOKUP($A30,intern2!$A$165:$BH$316,COLUMN(AS30)+1,FALSE)="","",IF(VLOOKUP($A30,'2.2'!$D:$O,5,FALSE)&lt;=AS$8,"OK","NOK"))</f>
        <v/>
      </c>
      <c r="AT30" s="1269" t="str">
        <f>IF(VLOOKUP($A30,intern2!$A$165:$BH$316,COLUMN(AT30)+1,FALSE)="","",IF(VLOOKUP($A30,'2.2'!$D:$O,5,FALSE)&lt;=AT$8,"OK","NOK"))</f>
        <v/>
      </c>
      <c r="AU30" s="1156" t="str">
        <f>IF(VLOOKUP($A30,intern2!$A$165:$BH$316,COLUMN(AU30)+1,FALSE)="","",IF(VLOOKUP($A30,'2.2'!$D:$O,5,FALSE)&lt;=AU$8,"OK","NOK"))</f>
        <v/>
      </c>
      <c r="AV30" s="1156" t="str">
        <f>IF(VLOOKUP($A30,intern2!$A$165:$BH$316,COLUMN(AV30)+1,FALSE)="","",IF(VLOOKUP($A30,'2.2'!$D:$O,5,FALSE)&lt;=AV$8,"OK","NOK"))</f>
        <v/>
      </c>
      <c r="AW30" s="1156" t="str">
        <f>IF(VLOOKUP($A30,intern2!$A$165:$BH$316,COLUMN(AW30)+1,FALSE)="","",IF(VLOOKUP($A30,'2.2'!$D:$O,5,FALSE)&lt;=AW$8,"OK","NOK"))</f>
        <v/>
      </c>
      <c r="AX30" s="1156" t="str">
        <f>IF(VLOOKUP($A30,intern2!$A$165:$BH$316,COLUMN(AX30)+1,FALSE)="","",IF(VLOOKUP($A30,'2.2'!$D:$O,5,FALSE)&lt;=AX$8,"OK","NOK"))</f>
        <v/>
      </c>
      <c r="AY30" s="1156" t="str">
        <f>IF(VLOOKUP($A30,intern2!$A$165:$BH$316,COLUMN(AY30)+1,FALSE)="","",IF(VLOOKUP($A30,'2.2'!$D:$O,5,FALSE)&lt;=AY$8,"OK","NOK"))</f>
        <v/>
      </c>
      <c r="AZ30" s="1269" t="str">
        <f>IF(VLOOKUP($A30,intern2!$A$165:$BH$316,COLUMN(AZ30)+1,FALSE)="","",IF(VLOOKUP($A30,'2.2'!$D:$O,5,FALSE)&lt;=AZ$8,"OK","NOK"))</f>
        <v/>
      </c>
      <c r="BA30" s="1156" t="str">
        <f>IF(VLOOKUP($A30,intern2!$A$165:$BH$316,COLUMN(BA30)+1,FALSE)="","",IF(VLOOKUP($A30,'2.2'!$D:$O,5,FALSE)&lt;=BA$8,"OK","NOK"))</f>
        <v/>
      </c>
      <c r="BB30" s="1156" t="str">
        <f>IF(VLOOKUP($A30,intern2!$A$165:$BH$316,COLUMN(BB30)+1,FALSE)="","",IF(VLOOKUP($A30,'2.2'!$D:$O,5,FALSE)&lt;=BB$8,"OK","NOK"))</f>
        <v/>
      </c>
      <c r="BC30" s="1156" t="str">
        <f>IF(VLOOKUP($A30,intern2!$A$165:$BH$316,COLUMN(BC30)+1,FALSE)="","",IF(VLOOKUP($A30,'2.2'!$D:$O,5,FALSE)&lt;=BC$8,"OK","NOK"))</f>
        <v/>
      </c>
      <c r="BD30" s="1156" t="str">
        <f>IF(VLOOKUP($A30,intern2!$A$165:$BH$316,COLUMN(BD30)+1,FALSE)="","",IF(VLOOKUP($A30,'2.2'!$D:$O,5,FALSE)&lt;=BD$8,"OK","NOK"))</f>
        <v/>
      </c>
      <c r="BE30" s="1156" t="str">
        <f>IF(VLOOKUP($A30,intern2!$A$165:$BH$316,COLUMN(BE30)+1,FALSE)="","",IF(VLOOKUP($A30,'2.2'!$D:$O,5,FALSE)&lt;=BE$8,"OK","NOK"))</f>
        <v/>
      </c>
      <c r="BF30" s="1170" t="str">
        <f>IF(VLOOKUP($A30,intern2!$A$165:$BH$316,COLUMN(BF30)+1,FALSE)="","",IF(VLOOKUP($A30,'2.2'!$D:$O,5,FALSE)&lt;=BF$8,"OK","NOK"))</f>
        <v/>
      </c>
      <c r="BG30" s="1269" t="str">
        <f>IF(VLOOKUP($A30,intern2!$A$165:$BH$316,COLUMN(BG30)+1,FALSE)="","",IF(VLOOKUP($A30,'2.2'!$D:$O,5,FALSE)&lt;=BG$8,"OK","NOK"))</f>
        <v/>
      </c>
      <c r="BH30" s="1176" t="str">
        <f t="shared" si="0"/>
        <v>OK</v>
      </c>
      <c r="BI30" s="1176"/>
    </row>
    <row r="31" spans="1:61" ht="26.4" x14ac:dyDescent="0.25">
      <c r="A31" s="716" t="str">
        <f>'2.2'!D31</f>
        <v>NCH1.1.3</v>
      </c>
      <c r="B31" s="1157" t="str">
        <f>'2.2'!E31</f>
        <v>Chirurgia dell'epilessia (CIMAS)</v>
      </c>
      <c r="C31" s="1156" t="str">
        <f>IF(VLOOKUP($A31,intern2!$A$165:$BH$316,COLUMN(C31)+1,FALSE)="","",IF(VLOOKUP($A31,'2.2'!$D:$O,5,FALSE)&lt;=C$8,"OK","NOK"))</f>
        <v/>
      </c>
      <c r="D31" s="1156" t="str">
        <f>IF(VLOOKUP($A31,intern2!$A$165:$BH$316,COLUMN(D31)+1,FALSE)="","",IF(VLOOKUP($A31,'2.2'!$D:$O,5,FALSE)&lt;=D$8,"OK","NOK"))</f>
        <v/>
      </c>
      <c r="E31" s="1156" t="str">
        <f>IF(VLOOKUP($A31,intern2!$A$165:$BH$316,COLUMN(E31)+1,FALSE)="","",IF(VLOOKUP($A31,'2.2'!$D:$O,5,FALSE)&lt;=E$8,"OK","NOK"))</f>
        <v/>
      </c>
      <c r="F31" s="1156" t="str">
        <f>IF(VLOOKUP($A31,intern2!$A$165:$BH$316,COLUMN(F31)+1,FALSE)="","",IF(VLOOKUP($A31,'2.2'!$D:$O,5,FALSE)&lt;=F$8,"OK","NOK"))</f>
        <v/>
      </c>
      <c r="G31" s="1156" t="str">
        <f>IF(VLOOKUP($A31,intern2!$A$165:$BH$316,COLUMN(G31)+1,FALSE)="","",IF(VLOOKUP($A31,'2.2'!$D:$O,5,FALSE)&lt;=G$8,"OK","NOK"))</f>
        <v/>
      </c>
      <c r="H31" s="1156" t="str">
        <f>IF(VLOOKUP($A31,intern2!$A$165:$BH$316,COLUMN(H31)+1,FALSE)="","",IF(VLOOKUP($A31,'2.2'!$D:$O,5,FALSE)&lt;=H$8,"OK","NOK"))</f>
        <v/>
      </c>
      <c r="I31" s="1269" t="str">
        <f>IF(VLOOKUP($A31,intern2!$A$165:$BH$316,COLUMN(I31)+1,FALSE)="","",IF(VLOOKUP($A31,'2.2'!$D:$O,5,FALSE)&lt;=I$8,"OK","NOK"))</f>
        <v/>
      </c>
      <c r="J31" s="1159" t="str">
        <f>IF(VLOOKUP($A31,intern2!$A$165:$BH$316,COLUMN(J31)+1,FALSE)="","",IF(VLOOKUP($A31,'2.2'!$D:$O,5,FALSE)&lt;=J$8,"OK","NOK"))</f>
        <v/>
      </c>
      <c r="K31" s="1156" t="str">
        <f>IF(VLOOKUP($A31,intern2!$A$165:$BH$316,COLUMN(K31)+1,FALSE)="","",IF(VLOOKUP($A31,'2.2'!$D:$O,5,FALSE)&lt;=K$8,"OK","NOK"))</f>
        <v/>
      </c>
      <c r="L31" s="1156" t="str">
        <f>IF(VLOOKUP($A31,intern2!$A$165:$BH$316,COLUMN(L31)+1,FALSE)="","",IF(VLOOKUP($A31,'2.2'!$D:$O,5,FALSE)&lt;=L$8,"OK","NOK"))</f>
        <v/>
      </c>
      <c r="M31" s="1156" t="str">
        <f>IF(VLOOKUP($A31,intern2!$A$165:$BH$316,COLUMN(M31)+1,FALSE)="","",IF(VLOOKUP($A31,'2.2'!$D:$O,5,FALSE)&lt;=M$8,"OK","NOK"))</f>
        <v/>
      </c>
      <c r="N31" s="1156" t="str">
        <f>IF(VLOOKUP($A31,intern2!$A$165:$BH$316,COLUMN(N31)+1,FALSE)="","",IF(VLOOKUP($A31,'2.2'!$D:$O,5,FALSE)&lt;=N$8,"OK","NOK"))</f>
        <v/>
      </c>
      <c r="O31" s="1156" t="str">
        <f>IF(VLOOKUP($A31,intern2!$A$165:$BH$316,COLUMN(O31)+1,FALSE)="","",IF(VLOOKUP($A31,'2.2'!$D:$O,5,FALSE)&lt;=O$8,"OK","NOK"))</f>
        <v/>
      </c>
      <c r="P31" s="1156" t="str">
        <f>IF(VLOOKUP($A31,intern2!$A$165:$BH$316,COLUMN(P31)+1,FALSE)="","",IF(VLOOKUP($A31,'2.2'!$D:$O,5,FALSE)&lt;=P$8,"OK","NOK"))</f>
        <v/>
      </c>
      <c r="Q31" s="1156" t="str">
        <f>IF(VLOOKUP($A31,intern2!$A$165:$BH$316,COLUMN(Q31)+1,FALSE)="","",IF(VLOOKUP($A31,'2.2'!$D:$O,5,FALSE)&lt;=Q$8,"OK","NOK"))</f>
        <v/>
      </c>
      <c r="R31" s="1159" t="str">
        <f>IF(VLOOKUP($A31,intern2!$A$165:$BH$316,COLUMN(R31)+1,FALSE)="","",IF(VLOOKUP($A31,'2.2'!$D:$O,5,FALSE)&lt;=R$8,"OK","NOK"))</f>
        <v/>
      </c>
      <c r="S31" s="1159" t="str">
        <f>IF(VLOOKUP($A31,intern2!$A$165:$BH$316,COLUMN(S31)+1,FALSE)="","",IF(VLOOKUP($A31,'2.2'!$D:$O,5,FALSE)&lt;=S$8,"OK","NOK"))</f>
        <v/>
      </c>
      <c r="T31" s="1156" t="str">
        <f>IF(VLOOKUP($A31,intern2!$A$165:$BH$316,COLUMN(T31)+1,FALSE)="","",IF(VLOOKUP($A31,'2.2'!$D:$O,5,FALSE)&lt;=T$8,"OK","NOK"))</f>
        <v/>
      </c>
      <c r="U31" s="1156" t="str">
        <f>IF(VLOOKUP($A31,intern2!$A$165:$BH$316,COLUMN(U31)+1,FALSE)="","",IF(VLOOKUP($A31,'2.2'!$D:$O,5,FALSE)&lt;=U$8,"OK","NOK"))</f>
        <v/>
      </c>
      <c r="V31" s="1156" t="str">
        <f>IF(VLOOKUP($A31,intern2!$A$165:$BH$316,COLUMN(V31)+1,FALSE)="","",IF(VLOOKUP($A31,'2.2'!$D:$O,5,FALSE)&lt;=V$8,"OK","NOK"))</f>
        <v/>
      </c>
      <c r="W31" s="1156" t="str">
        <f>IF(VLOOKUP($A31,intern2!$A$165:$BH$316,COLUMN(W31)+1,FALSE)="","",IF(VLOOKUP($A31,'2.2'!$D:$O,5,FALSE)&lt;=W$8,"OK","NOK"))</f>
        <v/>
      </c>
      <c r="X31" s="1156" t="str">
        <f>IF(VLOOKUP($A31,intern2!$A$165:$BH$316,COLUMN(X31)+1,FALSE)="","",IF(VLOOKUP($A31,'2.2'!$D:$O,5,FALSE)&lt;=X$8,"OK","NOK"))</f>
        <v/>
      </c>
      <c r="Y31" s="1170" t="str">
        <f>IF(VLOOKUP($A31,intern2!$A$165:$BH$316,COLUMN(Y31)+1,FALSE)="","",IF(VLOOKUP($A31,'2.2'!$D:$O,5,FALSE)&lt;=Y$8,"OK","NOK"))</f>
        <v/>
      </c>
      <c r="Z31" s="1269" t="str">
        <f>IF(VLOOKUP($A31,intern2!$A$165:$BH$316,COLUMN(Z31)+1,FALSE)="","",IF(VLOOKUP($A31,'2.2'!$D:$O,5,FALSE)&lt;=Z$8,"OK","NOK"))</f>
        <v/>
      </c>
      <c r="AA31" s="1156" t="str">
        <f>IF(VLOOKUP($A31,intern2!$A$165:$BH$316,COLUMN(AA31)+1,FALSE)="","",IF(VLOOKUP($A31,'2.2'!$D:$O,5,FALSE)&lt;=AA$8,"OK","NOK"))</f>
        <v/>
      </c>
      <c r="AB31" s="1156" t="str">
        <f>IF(VLOOKUP($A31,intern2!$A$165:$BH$316,COLUMN(AB31)+1,FALSE)="","",IF(VLOOKUP($A31,'2.2'!$D:$O,5,FALSE)&lt;=AB$8,"OK","NOK"))</f>
        <v/>
      </c>
      <c r="AC31" s="1156" t="str">
        <f>IF(VLOOKUP($A31,intern2!$A$165:$BH$316,COLUMN(AC31)+1,FALSE)="","",IF(VLOOKUP($A31,'2.2'!$D:$O,5,FALSE)&lt;=AC$8,"OK","NOK"))</f>
        <v/>
      </c>
      <c r="AD31" s="1156" t="str">
        <f>IF(VLOOKUP($A31,intern2!$A$165:$BH$316,COLUMN(AD31)+1,FALSE)="","",IF(VLOOKUP($A31,'2.2'!$D:$O,5,FALSE)&lt;=AD$8,"OK","NOK"))</f>
        <v/>
      </c>
      <c r="AE31" s="1160" t="str">
        <f>IF(VLOOKUP($A31,intern2!$A$165:$BH$316,COLUMN(AE31)+1,FALSE)="","",IF(VLOOKUP($A31,'2.2'!$D:$O,5,FALSE)&lt;=AE$8,"OK","NOK"))</f>
        <v/>
      </c>
      <c r="AF31" s="1269" t="str">
        <f>IF(VLOOKUP($A31,intern2!$A$165:$BH$316,COLUMN(AF31)+1,FALSE)="","",IF(VLOOKUP($A31,'2.2'!$D:$O,5,FALSE)&lt;=AF$8,"OK","NOK"))</f>
        <v/>
      </c>
      <c r="AG31" s="1160" t="str">
        <f>IF(VLOOKUP($A31,intern2!$A$165:$BH$316,COLUMN(AG31)+1,FALSE)="","",IF(VLOOKUP($A31,'2.2'!$D:$O,5,FALSE)&lt;=AG$8,"OK","NOK"))</f>
        <v/>
      </c>
      <c r="AH31" s="1160" t="str">
        <f>IF(VLOOKUP($A31,intern2!$A$165:$BH$316,COLUMN(AH31)+1,FALSE)="","",IF(VLOOKUP($A31,'2.2'!$D:$O,5,FALSE)&lt;=AH$8,"OK","NOK"))</f>
        <v/>
      </c>
      <c r="AI31" s="1156" t="str">
        <f>IF(VLOOKUP($A31,intern2!$A$165:$BH$316,COLUMN(AI31)+1,FALSE)="","",IF(VLOOKUP($A31,'2.2'!$D:$O,5,FALSE)&lt;=AI$8,"OK","NOK"))</f>
        <v/>
      </c>
      <c r="AJ31" s="1156" t="str">
        <f>IF(VLOOKUP($A31,intern2!$A$165:$BH$316,COLUMN(AJ31)+1,FALSE)="","",IF(VLOOKUP($A31,'2.2'!$D:$O,5,FALSE)&lt;=AJ$8,"OK","NOK"))</f>
        <v/>
      </c>
      <c r="AK31" s="1156" t="str">
        <f>IF(VLOOKUP($A31,intern2!$A$165:$BH$316,COLUMN(AK31)+1,FALSE)="","",IF(VLOOKUP($A31,'2.2'!$D:$O,5,FALSE)&lt;=AK$8,"OK","NOK"))</f>
        <v/>
      </c>
      <c r="AL31" s="1156" t="str">
        <f>IF(VLOOKUP($A31,intern2!$A$165:$BH$316,COLUMN(AL31)+1,FALSE)="","",IF(VLOOKUP($A31,'2.2'!$D:$O,5,FALSE)&lt;=AL$8,"OK","NOK"))</f>
        <v/>
      </c>
      <c r="AM31" s="1269" t="str">
        <f>IF(VLOOKUP($A31,intern2!$A$165:$BH$316,COLUMN(AM31)+1,FALSE)="","",IF(VLOOKUP($A31,'2.2'!$D:$O,5,FALSE)&lt;=AM$8,"OK","NOK"))</f>
        <v/>
      </c>
      <c r="AN31" s="1170" t="str">
        <f>IF(VLOOKUP($A31,intern2!$A$165:$BH$316,COLUMN(AN31)+1,FALSE)="","",IF(VLOOKUP($A31,'2.2'!$D:$O,5,FALSE)&lt;=AN$8,"OK","NOK"))</f>
        <v/>
      </c>
      <c r="AO31" s="1156" t="str">
        <f>IF(VLOOKUP($A31,intern2!$A$165:$BH$316,COLUMN(AO31)+1,FALSE)="","",IF(VLOOKUP($A31,'2.2'!$D:$O,5,FALSE)&lt;=AO$8,"OK","NOK"))</f>
        <v/>
      </c>
      <c r="AP31" s="1156" t="str">
        <f>IF(VLOOKUP($A31,intern2!$A$165:$BH$316,COLUMN(AP31)+1,FALSE)="","",IF(VLOOKUP($A31,'2.2'!$D:$O,5,FALSE)&lt;=AP$8,"OK","NOK"))</f>
        <v/>
      </c>
      <c r="AQ31" s="1269" t="str">
        <f>IF(VLOOKUP($A31,intern2!$A$165:$BH$316,COLUMN(AQ31)+1,FALSE)="","",IF(VLOOKUP($A31,'2.2'!$D:$O,5,FALSE)&lt;=AQ$8,"OK","NOK"))</f>
        <v/>
      </c>
      <c r="AR31" s="1156" t="str">
        <f>IF(VLOOKUP($A31,intern2!$A$165:$BH$316,COLUMN(AR31)+1,FALSE)="","",IF(VLOOKUP($A31,'2.2'!$D:$O,5,FALSE)&lt;=AR$8,"OK","NOK"))</f>
        <v/>
      </c>
      <c r="AS31" s="1156" t="str">
        <f>IF(VLOOKUP($A31,intern2!$A$165:$BH$316,COLUMN(AS31)+1,FALSE)="","",IF(VLOOKUP($A31,'2.2'!$D:$O,5,FALSE)&lt;=AS$8,"OK","NOK"))</f>
        <v/>
      </c>
      <c r="AT31" s="1269" t="str">
        <f>IF(VLOOKUP($A31,intern2!$A$165:$BH$316,COLUMN(AT31)+1,FALSE)="","",IF(VLOOKUP($A31,'2.2'!$D:$O,5,FALSE)&lt;=AT$8,"OK","NOK"))</f>
        <v/>
      </c>
      <c r="AU31" s="1156" t="str">
        <f>IF(VLOOKUP($A31,intern2!$A$165:$BH$316,COLUMN(AU31)+1,FALSE)="","",IF(VLOOKUP($A31,'2.2'!$D:$O,5,FALSE)&lt;=AU$8,"OK","NOK"))</f>
        <v/>
      </c>
      <c r="AV31" s="1156" t="str">
        <f>IF(VLOOKUP($A31,intern2!$A$165:$BH$316,COLUMN(AV31)+1,FALSE)="","",IF(VLOOKUP($A31,'2.2'!$D:$O,5,FALSE)&lt;=AV$8,"OK","NOK"))</f>
        <v/>
      </c>
      <c r="AW31" s="1156" t="str">
        <f>IF(VLOOKUP($A31,intern2!$A$165:$BH$316,COLUMN(AW31)+1,FALSE)="","",IF(VLOOKUP($A31,'2.2'!$D:$O,5,FALSE)&lt;=AW$8,"OK","NOK"))</f>
        <v/>
      </c>
      <c r="AX31" s="1156" t="str">
        <f>IF(VLOOKUP($A31,intern2!$A$165:$BH$316,COLUMN(AX31)+1,FALSE)="","",IF(VLOOKUP($A31,'2.2'!$D:$O,5,FALSE)&lt;=AX$8,"OK","NOK"))</f>
        <v/>
      </c>
      <c r="AY31" s="1156" t="str">
        <f>IF(VLOOKUP($A31,intern2!$A$165:$BH$316,COLUMN(AY31)+1,FALSE)="","",IF(VLOOKUP($A31,'2.2'!$D:$O,5,FALSE)&lt;=AY$8,"OK","NOK"))</f>
        <v/>
      </c>
      <c r="AZ31" s="1269" t="str">
        <f>IF(VLOOKUP($A31,intern2!$A$165:$BH$316,COLUMN(AZ31)+1,FALSE)="","",IF(VLOOKUP($A31,'2.2'!$D:$O,5,FALSE)&lt;=AZ$8,"OK","NOK"))</f>
        <v/>
      </c>
      <c r="BA31" s="1156" t="str">
        <f>IF(VLOOKUP($A31,intern2!$A$165:$BH$316,COLUMN(BA31)+1,FALSE)="","",IF(VLOOKUP($A31,'2.2'!$D:$O,5,FALSE)&lt;=BA$8,"OK","NOK"))</f>
        <v/>
      </c>
      <c r="BB31" s="1156" t="str">
        <f>IF(VLOOKUP($A31,intern2!$A$165:$BH$316,COLUMN(BB31)+1,FALSE)="","",IF(VLOOKUP($A31,'2.2'!$D:$O,5,FALSE)&lt;=BB$8,"OK","NOK"))</f>
        <v/>
      </c>
      <c r="BC31" s="1156" t="str">
        <f>IF(VLOOKUP($A31,intern2!$A$165:$BH$316,COLUMN(BC31)+1,FALSE)="","",IF(VLOOKUP($A31,'2.2'!$D:$O,5,FALSE)&lt;=BC$8,"OK","NOK"))</f>
        <v/>
      </c>
      <c r="BD31" s="1156" t="str">
        <f>IF(VLOOKUP($A31,intern2!$A$165:$BH$316,COLUMN(BD31)+1,FALSE)="","",IF(VLOOKUP($A31,'2.2'!$D:$O,5,FALSE)&lt;=BD$8,"OK","NOK"))</f>
        <v/>
      </c>
      <c r="BE31" s="1156" t="str">
        <f>IF(VLOOKUP($A31,intern2!$A$165:$BH$316,COLUMN(BE31)+1,FALSE)="","",IF(VLOOKUP($A31,'2.2'!$D:$O,5,FALSE)&lt;=BE$8,"OK","NOK"))</f>
        <v/>
      </c>
      <c r="BF31" s="1170" t="str">
        <f>IF(VLOOKUP($A31,intern2!$A$165:$BH$316,COLUMN(BF31)+1,FALSE)="","",IF(VLOOKUP($A31,'2.2'!$D:$O,5,FALSE)&lt;=BF$8,"OK","NOK"))</f>
        <v/>
      </c>
      <c r="BG31" s="1269" t="str">
        <f>IF(VLOOKUP($A31,intern2!$A$165:$BH$316,COLUMN(BG31)+1,FALSE)="","",IF(VLOOKUP($A31,'2.2'!$D:$O,5,FALSE)&lt;=BG$8,"OK","NOK"))</f>
        <v/>
      </c>
      <c r="BH31" s="1176" t="str">
        <f t="shared" si="0"/>
        <v>OK</v>
      </c>
      <c r="BI31" s="1176"/>
    </row>
    <row r="32" spans="1:61" x14ac:dyDescent="0.25">
      <c r="A32" s="716" t="str">
        <f>'2.2'!D32</f>
        <v>NCH2</v>
      </c>
      <c r="B32" s="1157" t="str">
        <f>'2.2'!E32</f>
        <v>Neurochirurgia spinale</v>
      </c>
      <c r="C32" s="1156" t="str">
        <f>IF(VLOOKUP($A32,intern2!$A$165:$BH$316,COLUMN(C32)+1,FALSE)="","",IF(VLOOKUP($A32,'2.2'!$D:$O,5,FALSE)&lt;=C$8,"OK","NOK"))</f>
        <v/>
      </c>
      <c r="D32" s="1156" t="str">
        <f>IF(VLOOKUP($A32,intern2!$A$165:$BH$316,COLUMN(D32)+1,FALSE)="","",IF(VLOOKUP($A32,'2.2'!$D:$O,5,FALSE)&lt;=D$8,"OK","NOK"))</f>
        <v/>
      </c>
      <c r="E32" s="1156" t="str">
        <f>IF(VLOOKUP($A32,intern2!$A$165:$BH$316,COLUMN(E32)+1,FALSE)="","",IF(VLOOKUP($A32,'2.2'!$D:$O,5,FALSE)&lt;=E$8,"OK","NOK"))</f>
        <v/>
      </c>
      <c r="F32" s="1156" t="str">
        <f>IF(VLOOKUP($A32,intern2!$A$165:$BH$316,COLUMN(F32)+1,FALSE)="","",IF(VLOOKUP($A32,'2.2'!$D:$O,5,FALSE)&lt;=F$8,"OK","NOK"))</f>
        <v/>
      </c>
      <c r="G32" s="1156" t="str">
        <f>IF(VLOOKUP($A32,intern2!$A$165:$BH$316,COLUMN(G32)+1,FALSE)="","",IF(VLOOKUP($A32,'2.2'!$D:$O,5,FALSE)&lt;=G$8,"OK","NOK"))</f>
        <v/>
      </c>
      <c r="H32" s="1156" t="str">
        <f>IF(VLOOKUP($A32,intern2!$A$165:$BH$316,COLUMN(H32)+1,FALSE)="","",IF(VLOOKUP($A32,'2.2'!$D:$O,5,FALSE)&lt;=H$8,"OK","NOK"))</f>
        <v/>
      </c>
      <c r="I32" s="1269" t="str">
        <f>IF(VLOOKUP($A32,intern2!$A$165:$BH$316,COLUMN(I32)+1,FALSE)="","",IF(VLOOKUP($A32,'2.2'!$D:$O,5,FALSE)&lt;=I$8,"OK","NOK"))</f>
        <v/>
      </c>
      <c r="J32" s="1159" t="str">
        <f>IF(VLOOKUP($A32,intern2!$A$165:$BH$316,COLUMN(J32)+1,FALSE)="","",IF(VLOOKUP($A32,'2.2'!$D:$O,5,FALSE)&lt;=J$8,"OK","NOK"))</f>
        <v/>
      </c>
      <c r="K32" s="1156" t="str">
        <f>IF(VLOOKUP($A32,intern2!$A$165:$BH$316,COLUMN(K32)+1,FALSE)="","",IF(VLOOKUP($A32,'2.2'!$D:$O,5,FALSE)&lt;=K$8,"OK","NOK"))</f>
        <v/>
      </c>
      <c r="L32" s="1156" t="str">
        <f>IF(VLOOKUP($A32,intern2!$A$165:$BH$316,COLUMN(L32)+1,FALSE)="","",IF(VLOOKUP($A32,'2.2'!$D:$O,5,FALSE)&lt;=L$8,"OK","NOK"))</f>
        <v/>
      </c>
      <c r="M32" s="1156" t="str">
        <f>IF(VLOOKUP($A32,intern2!$A$165:$BH$316,COLUMN(M32)+1,FALSE)="","",IF(VLOOKUP($A32,'2.2'!$D:$O,5,FALSE)&lt;=M$8,"OK","NOK"))</f>
        <v/>
      </c>
      <c r="N32" s="1156" t="str">
        <f>IF(VLOOKUP($A32,intern2!$A$165:$BH$316,COLUMN(N32)+1,FALSE)="","",IF(VLOOKUP($A32,'2.2'!$D:$O,5,FALSE)&lt;=N$8,"OK","NOK"))</f>
        <v/>
      </c>
      <c r="O32" s="1156" t="str">
        <f>IF(VLOOKUP($A32,intern2!$A$165:$BH$316,COLUMN(O32)+1,FALSE)="","",IF(VLOOKUP($A32,'2.2'!$D:$O,5,FALSE)&lt;=O$8,"OK","NOK"))</f>
        <v/>
      </c>
      <c r="P32" s="1156" t="str">
        <f>IF(VLOOKUP($A32,intern2!$A$165:$BH$316,COLUMN(P32)+1,FALSE)="","",IF(VLOOKUP($A32,'2.2'!$D:$O,5,FALSE)&lt;=P$8,"OK","NOK"))</f>
        <v/>
      </c>
      <c r="Q32" s="1156" t="str">
        <f>IF(VLOOKUP($A32,intern2!$A$165:$BH$316,COLUMN(Q32)+1,FALSE)="","",IF(VLOOKUP($A32,'2.2'!$D:$O,5,FALSE)&lt;=Q$8,"OK","NOK"))</f>
        <v/>
      </c>
      <c r="R32" s="1159" t="str">
        <f>IF(VLOOKUP($A32,intern2!$A$165:$BH$316,COLUMN(R32)+1,FALSE)="","",IF(VLOOKUP($A32,'2.2'!$D:$O,5,FALSE)&lt;=R$8,"OK","NOK"))</f>
        <v/>
      </c>
      <c r="S32" s="1159" t="str">
        <f>IF(VLOOKUP($A32,intern2!$A$165:$BH$316,COLUMN(S32)+1,FALSE)="","",IF(VLOOKUP($A32,'2.2'!$D:$O,5,FALSE)&lt;=S$8,"OK","NOK"))</f>
        <v/>
      </c>
      <c r="T32" s="1156" t="str">
        <f>IF(VLOOKUP($A32,intern2!$A$165:$BH$316,COLUMN(T32)+1,FALSE)="","",IF(VLOOKUP($A32,'2.2'!$D:$O,5,FALSE)&lt;=T$8,"OK","NOK"))</f>
        <v/>
      </c>
      <c r="U32" s="1156" t="str">
        <f>IF(VLOOKUP($A32,intern2!$A$165:$BH$316,COLUMN(U32)+1,FALSE)="","",IF(VLOOKUP($A32,'2.2'!$D:$O,5,FALSE)&lt;=U$8,"OK","NOK"))</f>
        <v/>
      </c>
      <c r="V32" s="1156" t="str">
        <f>IF(VLOOKUP($A32,intern2!$A$165:$BH$316,COLUMN(V32)+1,FALSE)="","",IF(VLOOKUP($A32,'2.2'!$D:$O,5,FALSE)&lt;=V$8,"OK","NOK"))</f>
        <v/>
      </c>
      <c r="W32" s="1156" t="str">
        <f>IF(VLOOKUP($A32,intern2!$A$165:$BH$316,COLUMN(W32)+1,FALSE)="","",IF(VLOOKUP($A32,'2.2'!$D:$O,5,FALSE)&lt;=W$8,"OK","NOK"))</f>
        <v/>
      </c>
      <c r="X32" s="1156" t="str">
        <f>IF(VLOOKUP($A32,intern2!$A$165:$BH$316,COLUMN(X32)+1,FALSE)="","",IF(VLOOKUP($A32,'2.2'!$D:$O,5,FALSE)&lt;=X$8,"OK","NOK"))</f>
        <v/>
      </c>
      <c r="Y32" s="1170" t="str">
        <f>IF(VLOOKUP($A32,intern2!$A$165:$BH$316,COLUMN(Y32)+1,FALSE)="","",IF(VLOOKUP($A32,'2.2'!$D:$O,5,FALSE)&lt;=Y$8,"OK","NOK"))</f>
        <v/>
      </c>
      <c r="Z32" s="1269" t="str">
        <f>IF(VLOOKUP($A32,intern2!$A$165:$BH$316,COLUMN(Z32)+1,FALSE)="","",IF(VLOOKUP($A32,'2.2'!$D:$O,5,FALSE)&lt;=Z$8,"OK","NOK"))</f>
        <v/>
      </c>
      <c r="AA32" s="1156" t="str">
        <f>IF(VLOOKUP($A32,intern2!$A$165:$BH$316,COLUMN(AA32)+1,FALSE)="","",IF(VLOOKUP($A32,'2.2'!$D:$O,5,FALSE)&lt;=AA$8,"OK","NOK"))</f>
        <v/>
      </c>
      <c r="AB32" s="1156" t="str">
        <f>IF(VLOOKUP($A32,intern2!$A$165:$BH$316,COLUMN(AB32)+1,FALSE)="","",IF(VLOOKUP($A32,'2.2'!$D:$O,5,FALSE)&lt;=AB$8,"OK","NOK"))</f>
        <v/>
      </c>
      <c r="AC32" s="1156" t="str">
        <f>IF(VLOOKUP($A32,intern2!$A$165:$BH$316,COLUMN(AC32)+1,FALSE)="","",IF(VLOOKUP($A32,'2.2'!$D:$O,5,FALSE)&lt;=AC$8,"OK","NOK"))</f>
        <v/>
      </c>
      <c r="AD32" s="1156" t="str">
        <f>IF(VLOOKUP($A32,intern2!$A$165:$BH$316,COLUMN(AD32)+1,FALSE)="","",IF(VLOOKUP($A32,'2.2'!$D:$O,5,FALSE)&lt;=AD$8,"OK","NOK"))</f>
        <v/>
      </c>
      <c r="AE32" s="1160" t="str">
        <f>IF(VLOOKUP($A32,intern2!$A$165:$BH$316,COLUMN(AE32)+1,FALSE)="","",IF(VLOOKUP($A32,'2.2'!$D:$O,5,FALSE)&lt;=AE$8,"OK","NOK"))</f>
        <v/>
      </c>
      <c r="AF32" s="1269" t="str">
        <f>IF(VLOOKUP($A32,intern2!$A$165:$BH$316,COLUMN(AF32)+1,FALSE)="","",IF(VLOOKUP($A32,'2.2'!$D:$O,5,FALSE)&lt;=AF$8,"OK","NOK"))</f>
        <v/>
      </c>
      <c r="AG32" s="1160" t="str">
        <f>IF(VLOOKUP($A32,intern2!$A$165:$BH$316,COLUMN(AG32)+1,FALSE)="","",IF(VLOOKUP($A32,'2.2'!$D:$O,5,FALSE)&lt;=AG$8,"OK","NOK"))</f>
        <v/>
      </c>
      <c r="AH32" s="1160" t="str">
        <f>IF(VLOOKUP($A32,intern2!$A$165:$BH$316,COLUMN(AH32)+1,FALSE)="","",IF(VLOOKUP($A32,'2.2'!$D:$O,5,FALSE)&lt;=AH$8,"OK","NOK"))</f>
        <v/>
      </c>
      <c r="AI32" s="1156" t="str">
        <f ca="1">IF(VLOOKUP($A32,intern2!$A$165:$BH$316,COLUMN(AI32)+1,FALSE)="","",IF(VLOOKUP($A32,'2.2'!$D:$O,5,FALSE)&lt;=AI$8,"OK","NOK"))</f>
        <v>NOK</v>
      </c>
      <c r="AJ32" s="1156" t="str">
        <f>IF(VLOOKUP($A32,intern2!$A$165:$BH$316,COLUMN(AJ32)+1,FALSE)="","",IF(VLOOKUP($A32,'2.2'!$D:$O,5,FALSE)&lt;=AJ$8,"OK","NOK"))</f>
        <v/>
      </c>
      <c r="AK32" s="1156" t="str">
        <f>IF(VLOOKUP($A32,intern2!$A$165:$BH$316,COLUMN(AK32)+1,FALSE)="","",IF(VLOOKUP($A32,'2.2'!$D:$O,5,FALSE)&lt;=AK$8,"OK","NOK"))</f>
        <v/>
      </c>
      <c r="AL32" s="1156" t="str">
        <f>IF(VLOOKUP($A32,intern2!$A$165:$BH$316,COLUMN(AL32)+1,FALSE)="","",IF(VLOOKUP($A32,'2.2'!$D:$O,5,FALSE)&lt;=AL$8,"OK","NOK"))</f>
        <v/>
      </c>
      <c r="AM32" s="1269" t="str">
        <f>IF(VLOOKUP($A32,intern2!$A$165:$BH$316,COLUMN(AM32)+1,FALSE)="","",IF(VLOOKUP($A32,'2.2'!$D:$O,5,FALSE)&lt;=AM$8,"OK","NOK"))</f>
        <v/>
      </c>
      <c r="AN32" s="1170" t="str">
        <f>IF(VLOOKUP($A32,intern2!$A$165:$BH$316,COLUMN(AN32)+1,FALSE)="","",IF(VLOOKUP($A32,'2.2'!$D:$O,5,FALSE)&lt;=AN$8,"OK","NOK"))</f>
        <v/>
      </c>
      <c r="AO32" s="1156" t="str">
        <f>IF(VLOOKUP($A32,intern2!$A$165:$BH$316,COLUMN(AO32)+1,FALSE)="","",IF(VLOOKUP($A32,'2.2'!$D:$O,5,FALSE)&lt;=AO$8,"OK","NOK"))</f>
        <v/>
      </c>
      <c r="AP32" s="1156" t="str">
        <f>IF(VLOOKUP($A32,intern2!$A$165:$BH$316,COLUMN(AP32)+1,FALSE)="","",IF(VLOOKUP($A32,'2.2'!$D:$O,5,FALSE)&lt;=AP$8,"OK","NOK"))</f>
        <v/>
      </c>
      <c r="AQ32" s="1269" t="str">
        <f>IF(VLOOKUP($A32,intern2!$A$165:$BH$316,COLUMN(AQ32)+1,FALSE)="","",IF(VLOOKUP($A32,'2.2'!$D:$O,5,FALSE)&lt;=AQ$8,"OK","NOK"))</f>
        <v/>
      </c>
      <c r="AR32" s="1156" t="str">
        <f>IF(VLOOKUP($A32,intern2!$A$165:$BH$316,COLUMN(AR32)+1,FALSE)="","",IF(VLOOKUP($A32,'2.2'!$D:$O,5,FALSE)&lt;=AR$8,"OK","NOK"))</f>
        <v/>
      </c>
      <c r="AS32" s="1156" t="str">
        <f>IF(VLOOKUP($A32,intern2!$A$165:$BH$316,COLUMN(AS32)+1,FALSE)="","",IF(VLOOKUP($A32,'2.2'!$D:$O,5,FALSE)&lt;=AS$8,"OK","NOK"))</f>
        <v/>
      </c>
      <c r="AT32" s="1269" t="str">
        <f>IF(VLOOKUP($A32,intern2!$A$165:$BH$316,COLUMN(AT32)+1,FALSE)="","",IF(VLOOKUP($A32,'2.2'!$D:$O,5,FALSE)&lt;=AT$8,"OK","NOK"))</f>
        <v/>
      </c>
      <c r="AU32" s="1156" t="str">
        <f>IF(VLOOKUP($A32,intern2!$A$165:$BH$316,COLUMN(AU32)+1,FALSE)="","",IF(VLOOKUP($A32,'2.2'!$D:$O,5,FALSE)&lt;=AU$8,"OK","NOK"))</f>
        <v/>
      </c>
      <c r="AV32" s="1156" t="str">
        <f>IF(VLOOKUP($A32,intern2!$A$165:$BH$316,COLUMN(AV32)+1,FALSE)="","",IF(VLOOKUP($A32,'2.2'!$D:$O,5,FALSE)&lt;=AV$8,"OK","NOK"))</f>
        <v/>
      </c>
      <c r="AW32" s="1156" t="str">
        <f>IF(VLOOKUP($A32,intern2!$A$165:$BH$316,COLUMN(AW32)+1,FALSE)="","",IF(VLOOKUP($A32,'2.2'!$D:$O,5,FALSE)&lt;=AW$8,"OK","NOK"))</f>
        <v/>
      </c>
      <c r="AX32" s="1156" t="str">
        <f>IF(VLOOKUP($A32,intern2!$A$165:$BH$316,COLUMN(AX32)+1,FALSE)="","",IF(VLOOKUP($A32,'2.2'!$D:$O,5,FALSE)&lt;=AX$8,"OK","NOK"))</f>
        <v/>
      </c>
      <c r="AY32" s="1156" t="str">
        <f>IF(VLOOKUP($A32,intern2!$A$165:$BH$316,COLUMN(AY32)+1,FALSE)="","",IF(VLOOKUP($A32,'2.2'!$D:$O,5,FALSE)&lt;=AY$8,"OK","NOK"))</f>
        <v/>
      </c>
      <c r="AZ32" s="1269" t="str">
        <f>IF(VLOOKUP($A32,intern2!$A$165:$BH$316,COLUMN(AZ32)+1,FALSE)="","",IF(VLOOKUP($A32,'2.2'!$D:$O,5,FALSE)&lt;=AZ$8,"OK","NOK"))</f>
        <v/>
      </c>
      <c r="BA32" s="1156" t="str">
        <f>IF(VLOOKUP($A32,intern2!$A$165:$BH$316,COLUMN(BA32)+1,FALSE)="","",IF(VLOOKUP($A32,'2.2'!$D:$O,5,FALSE)&lt;=BA$8,"OK","NOK"))</f>
        <v/>
      </c>
      <c r="BB32" s="1156" t="str">
        <f>IF(VLOOKUP($A32,intern2!$A$165:$BH$316,COLUMN(BB32)+1,FALSE)="","",IF(VLOOKUP($A32,'2.2'!$D:$O,5,FALSE)&lt;=BB$8,"OK","NOK"))</f>
        <v/>
      </c>
      <c r="BC32" s="1156" t="str">
        <f>IF(VLOOKUP($A32,intern2!$A$165:$BH$316,COLUMN(BC32)+1,FALSE)="","",IF(VLOOKUP($A32,'2.2'!$D:$O,5,FALSE)&lt;=BC$8,"OK","NOK"))</f>
        <v/>
      </c>
      <c r="BD32" s="1156" t="str">
        <f>IF(VLOOKUP($A32,intern2!$A$165:$BH$316,COLUMN(BD32)+1,FALSE)="","",IF(VLOOKUP($A32,'2.2'!$D:$O,5,FALSE)&lt;=BD$8,"OK","NOK"))</f>
        <v/>
      </c>
      <c r="BE32" s="1156" t="str">
        <f>IF(VLOOKUP($A32,intern2!$A$165:$BH$316,COLUMN(BE32)+1,FALSE)="","",IF(VLOOKUP($A32,'2.2'!$D:$O,5,FALSE)&lt;=BE$8,"OK","NOK"))</f>
        <v/>
      </c>
      <c r="BF32" s="1170" t="str">
        <f>IF(VLOOKUP($A32,intern2!$A$165:$BH$316,COLUMN(BF32)+1,FALSE)="","",IF(VLOOKUP($A32,'2.2'!$D:$O,5,FALSE)&lt;=BF$8,"OK","NOK"))</f>
        <v/>
      </c>
      <c r="BG32" s="1269" t="str">
        <f>IF(VLOOKUP($A32,intern2!$A$165:$BH$316,COLUMN(BG32)+1,FALSE)="","",IF(VLOOKUP($A32,'2.2'!$D:$O,5,FALSE)&lt;=BG$8,"OK","NOK"))</f>
        <v/>
      </c>
      <c r="BH32" s="1176" t="str">
        <f t="shared" ca="1" si="0"/>
        <v>NOK</v>
      </c>
      <c r="BI32" s="1176"/>
    </row>
    <row r="33" spans="1:61" ht="26.4" x14ac:dyDescent="0.25">
      <c r="A33" s="716" t="str">
        <f>'2.2'!D33</f>
        <v>NCH2.1</v>
      </c>
      <c r="B33" s="1157" t="str">
        <f>'2.2'!E33</f>
        <v>Tumore intramidollare primario e secondario (CIMAS)</v>
      </c>
      <c r="C33" s="1156" t="str">
        <f>IF(VLOOKUP($A33,intern2!$A$165:$BH$316,COLUMN(C33)+1,FALSE)="","",IF(VLOOKUP($A33,'2.2'!$D:$O,5,FALSE)&lt;=C$8,"OK","NOK"))</f>
        <v/>
      </c>
      <c r="D33" s="1156" t="str">
        <f>IF(VLOOKUP($A33,intern2!$A$165:$BH$316,COLUMN(D33)+1,FALSE)="","",IF(VLOOKUP($A33,'2.2'!$D:$O,5,FALSE)&lt;=D$8,"OK","NOK"))</f>
        <v/>
      </c>
      <c r="E33" s="1156" t="str">
        <f>IF(VLOOKUP($A33,intern2!$A$165:$BH$316,COLUMN(E33)+1,FALSE)="","",IF(VLOOKUP($A33,'2.2'!$D:$O,5,FALSE)&lt;=E$8,"OK","NOK"))</f>
        <v/>
      </c>
      <c r="F33" s="1156" t="str">
        <f>IF(VLOOKUP($A33,intern2!$A$165:$BH$316,COLUMN(F33)+1,FALSE)="","",IF(VLOOKUP($A33,'2.2'!$D:$O,5,FALSE)&lt;=F$8,"OK","NOK"))</f>
        <v/>
      </c>
      <c r="G33" s="1156" t="str">
        <f>IF(VLOOKUP($A33,intern2!$A$165:$BH$316,COLUMN(G33)+1,FALSE)="","",IF(VLOOKUP($A33,'2.2'!$D:$O,5,FALSE)&lt;=G$8,"OK","NOK"))</f>
        <v/>
      </c>
      <c r="H33" s="1156" t="str">
        <f>IF(VLOOKUP($A33,intern2!$A$165:$BH$316,COLUMN(H33)+1,FALSE)="","",IF(VLOOKUP($A33,'2.2'!$D:$O,5,FALSE)&lt;=H$8,"OK","NOK"))</f>
        <v/>
      </c>
      <c r="I33" s="1269" t="str">
        <f>IF(VLOOKUP($A33,intern2!$A$165:$BH$316,COLUMN(I33)+1,FALSE)="","",IF(VLOOKUP($A33,'2.2'!$D:$O,5,FALSE)&lt;=I$8,"OK","NOK"))</f>
        <v/>
      </c>
      <c r="J33" s="1159" t="str">
        <f>IF(VLOOKUP($A33,intern2!$A$165:$BH$316,COLUMN(J33)+1,FALSE)="","",IF(VLOOKUP($A33,'2.2'!$D:$O,5,FALSE)&lt;=J$8,"OK","NOK"))</f>
        <v/>
      </c>
      <c r="K33" s="1156" t="str">
        <f>IF(VLOOKUP($A33,intern2!$A$165:$BH$316,COLUMN(K33)+1,FALSE)="","",IF(VLOOKUP($A33,'2.2'!$D:$O,5,FALSE)&lt;=K$8,"OK","NOK"))</f>
        <v/>
      </c>
      <c r="L33" s="1156" t="str">
        <f>IF(VLOOKUP($A33,intern2!$A$165:$BH$316,COLUMN(L33)+1,FALSE)="","",IF(VLOOKUP($A33,'2.2'!$D:$O,5,FALSE)&lt;=L$8,"OK","NOK"))</f>
        <v/>
      </c>
      <c r="M33" s="1156" t="str">
        <f>IF(VLOOKUP($A33,intern2!$A$165:$BH$316,COLUMN(M33)+1,FALSE)="","",IF(VLOOKUP($A33,'2.2'!$D:$O,5,FALSE)&lt;=M$8,"OK","NOK"))</f>
        <v/>
      </c>
      <c r="N33" s="1156" t="str">
        <f>IF(VLOOKUP($A33,intern2!$A$165:$BH$316,COLUMN(N33)+1,FALSE)="","",IF(VLOOKUP($A33,'2.2'!$D:$O,5,FALSE)&lt;=N$8,"OK","NOK"))</f>
        <v/>
      </c>
      <c r="O33" s="1156" t="str">
        <f>IF(VLOOKUP($A33,intern2!$A$165:$BH$316,COLUMN(O33)+1,FALSE)="","",IF(VLOOKUP($A33,'2.2'!$D:$O,5,FALSE)&lt;=O$8,"OK","NOK"))</f>
        <v/>
      </c>
      <c r="P33" s="1156" t="str">
        <f>IF(VLOOKUP($A33,intern2!$A$165:$BH$316,COLUMN(P33)+1,FALSE)="","",IF(VLOOKUP($A33,'2.2'!$D:$O,5,FALSE)&lt;=P$8,"OK","NOK"))</f>
        <v/>
      </c>
      <c r="Q33" s="1156" t="str">
        <f>IF(VLOOKUP($A33,intern2!$A$165:$BH$316,COLUMN(Q33)+1,FALSE)="","",IF(VLOOKUP($A33,'2.2'!$D:$O,5,FALSE)&lt;=Q$8,"OK","NOK"))</f>
        <v/>
      </c>
      <c r="R33" s="1159" t="str">
        <f>IF(VLOOKUP($A33,intern2!$A$165:$BH$316,COLUMN(R33)+1,FALSE)="","",IF(VLOOKUP($A33,'2.2'!$D:$O,5,FALSE)&lt;=R$8,"OK","NOK"))</f>
        <v/>
      </c>
      <c r="S33" s="1159" t="str">
        <f>IF(VLOOKUP($A33,intern2!$A$165:$BH$316,COLUMN(S33)+1,FALSE)="","",IF(VLOOKUP($A33,'2.2'!$D:$O,5,FALSE)&lt;=S$8,"OK","NOK"))</f>
        <v/>
      </c>
      <c r="T33" s="1156" t="str">
        <f>IF(VLOOKUP($A33,intern2!$A$165:$BH$316,COLUMN(T33)+1,FALSE)="","",IF(VLOOKUP($A33,'2.2'!$D:$O,5,FALSE)&lt;=T$8,"OK","NOK"))</f>
        <v/>
      </c>
      <c r="U33" s="1156" t="str">
        <f>IF(VLOOKUP($A33,intern2!$A$165:$BH$316,COLUMN(U33)+1,FALSE)="","",IF(VLOOKUP($A33,'2.2'!$D:$O,5,FALSE)&lt;=U$8,"OK","NOK"))</f>
        <v/>
      </c>
      <c r="V33" s="1156" t="str">
        <f>IF(VLOOKUP($A33,intern2!$A$165:$BH$316,COLUMN(V33)+1,FALSE)="","",IF(VLOOKUP($A33,'2.2'!$D:$O,5,FALSE)&lt;=V$8,"OK","NOK"))</f>
        <v/>
      </c>
      <c r="W33" s="1156" t="str">
        <f>IF(VLOOKUP($A33,intern2!$A$165:$BH$316,COLUMN(W33)+1,FALSE)="","",IF(VLOOKUP($A33,'2.2'!$D:$O,5,FALSE)&lt;=W$8,"OK","NOK"))</f>
        <v/>
      </c>
      <c r="X33" s="1156" t="str">
        <f>IF(VLOOKUP($A33,intern2!$A$165:$BH$316,COLUMN(X33)+1,FALSE)="","",IF(VLOOKUP($A33,'2.2'!$D:$O,5,FALSE)&lt;=X$8,"OK","NOK"))</f>
        <v/>
      </c>
      <c r="Y33" s="1170" t="str">
        <f>IF(VLOOKUP($A33,intern2!$A$165:$BH$316,COLUMN(Y33)+1,FALSE)="","",IF(VLOOKUP($A33,'2.2'!$D:$O,5,FALSE)&lt;=Y$8,"OK","NOK"))</f>
        <v/>
      </c>
      <c r="Z33" s="1269" t="str">
        <f>IF(VLOOKUP($A33,intern2!$A$165:$BH$316,COLUMN(Z33)+1,FALSE)="","",IF(VLOOKUP($A33,'2.2'!$D:$O,5,FALSE)&lt;=Z$8,"OK","NOK"))</f>
        <v/>
      </c>
      <c r="AA33" s="1156" t="str">
        <f>IF(VLOOKUP($A33,intern2!$A$165:$BH$316,COLUMN(AA33)+1,FALSE)="","",IF(VLOOKUP($A33,'2.2'!$D:$O,5,FALSE)&lt;=AA$8,"OK","NOK"))</f>
        <v/>
      </c>
      <c r="AB33" s="1156" t="str">
        <f>IF(VLOOKUP($A33,intern2!$A$165:$BH$316,COLUMN(AB33)+1,FALSE)="","",IF(VLOOKUP($A33,'2.2'!$D:$O,5,FALSE)&lt;=AB$8,"OK","NOK"))</f>
        <v/>
      </c>
      <c r="AC33" s="1156" t="str">
        <f>IF(VLOOKUP($A33,intern2!$A$165:$BH$316,COLUMN(AC33)+1,FALSE)="","",IF(VLOOKUP($A33,'2.2'!$D:$O,5,FALSE)&lt;=AC$8,"OK","NOK"))</f>
        <v/>
      </c>
      <c r="AD33" s="1156" t="str">
        <f>IF(VLOOKUP($A33,intern2!$A$165:$BH$316,COLUMN(AD33)+1,FALSE)="","",IF(VLOOKUP($A33,'2.2'!$D:$O,5,FALSE)&lt;=AD$8,"OK","NOK"))</f>
        <v/>
      </c>
      <c r="AE33" s="1160" t="str">
        <f>IF(VLOOKUP($A33,intern2!$A$165:$BH$316,COLUMN(AE33)+1,FALSE)="","",IF(VLOOKUP($A33,'2.2'!$D:$O,5,FALSE)&lt;=AE$8,"OK","NOK"))</f>
        <v/>
      </c>
      <c r="AF33" s="1269" t="str">
        <f>IF(VLOOKUP($A33,intern2!$A$165:$BH$316,COLUMN(AF33)+1,FALSE)="","",IF(VLOOKUP($A33,'2.2'!$D:$O,5,FALSE)&lt;=AF$8,"OK","NOK"))</f>
        <v/>
      </c>
      <c r="AG33" s="1160" t="str">
        <f>IF(VLOOKUP($A33,intern2!$A$165:$BH$316,COLUMN(AG33)+1,FALSE)="","",IF(VLOOKUP($A33,'2.2'!$D:$O,5,FALSE)&lt;=AG$8,"OK","NOK"))</f>
        <v/>
      </c>
      <c r="AH33" s="1160" t="str">
        <f>IF(VLOOKUP($A33,intern2!$A$165:$BH$316,COLUMN(AH33)+1,FALSE)="","",IF(VLOOKUP($A33,'2.2'!$D:$O,5,FALSE)&lt;=AH$8,"OK","NOK"))</f>
        <v/>
      </c>
      <c r="AI33" s="1156" t="str">
        <f>IF(VLOOKUP($A33,intern2!$A$165:$BH$316,COLUMN(AI33)+1,FALSE)="","",IF(VLOOKUP($A33,'2.2'!$D:$O,5,FALSE)&lt;=AI$8,"OK","NOK"))</f>
        <v/>
      </c>
      <c r="AJ33" s="1156" t="str">
        <f>IF(VLOOKUP($A33,intern2!$A$165:$BH$316,COLUMN(AJ33)+1,FALSE)="","",IF(VLOOKUP($A33,'2.2'!$D:$O,5,FALSE)&lt;=AJ$8,"OK","NOK"))</f>
        <v/>
      </c>
      <c r="AK33" s="1156" t="str">
        <f>IF(VLOOKUP($A33,intern2!$A$165:$BH$316,COLUMN(AK33)+1,FALSE)="","",IF(VLOOKUP($A33,'2.2'!$D:$O,5,FALSE)&lt;=AK$8,"OK","NOK"))</f>
        <v/>
      </c>
      <c r="AL33" s="1156" t="str">
        <f>IF(VLOOKUP($A33,intern2!$A$165:$BH$316,COLUMN(AL33)+1,FALSE)="","",IF(VLOOKUP($A33,'2.2'!$D:$O,5,FALSE)&lt;=AL$8,"OK","NOK"))</f>
        <v/>
      </c>
      <c r="AM33" s="1269" t="str">
        <f>IF(VLOOKUP($A33,intern2!$A$165:$BH$316,COLUMN(AM33)+1,FALSE)="","",IF(VLOOKUP($A33,'2.2'!$D:$O,5,FALSE)&lt;=AM$8,"OK","NOK"))</f>
        <v/>
      </c>
      <c r="AN33" s="1170" t="str">
        <f>IF(VLOOKUP($A33,intern2!$A$165:$BH$316,COLUMN(AN33)+1,FALSE)="","",IF(VLOOKUP($A33,'2.2'!$D:$O,5,FALSE)&lt;=AN$8,"OK","NOK"))</f>
        <v/>
      </c>
      <c r="AO33" s="1156" t="str">
        <f>IF(VLOOKUP($A33,intern2!$A$165:$BH$316,COLUMN(AO33)+1,FALSE)="","",IF(VLOOKUP($A33,'2.2'!$D:$O,5,FALSE)&lt;=AO$8,"OK","NOK"))</f>
        <v/>
      </c>
      <c r="AP33" s="1156" t="str">
        <f>IF(VLOOKUP($A33,intern2!$A$165:$BH$316,COLUMN(AP33)+1,FALSE)="","",IF(VLOOKUP($A33,'2.2'!$D:$O,5,FALSE)&lt;=AP$8,"OK","NOK"))</f>
        <v/>
      </c>
      <c r="AQ33" s="1269" t="str">
        <f>IF(VLOOKUP($A33,intern2!$A$165:$BH$316,COLUMN(AQ33)+1,FALSE)="","",IF(VLOOKUP($A33,'2.2'!$D:$O,5,FALSE)&lt;=AQ$8,"OK","NOK"))</f>
        <v/>
      </c>
      <c r="AR33" s="1156" t="str">
        <f>IF(VLOOKUP($A33,intern2!$A$165:$BH$316,COLUMN(AR33)+1,FALSE)="","",IF(VLOOKUP($A33,'2.2'!$D:$O,5,FALSE)&lt;=AR$8,"OK","NOK"))</f>
        <v/>
      </c>
      <c r="AS33" s="1156" t="str">
        <f>IF(VLOOKUP($A33,intern2!$A$165:$BH$316,COLUMN(AS33)+1,FALSE)="","",IF(VLOOKUP($A33,'2.2'!$D:$O,5,FALSE)&lt;=AS$8,"OK","NOK"))</f>
        <v/>
      </c>
      <c r="AT33" s="1269" t="str">
        <f>IF(VLOOKUP($A33,intern2!$A$165:$BH$316,COLUMN(AT33)+1,FALSE)="","",IF(VLOOKUP($A33,'2.2'!$D:$O,5,FALSE)&lt;=AT$8,"OK","NOK"))</f>
        <v/>
      </c>
      <c r="AU33" s="1156" t="str">
        <f>IF(VLOOKUP($A33,intern2!$A$165:$BH$316,COLUMN(AU33)+1,FALSE)="","",IF(VLOOKUP($A33,'2.2'!$D:$O,5,FALSE)&lt;=AU$8,"OK","NOK"))</f>
        <v/>
      </c>
      <c r="AV33" s="1156" t="str">
        <f>IF(VLOOKUP($A33,intern2!$A$165:$BH$316,COLUMN(AV33)+1,FALSE)="","",IF(VLOOKUP($A33,'2.2'!$D:$O,5,FALSE)&lt;=AV$8,"OK","NOK"))</f>
        <v/>
      </c>
      <c r="AW33" s="1156" t="str">
        <f>IF(VLOOKUP($A33,intern2!$A$165:$BH$316,COLUMN(AW33)+1,FALSE)="","",IF(VLOOKUP($A33,'2.2'!$D:$O,5,FALSE)&lt;=AW$8,"OK","NOK"))</f>
        <v/>
      </c>
      <c r="AX33" s="1156" t="str">
        <f>IF(VLOOKUP($A33,intern2!$A$165:$BH$316,COLUMN(AX33)+1,FALSE)="","",IF(VLOOKUP($A33,'2.2'!$D:$O,5,FALSE)&lt;=AX$8,"OK","NOK"))</f>
        <v/>
      </c>
      <c r="AY33" s="1156" t="str">
        <f>IF(VLOOKUP($A33,intern2!$A$165:$BH$316,COLUMN(AY33)+1,FALSE)="","",IF(VLOOKUP($A33,'2.2'!$D:$O,5,FALSE)&lt;=AY$8,"OK","NOK"))</f>
        <v/>
      </c>
      <c r="AZ33" s="1269" t="str">
        <f>IF(VLOOKUP($A33,intern2!$A$165:$BH$316,COLUMN(AZ33)+1,FALSE)="","",IF(VLOOKUP($A33,'2.2'!$D:$O,5,FALSE)&lt;=AZ$8,"OK","NOK"))</f>
        <v/>
      </c>
      <c r="BA33" s="1156" t="str">
        <f>IF(VLOOKUP($A33,intern2!$A$165:$BH$316,COLUMN(BA33)+1,FALSE)="","",IF(VLOOKUP($A33,'2.2'!$D:$O,5,FALSE)&lt;=BA$8,"OK","NOK"))</f>
        <v/>
      </c>
      <c r="BB33" s="1156" t="str">
        <f>IF(VLOOKUP($A33,intern2!$A$165:$BH$316,COLUMN(BB33)+1,FALSE)="","",IF(VLOOKUP($A33,'2.2'!$D:$O,5,FALSE)&lt;=BB$8,"OK","NOK"))</f>
        <v/>
      </c>
      <c r="BC33" s="1156" t="str">
        <f>IF(VLOOKUP($A33,intern2!$A$165:$BH$316,COLUMN(BC33)+1,FALSE)="","",IF(VLOOKUP($A33,'2.2'!$D:$O,5,FALSE)&lt;=BC$8,"OK","NOK"))</f>
        <v/>
      </c>
      <c r="BD33" s="1156" t="str">
        <f>IF(VLOOKUP($A33,intern2!$A$165:$BH$316,COLUMN(BD33)+1,FALSE)="","",IF(VLOOKUP($A33,'2.2'!$D:$O,5,FALSE)&lt;=BD$8,"OK","NOK"))</f>
        <v/>
      </c>
      <c r="BE33" s="1156" t="str">
        <f>IF(VLOOKUP($A33,intern2!$A$165:$BH$316,COLUMN(BE33)+1,FALSE)="","",IF(VLOOKUP($A33,'2.2'!$D:$O,5,FALSE)&lt;=BE$8,"OK","NOK"))</f>
        <v/>
      </c>
      <c r="BF33" s="1170" t="str">
        <f>IF(VLOOKUP($A33,intern2!$A$165:$BH$316,COLUMN(BF33)+1,FALSE)="","",IF(VLOOKUP($A33,'2.2'!$D:$O,5,FALSE)&lt;=BF$8,"OK","NOK"))</f>
        <v/>
      </c>
      <c r="BG33" s="1269" t="str">
        <f>IF(VLOOKUP($A33,intern2!$A$165:$BH$316,COLUMN(BG33)+1,FALSE)="","",IF(VLOOKUP($A33,'2.2'!$D:$O,5,FALSE)&lt;=BG$8,"OK","NOK"))</f>
        <v/>
      </c>
      <c r="BH33" s="1176" t="str">
        <f t="shared" si="0"/>
        <v>OK</v>
      </c>
      <c r="BI33" s="1176"/>
    </row>
    <row r="34" spans="1:61" x14ac:dyDescent="0.25">
      <c r="A34" s="716" t="str">
        <f>'2.2'!D34</f>
        <v>NCH3</v>
      </c>
      <c r="B34" s="1157" t="str">
        <f>'2.2'!E34</f>
        <v>Neurochirurgia periferica</v>
      </c>
      <c r="C34" s="1156" t="str">
        <f>IF(VLOOKUP($A34,intern2!$A$165:$BH$316,COLUMN(C34)+1,FALSE)="","",IF(VLOOKUP($A34,'2.2'!$D:$O,5,FALSE)&lt;=C$8,"OK","NOK"))</f>
        <v/>
      </c>
      <c r="D34" s="1156" t="str">
        <f>IF(VLOOKUP($A34,intern2!$A$165:$BH$316,COLUMN(D34)+1,FALSE)="","",IF(VLOOKUP($A34,'2.2'!$D:$O,5,FALSE)&lt;=D$8,"OK","NOK"))</f>
        <v/>
      </c>
      <c r="E34" s="1156" t="str">
        <f>IF(VLOOKUP($A34,intern2!$A$165:$BH$316,COLUMN(E34)+1,FALSE)="","",IF(VLOOKUP($A34,'2.2'!$D:$O,5,FALSE)&lt;=E$8,"OK","NOK"))</f>
        <v/>
      </c>
      <c r="F34" s="1156" t="str">
        <f>IF(VLOOKUP($A34,intern2!$A$165:$BH$316,COLUMN(F34)+1,FALSE)="","",IF(VLOOKUP($A34,'2.2'!$D:$O,5,FALSE)&lt;=F$8,"OK","NOK"))</f>
        <v/>
      </c>
      <c r="G34" s="1156" t="str">
        <f>IF(VLOOKUP($A34,intern2!$A$165:$BH$316,COLUMN(G34)+1,FALSE)="","",IF(VLOOKUP($A34,'2.2'!$D:$O,5,FALSE)&lt;=G$8,"OK","NOK"))</f>
        <v/>
      </c>
      <c r="H34" s="1156" t="str">
        <f>IF(VLOOKUP($A34,intern2!$A$165:$BH$316,COLUMN(H34)+1,FALSE)="","",IF(VLOOKUP($A34,'2.2'!$D:$O,5,FALSE)&lt;=H$8,"OK","NOK"))</f>
        <v/>
      </c>
      <c r="I34" s="1269" t="str">
        <f>IF(VLOOKUP($A34,intern2!$A$165:$BH$316,COLUMN(I34)+1,FALSE)="","",IF(VLOOKUP($A34,'2.2'!$D:$O,5,FALSE)&lt;=I$8,"OK","NOK"))</f>
        <v/>
      </c>
      <c r="J34" s="1159" t="str">
        <f>IF(VLOOKUP($A34,intern2!$A$165:$BH$316,COLUMN(J34)+1,FALSE)="","",IF(VLOOKUP($A34,'2.2'!$D:$O,5,FALSE)&lt;=J$8,"OK","NOK"))</f>
        <v/>
      </c>
      <c r="K34" s="1156" t="str">
        <f>IF(VLOOKUP($A34,intern2!$A$165:$BH$316,COLUMN(K34)+1,FALSE)="","",IF(VLOOKUP($A34,'2.2'!$D:$O,5,FALSE)&lt;=K$8,"OK","NOK"))</f>
        <v/>
      </c>
      <c r="L34" s="1156" t="str">
        <f>IF(VLOOKUP($A34,intern2!$A$165:$BH$316,COLUMN(L34)+1,FALSE)="","",IF(VLOOKUP($A34,'2.2'!$D:$O,5,FALSE)&lt;=L$8,"OK","NOK"))</f>
        <v/>
      </c>
      <c r="M34" s="1156" t="str">
        <f>IF(VLOOKUP($A34,intern2!$A$165:$BH$316,COLUMN(M34)+1,FALSE)="","",IF(VLOOKUP($A34,'2.2'!$D:$O,5,FALSE)&lt;=M$8,"OK","NOK"))</f>
        <v/>
      </c>
      <c r="N34" s="1156" t="str">
        <f>IF(VLOOKUP($A34,intern2!$A$165:$BH$316,COLUMN(N34)+1,FALSE)="","",IF(VLOOKUP($A34,'2.2'!$D:$O,5,FALSE)&lt;=N$8,"OK","NOK"))</f>
        <v/>
      </c>
      <c r="O34" s="1156" t="str">
        <f>IF(VLOOKUP($A34,intern2!$A$165:$BH$316,COLUMN(O34)+1,FALSE)="","",IF(VLOOKUP($A34,'2.2'!$D:$O,5,FALSE)&lt;=O$8,"OK","NOK"))</f>
        <v/>
      </c>
      <c r="P34" s="1156" t="str">
        <f>IF(VLOOKUP($A34,intern2!$A$165:$BH$316,COLUMN(P34)+1,FALSE)="","",IF(VLOOKUP($A34,'2.2'!$D:$O,5,FALSE)&lt;=P$8,"OK","NOK"))</f>
        <v/>
      </c>
      <c r="Q34" s="1156" t="str">
        <f>IF(VLOOKUP($A34,intern2!$A$165:$BH$316,COLUMN(Q34)+1,FALSE)="","",IF(VLOOKUP($A34,'2.2'!$D:$O,5,FALSE)&lt;=Q$8,"OK","NOK"))</f>
        <v/>
      </c>
      <c r="R34" s="1159" t="str">
        <f>IF(VLOOKUP($A34,intern2!$A$165:$BH$316,COLUMN(R34)+1,FALSE)="","",IF(VLOOKUP($A34,'2.2'!$D:$O,5,FALSE)&lt;=R$8,"OK","NOK"))</f>
        <v/>
      </c>
      <c r="S34" s="1159" t="str">
        <f>IF(VLOOKUP($A34,intern2!$A$165:$BH$316,COLUMN(S34)+1,FALSE)="","",IF(VLOOKUP($A34,'2.2'!$D:$O,5,FALSE)&lt;=S$8,"OK","NOK"))</f>
        <v/>
      </c>
      <c r="T34" s="1156" t="str">
        <f>IF(VLOOKUP($A34,intern2!$A$165:$BH$316,COLUMN(T34)+1,FALSE)="","",IF(VLOOKUP($A34,'2.2'!$D:$O,5,FALSE)&lt;=T$8,"OK","NOK"))</f>
        <v/>
      </c>
      <c r="U34" s="1156" t="str">
        <f>IF(VLOOKUP($A34,intern2!$A$165:$BH$316,COLUMN(U34)+1,FALSE)="","",IF(VLOOKUP($A34,'2.2'!$D:$O,5,FALSE)&lt;=U$8,"OK","NOK"))</f>
        <v/>
      </c>
      <c r="V34" s="1156" t="str">
        <f>IF(VLOOKUP($A34,intern2!$A$165:$BH$316,COLUMN(V34)+1,FALSE)="","",IF(VLOOKUP($A34,'2.2'!$D:$O,5,FALSE)&lt;=V$8,"OK","NOK"))</f>
        <v/>
      </c>
      <c r="W34" s="1156" t="str">
        <f>IF(VLOOKUP($A34,intern2!$A$165:$BH$316,COLUMN(W34)+1,FALSE)="","",IF(VLOOKUP($A34,'2.2'!$D:$O,5,FALSE)&lt;=W$8,"OK","NOK"))</f>
        <v/>
      </c>
      <c r="X34" s="1156" t="str">
        <f>IF(VLOOKUP($A34,intern2!$A$165:$BH$316,COLUMN(X34)+1,FALSE)="","",IF(VLOOKUP($A34,'2.2'!$D:$O,5,FALSE)&lt;=X$8,"OK","NOK"))</f>
        <v/>
      </c>
      <c r="Y34" s="1170" t="str">
        <f>IF(VLOOKUP($A34,intern2!$A$165:$BH$316,COLUMN(Y34)+1,FALSE)="","",IF(VLOOKUP($A34,'2.2'!$D:$O,5,FALSE)&lt;=Y$8,"OK","NOK"))</f>
        <v/>
      </c>
      <c r="Z34" s="1269" t="str">
        <f>IF(VLOOKUP($A34,intern2!$A$165:$BH$316,COLUMN(Z34)+1,FALSE)="","",IF(VLOOKUP($A34,'2.2'!$D:$O,5,FALSE)&lt;=Z$8,"OK","NOK"))</f>
        <v/>
      </c>
      <c r="AA34" s="1156" t="str">
        <f>IF(VLOOKUP($A34,intern2!$A$165:$BH$316,COLUMN(AA34)+1,FALSE)="","",IF(VLOOKUP($A34,'2.2'!$D:$O,5,FALSE)&lt;=AA$8,"OK","NOK"))</f>
        <v/>
      </c>
      <c r="AB34" s="1156" t="str">
        <f>IF(VLOOKUP($A34,intern2!$A$165:$BH$316,COLUMN(AB34)+1,FALSE)="","",IF(VLOOKUP($A34,'2.2'!$D:$O,5,FALSE)&lt;=AB$8,"OK","NOK"))</f>
        <v/>
      </c>
      <c r="AC34" s="1156" t="str">
        <f>IF(VLOOKUP($A34,intern2!$A$165:$BH$316,COLUMN(AC34)+1,FALSE)="","",IF(VLOOKUP($A34,'2.2'!$D:$O,5,FALSE)&lt;=AC$8,"OK","NOK"))</f>
        <v/>
      </c>
      <c r="AD34" s="1156" t="str">
        <f>IF(VLOOKUP($A34,intern2!$A$165:$BH$316,COLUMN(AD34)+1,FALSE)="","",IF(VLOOKUP($A34,'2.2'!$D:$O,5,FALSE)&lt;=AD$8,"OK","NOK"))</f>
        <v/>
      </c>
      <c r="AE34" s="1160" t="str">
        <f>IF(VLOOKUP($A34,intern2!$A$165:$BH$316,COLUMN(AE34)+1,FALSE)="","",IF(VLOOKUP($A34,'2.2'!$D:$O,5,FALSE)&lt;=AE$8,"OK","NOK"))</f>
        <v/>
      </c>
      <c r="AF34" s="1269" t="str">
        <f>IF(VLOOKUP($A34,intern2!$A$165:$BH$316,COLUMN(AF34)+1,FALSE)="","",IF(VLOOKUP($A34,'2.2'!$D:$O,5,FALSE)&lt;=AF$8,"OK","NOK"))</f>
        <v/>
      </c>
      <c r="AG34" s="1160" t="str">
        <f>IF(VLOOKUP($A34,intern2!$A$165:$BH$316,COLUMN(AG34)+1,FALSE)="","",IF(VLOOKUP($A34,'2.2'!$D:$O,5,FALSE)&lt;=AG$8,"OK","NOK"))</f>
        <v/>
      </c>
      <c r="AH34" s="1160" t="str">
        <f>IF(VLOOKUP($A34,intern2!$A$165:$BH$316,COLUMN(AH34)+1,FALSE)="","",IF(VLOOKUP($A34,'2.2'!$D:$O,5,FALSE)&lt;=AH$8,"OK","NOK"))</f>
        <v/>
      </c>
      <c r="AI34" s="1156" t="str">
        <f ca="1">IF(VLOOKUP($A34,intern2!$A$165:$BH$316,COLUMN(AI34)+1,FALSE)="","",IF(VLOOKUP($A34,'2.2'!$D:$O,5,FALSE)&lt;=AI$8,"OK","NOK"))</f>
        <v>NOK</v>
      </c>
      <c r="AJ34" s="1156" t="str">
        <f>IF(VLOOKUP($A34,intern2!$A$165:$BH$316,COLUMN(AJ34)+1,FALSE)="","",IF(VLOOKUP($A34,'2.2'!$D:$O,5,FALSE)&lt;=AJ$8,"OK","NOK"))</f>
        <v/>
      </c>
      <c r="AK34" s="1156" t="str">
        <f>IF(VLOOKUP($A34,intern2!$A$165:$BH$316,COLUMN(AK34)+1,FALSE)="","",IF(VLOOKUP($A34,'2.2'!$D:$O,5,FALSE)&lt;=AK$8,"OK","NOK"))</f>
        <v/>
      </c>
      <c r="AL34" s="1156" t="str">
        <f>IF(VLOOKUP($A34,intern2!$A$165:$BH$316,COLUMN(AL34)+1,FALSE)="","",IF(VLOOKUP($A34,'2.2'!$D:$O,5,FALSE)&lt;=AL$8,"OK","NOK"))</f>
        <v/>
      </c>
      <c r="AM34" s="1269" t="str">
        <f>IF(VLOOKUP($A34,intern2!$A$165:$BH$316,COLUMN(AM34)+1,FALSE)="","",IF(VLOOKUP($A34,'2.2'!$D:$O,5,FALSE)&lt;=AM$8,"OK","NOK"))</f>
        <v/>
      </c>
      <c r="AN34" s="1170" t="str">
        <f>IF(VLOOKUP($A34,intern2!$A$165:$BH$316,COLUMN(AN34)+1,FALSE)="","",IF(VLOOKUP($A34,'2.2'!$D:$O,5,FALSE)&lt;=AN$8,"OK","NOK"))</f>
        <v/>
      </c>
      <c r="AO34" s="1156" t="str">
        <f>IF(VLOOKUP($A34,intern2!$A$165:$BH$316,COLUMN(AO34)+1,FALSE)="","",IF(VLOOKUP($A34,'2.2'!$D:$O,5,FALSE)&lt;=AO$8,"OK","NOK"))</f>
        <v/>
      </c>
      <c r="AP34" s="1156" t="str">
        <f>IF(VLOOKUP($A34,intern2!$A$165:$BH$316,COLUMN(AP34)+1,FALSE)="","",IF(VLOOKUP($A34,'2.2'!$D:$O,5,FALSE)&lt;=AP$8,"OK","NOK"))</f>
        <v/>
      </c>
      <c r="AQ34" s="1269" t="str">
        <f>IF(VLOOKUP($A34,intern2!$A$165:$BH$316,COLUMN(AQ34)+1,FALSE)="","",IF(VLOOKUP($A34,'2.2'!$D:$O,5,FALSE)&lt;=AQ$8,"OK","NOK"))</f>
        <v/>
      </c>
      <c r="AR34" s="1156" t="str">
        <f>IF(VLOOKUP($A34,intern2!$A$165:$BH$316,COLUMN(AR34)+1,FALSE)="","",IF(VLOOKUP($A34,'2.2'!$D:$O,5,FALSE)&lt;=AR$8,"OK","NOK"))</f>
        <v/>
      </c>
      <c r="AS34" s="1156" t="str">
        <f>IF(VLOOKUP($A34,intern2!$A$165:$BH$316,COLUMN(AS34)+1,FALSE)="","",IF(VLOOKUP($A34,'2.2'!$D:$O,5,FALSE)&lt;=AS$8,"OK","NOK"))</f>
        <v/>
      </c>
      <c r="AT34" s="1269" t="str">
        <f>IF(VLOOKUP($A34,intern2!$A$165:$BH$316,COLUMN(AT34)+1,FALSE)="","",IF(VLOOKUP($A34,'2.2'!$D:$O,5,FALSE)&lt;=AT$8,"OK","NOK"))</f>
        <v/>
      </c>
      <c r="AU34" s="1156" t="str">
        <f>IF(VLOOKUP($A34,intern2!$A$165:$BH$316,COLUMN(AU34)+1,FALSE)="","",IF(VLOOKUP($A34,'2.2'!$D:$O,5,FALSE)&lt;=AU$8,"OK","NOK"))</f>
        <v/>
      </c>
      <c r="AV34" s="1156" t="str">
        <f>IF(VLOOKUP($A34,intern2!$A$165:$BH$316,COLUMN(AV34)+1,FALSE)="","",IF(VLOOKUP($A34,'2.2'!$D:$O,5,FALSE)&lt;=AV$8,"OK","NOK"))</f>
        <v/>
      </c>
      <c r="AW34" s="1156" t="str">
        <f>IF(VLOOKUP($A34,intern2!$A$165:$BH$316,COLUMN(AW34)+1,FALSE)="","",IF(VLOOKUP($A34,'2.2'!$D:$O,5,FALSE)&lt;=AW$8,"OK","NOK"))</f>
        <v/>
      </c>
      <c r="AX34" s="1156" t="str">
        <f>IF(VLOOKUP($A34,intern2!$A$165:$BH$316,COLUMN(AX34)+1,FALSE)="","",IF(VLOOKUP($A34,'2.2'!$D:$O,5,FALSE)&lt;=AX$8,"OK","NOK"))</f>
        <v/>
      </c>
      <c r="AY34" s="1156" t="str">
        <f>IF(VLOOKUP($A34,intern2!$A$165:$BH$316,COLUMN(AY34)+1,FALSE)="","",IF(VLOOKUP($A34,'2.2'!$D:$O,5,FALSE)&lt;=AY$8,"OK","NOK"))</f>
        <v/>
      </c>
      <c r="AZ34" s="1269" t="str">
        <f>IF(VLOOKUP($A34,intern2!$A$165:$BH$316,COLUMN(AZ34)+1,FALSE)="","",IF(VLOOKUP($A34,'2.2'!$D:$O,5,FALSE)&lt;=AZ$8,"OK","NOK"))</f>
        <v/>
      </c>
      <c r="BA34" s="1156" t="str">
        <f>IF(VLOOKUP($A34,intern2!$A$165:$BH$316,COLUMN(BA34)+1,FALSE)="","",IF(VLOOKUP($A34,'2.2'!$D:$O,5,FALSE)&lt;=BA$8,"OK","NOK"))</f>
        <v/>
      </c>
      <c r="BB34" s="1156" t="str">
        <f>IF(VLOOKUP($A34,intern2!$A$165:$BH$316,COLUMN(BB34)+1,FALSE)="","",IF(VLOOKUP($A34,'2.2'!$D:$O,5,FALSE)&lt;=BB$8,"OK","NOK"))</f>
        <v/>
      </c>
      <c r="BC34" s="1156" t="str">
        <f>IF(VLOOKUP($A34,intern2!$A$165:$BH$316,COLUMN(BC34)+1,FALSE)="","",IF(VLOOKUP($A34,'2.2'!$D:$O,5,FALSE)&lt;=BC$8,"OK","NOK"))</f>
        <v/>
      </c>
      <c r="BD34" s="1156" t="str">
        <f>IF(VLOOKUP($A34,intern2!$A$165:$BH$316,COLUMN(BD34)+1,FALSE)="","",IF(VLOOKUP($A34,'2.2'!$D:$O,5,FALSE)&lt;=BD$8,"OK","NOK"))</f>
        <v/>
      </c>
      <c r="BE34" s="1156" t="str">
        <f>IF(VLOOKUP($A34,intern2!$A$165:$BH$316,COLUMN(BE34)+1,FALSE)="","",IF(VLOOKUP($A34,'2.2'!$D:$O,5,FALSE)&lt;=BE$8,"OK","NOK"))</f>
        <v/>
      </c>
      <c r="BF34" s="1170" t="str">
        <f>IF(VLOOKUP($A34,intern2!$A$165:$BH$316,COLUMN(BF34)+1,FALSE)="","",IF(VLOOKUP($A34,'2.2'!$D:$O,5,FALSE)&lt;=BF$8,"OK","NOK"))</f>
        <v/>
      </c>
      <c r="BG34" s="1269" t="str">
        <f>IF(VLOOKUP($A34,intern2!$A$165:$BH$316,COLUMN(BG34)+1,FALSE)="","",IF(VLOOKUP($A34,'2.2'!$D:$O,5,FALSE)&lt;=BG$8,"OK","NOK"))</f>
        <v/>
      </c>
      <c r="BH34" s="1176" t="str">
        <f t="shared" ca="1" si="0"/>
        <v>NOK</v>
      </c>
      <c r="BI34" s="1176"/>
    </row>
    <row r="35" spans="1:61" x14ac:dyDescent="0.25">
      <c r="A35" s="716" t="str">
        <f>'2.2'!D35</f>
        <v>NEU1</v>
      </c>
      <c r="B35" s="1157" t="str">
        <f>'2.2'!E35</f>
        <v>Neurologia</v>
      </c>
      <c r="C35" s="1156" t="str">
        <f>IF(VLOOKUP($A35,intern2!$A$165:$BH$316,COLUMN(C35)+1,FALSE)="","",IF(VLOOKUP($A35,'2.2'!$D:$O,5,FALSE)&lt;=C$8,"OK","NOK"))</f>
        <v/>
      </c>
      <c r="D35" s="1156" t="str">
        <f>IF(VLOOKUP($A35,intern2!$A$165:$BH$316,COLUMN(D35)+1,FALSE)="","",IF(VLOOKUP($A35,'2.2'!$D:$O,5,FALSE)&lt;=D$8,"OK","NOK"))</f>
        <v/>
      </c>
      <c r="E35" s="1156" t="str">
        <f>IF(VLOOKUP($A35,intern2!$A$165:$BH$316,COLUMN(E35)+1,FALSE)="","",IF(VLOOKUP($A35,'2.2'!$D:$O,5,FALSE)&lt;=E$8,"OK","NOK"))</f>
        <v/>
      </c>
      <c r="F35" s="1156" t="str">
        <f>IF(VLOOKUP($A35,intern2!$A$165:$BH$316,COLUMN(F35)+1,FALSE)="","",IF(VLOOKUP($A35,'2.2'!$D:$O,5,FALSE)&lt;=F$8,"OK","NOK"))</f>
        <v/>
      </c>
      <c r="G35" s="1156" t="str">
        <f>IF(VLOOKUP($A35,intern2!$A$165:$BH$316,COLUMN(G35)+1,FALSE)="","",IF(VLOOKUP($A35,'2.2'!$D:$O,5,FALSE)&lt;=G$8,"OK","NOK"))</f>
        <v/>
      </c>
      <c r="H35" s="1156" t="str">
        <f>IF(VLOOKUP($A35,intern2!$A$165:$BH$316,COLUMN(H35)+1,FALSE)="","",IF(VLOOKUP($A35,'2.2'!$D:$O,5,FALSE)&lt;=H$8,"OK","NOK"))</f>
        <v/>
      </c>
      <c r="I35" s="1269" t="str">
        <f>IF(VLOOKUP($A35,intern2!$A$165:$BH$316,COLUMN(I35)+1,FALSE)="","",IF(VLOOKUP($A35,'2.2'!$D:$O,5,FALSE)&lt;=I$8,"OK","NOK"))</f>
        <v/>
      </c>
      <c r="J35" s="1159" t="str">
        <f>IF(VLOOKUP($A35,intern2!$A$165:$BH$316,COLUMN(J35)+1,FALSE)="","",IF(VLOOKUP($A35,'2.2'!$D:$O,5,FALSE)&lt;=J$8,"OK","NOK"))</f>
        <v/>
      </c>
      <c r="K35" s="1156" t="str">
        <f>IF(VLOOKUP($A35,intern2!$A$165:$BH$316,COLUMN(K35)+1,FALSE)="","",IF(VLOOKUP($A35,'2.2'!$D:$O,5,FALSE)&lt;=K$8,"OK","NOK"))</f>
        <v/>
      </c>
      <c r="L35" s="1156" t="str">
        <f>IF(VLOOKUP($A35,intern2!$A$165:$BH$316,COLUMN(L35)+1,FALSE)="","",IF(VLOOKUP($A35,'2.2'!$D:$O,5,FALSE)&lt;=L$8,"OK","NOK"))</f>
        <v/>
      </c>
      <c r="M35" s="1156" t="str">
        <f>IF(VLOOKUP($A35,intern2!$A$165:$BH$316,COLUMN(M35)+1,FALSE)="","",IF(VLOOKUP($A35,'2.2'!$D:$O,5,FALSE)&lt;=M$8,"OK","NOK"))</f>
        <v/>
      </c>
      <c r="N35" s="1156" t="str">
        <f>IF(VLOOKUP($A35,intern2!$A$165:$BH$316,COLUMN(N35)+1,FALSE)="","",IF(VLOOKUP($A35,'2.2'!$D:$O,5,FALSE)&lt;=N$8,"OK","NOK"))</f>
        <v/>
      </c>
      <c r="O35" s="1156" t="str">
        <f>IF(VLOOKUP($A35,intern2!$A$165:$BH$316,COLUMN(O35)+1,FALSE)="","",IF(VLOOKUP($A35,'2.2'!$D:$O,5,FALSE)&lt;=O$8,"OK","NOK"))</f>
        <v/>
      </c>
      <c r="P35" s="1156" t="str">
        <f>IF(VLOOKUP($A35,intern2!$A$165:$BH$316,COLUMN(P35)+1,FALSE)="","",IF(VLOOKUP($A35,'2.2'!$D:$O,5,FALSE)&lt;=P$8,"OK","NOK"))</f>
        <v/>
      </c>
      <c r="Q35" s="1156" t="str">
        <f>IF(VLOOKUP($A35,intern2!$A$165:$BH$316,COLUMN(Q35)+1,FALSE)="","",IF(VLOOKUP($A35,'2.2'!$D:$O,5,FALSE)&lt;=Q$8,"OK","NOK"))</f>
        <v/>
      </c>
      <c r="R35" s="1159" t="str">
        <f>IF(VLOOKUP($A35,intern2!$A$165:$BH$316,COLUMN(R35)+1,FALSE)="","",IF(VLOOKUP($A35,'2.2'!$D:$O,5,FALSE)&lt;=R$8,"OK","NOK"))</f>
        <v/>
      </c>
      <c r="S35" s="1159" t="str">
        <f>IF(VLOOKUP($A35,intern2!$A$165:$BH$316,COLUMN(S35)+1,FALSE)="","",IF(VLOOKUP($A35,'2.2'!$D:$O,5,FALSE)&lt;=S$8,"OK","NOK"))</f>
        <v/>
      </c>
      <c r="T35" s="1156" t="str">
        <f>IF(VLOOKUP($A35,intern2!$A$165:$BH$316,COLUMN(T35)+1,FALSE)="","",IF(VLOOKUP($A35,'2.2'!$D:$O,5,FALSE)&lt;=T$8,"OK","NOK"))</f>
        <v/>
      </c>
      <c r="U35" s="1156" t="str">
        <f>IF(VLOOKUP($A35,intern2!$A$165:$BH$316,COLUMN(U35)+1,FALSE)="","",IF(VLOOKUP($A35,'2.2'!$D:$O,5,FALSE)&lt;=U$8,"OK","NOK"))</f>
        <v/>
      </c>
      <c r="V35" s="1156" t="str">
        <f>IF(VLOOKUP($A35,intern2!$A$165:$BH$316,COLUMN(V35)+1,FALSE)="","",IF(VLOOKUP($A35,'2.2'!$D:$O,5,FALSE)&lt;=V$8,"OK","NOK"))</f>
        <v/>
      </c>
      <c r="W35" s="1156" t="str">
        <f>IF(VLOOKUP($A35,intern2!$A$165:$BH$316,COLUMN(W35)+1,FALSE)="","",IF(VLOOKUP($A35,'2.2'!$D:$O,5,FALSE)&lt;=W$8,"OK","NOK"))</f>
        <v/>
      </c>
      <c r="X35" s="1156" t="str">
        <f>IF(VLOOKUP($A35,intern2!$A$165:$BH$316,COLUMN(X35)+1,FALSE)="","",IF(VLOOKUP($A35,'2.2'!$D:$O,5,FALSE)&lt;=X$8,"OK","NOK"))</f>
        <v/>
      </c>
      <c r="Y35" s="1170" t="str">
        <f>IF(VLOOKUP($A35,intern2!$A$165:$BH$316,COLUMN(Y35)+1,FALSE)="","",IF(VLOOKUP($A35,'2.2'!$D:$O,5,FALSE)&lt;=Y$8,"OK","NOK"))</f>
        <v/>
      </c>
      <c r="Z35" s="1269" t="str">
        <f>IF(VLOOKUP($A35,intern2!$A$165:$BH$316,COLUMN(Z35)+1,FALSE)="","",IF(VLOOKUP($A35,'2.2'!$D:$O,5,FALSE)&lt;=Z$8,"OK","NOK"))</f>
        <v/>
      </c>
      <c r="AA35" s="1156" t="str">
        <f>IF(VLOOKUP($A35,intern2!$A$165:$BH$316,COLUMN(AA35)+1,FALSE)="","",IF(VLOOKUP($A35,'2.2'!$D:$O,5,FALSE)&lt;=AA$8,"OK","NOK"))</f>
        <v/>
      </c>
      <c r="AB35" s="1156" t="str">
        <f>IF(VLOOKUP($A35,intern2!$A$165:$BH$316,COLUMN(AB35)+1,FALSE)="","",IF(VLOOKUP($A35,'2.2'!$D:$O,5,FALSE)&lt;=AB$8,"OK","NOK"))</f>
        <v/>
      </c>
      <c r="AC35" s="1156" t="str">
        <f>IF(VLOOKUP($A35,intern2!$A$165:$BH$316,COLUMN(AC35)+1,FALSE)="","",IF(VLOOKUP($A35,'2.2'!$D:$O,5,FALSE)&lt;=AC$8,"OK","NOK"))</f>
        <v/>
      </c>
      <c r="AD35" s="1156" t="str">
        <f>IF(VLOOKUP($A35,intern2!$A$165:$BH$316,COLUMN(AD35)+1,FALSE)="","",IF(VLOOKUP($A35,'2.2'!$D:$O,5,FALSE)&lt;=AD$8,"OK","NOK"))</f>
        <v/>
      </c>
      <c r="AE35" s="1160" t="str">
        <f>IF(VLOOKUP($A35,intern2!$A$165:$BH$316,COLUMN(AE35)+1,FALSE)="","",IF(VLOOKUP($A35,'2.2'!$D:$O,5,FALSE)&lt;=AE$8,"OK","NOK"))</f>
        <v/>
      </c>
      <c r="AF35" s="1269" t="str">
        <f>IF(VLOOKUP($A35,intern2!$A$165:$BH$316,COLUMN(AF35)+1,FALSE)="","",IF(VLOOKUP($A35,'2.2'!$D:$O,5,FALSE)&lt;=AF$8,"OK","NOK"))</f>
        <v/>
      </c>
      <c r="AG35" s="1160" t="str">
        <f>IF(VLOOKUP($A35,intern2!$A$165:$BH$316,COLUMN(AG35)+1,FALSE)="","",IF(VLOOKUP($A35,'2.2'!$D:$O,5,FALSE)&lt;=AG$8,"OK","NOK"))</f>
        <v/>
      </c>
      <c r="AH35" s="1160" t="str">
        <f>IF(VLOOKUP($A35,intern2!$A$165:$BH$316,COLUMN(AH35)+1,FALSE)="","",IF(VLOOKUP($A35,'2.2'!$D:$O,5,FALSE)&lt;=AH$8,"OK","NOK"))</f>
        <v/>
      </c>
      <c r="AI35" s="1156" t="str">
        <f>IF(VLOOKUP($A35,intern2!$A$165:$BH$316,COLUMN(AI35)+1,FALSE)="","",IF(VLOOKUP($A35,'2.2'!$D:$O,5,FALSE)&lt;=AI$8,"OK","NOK"))</f>
        <v/>
      </c>
      <c r="AJ35" s="1156" t="str">
        <f ca="1">IF(VLOOKUP($A35,intern2!$A$165:$BH$316,COLUMN(AJ35)+1,FALSE)="","",IF(VLOOKUP($A35,'2.2'!$D:$O,5,FALSE)&lt;=AJ$8,"OK","NOK"))</f>
        <v>NOK</v>
      </c>
      <c r="AK35" s="1156" t="str">
        <f>IF(VLOOKUP($A35,intern2!$A$165:$BH$316,COLUMN(AK35)+1,FALSE)="","",IF(VLOOKUP($A35,'2.2'!$D:$O,5,FALSE)&lt;=AK$8,"OK","NOK"))</f>
        <v/>
      </c>
      <c r="AL35" s="1156" t="str">
        <f>IF(VLOOKUP($A35,intern2!$A$165:$BH$316,COLUMN(AL35)+1,FALSE)="","",IF(VLOOKUP($A35,'2.2'!$D:$O,5,FALSE)&lt;=AL$8,"OK","NOK"))</f>
        <v/>
      </c>
      <c r="AM35" s="1269" t="str">
        <f>IF(VLOOKUP($A35,intern2!$A$165:$BH$316,COLUMN(AM35)+1,FALSE)="","",IF(VLOOKUP($A35,'2.2'!$D:$O,5,FALSE)&lt;=AM$8,"OK","NOK"))</f>
        <v/>
      </c>
      <c r="AN35" s="1170" t="str">
        <f>IF(VLOOKUP($A35,intern2!$A$165:$BH$316,COLUMN(AN35)+1,FALSE)="","",IF(VLOOKUP($A35,'2.2'!$D:$O,5,FALSE)&lt;=AN$8,"OK","NOK"))</f>
        <v/>
      </c>
      <c r="AO35" s="1156" t="str">
        <f>IF(VLOOKUP($A35,intern2!$A$165:$BH$316,COLUMN(AO35)+1,FALSE)="","",IF(VLOOKUP($A35,'2.2'!$D:$O,5,FALSE)&lt;=AO$8,"OK","NOK"))</f>
        <v/>
      </c>
      <c r="AP35" s="1156" t="str">
        <f>IF(VLOOKUP($A35,intern2!$A$165:$BH$316,COLUMN(AP35)+1,FALSE)="","",IF(VLOOKUP($A35,'2.2'!$D:$O,5,FALSE)&lt;=AP$8,"OK","NOK"))</f>
        <v/>
      </c>
      <c r="AQ35" s="1269" t="str">
        <f>IF(VLOOKUP($A35,intern2!$A$165:$BH$316,COLUMN(AQ35)+1,FALSE)="","",IF(VLOOKUP($A35,'2.2'!$D:$O,5,FALSE)&lt;=AQ$8,"OK","NOK"))</f>
        <v/>
      </c>
      <c r="AR35" s="1156" t="str">
        <f>IF(VLOOKUP($A35,intern2!$A$165:$BH$316,COLUMN(AR35)+1,FALSE)="","",IF(VLOOKUP($A35,'2.2'!$D:$O,5,FALSE)&lt;=AR$8,"OK","NOK"))</f>
        <v/>
      </c>
      <c r="AS35" s="1156" t="str">
        <f>IF(VLOOKUP($A35,intern2!$A$165:$BH$316,COLUMN(AS35)+1,FALSE)="","",IF(VLOOKUP($A35,'2.2'!$D:$O,5,FALSE)&lt;=AS$8,"OK","NOK"))</f>
        <v/>
      </c>
      <c r="AT35" s="1269" t="str">
        <f>IF(VLOOKUP($A35,intern2!$A$165:$BH$316,COLUMN(AT35)+1,FALSE)="","",IF(VLOOKUP($A35,'2.2'!$D:$O,5,FALSE)&lt;=AT$8,"OK","NOK"))</f>
        <v/>
      </c>
      <c r="AU35" s="1156" t="str">
        <f>IF(VLOOKUP($A35,intern2!$A$165:$BH$316,COLUMN(AU35)+1,FALSE)="","",IF(VLOOKUP($A35,'2.2'!$D:$O,5,FALSE)&lt;=AU$8,"OK","NOK"))</f>
        <v/>
      </c>
      <c r="AV35" s="1156" t="str">
        <f>IF(VLOOKUP($A35,intern2!$A$165:$BH$316,COLUMN(AV35)+1,FALSE)="","",IF(VLOOKUP($A35,'2.2'!$D:$O,5,FALSE)&lt;=AV$8,"OK","NOK"))</f>
        <v/>
      </c>
      <c r="AW35" s="1156" t="str">
        <f>IF(VLOOKUP($A35,intern2!$A$165:$BH$316,COLUMN(AW35)+1,FALSE)="","",IF(VLOOKUP($A35,'2.2'!$D:$O,5,FALSE)&lt;=AW$8,"OK","NOK"))</f>
        <v/>
      </c>
      <c r="AX35" s="1156" t="str">
        <f>IF(VLOOKUP($A35,intern2!$A$165:$BH$316,COLUMN(AX35)+1,FALSE)="","",IF(VLOOKUP($A35,'2.2'!$D:$O,5,FALSE)&lt;=AX$8,"OK","NOK"))</f>
        <v/>
      </c>
      <c r="AY35" s="1156" t="str">
        <f>IF(VLOOKUP($A35,intern2!$A$165:$BH$316,COLUMN(AY35)+1,FALSE)="","",IF(VLOOKUP($A35,'2.2'!$D:$O,5,FALSE)&lt;=AY$8,"OK","NOK"))</f>
        <v/>
      </c>
      <c r="AZ35" s="1269" t="str">
        <f>IF(VLOOKUP($A35,intern2!$A$165:$BH$316,COLUMN(AZ35)+1,FALSE)="","",IF(VLOOKUP($A35,'2.2'!$D:$O,5,FALSE)&lt;=AZ$8,"OK","NOK"))</f>
        <v/>
      </c>
      <c r="BA35" s="1156" t="str">
        <f>IF(VLOOKUP($A35,intern2!$A$165:$BH$316,COLUMN(BA35)+1,FALSE)="","",IF(VLOOKUP($A35,'2.2'!$D:$O,5,FALSE)&lt;=BA$8,"OK","NOK"))</f>
        <v/>
      </c>
      <c r="BB35" s="1156" t="str">
        <f>IF(VLOOKUP($A35,intern2!$A$165:$BH$316,COLUMN(BB35)+1,FALSE)="","",IF(VLOOKUP($A35,'2.2'!$D:$O,5,FALSE)&lt;=BB$8,"OK","NOK"))</f>
        <v/>
      </c>
      <c r="BC35" s="1156" t="str">
        <f>IF(VLOOKUP($A35,intern2!$A$165:$BH$316,COLUMN(BC35)+1,FALSE)="","",IF(VLOOKUP($A35,'2.2'!$D:$O,5,FALSE)&lt;=BC$8,"OK","NOK"))</f>
        <v/>
      </c>
      <c r="BD35" s="1156" t="str">
        <f>IF(VLOOKUP($A35,intern2!$A$165:$BH$316,COLUMN(BD35)+1,FALSE)="","",IF(VLOOKUP($A35,'2.2'!$D:$O,5,FALSE)&lt;=BD$8,"OK","NOK"))</f>
        <v/>
      </c>
      <c r="BE35" s="1156" t="str">
        <f>IF(VLOOKUP($A35,intern2!$A$165:$BH$316,COLUMN(BE35)+1,FALSE)="","",IF(VLOOKUP($A35,'2.2'!$D:$O,5,FALSE)&lt;=BE$8,"OK","NOK"))</f>
        <v/>
      </c>
      <c r="BF35" s="1170" t="str">
        <f>IF(VLOOKUP($A35,intern2!$A$165:$BH$316,COLUMN(BF35)+1,FALSE)="","",IF(VLOOKUP($A35,'2.2'!$D:$O,5,FALSE)&lt;=BF$8,"OK","NOK"))</f>
        <v/>
      </c>
      <c r="BG35" s="1269" t="str">
        <f>IF(VLOOKUP($A35,intern2!$A$165:$BH$316,COLUMN(BG35)+1,FALSE)="","",IF(VLOOKUP($A35,'2.2'!$D:$O,5,FALSE)&lt;=BG$8,"OK","NOK"))</f>
        <v/>
      </c>
      <c r="BH35" s="1176" t="str">
        <f t="shared" ca="1" si="0"/>
        <v>NOK</v>
      </c>
      <c r="BI35" s="1176"/>
    </row>
    <row r="36" spans="1:61" ht="26.4" x14ac:dyDescent="0.25">
      <c r="A36" s="716" t="str">
        <f>'2.2'!D36</f>
        <v>NEU2</v>
      </c>
      <c r="B36" s="1157" t="str">
        <f>'2.2'!E36</f>
        <v>Tumore maligno secondario del sistema nervoso</v>
      </c>
      <c r="C36" s="1156" t="str">
        <f>IF(VLOOKUP($A36,intern2!$A$165:$BH$316,COLUMN(C36)+1,FALSE)="","",IF(VLOOKUP($A36,'2.2'!$D:$O,5,FALSE)&lt;=C$8,"OK","NOK"))</f>
        <v/>
      </c>
      <c r="D36" s="1156" t="str">
        <f>IF(VLOOKUP($A36,intern2!$A$165:$BH$316,COLUMN(D36)+1,FALSE)="","",IF(VLOOKUP($A36,'2.2'!$D:$O,5,FALSE)&lt;=D$8,"OK","NOK"))</f>
        <v/>
      </c>
      <c r="E36" s="1156" t="str">
        <f>IF(VLOOKUP($A36,intern2!$A$165:$BH$316,COLUMN(E36)+1,FALSE)="","",IF(VLOOKUP($A36,'2.2'!$D:$O,5,FALSE)&lt;=E$8,"OK","NOK"))</f>
        <v/>
      </c>
      <c r="F36" s="1156" t="str">
        <f>IF(VLOOKUP($A36,intern2!$A$165:$BH$316,COLUMN(F36)+1,FALSE)="","",IF(VLOOKUP($A36,'2.2'!$D:$O,5,FALSE)&lt;=F$8,"OK","NOK"))</f>
        <v/>
      </c>
      <c r="G36" s="1156" t="str">
        <f>IF(VLOOKUP($A36,intern2!$A$165:$BH$316,COLUMN(G36)+1,FALSE)="","",IF(VLOOKUP($A36,'2.2'!$D:$O,5,FALSE)&lt;=G$8,"OK","NOK"))</f>
        <v/>
      </c>
      <c r="H36" s="1156" t="str">
        <f>IF(VLOOKUP($A36,intern2!$A$165:$BH$316,COLUMN(H36)+1,FALSE)="","",IF(VLOOKUP($A36,'2.2'!$D:$O,5,FALSE)&lt;=H$8,"OK","NOK"))</f>
        <v/>
      </c>
      <c r="I36" s="1269" t="str">
        <f>IF(VLOOKUP($A36,intern2!$A$165:$BH$316,COLUMN(I36)+1,FALSE)="","",IF(VLOOKUP($A36,'2.2'!$D:$O,5,FALSE)&lt;=I$8,"OK","NOK"))</f>
        <v/>
      </c>
      <c r="J36" s="1159" t="str">
        <f>IF(VLOOKUP($A36,intern2!$A$165:$BH$316,COLUMN(J36)+1,FALSE)="","",IF(VLOOKUP($A36,'2.2'!$D:$O,5,FALSE)&lt;=J$8,"OK","NOK"))</f>
        <v/>
      </c>
      <c r="K36" s="1156" t="str">
        <f>IF(VLOOKUP($A36,intern2!$A$165:$BH$316,COLUMN(K36)+1,FALSE)="","",IF(VLOOKUP($A36,'2.2'!$D:$O,5,FALSE)&lt;=K$8,"OK","NOK"))</f>
        <v/>
      </c>
      <c r="L36" s="1156" t="str">
        <f>IF(VLOOKUP($A36,intern2!$A$165:$BH$316,COLUMN(L36)+1,FALSE)="","",IF(VLOOKUP($A36,'2.2'!$D:$O,5,FALSE)&lt;=L$8,"OK","NOK"))</f>
        <v/>
      </c>
      <c r="M36" s="1156" t="str">
        <f>IF(VLOOKUP($A36,intern2!$A$165:$BH$316,COLUMN(M36)+1,FALSE)="","",IF(VLOOKUP($A36,'2.2'!$D:$O,5,FALSE)&lt;=M$8,"OK","NOK"))</f>
        <v/>
      </c>
      <c r="N36" s="1156" t="str">
        <f>IF(VLOOKUP($A36,intern2!$A$165:$BH$316,COLUMN(N36)+1,FALSE)="","",IF(VLOOKUP($A36,'2.2'!$D:$O,5,FALSE)&lt;=N$8,"OK","NOK"))</f>
        <v/>
      </c>
      <c r="O36" s="1156" t="str">
        <f>IF(VLOOKUP($A36,intern2!$A$165:$BH$316,COLUMN(O36)+1,FALSE)="","",IF(VLOOKUP($A36,'2.2'!$D:$O,5,FALSE)&lt;=O$8,"OK","NOK"))</f>
        <v/>
      </c>
      <c r="P36" s="1156" t="str">
        <f>IF(VLOOKUP($A36,intern2!$A$165:$BH$316,COLUMN(P36)+1,FALSE)="","",IF(VLOOKUP($A36,'2.2'!$D:$O,5,FALSE)&lt;=P$8,"OK","NOK"))</f>
        <v/>
      </c>
      <c r="Q36" s="1156" t="str">
        <f>IF(VLOOKUP($A36,intern2!$A$165:$BH$316,COLUMN(Q36)+1,FALSE)="","",IF(VLOOKUP($A36,'2.2'!$D:$O,5,FALSE)&lt;=Q$8,"OK","NOK"))</f>
        <v/>
      </c>
      <c r="R36" s="1159" t="str">
        <f>IF(VLOOKUP($A36,intern2!$A$165:$BH$316,COLUMN(R36)+1,FALSE)="","",IF(VLOOKUP($A36,'2.2'!$D:$O,5,FALSE)&lt;=R$8,"OK","NOK"))</f>
        <v/>
      </c>
      <c r="S36" s="1159" t="str">
        <f>IF(VLOOKUP($A36,intern2!$A$165:$BH$316,COLUMN(S36)+1,FALSE)="","",IF(VLOOKUP($A36,'2.2'!$D:$O,5,FALSE)&lt;=S$8,"OK","NOK"))</f>
        <v/>
      </c>
      <c r="T36" s="1156" t="str">
        <f>IF(VLOOKUP($A36,intern2!$A$165:$BH$316,COLUMN(T36)+1,FALSE)="","",IF(VLOOKUP($A36,'2.2'!$D:$O,5,FALSE)&lt;=T$8,"OK","NOK"))</f>
        <v/>
      </c>
      <c r="U36" s="1156" t="str">
        <f>IF(VLOOKUP($A36,intern2!$A$165:$BH$316,COLUMN(U36)+1,FALSE)="","",IF(VLOOKUP($A36,'2.2'!$D:$O,5,FALSE)&lt;=U$8,"OK","NOK"))</f>
        <v/>
      </c>
      <c r="V36" s="1156" t="str">
        <f>IF(VLOOKUP($A36,intern2!$A$165:$BH$316,COLUMN(V36)+1,FALSE)="","",IF(VLOOKUP($A36,'2.2'!$D:$O,5,FALSE)&lt;=V$8,"OK","NOK"))</f>
        <v/>
      </c>
      <c r="W36" s="1156" t="str">
        <f>IF(VLOOKUP($A36,intern2!$A$165:$BH$316,COLUMN(W36)+1,FALSE)="","",IF(VLOOKUP($A36,'2.2'!$D:$O,5,FALSE)&lt;=W$8,"OK","NOK"))</f>
        <v/>
      </c>
      <c r="X36" s="1156" t="str">
        <f>IF(VLOOKUP($A36,intern2!$A$165:$BH$316,COLUMN(X36)+1,FALSE)="","",IF(VLOOKUP($A36,'2.2'!$D:$O,5,FALSE)&lt;=X$8,"OK","NOK"))</f>
        <v/>
      </c>
      <c r="Y36" s="1170" t="str">
        <f>IF(VLOOKUP($A36,intern2!$A$165:$BH$316,COLUMN(Y36)+1,FALSE)="","",IF(VLOOKUP($A36,'2.2'!$D:$O,5,FALSE)&lt;=Y$8,"OK","NOK"))</f>
        <v/>
      </c>
      <c r="Z36" s="1269" t="str">
        <f>IF(VLOOKUP($A36,intern2!$A$165:$BH$316,COLUMN(Z36)+1,FALSE)="","",IF(VLOOKUP($A36,'2.2'!$D:$O,5,FALSE)&lt;=Z$8,"OK","NOK"))</f>
        <v/>
      </c>
      <c r="AA36" s="1156" t="str">
        <f>IF(VLOOKUP($A36,intern2!$A$165:$BH$316,COLUMN(AA36)+1,FALSE)="","",IF(VLOOKUP($A36,'2.2'!$D:$O,5,FALSE)&lt;=AA$8,"OK","NOK"))</f>
        <v/>
      </c>
      <c r="AB36" s="1156" t="str">
        <f>IF(VLOOKUP($A36,intern2!$A$165:$BH$316,COLUMN(AB36)+1,FALSE)="","",IF(VLOOKUP($A36,'2.2'!$D:$O,5,FALSE)&lt;=AB$8,"OK","NOK"))</f>
        <v/>
      </c>
      <c r="AC36" s="1156" t="str">
        <f>IF(VLOOKUP($A36,intern2!$A$165:$BH$316,COLUMN(AC36)+1,FALSE)="","",IF(VLOOKUP($A36,'2.2'!$D:$O,5,FALSE)&lt;=AC$8,"OK","NOK"))</f>
        <v/>
      </c>
      <c r="AD36" s="1156" t="str">
        <f>IF(VLOOKUP($A36,intern2!$A$165:$BH$316,COLUMN(AD36)+1,FALSE)="","",IF(VLOOKUP($A36,'2.2'!$D:$O,5,FALSE)&lt;=AD$8,"OK","NOK"))</f>
        <v/>
      </c>
      <c r="AE36" s="1160" t="str">
        <f>IF(VLOOKUP($A36,intern2!$A$165:$BH$316,COLUMN(AE36)+1,FALSE)="","",IF(VLOOKUP($A36,'2.2'!$D:$O,5,FALSE)&lt;=AE$8,"OK","NOK"))</f>
        <v/>
      </c>
      <c r="AF36" s="1269" t="str">
        <f ca="1">IF(VLOOKUP($A36,intern2!$A$165:$BH$316,COLUMN(AF36)+1,FALSE)="","",IF(VLOOKUP($A36,'2.2'!$D:$O,5,FALSE)&lt;=AF$8,"OK","NOK"))</f>
        <v>NOK</v>
      </c>
      <c r="AG36" s="1160" t="str">
        <f>IF(VLOOKUP($A36,intern2!$A$165:$BH$316,COLUMN(AG36)+1,FALSE)="","",IF(VLOOKUP($A36,'2.2'!$D:$O,5,FALSE)&lt;=AG$8,"OK","NOK"))</f>
        <v/>
      </c>
      <c r="AH36" s="1160" t="str">
        <f>IF(VLOOKUP($A36,intern2!$A$165:$BH$316,COLUMN(AH36)+1,FALSE)="","",IF(VLOOKUP($A36,'2.2'!$D:$O,5,FALSE)&lt;=AH$8,"OK","NOK"))</f>
        <v/>
      </c>
      <c r="AI36" s="1156" t="str">
        <f>IF(VLOOKUP($A36,intern2!$A$165:$BH$316,COLUMN(AI36)+1,FALSE)="","",IF(VLOOKUP($A36,'2.2'!$D:$O,5,FALSE)&lt;=AI$8,"OK","NOK"))</f>
        <v/>
      </c>
      <c r="AJ36" s="1156" t="str">
        <f ca="1">IF(VLOOKUP($A36,intern2!$A$165:$BH$316,COLUMN(AJ36)+1,FALSE)="","",IF(VLOOKUP($A36,'2.2'!$D:$O,5,FALSE)&lt;=AJ$8,"OK","NOK"))</f>
        <v>NOK</v>
      </c>
      <c r="AK36" s="1156" t="str">
        <f>IF(VLOOKUP($A36,intern2!$A$165:$BH$316,COLUMN(AK36)+1,FALSE)="","",IF(VLOOKUP($A36,'2.2'!$D:$O,5,FALSE)&lt;=AK$8,"OK","NOK"))</f>
        <v/>
      </c>
      <c r="AL36" s="1156" t="str">
        <f>IF(VLOOKUP($A36,intern2!$A$165:$BH$316,COLUMN(AL36)+1,FALSE)="","",IF(VLOOKUP($A36,'2.2'!$D:$O,5,FALSE)&lt;=AL$8,"OK","NOK"))</f>
        <v/>
      </c>
      <c r="AM36" s="1269" t="str">
        <f>IF(VLOOKUP($A36,intern2!$A$165:$BH$316,COLUMN(AM36)+1,FALSE)="","",IF(VLOOKUP($A36,'2.2'!$D:$O,5,FALSE)&lt;=AM$8,"OK","NOK"))</f>
        <v/>
      </c>
      <c r="AN36" s="1170" t="str">
        <f ca="1">IF(VLOOKUP($A36,intern2!$A$165:$BH$316,COLUMN(AN36)+1,FALSE)="","",IF(VLOOKUP($A36,'2.2'!$D:$O,5,FALSE)&lt;=AN$8,"OK","NOK"))</f>
        <v>NOK</v>
      </c>
      <c r="AO36" s="1156" t="str">
        <f>IF(VLOOKUP($A36,intern2!$A$165:$BH$316,COLUMN(AO36)+1,FALSE)="","",IF(VLOOKUP($A36,'2.2'!$D:$O,5,FALSE)&lt;=AO$8,"OK","NOK"))</f>
        <v/>
      </c>
      <c r="AP36" s="1156" t="str">
        <f>IF(VLOOKUP($A36,intern2!$A$165:$BH$316,COLUMN(AP36)+1,FALSE)="","",IF(VLOOKUP($A36,'2.2'!$D:$O,5,FALSE)&lt;=AP$8,"OK","NOK"))</f>
        <v/>
      </c>
      <c r="AQ36" s="1269" t="str">
        <f>IF(VLOOKUP($A36,intern2!$A$165:$BH$316,COLUMN(AQ36)+1,FALSE)="","",IF(VLOOKUP($A36,'2.2'!$D:$O,5,FALSE)&lt;=AQ$8,"OK","NOK"))</f>
        <v/>
      </c>
      <c r="AR36" s="1156" t="str">
        <f>IF(VLOOKUP($A36,intern2!$A$165:$BH$316,COLUMN(AR36)+1,FALSE)="","",IF(VLOOKUP($A36,'2.2'!$D:$O,5,FALSE)&lt;=AR$8,"OK","NOK"))</f>
        <v/>
      </c>
      <c r="AS36" s="1156" t="str">
        <f>IF(VLOOKUP($A36,intern2!$A$165:$BH$316,COLUMN(AS36)+1,FALSE)="","",IF(VLOOKUP($A36,'2.2'!$D:$O,5,FALSE)&lt;=AS$8,"OK","NOK"))</f>
        <v/>
      </c>
      <c r="AT36" s="1269" t="str">
        <f>IF(VLOOKUP($A36,intern2!$A$165:$BH$316,COLUMN(AT36)+1,FALSE)="","",IF(VLOOKUP($A36,'2.2'!$D:$O,5,FALSE)&lt;=AT$8,"OK","NOK"))</f>
        <v/>
      </c>
      <c r="AU36" s="1156" t="str">
        <f>IF(VLOOKUP($A36,intern2!$A$165:$BH$316,COLUMN(AU36)+1,FALSE)="","",IF(VLOOKUP($A36,'2.2'!$D:$O,5,FALSE)&lt;=AU$8,"OK","NOK"))</f>
        <v/>
      </c>
      <c r="AV36" s="1156" t="str">
        <f>IF(VLOOKUP($A36,intern2!$A$165:$BH$316,COLUMN(AV36)+1,FALSE)="","",IF(VLOOKUP($A36,'2.2'!$D:$O,5,FALSE)&lt;=AV$8,"OK","NOK"))</f>
        <v/>
      </c>
      <c r="AW36" s="1156" t="str">
        <f>IF(VLOOKUP($A36,intern2!$A$165:$BH$316,COLUMN(AW36)+1,FALSE)="","",IF(VLOOKUP($A36,'2.2'!$D:$O,5,FALSE)&lt;=AW$8,"OK","NOK"))</f>
        <v/>
      </c>
      <c r="AX36" s="1156" t="str">
        <f>IF(VLOOKUP($A36,intern2!$A$165:$BH$316,COLUMN(AX36)+1,FALSE)="","",IF(VLOOKUP($A36,'2.2'!$D:$O,5,FALSE)&lt;=AX$8,"OK","NOK"))</f>
        <v/>
      </c>
      <c r="AY36" s="1156" t="str">
        <f>IF(VLOOKUP($A36,intern2!$A$165:$BH$316,COLUMN(AY36)+1,FALSE)="","",IF(VLOOKUP($A36,'2.2'!$D:$O,5,FALSE)&lt;=AY$8,"OK","NOK"))</f>
        <v/>
      </c>
      <c r="AZ36" s="1269" t="str">
        <f>IF(VLOOKUP($A36,intern2!$A$165:$BH$316,COLUMN(AZ36)+1,FALSE)="","",IF(VLOOKUP($A36,'2.2'!$D:$O,5,FALSE)&lt;=AZ$8,"OK","NOK"))</f>
        <v/>
      </c>
      <c r="BA36" s="1156" t="str">
        <f ca="1">IF(VLOOKUP($A36,intern2!$A$165:$BH$316,COLUMN(BA36)+1,FALSE)="","",IF(VLOOKUP($A36,'2.2'!$D:$O,5,FALSE)&lt;=BA$8,"OK","NOK"))</f>
        <v>NOK</v>
      </c>
      <c r="BB36" s="1156" t="str">
        <f>IF(VLOOKUP($A36,intern2!$A$165:$BH$316,COLUMN(BB36)+1,FALSE)="","",IF(VLOOKUP($A36,'2.2'!$D:$O,5,FALSE)&lt;=BB$8,"OK","NOK"))</f>
        <v/>
      </c>
      <c r="BC36" s="1156" t="str">
        <f>IF(VLOOKUP($A36,intern2!$A$165:$BH$316,COLUMN(BC36)+1,FALSE)="","",IF(VLOOKUP($A36,'2.2'!$D:$O,5,FALSE)&lt;=BC$8,"OK","NOK"))</f>
        <v/>
      </c>
      <c r="BD36" s="1156" t="str">
        <f>IF(VLOOKUP($A36,intern2!$A$165:$BH$316,COLUMN(BD36)+1,FALSE)="","",IF(VLOOKUP($A36,'2.2'!$D:$O,5,FALSE)&lt;=BD$8,"OK","NOK"))</f>
        <v/>
      </c>
      <c r="BE36" s="1156" t="str">
        <f>IF(VLOOKUP($A36,intern2!$A$165:$BH$316,COLUMN(BE36)+1,FALSE)="","",IF(VLOOKUP($A36,'2.2'!$D:$O,5,FALSE)&lt;=BE$8,"OK","NOK"))</f>
        <v/>
      </c>
      <c r="BF36" s="1170" t="str">
        <f>IF(VLOOKUP($A36,intern2!$A$165:$BH$316,COLUMN(BF36)+1,FALSE)="","",IF(VLOOKUP($A36,'2.2'!$D:$O,5,FALSE)&lt;=BF$8,"OK","NOK"))</f>
        <v/>
      </c>
      <c r="BG36" s="1269" t="str">
        <f>IF(VLOOKUP($A36,intern2!$A$165:$BH$316,COLUMN(BG36)+1,FALSE)="","",IF(VLOOKUP($A36,'2.2'!$D:$O,5,FALSE)&lt;=BG$8,"OK","NOK"))</f>
        <v/>
      </c>
      <c r="BH36" s="1176" t="str">
        <f t="shared" ca="1" si="0"/>
        <v>NOK</v>
      </c>
      <c r="BI36" s="1176"/>
    </row>
    <row r="37" spans="1:61" ht="39.6" x14ac:dyDescent="0.25">
      <c r="A37" s="716" t="str">
        <f>'2.2'!D37</f>
        <v>NEU2.1</v>
      </c>
      <c r="B37" s="1157" t="str">
        <f>'2.2'!E37</f>
        <v>Tumore primario del sistema nervoso centrale (senza pazienti palliativi)</v>
      </c>
      <c r="C37" s="1156" t="str">
        <f>IF(VLOOKUP($A37,intern2!$A$165:$BH$316,COLUMN(C37)+1,FALSE)="","",IF(VLOOKUP($A37,'2.2'!$D:$O,5,FALSE)&lt;=C$8,"OK","NOK"))</f>
        <v/>
      </c>
      <c r="D37" s="1156" t="str">
        <f>IF(VLOOKUP($A37,intern2!$A$165:$BH$316,COLUMN(D37)+1,FALSE)="","",IF(VLOOKUP($A37,'2.2'!$D:$O,5,FALSE)&lt;=D$8,"OK","NOK"))</f>
        <v/>
      </c>
      <c r="E37" s="1156" t="str">
        <f>IF(VLOOKUP($A37,intern2!$A$165:$BH$316,COLUMN(E37)+1,FALSE)="","",IF(VLOOKUP($A37,'2.2'!$D:$O,5,FALSE)&lt;=E$8,"OK","NOK"))</f>
        <v/>
      </c>
      <c r="F37" s="1156" t="str">
        <f>IF(VLOOKUP($A37,intern2!$A$165:$BH$316,COLUMN(F37)+1,FALSE)="","",IF(VLOOKUP($A37,'2.2'!$D:$O,5,FALSE)&lt;=F$8,"OK","NOK"))</f>
        <v/>
      </c>
      <c r="G37" s="1156" t="str">
        <f>IF(VLOOKUP($A37,intern2!$A$165:$BH$316,COLUMN(G37)+1,FALSE)="","",IF(VLOOKUP($A37,'2.2'!$D:$O,5,FALSE)&lt;=G$8,"OK","NOK"))</f>
        <v/>
      </c>
      <c r="H37" s="1156" t="str">
        <f>IF(VLOOKUP($A37,intern2!$A$165:$BH$316,COLUMN(H37)+1,FALSE)="","",IF(VLOOKUP($A37,'2.2'!$D:$O,5,FALSE)&lt;=H$8,"OK","NOK"))</f>
        <v/>
      </c>
      <c r="I37" s="1269" t="str">
        <f>IF(VLOOKUP($A37,intern2!$A$165:$BH$316,COLUMN(I37)+1,FALSE)="","",IF(VLOOKUP($A37,'2.2'!$D:$O,5,FALSE)&lt;=I$8,"OK","NOK"))</f>
        <v/>
      </c>
      <c r="J37" s="1159" t="str">
        <f>IF(VLOOKUP($A37,intern2!$A$165:$BH$316,COLUMN(J37)+1,FALSE)="","",IF(VLOOKUP($A37,'2.2'!$D:$O,5,FALSE)&lt;=J$8,"OK","NOK"))</f>
        <v/>
      </c>
      <c r="K37" s="1156" t="str">
        <f>IF(VLOOKUP($A37,intern2!$A$165:$BH$316,COLUMN(K37)+1,FALSE)="","",IF(VLOOKUP($A37,'2.2'!$D:$O,5,FALSE)&lt;=K$8,"OK","NOK"))</f>
        <v/>
      </c>
      <c r="L37" s="1156" t="str">
        <f>IF(VLOOKUP($A37,intern2!$A$165:$BH$316,COLUMN(L37)+1,FALSE)="","",IF(VLOOKUP($A37,'2.2'!$D:$O,5,FALSE)&lt;=L$8,"OK","NOK"))</f>
        <v/>
      </c>
      <c r="M37" s="1156" t="str">
        <f>IF(VLOOKUP($A37,intern2!$A$165:$BH$316,COLUMN(M37)+1,FALSE)="","",IF(VLOOKUP($A37,'2.2'!$D:$O,5,FALSE)&lt;=M$8,"OK","NOK"))</f>
        <v/>
      </c>
      <c r="N37" s="1156" t="str">
        <f>IF(VLOOKUP($A37,intern2!$A$165:$BH$316,COLUMN(N37)+1,FALSE)="","",IF(VLOOKUP($A37,'2.2'!$D:$O,5,FALSE)&lt;=N$8,"OK","NOK"))</f>
        <v/>
      </c>
      <c r="O37" s="1156" t="str">
        <f>IF(VLOOKUP($A37,intern2!$A$165:$BH$316,COLUMN(O37)+1,FALSE)="","",IF(VLOOKUP($A37,'2.2'!$D:$O,5,FALSE)&lt;=O$8,"OK","NOK"))</f>
        <v/>
      </c>
      <c r="P37" s="1156" t="str">
        <f>IF(VLOOKUP($A37,intern2!$A$165:$BH$316,COLUMN(P37)+1,FALSE)="","",IF(VLOOKUP($A37,'2.2'!$D:$O,5,FALSE)&lt;=P$8,"OK","NOK"))</f>
        <v/>
      </c>
      <c r="Q37" s="1156" t="str">
        <f>IF(VLOOKUP($A37,intern2!$A$165:$BH$316,COLUMN(Q37)+1,FALSE)="","",IF(VLOOKUP($A37,'2.2'!$D:$O,5,FALSE)&lt;=Q$8,"OK","NOK"))</f>
        <v/>
      </c>
      <c r="R37" s="1159" t="str">
        <f>IF(VLOOKUP($A37,intern2!$A$165:$BH$316,COLUMN(R37)+1,FALSE)="","",IF(VLOOKUP($A37,'2.2'!$D:$O,5,FALSE)&lt;=R$8,"OK","NOK"))</f>
        <v/>
      </c>
      <c r="S37" s="1159" t="str">
        <f>IF(VLOOKUP($A37,intern2!$A$165:$BH$316,COLUMN(S37)+1,FALSE)="","",IF(VLOOKUP($A37,'2.2'!$D:$O,5,FALSE)&lt;=S$8,"OK","NOK"))</f>
        <v/>
      </c>
      <c r="T37" s="1156" t="str">
        <f>IF(VLOOKUP($A37,intern2!$A$165:$BH$316,COLUMN(T37)+1,FALSE)="","",IF(VLOOKUP($A37,'2.2'!$D:$O,5,FALSE)&lt;=T$8,"OK","NOK"))</f>
        <v/>
      </c>
      <c r="U37" s="1156" t="str">
        <f>IF(VLOOKUP($A37,intern2!$A$165:$BH$316,COLUMN(U37)+1,FALSE)="","",IF(VLOOKUP($A37,'2.2'!$D:$O,5,FALSE)&lt;=U$8,"OK","NOK"))</f>
        <v/>
      </c>
      <c r="V37" s="1156" t="str">
        <f>IF(VLOOKUP($A37,intern2!$A$165:$BH$316,COLUMN(V37)+1,FALSE)="","",IF(VLOOKUP($A37,'2.2'!$D:$O,5,FALSE)&lt;=V$8,"OK","NOK"))</f>
        <v/>
      </c>
      <c r="W37" s="1156" t="str">
        <f>IF(VLOOKUP($A37,intern2!$A$165:$BH$316,COLUMN(W37)+1,FALSE)="","",IF(VLOOKUP($A37,'2.2'!$D:$O,5,FALSE)&lt;=W$8,"OK","NOK"))</f>
        <v/>
      </c>
      <c r="X37" s="1156" t="str">
        <f>IF(VLOOKUP($A37,intern2!$A$165:$BH$316,COLUMN(X37)+1,FALSE)="","",IF(VLOOKUP($A37,'2.2'!$D:$O,5,FALSE)&lt;=X$8,"OK","NOK"))</f>
        <v/>
      </c>
      <c r="Y37" s="1170" t="str">
        <f>IF(VLOOKUP($A37,intern2!$A$165:$BH$316,COLUMN(Y37)+1,FALSE)="","",IF(VLOOKUP($A37,'2.2'!$D:$O,5,FALSE)&lt;=Y$8,"OK","NOK"))</f>
        <v/>
      </c>
      <c r="Z37" s="1269" t="str">
        <f>IF(VLOOKUP($A37,intern2!$A$165:$BH$316,COLUMN(Z37)+1,FALSE)="","",IF(VLOOKUP($A37,'2.2'!$D:$O,5,FALSE)&lt;=Z$8,"OK","NOK"))</f>
        <v/>
      </c>
      <c r="AA37" s="1156" t="str">
        <f>IF(VLOOKUP($A37,intern2!$A$165:$BH$316,COLUMN(AA37)+1,FALSE)="","",IF(VLOOKUP($A37,'2.2'!$D:$O,5,FALSE)&lt;=AA$8,"OK","NOK"))</f>
        <v/>
      </c>
      <c r="AB37" s="1156" t="str">
        <f>IF(VLOOKUP($A37,intern2!$A$165:$BH$316,COLUMN(AB37)+1,FALSE)="","",IF(VLOOKUP($A37,'2.2'!$D:$O,5,FALSE)&lt;=AB$8,"OK","NOK"))</f>
        <v/>
      </c>
      <c r="AC37" s="1156" t="str">
        <f>IF(VLOOKUP($A37,intern2!$A$165:$BH$316,COLUMN(AC37)+1,FALSE)="","",IF(VLOOKUP($A37,'2.2'!$D:$O,5,FALSE)&lt;=AC$8,"OK","NOK"))</f>
        <v/>
      </c>
      <c r="AD37" s="1156" t="str">
        <f>IF(VLOOKUP($A37,intern2!$A$165:$BH$316,COLUMN(AD37)+1,FALSE)="","",IF(VLOOKUP($A37,'2.2'!$D:$O,5,FALSE)&lt;=AD$8,"OK","NOK"))</f>
        <v/>
      </c>
      <c r="AE37" s="1160" t="str">
        <f>IF(VLOOKUP($A37,intern2!$A$165:$BH$316,COLUMN(AE37)+1,FALSE)="","",IF(VLOOKUP($A37,'2.2'!$D:$O,5,FALSE)&lt;=AE$8,"OK","NOK"))</f>
        <v/>
      </c>
      <c r="AF37" s="1269" t="str">
        <f>IF(VLOOKUP($A37,intern2!$A$165:$BH$316,COLUMN(AF37)+1,FALSE)="","",IF(VLOOKUP($A37,'2.2'!$D:$O,5,FALSE)&lt;=AF$8,"OK","NOK"))</f>
        <v/>
      </c>
      <c r="AG37" s="1160" t="str">
        <f>IF(VLOOKUP($A37,intern2!$A$165:$BH$316,COLUMN(AG37)+1,FALSE)="","",IF(VLOOKUP($A37,'2.2'!$D:$O,5,FALSE)&lt;=AG$8,"OK","NOK"))</f>
        <v/>
      </c>
      <c r="AH37" s="1160" t="str">
        <f>IF(VLOOKUP($A37,intern2!$A$165:$BH$316,COLUMN(AH37)+1,FALSE)="","",IF(VLOOKUP($A37,'2.2'!$D:$O,5,FALSE)&lt;=AH$8,"OK","NOK"))</f>
        <v/>
      </c>
      <c r="AI37" s="1156" t="str">
        <f ca="1">IF(VLOOKUP($A37,intern2!$A$165:$BH$316,COLUMN(AI37)+1,FALSE)="","",IF(VLOOKUP($A37,'2.2'!$D:$O,5,FALSE)&lt;=AI$8,"OK","NOK"))</f>
        <v>NOK</v>
      </c>
      <c r="AJ37" s="1156" t="str">
        <f ca="1">IF(VLOOKUP($A37,intern2!$A$165:$BH$316,COLUMN(AJ37)+1,FALSE)="","",IF(VLOOKUP($A37,'2.2'!$D:$O,5,FALSE)&lt;=AJ$8,"OK","NOK"))</f>
        <v>NOK</v>
      </c>
      <c r="AK37" s="1156" t="str">
        <f>IF(VLOOKUP($A37,intern2!$A$165:$BH$316,COLUMN(AK37)+1,FALSE)="","",IF(VLOOKUP($A37,'2.2'!$D:$O,5,FALSE)&lt;=AK$8,"OK","NOK"))</f>
        <v/>
      </c>
      <c r="AL37" s="1156" t="str">
        <f>IF(VLOOKUP($A37,intern2!$A$165:$BH$316,COLUMN(AL37)+1,FALSE)="","",IF(VLOOKUP($A37,'2.2'!$D:$O,5,FALSE)&lt;=AL$8,"OK","NOK"))</f>
        <v/>
      </c>
      <c r="AM37" s="1269" t="str">
        <f>IF(VLOOKUP($A37,intern2!$A$165:$BH$316,COLUMN(AM37)+1,FALSE)="","",IF(VLOOKUP($A37,'2.2'!$D:$O,5,FALSE)&lt;=AM$8,"OK","NOK"))</f>
        <v/>
      </c>
      <c r="AN37" s="1170" t="str">
        <f>IF(VLOOKUP($A37,intern2!$A$165:$BH$316,COLUMN(AN37)+1,FALSE)="","",IF(VLOOKUP($A37,'2.2'!$D:$O,5,FALSE)&lt;=AN$8,"OK","NOK"))</f>
        <v/>
      </c>
      <c r="AO37" s="1156" t="str">
        <f>IF(VLOOKUP($A37,intern2!$A$165:$BH$316,COLUMN(AO37)+1,FALSE)="","",IF(VLOOKUP($A37,'2.2'!$D:$O,5,FALSE)&lt;=AO$8,"OK","NOK"))</f>
        <v/>
      </c>
      <c r="AP37" s="1156" t="str">
        <f>IF(VLOOKUP($A37,intern2!$A$165:$BH$316,COLUMN(AP37)+1,FALSE)="","",IF(VLOOKUP($A37,'2.2'!$D:$O,5,FALSE)&lt;=AP$8,"OK","NOK"))</f>
        <v/>
      </c>
      <c r="AQ37" s="1269" t="str">
        <f>IF(VLOOKUP($A37,intern2!$A$165:$BH$316,COLUMN(AQ37)+1,FALSE)="","",IF(VLOOKUP($A37,'2.2'!$D:$O,5,FALSE)&lt;=AQ$8,"OK","NOK"))</f>
        <v/>
      </c>
      <c r="AR37" s="1156" t="str">
        <f>IF(VLOOKUP($A37,intern2!$A$165:$BH$316,COLUMN(AR37)+1,FALSE)="","",IF(VLOOKUP($A37,'2.2'!$D:$O,5,FALSE)&lt;=AR$8,"OK","NOK"))</f>
        <v/>
      </c>
      <c r="AS37" s="1156" t="str">
        <f>IF(VLOOKUP($A37,intern2!$A$165:$BH$316,COLUMN(AS37)+1,FALSE)="","",IF(VLOOKUP($A37,'2.2'!$D:$O,5,FALSE)&lt;=AS$8,"OK","NOK"))</f>
        <v/>
      </c>
      <c r="AT37" s="1269" t="str">
        <f>IF(VLOOKUP($A37,intern2!$A$165:$BH$316,COLUMN(AT37)+1,FALSE)="","",IF(VLOOKUP($A37,'2.2'!$D:$O,5,FALSE)&lt;=AT$8,"OK","NOK"))</f>
        <v/>
      </c>
      <c r="AU37" s="1156" t="str">
        <f>IF(VLOOKUP($A37,intern2!$A$165:$BH$316,COLUMN(AU37)+1,FALSE)="","",IF(VLOOKUP($A37,'2.2'!$D:$O,5,FALSE)&lt;=AU$8,"OK","NOK"))</f>
        <v/>
      </c>
      <c r="AV37" s="1156" t="str">
        <f>IF(VLOOKUP($A37,intern2!$A$165:$BH$316,COLUMN(AV37)+1,FALSE)="","",IF(VLOOKUP($A37,'2.2'!$D:$O,5,FALSE)&lt;=AV$8,"OK","NOK"))</f>
        <v/>
      </c>
      <c r="AW37" s="1156" t="str">
        <f>IF(VLOOKUP($A37,intern2!$A$165:$BH$316,COLUMN(AW37)+1,FALSE)="","",IF(VLOOKUP($A37,'2.2'!$D:$O,5,FALSE)&lt;=AW$8,"OK","NOK"))</f>
        <v/>
      </c>
      <c r="AX37" s="1156" t="str">
        <f>IF(VLOOKUP($A37,intern2!$A$165:$BH$316,COLUMN(AX37)+1,FALSE)="","",IF(VLOOKUP($A37,'2.2'!$D:$O,5,FALSE)&lt;=AX$8,"OK","NOK"))</f>
        <v/>
      </c>
      <c r="AY37" s="1156" t="str">
        <f>IF(VLOOKUP($A37,intern2!$A$165:$BH$316,COLUMN(AY37)+1,FALSE)="","",IF(VLOOKUP($A37,'2.2'!$D:$O,5,FALSE)&lt;=AY$8,"OK","NOK"))</f>
        <v/>
      </c>
      <c r="AZ37" s="1269" t="str">
        <f>IF(VLOOKUP($A37,intern2!$A$165:$BH$316,COLUMN(AZ37)+1,FALSE)="","",IF(VLOOKUP($A37,'2.2'!$D:$O,5,FALSE)&lt;=AZ$8,"OK","NOK"))</f>
        <v/>
      </c>
      <c r="BA37" s="1156" t="str">
        <f>IF(VLOOKUP($A37,intern2!$A$165:$BH$316,COLUMN(BA37)+1,FALSE)="","",IF(VLOOKUP($A37,'2.2'!$D:$O,5,FALSE)&lt;=BA$8,"OK","NOK"))</f>
        <v/>
      </c>
      <c r="BB37" s="1156" t="str">
        <f>IF(VLOOKUP($A37,intern2!$A$165:$BH$316,COLUMN(BB37)+1,FALSE)="","",IF(VLOOKUP($A37,'2.2'!$D:$O,5,FALSE)&lt;=BB$8,"OK","NOK"))</f>
        <v/>
      </c>
      <c r="BC37" s="1156" t="str">
        <f>IF(VLOOKUP($A37,intern2!$A$165:$BH$316,COLUMN(BC37)+1,FALSE)="","",IF(VLOOKUP($A37,'2.2'!$D:$O,5,FALSE)&lt;=BC$8,"OK","NOK"))</f>
        <v/>
      </c>
      <c r="BD37" s="1156" t="str">
        <f>IF(VLOOKUP($A37,intern2!$A$165:$BH$316,COLUMN(BD37)+1,FALSE)="","",IF(VLOOKUP($A37,'2.2'!$D:$O,5,FALSE)&lt;=BD$8,"OK","NOK"))</f>
        <v/>
      </c>
      <c r="BE37" s="1156" t="str">
        <f>IF(VLOOKUP($A37,intern2!$A$165:$BH$316,COLUMN(BE37)+1,FALSE)="","",IF(VLOOKUP($A37,'2.2'!$D:$O,5,FALSE)&lt;=BE$8,"OK","NOK"))</f>
        <v/>
      </c>
      <c r="BF37" s="1170" t="str">
        <f>IF(VLOOKUP($A37,intern2!$A$165:$BH$316,COLUMN(BF37)+1,FALSE)="","",IF(VLOOKUP($A37,'2.2'!$D:$O,5,FALSE)&lt;=BF$8,"OK","NOK"))</f>
        <v/>
      </c>
      <c r="BG37" s="1269" t="str">
        <f>IF(VLOOKUP($A37,intern2!$A$165:$BH$316,COLUMN(BG37)+1,FALSE)="","",IF(VLOOKUP($A37,'2.2'!$D:$O,5,FALSE)&lt;=BG$8,"OK","NOK"))</f>
        <v/>
      </c>
      <c r="BH37" s="1176" t="str">
        <f t="shared" ca="1" si="0"/>
        <v>NOK</v>
      </c>
      <c r="BI37" s="1176"/>
    </row>
    <row r="38" spans="1:61" x14ac:dyDescent="0.25">
      <c r="A38" s="716" t="str">
        <f>'2.2'!D38</f>
        <v>NEU3</v>
      </c>
      <c r="B38" s="1157" t="str">
        <f>'2.2'!E38</f>
        <v xml:space="preserve">Malattie cerebrovascolari </v>
      </c>
      <c r="C38" s="1156" t="str">
        <f>IF(VLOOKUP($A38,intern2!$A$165:$BH$316,COLUMN(C38)+1,FALSE)="","",IF(VLOOKUP($A38,'2.2'!$D:$O,5,FALSE)&lt;=C$8,"OK","NOK"))</f>
        <v/>
      </c>
      <c r="D38" s="1156" t="str">
        <f>IF(VLOOKUP($A38,intern2!$A$165:$BH$316,COLUMN(D38)+1,FALSE)="","",IF(VLOOKUP($A38,'2.2'!$D:$O,5,FALSE)&lt;=D$8,"OK","NOK"))</f>
        <v/>
      </c>
      <c r="E38" s="1156" t="str">
        <f>IF(VLOOKUP($A38,intern2!$A$165:$BH$316,COLUMN(E38)+1,FALSE)="","",IF(VLOOKUP($A38,'2.2'!$D:$O,5,FALSE)&lt;=E$8,"OK","NOK"))</f>
        <v/>
      </c>
      <c r="F38" s="1156" t="str">
        <f>IF(VLOOKUP($A38,intern2!$A$165:$BH$316,COLUMN(F38)+1,FALSE)="","",IF(VLOOKUP($A38,'2.2'!$D:$O,5,FALSE)&lt;=F$8,"OK","NOK"))</f>
        <v/>
      </c>
      <c r="G38" s="1156" t="str">
        <f>IF(VLOOKUP($A38,intern2!$A$165:$BH$316,COLUMN(G38)+1,FALSE)="","",IF(VLOOKUP($A38,'2.2'!$D:$O,5,FALSE)&lt;=G$8,"OK","NOK"))</f>
        <v/>
      </c>
      <c r="H38" s="1156" t="str">
        <f>IF(VLOOKUP($A38,intern2!$A$165:$BH$316,COLUMN(H38)+1,FALSE)="","",IF(VLOOKUP($A38,'2.2'!$D:$O,5,FALSE)&lt;=H$8,"OK","NOK"))</f>
        <v/>
      </c>
      <c r="I38" s="1269" t="str">
        <f>IF(VLOOKUP($A38,intern2!$A$165:$BH$316,COLUMN(I38)+1,FALSE)="","",IF(VLOOKUP($A38,'2.2'!$D:$O,5,FALSE)&lt;=I$8,"OK","NOK"))</f>
        <v/>
      </c>
      <c r="J38" s="1159" t="str">
        <f>IF(VLOOKUP($A38,intern2!$A$165:$BH$316,COLUMN(J38)+1,FALSE)="","",IF(VLOOKUP($A38,'2.2'!$D:$O,5,FALSE)&lt;=J$8,"OK","NOK"))</f>
        <v/>
      </c>
      <c r="K38" s="1156" t="str">
        <f>IF(VLOOKUP($A38,intern2!$A$165:$BH$316,COLUMN(K38)+1,FALSE)="","",IF(VLOOKUP($A38,'2.2'!$D:$O,5,FALSE)&lt;=K$8,"OK","NOK"))</f>
        <v/>
      </c>
      <c r="L38" s="1156" t="str">
        <f>IF(VLOOKUP($A38,intern2!$A$165:$BH$316,COLUMN(L38)+1,FALSE)="","",IF(VLOOKUP($A38,'2.2'!$D:$O,5,FALSE)&lt;=L$8,"OK","NOK"))</f>
        <v/>
      </c>
      <c r="M38" s="1156" t="str">
        <f>IF(VLOOKUP($A38,intern2!$A$165:$BH$316,COLUMN(M38)+1,FALSE)="","",IF(VLOOKUP($A38,'2.2'!$D:$O,5,FALSE)&lt;=M$8,"OK","NOK"))</f>
        <v/>
      </c>
      <c r="N38" s="1156" t="str">
        <f>IF(VLOOKUP($A38,intern2!$A$165:$BH$316,COLUMN(N38)+1,FALSE)="","",IF(VLOOKUP($A38,'2.2'!$D:$O,5,FALSE)&lt;=N$8,"OK","NOK"))</f>
        <v/>
      </c>
      <c r="O38" s="1156" t="str">
        <f>IF(VLOOKUP($A38,intern2!$A$165:$BH$316,COLUMN(O38)+1,FALSE)="","",IF(VLOOKUP($A38,'2.2'!$D:$O,5,FALSE)&lt;=O$8,"OK","NOK"))</f>
        <v/>
      </c>
      <c r="P38" s="1156" t="str">
        <f>IF(VLOOKUP($A38,intern2!$A$165:$BH$316,COLUMN(P38)+1,FALSE)="","",IF(VLOOKUP($A38,'2.2'!$D:$O,5,FALSE)&lt;=P$8,"OK","NOK"))</f>
        <v/>
      </c>
      <c r="Q38" s="1156" t="str">
        <f>IF(VLOOKUP($A38,intern2!$A$165:$BH$316,COLUMN(Q38)+1,FALSE)="","",IF(VLOOKUP($A38,'2.2'!$D:$O,5,FALSE)&lt;=Q$8,"OK","NOK"))</f>
        <v/>
      </c>
      <c r="R38" s="1159" t="str">
        <f>IF(VLOOKUP($A38,intern2!$A$165:$BH$316,COLUMN(R38)+1,FALSE)="","",IF(VLOOKUP($A38,'2.2'!$D:$O,5,FALSE)&lt;=R$8,"OK","NOK"))</f>
        <v/>
      </c>
      <c r="S38" s="1159" t="str">
        <f>IF(VLOOKUP($A38,intern2!$A$165:$BH$316,COLUMN(S38)+1,FALSE)="","",IF(VLOOKUP($A38,'2.2'!$D:$O,5,FALSE)&lt;=S$8,"OK","NOK"))</f>
        <v/>
      </c>
      <c r="T38" s="1156" t="str">
        <f>IF(VLOOKUP($A38,intern2!$A$165:$BH$316,COLUMN(T38)+1,FALSE)="","",IF(VLOOKUP($A38,'2.2'!$D:$O,5,FALSE)&lt;=T$8,"OK","NOK"))</f>
        <v/>
      </c>
      <c r="U38" s="1156" t="str">
        <f>IF(VLOOKUP($A38,intern2!$A$165:$BH$316,COLUMN(U38)+1,FALSE)="","",IF(VLOOKUP($A38,'2.2'!$D:$O,5,FALSE)&lt;=U$8,"OK","NOK"))</f>
        <v/>
      </c>
      <c r="V38" s="1156" t="str">
        <f>IF(VLOOKUP($A38,intern2!$A$165:$BH$316,COLUMN(V38)+1,FALSE)="","",IF(VLOOKUP($A38,'2.2'!$D:$O,5,FALSE)&lt;=V$8,"OK","NOK"))</f>
        <v/>
      </c>
      <c r="W38" s="1156" t="str">
        <f>IF(VLOOKUP($A38,intern2!$A$165:$BH$316,COLUMN(W38)+1,FALSE)="","",IF(VLOOKUP($A38,'2.2'!$D:$O,5,FALSE)&lt;=W$8,"OK","NOK"))</f>
        <v/>
      </c>
      <c r="X38" s="1156" t="str">
        <f>IF(VLOOKUP($A38,intern2!$A$165:$BH$316,COLUMN(X38)+1,FALSE)="","",IF(VLOOKUP($A38,'2.2'!$D:$O,5,FALSE)&lt;=X$8,"OK","NOK"))</f>
        <v/>
      </c>
      <c r="Y38" s="1170" t="str">
        <f>IF(VLOOKUP($A38,intern2!$A$165:$BH$316,COLUMN(Y38)+1,FALSE)="","",IF(VLOOKUP($A38,'2.2'!$D:$O,5,FALSE)&lt;=Y$8,"OK","NOK"))</f>
        <v/>
      </c>
      <c r="Z38" s="1269" t="str">
        <f>IF(VLOOKUP($A38,intern2!$A$165:$BH$316,COLUMN(Z38)+1,FALSE)="","",IF(VLOOKUP($A38,'2.2'!$D:$O,5,FALSE)&lt;=Z$8,"OK","NOK"))</f>
        <v/>
      </c>
      <c r="AA38" s="1156" t="str">
        <f>IF(VLOOKUP($A38,intern2!$A$165:$BH$316,COLUMN(AA38)+1,FALSE)="","",IF(VLOOKUP($A38,'2.2'!$D:$O,5,FALSE)&lt;=AA$8,"OK","NOK"))</f>
        <v/>
      </c>
      <c r="AB38" s="1156" t="str">
        <f>IF(VLOOKUP($A38,intern2!$A$165:$BH$316,COLUMN(AB38)+1,FALSE)="","",IF(VLOOKUP($A38,'2.2'!$D:$O,5,FALSE)&lt;=AB$8,"OK","NOK"))</f>
        <v/>
      </c>
      <c r="AC38" s="1156" t="str">
        <f>IF(VLOOKUP($A38,intern2!$A$165:$BH$316,COLUMN(AC38)+1,FALSE)="","",IF(VLOOKUP($A38,'2.2'!$D:$O,5,FALSE)&lt;=AC$8,"OK","NOK"))</f>
        <v/>
      </c>
      <c r="AD38" s="1156" t="str">
        <f>IF(VLOOKUP($A38,intern2!$A$165:$BH$316,COLUMN(AD38)+1,FALSE)="","",IF(VLOOKUP($A38,'2.2'!$D:$O,5,FALSE)&lt;=AD$8,"OK","NOK"))</f>
        <v/>
      </c>
      <c r="AE38" s="1160" t="str">
        <f>IF(VLOOKUP($A38,intern2!$A$165:$BH$316,COLUMN(AE38)+1,FALSE)="","",IF(VLOOKUP($A38,'2.2'!$D:$O,5,FALSE)&lt;=AE$8,"OK","NOK"))</f>
        <v/>
      </c>
      <c r="AF38" s="1269" t="str">
        <f ca="1">IF(VLOOKUP($A38,intern2!$A$165:$BH$316,COLUMN(AF38)+1,FALSE)="","",IF(VLOOKUP($A38,'2.2'!$D:$O,5,FALSE)&lt;=AF$8,"OK","NOK"))</f>
        <v>NOK</v>
      </c>
      <c r="AG38" s="1160" t="str">
        <f>IF(VLOOKUP($A38,intern2!$A$165:$BH$316,COLUMN(AG38)+1,FALSE)="","",IF(VLOOKUP($A38,'2.2'!$D:$O,5,FALSE)&lt;=AG$8,"OK","NOK"))</f>
        <v/>
      </c>
      <c r="AH38" s="1160" t="str">
        <f>IF(VLOOKUP($A38,intern2!$A$165:$BH$316,COLUMN(AH38)+1,FALSE)="","",IF(VLOOKUP($A38,'2.2'!$D:$O,5,FALSE)&lt;=AH$8,"OK","NOK"))</f>
        <v/>
      </c>
      <c r="AI38" s="1156" t="str">
        <f>IF(VLOOKUP($A38,intern2!$A$165:$BH$316,COLUMN(AI38)+1,FALSE)="","",IF(VLOOKUP($A38,'2.2'!$D:$O,5,FALSE)&lt;=AI$8,"OK","NOK"))</f>
        <v/>
      </c>
      <c r="AJ38" s="1156" t="str">
        <f ca="1">IF(VLOOKUP($A38,intern2!$A$165:$BH$316,COLUMN(AJ38)+1,FALSE)="","",IF(VLOOKUP($A38,'2.2'!$D:$O,5,FALSE)&lt;=AJ$8,"OK","NOK"))</f>
        <v>NOK</v>
      </c>
      <c r="AK38" s="1156" t="str">
        <f>IF(VLOOKUP($A38,intern2!$A$165:$BH$316,COLUMN(AK38)+1,FALSE)="","",IF(VLOOKUP($A38,'2.2'!$D:$O,5,FALSE)&lt;=AK$8,"OK","NOK"))</f>
        <v/>
      </c>
      <c r="AL38" s="1156" t="str">
        <f>IF(VLOOKUP($A38,intern2!$A$165:$BH$316,COLUMN(AL38)+1,FALSE)="","",IF(VLOOKUP($A38,'2.2'!$D:$O,5,FALSE)&lt;=AL$8,"OK","NOK"))</f>
        <v/>
      </c>
      <c r="AM38" s="1269" t="str">
        <f>IF(VLOOKUP($A38,intern2!$A$165:$BH$316,COLUMN(AM38)+1,FALSE)="","",IF(VLOOKUP($A38,'2.2'!$D:$O,5,FALSE)&lt;=AM$8,"OK","NOK"))</f>
        <v/>
      </c>
      <c r="AN38" s="1170" t="str">
        <f>IF(VLOOKUP($A38,intern2!$A$165:$BH$316,COLUMN(AN38)+1,FALSE)="","",IF(VLOOKUP($A38,'2.2'!$D:$O,5,FALSE)&lt;=AN$8,"OK","NOK"))</f>
        <v/>
      </c>
      <c r="AO38" s="1156" t="str">
        <f>IF(VLOOKUP($A38,intern2!$A$165:$BH$316,COLUMN(AO38)+1,FALSE)="","",IF(VLOOKUP($A38,'2.2'!$D:$O,5,FALSE)&lt;=AO$8,"OK","NOK"))</f>
        <v/>
      </c>
      <c r="AP38" s="1156" t="str">
        <f>IF(VLOOKUP($A38,intern2!$A$165:$BH$316,COLUMN(AP38)+1,FALSE)="","",IF(VLOOKUP($A38,'2.2'!$D:$O,5,FALSE)&lt;=AP$8,"OK","NOK"))</f>
        <v/>
      </c>
      <c r="AQ38" s="1269" t="str">
        <f>IF(VLOOKUP($A38,intern2!$A$165:$BH$316,COLUMN(AQ38)+1,FALSE)="","",IF(VLOOKUP($A38,'2.2'!$D:$O,5,FALSE)&lt;=AQ$8,"OK","NOK"))</f>
        <v/>
      </c>
      <c r="AR38" s="1156" t="str">
        <f>IF(VLOOKUP($A38,intern2!$A$165:$BH$316,COLUMN(AR38)+1,FALSE)="","",IF(VLOOKUP($A38,'2.2'!$D:$O,5,FALSE)&lt;=AR$8,"OK","NOK"))</f>
        <v/>
      </c>
      <c r="AS38" s="1156" t="str">
        <f>IF(VLOOKUP($A38,intern2!$A$165:$BH$316,COLUMN(AS38)+1,FALSE)="","",IF(VLOOKUP($A38,'2.2'!$D:$O,5,FALSE)&lt;=AS$8,"OK","NOK"))</f>
        <v/>
      </c>
      <c r="AT38" s="1269" t="str">
        <f>IF(VLOOKUP($A38,intern2!$A$165:$BH$316,COLUMN(AT38)+1,FALSE)="","",IF(VLOOKUP($A38,'2.2'!$D:$O,5,FALSE)&lt;=AT$8,"OK","NOK"))</f>
        <v/>
      </c>
      <c r="AU38" s="1156" t="str">
        <f>IF(VLOOKUP($A38,intern2!$A$165:$BH$316,COLUMN(AU38)+1,FALSE)="","",IF(VLOOKUP($A38,'2.2'!$D:$O,5,FALSE)&lt;=AU$8,"OK","NOK"))</f>
        <v/>
      </c>
      <c r="AV38" s="1156" t="str">
        <f>IF(VLOOKUP($A38,intern2!$A$165:$BH$316,COLUMN(AV38)+1,FALSE)="","",IF(VLOOKUP($A38,'2.2'!$D:$O,5,FALSE)&lt;=AV$8,"OK","NOK"))</f>
        <v/>
      </c>
      <c r="AW38" s="1156" t="str">
        <f>IF(VLOOKUP($A38,intern2!$A$165:$BH$316,COLUMN(AW38)+1,FALSE)="","",IF(VLOOKUP($A38,'2.2'!$D:$O,5,FALSE)&lt;=AW$8,"OK","NOK"))</f>
        <v/>
      </c>
      <c r="AX38" s="1156" t="str">
        <f>IF(VLOOKUP($A38,intern2!$A$165:$BH$316,COLUMN(AX38)+1,FALSE)="","",IF(VLOOKUP($A38,'2.2'!$D:$O,5,FALSE)&lt;=AX$8,"OK","NOK"))</f>
        <v/>
      </c>
      <c r="AY38" s="1156" t="str">
        <f>IF(VLOOKUP($A38,intern2!$A$165:$BH$316,COLUMN(AY38)+1,FALSE)="","",IF(VLOOKUP($A38,'2.2'!$D:$O,5,FALSE)&lt;=AY$8,"OK","NOK"))</f>
        <v/>
      </c>
      <c r="AZ38" s="1269" t="str">
        <f>IF(VLOOKUP($A38,intern2!$A$165:$BH$316,COLUMN(AZ38)+1,FALSE)="","",IF(VLOOKUP($A38,'2.2'!$D:$O,5,FALSE)&lt;=AZ$8,"OK","NOK"))</f>
        <v/>
      </c>
      <c r="BA38" s="1156" t="str">
        <f>IF(VLOOKUP($A38,intern2!$A$165:$BH$316,COLUMN(BA38)+1,FALSE)="","",IF(VLOOKUP($A38,'2.2'!$D:$O,5,FALSE)&lt;=BA$8,"OK","NOK"))</f>
        <v/>
      </c>
      <c r="BB38" s="1156" t="str">
        <f>IF(VLOOKUP($A38,intern2!$A$165:$BH$316,COLUMN(BB38)+1,FALSE)="","",IF(VLOOKUP($A38,'2.2'!$D:$O,5,FALSE)&lt;=BB$8,"OK","NOK"))</f>
        <v/>
      </c>
      <c r="BC38" s="1156" t="str">
        <f>IF(VLOOKUP($A38,intern2!$A$165:$BH$316,COLUMN(BC38)+1,FALSE)="","",IF(VLOOKUP($A38,'2.2'!$D:$O,5,FALSE)&lt;=BC$8,"OK","NOK"))</f>
        <v/>
      </c>
      <c r="BD38" s="1156" t="str">
        <f>IF(VLOOKUP($A38,intern2!$A$165:$BH$316,COLUMN(BD38)+1,FALSE)="","",IF(VLOOKUP($A38,'2.2'!$D:$O,5,FALSE)&lt;=BD$8,"OK","NOK"))</f>
        <v/>
      </c>
      <c r="BE38" s="1156" t="str">
        <f>IF(VLOOKUP($A38,intern2!$A$165:$BH$316,COLUMN(BE38)+1,FALSE)="","",IF(VLOOKUP($A38,'2.2'!$D:$O,5,FALSE)&lt;=BE$8,"OK","NOK"))</f>
        <v/>
      </c>
      <c r="BF38" s="1170" t="str">
        <f>IF(VLOOKUP($A38,intern2!$A$165:$BH$316,COLUMN(BF38)+1,FALSE)="","",IF(VLOOKUP($A38,'2.2'!$D:$O,5,FALSE)&lt;=BF$8,"OK","NOK"))</f>
        <v/>
      </c>
      <c r="BG38" s="1269" t="str">
        <f>IF(VLOOKUP($A38,intern2!$A$165:$BH$316,COLUMN(BG38)+1,FALSE)="","",IF(VLOOKUP($A38,'2.2'!$D:$O,5,FALSE)&lt;=BG$8,"OK","NOK"))</f>
        <v/>
      </c>
      <c r="BH38" s="1176" t="str">
        <f t="shared" ca="1" si="0"/>
        <v>NOK</v>
      </c>
      <c r="BI38" s="1176"/>
    </row>
    <row r="39" spans="1:61" ht="26.4" x14ac:dyDescent="0.25">
      <c r="A39" s="716" t="str">
        <f>'2.2'!D39</f>
        <v>NEU3.1</v>
      </c>
      <c r="B39" s="1157" t="str">
        <f>'2.2'!E39</f>
        <v>Malattie cerebrovascolari presso Stroke Center (CIMAS)</v>
      </c>
      <c r="C39" s="1156" t="str">
        <f>IF(VLOOKUP($A39,intern2!$A$165:$BH$316,COLUMN(C39)+1,FALSE)="","",IF(VLOOKUP($A39,'2.2'!$D:$O,5,FALSE)&lt;=C$8,"OK","NOK"))</f>
        <v/>
      </c>
      <c r="D39" s="1156" t="str">
        <f>IF(VLOOKUP($A39,intern2!$A$165:$BH$316,COLUMN(D39)+1,FALSE)="","",IF(VLOOKUP($A39,'2.2'!$D:$O,5,FALSE)&lt;=D$8,"OK","NOK"))</f>
        <v/>
      </c>
      <c r="E39" s="1156" t="str">
        <f>IF(VLOOKUP($A39,intern2!$A$165:$BH$316,COLUMN(E39)+1,FALSE)="","",IF(VLOOKUP($A39,'2.2'!$D:$O,5,FALSE)&lt;=E$8,"OK","NOK"))</f>
        <v/>
      </c>
      <c r="F39" s="1156" t="str">
        <f>IF(VLOOKUP($A39,intern2!$A$165:$BH$316,COLUMN(F39)+1,FALSE)="","",IF(VLOOKUP($A39,'2.2'!$D:$O,5,FALSE)&lt;=F$8,"OK","NOK"))</f>
        <v/>
      </c>
      <c r="G39" s="1156" t="str">
        <f>IF(VLOOKUP($A39,intern2!$A$165:$BH$316,COLUMN(G39)+1,FALSE)="","",IF(VLOOKUP($A39,'2.2'!$D:$O,5,FALSE)&lt;=G$8,"OK","NOK"))</f>
        <v/>
      </c>
      <c r="H39" s="1156" t="str">
        <f>IF(VLOOKUP($A39,intern2!$A$165:$BH$316,COLUMN(H39)+1,FALSE)="","",IF(VLOOKUP($A39,'2.2'!$D:$O,5,FALSE)&lt;=H$8,"OK","NOK"))</f>
        <v/>
      </c>
      <c r="I39" s="1269" t="str">
        <f>IF(VLOOKUP($A39,intern2!$A$165:$BH$316,COLUMN(I39)+1,FALSE)="","",IF(VLOOKUP($A39,'2.2'!$D:$O,5,FALSE)&lt;=I$8,"OK","NOK"))</f>
        <v/>
      </c>
      <c r="J39" s="1159" t="str">
        <f>IF(VLOOKUP($A39,intern2!$A$165:$BH$316,COLUMN(J39)+1,FALSE)="","",IF(VLOOKUP($A39,'2.2'!$D:$O,5,FALSE)&lt;=J$8,"OK","NOK"))</f>
        <v/>
      </c>
      <c r="K39" s="1156" t="str">
        <f>IF(VLOOKUP($A39,intern2!$A$165:$BH$316,COLUMN(K39)+1,FALSE)="","",IF(VLOOKUP($A39,'2.2'!$D:$O,5,FALSE)&lt;=K$8,"OK","NOK"))</f>
        <v/>
      </c>
      <c r="L39" s="1156" t="str">
        <f>IF(VLOOKUP($A39,intern2!$A$165:$BH$316,COLUMN(L39)+1,FALSE)="","",IF(VLOOKUP($A39,'2.2'!$D:$O,5,FALSE)&lt;=L$8,"OK","NOK"))</f>
        <v/>
      </c>
      <c r="M39" s="1156" t="str">
        <f>IF(VLOOKUP($A39,intern2!$A$165:$BH$316,COLUMN(M39)+1,FALSE)="","",IF(VLOOKUP($A39,'2.2'!$D:$O,5,FALSE)&lt;=M$8,"OK","NOK"))</f>
        <v/>
      </c>
      <c r="N39" s="1156" t="str">
        <f>IF(VLOOKUP($A39,intern2!$A$165:$BH$316,COLUMN(N39)+1,FALSE)="","",IF(VLOOKUP($A39,'2.2'!$D:$O,5,FALSE)&lt;=N$8,"OK","NOK"))</f>
        <v/>
      </c>
      <c r="O39" s="1156" t="str">
        <f>IF(VLOOKUP($A39,intern2!$A$165:$BH$316,COLUMN(O39)+1,FALSE)="","",IF(VLOOKUP($A39,'2.2'!$D:$O,5,FALSE)&lt;=O$8,"OK","NOK"))</f>
        <v/>
      </c>
      <c r="P39" s="1156" t="str">
        <f>IF(VLOOKUP($A39,intern2!$A$165:$BH$316,COLUMN(P39)+1,FALSE)="","",IF(VLOOKUP($A39,'2.2'!$D:$O,5,FALSE)&lt;=P$8,"OK","NOK"))</f>
        <v/>
      </c>
      <c r="Q39" s="1156" t="str">
        <f>IF(VLOOKUP($A39,intern2!$A$165:$BH$316,COLUMN(Q39)+1,FALSE)="","",IF(VLOOKUP($A39,'2.2'!$D:$O,5,FALSE)&lt;=Q$8,"OK","NOK"))</f>
        <v/>
      </c>
      <c r="R39" s="1159" t="str">
        <f>IF(VLOOKUP($A39,intern2!$A$165:$BH$316,COLUMN(R39)+1,FALSE)="","",IF(VLOOKUP($A39,'2.2'!$D:$O,5,FALSE)&lt;=R$8,"OK","NOK"))</f>
        <v/>
      </c>
      <c r="S39" s="1159" t="str">
        <f>IF(VLOOKUP($A39,intern2!$A$165:$BH$316,COLUMN(S39)+1,FALSE)="","",IF(VLOOKUP($A39,'2.2'!$D:$O,5,FALSE)&lt;=S$8,"OK","NOK"))</f>
        <v/>
      </c>
      <c r="T39" s="1156" t="str">
        <f>IF(VLOOKUP($A39,intern2!$A$165:$BH$316,COLUMN(T39)+1,FALSE)="","",IF(VLOOKUP($A39,'2.2'!$D:$O,5,FALSE)&lt;=T$8,"OK","NOK"))</f>
        <v/>
      </c>
      <c r="U39" s="1156" t="str">
        <f>IF(VLOOKUP($A39,intern2!$A$165:$BH$316,COLUMN(U39)+1,FALSE)="","",IF(VLOOKUP($A39,'2.2'!$D:$O,5,FALSE)&lt;=U$8,"OK","NOK"))</f>
        <v/>
      </c>
      <c r="V39" s="1156" t="str">
        <f>IF(VLOOKUP($A39,intern2!$A$165:$BH$316,COLUMN(V39)+1,FALSE)="","",IF(VLOOKUP($A39,'2.2'!$D:$O,5,FALSE)&lt;=V$8,"OK","NOK"))</f>
        <v/>
      </c>
      <c r="W39" s="1156" t="str">
        <f>IF(VLOOKUP($A39,intern2!$A$165:$BH$316,COLUMN(W39)+1,FALSE)="","",IF(VLOOKUP($A39,'2.2'!$D:$O,5,FALSE)&lt;=W$8,"OK","NOK"))</f>
        <v/>
      </c>
      <c r="X39" s="1156" t="str">
        <f>IF(VLOOKUP($A39,intern2!$A$165:$BH$316,COLUMN(X39)+1,FALSE)="","",IF(VLOOKUP($A39,'2.2'!$D:$O,5,FALSE)&lt;=X$8,"OK","NOK"))</f>
        <v/>
      </c>
      <c r="Y39" s="1170" t="str">
        <f>IF(VLOOKUP($A39,intern2!$A$165:$BH$316,COLUMN(Y39)+1,FALSE)="","",IF(VLOOKUP($A39,'2.2'!$D:$O,5,FALSE)&lt;=Y$8,"OK","NOK"))</f>
        <v/>
      </c>
      <c r="Z39" s="1269" t="str">
        <f>IF(VLOOKUP($A39,intern2!$A$165:$BH$316,COLUMN(Z39)+1,FALSE)="","",IF(VLOOKUP($A39,'2.2'!$D:$O,5,FALSE)&lt;=Z$8,"OK","NOK"))</f>
        <v/>
      </c>
      <c r="AA39" s="1156" t="str">
        <f>IF(VLOOKUP($A39,intern2!$A$165:$BH$316,COLUMN(AA39)+1,FALSE)="","",IF(VLOOKUP($A39,'2.2'!$D:$O,5,FALSE)&lt;=AA$8,"OK","NOK"))</f>
        <v/>
      </c>
      <c r="AB39" s="1156" t="str">
        <f>IF(VLOOKUP($A39,intern2!$A$165:$BH$316,COLUMN(AB39)+1,FALSE)="","",IF(VLOOKUP($A39,'2.2'!$D:$O,5,FALSE)&lt;=AB$8,"OK","NOK"))</f>
        <v/>
      </c>
      <c r="AC39" s="1156" t="str">
        <f>IF(VLOOKUP($A39,intern2!$A$165:$BH$316,COLUMN(AC39)+1,FALSE)="","",IF(VLOOKUP($A39,'2.2'!$D:$O,5,FALSE)&lt;=AC$8,"OK","NOK"))</f>
        <v/>
      </c>
      <c r="AD39" s="1156" t="str">
        <f>IF(VLOOKUP($A39,intern2!$A$165:$BH$316,COLUMN(AD39)+1,FALSE)="","",IF(VLOOKUP($A39,'2.2'!$D:$O,5,FALSE)&lt;=AD$8,"OK","NOK"))</f>
        <v/>
      </c>
      <c r="AE39" s="1160" t="str">
        <f>IF(VLOOKUP($A39,intern2!$A$165:$BH$316,COLUMN(AE39)+1,FALSE)="","",IF(VLOOKUP($A39,'2.2'!$D:$O,5,FALSE)&lt;=AE$8,"OK","NOK"))</f>
        <v/>
      </c>
      <c r="AF39" s="1269" t="str">
        <f>IF(VLOOKUP($A39,intern2!$A$165:$BH$316,COLUMN(AF39)+1,FALSE)="","",IF(VLOOKUP($A39,'2.2'!$D:$O,5,FALSE)&lt;=AF$8,"OK","NOK"))</f>
        <v/>
      </c>
      <c r="AG39" s="1160" t="str">
        <f>IF(VLOOKUP($A39,intern2!$A$165:$BH$316,COLUMN(AG39)+1,FALSE)="","",IF(VLOOKUP($A39,'2.2'!$D:$O,5,FALSE)&lt;=AG$8,"OK","NOK"))</f>
        <v/>
      </c>
      <c r="AH39" s="1160" t="str">
        <f>IF(VLOOKUP($A39,intern2!$A$165:$BH$316,COLUMN(AH39)+1,FALSE)="","",IF(VLOOKUP($A39,'2.2'!$D:$O,5,FALSE)&lt;=AH$8,"OK","NOK"))</f>
        <v/>
      </c>
      <c r="AI39" s="1156" t="str">
        <f>IF(VLOOKUP($A39,intern2!$A$165:$BH$316,COLUMN(AI39)+1,FALSE)="","",IF(VLOOKUP($A39,'2.2'!$D:$O,5,FALSE)&lt;=AI$8,"OK","NOK"))</f>
        <v/>
      </c>
      <c r="AJ39" s="1156" t="str">
        <f>IF(VLOOKUP($A39,intern2!$A$165:$BH$316,COLUMN(AJ39)+1,FALSE)="","",IF(VLOOKUP($A39,'2.2'!$D:$O,5,FALSE)&lt;=AJ$8,"OK","NOK"))</f>
        <v/>
      </c>
      <c r="AK39" s="1156" t="str">
        <f>IF(VLOOKUP($A39,intern2!$A$165:$BH$316,COLUMN(AK39)+1,FALSE)="","",IF(VLOOKUP($A39,'2.2'!$D:$O,5,FALSE)&lt;=AK$8,"OK","NOK"))</f>
        <v/>
      </c>
      <c r="AL39" s="1156" t="str">
        <f>IF(VLOOKUP($A39,intern2!$A$165:$BH$316,COLUMN(AL39)+1,FALSE)="","",IF(VLOOKUP($A39,'2.2'!$D:$O,5,FALSE)&lt;=AL$8,"OK","NOK"))</f>
        <v/>
      </c>
      <c r="AM39" s="1269" t="str">
        <f>IF(VLOOKUP($A39,intern2!$A$165:$BH$316,COLUMN(AM39)+1,FALSE)="","",IF(VLOOKUP($A39,'2.2'!$D:$O,5,FALSE)&lt;=AM$8,"OK","NOK"))</f>
        <v/>
      </c>
      <c r="AN39" s="1170" t="str">
        <f>IF(VLOOKUP($A39,intern2!$A$165:$BH$316,COLUMN(AN39)+1,FALSE)="","",IF(VLOOKUP($A39,'2.2'!$D:$O,5,FALSE)&lt;=AN$8,"OK","NOK"))</f>
        <v/>
      </c>
      <c r="AO39" s="1156" t="str">
        <f>IF(VLOOKUP($A39,intern2!$A$165:$BH$316,COLUMN(AO39)+1,FALSE)="","",IF(VLOOKUP($A39,'2.2'!$D:$O,5,FALSE)&lt;=AO$8,"OK","NOK"))</f>
        <v/>
      </c>
      <c r="AP39" s="1156" t="str">
        <f>IF(VLOOKUP($A39,intern2!$A$165:$BH$316,COLUMN(AP39)+1,FALSE)="","",IF(VLOOKUP($A39,'2.2'!$D:$O,5,FALSE)&lt;=AP$8,"OK","NOK"))</f>
        <v/>
      </c>
      <c r="AQ39" s="1269" t="str">
        <f>IF(VLOOKUP($A39,intern2!$A$165:$BH$316,COLUMN(AQ39)+1,FALSE)="","",IF(VLOOKUP($A39,'2.2'!$D:$O,5,FALSE)&lt;=AQ$8,"OK","NOK"))</f>
        <v/>
      </c>
      <c r="AR39" s="1156" t="str">
        <f>IF(VLOOKUP($A39,intern2!$A$165:$BH$316,COLUMN(AR39)+1,FALSE)="","",IF(VLOOKUP($A39,'2.2'!$D:$O,5,FALSE)&lt;=AR$8,"OK","NOK"))</f>
        <v/>
      </c>
      <c r="AS39" s="1156" t="str">
        <f>IF(VLOOKUP($A39,intern2!$A$165:$BH$316,COLUMN(AS39)+1,FALSE)="","",IF(VLOOKUP($A39,'2.2'!$D:$O,5,FALSE)&lt;=AS$8,"OK","NOK"))</f>
        <v/>
      </c>
      <c r="AT39" s="1269" t="str">
        <f>IF(VLOOKUP($A39,intern2!$A$165:$BH$316,COLUMN(AT39)+1,FALSE)="","",IF(VLOOKUP($A39,'2.2'!$D:$O,5,FALSE)&lt;=AT$8,"OK","NOK"))</f>
        <v/>
      </c>
      <c r="AU39" s="1156" t="str">
        <f>IF(VLOOKUP($A39,intern2!$A$165:$BH$316,COLUMN(AU39)+1,FALSE)="","",IF(VLOOKUP($A39,'2.2'!$D:$O,5,FALSE)&lt;=AU$8,"OK","NOK"))</f>
        <v/>
      </c>
      <c r="AV39" s="1156" t="str">
        <f>IF(VLOOKUP($A39,intern2!$A$165:$BH$316,COLUMN(AV39)+1,FALSE)="","",IF(VLOOKUP($A39,'2.2'!$D:$O,5,FALSE)&lt;=AV$8,"OK","NOK"))</f>
        <v/>
      </c>
      <c r="AW39" s="1156" t="str">
        <f>IF(VLOOKUP($A39,intern2!$A$165:$BH$316,COLUMN(AW39)+1,FALSE)="","",IF(VLOOKUP($A39,'2.2'!$D:$O,5,FALSE)&lt;=AW$8,"OK","NOK"))</f>
        <v/>
      </c>
      <c r="AX39" s="1156" t="str">
        <f>IF(VLOOKUP($A39,intern2!$A$165:$BH$316,COLUMN(AX39)+1,FALSE)="","",IF(VLOOKUP($A39,'2.2'!$D:$O,5,FALSE)&lt;=AX$8,"OK","NOK"))</f>
        <v/>
      </c>
      <c r="AY39" s="1156" t="str">
        <f>IF(VLOOKUP($A39,intern2!$A$165:$BH$316,COLUMN(AY39)+1,FALSE)="","",IF(VLOOKUP($A39,'2.2'!$D:$O,5,FALSE)&lt;=AY$8,"OK","NOK"))</f>
        <v/>
      </c>
      <c r="AZ39" s="1269" t="str">
        <f>IF(VLOOKUP($A39,intern2!$A$165:$BH$316,COLUMN(AZ39)+1,FALSE)="","",IF(VLOOKUP($A39,'2.2'!$D:$O,5,FALSE)&lt;=AZ$8,"OK","NOK"))</f>
        <v/>
      </c>
      <c r="BA39" s="1156" t="str">
        <f>IF(VLOOKUP($A39,intern2!$A$165:$BH$316,COLUMN(BA39)+1,FALSE)="","",IF(VLOOKUP($A39,'2.2'!$D:$O,5,FALSE)&lt;=BA$8,"OK","NOK"))</f>
        <v/>
      </c>
      <c r="BB39" s="1156" t="str">
        <f>IF(VLOOKUP($A39,intern2!$A$165:$BH$316,COLUMN(BB39)+1,FALSE)="","",IF(VLOOKUP($A39,'2.2'!$D:$O,5,FALSE)&lt;=BB$8,"OK","NOK"))</f>
        <v/>
      </c>
      <c r="BC39" s="1156" t="str">
        <f>IF(VLOOKUP($A39,intern2!$A$165:$BH$316,COLUMN(BC39)+1,FALSE)="","",IF(VLOOKUP($A39,'2.2'!$D:$O,5,FALSE)&lt;=BC$8,"OK","NOK"))</f>
        <v/>
      </c>
      <c r="BD39" s="1156" t="str">
        <f>IF(VLOOKUP($A39,intern2!$A$165:$BH$316,COLUMN(BD39)+1,FALSE)="","",IF(VLOOKUP($A39,'2.2'!$D:$O,5,FALSE)&lt;=BD$8,"OK","NOK"))</f>
        <v/>
      </c>
      <c r="BE39" s="1156" t="str">
        <f>IF(VLOOKUP($A39,intern2!$A$165:$BH$316,COLUMN(BE39)+1,FALSE)="","",IF(VLOOKUP($A39,'2.2'!$D:$O,5,FALSE)&lt;=BE$8,"OK","NOK"))</f>
        <v/>
      </c>
      <c r="BF39" s="1170" t="str">
        <f>IF(VLOOKUP($A39,intern2!$A$165:$BH$316,COLUMN(BF39)+1,FALSE)="","",IF(VLOOKUP($A39,'2.2'!$D:$O,5,FALSE)&lt;=BF$8,"OK","NOK"))</f>
        <v/>
      </c>
      <c r="BG39" s="1269" t="str">
        <f>IF(VLOOKUP($A39,intern2!$A$165:$BH$316,COLUMN(BG39)+1,FALSE)="","",IF(VLOOKUP($A39,'2.2'!$D:$O,5,FALSE)&lt;=BG$8,"OK","NOK"))</f>
        <v/>
      </c>
      <c r="BH39" s="1176" t="str">
        <f t="shared" si="0"/>
        <v>OK</v>
      </c>
      <c r="BI39" s="1176"/>
    </row>
    <row r="40" spans="1:61" ht="26.4" x14ac:dyDescent="0.25">
      <c r="A40" s="716" t="str">
        <f>'2.2'!D40</f>
        <v>NEU4</v>
      </c>
      <c r="B40" s="1157" t="str">
        <f>'2.2'!E40</f>
        <v>Epilettologia: diagnostica complessa</v>
      </c>
      <c r="C40" s="1156" t="str">
        <f>IF(VLOOKUP($A40,intern2!$A$165:$BH$316,COLUMN(C40)+1,FALSE)="","",IF(VLOOKUP($A40,'2.2'!$D:$O,5,FALSE)&lt;=C$8,"OK","NOK"))</f>
        <v/>
      </c>
      <c r="D40" s="1156" t="str">
        <f>IF(VLOOKUP($A40,intern2!$A$165:$BH$316,COLUMN(D40)+1,FALSE)="","",IF(VLOOKUP($A40,'2.2'!$D:$O,5,FALSE)&lt;=D$8,"OK","NOK"))</f>
        <v/>
      </c>
      <c r="E40" s="1156" t="str">
        <f>IF(VLOOKUP($A40,intern2!$A$165:$BH$316,COLUMN(E40)+1,FALSE)="","",IF(VLOOKUP($A40,'2.2'!$D:$O,5,FALSE)&lt;=E$8,"OK","NOK"))</f>
        <v/>
      </c>
      <c r="F40" s="1156" t="str">
        <f>IF(VLOOKUP($A40,intern2!$A$165:$BH$316,COLUMN(F40)+1,FALSE)="","",IF(VLOOKUP($A40,'2.2'!$D:$O,5,FALSE)&lt;=F$8,"OK","NOK"))</f>
        <v/>
      </c>
      <c r="G40" s="1156" t="str">
        <f>IF(VLOOKUP($A40,intern2!$A$165:$BH$316,COLUMN(G40)+1,FALSE)="","",IF(VLOOKUP($A40,'2.2'!$D:$O,5,FALSE)&lt;=G$8,"OK","NOK"))</f>
        <v/>
      </c>
      <c r="H40" s="1156" t="str">
        <f>IF(VLOOKUP($A40,intern2!$A$165:$BH$316,COLUMN(H40)+1,FALSE)="","",IF(VLOOKUP($A40,'2.2'!$D:$O,5,FALSE)&lt;=H$8,"OK","NOK"))</f>
        <v/>
      </c>
      <c r="I40" s="1269" t="str">
        <f>IF(VLOOKUP($A40,intern2!$A$165:$BH$316,COLUMN(I40)+1,FALSE)="","",IF(VLOOKUP($A40,'2.2'!$D:$O,5,FALSE)&lt;=I$8,"OK","NOK"))</f>
        <v/>
      </c>
      <c r="J40" s="1159" t="str">
        <f>IF(VLOOKUP($A40,intern2!$A$165:$BH$316,COLUMN(J40)+1,FALSE)="","",IF(VLOOKUP($A40,'2.2'!$D:$O,5,FALSE)&lt;=J$8,"OK","NOK"))</f>
        <v/>
      </c>
      <c r="K40" s="1156" t="str">
        <f>IF(VLOOKUP($A40,intern2!$A$165:$BH$316,COLUMN(K40)+1,FALSE)="","",IF(VLOOKUP($A40,'2.2'!$D:$O,5,FALSE)&lt;=K$8,"OK","NOK"))</f>
        <v/>
      </c>
      <c r="L40" s="1156" t="str">
        <f>IF(VLOOKUP($A40,intern2!$A$165:$BH$316,COLUMN(L40)+1,FALSE)="","",IF(VLOOKUP($A40,'2.2'!$D:$O,5,FALSE)&lt;=L$8,"OK","NOK"))</f>
        <v/>
      </c>
      <c r="M40" s="1156" t="str">
        <f>IF(VLOOKUP($A40,intern2!$A$165:$BH$316,COLUMN(M40)+1,FALSE)="","",IF(VLOOKUP($A40,'2.2'!$D:$O,5,FALSE)&lt;=M$8,"OK","NOK"))</f>
        <v/>
      </c>
      <c r="N40" s="1156" t="str">
        <f>IF(VLOOKUP($A40,intern2!$A$165:$BH$316,COLUMN(N40)+1,FALSE)="","",IF(VLOOKUP($A40,'2.2'!$D:$O,5,FALSE)&lt;=N$8,"OK","NOK"))</f>
        <v/>
      </c>
      <c r="O40" s="1156" t="str">
        <f>IF(VLOOKUP($A40,intern2!$A$165:$BH$316,COLUMN(O40)+1,FALSE)="","",IF(VLOOKUP($A40,'2.2'!$D:$O,5,FALSE)&lt;=O$8,"OK","NOK"))</f>
        <v/>
      </c>
      <c r="P40" s="1156" t="str">
        <f>IF(VLOOKUP($A40,intern2!$A$165:$BH$316,COLUMN(P40)+1,FALSE)="","",IF(VLOOKUP($A40,'2.2'!$D:$O,5,FALSE)&lt;=P$8,"OK","NOK"))</f>
        <v/>
      </c>
      <c r="Q40" s="1156" t="str">
        <f>IF(VLOOKUP($A40,intern2!$A$165:$BH$316,COLUMN(Q40)+1,FALSE)="","",IF(VLOOKUP($A40,'2.2'!$D:$O,5,FALSE)&lt;=Q$8,"OK","NOK"))</f>
        <v/>
      </c>
      <c r="R40" s="1159" t="str">
        <f>IF(VLOOKUP($A40,intern2!$A$165:$BH$316,COLUMN(R40)+1,FALSE)="","",IF(VLOOKUP($A40,'2.2'!$D:$O,5,FALSE)&lt;=R$8,"OK","NOK"))</f>
        <v/>
      </c>
      <c r="S40" s="1159" t="str">
        <f>IF(VLOOKUP($A40,intern2!$A$165:$BH$316,COLUMN(S40)+1,FALSE)="","",IF(VLOOKUP($A40,'2.2'!$D:$O,5,FALSE)&lt;=S$8,"OK","NOK"))</f>
        <v/>
      </c>
      <c r="T40" s="1156" t="str">
        <f>IF(VLOOKUP($A40,intern2!$A$165:$BH$316,COLUMN(T40)+1,FALSE)="","",IF(VLOOKUP($A40,'2.2'!$D:$O,5,FALSE)&lt;=T$8,"OK","NOK"))</f>
        <v/>
      </c>
      <c r="U40" s="1156" t="str">
        <f>IF(VLOOKUP($A40,intern2!$A$165:$BH$316,COLUMN(U40)+1,FALSE)="","",IF(VLOOKUP($A40,'2.2'!$D:$O,5,FALSE)&lt;=U$8,"OK","NOK"))</f>
        <v/>
      </c>
      <c r="V40" s="1156" t="str">
        <f>IF(VLOOKUP($A40,intern2!$A$165:$BH$316,COLUMN(V40)+1,FALSE)="","",IF(VLOOKUP($A40,'2.2'!$D:$O,5,FALSE)&lt;=V$8,"OK","NOK"))</f>
        <v/>
      </c>
      <c r="W40" s="1156" t="str">
        <f>IF(VLOOKUP($A40,intern2!$A$165:$BH$316,COLUMN(W40)+1,FALSE)="","",IF(VLOOKUP($A40,'2.2'!$D:$O,5,FALSE)&lt;=W$8,"OK","NOK"))</f>
        <v/>
      </c>
      <c r="X40" s="1156" t="str">
        <f>IF(VLOOKUP($A40,intern2!$A$165:$BH$316,COLUMN(X40)+1,FALSE)="","",IF(VLOOKUP($A40,'2.2'!$D:$O,5,FALSE)&lt;=X$8,"OK","NOK"))</f>
        <v/>
      </c>
      <c r="Y40" s="1170" t="str">
        <f>IF(VLOOKUP($A40,intern2!$A$165:$BH$316,COLUMN(Y40)+1,FALSE)="","",IF(VLOOKUP($A40,'2.2'!$D:$O,5,FALSE)&lt;=Y$8,"OK","NOK"))</f>
        <v/>
      </c>
      <c r="Z40" s="1269" t="str">
        <f>IF(VLOOKUP($A40,intern2!$A$165:$BH$316,COLUMN(Z40)+1,FALSE)="","",IF(VLOOKUP($A40,'2.2'!$D:$O,5,FALSE)&lt;=Z$8,"OK","NOK"))</f>
        <v/>
      </c>
      <c r="AA40" s="1156" t="str">
        <f>IF(VLOOKUP($A40,intern2!$A$165:$BH$316,COLUMN(AA40)+1,FALSE)="","",IF(VLOOKUP($A40,'2.2'!$D:$O,5,FALSE)&lt;=AA$8,"OK","NOK"))</f>
        <v/>
      </c>
      <c r="AB40" s="1156" t="str">
        <f>IF(VLOOKUP($A40,intern2!$A$165:$BH$316,COLUMN(AB40)+1,FALSE)="","",IF(VLOOKUP($A40,'2.2'!$D:$O,5,FALSE)&lt;=AB$8,"OK","NOK"))</f>
        <v/>
      </c>
      <c r="AC40" s="1156" t="str">
        <f>IF(VLOOKUP($A40,intern2!$A$165:$BH$316,COLUMN(AC40)+1,FALSE)="","",IF(VLOOKUP($A40,'2.2'!$D:$O,5,FALSE)&lt;=AC$8,"OK","NOK"))</f>
        <v/>
      </c>
      <c r="AD40" s="1156" t="str">
        <f>IF(VLOOKUP($A40,intern2!$A$165:$BH$316,COLUMN(AD40)+1,FALSE)="","",IF(VLOOKUP($A40,'2.2'!$D:$O,5,FALSE)&lt;=AD$8,"OK","NOK"))</f>
        <v/>
      </c>
      <c r="AE40" s="1160" t="str">
        <f>IF(VLOOKUP($A40,intern2!$A$165:$BH$316,COLUMN(AE40)+1,FALSE)="","",IF(VLOOKUP($A40,'2.2'!$D:$O,5,FALSE)&lt;=AE$8,"OK","NOK"))</f>
        <v/>
      </c>
      <c r="AF40" s="1269" t="str">
        <f>IF(VLOOKUP($A40,intern2!$A$165:$BH$316,COLUMN(AF40)+1,FALSE)="","",IF(VLOOKUP($A40,'2.2'!$D:$O,5,FALSE)&lt;=AF$8,"OK","NOK"))</f>
        <v/>
      </c>
      <c r="AG40" s="1160" t="str">
        <f>IF(VLOOKUP($A40,intern2!$A$165:$BH$316,COLUMN(AG40)+1,FALSE)="","",IF(VLOOKUP($A40,'2.2'!$D:$O,5,FALSE)&lt;=AG$8,"OK","NOK"))</f>
        <v/>
      </c>
      <c r="AH40" s="1160" t="str">
        <f>IF(VLOOKUP($A40,intern2!$A$165:$BH$316,COLUMN(AH40)+1,FALSE)="","",IF(VLOOKUP($A40,'2.2'!$D:$O,5,FALSE)&lt;=AH$8,"OK","NOK"))</f>
        <v/>
      </c>
      <c r="AI40" s="1156" t="str">
        <f>IF(VLOOKUP($A40,intern2!$A$165:$BH$316,COLUMN(AI40)+1,FALSE)="","",IF(VLOOKUP($A40,'2.2'!$D:$O,5,FALSE)&lt;=AI$8,"OK","NOK"))</f>
        <v/>
      </c>
      <c r="AJ40" s="1156" t="str">
        <f ca="1">IF(VLOOKUP($A40,intern2!$A$165:$BH$316,COLUMN(AJ40)+1,FALSE)="","",IF(VLOOKUP($A40,'2.2'!$D:$O,5,FALSE)&lt;=AJ$8,"OK","NOK"))</f>
        <v>NOK</v>
      </c>
      <c r="AK40" s="1156" t="str">
        <f>IF(VLOOKUP($A40,intern2!$A$165:$BH$316,COLUMN(AK40)+1,FALSE)="","",IF(VLOOKUP($A40,'2.2'!$D:$O,5,FALSE)&lt;=AK$8,"OK","NOK"))</f>
        <v/>
      </c>
      <c r="AL40" s="1156" t="str">
        <f>IF(VLOOKUP($A40,intern2!$A$165:$BH$316,COLUMN(AL40)+1,FALSE)="","",IF(VLOOKUP($A40,'2.2'!$D:$O,5,FALSE)&lt;=AL$8,"OK","NOK"))</f>
        <v/>
      </c>
      <c r="AM40" s="1269" t="str">
        <f>IF(VLOOKUP($A40,intern2!$A$165:$BH$316,COLUMN(AM40)+1,FALSE)="","",IF(VLOOKUP($A40,'2.2'!$D:$O,5,FALSE)&lt;=AM$8,"OK","NOK"))</f>
        <v/>
      </c>
      <c r="AN40" s="1170" t="str">
        <f>IF(VLOOKUP($A40,intern2!$A$165:$BH$316,COLUMN(AN40)+1,FALSE)="","",IF(VLOOKUP($A40,'2.2'!$D:$O,5,FALSE)&lt;=AN$8,"OK","NOK"))</f>
        <v/>
      </c>
      <c r="AO40" s="1156" t="str">
        <f>IF(VLOOKUP($A40,intern2!$A$165:$BH$316,COLUMN(AO40)+1,FALSE)="","",IF(VLOOKUP($A40,'2.2'!$D:$O,5,FALSE)&lt;=AO$8,"OK","NOK"))</f>
        <v/>
      </c>
      <c r="AP40" s="1156" t="str">
        <f>IF(VLOOKUP($A40,intern2!$A$165:$BH$316,COLUMN(AP40)+1,FALSE)="","",IF(VLOOKUP($A40,'2.2'!$D:$O,5,FALSE)&lt;=AP$8,"OK","NOK"))</f>
        <v/>
      </c>
      <c r="AQ40" s="1269" t="str">
        <f>IF(VLOOKUP($A40,intern2!$A$165:$BH$316,COLUMN(AQ40)+1,FALSE)="","",IF(VLOOKUP($A40,'2.2'!$D:$O,5,FALSE)&lt;=AQ$8,"OK","NOK"))</f>
        <v/>
      </c>
      <c r="AR40" s="1156" t="str">
        <f>IF(VLOOKUP($A40,intern2!$A$165:$BH$316,COLUMN(AR40)+1,FALSE)="","",IF(VLOOKUP($A40,'2.2'!$D:$O,5,FALSE)&lt;=AR$8,"OK","NOK"))</f>
        <v/>
      </c>
      <c r="AS40" s="1156" t="str">
        <f>IF(VLOOKUP($A40,intern2!$A$165:$BH$316,COLUMN(AS40)+1,FALSE)="","",IF(VLOOKUP($A40,'2.2'!$D:$O,5,FALSE)&lt;=AS$8,"OK","NOK"))</f>
        <v/>
      </c>
      <c r="AT40" s="1269" t="str">
        <f>IF(VLOOKUP($A40,intern2!$A$165:$BH$316,COLUMN(AT40)+1,FALSE)="","",IF(VLOOKUP($A40,'2.2'!$D:$O,5,FALSE)&lt;=AT$8,"OK","NOK"))</f>
        <v/>
      </c>
      <c r="AU40" s="1156" t="str">
        <f>IF(VLOOKUP($A40,intern2!$A$165:$BH$316,COLUMN(AU40)+1,FALSE)="","",IF(VLOOKUP($A40,'2.2'!$D:$O,5,FALSE)&lt;=AU$8,"OK","NOK"))</f>
        <v/>
      </c>
      <c r="AV40" s="1156" t="str">
        <f>IF(VLOOKUP($A40,intern2!$A$165:$BH$316,COLUMN(AV40)+1,FALSE)="","",IF(VLOOKUP($A40,'2.2'!$D:$O,5,FALSE)&lt;=AV$8,"OK","NOK"))</f>
        <v/>
      </c>
      <c r="AW40" s="1156" t="str">
        <f>IF(VLOOKUP($A40,intern2!$A$165:$BH$316,COLUMN(AW40)+1,FALSE)="","",IF(VLOOKUP($A40,'2.2'!$D:$O,5,FALSE)&lt;=AW$8,"OK","NOK"))</f>
        <v/>
      </c>
      <c r="AX40" s="1156" t="str">
        <f>IF(VLOOKUP($A40,intern2!$A$165:$BH$316,COLUMN(AX40)+1,FALSE)="","",IF(VLOOKUP($A40,'2.2'!$D:$O,5,FALSE)&lt;=AX$8,"OK","NOK"))</f>
        <v/>
      </c>
      <c r="AY40" s="1156" t="str">
        <f>IF(VLOOKUP($A40,intern2!$A$165:$BH$316,COLUMN(AY40)+1,FALSE)="","",IF(VLOOKUP($A40,'2.2'!$D:$O,5,FALSE)&lt;=AY$8,"OK","NOK"))</f>
        <v/>
      </c>
      <c r="AZ40" s="1269" t="str">
        <f>IF(VLOOKUP($A40,intern2!$A$165:$BH$316,COLUMN(AZ40)+1,FALSE)="","",IF(VLOOKUP($A40,'2.2'!$D:$O,5,FALSE)&lt;=AZ$8,"OK","NOK"))</f>
        <v/>
      </c>
      <c r="BA40" s="1156" t="str">
        <f>IF(VLOOKUP($A40,intern2!$A$165:$BH$316,COLUMN(BA40)+1,FALSE)="","",IF(VLOOKUP($A40,'2.2'!$D:$O,5,FALSE)&lt;=BA$8,"OK","NOK"))</f>
        <v/>
      </c>
      <c r="BB40" s="1156" t="str">
        <f>IF(VLOOKUP($A40,intern2!$A$165:$BH$316,COLUMN(BB40)+1,FALSE)="","",IF(VLOOKUP($A40,'2.2'!$D:$O,5,FALSE)&lt;=BB$8,"OK","NOK"))</f>
        <v/>
      </c>
      <c r="BC40" s="1156" t="str">
        <f>IF(VLOOKUP($A40,intern2!$A$165:$BH$316,COLUMN(BC40)+1,FALSE)="","",IF(VLOOKUP($A40,'2.2'!$D:$O,5,FALSE)&lt;=BC$8,"OK","NOK"))</f>
        <v/>
      </c>
      <c r="BD40" s="1156" t="str">
        <f>IF(VLOOKUP($A40,intern2!$A$165:$BH$316,COLUMN(BD40)+1,FALSE)="","",IF(VLOOKUP($A40,'2.2'!$D:$O,5,FALSE)&lt;=BD$8,"OK","NOK"))</f>
        <v/>
      </c>
      <c r="BE40" s="1156" t="str">
        <f>IF(VLOOKUP($A40,intern2!$A$165:$BH$316,COLUMN(BE40)+1,FALSE)="","",IF(VLOOKUP($A40,'2.2'!$D:$O,5,FALSE)&lt;=BE$8,"OK","NOK"))</f>
        <v/>
      </c>
      <c r="BF40" s="1170" t="str">
        <f>IF(VLOOKUP($A40,intern2!$A$165:$BH$316,COLUMN(BF40)+1,FALSE)="","",IF(VLOOKUP($A40,'2.2'!$D:$O,5,FALSE)&lt;=BF$8,"OK","NOK"))</f>
        <v/>
      </c>
      <c r="BG40" s="1269" t="str">
        <f>IF(VLOOKUP($A40,intern2!$A$165:$BH$316,COLUMN(BG40)+1,FALSE)="","",IF(VLOOKUP($A40,'2.2'!$D:$O,5,FALSE)&lt;=BG$8,"OK","NOK"))</f>
        <v/>
      </c>
      <c r="BH40" s="1176" t="str">
        <f t="shared" ca="1" si="0"/>
        <v>NOK</v>
      </c>
      <c r="BI40" s="1176"/>
    </row>
    <row r="41" spans="1:61" ht="26.4" x14ac:dyDescent="0.25">
      <c r="A41" s="716" t="str">
        <f>'2.2'!D41</f>
        <v>NEU4.1</v>
      </c>
      <c r="B41" s="1157" t="str">
        <f>'2.2'!E41</f>
        <v>Epilettologia: trattamento complesso</v>
      </c>
      <c r="C41" s="1156" t="str">
        <f>IF(VLOOKUP($A41,intern2!$A$165:$BH$316,COLUMN(C41)+1,FALSE)="","",IF(VLOOKUP($A41,'2.2'!$D:$O,5,FALSE)&lt;=C$8,"OK","NOK"))</f>
        <v/>
      </c>
      <c r="D41" s="1156" t="str">
        <f>IF(VLOOKUP($A41,intern2!$A$165:$BH$316,COLUMN(D41)+1,FALSE)="","",IF(VLOOKUP($A41,'2.2'!$D:$O,5,FALSE)&lt;=D$8,"OK","NOK"))</f>
        <v/>
      </c>
      <c r="E41" s="1156" t="str">
        <f>IF(VLOOKUP($A41,intern2!$A$165:$BH$316,COLUMN(E41)+1,FALSE)="","",IF(VLOOKUP($A41,'2.2'!$D:$O,5,FALSE)&lt;=E$8,"OK","NOK"))</f>
        <v/>
      </c>
      <c r="F41" s="1156" t="str">
        <f>IF(VLOOKUP($A41,intern2!$A$165:$BH$316,COLUMN(F41)+1,FALSE)="","",IF(VLOOKUP($A41,'2.2'!$D:$O,5,FALSE)&lt;=F$8,"OK","NOK"))</f>
        <v/>
      </c>
      <c r="G41" s="1156" t="str">
        <f>IF(VLOOKUP($A41,intern2!$A$165:$BH$316,COLUMN(G41)+1,FALSE)="","",IF(VLOOKUP($A41,'2.2'!$D:$O,5,FALSE)&lt;=G$8,"OK","NOK"))</f>
        <v/>
      </c>
      <c r="H41" s="1156" t="str">
        <f>IF(VLOOKUP($A41,intern2!$A$165:$BH$316,COLUMN(H41)+1,FALSE)="","",IF(VLOOKUP($A41,'2.2'!$D:$O,5,FALSE)&lt;=H$8,"OK","NOK"))</f>
        <v/>
      </c>
      <c r="I41" s="1269" t="str">
        <f>IF(VLOOKUP($A41,intern2!$A$165:$BH$316,COLUMN(I41)+1,FALSE)="","",IF(VLOOKUP($A41,'2.2'!$D:$O,5,FALSE)&lt;=I$8,"OK","NOK"))</f>
        <v/>
      </c>
      <c r="J41" s="1159" t="str">
        <f>IF(VLOOKUP($A41,intern2!$A$165:$BH$316,COLUMN(J41)+1,FALSE)="","",IF(VLOOKUP($A41,'2.2'!$D:$O,5,FALSE)&lt;=J$8,"OK","NOK"))</f>
        <v/>
      </c>
      <c r="K41" s="1156" t="str">
        <f>IF(VLOOKUP($A41,intern2!$A$165:$BH$316,COLUMN(K41)+1,FALSE)="","",IF(VLOOKUP($A41,'2.2'!$D:$O,5,FALSE)&lt;=K$8,"OK","NOK"))</f>
        <v/>
      </c>
      <c r="L41" s="1156" t="str">
        <f>IF(VLOOKUP($A41,intern2!$A$165:$BH$316,COLUMN(L41)+1,FALSE)="","",IF(VLOOKUP($A41,'2.2'!$D:$O,5,FALSE)&lt;=L$8,"OK","NOK"))</f>
        <v/>
      </c>
      <c r="M41" s="1156" t="str">
        <f>IF(VLOOKUP($A41,intern2!$A$165:$BH$316,COLUMN(M41)+1,FALSE)="","",IF(VLOOKUP($A41,'2.2'!$D:$O,5,FALSE)&lt;=M$8,"OK","NOK"))</f>
        <v/>
      </c>
      <c r="N41" s="1156" t="str">
        <f>IF(VLOOKUP($A41,intern2!$A$165:$BH$316,COLUMN(N41)+1,FALSE)="","",IF(VLOOKUP($A41,'2.2'!$D:$O,5,FALSE)&lt;=N$8,"OK","NOK"))</f>
        <v/>
      </c>
      <c r="O41" s="1156" t="str">
        <f>IF(VLOOKUP($A41,intern2!$A$165:$BH$316,COLUMN(O41)+1,FALSE)="","",IF(VLOOKUP($A41,'2.2'!$D:$O,5,FALSE)&lt;=O$8,"OK","NOK"))</f>
        <v/>
      </c>
      <c r="P41" s="1156" t="str">
        <f>IF(VLOOKUP($A41,intern2!$A$165:$BH$316,COLUMN(P41)+1,FALSE)="","",IF(VLOOKUP($A41,'2.2'!$D:$O,5,FALSE)&lt;=P$8,"OK","NOK"))</f>
        <v/>
      </c>
      <c r="Q41" s="1156" t="str">
        <f>IF(VLOOKUP($A41,intern2!$A$165:$BH$316,COLUMN(Q41)+1,FALSE)="","",IF(VLOOKUP($A41,'2.2'!$D:$O,5,FALSE)&lt;=Q$8,"OK","NOK"))</f>
        <v/>
      </c>
      <c r="R41" s="1159" t="str">
        <f>IF(VLOOKUP($A41,intern2!$A$165:$BH$316,COLUMN(R41)+1,FALSE)="","",IF(VLOOKUP($A41,'2.2'!$D:$O,5,FALSE)&lt;=R$8,"OK","NOK"))</f>
        <v/>
      </c>
      <c r="S41" s="1159" t="str">
        <f>IF(VLOOKUP($A41,intern2!$A$165:$BH$316,COLUMN(S41)+1,FALSE)="","",IF(VLOOKUP($A41,'2.2'!$D:$O,5,FALSE)&lt;=S$8,"OK","NOK"))</f>
        <v/>
      </c>
      <c r="T41" s="1156" t="str">
        <f>IF(VLOOKUP($A41,intern2!$A$165:$BH$316,COLUMN(T41)+1,FALSE)="","",IF(VLOOKUP($A41,'2.2'!$D:$O,5,FALSE)&lt;=T$8,"OK","NOK"))</f>
        <v/>
      </c>
      <c r="U41" s="1156" t="str">
        <f>IF(VLOOKUP($A41,intern2!$A$165:$BH$316,COLUMN(U41)+1,FALSE)="","",IF(VLOOKUP($A41,'2.2'!$D:$O,5,FALSE)&lt;=U$8,"OK","NOK"))</f>
        <v/>
      </c>
      <c r="V41" s="1156" t="str">
        <f>IF(VLOOKUP($A41,intern2!$A$165:$BH$316,COLUMN(V41)+1,FALSE)="","",IF(VLOOKUP($A41,'2.2'!$D:$O,5,FALSE)&lt;=V$8,"OK","NOK"))</f>
        <v/>
      </c>
      <c r="W41" s="1156" t="str">
        <f>IF(VLOOKUP($A41,intern2!$A$165:$BH$316,COLUMN(W41)+1,FALSE)="","",IF(VLOOKUP($A41,'2.2'!$D:$O,5,FALSE)&lt;=W$8,"OK","NOK"))</f>
        <v/>
      </c>
      <c r="X41" s="1156" t="str">
        <f>IF(VLOOKUP($A41,intern2!$A$165:$BH$316,COLUMN(X41)+1,FALSE)="","",IF(VLOOKUP($A41,'2.2'!$D:$O,5,FALSE)&lt;=X$8,"OK","NOK"))</f>
        <v/>
      </c>
      <c r="Y41" s="1170" t="str">
        <f>IF(VLOOKUP($A41,intern2!$A$165:$BH$316,COLUMN(Y41)+1,FALSE)="","",IF(VLOOKUP($A41,'2.2'!$D:$O,5,FALSE)&lt;=Y$8,"OK","NOK"))</f>
        <v/>
      </c>
      <c r="Z41" s="1269" t="str">
        <f>IF(VLOOKUP($A41,intern2!$A$165:$BH$316,COLUMN(Z41)+1,FALSE)="","",IF(VLOOKUP($A41,'2.2'!$D:$O,5,FALSE)&lt;=Z$8,"OK","NOK"))</f>
        <v/>
      </c>
      <c r="AA41" s="1156" t="str">
        <f>IF(VLOOKUP($A41,intern2!$A$165:$BH$316,COLUMN(AA41)+1,FALSE)="","",IF(VLOOKUP($A41,'2.2'!$D:$O,5,FALSE)&lt;=AA$8,"OK","NOK"))</f>
        <v/>
      </c>
      <c r="AB41" s="1156" t="str">
        <f>IF(VLOOKUP($A41,intern2!$A$165:$BH$316,COLUMN(AB41)+1,FALSE)="","",IF(VLOOKUP($A41,'2.2'!$D:$O,5,FALSE)&lt;=AB$8,"OK","NOK"))</f>
        <v/>
      </c>
      <c r="AC41" s="1156" t="str">
        <f>IF(VLOOKUP($A41,intern2!$A$165:$BH$316,COLUMN(AC41)+1,FALSE)="","",IF(VLOOKUP($A41,'2.2'!$D:$O,5,FALSE)&lt;=AC$8,"OK","NOK"))</f>
        <v/>
      </c>
      <c r="AD41" s="1156" t="str">
        <f>IF(VLOOKUP($A41,intern2!$A$165:$BH$316,COLUMN(AD41)+1,FALSE)="","",IF(VLOOKUP($A41,'2.2'!$D:$O,5,FALSE)&lt;=AD$8,"OK","NOK"))</f>
        <v/>
      </c>
      <c r="AE41" s="1160" t="str">
        <f>IF(VLOOKUP($A41,intern2!$A$165:$BH$316,COLUMN(AE41)+1,FALSE)="","",IF(VLOOKUP($A41,'2.2'!$D:$O,5,FALSE)&lt;=AE$8,"OK","NOK"))</f>
        <v/>
      </c>
      <c r="AF41" s="1269" t="str">
        <f>IF(VLOOKUP($A41,intern2!$A$165:$BH$316,COLUMN(AF41)+1,FALSE)="","",IF(VLOOKUP($A41,'2.2'!$D:$O,5,FALSE)&lt;=AF$8,"OK","NOK"))</f>
        <v/>
      </c>
      <c r="AG41" s="1160" t="str">
        <f>IF(VLOOKUP($A41,intern2!$A$165:$BH$316,COLUMN(AG41)+1,FALSE)="","",IF(VLOOKUP($A41,'2.2'!$D:$O,5,FALSE)&lt;=AG$8,"OK","NOK"))</f>
        <v/>
      </c>
      <c r="AH41" s="1160" t="str">
        <f>IF(VLOOKUP($A41,intern2!$A$165:$BH$316,COLUMN(AH41)+1,FALSE)="","",IF(VLOOKUP($A41,'2.2'!$D:$O,5,FALSE)&lt;=AH$8,"OK","NOK"))</f>
        <v/>
      </c>
      <c r="AI41" s="1156" t="str">
        <f>IF(VLOOKUP($A41,intern2!$A$165:$BH$316,COLUMN(AI41)+1,FALSE)="","",IF(VLOOKUP($A41,'2.2'!$D:$O,5,FALSE)&lt;=AI$8,"OK","NOK"))</f>
        <v/>
      </c>
      <c r="AJ41" s="1156" t="str">
        <f ca="1">IF(VLOOKUP($A41,intern2!$A$165:$BH$316,COLUMN(AJ41)+1,FALSE)="","",IF(VLOOKUP($A41,'2.2'!$D:$O,5,FALSE)&lt;=AJ$8,"OK","NOK"))</f>
        <v>NOK</v>
      </c>
      <c r="AK41" s="1156" t="str">
        <f>IF(VLOOKUP($A41,intern2!$A$165:$BH$316,COLUMN(AK41)+1,FALSE)="","",IF(VLOOKUP($A41,'2.2'!$D:$O,5,FALSE)&lt;=AK$8,"OK","NOK"))</f>
        <v/>
      </c>
      <c r="AL41" s="1156" t="str">
        <f>IF(VLOOKUP($A41,intern2!$A$165:$BH$316,COLUMN(AL41)+1,FALSE)="","",IF(VLOOKUP($A41,'2.2'!$D:$O,5,FALSE)&lt;=AL$8,"OK","NOK"))</f>
        <v/>
      </c>
      <c r="AM41" s="1269" t="str">
        <f>IF(VLOOKUP($A41,intern2!$A$165:$BH$316,COLUMN(AM41)+1,FALSE)="","",IF(VLOOKUP($A41,'2.2'!$D:$O,5,FALSE)&lt;=AM$8,"OK","NOK"))</f>
        <v/>
      </c>
      <c r="AN41" s="1170" t="str">
        <f>IF(VLOOKUP($A41,intern2!$A$165:$BH$316,COLUMN(AN41)+1,FALSE)="","",IF(VLOOKUP($A41,'2.2'!$D:$O,5,FALSE)&lt;=AN$8,"OK","NOK"))</f>
        <v/>
      </c>
      <c r="AO41" s="1156" t="str">
        <f>IF(VLOOKUP($A41,intern2!$A$165:$BH$316,COLUMN(AO41)+1,FALSE)="","",IF(VLOOKUP($A41,'2.2'!$D:$O,5,FALSE)&lt;=AO$8,"OK","NOK"))</f>
        <v/>
      </c>
      <c r="AP41" s="1156" t="str">
        <f>IF(VLOOKUP($A41,intern2!$A$165:$BH$316,COLUMN(AP41)+1,FALSE)="","",IF(VLOOKUP($A41,'2.2'!$D:$O,5,FALSE)&lt;=AP$8,"OK","NOK"))</f>
        <v/>
      </c>
      <c r="AQ41" s="1269" t="str">
        <f>IF(VLOOKUP($A41,intern2!$A$165:$BH$316,COLUMN(AQ41)+1,FALSE)="","",IF(VLOOKUP($A41,'2.2'!$D:$O,5,FALSE)&lt;=AQ$8,"OK","NOK"))</f>
        <v/>
      </c>
      <c r="AR41" s="1156" t="str">
        <f>IF(VLOOKUP($A41,intern2!$A$165:$BH$316,COLUMN(AR41)+1,FALSE)="","",IF(VLOOKUP($A41,'2.2'!$D:$O,5,FALSE)&lt;=AR$8,"OK","NOK"))</f>
        <v/>
      </c>
      <c r="AS41" s="1156" t="str">
        <f>IF(VLOOKUP($A41,intern2!$A$165:$BH$316,COLUMN(AS41)+1,FALSE)="","",IF(VLOOKUP($A41,'2.2'!$D:$O,5,FALSE)&lt;=AS$8,"OK","NOK"))</f>
        <v/>
      </c>
      <c r="AT41" s="1269" t="str">
        <f>IF(VLOOKUP($A41,intern2!$A$165:$BH$316,COLUMN(AT41)+1,FALSE)="","",IF(VLOOKUP($A41,'2.2'!$D:$O,5,FALSE)&lt;=AT$8,"OK","NOK"))</f>
        <v/>
      </c>
      <c r="AU41" s="1156" t="str">
        <f>IF(VLOOKUP($A41,intern2!$A$165:$BH$316,COLUMN(AU41)+1,FALSE)="","",IF(VLOOKUP($A41,'2.2'!$D:$O,5,FALSE)&lt;=AU$8,"OK","NOK"))</f>
        <v/>
      </c>
      <c r="AV41" s="1156" t="str">
        <f>IF(VLOOKUP($A41,intern2!$A$165:$BH$316,COLUMN(AV41)+1,FALSE)="","",IF(VLOOKUP($A41,'2.2'!$D:$O,5,FALSE)&lt;=AV$8,"OK","NOK"))</f>
        <v/>
      </c>
      <c r="AW41" s="1156" t="str">
        <f>IF(VLOOKUP($A41,intern2!$A$165:$BH$316,COLUMN(AW41)+1,FALSE)="","",IF(VLOOKUP($A41,'2.2'!$D:$O,5,FALSE)&lt;=AW$8,"OK","NOK"))</f>
        <v/>
      </c>
      <c r="AX41" s="1156" t="str">
        <f>IF(VLOOKUP($A41,intern2!$A$165:$BH$316,COLUMN(AX41)+1,FALSE)="","",IF(VLOOKUP($A41,'2.2'!$D:$O,5,FALSE)&lt;=AX$8,"OK","NOK"))</f>
        <v/>
      </c>
      <c r="AY41" s="1156" t="str">
        <f>IF(VLOOKUP($A41,intern2!$A$165:$BH$316,COLUMN(AY41)+1,FALSE)="","",IF(VLOOKUP($A41,'2.2'!$D:$O,5,FALSE)&lt;=AY$8,"OK","NOK"))</f>
        <v/>
      </c>
      <c r="AZ41" s="1269" t="str">
        <f>IF(VLOOKUP($A41,intern2!$A$165:$BH$316,COLUMN(AZ41)+1,FALSE)="","",IF(VLOOKUP($A41,'2.2'!$D:$O,5,FALSE)&lt;=AZ$8,"OK","NOK"))</f>
        <v/>
      </c>
      <c r="BA41" s="1156" t="str">
        <f>IF(VLOOKUP($A41,intern2!$A$165:$BH$316,COLUMN(BA41)+1,FALSE)="","",IF(VLOOKUP($A41,'2.2'!$D:$O,5,FALSE)&lt;=BA$8,"OK","NOK"))</f>
        <v/>
      </c>
      <c r="BB41" s="1156" t="str">
        <f>IF(VLOOKUP($A41,intern2!$A$165:$BH$316,COLUMN(BB41)+1,FALSE)="","",IF(VLOOKUP($A41,'2.2'!$D:$O,5,FALSE)&lt;=BB$8,"OK","NOK"))</f>
        <v/>
      </c>
      <c r="BC41" s="1156" t="str">
        <f>IF(VLOOKUP($A41,intern2!$A$165:$BH$316,COLUMN(BC41)+1,FALSE)="","",IF(VLOOKUP($A41,'2.2'!$D:$O,5,FALSE)&lt;=BC$8,"OK","NOK"))</f>
        <v/>
      </c>
      <c r="BD41" s="1156" t="str">
        <f>IF(VLOOKUP($A41,intern2!$A$165:$BH$316,COLUMN(BD41)+1,FALSE)="","",IF(VLOOKUP($A41,'2.2'!$D:$O,5,FALSE)&lt;=BD$8,"OK","NOK"))</f>
        <v/>
      </c>
      <c r="BE41" s="1156" t="str">
        <f>IF(VLOOKUP($A41,intern2!$A$165:$BH$316,COLUMN(BE41)+1,FALSE)="","",IF(VLOOKUP($A41,'2.2'!$D:$O,5,FALSE)&lt;=BE$8,"OK","NOK"))</f>
        <v/>
      </c>
      <c r="BF41" s="1170" t="str">
        <f>IF(VLOOKUP($A41,intern2!$A$165:$BH$316,COLUMN(BF41)+1,FALSE)="","",IF(VLOOKUP($A41,'2.2'!$D:$O,5,FALSE)&lt;=BF$8,"OK","NOK"))</f>
        <v/>
      </c>
      <c r="BG41" s="1269" t="str">
        <f>IF(VLOOKUP($A41,intern2!$A$165:$BH$316,COLUMN(BG41)+1,FALSE)="","",IF(VLOOKUP($A41,'2.2'!$D:$O,5,FALSE)&lt;=BG$8,"OK","NOK"))</f>
        <v/>
      </c>
      <c r="BH41" s="1176" t="str">
        <f t="shared" ca="1" si="0"/>
        <v>NOK</v>
      </c>
      <c r="BI41" s="1176"/>
    </row>
    <row r="42" spans="1:61" ht="26.4" x14ac:dyDescent="0.25">
      <c r="A42" s="716" t="str">
        <f>'2.2'!D42</f>
        <v>NEU4.2</v>
      </c>
      <c r="B42" s="1157" t="str">
        <f>'2.2'!E42</f>
        <v>Diagnostica epilettologica preoperatoria non invasiva</v>
      </c>
      <c r="C42" s="1156" t="str">
        <f>IF(VLOOKUP($A42,intern2!$A$165:$BH$316,COLUMN(C42)+1,FALSE)="","",IF(VLOOKUP($A42,'2.2'!$D:$O,5,FALSE)&lt;=C$8,"OK","NOK"))</f>
        <v/>
      </c>
      <c r="D42" s="1156" t="str">
        <f>IF(VLOOKUP($A42,intern2!$A$165:$BH$316,COLUMN(D42)+1,FALSE)="","",IF(VLOOKUP($A42,'2.2'!$D:$O,5,FALSE)&lt;=D$8,"OK","NOK"))</f>
        <v/>
      </c>
      <c r="E42" s="1156" t="str">
        <f>IF(VLOOKUP($A42,intern2!$A$165:$BH$316,COLUMN(E42)+1,FALSE)="","",IF(VLOOKUP($A42,'2.2'!$D:$O,5,FALSE)&lt;=E$8,"OK","NOK"))</f>
        <v/>
      </c>
      <c r="F42" s="1156" t="str">
        <f>IF(VLOOKUP($A42,intern2!$A$165:$BH$316,COLUMN(F42)+1,FALSE)="","",IF(VLOOKUP($A42,'2.2'!$D:$O,5,FALSE)&lt;=F$8,"OK","NOK"))</f>
        <v/>
      </c>
      <c r="G42" s="1156" t="str">
        <f>IF(VLOOKUP($A42,intern2!$A$165:$BH$316,COLUMN(G42)+1,FALSE)="","",IF(VLOOKUP($A42,'2.2'!$D:$O,5,FALSE)&lt;=G$8,"OK","NOK"))</f>
        <v/>
      </c>
      <c r="H42" s="1156" t="str">
        <f>IF(VLOOKUP($A42,intern2!$A$165:$BH$316,COLUMN(H42)+1,FALSE)="","",IF(VLOOKUP($A42,'2.2'!$D:$O,5,FALSE)&lt;=H$8,"OK","NOK"))</f>
        <v/>
      </c>
      <c r="I42" s="1269" t="str">
        <f>IF(VLOOKUP($A42,intern2!$A$165:$BH$316,COLUMN(I42)+1,FALSE)="","",IF(VLOOKUP($A42,'2.2'!$D:$O,5,FALSE)&lt;=I$8,"OK","NOK"))</f>
        <v/>
      </c>
      <c r="J42" s="1159" t="str">
        <f>IF(VLOOKUP($A42,intern2!$A$165:$BH$316,COLUMN(J42)+1,FALSE)="","",IF(VLOOKUP($A42,'2.2'!$D:$O,5,FALSE)&lt;=J$8,"OK","NOK"))</f>
        <v/>
      </c>
      <c r="K42" s="1156" t="str">
        <f>IF(VLOOKUP($A42,intern2!$A$165:$BH$316,COLUMN(K42)+1,FALSE)="","",IF(VLOOKUP($A42,'2.2'!$D:$O,5,FALSE)&lt;=K$8,"OK","NOK"))</f>
        <v/>
      </c>
      <c r="L42" s="1156" t="str">
        <f>IF(VLOOKUP($A42,intern2!$A$165:$BH$316,COLUMN(L42)+1,FALSE)="","",IF(VLOOKUP($A42,'2.2'!$D:$O,5,FALSE)&lt;=L$8,"OK","NOK"))</f>
        <v/>
      </c>
      <c r="M42" s="1156" t="str">
        <f>IF(VLOOKUP($A42,intern2!$A$165:$BH$316,COLUMN(M42)+1,FALSE)="","",IF(VLOOKUP($A42,'2.2'!$D:$O,5,FALSE)&lt;=M$8,"OK","NOK"))</f>
        <v/>
      </c>
      <c r="N42" s="1156" t="str">
        <f>IF(VLOOKUP($A42,intern2!$A$165:$BH$316,COLUMN(N42)+1,FALSE)="","",IF(VLOOKUP($A42,'2.2'!$D:$O,5,FALSE)&lt;=N$8,"OK","NOK"))</f>
        <v/>
      </c>
      <c r="O42" s="1156" t="str">
        <f>IF(VLOOKUP($A42,intern2!$A$165:$BH$316,COLUMN(O42)+1,FALSE)="","",IF(VLOOKUP($A42,'2.2'!$D:$O,5,FALSE)&lt;=O$8,"OK","NOK"))</f>
        <v/>
      </c>
      <c r="P42" s="1156" t="str">
        <f>IF(VLOOKUP($A42,intern2!$A$165:$BH$316,COLUMN(P42)+1,FALSE)="","",IF(VLOOKUP($A42,'2.2'!$D:$O,5,FALSE)&lt;=P$8,"OK","NOK"))</f>
        <v/>
      </c>
      <c r="Q42" s="1156" t="str">
        <f>IF(VLOOKUP($A42,intern2!$A$165:$BH$316,COLUMN(Q42)+1,FALSE)="","",IF(VLOOKUP($A42,'2.2'!$D:$O,5,FALSE)&lt;=Q$8,"OK","NOK"))</f>
        <v/>
      </c>
      <c r="R42" s="1159" t="str">
        <f>IF(VLOOKUP($A42,intern2!$A$165:$BH$316,COLUMN(R42)+1,FALSE)="","",IF(VLOOKUP($A42,'2.2'!$D:$O,5,FALSE)&lt;=R$8,"OK","NOK"))</f>
        <v/>
      </c>
      <c r="S42" s="1159" t="str">
        <f>IF(VLOOKUP($A42,intern2!$A$165:$BH$316,COLUMN(S42)+1,FALSE)="","",IF(VLOOKUP($A42,'2.2'!$D:$O,5,FALSE)&lt;=S$8,"OK","NOK"))</f>
        <v/>
      </c>
      <c r="T42" s="1156" t="str">
        <f>IF(VLOOKUP($A42,intern2!$A$165:$BH$316,COLUMN(T42)+1,FALSE)="","",IF(VLOOKUP($A42,'2.2'!$D:$O,5,FALSE)&lt;=T$8,"OK","NOK"))</f>
        <v/>
      </c>
      <c r="U42" s="1156" t="str">
        <f>IF(VLOOKUP($A42,intern2!$A$165:$BH$316,COLUMN(U42)+1,FALSE)="","",IF(VLOOKUP($A42,'2.2'!$D:$O,5,FALSE)&lt;=U$8,"OK","NOK"))</f>
        <v/>
      </c>
      <c r="V42" s="1156" t="str">
        <f>IF(VLOOKUP($A42,intern2!$A$165:$BH$316,COLUMN(V42)+1,FALSE)="","",IF(VLOOKUP($A42,'2.2'!$D:$O,5,FALSE)&lt;=V$8,"OK","NOK"))</f>
        <v/>
      </c>
      <c r="W42" s="1156" t="str">
        <f>IF(VLOOKUP($A42,intern2!$A$165:$BH$316,COLUMN(W42)+1,FALSE)="","",IF(VLOOKUP($A42,'2.2'!$D:$O,5,FALSE)&lt;=W$8,"OK","NOK"))</f>
        <v/>
      </c>
      <c r="X42" s="1156" t="str">
        <f>IF(VLOOKUP($A42,intern2!$A$165:$BH$316,COLUMN(X42)+1,FALSE)="","",IF(VLOOKUP($A42,'2.2'!$D:$O,5,FALSE)&lt;=X$8,"OK","NOK"))</f>
        <v/>
      </c>
      <c r="Y42" s="1170" t="str">
        <f>IF(VLOOKUP($A42,intern2!$A$165:$BH$316,COLUMN(Y42)+1,FALSE)="","",IF(VLOOKUP($A42,'2.2'!$D:$O,5,FALSE)&lt;=Y$8,"OK","NOK"))</f>
        <v/>
      </c>
      <c r="Z42" s="1269" t="str">
        <f>IF(VLOOKUP($A42,intern2!$A$165:$BH$316,COLUMN(Z42)+1,FALSE)="","",IF(VLOOKUP($A42,'2.2'!$D:$O,5,FALSE)&lt;=Z$8,"OK","NOK"))</f>
        <v/>
      </c>
      <c r="AA42" s="1156" t="str">
        <f>IF(VLOOKUP($A42,intern2!$A$165:$BH$316,COLUMN(AA42)+1,FALSE)="","",IF(VLOOKUP($A42,'2.2'!$D:$O,5,FALSE)&lt;=AA$8,"OK","NOK"))</f>
        <v/>
      </c>
      <c r="AB42" s="1156" t="str">
        <f>IF(VLOOKUP($A42,intern2!$A$165:$BH$316,COLUMN(AB42)+1,FALSE)="","",IF(VLOOKUP($A42,'2.2'!$D:$O,5,FALSE)&lt;=AB$8,"OK","NOK"))</f>
        <v/>
      </c>
      <c r="AC42" s="1156" t="str">
        <f>IF(VLOOKUP($A42,intern2!$A$165:$BH$316,COLUMN(AC42)+1,FALSE)="","",IF(VLOOKUP($A42,'2.2'!$D:$O,5,FALSE)&lt;=AC$8,"OK","NOK"))</f>
        <v/>
      </c>
      <c r="AD42" s="1156" t="str">
        <f>IF(VLOOKUP($A42,intern2!$A$165:$BH$316,COLUMN(AD42)+1,FALSE)="","",IF(VLOOKUP($A42,'2.2'!$D:$O,5,FALSE)&lt;=AD$8,"OK","NOK"))</f>
        <v/>
      </c>
      <c r="AE42" s="1160" t="str">
        <f>IF(VLOOKUP($A42,intern2!$A$165:$BH$316,COLUMN(AE42)+1,FALSE)="","",IF(VLOOKUP($A42,'2.2'!$D:$O,5,FALSE)&lt;=AE$8,"OK","NOK"))</f>
        <v/>
      </c>
      <c r="AF42" s="1269" t="str">
        <f>IF(VLOOKUP($A42,intern2!$A$165:$BH$316,COLUMN(AF42)+1,FALSE)="","",IF(VLOOKUP($A42,'2.2'!$D:$O,5,FALSE)&lt;=AF$8,"OK","NOK"))</f>
        <v/>
      </c>
      <c r="AG42" s="1160" t="str">
        <f>IF(VLOOKUP($A42,intern2!$A$165:$BH$316,COLUMN(AG42)+1,FALSE)="","",IF(VLOOKUP($A42,'2.2'!$D:$O,5,FALSE)&lt;=AG$8,"OK","NOK"))</f>
        <v/>
      </c>
      <c r="AH42" s="1160" t="str">
        <f>IF(VLOOKUP($A42,intern2!$A$165:$BH$316,COLUMN(AH42)+1,FALSE)="","",IF(VLOOKUP($A42,'2.2'!$D:$O,5,FALSE)&lt;=AH$8,"OK","NOK"))</f>
        <v/>
      </c>
      <c r="AI42" s="1156" t="str">
        <f>IF(VLOOKUP($A42,intern2!$A$165:$BH$316,COLUMN(AI42)+1,FALSE)="","",IF(VLOOKUP($A42,'2.2'!$D:$O,5,FALSE)&lt;=AI$8,"OK","NOK"))</f>
        <v/>
      </c>
      <c r="AJ42" s="1156" t="str">
        <f ca="1">IF(VLOOKUP($A42,intern2!$A$165:$BH$316,COLUMN(AJ42)+1,FALSE)="","",IF(VLOOKUP($A42,'2.2'!$D:$O,5,FALSE)&lt;=AJ$8,"OK","NOK"))</f>
        <v>NOK</v>
      </c>
      <c r="AK42" s="1156" t="str">
        <f>IF(VLOOKUP($A42,intern2!$A$165:$BH$316,COLUMN(AK42)+1,FALSE)="","",IF(VLOOKUP($A42,'2.2'!$D:$O,5,FALSE)&lt;=AK$8,"OK","NOK"))</f>
        <v/>
      </c>
      <c r="AL42" s="1156" t="str">
        <f>IF(VLOOKUP($A42,intern2!$A$165:$BH$316,COLUMN(AL42)+1,FALSE)="","",IF(VLOOKUP($A42,'2.2'!$D:$O,5,FALSE)&lt;=AL$8,"OK","NOK"))</f>
        <v/>
      </c>
      <c r="AM42" s="1269" t="str">
        <f>IF(VLOOKUP($A42,intern2!$A$165:$BH$316,COLUMN(AM42)+1,FALSE)="","",IF(VLOOKUP($A42,'2.2'!$D:$O,5,FALSE)&lt;=AM$8,"OK","NOK"))</f>
        <v/>
      </c>
      <c r="AN42" s="1170" t="str">
        <f>IF(VLOOKUP($A42,intern2!$A$165:$BH$316,COLUMN(AN42)+1,FALSE)="","",IF(VLOOKUP($A42,'2.2'!$D:$O,5,FALSE)&lt;=AN$8,"OK","NOK"))</f>
        <v/>
      </c>
      <c r="AO42" s="1156" t="str">
        <f>IF(VLOOKUP($A42,intern2!$A$165:$BH$316,COLUMN(AO42)+1,FALSE)="","",IF(VLOOKUP($A42,'2.2'!$D:$O,5,FALSE)&lt;=AO$8,"OK","NOK"))</f>
        <v/>
      </c>
      <c r="AP42" s="1156" t="str">
        <f>IF(VLOOKUP($A42,intern2!$A$165:$BH$316,COLUMN(AP42)+1,FALSE)="","",IF(VLOOKUP($A42,'2.2'!$D:$O,5,FALSE)&lt;=AP$8,"OK","NOK"))</f>
        <v/>
      </c>
      <c r="AQ42" s="1269" t="str">
        <f>IF(VLOOKUP($A42,intern2!$A$165:$BH$316,COLUMN(AQ42)+1,FALSE)="","",IF(VLOOKUP($A42,'2.2'!$D:$O,5,FALSE)&lt;=AQ$8,"OK","NOK"))</f>
        <v/>
      </c>
      <c r="AR42" s="1156" t="str">
        <f>IF(VLOOKUP($A42,intern2!$A$165:$BH$316,COLUMN(AR42)+1,FALSE)="","",IF(VLOOKUP($A42,'2.2'!$D:$O,5,FALSE)&lt;=AR$8,"OK","NOK"))</f>
        <v/>
      </c>
      <c r="AS42" s="1156" t="str">
        <f>IF(VLOOKUP($A42,intern2!$A$165:$BH$316,COLUMN(AS42)+1,FALSE)="","",IF(VLOOKUP($A42,'2.2'!$D:$O,5,FALSE)&lt;=AS$8,"OK","NOK"))</f>
        <v/>
      </c>
      <c r="AT42" s="1269" t="str">
        <f>IF(VLOOKUP($A42,intern2!$A$165:$BH$316,COLUMN(AT42)+1,FALSE)="","",IF(VLOOKUP($A42,'2.2'!$D:$O,5,FALSE)&lt;=AT$8,"OK","NOK"))</f>
        <v/>
      </c>
      <c r="AU42" s="1156" t="str">
        <f>IF(VLOOKUP($A42,intern2!$A$165:$BH$316,COLUMN(AU42)+1,FALSE)="","",IF(VLOOKUP($A42,'2.2'!$D:$O,5,FALSE)&lt;=AU$8,"OK","NOK"))</f>
        <v/>
      </c>
      <c r="AV42" s="1156" t="str">
        <f>IF(VLOOKUP($A42,intern2!$A$165:$BH$316,COLUMN(AV42)+1,FALSE)="","",IF(VLOOKUP($A42,'2.2'!$D:$O,5,FALSE)&lt;=AV$8,"OK","NOK"))</f>
        <v/>
      </c>
      <c r="AW42" s="1156" t="str">
        <f>IF(VLOOKUP($A42,intern2!$A$165:$BH$316,COLUMN(AW42)+1,FALSE)="","",IF(VLOOKUP($A42,'2.2'!$D:$O,5,FALSE)&lt;=AW$8,"OK","NOK"))</f>
        <v/>
      </c>
      <c r="AX42" s="1156" t="str">
        <f>IF(VLOOKUP($A42,intern2!$A$165:$BH$316,COLUMN(AX42)+1,FALSE)="","",IF(VLOOKUP($A42,'2.2'!$D:$O,5,FALSE)&lt;=AX$8,"OK","NOK"))</f>
        <v/>
      </c>
      <c r="AY42" s="1156" t="str">
        <f>IF(VLOOKUP($A42,intern2!$A$165:$BH$316,COLUMN(AY42)+1,FALSE)="","",IF(VLOOKUP($A42,'2.2'!$D:$O,5,FALSE)&lt;=AY$8,"OK","NOK"))</f>
        <v/>
      </c>
      <c r="AZ42" s="1269" t="str">
        <f>IF(VLOOKUP($A42,intern2!$A$165:$BH$316,COLUMN(AZ42)+1,FALSE)="","",IF(VLOOKUP($A42,'2.2'!$D:$O,5,FALSE)&lt;=AZ$8,"OK","NOK"))</f>
        <v/>
      </c>
      <c r="BA42" s="1156" t="str">
        <f>IF(VLOOKUP($A42,intern2!$A$165:$BH$316,COLUMN(BA42)+1,FALSE)="","",IF(VLOOKUP($A42,'2.2'!$D:$O,5,FALSE)&lt;=BA$8,"OK","NOK"))</f>
        <v/>
      </c>
      <c r="BB42" s="1156" t="str">
        <f>IF(VLOOKUP($A42,intern2!$A$165:$BH$316,COLUMN(BB42)+1,FALSE)="","",IF(VLOOKUP($A42,'2.2'!$D:$O,5,FALSE)&lt;=BB$8,"OK","NOK"))</f>
        <v/>
      </c>
      <c r="BC42" s="1156" t="str">
        <f>IF(VLOOKUP($A42,intern2!$A$165:$BH$316,COLUMN(BC42)+1,FALSE)="","",IF(VLOOKUP($A42,'2.2'!$D:$O,5,FALSE)&lt;=BC$8,"OK","NOK"))</f>
        <v/>
      </c>
      <c r="BD42" s="1156" t="str">
        <f>IF(VLOOKUP($A42,intern2!$A$165:$BH$316,COLUMN(BD42)+1,FALSE)="","",IF(VLOOKUP($A42,'2.2'!$D:$O,5,FALSE)&lt;=BD$8,"OK","NOK"))</f>
        <v/>
      </c>
      <c r="BE42" s="1156" t="str">
        <f>IF(VLOOKUP($A42,intern2!$A$165:$BH$316,COLUMN(BE42)+1,FALSE)="","",IF(VLOOKUP($A42,'2.2'!$D:$O,5,FALSE)&lt;=BE$8,"OK","NOK"))</f>
        <v/>
      </c>
      <c r="BF42" s="1170" t="str">
        <f>IF(VLOOKUP($A42,intern2!$A$165:$BH$316,COLUMN(BF42)+1,FALSE)="","",IF(VLOOKUP($A42,'2.2'!$D:$O,5,FALSE)&lt;=BF$8,"OK","NOK"))</f>
        <v/>
      </c>
      <c r="BG42" s="1269" t="str">
        <f>IF(VLOOKUP($A42,intern2!$A$165:$BH$316,COLUMN(BG42)+1,FALSE)="","",IF(VLOOKUP($A42,'2.2'!$D:$O,5,FALSE)&lt;=BG$8,"OK","NOK"))</f>
        <v/>
      </c>
      <c r="BH42" s="1176" t="str">
        <f t="shared" ca="1" si="0"/>
        <v>NOK</v>
      </c>
      <c r="BI42" s="1176"/>
    </row>
    <row r="43" spans="1:61" ht="36" customHeight="1" x14ac:dyDescent="0.25">
      <c r="A43" s="716" t="str">
        <f>'2.2'!D43</f>
        <v>NEU4.2.1</v>
      </c>
      <c r="B43" s="1157" t="str">
        <f>'2.2'!E43</f>
        <v>Diagnostica epilettologica preoperatoria invasiva (CIMAS)</v>
      </c>
      <c r="C43" s="1156" t="str">
        <f>IF(VLOOKUP($A43,intern2!$A$165:$BH$316,COLUMN(C43)+1,FALSE)="","",IF(VLOOKUP($A43,'2.2'!$D:$O,5,FALSE)&lt;=C$8,"OK","NOK"))</f>
        <v/>
      </c>
      <c r="D43" s="1156" t="str">
        <f>IF(VLOOKUP($A43,intern2!$A$165:$BH$316,COLUMN(D43)+1,FALSE)="","",IF(VLOOKUP($A43,'2.2'!$D:$O,5,FALSE)&lt;=D$8,"OK","NOK"))</f>
        <v/>
      </c>
      <c r="E43" s="1156" t="str">
        <f>IF(VLOOKUP($A43,intern2!$A$165:$BH$316,COLUMN(E43)+1,FALSE)="","",IF(VLOOKUP($A43,'2.2'!$D:$O,5,FALSE)&lt;=E$8,"OK","NOK"))</f>
        <v/>
      </c>
      <c r="F43" s="1156" t="str">
        <f>IF(VLOOKUP($A43,intern2!$A$165:$BH$316,COLUMN(F43)+1,FALSE)="","",IF(VLOOKUP($A43,'2.2'!$D:$O,5,FALSE)&lt;=F$8,"OK","NOK"))</f>
        <v/>
      </c>
      <c r="G43" s="1156" t="str">
        <f>IF(VLOOKUP($A43,intern2!$A$165:$BH$316,COLUMN(G43)+1,FALSE)="","",IF(VLOOKUP($A43,'2.2'!$D:$O,5,FALSE)&lt;=G$8,"OK","NOK"))</f>
        <v/>
      </c>
      <c r="H43" s="1156" t="str">
        <f>IF(VLOOKUP($A43,intern2!$A$165:$BH$316,COLUMN(H43)+1,FALSE)="","",IF(VLOOKUP($A43,'2.2'!$D:$O,5,FALSE)&lt;=H$8,"OK","NOK"))</f>
        <v/>
      </c>
      <c r="I43" s="1269" t="str">
        <f>IF(VLOOKUP($A43,intern2!$A$165:$BH$316,COLUMN(I43)+1,FALSE)="","",IF(VLOOKUP($A43,'2.2'!$D:$O,5,FALSE)&lt;=I$8,"OK","NOK"))</f>
        <v/>
      </c>
      <c r="J43" s="1159" t="str">
        <f>IF(VLOOKUP($A43,intern2!$A$165:$BH$316,COLUMN(J43)+1,FALSE)="","",IF(VLOOKUP($A43,'2.2'!$D:$O,5,FALSE)&lt;=J$8,"OK","NOK"))</f>
        <v/>
      </c>
      <c r="K43" s="1156" t="str">
        <f>IF(VLOOKUP($A43,intern2!$A$165:$BH$316,COLUMN(K43)+1,FALSE)="","",IF(VLOOKUP($A43,'2.2'!$D:$O,5,FALSE)&lt;=K$8,"OK","NOK"))</f>
        <v/>
      </c>
      <c r="L43" s="1156" t="str">
        <f>IF(VLOOKUP($A43,intern2!$A$165:$BH$316,COLUMN(L43)+1,FALSE)="","",IF(VLOOKUP($A43,'2.2'!$D:$O,5,FALSE)&lt;=L$8,"OK","NOK"))</f>
        <v/>
      </c>
      <c r="M43" s="1156" t="str">
        <f>IF(VLOOKUP($A43,intern2!$A$165:$BH$316,COLUMN(M43)+1,FALSE)="","",IF(VLOOKUP($A43,'2.2'!$D:$O,5,FALSE)&lt;=M$8,"OK","NOK"))</f>
        <v/>
      </c>
      <c r="N43" s="1156" t="str">
        <f>IF(VLOOKUP($A43,intern2!$A$165:$BH$316,COLUMN(N43)+1,FALSE)="","",IF(VLOOKUP($A43,'2.2'!$D:$O,5,FALSE)&lt;=N$8,"OK","NOK"))</f>
        <v/>
      </c>
      <c r="O43" s="1156" t="str">
        <f>IF(VLOOKUP($A43,intern2!$A$165:$BH$316,COLUMN(O43)+1,FALSE)="","",IF(VLOOKUP($A43,'2.2'!$D:$O,5,FALSE)&lt;=O$8,"OK","NOK"))</f>
        <v/>
      </c>
      <c r="P43" s="1156" t="str">
        <f>IF(VLOOKUP($A43,intern2!$A$165:$BH$316,COLUMN(P43)+1,FALSE)="","",IF(VLOOKUP($A43,'2.2'!$D:$O,5,FALSE)&lt;=P$8,"OK","NOK"))</f>
        <v/>
      </c>
      <c r="Q43" s="1156" t="str">
        <f>IF(VLOOKUP($A43,intern2!$A$165:$BH$316,COLUMN(Q43)+1,FALSE)="","",IF(VLOOKUP($A43,'2.2'!$D:$O,5,FALSE)&lt;=Q$8,"OK","NOK"))</f>
        <v/>
      </c>
      <c r="R43" s="1159" t="str">
        <f>IF(VLOOKUP($A43,intern2!$A$165:$BH$316,COLUMN(R43)+1,FALSE)="","",IF(VLOOKUP($A43,'2.2'!$D:$O,5,FALSE)&lt;=R$8,"OK","NOK"))</f>
        <v/>
      </c>
      <c r="S43" s="1159" t="str">
        <f>IF(VLOOKUP($A43,intern2!$A$165:$BH$316,COLUMN(S43)+1,FALSE)="","",IF(VLOOKUP($A43,'2.2'!$D:$O,5,FALSE)&lt;=S$8,"OK","NOK"))</f>
        <v/>
      </c>
      <c r="T43" s="1156" t="str">
        <f>IF(VLOOKUP($A43,intern2!$A$165:$BH$316,COLUMN(T43)+1,FALSE)="","",IF(VLOOKUP($A43,'2.2'!$D:$O,5,FALSE)&lt;=T$8,"OK","NOK"))</f>
        <v/>
      </c>
      <c r="U43" s="1156" t="str">
        <f>IF(VLOOKUP($A43,intern2!$A$165:$BH$316,COLUMN(U43)+1,FALSE)="","",IF(VLOOKUP($A43,'2.2'!$D:$O,5,FALSE)&lt;=U$8,"OK","NOK"))</f>
        <v/>
      </c>
      <c r="V43" s="1156" t="str">
        <f>IF(VLOOKUP($A43,intern2!$A$165:$BH$316,COLUMN(V43)+1,FALSE)="","",IF(VLOOKUP($A43,'2.2'!$D:$O,5,FALSE)&lt;=V$8,"OK","NOK"))</f>
        <v/>
      </c>
      <c r="W43" s="1156" t="str">
        <f>IF(VLOOKUP($A43,intern2!$A$165:$BH$316,COLUMN(W43)+1,FALSE)="","",IF(VLOOKUP($A43,'2.2'!$D:$O,5,FALSE)&lt;=W$8,"OK","NOK"))</f>
        <v/>
      </c>
      <c r="X43" s="1156" t="str">
        <f>IF(VLOOKUP($A43,intern2!$A$165:$BH$316,COLUMN(X43)+1,FALSE)="","",IF(VLOOKUP($A43,'2.2'!$D:$O,5,FALSE)&lt;=X$8,"OK","NOK"))</f>
        <v/>
      </c>
      <c r="Y43" s="1170" t="str">
        <f>IF(VLOOKUP($A43,intern2!$A$165:$BH$316,COLUMN(Y43)+1,FALSE)="","",IF(VLOOKUP($A43,'2.2'!$D:$O,5,FALSE)&lt;=Y$8,"OK","NOK"))</f>
        <v/>
      </c>
      <c r="Z43" s="1269" t="str">
        <f>IF(VLOOKUP($A43,intern2!$A$165:$BH$316,COLUMN(Z43)+1,FALSE)="","",IF(VLOOKUP($A43,'2.2'!$D:$O,5,FALSE)&lt;=Z$8,"OK","NOK"))</f>
        <v/>
      </c>
      <c r="AA43" s="1156" t="str">
        <f>IF(VLOOKUP($A43,intern2!$A$165:$BH$316,COLUMN(AA43)+1,FALSE)="","",IF(VLOOKUP($A43,'2.2'!$D:$O,5,FALSE)&lt;=AA$8,"OK","NOK"))</f>
        <v/>
      </c>
      <c r="AB43" s="1156" t="str">
        <f>IF(VLOOKUP($A43,intern2!$A$165:$BH$316,COLUMN(AB43)+1,FALSE)="","",IF(VLOOKUP($A43,'2.2'!$D:$O,5,FALSE)&lt;=AB$8,"OK","NOK"))</f>
        <v/>
      </c>
      <c r="AC43" s="1156" t="str">
        <f>IF(VLOOKUP($A43,intern2!$A$165:$BH$316,COLUMN(AC43)+1,FALSE)="","",IF(VLOOKUP($A43,'2.2'!$D:$O,5,FALSE)&lt;=AC$8,"OK","NOK"))</f>
        <v/>
      </c>
      <c r="AD43" s="1156" t="str">
        <f>IF(VLOOKUP($A43,intern2!$A$165:$BH$316,COLUMN(AD43)+1,FALSE)="","",IF(VLOOKUP($A43,'2.2'!$D:$O,5,FALSE)&lt;=AD$8,"OK","NOK"))</f>
        <v/>
      </c>
      <c r="AE43" s="1160" t="str">
        <f>IF(VLOOKUP($A43,intern2!$A$165:$BH$316,COLUMN(AE43)+1,FALSE)="","",IF(VLOOKUP($A43,'2.2'!$D:$O,5,FALSE)&lt;=AE$8,"OK","NOK"))</f>
        <v/>
      </c>
      <c r="AF43" s="1269" t="str">
        <f>IF(VLOOKUP($A43,intern2!$A$165:$BH$316,COLUMN(AF43)+1,FALSE)="","",IF(VLOOKUP($A43,'2.2'!$D:$O,5,FALSE)&lt;=AF$8,"OK","NOK"))</f>
        <v/>
      </c>
      <c r="AG43" s="1160" t="str">
        <f>IF(VLOOKUP($A43,intern2!$A$165:$BH$316,COLUMN(AG43)+1,FALSE)="","",IF(VLOOKUP($A43,'2.2'!$D:$O,5,FALSE)&lt;=AG$8,"OK","NOK"))</f>
        <v/>
      </c>
      <c r="AH43" s="1160" t="str">
        <f>IF(VLOOKUP($A43,intern2!$A$165:$BH$316,COLUMN(AH43)+1,FALSE)="","",IF(VLOOKUP($A43,'2.2'!$D:$O,5,FALSE)&lt;=AH$8,"OK","NOK"))</f>
        <v/>
      </c>
      <c r="AI43" s="1156" t="str">
        <f>IF(VLOOKUP($A43,intern2!$A$165:$BH$316,COLUMN(AI43)+1,FALSE)="","",IF(VLOOKUP($A43,'2.2'!$D:$O,5,FALSE)&lt;=AI$8,"OK","NOK"))</f>
        <v/>
      </c>
      <c r="AJ43" s="1156" t="str">
        <f>IF(VLOOKUP($A43,intern2!$A$165:$BH$316,COLUMN(AJ43)+1,FALSE)="","",IF(VLOOKUP($A43,'2.2'!$D:$O,5,FALSE)&lt;=AJ$8,"OK","NOK"))</f>
        <v/>
      </c>
      <c r="AK43" s="1156" t="str">
        <f>IF(VLOOKUP($A43,intern2!$A$165:$BH$316,COLUMN(AK43)+1,FALSE)="","",IF(VLOOKUP($A43,'2.2'!$D:$O,5,FALSE)&lt;=AK$8,"OK","NOK"))</f>
        <v/>
      </c>
      <c r="AL43" s="1156" t="str">
        <f>IF(VLOOKUP($A43,intern2!$A$165:$BH$316,COLUMN(AL43)+1,FALSE)="","",IF(VLOOKUP($A43,'2.2'!$D:$O,5,FALSE)&lt;=AL$8,"OK","NOK"))</f>
        <v/>
      </c>
      <c r="AM43" s="1269" t="str">
        <f>IF(VLOOKUP($A43,intern2!$A$165:$BH$316,COLUMN(AM43)+1,FALSE)="","",IF(VLOOKUP($A43,'2.2'!$D:$O,5,FALSE)&lt;=AM$8,"OK","NOK"))</f>
        <v/>
      </c>
      <c r="AN43" s="1170" t="str">
        <f>IF(VLOOKUP($A43,intern2!$A$165:$BH$316,COLUMN(AN43)+1,FALSE)="","",IF(VLOOKUP($A43,'2.2'!$D:$O,5,FALSE)&lt;=AN$8,"OK","NOK"))</f>
        <v/>
      </c>
      <c r="AO43" s="1156" t="str">
        <f>IF(VLOOKUP($A43,intern2!$A$165:$BH$316,COLUMN(AO43)+1,FALSE)="","",IF(VLOOKUP($A43,'2.2'!$D:$O,5,FALSE)&lt;=AO$8,"OK","NOK"))</f>
        <v/>
      </c>
      <c r="AP43" s="1156" t="str">
        <f>IF(VLOOKUP($A43,intern2!$A$165:$BH$316,COLUMN(AP43)+1,FALSE)="","",IF(VLOOKUP($A43,'2.2'!$D:$O,5,FALSE)&lt;=AP$8,"OK","NOK"))</f>
        <v/>
      </c>
      <c r="AQ43" s="1269" t="str">
        <f>IF(VLOOKUP($A43,intern2!$A$165:$BH$316,COLUMN(AQ43)+1,FALSE)="","",IF(VLOOKUP($A43,'2.2'!$D:$O,5,FALSE)&lt;=AQ$8,"OK","NOK"))</f>
        <v/>
      </c>
      <c r="AR43" s="1156" t="str">
        <f>IF(VLOOKUP($A43,intern2!$A$165:$BH$316,COLUMN(AR43)+1,FALSE)="","",IF(VLOOKUP($A43,'2.2'!$D:$O,5,FALSE)&lt;=AR$8,"OK","NOK"))</f>
        <v/>
      </c>
      <c r="AS43" s="1156" t="str">
        <f>IF(VLOOKUP($A43,intern2!$A$165:$BH$316,COLUMN(AS43)+1,FALSE)="","",IF(VLOOKUP($A43,'2.2'!$D:$O,5,FALSE)&lt;=AS$8,"OK","NOK"))</f>
        <v/>
      </c>
      <c r="AT43" s="1269" t="str">
        <f>IF(VLOOKUP($A43,intern2!$A$165:$BH$316,COLUMN(AT43)+1,FALSE)="","",IF(VLOOKUP($A43,'2.2'!$D:$O,5,FALSE)&lt;=AT$8,"OK","NOK"))</f>
        <v/>
      </c>
      <c r="AU43" s="1156" t="str">
        <f>IF(VLOOKUP($A43,intern2!$A$165:$BH$316,COLUMN(AU43)+1,FALSE)="","",IF(VLOOKUP($A43,'2.2'!$D:$O,5,FALSE)&lt;=AU$8,"OK","NOK"))</f>
        <v/>
      </c>
      <c r="AV43" s="1156" t="str">
        <f>IF(VLOOKUP($A43,intern2!$A$165:$BH$316,COLUMN(AV43)+1,FALSE)="","",IF(VLOOKUP($A43,'2.2'!$D:$O,5,FALSE)&lt;=AV$8,"OK","NOK"))</f>
        <v/>
      </c>
      <c r="AW43" s="1156" t="str">
        <f>IF(VLOOKUP($A43,intern2!$A$165:$BH$316,COLUMN(AW43)+1,FALSE)="","",IF(VLOOKUP($A43,'2.2'!$D:$O,5,FALSE)&lt;=AW$8,"OK","NOK"))</f>
        <v/>
      </c>
      <c r="AX43" s="1156" t="str">
        <f>IF(VLOOKUP($A43,intern2!$A$165:$BH$316,COLUMN(AX43)+1,FALSE)="","",IF(VLOOKUP($A43,'2.2'!$D:$O,5,FALSE)&lt;=AX$8,"OK","NOK"))</f>
        <v/>
      </c>
      <c r="AY43" s="1156" t="str">
        <f>IF(VLOOKUP($A43,intern2!$A$165:$BH$316,COLUMN(AY43)+1,FALSE)="","",IF(VLOOKUP($A43,'2.2'!$D:$O,5,FALSE)&lt;=AY$8,"OK","NOK"))</f>
        <v/>
      </c>
      <c r="AZ43" s="1269" t="str">
        <f>IF(VLOOKUP($A43,intern2!$A$165:$BH$316,COLUMN(AZ43)+1,FALSE)="","",IF(VLOOKUP($A43,'2.2'!$D:$O,5,FALSE)&lt;=AZ$8,"OK","NOK"))</f>
        <v/>
      </c>
      <c r="BA43" s="1156" t="str">
        <f>IF(VLOOKUP($A43,intern2!$A$165:$BH$316,COLUMN(BA43)+1,FALSE)="","",IF(VLOOKUP($A43,'2.2'!$D:$O,5,FALSE)&lt;=BA$8,"OK","NOK"))</f>
        <v/>
      </c>
      <c r="BB43" s="1156" t="str">
        <f>IF(VLOOKUP($A43,intern2!$A$165:$BH$316,COLUMN(BB43)+1,FALSE)="","",IF(VLOOKUP($A43,'2.2'!$D:$O,5,FALSE)&lt;=BB$8,"OK","NOK"))</f>
        <v/>
      </c>
      <c r="BC43" s="1156" t="str">
        <f>IF(VLOOKUP($A43,intern2!$A$165:$BH$316,COLUMN(BC43)+1,FALSE)="","",IF(VLOOKUP($A43,'2.2'!$D:$O,5,FALSE)&lt;=BC$8,"OK","NOK"))</f>
        <v/>
      </c>
      <c r="BD43" s="1156" t="str">
        <f>IF(VLOOKUP($A43,intern2!$A$165:$BH$316,COLUMN(BD43)+1,FALSE)="","",IF(VLOOKUP($A43,'2.2'!$D:$O,5,FALSE)&lt;=BD$8,"OK","NOK"))</f>
        <v/>
      </c>
      <c r="BE43" s="1156" t="str">
        <f>IF(VLOOKUP($A43,intern2!$A$165:$BH$316,COLUMN(BE43)+1,FALSE)="","",IF(VLOOKUP($A43,'2.2'!$D:$O,5,FALSE)&lt;=BE$8,"OK","NOK"))</f>
        <v/>
      </c>
      <c r="BF43" s="1170" t="str">
        <f>IF(VLOOKUP($A43,intern2!$A$165:$BH$316,COLUMN(BF43)+1,FALSE)="","",IF(VLOOKUP($A43,'2.2'!$D:$O,5,FALSE)&lt;=BF$8,"OK","NOK"))</f>
        <v/>
      </c>
      <c r="BG43" s="1269" t="str">
        <f>IF(VLOOKUP($A43,intern2!$A$165:$BH$316,COLUMN(BG43)+1,FALSE)="","",IF(VLOOKUP($A43,'2.2'!$D:$O,5,FALSE)&lt;=BG$8,"OK","NOK"))</f>
        <v/>
      </c>
      <c r="BH43" s="1176" t="str">
        <f t="shared" si="0"/>
        <v>OK</v>
      </c>
      <c r="BI43" s="1176"/>
    </row>
    <row r="44" spans="1:61" x14ac:dyDescent="0.25">
      <c r="A44" s="716" t="str">
        <f>'2.2'!D44</f>
        <v>AUG1</v>
      </c>
      <c r="B44" s="1157" t="str">
        <f>'2.2'!E44</f>
        <v>Oftalmologia</v>
      </c>
      <c r="C44" s="1156" t="str">
        <f>IF(VLOOKUP($A44,intern2!$A$165:$BH$316,COLUMN(C44)+1,FALSE)="","",IF(VLOOKUP($A44,'2.2'!$D:$O,5,FALSE)&lt;=C$8,"OK","NOK"))</f>
        <v/>
      </c>
      <c r="D44" s="1156" t="str">
        <f>IF(VLOOKUP($A44,intern2!$A$165:$BH$316,COLUMN(D44)+1,FALSE)="","",IF(VLOOKUP($A44,'2.2'!$D:$O,5,FALSE)&lt;=D$8,"OK","NOK"))</f>
        <v/>
      </c>
      <c r="E44" s="1156" t="str">
        <f>IF(VLOOKUP($A44,intern2!$A$165:$BH$316,COLUMN(E44)+1,FALSE)="","",IF(VLOOKUP($A44,'2.2'!$D:$O,5,FALSE)&lt;=E$8,"OK","NOK"))</f>
        <v/>
      </c>
      <c r="F44" s="1156" t="str">
        <f>IF(VLOOKUP($A44,intern2!$A$165:$BH$316,COLUMN(F44)+1,FALSE)="","",IF(VLOOKUP($A44,'2.2'!$D:$O,5,FALSE)&lt;=F$8,"OK","NOK"))</f>
        <v/>
      </c>
      <c r="G44" s="1156" t="str">
        <f>IF(VLOOKUP($A44,intern2!$A$165:$BH$316,COLUMN(G44)+1,FALSE)="","",IF(VLOOKUP($A44,'2.2'!$D:$O,5,FALSE)&lt;=G$8,"OK","NOK"))</f>
        <v/>
      </c>
      <c r="H44" s="1156" t="str">
        <f>IF(VLOOKUP($A44,intern2!$A$165:$BH$316,COLUMN(H44)+1,FALSE)="","",IF(VLOOKUP($A44,'2.2'!$D:$O,5,FALSE)&lt;=H$8,"OK","NOK"))</f>
        <v/>
      </c>
      <c r="I44" s="1269" t="str">
        <f>IF(VLOOKUP($A44,intern2!$A$165:$BH$316,COLUMN(I44)+1,FALSE)="","",IF(VLOOKUP($A44,'2.2'!$D:$O,5,FALSE)&lt;=I$8,"OK","NOK"))</f>
        <v/>
      </c>
      <c r="J44" s="1159" t="str">
        <f>IF(VLOOKUP($A44,intern2!$A$165:$BH$316,COLUMN(J44)+1,FALSE)="","",IF(VLOOKUP($A44,'2.2'!$D:$O,5,FALSE)&lt;=J$8,"OK","NOK"))</f>
        <v/>
      </c>
      <c r="K44" s="1156" t="str">
        <f>IF(VLOOKUP($A44,intern2!$A$165:$BH$316,COLUMN(K44)+1,FALSE)="","",IF(VLOOKUP($A44,'2.2'!$D:$O,5,FALSE)&lt;=K$8,"OK","NOK"))</f>
        <v/>
      </c>
      <c r="L44" s="1156" t="str">
        <f>IF(VLOOKUP($A44,intern2!$A$165:$BH$316,COLUMN(L44)+1,FALSE)="","",IF(VLOOKUP($A44,'2.2'!$D:$O,5,FALSE)&lt;=L$8,"OK","NOK"))</f>
        <v/>
      </c>
      <c r="M44" s="1156" t="str">
        <f>IF(VLOOKUP($A44,intern2!$A$165:$BH$316,COLUMN(M44)+1,FALSE)="","",IF(VLOOKUP($A44,'2.2'!$D:$O,5,FALSE)&lt;=M$8,"OK","NOK"))</f>
        <v/>
      </c>
      <c r="N44" s="1156" t="str">
        <f>IF(VLOOKUP($A44,intern2!$A$165:$BH$316,COLUMN(N44)+1,FALSE)="","",IF(VLOOKUP($A44,'2.2'!$D:$O,5,FALSE)&lt;=N$8,"OK","NOK"))</f>
        <v/>
      </c>
      <c r="O44" s="1156" t="str">
        <f>IF(VLOOKUP($A44,intern2!$A$165:$BH$316,COLUMN(O44)+1,FALSE)="","",IF(VLOOKUP($A44,'2.2'!$D:$O,5,FALSE)&lt;=O$8,"OK","NOK"))</f>
        <v/>
      </c>
      <c r="P44" s="1156" t="str">
        <f>IF(VLOOKUP($A44,intern2!$A$165:$BH$316,COLUMN(P44)+1,FALSE)="","",IF(VLOOKUP($A44,'2.2'!$D:$O,5,FALSE)&lt;=P$8,"OK","NOK"))</f>
        <v/>
      </c>
      <c r="Q44" s="1156" t="str">
        <f>IF(VLOOKUP($A44,intern2!$A$165:$BH$316,COLUMN(Q44)+1,FALSE)="","",IF(VLOOKUP($A44,'2.2'!$D:$O,5,FALSE)&lt;=Q$8,"OK","NOK"))</f>
        <v/>
      </c>
      <c r="R44" s="1159" t="str">
        <f>IF(VLOOKUP($A44,intern2!$A$165:$BH$316,COLUMN(R44)+1,FALSE)="","",IF(VLOOKUP($A44,'2.2'!$D:$O,5,FALSE)&lt;=R$8,"OK","NOK"))</f>
        <v/>
      </c>
      <c r="S44" s="1159" t="str">
        <f>IF(VLOOKUP($A44,intern2!$A$165:$BH$316,COLUMN(S44)+1,FALSE)="","",IF(VLOOKUP($A44,'2.2'!$D:$O,5,FALSE)&lt;=S$8,"OK","NOK"))</f>
        <v/>
      </c>
      <c r="T44" s="1156" t="str">
        <f>IF(VLOOKUP($A44,intern2!$A$165:$BH$316,COLUMN(T44)+1,FALSE)="","",IF(VLOOKUP($A44,'2.2'!$D:$O,5,FALSE)&lt;=T$8,"OK","NOK"))</f>
        <v/>
      </c>
      <c r="U44" s="1156" t="str">
        <f>IF(VLOOKUP($A44,intern2!$A$165:$BH$316,COLUMN(U44)+1,FALSE)="","",IF(VLOOKUP($A44,'2.2'!$D:$O,5,FALSE)&lt;=U$8,"OK","NOK"))</f>
        <v/>
      </c>
      <c r="V44" s="1156" t="str">
        <f>IF(VLOOKUP($A44,intern2!$A$165:$BH$316,COLUMN(V44)+1,FALSE)="","",IF(VLOOKUP($A44,'2.2'!$D:$O,5,FALSE)&lt;=V$8,"OK","NOK"))</f>
        <v/>
      </c>
      <c r="W44" s="1156" t="str">
        <f>IF(VLOOKUP($A44,intern2!$A$165:$BH$316,COLUMN(W44)+1,FALSE)="","",IF(VLOOKUP($A44,'2.2'!$D:$O,5,FALSE)&lt;=W$8,"OK","NOK"))</f>
        <v/>
      </c>
      <c r="X44" s="1156" t="str">
        <f>IF(VLOOKUP($A44,intern2!$A$165:$BH$316,COLUMN(X44)+1,FALSE)="","",IF(VLOOKUP($A44,'2.2'!$D:$O,5,FALSE)&lt;=X$8,"OK","NOK"))</f>
        <v/>
      </c>
      <c r="Y44" s="1170" t="str">
        <f>IF(VLOOKUP($A44,intern2!$A$165:$BH$316,COLUMN(Y44)+1,FALSE)="","",IF(VLOOKUP($A44,'2.2'!$D:$O,5,FALSE)&lt;=Y$8,"OK","NOK"))</f>
        <v/>
      </c>
      <c r="Z44" s="1269" t="str">
        <f>IF(VLOOKUP($A44,intern2!$A$165:$BH$316,COLUMN(Z44)+1,FALSE)="","",IF(VLOOKUP($A44,'2.2'!$D:$O,5,FALSE)&lt;=Z$8,"OK","NOK"))</f>
        <v/>
      </c>
      <c r="AA44" s="1156" t="str">
        <f>IF(VLOOKUP($A44,intern2!$A$165:$BH$316,COLUMN(AA44)+1,FALSE)="","",IF(VLOOKUP($A44,'2.2'!$D:$O,5,FALSE)&lt;=AA$8,"OK","NOK"))</f>
        <v/>
      </c>
      <c r="AB44" s="1156" t="str">
        <f>IF(VLOOKUP($A44,intern2!$A$165:$BH$316,COLUMN(AB44)+1,FALSE)="","",IF(VLOOKUP($A44,'2.2'!$D:$O,5,FALSE)&lt;=AB$8,"OK","NOK"))</f>
        <v/>
      </c>
      <c r="AC44" s="1156" t="str">
        <f>IF(VLOOKUP($A44,intern2!$A$165:$BH$316,COLUMN(AC44)+1,FALSE)="","",IF(VLOOKUP($A44,'2.2'!$D:$O,5,FALSE)&lt;=AC$8,"OK","NOK"))</f>
        <v/>
      </c>
      <c r="AD44" s="1156" t="str">
        <f>IF(VLOOKUP($A44,intern2!$A$165:$BH$316,COLUMN(AD44)+1,FALSE)="","",IF(VLOOKUP($A44,'2.2'!$D:$O,5,FALSE)&lt;=AD$8,"OK","NOK"))</f>
        <v/>
      </c>
      <c r="AE44" s="1160" t="str">
        <f>IF(VLOOKUP($A44,intern2!$A$165:$BH$316,COLUMN(AE44)+1,FALSE)="","",IF(VLOOKUP($A44,'2.2'!$D:$O,5,FALSE)&lt;=AE$8,"OK","NOK"))</f>
        <v/>
      </c>
      <c r="AF44" s="1269" t="str">
        <f>IF(VLOOKUP($A44,intern2!$A$165:$BH$316,COLUMN(AF44)+1,FALSE)="","",IF(VLOOKUP($A44,'2.2'!$D:$O,5,FALSE)&lt;=AF$8,"OK","NOK"))</f>
        <v/>
      </c>
      <c r="AG44" s="1160" t="str">
        <f>IF(VLOOKUP($A44,intern2!$A$165:$BH$316,COLUMN(AG44)+1,FALSE)="","",IF(VLOOKUP($A44,'2.2'!$D:$O,5,FALSE)&lt;=AG$8,"OK","NOK"))</f>
        <v/>
      </c>
      <c r="AH44" s="1160" t="str">
        <f>IF(VLOOKUP($A44,intern2!$A$165:$BH$316,COLUMN(AH44)+1,FALSE)="","",IF(VLOOKUP($A44,'2.2'!$D:$O,5,FALSE)&lt;=AH$8,"OK","NOK"))</f>
        <v/>
      </c>
      <c r="AI44" s="1156" t="str">
        <f>IF(VLOOKUP($A44,intern2!$A$165:$BH$316,COLUMN(AI44)+1,FALSE)="","",IF(VLOOKUP($A44,'2.2'!$D:$O,5,FALSE)&lt;=AI$8,"OK","NOK"))</f>
        <v/>
      </c>
      <c r="AJ44" s="1156" t="str">
        <f>IF(VLOOKUP($A44,intern2!$A$165:$BH$316,COLUMN(AJ44)+1,FALSE)="","",IF(VLOOKUP($A44,'2.2'!$D:$O,5,FALSE)&lt;=AJ$8,"OK","NOK"))</f>
        <v/>
      </c>
      <c r="AK44" s="1156" t="str">
        <f>IF(VLOOKUP($A44,intern2!$A$165:$BH$316,COLUMN(AK44)+1,FALSE)="","",IF(VLOOKUP($A44,'2.2'!$D:$O,5,FALSE)&lt;=AK$8,"OK","NOK"))</f>
        <v/>
      </c>
      <c r="AL44" s="1156" t="str">
        <f ca="1">IF(VLOOKUP($A44,intern2!$A$165:$BH$316,COLUMN(AL44)+1,FALSE)="","",IF(VLOOKUP($A44,'2.2'!$D:$O,5,FALSE)&lt;=AL$8,"OK","NOK"))</f>
        <v>NOK</v>
      </c>
      <c r="AM44" s="1269" t="str">
        <f>IF(VLOOKUP($A44,intern2!$A$165:$BH$316,COLUMN(AM44)+1,FALSE)="","",IF(VLOOKUP($A44,'2.2'!$D:$O,5,FALSE)&lt;=AM$8,"OK","NOK"))</f>
        <v/>
      </c>
      <c r="AN44" s="1170" t="str">
        <f>IF(VLOOKUP($A44,intern2!$A$165:$BH$316,COLUMN(AN44)+1,FALSE)="","",IF(VLOOKUP($A44,'2.2'!$D:$O,5,FALSE)&lt;=AN$8,"OK","NOK"))</f>
        <v/>
      </c>
      <c r="AO44" s="1156" t="str">
        <f>IF(VLOOKUP($A44,intern2!$A$165:$BH$316,COLUMN(AO44)+1,FALSE)="","",IF(VLOOKUP($A44,'2.2'!$D:$O,5,FALSE)&lt;=AO$8,"OK","NOK"))</f>
        <v/>
      </c>
      <c r="AP44" s="1156" t="str">
        <f>IF(VLOOKUP($A44,intern2!$A$165:$BH$316,COLUMN(AP44)+1,FALSE)="","",IF(VLOOKUP($A44,'2.2'!$D:$O,5,FALSE)&lt;=AP$8,"OK","NOK"))</f>
        <v/>
      </c>
      <c r="AQ44" s="1269" t="str">
        <f>IF(VLOOKUP($A44,intern2!$A$165:$BH$316,COLUMN(AQ44)+1,FALSE)="","",IF(VLOOKUP($A44,'2.2'!$D:$O,5,FALSE)&lt;=AQ$8,"OK","NOK"))</f>
        <v/>
      </c>
      <c r="AR44" s="1156" t="str">
        <f>IF(VLOOKUP($A44,intern2!$A$165:$BH$316,COLUMN(AR44)+1,FALSE)="","",IF(VLOOKUP($A44,'2.2'!$D:$O,5,FALSE)&lt;=AR$8,"OK","NOK"))</f>
        <v/>
      </c>
      <c r="AS44" s="1156" t="str">
        <f>IF(VLOOKUP($A44,intern2!$A$165:$BH$316,COLUMN(AS44)+1,FALSE)="","",IF(VLOOKUP($A44,'2.2'!$D:$O,5,FALSE)&lt;=AS$8,"OK","NOK"))</f>
        <v/>
      </c>
      <c r="AT44" s="1269" t="str">
        <f>IF(VLOOKUP($A44,intern2!$A$165:$BH$316,COLUMN(AT44)+1,FALSE)="","",IF(VLOOKUP($A44,'2.2'!$D:$O,5,FALSE)&lt;=AT$8,"OK","NOK"))</f>
        <v/>
      </c>
      <c r="AU44" s="1156" t="str">
        <f>IF(VLOOKUP($A44,intern2!$A$165:$BH$316,COLUMN(AU44)+1,FALSE)="","",IF(VLOOKUP($A44,'2.2'!$D:$O,5,FALSE)&lt;=AU$8,"OK","NOK"))</f>
        <v/>
      </c>
      <c r="AV44" s="1156" t="str">
        <f>IF(VLOOKUP($A44,intern2!$A$165:$BH$316,COLUMN(AV44)+1,FALSE)="","",IF(VLOOKUP($A44,'2.2'!$D:$O,5,FALSE)&lt;=AV$8,"OK","NOK"))</f>
        <v/>
      </c>
      <c r="AW44" s="1156" t="str">
        <f>IF(VLOOKUP($A44,intern2!$A$165:$BH$316,COLUMN(AW44)+1,FALSE)="","",IF(VLOOKUP($A44,'2.2'!$D:$O,5,FALSE)&lt;=AW$8,"OK","NOK"))</f>
        <v/>
      </c>
      <c r="AX44" s="1156" t="str">
        <f>IF(VLOOKUP($A44,intern2!$A$165:$BH$316,COLUMN(AX44)+1,FALSE)="","",IF(VLOOKUP($A44,'2.2'!$D:$O,5,FALSE)&lt;=AX$8,"OK","NOK"))</f>
        <v/>
      </c>
      <c r="AY44" s="1156" t="str">
        <f>IF(VLOOKUP($A44,intern2!$A$165:$BH$316,COLUMN(AY44)+1,FALSE)="","",IF(VLOOKUP($A44,'2.2'!$D:$O,5,FALSE)&lt;=AY$8,"OK","NOK"))</f>
        <v/>
      </c>
      <c r="AZ44" s="1269" t="str">
        <f>IF(VLOOKUP($A44,intern2!$A$165:$BH$316,COLUMN(AZ44)+1,FALSE)="","",IF(VLOOKUP($A44,'2.2'!$D:$O,5,FALSE)&lt;=AZ$8,"OK","NOK"))</f>
        <v/>
      </c>
      <c r="BA44" s="1156" t="str">
        <f>IF(VLOOKUP($A44,intern2!$A$165:$BH$316,COLUMN(BA44)+1,FALSE)="","",IF(VLOOKUP($A44,'2.2'!$D:$O,5,FALSE)&lt;=BA$8,"OK","NOK"))</f>
        <v/>
      </c>
      <c r="BB44" s="1156" t="str">
        <f>IF(VLOOKUP($A44,intern2!$A$165:$BH$316,COLUMN(BB44)+1,FALSE)="","",IF(VLOOKUP($A44,'2.2'!$D:$O,5,FALSE)&lt;=BB$8,"OK","NOK"))</f>
        <v/>
      </c>
      <c r="BC44" s="1156" t="str">
        <f>IF(VLOOKUP($A44,intern2!$A$165:$BH$316,COLUMN(BC44)+1,FALSE)="","",IF(VLOOKUP($A44,'2.2'!$D:$O,5,FALSE)&lt;=BC$8,"OK","NOK"))</f>
        <v/>
      </c>
      <c r="BD44" s="1156" t="str">
        <f>IF(VLOOKUP($A44,intern2!$A$165:$BH$316,COLUMN(BD44)+1,FALSE)="","",IF(VLOOKUP($A44,'2.2'!$D:$O,5,FALSE)&lt;=BD$8,"OK","NOK"))</f>
        <v/>
      </c>
      <c r="BE44" s="1156" t="str">
        <f>IF(VLOOKUP($A44,intern2!$A$165:$BH$316,COLUMN(BE44)+1,FALSE)="","",IF(VLOOKUP($A44,'2.2'!$D:$O,5,FALSE)&lt;=BE$8,"OK","NOK"))</f>
        <v/>
      </c>
      <c r="BF44" s="1170" t="str">
        <f>IF(VLOOKUP($A44,intern2!$A$165:$BH$316,COLUMN(BF44)+1,FALSE)="","",IF(VLOOKUP($A44,'2.2'!$D:$O,5,FALSE)&lt;=BF$8,"OK","NOK"))</f>
        <v/>
      </c>
      <c r="BG44" s="1269" t="str">
        <f>IF(VLOOKUP($A44,intern2!$A$165:$BH$316,COLUMN(BG44)+1,FALSE)="","",IF(VLOOKUP($A44,'2.2'!$D:$O,5,FALSE)&lt;=BG$8,"OK","NOK"))</f>
        <v/>
      </c>
      <c r="BH44" s="1176" t="str">
        <f t="shared" ca="1" si="0"/>
        <v>NOK</v>
      </c>
      <c r="BI44" s="1176"/>
    </row>
    <row r="45" spans="1:61" x14ac:dyDescent="0.25">
      <c r="A45" s="716" t="str">
        <f>'2.2'!D45</f>
        <v>AUG1.1</v>
      </c>
      <c r="B45" s="1157" t="str">
        <f>'2.2'!E45</f>
        <v>Strabologia</v>
      </c>
      <c r="C45" s="1156" t="str">
        <f>IF(VLOOKUP($A45,intern2!$A$165:$BH$316,COLUMN(C45)+1,FALSE)="","",IF(VLOOKUP($A45,'2.2'!$D:$O,5,FALSE)&lt;=C$8,"OK","NOK"))</f>
        <v/>
      </c>
      <c r="D45" s="1156" t="str">
        <f>IF(VLOOKUP($A45,intern2!$A$165:$BH$316,COLUMN(D45)+1,FALSE)="","",IF(VLOOKUP($A45,'2.2'!$D:$O,5,FALSE)&lt;=D$8,"OK","NOK"))</f>
        <v/>
      </c>
      <c r="E45" s="1156" t="str">
        <f>IF(VLOOKUP($A45,intern2!$A$165:$BH$316,COLUMN(E45)+1,FALSE)="","",IF(VLOOKUP($A45,'2.2'!$D:$O,5,FALSE)&lt;=E$8,"OK","NOK"))</f>
        <v/>
      </c>
      <c r="F45" s="1156" t="str">
        <f>IF(VLOOKUP($A45,intern2!$A$165:$BH$316,COLUMN(F45)+1,FALSE)="","",IF(VLOOKUP($A45,'2.2'!$D:$O,5,FALSE)&lt;=F$8,"OK","NOK"))</f>
        <v/>
      </c>
      <c r="G45" s="1156" t="str">
        <f>IF(VLOOKUP($A45,intern2!$A$165:$BH$316,COLUMN(G45)+1,FALSE)="","",IF(VLOOKUP($A45,'2.2'!$D:$O,5,FALSE)&lt;=G$8,"OK","NOK"))</f>
        <v/>
      </c>
      <c r="H45" s="1156" t="str">
        <f>IF(VLOOKUP($A45,intern2!$A$165:$BH$316,COLUMN(H45)+1,FALSE)="","",IF(VLOOKUP($A45,'2.2'!$D:$O,5,FALSE)&lt;=H$8,"OK","NOK"))</f>
        <v/>
      </c>
      <c r="I45" s="1269" t="str">
        <f>IF(VLOOKUP($A45,intern2!$A$165:$BH$316,COLUMN(I45)+1,FALSE)="","",IF(VLOOKUP($A45,'2.2'!$D:$O,5,FALSE)&lt;=I$8,"OK","NOK"))</f>
        <v/>
      </c>
      <c r="J45" s="1159" t="str">
        <f>IF(VLOOKUP($A45,intern2!$A$165:$BH$316,COLUMN(J45)+1,FALSE)="","",IF(VLOOKUP($A45,'2.2'!$D:$O,5,FALSE)&lt;=J$8,"OK","NOK"))</f>
        <v/>
      </c>
      <c r="K45" s="1156" t="str">
        <f>IF(VLOOKUP($A45,intern2!$A$165:$BH$316,COLUMN(K45)+1,FALSE)="","",IF(VLOOKUP($A45,'2.2'!$D:$O,5,FALSE)&lt;=K$8,"OK","NOK"))</f>
        <v/>
      </c>
      <c r="L45" s="1156" t="str">
        <f>IF(VLOOKUP($A45,intern2!$A$165:$BH$316,COLUMN(L45)+1,FALSE)="","",IF(VLOOKUP($A45,'2.2'!$D:$O,5,FALSE)&lt;=L$8,"OK","NOK"))</f>
        <v/>
      </c>
      <c r="M45" s="1156" t="str">
        <f>IF(VLOOKUP($A45,intern2!$A$165:$BH$316,COLUMN(M45)+1,FALSE)="","",IF(VLOOKUP($A45,'2.2'!$D:$O,5,FALSE)&lt;=M$8,"OK","NOK"))</f>
        <v/>
      </c>
      <c r="N45" s="1156" t="str">
        <f>IF(VLOOKUP($A45,intern2!$A$165:$BH$316,COLUMN(N45)+1,FALSE)="","",IF(VLOOKUP($A45,'2.2'!$D:$O,5,FALSE)&lt;=N$8,"OK","NOK"))</f>
        <v/>
      </c>
      <c r="O45" s="1156" t="str">
        <f>IF(VLOOKUP($A45,intern2!$A$165:$BH$316,COLUMN(O45)+1,FALSE)="","",IF(VLOOKUP($A45,'2.2'!$D:$O,5,FALSE)&lt;=O$8,"OK","NOK"))</f>
        <v/>
      </c>
      <c r="P45" s="1156" t="str">
        <f>IF(VLOOKUP($A45,intern2!$A$165:$BH$316,COLUMN(P45)+1,FALSE)="","",IF(VLOOKUP($A45,'2.2'!$D:$O,5,FALSE)&lt;=P$8,"OK","NOK"))</f>
        <v/>
      </c>
      <c r="Q45" s="1156" t="str">
        <f>IF(VLOOKUP($A45,intern2!$A$165:$BH$316,COLUMN(Q45)+1,FALSE)="","",IF(VLOOKUP($A45,'2.2'!$D:$O,5,FALSE)&lt;=Q$8,"OK","NOK"))</f>
        <v/>
      </c>
      <c r="R45" s="1159" t="str">
        <f>IF(VLOOKUP($A45,intern2!$A$165:$BH$316,COLUMN(R45)+1,FALSE)="","",IF(VLOOKUP($A45,'2.2'!$D:$O,5,FALSE)&lt;=R$8,"OK","NOK"))</f>
        <v/>
      </c>
      <c r="S45" s="1159" t="str">
        <f>IF(VLOOKUP($A45,intern2!$A$165:$BH$316,COLUMN(S45)+1,FALSE)="","",IF(VLOOKUP($A45,'2.2'!$D:$O,5,FALSE)&lt;=S$8,"OK","NOK"))</f>
        <v/>
      </c>
      <c r="T45" s="1156" t="str">
        <f>IF(VLOOKUP($A45,intern2!$A$165:$BH$316,COLUMN(T45)+1,FALSE)="","",IF(VLOOKUP($A45,'2.2'!$D:$O,5,FALSE)&lt;=T$8,"OK","NOK"))</f>
        <v/>
      </c>
      <c r="U45" s="1156" t="str">
        <f>IF(VLOOKUP($A45,intern2!$A$165:$BH$316,COLUMN(U45)+1,FALSE)="","",IF(VLOOKUP($A45,'2.2'!$D:$O,5,FALSE)&lt;=U$8,"OK","NOK"))</f>
        <v/>
      </c>
      <c r="V45" s="1156" t="str">
        <f>IF(VLOOKUP($A45,intern2!$A$165:$BH$316,COLUMN(V45)+1,FALSE)="","",IF(VLOOKUP($A45,'2.2'!$D:$O,5,FALSE)&lt;=V$8,"OK","NOK"))</f>
        <v/>
      </c>
      <c r="W45" s="1156" t="str">
        <f>IF(VLOOKUP($A45,intern2!$A$165:$BH$316,COLUMN(W45)+1,FALSE)="","",IF(VLOOKUP($A45,'2.2'!$D:$O,5,FALSE)&lt;=W$8,"OK","NOK"))</f>
        <v/>
      </c>
      <c r="X45" s="1156" t="str">
        <f>IF(VLOOKUP($A45,intern2!$A$165:$BH$316,COLUMN(X45)+1,FALSE)="","",IF(VLOOKUP($A45,'2.2'!$D:$O,5,FALSE)&lt;=X$8,"OK","NOK"))</f>
        <v/>
      </c>
      <c r="Y45" s="1170" t="str">
        <f>IF(VLOOKUP($A45,intern2!$A$165:$BH$316,COLUMN(Y45)+1,FALSE)="","",IF(VLOOKUP($A45,'2.2'!$D:$O,5,FALSE)&lt;=Y$8,"OK","NOK"))</f>
        <v/>
      </c>
      <c r="Z45" s="1269" t="str">
        <f>IF(VLOOKUP($A45,intern2!$A$165:$BH$316,COLUMN(Z45)+1,FALSE)="","",IF(VLOOKUP($A45,'2.2'!$D:$O,5,FALSE)&lt;=Z$8,"OK","NOK"))</f>
        <v/>
      </c>
      <c r="AA45" s="1156" t="str">
        <f>IF(VLOOKUP($A45,intern2!$A$165:$BH$316,COLUMN(AA45)+1,FALSE)="","",IF(VLOOKUP($A45,'2.2'!$D:$O,5,FALSE)&lt;=AA$8,"OK","NOK"))</f>
        <v/>
      </c>
      <c r="AB45" s="1156" t="str">
        <f>IF(VLOOKUP($A45,intern2!$A$165:$BH$316,COLUMN(AB45)+1,FALSE)="","",IF(VLOOKUP($A45,'2.2'!$D:$O,5,FALSE)&lt;=AB$8,"OK","NOK"))</f>
        <v/>
      </c>
      <c r="AC45" s="1156" t="str">
        <f>IF(VLOOKUP($A45,intern2!$A$165:$BH$316,COLUMN(AC45)+1,FALSE)="","",IF(VLOOKUP($A45,'2.2'!$D:$O,5,FALSE)&lt;=AC$8,"OK","NOK"))</f>
        <v/>
      </c>
      <c r="AD45" s="1156" t="str">
        <f>IF(VLOOKUP($A45,intern2!$A$165:$BH$316,COLUMN(AD45)+1,FALSE)="","",IF(VLOOKUP($A45,'2.2'!$D:$O,5,FALSE)&lt;=AD$8,"OK","NOK"))</f>
        <v/>
      </c>
      <c r="AE45" s="1160" t="str">
        <f>IF(VLOOKUP($A45,intern2!$A$165:$BH$316,COLUMN(AE45)+1,FALSE)="","",IF(VLOOKUP($A45,'2.2'!$D:$O,5,FALSE)&lt;=AE$8,"OK","NOK"))</f>
        <v/>
      </c>
      <c r="AF45" s="1269" t="str">
        <f>IF(VLOOKUP($A45,intern2!$A$165:$BH$316,COLUMN(AF45)+1,FALSE)="","",IF(VLOOKUP($A45,'2.2'!$D:$O,5,FALSE)&lt;=AF$8,"OK","NOK"))</f>
        <v/>
      </c>
      <c r="AG45" s="1160" t="str">
        <f>IF(VLOOKUP($A45,intern2!$A$165:$BH$316,COLUMN(AG45)+1,FALSE)="","",IF(VLOOKUP($A45,'2.2'!$D:$O,5,FALSE)&lt;=AG$8,"OK","NOK"))</f>
        <v/>
      </c>
      <c r="AH45" s="1160" t="str">
        <f>IF(VLOOKUP($A45,intern2!$A$165:$BH$316,COLUMN(AH45)+1,FALSE)="","",IF(VLOOKUP($A45,'2.2'!$D:$O,5,FALSE)&lt;=AH$8,"OK","NOK"))</f>
        <v/>
      </c>
      <c r="AI45" s="1156" t="str">
        <f>IF(VLOOKUP($A45,intern2!$A$165:$BH$316,COLUMN(AI45)+1,FALSE)="","",IF(VLOOKUP($A45,'2.2'!$D:$O,5,FALSE)&lt;=AI$8,"OK","NOK"))</f>
        <v/>
      </c>
      <c r="AJ45" s="1156" t="str">
        <f>IF(VLOOKUP($A45,intern2!$A$165:$BH$316,COLUMN(AJ45)+1,FALSE)="","",IF(VLOOKUP($A45,'2.2'!$D:$O,5,FALSE)&lt;=AJ$8,"OK","NOK"))</f>
        <v/>
      </c>
      <c r="AK45" s="1156" t="str">
        <f>IF(VLOOKUP($A45,intern2!$A$165:$BH$316,COLUMN(AK45)+1,FALSE)="","",IF(VLOOKUP($A45,'2.2'!$D:$O,5,FALSE)&lt;=AK$8,"OK","NOK"))</f>
        <v/>
      </c>
      <c r="AL45" s="1156" t="str">
        <f ca="1">IF(VLOOKUP($A45,intern2!$A$165:$BH$316,COLUMN(AL45)+1,FALSE)="","",IF(VLOOKUP($A45,'2.2'!$D:$O,5,FALSE)&lt;=AL$8,"OK","NOK"))</f>
        <v>NOK</v>
      </c>
      <c r="AM45" s="1269" t="str">
        <f>IF(VLOOKUP($A45,intern2!$A$165:$BH$316,COLUMN(AM45)+1,FALSE)="","",IF(VLOOKUP($A45,'2.2'!$D:$O,5,FALSE)&lt;=AM$8,"OK","NOK"))</f>
        <v/>
      </c>
      <c r="AN45" s="1170" t="str">
        <f>IF(VLOOKUP($A45,intern2!$A$165:$BH$316,COLUMN(AN45)+1,FALSE)="","",IF(VLOOKUP($A45,'2.2'!$D:$O,5,FALSE)&lt;=AN$8,"OK","NOK"))</f>
        <v/>
      </c>
      <c r="AO45" s="1156" t="str">
        <f>IF(VLOOKUP($A45,intern2!$A$165:$BH$316,COLUMN(AO45)+1,FALSE)="","",IF(VLOOKUP($A45,'2.2'!$D:$O,5,FALSE)&lt;=AO$8,"OK","NOK"))</f>
        <v/>
      </c>
      <c r="AP45" s="1156" t="str">
        <f>IF(VLOOKUP($A45,intern2!$A$165:$BH$316,COLUMN(AP45)+1,FALSE)="","",IF(VLOOKUP($A45,'2.2'!$D:$O,5,FALSE)&lt;=AP$8,"OK","NOK"))</f>
        <v/>
      </c>
      <c r="AQ45" s="1269" t="str">
        <f>IF(VLOOKUP($A45,intern2!$A$165:$BH$316,COLUMN(AQ45)+1,FALSE)="","",IF(VLOOKUP($A45,'2.2'!$D:$O,5,FALSE)&lt;=AQ$8,"OK","NOK"))</f>
        <v/>
      </c>
      <c r="AR45" s="1156" t="str">
        <f>IF(VLOOKUP($A45,intern2!$A$165:$BH$316,COLUMN(AR45)+1,FALSE)="","",IF(VLOOKUP($A45,'2.2'!$D:$O,5,FALSE)&lt;=AR$8,"OK","NOK"))</f>
        <v/>
      </c>
      <c r="AS45" s="1156" t="str">
        <f>IF(VLOOKUP($A45,intern2!$A$165:$BH$316,COLUMN(AS45)+1,FALSE)="","",IF(VLOOKUP($A45,'2.2'!$D:$O,5,FALSE)&lt;=AS$8,"OK","NOK"))</f>
        <v/>
      </c>
      <c r="AT45" s="1269" t="str">
        <f>IF(VLOOKUP($A45,intern2!$A$165:$BH$316,COLUMN(AT45)+1,FALSE)="","",IF(VLOOKUP($A45,'2.2'!$D:$O,5,FALSE)&lt;=AT$8,"OK","NOK"))</f>
        <v/>
      </c>
      <c r="AU45" s="1156" t="str">
        <f>IF(VLOOKUP($A45,intern2!$A$165:$BH$316,COLUMN(AU45)+1,FALSE)="","",IF(VLOOKUP($A45,'2.2'!$D:$O,5,FALSE)&lt;=AU$8,"OK","NOK"))</f>
        <v/>
      </c>
      <c r="AV45" s="1156" t="str">
        <f>IF(VLOOKUP($A45,intern2!$A$165:$BH$316,COLUMN(AV45)+1,FALSE)="","",IF(VLOOKUP($A45,'2.2'!$D:$O,5,FALSE)&lt;=AV$8,"OK","NOK"))</f>
        <v/>
      </c>
      <c r="AW45" s="1156" t="str">
        <f>IF(VLOOKUP($A45,intern2!$A$165:$BH$316,COLUMN(AW45)+1,FALSE)="","",IF(VLOOKUP($A45,'2.2'!$D:$O,5,FALSE)&lt;=AW$8,"OK","NOK"))</f>
        <v/>
      </c>
      <c r="AX45" s="1156" t="str">
        <f>IF(VLOOKUP($A45,intern2!$A$165:$BH$316,COLUMN(AX45)+1,FALSE)="","",IF(VLOOKUP($A45,'2.2'!$D:$O,5,FALSE)&lt;=AX$8,"OK","NOK"))</f>
        <v/>
      </c>
      <c r="AY45" s="1156" t="str">
        <f>IF(VLOOKUP($A45,intern2!$A$165:$BH$316,COLUMN(AY45)+1,FALSE)="","",IF(VLOOKUP($A45,'2.2'!$D:$O,5,FALSE)&lt;=AY$8,"OK","NOK"))</f>
        <v/>
      </c>
      <c r="AZ45" s="1269" t="str">
        <f>IF(VLOOKUP($A45,intern2!$A$165:$BH$316,COLUMN(AZ45)+1,FALSE)="","",IF(VLOOKUP($A45,'2.2'!$D:$O,5,FALSE)&lt;=AZ$8,"OK","NOK"))</f>
        <v/>
      </c>
      <c r="BA45" s="1156" t="str">
        <f>IF(VLOOKUP($A45,intern2!$A$165:$BH$316,COLUMN(BA45)+1,FALSE)="","",IF(VLOOKUP($A45,'2.2'!$D:$O,5,FALSE)&lt;=BA$8,"OK","NOK"))</f>
        <v/>
      </c>
      <c r="BB45" s="1156" t="str">
        <f>IF(VLOOKUP($A45,intern2!$A$165:$BH$316,COLUMN(BB45)+1,FALSE)="","",IF(VLOOKUP($A45,'2.2'!$D:$O,5,FALSE)&lt;=BB$8,"OK","NOK"))</f>
        <v/>
      </c>
      <c r="BC45" s="1156" t="str">
        <f>IF(VLOOKUP($A45,intern2!$A$165:$BH$316,COLUMN(BC45)+1,FALSE)="","",IF(VLOOKUP($A45,'2.2'!$D:$O,5,FALSE)&lt;=BC$8,"OK","NOK"))</f>
        <v/>
      </c>
      <c r="BD45" s="1156" t="str">
        <f>IF(VLOOKUP($A45,intern2!$A$165:$BH$316,COLUMN(BD45)+1,FALSE)="","",IF(VLOOKUP($A45,'2.2'!$D:$O,5,FALSE)&lt;=BD$8,"OK","NOK"))</f>
        <v/>
      </c>
      <c r="BE45" s="1156" t="str">
        <f>IF(VLOOKUP($A45,intern2!$A$165:$BH$316,COLUMN(BE45)+1,FALSE)="","",IF(VLOOKUP($A45,'2.2'!$D:$O,5,FALSE)&lt;=BE$8,"OK","NOK"))</f>
        <v/>
      </c>
      <c r="BF45" s="1170" t="str">
        <f>IF(VLOOKUP($A45,intern2!$A$165:$BH$316,COLUMN(BF45)+1,FALSE)="","",IF(VLOOKUP($A45,'2.2'!$D:$O,5,FALSE)&lt;=BF$8,"OK","NOK"))</f>
        <v/>
      </c>
      <c r="BG45" s="1269" t="str">
        <f>IF(VLOOKUP($A45,intern2!$A$165:$BH$316,COLUMN(BG45)+1,FALSE)="","",IF(VLOOKUP($A45,'2.2'!$D:$O,5,FALSE)&lt;=BG$8,"OK","NOK"))</f>
        <v/>
      </c>
      <c r="BH45" s="1176" t="str">
        <f t="shared" ca="1" si="0"/>
        <v>NOK</v>
      </c>
      <c r="BI45" s="1176"/>
    </row>
    <row r="46" spans="1:61" ht="26.4" x14ac:dyDescent="0.25">
      <c r="A46" s="716" t="str">
        <f>'2.2'!D46</f>
        <v>AUG1.2</v>
      </c>
      <c r="B46" s="1157" t="str">
        <f>'2.2'!E46</f>
        <v>Orbita, palpebre, apparato lacrimale</v>
      </c>
      <c r="C46" s="1156" t="str">
        <f>IF(VLOOKUP($A46,intern2!$A$165:$BH$316,COLUMN(C46)+1,FALSE)="","",IF(VLOOKUP($A46,'2.2'!$D:$O,5,FALSE)&lt;=C$8,"OK","NOK"))</f>
        <v/>
      </c>
      <c r="D46" s="1156" t="str">
        <f>IF(VLOOKUP($A46,intern2!$A$165:$BH$316,COLUMN(D46)+1,FALSE)="","",IF(VLOOKUP($A46,'2.2'!$D:$O,5,FALSE)&lt;=D$8,"OK","NOK"))</f>
        <v/>
      </c>
      <c r="E46" s="1156" t="str">
        <f>IF(VLOOKUP($A46,intern2!$A$165:$BH$316,COLUMN(E46)+1,FALSE)="","",IF(VLOOKUP($A46,'2.2'!$D:$O,5,FALSE)&lt;=E$8,"OK","NOK"))</f>
        <v/>
      </c>
      <c r="F46" s="1156" t="str">
        <f>IF(VLOOKUP($A46,intern2!$A$165:$BH$316,COLUMN(F46)+1,FALSE)="","",IF(VLOOKUP($A46,'2.2'!$D:$O,5,FALSE)&lt;=F$8,"OK","NOK"))</f>
        <v/>
      </c>
      <c r="G46" s="1156" t="str">
        <f>IF(VLOOKUP($A46,intern2!$A$165:$BH$316,COLUMN(G46)+1,FALSE)="","",IF(VLOOKUP($A46,'2.2'!$D:$O,5,FALSE)&lt;=G$8,"OK","NOK"))</f>
        <v/>
      </c>
      <c r="H46" s="1156" t="str">
        <f>IF(VLOOKUP($A46,intern2!$A$165:$BH$316,COLUMN(H46)+1,FALSE)="","",IF(VLOOKUP($A46,'2.2'!$D:$O,5,FALSE)&lt;=H$8,"OK","NOK"))</f>
        <v/>
      </c>
      <c r="I46" s="1269" t="str">
        <f>IF(VLOOKUP($A46,intern2!$A$165:$BH$316,COLUMN(I46)+1,FALSE)="","",IF(VLOOKUP($A46,'2.2'!$D:$O,5,FALSE)&lt;=I$8,"OK","NOK"))</f>
        <v/>
      </c>
      <c r="J46" s="1159" t="str">
        <f>IF(VLOOKUP($A46,intern2!$A$165:$BH$316,COLUMN(J46)+1,FALSE)="","",IF(VLOOKUP($A46,'2.2'!$D:$O,5,FALSE)&lt;=J$8,"OK","NOK"))</f>
        <v/>
      </c>
      <c r="K46" s="1156" t="str">
        <f>IF(VLOOKUP($A46,intern2!$A$165:$BH$316,COLUMN(K46)+1,FALSE)="","",IF(VLOOKUP($A46,'2.2'!$D:$O,5,FALSE)&lt;=K$8,"OK","NOK"))</f>
        <v/>
      </c>
      <c r="L46" s="1156" t="str">
        <f>IF(VLOOKUP($A46,intern2!$A$165:$BH$316,COLUMN(L46)+1,FALSE)="","",IF(VLOOKUP($A46,'2.2'!$D:$O,5,FALSE)&lt;=L$8,"OK","NOK"))</f>
        <v/>
      </c>
      <c r="M46" s="1156" t="str">
        <f>IF(VLOOKUP($A46,intern2!$A$165:$BH$316,COLUMN(M46)+1,FALSE)="","",IF(VLOOKUP($A46,'2.2'!$D:$O,5,FALSE)&lt;=M$8,"OK","NOK"))</f>
        <v/>
      </c>
      <c r="N46" s="1156" t="str">
        <f>IF(VLOOKUP($A46,intern2!$A$165:$BH$316,COLUMN(N46)+1,FALSE)="","",IF(VLOOKUP($A46,'2.2'!$D:$O,5,FALSE)&lt;=N$8,"OK","NOK"))</f>
        <v/>
      </c>
      <c r="O46" s="1156" t="str">
        <f>IF(VLOOKUP($A46,intern2!$A$165:$BH$316,COLUMN(O46)+1,FALSE)="","",IF(VLOOKUP($A46,'2.2'!$D:$O,5,FALSE)&lt;=O$8,"OK","NOK"))</f>
        <v/>
      </c>
      <c r="P46" s="1156" t="str">
        <f>IF(VLOOKUP($A46,intern2!$A$165:$BH$316,COLUMN(P46)+1,FALSE)="","",IF(VLOOKUP($A46,'2.2'!$D:$O,5,FALSE)&lt;=P$8,"OK","NOK"))</f>
        <v/>
      </c>
      <c r="Q46" s="1156" t="str">
        <f>IF(VLOOKUP($A46,intern2!$A$165:$BH$316,COLUMN(Q46)+1,FALSE)="","",IF(VLOOKUP($A46,'2.2'!$D:$O,5,FALSE)&lt;=Q$8,"OK","NOK"))</f>
        <v/>
      </c>
      <c r="R46" s="1159" t="str">
        <f>IF(VLOOKUP($A46,intern2!$A$165:$BH$316,COLUMN(R46)+1,FALSE)="","",IF(VLOOKUP($A46,'2.2'!$D:$O,5,FALSE)&lt;=R$8,"OK","NOK"))</f>
        <v/>
      </c>
      <c r="S46" s="1159" t="str">
        <f>IF(VLOOKUP($A46,intern2!$A$165:$BH$316,COLUMN(S46)+1,FALSE)="","",IF(VLOOKUP($A46,'2.2'!$D:$O,5,FALSE)&lt;=S$8,"OK","NOK"))</f>
        <v/>
      </c>
      <c r="T46" s="1156" t="str">
        <f>IF(VLOOKUP($A46,intern2!$A$165:$BH$316,COLUMN(T46)+1,FALSE)="","",IF(VLOOKUP($A46,'2.2'!$D:$O,5,FALSE)&lt;=T$8,"OK","NOK"))</f>
        <v/>
      </c>
      <c r="U46" s="1156" t="str">
        <f>IF(VLOOKUP($A46,intern2!$A$165:$BH$316,COLUMN(U46)+1,FALSE)="","",IF(VLOOKUP($A46,'2.2'!$D:$O,5,FALSE)&lt;=U$8,"OK","NOK"))</f>
        <v/>
      </c>
      <c r="V46" s="1156" t="str">
        <f>IF(VLOOKUP($A46,intern2!$A$165:$BH$316,COLUMN(V46)+1,FALSE)="","",IF(VLOOKUP($A46,'2.2'!$D:$O,5,FALSE)&lt;=V$8,"OK","NOK"))</f>
        <v/>
      </c>
      <c r="W46" s="1156" t="str">
        <f>IF(VLOOKUP($A46,intern2!$A$165:$BH$316,COLUMN(W46)+1,FALSE)="","",IF(VLOOKUP($A46,'2.2'!$D:$O,5,FALSE)&lt;=W$8,"OK","NOK"))</f>
        <v/>
      </c>
      <c r="X46" s="1156" t="str">
        <f>IF(VLOOKUP($A46,intern2!$A$165:$BH$316,COLUMN(X46)+1,FALSE)="","",IF(VLOOKUP($A46,'2.2'!$D:$O,5,FALSE)&lt;=X$8,"OK","NOK"))</f>
        <v/>
      </c>
      <c r="Y46" s="1170" t="str">
        <f>IF(VLOOKUP($A46,intern2!$A$165:$BH$316,COLUMN(Y46)+1,FALSE)="","",IF(VLOOKUP($A46,'2.2'!$D:$O,5,FALSE)&lt;=Y$8,"OK","NOK"))</f>
        <v/>
      </c>
      <c r="Z46" s="1269" t="str">
        <f>IF(VLOOKUP($A46,intern2!$A$165:$BH$316,COLUMN(Z46)+1,FALSE)="","",IF(VLOOKUP($A46,'2.2'!$D:$O,5,FALSE)&lt;=Z$8,"OK","NOK"))</f>
        <v/>
      </c>
      <c r="AA46" s="1156" t="str">
        <f>IF(VLOOKUP($A46,intern2!$A$165:$BH$316,COLUMN(AA46)+1,FALSE)="","",IF(VLOOKUP($A46,'2.2'!$D:$O,5,FALSE)&lt;=AA$8,"OK","NOK"))</f>
        <v/>
      </c>
      <c r="AB46" s="1156" t="str">
        <f>IF(VLOOKUP($A46,intern2!$A$165:$BH$316,COLUMN(AB46)+1,FALSE)="","",IF(VLOOKUP($A46,'2.2'!$D:$O,5,FALSE)&lt;=AB$8,"OK","NOK"))</f>
        <v/>
      </c>
      <c r="AC46" s="1156" t="str">
        <f>IF(VLOOKUP($A46,intern2!$A$165:$BH$316,COLUMN(AC46)+1,FALSE)="","",IF(VLOOKUP($A46,'2.2'!$D:$O,5,FALSE)&lt;=AC$8,"OK","NOK"))</f>
        <v/>
      </c>
      <c r="AD46" s="1156" t="str">
        <f>IF(VLOOKUP($A46,intern2!$A$165:$BH$316,COLUMN(AD46)+1,FALSE)="","",IF(VLOOKUP($A46,'2.2'!$D:$O,5,FALSE)&lt;=AD$8,"OK","NOK"))</f>
        <v/>
      </c>
      <c r="AE46" s="1160" t="str">
        <f>IF(VLOOKUP($A46,intern2!$A$165:$BH$316,COLUMN(AE46)+1,FALSE)="","",IF(VLOOKUP($A46,'2.2'!$D:$O,5,FALSE)&lt;=AE$8,"OK","NOK"))</f>
        <v/>
      </c>
      <c r="AF46" s="1269" t="str">
        <f>IF(VLOOKUP($A46,intern2!$A$165:$BH$316,COLUMN(AF46)+1,FALSE)="","",IF(VLOOKUP($A46,'2.2'!$D:$O,5,FALSE)&lt;=AF$8,"OK","NOK"))</f>
        <v/>
      </c>
      <c r="AG46" s="1160" t="str">
        <f>IF(VLOOKUP($A46,intern2!$A$165:$BH$316,COLUMN(AG46)+1,FALSE)="","",IF(VLOOKUP($A46,'2.2'!$D:$O,5,FALSE)&lt;=AG$8,"OK","NOK"))</f>
        <v/>
      </c>
      <c r="AH46" s="1160" t="str">
        <f>IF(VLOOKUP($A46,intern2!$A$165:$BH$316,COLUMN(AH46)+1,FALSE)="","",IF(VLOOKUP($A46,'2.2'!$D:$O,5,FALSE)&lt;=AH$8,"OK","NOK"))</f>
        <v/>
      </c>
      <c r="AI46" s="1156" t="str">
        <f>IF(VLOOKUP($A46,intern2!$A$165:$BH$316,COLUMN(AI46)+1,FALSE)="","",IF(VLOOKUP($A46,'2.2'!$D:$O,5,FALSE)&lt;=AI$8,"OK","NOK"))</f>
        <v/>
      </c>
      <c r="AJ46" s="1156" t="str">
        <f>IF(VLOOKUP($A46,intern2!$A$165:$BH$316,COLUMN(AJ46)+1,FALSE)="","",IF(VLOOKUP($A46,'2.2'!$D:$O,5,FALSE)&lt;=AJ$8,"OK","NOK"))</f>
        <v/>
      </c>
      <c r="AK46" s="1156" t="str">
        <f>IF(VLOOKUP($A46,intern2!$A$165:$BH$316,COLUMN(AK46)+1,FALSE)="","",IF(VLOOKUP($A46,'2.2'!$D:$O,5,FALSE)&lt;=AK$8,"OK","NOK"))</f>
        <v/>
      </c>
      <c r="AL46" s="1156" t="str">
        <f ca="1">IF(VLOOKUP($A46,intern2!$A$165:$BH$316,COLUMN(AL46)+1,FALSE)="","",IF(VLOOKUP($A46,'2.2'!$D:$O,5,FALSE)&lt;=AL$8,"OK","NOK"))</f>
        <v>NOK</v>
      </c>
      <c r="AM46" s="1269" t="str">
        <f>IF(VLOOKUP($A46,intern2!$A$165:$BH$316,COLUMN(AM46)+1,FALSE)="","",IF(VLOOKUP($A46,'2.2'!$D:$O,5,FALSE)&lt;=AM$8,"OK","NOK"))</f>
        <v/>
      </c>
      <c r="AN46" s="1170" t="str">
        <f>IF(VLOOKUP($A46,intern2!$A$165:$BH$316,COLUMN(AN46)+1,FALSE)="","",IF(VLOOKUP($A46,'2.2'!$D:$O,5,FALSE)&lt;=AN$8,"OK","NOK"))</f>
        <v/>
      </c>
      <c r="AO46" s="1156" t="str">
        <f>IF(VLOOKUP($A46,intern2!$A$165:$BH$316,COLUMN(AO46)+1,FALSE)="","",IF(VLOOKUP($A46,'2.2'!$D:$O,5,FALSE)&lt;=AO$8,"OK","NOK"))</f>
        <v/>
      </c>
      <c r="AP46" s="1156" t="str">
        <f>IF(VLOOKUP($A46,intern2!$A$165:$BH$316,COLUMN(AP46)+1,FALSE)="","",IF(VLOOKUP($A46,'2.2'!$D:$O,5,FALSE)&lt;=AP$8,"OK","NOK"))</f>
        <v/>
      </c>
      <c r="AQ46" s="1269" t="str">
        <f>IF(VLOOKUP($A46,intern2!$A$165:$BH$316,COLUMN(AQ46)+1,FALSE)="","",IF(VLOOKUP($A46,'2.2'!$D:$O,5,FALSE)&lt;=AQ$8,"OK","NOK"))</f>
        <v/>
      </c>
      <c r="AR46" s="1156" t="str">
        <f>IF(VLOOKUP($A46,intern2!$A$165:$BH$316,COLUMN(AR46)+1,FALSE)="","",IF(VLOOKUP($A46,'2.2'!$D:$O,5,FALSE)&lt;=AR$8,"OK","NOK"))</f>
        <v/>
      </c>
      <c r="AS46" s="1156" t="str">
        <f>IF(VLOOKUP($A46,intern2!$A$165:$BH$316,COLUMN(AS46)+1,FALSE)="","",IF(VLOOKUP($A46,'2.2'!$D:$O,5,FALSE)&lt;=AS$8,"OK","NOK"))</f>
        <v/>
      </c>
      <c r="AT46" s="1269" t="str">
        <f>IF(VLOOKUP($A46,intern2!$A$165:$BH$316,COLUMN(AT46)+1,FALSE)="","",IF(VLOOKUP($A46,'2.2'!$D:$O,5,FALSE)&lt;=AT$8,"OK","NOK"))</f>
        <v/>
      </c>
      <c r="AU46" s="1156" t="str">
        <f>IF(VLOOKUP($A46,intern2!$A$165:$BH$316,COLUMN(AU46)+1,FALSE)="","",IF(VLOOKUP($A46,'2.2'!$D:$O,5,FALSE)&lt;=AU$8,"OK","NOK"))</f>
        <v/>
      </c>
      <c r="AV46" s="1156" t="str">
        <f>IF(VLOOKUP($A46,intern2!$A$165:$BH$316,COLUMN(AV46)+1,FALSE)="","",IF(VLOOKUP($A46,'2.2'!$D:$O,5,FALSE)&lt;=AV$8,"OK","NOK"))</f>
        <v/>
      </c>
      <c r="AW46" s="1156" t="str">
        <f>IF(VLOOKUP($A46,intern2!$A$165:$BH$316,COLUMN(AW46)+1,FALSE)="","",IF(VLOOKUP($A46,'2.2'!$D:$O,5,FALSE)&lt;=AW$8,"OK","NOK"))</f>
        <v/>
      </c>
      <c r="AX46" s="1156" t="str">
        <f>IF(VLOOKUP($A46,intern2!$A$165:$BH$316,COLUMN(AX46)+1,FALSE)="","",IF(VLOOKUP($A46,'2.2'!$D:$O,5,FALSE)&lt;=AX$8,"OK","NOK"))</f>
        <v/>
      </c>
      <c r="AY46" s="1156" t="str">
        <f>IF(VLOOKUP($A46,intern2!$A$165:$BH$316,COLUMN(AY46)+1,FALSE)="","",IF(VLOOKUP($A46,'2.2'!$D:$O,5,FALSE)&lt;=AY$8,"OK","NOK"))</f>
        <v/>
      </c>
      <c r="AZ46" s="1269" t="str">
        <f>IF(VLOOKUP($A46,intern2!$A$165:$BH$316,COLUMN(AZ46)+1,FALSE)="","",IF(VLOOKUP($A46,'2.2'!$D:$O,5,FALSE)&lt;=AZ$8,"OK","NOK"))</f>
        <v/>
      </c>
      <c r="BA46" s="1156" t="str">
        <f>IF(VLOOKUP($A46,intern2!$A$165:$BH$316,COLUMN(BA46)+1,FALSE)="","",IF(VLOOKUP($A46,'2.2'!$D:$O,5,FALSE)&lt;=BA$8,"OK","NOK"))</f>
        <v/>
      </c>
      <c r="BB46" s="1156" t="str">
        <f>IF(VLOOKUP($A46,intern2!$A$165:$BH$316,COLUMN(BB46)+1,FALSE)="","",IF(VLOOKUP($A46,'2.2'!$D:$O,5,FALSE)&lt;=BB$8,"OK","NOK"))</f>
        <v/>
      </c>
      <c r="BC46" s="1156" t="str">
        <f>IF(VLOOKUP($A46,intern2!$A$165:$BH$316,COLUMN(BC46)+1,FALSE)="","",IF(VLOOKUP($A46,'2.2'!$D:$O,5,FALSE)&lt;=BC$8,"OK","NOK"))</f>
        <v/>
      </c>
      <c r="BD46" s="1156" t="str">
        <f>IF(VLOOKUP($A46,intern2!$A$165:$BH$316,COLUMN(BD46)+1,FALSE)="","",IF(VLOOKUP($A46,'2.2'!$D:$O,5,FALSE)&lt;=BD$8,"OK","NOK"))</f>
        <v/>
      </c>
      <c r="BE46" s="1156" t="str">
        <f>IF(VLOOKUP($A46,intern2!$A$165:$BH$316,COLUMN(BE46)+1,FALSE)="","",IF(VLOOKUP($A46,'2.2'!$D:$O,5,FALSE)&lt;=BE$8,"OK","NOK"))</f>
        <v/>
      </c>
      <c r="BF46" s="1170" t="str">
        <f>IF(VLOOKUP($A46,intern2!$A$165:$BH$316,COLUMN(BF46)+1,FALSE)="","",IF(VLOOKUP($A46,'2.2'!$D:$O,5,FALSE)&lt;=BF$8,"OK","NOK"))</f>
        <v/>
      </c>
      <c r="BG46" s="1269" t="str">
        <f>IF(VLOOKUP($A46,intern2!$A$165:$BH$316,COLUMN(BG46)+1,FALSE)="","",IF(VLOOKUP($A46,'2.2'!$D:$O,5,FALSE)&lt;=BG$8,"OK","NOK"))</f>
        <v/>
      </c>
      <c r="BH46" s="1176" t="str">
        <f t="shared" ca="1" si="0"/>
        <v>NOK</v>
      </c>
      <c r="BI46" s="1176"/>
    </row>
    <row r="47" spans="1:61" ht="26.4" x14ac:dyDescent="0.25">
      <c r="A47" s="716" t="str">
        <f>'2.2'!D47</f>
        <v>AUG1.3</v>
      </c>
      <c r="B47" s="1157" t="str">
        <f>'2.2'!E47</f>
        <v>Chirurgia specialistica della camera anteriore</v>
      </c>
      <c r="C47" s="1156" t="str">
        <f>IF(VLOOKUP($A47,intern2!$A$165:$BH$316,COLUMN(C47)+1,FALSE)="","",IF(VLOOKUP($A47,'2.2'!$D:$O,5,FALSE)&lt;=C$8,"OK","NOK"))</f>
        <v/>
      </c>
      <c r="D47" s="1156" t="str">
        <f>IF(VLOOKUP($A47,intern2!$A$165:$BH$316,COLUMN(D47)+1,FALSE)="","",IF(VLOOKUP($A47,'2.2'!$D:$O,5,FALSE)&lt;=D$8,"OK","NOK"))</f>
        <v/>
      </c>
      <c r="E47" s="1156" t="str">
        <f>IF(VLOOKUP($A47,intern2!$A$165:$BH$316,COLUMN(E47)+1,FALSE)="","",IF(VLOOKUP($A47,'2.2'!$D:$O,5,FALSE)&lt;=E$8,"OK","NOK"))</f>
        <v/>
      </c>
      <c r="F47" s="1156" t="str">
        <f>IF(VLOOKUP($A47,intern2!$A$165:$BH$316,COLUMN(F47)+1,FALSE)="","",IF(VLOOKUP($A47,'2.2'!$D:$O,5,FALSE)&lt;=F$8,"OK","NOK"))</f>
        <v/>
      </c>
      <c r="G47" s="1156" t="str">
        <f>IF(VLOOKUP($A47,intern2!$A$165:$BH$316,COLUMN(G47)+1,FALSE)="","",IF(VLOOKUP($A47,'2.2'!$D:$O,5,FALSE)&lt;=G$8,"OK","NOK"))</f>
        <v/>
      </c>
      <c r="H47" s="1156" t="str">
        <f>IF(VLOOKUP($A47,intern2!$A$165:$BH$316,COLUMN(H47)+1,FALSE)="","",IF(VLOOKUP($A47,'2.2'!$D:$O,5,FALSE)&lt;=H$8,"OK","NOK"))</f>
        <v/>
      </c>
      <c r="I47" s="1269" t="str">
        <f>IF(VLOOKUP($A47,intern2!$A$165:$BH$316,COLUMN(I47)+1,FALSE)="","",IF(VLOOKUP($A47,'2.2'!$D:$O,5,FALSE)&lt;=I$8,"OK","NOK"))</f>
        <v/>
      </c>
      <c r="J47" s="1159" t="str">
        <f>IF(VLOOKUP($A47,intern2!$A$165:$BH$316,COLUMN(J47)+1,FALSE)="","",IF(VLOOKUP($A47,'2.2'!$D:$O,5,FALSE)&lt;=J$8,"OK","NOK"))</f>
        <v/>
      </c>
      <c r="K47" s="1156" t="str">
        <f>IF(VLOOKUP($A47,intern2!$A$165:$BH$316,COLUMN(K47)+1,FALSE)="","",IF(VLOOKUP($A47,'2.2'!$D:$O,5,FALSE)&lt;=K$8,"OK","NOK"))</f>
        <v/>
      </c>
      <c r="L47" s="1156" t="str">
        <f>IF(VLOOKUP($A47,intern2!$A$165:$BH$316,COLUMN(L47)+1,FALSE)="","",IF(VLOOKUP($A47,'2.2'!$D:$O,5,FALSE)&lt;=L$8,"OK","NOK"))</f>
        <v/>
      </c>
      <c r="M47" s="1156" t="str">
        <f>IF(VLOOKUP($A47,intern2!$A$165:$BH$316,COLUMN(M47)+1,FALSE)="","",IF(VLOOKUP($A47,'2.2'!$D:$O,5,FALSE)&lt;=M$8,"OK","NOK"))</f>
        <v/>
      </c>
      <c r="N47" s="1156" t="str">
        <f>IF(VLOOKUP($A47,intern2!$A$165:$BH$316,COLUMN(N47)+1,FALSE)="","",IF(VLOOKUP($A47,'2.2'!$D:$O,5,FALSE)&lt;=N$8,"OK","NOK"))</f>
        <v/>
      </c>
      <c r="O47" s="1156" t="str">
        <f>IF(VLOOKUP($A47,intern2!$A$165:$BH$316,COLUMN(O47)+1,FALSE)="","",IF(VLOOKUP($A47,'2.2'!$D:$O,5,FALSE)&lt;=O$8,"OK","NOK"))</f>
        <v/>
      </c>
      <c r="P47" s="1156" t="str">
        <f>IF(VLOOKUP($A47,intern2!$A$165:$BH$316,COLUMN(P47)+1,FALSE)="","",IF(VLOOKUP($A47,'2.2'!$D:$O,5,FALSE)&lt;=P$8,"OK","NOK"))</f>
        <v/>
      </c>
      <c r="Q47" s="1156" t="str">
        <f>IF(VLOOKUP($A47,intern2!$A$165:$BH$316,COLUMN(Q47)+1,FALSE)="","",IF(VLOOKUP($A47,'2.2'!$D:$O,5,FALSE)&lt;=Q$8,"OK","NOK"))</f>
        <v/>
      </c>
      <c r="R47" s="1159" t="str">
        <f>IF(VLOOKUP($A47,intern2!$A$165:$BH$316,COLUMN(R47)+1,FALSE)="","",IF(VLOOKUP($A47,'2.2'!$D:$O,5,FALSE)&lt;=R$8,"OK","NOK"))</f>
        <v/>
      </c>
      <c r="S47" s="1159" t="str">
        <f>IF(VLOOKUP($A47,intern2!$A$165:$BH$316,COLUMN(S47)+1,FALSE)="","",IF(VLOOKUP($A47,'2.2'!$D:$O,5,FALSE)&lt;=S$8,"OK","NOK"))</f>
        <v/>
      </c>
      <c r="T47" s="1156" t="str">
        <f>IF(VLOOKUP($A47,intern2!$A$165:$BH$316,COLUMN(T47)+1,FALSE)="","",IF(VLOOKUP($A47,'2.2'!$D:$O,5,FALSE)&lt;=T$8,"OK","NOK"))</f>
        <v/>
      </c>
      <c r="U47" s="1156" t="str">
        <f>IF(VLOOKUP($A47,intern2!$A$165:$BH$316,COLUMN(U47)+1,FALSE)="","",IF(VLOOKUP($A47,'2.2'!$D:$O,5,FALSE)&lt;=U$8,"OK","NOK"))</f>
        <v/>
      </c>
      <c r="V47" s="1156" t="str">
        <f>IF(VLOOKUP($A47,intern2!$A$165:$BH$316,COLUMN(V47)+1,FALSE)="","",IF(VLOOKUP($A47,'2.2'!$D:$O,5,FALSE)&lt;=V$8,"OK","NOK"))</f>
        <v/>
      </c>
      <c r="W47" s="1156" t="str">
        <f>IF(VLOOKUP($A47,intern2!$A$165:$BH$316,COLUMN(W47)+1,FALSE)="","",IF(VLOOKUP($A47,'2.2'!$D:$O,5,FALSE)&lt;=W$8,"OK","NOK"))</f>
        <v/>
      </c>
      <c r="X47" s="1156" t="str">
        <f>IF(VLOOKUP($A47,intern2!$A$165:$BH$316,COLUMN(X47)+1,FALSE)="","",IF(VLOOKUP($A47,'2.2'!$D:$O,5,FALSE)&lt;=X$8,"OK","NOK"))</f>
        <v/>
      </c>
      <c r="Y47" s="1170" t="str">
        <f>IF(VLOOKUP($A47,intern2!$A$165:$BH$316,COLUMN(Y47)+1,FALSE)="","",IF(VLOOKUP($A47,'2.2'!$D:$O,5,FALSE)&lt;=Y$8,"OK","NOK"))</f>
        <v/>
      </c>
      <c r="Z47" s="1269" t="str">
        <f>IF(VLOOKUP($A47,intern2!$A$165:$BH$316,COLUMN(Z47)+1,FALSE)="","",IF(VLOOKUP($A47,'2.2'!$D:$O,5,FALSE)&lt;=Z$8,"OK","NOK"))</f>
        <v/>
      </c>
      <c r="AA47" s="1156" t="str">
        <f>IF(VLOOKUP($A47,intern2!$A$165:$BH$316,COLUMN(AA47)+1,FALSE)="","",IF(VLOOKUP($A47,'2.2'!$D:$O,5,FALSE)&lt;=AA$8,"OK","NOK"))</f>
        <v/>
      </c>
      <c r="AB47" s="1156" t="str">
        <f>IF(VLOOKUP($A47,intern2!$A$165:$BH$316,COLUMN(AB47)+1,FALSE)="","",IF(VLOOKUP($A47,'2.2'!$D:$O,5,FALSE)&lt;=AB$8,"OK","NOK"))</f>
        <v/>
      </c>
      <c r="AC47" s="1156" t="str">
        <f>IF(VLOOKUP($A47,intern2!$A$165:$BH$316,COLUMN(AC47)+1,FALSE)="","",IF(VLOOKUP($A47,'2.2'!$D:$O,5,FALSE)&lt;=AC$8,"OK","NOK"))</f>
        <v/>
      </c>
      <c r="AD47" s="1156" t="str">
        <f>IF(VLOOKUP($A47,intern2!$A$165:$BH$316,COLUMN(AD47)+1,FALSE)="","",IF(VLOOKUP($A47,'2.2'!$D:$O,5,FALSE)&lt;=AD$8,"OK","NOK"))</f>
        <v/>
      </c>
      <c r="AE47" s="1160" t="str">
        <f>IF(VLOOKUP($A47,intern2!$A$165:$BH$316,COLUMN(AE47)+1,FALSE)="","",IF(VLOOKUP($A47,'2.2'!$D:$O,5,FALSE)&lt;=AE$8,"OK","NOK"))</f>
        <v/>
      </c>
      <c r="AF47" s="1269" t="str">
        <f>IF(VLOOKUP($A47,intern2!$A$165:$BH$316,COLUMN(AF47)+1,FALSE)="","",IF(VLOOKUP($A47,'2.2'!$D:$O,5,FALSE)&lt;=AF$8,"OK","NOK"))</f>
        <v/>
      </c>
      <c r="AG47" s="1160" t="str">
        <f>IF(VLOOKUP($A47,intern2!$A$165:$BH$316,COLUMN(AG47)+1,FALSE)="","",IF(VLOOKUP($A47,'2.2'!$D:$O,5,FALSE)&lt;=AG$8,"OK","NOK"))</f>
        <v/>
      </c>
      <c r="AH47" s="1160" t="str">
        <f>IF(VLOOKUP($A47,intern2!$A$165:$BH$316,COLUMN(AH47)+1,FALSE)="","",IF(VLOOKUP($A47,'2.2'!$D:$O,5,FALSE)&lt;=AH$8,"OK","NOK"))</f>
        <v/>
      </c>
      <c r="AI47" s="1156" t="str">
        <f>IF(VLOOKUP($A47,intern2!$A$165:$BH$316,COLUMN(AI47)+1,FALSE)="","",IF(VLOOKUP($A47,'2.2'!$D:$O,5,FALSE)&lt;=AI$8,"OK","NOK"))</f>
        <v/>
      </c>
      <c r="AJ47" s="1156" t="str">
        <f>IF(VLOOKUP($A47,intern2!$A$165:$BH$316,COLUMN(AJ47)+1,FALSE)="","",IF(VLOOKUP($A47,'2.2'!$D:$O,5,FALSE)&lt;=AJ$8,"OK","NOK"))</f>
        <v/>
      </c>
      <c r="AK47" s="1156" t="str">
        <f>IF(VLOOKUP($A47,intern2!$A$165:$BH$316,COLUMN(AK47)+1,FALSE)="","",IF(VLOOKUP($A47,'2.2'!$D:$O,5,FALSE)&lt;=AK$8,"OK","NOK"))</f>
        <v/>
      </c>
      <c r="AL47" s="1156" t="str">
        <f ca="1">IF(VLOOKUP($A47,intern2!$A$165:$BH$316,COLUMN(AL47)+1,FALSE)="","",IF(VLOOKUP($A47,'2.2'!$D:$O,5,FALSE)&lt;=AL$8,"OK","NOK"))</f>
        <v>NOK</v>
      </c>
      <c r="AM47" s="1269" t="str">
        <f>IF(VLOOKUP($A47,intern2!$A$165:$BH$316,COLUMN(AM47)+1,FALSE)="","",IF(VLOOKUP($A47,'2.2'!$D:$O,5,FALSE)&lt;=AM$8,"OK","NOK"))</f>
        <v/>
      </c>
      <c r="AN47" s="1170" t="str">
        <f>IF(VLOOKUP($A47,intern2!$A$165:$BH$316,COLUMN(AN47)+1,FALSE)="","",IF(VLOOKUP($A47,'2.2'!$D:$O,5,FALSE)&lt;=AN$8,"OK","NOK"))</f>
        <v/>
      </c>
      <c r="AO47" s="1156" t="str">
        <f>IF(VLOOKUP($A47,intern2!$A$165:$BH$316,COLUMN(AO47)+1,FALSE)="","",IF(VLOOKUP($A47,'2.2'!$D:$O,5,FALSE)&lt;=AO$8,"OK","NOK"))</f>
        <v/>
      </c>
      <c r="AP47" s="1156" t="str">
        <f>IF(VLOOKUP($A47,intern2!$A$165:$BH$316,COLUMN(AP47)+1,FALSE)="","",IF(VLOOKUP($A47,'2.2'!$D:$O,5,FALSE)&lt;=AP$8,"OK","NOK"))</f>
        <v/>
      </c>
      <c r="AQ47" s="1269" t="str">
        <f>IF(VLOOKUP($A47,intern2!$A$165:$BH$316,COLUMN(AQ47)+1,FALSE)="","",IF(VLOOKUP($A47,'2.2'!$D:$O,5,FALSE)&lt;=AQ$8,"OK","NOK"))</f>
        <v/>
      </c>
      <c r="AR47" s="1156" t="str">
        <f>IF(VLOOKUP($A47,intern2!$A$165:$BH$316,COLUMN(AR47)+1,FALSE)="","",IF(VLOOKUP($A47,'2.2'!$D:$O,5,FALSE)&lt;=AR$8,"OK","NOK"))</f>
        <v/>
      </c>
      <c r="AS47" s="1156" t="str">
        <f>IF(VLOOKUP($A47,intern2!$A$165:$BH$316,COLUMN(AS47)+1,FALSE)="","",IF(VLOOKUP($A47,'2.2'!$D:$O,5,FALSE)&lt;=AS$8,"OK","NOK"))</f>
        <v/>
      </c>
      <c r="AT47" s="1269" t="str">
        <f>IF(VLOOKUP($A47,intern2!$A$165:$BH$316,COLUMN(AT47)+1,FALSE)="","",IF(VLOOKUP($A47,'2.2'!$D:$O,5,FALSE)&lt;=AT$8,"OK","NOK"))</f>
        <v/>
      </c>
      <c r="AU47" s="1156" t="str">
        <f>IF(VLOOKUP($A47,intern2!$A$165:$BH$316,COLUMN(AU47)+1,FALSE)="","",IF(VLOOKUP($A47,'2.2'!$D:$O,5,FALSE)&lt;=AU$8,"OK","NOK"))</f>
        <v/>
      </c>
      <c r="AV47" s="1156" t="str">
        <f>IF(VLOOKUP($A47,intern2!$A$165:$BH$316,COLUMN(AV47)+1,FALSE)="","",IF(VLOOKUP($A47,'2.2'!$D:$O,5,FALSE)&lt;=AV$8,"OK","NOK"))</f>
        <v/>
      </c>
      <c r="AW47" s="1156" t="str">
        <f>IF(VLOOKUP($A47,intern2!$A$165:$BH$316,COLUMN(AW47)+1,FALSE)="","",IF(VLOOKUP($A47,'2.2'!$D:$O,5,FALSE)&lt;=AW$8,"OK","NOK"))</f>
        <v/>
      </c>
      <c r="AX47" s="1156" t="str">
        <f>IF(VLOOKUP($A47,intern2!$A$165:$BH$316,COLUMN(AX47)+1,FALSE)="","",IF(VLOOKUP($A47,'2.2'!$D:$O,5,FALSE)&lt;=AX$8,"OK","NOK"))</f>
        <v/>
      </c>
      <c r="AY47" s="1156" t="str">
        <f>IF(VLOOKUP($A47,intern2!$A$165:$BH$316,COLUMN(AY47)+1,FALSE)="","",IF(VLOOKUP($A47,'2.2'!$D:$O,5,FALSE)&lt;=AY$8,"OK","NOK"))</f>
        <v/>
      </c>
      <c r="AZ47" s="1269" t="str">
        <f>IF(VLOOKUP($A47,intern2!$A$165:$BH$316,COLUMN(AZ47)+1,FALSE)="","",IF(VLOOKUP($A47,'2.2'!$D:$O,5,FALSE)&lt;=AZ$8,"OK","NOK"))</f>
        <v/>
      </c>
      <c r="BA47" s="1156" t="str">
        <f>IF(VLOOKUP($A47,intern2!$A$165:$BH$316,COLUMN(BA47)+1,FALSE)="","",IF(VLOOKUP($A47,'2.2'!$D:$O,5,FALSE)&lt;=BA$8,"OK","NOK"))</f>
        <v/>
      </c>
      <c r="BB47" s="1156" t="str">
        <f>IF(VLOOKUP($A47,intern2!$A$165:$BH$316,COLUMN(BB47)+1,FALSE)="","",IF(VLOOKUP($A47,'2.2'!$D:$O,5,FALSE)&lt;=BB$8,"OK","NOK"))</f>
        <v/>
      </c>
      <c r="BC47" s="1156" t="str">
        <f>IF(VLOOKUP($A47,intern2!$A$165:$BH$316,COLUMN(BC47)+1,FALSE)="","",IF(VLOOKUP($A47,'2.2'!$D:$O,5,FALSE)&lt;=BC$8,"OK","NOK"))</f>
        <v/>
      </c>
      <c r="BD47" s="1156" t="str">
        <f>IF(VLOOKUP($A47,intern2!$A$165:$BH$316,COLUMN(BD47)+1,FALSE)="","",IF(VLOOKUP($A47,'2.2'!$D:$O,5,FALSE)&lt;=BD$8,"OK","NOK"))</f>
        <v/>
      </c>
      <c r="BE47" s="1156" t="str">
        <f>IF(VLOOKUP($A47,intern2!$A$165:$BH$316,COLUMN(BE47)+1,FALSE)="","",IF(VLOOKUP($A47,'2.2'!$D:$O,5,FALSE)&lt;=BE$8,"OK","NOK"))</f>
        <v/>
      </c>
      <c r="BF47" s="1170" t="str">
        <f>IF(VLOOKUP($A47,intern2!$A$165:$BH$316,COLUMN(BF47)+1,FALSE)="","",IF(VLOOKUP($A47,'2.2'!$D:$O,5,FALSE)&lt;=BF$8,"OK","NOK"))</f>
        <v/>
      </c>
      <c r="BG47" s="1269" t="str">
        <f>IF(VLOOKUP($A47,intern2!$A$165:$BH$316,COLUMN(BG47)+1,FALSE)="","",IF(VLOOKUP($A47,'2.2'!$D:$O,5,FALSE)&lt;=BG$8,"OK","NOK"))</f>
        <v/>
      </c>
      <c r="BH47" s="1176" t="str">
        <f t="shared" ca="1" si="0"/>
        <v>NOK</v>
      </c>
      <c r="BI47" s="1176"/>
    </row>
    <row r="48" spans="1:61" x14ac:dyDescent="0.25">
      <c r="A48" s="716" t="str">
        <f>'2.2'!D48</f>
        <v>AUG1.4</v>
      </c>
      <c r="B48" s="1157" t="str">
        <f>'2.2'!E48</f>
        <v>Cataratta</v>
      </c>
      <c r="C48" s="1156" t="str">
        <f>IF(VLOOKUP($A48,intern2!$A$165:$BH$316,COLUMN(C48)+1,FALSE)="","",IF(VLOOKUP($A48,'2.2'!$D:$O,5,FALSE)&lt;=C$8,"OK","NOK"))</f>
        <v/>
      </c>
      <c r="D48" s="1156" t="str">
        <f>IF(VLOOKUP($A48,intern2!$A$165:$BH$316,COLUMN(D48)+1,FALSE)="","",IF(VLOOKUP($A48,'2.2'!$D:$O,5,FALSE)&lt;=D$8,"OK","NOK"))</f>
        <v/>
      </c>
      <c r="E48" s="1156" t="str">
        <f>IF(VLOOKUP($A48,intern2!$A$165:$BH$316,COLUMN(E48)+1,FALSE)="","",IF(VLOOKUP($A48,'2.2'!$D:$O,5,FALSE)&lt;=E$8,"OK","NOK"))</f>
        <v/>
      </c>
      <c r="F48" s="1156" t="str">
        <f>IF(VLOOKUP($A48,intern2!$A$165:$BH$316,COLUMN(F48)+1,FALSE)="","",IF(VLOOKUP($A48,'2.2'!$D:$O,5,FALSE)&lt;=F$8,"OK","NOK"))</f>
        <v/>
      </c>
      <c r="G48" s="1156" t="str">
        <f>IF(VLOOKUP($A48,intern2!$A$165:$BH$316,COLUMN(G48)+1,FALSE)="","",IF(VLOOKUP($A48,'2.2'!$D:$O,5,FALSE)&lt;=G$8,"OK","NOK"))</f>
        <v/>
      </c>
      <c r="H48" s="1156" t="str">
        <f>IF(VLOOKUP($A48,intern2!$A$165:$BH$316,COLUMN(H48)+1,FALSE)="","",IF(VLOOKUP($A48,'2.2'!$D:$O,5,FALSE)&lt;=H$8,"OK","NOK"))</f>
        <v/>
      </c>
      <c r="I48" s="1269" t="str">
        <f>IF(VLOOKUP($A48,intern2!$A$165:$BH$316,COLUMN(I48)+1,FALSE)="","",IF(VLOOKUP($A48,'2.2'!$D:$O,5,FALSE)&lt;=I$8,"OK","NOK"))</f>
        <v/>
      </c>
      <c r="J48" s="1159" t="str">
        <f>IF(VLOOKUP($A48,intern2!$A$165:$BH$316,COLUMN(J48)+1,FALSE)="","",IF(VLOOKUP($A48,'2.2'!$D:$O,5,FALSE)&lt;=J$8,"OK","NOK"))</f>
        <v/>
      </c>
      <c r="K48" s="1156" t="str">
        <f>IF(VLOOKUP($A48,intern2!$A$165:$BH$316,COLUMN(K48)+1,FALSE)="","",IF(VLOOKUP($A48,'2.2'!$D:$O,5,FALSE)&lt;=K$8,"OK","NOK"))</f>
        <v/>
      </c>
      <c r="L48" s="1156" t="str">
        <f>IF(VLOOKUP($A48,intern2!$A$165:$BH$316,COLUMN(L48)+1,FALSE)="","",IF(VLOOKUP($A48,'2.2'!$D:$O,5,FALSE)&lt;=L$8,"OK","NOK"))</f>
        <v/>
      </c>
      <c r="M48" s="1156" t="str">
        <f>IF(VLOOKUP($A48,intern2!$A$165:$BH$316,COLUMN(M48)+1,FALSE)="","",IF(VLOOKUP($A48,'2.2'!$D:$O,5,FALSE)&lt;=M$8,"OK","NOK"))</f>
        <v/>
      </c>
      <c r="N48" s="1156" t="str">
        <f>IF(VLOOKUP($A48,intern2!$A$165:$BH$316,COLUMN(N48)+1,FALSE)="","",IF(VLOOKUP($A48,'2.2'!$D:$O,5,FALSE)&lt;=N$8,"OK","NOK"))</f>
        <v/>
      </c>
      <c r="O48" s="1156" t="str">
        <f>IF(VLOOKUP($A48,intern2!$A$165:$BH$316,COLUMN(O48)+1,FALSE)="","",IF(VLOOKUP($A48,'2.2'!$D:$O,5,FALSE)&lt;=O$8,"OK","NOK"))</f>
        <v/>
      </c>
      <c r="P48" s="1156" t="str">
        <f>IF(VLOOKUP($A48,intern2!$A$165:$BH$316,COLUMN(P48)+1,FALSE)="","",IF(VLOOKUP($A48,'2.2'!$D:$O,5,FALSE)&lt;=P$8,"OK","NOK"))</f>
        <v/>
      </c>
      <c r="Q48" s="1156" t="str">
        <f>IF(VLOOKUP($A48,intern2!$A$165:$BH$316,COLUMN(Q48)+1,FALSE)="","",IF(VLOOKUP($A48,'2.2'!$D:$O,5,FALSE)&lt;=Q$8,"OK","NOK"))</f>
        <v/>
      </c>
      <c r="R48" s="1159" t="str">
        <f>IF(VLOOKUP($A48,intern2!$A$165:$BH$316,COLUMN(R48)+1,FALSE)="","",IF(VLOOKUP($A48,'2.2'!$D:$O,5,FALSE)&lt;=R$8,"OK","NOK"))</f>
        <v/>
      </c>
      <c r="S48" s="1159" t="str">
        <f>IF(VLOOKUP($A48,intern2!$A$165:$BH$316,COLUMN(S48)+1,FALSE)="","",IF(VLOOKUP($A48,'2.2'!$D:$O,5,FALSE)&lt;=S$8,"OK","NOK"))</f>
        <v/>
      </c>
      <c r="T48" s="1156" t="str">
        <f>IF(VLOOKUP($A48,intern2!$A$165:$BH$316,COLUMN(T48)+1,FALSE)="","",IF(VLOOKUP($A48,'2.2'!$D:$O,5,FALSE)&lt;=T$8,"OK","NOK"))</f>
        <v/>
      </c>
      <c r="U48" s="1156" t="str">
        <f>IF(VLOOKUP($A48,intern2!$A$165:$BH$316,COLUMN(U48)+1,FALSE)="","",IF(VLOOKUP($A48,'2.2'!$D:$O,5,FALSE)&lt;=U$8,"OK","NOK"))</f>
        <v/>
      </c>
      <c r="V48" s="1156" t="str">
        <f>IF(VLOOKUP($A48,intern2!$A$165:$BH$316,COLUMN(V48)+1,FALSE)="","",IF(VLOOKUP($A48,'2.2'!$D:$O,5,FALSE)&lt;=V$8,"OK","NOK"))</f>
        <v/>
      </c>
      <c r="W48" s="1156" t="str">
        <f>IF(VLOOKUP($A48,intern2!$A$165:$BH$316,COLUMN(W48)+1,FALSE)="","",IF(VLOOKUP($A48,'2.2'!$D:$O,5,FALSE)&lt;=W$8,"OK","NOK"))</f>
        <v/>
      </c>
      <c r="X48" s="1156" t="str">
        <f>IF(VLOOKUP($A48,intern2!$A$165:$BH$316,COLUMN(X48)+1,FALSE)="","",IF(VLOOKUP($A48,'2.2'!$D:$O,5,FALSE)&lt;=X$8,"OK","NOK"))</f>
        <v/>
      </c>
      <c r="Y48" s="1170" t="str">
        <f>IF(VLOOKUP($A48,intern2!$A$165:$BH$316,COLUMN(Y48)+1,FALSE)="","",IF(VLOOKUP($A48,'2.2'!$D:$O,5,FALSE)&lt;=Y$8,"OK","NOK"))</f>
        <v/>
      </c>
      <c r="Z48" s="1269" t="str">
        <f>IF(VLOOKUP($A48,intern2!$A$165:$BH$316,COLUMN(Z48)+1,FALSE)="","",IF(VLOOKUP($A48,'2.2'!$D:$O,5,FALSE)&lt;=Z$8,"OK","NOK"))</f>
        <v/>
      </c>
      <c r="AA48" s="1156" t="str">
        <f>IF(VLOOKUP($A48,intern2!$A$165:$BH$316,COLUMN(AA48)+1,FALSE)="","",IF(VLOOKUP($A48,'2.2'!$D:$O,5,FALSE)&lt;=AA$8,"OK","NOK"))</f>
        <v/>
      </c>
      <c r="AB48" s="1156" t="str">
        <f>IF(VLOOKUP($A48,intern2!$A$165:$BH$316,COLUMN(AB48)+1,FALSE)="","",IF(VLOOKUP($A48,'2.2'!$D:$O,5,FALSE)&lt;=AB$8,"OK","NOK"))</f>
        <v/>
      </c>
      <c r="AC48" s="1156" t="str">
        <f>IF(VLOOKUP($A48,intern2!$A$165:$BH$316,COLUMN(AC48)+1,FALSE)="","",IF(VLOOKUP($A48,'2.2'!$D:$O,5,FALSE)&lt;=AC$8,"OK","NOK"))</f>
        <v/>
      </c>
      <c r="AD48" s="1156" t="str">
        <f>IF(VLOOKUP($A48,intern2!$A$165:$BH$316,COLUMN(AD48)+1,FALSE)="","",IF(VLOOKUP($A48,'2.2'!$D:$O,5,FALSE)&lt;=AD$8,"OK","NOK"))</f>
        <v/>
      </c>
      <c r="AE48" s="1160" t="str">
        <f>IF(VLOOKUP($A48,intern2!$A$165:$BH$316,COLUMN(AE48)+1,FALSE)="","",IF(VLOOKUP($A48,'2.2'!$D:$O,5,FALSE)&lt;=AE$8,"OK","NOK"))</f>
        <v/>
      </c>
      <c r="AF48" s="1269" t="str">
        <f>IF(VLOOKUP($A48,intern2!$A$165:$BH$316,COLUMN(AF48)+1,FALSE)="","",IF(VLOOKUP($A48,'2.2'!$D:$O,5,FALSE)&lt;=AF$8,"OK","NOK"))</f>
        <v/>
      </c>
      <c r="AG48" s="1160" t="str">
        <f>IF(VLOOKUP($A48,intern2!$A$165:$BH$316,COLUMN(AG48)+1,FALSE)="","",IF(VLOOKUP($A48,'2.2'!$D:$O,5,FALSE)&lt;=AG$8,"OK","NOK"))</f>
        <v/>
      </c>
      <c r="AH48" s="1160" t="str">
        <f>IF(VLOOKUP($A48,intern2!$A$165:$BH$316,COLUMN(AH48)+1,FALSE)="","",IF(VLOOKUP($A48,'2.2'!$D:$O,5,FALSE)&lt;=AH$8,"OK","NOK"))</f>
        <v/>
      </c>
      <c r="AI48" s="1156" t="str">
        <f>IF(VLOOKUP($A48,intern2!$A$165:$BH$316,COLUMN(AI48)+1,FALSE)="","",IF(VLOOKUP($A48,'2.2'!$D:$O,5,FALSE)&lt;=AI$8,"OK","NOK"))</f>
        <v/>
      </c>
      <c r="AJ48" s="1156" t="str">
        <f>IF(VLOOKUP($A48,intern2!$A$165:$BH$316,COLUMN(AJ48)+1,FALSE)="","",IF(VLOOKUP($A48,'2.2'!$D:$O,5,FALSE)&lt;=AJ$8,"OK","NOK"))</f>
        <v/>
      </c>
      <c r="AK48" s="1156" t="str">
        <f>IF(VLOOKUP($A48,intern2!$A$165:$BH$316,COLUMN(AK48)+1,FALSE)="","",IF(VLOOKUP($A48,'2.2'!$D:$O,5,FALSE)&lt;=AK$8,"OK","NOK"))</f>
        <v/>
      </c>
      <c r="AL48" s="1156" t="str">
        <f ca="1">IF(VLOOKUP($A48,intern2!$A$165:$BH$316,COLUMN(AL48)+1,FALSE)="","",IF(VLOOKUP($A48,'2.2'!$D:$O,5,FALSE)&lt;=AL$8,"OK","NOK"))</f>
        <v>NOK</v>
      </c>
      <c r="AM48" s="1269" t="str">
        <f>IF(VLOOKUP($A48,intern2!$A$165:$BH$316,COLUMN(AM48)+1,FALSE)="","",IF(VLOOKUP($A48,'2.2'!$D:$O,5,FALSE)&lt;=AM$8,"OK","NOK"))</f>
        <v/>
      </c>
      <c r="AN48" s="1170" t="str">
        <f>IF(VLOOKUP($A48,intern2!$A$165:$BH$316,COLUMN(AN48)+1,FALSE)="","",IF(VLOOKUP($A48,'2.2'!$D:$O,5,FALSE)&lt;=AN$8,"OK","NOK"))</f>
        <v/>
      </c>
      <c r="AO48" s="1156" t="str">
        <f>IF(VLOOKUP($A48,intern2!$A$165:$BH$316,COLUMN(AO48)+1,FALSE)="","",IF(VLOOKUP($A48,'2.2'!$D:$O,5,FALSE)&lt;=AO$8,"OK","NOK"))</f>
        <v/>
      </c>
      <c r="AP48" s="1156" t="str">
        <f>IF(VLOOKUP($A48,intern2!$A$165:$BH$316,COLUMN(AP48)+1,FALSE)="","",IF(VLOOKUP($A48,'2.2'!$D:$O,5,FALSE)&lt;=AP$8,"OK","NOK"))</f>
        <v/>
      </c>
      <c r="AQ48" s="1269" t="str">
        <f>IF(VLOOKUP($A48,intern2!$A$165:$BH$316,COLUMN(AQ48)+1,FALSE)="","",IF(VLOOKUP($A48,'2.2'!$D:$O,5,FALSE)&lt;=AQ$8,"OK","NOK"))</f>
        <v/>
      </c>
      <c r="AR48" s="1156" t="str">
        <f>IF(VLOOKUP($A48,intern2!$A$165:$BH$316,COLUMN(AR48)+1,FALSE)="","",IF(VLOOKUP($A48,'2.2'!$D:$O,5,FALSE)&lt;=AR$8,"OK","NOK"))</f>
        <v/>
      </c>
      <c r="AS48" s="1156" t="str">
        <f>IF(VLOOKUP($A48,intern2!$A$165:$BH$316,COLUMN(AS48)+1,FALSE)="","",IF(VLOOKUP($A48,'2.2'!$D:$O,5,FALSE)&lt;=AS$8,"OK","NOK"))</f>
        <v/>
      </c>
      <c r="AT48" s="1269" t="str">
        <f>IF(VLOOKUP($A48,intern2!$A$165:$BH$316,COLUMN(AT48)+1,FALSE)="","",IF(VLOOKUP($A48,'2.2'!$D:$O,5,FALSE)&lt;=AT$8,"OK","NOK"))</f>
        <v/>
      </c>
      <c r="AU48" s="1156" t="str">
        <f>IF(VLOOKUP($A48,intern2!$A$165:$BH$316,COLUMN(AU48)+1,FALSE)="","",IF(VLOOKUP($A48,'2.2'!$D:$O,5,FALSE)&lt;=AU$8,"OK","NOK"))</f>
        <v/>
      </c>
      <c r="AV48" s="1156" t="str">
        <f>IF(VLOOKUP($A48,intern2!$A$165:$BH$316,COLUMN(AV48)+1,FALSE)="","",IF(VLOOKUP($A48,'2.2'!$D:$O,5,FALSE)&lt;=AV$8,"OK","NOK"))</f>
        <v/>
      </c>
      <c r="AW48" s="1156" t="str">
        <f>IF(VLOOKUP($A48,intern2!$A$165:$BH$316,COLUMN(AW48)+1,FALSE)="","",IF(VLOOKUP($A48,'2.2'!$D:$O,5,FALSE)&lt;=AW$8,"OK","NOK"))</f>
        <v/>
      </c>
      <c r="AX48" s="1156" t="str">
        <f>IF(VLOOKUP($A48,intern2!$A$165:$BH$316,COLUMN(AX48)+1,FALSE)="","",IF(VLOOKUP($A48,'2.2'!$D:$O,5,FALSE)&lt;=AX$8,"OK","NOK"))</f>
        <v/>
      </c>
      <c r="AY48" s="1156" t="str">
        <f>IF(VLOOKUP($A48,intern2!$A$165:$BH$316,COLUMN(AY48)+1,FALSE)="","",IF(VLOOKUP($A48,'2.2'!$D:$O,5,FALSE)&lt;=AY$8,"OK","NOK"))</f>
        <v/>
      </c>
      <c r="AZ48" s="1269" t="str">
        <f>IF(VLOOKUP($A48,intern2!$A$165:$BH$316,COLUMN(AZ48)+1,FALSE)="","",IF(VLOOKUP($A48,'2.2'!$D:$O,5,FALSE)&lt;=AZ$8,"OK","NOK"))</f>
        <v/>
      </c>
      <c r="BA48" s="1156" t="str">
        <f>IF(VLOOKUP($A48,intern2!$A$165:$BH$316,COLUMN(BA48)+1,FALSE)="","",IF(VLOOKUP($A48,'2.2'!$D:$O,5,FALSE)&lt;=BA$8,"OK","NOK"))</f>
        <v/>
      </c>
      <c r="BB48" s="1156" t="str">
        <f>IF(VLOOKUP($A48,intern2!$A$165:$BH$316,COLUMN(BB48)+1,FALSE)="","",IF(VLOOKUP($A48,'2.2'!$D:$O,5,FALSE)&lt;=BB$8,"OK","NOK"))</f>
        <v/>
      </c>
      <c r="BC48" s="1156" t="str">
        <f>IF(VLOOKUP($A48,intern2!$A$165:$BH$316,COLUMN(BC48)+1,FALSE)="","",IF(VLOOKUP($A48,'2.2'!$D:$O,5,FALSE)&lt;=BC$8,"OK","NOK"))</f>
        <v/>
      </c>
      <c r="BD48" s="1156" t="str">
        <f>IF(VLOOKUP($A48,intern2!$A$165:$BH$316,COLUMN(BD48)+1,FALSE)="","",IF(VLOOKUP($A48,'2.2'!$D:$O,5,FALSE)&lt;=BD$8,"OK","NOK"))</f>
        <v/>
      </c>
      <c r="BE48" s="1156" t="str">
        <f>IF(VLOOKUP($A48,intern2!$A$165:$BH$316,COLUMN(BE48)+1,FALSE)="","",IF(VLOOKUP($A48,'2.2'!$D:$O,5,FALSE)&lt;=BE$8,"OK","NOK"))</f>
        <v/>
      </c>
      <c r="BF48" s="1170" t="str">
        <f>IF(VLOOKUP($A48,intern2!$A$165:$BH$316,COLUMN(BF48)+1,FALSE)="","",IF(VLOOKUP($A48,'2.2'!$D:$O,5,FALSE)&lt;=BF$8,"OK","NOK"))</f>
        <v/>
      </c>
      <c r="BG48" s="1269" t="str">
        <f>IF(VLOOKUP($A48,intern2!$A$165:$BH$316,COLUMN(BG48)+1,FALSE)="","",IF(VLOOKUP($A48,'2.2'!$D:$O,5,FALSE)&lt;=BG$8,"OK","NOK"))</f>
        <v/>
      </c>
      <c r="BH48" s="1176" t="str">
        <f t="shared" ca="1" si="0"/>
        <v>NOK</v>
      </c>
      <c r="BI48" s="1176"/>
    </row>
    <row r="49" spans="1:61" ht="26.4" x14ac:dyDescent="0.25">
      <c r="A49" s="716" t="str">
        <f>'2.2'!D49</f>
        <v>AUG1.5</v>
      </c>
      <c r="B49" s="1157" t="str">
        <f>'2.2'!E49</f>
        <v>Problemi al corpo vitreo e retina</v>
      </c>
      <c r="C49" s="1156" t="str">
        <f>IF(VLOOKUP($A49,intern2!$A$165:$BH$316,COLUMN(C49)+1,FALSE)="","",IF(VLOOKUP($A49,'2.2'!$D:$O,5,FALSE)&lt;=C$8,"OK","NOK"))</f>
        <v/>
      </c>
      <c r="D49" s="1156" t="str">
        <f>IF(VLOOKUP($A49,intern2!$A$165:$BH$316,COLUMN(D49)+1,FALSE)="","",IF(VLOOKUP($A49,'2.2'!$D:$O,5,FALSE)&lt;=D$8,"OK","NOK"))</f>
        <v/>
      </c>
      <c r="E49" s="1156" t="str">
        <f>IF(VLOOKUP($A49,intern2!$A$165:$BH$316,COLUMN(E49)+1,FALSE)="","",IF(VLOOKUP($A49,'2.2'!$D:$O,5,FALSE)&lt;=E$8,"OK","NOK"))</f>
        <v/>
      </c>
      <c r="F49" s="1156" t="str">
        <f>IF(VLOOKUP($A49,intern2!$A$165:$BH$316,COLUMN(F49)+1,FALSE)="","",IF(VLOOKUP($A49,'2.2'!$D:$O,5,FALSE)&lt;=F$8,"OK","NOK"))</f>
        <v/>
      </c>
      <c r="G49" s="1156" t="str">
        <f>IF(VLOOKUP($A49,intern2!$A$165:$BH$316,COLUMN(G49)+1,FALSE)="","",IF(VLOOKUP($A49,'2.2'!$D:$O,5,FALSE)&lt;=G$8,"OK","NOK"))</f>
        <v/>
      </c>
      <c r="H49" s="1156" t="str">
        <f>IF(VLOOKUP($A49,intern2!$A$165:$BH$316,COLUMN(H49)+1,FALSE)="","",IF(VLOOKUP($A49,'2.2'!$D:$O,5,FALSE)&lt;=H$8,"OK","NOK"))</f>
        <v/>
      </c>
      <c r="I49" s="1269" t="str">
        <f>IF(VLOOKUP($A49,intern2!$A$165:$BH$316,COLUMN(I49)+1,FALSE)="","",IF(VLOOKUP($A49,'2.2'!$D:$O,5,FALSE)&lt;=I$8,"OK","NOK"))</f>
        <v/>
      </c>
      <c r="J49" s="1159" t="str">
        <f>IF(VLOOKUP($A49,intern2!$A$165:$BH$316,COLUMN(J49)+1,FALSE)="","",IF(VLOOKUP($A49,'2.2'!$D:$O,5,FALSE)&lt;=J$8,"OK","NOK"))</f>
        <v/>
      </c>
      <c r="K49" s="1156" t="str">
        <f>IF(VLOOKUP($A49,intern2!$A$165:$BH$316,COLUMN(K49)+1,FALSE)="","",IF(VLOOKUP($A49,'2.2'!$D:$O,5,FALSE)&lt;=K$8,"OK","NOK"))</f>
        <v/>
      </c>
      <c r="L49" s="1156" t="str">
        <f>IF(VLOOKUP($A49,intern2!$A$165:$BH$316,COLUMN(L49)+1,FALSE)="","",IF(VLOOKUP($A49,'2.2'!$D:$O,5,FALSE)&lt;=L$8,"OK","NOK"))</f>
        <v/>
      </c>
      <c r="M49" s="1156" t="str">
        <f>IF(VLOOKUP($A49,intern2!$A$165:$BH$316,COLUMN(M49)+1,FALSE)="","",IF(VLOOKUP($A49,'2.2'!$D:$O,5,FALSE)&lt;=M$8,"OK","NOK"))</f>
        <v/>
      </c>
      <c r="N49" s="1156" t="str">
        <f>IF(VLOOKUP($A49,intern2!$A$165:$BH$316,COLUMN(N49)+1,FALSE)="","",IF(VLOOKUP($A49,'2.2'!$D:$O,5,FALSE)&lt;=N$8,"OK","NOK"))</f>
        <v/>
      </c>
      <c r="O49" s="1156" t="str">
        <f>IF(VLOOKUP($A49,intern2!$A$165:$BH$316,COLUMN(O49)+1,FALSE)="","",IF(VLOOKUP($A49,'2.2'!$D:$O,5,FALSE)&lt;=O$8,"OK","NOK"))</f>
        <v/>
      </c>
      <c r="P49" s="1156" t="str">
        <f>IF(VLOOKUP($A49,intern2!$A$165:$BH$316,COLUMN(P49)+1,FALSE)="","",IF(VLOOKUP($A49,'2.2'!$D:$O,5,FALSE)&lt;=P$8,"OK","NOK"))</f>
        <v/>
      </c>
      <c r="Q49" s="1156" t="str">
        <f>IF(VLOOKUP($A49,intern2!$A$165:$BH$316,COLUMN(Q49)+1,FALSE)="","",IF(VLOOKUP($A49,'2.2'!$D:$O,5,FALSE)&lt;=Q$8,"OK","NOK"))</f>
        <v/>
      </c>
      <c r="R49" s="1159" t="str">
        <f>IF(VLOOKUP($A49,intern2!$A$165:$BH$316,COLUMN(R49)+1,FALSE)="","",IF(VLOOKUP($A49,'2.2'!$D:$O,5,FALSE)&lt;=R$8,"OK","NOK"))</f>
        <v/>
      </c>
      <c r="S49" s="1159" t="str">
        <f>IF(VLOOKUP($A49,intern2!$A$165:$BH$316,COLUMN(S49)+1,FALSE)="","",IF(VLOOKUP($A49,'2.2'!$D:$O,5,FALSE)&lt;=S$8,"OK","NOK"))</f>
        <v/>
      </c>
      <c r="T49" s="1156" t="str">
        <f>IF(VLOOKUP($A49,intern2!$A$165:$BH$316,COLUMN(T49)+1,FALSE)="","",IF(VLOOKUP($A49,'2.2'!$D:$O,5,FALSE)&lt;=T$8,"OK","NOK"))</f>
        <v/>
      </c>
      <c r="U49" s="1156" t="str">
        <f>IF(VLOOKUP($A49,intern2!$A$165:$BH$316,COLUMN(U49)+1,FALSE)="","",IF(VLOOKUP($A49,'2.2'!$D:$O,5,FALSE)&lt;=U$8,"OK","NOK"))</f>
        <v/>
      </c>
      <c r="V49" s="1156" t="str">
        <f>IF(VLOOKUP($A49,intern2!$A$165:$BH$316,COLUMN(V49)+1,FALSE)="","",IF(VLOOKUP($A49,'2.2'!$D:$O,5,FALSE)&lt;=V$8,"OK","NOK"))</f>
        <v/>
      </c>
      <c r="W49" s="1156" t="str">
        <f>IF(VLOOKUP($A49,intern2!$A$165:$BH$316,COLUMN(W49)+1,FALSE)="","",IF(VLOOKUP($A49,'2.2'!$D:$O,5,FALSE)&lt;=W$8,"OK","NOK"))</f>
        <v/>
      </c>
      <c r="X49" s="1156" t="str">
        <f>IF(VLOOKUP($A49,intern2!$A$165:$BH$316,COLUMN(X49)+1,FALSE)="","",IF(VLOOKUP($A49,'2.2'!$D:$O,5,FALSE)&lt;=X$8,"OK","NOK"))</f>
        <v/>
      </c>
      <c r="Y49" s="1170" t="str">
        <f>IF(VLOOKUP($A49,intern2!$A$165:$BH$316,COLUMN(Y49)+1,FALSE)="","",IF(VLOOKUP($A49,'2.2'!$D:$O,5,FALSE)&lt;=Y$8,"OK","NOK"))</f>
        <v/>
      </c>
      <c r="Z49" s="1269" t="str">
        <f>IF(VLOOKUP($A49,intern2!$A$165:$BH$316,COLUMN(Z49)+1,FALSE)="","",IF(VLOOKUP($A49,'2.2'!$D:$O,5,FALSE)&lt;=Z$8,"OK","NOK"))</f>
        <v/>
      </c>
      <c r="AA49" s="1156" t="str">
        <f>IF(VLOOKUP($A49,intern2!$A$165:$BH$316,COLUMN(AA49)+1,FALSE)="","",IF(VLOOKUP($A49,'2.2'!$D:$O,5,FALSE)&lt;=AA$8,"OK","NOK"))</f>
        <v/>
      </c>
      <c r="AB49" s="1156" t="str">
        <f>IF(VLOOKUP($A49,intern2!$A$165:$BH$316,COLUMN(AB49)+1,FALSE)="","",IF(VLOOKUP($A49,'2.2'!$D:$O,5,FALSE)&lt;=AB$8,"OK","NOK"))</f>
        <v/>
      </c>
      <c r="AC49" s="1156" t="str">
        <f>IF(VLOOKUP($A49,intern2!$A$165:$BH$316,COLUMN(AC49)+1,FALSE)="","",IF(VLOOKUP($A49,'2.2'!$D:$O,5,FALSE)&lt;=AC$8,"OK","NOK"))</f>
        <v/>
      </c>
      <c r="AD49" s="1156" t="str">
        <f>IF(VLOOKUP($A49,intern2!$A$165:$BH$316,COLUMN(AD49)+1,FALSE)="","",IF(VLOOKUP($A49,'2.2'!$D:$O,5,FALSE)&lt;=AD$8,"OK","NOK"))</f>
        <v/>
      </c>
      <c r="AE49" s="1160" t="str">
        <f>IF(VLOOKUP($A49,intern2!$A$165:$BH$316,COLUMN(AE49)+1,FALSE)="","",IF(VLOOKUP($A49,'2.2'!$D:$O,5,FALSE)&lt;=AE$8,"OK","NOK"))</f>
        <v/>
      </c>
      <c r="AF49" s="1269" t="str">
        <f>IF(VLOOKUP($A49,intern2!$A$165:$BH$316,COLUMN(AF49)+1,FALSE)="","",IF(VLOOKUP($A49,'2.2'!$D:$O,5,FALSE)&lt;=AF$8,"OK","NOK"))</f>
        <v/>
      </c>
      <c r="AG49" s="1160" t="str">
        <f>IF(VLOOKUP($A49,intern2!$A$165:$BH$316,COLUMN(AG49)+1,FALSE)="","",IF(VLOOKUP($A49,'2.2'!$D:$O,5,FALSE)&lt;=AG$8,"OK","NOK"))</f>
        <v/>
      </c>
      <c r="AH49" s="1160" t="str">
        <f>IF(VLOOKUP($A49,intern2!$A$165:$BH$316,COLUMN(AH49)+1,FALSE)="","",IF(VLOOKUP($A49,'2.2'!$D:$O,5,FALSE)&lt;=AH$8,"OK","NOK"))</f>
        <v/>
      </c>
      <c r="AI49" s="1156" t="str">
        <f>IF(VLOOKUP($A49,intern2!$A$165:$BH$316,COLUMN(AI49)+1,FALSE)="","",IF(VLOOKUP($A49,'2.2'!$D:$O,5,FALSE)&lt;=AI$8,"OK","NOK"))</f>
        <v/>
      </c>
      <c r="AJ49" s="1156" t="str">
        <f>IF(VLOOKUP($A49,intern2!$A$165:$BH$316,COLUMN(AJ49)+1,FALSE)="","",IF(VLOOKUP($A49,'2.2'!$D:$O,5,FALSE)&lt;=AJ$8,"OK","NOK"))</f>
        <v/>
      </c>
      <c r="AK49" s="1156" t="str">
        <f>IF(VLOOKUP($A49,intern2!$A$165:$BH$316,COLUMN(AK49)+1,FALSE)="","",IF(VLOOKUP($A49,'2.2'!$D:$O,5,FALSE)&lt;=AK$8,"OK","NOK"))</f>
        <v/>
      </c>
      <c r="AL49" s="1156" t="str">
        <f ca="1">IF(VLOOKUP($A49,intern2!$A$165:$BH$316,COLUMN(AL49)+1,FALSE)="","",IF(VLOOKUP($A49,'2.2'!$D:$O,5,FALSE)&lt;=AL$8,"OK","NOK"))</f>
        <v>NOK</v>
      </c>
      <c r="AM49" s="1269" t="str">
        <f>IF(VLOOKUP($A49,intern2!$A$165:$BH$316,COLUMN(AM49)+1,FALSE)="","",IF(VLOOKUP($A49,'2.2'!$D:$O,5,FALSE)&lt;=AM$8,"OK","NOK"))</f>
        <v/>
      </c>
      <c r="AN49" s="1170" t="str">
        <f>IF(VLOOKUP($A49,intern2!$A$165:$BH$316,COLUMN(AN49)+1,FALSE)="","",IF(VLOOKUP($A49,'2.2'!$D:$O,5,FALSE)&lt;=AN$8,"OK","NOK"))</f>
        <v/>
      </c>
      <c r="AO49" s="1156" t="str">
        <f>IF(VLOOKUP($A49,intern2!$A$165:$BH$316,COLUMN(AO49)+1,FALSE)="","",IF(VLOOKUP($A49,'2.2'!$D:$O,5,FALSE)&lt;=AO$8,"OK","NOK"))</f>
        <v/>
      </c>
      <c r="AP49" s="1156" t="str">
        <f>IF(VLOOKUP($A49,intern2!$A$165:$BH$316,COLUMN(AP49)+1,FALSE)="","",IF(VLOOKUP($A49,'2.2'!$D:$O,5,FALSE)&lt;=AP$8,"OK","NOK"))</f>
        <v/>
      </c>
      <c r="AQ49" s="1269" t="str">
        <f>IF(VLOOKUP($A49,intern2!$A$165:$BH$316,COLUMN(AQ49)+1,FALSE)="","",IF(VLOOKUP($A49,'2.2'!$D:$O,5,FALSE)&lt;=AQ$8,"OK","NOK"))</f>
        <v/>
      </c>
      <c r="AR49" s="1156" t="str">
        <f>IF(VLOOKUP($A49,intern2!$A$165:$BH$316,COLUMN(AR49)+1,FALSE)="","",IF(VLOOKUP($A49,'2.2'!$D:$O,5,FALSE)&lt;=AR$8,"OK","NOK"))</f>
        <v/>
      </c>
      <c r="AS49" s="1156" t="str">
        <f>IF(VLOOKUP($A49,intern2!$A$165:$BH$316,COLUMN(AS49)+1,FALSE)="","",IF(VLOOKUP($A49,'2.2'!$D:$O,5,FALSE)&lt;=AS$8,"OK","NOK"))</f>
        <v/>
      </c>
      <c r="AT49" s="1269" t="str">
        <f>IF(VLOOKUP($A49,intern2!$A$165:$BH$316,COLUMN(AT49)+1,FALSE)="","",IF(VLOOKUP($A49,'2.2'!$D:$O,5,FALSE)&lt;=AT$8,"OK","NOK"))</f>
        <v/>
      </c>
      <c r="AU49" s="1156" t="str">
        <f>IF(VLOOKUP($A49,intern2!$A$165:$BH$316,COLUMN(AU49)+1,FALSE)="","",IF(VLOOKUP($A49,'2.2'!$D:$O,5,FALSE)&lt;=AU$8,"OK","NOK"))</f>
        <v/>
      </c>
      <c r="AV49" s="1156" t="str">
        <f>IF(VLOOKUP($A49,intern2!$A$165:$BH$316,COLUMN(AV49)+1,FALSE)="","",IF(VLOOKUP($A49,'2.2'!$D:$O,5,FALSE)&lt;=AV$8,"OK","NOK"))</f>
        <v/>
      </c>
      <c r="AW49" s="1156" t="str">
        <f>IF(VLOOKUP($A49,intern2!$A$165:$BH$316,COLUMN(AW49)+1,FALSE)="","",IF(VLOOKUP($A49,'2.2'!$D:$O,5,FALSE)&lt;=AW$8,"OK","NOK"))</f>
        <v/>
      </c>
      <c r="AX49" s="1156" t="str">
        <f>IF(VLOOKUP($A49,intern2!$A$165:$BH$316,COLUMN(AX49)+1,FALSE)="","",IF(VLOOKUP($A49,'2.2'!$D:$O,5,FALSE)&lt;=AX$8,"OK","NOK"))</f>
        <v/>
      </c>
      <c r="AY49" s="1156" t="str">
        <f>IF(VLOOKUP($A49,intern2!$A$165:$BH$316,COLUMN(AY49)+1,FALSE)="","",IF(VLOOKUP($A49,'2.2'!$D:$O,5,FALSE)&lt;=AY$8,"OK","NOK"))</f>
        <v/>
      </c>
      <c r="AZ49" s="1269" t="str">
        <f>IF(VLOOKUP($A49,intern2!$A$165:$BH$316,COLUMN(AZ49)+1,FALSE)="","",IF(VLOOKUP($A49,'2.2'!$D:$O,5,FALSE)&lt;=AZ$8,"OK","NOK"))</f>
        <v/>
      </c>
      <c r="BA49" s="1156" t="str">
        <f>IF(VLOOKUP($A49,intern2!$A$165:$BH$316,COLUMN(BA49)+1,FALSE)="","",IF(VLOOKUP($A49,'2.2'!$D:$O,5,FALSE)&lt;=BA$8,"OK","NOK"))</f>
        <v/>
      </c>
      <c r="BB49" s="1156" t="str">
        <f>IF(VLOOKUP($A49,intern2!$A$165:$BH$316,COLUMN(BB49)+1,FALSE)="","",IF(VLOOKUP($A49,'2.2'!$D:$O,5,FALSE)&lt;=BB$8,"OK","NOK"))</f>
        <v/>
      </c>
      <c r="BC49" s="1156" t="str">
        <f>IF(VLOOKUP($A49,intern2!$A$165:$BH$316,COLUMN(BC49)+1,FALSE)="","",IF(VLOOKUP($A49,'2.2'!$D:$O,5,FALSE)&lt;=BC$8,"OK","NOK"))</f>
        <v/>
      </c>
      <c r="BD49" s="1156" t="str">
        <f>IF(VLOOKUP($A49,intern2!$A$165:$BH$316,COLUMN(BD49)+1,FALSE)="","",IF(VLOOKUP($A49,'2.2'!$D:$O,5,FALSE)&lt;=BD$8,"OK","NOK"))</f>
        <v/>
      </c>
      <c r="BE49" s="1156" t="str">
        <f>IF(VLOOKUP($A49,intern2!$A$165:$BH$316,COLUMN(BE49)+1,FALSE)="","",IF(VLOOKUP($A49,'2.2'!$D:$O,5,FALSE)&lt;=BE$8,"OK","NOK"))</f>
        <v/>
      </c>
      <c r="BF49" s="1170" t="str">
        <f>IF(VLOOKUP($A49,intern2!$A$165:$BH$316,COLUMN(BF49)+1,FALSE)="","",IF(VLOOKUP($A49,'2.2'!$D:$O,5,FALSE)&lt;=BF$8,"OK","NOK"))</f>
        <v/>
      </c>
      <c r="BG49" s="1269" t="str">
        <f>IF(VLOOKUP($A49,intern2!$A$165:$BH$316,COLUMN(BG49)+1,FALSE)="","",IF(VLOOKUP($A49,'2.2'!$D:$O,5,FALSE)&lt;=BG$8,"OK","NOK"))</f>
        <v/>
      </c>
      <c r="BH49" s="1176" t="str">
        <f t="shared" ca="1" si="0"/>
        <v>NOK</v>
      </c>
      <c r="BI49" s="1176"/>
    </row>
    <row r="50" spans="1:61" x14ac:dyDescent="0.25">
      <c r="A50" s="716" t="str">
        <f>'2.2'!D50</f>
        <v>END1</v>
      </c>
      <c r="B50" s="1157" t="str">
        <f>'2.2'!E50</f>
        <v>Endocrinologia</v>
      </c>
      <c r="C50" s="1156" t="str">
        <f>IF(VLOOKUP($A50,intern2!$A$165:$BH$316,COLUMN(C50)+1,FALSE)="","",IF(VLOOKUP($A50,'2.2'!$D:$O,5,FALSE)&lt;=C$8,"OK","NOK"))</f>
        <v/>
      </c>
      <c r="D50" s="1156" t="str">
        <f>IF(VLOOKUP($A50,intern2!$A$165:$BH$316,COLUMN(D50)+1,FALSE)="","",IF(VLOOKUP($A50,'2.2'!$D:$O,5,FALSE)&lt;=D$8,"OK","NOK"))</f>
        <v/>
      </c>
      <c r="E50" s="1156" t="str">
        <f>IF(VLOOKUP($A50,intern2!$A$165:$BH$316,COLUMN(E50)+1,FALSE)="","",IF(VLOOKUP($A50,'2.2'!$D:$O,5,FALSE)&lt;=E$8,"OK","NOK"))</f>
        <v/>
      </c>
      <c r="F50" s="1156" t="str">
        <f>IF(VLOOKUP($A50,intern2!$A$165:$BH$316,COLUMN(F50)+1,FALSE)="","",IF(VLOOKUP($A50,'2.2'!$D:$O,5,FALSE)&lt;=F$8,"OK","NOK"))</f>
        <v/>
      </c>
      <c r="G50" s="1156" t="str">
        <f>IF(VLOOKUP($A50,intern2!$A$165:$BH$316,COLUMN(G50)+1,FALSE)="","",IF(VLOOKUP($A50,'2.2'!$D:$O,5,FALSE)&lt;=G$8,"OK","NOK"))</f>
        <v/>
      </c>
      <c r="H50" s="1156" t="str">
        <f>IF(VLOOKUP($A50,intern2!$A$165:$BH$316,COLUMN(H50)+1,FALSE)="","",IF(VLOOKUP($A50,'2.2'!$D:$O,5,FALSE)&lt;=H$8,"OK","NOK"))</f>
        <v/>
      </c>
      <c r="I50" s="1269" t="str">
        <f>IF(VLOOKUP($A50,intern2!$A$165:$BH$316,COLUMN(I50)+1,FALSE)="","",IF(VLOOKUP($A50,'2.2'!$D:$O,5,FALSE)&lt;=I$8,"OK","NOK"))</f>
        <v/>
      </c>
      <c r="J50" s="1159" t="str">
        <f>IF(VLOOKUP($A50,intern2!$A$165:$BH$316,COLUMN(J50)+1,FALSE)="","",IF(VLOOKUP($A50,'2.2'!$D:$O,5,FALSE)&lt;=J$8,"OK","NOK"))</f>
        <v/>
      </c>
      <c r="K50" s="1156" t="str">
        <f>IF(VLOOKUP($A50,intern2!$A$165:$BH$316,COLUMN(K50)+1,FALSE)="","",IF(VLOOKUP($A50,'2.2'!$D:$O,5,FALSE)&lt;=K$8,"OK","NOK"))</f>
        <v/>
      </c>
      <c r="L50" s="1156" t="str">
        <f>IF(VLOOKUP($A50,intern2!$A$165:$BH$316,COLUMN(L50)+1,FALSE)="","",IF(VLOOKUP($A50,'2.2'!$D:$O,5,FALSE)&lt;=L$8,"OK","NOK"))</f>
        <v/>
      </c>
      <c r="M50" s="1156" t="str">
        <f>IF(VLOOKUP($A50,intern2!$A$165:$BH$316,COLUMN(M50)+1,FALSE)="","",IF(VLOOKUP($A50,'2.2'!$D:$O,5,FALSE)&lt;=M$8,"OK","NOK"))</f>
        <v/>
      </c>
      <c r="N50" s="1156" t="str">
        <f>IF(VLOOKUP($A50,intern2!$A$165:$BH$316,COLUMN(N50)+1,FALSE)="","",IF(VLOOKUP($A50,'2.2'!$D:$O,5,FALSE)&lt;=N$8,"OK","NOK"))</f>
        <v/>
      </c>
      <c r="O50" s="1156" t="str">
        <f>IF(VLOOKUP($A50,intern2!$A$165:$BH$316,COLUMN(O50)+1,FALSE)="","",IF(VLOOKUP($A50,'2.2'!$D:$O,5,FALSE)&lt;=O$8,"OK","NOK"))</f>
        <v/>
      </c>
      <c r="P50" s="1156" t="str">
        <f>IF(VLOOKUP($A50,intern2!$A$165:$BH$316,COLUMN(P50)+1,FALSE)="","",IF(VLOOKUP($A50,'2.2'!$D:$O,5,FALSE)&lt;=P$8,"OK","NOK"))</f>
        <v/>
      </c>
      <c r="Q50" s="1156" t="str">
        <f>IF(VLOOKUP($A50,intern2!$A$165:$BH$316,COLUMN(Q50)+1,FALSE)="","",IF(VLOOKUP($A50,'2.2'!$D:$O,5,FALSE)&lt;=Q$8,"OK","NOK"))</f>
        <v/>
      </c>
      <c r="R50" s="1159" t="str">
        <f>IF(VLOOKUP($A50,intern2!$A$165:$BH$316,COLUMN(R50)+1,FALSE)="","",IF(VLOOKUP($A50,'2.2'!$D:$O,5,FALSE)&lt;=R$8,"OK","NOK"))</f>
        <v/>
      </c>
      <c r="S50" s="1159" t="str">
        <f>IF(VLOOKUP($A50,intern2!$A$165:$BH$316,COLUMN(S50)+1,FALSE)="","",IF(VLOOKUP($A50,'2.2'!$D:$O,5,FALSE)&lt;=S$8,"OK","NOK"))</f>
        <v/>
      </c>
      <c r="T50" s="1156" t="str">
        <f>IF(VLOOKUP($A50,intern2!$A$165:$BH$316,COLUMN(T50)+1,FALSE)="","",IF(VLOOKUP($A50,'2.2'!$D:$O,5,FALSE)&lt;=T$8,"OK","NOK"))</f>
        <v/>
      </c>
      <c r="U50" s="1156" t="str">
        <f ca="1">IF(VLOOKUP($A50,intern2!$A$165:$BH$316,COLUMN(U50)+1,FALSE)="","",IF(VLOOKUP($A50,'2.2'!$D:$O,5,FALSE)&lt;=U$8,"OK","NOK"))</f>
        <v>NOK</v>
      </c>
      <c r="V50" s="1156" t="str">
        <f>IF(VLOOKUP($A50,intern2!$A$165:$BH$316,COLUMN(V50)+1,FALSE)="","",IF(VLOOKUP($A50,'2.2'!$D:$O,5,FALSE)&lt;=V$8,"OK","NOK"))</f>
        <v/>
      </c>
      <c r="W50" s="1156" t="str">
        <f>IF(VLOOKUP($A50,intern2!$A$165:$BH$316,COLUMN(W50)+1,FALSE)="","",IF(VLOOKUP($A50,'2.2'!$D:$O,5,FALSE)&lt;=W$8,"OK","NOK"))</f>
        <v/>
      </c>
      <c r="X50" s="1156" t="str">
        <f>IF(VLOOKUP($A50,intern2!$A$165:$BH$316,COLUMN(X50)+1,FALSE)="","",IF(VLOOKUP($A50,'2.2'!$D:$O,5,FALSE)&lt;=X$8,"OK","NOK"))</f>
        <v/>
      </c>
      <c r="Y50" s="1170" t="str">
        <f>IF(VLOOKUP($A50,intern2!$A$165:$BH$316,COLUMN(Y50)+1,FALSE)="","",IF(VLOOKUP($A50,'2.2'!$D:$O,5,FALSE)&lt;=Y$8,"OK","NOK"))</f>
        <v/>
      </c>
      <c r="Z50" s="1269" t="str">
        <f>IF(VLOOKUP($A50,intern2!$A$165:$BH$316,COLUMN(Z50)+1,FALSE)="","",IF(VLOOKUP($A50,'2.2'!$D:$O,5,FALSE)&lt;=Z$8,"OK","NOK"))</f>
        <v/>
      </c>
      <c r="AA50" s="1156" t="str">
        <f>IF(VLOOKUP($A50,intern2!$A$165:$BH$316,COLUMN(AA50)+1,FALSE)="","",IF(VLOOKUP($A50,'2.2'!$D:$O,5,FALSE)&lt;=AA$8,"OK","NOK"))</f>
        <v/>
      </c>
      <c r="AB50" s="1156" t="str">
        <f>IF(VLOOKUP($A50,intern2!$A$165:$BH$316,COLUMN(AB50)+1,FALSE)="","",IF(VLOOKUP($A50,'2.2'!$D:$O,5,FALSE)&lt;=AB$8,"OK","NOK"))</f>
        <v/>
      </c>
      <c r="AC50" s="1156" t="str">
        <f>IF(VLOOKUP($A50,intern2!$A$165:$BH$316,COLUMN(AC50)+1,FALSE)="","",IF(VLOOKUP($A50,'2.2'!$D:$O,5,FALSE)&lt;=AC$8,"OK","NOK"))</f>
        <v/>
      </c>
      <c r="AD50" s="1156" t="str">
        <f>IF(VLOOKUP($A50,intern2!$A$165:$BH$316,COLUMN(AD50)+1,FALSE)="","",IF(VLOOKUP($A50,'2.2'!$D:$O,5,FALSE)&lt;=AD$8,"OK","NOK"))</f>
        <v/>
      </c>
      <c r="AE50" s="1160" t="str">
        <f>IF(VLOOKUP($A50,intern2!$A$165:$BH$316,COLUMN(AE50)+1,FALSE)="","",IF(VLOOKUP($A50,'2.2'!$D:$O,5,FALSE)&lt;=AE$8,"OK","NOK"))</f>
        <v/>
      </c>
      <c r="AF50" s="1269" t="str">
        <f>IF(VLOOKUP($A50,intern2!$A$165:$BH$316,COLUMN(AF50)+1,FALSE)="","",IF(VLOOKUP($A50,'2.2'!$D:$O,5,FALSE)&lt;=AF$8,"OK","NOK"))</f>
        <v/>
      </c>
      <c r="AG50" s="1160" t="str">
        <f>IF(VLOOKUP($A50,intern2!$A$165:$BH$316,COLUMN(AG50)+1,FALSE)="","",IF(VLOOKUP($A50,'2.2'!$D:$O,5,FALSE)&lt;=AG$8,"OK","NOK"))</f>
        <v/>
      </c>
      <c r="AH50" s="1160" t="str">
        <f>IF(VLOOKUP($A50,intern2!$A$165:$BH$316,COLUMN(AH50)+1,FALSE)="","",IF(VLOOKUP($A50,'2.2'!$D:$O,5,FALSE)&lt;=AH$8,"OK","NOK"))</f>
        <v/>
      </c>
      <c r="AI50" s="1156" t="str">
        <f>IF(VLOOKUP($A50,intern2!$A$165:$BH$316,COLUMN(AI50)+1,FALSE)="","",IF(VLOOKUP($A50,'2.2'!$D:$O,5,FALSE)&lt;=AI$8,"OK","NOK"))</f>
        <v/>
      </c>
      <c r="AJ50" s="1156" t="str">
        <f>IF(VLOOKUP($A50,intern2!$A$165:$BH$316,COLUMN(AJ50)+1,FALSE)="","",IF(VLOOKUP($A50,'2.2'!$D:$O,5,FALSE)&lt;=AJ$8,"OK","NOK"))</f>
        <v/>
      </c>
      <c r="AK50" s="1156" t="str">
        <f>IF(VLOOKUP($A50,intern2!$A$165:$BH$316,COLUMN(AK50)+1,FALSE)="","",IF(VLOOKUP($A50,'2.2'!$D:$O,5,FALSE)&lt;=AK$8,"OK","NOK"))</f>
        <v/>
      </c>
      <c r="AL50" s="1156" t="str">
        <f>IF(VLOOKUP($A50,intern2!$A$165:$BH$316,COLUMN(AL50)+1,FALSE)="","",IF(VLOOKUP($A50,'2.2'!$D:$O,5,FALSE)&lt;=AL$8,"OK","NOK"))</f>
        <v/>
      </c>
      <c r="AM50" s="1269" t="str">
        <f>IF(VLOOKUP($A50,intern2!$A$165:$BH$316,COLUMN(AM50)+1,FALSE)="","",IF(VLOOKUP($A50,'2.2'!$D:$O,5,FALSE)&lt;=AM$8,"OK","NOK"))</f>
        <v/>
      </c>
      <c r="AN50" s="1170" t="str">
        <f>IF(VLOOKUP($A50,intern2!$A$165:$BH$316,COLUMN(AN50)+1,FALSE)="","",IF(VLOOKUP($A50,'2.2'!$D:$O,5,FALSE)&lt;=AN$8,"OK","NOK"))</f>
        <v/>
      </c>
      <c r="AO50" s="1156" t="str">
        <f>IF(VLOOKUP($A50,intern2!$A$165:$BH$316,COLUMN(AO50)+1,FALSE)="","",IF(VLOOKUP($A50,'2.2'!$D:$O,5,FALSE)&lt;=AO$8,"OK","NOK"))</f>
        <v/>
      </c>
      <c r="AP50" s="1156" t="str">
        <f>IF(VLOOKUP($A50,intern2!$A$165:$BH$316,COLUMN(AP50)+1,FALSE)="","",IF(VLOOKUP($A50,'2.2'!$D:$O,5,FALSE)&lt;=AP$8,"OK","NOK"))</f>
        <v/>
      </c>
      <c r="AQ50" s="1269" t="str">
        <f>IF(VLOOKUP($A50,intern2!$A$165:$BH$316,COLUMN(AQ50)+1,FALSE)="","",IF(VLOOKUP($A50,'2.2'!$D:$O,5,FALSE)&lt;=AQ$8,"OK","NOK"))</f>
        <v/>
      </c>
      <c r="AR50" s="1156" t="str">
        <f>IF(VLOOKUP($A50,intern2!$A$165:$BH$316,COLUMN(AR50)+1,FALSE)="","",IF(VLOOKUP($A50,'2.2'!$D:$O,5,FALSE)&lt;=AR$8,"OK","NOK"))</f>
        <v/>
      </c>
      <c r="AS50" s="1156" t="str">
        <f>IF(VLOOKUP($A50,intern2!$A$165:$BH$316,COLUMN(AS50)+1,FALSE)="","",IF(VLOOKUP($A50,'2.2'!$D:$O,5,FALSE)&lt;=AS$8,"OK","NOK"))</f>
        <v/>
      </c>
      <c r="AT50" s="1269" t="str">
        <f>IF(VLOOKUP($A50,intern2!$A$165:$BH$316,COLUMN(AT50)+1,FALSE)="","",IF(VLOOKUP($A50,'2.2'!$D:$O,5,FALSE)&lt;=AT$8,"OK","NOK"))</f>
        <v/>
      </c>
      <c r="AU50" s="1156" t="str">
        <f>IF(VLOOKUP($A50,intern2!$A$165:$BH$316,COLUMN(AU50)+1,FALSE)="","",IF(VLOOKUP($A50,'2.2'!$D:$O,5,FALSE)&lt;=AU$8,"OK","NOK"))</f>
        <v/>
      </c>
      <c r="AV50" s="1156" t="str">
        <f>IF(VLOOKUP($A50,intern2!$A$165:$BH$316,COLUMN(AV50)+1,FALSE)="","",IF(VLOOKUP($A50,'2.2'!$D:$O,5,FALSE)&lt;=AV$8,"OK","NOK"))</f>
        <v/>
      </c>
      <c r="AW50" s="1156" t="str">
        <f>IF(VLOOKUP($A50,intern2!$A$165:$BH$316,COLUMN(AW50)+1,FALSE)="","",IF(VLOOKUP($A50,'2.2'!$D:$O,5,FALSE)&lt;=AW$8,"OK","NOK"))</f>
        <v/>
      </c>
      <c r="AX50" s="1156" t="str">
        <f>IF(VLOOKUP($A50,intern2!$A$165:$BH$316,COLUMN(AX50)+1,FALSE)="","",IF(VLOOKUP($A50,'2.2'!$D:$O,5,FALSE)&lt;=AX$8,"OK","NOK"))</f>
        <v/>
      </c>
      <c r="AY50" s="1156" t="str">
        <f>IF(VLOOKUP($A50,intern2!$A$165:$BH$316,COLUMN(AY50)+1,FALSE)="","",IF(VLOOKUP($A50,'2.2'!$D:$O,5,FALSE)&lt;=AY$8,"OK","NOK"))</f>
        <v/>
      </c>
      <c r="AZ50" s="1269" t="str">
        <f>IF(VLOOKUP($A50,intern2!$A$165:$BH$316,COLUMN(AZ50)+1,FALSE)="","",IF(VLOOKUP($A50,'2.2'!$D:$O,5,FALSE)&lt;=AZ$8,"OK","NOK"))</f>
        <v/>
      </c>
      <c r="BA50" s="1156" t="str">
        <f>IF(VLOOKUP($A50,intern2!$A$165:$BH$316,COLUMN(BA50)+1,FALSE)="","",IF(VLOOKUP($A50,'2.2'!$D:$O,5,FALSE)&lt;=BA$8,"OK","NOK"))</f>
        <v/>
      </c>
      <c r="BB50" s="1156" t="str">
        <f>IF(VLOOKUP($A50,intern2!$A$165:$BH$316,COLUMN(BB50)+1,FALSE)="","",IF(VLOOKUP($A50,'2.2'!$D:$O,5,FALSE)&lt;=BB$8,"OK","NOK"))</f>
        <v/>
      </c>
      <c r="BC50" s="1156" t="str">
        <f>IF(VLOOKUP($A50,intern2!$A$165:$BH$316,COLUMN(BC50)+1,FALSE)="","",IF(VLOOKUP($A50,'2.2'!$D:$O,5,FALSE)&lt;=BC$8,"OK","NOK"))</f>
        <v/>
      </c>
      <c r="BD50" s="1156" t="str">
        <f>IF(VLOOKUP($A50,intern2!$A$165:$BH$316,COLUMN(BD50)+1,FALSE)="","",IF(VLOOKUP($A50,'2.2'!$D:$O,5,FALSE)&lt;=BD$8,"OK","NOK"))</f>
        <v/>
      </c>
      <c r="BE50" s="1156" t="str">
        <f>IF(VLOOKUP($A50,intern2!$A$165:$BH$316,COLUMN(BE50)+1,FALSE)="","",IF(VLOOKUP($A50,'2.2'!$D:$O,5,FALSE)&lt;=BE$8,"OK","NOK"))</f>
        <v/>
      </c>
      <c r="BF50" s="1170" t="str">
        <f>IF(VLOOKUP($A50,intern2!$A$165:$BH$316,COLUMN(BF50)+1,FALSE)="","",IF(VLOOKUP($A50,'2.2'!$D:$O,5,FALSE)&lt;=BF$8,"OK","NOK"))</f>
        <v/>
      </c>
      <c r="BG50" s="1269" t="str">
        <f>IF(VLOOKUP($A50,intern2!$A$165:$BH$316,COLUMN(BG50)+1,FALSE)="","",IF(VLOOKUP($A50,'2.2'!$D:$O,5,FALSE)&lt;=BG$8,"OK","NOK"))</f>
        <v/>
      </c>
      <c r="BH50" s="1176" t="str">
        <f t="shared" ca="1" si="0"/>
        <v>NOK</v>
      </c>
      <c r="BI50" s="1176"/>
    </row>
    <row r="51" spans="1:61" x14ac:dyDescent="0.25">
      <c r="A51" s="716" t="str">
        <f>'2.2'!D51</f>
        <v>GAE1</v>
      </c>
      <c r="B51" s="1157" t="str">
        <f>'2.2'!E51</f>
        <v>Gastroenterologia</v>
      </c>
      <c r="C51" s="1156" t="str">
        <f>IF(VLOOKUP($A51,intern2!$A$165:$BH$316,COLUMN(C51)+1,FALSE)="","",IF(VLOOKUP($A51,'2.2'!$D:$O,5,FALSE)&lt;=C$8,"OK","NOK"))</f>
        <v/>
      </c>
      <c r="D51" s="1156" t="str">
        <f>IF(VLOOKUP($A51,intern2!$A$165:$BH$316,COLUMN(D51)+1,FALSE)="","",IF(VLOOKUP($A51,'2.2'!$D:$O,5,FALSE)&lt;=D$8,"OK","NOK"))</f>
        <v/>
      </c>
      <c r="E51" s="1156" t="str">
        <f>IF(VLOOKUP($A51,intern2!$A$165:$BH$316,COLUMN(E51)+1,FALSE)="","",IF(VLOOKUP($A51,'2.2'!$D:$O,5,FALSE)&lt;=E$8,"OK","NOK"))</f>
        <v/>
      </c>
      <c r="F51" s="1156" t="str">
        <f>IF(VLOOKUP($A51,intern2!$A$165:$BH$316,COLUMN(F51)+1,FALSE)="","",IF(VLOOKUP($A51,'2.2'!$D:$O,5,FALSE)&lt;=F$8,"OK","NOK"))</f>
        <v/>
      </c>
      <c r="G51" s="1156" t="str">
        <f>IF(VLOOKUP($A51,intern2!$A$165:$BH$316,COLUMN(G51)+1,FALSE)="","",IF(VLOOKUP($A51,'2.2'!$D:$O,5,FALSE)&lt;=G$8,"OK","NOK"))</f>
        <v/>
      </c>
      <c r="H51" s="1156" t="str">
        <f>IF(VLOOKUP($A51,intern2!$A$165:$BH$316,COLUMN(H51)+1,FALSE)="","",IF(VLOOKUP($A51,'2.2'!$D:$O,5,FALSE)&lt;=H$8,"OK","NOK"))</f>
        <v/>
      </c>
      <c r="I51" s="1269" t="str">
        <f>IF(VLOOKUP($A51,intern2!$A$165:$BH$316,COLUMN(I51)+1,FALSE)="","",IF(VLOOKUP($A51,'2.2'!$D:$O,5,FALSE)&lt;=I$8,"OK","NOK"))</f>
        <v/>
      </c>
      <c r="J51" s="1159" t="str">
        <f>IF(VLOOKUP($A51,intern2!$A$165:$BH$316,COLUMN(J51)+1,FALSE)="","",IF(VLOOKUP($A51,'2.2'!$D:$O,5,FALSE)&lt;=J$8,"OK","NOK"))</f>
        <v/>
      </c>
      <c r="K51" s="1156" t="str">
        <f>IF(VLOOKUP($A51,intern2!$A$165:$BH$316,COLUMN(K51)+1,FALSE)="","",IF(VLOOKUP($A51,'2.2'!$D:$O,5,FALSE)&lt;=K$8,"OK","NOK"))</f>
        <v/>
      </c>
      <c r="L51" s="1156" t="str">
        <f>IF(VLOOKUP($A51,intern2!$A$165:$BH$316,COLUMN(L51)+1,FALSE)="","",IF(VLOOKUP($A51,'2.2'!$D:$O,5,FALSE)&lt;=L$8,"OK","NOK"))</f>
        <v/>
      </c>
      <c r="M51" s="1156" t="str">
        <f>IF(VLOOKUP($A51,intern2!$A$165:$BH$316,COLUMN(M51)+1,FALSE)="","",IF(VLOOKUP($A51,'2.2'!$D:$O,5,FALSE)&lt;=M$8,"OK","NOK"))</f>
        <v/>
      </c>
      <c r="N51" s="1156" t="str">
        <f>IF(VLOOKUP($A51,intern2!$A$165:$BH$316,COLUMN(N51)+1,FALSE)="","",IF(VLOOKUP($A51,'2.2'!$D:$O,5,FALSE)&lt;=N$8,"OK","NOK"))</f>
        <v/>
      </c>
      <c r="O51" s="1156" t="str">
        <f>IF(VLOOKUP($A51,intern2!$A$165:$BH$316,COLUMN(O51)+1,FALSE)="","",IF(VLOOKUP($A51,'2.2'!$D:$O,5,FALSE)&lt;=O$8,"OK","NOK"))</f>
        <v/>
      </c>
      <c r="P51" s="1156" t="str">
        <f>IF(VLOOKUP($A51,intern2!$A$165:$BH$316,COLUMN(P51)+1,FALSE)="","",IF(VLOOKUP($A51,'2.2'!$D:$O,5,FALSE)&lt;=P$8,"OK","NOK"))</f>
        <v/>
      </c>
      <c r="Q51" s="1156" t="str">
        <f>IF(VLOOKUP($A51,intern2!$A$165:$BH$316,COLUMN(Q51)+1,FALSE)="","",IF(VLOOKUP($A51,'2.2'!$D:$O,5,FALSE)&lt;=Q$8,"OK","NOK"))</f>
        <v/>
      </c>
      <c r="R51" s="1159" t="str">
        <f>IF(VLOOKUP($A51,intern2!$A$165:$BH$316,COLUMN(R51)+1,FALSE)="","",IF(VLOOKUP($A51,'2.2'!$D:$O,5,FALSE)&lt;=R$8,"OK","NOK"))</f>
        <v/>
      </c>
      <c r="S51" s="1159" t="str">
        <f>IF(VLOOKUP($A51,intern2!$A$165:$BH$316,COLUMN(S51)+1,FALSE)="","",IF(VLOOKUP($A51,'2.2'!$D:$O,5,FALSE)&lt;=S$8,"OK","NOK"))</f>
        <v/>
      </c>
      <c r="T51" s="1156" t="str">
        <f>IF(VLOOKUP($A51,intern2!$A$165:$BH$316,COLUMN(T51)+1,FALSE)="","",IF(VLOOKUP($A51,'2.2'!$D:$O,5,FALSE)&lt;=T$8,"OK","NOK"))</f>
        <v/>
      </c>
      <c r="U51" s="1156" t="str">
        <f>IF(VLOOKUP($A51,intern2!$A$165:$BH$316,COLUMN(U51)+1,FALSE)="","",IF(VLOOKUP($A51,'2.2'!$D:$O,5,FALSE)&lt;=U$8,"OK","NOK"))</f>
        <v/>
      </c>
      <c r="V51" s="1156" t="str">
        <f ca="1">IF(VLOOKUP($A51,intern2!$A$165:$BH$316,COLUMN(V51)+1,FALSE)="","",IF(VLOOKUP($A51,'2.2'!$D:$O,5,FALSE)&lt;=V$8,"OK","NOK"))</f>
        <v>NOK</v>
      </c>
      <c r="W51" s="1156" t="str">
        <f>IF(VLOOKUP($A51,intern2!$A$165:$BH$316,COLUMN(W51)+1,FALSE)="","",IF(VLOOKUP($A51,'2.2'!$D:$O,5,FALSE)&lt;=W$8,"OK","NOK"))</f>
        <v/>
      </c>
      <c r="X51" s="1156" t="str">
        <f>IF(VLOOKUP($A51,intern2!$A$165:$BH$316,COLUMN(X51)+1,FALSE)="","",IF(VLOOKUP($A51,'2.2'!$D:$O,5,FALSE)&lt;=X$8,"OK","NOK"))</f>
        <v/>
      </c>
      <c r="Y51" s="1170" t="str">
        <f>IF(VLOOKUP($A51,intern2!$A$165:$BH$316,COLUMN(Y51)+1,FALSE)="","",IF(VLOOKUP($A51,'2.2'!$D:$O,5,FALSE)&lt;=Y$8,"OK","NOK"))</f>
        <v/>
      </c>
      <c r="Z51" s="1269" t="str">
        <f>IF(VLOOKUP($A51,intern2!$A$165:$BH$316,COLUMN(Z51)+1,FALSE)="","",IF(VLOOKUP($A51,'2.2'!$D:$O,5,FALSE)&lt;=Z$8,"OK","NOK"))</f>
        <v/>
      </c>
      <c r="AA51" s="1156" t="str">
        <f>IF(VLOOKUP($A51,intern2!$A$165:$BH$316,COLUMN(AA51)+1,FALSE)="","",IF(VLOOKUP($A51,'2.2'!$D:$O,5,FALSE)&lt;=AA$8,"OK","NOK"))</f>
        <v/>
      </c>
      <c r="AB51" s="1156" t="str">
        <f>IF(VLOOKUP($A51,intern2!$A$165:$BH$316,COLUMN(AB51)+1,FALSE)="","",IF(VLOOKUP($A51,'2.2'!$D:$O,5,FALSE)&lt;=AB$8,"OK","NOK"))</f>
        <v/>
      </c>
      <c r="AC51" s="1156" t="str">
        <f>IF(VLOOKUP($A51,intern2!$A$165:$BH$316,COLUMN(AC51)+1,FALSE)="","",IF(VLOOKUP($A51,'2.2'!$D:$O,5,FALSE)&lt;=AC$8,"OK","NOK"))</f>
        <v/>
      </c>
      <c r="AD51" s="1156" t="str">
        <f>IF(VLOOKUP($A51,intern2!$A$165:$BH$316,COLUMN(AD51)+1,FALSE)="","",IF(VLOOKUP($A51,'2.2'!$D:$O,5,FALSE)&lt;=AD$8,"OK","NOK"))</f>
        <v/>
      </c>
      <c r="AE51" s="1160" t="str">
        <f>IF(VLOOKUP($A51,intern2!$A$165:$BH$316,COLUMN(AE51)+1,FALSE)="","",IF(VLOOKUP($A51,'2.2'!$D:$O,5,FALSE)&lt;=AE$8,"OK","NOK"))</f>
        <v/>
      </c>
      <c r="AF51" s="1269" t="str">
        <f>IF(VLOOKUP($A51,intern2!$A$165:$BH$316,COLUMN(AF51)+1,FALSE)="","",IF(VLOOKUP($A51,'2.2'!$D:$O,5,FALSE)&lt;=AF$8,"OK","NOK"))</f>
        <v/>
      </c>
      <c r="AG51" s="1160" t="str">
        <f>IF(VLOOKUP($A51,intern2!$A$165:$BH$316,COLUMN(AG51)+1,FALSE)="","",IF(VLOOKUP($A51,'2.2'!$D:$O,5,FALSE)&lt;=AG$8,"OK","NOK"))</f>
        <v/>
      </c>
      <c r="AH51" s="1160" t="str">
        <f>IF(VLOOKUP($A51,intern2!$A$165:$BH$316,COLUMN(AH51)+1,FALSE)="","",IF(VLOOKUP($A51,'2.2'!$D:$O,5,FALSE)&lt;=AH$8,"OK","NOK"))</f>
        <v/>
      </c>
      <c r="AI51" s="1156" t="str">
        <f>IF(VLOOKUP($A51,intern2!$A$165:$BH$316,COLUMN(AI51)+1,FALSE)="","",IF(VLOOKUP($A51,'2.2'!$D:$O,5,FALSE)&lt;=AI$8,"OK","NOK"))</f>
        <v/>
      </c>
      <c r="AJ51" s="1156" t="str">
        <f>IF(VLOOKUP($A51,intern2!$A$165:$BH$316,COLUMN(AJ51)+1,FALSE)="","",IF(VLOOKUP($A51,'2.2'!$D:$O,5,FALSE)&lt;=AJ$8,"OK","NOK"))</f>
        <v/>
      </c>
      <c r="AK51" s="1156" t="str">
        <f>IF(VLOOKUP($A51,intern2!$A$165:$BH$316,COLUMN(AK51)+1,FALSE)="","",IF(VLOOKUP($A51,'2.2'!$D:$O,5,FALSE)&lt;=AK$8,"OK","NOK"))</f>
        <v/>
      </c>
      <c r="AL51" s="1156" t="str">
        <f>IF(VLOOKUP($A51,intern2!$A$165:$BH$316,COLUMN(AL51)+1,FALSE)="","",IF(VLOOKUP($A51,'2.2'!$D:$O,5,FALSE)&lt;=AL$8,"OK","NOK"))</f>
        <v/>
      </c>
      <c r="AM51" s="1269" t="str">
        <f>IF(VLOOKUP($A51,intern2!$A$165:$BH$316,COLUMN(AM51)+1,FALSE)="","",IF(VLOOKUP($A51,'2.2'!$D:$O,5,FALSE)&lt;=AM$8,"OK","NOK"))</f>
        <v/>
      </c>
      <c r="AN51" s="1170" t="str">
        <f>IF(VLOOKUP($A51,intern2!$A$165:$BH$316,COLUMN(AN51)+1,FALSE)="","",IF(VLOOKUP($A51,'2.2'!$D:$O,5,FALSE)&lt;=AN$8,"OK","NOK"))</f>
        <v/>
      </c>
      <c r="AO51" s="1156" t="str">
        <f>IF(VLOOKUP($A51,intern2!$A$165:$BH$316,COLUMN(AO51)+1,FALSE)="","",IF(VLOOKUP($A51,'2.2'!$D:$O,5,FALSE)&lt;=AO$8,"OK","NOK"))</f>
        <v/>
      </c>
      <c r="AP51" s="1156" t="str">
        <f>IF(VLOOKUP($A51,intern2!$A$165:$BH$316,COLUMN(AP51)+1,FALSE)="","",IF(VLOOKUP($A51,'2.2'!$D:$O,5,FALSE)&lt;=AP$8,"OK","NOK"))</f>
        <v/>
      </c>
      <c r="AQ51" s="1269" t="str">
        <f>IF(VLOOKUP($A51,intern2!$A$165:$BH$316,COLUMN(AQ51)+1,FALSE)="","",IF(VLOOKUP($A51,'2.2'!$D:$O,5,FALSE)&lt;=AQ$8,"OK","NOK"))</f>
        <v/>
      </c>
      <c r="AR51" s="1156" t="str">
        <f>IF(VLOOKUP($A51,intern2!$A$165:$BH$316,COLUMN(AR51)+1,FALSE)="","",IF(VLOOKUP($A51,'2.2'!$D:$O,5,FALSE)&lt;=AR$8,"OK","NOK"))</f>
        <v/>
      </c>
      <c r="AS51" s="1156" t="str">
        <f>IF(VLOOKUP($A51,intern2!$A$165:$BH$316,COLUMN(AS51)+1,FALSE)="","",IF(VLOOKUP($A51,'2.2'!$D:$O,5,FALSE)&lt;=AS$8,"OK","NOK"))</f>
        <v/>
      </c>
      <c r="AT51" s="1269" t="str">
        <f>IF(VLOOKUP($A51,intern2!$A$165:$BH$316,COLUMN(AT51)+1,FALSE)="","",IF(VLOOKUP($A51,'2.2'!$D:$O,5,FALSE)&lt;=AT$8,"OK","NOK"))</f>
        <v/>
      </c>
      <c r="AU51" s="1156" t="str">
        <f>IF(VLOOKUP($A51,intern2!$A$165:$BH$316,COLUMN(AU51)+1,FALSE)="","",IF(VLOOKUP($A51,'2.2'!$D:$O,5,FALSE)&lt;=AU$8,"OK","NOK"))</f>
        <v/>
      </c>
      <c r="AV51" s="1156" t="str">
        <f>IF(VLOOKUP($A51,intern2!$A$165:$BH$316,COLUMN(AV51)+1,FALSE)="","",IF(VLOOKUP($A51,'2.2'!$D:$O,5,FALSE)&lt;=AV$8,"OK","NOK"))</f>
        <v/>
      </c>
      <c r="AW51" s="1156" t="str">
        <f>IF(VLOOKUP($A51,intern2!$A$165:$BH$316,COLUMN(AW51)+1,FALSE)="","",IF(VLOOKUP($A51,'2.2'!$D:$O,5,FALSE)&lt;=AW$8,"OK","NOK"))</f>
        <v/>
      </c>
      <c r="AX51" s="1156" t="str">
        <f>IF(VLOOKUP($A51,intern2!$A$165:$BH$316,COLUMN(AX51)+1,FALSE)="","",IF(VLOOKUP($A51,'2.2'!$D:$O,5,FALSE)&lt;=AX$8,"OK","NOK"))</f>
        <v/>
      </c>
      <c r="AY51" s="1156" t="str">
        <f>IF(VLOOKUP($A51,intern2!$A$165:$BH$316,COLUMN(AY51)+1,FALSE)="","",IF(VLOOKUP($A51,'2.2'!$D:$O,5,FALSE)&lt;=AY$8,"OK","NOK"))</f>
        <v/>
      </c>
      <c r="AZ51" s="1269" t="str">
        <f>IF(VLOOKUP($A51,intern2!$A$165:$BH$316,COLUMN(AZ51)+1,FALSE)="","",IF(VLOOKUP($A51,'2.2'!$D:$O,5,FALSE)&lt;=AZ$8,"OK","NOK"))</f>
        <v/>
      </c>
      <c r="BA51" s="1156" t="str">
        <f>IF(VLOOKUP($A51,intern2!$A$165:$BH$316,COLUMN(BA51)+1,FALSE)="","",IF(VLOOKUP($A51,'2.2'!$D:$O,5,FALSE)&lt;=BA$8,"OK","NOK"))</f>
        <v/>
      </c>
      <c r="BB51" s="1156" t="str">
        <f>IF(VLOOKUP($A51,intern2!$A$165:$BH$316,COLUMN(BB51)+1,FALSE)="","",IF(VLOOKUP($A51,'2.2'!$D:$O,5,FALSE)&lt;=BB$8,"OK","NOK"))</f>
        <v/>
      </c>
      <c r="BC51" s="1156" t="str">
        <f>IF(VLOOKUP($A51,intern2!$A$165:$BH$316,COLUMN(BC51)+1,FALSE)="","",IF(VLOOKUP($A51,'2.2'!$D:$O,5,FALSE)&lt;=BC$8,"OK","NOK"))</f>
        <v/>
      </c>
      <c r="BD51" s="1156" t="str">
        <f>IF(VLOOKUP($A51,intern2!$A$165:$BH$316,COLUMN(BD51)+1,FALSE)="","",IF(VLOOKUP($A51,'2.2'!$D:$O,5,FALSE)&lt;=BD$8,"OK","NOK"))</f>
        <v/>
      </c>
      <c r="BE51" s="1156" t="str">
        <f>IF(VLOOKUP($A51,intern2!$A$165:$BH$316,COLUMN(BE51)+1,FALSE)="","",IF(VLOOKUP($A51,'2.2'!$D:$O,5,FALSE)&lt;=BE$8,"OK","NOK"))</f>
        <v/>
      </c>
      <c r="BF51" s="1170" t="str">
        <f>IF(VLOOKUP($A51,intern2!$A$165:$BH$316,COLUMN(BF51)+1,FALSE)="","",IF(VLOOKUP($A51,'2.2'!$D:$O,5,FALSE)&lt;=BF$8,"OK","NOK"))</f>
        <v/>
      </c>
      <c r="BG51" s="1269" t="str">
        <f>IF(VLOOKUP($A51,intern2!$A$165:$BH$316,COLUMN(BG51)+1,FALSE)="","",IF(VLOOKUP($A51,'2.2'!$D:$O,5,FALSE)&lt;=BG$8,"OK","NOK"))</f>
        <v/>
      </c>
      <c r="BH51" s="1176" t="str">
        <f t="shared" ca="1" si="0"/>
        <v>NOK</v>
      </c>
      <c r="BI51" s="1176"/>
    </row>
    <row r="52" spans="1:61" x14ac:dyDescent="0.25">
      <c r="A52" s="1179" t="str">
        <f>'2.2'!D52</f>
        <v>GAE1.1</v>
      </c>
      <c r="B52" s="1157" t="str">
        <f>'2.2'!E52</f>
        <v>Gastroenterologia specialistica</v>
      </c>
      <c r="C52" s="1156" t="str">
        <f>IF(VLOOKUP($A52,intern2!$A$165:$BH$316,COLUMN(C52)+1,FALSE)="","",IF(VLOOKUP($A52,'2.2'!$D:$O,5,FALSE)&lt;=C$8,"OK","NOK"))</f>
        <v/>
      </c>
      <c r="D52" s="1156" t="str">
        <f>IF(VLOOKUP($A52,intern2!$A$165:$BH$316,COLUMN(D52)+1,FALSE)="","",IF(VLOOKUP($A52,'2.2'!$D:$O,5,FALSE)&lt;=D$8,"OK","NOK"))</f>
        <v/>
      </c>
      <c r="E52" s="1156" t="str">
        <f>IF(VLOOKUP($A52,intern2!$A$165:$BH$316,COLUMN(E52)+1,FALSE)="","",IF(VLOOKUP($A52,'2.2'!$D:$O,5,FALSE)&lt;=E$8,"OK","NOK"))</f>
        <v/>
      </c>
      <c r="F52" s="1156" t="str">
        <f>IF(VLOOKUP($A52,intern2!$A$165:$BH$316,COLUMN(F52)+1,FALSE)="","",IF(VLOOKUP($A52,'2.2'!$D:$O,5,FALSE)&lt;=F$8,"OK","NOK"))</f>
        <v/>
      </c>
      <c r="G52" s="1156" t="str">
        <f>IF(VLOOKUP($A52,intern2!$A$165:$BH$316,COLUMN(G52)+1,FALSE)="","",IF(VLOOKUP($A52,'2.2'!$D:$O,5,FALSE)&lt;=G$8,"OK","NOK"))</f>
        <v/>
      </c>
      <c r="H52" s="1156" t="str">
        <f>IF(VLOOKUP($A52,intern2!$A$165:$BH$316,COLUMN(H52)+1,FALSE)="","",IF(VLOOKUP($A52,'2.2'!$D:$O,5,FALSE)&lt;=H$8,"OK","NOK"))</f>
        <v/>
      </c>
      <c r="I52" s="1269" t="str">
        <f>IF(VLOOKUP($A52,intern2!$A$165:$BH$316,COLUMN(I52)+1,FALSE)="","",IF(VLOOKUP($A52,'2.2'!$D:$O,5,FALSE)&lt;=I$8,"OK","NOK"))</f>
        <v/>
      </c>
      <c r="J52" s="1159" t="str">
        <f>IF(VLOOKUP($A52,intern2!$A$165:$BH$316,COLUMN(J52)+1,FALSE)="","",IF(VLOOKUP($A52,'2.2'!$D:$O,5,FALSE)&lt;=J$8,"OK","NOK"))</f>
        <v/>
      </c>
      <c r="K52" s="1156" t="str">
        <f>IF(VLOOKUP($A52,intern2!$A$165:$BH$316,COLUMN(K52)+1,FALSE)="","",IF(VLOOKUP($A52,'2.2'!$D:$O,5,FALSE)&lt;=K$8,"OK","NOK"))</f>
        <v/>
      </c>
      <c r="L52" s="1156" t="str">
        <f>IF(VLOOKUP($A52,intern2!$A$165:$BH$316,COLUMN(L52)+1,FALSE)="","",IF(VLOOKUP($A52,'2.2'!$D:$O,5,FALSE)&lt;=L$8,"OK","NOK"))</f>
        <v/>
      </c>
      <c r="M52" s="1156" t="str">
        <f>IF(VLOOKUP($A52,intern2!$A$165:$BH$316,COLUMN(M52)+1,FALSE)="","",IF(VLOOKUP($A52,'2.2'!$D:$O,5,FALSE)&lt;=M$8,"OK","NOK"))</f>
        <v/>
      </c>
      <c r="N52" s="1156" t="str">
        <f>IF(VLOOKUP($A52,intern2!$A$165:$BH$316,COLUMN(N52)+1,FALSE)="","",IF(VLOOKUP($A52,'2.2'!$D:$O,5,FALSE)&lt;=N$8,"OK","NOK"))</f>
        <v/>
      </c>
      <c r="O52" s="1156" t="str">
        <f>IF(VLOOKUP($A52,intern2!$A$165:$BH$316,COLUMN(O52)+1,FALSE)="","",IF(VLOOKUP($A52,'2.2'!$D:$O,5,FALSE)&lt;=O$8,"OK","NOK"))</f>
        <v/>
      </c>
      <c r="P52" s="1156" t="str">
        <f>IF(VLOOKUP($A52,intern2!$A$165:$BH$316,COLUMN(P52)+1,FALSE)="","",IF(VLOOKUP($A52,'2.2'!$D:$O,5,FALSE)&lt;=P$8,"OK","NOK"))</f>
        <v/>
      </c>
      <c r="Q52" s="1156" t="str">
        <f>IF(VLOOKUP($A52,intern2!$A$165:$BH$316,COLUMN(Q52)+1,FALSE)="","",IF(VLOOKUP($A52,'2.2'!$D:$O,5,FALSE)&lt;=Q$8,"OK","NOK"))</f>
        <v/>
      </c>
      <c r="R52" s="1159" t="str">
        <f>IF(VLOOKUP($A52,intern2!$A$165:$BH$316,COLUMN(R52)+1,FALSE)="","",IF(VLOOKUP($A52,'2.2'!$D:$O,5,FALSE)&lt;=R$8,"OK","NOK"))</f>
        <v/>
      </c>
      <c r="S52" s="1159" t="str">
        <f>IF(VLOOKUP($A52,intern2!$A$165:$BH$316,COLUMN(S52)+1,FALSE)="","",IF(VLOOKUP($A52,'2.2'!$D:$O,5,FALSE)&lt;=S$8,"OK","NOK"))</f>
        <v/>
      </c>
      <c r="T52" s="1156" t="str">
        <f>IF(VLOOKUP($A52,intern2!$A$165:$BH$316,COLUMN(T52)+1,FALSE)="","",IF(VLOOKUP($A52,'2.2'!$D:$O,5,FALSE)&lt;=T$8,"OK","NOK"))</f>
        <v/>
      </c>
      <c r="U52" s="1156" t="str">
        <f>IF(VLOOKUP($A52,intern2!$A$165:$BH$316,COLUMN(U52)+1,FALSE)="","",IF(VLOOKUP($A52,'2.2'!$D:$O,5,FALSE)&lt;=U$8,"OK","NOK"))</f>
        <v/>
      </c>
      <c r="V52" s="1156" t="str">
        <f ca="1">IF(VLOOKUP($A52,intern2!$A$165:$BH$316,COLUMN(V52)+1,FALSE)="","",IF(VLOOKUP($A52,'2.2'!$D:$O,5,FALSE)&lt;=V$8,"OK","NOK"))</f>
        <v>NOK</v>
      </c>
      <c r="W52" s="1156" t="str">
        <f>IF(VLOOKUP($A52,intern2!$A$165:$BH$316,COLUMN(W52)+1,FALSE)="","",IF(VLOOKUP($A52,'2.2'!$D:$O,5,FALSE)&lt;=W$8,"OK","NOK"))</f>
        <v/>
      </c>
      <c r="X52" s="1156" t="str">
        <f>IF(VLOOKUP($A52,intern2!$A$165:$BH$316,COLUMN(X52)+1,FALSE)="","",IF(VLOOKUP($A52,'2.2'!$D:$O,5,FALSE)&lt;=X$8,"OK","NOK"))</f>
        <v/>
      </c>
      <c r="Y52" s="1170" t="str">
        <f>IF(VLOOKUP($A52,intern2!$A$165:$BH$316,COLUMN(Y52)+1,FALSE)="","",IF(VLOOKUP($A52,'2.2'!$D:$O,5,FALSE)&lt;=Y$8,"OK","NOK"))</f>
        <v/>
      </c>
      <c r="Z52" s="1269" t="str">
        <f>IF(VLOOKUP($A52,intern2!$A$165:$BH$316,COLUMN(Z52)+1,FALSE)="","",IF(VLOOKUP($A52,'2.2'!$D:$O,5,FALSE)&lt;=Z$8,"OK","NOK"))</f>
        <v/>
      </c>
      <c r="AA52" s="1156" t="str">
        <f>IF(VLOOKUP($A52,intern2!$A$165:$BH$316,COLUMN(AA52)+1,FALSE)="","",IF(VLOOKUP($A52,'2.2'!$D:$O,5,FALSE)&lt;=AA$8,"OK","NOK"))</f>
        <v/>
      </c>
      <c r="AB52" s="1156" t="str">
        <f>IF(VLOOKUP($A52,intern2!$A$165:$BH$316,COLUMN(AB52)+1,FALSE)="","",IF(VLOOKUP($A52,'2.2'!$D:$O,5,FALSE)&lt;=AB$8,"OK","NOK"))</f>
        <v/>
      </c>
      <c r="AC52" s="1156" t="str">
        <f>IF(VLOOKUP($A52,intern2!$A$165:$BH$316,COLUMN(AC52)+1,FALSE)="","",IF(VLOOKUP($A52,'2.2'!$D:$O,5,FALSE)&lt;=AC$8,"OK","NOK"))</f>
        <v/>
      </c>
      <c r="AD52" s="1156" t="str">
        <f>IF(VLOOKUP($A52,intern2!$A$165:$BH$316,COLUMN(AD52)+1,FALSE)="","",IF(VLOOKUP($A52,'2.2'!$D:$O,5,FALSE)&lt;=AD$8,"OK","NOK"))</f>
        <v/>
      </c>
      <c r="AE52" s="1160" t="str">
        <f>IF(VLOOKUP($A52,intern2!$A$165:$BH$316,COLUMN(AE52)+1,FALSE)="","",IF(VLOOKUP($A52,'2.2'!$D:$O,5,FALSE)&lt;=AE$8,"OK","NOK"))</f>
        <v/>
      </c>
      <c r="AF52" s="1269" t="str">
        <f>IF(VLOOKUP($A52,intern2!$A$165:$BH$316,COLUMN(AF52)+1,FALSE)="","",IF(VLOOKUP($A52,'2.2'!$D:$O,5,FALSE)&lt;=AF$8,"OK","NOK"))</f>
        <v/>
      </c>
      <c r="AG52" s="1160" t="str">
        <f>IF(VLOOKUP($A52,intern2!$A$165:$BH$316,COLUMN(AG52)+1,FALSE)="","",IF(VLOOKUP($A52,'2.2'!$D:$O,5,FALSE)&lt;=AG$8,"OK","NOK"))</f>
        <v/>
      </c>
      <c r="AH52" s="1160" t="str">
        <f>IF(VLOOKUP($A52,intern2!$A$165:$BH$316,COLUMN(AH52)+1,FALSE)="","",IF(VLOOKUP($A52,'2.2'!$D:$O,5,FALSE)&lt;=AH$8,"OK","NOK"))</f>
        <v/>
      </c>
      <c r="AI52" s="1156" t="str">
        <f>IF(VLOOKUP($A52,intern2!$A$165:$BH$316,COLUMN(AI52)+1,FALSE)="","",IF(VLOOKUP($A52,'2.2'!$D:$O,5,FALSE)&lt;=AI$8,"OK","NOK"))</f>
        <v/>
      </c>
      <c r="AJ52" s="1156" t="str">
        <f>IF(VLOOKUP($A52,intern2!$A$165:$BH$316,COLUMN(AJ52)+1,FALSE)="","",IF(VLOOKUP($A52,'2.2'!$D:$O,5,FALSE)&lt;=AJ$8,"OK","NOK"))</f>
        <v/>
      </c>
      <c r="AK52" s="1156" t="str">
        <f>IF(VLOOKUP($A52,intern2!$A$165:$BH$316,COLUMN(AK52)+1,FALSE)="","",IF(VLOOKUP($A52,'2.2'!$D:$O,5,FALSE)&lt;=AK$8,"OK","NOK"))</f>
        <v/>
      </c>
      <c r="AL52" s="1156" t="str">
        <f>IF(VLOOKUP($A52,intern2!$A$165:$BH$316,COLUMN(AL52)+1,FALSE)="","",IF(VLOOKUP($A52,'2.2'!$D:$O,5,FALSE)&lt;=AL$8,"OK","NOK"))</f>
        <v/>
      </c>
      <c r="AM52" s="1269" t="str">
        <f>IF(VLOOKUP($A52,intern2!$A$165:$BH$316,COLUMN(AM52)+1,FALSE)="","",IF(VLOOKUP($A52,'2.2'!$D:$O,5,FALSE)&lt;=AM$8,"OK","NOK"))</f>
        <v/>
      </c>
      <c r="AN52" s="1170" t="str">
        <f>IF(VLOOKUP($A52,intern2!$A$165:$BH$316,COLUMN(AN52)+1,FALSE)="","",IF(VLOOKUP($A52,'2.2'!$D:$O,5,FALSE)&lt;=AN$8,"OK","NOK"))</f>
        <v/>
      </c>
      <c r="AO52" s="1156" t="str">
        <f>IF(VLOOKUP($A52,intern2!$A$165:$BH$316,COLUMN(AO52)+1,FALSE)="","",IF(VLOOKUP($A52,'2.2'!$D:$O,5,FALSE)&lt;=AO$8,"OK","NOK"))</f>
        <v/>
      </c>
      <c r="AP52" s="1156" t="str">
        <f>IF(VLOOKUP($A52,intern2!$A$165:$BH$316,COLUMN(AP52)+1,FALSE)="","",IF(VLOOKUP($A52,'2.2'!$D:$O,5,FALSE)&lt;=AP$8,"OK","NOK"))</f>
        <v/>
      </c>
      <c r="AQ52" s="1269" t="str">
        <f>IF(VLOOKUP($A52,intern2!$A$165:$BH$316,COLUMN(AQ52)+1,FALSE)="","",IF(VLOOKUP($A52,'2.2'!$D:$O,5,FALSE)&lt;=AQ$8,"OK","NOK"))</f>
        <v/>
      </c>
      <c r="AR52" s="1156" t="str">
        <f>IF(VLOOKUP($A52,intern2!$A$165:$BH$316,COLUMN(AR52)+1,FALSE)="","",IF(VLOOKUP($A52,'2.2'!$D:$O,5,FALSE)&lt;=AR$8,"OK","NOK"))</f>
        <v/>
      </c>
      <c r="AS52" s="1156" t="str">
        <f>IF(VLOOKUP($A52,intern2!$A$165:$BH$316,COLUMN(AS52)+1,FALSE)="","",IF(VLOOKUP($A52,'2.2'!$D:$O,5,FALSE)&lt;=AS$8,"OK","NOK"))</f>
        <v/>
      </c>
      <c r="AT52" s="1269" t="str">
        <f>IF(VLOOKUP($A52,intern2!$A$165:$BH$316,COLUMN(AT52)+1,FALSE)="","",IF(VLOOKUP($A52,'2.2'!$D:$O,5,FALSE)&lt;=AT$8,"OK","NOK"))</f>
        <v/>
      </c>
      <c r="AU52" s="1156" t="str">
        <f>IF(VLOOKUP($A52,intern2!$A$165:$BH$316,COLUMN(AU52)+1,FALSE)="","",IF(VLOOKUP($A52,'2.2'!$D:$O,5,FALSE)&lt;=AU$8,"OK","NOK"))</f>
        <v/>
      </c>
      <c r="AV52" s="1156" t="str">
        <f>IF(VLOOKUP($A52,intern2!$A$165:$BH$316,COLUMN(AV52)+1,FALSE)="","",IF(VLOOKUP($A52,'2.2'!$D:$O,5,FALSE)&lt;=AV$8,"OK","NOK"))</f>
        <v/>
      </c>
      <c r="AW52" s="1156" t="str">
        <f>IF(VLOOKUP($A52,intern2!$A$165:$BH$316,COLUMN(AW52)+1,FALSE)="","",IF(VLOOKUP($A52,'2.2'!$D:$O,5,FALSE)&lt;=AW$8,"OK","NOK"))</f>
        <v/>
      </c>
      <c r="AX52" s="1156" t="str">
        <f>IF(VLOOKUP($A52,intern2!$A$165:$BH$316,COLUMN(AX52)+1,FALSE)="","",IF(VLOOKUP($A52,'2.2'!$D:$O,5,FALSE)&lt;=AX$8,"OK","NOK"))</f>
        <v/>
      </c>
      <c r="AY52" s="1156" t="str">
        <f>IF(VLOOKUP($A52,intern2!$A$165:$BH$316,COLUMN(AY52)+1,FALSE)="","",IF(VLOOKUP($A52,'2.2'!$D:$O,5,FALSE)&lt;=AY$8,"OK","NOK"))</f>
        <v/>
      </c>
      <c r="AZ52" s="1269" t="str">
        <f>IF(VLOOKUP($A52,intern2!$A$165:$BH$316,COLUMN(AZ52)+1,FALSE)="","",IF(VLOOKUP($A52,'2.2'!$D:$O,5,FALSE)&lt;=AZ$8,"OK","NOK"))</f>
        <v/>
      </c>
      <c r="BA52" s="1156" t="str">
        <f>IF(VLOOKUP($A52,intern2!$A$165:$BH$316,COLUMN(BA52)+1,FALSE)="","",IF(VLOOKUP($A52,'2.2'!$D:$O,5,FALSE)&lt;=BA$8,"OK","NOK"))</f>
        <v/>
      </c>
      <c r="BB52" s="1156" t="str">
        <f>IF(VLOOKUP($A52,intern2!$A$165:$BH$316,COLUMN(BB52)+1,FALSE)="","",IF(VLOOKUP($A52,'2.2'!$D:$O,5,FALSE)&lt;=BB$8,"OK","NOK"))</f>
        <v/>
      </c>
      <c r="BC52" s="1156" t="str">
        <f>IF(VLOOKUP($A52,intern2!$A$165:$BH$316,COLUMN(BC52)+1,FALSE)="","",IF(VLOOKUP($A52,'2.2'!$D:$O,5,FALSE)&lt;=BC$8,"OK","NOK"))</f>
        <v/>
      </c>
      <c r="BD52" s="1156" t="str">
        <f>IF(VLOOKUP($A52,intern2!$A$165:$BH$316,COLUMN(BD52)+1,FALSE)="","",IF(VLOOKUP($A52,'2.2'!$D:$O,5,FALSE)&lt;=BD$8,"OK","NOK"))</f>
        <v/>
      </c>
      <c r="BE52" s="1156" t="str">
        <f>IF(VLOOKUP($A52,intern2!$A$165:$BH$316,COLUMN(BE52)+1,FALSE)="","",IF(VLOOKUP($A52,'2.2'!$D:$O,5,FALSE)&lt;=BE$8,"OK","NOK"))</f>
        <v/>
      </c>
      <c r="BF52" s="1170" t="str">
        <f>IF(VLOOKUP($A52,intern2!$A$165:$BH$316,COLUMN(BF52)+1,FALSE)="","",IF(VLOOKUP($A52,'2.2'!$D:$O,5,FALSE)&lt;=BF$8,"OK","NOK"))</f>
        <v/>
      </c>
      <c r="BG52" s="1269" t="str">
        <f>IF(VLOOKUP($A52,intern2!$A$165:$BH$316,COLUMN(BG52)+1,FALSE)="","",IF(VLOOKUP($A52,'2.2'!$D:$O,5,FALSE)&lt;=BG$8,"OK","NOK"))</f>
        <v/>
      </c>
      <c r="BH52" s="1176" t="str">
        <f t="shared" ca="1" si="0"/>
        <v>NOK</v>
      </c>
      <c r="BI52" s="1176"/>
    </row>
    <row r="53" spans="1:61" x14ac:dyDescent="0.25">
      <c r="A53" s="716" t="str">
        <f>'2.2'!D53</f>
        <v>VIS1</v>
      </c>
      <c r="B53" s="1157" t="str">
        <f>'2.2'!E53</f>
        <v>Chirurgia viscerale</v>
      </c>
      <c r="C53" s="1156" t="str">
        <f>IF(VLOOKUP($A53,intern2!$A$165:$BH$316,COLUMN(C53)+1,FALSE)="","",IF(VLOOKUP($A53,'2.2'!$D:$O,5,FALSE)&lt;=C$8,"OK","NOK"))</f>
        <v/>
      </c>
      <c r="D53" s="1156" t="str">
        <f>IF(VLOOKUP($A53,intern2!$A$165:$BH$316,COLUMN(D53)+1,FALSE)="","",IF(VLOOKUP($A53,'2.2'!$D:$O,5,FALSE)&lt;=D$8,"OK","NOK"))</f>
        <v/>
      </c>
      <c r="E53" s="1156" t="str">
        <f>IF(VLOOKUP($A53,intern2!$A$165:$BH$316,COLUMN(E53)+1,FALSE)="","",IF(VLOOKUP($A53,'2.2'!$D:$O,5,FALSE)&lt;=E$8,"OK","NOK"))</f>
        <v/>
      </c>
      <c r="F53" s="1156" t="str">
        <f>IF(VLOOKUP($A53,intern2!$A$165:$BH$316,COLUMN(F53)+1,FALSE)="","",IF(VLOOKUP($A53,'2.2'!$D:$O,5,FALSE)&lt;=F$8,"OK","NOK"))</f>
        <v/>
      </c>
      <c r="G53" s="1156" t="str">
        <f>IF(VLOOKUP($A53,intern2!$A$165:$BH$316,COLUMN(G53)+1,FALSE)="","",IF(VLOOKUP($A53,'2.2'!$D:$O,5,FALSE)&lt;=G$8,"OK","NOK"))</f>
        <v/>
      </c>
      <c r="H53" s="1156" t="str">
        <f>IF(VLOOKUP($A53,intern2!$A$165:$BH$316,COLUMN(H53)+1,FALSE)="","",IF(VLOOKUP($A53,'2.2'!$D:$O,5,FALSE)&lt;=H$8,"OK","NOK"))</f>
        <v/>
      </c>
      <c r="I53" s="1269" t="str">
        <f ca="1">IF(VLOOKUP($A53,intern2!$A$165:$BH$316,COLUMN(I53)+1,FALSE)="","",IF(VLOOKUP($A53,'2.2'!$D:$O,5,FALSE)&lt;=I$8,"OK","NOK"))</f>
        <v>NOK</v>
      </c>
      <c r="J53" s="1159" t="str">
        <f>IF(VLOOKUP($A53,intern2!$A$165:$BH$316,COLUMN(J53)+1,FALSE)="","",IF(VLOOKUP($A53,'2.2'!$D:$O,5,FALSE)&lt;=J$8,"OK","NOK"))</f>
        <v/>
      </c>
      <c r="K53" s="1156" t="str">
        <f>IF(VLOOKUP($A53,intern2!$A$165:$BH$316,COLUMN(K53)+1,FALSE)="","",IF(VLOOKUP($A53,'2.2'!$D:$O,5,FALSE)&lt;=K$8,"OK","NOK"))</f>
        <v/>
      </c>
      <c r="L53" s="1156" t="str">
        <f>IF(VLOOKUP($A53,intern2!$A$165:$BH$316,COLUMN(L53)+1,FALSE)="","",IF(VLOOKUP($A53,'2.2'!$D:$O,5,FALSE)&lt;=L$8,"OK","NOK"))</f>
        <v/>
      </c>
      <c r="M53" s="1156" t="str">
        <f>IF(VLOOKUP($A53,intern2!$A$165:$BH$316,COLUMN(M53)+1,FALSE)="","",IF(VLOOKUP($A53,'2.2'!$D:$O,5,FALSE)&lt;=M$8,"OK","NOK"))</f>
        <v/>
      </c>
      <c r="N53" s="1156" t="str">
        <f>IF(VLOOKUP($A53,intern2!$A$165:$BH$316,COLUMN(N53)+1,FALSE)="","",IF(VLOOKUP($A53,'2.2'!$D:$O,5,FALSE)&lt;=N$8,"OK","NOK"))</f>
        <v/>
      </c>
      <c r="O53" s="1156" t="str">
        <f>IF(VLOOKUP($A53,intern2!$A$165:$BH$316,COLUMN(O53)+1,FALSE)="","",IF(VLOOKUP($A53,'2.2'!$D:$O,5,FALSE)&lt;=O$8,"OK","NOK"))</f>
        <v/>
      </c>
      <c r="P53" s="1156" t="str">
        <f>IF(VLOOKUP($A53,intern2!$A$165:$BH$316,COLUMN(P53)+1,FALSE)="","",IF(VLOOKUP($A53,'2.2'!$D:$O,5,FALSE)&lt;=P$8,"OK","NOK"))</f>
        <v/>
      </c>
      <c r="Q53" s="1156" t="str">
        <f>IF(VLOOKUP($A53,intern2!$A$165:$BH$316,COLUMN(Q53)+1,FALSE)="","",IF(VLOOKUP($A53,'2.2'!$D:$O,5,FALSE)&lt;=Q$8,"OK","NOK"))</f>
        <v/>
      </c>
      <c r="R53" s="1159" t="str">
        <f>IF(VLOOKUP($A53,intern2!$A$165:$BH$316,COLUMN(R53)+1,FALSE)="","",IF(VLOOKUP($A53,'2.2'!$D:$O,5,FALSE)&lt;=R$8,"OK","NOK"))</f>
        <v/>
      </c>
      <c r="S53" s="1159" t="str">
        <f>IF(VLOOKUP($A53,intern2!$A$165:$BH$316,COLUMN(S53)+1,FALSE)="","",IF(VLOOKUP($A53,'2.2'!$D:$O,5,FALSE)&lt;=S$8,"OK","NOK"))</f>
        <v/>
      </c>
      <c r="T53" s="1156" t="str">
        <f>IF(VLOOKUP($A53,intern2!$A$165:$BH$316,COLUMN(T53)+1,FALSE)="","",IF(VLOOKUP($A53,'2.2'!$D:$O,5,FALSE)&lt;=T$8,"OK","NOK"))</f>
        <v/>
      </c>
      <c r="U53" s="1156" t="str">
        <f>IF(VLOOKUP($A53,intern2!$A$165:$BH$316,COLUMN(U53)+1,FALSE)="","",IF(VLOOKUP($A53,'2.2'!$D:$O,5,FALSE)&lt;=U$8,"OK","NOK"))</f>
        <v/>
      </c>
      <c r="V53" s="1156" t="str">
        <f>IF(VLOOKUP($A53,intern2!$A$165:$BH$316,COLUMN(V53)+1,FALSE)="","",IF(VLOOKUP($A53,'2.2'!$D:$O,5,FALSE)&lt;=V$8,"OK","NOK"))</f>
        <v/>
      </c>
      <c r="W53" s="1156" t="str">
        <f>IF(VLOOKUP($A53,intern2!$A$165:$BH$316,COLUMN(W53)+1,FALSE)="","",IF(VLOOKUP($A53,'2.2'!$D:$O,5,FALSE)&lt;=W$8,"OK","NOK"))</f>
        <v/>
      </c>
      <c r="X53" s="1156" t="str">
        <f>IF(VLOOKUP($A53,intern2!$A$165:$BH$316,COLUMN(X53)+1,FALSE)="","",IF(VLOOKUP($A53,'2.2'!$D:$O,5,FALSE)&lt;=X$8,"OK","NOK"))</f>
        <v/>
      </c>
      <c r="Y53" s="1170" t="str">
        <f>IF(VLOOKUP($A53,intern2!$A$165:$BH$316,COLUMN(Y53)+1,FALSE)="","",IF(VLOOKUP($A53,'2.2'!$D:$O,5,FALSE)&lt;=Y$8,"OK","NOK"))</f>
        <v/>
      </c>
      <c r="Z53" s="1269" t="str">
        <f>IF(VLOOKUP($A53,intern2!$A$165:$BH$316,COLUMN(Z53)+1,FALSE)="","",IF(VLOOKUP($A53,'2.2'!$D:$O,5,FALSE)&lt;=Z$8,"OK","NOK"))</f>
        <v/>
      </c>
      <c r="AA53" s="1156" t="str">
        <f>IF(VLOOKUP($A53,intern2!$A$165:$BH$316,COLUMN(AA53)+1,FALSE)="","",IF(VLOOKUP($A53,'2.2'!$D:$O,5,FALSE)&lt;=AA$8,"OK","NOK"))</f>
        <v/>
      </c>
      <c r="AB53" s="1156" t="str">
        <f>IF(VLOOKUP($A53,intern2!$A$165:$BH$316,COLUMN(AB53)+1,FALSE)="","",IF(VLOOKUP($A53,'2.2'!$D:$O,5,FALSE)&lt;=AB$8,"OK","NOK"))</f>
        <v/>
      </c>
      <c r="AC53" s="1156" t="str">
        <f>IF(VLOOKUP($A53,intern2!$A$165:$BH$316,COLUMN(AC53)+1,FALSE)="","",IF(VLOOKUP($A53,'2.2'!$D:$O,5,FALSE)&lt;=AC$8,"OK","NOK"))</f>
        <v/>
      </c>
      <c r="AD53" s="1156" t="str">
        <f>IF(VLOOKUP($A53,intern2!$A$165:$BH$316,COLUMN(AD53)+1,FALSE)="","",IF(VLOOKUP($A53,'2.2'!$D:$O,5,FALSE)&lt;=AD$8,"OK","NOK"))</f>
        <v/>
      </c>
      <c r="AE53" s="1160" t="str">
        <f>IF(VLOOKUP($A53,intern2!$A$165:$BH$316,COLUMN(AE53)+1,FALSE)="","",IF(VLOOKUP($A53,'2.2'!$D:$O,5,FALSE)&lt;=AE$8,"OK","NOK"))</f>
        <v/>
      </c>
      <c r="AF53" s="1269" t="str">
        <f>IF(VLOOKUP($A53,intern2!$A$165:$BH$316,COLUMN(AF53)+1,FALSE)="","",IF(VLOOKUP($A53,'2.2'!$D:$O,5,FALSE)&lt;=AF$8,"OK","NOK"))</f>
        <v/>
      </c>
      <c r="AG53" s="1160" t="str">
        <f>IF(VLOOKUP($A53,intern2!$A$165:$BH$316,COLUMN(AG53)+1,FALSE)="","",IF(VLOOKUP($A53,'2.2'!$D:$O,5,FALSE)&lt;=AG$8,"OK","NOK"))</f>
        <v/>
      </c>
      <c r="AH53" s="1160" t="str">
        <f>IF(VLOOKUP($A53,intern2!$A$165:$BH$316,COLUMN(AH53)+1,FALSE)="","",IF(VLOOKUP($A53,'2.2'!$D:$O,5,FALSE)&lt;=AH$8,"OK","NOK"))</f>
        <v/>
      </c>
      <c r="AI53" s="1156" t="str">
        <f>IF(VLOOKUP($A53,intern2!$A$165:$BH$316,COLUMN(AI53)+1,FALSE)="","",IF(VLOOKUP($A53,'2.2'!$D:$O,5,FALSE)&lt;=AI$8,"OK","NOK"))</f>
        <v/>
      </c>
      <c r="AJ53" s="1156" t="str">
        <f>IF(VLOOKUP($A53,intern2!$A$165:$BH$316,COLUMN(AJ53)+1,FALSE)="","",IF(VLOOKUP($A53,'2.2'!$D:$O,5,FALSE)&lt;=AJ$8,"OK","NOK"))</f>
        <v/>
      </c>
      <c r="AK53" s="1156" t="str">
        <f>IF(VLOOKUP($A53,intern2!$A$165:$BH$316,COLUMN(AK53)+1,FALSE)="","",IF(VLOOKUP($A53,'2.2'!$D:$O,5,FALSE)&lt;=AK$8,"OK","NOK"))</f>
        <v/>
      </c>
      <c r="AL53" s="1156" t="str">
        <f>IF(VLOOKUP($A53,intern2!$A$165:$BH$316,COLUMN(AL53)+1,FALSE)="","",IF(VLOOKUP($A53,'2.2'!$D:$O,5,FALSE)&lt;=AL$8,"OK","NOK"))</f>
        <v/>
      </c>
      <c r="AM53" s="1269" t="str">
        <f>IF(VLOOKUP($A53,intern2!$A$165:$BH$316,COLUMN(AM53)+1,FALSE)="","",IF(VLOOKUP($A53,'2.2'!$D:$O,5,FALSE)&lt;=AM$8,"OK","NOK"))</f>
        <v/>
      </c>
      <c r="AN53" s="1170" t="str">
        <f>IF(VLOOKUP($A53,intern2!$A$165:$BH$316,COLUMN(AN53)+1,FALSE)="","",IF(VLOOKUP($A53,'2.2'!$D:$O,5,FALSE)&lt;=AN$8,"OK","NOK"))</f>
        <v/>
      </c>
      <c r="AO53" s="1156" t="str">
        <f>IF(VLOOKUP($A53,intern2!$A$165:$BH$316,COLUMN(AO53)+1,FALSE)="","",IF(VLOOKUP($A53,'2.2'!$D:$O,5,FALSE)&lt;=AO$8,"OK","NOK"))</f>
        <v/>
      </c>
      <c r="AP53" s="1156" t="str">
        <f>IF(VLOOKUP($A53,intern2!$A$165:$BH$316,COLUMN(AP53)+1,FALSE)="","",IF(VLOOKUP($A53,'2.2'!$D:$O,5,FALSE)&lt;=AP$8,"OK","NOK"))</f>
        <v/>
      </c>
      <c r="AQ53" s="1269" t="str">
        <f>IF(VLOOKUP($A53,intern2!$A$165:$BH$316,COLUMN(AQ53)+1,FALSE)="","",IF(VLOOKUP($A53,'2.2'!$D:$O,5,FALSE)&lt;=AQ$8,"OK","NOK"))</f>
        <v/>
      </c>
      <c r="AR53" s="1156" t="str">
        <f>IF(VLOOKUP($A53,intern2!$A$165:$BH$316,COLUMN(AR53)+1,FALSE)="","",IF(VLOOKUP($A53,'2.2'!$D:$O,5,FALSE)&lt;=AR$8,"OK","NOK"))</f>
        <v/>
      </c>
      <c r="AS53" s="1156" t="str">
        <f>IF(VLOOKUP($A53,intern2!$A$165:$BH$316,COLUMN(AS53)+1,FALSE)="","",IF(VLOOKUP($A53,'2.2'!$D:$O,5,FALSE)&lt;=AS$8,"OK","NOK"))</f>
        <v/>
      </c>
      <c r="AT53" s="1269" t="str">
        <f>IF(VLOOKUP($A53,intern2!$A$165:$BH$316,COLUMN(AT53)+1,FALSE)="","",IF(VLOOKUP($A53,'2.2'!$D:$O,5,FALSE)&lt;=AT$8,"OK","NOK"))</f>
        <v/>
      </c>
      <c r="AU53" s="1156" t="str">
        <f>IF(VLOOKUP($A53,intern2!$A$165:$BH$316,COLUMN(AU53)+1,FALSE)="","",IF(VLOOKUP($A53,'2.2'!$D:$O,5,FALSE)&lt;=AU$8,"OK","NOK"))</f>
        <v/>
      </c>
      <c r="AV53" s="1156" t="str">
        <f>IF(VLOOKUP($A53,intern2!$A$165:$BH$316,COLUMN(AV53)+1,FALSE)="","",IF(VLOOKUP($A53,'2.2'!$D:$O,5,FALSE)&lt;=AV$8,"OK","NOK"))</f>
        <v/>
      </c>
      <c r="AW53" s="1156" t="str">
        <f>IF(VLOOKUP($A53,intern2!$A$165:$BH$316,COLUMN(AW53)+1,FALSE)="","",IF(VLOOKUP($A53,'2.2'!$D:$O,5,FALSE)&lt;=AW$8,"OK","NOK"))</f>
        <v/>
      </c>
      <c r="AX53" s="1156" t="str">
        <f>IF(VLOOKUP($A53,intern2!$A$165:$BH$316,COLUMN(AX53)+1,FALSE)="","",IF(VLOOKUP($A53,'2.2'!$D:$O,5,FALSE)&lt;=AX$8,"OK","NOK"))</f>
        <v/>
      </c>
      <c r="AY53" s="1156" t="str">
        <f>IF(VLOOKUP($A53,intern2!$A$165:$BH$316,COLUMN(AY53)+1,FALSE)="","",IF(VLOOKUP($A53,'2.2'!$D:$O,5,FALSE)&lt;=AY$8,"OK","NOK"))</f>
        <v/>
      </c>
      <c r="AZ53" s="1269" t="str">
        <f>IF(VLOOKUP($A53,intern2!$A$165:$BH$316,COLUMN(AZ53)+1,FALSE)="","",IF(VLOOKUP($A53,'2.2'!$D:$O,5,FALSE)&lt;=AZ$8,"OK","NOK"))</f>
        <v/>
      </c>
      <c r="BA53" s="1156" t="str">
        <f>IF(VLOOKUP($A53,intern2!$A$165:$BH$316,COLUMN(BA53)+1,FALSE)="","",IF(VLOOKUP($A53,'2.2'!$D:$O,5,FALSE)&lt;=BA$8,"OK","NOK"))</f>
        <v/>
      </c>
      <c r="BB53" s="1156" t="str">
        <f>IF(VLOOKUP($A53,intern2!$A$165:$BH$316,COLUMN(BB53)+1,FALSE)="","",IF(VLOOKUP($A53,'2.2'!$D:$O,5,FALSE)&lt;=BB$8,"OK","NOK"))</f>
        <v/>
      </c>
      <c r="BC53" s="1156" t="str">
        <f>IF(VLOOKUP($A53,intern2!$A$165:$BH$316,COLUMN(BC53)+1,FALSE)="","",IF(VLOOKUP($A53,'2.2'!$D:$O,5,FALSE)&lt;=BC$8,"OK","NOK"))</f>
        <v/>
      </c>
      <c r="BD53" s="1156" t="str">
        <f>IF(VLOOKUP($A53,intern2!$A$165:$BH$316,COLUMN(BD53)+1,FALSE)="","",IF(VLOOKUP($A53,'2.2'!$D:$O,5,FALSE)&lt;=BD$8,"OK","NOK"))</f>
        <v/>
      </c>
      <c r="BE53" s="1156" t="str">
        <f>IF(VLOOKUP($A53,intern2!$A$165:$BH$316,COLUMN(BE53)+1,FALSE)="","",IF(VLOOKUP($A53,'2.2'!$D:$O,5,FALSE)&lt;=BE$8,"OK","NOK"))</f>
        <v/>
      </c>
      <c r="BF53" s="1170" t="str">
        <f>IF(VLOOKUP($A53,intern2!$A$165:$BH$316,COLUMN(BF53)+1,FALSE)="","",IF(VLOOKUP($A53,'2.2'!$D:$O,5,FALSE)&lt;=BF$8,"OK","NOK"))</f>
        <v/>
      </c>
      <c r="BG53" s="1269" t="str">
        <f>IF(VLOOKUP($A53,intern2!$A$165:$BH$316,COLUMN(BG53)+1,FALSE)="","",IF(VLOOKUP($A53,'2.2'!$D:$O,5,FALSE)&lt;=BG$8,"OK","NOK"))</f>
        <v/>
      </c>
      <c r="BH53" s="1176" t="str">
        <f t="shared" ca="1" si="0"/>
        <v>NOK</v>
      </c>
      <c r="BI53" s="1176"/>
    </row>
    <row r="54" spans="1:61" ht="26.4" x14ac:dyDescent="0.25">
      <c r="A54" s="716" t="str">
        <f>'2.2'!D54</f>
        <v>VIS1.1</v>
      </c>
      <c r="B54" s="1157" t="str">
        <f>'2.2'!E54</f>
        <v>Chirurgia pancreatica maggiore (CIMAS)</v>
      </c>
      <c r="C54" s="1156" t="str">
        <f>IF(VLOOKUP($A54,intern2!$A$165:$BH$316,COLUMN(C54)+1,FALSE)="","",IF(VLOOKUP($A54,'2.2'!$D:$O,5,FALSE)&lt;=C$8,"OK","NOK"))</f>
        <v/>
      </c>
      <c r="D54" s="1156" t="str">
        <f>IF(VLOOKUP($A54,intern2!$A$165:$BH$316,COLUMN(D54)+1,FALSE)="","",IF(VLOOKUP($A54,'2.2'!$D:$O,5,FALSE)&lt;=D$8,"OK","NOK"))</f>
        <v/>
      </c>
      <c r="E54" s="1156" t="str">
        <f>IF(VLOOKUP($A54,intern2!$A$165:$BH$316,COLUMN(E54)+1,FALSE)="","",IF(VLOOKUP($A54,'2.2'!$D:$O,5,FALSE)&lt;=E$8,"OK","NOK"))</f>
        <v/>
      </c>
      <c r="F54" s="1156" t="str">
        <f>IF(VLOOKUP($A54,intern2!$A$165:$BH$316,COLUMN(F54)+1,FALSE)="","",IF(VLOOKUP($A54,'2.2'!$D:$O,5,FALSE)&lt;=F$8,"OK","NOK"))</f>
        <v/>
      </c>
      <c r="G54" s="1156" t="str">
        <f>IF(VLOOKUP($A54,intern2!$A$165:$BH$316,COLUMN(G54)+1,FALSE)="","",IF(VLOOKUP($A54,'2.2'!$D:$O,5,FALSE)&lt;=G$8,"OK","NOK"))</f>
        <v/>
      </c>
      <c r="H54" s="1156" t="str">
        <f>IF(VLOOKUP($A54,intern2!$A$165:$BH$316,COLUMN(H54)+1,FALSE)="","",IF(VLOOKUP($A54,'2.2'!$D:$O,5,FALSE)&lt;=H$8,"OK","NOK"))</f>
        <v/>
      </c>
      <c r="I54" s="1269" t="str">
        <f>IF(VLOOKUP($A54,intern2!$A$165:$BH$316,COLUMN(I54)+1,FALSE)="","",IF(VLOOKUP($A54,'2.2'!$D:$O,5,FALSE)&lt;=I$8,"OK","NOK"))</f>
        <v/>
      </c>
      <c r="J54" s="1159" t="str">
        <f>IF(VLOOKUP($A54,intern2!$A$165:$BH$316,COLUMN(J54)+1,FALSE)="","",IF(VLOOKUP($A54,'2.2'!$D:$O,5,FALSE)&lt;=J$8,"OK","NOK"))</f>
        <v/>
      </c>
      <c r="K54" s="1156" t="str">
        <f>IF(VLOOKUP($A54,intern2!$A$165:$BH$316,COLUMN(K54)+1,FALSE)="","",IF(VLOOKUP($A54,'2.2'!$D:$O,5,FALSE)&lt;=K$8,"OK","NOK"))</f>
        <v/>
      </c>
      <c r="L54" s="1156" t="str">
        <f>IF(VLOOKUP($A54,intern2!$A$165:$BH$316,COLUMN(L54)+1,FALSE)="","",IF(VLOOKUP($A54,'2.2'!$D:$O,5,FALSE)&lt;=L$8,"OK","NOK"))</f>
        <v/>
      </c>
      <c r="M54" s="1156" t="str">
        <f>IF(VLOOKUP($A54,intern2!$A$165:$BH$316,COLUMN(M54)+1,FALSE)="","",IF(VLOOKUP($A54,'2.2'!$D:$O,5,FALSE)&lt;=M$8,"OK","NOK"))</f>
        <v/>
      </c>
      <c r="N54" s="1156" t="str">
        <f>IF(VLOOKUP($A54,intern2!$A$165:$BH$316,COLUMN(N54)+1,FALSE)="","",IF(VLOOKUP($A54,'2.2'!$D:$O,5,FALSE)&lt;=N$8,"OK","NOK"))</f>
        <v/>
      </c>
      <c r="O54" s="1156" t="str">
        <f>IF(VLOOKUP($A54,intern2!$A$165:$BH$316,COLUMN(O54)+1,FALSE)="","",IF(VLOOKUP($A54,'2.2'!$D:$O,5,FALSE)&lt;=O$8,"OK","NOK"))</f>
        <v/>
      </c>
      <c r="P54" s="1156" t="str">
        <f>IF(VLOOKUP($A54,intern2!$A$165:$BH$316,COLUMN(P54)+1,FALSE)="","",IF(VLOOKUP($A54,'2.2'!$D:$O,5,FALSE)&lt;=P$8,"OK","NOK"))</f>
        <v/>
      </c>
      <c r="Q54" s="1156" t="str">
        <f>IF(VLOOKUP($A54,intern2!$A$165:$BH$316,COLUMN(Q54)+1,FALSE)="","",IF(VLOOKUP($A54,'2.2'!$D:$O,5,FALSE)&lt;=Q$8,"OK","NOK"))</f>
        <v/>
      </c>
      <c r="R54" s="1159" t="str">
        <f>IF(VLOOKUP($A54,intern2!$A$165:$BH$316,COLUMN(R54)+1,FALSE)="","",IF(VLOOKUP($A54,'2.2'!$D:$O,5,FALSE)&lt;=R$8,"OK","NOK"))</f>
        <v/>
      </c>
      <c r="S54" s="1159" t="str">
        <f>IF(VLOOKUP($A54,intern2!$A$165:$BH$316,COLUMN(S54)+1,FALSE)="","",IF(VLOOKUP($A54,'2.2'!$D:$O,5,FALSE)&lt;=S$8,"OK","NOK"))</f>
        <v/>
      </c>
      <c r="T54" s="1156" t="str">
        <f>IF(VLOOKUP($A54,intern2!$A$165:$BH$316,COLUMN(T54)+1,FALSE)="","",IF(VLOOKUP($A54,'2.2'!$D:$O,5,FALSE)&lt;=T$8,"OK","NOK"))</f>
        <v/>
      </c>
      <c r="U54" s="1156" t="str">
        <f>IF(VLOOKUP($A54,intern2!$A$165:$BH$316,COLUMN(U54)+1,FALSE)="","",IF(VLOOKUP($A54,'2.2'!$D:$O,5,FALSE)&lt;=U$8,"OK","NOK"))</f>
        <v/>
      </c>
      <c r="V54" s="1156" t="str">
        <f>IF(VLOOKUP($A54,intern2!$A$165:$BH$316,COLUMN(V54)+1,FALSE)="","",IF(VLOOKUP($A54,'2.2'!$D:$O,5,FALSE)&lt;=V$8,"OK","NOK"))</f>
        <v/>
      </c>
      <c r="W54" s="1156" t="str">
        <f>IF(VLOOKUP($A54,intern2!$A$165:$BH$316,COLUMN(W54)+1,FALSE)="","",IF(VLOOKUP($A54,'2.2'!$D:$O,5,FALSE)&lt;=W$8,"OK","NOK"))</f>
        <v/>
      </c>
      <c r="X54" s="1156" t="str">
        <f>IF(VLOOKUP($A54,intern2!$A$165:$BH$316,COLUMN(X54)+1,FALSE)="","",IF(VLOOKUP($A54,'2.2'!$D:$O,5,FALSE)&lt;=X$8,"OK","NOK"))</f>
        <v/>
      </c>
      <c r="Y54" s="1170" t="str">
        <f>IF(VLOOKUP($A54,intern2!$A$165:$BH$316,COLUMN(Y54)+1,FALSE)="","",IF(VLOOKUP($A54,'2.2'!$D:$O,5,FALSE)&lt;=Y$8,"OK","NOK"))</f>
        <v/>
      </c>
      <c r="Z54" s="1269" t="str">
        <f>IF(VLOOKUP($A54,intern2!$A$165:$BH$316,COLUMN(Z54)+1,FALSE)="","",IF(VLOOKUP($A54,'2.2'!$D:$O,5,FALSE)&lt;=Z$8,"OK","NOK"))</f>
        <v/>
      </c>
      <c r="AA54" s="1156" t="str">
        <f>IF(VLOOKUP($A54,intern2!$A$165:$BH$316,COLUMN(AA54)+1,FALSE)="","",IF(VLOOKUP($A54,'2.2'!$D:$O,5,FALSE)&lt;=AA$8,"OK","NOK"))</f>
        <v/>
      </c>
      <c r="AB54" s="1156" t="str">
        <f>IF(VLOOKUP($A54,intern2!$A$165:$BH$316,COLUMN(AB54)+1,FALSE)="","",IF(VLOOKUP($A54,'2.2'!$D:$O,5,FALSE)&lt;=AB$8,"OK","NOK"))</f>
        <v/>
      </c>
      <c r="AC54" s="1156" t="str">
        <f>IF(VLOOKUP($A54,intern2!$A$165:$BH$316,COLUMN(AC54)+1,FALSE)="","",IF(VLOOKUP($A54,'2.2'!$D:$O,5,FALSE)&lt;=AC$8,"OK","NOK"))</f>
        <v/>
      </c>
      <c r="AD54" s="1156" t="str">
        <f>IF(VLOOKUP($A54,intern2!$A$165:$BH$316,COLUMN(AD54)+1,FALSE)="","",IF(VLOOKUP($A54,'2.2'!$D:$O,5,FALSE)&lt;=AD$8,"OK","NOK"))</f>
        <v/>
      </c>
      <c r="AE54" s="1160" t="str">
        <f>IF(VLOOKUP($A54,intern2!$A$165:$BH$316,COLUMN(AE54)+1,FALSE)="","",IF(VLOOKUP($A54,'2.2'!$D:$O,5,FALSE)&lt;=AE$8,"OK","NOK"))</f>
        <v/>
      </c>
      <c r="AF54" s="1269" t="str">
        <f>IF(VLOOKUP($A54,intern2!$A$165:$BH$316,COLUMN(AF54)+1,FALSE)="","",IF(VLOOKUP($A54,'2.2'!$D:$O,5,FALSE)&lt;=AF$8,"OK","NOK"))</f>
        <v/>
      </c>
      <c r="AG54" s="1160" t="str">
        <f>IF(VLOOKUP($A54,intern2!$A$165:$BH$316,COLUMN(AG54)+1,FALSE)="","",IF(VLOOKUP($A54,'2.2'!$D:$O,5,FALSE)&lt;=AG$8,"OK","NOK"))</f>
        <v/>
      </c>
      <c r="AH54" s="1160" t="str">
        <f>IF(VLOOKUP($A54,intern2!$A$165:$BH$316,COLUMN(AH54)+1,FALSE)="","",IF(VLOOKUP($A54,'2.2'!$D:$O,5,FALSE)&lt;=AH$8,"OK","NOK"))</f>
        <v/>
      </c>
      <c r="AI54" s="1156" t="str">
        <f>IF(VLOOKUP($A54,intern2!$A$165:$BH$316,COLUMN(AI54)+1,FALSE)="","",IF(VLOOKUP($A54,'2.2'!$D:$O,5,FALSE)&lt;=AI$8,"OK","NOK"))</f>
        <v/>
      </c>
      <c r="AJ54" s="1156" t="str">
        <f>IF(VLOOKUP($A54,intern2!$A$165:$BH$316,COLUMN(AJ54)+1,FALSE)="","",IF(VLOOKUP($A54,'2.2'!$D:$O,5,FALSE)&lt;=AJ$8,"OK","NOK"))</f>
        <v/>
      </c>
      <c r="AK54" s="1156" t="str">
        <f>IF(VLOOKUP($A54,intern2!$A$165:$BH$316,COLUMN(AK54)+1,FALSE)="","",IF(VLOOKUP($A54,'2.2'!$D:$O,5,FALSE)&lt;=AK$8,"OK","NOK"))</f>
        <v/>
      </c>
      <c r="AL54" s="1156" t="str">
        <f>IF(VLOOKUP($A54,intern2!$A$165:$BH$316,COLUMN(AL54)+1,FALSE)="","",IF(VLOOKUP($A54,'2.2'!$D:$O,5,FALSE)&lt;=AL$8,"OK","NOK"))</f>
        <v/>
      </c>
      <c r="AM54" s="1269" t="str">
        <f>IF(VLOOKUP($A54,intern2!$A$165:$BH$316,COLUMN(AM54)+1,FALSE)="","",IF(VLOOKUP($A54,'2.2'!$D:$O,5,FALSE)&lt;=AM$8,"OK","NOK"))</f>
        <v/>
      </c>
      <c r="AN54" s="1170" t="str">
        <f>IF(VLOOKUP($A54,intern2!$A$165:$BH$316,COLUMN(AN54)+1,FALSE)="","",IF(VLOOKUP($A54,'2.2'!$D:$O,5,FALSE)&lt;=AN$8,"OK","NOK"))</f>
        <v/>
      </c>
      <c r="AO54" s="1156" t="str">
        <f>IF(VLOOKUP($A54,intern2!$A$165:$BH$316,COLUMN(AO54)+1,FALSE)="","",IF(VLOOKUP($A54,'2.2'!$D:$O,5,FALSE)&lt;=AO$8,"OK","NOK"))</f>
        <v/>
      </c>
      <c r="AP54" s="1156" t="str">
        <f>IF(VLOOKUP($A54,intern2!$A$165:$BH$316,COLUMN(AP54)+1,FALSE)="","",IF(VLOOKUP($A54,'2.2'!$D:$O,5,FALSE)&lt;=AP$8,"OK","NOK"))</f>
        <v/>
      </c>
      <c r="AQ54" s="1269" t="str">
        <f>IF(VLOOKUP($A54,intern2!$A$165:$BH$316,COLUMN(AQ54)+1,FALSE)="","",IF(VLOOKUP($A54,'2.2'!$D:$O,5,FALSE)&lt;=AQ$8,"OK","NOK"))</f>
        <v/>
      </c>
      <c r="AR54" s="1156" t="str">
        <f>IF(VLOOKUP($A54,intern2!$A$165:$BH$316,COLUMN(AR54)+1,FALSE)="","",IF(VLOOKUP($A54,'2.2'!$D:$O,5,FALSE)&lt;=AR$8,"OK","NOK"))</f>
        <v/>
      </c>
      <c r="AS54" s="1156" t="str">
        <f>IF(VLOOKUP($A54,intern2!$A$165:$BH$316,COLUMN(AS54)+1,FALSE)="","",IF(VLOOKUP($A54,'2.2'!$D:$O,5,FALSE)&lt;=AS$8,"OK","NOK"))</f>
        <v/>
      </c>
      <c r="AT54" s="1269" t="str">
        <f>IF(VLOOKUP($A54,intern2!$A$165:$BH$316,COLUMN(AT54)+1,FALSE)="","",IF(VLOOKUP($A54,'2.2'!$D:$O,5,FALSE)&lt;=AT$8,"OK","NOK"))</f>
        <v/>
      </c>
      <c r="AU54" s="1156" t="str">
        <f>IF(VLOOKUP($A54,intern2!$A$165:$BH$316,COLUMN(AU54)+1,FALSE)="","",IF(VLOOKUP($A54,'2.2'!$D:$O,5,FALSE)&lt;=AU$8,"OK","NOK"))</f>
        <v/>
      </c>
      <c r="AV54" s="1156" t="str">
        <f>IF(VLOOKUP($A54,intern2!$A$165:$BH$316,COLUMN(AV54)+1,FALSE)="","",IF(VLOOKUP($A54,'2.2'!$D:$O,5,FALSE)&lt;=AV$8,"OK","NOK"))</f>
        <v/>
      </c>
      <c r="AW54" s="1156" t="str">
        <f>IF(VLOOKUP($A54,intern2!$A$165:$BH$316,COLUMN(AW54)+1,FALSE)="","",IF(VLOOKUP($A54,'2.2'!$D:$O,5,FALSE)&lt;=AW$8,"OK","NOK"))</f>
        <v/>
      </c>
      <c r="AX54" s="1156" t="str">
        <f>IF(VLOOKUP($A54,intern2!$A$165:$BH$316,COLUMN(AX54)+1,FALSE)="","",IF(VLOOKUP($A54,'2.2'!$D:$O,5,FALSE)&lt;=AX$8,"OK","NOK"))</f>
        <v/>
      </c>
      <c r="AY54" s="1156" t="str">
        <f>IF(VLOOKUP($A54,intern2!$A$165:$BH$316,COLUMN(AY54)+1,FALSE)="","",IF(VLOOKUP($A54,'2.2'!$D:$O,5,FALSE)&lt;=AY$8,"OK","NOK"))</f>
        <v/>
      </c>
      <c r="AZ54" s="1269" t="str">
        <f>IF(VLOOKUP($A54,intern2!$A$165:$BH$316,COLUMN(AZ54)+1,FALSE)="","",IF(VLOOKUP($A54,'2.2'!$D:$O,5,FALSE)&lt;=AZ$8,"OK","NOK"))</f>
        <v/>
      </c>
      <c r="BA54" s="1156" t="str">
        <f>IF(VLOOKUP($A54,intern2!$A$165:$BH$316,COLUMN(BA54)+1,FALSE)="","",IF(VLOOKUP($A54,'2.2'!$D:$O,5,FALSE)&lt;=BA$8,"OK","NOK"))</f>
        <v/>
      </c>
      <c r="BB54" s="1156" t="str">
        <f>IF(VLOOKUP($A54,intern2!$A$165:$BH$316,COLUMN(BB54)+1,FALSE)="","",IF(VLOOKUP($A54,'2.2'!$D:$O,5,FALSE)&lt;=BB$8,"OK","NOK"))</f>
        <v/>
      </c>
      <c r="BC54" s="1156" t="str">
        <f>IF(VLOOKUP($A54,intern2!$A$165:$BH$316,COLUMN(BC54)+1,FALSE)="","",IF(VLOOKUP($A54,'2.2'!$D:$O,5,FALSE)&lt;=BC$8,"OK","NOK"))</f>
        <v/>
      </c>
      <c r="BD54" s="1156" t="str">
        <f>IF(VLOOKUP($A54,intern2!$A$165:$BH$316,COLUMN(BD54)+1,FALSE)="","",IF(VLOOKUP($A54,'2.2'!$D:$O,5,FALSE)&lt;=BD$8,"OK","NOK"))</f>
        <v/>
      </c>
      <c r="BE54" s="1156" t="str">
        <f>IF(VLOOKUP($A54,intern2!$A$165:$BH$316,COLUMN(BE54)+1,FALSE)="","",IF(VLOOKUP($A54,'2.2'!$D:$O,5,FALSE)&lt;=BE$8,"OK","NOK"))</f>
        <v/>
      </c>
      <c r="BF54" s="1170" t="str">
        <f>IF(VLOOKUP($A54,intern2!$A$165:$BH$316,COLUMN(BF54)+1,FALSE)="","",IF(VLOOKUP($A54,'2.2'!$D:$O,5,FALSE)&lt;=BF$8,"OK","NOK"))</f>
        <v/>
      </c>
      <c r="BG54" s="1269" t="str">
        <f>IF(VLOOKUP($A54,intern2!$A$165:$BH$316,COLUMN(BG54)+1,FALSE)="","",IF(VLOOKUP($A54,'2.2'!$D:$O,5,FALSE)&lt;=BG$8,"OK","NOK"))</f>
        <v/>
      </c>
      <c r="BH54" s="1176" t="str">
        <f t="shared" si="0"/>
        <v>OK</v>
      </c>
      <c r="BI54" s="1176"/>
    </row>
    <row r="55" spans="1:61" ht="26.4" x14ac:dyDescent="0.25">
      <c r="A55" s="716" t="str">
        <f>'2.2'!D55</f>
        <v>VIS1.2</v>
      </c>
      <c r="B55" s="1157" t="str">
        <f>'2.2'!E55</f>
        <v>Chirurgia epatica maggiore (CIMAS)</v>
      </c>
      <c r="C55" s="1156" t="str">
        <f>IF(VLOOKUP($A55,intern2!$A$165:$BH$316,COLUMN(C55)+1,FALSE)="","",IF(VLOOKUP($A55,'2.2'!$D:$O,5,FALSE)&lt;=C$8,"OK","NOK"))</f>
        <v/>
      </c>
      <c r="D55" s="1156" t="str">
        <f>IF(VLOOKUP($A55,intern2!$A$165:$BH$316,COLUMN(D55)+1,FALSE)="","",IF(VLOOKUP($A55,'2.2'!$D:$O,5,FALSE)&lt;=D$8,"OK","NOK"))</f>
        <v/>
      </c>
      <c r="E55" s="1156" t="str">
        <f>IF(VLOOKUP($A55,intern2!$A$165:$BH$316,COLUMN(E55)+1,FALSE)="","",IF(VLOOKUP($A55,'2.2'!$D:$O,5,FALSE)&lt;=E$8,"OK","NOK"))</f>
        <v/>
      </c>
      <c r="F55" s="1156" t="str">
        <f>IF(VLOOKUP($A55,intern2!$A$165:$BH$316,COLUMN(F55)+1,FALSE)="","",IF(VLOOKUP($A55,'2.2'!$D:$O,5,FALSE)&lt;=F$8,"OK","NOK"))</f>
        <v/>
      </c>
      <c r="G55" s="1156" t="str">
        <f>IF(VLOOKUP($A55,intern2!$A$165:$BH$316,COLUMN(G55)+1,FALSE)="","",IF(VLOOKUP($A55,'2.2'!$D:$O,5,FALSE)&lt;=G$8,"OK","NOK"))</f>
        <v/>
      </c>
      <c r="H55" s="1156" t="str">
        <f>IF(VLOOKUP($A55,intern2!$A$165:$BH$316,COLUMN(H55)+1,FALSE)="","",IF(VLOOKUP($A55,'2.2'!$D:$O,5,FALSE)&lt;=H$8,"OK","NOK"))</f>
        <v/>
      </c>
      <c r="I55" s="1269" t="str">
        <f>IF(VLOOKUP($A55,intern2!$A$165:$BH$316,COLUMN(I55)+1,FALSE)="","",IF(VLOOKUP($A55,'2.2'!$D:$O,5,FALSE)&lt;=I$8,"OK","NOK"))</f>
        <v/>
      </c>
      <c r="J55" s="1159" t="str">
        <f>IF(VLOOKUP($A55,intern2!$A$165:$BH$316,COLUMN(J55)+1,FALSE)="","",IF(VLOOKUP($A55,'2.2'!$D:$O,5,FALSE)&lt;=J$8,"OK","NOK"))</f>
        <v/>
      </c>
      <c r="K55" s="1156" t="str">
        <f>IF(VLOOKUP($A55,intern2!$A$165:$BH$316,COLUMN(K55)+1,FALSE)="","",IF(VLOOKUP($A55,'2.2'!$D:$O,5,FALSE)&lt;=K$8,"OK","NOK"))</f>
        <v/>
      </c>
      <c r="L55" s="1156" t="str">
        <f>IF(VLOOKUP($A55,intern2!$A$165:$BH$316,COLUMN(L55)+1,FALSE)="","",IF(VLOOKUP($A55,'2.2'!$D:$O,5,FALSE)&lt;=L$8,"OK","NOK"))</f>
        <v/>
      </c>
      <c r="M55" s="1156" t="str">
        <f>IF(VLOOKUP($A55,intern2!$A$165:$BH$316,COLUMN(M55)+1,FALSE)="","",IF(VLOOKUP($A55,'2.2'!$D:$O,5,FALSE)&lt;=M$8,"OK","NOK"))</f>
        <v/>
      </c>
      <c r="N55" s="1156" t="str">
        <f>IF(VLOOKUP($A55,intern2!$A$165:$BH$316,COLUMN(N55)+1,FALSE)="","",IF(VLOOKUP($A55,'2.2'!$D:$O,5,FALSE)&lt;=N$8,"OK","NOK"))</f>
        <v/>
      </c>
      <c r="O55" s="1156" t="str">
        <f>IF(VLOOKUP($A55,intern2!$A$165:$BH$316,COLUMN(O55)+1,FALSE)="","",IF(VLOOKUP($A55,'2.2'!$D:$O,5,FALSE)&lt;=O$8,"OK","NOK"))</f>
        <v/>
      </c>
      <c r="P55" s="1156" t="str">
        <f>IF(VLOOKUP($A55,intern2!$A$165:$BH$316,COLUMN(P55)+1,FALSE)="","",IF(VLOOKUP($A55,'2.2'!$D:$O,5,FALSE)&lt;=P$8,"OK","NOK"))</f>
        <v/>
      </c>
      <c r="Q55" s="1156" t="str">
        <f>IF(VLOOKUP($A55,intern2!$A$165:$BH$316,COLUMN(Q55)+1,FALSE)="","",IF(VLOOKUP($A55,'2.2'!$D:$O,5,FALSE)&lt;=Q$8,"OK","NOK"))</f>
        <v/>
      </c>
      <c r="R55" s="1159" t="str">
        <f>IF(VLOOKUP($A55,intern2!$A$165:$BH$316,COLUMN(R55)+1,FALSE)="","",IF(VLOOKUP($A55,'2.2'!$D:$O,5,FALSE)&lt;=R$8,"OK","NOK"))</f>
        <v/>
      </c>
      <c r="S55" s="1159" t="str">
        <f>IF(VLOOKUP($A55,intern2!$A$165:$BH$316,COLUMN(S55)+1,FALSE)="","",IF(VLOOKUP($A55,'2.2'!$D:$O,5,FALSE)&lt;=S$8,"OK","NOK"))</f>
        <v/>
      </c>
      <c r="T55" s="1156" t="str">
        <f>IF(VLOOKUP($A55,intern2!$A$165:$BH$316,COLUMN(T55)+1,FALSE)="","",IF(VLOOKUP($A55,'2.2'!$D:$O,5,FALSE)&lt;=T$8,"OK","NOK"))</f>
        <v/>
      </c>
      <c r="U55" s="1156" t="str">
        <f>IF(VLOOKUP($A55,intern2!$A$165:$BH$316,COLUMN(U55)+1,FALSE)="","",IF(VLOOKUP($A55,'2.2'!$D:$O,5,FALSE)&lt;=U$8,"OK","NOK"))</f>
        <v/>
      </c>
      <c r="V55" s="1156" t="str">
        <f>IF(VLOOKUP($A55,intern2!$A$165:$BH$316,COLUMN(V55)+1,FALSE)="","",IF(VLOOKUP($A55,'2.2'!$D:$O,5,FALSE)&lt;=V$8,"OK","NOK"))</f>
        <v/>
      </c>
      <c r="W55" s="1156" t="str">
        <f>IF(VLOOKUP($A55,intern2!$A$165:$BH$316,COLUMN(W55)+1,FALSE)="","",IF(VLOOKUP($A55,'2.2'!$D:$O,5,FALSE)&lt;=W$8,"OK","NOK"))</f>
        <v/>
      </c>
      <c r="X55" s="1156" t="str">
        <f>IF(VLOOKUP($A55,intern2!$A$165:$BH$316,COLUMN(X55)+1,FALSE)="","",IF(VLOOKUP($A55,'2.2'!$D:$O,5,FALSE)&lt;=X$8,"OK","NOK"))</f>
        <v/>
      </c>
      <c r="Y55" s="1170" t="str">
        <f>IF(VLOOKUP($A55,intern2!$A$165:$BH$316,COLUMN(Y55)+1,FALSE)="","",IF(VLOOKUP($A55,'2.2'!$D:$O,5,FALSE)&lt;=Y$8,"OK","NOK"))</f>
        <v/>
      </c>
      <c r="Z55" s="1269" t="str">
        <f>IF(VLOOKUP($A55,intern2!$A$165:$BH$316,COLUMN(Z55)+1,FALSE)="","",IF(VLOOKUP($A55,'2.2'!$D:$O,5,FALSE)&lt;=Z$8,"OK","NOK"))</f>
        <v/>
      </c>
      <c r="AA55" s="1156" t="str">
        <f>IF(VLOOKUP($A55,intern2!$A$165:$BH$316,COLUMN(AA55)+1,FALSE)="","",IF(VLOOKUP($A55,'2.2'!$D:$O,5,FALSE)&lt;=AA$8,"OK","NOK"))</f>
        <v/>
      </c>
      <c r="AB55" s="1156" t="str">
        <f>IF(VLOOKUP($A55,intern2!$A$165:$BH$316,COLUMN(AB55)+1,FALSE)="","",IF(VLOOKUP($A55,'2.2'!$D:$O,5,FALSE)&lt;=AB$8,"OK","NOK"))</f>
        <v/>
      </c>
      <c r="AC55" s="1156" t="str">
        <f>IF(VLOOKUP($A55,intern2!$A$165:$BH$316,COLUMN(AC55)+1,FALSE)="","",IF(VLOOKUP($A55,'2.2'!$D:$O,5,FALSE)&lt;=AC$8,"OK","NOK"))</f>
        <v/>
      </c>
      <c r="AD55" s="1156" t="str">
        <f>IF(VLOOKUP($A55,intern2!$A$165:$BH$316,COLUMN(AD55)+1,FALSE)="","",IF(VLOOKUP($A55,'2.2'!$D:$O,5,FALSE)&lt;=AD$8,"OK","NOK"))</f>
        <v/>
      </c>
      <c r="AE55" s="1160" t="str">
        <f>IF(VLOOKUP($A55,intern2!$A$165:$BH$316,COLUMN(AE55)+1,FALSE)="","",IF(VLOOKUP($A55,'2.2'!$D:$O,5,FALSE)&lt;=AE$8,"OK","NOK"))</f>
        <v/>
      </c>
      <c r="AF55" s="1269" t="str">
        <f>IF(VLOOKUP($A55,intern2!$A$165:$BH$316,COLUMN(AF55)+1,FALSE)="","",IF(VLOOKUP($A55,'2.2'!$D:$O,5,FALSE)&lt;=AF$8,"OK","NOK"))</f>
        <v/>
      </c>
      <c r="AG55" s="1160" t="str">
        <f>IF(VLOOKUP($A55,intern2!$A$165:$BH$316,COLUMN(AG55)+1,FALSE)="","",IF(VLOOKUP($A55,'2.2'!$D:$O,5,FALSE)&lt;=AG$8,"OK","NOK"))</f>
        <v/>
      </c>
      <c r="AH55" s="1160" t="str">
        <f>IF(VLOOKUP($A55,intern2!$A$165:$BH$316,COLUMN(AH55)+1,FALSE)="","",IF(VLOOKUP($A55,'2.2'!$D:$O,5,FALSE)&lt;=AH$8,"OK","NOK"))</f>
        <v/>
      </c>
      <c r="AI55" s="1156" t="str">
        <f>IF(VLOOKUP($A55,intern2!$A$165:$BH$316,COLUMN(AI55)+1,FALSE)="","",IF(VLOOKUP($A55,'2.2'!$D:$O,5,FALSE)&lt;=AI$8,"OK","NOK"))</f>
        <v/>
      </c>
      <c r="AJ55" s="1156" t="str">
        <f>IF(VLOOKUP($A55,intern2!$A$165:$BH$316,COLUMN(AJ55)+1,FALSE)="","",IF(VLOOKUP($A55,'2.2'!$D:$O,5,FALSE)&lt;=AJ$8,"OK","NOK"))</f>
        <v/>
      </c>
      <c r="AK55" s="1156" t="str">
        <f>IF(VLOOKUP($A55,intern2!$A$165:$BH$316,COLUMN(AK55)+1,FALSE)="","",IF(VLOOKUP($A55,'2.2'!$D:$O,5,FALSE)&lt;=AK$8,"OK","NOK"))</f>
        <v/>
      </c>
      <c r="AL55" s="1156" t="str">
        <f>IF(VLOOKUP($A55,intern2!$A$165:$BH$316,COLUMN(AL55)+1,FALSE)="","",IF(VLOOKUP($A55,'2.2'!$D:$O,5,FALSE)&lt;=AL$8,"OK","NOK"))</f>
        <v/>
      </c>
      <c r="AM55" s="1269" t="str">
        <f>IF(VLOOKUP($A55,intern2!$A$165:$BH$316,COLUMN(AM55)+1,FALSE)="","",IF(VLOOKUP($A55,'2.2'!$D:$O,5,FALSE)&lt;=AM$8,"OK","NOK"))</f>
        <v/>
      </c>
      <c r="AN55" s="1170" t="str">
        <f>IF(VLOOKUP($A55,intern2!$A$165:$BH$316,COLUMN(AN55)+1,FALSE)="","",IF(VLOOKUP($A55,'2.2'!$D:$O,5,FALSE)&lt;=AN$8,"OK","NOK"))</f>
        <v/>
      </c>
      <c r="AO55" s="1156" t="str">
        <f>IF(VLOOKUP($A55,intern2!$A$165:$BH$316,COLUMN(AO55)+1,FALSE)="","",IF(VLOOKUP($A55,'2.2'!$D:$O,5,FALSE)&lt;=AO$8,"OK","NOK"))</f>
        <v/>
      </c>
      <c r="AP55" s="1156" t="str">
        <f>IF(VLOOKUP($A55,intern2!$A$165:$BH$316,COLUMN(AP55)+1,FALSE)="","",IF(VLOOKUP($A55,'2.2'!$D:$O,5,FALSE)&lt;=AP$8,"OK","NOK"))</f>
        <v/>
      </c>
      <c r="AQ55" s="1269" t="str">
        <f>IF(VLOOKUP($A55,intern2!$A$165:$BH$316,COLUMN(AQ55)+1,FALSE)="","",IF(VLOOKUP($A55,'2.2'!$D:$O,5,FALSE)&lt;=AQ$8,"OK","NOK"))</f>
        <v/>
      </c>
      <c r="AR55" s="1156" t="str">
        <f>IF(VLOOKUP($A55,intern2!$A$165:$BH$316,COLUMN(AR55)+1,FALSE)="","",IF(VLOOKUP($A55,'2.2'!$D:$O,5,FALSE)&lt;=AR$8,"OK","NOK"))</f>
        <v/>
      </c>
      <c r="AS55" s="1156" t="str">
        <f>IF(VLOOKUP($A55,intern2!$A$165:$BH$316,COLUMN(AS55)+1,FALSE)="","",IF(VLOOKUP($A55,'2.2'!$D:$O,5,FALSE)&lt;=AS$8,"OK","NOK"))</f>
        <v/>
      </c>
      <c r="AT55" s="1269" t="str">
        <f>IF(VLOOKUP($A55,intern2!$A$165:$BH$316,COLUMN(AT55)+1,FALSE)="","",IF(VLOOKUP($A55,'2.2'!$D:$O,5,FALSE)&lt;=AT$8,"OK","NOK"))</f>
        <v/>
      </c>
      <c r="AU55" s="1156" t="str">
        <f>IF(VLOOKUP($A55,intern2!$A$165:$BH$316,COLUMN(AU55)+1,FALSE)="","",IF(VLOOKUP($A55,'2.2'!$D:$O,5,FALSE)&lt;=AU$8,"OK","NOK"))</f>
        <v/>
      </c>
      <c r="AV55" s="1156" t="str">
        <f>IF(VLOOKUP($A55,intern2!$A$165:$BH$316,COLUMN(AV55)+1,FALSE)="","",IF(VLOOKUP($A55,'2.2'!$D:$O,5,FALSE)&lt;=AV$8,"OK","NOK"))</f>
        <v/>
      </c>
      <c r="AW55" s="1156" t="str">
        <f>IF(VLOOKUP($A55,intern2!$A$165:$BH$316,COLUMN(AW55)+1,FALSE)="","",IF(VLOOKUP($A55,'2.2'!$D:$O,5,FALSE)&lt;=AW$8,"OK","NOK"))</f>
        <v/>
      </c>
      <c r="AX55" s="1156" t="str">
        <f>IF(VLOOKUP($A55,intern2!$A$165:$BH$316,COLUMN(AX55)+1,FALSE)="","",IF(VLOOKUP($A55,'2.2'!$D:$O,5,FALSE)&lt;=AX$8,"OK","NOK"))</f>
        <v/>
      </c>
      <c r="AY55" s="1156" t="str">
        <f>IF(VLOOKUP($A55,intern2!$A$165:$BH$316,COLUMN(AY55)+1,FALSE)="","",IF(VLOOKUP($A55,'2.2'!$D:$O,5,FALSE)&lt;=AY$8,"OK","NOK"))</f>
        <v/>
      </c>
      <c r="AZ55" s="1269" t="str">
        <f>IF(VLOOKUP($A55,intern2!$A$165:$BH$316,COLUMN(AZ55)+1,FALSE)="","",IF(VLOOKUP($A55,'2.2'!$D:$O,5,FALSE)&lt;=AZ$8,"OK","NOK"))</f>
        <v/>
      </c>
      <c r="BA55" s="1156" t="str">
        <f>IF(VLOOKUP($A55,intern2!$A$165:$BH$316,COLUMN(BA55)+1,FALSE)="","",IF(VLOOKUP($A55,'2.2'!$D:$O,5,FALSE)&lt;=BA$8,"OK","NOK"))</f>
        <v/>
      </c>
      <c r="BB55" s="1156" t="str">
        <f>IF(VLOOKUP($A55,intern2!$A$165:$BH$316,COLUMN(BB55)+1,FALSE)="","",IF(VLOOKUP($A55,'2.2'!$D:$O,5,FALSE)&lt;=BB$8,"OK","NOK"))</f>
        <v/>
      </c>
      <c r="BC55" s="1156" t="str">
        <f>IF(VLOOKUP($A55,intern2!$A$165:$BH$316,COLUMN(BC55)+1,FALSE)="","",IF(VLOOKUP($A55,'2.2'!$D:$O,5,FALSE)&lt;=BC$8,"OK","NOK"))</f>
        <v/>
      </c>
      <c r="BD55" s="1156" t="str">
        <f>IF(VLOOKUP($A55,intern2!$A$165:$BH$316,COLUMN(BD55)+1,FALSE)="","",IF(VLOOKUP($A55,'2.2'!$D:$O,5,FALSE)&lt;=BD$8,"OK","NOK"))</f>
        <v/>
      </c>
      <c r="BE55" s="1156" t="str">
        <f>IF(VLOOKUP($A55,intern2!$A$165:$BH$316,COLUMN(BE55)+1,FALSE)="","",IF(VLOOKUP($A55,'2.2'!$D:$O,5,FALSE)&lt;=BE$8,"OK","NOK"))</f>
        <v/>
      </c>
      <c r="BF55" s="1170" t="str">
        <f>IF(VLOOKUP($A55,intern2!$A$165:$BH$316,COLUMN(BF55)+1,FALSE)="","",IF(VLOOKUP($A55,'2.2'!$D:$O,5,FALSE)&lt;=BF$8,"OK","NOK"))</f>
        <v/>
      </c>
      <c r="BG55" s="1269" t="str">
        <f>IF(VLOOKUP($A55,intern2!$A$165:$BH$316,COLUMN(BG55)+1,FALSE)="","",IF(VLOOKUP($A55,'2.2'!$D:$O,5,FALSE)&lt;=BG$8,"OK","NOK"))</f>
        <v/>
      </c>
      <c r="BH55" s="1176" t="str">
        <f t="shared" si="0"/>
        <v>OK</v>
      </c>
      <c r="BI55" s="1176"/>
    </row>
    <row r="56" spans="1:61" x14ac:dyDescent="0.25">
      <c r="A56" s="716" t="str">
        <f>'2.2'!D56</f>
        <v>VIS1.3</v>
      </c>
      <c r="B56" s="1157" t="str">
        <f>'2.2'!E56</f>
        <v>Chirurgia esofagea (CIMAS)</v>
      </c>
      <c r="C56" s="1156" t="str">
        <f>IF(VLOOKUP($A56,intern2!$A$165:$BH$316,COLUMN(C56)+1,FALSE)="","",IF(VLOOKUP($A56,'2.2'!$D:$O,5,FALSE)&lt;=C$8,"OK","NOK"))</f>
        <v/>
      </c>
      <c r="D56" s="1156" t="str">
        <f>IF(VLOOKUP($A56,intern2!$A$165:$BH$316,COLUMN(D56)+1,FALSE)="","",IF(VLOOKUP($A56,'2.2'!$D:$O,5,FALSE)&lt;=D$8,"OK","NOK"))</f>
        <v/>
      </c>
      <c r="E56" s="1156" t="str">
        <f>IF(VLOOKUP($A56,intern2!$A$165:$BH$316,COLUMN(E56)+1,FALSE)="","",IF(VLOOKUP($A56,'2.2'!$D:$O,5,FALSE)&lt;=E$8,"OK","NOK"))</f>
        <v/>
      </c>
      <c r="F56" s="1156" t="str">
        <f>IF(VLOOKUP($A56,intern2!$A$165:$BH$316,COLUMN(F56)+1,FALSE)="","",IF(VLOOKUP($A56,'2.2'!$D:$O,5,FALSE)&lt;=F$8,"OK","NOK"))</f>
        <v/>
      </c>
      <c r="G56" s="1156" t="str">
        <f>IF(VLOOKUP($A56,intern2!$A$165:$BH$316,COLUMN(G56)+1,FALSE)="","",IF(VLOOKUP($A56,'2.2'!$D:$O,5,FALSE)&lt;=G$8,"OK","NOK"))</f>
        <v/>
      </c>
      <c r="H56" s="1156" t="str">
        <f>IF(VLOOKUP($A56,intern2!$A$165:$BH$316,COLUMN(H56)+1,FALSE)="","",IF(VLOOKUP($A56,'2.2'!$D:$O,5,FALSE)&lt;=H$8,"OK","NOK"))</f>
        <v/>
      </c>
      <c r="I56" s="1269" t="str">
        <f>IF(VLOOKUP($A56,intern2!$A$165:$BH$316,COLUMN(I56)+1,FALSE)="","",IF(VLOOKUP($A56,'2.2'!$D:$O,5,FALSE)&lt;=I$8,"OK","NOK"))</f>
        <v/>
      </c>
      <c r="J56" s="1159" t="str">
        <f>IF(VLOOKUP($A56,intern2!$A$165:$BH$316,COLUMN(J56)+1,FALSE)="","",IF(VLOOKUP($A56,'2.2'!$D:$O,5,FALSE)&lt;=J$8,"OK","NOK"))</f>
        <v/>
      </c>
      <c r="K56" s="1156" t="str">
        <f>IF(VLOOKUP($A56,intern2!$A$165:$BH$316,COLUMN(K56)+1,FALSE)="","",IF(VLOOKUP($A56,'2.2'!$D:$O,5,FALSE)&lt;=K$8,"OK","NOK"))</f>
        <v/>
      </c>
      <c r="L56" s="1156" t="str">
        <f>IF(VLOOKUP($A56,intern2!$A$165:$BH$316,COLUMN(L56)+1,FALSE)="","",IF(VLOOKUP($A56,'2.2'!$D:$O,5,FALSE)&lt;=L$8,"OK","NOK"))</f>
        <v/>
      </c>
      <c r="M56" s="1156" t="str">
        <f>IF(VLOOKUP($A56,intern2!$A$165:$BH$316,COLUMN(M56)+1,FALSE)="","",IF(VLOOKUP($A56,'2.2'!$D:$O,5,FALSE)&lt;=M$8,"OK","NOK"))</f>
        <v/>
      </c>
      <c r="N56" s="1156" t="str">
        <f>IF(VLOOKUP($A56,intern2!$A$165:$BH$316,COLUMN(N56)+1,FALSE)="","",IF(VLOOKUP($A56,'2.2'!$D:$O,5,FALSE)&lt;=N$8,"OK","NOK"))</f>
        <v/>
      </c>
      <c r="O56" s="1156" t="str">
        <f>IF(VLOOKUP($A56,intern2!$A$165:$BH$316,COLUMN(O56)+1,FALSE)="","",IF(VLOOKUP($A56,'2.2'!$D:$O,5,FALSE)&lt;=O$8,"OK","NOK"))</f>
        <v/>
      </c>
      <c r="P56" s="1156" t="str">
        <f>IF(VLOOKUP($A56,intern2!$A$165:$BH$316,COLUMN(P56)+1,FALSE)="","",IF(VLOOKUP($A56,'2.2'!$D:$O,5,FALSE)&lt;=P$8,"OK","NOK"))</f>
        <v/>
      </c>
      <c r="Q56" s="1156" t="str">
        <f>IF(VLOOKUP($A56,intern2!$A$165:$BH$316,COLUMN(Q56)+1,FALSE)="","",IF(VLOOKUP($A56,'2.2'!$D:$O,5,FALSE)&lt;=Q$8,"OK","NOK"))</f>
        <v/>
      </c>
      <c r="R56" s="1159" t="str">
        <f>IF(VLOOKUP($A56,intern2!$A$165:$BH$316,COLUMN(R56)+1,FALSE)="","",IF(VLOOKUP($A56,'2.2'!$D:$O,5,FALSE)&lt;=R$8,"OK","NOK"))</f>
        <v/>
      </c>
      <c r="S56" s="1159" t="str">
        <f>IF(VLOOKUP($A56,intern2!$A$165:$BH$316,COLUMN(S56)+1,FALSE)="","",IF(VLOOKUP($A56,'2.2'!$D:$O,5,FALSE)&lt;=S$8,"OK","NOK"))</f>
        <v/>
      </c>
      <c r="T56" s="1156" t="str">
        <f>IF(VLOOKUP($A56,intern2!$A$165:$BH$316,COLUMN(T56)+1,FALSE)="","",IF(VLOOKUP($A56,'2.2'!$D:$O,5,FALSE)&lt;=T$8,"OK","NOK"))</f>
        <v/>
      </c>
      <c r="U56" s="1156" t="str">
        <f>IF(VLOOKUP($A56,intern2!$A$165:$BH$316,COLUMN(U56)+1,FALSE)="","",IF(VLOOKUP($A56,'2.2'!$D:$O,5,FALSE)&lt;=U$8,"OK","NOK"))</f>
        <v/>
      </c>
      <c r="V56" s="1156" t="str">
        <f>IF(VLOOKUP($A56,intern2!$A$165:$BH$316,COLUMN(V56)+1,FALSE)="","",IF(VLOOKUP($A56,'2.2'!$D:$O,5,FALSE)&lt;=V$8,"OK","NOK"))</f>
        <v/>
      </c>
      <c r="W56" s="1156" t="str">
        <f>IF(VLOOKUP($A56,intern2!$A$165:$BH$316,COLUMN(W56)+1,FALSE)="","",IF(VLOOKUP($A56,'2.2'!$D:$O,5,FALSE)&lt;=W$8,"OK","NOK"))</f>
        <v/>
      </c>
      <c r="X56" s="1156" t="str">
        <f>IF(VLOOKUP($A56,intern2!$A$165:$BH$316,COLUMN(X56)+1,FALSE)="","",IF(VLOOKUP($A56,'2.2'!$D:$O,5,FALSE)&lt;=X$8,"OK","NOK"))</f>
        <v/>
      </c>
      <c r="Y56" s="1170" t="str">
        <f>IF(VLOOKUP($A56,intern2!$A$165:$BH$316,COLUMN(Y56)+1,FALSE)="","",IF(VLOOKUP($A56,'2.2'!$D:$O,5,FALSE)&lt;=Y$8,"OK","NOK"))</f>
        <v/>
      </c>
      <c r="Z56" s="1269" t="str">
        <f>IF(VLOOKUP($A56,intern2!$A$165:$BH$316,COLUMN(Z56)+1,FALSE)="","",IF(VLOOKUP($A56,'2.2'!$D:$O,5,FALSE)&lt;=Z$8,"OK","NOK"))</f>
        <v/>
      </c>
      <c r="AA56" s="1156" t="str">
        <f>IF(VLOOKUP($A56,intern2!$A$165:$BH$316,COLUMN(AA56)+1,FALSE)="","",IF(VLOOKUP($A56,'2.2'!$D:$O,5,FALSE)&lt;=AA$8,"OK","NOK"))</f>
        <v/>
      </c>
      <c r="AB56" s="1156" t="str">
        <f>IF(VLOOKUP($A56,intern2!$A$165:$BH$316,COLUMN(AB56)+1,FALSE)="","",IF(VLOOKUP($A56,'2.2'!$D:$O,5,FALSE)&lt;=AB$8,"OK","NOK"))</f>
        <v/>
      </c>
      <c r="AC56" s="1156" t="str">
        <f>IF(VLOOKUP($A56,intern2!$A$165:$BH$316,COLUMN(AC56)+1,FALSE)="","",IF(VLOOKUP($A56,'2.2'!$D:$O,5,FALSE)&lt;=AC$8,"OK","NOK"))</f>
        <v/>
      </c>
      <c r="AD56" s="1156" t="str">
        <f>IF(VLOOKUP($A56,intern2!$A$165:$BH$316,COLUMN(AD56)+1,FALSE)="","",IF(VLOOKUP($A56,'2.2'!$D:$O,5,FALSE)&lt;=AD$8,"OK","NOK"))</f>
        <v/>
      </c>
      <c r="AE56" s="1160" t="str">
        <f>IF(VLOOKUP($A56,intern2!$A$165:$BH$316,COLUMN(AE56)+1,FALSE)="","",IF(VLOOKUP($A56,'2.2'!$D:$O,5,FALSE)&lt;=AE$8,"OK","NOK"))</f>
        <v/>
      </c>
      <c r="AF56" s="1269" t="str">
        <f>IF(VLOOKUP($A56,intern2!$A$165:$BH$316,COLUMN(AF56)+1,FALSE)="","",IF(VLOOKUP($A56,'2.2'!$D:$O,5,FALSE)&lt;=AF$8,"OK","NOK"))</f>
        <v/>
      </c>
      <c r="AG56" s="1160" t="str">
        <f>IF(VLOOKUP($A56,intern2!$A$165:$BH$316,COLUMN(AG56)+1,FALSE)="","",IF(VLOOKUP($A56,'2.2'!$D:$O,5,FALSE)&lt;=AG$8,"OK","NOK"))</f>
        <v/>
      </c>
      <c r="AH56" s="1160" t="str">
        <f>IF(VLOOKUP($A56,intern2!$A$165:$BH$316,COLUMN(AH56)+1,FALSE)="","",IF(VLOOKUP($A56,'2.2'!$D:$O,5,FALSE)&lt;=AH$8,"OK","NOK"))</f>
        <v/>
      </c>
      <c r="AI56" s="1156" t="str">
        <f>IF(VLOOKUP($A56,intern2!$A$165:$BH$316,COLUMN(AI56)+1,FALSE)="","",IF(VLOOKUP($A56,'2.2'!$D:$O,5,FALSE)&lt;=AI$8,"OK","NOK"))</f>
        <v/>
      </c>
      <c r="AJ56" s="1156" t="str">
        <f>IF(VLOOKUP($A56,intern2!$A$165:$BH$316,COLUMN(AJ56)+1,FALSE)="","",IF(VLOOKUP($A56,'2.2'!$D:$O,5,FALSE)&lt;=AJ$8,"OK","NOK"))</f>
        <v/>
      </c>
      <c r="AK56" s="1156" t="str">
        <f>IF(VLOOKUP($A56,intern2!$A$165:$BH$316,COLUMN(AK56)+1,FALSE)="","",IF(VLOOKUP($A56,'2.2'!$D:$O,5,FALSE)&lt;=AK$8,"OK","NOK"))</f>
        <v/>
      </c>
      <c r="AL56" s="1156" t="str">
        <f>IF(VLOOKUP($A56,intern2!$A$165:$BH$316,COLUMN(AL56)+1,FALSE)="","",IF(VLOOKUP($A56,'2.2'!$D:$O,5,FALSE)&lt;=AL$8,"OK","NOK"))</f>
        <v/>
      </c>
      <c r="AM56" s="1269" t="str">
        <f>IF(VLOOKUP($A56,intern2!$A$165:$BH$316,COLUMN(AM56)+1,FALSE)="","",IF(VLOOKUP($A56,'2.2'!$D:$O,5,FALSE)&lt;=AM$8,"OK","NOK"))</f>
        <v/>
      </c>
      <c r="AN56" s="1170" t="str">
        <f>IF(VLOOKUP($A56,intern2!$A$165:$BH$316,COLUMN(AN56)+1,FALSE)="","",IF(VLOOKUP($A56,'2.2'!$D:$O,5,FALSE)&lt;=AN$8,"OK","NOK"))</f>
        <v/>
      </c>
      <c r="AO56" s="1156" t="str">
        <f>IF(VLOOKUP($A56,intern2!$A$165:$BH$316,COLUMN(AO56)+1,FALSE)="","",IF(VLOOKUP($A56,'2.2'!$D:$O,5,FALSE)&lt;=AO$8,"OK","NOK"))</f>
        <v/>
      </c>
      <c r="AP56" s="1156" t="str">
        <f>IF(VLOOKUP($A56,intern2!$A$165:$BH$316,COLUMN(AP56)+1,FALSE)="","",IF(VLOOKUP($A56,'2.2'!$D:$O,5,FALSE)&lt;=AP$8,"OK","NOK"))</f>
        <v/>
      </c>
      <c r="AQ56" s="1269" t="str">
        <f>IF(VLOOKUP($A56,intern2!$A$165:$BH$316,COLUMN(AQ56)+1,FALSE)="","",IF(VLOOKUP($A56,'2.2'!$D:$O,5,FALSE)&lt;=AQ$8,"OK","NOK"))</f>
        <v/>
      </c>
      <c r="AR56" s="1156" t="str">
        <f>IF(VLOOKUP($A56,intern2!$A$165:$BH$316,COLUMN(AR56)+1,FALSE)="","",IF(VLOOKUP($A56,'2.2'!$D:$O,5,FALSE)&lt;=AR$8,"OK","NOK"))</f>
        <v/>
      </c>
      <c r="AS56" s="1156" t="str">
        <f>IF(VLOOKUP($A56,intern2!$A$165:$BH$316,COLUMN(AS56)+1,FALSE)="","",IF(VLOOKUP($A56,'2.2'!$D:$O,5,FALSE)&lt;=AS$8,"OK","NOK"))</f>
        <v/>
      </c>
      <c r="AT56" s="1269" t="str">
        <f>IF(VLOOKUP($A56,intern2!$A$165:$BH$316,COLUMN(AT56)+1,FALSE)="","",IF(VLOOKUP($A56,'2.2'!$D:$O,5,FALSE)&lt;=AT$8,"OK","NOK"))</f>
        <v/>
      </c>
      <c r="AU56" s="1156" t="str">
        <f>IF(VLOOKUP($A56,intern2!$A$165:$BH$316,COLUMN(AU56)+1,FALSE)="","",IF(VLOOKUP($A56,'2.2'!$D:$O,5,FALSE)&lt;=AU$8,"OK","NOK"))</f>
        <v/>
      </c>
      <c r="AV56" s="1156" t="str">
        <f>IF(VLOOKUP($A56,intern2!$A$165:$BH$316,COLUMN(AV56)+1,FALSE)="","",IF(VLOOKUP($A56,'2.2'!$D:$O,5,FALSE)&lt;=AV$8,"OK","NOK"))</f>
        <v/>
      </c>
      <c r="AW56" s="1156" t="str">
        <f>IF(VLOOKUP($A56,intern2!$A$165:$BH$316,COLUMN(AW56)+1,FALSE)="","",IF(VLOOKUP($A56,'2.2'!$D:$O,5,FALSE)&lt;=AW$8,"OK","NOK"))</f>
        <v/>
      </c>
      <c r="AX56" s="1156" t="str">
        <f>IF(VLOOKUP($A56,intern2!$A$165:$BH$316,COLUMN(AX56)+1,FALSE)="","",IF(VLOOKUP($A56,'2.2'!$D:$O,5,FALSE)&lt;=AX$8,"OK","NOK"))</f>
        <v/>
      </c>
      <c r="AY56" s="1156" t="str">
        <f>IF(VLOOKUP($A56,intern2!$A$165:$BH$316,COLUMN(AY56)+1,FALSE)="","",IF(VLOOKUP($A56,'2.2'!$D:$O,5,FALSE)&lt;=AY$8,"OK","NOK"))</f>
        <v/>
      </c>
      <c r="AZ56" s="1269" t="str">
        <f>IF(VLOOKUP($A56,intern2!$A$165:$BH$316,COLUMN(AZ56)+1,FALSE)="","",IF(VLOOKUP($A56,'2.2'!$D:$O,5,FALSE)&lt;=AZ$8,"OK","NOK"))</f>
        <v/>
      </c>
      <c r="BA56" s="1156" t="str">
        <f>IF(VLOOKUP($A56,intern2!$A$165:$BH$316,COLUMN(BA56)+1,FALSE)="","",IF(VLOOKUP($A56,'2.2'!$D:$O,5,FALSE)&lt;=BA$8,"OK","NOK"))</f>
        <v/>
      </c>
      <c r="BB56" s="1156" t="str">
        <f>IF(VLOOKUP($A56,intern2!$A$165:$BH$316,COLUMN(BB56)+1,FALSE)="","",IF(VLOOKUP($A56,'2.2'!$D:$O,5,FALSE)&lt;=BB$8,"OK","NOK"))</f>
        <v/>
      </c>
      <c r="BC56" s="1156" t="str">
        <f>IF(VLOOKUP($A56,intern2!$A$165:$BH$316,COLUMN(BC56)+1,FALSE)="","",IF(VLOOKUP($A56,'2.2'!$D:$O,5,FALSE)&lt;=BC$8,"OK","NOK"))</f>
        <v/>
      </c>
      <c r="BD56" s="1156" t="str">
        <f>IF(VLOOKUP($A56,intern2!$A$165:$BH$316,COLUMN(BD56)+1,FALSE)="","",IF(VLOOKUP($A56,'2.2'!$D:$O,5,FALSE)&lt;=BD$8,"OK","NOK"))</f>
        <v/>
      </c>
      <c r="BE56" s="1156" t="str">
        <f>IF(VLOOKUP($A56,intern2!$A$165:$BH$316,COLUMN(BE56)+1,FALSE)="","",IF(VLOOKUP($A56,'2.2'!$D:$O,5,FALSE)&lt;=BE$8,"OK","NOK"))</f>
        <v/>
      </c>
      <c r="BF56" s="1170" t="str">
        <f>IF(VLOOKUP($A56,intern2!$A$165:$BH$316,COLUMN(BF56)+1,FALSE)="","",IF(VLOOKUP($A56,'2.2'!$D:$O,5,FALSE)&lt;=BF$8,"OK","NOK"))</f>
        <v/>
      </c>
      <c r="BG56" s="1269" t="str">
        <f>IF(VLOOKUP($A56,intern2!$A$165:$BH$316,COLUMN(BG56)+1,FALSE)="","",IF(VLOOKUP($A56,'2.2'!$D:$O,5,FALSE)&lt;=BG$8,"OK","NOK"))</f>
        <v/>
      </c>
      <c r="BH56" s="1176" t="str">
        <f t="shared" si="0"/>
        <v>OK</v>
      </c>
      <c r="BI56" s="1176"/>
    </row>
    <row r="57" spans="1:61" x14ac:dyDescent="0.25">
      <c r="A57" s="716" t="str">
        <f>'2.2'!D57</f>
        <v>VIS1.4</v>
      </c>
      <c r="B57" s="1157" t="str">
        <f>'2.2'!E57</f>
        <v>Chirurgia bariatrica</v>
      </c>
      <c r="C57" s="1156" t="str">
        <f>IF(VLOOKUP($A57,intern2!$A$165:$BH$316,COLUMN(C57)+1,FALSE)="","",IF(VLOOKUP($A57,'2.2'!$D:$O,5,FALSE)&lt;=C$8,"OK","NOK"))</f>
        <v/>
      </c>
      <c r="D57" s="1156" t="str">
        <f>IF(VLOOKUP($A57,intern2!$A$165:$BH$316,COLUMN(D57)+1,FALSE)="","",IF(VLOOKUP($A57,'2.2'!$D:$O,5,FALSE)&lt;=D$8,"OK","NOK"))</f>
        <v/>
      </c>
      <c r="E57" s="1156" t="str">
        <f>IF(VLOOKUP($A57,intern2!$A$165:$BH$316,COLUMN(E57)+1,FALSE)="","",IF(VLOOKUP($A57,'2.2'!$D:$O,5,FALSE)&lt;=E$8,"OK","NOK"))</f>
        <v/>
      </c>
      <c r="F57" s="1156" t="str">
        <f>IF(VLOOKUP($A57,intern2!$A$165:$BH$316,COLUMN(F57)+1,FALSE)="","",IF(VLOOKUP($A57,'2.2'!$D:$O,5,FALSE)&lt;=F$8,"OK","NOK"))</f>
        <v/>
      </c>
      <c r="G57" s="1156" t="str">
        <f ca="1">IF(VLOOKUP($A57,intern2!$A$165:$BH$316,COLUMN(G57)+1,FALSE)="","",IF(VLOOKUP($A57,'2.2'!$D:$O,5,FALSE)&lt;=G$8,"OK","NOK"))</f>
        <v>NOK</v>
      </c>
      <c r="H57" s="1156" t="str">
        <f>IF(VLOOKUP($A57,intern2!$A$165:$BH$316,COLUMN(H57)+1,FALSE)="","",IF(VLOOKUP($A57,'2.2'!$D:$O,5,FALSE)&lt;=H$8,"OK","NOK"))</f>
        <v/>
      </c>
      <c r="I57" s="1269" t="str">
        <f>IF(VLOOKUP($A57,intern2!$A$165:$BH$316,COLUMN(I57)+1,FALSE)="","",IF(VLOOKUP($A57,'2.2'!$D:$O,5,FALSE)&lt;=I$8,"OK","NOK"))</f>
        <v/>
      </c>
      <c r="J57" s="1159" t="str">
        <f>IF(VLOOKUP($A57,intern2!$A$165:$BH$316,COLUMN(J57)+1,FALSE)="","",IF(VLOOKUP($A57,'2.2'!$D:$O,5,FALSE)&lt;=J$8,"OK","NOK"))</f>
        <v/>
      </c>
      <c r="K57" s="1156" t="str">
        <f>IF(VLOOKUP($A57,intern2!$A$165:$BH$316,COLUMN(K57)+1,FALSE)="","",IF(VLOOKUP($A57,'2.2'!$D:$O,5,FALSE)&lt;=K$8,"OK","NOK"))</f>
        <v/>
      </c>
      <c r="L57" s="1156" t="str">
        <f>IF(VLOOKUP($A57,intern2!$A$165:$BH$316,COLUMN(L57)+1,FALSE)="","",IF(VLOOKUP($A57,'2.2'!$D:$O,5,FALSE)&lt;=L$8,"OK","NOK"))</f>
        <v/>
      </c>
      <c r="M57" s="1156" t="str">
        <f>IF(VLOOKUP($A57,intern2!$A$165:$BH$316,COLUMN(M57)+1,FALSE)="","",IF(VLOOKUP($A57,'2.2'!$D:$O,5,FALSE)&lt;=M$8,"OK","NOK"))</f>
        <v/>
      </c>
      <c r="N57" s="1156" t="str">
        <f>IF(VLOOKUP($A57,intern2!$A$165:$BH$316,COLUMN(N57)+1,FALSE)="","",IF(VLOOKUP($A57,'2.2'!$D:$O,5,FALSE)&lt;=N$8,"OK","NOK"))</f>
        <v/>
      </c>
      <c r="O57" s="1156" t="str">
        <f>IF(VLOOKUP($A57,intern2!$A$165:$BH$316,COLUMN(O57)+1,FALSE)="","",IF(VLOOKUP($A57,'2.2'!$D:$O,5,FALSE)&lt;=O$8,"OK","NOK"))</f>
        <v/>
      </c>
      <c r="P57" s="1156" t="str">
        <f>IF(VLOOKUP($A57,intern2!$A$165:$BH$316,COLUMN(P57)+1,FALSE)="","",IF(VLOOKUP($A57,'2.2'!$D:$O,5,FALSE)&lt;=P$8,"OK","NOK"))</f>
        <v/>
      </c>
      <c r="Q57" s="1156" t="str">
        <f>IF(VLOOKUP($A57,intern2!$A$165:$BH$316,COLUMN(Q57)+1,FALSE)="","",IF(VLOOKUP($A57,'2.2'!$D:$O,5,FALSE)&lt;=Q$8,"OK","NOK"))</f>
        <v/>
      </c>
      <c r="R57" s="1159" t="str">
        <f>IF(VLOOKUP($A57,intern2!$A$165:$BH$316,COLUMN(R57)+1,FALSE)="","",IF(VLOOKUP($A57,'2.2'!$D:$O,5,FALSE)&lt;=R$8,"OK","NOK"))</f>
        <v/>
      </c>
      <c r="S57" s="1159" t="str">
        <f>IF(VLOOKUP($A57,intern2!$A$165:$BH$316,COLUMN(S57)+1,FALSE)="","",IF(VLOOKUP($A57,'2.2'!$D:$O,5,FALSE)&lt;=S$8,"OK","NOK"))</f>
        <v/>
      </c>
      <c r="T57" s="1156" t="str">
        <f>IF(VLOOKUP($A57,intern2!$A$165:$BH$316,COLUMN(T57)+1,FALSE)="","",IF(VLOOKUP($A57,'2.2'!$D:$O,5,FALSE)&lt;=T$8,"OK","NOK"))</f>
        <v/>
      </c>
      <c r="U57" s="1156" t="str">
        <f>IF(VLOOKUP($A57,intern2!$A$165:$BH$316,COLUMN(U57)+1,FALSE)="","",IF(VLOOKUP($A57,'2.2'!$D:$O,5,FALSE)&lt;=U$8,"OK","NOK"))</f>
        <v/>
      </c>
      <c r="V57" s="1156" t="str">
        <f>IF(VLOOKUP($A57,intern2!$A$165:$BH$316,COLUMN(V57)+1,FALSE)="","",IF(VLOOKUP($A57,'2.2'!$D:$O,5,FALSE)&lt;=V$8,"OK","NOK"))</f>
        <v/>
      </c>
      <c r="W57" s="1156" t="str">
        <f>IF(VLOOKUP($A57,intern2!$A$165:$BH$316,COLUMN(W57)+1,FALSE)="","",IF(VLOOKUP($A57,'2.2'!$D:$O,5,FALSE)&lt;=W$8,"OK","NOK"))</f>
        <v/>
      </c>
      <c r="X57" s="1156" t="str">
        <f>IF(VLOOKUP($A57,intern2!$A$165:$BH$316,COLUMN(X57)+1,FALSE)="","",IF(VLOOKUP($A57,'2.2'!$D:$O,5,FALSE)&lt;=X$8,"OK","NOK"))</f>
        <v/>
      </c>
      <c r="Y57" s="1170" t="str">
        <f>IF(VLOOKUP($A57,intern2!$A$165:$BH$316,COLUMN(Y57)+1,FALSE)="","",IF(VLOOKUP($A57,'2.2'!$D:$O,5,FALSE)&lt;=Y$8,"OK","NOK"))</f>
        <v/>
      </c>
      <c r="Z57" s="1269" t="str">
        <f>IF(VLOOKUP($A57,intern2!$A$165:$BH$316,COLUMN(Z57)+1,FALSE)="","",IF(VLOOKUP($A57,'2.2'!$D:$O,5,FALSE)&lt;=Z$8,"OK","NOK"))</f>
        <v/>
      </c>
      <c r="AA57" s="1156" t="str">
        <f>IF(VLOOKUP($A57,intern2!$A$165:$BH$316,COLUMN(AA57)+1,FALSE)="","",IF(VLOOKUP($A57,'2.2'!$D:$O,5,FALSE)&lt;=AA$8,"OK","NOK"))</f>
        <v/>
      </c>
      <c r="AB57" s="1156" t="str">
        <f>IF(VLOOKUP($A57,intern2!$A$165:$BH$316,COLUMN(AB57)+1,FALSE)="","",IF(VLOOKUP($A57,'2.2'!$D:$O,5,FALSE)&lt;=AB$8,"OK","NOK"))</f>
        <v/>
      </c>
      <c r="AC57" s="1156" t="str">
        <f>IF(VLOOKUP($A57,intern2!$A$165:$BH$316,COLUMN(AC57)+1,FALSE)="","",IF(VLOOKUP($A57,'2.2'!$D:$O,5,FALSE)&lt;=AC$8,"OK","NOK"))</f>
        <v/>
      </c>
      <c r="AD57" s="1156" t="str">
        <f>IF(VLOOKUP($A57,intern2!$A$165:$BH$316,COLUMN(AD57)+1,FALSE)="","",IF(VLOOKUP($A57,'2.2'!$D:$O,5,FALSE)&lt;=AD$8,"OK","NOK"))</f>
        <v/>
      </c>
      <c r="AE57" s="1160" t="str">
        <f>IF(VLOOKUP($A57,intern2!$A$165:$BH$316,COLUMN(AE57)+1,FALSE)="","",IF(VLOOKUP($A57,'2.2'!$D:$O,5,FALSE)&lt;=AE$8,"OK","NOK"))</f>
        <v/>
      </c>
      <c r="AF57" s="1269" t="str">
        <f>IF(VLOOKUP($A57,intern2!$A$165:$BH$316,COLUMN(AF57)+1,FALSE)="","",IF(VLOOKUP($A57,'2.2'!$D:$O,5,FALSE)&lt;=AF$8,"OK","NOK"))</f>
        <v/>
      </c>
      <c r="AG57" s="1160" t="str">
        <f>IF(VLOOKUP($A57,intern2!$A$165:$BH$316,COLUMN(AG57)+1,FALSE)="","",IF(VLOOKUP($A57,'2.2'!$D:$O,5,FALSE)&lt;=AG$8,"OK","NOK"))</f>
        <v/>
      </c>
      <c r="AH57" s="1160" t="str">
        <f>IF(VLOOKUP($A57,intern2!$A$165:$BH$316,COLUMN(AH57)+1,FALSE)="","",IF(VLOOKUP($A57,'2.2'!$D:$O,5,FALSE)&lt;=AH$8,"OK","NOK"))</f>
        <v/>
      </c>
      <c r="AI57" s="1156" t="str">
        <f>IF(VLOOKUP($A57,intern2!$A$165:$BH$316,COLUMN(AI57)+1,FALSE)="","",IF(VLOOKUP($A57,'2.2'!$D:$O,5,FALSE)&lt;=AI$8,"OK","NOK"))</f>
        <v/>
      </c>
      <c r="AJ57" s="1156" t="str">
        <f>IF(VLOOKUP($A57,intern2!$A$165:$BH$316,COLUMN(AJ57)+1,FALSE)="","",IF(VLOOKUP($A57,'2.2'!$D:$O,5,FALSE)&lt;=AJ$8,"OK","NOK"))</f>
        <v/>
      </c>
      <c r="AK57" s="1156" t="str">
        <f>IF(VLOOKUP($A57,intern2!$A$165:$BH$316,COLUMN(AK57)+1,FALSE)="","",IF(VLOOKUP($A57,'2.2'!$D:$O,5,FALSE)&lt;=AK$8,"OK","NOK"))</f>
        <v/>
      </c>
      <c r="AL57" s="1156" t="str">
        <f>IF(VLOOKUP($A57,intern2!$A$165:$BH$316,COLUMN(AL57)+1,FALSE)="","",IF(VLOOKUP($A57,'2.2'!$D:$O,5,FALSE)&lt;=AL$8,"OK","NOK"))</f>
        <v/>
      </c>
      <c r="AM57" s="1269" t="str">
        <f>IF(VLOOKUP($A57,intern2!$A$165:$BH$316,COLUMN(AM57)+1,FALSE)="","",IF(VLOOKUP($A57,'2.2'!$D:$O,5,FALSE)&lt;=AM$8,"OK","NOK"))</f>
        <v/>
      </c>
      <c r="AN57" s="1170" t="str">
        <f>IF(VLOOKUP($A57,intern2!$A$165:$BH$316,COLUMN(AN57)+1,FALSE)="","",IF(VLOOKUP($A57,'2.2'!$D:$O,5,FALSE)&lt;=AN$8,"OK","NOK"))</f>
        <v/>
      </c>
      <c r="AO57" s="1156" t="str">
        <f>IF(VLOOKUP($A57,intern2!$A$165:$BH$316,COLUMN(AO57)+1,FALSE)="","",IF(VLOOKUP($A57,'2.2'!$D:$O,5,FALSE)&lt;=AO$8,"OK","NOK"))</f>
        <v/>
      </c>
      <c r="AP57" s="1156" t="str">
        <f>IF(VLOOKUP($A57,intern2!$A$165:$BH$316,COLUMN(AP57)+1,FALSE)="","",IF(VLOOKUP($A57,'2.2'!$D:$O,5,FALSE)&lt;=AP$8,"OK","NOK"))</f>
        <v/>
      </c>
      <c r="AQ57" s="1269" t="str">
        <f>IF(VLOOKUP($A57,intern2!$A$165:$BH$316,COLUMN(AQ57)+1,FALSE)="","",IF(VLOOKUP($A57,'2.2'!$D:$O,5,FALSE)&lt;=AQ$8,"OK","NOK"))</f>
        <v/>
      </c>
      <c r="AR57" s="1156" t="str">
        <f>IF(VLOOKUP($A57,intern2!$A$165:$BH$316,COLUMN(AR57)+1,FALSE)="","",IF(VLOOKUP($A57,'2.2'!$D:$O,5,FALSE)&lt;=AR$8,"OK","NOK"))</f>
        <v/>
      </c>
      <c r="AS57" s="1156" t="str">
        <f>IF(VLOOKUP($A57,intern2!$A$165:$BH$316,COLUMN(AS57)+1,FALSE)="","",IF(VLOOKUP($A57,'2.2'!$D:$O,5,FALSE)&lt;=AS$8,"OK","NOK"))</f>
        <v/>
      </c>
      <c r="AT57" s="1269" t="str">
        <f>IF(VLOOKUP($A57,intern2!$A$165:$BH$316,COLUMN(AT57)+1,FALSE)="","",IF(VLOOKUP($A57,'2.2'!$D:$O,5,FALSE)&lt;=AT$8,"OK","NOK"))</f>
        <v/>
      </c>
      <c r="AU57" s="1156" t="str">
        <f>IF(VLOOKUP($A57,intern2!$A$165:$BH$316,COLUMN(AU57)+1,FALSE)="","",IF(VLOOKUP($A57,'2.2'!$D:$O,5,FALSE)&lt;=AU$8,"OK","NOK"))</f>
        <v/>
      </c>
      <c r="AV57" s="1156" t="str">
        <f>IF(VLOOKUP($A57,intern2!$A$165:$BH$316,COLUMN(AV57)+1,FALSE)="","",IF(VLOOKUP($A57,'2.2'!$D:$O,5,FALSE)&lt;=AV$8,"OK","NOK"))</f>
        <v/>
      </c>
      <c r="AW57" s="1156" t="str">
        <f>IF(VLOOKUP($A57,intern2!$A$165:$BH$316,COLUMN(AW57)+1,FALSE)="","",IF(VLOOKUP($A57,'2.2'!$D:$O,5,FALSE)&lt;=AW$8,"OK","NOK"))</f>
        <v/>
      </c>
      <c r="AX57" s="1156" t="str">
        <f>IF(VLOOKUP($A57,intern2!$A$165:$BH$316,COLUMN(AX57)+1,FALSE)="","",IF(VLOOKUP($A57,'2.2'!$D:$O,5,FALSE)&lt;=AX$8,"OK","NOK"))</f>
        <v/>
      </c>
      <c r="AY57" s="1156" t="str">
        <f>IF(VLOOKUP($A57,intern2!$A$165:$BH$316,COLUMN(AY57)+1,FALSE)="","",IF(VLOOKUP($A57,'2.2'!$D:$O,5,FALSE)&lt;=AY$8,"OK","NOK"))</f>
        <v/>
      </c>
      <c r="AZ57" s="1269" t="str">
        <f>IF(VLOOKUP($A57,intern2!$A$165:$BH$316,COLUMN(AZ57)+1,FALSE)="","",IF(VLOOKUP($A57,'2.2'!$D:$O,5,FALSE)&lt;=AZ$8,"OK","NOK"))</f>
        <v/>
      </c>
      <c r="BA57" s="1156" t="str">
        <f>IF(VLOOKUP($A57,intern2!$A$165:$BH$316,COLUMN(BA57)+1,FALSE)="","",IF(VLOOKUP($A57,'2.2'!$D:$O,5,FALSE)&lt;=BA$8,"OK","NOK"))</f>
        <v/>
      </c>
      <c r="BB57" s="1156" t="str">
        <f>IF(VLOOKUP($A57,intern2!$A$165:$BH$316,COLUMN(BB57)+1,FALSE)="","",IF(VLOOKUP($A57,'2.2'!$D:$O,5,FALSE)&lt;=BB$8,"OK","NOK"))</f>
        <v/>
      </c>
      <c r="BC57" s="1156" t="str">
        <f>IF(VLOOKUP($A57,intern2!$A$165:$BH$316,COLUMN(BC57)+1,FALSE)="","",IF(VLOOKUP($A57,'2.2'!$D:$O,5,FALSE)&lt;=BC$8,"OK","NOK"))</f>
        <v/>
      </c>
      <c r="BD57" s="1156" t="str">
        <f>IF(VLOOKUP($A57,intern2!$A$165:$BH$316,COLUMN(BD57)+1,FALSE)="","",IF(VLOOKUP($A57,'2.2'!$D:$O,5,FALSE)&lt;=BD$8,"OK","NOK"))</f>
        <v/>
      </c>
      <c r="BE57" s="1156" t="str">
        <f>IF(VLOOKUP($A57,intern2!$A$165:$BH$316,COLUMN(BE57)+1,FALSE)="","",IF(VLOOKUP($A57,'2.2'!$D:$O,5,FALSE)&lt;=BE$8,"OK","NOK"))</f>
        <v/>
      </c>
      <c r="BF57" s="1170" t="str">
        <f>IF(VLOOKUP($A57,intern2!$A$165:$BH$316,COLUMN(BF57)+1,FALSE)="","",IF(VLOOKUP($A57,'2.2'!$D:$O,5,FALSE)&lt;=BF$8,"OK","NOK"))</f>
        <v/>
      </c>
      <c r="BG57" s="1269" t="str">
        <f>IF(VLOOKUP($A57,intern2!$A$165:$BH$316,COLUMN(BG57)+1,FALSE)="","",IF(VLOOKUP($A57,'2.2'!$D:$O,5,FALSE)&lt;=BG$8,"OK","NOK"))</f>
        <v/>
      </c>
      <c r="BH57" s="1176" t="str">
        <f t="shared" ca="1" si="0"/>
        <v>NOK</v>
      </c>
      <c r="BI57" s="1176"/>
    </row>
    <row r="58" spans="1:61" ht="26.4" x14ac:dyDescent="0.25">
      <c r="A58" s="716" t="str">
        <f>'2.2'!D58</f>
        <v>VIS1.4.1</v>
      </c>
      <c r="B58" s="1157" t="str">
        <f>'2.2'!E58</f>
        <v>Chirurgia bariatrica specializzata (CIMAS)</v>
      </c>
      <c r="C58" s="1156" t="str">
        <f>IF(VLOOKUP($A58,intern2!$A$165:$BH$316,COLUMN(C58)+1,FALSE)="","",IF(VLOOKUP($A58,'2.2'!$D:$O,5,FALSE)&lt;=C$8,"OK","NOK"))</f>
        <v/>
      </c>
      <c r="D58" s="1156" t="str">
        <f>IF(VLOOKUP($A58,intern2!$A$165:$BH$316,COLUMN(D58)+1,FALSE)="","",IF(VLOOKUP($A58,'2.2'!$D:$O,5,FALSE)&lt;=D$8,"OK","NOK"))</f>
        <v/>
      </c>
      <c r="E58" s="1156" t="str">
        <f>IF(VLOOKUP($A58,intern2!$A$165:$BH$316,COLUMN(E58)+1,FALSE)="","",IF(VLOOKUP($A58,'2.2'!$D:$O,5,FALSE)&lt;=E$8,"OK","NOK"))</f>
        <v/>
      </c>
      <c r="F58" s="1156" t="str">
        <f>IF(VLOOKUP($A58,intern2!$A$165:$BH$316,COLUMN(F58)+1,FALSE)="","",IF(VLOOKUP($A58,'2.2'!$D:$O,5,FALSE)&lt;=F$8,"OK","NOK"))</f>
        <v/>
      </c>
      <c r="G58" s="1156" t="str">
        <f>IF(VLOOKUP($A58,intern2!$A$165:$BH$316,COLUMN(G58)+1,FALSE)="","",IF(VLOOKUP($A58,'2.2'!$D:$O,5,FALSE)&lt;=G$8,"OK","NOK"))</f>
        <v/>
      </c>
      <c r="H58" s="1156" t="str">
        <f>IF(VLOOKUP($A58,intern2!$A$165:$BH$316,COLUMN(H58)+1,FALSE)="","",IF(VLOOKUP($A58,'2.2'!$D:$O,5,FALSE)&lt;=H$8,"OK","NOK"))</f>
        <v/>
      </c>
      <c r="I58" s="1269" t="str">
        <f>IF(VLOOKUP($A58,intern2!$A$165:$BH$316,COLUMN(I58)+1,FALSE)="","",IF(VLOOKUP($A58,'2.2'!$D:$O,5,FALSE)&lt;=I$8,"OK","NOK"))</f>
        <v/>
      </c>
      <c r="J58" s="1159" t="str">
        <f>IF(VLOOKUP($A58,intern2!$A$165:$BH$316,COLUMN(J58)+1,FALSE)="","",IF(VLOOKUP($A58,'2.2'!$D:$O,5,FALSE)&lt;=J$8,"OK","NOK"))</f>
        <v/>
      </c>
      <c r="K58" s="1156" t="str">
        <f>IF(VLOOKUP($A58,intern2!$A$165:$BH$316,COLUMN(K58)+1,FALSE)="","",IF(VLOOKUP($A58,'2.2'!$D:$O,5,FALSE)&lt;=K$8,"OK","NOK"))</f>
        <v/>
      </c>
      <c r="L58" s="1156" t="str">
        <f>IF(VLOOKUP($A58,intern2!$A$165:$BH$316,COLUMN(L58)+1,FALSE)="","",IF(VLOOKUP($A58,'2.2'!$D:$O,5,FALSE)&lt;=L$8,"OK","NOK"))</f>
        <v/>
      </c>
      <c r="M58" s="1156" t="str">
        <f>IF(VLOOKUP($A58,intern2!$A$165:$BH$316,COLUMN(M58)+1,FALSE)="","",IF(VLOOKUP($A58,'2.2'!$D:$O,5,FALSE)&lt;=M$8,"OK","NOK"))</f>
        <v/>
      </c>
      <c r="N58" s="1156" t="str">
        <f>IF(VLOOKUP($A58,intern2!$A$165:$BH$316,COLUMN(N58)+1,FALSE)="","",IF(VLOOKUP($A58,'2.2'!$D:$O,5,FALSE)&lt;=N$8,"OK","NOK"))</f>
        <v/>
      </c>
      <c r="O58" s="1156" t="str">
        <f>IF(VLOOKUP($A58,intern2!$A$165:$BH$316,COLUMN(O58)+1,FALSE)="","",IF(VLOOKUP($A58,'2.2'!$D:$O,5,FALSE)&lt;=O$8,"OK","NOK"))</f>
        <v/>
      </c>
      <c r="P58" s="1156" t="str">
        <f>IF(VLOOKUP($A58,intern2!$A$165:$BH$316,COLUMN(P58)+1,FALSE)="","",IF(VLOOKUP($A58,'2.2'!$D:$O,5,FALSE)&lt;=P$8,"OK","NOK"))</f>
        <v/>
      </c>
      <c r="Q58" s="1156" t="str">
        <f>IF(VLOOKUP($A58,intern2!$A$165:$BH$316,COLUMN(Q58)+1,FALSE)="","",IF(VLOOKUP($A58,'2.2'!$D:$O,5,FALSE)&lt;=Q$8,"OK","NOK"))</f>
        <v/>
      </c>
      <c r="R58" s="1159" t="str">
        <f>IF(VLOOKUP($A58,intern2!$A$165:$BH$316,COLUMN(R58)+1,FALSE)="","",IF(VLOOKUP($A58,'2.2'!$D:$O,5,FALSE)&lt;=R$8,"OK","NOK"))</f>
        <v/>
      </c>
      <c r="S58" s="1159" t="str">
        <f>IF(VLOOKUP($A58,intern2!$A$165:$BH$316,COLUMN(S58)+1,FALSE)="","",IF(VLOOKUP($A58,'2.2'!$D:$O,5,FALSE)&lt;=S$8,"OK","NOK"))</f>
        <v/>
      </c>
      <c r="T58" s="1156" t="str">
        <f>IF(VLOOKUP($A58,intern2!$A$165:$BH$316,COLUMN(T58)+1,FALSE)="","",IF(VLOOKUP($A58,'2.2'!$D:$O,5,FALSE)&lt;=T$8,"OK","NOK"))</f>
        <v/>
      </c>
      <c r="U58" s="1156" t="str">
        <f>IF(VLOOKUP($A58,intern2!$A$165:$BH$316,COLUMN(U58)+1,FALSE)="","",IF(VLOOKUP($A58,'2.2'!$D:$O,5,FALSE)&lt;=U$8,"OK","NOK"))</f>
        <v/>
      </c>
      <c r="V58" s="1156" t="str">
        <f>IF(VLOOKUP($A58,intern2!$A$165:$BH$316,COLUMN(V58)+1,FALSE)="","",IF(VLOOKUP($A58,'2.2'!$D:$O,5,FALSE)&lt;=V$8,"OK","NOK"))</f>
        <v/>
      </c>
      <c r="W58" s="1156" t="str">
        <f>IF(VLOOKUP($A58,intern2!$A$165:$BH$316,COLUMN(W58)+1,FALSE)="","",IF(VLOOKUP($A58,'2.2'!$D:$O,5,FALSE)&lt;=W$8,"OK","NOK"))</f>
        <v/>
      </c>
      <c r="X58" s="1156" t="str">
        <f>IF(VLOOKUP($A58,intern2!$A$165:$BH$316,COLUMN(X58)+1,FALSE)="","",IF(VLOOKUP($A58,'2.2'!$D:$O,5,FALSE)&lt;=X$8,"OK","NOK"))</f>
        <v/>
      </c>
      <c r="Y58" s="1170" t="str">
        <f>IF(VLOOKUP($A58,intern2!$A$165:$BH$316,COLUMN(Y58)+1,FALSE)="","",IF(VLOOKUP($A58,'2.2'!$D:$O,5,FALSE)&lt;=Y$8,"OK","NOK"))</f>
        <v/>
      </c>
      <c r="Z58" s="1269" t="str">
        <f>IF(VLOOKUP($A58,intern2!$A$165:$BH$316,COLUMN(Z58)+1,FALSE)="","",IF(VLOOKUP($A58,'2.2'!$D:$O,5,FALSE)&lt;=Z$8,"OK","NOK"))</f>
        <v/>
      </c>
      <c r="AA58" s="1156" t="str">
        <f>IF(VLOOKUP($A58,intern2!$A$165:$BH$316,COLUMN(AA58)+1,FALSE)="","",IF(VLOOKUP($A58,'2.2'!$D:$O,5,FALSE)&lt;=AA$8,"OK","NOK"))</f>
        <v/>
      </c>
      <c r="AB58" s="1156" t="str">
        <f>IF(VLOOKUP($A58,intern2!$A$165:$BH$316,COLUMN(AB58)+1,FALSE)="","",IF(VLOOKUP($A58,'2.2'!$D:$O,5,FALSE)&lt;=AB$8,"OK","NOK"))</f>
        <v/>
      </c>
      <c r="AC58" s="1156" t="str">
        <f>IF(VLOOKUP($A58,intern2!$A$165:$BH$316,COLUMN(AC58)+1,FALSE)="","",IF(VLOOKUP($A58,'2.2'!$D:$O,5,FALSE)&lt;=AC$8,"OK","NOK"))</f>
        <v/>
      </c>
      <c r="AD58" s="1156" t="str">
        <f>IF(VLOOKUP($A58,intern2!$A$165:$BH$316,COLUMN(AD58)+1,FALSE)="","",IF(VLOOKUP($A58,'2.2'!$D:$O,5,FALSE)&lt;=AD$8,"OK","NOK"))</f>
        <v/>
      </c>
      <c r="AE58" s="1160" t="str">
        <f>IF(VLOOKUP($A58,intern2!$A$165:$BH$316,COLUMN(AE58)+1,FALSE)="","",IF(VLOOKUP($A58,'2.2'!$D:$O,5,FALSE)&lt;=AE$8,"OK","NOK"))</f>
        <v/>
      </c>
      <c r="AF58" s="1269" t="str">
        <f>IF(VLOOKUP($A58,intern2!$A$165:$BH$316,COLUMN(AF58)+1,FALSE)="","",IF(VLOOKUP($A58,'2.2'!$D:$O,5,FALSE)&lt;=AF$8,"OK","NOK"))</f>
        <v/>
      </c>
      <c r="AG58" s="1160" t="str">
        <f>IF(VLOOKUP($A58,intern2!$A$165:$BH$316,COLUMN(AG58)+1,FALSE)="","",IF(VLOOKUP($A58,'2.2'!$D:$O,5,FALSE)&lt;=AG$8,"OK","NOK"))</f>
        <v/>
      </c>
      <c r="AH58" s="1160" t="str">
        <f>IF(VLOOKUP($A58,intern2!$A$165:$BH$316,COLUMN(AH58)+1,FALSE)="","",IF(VLOOKUP($A58,'2.2'!$D:$O,5,FALSE)&lt;=AH$8,"OK","NOK"))</f>
        <v/>
      </c>
      <c r="AI58" s="1156" t="str">
        <f>IF(VLOOKUP($A58,intern2!$A$165:$BH$316,COLUMN(AI58)+1,FALSE)="","",IF(VLOOKUP($A58,'2.2'!$D:$O,5,FALSE)&lt;=AI$8,"OK","NOK"))</f>
        <v/>
      </c>
      <c r="AJ58" s="1156" t="str">
        <f>IF(VLOOKUP($A58,intern2!$A$165:$BH$316,COLUMN(AJ58)+1,FALSE)="","",IF(VLOOKUP($A58,'2.2'!$D:$O,5,FALSE)&lt;=AJ$8,"OK","NOK"))</f>
        <v/>
      </c>
      <c r="AK58" s="1156" t="str">
        <f>IF(VLOOKUP($A58,intern2!$A$165:$BH$316,COLUMN(AK58)+1,FALSE)="","",IF(VLOOKUP($A58,'2.2'!$D:$O,5,FALSE)&lt;=AK$8,"OK","NOK"))</f>
        <v/>
      </c>
      <c r="AL58" s="1156" t="str">
        <f>IF(VLOOKUP($A58,intern2!$A$165:$BH$316,COLUMN(AL58)+1,FALSE)="","",IF(VLOOKUP($A58,'2.2'!$D:$O,5,FALSE)&lt;=AL$8,"OK","NOK"))</f>
        <v/>
      </c>
      <c r="AM58" s="1269" t="str">
        <f>IF(VLOOKUP($A58,intern2!$A$165:$BH$316,COLUMN(AM58)+1,FALSE)="","",IF(VLOOKUP($A58,'2.2'!$D:$O,5,FALSE)&lt;=AM$8,"OK","NOK"))</f>
        <v/>
      </c>
      <c r="AN58" s="1170" t="str">
        <f>IF(VLOOKUP($A58,intern2!$A$165:$BH$316,COLUMN(AN58)+1,FALSE)="","",IF(VLOOKUP($A58,'2.2'!$D:$O,5,FALSE)&lt;=AN$8,"OK","NOK"))</f>
        <v/>
      </c>
      <c r="AO58" s="1156" t="str">
        <f>IF(VLOOKUP($A58,intern2!$A$165:$BH$316,COLUMN(AO58)+1,FALSE)="","",IF(VLOOKUP($A58,'2.2'!$D:$O,5,FALSE)&lt;=AO$8,"OK","NOK"))</f>
        <v/>
      </c>
      <c r="AP58" s="1156" t="str">
        <f>IF(VLOOKUP($A58,intern2!$A$165:$BH$316,COLUMN(AP58)+1,FALSE)="","",IF(VLOOKUP($A58,'2.2'!$D:$O,5,FALSE)&lt;=AP$8,"OK","NOK"))</f>
        <v/>
      </c>
      <c r="AQ58" s="1269" t="str">
        <f>IF(VLOOKUP($A58,intern2!$A$165:$BH$316,COLUMN(AQ58)+1,FALSE)="","",IF(VLOOKUP($A58,'2.2'!$D:$O,5,FALSE)&lt;=AQ$8,"OK","NOK"))</f>
        <v/>
      </c>
      <c r="AR58" s="1156" t="str">
        <f>IF(VLOOKUP($A58,intern2!$A$165:$BH$316,COLUMN(AR58)+1,FALSE)="","",IF(VLOOKUP($A58,'2.2'!$D:$O,5,FALSE)&lt;=AR$8,"OK","NOK"))</f>
        <v/>
      </c>
      <c r="AS58" s="1156" t="str">
        <f>IF(VLOOKUP($A58,intern2!$A$165:$BH$316,COLUMN(AS58)+1,FALSE)="","",IF(VLOOKUP($A58,'2.2'!$D:$O,5,FALSE)&lt;=AS$8,"OK","NOK"))</f>
        <v/>
      </c>
      <c r="AT58" s="1269" t="str">
        <f>IF(VLOOKUP($A58,intern2!$A$165:$BH$316,COLUMN(AT58)+1,FALSE)="","",IF(VLOOKUP($A58,'2.2'!$D:$O,5,FALSE)&lt;=AT$8,"OK","NOK"))</f>
        <v/>
      </c>
      <c r="AU58" s="1156" t="str">
        <f>IF(VLOOKUP($A58,intern2!$A$165:$BH$316,COLUMN(AU58)+1,FALSE)="","",IF(VLOOKUP($A58,'2.2'!$D:$O,5,FALSE)&lt;=AU$8,"OK","NOK"))</f>
        <v/>
      </c>
      <c r="AV58" s="1156" t="str">
        <f>IF(VLOOKUP($A58,intern2!$A$165:$BH$316,COLUMN(AV58)+1,FALSE)="","",IF(VLOOKUP($A58,'2.2'!$D:$O,5,FALSE)&lt;=AV$8,"OK","NOK"))</f>
        <v/>
      </c>
      <c r="AW58" s="1156" t="str">
        <f>IF(VLOOKUP($A58,intern2!$A$165:$BH$316,COLUMN(AW58)+1,FALSE)="","",IF(VLOOKUP($A58,'2.2'!$D:$O,5,FALSE)&lt;=AW$8,"OK","NOK"))</f>
        <v/>
      </c>
      <c r="AX58" s="1156" t="str">
        <f>IF(VLOOKUP($A58,intern2!$A$165:$BH$316,COLUMN(AX58)+1,FALSE)="","",IF(VLOOKUP($A58,'2.2'!$D:$O,5,FALSE)&lt;=AX$8,"OK","NOK"))</f>
        <v/>
      </c>
      <c r="AY58" s="1156" t="str">
        <f>IF(VLOOKUP($A58,intern2!$A$165:$BH$316,COLUMN(AY58)+1,FALSE)="","",IF(VLOOKUP($A58,'2.2'!$D:$O,5,FALSE)&lt;=AY$8,"OK","NOK"))</f>
        <v/>
      </c>
      <c r="AZ58" s="1269" t="str">
        <f>IF(VLOOKUP($A58,intern2!$A$165:$BH$316,COLUMN(AZ58)+1,FALSE)="","",IF(VLOOKUP($A58,'2.2'!$D:$O,5,FALSE)&lt;=AZ$8,"OK","NOK"))</f>
        <v/>
      </c>
      <c r="BA58" s="1156" t="str">
        <f>IF(VLOOKUP($A58,intern2!$A$165:$BH$316,COLUMN(BA58)+1,FALSE)="","",IF(VLOOKUP($A58,'2.2'!$D:$O,5,FALSE)&lt;=BA$8,"OK","NOK"))</f>
        <v/>
      </c>
      <c r="BB58" s="1156" t="str">
        <f>IF(VLOOKUP($A58,intern2!$A$165:$BH$316,COLUMN(BB58)+1,FALSE)="","",IF(VLOOKUP($A58,'2.2'!$D:$O,5,FALSE)&lt;=BB$8,"OK","NOK"))</f>
        <v/>
      </c>
      <c r="BC58" s="1156" t="str">
        <f>IF(VLOOKUP($A58,intern2!$A$165:$BH$316,COLUMN(BC58)+1,FALSE)="","",IF(VLOOKUP($A58,'2.2'!$D:$O,5,FALSE)&lt;=BC$8,"OK","NOK"))</f>
        <v/>
      </c>
      <c r="BD58" s="1156" t="str">
        <f>IF(VLOOKUP($A58,intern2!$A$165:$BH$316,COLUMN(BD58)+1,FALSE)="","",IF(VLOOKUP($A58,'2.2'!$D:$O,5,FALSE)&lt;=BD$8,"OK","NOK"))</f>
        <v/>
      </c>
      <c r="BE58" s="1156" t="str">
        <f>IF(VLOOKUP($A58,intern2!$A$165:$BH$316,COLUMN(BE58)+1,FALSE)="","",IF(VLOOKUP($A58,'2.2'!$D:$O,5,FALSE)&lt;=BE$8,"OK","NOK"))</f>
        <v/>
      </c>
      <c r="BF58" s="1170" t="str">
        <f>IF(VLOOKUP($A58,intern2!$A$165:$BH$316,COLUMN(BF58)+1,FALSE)="","",IF(VLOOKUP($A58,'2.2'!$D:$O,5,FALSE)&lt;=BF$8,"OK","NOK"))</f>
        <v/>
      </c>
      <c r="BG58" s="1269" t="str">
        <f>IF(VLOOKUP($A58,intern2!$A$165:$BH$316,COLUMN(BG58)+1,FALSE)="","",IF(VLOOKUP($A58,'2.2'!$D:$O,5,FALSE)&lt;=BG$8,"OK","NOK"))</f>
        <v/>
      </c>
      <c r="BH58" s="1176" t="str">
        <f t="shared" si="0"/>
        <v>OK</v>
      </c>
      <c r="BI58" s="1176"/>
    </row>
    <row r="59" spans="1:61" ht="26.4" x14ac:dyDescent="0.25">
      <c r="A59" s="716" t="str">
        <f>'2.2'!D59</f>
        <v>VIS1.5</v>
      </c>
      <c r="B59" s="1157" t="str">
        <f>'2.2'!E59</f>
        <v>Chirurgia rettale bassa (CIMAS)</v>
      </c>
      <c r="C59" s="1156" t="str">
        <f>IF(VLOOKUP($A59,intern2!$A$165:$BH$316,COLUMN(C59)+1,FALSE)="","",IF(VLOOKUP($A59,'2.2'!$D:$O,5,FALSE)&lt;=C$8,"OK","NOK"))</f>
        <v/>
      </c>
      <c r="D59" s="1156" t="str">
        <f>IF(VLOOKUP($A59,intern2!$A$165:$BH$316,COLUMN(D59)+1,FALSE)="","",IF(VLOOKUP($A59,'2.2'!$D:$O,5,FALSE)&lt;=D$8,"OK","NOK"))</f>
        <v/>
      </c>
      <c r="E59" s="1156" t="str">
        <f>IF(VLOOKUP($A59,intern2!$A$165:$BH$316,COLUMN(E59)+1,FALSE)="","",IF(VLOOKUP($A59,'2.2'!$D:$O,5,FALSE)&lt;=E$8,"OK","NOK"))</f>
        <v/>
      </c>
      <c r="F59" s="1156" t="str">
        <f>IF(VLOOKUP($A59,intern2!$A$165:$BH$316,COLUMN(F59)+1,FALSE)="","",IF(VLOOKUP($A59,'2.2'!$D:$O,5,FALSE)&lt;=F$8,"OK","NOK"))</f>
        <v/>
      </c>
      <c r="G59" s="1156" t="str">
        <f>IF(VLOOKUP($A59,intern2!$A$165:$BH$316,COLUMN(G59)+1,FALSE)="","",IF(VLOOKUP($A59,'2.2'!$D:$O,5,FALSE)&lt;=G$8,"OK","NOK"))</f>
        <v/>
      </c>
      <c r="H59" s="1156" t="str">
        <f>IF(VLOOKUP($A59,intern2!$A$165:$BH$316,COLUMN(H59)+1,FALSE)="","",IF(VLOOKUP($A59,'2.2'!$D:$O,5,FALSE)&lt;=H$8,"OK","NOK"))</f>
        <v/>
      </c>
      <c r="I59" s="1269" t="str">
        <f>IF(VLOOKUP($A59,intern2!$A$165:$BH$316,COLUMN(I59)+1,FALSE)="","",IF(VLOOKUP($A59,'2.2'!$D:$O,5,FALSE)&lt;=I$8,"OK","NOK"))</f>
        <v/>
      </c>
      <c r="J59" s="1159" t="str">
        <f>IF(VLOOKUP($A59,intern2!$A$165:$BH$316,COLUMN(J59)+1,FALSE)="","",IF(VLOOKUP($A59,'2.2'!$D:$O,5,FALSE)&lt;=J$8,"OK","NOK"))</f>
        <v/>
      </c>
      <c r="K59" s="1156" t="str">
        <f>IF(VLOOKUP($A59,intern2!$A$165:$BH$316,COLUMN(K59)+1,FALSE)="","",IF(VLOOKUP($A59,'2.2'!$D:$O,5,FALSE)&lt;=K$8,"OK","NOK"))</f>
        <v/>
      </c>
      <c r="L59" s="1156" t="str">
        <f>IF(VLOOKUP($A59,intern2!$A$165:$BH$316,COLUMN(L59)+1,FALSE)="","",IF(VLOOKUP($A59,'2.2'!$D:$O,5,FALSE)&lt;=L$8,"OK","NOK"))</f>
        <v/>
      </c>
      <c r="M59" s="1156" t="str">
        <f>IF(VLOOKUP($A59,intern2!$A$165:$BH$316,COLUMN(M59)+1,FALSE)="","",IF(VLOOKUP($A59,'2.2'!$D:$O,5,FALSE)&lt;=M$8,"OK","NOK"))</f>
        <v/>
      </c>
      <c r="N59" s="1156" t="str">
        <f>IF(VLOOKUP($A59,intern2!$A$165:$BH$316,COLUMN(N59)+1,FALSE)="","",IF(VLOOKUP($A59,'2.2'!$D:$O,5,FALSE)&lt;=N$8,"OK","NOK"))</f>
        <v/>
      </c>
      <c r="O59" s="1156" t="str">
        <f>IF(VLOOKUP($A59,intern2!$A$165:$BH$316,COLUMN(O59)+1,FALSE)="","",IF(VLOOKUP($A59,'2.2'!$D:$O,5,FALSE)&lt;=O$8,"OK","NOK"))</f>
        <v/>
      </c>
      <c r="P59" s="1156" t="str">
        <f>IF(VLOOKUP($A59,intern2!$A$165:$BH$316,COLUMN(P59)+1,FALSE)="","",IF(VLOOKUP($A59,'2.2'!$D:$O,5,FALSE)&lt;=P$8,"OK","NOK"))</f>
        <v/>
      </c>
      <c r="Q59" s="1156" t="str">
        <f>IF(VLOOKUP($A59,intern2!$A$165:$BH$316,COLUMN(Q59)+1,FALSE)="","",IF(VLOOKUP($A59,'2.2'!$D:$O,5,FALSE)&lt;=Q$8,"OK","NOK"))</f>
        <v/>
      </c>
      <c r="R59" s="1159" t="str">
        <f>IF(VLOOKUP($A59,intern2!$A$165:$BH$316,COLUMN(R59)+1,FALSE)="","",IF(VLOOKUP($A59,'2.2'!$D:$O,5,FALSE)&lt;=R$8,"OK","NOK"))</f>
        <v/>
      </c>
      <c r="S59" s="1159" t="str">
        <f>IF(VLOOKUP($A59,intern2!$A$165:$BH$316,COLUMN(S59)+1,FALSE)="","",IF(VLOOKUP($A59,'2.2'!$D:$O,5,FALSE)&lt;=S$8,"OK","NOK"))</f>
        <v/>
      </c>
      <c r="T59" s="1156" t="str">
        <f>IF(VLOOKUP($A59,intern2!$A$165:$BH$316,COLUMN(T59)+1,FALSE)="","",IF(VLOOKUP($A59,'2.2'!$D:$O,5,FALSE)&lt;=T$8,"OK","NOK"))</f>
        <v/>
      </c>
      <c r="U59" s="1156" t="str">
        <f>IF(VLOOKUP($A59,intern2!$A$165:$BH$316,COLUMN(U59)+1,FALSE)="","",IF(VLOOKUP($A59,'2.2'!$D:$O,5,FALSE)&lt;=U$8,"OK","NOK"))</f>
        <v/>
      </c>
      <c r="V59" s="1156" t="str">
        <f>IF(VLOOKUP($A59,intern2!$A$165:$BH$316,COLUMN(V59)+1,FALSE)="","",IF(VLOOKUP($A59,'2.2'!$D:$O,5,FALSE)&lt;=V$8,"OK","NOK"))</f>
        <v/>
      </c>
      <c r="W59" s="1156" t="str">
        <f>IF(VLOOKUP($A59,intern2!$A$165:$BH$316,COLUMN(W59)+1,FALSE)="","",IF(VLOOKUP($A59,'2.2'!$D:$O,5,FALSE)&lt;=W$8,"OK","NOK"))</f>
        <v/>
      </c>
      <c r="X59" s="1156" t="str">
        <f>IF(VLOOKUP($A59,intern2!$A$165:$BH$316,COLUMN(X59)+1,FALSE)="","",IF(VLOOKUP($A59,'2.2'!$D:$O,5,FALSE)&lt;=X$8,"OK","NOK"))</f>
        <v/>
      </c>
      <c r="Y59" s="1170" t="str">
        <f>IF(VLOOKUP($A59,intern2!$A$165:$BH$316,COLUMN(Y59)+1,FALSE)="","",IF(VLOOKUP($A59,'2.2'!$D:$O,5,FALSE)&lt;=Y$8,"OK","NOK"))</f>
        <v/>
      </c>
      <c r="Z59" s="1269" t="str">
        <f>IF(VLOOKUP($A59,intern2!$A$165:$BH$316,COLUMN(Z59)+1,FALSE)="","",IF(VLOOKUP($A59,'2.2'!$D:$O,5,FALSE)&lt;=Z$8,"OK","NOK"))</f>
        <v/>
      </c>
      <c r="AA59" s="1156" t="str">
        <f>IF(VLOOKUP($A59,intern2!$A$165:$BH$316,COLUMN(AA59)+1,FALSE)="","",IF(VLOOKUP($A59,'2.2'!$D:$O,5,FALSE)&lt;=AA$8,"OK","NOK"))</f>
        <v/>
      </c>
      <c r="AB59" s="1156" t="str">
        <f>IF(VLOOKUP($A59,intern2!$A$165:$BH$316,COLUMN(AB59)+1,FALSE)="","",IF(VLOOKUP($A59,'2.2'!$D:$O,5,FALSE)&lt;=AB$8,"OK","NOK"))</f>
        <v/>
      </c>
      <c r="AC59" s="1156" t="str">
        <f>IF(VLOOKUP($A59,intern2!$A$165:$BH$316,COLUMN(AC59)+1,FALSE)="","",IF(VLOOKUP($A59,'2.2'!$D:$O,5,FALSE)&lt;=AC$8,"OK","NOK"))</f>
        <v/>
      </c>
      <c r="AD59" s="1156" t="str">
        <f>IF(VLOOKUP($A59,intern2!$A$165:$BH$316,COLUMN(AD59)+1,FALSE)="","",IF(VLOOKUP($A59,'2.2'!$D:$O,5,FALSE)&lt;=AD$8,"OK","NOK"))</f>
        <v/>
      </c>
      <c r="AE59" s="1160" t="str">
        <f>IF(VLOOKUP($A59,intern2!$A$165:$BH$316,COLUMN(AE59)+1,FALSE)="","",IF(VLOOKUP($A59,'2.2'!$D:$O,5,FALSE)&lt;=AE$8,"OK","NOK"))</f>
        <v/>
      </c>
      <c r="AF59" s="1269" t="str">
        <f>IF(VLOOKUP($A59,intern2!$A$165:$BH$316,COLUMN(AF59)+1,FALSE)="","",IF(VLOOKUP($A59,'2.2'!$D:$O,5,FALSE)&lt;=AF$8,"OK","NOK"))</f>
        <v/>
      </c>
      <c r="AG59" s="1160" t="str">
        <f>IF(VLOOKUP($A59,intern2!$A$165:$BH$316,COLUMN(AG59)+1,FALSE)="","",IF(VLOOKUP($A59,'2.2'!$D:$O,5,FALSE)&lt;=AG$8,"OK","NOK"))</f>
        <v/>
      </c>
      <c r="AH59" s="1160" t="str">
        <f>IF(VLOOKUP($A59,intern2!$A$165:$BH$316,COLUMN(AH59)+1,FALSE)="","",IF(VLOOKUP($A59,'2.2'!$D:$O,5,FALSE)&lt;=AH$8,"OK","NOK"))</f>
        <v/>
      </c>
      <c r="AI59" s="1156" t="str">
        <f>IF(VLOOKUP($A59,intern2!$A$165:$BH$316,COLUMN(AI59)+1,FALSE)="","",IF(VLOOKUP($A59,'2.2'!$D:$O,5,FALSE)&lt;=AI$8,"OK","NOK"))</f>
        <v/>
      </c>
      <c r="AJ59" s="1156" t="str">
        <f>IF(VLOOKUP($A59,intern2!$A$165:$BH$316,COLUMN(AJ59)+1,FALSE)="","",IF(VLOOKUP($A59,'2.2'!$D:$O,5,FALSE)&lt;=AJ$8,"OK","NOK"))</f>
        <v/>
      </c>
      <c r="AK59" s="1156" t="str">
        <f>IF(VLOOKUP($A59,intern2!$A$165:$BH$316,COLUMN(AK59)+1,FALSE)="","",IF(VLOOKUP($A59,'2.2'!$D:$O,5,FALSE)&lt;=AK$8,"OK","NOK"))</f>
        <v/>
      </c>
      <c r="AL59" s="1156" t="str">
        <f>IF(VLOOKUP($A59,intern2!$A$165:$BH$316,COLUMN(AL59)+1,FALSE)="","",IF(VLOOKUP($A59,'2.2'!$D:$O,5,FALSE)&lt;=AL$8,"OK","NOK"))</f>
        <v/>
      </c>
      <c r="AM59" s="1269" t="str">
        <f>IF(VLOOKUP($A59,intern2!$A$165:$BH$316,COLUMN(AM59)+1,FALSE)="","",IF(VLOOKUP($A59,'2.2'!$D:$O,5,FALSE)&lt;=AM$8,"OK","NOK"))</f>
        <v/>
      </c>
      <c r="AN59" s="1170" t="str">
        <f>IF(VLOOKUP($A59,intern2!$A$165:$BH$316,COLUMN(AN59)+1,FALSE)="","",IF(VLOOKUP($A59,'2.2'!$D:$O,5,FALSE)&lt;=AN$8,"OK","NOK"))</f>
        <v/>
      </c>
      <c r="AO59" s="1156" t="str">
        <f>IF(VLOOKUP($A59,intern2!$A$165:$BH$316,COLUMN(AO59)+1,FALSE)="","",IF(VLOOKUP($A59,'2.2'!$D:$O,5,FALSE)&lt;=AO$8,"OK","NOK"))</f>
        <v/>
      </c>
      <c r="AP59" s="1156" t="str">
        <f>IF(VLOOKUP($A59,intern2!$A$165:$BH$316,COLUMN(AP59)+1,FALSE)="","",IF(VLOOKUP($A59,'2.2'!$D:$O,5,FALSE)&lt;=AP$8,"OK","NOK"))</f>
        <v/>
      </c>
      <c r="AQ59" s="1269" t="str">
        <f>IF(VLOOKUP($A59,intern2!$A$165:$BH$316,COLUMN(AQ59)+1,FALSE)="","",IF(VLOOKUP($A59,'2.2'!$D:$O,5,FALSE)&lt;=AQ$8,"OK","NOK"))</f>
        <v/>
      </c>
      <c r="AR59" s="1156" t="str">
        <f>IF(VLOOKUP($A59,intern2!$A$165:$BH$316,COLUMN(AR59)+1,FALSE)="","",IF(VLOOKUP($A59,'2.2'!$D:$O,5,FALSE)&lt;=AR$8,"OK","NOK"))</f>
        <v/>
      </c>
      <c r="AS59" s="1156" t="str">
        <f>IF(VLOOKUP($A59,intern2!$A$165:$BH$316,COLUMN(AS59)+1,FALSE)="","",IF(VLOOKUP($A59,'2.2'!$D:$O,5,FALSE)&lt;=AS$8,"OK","NOK"))</f>
        <v/>
      </c>
      <c r="AT59" s="1269" t="str">
        <f>IF(VLOOKUP($A59,intern2!$A$165:$BH$316,COLUMN(AT59)+1,FALSE)="","",IF(VLOOKUP($A59,'2.2'!$D:$O,5,FALSE)&lt;=AT$8,"OK","NOK"))</f>
        <v/>
      </c>
      <c r="AU59" s="1156" t="str">
        <f>IF(VLOOKUP($A59,intern2!$A$165:$BH$316,COLUMN(AU59)+1,FALSE)="","",IF(VLOOKUP($A59,'2.2'!$D:$O,5,FALSE)&lt;=AU$8,"OK","NOK"))</f>
        <v/>
      </c>
      <c r="AV59" s="1156" t="str">
        <f>IF(VLOOKUP($A59,intern2!$A$165:$BH$316,COLUMN(AV59)+1,FALSE)="","",IF(VLOOKUP($A59,'2.2'!$D:$O,5,FALSE)&lt;=AV$8,"OK","NOK"))</f>
        <v/>
      </c>
      <c r="AW59" s="1156" t="str">
        <f>IF(VLOOKUP($A59,intern2!$A$165:$BH$316,COLUMN(AW59)+1,FALSE)="","",IF(VLOOKUP($A59,'2.2'!$D:$O,5,FALSE)&lt;=AW$8,"OK","NOK"))</f>
        <v/>
      </c>
      <c r="AX59" s="1156" t="str">
        <f>IF(VLOOKUP($A59,intern2!$A$165:$BH$316,COLUMN(AX59)+1,FALSE)="","",IF(VLOOKUP($A59,'2.2'!$D:$O,5,FALSE)&lt;=AX$8,"OK","NOK"))</f>
        <v/>
      </c>
      <c r="AY59" s="1156" t="str">
        <f>IF(VLOOKUP($A59,intern2!$A$165:$BH$316,COLUMN(AY59)+1,FALSE)="","",IF(VLOOKUP($A59,'2.2'!$D:$O,5,FALSE)&lt;=AY$8,"OK","NOK"))</f>
        <v/>
      </c>
      <c r="AZ59" s="1269" t="str">
        <f>IF(VLOOKUP($A59,intern2!$A$165:$BH$316,COLUMN(AZ59)+1,FALSE)="","",IF(VLOOKUP($A59,'2.2'!$D:$O,5,FALSE)&lt;=AZ$8,"OK","NOK"))</f>
        <v/>
      </c>
      <c r="BA59" s="1156" t="str">
        <f>IF(VLOOKUP($A59,intern2!$A$165:$BH$316,COLUMN(BA59)+1,FALSE)="","",IF(VLOOKUP($A59,'2.2'!$D:$O,5,FALSE)&lt;=BA$8,"OK","NOK"))</f>
        <v/>
      </c>
      <c r="BB59" s="1156" t="str">
        <f>IF(VLOOKUP($A59,intern2!$A$165:$BH$316,COLUMN(BB59)+1,FALSE)="","",IF(VLOOKUP($A59,'2.2'!$D:$O,5,FALSE)&lt;=BB$8,"OK","NOK"))</f>
        <v/>
      </c>
      <c r="BC59" s="1156" t="str">
        <f>IF(VLOOKUP($A59,intern2!$A$165:$BH$316,COLUMN(BC59)+1,FALSE)="","",IF(VLOOKUP($A59,'2.2'!$D:$O,5,FALSE)&lt;=BC$8,"OK","NOK"))</f>
        <v/>
      </c>
      <c r="BD59" s="1156" t="str">
        <f>IF(VLOOKUP($A59,intern2!$A$165:$BH$316,COLUMN(BD59)+1,FALSE)="","",IF(VLOOKUP($A59,'2.2'!$D:$O,5,FALSE)&lt;=BD$8,"OK","NOK"))</f>
        <v/>
      </c>
      <c r="BE59" s="1156" t="str">
        <f>IF(VLOOKUP($A59,intern2!$A$165:$BH$316,COLUMN(BE59)+1,FALSE)="","",IF(VLOOKUP($A59,'2.2'!$D:$O,5,FALSE)&lt;=BE$8,"OK","NOK"))</f>
        <v/>
      </c>
      <c r="BF59" s="1170" t="str">
        <f>IF(VLOOKUP($A59,intern2!$A$165:$BH$316,COLUMN(BF59)+1,FALSE)="","",IF(VLOOKUP($A59,'2.2'!$D:$O,5,FALSE)&lt;=BF$8,"OK","NOK"))</f>
        <v/>
      </c>
      <c r="BG59" s="1269" t="str">
        <f>IF(VLOOKUP($A59,intern2!$A$165:$BH$316,COLUMN(BG59)+1,FALSE)="","",IF(VLOOKUP($A59,'2.2'!$D:$O,5,FALSE)&lt;=BG$8,"OK","NOK"))</f>
        <v/>
      </c>
      <c r="BH59" s="1176" t="str">
        <f t="shared" si="0"/>
        <v>OK</v>
      </c>
      <c r="BI59" s="1176"/>
    </row>
    <row r="60" spans="1:61" ht="26.4" x14ac:dyDescent="0.25">
      <c r="A60" s="716" t="str">
        <f>'2.2'!D60</f>
        <v>HAE1</v>
      </c>
      <c r="B60" s="1157" t="str">
        <f>'2.2'!E60</f>
        <v>Linfomi aggressivi e leucemie acute</v>
      </c>
      <c r="C60" s="1156" t="str">
        <f>IF(VLOOKUP($A60,intern2!$A$165:$BH$316,COLUMN(C60)+1,FALSE)="","",IF(VLOOKUP($A60,'2.2'!$D:$O,5,FALSE)&lt;=C$8,"OK","NOK"))</f>
        <v/>
      </c>
      <c r="D60" s="1156" t="str">
        <f>IF(VLOOKUP($A60,intern2!$A$165:$BH$316,COLUMN(D60)+1,FALSE)="","",IF(VLOOKUP($A60,'2.2'!$D:$O,5,FALSE)&lt;=D$8,"OK","NOK"))</f>
        <v/>
      </c>
      <c r="E60" s="1156" t="str">
        <f>IF(VLOOKUP($A60,intern2!$A$165:$BH$316,COLUMN(E60)+1,FALSE)="","",IF(VLOOKUP($A60,'2.2'!$D:$O,5,FALSE)&lt;=E$8,"OK","NOK"))</f>
        <v/>
      </c>
      <c r="F60" s="1156" t="str">
        <f>IF(VLOOKUP($A60,intern2!$A$165:$BH$316,COLUMN(F60)+1,FALSE)="","",IF(VLOOKUP($A60,'2.2'!$D:$O,5,FALSE)&lt;=F$8,"OK","NOK"))</f>
        <v/>
      </c>
      <c r="G60" s="1156" t="str">
        <f>IF(VLOOKUP($A60,intern2!$A$165:$BH$316,COLUMN(G60)+1,FALSE)="","",IF(VLOOKUP($A60,'2.2'!$D:$O,5,FALSE)&lt;=G$8,"OK","NOK"))</f>
        <v/>
      </c>
      <c r="H60" s="1156" t="str">
        <f>IF(VLOOKUP($A60,intern2!$A$165:$BH$316,COLUMN(H60)+1,FALSE)="","",IF(VLOOKUP($A60,'2.2'!$D:$O,5,FALSE)&lt;=H$8,"OK","NOK"))</f>
        <v/>
      </c>
      <c r="I60" s="1269" t="str">
        <f>IF(VLOOKUP($A60,intern2!$A$165:$BH$316,COLUMN(I60)+1,FALSE)="","",IF(VLOOKUP($A60,'2.2'!$D:$O,5,FALSE)&lt;=I$8,"OK","NOK"))</f>
        <v/>
      </c>
      <c r="J60" s="1159" t="str">
        <f>IF(VLOOKUP($A60,intern2!$A$165:$BH$316,COLUMN(J60)+1,FALSE)="","",IF(VLOOKUP($A60,'2.2'!$D:$O,5,FALSE)&lt;=J$8,"OK","NOK"))</f>
        <v/>
      </c>
      <c r="K60" s="1156" t="str">
        <f>IF(VLOOKUP($A60,intern2!$A$165:$BH$316,COLUMN(K60)+1,FALSE)="","",IF(VLOOKUP($A60,'2.2'!$D:$O,5,FALSE)&lt;=K$8,"OK","NOK"))</f>
        <v/>
      </c>
      <c r="L60" s="1156" t="str">
        <f>IF(VLOOKUP($A60,intern2!$A$165:$BH$316,COLUMN(L60)+1,FALSE)="","",IF(VLOOKUP($A60,'2.2'!$D:$O,5,FALSE)&lt;=L$8,"OK","NOK"))</f>
        <v/>
      </c>
      <c r="M60" s="1156" t="str">
        <f>IF(VLOOKUP($A60,intern2!$A$165:$BH$316,COLUMN(M60)+1,FALSE)="","",IF(VLOOKUP($A60,'2.2'!$D:$O,5,FALSE)&lt;=M$8,"OK","NOK"))</f>
        <v/>
      </c>
      <c r="N60" s="1156" t="str">
        <f>IF(VLOOKUP($A60,intern2!$A$165:$BH$316,COLUMN(N60)+1,FALSE)="","",IF(VLOOKUP($A60,'2.2'!$D:$O,5,FALSE)&lt;=N$8,"OK","NOK"))</f>
        <v/>
      </c>
      <c r="O60" s="1156" t="str">
        <f>IF(VLOOKUP($A60,intern2!$A$165:$BH$316,COLUMN(O60)+1,FALSE)="","",IF(VLOOKUP($A60,'2.2'!$D:$O,5,FALSE)&lt;=O$8,"OK","NOK"))</f>
        <v/>
      </c>
      <c r="P60" s="1156" t="str">
        <f>IF(VLOOKUP($A60,intern2!$A$165:$BH$316,COLUMN(P60)+1,FALSE)="","",IF(VLOOKUP($A60,'2.2'!$D:$O,5,FALSE)&lt;=P$8,"OK","NOK"))</f>
        <v/>
      </c>
      <c r="Q60" s="1156" t="str">
        <f>IF(VLOOKUP($A60,intern2!$A$165:$BH$316,COLUMN(Q60)+1,FALSE)="","",IF(VLOOKUP($A60,'2.2'!$D:$O,5,FALSE)&lt;=Q$8,"OK","NOK"))</f>
        <v/>
      </c>
      <c r="R60" s="1159" t="str">
        <f>IF(VLOOKUP($A60,intern2!$A$165:$BH$316,COLUMN(R60)+1,FALSE)="","",IF(VLOOKUP($A60,'2.2'!$D:$O,5,FALSE)&lt;=R$8,"OK","NOK"))</f>
        <v/>
      </c>
      <c r="S60" s="1159" t="str">
        <f>IF(VLOOKUP($A60,intern2!$A$165:$BH$316,COLUMN(S60)+1,FALSE)="","",IF(VLOOKUP($A60,'2.2'!$D:$O,5,FALSE)&lt;=S$8,"OK","NOK"))</f>
        <v/>
      </c>
      <c r="T60" s="1156" t="str">
        <f ca="1">IF(VLOOKUP($A60,intern2!$A$165:$BH$316,COLUMN(T60)+1,FALSE)="","",IF(VLOOKUP($A60,'2.2'!$D:$O,5,FALSE)&lt;=T$8,"OK","NOK"))</f>
        <v>NOK</v>
      </c>
      <c r="U60" s="1156" t="str">
        <f>IF(VLOOKUP($A60,intern2!$A$165:$BH$316,COLUMN(U60)+1,FALSE)="","",IF(VLOOKUP($A60,'2.2'!$D:$O,5,FALSE)&lt;=U$8,"OK","NOK"))</f>
        <v/>
      </c>
      <c r="V60" s="1156" t="str">
        <f>IF(VLOOKUP($A60,intern2!$A$165:$BH$316,COLUMN(V60)+1,FALSE)="","",IF(VLOOKUP($A60,'2.2'!$D:$O,5,FALSE)&lt;=V$8,"OK","NOK"))</f>
        <v/>
      </c>
      <c r="W60" s="1156" t="str">
        <f>IF(VLOOKUP($A60,intern2!$A$165:$BH$316,COLUMN(W60)+1,FALSE)="","",IF(VLOOKUP($A60,'2.2'!$D:$O,5,FALSE)&lt;=W$8,"OK","NOK"))</f>
        <v/>
      </c>
      <c r="X60" s="1156" t="str">
        <f>IF(VLOOKUP($A60,intern2!$A$165:$BH$316,COLUMN(X60)+1,FALSE)="","",IF(VLOOKUP($A60,'2.2'!$D:$O,5,FALSE)&lt;=X$8,"OK","NOK"))</f>
        <v/>
      </c>
      <c r="Y60" s="1170" t="str">
        <f>IF(VLOOKUP($A60,intern2!$A$165:$BH$316,COLUMN(Y60)+1,FALSE)="","",IF(VLOOKUP($A60,'2.2'!$D:$O,5,FALSE)&lt;=Y$8,"OK","NOK"))</f>
        <v/>
      </c>
      <c r="Z60" s="1269" t="str">
        <f>IF(VLOOKUP($A60,intern2!$A$165:$BH$316,COLUMN(Z60)+1,FALSE)="","",IF(VLOOKUP($A60,'2.2'!$D:$O,5,FALSE)&lt;=Z$8,"OK","NOK"))</f>
        <v/>
      </c>
      <c r="AA60" s="1156" t="str">
        <f>IF(VLOOKUP($A60,intern2!$A$165:$BH$316,COLUMN(AA60)+1,FALSE)="","",IF(VLOOKUP($A60,'2.2'!$D:$O,5,FALSE)&lt;=AA$8,"OK","NOK"))</f>
        <v/>
      </c>
      <c r="AB60" s="1156" t="str">
        <f>IF(VLOOKUP($A60,intern2!$A$165:$BH$316,COLUMN(AB60)+1,FALSE)="","",IF(VLOOKUP($A60,'2.2'!$D:$O,5,FALSE)&lt;=AB$8,"OK","NOK"))</f>
        <v/>
      </c>
      <c r="AC60" s="1156" t="str">
        <f>IF(VLOOKUP($A60,intern2!$A$165:$BH$316,COLUMN(AC60)+1,FALSE)="","",IF(VLOOKUP($A60,'2.2'!$D:$O,5,FALSE)&lt;=AC$8,"OK","NOK"))</f>
        <v/>
      </c>
      <c r="AD60" s="1156" t="str">
        <f>IF(VLOOKUP($A60,intern2!$A$165:$BH$316,COLUMN(AD60)+1,FALSE)="","",IF(VLOOKUP($A60,'2.2'!$D:$O,5,FALSE)&lt;=AD$8,"OK","NOK"))</f>
        <v/>
      </c>
      <c r="AE60" s="1160" t="str">
        <f>IF(VLOOKUP($A60,intern2!$A$165:$BH$316,COLUMN(AE60)+1,FALSE)="","",IF(VLOOKUP($A60,'2.2'!$D:$O,5,FALSE)&lt;=AE$8,"OK","NOK"))</f>
        <v/>
      </c>
      <c r="AF60" s="1269" t="str">
        <f ca="1">IF(VLOOKUP($A60,intern2!$A$165:$BH$316,COLUMN(AF60)+1,FALSE)="","",IF(VLOOKUP($A60,'2.2'!$D:$O,5,FALSE)&lt;=AF$8,"OK","NOK"))</f>
        <v>NOK</v>
      </c>
      <c r="AG60" s="1160" t="str">
        <f>IF(VLOOKUP($A60,intern2!$A$165:$BH$316,COLUMN(AG60)+1,FALSE)="","",IF(VLOOKUP($A60,'2.2'!$D:$O,5,FALSE)&lt;=AG$8,"OK","NOK"))</f>
        <v/>
      </c>
      <c r="AH60" s="1160" t="str">
        <f>IF(VLOOKUP($A60,intern2!$A$165:$BH$316,COLUMN(AH60)+1,FALSE)="","",IF(VLOOKUP($A60,'2.2'!$D:$O,5,FALSE)&lt;=AH$8,"OK","NOK"))</f>
        <v/>
      </c>
      <c r="AI60" s="1156" t="str">
        <f>IF(VLOOKUP($A60,intern2!$A$165:$BH$316,COLUMN(AI60)+1,FALSE)="","",IF(VLOOKUP($A60,'2.2'!$D:$O,5,FALSE)&lt;=AI$8,"OK","NOK"))</f>
        <v/>
      </c>
      <c r="AJ60" s="1156" t="str">
        <f>IF(VLOOKUP($A60,intern2!$A$165:$BH$316,COLUMN(AJ60)+1,FALSE)="","",IF(VLOOKUP($A60,'2.2'!$D:$O,5,FALSE)&lt;=AJ$8,"OK","NOK"))</f>
        <v/>
      </c>
      <c r="AK60" s="1156" t="str">
        <f>IF(VLOOKUP($A60,intern2!$A$165:$BH$316,COLUMN(AK60)+1,FALSE)="","",IF(VLOOKUP($A60,'2.2'!$D:$O,5,FALSE)&lt;=AK$8,"OK","NOK"))</f>
        <v/>
      </c>
      <c r="AL60" s="1156" t="str">
        <f>IF(VLOOKUP($A60,intern2!$A$165:$BH$316,COLUMN(AL60)+1,FALSE)="","",IF(VLOOKUP($A60,'2.2'!$D:$O,5,FALSE)&lt;=AL$8,"OK","NOK"))</f>
        <v/>
      </c>
      <c r="AM60" s="1269" t="str">
        <f>IF(VLOOKUP($A60,intern2!$A$165:$BH$316,COLUMN(AM60)+1,FALSE)="","",IF(VLOOKUP($A60,'2.2'!$D:$O,5,FALSE)&lt;=AM$8,"OK","NOK"))</f>
        <v/>
      </c>
      <c r="AN60" s="1170" t="str">
        <f ca="1">IF(VLOOKUP($A60,intern2!$A$165:$BH$316,COLUMN(AN60)+1,FALSE)="","",IF(VLOOKUP($A60,'2.2'!$D:$O,5,FALSE)&lt;=AN$8,"OK","NOK"))</f>
        <v>NOK</v>
      </c>
      <c r="AO60" s="1156" t="str">
        <f>IF(VLOOKUP($A60,intern2!$A$165:$BH$316,COLUMN(AO60)+1,FALSE)="","",IF(VLOOKUP($A60,'2.2'!$D:$O,5,FALSE)&lt;=AO$8,"OK","NOK"))</f>
        <v/>
      </c>
      <c r="AP60" s="1156" t="str">
        <f>IF(VLOOKUP($A60,intern2!$A$165:$BH$316,COLUMN(AP60)+1,FALSE)="","",IF(VLOOKUP($A60,'2.2'!$D:$O,5,FALSE)&lt;=AP$8,"OK","NOK"))</f>
        <v/>
      </c>
      <c r="AQ60" s="1269" t="str">
        <f>IF(VLOOKUP($A60,intern2!$A$165:$BH$316,COLUMN(AQ60)+1,FALSE)="","",IF(VLOOKUP($A60,'2.2'!$D:$O,5,FALSE)&lt;=AQ$8,"OK","NOK"))</f>
        <v/>
      </c>
      <c r="AR60" s="1156" t="str">
        <f>IF(VLOOKUP($A60,intern2!$A$165:$BH$316,COLUMN(AR60)+1,FALSE)="","",IF(VLOOKUP($A60,'2.2'!$D:$O,5,FALSE)&lt;=AR$8,"OK","NOK"))</f>
        <v/>
      </c>
      <c r="AS60" s="1156" t="str">
        <f>IF(VLOOKUP($A60,intern2!$A$165:$BH$316,COLUMN(AS60)+1,FALSE)="","",IF(VLOOKUP($A60,'2.2'!$D:$O,5,FALSE)&lt;=AS$8,"OK","NOK"))</f>
        <v/>
      </c>
      <c r="AT60" s="1269" t="str">
        <f>IF(VLOOKUP($A60,intern2!$A$165:$BH$316,COLUMN(AT60)+1,FALSE)="","",IF(VLOOKUP($A60,'2.2'!$D:$O,5,FALSE)&lt;=AT$8,"OK","NOK"))</f>
        <v/>
      </c>
      <c r="AU60" s="1156" t="str">
        <f>IF(VLOOKUP($A60,intern2!$A$165:$BH$316,COLUMN(AU60)+1,FALSE)="","",IF(VLOOKUP($A60,'2.2'!$D:$O,5,FALSE)&lt;=AU$8,"OK","NOK"))</f>
        <v/>
      </c>
      <c r="AV60" s="1156" t="str">
        <f>IF(VLOOKUP($A60,intern2!$A$165:$BH$316,COLUMN(AV60)+1,FALSE)="","",IF(VLOOKUP($A60,'2.2'!$D:$O,5,FALSE)&lt;=AV$8,"OK","NOK"))</f>
        <v/>
      </c>
      <c r="AW60" s="1156" t="str">
        <f>IF(VLOOKUP($A60,intern2!$A$165:$BH$316,COLUMN(AW60)+1,FALSE)="","",IF(VLOOKUP($A60,'2.2'!$D:$O,5,FALSE)&lt;=AW$8,"OK","NOK"))</f>
        <v/>
      </c>
      <c r="AX60" s="1156" t="str">
        <f>IF(VLOOKUP($A60,intern2!$A$165:$BH$316,COLUMN(AX60)+1,FALSE)="","",IF(VLOOKUP($A60,'2.2'!$D:$O,5,FALSE)&lt;=AX$8,"OK","NOK"))</f>
        <v/>
      </c>
      <c r="AY60" s="1156" t="str">
        <f>IF(VLOOKUP($A60,intern2!$A$165:$BH$316,COLUMN(AY60)+1,FALSE)="","",IF(VLOOKUP($A60,'2.2'!$D:$O,5,FALSE)&lt;=AY$8,"OK","NOK"))</f>
        <v/>
      </c>
      <c r="AZ60" s="1269" t="str">
        <f>IF(VLOOKUP($A60,intern2!$A$165:$BH$316,COLUMN(AZ60)+1,FALSE)="","",IF(VLOOKUP($A60,'2.2'!$D:$O,5,FALSE)&lt;=AZ$8,"OK","NOK"))</f>
        <v/>
      </c>
      <c r="BA60" s="1156" t="str">
        <f>IF(VLOOKUP($A60,intern2!$A$165:$BH$316,COLUMN(BA60)+1,FALSE)="","",IF(VLOOKUP($A60,'2.2'!$D:$O,5,FALSE)&lt;=BA$8,"OK","NOK"))</f>
        <v/>
      </c>
      <c r="BB60" s="1156" t="str">
        <f>IF(VLOOKUP($A60,intern2!$A$165:$BH$316,COLUMN(BB60)+1,FALSE)="","",IF(VLOOKUP($A60,'2.2'!$D:$O,5,FALSE)&lt;=BB$8,"OK","NOK"))</f>
        <v/>
      </c>
      <c r="BC60" s="1156" t="str">
        <f>IF(VLOOKUP($A60,intern2!$A$165:$BH$316,COLUMN(BC60)+1,FALSE)="","",IF(VLOOKUP($A60,'2.2'!$D:$O,5,FALSE)&lt;=BC$8,"OK","NOK"))</f>
        <v/>
      </c>
      <c r="BD60" s="1156" t="str">
        <f>IF(VLOOKUP($A60,intern2!$A$165:$BH$316,COLUMN(BD60)+1,FALSE)="","",IF(VLOOKUP($A60,'2.2'!$D:$O,5,FALSE)&lt;=BD$8,"OK","NOK"))</f>
        <v/>
      </c>
      <c r="BE60" s="1156" t="str">
        <f>IF(VLOOKUP($A60,intern2!$A$165:$BH$316,COLUMN(BE60)+1,FALSE)="","",IF(VLOOKUP($A60,'2.2'!$D:$O,5,FALSE)&lt;=BE$8,"OK","NOK"))</f>
        <v/>
      </c>
      <c r="BF60" s="1170" t="str">
        <f>IF(VLOOKUP($A60,intern2!$A$165:$BH$316,COLUMN(BF60)+1,FALSE)="","",IF(VLOOKUP($A60,'2.2'!$D:$O,5,FALSE)&lt;=BF$8,"OK","NOK"))</f>
        <v/>
      </c>
      <c r="BG60" s="1269" t="str">
        <f>IF(VLOOKUP($A60,intern2!$A$165:$BH$316,COLUMN(BG60)+1,FALSE)="","",IF(VLOOKUP($A60,'2.2'!$D:$O,5,FALSE)&lt;=BG$8,"OK","NOK"))</f>
        <v/>
      </c>
      <c r="BH60" s="1176" t="str">
        <f t="shared" ca="1" si="0"/>
        <v>NOK</v>
      </c>
      <c r="BI60" s="1176"/>
    </row>
    <row r="61" spans="1:61" ht="39.6" x14ac:dyDescent="0.25">
      <c r="A61" s="716" t="str">
        <f>'2.2'!D61</f>
        <v>HAE1.1</v>
      </c>
      <c r="B61" s="1157" t="str">
        <f>'2.2'!E61</f>
        <v>Linfomi altamente aggressivi e leucemie acute con chemioterapie curative</v>
      </c>
      <c r="C61" s="1156" t="str">
        <f>IF(VLOOKUP($A61,intern2!$A$165:$BH$316,COLUMN(C61)+1,FALSE)="","",IF(VLOOKUP($A61,'2.2'!$D:$O,5,FALSE)&lt;=C$8,"OK","NOK"))</f>
        <v/>
      </c>
      <c r="D61" s="1156" t="str">
        <f>IF(VLOOKUP($A61,intern2!$A$165:$BH$316,COLUMN(D61)+1,FALSE)="","",IF(VLOOKUP($A61,'2.2'!$D:$O,5,FALSE)&lt;=D$8,"OK","NOK"))</f>
        <v/>
      </c>
      <c r="E61" s="1156" t="str">
        <f>IF(VLOOKUP($A61,intern2!$A$165:$BH$316,COLUMN(E61)+1,FALSE)="","",IF(VLOOKUP($A61,'2.2'!$D:$O,5,FALSE)&lt;=E$8,"OK","NOK"))</f>
        <v/>
      </c>
      <c r="F61" s="1156" t="str">
        <f>IF(VLOOKUP($A61,intern2!$A$165:$BH$316,COLUMN(F61)+1,FALSE)="","",IF(VLOOKUP($A61,'2.2'!$D:$O,5,FALSE)&lt;=F$8,"OK","NOK"))</f>
        <v/>
      </c>
      <c r="G61" s="1156" t="str">
        <f>IF(VLOOKUP($A61,intern2!$A$165:$BH$316,COLUMN(G61)+1,FALSE)="","",IF(VLOOKUP($A61,'2.2'!$D:$O,5,FALSE)&lt;=G$8,"OK","NOK"))</f>
        <v/>
      </c>
      <c r="H61" s="1156" t="str">
        <f>IF(VLOOKUP($A61,intern2!$A$165:$BH$316,COLUMN(H61)+1,FALSE)="","",IF(VLOOKUP($A61,'2.2'!$D:$O,5,FALSE)&lt;=H$8,"OK","NOK"))</f>
        <v/>
      </c>
      <c r="I61" s="1269" t="str">
        <f>IF(VLOOKUP($A61,intern2!$A$165:$BH$316,COLUMN(I61)+1,FALSE)="","",IF(VLOOKUP($A61,'2.2'!$D:$O,5,FALSE)&lt;=I$8,"OK","NOK"))</f>
        <v/>
      </c>
      <c r="J61" s="1159" t="str">
        <f>IF(VLOOKUP($A61,intern2!$A$165:$BH$316,COLUMN(J61)+1,FALSE)="","",IF(VLOOKUP($A61,'2.2'!$D:$O,5,FALSE)&lt;=J$8,"OK","NOK"))</f>
        <v/>
      </c>
      <c r="K61" s="1156" t="str">
        <f>IF(VLOOKUP($A61,intern2!$A$165:$BH$316,COLUMN(K61)+1,FALSE)="","",IF(VLOOKUP($A61,'2.2'!$D:$O,5,FALSE)&lt;=K$8,"OK","NOK"))</f>
        <v/>
      </c>
      <c r="L61" s="1156" t="str">
        <f>IF(VLOOKUP($A61,intern2!$A$165:$BH$316,COLUMN(L61)+1,FALSE)="","",IF(VLOOKUP($A61,'2.2'!$D:$O,5,FALSE)&lt;=L$8,"OK","NOK"))</f>
        <v/>
      </c>
      <c r="M61" s="1156" t="str">
        <f>IF(VLOOKUP($A61,intern2!$A$165:$BH$316,COLUMN(M61)+1,FALSE)="","",IF(VLOOKUP($A61,'2.2'!$D:$O,5,FALSE)&lt;=M$8,"OK","NOK"))</f>
        <v/>
      </c>
      <c r="N61" s="1156" t="str">
        <f>IF(VLOOKUP($A61,intern2!$A$165:$BH$316,COLUMN(N61)+1,FALSE)="","",IF(VLOOKUP($A61,'2.2'!$D:$O,5,FALSE)&lt;=N$8,"OK","NOK"))</f>
        <v/>
      </c>
      <c r="O61" s="1156" t="str">
        <f>IF(VLOOKUP($A61,intern2!$A$165:$BH$316,COLUMN(O61)+1,FALSE)="","",IF(VLOOKUP($A61,'2.2'!$D:$O,5,FALSE)&lt;=O$8,"OK","NOK"))</f>
        <v/>
      </c>
      <c r="P61" s="1156" t="str">
        <f>IF(VLOOKUP($A61,intern2!$A$165:$BH$316,COLUMN(P61)+1,FALSE)="","",IF(VLOOKUP($A61,'2.2'!$D:$O,5,FALSE)&lt;=P$8,"OK","NOK"))</f>
        <v/>
      </c>
      <c r="Q61" s="1156" t="str">
        <f>IF(VLOOKUP($A61,intern2!$A$165:$BH$316,COLUMN(Q61)+1,FALSE)="","",IF(VLOOKUP($A61,'2.2'!$D:$O,5,FALSE)&lt;=Q$8,"OK","NOK"))</f>
        <v/>
      </c>
      <c r="R61" s="1159" t="str">
        <f>IF(VLOOKUP($A61,intern2!$A$165:$BH$316,COLUMN(R61)+1,FALSE)="","",IF(VLOOKUP($A61,'2.2'!$D:$O,5,FALSE)&lt;=R$8,"OK","NOK"))</f>
        <v/>
      </c>
      <c r="S61" s="1159" t="str">
        <f>IF(VLOOKUP($A61,intern2!$A$165:$BH$316,COLUMN(S61)+1,FALSE)="","",IF(VLOOKUP($A61,'2.2'!$D:$O,5,FALSE)&lt;=S$8,"OK","NOK"))</f>
        <v/>
      </c>
      <c r="T61" s="1156" t="str">
        <f ca="1">IF(VLOOKUP($A61,intern2!$A$165:$BH$316,COLUMN(T61)+1,FALSE)="","",IF(VLOOKUP($A61,'2.2'!$D:$O,5,FALSE)&lt;=T$8,"OK","NOK"))</f>
        <v>NOK</v>
      </c>
      <c r="U61" s="1156" t="str">
        <f>IF(VLOOKUP($A61,intern2!$A$165:$BH$316,COLUMN(U61)+1,FALSE)="","",IF(VLOOKUP($A61,'2.2'!$D:$O,5,FALSE)&lt;=U$8,"OK","NOK"))</f>
        <v/>
      </c>
      <c r="V61" s="1156" t="str">
        <f>IF(VLOOKUP($A61,intern2!$A$165:$BH$316,COLUMN(V61)+1,FALSE)="","",IF(VLOOKUP($A61,'2.2'!$D:$O,5,FALSE)&lt;=V$8,"OK","NOK"))</f>
        <v/>
      </c>
      <c r="W61" s="1156" t="str">
        <f>IF(VLOOKUP($A61,intern2!$A$165:$BH$316,COLUMN(W61)+1,FALSE)="","",IF(VLOOKUP($A61,'2.2'!$D:$O,5,FALSE)&lt;=W$8,"OK","NOK"))</f>
        <v/>
      </c>
      <c r="X61" s="1156" t="str">
        <f>IF(VLOOKUP($A61,intern2!$A$165:$BH$316,COLUMN(X61)+1,FALSE)="","",IF(VLOOKUP($A61,'2.2'!$D:$O,5,FALSE)&lt;=X$8,"OK","NOK"))</f>
        <v/>
      </c>
      <c r="Y61" s="1170" t="str">
        <f>IF(VLOOKUP($A61,intern2!$A$165:$BH$316,COLUMN(Y61)+1,FALSE)="","",IF(VLOOKUP($A61,'2.2'!$D:$O,5,FALSE)&lt;=Y$8,"OK","NOK"))</f>
        <v/>
      </c>
      <c r="Z61" s="1269" t="str">
        <f>IF(VLOOKUP($A61,intern2!$A$165:$BH$316,COLUMN(Z61)+1,FALSE)="","",IF(VLOOKUP($A61,'2.2'!$D:$O,5,FALSE)&lt;=Z$8,"OK","NOK"))</f>
        <v/>
      </c>
      <c r="AA61" s="1156" t="str">
        <f>IF(VLOOKUP($A61,intern2!$A$165:$BH$316,COLUMN(AA61)+1,FALSE)="","",IF(VLOOKUP($A61,'2.2'!$D:$O,5,FALSE)&lt;=AA$8,"OK","NOK"))</f>
        <v/>
      </c>
      <c r="AB61" s="1156" t="str">
        <f>IF(VLOOKUP($A61,intern2!$A$165:$BH$316,COLUMN(AB61)+1,FALSE)="","",IF(VLOOKUP($A61,'2.2'!$D:$O,5,FALSE)&lt;=AB$8,"OK","NOK"))</f>
        <v/>
      </c>
      <c r="AC61" s="1156" t="str">
        <f>IF(VLOOKUP($A61,intern2!$A$165:$BH$316,COLUMN(AC61)+1,FALSE)="","",IF(VLOOKUP($A61,'2.2'!$D:$O,5,FALSE)&lt;=AC$8,"OK","NOK"))</f>
        <v/>
      </c>
      <c r="AD61" s="1156" t="str">
        <f>IF(VLOOKUP($A61,intern2!$A$165:$BH$316,COLUMN(AD61)+1,FALSE)="","",IF(VLOOKUP($A61,'2.2'!$D:$O,5,FALSE)&lt;=AD$8,"OK","NOK"))</f>
        <v/>
      </c>
      <c r="AE61" s="1160" t="str">
        <f>IF(VLOOKUP($A61,intern2!$A$165:$BH$316,COLUMN(AE61)+1,FALSE)="","",IF(VLOOKUP($A61,'2.2'!$D:$O,5,FALSE)&lt;=AE$8,"OK","NOK"))</f>
        <v/>
      </c>
      <c r="AF61" s="1269" t="str">
        <f ca="1">IF(VLOOKUP($A61,intern2!$A$165:$BH$316,COLUMN(AF61)+1,FALSE)="","",IF(VLOOKUP($A61,'2.2'!$D:$O,5,FALSE)&lt;=AF$8,"OK","NOK"))</f>
        <v>NOK</v>
      </c>
      <c r="AG61" s="1160" t="str">
        <f>IF(VLOOKUP($A61,intern2!$A$165:$BH$316,COLUMN(AG61)+1,FALSE)="","",IF(VLOOKUP($A61,'2.2'!$D:$O,5,FALSE)&lt;=AG$8,"OK","NOK"))</f>
        <v/>
      </c>
      <c r="AH61" s="1160" t="str">
        <f>IF(VLOOKUP($A61,intern2!$A$165:$BH$316,COLUMN(AH61)+1,FALSE)="","",IF(VLOOKUP($A61,'2.2'!$D:$O,5,FALSE)&lt;=AH$8,"OK","NOK"))</f>
        <v/>
      </c>
      <c r="AI61" s="1156" t="str">
        <f>IF(VLOOKUP($A61,intern2!$A$165:$BH$316,COLUMN(AI61)+1,FALSE)="","",IF(VLOOKUP($A61,'2.2'!$D:$O,5,FALSE)&lt;=AI$8,"OK","NOK"))</f>
        <v/>
      </c>
      <c r="AJ61" s="1156" t="str">
        <f>IF(VLOOKUP($A61,intern2!$A$165:$BH$316,COLUMN(AJ61)+1,FALSE)="","",IF(VLOOKUP($A61,'2.2'!$D:$O,5,FALSE)&lt;=AJ$8,"OK","NOK"))</f>
        <v/>
      </c>
      <c r="AK61" s="1156" t="str">
        <f>IF(VLOOKUP($A61,intern2!$A$165:$BH$316,COLUMN(AK61)+1,FALSE)="","",IF(VLOOKUP($A61,'2.2'!$D:$O,5,FALSE)&lt;=AK$8,"OK","NOK"))</f>
        <v/>
      </c>
      <c r="AL61" s="1156" t="str">
        <f>IF(VLOOKUP($A61,intern2!$A$165:$BH$316,COLUMN(AL61)+1,FALSE)="","",IF(VLOOKUP($A61,'2.2'!$D:$O,5,FALSE)&lt;=AL$8,"OK","NOK"))</f>
        <v/>
      </c>
      <c r="AM61" s="1269" t="str">
        <f>IF(VLOOKUP($A61,intern2!$A$165:$BH$316,COLUMN(AM61)+1,FALSE)="","",IF(VLOOKUP($A61,'2.2'!$D:$O,5,FALSE)&lt;=AM$8,"OK","NOK"))</f>
        <v/>
      </c>
      <c r="AN61" s="1170" t="str">
        <f ca="1">IF(VLOOKUP($A61,intern2!$A$165:$BH$316,COLUMN(AN61)+1,FALSE)="","",IF(VLOOKUP($A61,'2.2'!$D:$O,5,FALSE)&lt;=AN$8,"OK","NOK"))</f>
        <v>NOK</v>
      </c>
      <c r="AO61" s="1156" t="str">
        <f>IF(VLOOKUP($A61,intern2!$A$165:$BH$316,COLUMN(AO61)+1,FALSE)="","",IF(VLOOKUP($A61,'2.2'!$D:$O,5,FALSE)&lt;=AO$8,"OK","NOK"))</f>
        <v/>
      </c>
      <c r="AP61" s="1156" t="str">
        <f>IF(VLOOKUP($A61,intern2!$A$165:$BH$316,COLUMN(AP61)+1,FALSE)="","",IF(VLOOKUP($A61,'2.2'!$D:$O,5,FALSE)&lt;=AP$8,"OK","NOK"))</f>
        <v/>
      </c>
      <c r="AQ61" s="1269" t="str">
        <f>IF(VLOOKUP($A61,intern2!$A$165:$BH$316,COLUMN(AQ61)+1,FALSE)="","",IF(VLOOKUP($A61,'2.2'!$D:$O,5,FALSE)&lt;=AQ$8,"OK","NOK"))</f>
        <v/>
      </c>
      <c r="AR61" s="1156" t="str">
        <f>IF(VLOOKUP($A61,intern2!$A$165:$BH$316,COLUMN(AR61)+1,FALSE)="","",IF(VLOOKUP($A61,'2.2'!$D:$O,5,FALSE)&lt;=AR$8,"OK","NOK"))</f>
        <v/>
      </c>
      <c r="AS61" s="1156" t="str">
        <f>IF(VLOOKUP($A61,intern2!$A$165:$BH$316,COLUMN(AS61)+1,FALSE)="","",IF(VLOOKUP($A61,'2.2'!$D:$O,5,FALSE)&lt;=AS$8,"OK","NOK"))</f>
        <v/>
      </c>
      <c r="AT61" s="1269" t="str">
        <f>IF(VLOOKUP($A61,intern2!$A$165:$BH$316,COLUMN(AT61)+1,FALSE)="","",IF(VLOOKUP($A61,'2.2'!$D:$O,5,FALSE)&lt;=AT$8,"OK","NOK"))</f>
        <v/>
      </c>
      <c r="AU61" s="1156" t="str">
        <f>IF(VLOOKUP($A61,intern2!$A$165:$BH$316,COLUMN(AU61)+1,FALSE)="","",IF(VLOOKUP($A61,'2.2'!$D:$O,5,FALSE)&lt;=AU$8,"OK","NOK"))</f>
        <v/>
      </c>
      <c r="AV61" s="1156" t="str">
        <f>IF(VLOOKUP($A61,intern2!$A$165:$BH$316,COLUMN(AV61)+1,FALSE)="","",IF(VLOOKUP($A61,'2.2'!$D:$O,5,FALSE)&lt;=AV$8,"OK","NOK"))</f>
        <v/>
      </c>
      <c r="AW61" s="1156" t="str">
        <f>IF(VLOOKUP($A61,intern2!$A$165:$BH$316,COLUMN(AW61)+1,FALSE)="","",IF(VLOOKUP($A61,'2.2'!$D:$O,5,FALSE)&lt;=AW$8,"OK","NOK"))</f>
        <v/>
      </c>
      <c r="AX61" s="1156" t="str">
        <f>IF(VLOOKUP($A61,intern2!$A$165:$BH$316,COLUMN(AX61)+1,FALSE)="","",IF(VLOOKUP($A61,'2.2'!$D:$O,5,FALSE)&lt;=AX$8,"OK","NOK"))</f>
        <v/>
      </c>
      <c r="AY61" s="1156" t="str">
        <f>IF(VLOOKUP($A61,intern2!$A$165:$BH$316,COLUMN(AY61)+1,FALSE)="","",IF(VLOOKUP($A61,'2.2'!$D:$O,5,FALSE)&lt;=AY$8,"OK","NOK"))</f>
        <v/>
      </c>
      <c r="AZ61" s="1269" t="str">
        <f>IF(VLOOKUP($A61,intern2!$A$165:$BH$316,COLUMN(AZ61)+1,FALSE)="","",IF(VLOOKUP($A61,'2.2'!$D:$O,5,FALSE)&lt;=AZ$8,"OK","NOK"))</f>
        <v/>
      </c>
      <c r="BA61" s="1156" t="str">
        <f>IF(VLOOKUP($A61,intern2!$A$165:$BH$316,COLUMN(BA61)+1,FALSE)="","",IF(VLOOKUP($A61,'2.2'!$D:$O,5,FALSE)&lt;=BA$8,"OK","NOK"))</f>
        <v/>
      </c>
      <c r="BB61" s="1156" t="str">
        <f>IF(VLOOKUP($A61,intern2!$A$165:$BH$316,COLUMN(BB61)+1,FALSE)="","",IF(VLOOKUP($A61,'2.2'!$D:$O,5,FALSE)&lt;=BB$8,"OK","NOK"))</f>
        <v/>
      </c>
      <c r="BC61" s="1156" t="str">
        <f>IF(VLOOKUP($A61,intern2!$A$165:$BH$316,COLUMN(BC61)+1,FALSE)="","",IF(VLOOKUP($A61,'2.2'!$D:$O,5,FALSE)&lt;=BC$8,"OK","NOK"))</f>
        <v/>
      </c>
      <c r="BD61" s="1156" t="str">
        <f>IF(VLOOKUP($A61,intern2!$A$165:$BH$316,COLUMN(BD61)+1,FALSE)="","",IF(VLOOKUP($A61,'2.2'!$D:$O,5,FALSE)&lt;=BD$8,"OK","NOK"))</f>
        <v/>
      </c>
      <c r="BE61" s="1156" t="str">
        <f>IF(VLOOKUP($A61,intern2!$A$165:$BH$316,COLUMN(BE61)+1,FALSE)="","",IF(VLOOKUP($A61,'2.2'!$D:$O,5,FALSE)&lt;=BE$8,"OK","NOK"))</f>
        <v/>
      </c>
      <c r="BF61" s="1170" t="str">
        <f>IF(VLOOKUP($A61,intern2!$A$165:$BH$316,COLUMN(BF61)+1,FALSE)="","",IF(VLOOKUP($A61,'2.2'!$D:$O,5,FALSE)&lt;=BF$8,"OK","NOK"))</f>
        <v/>
      </c>
      <c r="BG61" s="1269" t="str">
        <f>IF(VLOOKUP($A61,intern2!$A$165:$BH$316,COLUMN(BG61)+1,FALSE)="","",IF(VLOOKUP($A61,'2.2'!$D:$O,5,FALSE)&lt;=BG$8,"OK","NOK"))</f>
        <v/>
      </c>
      <c r="BH61" s="1176" t="str">
        <f t="shared" ca="1" si="0"/>
        <v>NOK</v>
      </c>
      <c r="BI61" s="1176"/>
    </row>
    <row r="62" spans="1:61" ht="26.4" x14ac:dyDescent="0.25">
      <c r="A62" s="716" t="str">
        <f>'2.2'!D62</f>
        <v>HAE2</v>
      </c>
      <c r="B62" s="1157" t="str">
        <f>'2.2'!E62</f>
        <v>Linfomi indolenti e leucemie croniche</v>
      </c>
      <c r="C62" s="1156" t="str">
        <f>IF(VLOOKUP($A62,intern2!$A$165:$BH$316,COLUMN(C62)+1,FALSE)="","",IF(VLOOKUP($A62,'2.2'!$D:$O,5,FALSE)&lt;=C$8,"OK","NOK"))</f>
        <v/>
      </c>
      <c r="D62" s="1156" t="str">
        <f>IF(VLOOKUP($A62,intern2!$A$165:$BH$316,COLUMN(D62)+1,FALSE)="","",IF(VLOOKUP($A62,'2.2'!$D:$O,5,FALSE)&lt;=D$8,"OK","NOK"))</f>
        <v/>
      </c>
      <c r="E62" s="1156" t="str">
        <f>IF(VLOOKUP($A62,intern2!$A$165:$BH$316,COLUMN(E62)+1,FALSE)="","",IF(VLOOKUP($A62,'2.2'!$D:$O,5,FALSE)&lt;=E$8,"OK","NOK"))</f>
        <v/>
      </c>
      <c r="F62" s="1156" t="str">
        <f>IF(VLOOKUP($A62,intern2!$A$165:$BH$316,COLUMN(F62)+1,FALSE)="","",IF(VLOOKUP($A62,'2.2'!$D:$O,5,FALSE)&lt;=F$8,"OK","NOK"))</f>
        <v/>
      </c>
      <c r="G62" s="1156" t="str">
        <f>IF(VLOOKUP($A62,intern2!$A$165:$BH$316,COLUMN(G62)+1,FALSE)="","",IF(VLOOKUP($A62,'2.2'!$D:$O,5,FALSE)&lt;=G$8,"OK","NOK"))</f>
        <v/>
      </c>
      <c r="H62" s="1156" t="str">
        <f>IF(VLOOKUP($A62,intern2!$A$165:$BH$316,COLUMN(H62)+1,FALSE)="","",IF(VLOOKUP($A62,'2.2'!$D:$O,5,FALSE)&lt;=H$8,"OK","NOK"))</f>
        <v/>
      </c>
      <c r="I62" s="1269" t="str">
        <f>IF(VLOOKUP($A62,intern2!$A$165:$BH$316,COLUMN(I62)+1,FALSE)="","",IF(VLOOKUP($A62,'2.2'!$D:$O,5,FALSE)&lt;=I$8,"OK","NOK"))</f>
        <v/>
      </c>
      <c r="J62" s="1159" t="str">
        <f>IF(VLOOKUP($A62,intern2!$A$165:$BH$316,COLUMN(J62)+1,FALSE)="","",IF(VLOOKUP($A62,'2.2'!$D:$O,5,FALSE)&lt;=J$8,"OK","NOK"))</f>
        <v/>
      </c>
      <c r="K62" s="1156" t="str">
        <f>IF(VLOOKUP($A62,intern2!$A$165:$BH$316,COLUMN(K62)+1,FALSE)="","",IF(VLOOKUP($A62,'2.2'!$D:$O,5,FALSE)&lt;=K$8,"OK","NOK"))</f>
        <v/>
      </c>
      <c r="L62" s="1156" t="str">
        <f>IF(VLOOKUP($A62,intern2!$A$165:$BH$316,COLUMN(L62)+1,FALSE)="","",IF(VLOOKUP($A62,'2.2'!$D:$O,5,FALSE)&lt;=L$8,"OK","NOK"))</f>
        <v/>
      </c>
      <c r="M62" s="1156" t="str">
        <f>IF(VLOOKUP($A62,intern2!$A$165:$BH$316,COLUMN(M62)+1,FALSE)="","",IF(VLOOKUP($A62,'2.2'!$D:$O,5,FALSE)&lt;=M$8,"OK","NOK"))</f>
        <v/>
      </c>
      <c r="N62" s="1156" t="str">
        <f>IF(VLOOKUP($A62,intern2!$A$165:$BH$316,COLUMN(N62)+1,FALSE)="","",IF(VLOOKUP($A62,'2.2'!$D:$O,5,FALSE)&lt;=N$8,"OK","NOK"))</f>
        <v/>
      </c>
      <c r="O62" s="1156" t="str">
        <f>IF(VLOOKUP($A62,intern2!$A$165:$BH$316,COLUMN(O62)+1,FALSE)="","",IF(VLOOKUP($A62,'2.2'!$D:$O,5,FALSE)&lt;=O$8,"OK","NOK"))</f>
        <v/>
      </c>
      <c r="P62" s="1156" t="str">
        <f>IF(VLOOKUP($A62,intern2!$A$165:$BH$316,COLUMN(P62)+1,FALSE)="","",IF(VLOOKUP($A62,'2.2'!$D:$O,5,FALSE)&lt;=P$8,"OK","NOK"))</f>
        <v/>
      </c>
      <c r="Q62" s="1156" t="str">
        <f>IF(VLOOKUP($A62,intern2!$A$165:$BH$316,COLUMN(Q62)+1,FALSE)="","",IF(VLOOKUP($A62,'2.2'!$D:$O,5,FALSE)&lt;=Q$8,"OK","NOK"))</f>
        <v/>
      </c>
      <c r="R62" s="1159" t="str">
        <f>IF(VLOOKUP($A62,intern2!$A$165:$BH$316,COLUMN(R62)+1,FALSE)="","",IF(VLOOKUP($A62,'2.2'!$D:$O,5,FALSE)&lt;=R$8,"OK","NOK"))</f>
        <v/>
      </c>
      <c r="S62" s="1159" t="str">
        <f>IF(VLOOKUP($A62,intern2!$A$165:$BH$316,COLUMN(S62)+1,FALSE)="","",IF(VLOOKUP($A62,'2.2'!$D:$O,5,FALSE)&lt;=S$8,"OK","NOK"))</f>
        <v/>
      </c>
      <c r="T62" s="1156" t="str">
        <f ca="1">IF(VLOOKUP($A62,intern2!$A$165:$BH$316,COLUMN(T62)+1,FALSE)="","",IF(VLOOKUP($A62,'2.2'!$D:$O,5,FALSE)&lt;=T$8,"OK","NOK"))</f>
        <v>NOK</v>
      </c>
      <c r="U62" s="1156" t="str">
        <f>IF(VLOOKUP($A62,intern2!$A$165:$BH$316,COLUMN(U62)+1,FALSE)="","",IF(VLOOKUP($A62,'2.2'!$D:$O,5,FALSE)&lt;=U$8,"OK","NOK"))</f>
        <v/>
      </c>
      <c r="V62" s="1156" t="str">
        <f>IF(VLOOKUP($A62,intern2!$A$165:$BH$316,COLUMN(V62)+1,FALSE)="","",IF(VLOOKUP($A62,'2.2'!$D:$O,5,FALSE)&lt;=V$8,"OK","NOK"))</f>
        <v/>
      </c>
      <c r="W62" s="1156" t="str">
        <f>IF(VLOOKUP($A62,intern2!$A$165:$BH$316,COLUMN(W62)+1,FALSE)="","",IF(VLOOKUP($A62,'2.2'!$D:$O,5,FALSE)&lt;=W$8,"OK","NOK"))</f>
        <v/>
      </c>
      <c r="X62" s="1156" t="str">
        <f>IF(VLOOKUP($A62,intern2!$A$165:$BH$316,COLUMN(X62)+1,FALSE)="","",IF(VLOOKUP($A62,'2.2'!$D:$O,5,FALSE)&lt;=X$8,"OK","NOK"))</f>
        <v/>
      </c>
      <c r="Y62" s="1170" t="str">
        <f>IF(VLOOKUP($A62,intern2!$A$165:$BH$316,COLUMN(Y62)+1,FALSE)="","",IF(VLOOKUP($A62,'2.2'!$D:$O,5,FALSE)&lt;=Y$8,"OK","NOK"))</f>
        <v/>
      </c>
      <c r="Z62" s="1269" t="str">
        <f>IF(VLOOKUP($A62,intern2!$A$165:$BH$316,COLUMN(Z62)+1,FALSE)="","",IF(VLOOKUP($A62,'2.2'!$D:$O,5,FALSE)&lt;=Z$8,"OK","NOK"))</f>
        <v/>
      </c>
      <c r="AA62" s="1156" t="str">
        <f>IF(VLOOKUP($A62,intern2!$A$165:$BH$316,COLUMN(AA62)+1,FALSE)="","",IF(VLOOKUP($A62,'2.2'!$D:$O,5,FALSE)&lt;=AA$8,"OK","NOK"))</f>
        <v/>
      </c>
      <c r="AB62" s="1156" t="str">
        <f>IF(VLOOKUP($A62,intern2!$A$165:$BH$316,COLUMN(AB62)+1,FALSE)="","",IF(VLOOKUP($A62,'2.2'!$D:$O,5,FALSE)&lt;=AB$8,"OK","NOK"))</f>
        <v/>
      </c>
      <c r="AC62" s="1156" t="str">
        <f>IF(VLOOKUP($A62,intern2!$A$165:$BH$316,COLUMN(AC62)+1,FALSE)="","",IF(VLOOKUP($A62,'2.2'!$D:$O,5,FALSE)&lt;=AC$8,"OK","NOK"))</f>
        <v/>
      </c>
      <c r="AD62" s="1156" t="str">
        <f>IF(VLOOKUP($A62,intern2!$A$165:$BH$316,COLUMN(AD62)+1,FALSE)="","",IF(VLOOKUP($A62,'2.2'!$D:$O,5,FALSE)&lt;=AD$8,"OK","NOK"))</f>
        <v/>
      </c>
      <c r="AE62" s="1160" t="str">
        <f>IF(VLOOKUP($A62,intern2!$A$165:$BH$316,COLUMN(AE62)+1,FALSE)="","",IF(VLOOKUP($A62,'2.2'!$D:$O,5,FALSE)&lt;=AE$8,"OK","NOK"))</f>
        <v/>
      </c>
      <c r="AF62" s="1269" t="str">
        <f ca="1">IF(VLOOKUP($A62,intern2!$A$165:$BH$316,COLUMN(AF62)+1,FALSE)="","",IF(VLOOKUP($A62,'2.2'!$D:$O,5,FALSE)&lt;=AF$8,"OK","NOK"))</f>
        <v>NOK</v>
      </c>
      <c r="AG62" s="1160" t="str">
        <f>IF(VLOOKUP($A62,intern2!$A$165:$BH$316,COLUMN(AG62)+1,FALSE)="","",IF(VLOOKUP($A62,'2.2'!$D:$O,5,FALSE)&lt;=AG$8,"OK","NOK"))</f>
        <v/>
      </c>
      <c r="AH62" s="1160" t="str">
        <f>IF(VLOOKUP($A62,intern2!$A$165:$BH$316,COLUMN(AH62)+1,FALSE)="","",IF(VLOOKUP($A62,'2.2'!$D:$O,5,FALSE)&lt;=AH$8,"OK","NOK"))</f>
        <v/>
      </c>
      <c r="AI62" s="1156" t="str">
        <f>IF(VLOOKUP($A62,intern2!$A$165:$BH$316,COLUMN(AI62)+1,FALSE)="","",IF(VLOOKUP($A62,'2.2'!$D:$O,5,FALSE)&lt;=AI$8,"OK","NOK"))</f>
        <v/>
      </c>
      <c r="AJ62" s="1156" t="str">
        <f>IF(VLOOKUP($A62,intern2!$A$165:$BH$316,COLUMN(AJ62)+1,FALSE)="","",IF(VLOOKUP($A62,'2.2'!$D:$O,5,FALSE)&lt;=AJ$8,"OK","NOK"))</f>
        <v/>
      </c>
      <c r="AK62" s="1156" t="str">
        <f>IF(VLOOKUP($A62,intern2!$A$165:$BH$316,COLUMN(AK62)+1,FALSE)="","",IF(VLOOKUP($A62,'2.2'!$D:$O,5,FALSE)&lt;=AK$8,"OK","NOK"))</f>
        <v/>
      </c>
      <c r="AL62" s="1156" t="str">
        <f>IF(VLOOKUP($A62,intern2!$A$165:$BH$316,COLUMN(AL62)+1,FALSE)="","",IF(VLOOKUP($A62,'2.2'!$D:$O,5,FALSE)&lt;=AL$8,"OK","NOK"))</f>
        <v/>
      </c>
      <c r="AM62" s="1269" t="str">
        <f>IF(VLOOKUP($A62,intern2!$A$165:$BH$316,COLUMN(AM62)+1,FALSE)="","",IF(VLOOKUP($A62,'2.2'!$D:$O,5,FALSE)&lt;=AM$8,"OK","NOK"))</f>
        <v/>
      </c>
      <c r="AN62" s="1170" t="str">
        <f ca="1">IF(VLOOKUP($A62,intern2!$A$165:$BH$316,COLUMN(AN62)+1,FALSE)="","",IF(VLOOKUP($A62,'2.2'!$D:$O,5,FALSE)&lt;=AN$8,"OK","NOK"))</f>
        <v>NOK</v>
      </c>
      <c r="AO62" s="1156" t="str">
        <f>IF(VLOOKUP($A62,intern2!$A$165:$BH$316,COLUMN(AO62)+1,FALSE)="","",IF(VLOOKUP($A62,'2.2'!$D:$O,5,FALSE)&lt;=AO$8,"OK","NOK"))</f>
        <v/>
      </c>
      <c r="AP62" s="1156" t="str">
        <f>IF(VLOOKUP($A62,intern2!$A$165:$BH$316,COLUMN(AP62)+1,FALSE)="","",IF(VLOOKUP($A62,'2.2'!$D:$O,5,FALSE)&lt;=AP$8,"OK","NOK"))</f>
        <v/>
      </c>
      <c r="AQ62" s="1269" t="str">
        <f>IF(VLOOKUP($A62,intern2!$A$165:$BH$316,COLUMN(AQ62)+1,FALSE)="","",IF(VLOOKUP($A62,'2.2'!$D:$O,5,FALSE)&lt;=AQ$8,"OK","NOK"))</f>
        <v/>
      </c>
      <c r="AR62" s="1156" t="str">
        <f>IF(VLOOKUP($A62,intern2!$A$165:$BH$316,COLUMN(AR62)+1,FALSE)="","",IF(VLOOKUP($A62,'2.2'!$D:$O,5,FALSE)&lt;=AR$8,"OK","NOK"))</f>
        <v/>
      </c>
      <c r="AS62" s="1156" t="str">
        <f>IF(VLOOKUP($A62,intern2!$A$165:$BH$316,COLUMN(AS62)+1,FALSE)="","",IF(VLOOKUP($A62,'2.2'!$D:$O,5,FALSE)&lt;=AS$8,"OK","NOK"))</f>
        <v/>
      </c>
      <c r="AT62" s="1269" t="str">
        <f>IF(VLOOKUP($A62,intern2!$A$165:$BH$316,COLUMN(AT62)+1,FALSE)="","",IF(VLOOKUP($A62,'2.2'!$D:$O,5,FALSE)&lt;=AT$8,"OK","NOK"))</f>
        <v/>
      </c>
      <c r="AU62" s="1156" t="str">
        <f>IF(VLOOKUP($A62,intern2!$A$165:$BH$316,COLUMN(AU62)+1,FALSE)="","",IF(VLOOKUP($A62,'2.2'!$D:$O,5,FALSE)&lt;=AU$8,"OK","NOK"))</f>
        <v/>
      </c>
      <c r="AV62" s="1156" t="str">
        <f>IF(VLOOKUP($A62,intern2!$A$165:$BH$316,COLUMN(AV62)+1,FALSE)="","",IF(VLOOKUP($A62,'2.2'!$D:$O,5,FALSE)&lt;=AV$8,"OK","NOK"))</f>
        <v/>
      </c>
      <c r="AW62" s="1156" t="str">
        <f>IF(VLOOKUP($A62,intern2!$A$165:$BH$316,COLUMN(AW62)+1,FALSE)="","",IF(VLOOKUP($A62,'2.2'!$D:$O,5,FALSE)&lt;=AW$8,"OK","NOK"))</f>
        <v/>
      </c>
      <c r="AX62" s="1156" t="str">
        <f>IF(VLOOKUP($A62,intern2!$A$165:$BH$316,COLUMN(AX62)+1,FALSE)="","",IF(VLOOKUP($A62,'2.2'!$D:$O,5,FALSE)&lt;=AX$8,"OK","NOK"))</f>
        <v/>
      </c>
      <c r="AY62" s="1156" t="str">
        <f>IF(VLOOKUP($A62,intern2!$A$165:$BH$316,COLUMN(AY62)+1,FALSE)="","",IF(VLOOKUP($A62,'2.2'!$D:$O,5,FALSE)&lt;=AY$8,"OK","NOK"))</f>
        <v/>
      </c>
      <c r="AZ62" s="1269" t="str">
        <f>IF(VLOOKUP($A62,intern2!$A$165:$BH$316,COLUMN(AZ62)+1,FALSE)="","",IF(VLOOKUP($A62,'2.2'!$D:$O,5,FALSE)&lt;=AZ$8,"OK","NOK"))</f>
        <v/>
      </c>
      <c r="BA62" s="1156" t="str">
        <f>IF(VLOOKUP($A62,intern2!$A$165:$BH$316,COLUMN(BA62)+1,FALSE)="","",IF(VLOOKUP($A62,'2.2'!$D:$O,5,FALSE)&lt;=BA$8,"OK","NOK"))</f>
        <v/>
      </c>
      <c r="BB62" s="1156" t="str">
        <f>IF(VLOOKUP($A62,intern2!$A$165:$BH$316,COLUMN(BB62)+1,FALSE)="","",IF(VLOOKUP($A62,'2.2'!$D:$O,5,FALSE)&lt;=BB$8,"OK","NOK"))</f>
        <v/>
      </c>
      <c r="BC62" s="1156" t="str">
        <f>IF(VLOOKUP($A62,intern2!$A$165:$BH$316,COLUMN(BC62)+1,FALSE)="","",IF(VLOOKUP($A62,'2.2'!$D:$O,5,FALSE)&lt;=BC$8,"OK","NOK"))</f>
        <v/>
      </c>
      <c r="BD62" s="1156" t="str">
        <f>IF(VLOOKUP($A62,intern2!$A$165:$BH$316,COLUMN(BD62)+1,FALSE)="","",IF(VLOOKUP($A62,'2.2'!$D:$O,5,FALSE)&lt;=BD$8,"OK","NOK"))</f>
        <v/>
      </c>
      <c r="BE62" s="1156" t="str">
        <f>IF(VLOOKUP($A62,intern2!$A$165:$BH$316,COLUMN(BE62)+1,FALSE)="","",IF(VLOOKUP($A62,'2.2'!$D:$O,5,FALSE)&lt;=BE$8,"OK","NOK"))</f>
        <v/>
      </c>
      <c r="BF62" s="1170" t="str">
        <f>IF(VLOOKUP($A62,intern2!$A$165:$BH$316,COLUMN(BF62)+1,FALSE)="","",IF(VLOOKUP($A62,'2.2'!$D:$O,5,FALSE)&lt;=BF$8,"OK","NOK"))</f>
        <v/>
      </c>
      <c r="BG62" s="1269" t="str">
        <f>IF(VLOOKUP($A62,intern2!$A$165:$BH$316,COLUMN(BG62)+1,FALSE)="","",IF(VLOOKUP($A62,'2.2'!$D:$O,5,FALSE)&lt;=BG$8,"OK","NOK"))</f>
        <v/>
      </c>
      <c r="BH62" s="1176" t="str">
        <f t="shared" ca="1" si="0"/>
        <v>NOK</v>
      </c>
      <c r="BI62" s="1176"/>
    </row>
    <row r="63" spans="1:61" ht="26.4" x14ac:dyDescent="0.25">
      <c r="A63" s="716" t="str">
        <f>'2.2'!D63</f>
        <v>HAE3</v>
      </c>
      <c r="B63" s="1157" t="str">
        <f>'2.2'!E63</f>
        <v>Malattie mieloproliferative e sindromi mielodisplastiche</v>
      </c>
      <c r="C63" s="1156" t="str">
        <f>IF(VLOOKUP($A63,intern2!$A$165:$BH$316,COLUMN(C63)+1,FALSE)="","",IF(VLOOKUP($A63,'2.2'!$D:$O,5,FALSE)&lt;=C$8,"OK","NOK"))</f>
        <v/>
      </c>
      <c r="D63" s="1156" t="str">
        <f>IF(VLOOKUP($A63,intern2!$A$165:$BH$316,COLUMN(D63)+1,FALSE)="","",IF(VLOOKUP($A63,'2.2'!$D:$O,5,FALSE)&lt;=D$8,"OK","NOK"))</f>
        <v/>
      </c>
      <c r="E63" s="1156" t="str">
        <f>IF(VLOOKUP($A63,intern2!$A$165:$BH$316,COLUMN(E63)+1,FALSE)="","",IF(VLOOKUP($A63,'2.2'!$D:$O,5,FALSE)&lt;=E$8,"OK","NOK"))</f>
        <v/>
      </c>
      <c r="F63" s="1156" t="str">
        <f>IF(VLOOKUP($A63,intern2!$A$165:$BH$316,COLUMN(F63)+1,FALSE)="","",IF(VLOOKUP($A63,'2.2'!$D:$O,5,FALSE)&lt;=F$8,"OK","NOK"))</f>
        <v/>
      </c>
      <c r="G63" s="1156" t="str">
        <f>IF(VLOOKUP($A63,intern2!$A$165:$BH$316,COLUMN(G63)+1,FALSE)="","",IF(VLOOKUP($A63,'2.2'!$D:$O,5,FALSE)&lt;=G$8,"OK","NOK"))</f>
        <v/>
      </c>
      <c r="H63" s="1156" t="str">
        <f>IF(VLOOKUP($A63,intern2!$A$165:$BH$316,COLUMN(H63)+1,FALSE)="","",IF(VLOOKUP($A63,'2.2'!$D:$O,5,FALSE)&lt;=H$8,"OK","NOK"))</f>
        <v/>
      </c>
      <c r="I63" s="1269" t="str">
        <f>IF(VLOOKUP($A63,intern2!$A$165:$BH$316,COLUMN(I63)+1,FALSE)="","",IF(VLOOKUP($A63,'2.2'!$D:$O,5,FALSE)&lt;=I$8,"OK","NOK"))</f>
        <v/>
      </c>
      <c r="J63" s="1159" t="str">
        <f>IF(VLOOKUP($A63,intern2!$A$165:$BH$316,COLUMN(J63)+1,FALSE)="","",IF(VLOOKUP($A63,'2.2'!$D:$O,5,FALSE)&lt;=J$8,"OK","NOK"))</f>
        <v/>
      </c>
      <c r="K63" s="1156" t="str">
        <f>IF(VLOOKUP($A63,intern2!$A$165:$BH$316,COLUMN(K63)+1,FALSE)="","",IF(VLOOKUP($A63,'2.2'!$D:$O,5,FALSE)&lt;=K$8,"OK","NOK"))</f>
        <v/>
      </c>
      <c r="L63" s="1156" t="str">
        <f>IF(VLOOKUP($A63,intern2!$A$165:$BH$316,COLUMN(L63)+1,FALSE)="","",IF(VLOOKUP($A63,'2.2'!$D:$O,5,FALSE)&lt;=L$8,"OK","NOK"))</f>
        <v/>
      </c>
      <c r="M63" s="1156" t="str">
        <f>IF(VLOOKUP($A63,intern2!$A$165:$BH$316,COLUMN(M63)+1,FALSE)="","",IF(VLOOKUP($A63,'2.2'!$D:$O,5,FALSE)&lt;=M$8,"OK","NOK"))</f>
        <v/>
      </c>
      <c r="N63" s="1156" t="str">
        <f>IF(VLOOKUP($A63,intern2!$A$165:$BH$316,COLUMN(N63)+1,FALSE)="","",IF(VLOOKUP($A63,'2.2'!$D:$O,5,FALSE)&lt;=N$8,"OK","NOK"))</f>
        <v/>
      </c>
      <c r="O63" s="1156" t="str">
        <f>IF(VLOOKUP($A63,intern2!$A$165:$BH$316,COLUMN(O63)+1,FALSE)="","",IF(VLOOKUP($A63,'2.2'!$D:$O,5,FALSE)&lt;=O$8,"OK","NOK"))</f>
        <v/>
      </c>
      <c r="P63" s="1156" t="str">
        <f>IF(VLOOKUP($A63,intern2!$A$165:$BH$316,COLUMN(P63)+1,FALSE)="","",IF(VLOOKUP($A63,'2.2'!$D:$O,5,FALSE)&lt;=P$8,"OK","NOK"))</f>
        <v/>
      </c>
      <c r="Q63" s="1156" t="str">
        <f>IF(VLOOKUP($A63,intern2!$A$165:$BH$316,COLUMN(Q63)+1,FALSE)="","",IF(VLOOKUP($A63,'2.2'!$D:$O,5,FALSE)&lt;=Q$8,"OK","NOK"))</f>
        <v/>
      </c>
      <c r="R63" s="1159" t="str">
        <f>IF(VLOOKUP($A63,intern2!$A$165:$BH$316,COLUMN(R63)+1,FALSE)="","",IF(VLOOKUP($A63,'2.2'!$D:$O,5,FALSE)&lt;=R$8,"OK","NOK"))</f>
        <v/>
      </c>
      <c r="S63" s="1159" t="str">
        <f>IF(VLOOKUP($A63,intern2!$A$165:$BH$316,COLUMN(S63)+1,FALSE)="","",IF(VLOOKUP($A63,'2.2'!$D:$O,5,FALSE)&lt;=S$8,"OK","NOK"))</f>
        <v/>
      </c>
      <c r="T63" s="1156" t="str">
        <f ca="1">IF(VLOOKUP($A63,intern2!$A$165:$BH$316,COLUMN(T63)+1,FALSE)="","",IF(VLOOKUP($A63,'2.2'!$D:$O,5,FALSE)&lt;=T$8,"OK","NOK"))</f>
        <v>NOK</v>
      </c>
      <c r="U63" s="1156" t="str">
        <f>IF(VLOOKUP($A63,intern2!$A$165:$BH$316,COLUMN(U63)+1,FALSE)="","",IF(VLOOKUP($A63,'2.2'!$D:$O,5,FALSE)&lt;=U$8,"OK","NOK"))</f>
        <v/>
      </c>
      <c r="V63" s="1156" t="str">
        <f>IF(VLOOKUP($A63,intern2!$A$165:$BH$316,COLUMN(V63)+1,FALSE)="","",IF(VLOOKUP($A63,'2.2'!$D:$O,5,FALSE)&lt;=V$8,"OK","NOK"))</f>
        <v/>
      </c>
      <c r="W63" s="1156" t="str">
        <f>IF(VLOOKUP($A63,intern2!$A$165:$BH$316,COLUMN(W63)+1,FALSE)="","",IF(VLOOKUP($A63,'2.2'!$D:$O,5,FALSE)&lt;=W$8,"OK","NOK"))</f>
        <v/>
      </c>
      <c r="X63" s="1156" t="str">
        <f>IF(VLOOKUP($A63,intern2!$A$165:$BH$316,COLUMN(X63)+1,FALSE)="","",IF(VLOOKUP($A63,'2.2'!$D:$O,5,FALSE)&lt;=X$8,"OK","NOK"))</f>
        <v/>
      </c>
      <c r="Y63" s="1170" t="str">
        <f>IF(VLOOKUP($A63,intern2!$A$165:$BH$316,COLUMN(Y63)+1,FALSE)="","",IF(VLOOKUP($A63,'2.2'!$D:$O,5,FALSE)&lt;=Y$8,"OK","NOK"))</f>
        <v/>
      </c>
      <c r="Z63" s="1269" t="str">
        <f>IF(VLOOKUP($A63,intern2!$A$165:$BH$316,COLUMN(Z63)+1,FALSE)="","",IF(VLOOKUP($A63,'2.2'!$D:$O,5,FALSE)&lt;=Z$8,"OK","NOK"))</f>
        <v/>
      </c>
      <c r="AA63" s="1156" t="str">
        <f>IF(VLOOKUP($A63,intern2!$A$165:$BH$316,COLUMN(AA63)+1,FALSE)="","",IF(VLOOKUP($A63,'2.2'!$D:$O,5,FALSE)&lt;=AA$8,"OK","NOK"))</f>
        <v/>
      </c>
      <c r="AB63" s="1156" t="str">
        <f>IF(VLOOKUP($A63,intern2!$A$165:$BH$316,COLUMN(AB63)+1,FALSE)="","",IF(VLOOKUP($A63,'2.2'!$D:$O,5,FALSE)&lt;=AB$8,"OK","NOK"))</f>
        <v/>
      </c>
      <c r="AC63" s="1156" t="str">
        <f>IF(VLOOKUP($A63,intern2!$A$165:$BH$316,COLUMN(AC63)+1,FALSE)="","",IF(VLOOKUP($A63,'2.2'!$D:$O,5,FALSE)&lt;=AC$8,"OK","NOK"))</f>
        <v/>
      </c>
      <c r="AD63" s="1156" t="str">
        <f>IF(VLOOKUP($A63,intern2!$A$165:$BH$316,COLUMN(AD63)+1,FALSE)="","",IF(VLOOKUP($A63,'2.2'!$D:$O,5,FALSE)&lt;=AD$8,"OK","NOK"))</f>
        <v/>
      </c>
      <c r="AE63" s="1160" t="str">
        <f>IF(VLOOKUP($A63,intern2!$A$165:$BH$316,COLUMN(AE63)+1,FALSE)="","",IF(VLOOKUP($A63,'2.2'!$D:$O,5,FALSE)&lt;=AE$8,"OK","NOK"))</f>
        <v/>
      </c>
      <c r="AF63" s="1269" t="str">
        <f ca="1">IF(VLOOKUP($A63,intern2!$A$165:$BH$316,COLUMN(AF63)+1,FALSE)="","",IF(VLOOKUP($A63,'2.2'!$D:$O,5,FALSE)&lt;=AF$8,"OK","NOK"))</f>
        <v>NOK</v>
      </c>
      <c r="AG63" s="1160" t="str">
        <f>IF(VLOOKUP($A63,intern2!$A$165:$BH$316,COLUMN(AG63)+1,FALSE)="","",IF(VLOOKUP($A63,'2.2'!$D:$O,5,FALSE)&lt;=AG$8,"OK","NOK"))</f>
        <v/>
      </c>
      <c r="AH63" s="1160" t="str">
        <f>IF(VLOOKUP($A63,intern2!$A$165:$BH$316,COLUMN(AH63)+1,FALSE)="","",IF(VLOOKUP($A63,'2.2'!$D:$O,5,FALSE)&lt;=AH$8,"OK","NOK"))</f>
        <v/>
      </c>
      <c r="AI63" s="1156" t="str">
        <f>IF(VLOOKUP($A63,intern2!$A$165:$BH$316,COLUMN(AI63)+1,FALSE)="","",IF(VLOOKUP($A63,'2.2'!$D:$O,5,FALSE)&lt;=AI$8,"OK","NOK"))</f>
        <v/>
      </c>
      <c r="AJ63" s="1156" t="str">
        <f>IF(VLOOKUP($A63,intern2!$A$165:$BH$316,COLUMN(AJ63)+1,FALSE)="","",IF(VLOOKUP($A63,'2.2'!$D:$O,5,FALSE)&lt;=AJ$8,"OK","NOK"))</f>
        <v/>
      </c>
      <c r="AK63" s="1156" t="str">
        <f>IF(VLOOKUP($A63,intern2!$A$165:$BH$316,COLUMN(AK63)+1,FALSE)="","",IF(VLOOKUP($A63,'2.2'!$D:$O,5,FALSE)&lt;=AK$8,"OK","NOK"))</f>
        <v/>
      </c>
      <c r="AL63" s="1156" t="str">
        <f>IF(VLOOKUP($A63,intern2!$A$165:$BH$316,COLUMN(AL63)+1,FALSE)="","",IF(VLOOKUP($A63,'2.2'!$D:$O,5,FALSE)&lt;=AL$8,"OK","NOK"))</f>
        <v/>
      </c>
      <c r="AM63" s="1269" t="str">
        <f>IF(VLOOKUP($A63,intern2!$A$165:$BH$316,COLUMN(AM63)+1,FALSE)="","",IF(VLOOKUP($A63,'2.2'!$D:$O,5,FALSE)&lt;=AM$8,"OK","NOK"))</f>
        <v/>
      </c>
      <c r="AN63" s="1170" t="str">
        <f ca="1">IF(VLOOKUP($A63,intern2!$A$165:$BH$316,COLUMN(AN63)+1,FALSE)="","",IF(VLOOKUP($A63,'2.2'!$D:$O,5,FALSE)&lt;=AN$8,"OK","NOK"))</f>
        <v>NOK</v>
      </c>
      <c r="AO63" s="1156" t="str">
        <f>IF(VLOOKUP($A63,intern2!$A$165:$BH$316,COLUMN(AO63)+1,FALSE)="","",IF(VLOOKUP($A63,'2.2'!$D:$O,5,FALSE)&lt;=AO$8,"OK","NOK"))</f>
        <v/>
      </c>
      <c r="AP63" s="1156" t="str">
        <f>IF(VLOOKUP($A63,intern2!$A$165:$BH$316,COLUMN(AP63)+1,FALSE)="","",IF(VLOOKUP($A63,'2.2'!$D:$O,5,FALSE)&lt;=AP$8,"OK","NOK"))</f>
        <v/>
      </c>
      <c r="AQ63" s="1269" t="str">
        <f>IF(VLOOKUP($A63,intern2!$A$165:$BH$316,COLUMN(AQ63)+1,FALSE)="","",IF(VLOOKUP($A63,'2.2'!$D:$O,5,FALSE)&lt;=AQ$8,"OK","NOK"))</f>
        <v/>
      </c>
      <c r="AR63" s="1156" t="str">
        <f>IF(VLOOKUP($A63,intern2!$A$165:$BH$316,COLUMN(AR63)+1,FALSE)="","",IF(VLOOKUP($A63,'2.2'!$D:$O,5,FALSE)&lt;=AR$8,"OK","NOK"))</f>
        <v/>
      </c>
      <c r="AS63" s="1156" t="str">
        <f>IF(VLOOKUP($A63,intern2!$A$165:$BH$316,COLUMN(AS63)+1,FALSE)="","",IF(VLOOKUP($A63,'2.2'!$D:$O,5,FALSE)&lt;=AS$8,"OK","NOK"))</f>
        <v/>
      </c>
      <c r="AT63" s="1269" t="str">
        <f>IF(VLOOKUP($A63,intern2!$A$165:$BH$316,COLUMN(AT63)+1,FALSE)="","",IF(VLOOKUP($A63,'2.2'!$D:$O,5,FALSE)&lt;=AT$8,"OK","NOK"))</f>
        <v/>
      </c>
      <c r="AU63" s="1156" t="str">
        <f>IF(VLOOKUP($A63,intern2!$A$165:$BH$316,COLUMN(AU63)+1,FALSE)="","",IF(VLOOKUP($A63,'2.2'!$D:$O,5,FALSE)&lt;=AU$8,"OK","NOK"))</f>
        <v/>
      </c>
      <c r="AV63" s="1156" t="str">
        <f>IF(VLOOKUP($A63,intern2!$A$165:$BH$316,COLUMN(AV63)+1,FALSE)="","",IF(VLOOKUP($A63,'2.2'!$D:$O,5,FALSE)&lt;=AV$8,"OK","NOK"))</f>
        <v/>
      </c>
      <c r="AW63" s="1156" t="str">
        <f>IF(VLOOKUP($A63,intern2!$A$165:$BH$316,COLUMN(AW63)+1,FALSE)="","",IF(VLOOKUP($A63,'2.2'!$D:$O,5,FALSE)&lt;=AW$8,"OK","NOK"))</f>
        <v/>
      </c>
      <c r="AX63" s="1156" t="str">
        <f>IF(VLOOKUP($A63,intern2!$A$165:$BH$316,COLUMN(AX63)+1,FALSE)="","",IF(VLOOKUP($A63,'2.2'!$D:$O,5,FALSE)&lt;=AX$8,"OK","NOK"))</f>
        <v/>
      </c>
      <c r="AY63" s="1156" t="str">
        <f>IF(VLOOKUP($A63,intern2!$A$165:$BH$316,COLUMN(AY63)+1,FALSE)="","",IF(VLOOKUP($A63,'2.2'!$D:$O,5,FALSE)&lt;=AY$8,"OK","NOK"))</f>
        <v/>
      </c>
      <c r="AZ63" s="1269" t="str">
        <f>IF(VLOOKUP($A63,intern2!$A$165:$BH$316,COLUMN(AZ63)+1,FALSE)="","",IF(VLOOKUP($A63,'2.2'!$D:$O,5,FALSE)&lt;=AZ$8,"OK","NOK"))</f>
        <v/>
      </c>
      <c r="BA63" s="1156" t="str">
        <f>IF(VLOOKUP($A63,intern2!$A$165:$BH$316,COLUMN(BA63)+1,FALSE)="","",IF(VLOOKUP($A63,'2.2'!$D:$O,5,FALSE)&lt;=BA$8,"OK","NOK"))</f>
        <v/>
      </c>
      <c r="BB63" s="1156" t="str">
        <f>IF(VLOOKUP($A63,intern2!$A$165:$BH$316,COLUMN(BB63)+1,FALSE)="","",IF(VLOOKUP($A63,'2.2'!$D:$O,5,FALSE)&lt;=BB$8,"OK","NOK"))</f>
        <v/>
      </c>
      <c r="BC63" s="1156" t="str">
        <f>IF(VLOOKUP($A63,intern2!$A$165:$BH$316,COLUMN(BC63)+1,FALSE)="","",IF(VLOOKUP($A63,'2.2'!$D:$O,5,FALSE)&lt;=BC$8,"OK","NOK"))</f>
        <v/>
      </c>
      <c r="BD63" s="1156" t="str">
        <f>IF(VLOOKUP($A63,intern2!$A$165:$BH$316,COLUMN(BD63)+1,FALSE)="","",IF(VLOOKUP($A63,'2.2'!$D:$O,5,FALSE)&lt;=BD$8,"OK","NOK"))</f>
        <v/>
      </c>
      <c r="BE63" s="1156" t="str">
        <f>IF(VLOOKUP($A63,intern2!$A$165:$BH$316,COLUMN(BE63)+1,FALSE)="","",IF(VLOOKUP($A63,'2.2'!$D:$O,5,FALSE)&lt;=BE$8,"OK","NOK"))</f>
        <v/>
      </c>
      <c r="BF63" s="1170" t="str">
        <f>IF(VLOOKUP($A63,intern2!$A$165:$BH$316,COLUMN(BF63)+1,FALSE)="","",IF(VLOOKUP($A63,'2.2'!$D:$O,5,FALSE)&lt;=BF$8,"OK","NOK"))</f>
        <v/>
      </c>
      <c r="BG63" s="1269" t="str">
        <f>IF(VLOOKUP($A63,intern2!$A$165:$BH$316,COLUMN(BG63)+1,FALSE)="","",IF(VLOOKUP($A63,'2.2'!$D:$O,5,FALSE)&lt;=BG$8,"OK","NOK"))</f>
        <v/>
      </c>
      <c r="BH63" s="1176" t="str">
        <f t="shared" ca="1" si="0"/>
        <v>NOK</v>
      </c>
      <c r="BI63" s="1176"/>
    </row>
    <row r="64" spans="1:61" ht="26.4" x14ac:dyDescent="0.25">
      <c r="A64" s="716" t="str">
        <f>'2.2'!D64</f>
        <v>HAE4</v>
      </c>
      <c r="B64" s="1157" t="str">
        <f>'2.2'!E64</f>
        <v>Trapianto autologo di cellule staminali</v>
      </c>
      <c r="C64" s="1156" t="str">
        <f>IF(VLOOKUP($A64,intern2!$A$165:$BH$316,COLUMN(C64)+1,FALSE)="","",IF(VLOOKUP($A64,'2.2'!$D:$O,5,FALSE)&lt;=C$8,"OK","NOK"))</f>
        <v/>
      </c>
      <c r="D64" s="1156" t="str">
        <f>IF(VLOOKUP($A64,intern2!$A$165:$BH$316,COLUMN(D64)+1,FALSE)="","",IF(VLOOKUP($A64,'2.2'!$D:$O,5,FALSE)&lt;=D$8,"OK","NOK"))</f>
        <v/>
      </c>
      <c r="E64" s="1156" t="str">
        <f>IF(VLOOKUP($A64,intern2!$A$165:$BH$316,COLUMN(E64)+1,FALSE)="","",IF(VLOOKUP($A64,'2.2'!$D:$O,5,FALSE)&lt;=E$8,"OK","NOK"))</f>
        <v/>
      </c>
      <c r="F64" s="1156" t="str">
        <f>IF(VLOOKUP($A64,intern2!$A$165:$BH$316,COLUMN(F64)+1,FALSE)="","",IF(VLOOKUP($A64,'2.2'!$D:$O,5,FALSE)&lt;=F$8,"OK","NOK"))</f>
        <v/>
      </c>
      <c r="G64" s="1156" t="str">
        <f>IF(VLOOKUP($A64,intern2!$A$165:$BH$316,COLUMN(G64)+1,FALSE)="","",IF(VLOOKUP($A64,'2.2'!$D:$O,5,FALSE)&lt;=G$8,"OK","NOK"))</f>
        <v/>
      </c>
      <c r="H64" s="1156" t="str">
        <f>IF(VLOOKUP($A64,intern2!$A$165:$BH$316,COLUMN(H64)+1,FALSE)="","",IF(VLOOKUP($A64,'2.2'!$D:$O,5,FALSE)&lt;=H$8,"OK","NOK"))</f>
        <v/>
      </c>
      <c r="I64" s="1269" t="str">
        <f>IF(VLOOKUP($A64,intern2!$A$165:$BH$316,COLUMN(I64)+1,FALSE)="","",IF(VLOOKUP($A64,'2.2'!$D:$O,5,FALSE)&lt;=I$8,"OK","NOK"))</f>
        <v/>
      </c>
      <c r="J64" s="1159" t="str">
        <f>IF(VLOOKUP($A64,intern2!$A$165:$BH$316,COLUMN(J64)+1,FALSE)="","",IF(VLOOKUP($A64,'2.2'!$D:$O,5,FALSE)&lt;=J$8,"OK","NOK"))</f>
        <v/>
      </c>
      <c r="K64" s="1156" t="str">
        <f>IF(VLOOKUP($A64,intern2!$A$165:$BH$316,COLUMN(K64)+1,FALSE)="","",IF(VLOOKUP($A64,'2.2'!$D:$O,5,FALSE)&lt;=K$8,"OK","NOK"))</f>
        <v/>
      </c>
      <c r="L64" s="1156" t="str">
        <f>IF(VLOOKUP($A64,intern2!$A$165:$BH$316,COLUMN(L64)+1,FALSE)="","",IF(VLOOKUP($A64,'2.2'!$D:$O,5,FALSE)&lt;=L$8,"OK","NOK"))</f>
        <v/>
      </c>
      <c r="M64" s="1156" t="str">
        <f>IF(VLOOKUP($A64,intern2!$A$165:$BH$316,COLUMN(M64)+1,FALSE)="","",IF(VLOOKUP($A64,'2.2'!$D:$O,5,FALSE)&lt;=M$8,"OK","NOK"))</f>
        <v/>
      </c>
      <c r="N64" s="1156" t="str">
        <f>IF(VLOOKUP($A64,intern2!$A$165:$BH$316,COLUMN(N64)+1,FALSE)="","",IF(VLOOKUP($A64,'2.2'!$D:$O,5,FALSE)&lt;=N$8,"OK","NOK"))</f>
        <v/>
      </c>
      <c r="O64" s="1156" t="str">
        <f>IF(VLOOKUP($A64,intern2!$A$165:$BH$316,COLUMN(O64)+1,FALSE)="","",IF(VLOOKUP($A64,'2.2'!$D:$O,5,FALSE)&lt;=O$8,"OK","NOK"))</f>
        <v/>
      </c>
      <c r="P64" s="1156" t="str">
        <f>IF(VLOOKUP($A64,intern2!$A$165:$BH$316,COLUMN(P64)+1,FALSE)="","",IF(VLOOKUP($A64,'2.2'!$D:$O,5,FALSE)&lt;=P$8,"OK","NOK"))</f>
        <v/>
      </c>
      <c r="Q64" s="1156" t="str">
        <f>IF(VLOOKUP($A64,intern2!$A$165:$BH$316,COLUMN(Q64)+1,FALSE)="","",IF(VLOOKUP($A64,'2.2'!$D:$O,5,FALSE)&lt;=Q$8,"OK","NOK"))</f>
        <v/>
      </c>
      <c r="R64" s="1159" t="str">
        <f>IF(VLOOKUP($A64,intern2!$A$165:$BH$316,COLUMN(R64)+1,FALSE)="","",IF(VLOOKUP($A64,'2.2'!$D:$O,5,FALSE)&lt;=R$8,"OK","NOK"))</f>
        <v/>
      </c>
      <c r="S64" s="1159" t="str">
        <f>IF(VLOOKUP($A64,intern2!$A$165:$BH$316,COLUMN(S64)+1,FALSE)="","",IF(VLOOKUP($A64,'2.2'!$D:$O,5,FALSE)&lt;=S$8,"OK","NOK"))</f>
        <v/>
      </c>
      <c r="T64" s="1156" t="str">
        <f ca="1">IF(VLOOKUP($A64,intern2!$A$165:$BH$316,COLUMN(T64)+1,FALSE)="","",IF(VLOOKUP($A64,'2.2'!$D:$O,5,FALSE)&lt;=T$8,"OK","NOK"))</f>
        <v>NOK</v>
      </c>
      <c r="U64" s="1156" t="str">
        <f>IF(VLOOKUP($A64,intern2!$A$165:$BH$316,COLUMN(U64)+1,FALSE)="","",IF(VLOOKUP($A64,'2.2'!$D:$O,5,FALSE)&lt;=U$8,"OK","NOK"))</f>
        <v/>
      </c>
      <c r="V64" s="1156" t="str">
        <f>IF(VLOOKUP($A64,intern2!$A$165:$BH$316,COLUMN(V64)+1,FALSE)="","",IF(VLOOKUP($A64,'2.2'!$D:$O,5,FALSE)&lt;=V$8,"OK","NOK"))</f>
        <v/>
      </c>
      <c r="W64" s="1156" t="str">
        <f>IF(VLOOKUP($A64,intern2!$A$165:$BH$316,COLUMN(W64)+1,FALSE)="","",IF(VLOOKUP($A64,'2.2'!$D:$O,5,FALSE)&lt;=W$8,"OK","NOK"))</f>
        <v/>
      </c>
      <c r="X64" s="1156" t="str">
        <f>IF(VLOOKUP($A64,intern2!$A$165:$BH$316,COLUMN(X64)+1,FALSE)="","",IF(VLOOKUP($A64,'2.2'!$D:$O,5,FALSE)&lt;=X$8,"OK","NOK"))</f>
        <v/>
      </c>
      <c r="Y64" s="1170" t="str">
        <f>IF(VLOOKUP($A64,intern2!$A$165:$BH$316,COLUMN(Y64)+1,FALSE)="","",IF(VLOOKUP($A64,'2.2'!$D:$O,5,FALSE)&lt;=Y$8,"OK","NOK"))</f>
        <v/>
      </c>
      <c r="Z64" s="1269" t="str">
        <f>IF(VLOOKUP($A64,intern2!$A$165:$BH$316,COLUMN(Z64)+1,FALSE)="","",IF(VLOOKUP($A64,'2.2'!$D:$O,5,FALSE)&lt;=Z$8,"OK","NOK"))</f>
        <v/>
      </c>
      <c r="AA64" s="1156" t="str">
        <f>IF(VLOOKUP($A64,intern2!$A$165:$BH$316,COLUMN(AA64)+1,FALSE)="","",IF(VLOOKUP($A64,'2.2'!$D:$O,5,FALSE)&lt;=AA$8,"OK","NOK"))</f>
        <v/>
      </c>
      <c r="AB64" s="1156" t="str">
        <f>IF(VLOOKUP($A64,intern2!$A$165:$BH$316,COLUMN(AB64)+1,FALSE)="","",IF(VLOOKUP($A64,'2.2'!$D:$O,5,FALSE)&lt;=AB$8,"OK","NOK"))</f>
        <v/>
      </c>
      <c r="AC64" s="1156" t="str">
        <f>IF(VLOOKUP($A64,intern2!$A$165:$BH$316,COLUMN(AC64)+1,FALSE)="","",IF(VLOOKUP($A64,'2.2'!$D:$O,5,FALSE)&lt;=AC$8,"OK","NOK"))</f>
        <v/>
      </c>
      <c r="AD64" s="1156" t="str">
        <f>IF(VLOOKUP($A64,intern2!$A$165:$BH$316,COLUMN(AD64)+1,FALSE)="","",IF(VLOOKUP($A64,'2.2'!$D:$O,5,FALSE)&lt;=AD$8,"OK","NOK"))</f>
        <v/>
      </c>
      <c r="AE64" s="1160" t="str">
        <f>IF(VLOOKUP($A64,intern2!$A$165:$BH$316,COLUMN(AE64)+1,FALSE)="","",IF(VLOOKUP($A64,'2.2'!$D:$O,5,FALSE)&lt;=AE$8,"OK","NOK"))</f>
        <v/>
      </c>
      <c r="AF64" s="1269" t="str">
        <f>IF(VLOOKUP($A64,intern2!$A$165:$BH$316,COLUMN(AF64)+1,FALSE)="","",IF(VLOOKUP($A64,'2.2'!$D:$O,5,FALSE)&lt;=AF$8,"OK","NOK"))</f>
        <v/>
      </c>
      <c r="AG64" s="1160" t="str">
        <f>IF(VLOOKUP($A64,intern2!$A$165:$BH$316,COLUMN(AG64)+1,FALSE)="","",IF(VLOOKUP($A64,'2.2'!$D:$O,5,FALSE)&lt;=AG$8,"OK","NOK"))</f>
        <v/>
      </c>
      <c r="AH64" s="1160" t="str">
        <f>IF(VLOOKUP($A64,intern2!$A$165:$BH$316,COLUMN(AH64)+1,FALSE)="","",IF(VLOOKUP($A64,'2.2'!$D:$O,5,FALSE)&lt;=AH$8,"OK","NOK"))</f>
        <v/>
      </c>
      <c r="AI64" s="1156" t="str">
        <f>IF(VLOOKUP($A64,intern2!$A$165:$BH$316,COLUMN(AI64)+1,FALSE)="","",IF(VLOOKUP($A64,'2.2'!$D:$O,5,FALSE)&lt;=AI$8,"OK","NOK"))</f>
        <v/>
      </c>
      <c r="AJ64" s="1156" t="str">
        <f>IF(VLOOKUP($A64,intern2!$A$165:$BH$316,COLUMN(AJ64)+1,FALSE)="","",IF(VLOOKUP($A64,'2.2'!$D:$O,5,FALSE)&lt;=AJ$8,"OK","NOK"))</f>
        <v/>
      </c>
      <c r="AK64" s="1156" t="str">
        <f>IF(VLOOKUP($A64,intern2!$A$165:$BH$316,COLUMN(AK64)+1,FALSE)="","",IF(VLOOKUP($A64,'2.2'!$D:$O,5,FALSE)&lt;=AK$8,"OK","NOK"))</f>
        <v/>
      </c>
      <c r="AL64" s="1156" t="str">
        <f>IF(VLOOKUP($A64,intern2!$A$165:$BH$316,COLUMN(AL64)+1,FALSE)="","",IF(VLOOKUP($A64,'2.2'!$D:$O,5,FALSE)&lt;=AL$8,"OK","NOK"))</f>
        <v/>
      </c>
      <c r="AM64" s="1269" t="str">
        <f>IF(VLOOKUP($A64,intern2!$A$165:$BH$316,COLUMN(AM64)+1,FALSE)="","",IF(VLOOKUP($A64,'2.2'!$D:$O,5,FALSE)&lt;=AM$8,"OK","NOK"))</f>
        <v/>
      </c>
      <c r="AN64" s="1170" t="str">
        <f ca="1">IF(VLOOKUP($A64,intern2!$A$165:$BH$316,COLUMN(AN64)+1,FALSE)="","",IF(VLOOKUP($A64,'2.2'!$D:$O,5,FALSE)&lt;=AN$8,"OK","NOK"))</f>
        <v>NOK</v>
      </c>
      <c r="AO64" s="1156" t="str">
        <f>IF(VLOOKUP($A64,intern2!$A$165:$BH$316,COLUMN(AO64)+1,FALSE)="","",IF(VLOOKUP($A64,'2.2'!$D:$O,5,FALSE)&lt;=AO$8,"OK","NOK"))</f>
        <v/>
      </c>
      <c r="AP64" s="1156" t="str">
        <f>IF(VLOOKUP($A64,intern2!$A$165:$BH$316,COLUMN(AP64)+1,FALSE)="","",IF(VLOOKUP($A64,'2.2'!$D:$O,5,FALSE)&lt;=AP$8,"OK","NOK"))</f>
        <v/>
      </c>
      <c r="AQ64" s="1269" t="str">
        <f>IF(VLOOKUP($A64,intern2!$A$165:$BH$316,COLUMN(AQ64)+1,FALSE)="","",IF(VLOOKUP($A64,'2.2'!$D:$O,5,FALSE)&lt;=AQ$8,"OK","NOK"))</f>
        <v/>
      </c>
      <c r="AR64" s="1156" t="str">
        <f>IF(VLOOKUP($A64,intern2!$A$165:$BH$316,COLUMN(AR64)+1,FALSE)="","",IF(VLOOKUP($A64,'2.2'!$D:$O,5,FALSE)&lt;=AR$8,"OK","NOK"))</f>
        <v/>
      </c>
      <c r="AS64" s="1156" t="str">
        <f>IF(VLOOKUP($A64,intern2!$A$165:$BH$316,COLUMN(AS64)+1,FALSE)="","",IF(VLOOKUP($A64,'2.2'!$D:$O,5,FALSE)&lt;=AS$8,"OK","NOK"))</f>
        <v/>
      </c>
      <c r="AT64" s="1269" t="str">
        <f>IF(VLOOKUP($A64,intern2!$A$165:$BH$316,COLUMN(AT64)+1,FALSE)="","",IF(VLOOKUP($A64,'2.2'!$D:$O,5,FALSE)&lt;=AT$8,"OK","NOK"))</f>
        <v/>
      </c>
      <c r="AU64" s="1156" t="str">
        <f>IF(VLOOKUP($A64,intern2!$A$165:$BH$316,COLUMN(AU64)+1,FALSE)="","",IF(VLOOKUP($A64,'2.2'!$D:$O,5,FALSE)&lt;=AU$8,"OK","NOK"))</f>
        <v/>
      </c>
      <c r="AV64" s="1156" t="str">
        <f>IF(VLOOKUP($A64,intern2!$A$165:$BH$316,COLUMN(AV64)+1,FALSE)="","",IF(VLOOKUP($A64,'2.2'!$D:$O,5,FALSE)&lt;=AV$8,"OK","NOK"))</f>
        <v/>
      </c>
      <c r="AW64" s="1156" t="str">
        <f>IF(VLOOKUP($A64,intern2!$A$165:$BH$316,COLUMN(AW64)+1,FALSE)="","",IF(VLOOKUP($A64,'2.2'!$D:$O,5,FALSE)&lt;=AW$8,"OK","NOK"))</f>
        <v/>
      </c>
      <c r="AX64" s="1156" t="str">
        <f>IF(VLOOKUP($A64,intern2!$A$165:$BH$316,COLUMN(AX64)+1,FALSE)="","",IF(VLOOKUP($A64,'2.2'!$D:$O,5,FALSE)&lt;=AX$8,"OK","NOK"))</f>
        <v/>
      </c>
      <c r="AY64" s="1156" t="str">
        <f>IF(VLOOKUP($A64,intern2!$A$165:$BH$316,COLUMN(AY64)+1,FALSE)="","",IF(VLOOKUP($A64,'2.2'!$D:$O,5,FALSE)&lt;=AY$8,"OK","NOK"))</f>
        <v/>
      </c>
      <c r="AZ64" s="1269" t="str">
        <f>IF(VLOOKUP($A64,intern2!$A$165:$BH$316,COLUMN(AZ64)+1,FALSE)="","",IF(VLOOKUP($A64,'2.2'!$D:$O,5,FALSE)&lt;=AZ$8,"OK","NOK"))</f>
        <v/>
      </c>
      <c r="BA64" s="1156" t="str">
        <f>IF(VLOOKUP($A64,intern2!$A$165:$BH$316,COLUMN(BA64)+1,FALSE)="","",IF(VLOOKUP($A64,'2.2'!$D:$O,5,FALSE)&lt;=BA$8,"OK","NOK"))</f>
        <v/>
      </c>
      <c r="BB64" s="1156" t="str">
        <f>IF(VLOOKUP($A64,intern2!$A$165:$BH$316,COLUMN(BB64)+1,FALSE)="","",IF(VLOOKUP($A64,'2.2'!$D:$O,5,FALSE)&lt;=BB$8,"OK","NOK"))</f>
        <v/>
      </c>
      <c r="BC64" s="1156" t="str">
        <f>IF(VLOOKUP($A64,intern2!$A$165:$BH$316,COLUMN(BC64)+1,FALSE)="","",IF(VLOOKUP($A64,'2.2'!$D:$O,5,FALSE)&lt;=BC$8,"OK","NOK"))</f>
        <v/>
      </c>
      <c r="BD64" s="1156" t="str">
        <f>IF(VLOOKUP($A64,intern2!$A$165:$BH$316,COLUMN(BD64)+1,FALSE)="","",IF(VLOOKUP($A64,'2.2'!$D:$O,5,FALSE)&lt;=BD$8,"OK","NOK"))</f>
        <v/>
      </c>
      <c r="BE64" s="1156" t="str">
        <f>IF(VLOOKUP($A64,intern2!$A$165:$BH$316,COLUMN(BE64)+1,FALSE)="","",IF(VLOOKUP($A64,'2.2'!$D:$O,5,FALSE)&lt;=BE$8,"OK","NOK"))</f>
        <v/>
      </c>
      <c r="BF64" s="1170" t="str">
        <f>IF(VLOOKUP($A64,intern2!$A$165:$BH$316,COLUMN(BF64)+1,FALSE)="","",IF(VLOOKUP($A64,'2.2'!$D:$O,5,FALSE)&lt;=BF$8,"OK","NOK"))</f>
        <v/>
      </c>
      <c r="BG64" s="1269" t="str">
        <f>IF(VLOOKUP($A64,intern2!$A$165:$BH$316,COLUMN(BG64)+1,FALSE)="","",IF(VLOOKUP($A64,'2.2'!$D:$O,5,FALSE)&lt;=BG$8,"OK","NOK"))</f>
        <v/>
      </c>
      <c r="BH64" s="1176" t="str">
        <f t="shared" ca="1" si="0"/>
        <v>NOK</v>
      </c>
      <c r="BI64" s="1176"/>
    </row>
    <row r="65" spans="1:62" ht="39.6" x14ac:dyDescent="0.25">
      <c r="A65" s="716" t="str">
        <f>'2.2'!D65</f>
        <v>HAE5</v>
      </c>
      <c r="B65" s="1157" t="str">
        <f>'2.2'!E65</f>
        <v>Trapianto allogenico di cellule staminali ematopoietiche (CIMAS)</v>
      </c>
      <c r="C65" s="1156" t="str">
        <f>IF(VLOOKUP($A65,intern2!$A$165:$BH$316,COLUMN(C65)+1,FALSE)="","",IF(VLOOKUP($A65,'2.2'!$D:$O,5,FALSE)&lt;=C$8,"OK","NOK"))</f>
        <v/>
      </c>
      <c r="D65" s="1156" t="str">
        <f>IF(VLOOKUP($A65,intern2!$A$165:$BH$316,COLUMN(D65)+1,FALSE)="","",IF(VLOOKUP($A65,'2.2'!$D:$O,5,FALSE)&lt;=D$8,"OK","NOK"))</f>
        <v/>
      </c>
      <c r="E65" s="1156" t="str">
        <f>IF(VLOOKUP($A65,intern2!$A$165:$BH$316,COLUMN(E65)+1,FALSE)="","",IF(VLOOKUP($A65,'2.2'!$D:$O,5,FALSE)&lt;=E$8,"OK","NOK"))</f>
        <v/>
      </c>
      <c r="F65" s="1156" t="str">
        <f>IF(VLOOKUP($A65,intern2!$A$165:$BH$316,COLUMN(F65)+1,FALSE)="","",IF(VLOOKUP($A65,'2.2'!$D:$O,5,FALSE)&lt;=F$8,"OK","NOK"))</f>
        <v/>
      </c>
      <c r="G65" s="1156" t="str">
        <f>IF(VLOOKUP($A65,intern2!$A$165:$BH$316,COLUMN(G65)+1,FALSE)="","",IF(VLOOKUP($A65,'2.2'!$D:$O,5,FALSE)&lt;=G$8,"OK","NOK"))</f>
        <v/>
      </c>
      <c r="H65" s="1156" t="str">
        <f>IF(VLOOKUP($A65,intern2!$A$165:$BH$316,COLUMN(H65)+1,FALSE)="","",IF(VLOOKUP($A65,'2.2'!$D:$O,5,FALSE)&lt;=H$8,"OK","NOK"))</f>
        <v/>
      </c>
      <c r="I65" s="1269" t="str">
        <f>IF(VLOOKUP($A65,intern2!$A$165:$BH$316,COLUMN(I65)+1,FALSE)="","",IF(VLOOKUP($A65,'2.2'!$D:$O,5,FALSE)&lt;=I$8,"OK","NOK"))</f>
        <v/>
      </c>
      <c r="J65" s="1159" t="str">
        <f>IF(VLOOKUP($A65,intern2!$A$165:$BH$316,COLUMN(J65)+1,FALSE)="","",IF(VLOOKUP($A65,'2.2'!$D:$O,5,FALSE)&lt;=J$8,"OK","NOK"))</f>
        <v/>
      </c>
      <c r="K65" s="1156" t="str">
        <f>IF(VLOOKUP($A65,intern2!$A$165:$BH$316,COLUMN(K65)+1,FALSE)="","",IF(VLOOKUP($A65,'2.2'!$D:$O,5,FALSE)&lt;=K$8,"OK","NOK"))</f>
        <v/>
      </c>
      <c r="L65" s="1156" t="str">
        <f>IF(VLOOKUP($A65,intern2!$A$165:$BH$316,COLUMN(L65)+1,FALSE)="","",IF(VLOOKUP($A65,'2.2'!$D:$O,5,FALSE)&lt;=L$8,"OK","NOK"))</f>
        <v/>
      </c>
      <c r="M65" s="1156" t="str">
        <f>IF(VLOOKUP($A65,intern2!$A$165:$BH$316,COLUMN(M65)+1,FALSE)="","",IF(VLOOKUP($A65,'2.2'!$D:$O,5,FALSE)&lt;=M$8,"OK","NOK"))</f>
        <v/>
      </c>
      <c r="N65" s="1156" t="str">
        <f>IF(VLOOKUP($A65,intern2!$A$165:$BH$316,COLUMN(N65)+1,FALSE)="","",IF(VLOOKUP($A65,'2.2'!$D:$O,5,FALSE)&lt;=N$8,"OK","NOK"))</f>
        <v/>
      </c>
      <c r="O65" s="1156" t="str">
        <f>IF(VLOOKUP($A65,intern2!$A$165:$BH$316,COLUMN(O65)+1,FALSE)="","",IF(VLOOKUP($A65,'2.2'!$D:$O,5,FALSE)&lt;=O$8,"OK","NOK"))</f>
        <v/>
      </c>
      <c r="P65" s="1156" t="str">
        <f>IF(VLOOKUP($A65,intern2!$A$165:$BH$316,COLUMN(P65)+1,FALSE)="","",IF(VLOOKUP($A65,'2.2'!$D:$O,5,FALSE)&lt;=P$8,"OK","NOK"))</f>
        <v/>
      </c>
      <c r="Q65" s="1156" t="str">
        <f>IF(VLOOKUP($A65,intern2!$A$165:$BH$316,COLUMN(Q65)+1,FALSE)="","",IF(VLOOKUP($A65,'2.2'!$D:$O,5,FALSE)&lt;=Q$8,"OK","NOK"))</f>
        <v/>
      </c>
      <c r="R65" s="1159" t="str">
        <f>IF(VLOOKUP($A65,intern2!$A$165:$BH$316,COLUMN(R65)+1,FALSE)="","",IF(VLOOKUP($A65,'2.2'!$D:$O,5,FALSE)&lt;=R$8,"OK","NOK"))</f>
        <v/>
      </c>
      <c r="S65" s="1159" t="str">
        <f>IF(VLOOKUP($A65,intern2!$A$165:$BH$316,COLUMN(S65)+1,FALSE)="","",IF(VLOOKUP($A65,'2.2'!$D:$O,5,FALSE)&lt;=S$8,"OK","NOK"))</f>
        <v/>
      </c>
      <c r="T65" s="1156" t="str">
        <f>IF(VLOOKUP($A65,intern2!$A$165:$BH$316,COLUMN(T65)+1,FALSE)="","",IF(VLOOKUP($A65,'2.2'!$D:$O,5,FALSE)&lt;=T$8,"OK","NOK"))</f>
        <v/>
      </c>
      <c r="U65" s="1156" t="str">
        <f>IF(VLOOKUP($A65,intern2!$A$165:$BH$316,COLUMN(U65)+1,FALSE)="","",IF(VLOOKUP($A65,'2.2'!$D:$O,5,FALSE)&lt;=U$8,"OK","NOK"))</f>
        <v/>
      </c>
      <c r="V65" s="1156" t="str">
        <f>IF(VLOOKUP($A65,intern2!$A$165:$BH$316,COLUMN(V65)+1,FALSE)="","",IF(VLOOKUP($A65,'2.2'!$D:$O,5,FALSE)&lt;=V$8,"OK","NOK"))</f>
        <v/>
      </c>
      <c r="W65" s="1156" t="str">
        <f>IF(VLOOKUP($A65,intern2!$A$165:$BH$316,COLUMN(W65)+1,FALSE)="","",IF(VLOOKUP($A65,'2.2'!$D:$O,5,FALSE)&lt;=W$8,"OK","NOK"))</f>
        <v/>
      </c>
      <c r="X65" s="1156" t="str">
        <f>IF(VLOOKUP($A65,intern2!$A$165:$BH$316,COLUMN(X65)+1,FALSE)="","",IF(VLOOKUP($A65,'2.2'!$D:$O,5,FALSE)&lt;=X$8,"OK","NOK"))</f>
        <v/>
      </c>
      <c r="Y65" s="1170" t="str">
        <f>IF(VLOOKUP($A65,intern2!$A$165:$BH$316,COLUMN(Y65)+1,FALSE)="","",IF(VLOOKUP($A65,'2.2'!$D:$O,5,FALSE)&lt;=Y$8,"OK","NOK"))</f>
        <v/>
      </c>
      <c r="Z65" s="1269" t="str">
        <f>IF(VLOOKUP($A65,intern2!$A$165:$BH$316,COLUMN(Z65)+1,FALSE)="","",IF(VLOOKUP($A65,'2.2'!$D:$O,5,FALSE)&lt;=Z$8,"OK","NOK"))</f>
        <v/>
      </c>
      <c r="AA65" s="1156" t="str">
        <f>IF(VLOOKUP($A65,intern2!$A$165:$BH$316,COLUMN(AA65)+1,FALSE)="","",IF(VLOOKUP($A65,'2.2'!$D:$O,5,FALSE)&lt;=AA$8,"OK","NOK"))</f>
        <v/>
      </c>
      <c r="AB65" s="1156" t="str">
        <f>IF(VLOOKUP($A65,intern2!$A$165:$BH$316,COLUMN(AB65)+1,FALSE)="","",IF(VLOOKUP($A65,'2.2'!$D:$O,5,FALSE)&lt;=AB$8,"OK","NOK"))</f>
        <v/>
      </c>
      <c r="AC65" s="1156" t="str">
        <f>IF(VLOOKUP($A65,intern2!$A$165:$BH$316,COLUMN(AC65)+1,FALSE)="","",IF(VLOOKUP($A65,'2.2'!$D:$O,5,FALSE)&lt;=AC$8,"OK","NOK"))</f>
        <v/>
      </c>
      <c r="AD65" s="1156" t="str">
        <f>IF(VLOOKUP($A65,intern2!$A$165:$BH$316,COLUMN(AD65)+1,FALSE)="","",IF(VLOOKUP($A65,'2.2'!$D:$O,5,FALSE)&lt;=AD$8,"OK","NOK"))</f>
        <v/>
      </c>
      <c r="AE65" s="1160" t="str">
        <f>IF(VLOOKUP($A65,intern2!$A$165:$BH$316,COLUMN(AE65)+1,FALSE)="","",IF(VLOOKUP($A65,'2.2'!$D:$O,5,FALSE)&lt;=AE$8,"OK","NOK"))</f>
        <v/>
      </c>
      <c r="AF65" s="1269" t="str">
        <f>IF(VLOOKUP($A65,intern2!$A$165:$BH$316,COLUMN(AF65)+1,FALSE)="","",IF(VLOOKUP($A65,'2.2'!$D:$O,5,FALSE)&lt;=AF$8,"OK","NOK"))</f>
        <v/>
      </c>
      <c r="AG65" s="1160" t="str">
        <f>IF(VLOOKUP($A65,intern2!$A$165:$BH$316,COLUMN(AG65)+1,FALSE)="","",IF(VLOOKUP($A65,'2.2'!$D:$O,5,FALSE)&lt;=AG$8,"OK","NOK"))</f>
        <v/>
      </c>
      <c r="AH65" s="1160" t="str">
        <f>IF(VLOOKUP($A65,intern2!$A$165:$BH$316,COLUMN(AH65)+1,FALSE)="","",IF(VLOOKUP($A65,'2.2'!$D:$O,5,FALSE)&lt;=AH$8,"OK","NOK"))</f>
        <v/>
      </c>
      <c r="AI65" s="1156" t="str">
        <f>IF(VLOOKUP($A65,intern2!$A$165:$BH$316,COLUMN(AI65)+1,FALSE)="","",IF(VLOOKUP($A65,'2.2'!$D:$O,5,FALSE)&lt;=AI$8,"OK","NOK"))</f>
        <v/>
      </c>
      <c r="AJ65" s="1156" t="str">
        <f>IF(VLOOKUP($A65,intern2!$A$165:$BH$316,COLUMN(AJ65)+1,FALSE)="","",IF(VLOOKUP($A65,'2.2'!$D:$O,5,FALSE)&lt;=AJ$8,"OK","NOK"))</f>
        <v/>
      </c>
      <c r="AK65" s="1156" t="str">
        <f>IF(VLOOKUP($A65,intern2!$A$165:$BH$316,COLUMN(AK65)+1,FALSE)="","",IF(VLOOKUP($A65,'2.2'!$D:$O,5,FALSE)&lt;=AK$8,"OK","NOK"))</f>
        <v/>
      </c>
      <c r="AL65" s="1156" t="str">
        <f>IF(VLOOKUP($A65,intern2!$A$165:$BH$316,COLUMN(AL65)+1,FALSE)="","",IF(VLOOKUP($A65,'2.2'!$D:$O,5,FALSE)&lt;=AL$8,"OK","NOK"))</f>
        <v/>
      </c>
      <c r="AM65" s="1269" t="str">
        <f>IF(VLOOKUP($A65,intern2!$A$165:$BH$316,COLUMN(AM65)+1,FALSE)="","",IF(VLOOKUP($A65,'2.2'!$D:$O,5,FALSE)&lt;=AM$8,"OK","NOK"))</f>
        <v/>
      </c>
      <c r="AN65" s="1170" t="str">
        <f>IF(VLOOKUP($A65,intern2!$A$165:$BH$316,COLUMN(AN65)+1,FALSE)="","",IF(VLOOKUP($A65,'2.2'!$D:$O,5,FALSE)&lt;=AN$8,"OK","NOK"))</f>
        <v/>
      </c>
      <c r="AO65" s="1156" t="str">
        <f>IF(VLOOKUP($A65,intern2!$A$165:$BH$316,COLUMN(AO65)+1,FALSE)="","",IF(VLOOKUP($A65,'2.2'!$D:$O,5,FALSE)&lt;=AO$8,"OK","NOK"))</f>
        <v/>
      </c>
      <c r="AP65" s="1156" t="str">
        <f>IF(VLOOKUP($A65,intern2!$A$165:$BH$316,COLUMN(AP65)+1,FALSE)="","",IF(VLOOKUP($A65,'2.2'!$D:$O,5,FALSE)&lt;=AP$8,"OK","NOK"))</f>
        <v/>
      </c>
      <c r="AQ65" s="1269" t="str">
        <f>IF(VLOOKUP($A65,intern2!$A$165:$BH$316,COLUMN(AQ65)+1,FALSE)="","",IF(VLOOKUP($A65,'2.2'!$D:$O,5,FALSE)&lt;=AQ$8,"OK","NOK"))</f>
        <v/>
      </c>
      <c r="AR65" s="1156" t="str">
        <f>IF(VLOOKUP($A65,intern2!$A$165:$BH$316,COLUMN(AR65)+1,FALSE)="","",IF(VLOOKUP($A65,'2.2'!$D:$O,5,FALSE)&lt;=AR$8,"OK","NOK"))</f>
        <v/>
      </c>
      <c r="AS65" s="1156" t="str">
        <f>IF(VLOOKUP($A65,intern2!$A$165:$BH$316,COLUMN(AS65)+1,FALSE)="","",IF(VLOOKUP($A65,'2.2'!$D:$O,5,FALSE)&lt;=AS$8,"OK","NOK"))</f>
        <v/>
      </c>
      <c r="AT65" s="1269" t="str">
        <f>IF(VLOOKUP($A65,intern2!$A$165:$BH$316,COLUMN(AT65)+1,FALSE)="","",IF(VLOOKUP($A65,'2.2'!$D:$O,5,FALSE)&lt;=AT$8,"OK","NOK"))</f>
        <v/>
      </c>
      <c r="AU65" s="1156" t="str">
        <f>IF(VLOOKUP($A65,intern2!$A$165:$BH$316,COLUMN(AU65)+1,FALSE)="","",IF(VLOOKUP($A65,'2.2'!$D:$O,5,FALSE)&lt;=AU$8,"OK","NOK"))</f>
        <v/>
      </c>
      <c r="AV65" s="1156" t="str">
        <f>IF(VLOOKUP($A65,intern2!$A$165:$BH$316,COLUMN(AV65)+1,FALSE)="","",IF(VLOOKUP($A65,'2.2'!$D:$O,5,FALSE)&lt;=AV$8,"OK","NOK"))</f>
        <v/>
      </c>
      <c r="AW65" s="1156" t="str">
        <f>IF(VLOOKUP($A65,intern2!$A$165:$BH$316,COLUMN(AW65)+1,FALSE)="","",IF(VLOOKUP($A65,'2.2'!$D:$O,5,FALSE)&lt;=AW$8,"OK","NOK"))</f>
        <v/>
      </c>
      <c r="AX65" s="1156" t="str">
        <f>IF(VLOOKUP($A65,intern2!$A$165:$BH$316,COLUMN(AX65)+1,FALSE)="","",IF(VLOOKUP($A65,'2.2'!$D:$O,5,FALSE)&lt;=AX$8,"OK","NOK"))</f>
        <v/>
      </c>
      <c r="AY65" s="1156" t="str">
        <f>IF(VLOOKUP($A65,intern2!$A$165:$BH$316,COLUMN(AY65)+1,FALSE)="","",IF(VLOOKUP($A65,'2.2'!$D:$O,5,FALSE)&lt;=AY$8,"OK","NOK"))</f>
        <v/>
      </c>
      <c r="AZ65" s="1269" t="str">
        <f>IF(VLOOKUP($A65,intern2!$A$165:$BH$316,COLUMN(AZ65)+1,FALSE)="","",IF(VLOOKUP($A65,'2.2'!$D:$O,5,FALSE)&lt;=AZ$8,"OK","NOK"))</f>
        <v/>
      </c>
      <c r="BA65" s="1156" t="str">
        <f>IF(VLOOKUP($A65,intern2!$A$165:$BH$316,COLUMN(BA65)+1,FALSE)="","",IF(VLOOKUP($A65,'2.2'!$D:$O,5,FALSE)&lt;=BA$8,"OK","NOK"))</f>
        <v/>
      </c>
      <c r="BB65" s="1156" t="str">
        <f>IF(VLOOKUP($A65,intern2!$A$165:$BH$316,COLUMN(BB65)+1,FALSE)="","",IF(VLOOKUP($A65,'2.2'!$D:$O,5,FALSE)&lt;=BB$8,"OK","NOK"))</f>
        <v/>
      </c>
      <c r="BC65" s="1156" t="str">
        <f>IF(VLOOKUP($A65,intern2!$A$165:$BH$316,COLUMN(BC65)+1,FALSE)="","",IF(VLOOKUP($A65,'2.2'!$D:$O,5,FALSE)&lt;=BC$8,"OK","NOK"))</f>
        <v/>
      </c>
      <c r="BD65" s="1156" t="str">
        <f>IF(VLOOKUP($A65,intern2!$A$165:$BH$316,COLUMN(BD65)+1,FALSE)="","",IF(VLOOKUP($A65,'2.2'!$D:$O,5,FALSE)&lt;=BD$8,"OK","NOK"))</f>
        <v/>
      </c>
      <c r="BE65" s="1156" t="str">
        <f>IF(VLOOKUP($A65,intern2!$A$165:$BH$316,COLUMN(BE65)+1,FALSE)="","",IF(VLOOKUP($A65,'2.2'!$D:$O,5,FALSE)&lt;=BE$8,"OK","NOK"))</f>
        <v/>
      </c>
      <c r="BF65" s="1170" t="str">
        <f>IF(VLOOKUP($A65,intern2!$A$165:$BH$316,COLUMN(BF65)+1,FALSE)="","",IF(VLOOKUP($A65,'2.2'!$D:$O,5,FALSE)&lt;=BF$8,"OK","NOK"))</f>
        <v/>
      </c>
      <c r="BG65" s="1269" t="str">
        <f>IF(VLOOKUP($A65,intern2!$A$165:$BH$316,COLUMN(BG65)+1,FALSE)="","",IF(VLOOKUP($A65,'2.2'!$D:$O,5,FALSE)&lt;=BG$8,"OK","NOK"))</f>
        <v/>
      </c>
      <c r="BH65" s="1176" t="str">
        <f t="shared" si="0"/>
        <v>OK</v>
      </c>
      <c r="BI65" s="1176"/>
    </row>
    <row r="66" spans="1:62" ht="26.4" x14ac:dyDescent="0.25">
      <c r="A66" s="1179" t="str">
        <f>'2.2'!D66</f>
        <v>GEF1</v>
      </c>
      <c r="B66" s="1157" t="str">
        <f>'2.2'!E66</f>
        <v>Chirurgia vascolare dei vasi periferici (arteriosi)</v>
      </c>
      <c r="C66" s="1156" t="str">
        <f>IF(VLOOKUP($A66,intern2!$A$165:$BH$316,COLUMN(C66)+1,FALSE)="","",IF(VLOOKUP($A66,'2.2'!$D:$O,5,FALSE)&lt;=C$8,"OK","NOK"))</f>
        <v/>
      </c>
      <c r="D66" s="1156" t="str">
        <f>IF(VLOOKUP($A66,intern2!$A$165:$BH$316,COLUMN(D66)+1,FALSE)="","",IF(VLOOKUP($A66,'2.2'!$D:$O,5,FALSE)&lt;=D$8,"OK","NOK"))</f>
        <v/>
      </c>
      <c r="E66" s="1156" t="str">
        <f>IF(VLOOKUP($A66,intern2!$A$165:$BH$316,COLUMN(E66)+1,FALSE)="","",IF(VLOOKUP($A66,'2.2'!$D:$O,5,FALSE)&lt;=E$8,"OK","NOK"))</f>
        <v/>
      </c>
      <c r="F66" s="1156" t="str">
        <f>IF(VLOOKUP($A66,intern2!$A$165:$BH$316,COLUMN(F66)+1,FALSE)="","",IF(VLOOKUP($A66,'2.2'!$D:$O,5,FALSE)&lt;=F$8,"OK","NOK"))</f>
        <v/>
      </c>
      <c r="G66" s="1156" t="str">
        <f>IF(VLOOKUP($A66,intern2!$A$165:$BH$316,COLUMN(G66)+1,FALSE)="","",IF(VLOOKUP($A66,'2.2'!$D:$O,5,FALSE)&lt;=G$8,"OK","NOK"))</f>
        <v/>
      </c>
      <c r="H66" s="1156" t="str">
        <f>IF(VLOOKUP($A66,intern2!$A$165:$BH$316,COLUMN(H66)+1,FALSE)="","",IF(VLOOKUP($A66,'2.2'!$D:$O,5,FALSE)&lt;=H$8,"OK","NOK"))</f>
        <v/>
      </c>
      <c r="I66" s="1269" t="str">
        <f>IF(VLOOKUP($A66,intern2!$A$165:$BH$316,COLUMN(I66)+1,FALSE)="","",IF(VLOOKUP($A66,'2.2'!$D:$O,5,FALSE)&lt;=I$8,"OK","NOK"))</f>
        <v/>
      </c>
      <c r="J66" s="1159" t="str">
        <f ca="1">IF(VLOOKUP($A66,intern2!$A$165:$BH$316,COLUMN(J66)+1,FALSE)="","",IF(VLOOKUP($A66,'2.2'!$D:$O,5,FALSE)&lt;=J$8,"OK","NOK"))</f>
        <v>NOK</v>
      </c>
      <c r="K66" s="1156" t="str">
        <f>IF(VLOOKUP($A66,intern2!$A$165:$BH$316,COLUMN(K66)+1,FALSE)="","",IF(VLOOKUP($A66,'2.2'!$D:$O,5,FALSE)&lt;=K$8,"OK","NOK"))</f>
        <v/>
      </c>
      <c r="L66" s="1156" t="str">
        <f>IF(VLOOKUP($A66,intern2!$A$165:$BH$316,COLUMN(L66)+1,FALSE)="","",IF(VLOOKUP($A66,'2.2'!$D:$O,5,FALSE)&lt;=L$8,"OK","NOK"))</f>
        <v/>
      </c>
      <c r="M66" s="1156" t="str">
        <f>IF(VLOOKUP($A66,intern2!$A$165:$BH$316,COLUMN(M66)+1,FALSE)="","",IF(VLOOKUP($A66,'2.2'!$D:$O,5,FALSE)&lt;=M$8,"OK","NOK"))</f>
        <v/>
      </c>
      <c r="N66" s="1156" t="str">
        <f>IF(VLOOKUP($A66,intern2!$A$165:$BH$316,COLUMN(N66)+1,FALSE)="","",IF(VLOOKUP($A66,'2.2'!$D:$O,5,FALSE)&lt;=N$8,"OK","NOK"))</f>
        <v/>
      </c>
      <c r="O66" s="1156" t="str">
        <f>IF(VLOOKUP($A66,intern2!$A$165:$BH$316,COLUMN(O66)+1,FALSE)="","",IF(VLOOKUP($A66,'2.2'!$D:$O,5,FALSE)&lt;=O$8,"OK","NOK"))</f>
        <v/>
      </c>
      <c r="P66" s="1156" t="str">
        <f>IF(VLOOKUP($A66,intern2!$A$165:$BH$316,COLUMN(P66)+1,FALSE)="","",IF(VLOOKUP($A66,'2.2'!$D:$O,5,FALSE)&lt;=P$8,"OK","NOK"))</f>
        <v/>
      </c>
      <c r="Q66" s="1156" t="str">
        <f>IF(VLOOKUP($A66,intern2!$A$165:$BH$316,COLUMN(Q66)+1,FALSE)="","",IF(VLOOKUP($A66,'2.2'!$D:$O,5,FALSE)&lt;=Q$8,"OK","NOK"))</f>
        <v/>
      </c>
      <c r="R66" s="1159" t="str">
        <f ca="1">IF(VLOOKUP($A66,intern2!$A$165:$BH$316,COLUMN(R66)+1,FALSE)="","",IF(VLOOKUP($A66,'2.2'!$D:$O,5,FALSE)&lt;=R$8,"OK","NOK"))</f>
        <v>NOK</v>
      </c>
      <c r="S66" s="1159" t="str">
        <f>IF(VLOOKUP($A66,intern2!$A$165:$BH$316,COLUMN(S66)+1,FALSE)="","",IF(VLOOKUP($A66,'2.2'!$D:$O,5,FALSE)&lt;=S$8,"OK","NOK"))</f>
        <v/>
      </c>
      <c r="T66" s="1156" t="str">
        <f>IF(VLOOKUP($A66,intern2!$A$165:$BH$316,COLUMN(T66)+1,FALSE)="","",IF(VLOOKUP($A66,'2.2'!$D:$O,5,FALSE)&lt;=T$8,"OK","NOK"))</f>
        <v/>
      </c>
      <c r="U66" s="1156" t="str">
        <f>IF(VLOOKUP($A66,intern2!$A$165:$BH$316,COLUMN(U66)+1,FALSE)="","",IF(VLOOKUP($A66,'2.2'!$D:$O,5,FALSE)&lt;=U$8,"OK","NOK"))</f>
        <v/>
      </c>
      <c r="V66" s="1156" t="str">
        <f>IF(VLOOKUP($A66,intern2!$A$165:$BH$316,COLUMN(V66)+1,FALSE)="","",IF(VLOOKUP($A66,'2.2'!$D:$O,5,FALSE)&lt;=V$8,"OK","NOK"))</f>
        <v/>
      </c>
      <c r="W66" s="1156" t="str">
        <f>IF(VLOOKUP($A66,intern2!$A$165:$BH$316,COLUMN(W66)+1,FALSE)="","",IF(VLOOKUP($A66,'2.2'!$D:$O,5,FALSE)&lt;=W$8,"OK","NOK"))</f>
        <v/>
      </c>
      <c r="X66" s="1156" t="str">
        <f>IF(VLOOKUP($A66,intern2!$A$165:$BH$316,COLUMN(X66)+1,FALSE)="","",IF(VLOOKUP($A66,'2.2'!$D:$O,5,FALSE)&lt;=X$8,"OK","NOK"))</f>
        <v/>
      </c>
      <c r="Y66" s="1170" t="str">
        <f>IF(VLOOKUP($A66,intern2!$A$165:$BH$316,COLUMN(Y66)+1,FALSE)="","",IF(VLOOKUP($A66,'2.2'!$D:$O,5,FALSE)&lt;=Y$8,"OK","NOK"))</f>
        <v/>
      </c>
      <c r="Z66" s="1269" t="str">
        <f>IF(VLOOKUP($A66,intern2!$A$165:$BH$316,COLUMN(Z66)+1,FALSE)="","",IF(VLOOKUP($A66,'2.2'!$D:$O,5,FALSE)&lt;=Z$8,"OK","NOK"))</f>
        <v/>
      </c>
      <c r="AA66" s="1156" t="str">
        <f>IF(VLOOKUP($A66,intern2!$A$165:$BH$316,COLUMN(AA66)+1,FALSE)="","",IF(VLOOKUP($A66,'2.2'!$D:$O,5,FALSE)&lt;=AA$8,"OK","NOK"))</f>
        <v/>
      </c>
      <c r="AB66" s="1156" t="str">
        <f>IF(VLOOKUP($A66,intern2!$A$165:$BH$316,COLUMN(AB66)+1,FALSE)="","",IF(VLOOKUP($A66,'2.2'!$D:$O,5,FALSE)&lt;=AB$8,"OK","NOK"))</f>
        <v/>
      </c>
      <c r="AC66" s="1156" t="str">
        <f>IF(VLOOKUP($A66,intern2!$A$165:$BH$316,COLUMN(AC66)+1,FALSE)="","",IF(VLOOKUP($A66,'2.2'!$D:$O,5,FALSE)&lt;=AC$8,"OK","NOK"))</f>
        <v/>
      </c>
      <c r="AD66" s="1156" t="str">
        <f>IF(VLOOKUP($A66,intern2!$A$165:$BH$316,COLUMN(AD66)+1,FALSE)="","",IF(VLOOKUP($A66,'2.2'!$D:$O,5,FALSE)&lt;=AD$8,"OK","NOK"))</f>
        <v/>
      </c>
      <c r="AE66" s="1160" t="str">
        <f>IF(VLOOKUP($A66,intern2!$A$165:$BH$316,COLUMN(AE66)+1,FALSE)="","",IF(VLOOKUP($A66,'2.2'!$D:$O,5,FALSE)&lt;=AE$8,"OK","NOK"))</f>
        <v/>
      </c>
      <c r="AF66" s="1269" t="str">
        <f>IF(VLOOKUP($A66,intern2!$A$165:$BH$316,COLUMN(AF66)+1,FALSE)="","",IF(VLOOKUP($A66,'2.2'!$D:$O,5,FALSE)&lt;=AF$8,"OK","NOK"))</f>
        <v/>
      </c>
      <c r="AG66" s="1160" t="str">
        <f>IF(VLOOKUP($A66,intern2!$A$165:$BH$316,COLUMN(AG66)+1,FALSE)="","",IF(VLOOKUP($A66,'2.2'!$D:$O,5,FALSE)&lt;=AG$8,"OK","NOK"))</f>
        <v/>
      </c>
      <c r="AH66" s="1160" t="str">
        <f>IF(VLOOKUP($A66,intern2!$A$165:$BH$316,COLUMN(AH66)+1,FALSE)="","",IF(VLOOKUP($A66,'2.2'!$D:$O,5,FALSE)&lt;=AH$8,"OK","NOK"))</f>
        <v/>
      </c>
      <c r="AI66" s="1156" t="str">
        <f>IF(VLOOKUP($A66,intern2!$A$165:$BH$316,COLUMN(AI66)+1,FALSE)="","",IF(VLOOKUP($A66,'2.2'!$D:$O,5,FALSE)&lt;=AI$8,"OK","NOK"))</f>
        <v/>
      </c>
      <c r="AJ66" s="1156" t="str">
        <f>IF(VLOOKUP($A66,intern2!$A$165:$BH$316,COLUMN(AJ66)+1,FALSE)="","",IF(VLOOKUP($A66,'2.2'!$D:$O,5,FALSE)&lt;=AJ$8,"OK","NOK"))</f>
        <v/>
      </c>
      <c r="AK66" s="1156" t="str">
        <f>IF(VLOOKUP($A66,intern2!$A$165:$BH$316,COLUMN(AK66)+1,FALSE)="","",IF(VLOOKUP($A66,'2.2'!$D:$O,5,FALSE)&lt;=AK$8,"OK","NOK"))</f>
        <v/>
      </c>
      <c r="AL66" s="1156" t="str">
        <f>IF(VLOOKUP($A66,intern2!$A$165:$BH$316,COLUMN(AL66)+1,FALSE)="","",IF(VLOOKUP($A66,'2.2'!$D:$O,5,FALSE)&lt;=AL$8,"OK","NOK"))</f>
        <v/>
      </c>
      <c r="AM66" s="1269" t="str">
        <f>IF(VLOOKUP($A66,intern2!$A$165:$BH$316,COLUMN(AM66)+1,FALSE)="","",IF(VLOOKUP($A66,'2.2'!$D:$O,5,FALSE)&lt;=AM$8,"OK","NOK"))</f>
        <v/>
      </c>
      <c r="AN66" s="1170" t="str">
        <f>IF(VLOOKUP($A66,intern2!$A$165:$BH$316,COLUMN(AN66)+1,FALSE)="","",IF(VLOOKUP($A66,'2.2'!$D:$O,5,FALSE)&lt;=AN$8,"OK","NOK"))</f>
        <v/>
      </c>
      <c r="AO66" s="1156" t="str">
        <f>IF(VLOOKUP($A66,intern2!$A$165:$BH$316,COLUMN(AO66)+1,FALSE)="","",IF(VLOOKUP($A66,'2.2'!$D:$O,5,FALSE)&lt;=AO$8,"OK","NOK"))</f>
        <v/>
      </c>
      <c r="AP66" s="1156" t="str">
        <f>IF(VLOOKUP($A66,intern2!$A$165:$BH$316,COLUMN(AP66)+1,FALSE)="","",IF(VLOOKUP($A66,'2.2'!$D:$O,5,FALSE)&lt;=AP$8,"OK","NOK"))</f>
        <v/>
      </c>
      <c r="AQ66" s="1269" t="str">
        <f>IF(VLOOKUP($A66,intern2!$A$165:$BH$316,COLUMN(AQ66)+1,FALSE)="","",IF(VLOOKUP($A66,'2.2'!$D:$O,5,FALSE)&lt;=AQ$8,"OK","NOK"))</f>
        <v/>
      </c>
      <c r="AR66" s="1156" t="str">
        <f>IF(VLOOKUP($A66,intern2!$A$165:$BH$316,COLUMN(AR66)+1,FALSE)="","",IF(VLOOKUP($A66,'2.2'!$D:$O,5,FALSE)&lt;=AR$8,"OK","NOK"))</f>
        <v/>
      </c>
      <c r="AS66" s="1156" t="str">
        <f>IF(VLOOKUP($A66,intern2!$A$165:$BH$316,COLUMN(AS66)+1,FALSE)="","",IF(VLOOKUP($A66,'2.2'!$D:$O,5,FALSE)&lt;=AS$8,"OK","NOK"))</f>
        <v/>
      </c>
      <c r="AT66" s="1269" t="str">
        <f>IF(VLOOKUP($A66,intern2!$A$165:$BH$316,COLUMN(AT66)+1,FALSE)="","",IF(VLOOKUP($A66,'2.2'!$D:$O,5,FALSE)&lt;=AT$8,"OK","NOK"))</f>
        <v/>
      </c>
      <c r="AU66" s="1156" t="str">
        <f>IF(VLOOKUP($A66,intern2!$A$165:$BH$316,COLUMN(AU66)+1,FALSE)="","",IF(VLOOKUP($A66,'2.2'!$D:$O,5,FALSE)&lt;=AU$8,"OK","NOK"))</f>
        <v/>
      </c>
      <c r="AV66" s="1156" t="str">
        <f>IF(VLOOKUP($A66,intern2!$A$165:$BH$316,COLUMN(AV66)+1,FALSE)="","",IF(VLOOKUP($A66,'2.2'!$D:$O,5,FALSE)&lt;=AV$8,"OK","NOK"))</f>
        <v/>
      </c>
      <c r="AW66" s="1156" t="str">
        <f>IF(VLOOKUP($A66,intern2!$A$165:$BH$316,COLUMN(AW66)+1,FALSE)="","",IF(VLOOKUP($A66,'2.2'!$D:$O,5,FALSE)&lt;=AW$8,"OK","NOK"))</f>
        <v/>
      </c>
      <c r="AX66" s="1156" t="str">
        <f>IF(VLOOKUP($A66,intern2!$A$165:$BH$316,COLUMN(AX66)+1,FALSE)="","",IF(VLOOKUP($A66,'2.2'!$D:$O,5,FALSE)&lt;=AX$8,"OK","NOK"))</f>
        <v/>
      </c>
      <c r="AY66" s="1156" t="str">
        <f>IF(VLOOKUP($A66,intern2!$A$165:$BH$316,COLUMN(AY66)+1,FALSE)="","",IF(VLOOKUP($A66,'2.2'!$D:$O,5,FALSE)&lt;=AY$8,"OK","NOK"))</f>
        <v/>
      </c>
      <c r="AZ66" s="1269" t="str">
        <f>IF(VLOOKUP($A66,intern2!$A$165:$BH$316,COLUMN(AZ66)+1,FALSE)="","",IF(VLOOKUP($A66,'2.2'!$D:$O,5,FALSE)&lt;=AZ$8,"OK","NOK"))</f>
        <v/>
      </c>
      <c r="BA66" s="1156" t="str">
        <f>IF(VLOOKUP($A66,intern2!$A$165:$BH$316,COLUMN(BA66)+1,FALSE)="","",IF(VLOOKUP($A66,'2.2'!$D:$O,5,FALSE)&lt;=BA$8,"OK","NOK"))</f>
        <v/>
      </c>
      <c r="BB66" s="1156" t="str">
        <f>IF(VLOOKUP($A66,intern2!$A$165:$BH$316,COLUMN(BB66)+1,FALSE)="","",IF(VLOOKUP($A66,'2.2'!$D:$O,5,FALSE)&lt;=BB$8,"OK","NOK"))</f>
        <v/>
      </c>
      <c r="BC66" s="1156" t="str">
        <f>IF(VLOOKUP($A66,intern2!$A$165:$BH$316,COLUMN(BC66)+1,FALSE)="","",IF(VLOOKUP($A66,'2.2'!$D:$O,5,FALSE)&lt;=BC$8,"OK","NOK"))</f>
        <v/>
      </c>
      <c r="BD66" s="1156" t="str">
        <f>IF(VLOOKUP($A66,intern2!$A$165:$BH$316,COLUMN(BD66)+1,FALSE)="","",IF(VLOOKUP($A66,'2.2'!$D:$O,5,FALSE)&lt;=BD$8,"OK","NOK"))</f>
        <v/>
      </c>
      <c r="BE66" s="1156" t="str">
        <f>IF(VLOOKUP($A66,intern2!$A$165:$BH$316,COLUMN(BE66)+1,FALSE)="","",IF(VLOOKUP($A66,'2.2'!$D:$O,5,FALSE)&lt;=BE$8,"OK","NOK"))</f>
        <v/>
      </c>
      <c r="BF66" s="1170" t="str">
        <f>IF(VLOOKUP($A66,intern2!$A$165:$BH$316,COLUMN(BF66)+1,FALSE)="","",IF(VLOOKUP($A66,'2.2'!$D:$O,5,FALSE)&lt;=BF$8,"OK","NOK"))</f>
        <v/>
      </c>
      <c r="BG66" s="1269" t="str">
        <f>IF(VLOOKUP($A66,intern2!$A$165:$BH$316,COLUMN(BG66)+1,FALSE)="","",IF(VLOOKUP($A66,'2.2'!$D:$O,5,FALSE)&lt;=BG$8,"OK","NOK"))</f>
        <v/>
      </c>
      <c r="BH66" s="1176" t="str">
        <f t="shared" ca="1" si="0"/>
        <v>NOK</v>
      </c>
      <c r="BI66" s="1176"/>
    </row>
    <row r="67" spans="1:62" ht="26.4" x14ac:dyDescent="0.25">
      <c r="A67" s="1181" t="str">
        <f>'2.2'!D67</f>
        <v>ANG1</v>
      </c>
      <c r="B67" s="1180" t="str">
        <f>'2.2'!E67</f>
        <v>Interventi sui vasi periferici (arteriosi)</v>
      </c>
      <c r="C67" s="1156" t="str">
        <f>IF(VLOOKUP($A67,intern2!$A$165:$BH$316,COLUMN(C67)+1,FALSE)="","",IF(VLOOKUP($A67,'2.2'!$D:$O,5,FALSE)&lt;=C$8,"OK","NOK"))</f>
        <v/>
      </c>
      <c r="D67" s="1156" t="str">
        <f ca="1">IF(VLOOKUP($A67,intern2!$A$165:$BH$316,COLUMN(D67)+1,FALSE)="","",IF(VLOOKUP($A67,'2.2'!$D:$O,5,FALSE)&lt;=D$8,"OK","NOK"))</f>
        <v>NOK</v>
      </c>
      <c r="E67" s="1156" t="str">
        <f ca="1">IF(VLOOKUP($A67,intern2!$A$165:$BH$316,COLUMN(E67)+1,FALSE)="","",IF(VLOOKUP($A67,'2.2'!$D:$O,5,FALSE)&lt;=E$8,"OK","NOK"))</f>
        <v>NOK</v>
      </c>
      <c r="F67" s="1156" t="str">
        <f>IF(VLOOKUP($A67,intern2!$A$165:$BH$316,COLUMN(F67)+1,FALSE)="","",IF(VLOOKUP($A67,'2.2'!$D:$O,5,FALSE)&lt;=F$8,"OK","NOK"))</f>
        <v/>
      </c>
      <c r="G67" s="1156" t="str">
        <f>IF(VLOOKUP($A67,intern2!$A$165:$BH$316,COLUMN(G67)+1,FALSE)="","",IF(VLOOKUP($A67,'2.2'!$D:$O,5,FALSE)&lt;=G$8,"OK","NOK"))</f>
        <v/>
      </c>
      <c r="H67" s="1156" t="str">
        <f>IF(VLOOKUP($A67,intern2!$A$165:$BH$316,COLUMN(H67)+1,FALSE)="","",IF(VLOOKUP($A67,'2.2'!$D:$O,5,FALSE)&lt;=H$8,"OK","NOK"))</f>
        <v/>
      </c>
      <c r="I67" s="1269" t="str">
        <f>IF(VLOOKUP($A67,intern2!$A$165:$BH$316,COLUMN(I67)+1,FALSE)="","",IF(VLOOKUP($A67,'2.2'!$D:$O,5,FALSE)&lt;=I$8,"OK","NOK"))</f>
        <v/>
      </c>
      <c r="J67" s="1159" t="str">
        <f>IF(VLOOKUP($A67,intern2!$A$165:$BH$316,COLUMN(J67)+1,FALSE)="","",IF(VLOOKUP($A67,'2.2'!$D:$O,5,FALSE)&lt;=J$8,"OK","NOK"))</f>
        <v/>
      </c>
      <c r="K67" s="1156" t="str">
        <f>IF(VLOOKUP($A67,intern2!$A$165:$BH$316,COLUMN(K67)+1,FALSE)="","",IF(VLOOKUP($A67,'2.2'!$D:$O,5,FALSE)&lt;=K$8,"OK","NOK"))</f>
        <v/>
      </c>
      <c r="L67" s="1156" t="str">
        <f>IF(VLOOKUP($A67,intern2!$A$165:$BH$316,COLUMN(L67)+1,FALSE)="","",IF(VLOOKUP($A67,'2.2'!$D:$O,5,FALSE)&lt;=L$8,"OK","NOK"))</f>
        <v/>
      </c>
      <c r="M67" s="1156" t="str">
        <f>IF(VLOOKUP($A67,intern2!$A$165:$BH$316,COLUMN(M67)+1,FALSE)="","",IF(VLOOKUP($A67,'2.2'!$D:$O,5,FALSE)&lt;=M$8,"OK","NOK"))</f>
        <v/>
      </c>
      <c r="N67" s="1156" t="str">
        <f>IF(VLOOKUP($A67,intern2!$A$165:$BH$316,COLUMN(N67)+1,FALSE)="","",IF(VLOOKUP($A67,'2.2'!$D:$O,5,FALSE)&lt;=N$8,"OK","NOK"))</f>
        <v/>
      </c>
      <c r="O67" s="1156" t="str">
        <f>IF(VLOOKUP($A67,intern2!$A$165:$BH$316,COLUMN(O67)+1,FALSE)="","",IF(VLOOKUP($A67,'2.2'!$D:$O,5,FALSE)&lt;=O$8,"OK","NOK"))</f>
        <v/>
      </c>
      <c r="P67" s="1156" t="str">
        <f>IF(VLOOKUP($A67,intern2!$A$165:$BH$316,COLUMN(P67)+1,FALSE)="","",IF(VLOOKUP($A67,'2.2'!$D:$O,5,FALSE)&lt;=P$8,"OK","NOK"))</f>
        <v/>
      </c>
      <c r="Q67" s="1156" t="str">
        <f>IF(VLOOKUP($A67,intern2!$A$165:$BH$316,COLUMN(Q67)+1,FALSE)="","",IF(VLOOKUP($A67,'2.2'!$D:$O,5,FALSE)&lt;=Q$8,"OK","NOK"))</f>
        <v/>
      </c>
      <c r="R67" s="1159" t="str">
        <f ca="1">IF(VLOOKUP($A67,intern2!$A$165:$BH$316,COLUMN(R67)+1,FALSE)="","",IF(VLOOKUP($A67,'2.2'!$D:$O,5,FALSE)&lt;=R$8,"OK","NOK"))</f>
        <v>NOK</v>
      </c>
      <c r="S67" s="1159" t="str">
        <f>IF(VLOOKUP($A67,intern2!$A$165:$BH$316,COLUMN(S67)+1,FALSE)="","",IF(VLOOKUP($A67,'2.2'!$D:$O,5,FALSE)&lt;=S$8,"OK","NOK"))</f>
        <v/>
      </c>
      <c r="T67" s="1156" t="str">
        <f>IF(VLOOKUP($A67,intern2!$A$165:$BH$316,COLUMN(T67)+1,FALSE)="","",IF(VLOOKUP($A67,'2.2'!$D:$O,5,FALSE)&lt;=T$8,"OK","NOK"))</f>
        <v/>
      </c>
      <c r="U67" s="1156" t="str">
        <f>IF(VLOOKUP($A67,intern2!$A$165:$BH$316,COLUMN(U67)+1,FALSE)="","",IF(VLOOKUP($A67,'2.2'!$D:$O,5,FALSE)&lt;=U$8,"OK","NOK"))</f>
        <v/>
      </c>
      <c r="V67" s="1156" t="str">
        <f>IF(VLOOKUP($A67,intern2!$A$165:$BH$316,COLUMN(V67)+1,FALSE)="","",IF(VLOOKUP($A67,'2.2'!$D:$O,5,FALSE)&lt;=V$8,"OK","NOK"))</f>
        <v/>
      </c>
      <c r="W67" s="1156" t="str">
        <f>IF(VLOOKUP($A67,intern2!$A$165:$BH$316,COLUMN(W67)+1,FALSE)="","",IF(VLOOKUP($A67,'2.2'!$D:$O,5,FALSE)&lt;=W$8,"OK","NOK"))</f>
        <v/>
      </c>
      <c r="X67" s="1156" t="str">
        <f>IF(VLOOKUP($A67,intern2!$A$165:$BH$316,COLUMN(X67)+1,FALSE)="","",IF(VLOOKUP($A67,'2.2'!$D:$O,5,FALSE)&lt;=X$8,"OK","NOK"))</f>
        <v/>
      </c>
      <c r="Y67" s="1170" t="str">
        <f>IF(VLOOKUP($A67,intern2!$A$165:$BH$316,COLUMN(Y67)+1,FALSE)="","",IF(VLOOKUP($A67,'2.2'!$D:$O,5,FALSE)&lt;=Y$8,"OK","NOK"))</f>
        <v/>
      </c>
      <c r="Z67" s="1269" t="str">
        <f>IF(VLOOKUP($A67,intern2!$A$165:$BH$316,COLUMN(Z67)+1,FALSE)="","",IF(VLOOKUP($A67,'2.2'!$D:$O,5,FALSE)&lt;=Z$8,"OK","NOK"))</f>
        <v/>
      </c>
      <c r="AA67" s="1156" t="str">
        <f>IF(VLOOKUP($A67,intern2!$A$165:$BH$316,COLUMN(AA67)+1,FALSE)="","",IF(VLOOKUP($A67,'2.2'!$D:$O,5,FALSE)&lt;=AA$8,"OK","NOK"))</f>
        <v/>
      </c>
      <c r="AB67" s="1156" t="str">
        <f>IF(VLOOKUP($A67,intern2!$A$165:$BH$316,COLUMN(AB67)+1,FALSE)="","",IF(VLOOKUP($A67,'2.2'!$D:$O,5,FALSE)&lt;=AB$8,"OK","NOK"))</f>
        <v/>
      </c>
      <c r="AC67" s="1156" t="str">
        <f>IF(VLOOKUP($A67,intern2!$A$165:$BH$316,COLUMN(AC67)+1,FALSE)="","",IF(VLOOKUP($A67,'2.2'!$D:$O,5,FALSE)&lt;=AC$8,"OK","NOK"))</f>
        <v/>
      </c>
      <c r="AD67" s="1156" t="str">
        <f>IF(VLOOKUP($A67,intern2!$A$165:$BH$316,COLUMN(AD67)+1,FALSE)="","",IF(VLOOKUP($A67,'2.2'!$D:$O,5,FALSE)&lt;=AD$8,"OK","NOK"))</f>
        <v/>
      </c>
      <c r="AE67" s="1160" t="str">
        <f>IF(VLOOKUP($A67,intern2!$A$165:$BH$316,COLUMN(AE67)+1,FALSE)="","",IF(VLOOKUP($A67,'2.2'!$D:$O,5,FALSE)&lt;=AE$8,"OK","NOK"))</f>
        <v/>
      </c>
      <c r="AF67" s="1269" t="str">
        <f>IF(VLOOKUP($A67,intern2!$A$165:$BH$316,COLUMN(AF67)+1,FALSE)="","",IF(VLOOKUP($A67,'2.2'!$D:$O,5,FALSE)&lt;=AF$8,"OK","NOK"))</f>
        <v/>
      </c>
      <c r="AG67" s="1160" t="str">
        <f>IF(VLOOKUP($A67,intern2!$A$165:$BH$316,COLUMN(AG67)+1,FALSE)="","",IF(VLOOKUP($A67,'2.2'!$D:$O,5,FALSE)&lt;=AG$8,"OK","NOK"))</f>
        <v/>
      </c>
      <c r="AH67" s="1160" t="str">
        <f>IF(VLOOKUP($A67,intern2!$A$165:$BH$316,COLUMN(AH67)+1,FALSE)="","",IF(VLOOKUP($A67,'2.2'!$D:$O,5,FALSE)&lt;=AH$8,"OK","NOK"))</f>
        <v/>
      </c>
      <c r="AI67" s="1156" t="str">
        <f>IF(VLOOKUP($A67,intern2!$A$165:$BH$316,COLUMN(AI67)+1,FALSE)="","",IF(VLOOKUP($A67,'2.2'!$D:$O,5,FALSE)&lt;=AI$8,"OK","NOK"))</f>
        <v/>
      </c>
      <c r="AJ67" s="1156" t="str">
        <f>IF(VLOOKUP($A67,intern2!$A$165:$BH$316,COLUMN(AJ67)+1,FALSE)="","",IF(VLOOKUP($A67,'2.2'!$D:$O,5,FALSE)&lt;=AJ$8,"OK","NOK"))</f>
        <v/>
      </c>
      <c r="AK67" s="1156" t="str">
        <f>IF(VLOOKUP($A67,intern2!$A$165:$BH$316,COLUMN(AK67)+1,FALSE)="","",IF(VLOOKUP($A67,'2.2'!$D:$O,5,FALSE)&lt;=AK$8,"OK","NOK"))</f>
        <v/>
      </c>
      <c r="AL67" s="1156" t="str">
        <f>IF(VLOOKUP($A67,intern2!$A$165:$BH$316,COLUMN(AL67)+1,FALSE)="","",IF(VLOOKUP($A67,'2.2'!$D:$O,5,FALSE)&lt;=AL$8,"OK","NOK"))</f>
        <v/>
      </c>
      <c r="AM67" s="1269" t="str">
        <f>IF(VLOOKUP($A67,intern2!$A$165:$BH$316,COLUMN(AM67)+1,FALSE)="","",IF(VLOOKUP($A67,'2.2'!$D:$O,5,FALSE)&lt;=AM$8,"OK","NOK"))</f>
        <v/>
      </c>
      <c r="AN67" s="1170" t="str">
        <f ca="1">IF(VLOOKUP($A67,intern2!$A$165:$BH$316,COLUMN(AN67)+1,FALSE)="","",IF(VLOOKUP($A67,'2.2'!$D:$O,5,FALSE)&lt;=AN$8,"OK","NOK"))</f>
        <v>NOK</v>
      </c>
      <c r="AO67" s="1156" t="str">
        <f>IF(VLOOKUP($A67,intern2!$A$165:$BH$316,COLUMN(AO67)+1,FALSE)="","",IF(VLOOKUP($A67,'2.2'!$D:$O,5,FALSE)&lt;=AO$8,"OK","NOK"))</f>
        <v/>
      </c>
      <c r="AP67" s="1156" t="str">
        <f>IF(VLOOKUP($A67,intern2!$A$165:$BH$316,COLUMN(AP67)+1,FALSE)="","",IF(VLOOKUP($A67,'2.2'!$D:$O,5,FALSE)&lt;=AP$8,"OK","NOK"))</f>
        <v/>
      </c>
      <c r="AQ67" s="1269" t="str">
        <f>IF(VLOOKUP($A67,intern2!$A$165:$BH$316,COLUMN(AQ67)+1,FALSE)="","",IF(VLOOKUP($A67,'2.2'!$D:$O,5,FALSE)&lt;=AQ$8,"OK","NOK"))</f>
        <v/>
      </c>
      <c r="AR67" s="1156" t="str">
        <f>IF(VLOOKUP($A67,intern2!$A$165:$BH$316,COLUMN(AR67)+1,FALSE)="","",IF(VLOOKUP($A67,'2.2'!$D:$O,5,FALSE)&lt;=AR$8,"OK","NOK"))</f>
        <v/>
      </c>
      <c r="AS67" s="1156" t="str">
        <f>IF(VLOOKUP($A67,intern2!$A$165:$BH$316,COLUMN(AS67)+1,FALSE)="","",IF(VLOOKUP($A67,'2.2'!$D:$O,5,FALSE)&lt;=AS$8,"OK","NOK"))</f>
        <v/>
      </c>
      <c r="AT67" s="1269" t="str">
        <f>IF(VLOOKUP($A67,intern2!$A$165:$BH$316,COLUMN(AT67)+1,FALSE)="","",IF(VLOOKUP($A67,'2.2'!$D:$O,5,FALSE)&lt;=AT$8,"OK","NOK"))</f>
        <v/>
      </c>
      <c r="AU67" s="1156" t="str">
        <f>IF(VLOOKUP($A67,intern2!$A$165:$BH$316,COLUMN(AU67)+1,FALSE)="","",IF(VLOOKUP($A67,'2.2'!$D:$O,5,FALSE)&lt;=AU$8,"OK","NOK"))</f>
        <v/>
      </c>
      <c r="AV67" s="1156" t="str">
        <f>IF(VLOOKUP($A67,intern2!$A$165:$BH$316,COLUMN(AV67)+1,FALSE)="","",IF(VLOOKUP($A67,'2.2'!$D:$O,5,FALSE)&lt;=AV$8,"OK","NOK"))</f>
        <v/>
      </c>
      <c r="AW67" s="1156" t="str">
        <f>IF(VLOOKUP($A67,intern2!$A$165:$BH$316,COLUMN(AW67)+1,FALSE)="","",IF(VLOOKUP($A67,'2.2'!$D:$O,5,FALSE)&lt;=AW$8,"OK","NOK"))</f>
        <v/>
      </c>
      <c r="AX67" s="1156" t="str">
        <f>IF(VLOOKUP($A67,intern2!$A$165:$BH$316,COLUMN(AX67)+1,FALSE)="","",IF(VLOOKUP($A67,'2.2'!$D:$O,5,FALSE)&lt;=AX$8,"OK","NOK"))</f>
        <v/>
      </c>
      <c r="AY67" s="1156" t="str">
        <f>IF(VLOOKUP($A67,intern2!$A$165:$BH$316,COLUMN(AY67)+1,FALSE)="","",IF(VLOOKUP($A67,'2.2'!$D:$O,5,FALSE)&lt;=AY$8,"OK","NOK"))</f>
        <v/>
      </c>
      <c r="AZ67" s="1269" t="str">
        <f>IF(VLOOKUP($A67,intern2!$A$165:$BH$316,COLUMN(AZ67)+1,FALSE)="","",IF(VLOOKUP($A67,'2.2'!$D:$O,5,FALSE)&lt;=AZ$8,"OK","NOK"))</f>
        <v/>
      </c>
      <c r="BA67" s="1156" t="str">
        <f>IF(VLOOKUP($A67,intern2!$A$165:$BH$316,COLUMN(BA67)+1,FALSE)="","",IF(VLOOKUP($A67,'2.2'!$D:$O,5,FALSE)&lt;=BA$8,"OK","NOK"))</f>
        <v/>
      </c>
      <c r="BB67" s="1156" t="str">
        <f>IF(VLOOKUP($A67,intern2!$A$165:$BH$316,COLUMN(BB67)+1,FALSE)="","",IF(VLOOKUP($A67,'2.2'!$D:$O,5,FALSE)&lt;=BB$8,"OK","NOK"))</f>
        <v/>
      </c>
      <c r="BC67" s="1156" t="str">
        <f>IF(VLOOKUP($A67,intern2!$A$165:$BH$316,COLUMN(BC67)+1,FALSE)="","",IF(VLOOKUP($A67,'2.2'!$D:$O,5,FALSE)&lt;=BC$8,"OK","NOK"))</f>
        <v/>
      </c>
      <c r="BD67" s="1156" t="str">
        <f>IF(VLOOKUP($A67,intern2!$A$165:$BH$316,COLUMN(BD67)+1,FALSE)="","",IF(VLOOKUP($A67,'2.2'!$D:$O,5,FALSE)&lt;=BD$8,"OK","NOK"))</f>
        <v/>
      </c>
      <c r="BE67" s="1156" t="str">
        <f>IF(VLOOKUP($A67,intern2!$A$165:$BH$316,COLUMN(BE67)+1,FALSE)="","",IF(VLOOKUP($A67,'2.2'!$D:$O,5,FALSE)&lt;=BE$8,"OK","NOK"))</f>
        <v/>
      </c>
      <c r="BF67" s="1170" t="str">
        <f>IF(VLOOKUP($A67,intern2!$A$165:$BH$316,COLUMN(BF67)+1,FALSE)="","",IF(VLOOKUP($A67,'2.2'!$D:$O,5,FALSE)&lt;=BF$8,"OK","NOK"))</f>
        <v/>
      </c>
      <c r="BG67" s="1269" t="str">
        <f>IF(VLOOKUP($A67,intern2!$A$165:$BH$316,COLUMN(BG67)+1,FALSE)="","",IF(VLOOKUP($A67,'2.2'!$D:$O,5,FALSE)&lt;=BG$8,"OK","NOK"))</f>
        <v/>
      </c>
      <c r="BH67" s="1176" t="str">
        <f t="shared" ca="1" si="0"/>
        <v>NOK</v>
      </c>
      <c r="BI67" s="1176"/>
    </row>
    <row r="68" spans="1:62" ht="26.4" x14ac:dyDescent="0.25">
      <c r="A68" s="1179" t="str">
        <f>'2.2'!D68</f>
        <v>GEFA</v>
      </c>
      <c r="B68" s="1157" t="str">
        <f>'2.2'!E68</f>
        <v>Interventi e chirurgia vascolare dei vasi intra-addominali</v>
      </c>
      <c r="C68" s="1156" t="str">
        <f>IF(VLOOKUP($A68,intern2!$A$165:$BH$316,COLUMN(C68)+1,FALSE)="","",IF(VLOOKUP($A68,'2.2'!$D:$O,5,FALSE)&lt;=C$8,"OK","NOK"))</f>
        <v/>
      </c>
      <c r="D68" s="1156" t="str">
        <f ca="1">IF(VLOOKUP($A68,intern2!$A$165:$BH$316,COLUMN(D68)+1,FALSE)="","",IF(VLOOKUP($A68,'2.2'!$D:$O,5,FALSE)&lt;=D$8,"OK","NOK"))</f>
        <v>NOK</v>
      </c>
      <c r="E68" s="1156" t="str">
        <f ca="1">IF(VLOOKUP($A68,intern2!$A$165:$BH$316,COLUMN(E68)+1,FALSE)="","",IF(VLOOKUP($A68,'2.2'!$D:$O,5,FALSE)&lt;=E$8,"OK","NOK"))</f>
        <v>NOK</v>
      </c>
      <c r="F68" s="1156" t="str">
        <f>IF(VLOOKUP($A68,intern2!$A$165:$BH$316,COLUMN(F68)+1,FALSE)="","",IF(VLOOKUP($A68,'2.2'!$D:$O,5,FALSE)&lt;=F$8,"OK","NOK"))</f>
        <v/>
      </c>
      <c r="G68" s="1156" t="str">
        <f>IF(VLOOKUP($A68,intern2!$A$165:$BH$316,COLUMN(G68)+1,FALSE)="","",IF(VLOOKUP($A68,'2.2'!$D:$O,5,FALSE)&lt;=G$8,"OK","NOK"))</f>
        <v/>
      </c>
      <c r="H68" s="1156" t="str">
        <f>IF(VLOOKUP($A68,intern2!$A$165:$BH$316,COLUMN(H68)+1,FALSE)="","",IF(VLOOKUP($A68,'2.2'!$D:$O,5,FALSE)&lt;=H$8,"OK","NOK"))</f>
        <v/>
      </c>
      <c r="I68" s="1269" t="str">
        <f>IF(VLOOKUP($A68,intern2!$A$165:$BH$316,COLUMN(I68)+1,FALSE)="","",IF(VLOOKUP($A68,'2.2'!$D:$O,5,FALSE)&lt;=I$8,"OK","NOK"))</f>
        <v/>
      </c>
      <c r="J68" s="1159" t="str">
        <f ca="1">IF(VLOOKUP($A68,intern2!$A$165:$BH$316,COLUMN(J68)+1,FALSE)="","",IF(VLOOKUP($A68,'2.2'!$D:$O,5,FALSE)&lt;=J$8,"OK","NOK"))</f>
        <v>NOK</v>
      </c>
      <c r="K68" s="1156" t="str">
        <f>IF(VLOOKUP($A68,intern2!$A$165:$BH$316,COLUMN(K68)+1,FALSE)="","",IF(VLOOKUP($A68,'2.2'!$D:$O,5,FALSE)&lt;=K$8,"OK","NOK"))</f>
        <v/>
      </c>
      <c r="L68" s="1156" t="str">
        <f>IF(VLOOKUP($A68,intern2!$A$165:$BH$316,COLUMN(L68)+1,FALSE)="","",IF(VLOOKUP($A68,'2.2'!$D:$O,5,FALSE)&lt;=L$8,"OK","NOK"))</f>
        <v/>
      </c>
      <c r="M68" s="1156" t="str">
        <f>IF(VLOOKUP($A68,intern2!$A$165:$BH$316,COLUMN(M68)+1,FALSE)="","",IF(VLOOKUP($A68,'2.2'!$D:$O,5,FALSE)&lt;=M$8,"OK","NOK"))</f>
        <v/>
      </c>
      <c r="N68" s="1156" t="str">
        <f>IF(VLOOKUP($A68,intern2!$A$165:$BH$316,COLUMN(N68)+1,FALSE)="","",IF(VLOOKUP($A68,'2.2'!$D:$O,5,FALSE)&lt;=N$8,"OK","NOK"))</f>
        <v/>
      </c>
      <c r="O68" s="1156" t="str">
        <f>IF(VLOOKUP($A68,intern2!$A$165:$BH$316,COLUMN(O68)+1,FALSE)="","",IF(VLOOKUP($A68,'2.2'!$D:$O,5,FALSE)&lt;=O$8,"OK","NOK"))</f>
        <v/>
      </c>
      <c r="P68" s="1156" t="str">
        <f>IF(VLOOKUP($A68,intern2!$A$165:$BH$316,COLUMN(P68)+1,FALSE)="","",IF(VLOOKUP($A68,'2.2'!$D:$O,5,FALSE)&lt;=P$8,"OK","NOK"))</f>
        <v/>
      </c>
      <c r="Q68" s="1156" t="str">
        <f>IF(VLOOKUP($A68,intern2!$A$165:$BH$316,COLUMN(Q68)+1,FALSE)="","",IF(VLOOKUP($A68,'2.2'!$D:$O,5,FALSE)&lt;=Q$8,"OK","NOK"))</f>
        <v/>
      </c>
      <c r="R68" s="1159" t="str">
        <f ca="1">IF(VLOOKUP($A68,intern2!$A$165:$BH$316,COLUMN(R68)+1,FALSE)="","",IF(VLOOKUP($A68,'2.2'!$D:$O,5,FALSE)&lt;=R$8,"OK","NOK"))</f>
        <v>NOK</v>
      </c>
      <c r="S68" s="1159" t="str">
        <f>IF(VLOOKUP($A68,intern2!$A$165:$BH$316,COLUMN(S68)+1,FALSE)="","",IF(VLOOKUP($A68,'2.2'!$D:$O,5,FALSE)&lt;=S$8,"OK","NOK"))</f>
        <v/>
      </c>
      <c r="T68" s="1156" t="str">
        <f>IF(VLOOKUP($A68,intern2!$A$165:$BH$316,COLUMN(T68)+1,FALSE)="","",IF(VLOOKUP($A68,'2.2'!$D:$O,5,FALSE)&lt;=T$8,"OK","NOK"))</f>
        <v/>
      </c>
      <c r="U68" s="1156" t="str">
        <f>IF(VLOOKUP($A68,intern2!$A$165:$BH$316,COLUMN(U68)+1,FALSE)="","",IF(VLOOKUP($A68,'2.2'!$D:$O,5,FALSE)&lt;=U$8,"OK","NOK"))</f>
        <v/>
      </c>
      <c r="V68" s="1156" t="str">
        <f>IF(VLOOKUP($A68,intern2!$A$165:$BH$316,COLUMN(V68)+1,FALSE)="","",IF(VLOOKUP($A68,'2.2'!$D:$O,5,FALSE)&lt;=V$8,"OK","NOK"))</f>
        <v/>
      </c>
      <c r="W68" s="1156" t="str">
        <f>IF(VLOOKUP($A68,intern2!$A$165:$BH$316,COLUMN(W68)+1,FALSE)="","",IF(VLOOKUP($A68,'2.2'!$D:$O,5,FALSE)&lt;=W$8,"OK","NOK"))</f>
        <v/>
      </c>
      <c r="X68" s="1156" t="str">
        <f>IF(VLOOKUP($A68,intern2!$A$165:$BH$316,COLUMN(X68)+1,FALSE)="","",IF(VLOOKUP($A68,'2.2'!$D:$O,5,FALSE)&lt;=X$8,"OK","NOK"))</f>
        <v/>
      </c>
      <c r="Y68" s="1170" t="str">
        <f>IF(VLOOKUP($A68,intern2!$A$165:$BH$316,COLUMN(Y68)+1,FALSE)="","",IF(VLOOKUP($A68,'2.2'!$D:$O,5,FALSE)&lt;=Y$8,"OK","NOK"))</f>
        <v/>
      </c>
      <c r="Z68" s="1269" t="str">
        <f>IF(VLOOKUP($A68,intern2!$A$165:$BH$316,COLUMN(Z68)+1,FALSE)="","",IF(VLOOKUP($A68,'2.2'!$D:$O,5,FALSE)&lt;=Z$8,"OK","NOK"))</f>
        <v/>
      </c>
      <c r="AA68" s="1156" t="str">
        <f>IF(VLOOKUP($A68,intern2!$A$165:$BH$316,COLUMN(AA68)+1,FALSE)="","",IF(VLOOKUP($A68,'2.2'!$D:$O,5,FALSE)&lt;=AA$8,"OK","NOK"))</f>
        <v/>
      </c>
      <c r="AB68" s="1156" t="str">
        <f>IF(VLOOKUP($A68,intern2!$A$165:$BH$316,COLUMN(AB68)+1,FALSE)="","",IF(VLOOKUP($A68,'2.2'!$D:$O,5,FALSE)&lt;=AB$8,"OK","NOK"))</f>
        <v/>
      </c>
      <c r="AC68" s="1156" t="str">
        <f>IF(VLOOKUP($A68,intern2!$A$165:$BH$316,COLUMN(AC68)+1,FALSE)="","",IF(VLOOKUP($A68,'2.2'!$D:$O,5,FALSE)&lt;=AC$8,"OK","NOK"))</f>
        <v/>
      </c>
      <c r="AD68" s="1156" t="str">
        <f>IF(VLOOKUP($A68,intern2!$A$165:$BH$316,COLUMN(AD68)+1,FALSE)="","",IF(VLOOKUP($A68,'2.2'!$D:$O,5,FALSE)&lt;=AD$8,"OK","NOK"))</f>
        <v/>
      </c>
      <c r="AE68" s="1160" t="str">
        <f>IF(VLOOKUP($A68,intern2!$A$165:$BH$316,COLUMN(AE68)+1,FALSE)="","",IF(VLOOKUP($A68,'2.2'!$D:$O,5,FALSE)&lt;=AE$8,"OK","NOK"))</f>
        <v/>
      </c>
      <c r="AF68" s="1269" t="str">
        <f>IF(VLOOKUP($A68,intern2!$A$165:$BH$316,COLUMN(AF68)+1,FALSE)="","",IF(VLOOKUP($A68,'2.2'!$D:$O,5,FALSE)&lt;=AF$8,"OK","NOK"))</f>
        <v/>
      </c>
      <c r="AG68" s="1160" t="str">
        <f>IF(VLOOKUP($A68,intern2!$A$165:$BH$316,COLUMN(AG68)+1,FALSE)="","",IF(VLOOKUP($A68,'2.2'!$D:$O,5,FALSE)&lt;=AG$8,"OK","NOK"))</f>
        <v/>
      </c>
      <c r="AH68" s="1160" t="str">
        <f>IF(VLOOKUP($A68,intern2!$A$165:$BH$316,COLUMN(AH68)+1,FALSE)="","",IF(VLOOKUP($A68,'2.2'!$D:$O,5,FALSE)&lt;=AH$8,"OK","NOK"))</f>
        <v/>
      </c>
      <c r="AI68" s="1156" t="str">
        <f>IF(VLOOKUP($A68,intern2!$A$165:$BH$316,COLUMN(AI68)+1,FALSE)="","",IF(VLOOKUP($A68,'2.2'!$D:$O,5,FALSE)&lt;=AI$8,"OK","NOK"))</f>
        <v/>
      </c>
      <c r="AJ68" s="1156" t="str">
        <f>IF(VLOOKUP($A68,intern2!$A$165:$BH$316,COLUMN(AJ68)+1,FALSE)="","",IF(VLOOKUP($A68,'2.2'!$D:$O,5,FALSE)&lt;=AJ$8,"OK","NOK"))</f>
        <v/>
      </c>
      <c r="AK68" s="1156" t="str">
        <f>IF(VLOOKUP($A68,intern2!$A$165:$BH$316,COLUMN(AK68)+1,FALSE)="","",IF(VLOOKUP($A68,'2.2'!$D:$O,5,FALSE)&lt;=AK$8,"OK","NOK"))</f>
        <v/>
      </c>
      <c r="AL68" s="1156" t="str">
        <f>IF(VLOOKUP($A68,intern2!$A$165:$BH$316,COLUMN(AL68)+1,FALSE)="","",IF(VLOOKUP($A68,'2.2'!$D:$O,5,FALSE)&lt;=AL$8,"OK","NOK"))</f>
        <v/>
      </c>
      <c r="AM68" s="1269" t="str">
        <f>IF(VLOOKUP($A68,intern2!$A$165:$BH$316,COLUMN(AM68)+1,FALSE)="","",IF(VLOOKUP($A68,'2.2'!$D:$O,5,FALSE)&lt;=AM$8,"OK","NOK"))</f>
        <v/>
      </c>
      <c r="AN68" s="1170" t="str">
        <f>IF(VLOOKUP($A68,intern2!$A$165:$BH$316,COLUMN(AN68)+1,FALSE)="","",IF(VLOOKUP($A68,'2.2'!$D:$O,5,FALSE)&lt;=AN$8,"OK","NOK"))</f>
        <v/>
      </c>
      <c r="AO68" s="1156" t="str">
        <f>IF(VLOOKUP($A68,intern2!$A$165:$BH$316,COLUMN(AO68)+1,FALSE)="","",IF(VLOOKUP($A68,'2.2'!$D:$O,5,FALSE)&lt;=AO$8,"OK","NOK"))</f>
        <v/>
      </c>
      <c r="AP68" s="1156" t="str">
        <f>IF(VLOOKUP($A68,intern2!$A$165:$BH$316,COLUMN(AP68)+1,FALSE)="","",IF(VLOOKUP($A68,'2.2'!$D:$O,5,FALSE)&lt;=AP$8,"OK","NOK"))</f>
        <v/>
      </c>
      <c r="AQ68" s="1269" t="str">
        <f>IF(VLOOKUP($A68,intern2!$A$165:$BH$316,COLUMN(AQ68)+1,FALSE)="","",IF(VLOOKUP($A68,'2.2'!$D:$O,5,FALSE)&lt;=AQ$8,"OK","NOK"))</f>
        <v/>
      </c>
      <c r="AR68" s="1156" t="str">
        <f>IF(VLOOKUP($A68,intern2!$A$165:$BH$316,COLUMN(AR68)+1,FALSE)="","",IF(VLOOKUP($A68,'2.2'!$D:$O,5,FALSE)&lt;=AR$8,"OK","NOK"))</f>
        <v/>
      </c>
      <c r="AS68" s="1156" t="str">
        <f>IF(VLOOKUP($A68,intern2!$A$165:$BH$316,COLUMN(AS68)+1,FALSE)="","",IF(VLOOKUP($A68,'2.2'!$D:$O,5,FALSE)&lt;=AS$8,"OK","NOK"))</f>
        <v/>
      </c>
      <c r="AT68" s="1269" t="str">
        <f>IF(VLOOKUP($A68,intern2!$A$165:$BH$316,COLUMN(AT68)+1,FALSE)="","",IF(VLOOKUP($A68,'2.2'!$D:$O,5,FALSE)&lt;=AT$8,"OK","NOK"))</f>
        <v/>
      </c>
      <c r="AU68" s="1156" t="str">
        <f>IF(VLOOKUP($A68,intern2!$A$165:$BH$316,COLUMN(AU68)+1,FALSE)="","",IF(VLOOKUP($A68,'2.2'!$D:$O,5,FALSE)&lt;=AU$8,"OK","NOK"))</f>
        <v/>
      </c>
      <c r="AV68" s="1156" t="str">
        <f>IF(VLOOKUP($A68,intern2!$A$165:$BH$316,COLUMN(AV68)+1,FALSE)="","",IF(VLOOKUP($A68,'2.2'!$D:$O,5,FALSE)&lt;=AV$8,"OK","NOK"))</f>
        <v/>
      </c>
      <c r="AW68" s="1156" t="str">
        <f>IF(VLOOKUP($A68,intern2!$A$165:$BH$316,COLUMN(AW68)+1,FALSE)="","",IF(VLOOKUP($A68,'2.2'!$D:$O,5,FALSE)&lt;=AW$8,"OK","NOK"))</f>
        <v/>
      </c>
      <c r="AX68" s="1156" t="str">
        <f>IF(VLOOKUP($A68,intern2!$A$165:$BH$316,COLUMN(AX68)+1,FALSE)="","",IF(VLOOKUP($A68,'2.2'!$D:$O,5,FALSE)&lt;=AX$8,"OK","NOK"))</f>
        <v/>
      </c>
      <c r="AY68" s="1156" t="str">
        <f>IF(VLOOKUP($A68,intern2!$A$165:$BH$316,COLUMN(AY68)+1,FALSE)="","",IF(VLOOKUP($A68,'2.2'!$D:$O,5,FALSE)&lt;=AY$8,"OK","NOK"))</f>
        <v/>
      </c>
      <c r="AZ68" s="1269" t="str">
        <f ca="1">IF(VLOOKUP($A68,intern2!$A$165:$BH$316,COLUMN(AZ68)+1,FALSE)="","",IF(VLOOKUP($A68,'2.2'!$D:$O,5,FALSE)&lt;=AZ$8,"OK","NOK"))</f>
        <v>NOK</v>
      </c>
      <c r="BA68" s="1156" t="str">
        <f>IF(VLOOKUP($A68,intern2!$A$165:$BH$316,COLUMN(BA68)+1,FALSE)="","",IF(VLOOKUP($A68,'2.2'!$D:$O,5,FALSE)&lt;=BA$8,"OK","NOK"))</f>
        <v/>
      </c>
      <c r="BB68" s="1156" t="str">
        <f>IF(VLOOKUP($A68,intern2!$A$165:$BH$316,COLUMN(BB68)+1,FALSE)="","",IF(VLOOKUP($A68,'2.2'!$D:$O,5,FALSE)&lt;=BB$8,"OK","NOK"))</f>
        <v/>
      </c>
      <c r="BC68" s="1156" t="str">
        <f>IF(VLOOKUP($A68,intern2!$A$165:$BH$316,COLUMN(BC68)+1,FALSE)="","",IF(VLOOKUP($A68,'2.2'!$D:$O,5,FALSE)&lt;=BC$8,"OK","NOK"))</f>
        <v/>
      </c>
      <c r="BD68" s="1156" t="str">
        <f>IF(VLOOKUP($A68,intern2!$A$165:$BH$316,COLUMN(BD68)+1,FALSE)="","",IF(VLOOKUP($A68,'2.2'!$D:$O,5,FALSE)&lt;=BD$8,"OK","NOK"))</f>
        <v/>
      </c>
      <c r="BE68" s="1156" t="str">
        <f>IF(VLOOKUP($A68,intern2!$A$165:$BH$316,COLUMN(BE68)+1,FALSE)="","",IF(VLOOKUP($A68,'2.2'!$D:$O,5,FALSE)&lt;=BE$8,"OK","NOK"))</f>
        <v/>
      </c>
      <c r="BF68" s="1170" t="str">
        <f>IF(VLOOKUP($A68,intern2!$A$165:$BH$316,COLUMN(BF68)+1,FALSE)="","",IF(VLOOKUP($A68,'2.2'!$D:$O,5,FALSE)&lt;=BF$8,"OK","NOK"))</f>
        <v/>
      </c>
      <c r="BG68" s="1269" t="str">
        <f>IF(VLOOKUP($A68,intern2!$A$165:$BH$316,COLUMN(BG68)+1,FALSE)="","",IF(VLOOKUP($A68,'2.2'!$D:$O,5,FALSE)&lt;=BG$8,"OK","NOK"))</f>
        <v/>
      </c>
      <c r="BH68" s="1176" t="str">
        <f t="shared" ca="1" si="0"/>
        <v>NOK</v>
      </c>
      <c r="BI68" s="1176"/>
    </row>
    <row r="69" spans="1:62" ht="26.4" x14ac:dyDescent="0.25">
      <c r="A69" s="716" t="str">
        <f>'2.2'!D69</f>
        <v>GEF3</v>
      </c>
      <c r="B69" s="1157" t="str">
        <f>'2.2'!E69</f>
        <v>Chirurgia vascolare della carotide</v>
      </c>
      <c r="C69" s="1156" t="str">
        <f>IF(VLOOKUP($A69,intern2!$A$165:$BH$316,COLUMN(C69)+1,FALSE)="","",IF(VLOOKUP($A69,'2.2'!$D:$O,5,FALSE)&lt;=C$8,"OK","NOK"))</f>
        <v/>
      </c>
      <c r="D69" s="1156" t="str">
        <f>IF(VLOOKUP($A69,intern2!$A$165:$BH$316,COLUMN(D69)+1,FALSE)="","",IF(VLOOKUP($A69,'2.2'!$D:$O,5,FALSE)&lt;=D$8,"OK","NOK"))</f>
        <v/>
      </c>
      <c r="E69" s="1156" t="str">
        <f>IF(VLOOKUP($A69,intern2!$A$165:$BH$316,COLUMN(E69)+1,FALSE)="","",IF(VLOOKUP($A69,'2.2'!$D:$O,5,FALSE)&lt;=E$8,"OK","NOK"))</f>
        <v/>
      </c>
      <c r="F69" s="1156" t="str">
        <f>IF(VLOOKUP($A69,intern2!$A$165:$BH$316,COLUMN(F69)+1,FALSE)="","",IF(VLOOKUP($A69,'2.2'!$D:$O,5,FALSE)&lt;=F$8,"OK","NOK"))</f>
        <v/>
      </c>
      <c r="G69" s="1156" t="str">
        <f>IF(VLOOKUP($A69,intern2!$A$165:$BH$316,COLUMN(G69)+1,FALSE)="","",IF(VLOOKUP($A69,'2.2'!$D:$O,5,FALSE)&lt;=G$8,"OK","NOK"))</f>
        <v/>
      </c>
      <c r="H69" s="1156" t="str">
        <f>IF(VLOOKUP($A69,intern2!$A$165:$BH$316,COLUMN(H69)+1,FALSE)="","",IF(VLOOKUP($A69,'2.2'!$D:$O,5,FALSE)&lt;=H$8,"OK","NOK"))</f>
        <v/>
      </c>
      <c r="I69" s="1269" t="str">
        <f>IF(VLOOKUP($A69,intern2!$A$165:$BH$316,COLUMN(I69)+1,FALSE)="","",IF(VLOOKUP($A69,'2.2'!$D:$O,5,FALSE)&lt;=I$8,"OK","NOK"))</f>
        <v/>
      </c>
      <c r="J69" s="1159" t="str">
        <f ca="1">IF(VLOOKUP($A69,intern2!$A$165:$BH$316,COLUMN(J69)+1,FALSE)="","",IF(VLOOKUP($A69,'2.2'!$D:$O,5,FALSE)&lt;=J$8,"OK","NOK"))</f>
        <v>NOK</v>
      </c>
      <c r="K69" s="1156" t="str">
        <f>IF(VLOOKUP($A69,intern2!$A$165:$BH$316,COLUMN(K69)+1,FALSE)="","",IF(VLOOKUP($A69,'2.2'!$D:$O,5,FALSE)&lt;=K$8,"OK","NOK"))</f>
        <v/>
      </c>
      <c r="L69" s="1156" t="str">
        <f>IF(VLOOKUP($A69,intern2!$A$165:$BH$316,COLUMN(L69)+1,FALSE)="","",IF(VLOOKUP($A69,'2.2'!$D:$O,5,FALSE)&lt;=L$8,"OK","NOK"))</f>
        <v/>
      </c>
      <c r="M69" s="1156" t="str">
        <f>IF(VLOOKUP($A69,intern2!$A$165:$BH$316,COLUMN(M69)+1,FALSE)="","",IF(VLOOKUP($A69,'2.2'!$D:$O,5,FALSE)&lt;=M$8,"OK","NOK"))</f>
        <v/>
      </c>
      <c r="N69" s="1156" t="str">
        <f>IF(VLOOKUP($A69,intern2!$A$165:$BH$316,COLUMN(N69)+1,FALSE)="","",IF(VLOOKUP($A69,'2.2'!$D:$O,5,FALSE)&lt;=N$8,"OK","NOK"))</f>
        <v/>
      </c>
      <c r="O69" s="1156" t="str">
        <f>IF(VLOOKUP($A69,intern2!$A$165:$BH$316,COLUMN(O69)+1,FALSE)="","",IF(VLOOKUP($A69,'2.2'!$D:$O,5,FALSE)&lt;=O$8,"OK","NOK"))</f>
        <v/>
      </c>
      <c r="P69" s="1156" t="str">
        <f>IF(VLOOKUP($A69,intern2!$A$165:$BH$316,COLUMN(P69)+1,FALSE)="","",IF(VLOOKUP($A69,'2.2'!$D:$O,5,FALSE)&lt;=P$8,"OK","NOK"))</f>
        <v/>
      </c>
      <c r="Q69" s="1156" t="str">
        <f>IF(VLOOKUP($A69,intern2!$A$165:$BH$316,COLUMN(Q69)+1,FALSE)="","",IF(VLOOKUP($A69,'2.2'!$D:$O,5,FALSE)&lt;=Q$8,"OK","NOK"))</f>
        <v/>
      </c>
      <c r="R69" s="1159" t="str">
        <f ca="1">IF(VLOOKUP($A69,intern2!$A$165:$BH$316,COLUMN(R69)+1,FALSE)="","",IF(VLOOKUP($A69,'2.2'!$D:$O,5,FALSE)&lt;=R$8,"OK","NOK"))</f>
        <v>NOK</v>
      </c>
      <c r="S69" s="1159" t="str">
        <f>IF(VLOOKUP($A69,intern2!$A$165:$BH$316,COLUMN(S69)+1,FALSE)="","",IF(VLOOKUP($A69,'2.2'!$D:$O,5,FALSE)&lt;=S$8,"OK","NOK"))</f>
        <v/>
      </c>
      <c r="T69" s="1156" t="str">
        <f>IF(VLOOKUP($A69,intern2!$A$165:$BH$316,COLUMN(T69)+1,FALSE)="","",IF(VLOOKUP($A69,'2.2'!$D:$O,5,FALSE)&lt;=T$8,"OK","NOK"))</f>
        <v/>
      </c>
      <c r="U69" s="1156" t="str">
        <f>IF(VLOOKUP($A69,intern2!$A$165:$BH$316,COLUMN(U69)+1,FALSE)="","",IF(VLOOKUP($A69,'2.2'!$D:$O,5,FALSE)&lt;=U$8,"OK","NOK"))</f>
        <v/>
      </c>
      <c r="V69" s="1156" t="str">
        <f>IF(VLOOKUP($A69,intern2!$A$165:$BH$316,COLUMN(V69)+1,FALSE)="","",IF(VLOOKUP($A69,'2.2'!$D:$O,5,FALSE)&lt;=V$8,"OK","NOK"))</f>
        <v/>
      </c>
      <c r="W69" s="1156" t="str">
        <f>IF(VLOOKUP($A69,intern2!$A$165:$BH$316,COLUMN(W69)+1,FALSE)="","",IF(VLOOKUP($A69,'2.2'!$D:$O,5,FALSE)&lt;=W$8,"OK","NOK"))</f>
        <v/>
      </c>
      <c r="X69" s="1156" t="str">
        <f>IF(VLOOKUP($A69,intern2!$A$165:$BH$316,COLUMN(X69)+1,FALSE)="","",IF(VLOOKUP($A69,'2.2'!$D:$O,5,FALSE)&lt;=X$8,"OK","NOK"))</f>
        <v/>
      </c>
      <c r="Y69" s="1170" t="str">
        <f>IF(VLOOKUP($A69,intern2!$A$165:$BH$316,COLUMN(Y69)+1,FALSE)="","",IF(VLOOKUP($A69,'2.2'!$D:$O,5,FALSE)&lt;=Y$8,"OK","NOK"))</f>
        <v/>
      </c>
      <c r="Z69" s="1269" t="str">
        <f>IF(VLOOKUP($A69,intern2!$A$165:$BH$316,COLUMN(Z69)+1,FALSE)="","",IF(VLOOKUP($A69,'2.2'!$D:$O,5,FALSE)&lt;=Z$8,"OK","NOK"))</f>
        <v/>
      </c>
      <c r="AA69" s="1156" t="str">
        <f>IF(VLOOKUP($A69,intern2!$A$165:$BH$316,COLUMN(AA69)+1,FALSE)="","",IF(VLOOKUP($A69,'2.2'!$D:$O,5,FALSE)&lt;=AA$8,"OK","NOK"))</f>
        <v/>
      </c>
      <c r="AB69" s="1156" t="str">
        <f>IF(VLOOKUP($A69,intern2!$A$165:$BH$316,COLUMN(AB69)+1,FALSE)="","",IF(VLOOKUP($A69,'2.2'!$D:$O,5,FALSE)&lt;=AB$8,"OK","NOK"))</f>
        <v/>
      </c>
      <c r="AC69" s="1156" t="str">
        <f>IF(VLOOKUP($A69,intern2!$A$165:$BH$316,COLUMN(AC69)+1,FALSE)="","",IF(VLOOKUP($A69,'2.2'!$D:$O,5,FALSE)&lt;=AC$8,"OK","NOK"))</f>
        <v/>
      </c>
      <c r="AD69" s="1156" t="str">
        <f>IF(VLOOKUP($A69,intern2!$A$165:$BH$316,COLUMN(AD69)+1,FALSE)="","",IF(VLOOKUP($A69,'2.2'!$D:$O,5,FALSE)&lt;=AD$8,"OK","NOK"))</f>
        <v/>
      </c>
      <c r="AE69" s="1160" t="str">
        <f>IF(VLOOKUP($A69,intern2!$A$165:$BH$316,COLUMN(AE69)+1,FALSE)="","",IF(VLOOKUP($A69,'2.2'!$D:$O,5,FALSE)&lt;=AE$8,"OK","NOK"))</f>
        <v/>
      </c>
      <c r="AF69" s="1269" t="str">
        <f>IF(VLOOKUP($A69,intern2!$A$165:$BH$316,COLUMN(AF69)+1,FALSE)="","",IF(VLOOKUP($A69,'2.2'!$D:$O,5,FALSE)&lt;=AF$8,"OK","NOK"))</f>
        <v/>
      </c>
      <c r="AG69" s="1160" t="str">
        <f>IF(VLOOKUP($A69,intern2!$A$165:$BH$316,COLUMN(AG69)+1,FALSE)="","",IF(VLOOKUP($A69,'2.2'!$D:$O,5,FALSE)&lt;=AG$8,"OK","NOK"))</f>
        <v/>
      </c>
      <c r="AH69" s="1160" t="str">
        <f>IF(VLOOKUP($A69,intern2!$A$165:$BH$316,COLUMN(AH69)+1,FALSE)="","",IF(VLOOKUP($A69,'2.2'!$D:$O,5,FALSE)&lt;=AH$8,"OK","NOK"))</f>
        <v/>
      </c>
      <c r="AI69" s="1156" t="str">
        <f ca="1">IF(VLOOKUP($A69,intern2!$A$165:$BH$316,COLUMN(AI69)+1,FALSE)="","",IF(VLOOKUP($A69,'2.2'!$D:$O,5,FALSE)&lt;=AI$8,"OK","NOK"))</f>
        <v>NOK</v>
      </c>
      <c r="AJ69" s="1156" t="str">
        <f>IF(VLOOKUP($A69,intern2!$A$165:$BH$316,COLUMN(AJ69)+1,FALSE)="","",IF(VLOOKUP($A69,'2.2'!$D:$O,5,FALSE)&lt;=AJ$8,"OK","NOK"))</f>
        <v/>
      </c>
      <c r="AK69" s="1156" t="str">
        <f>IF(VLOOKUP($A69,intern2!$A$165:$BH$316,COLUMN(AK69)+1,FALSE)="","",IF(VLOOKUP($A69,'2.2'!$D:$O,5,FALSE)&lt;=AK$8,"OK","NOK"))</f>
        <v/>
      </c>
      <c r="AL69" s="1156" t="str">
        <f>IF(VLOOKUP($A69,intern2!$A$165:$BH$316,COLUMN(AL69)+1,FALSE)="","",IF(VLOOKUP($A69,'2.2'!$D:$O,5,FALSE)&lt;=AL$8,"OK","NOK"))</f>
        <v/>
      </c>
      <c r="AM69" s="1269" t="str">
        <f>IF(VLOOKUP($A69,intern2!$A$165:$BH$316,COLUMN(AM69)+1,FALSE)="","",IF(VLOOKUP($A69,'2.2'!$D:$O,5,FALSE)&lt;=AM$8,"OK","NOK"))</f>
        <v/>
      </c>
      <c r="AN69" s="1170" t="str">
        <f>IF(VLOOKUP($A69,intern2!$A$165:$BH$316,COLUMN(AN69)+1,FALSE)="","",IF(VLOOKUP($A69,'2.2'!$D:$O,5,FALSE)&lt;=AN$8,"OK","NOK"))</f>
        <v/>
      </c>
      <c r="AO69" s="1156" t="str">
        <f>IF(VLOOKUP($A69,intern2!$A$165:$BH$316,COLUMN(AO69)+1,FALSE)="","",IF(VLOOKUP($A69,'2.2'!$D:$O,5,FALSE)&lt;=AO$8,"OK","NOK"))</f>
        <v/>
      </c>
      <c r="AP69" s="1156" t="str">
        <f>IF(VLOOKUP($A69,intern2!$A$165:$BH$316,COLUMN(AP69)+1,FALSE)="","",IF(VLOOKUP($A69,'2.2'!$D:$O,5,FALSE)&lt;=AP$8,"OK","NOK"))</f>
        <v/>
      </c>
      <c r="AQ69" s="1269" t="str">
        <f>IF(VLOOKUP($A69,intern2!$A$165:$BH$316,COLUMN(AQ69)+1,FALSE)="","",IF(VLOOKUP($A69,'2.2'!$D:$O,5,FALSE)&lt;=AQ$8,"OK","NOK"))</f>
        <v/>
      </c>
      <c r="AR69" s="1156" t="str">
        <f>IF(VLOOKUP($A69,intern2!$A$165:$BH$316,COLUMN(AR69)+1,FALSE)="","",IF(VLOOKUP($A69,'2.2'!$D:$O,5,FALSE)&lt;=AR$8,"OK","NOK"))</f>
        <v/>
      </c>
      <c r="AS69" s="1156" t="str">
        <f>IF(VLOOKUP($A69,intern2!$A$165:$BH$316,COLUMN(AS69)+1,FALSE)="","",IF(VLOOKUP($A69,'2.2'!$D:$O,5,FALSE)&lt;=AS$8,"OK","NOK"))</f>
        <v/>
      </c>
      <c r="AT69" s="1269" t="str">
        <f>IF(VLOOKUP($A69,intern2!$A$165:$BH$316,COLUMN(AT69)+1,FALSE)="","",IF(VLOOKUP($A69,'2.2'!$D:$O,5,FALSE)&lt;=AT$8,"OK","NOK"))</f>
        <v/>
      </c>
      <c r="AU69" s="1156" t="str">
        <f>IF(VLOOKUP($A69,intern2!$A$165:$BH$316,COLUMN(AU69)+1,FALSE)="","",IF(VLOOKUP($A69,'2.2'!$D:$O,5,FALSE)&lt;=AU$8,"OK","NOK"))</f>
        <v/>
      </c>
      <c r="AV69" s="1156" t="str">
        <f>IF(VLOOKUP($A69,intern2!$A$165:$BH$316,COLUMN(AV69)+1,FALSE)="","",IF(VLOOKUP($A69,'2.2'!$D:$O,5,FALSE)&lt;=AV$8,"OK","NOK"))</f>
        <v/>
      </c>
      <c r="AW69" s="1156" t="str">
        <f>IF(VLOOKUP($A69,intern2!$A$165:$BH$316,COLUMN(AW69)+1,FALSE)="","",IF(VLOOKUP($A69,'2.2'!$D:$O,5,FALSE)&lt;=AW$8,"OK","NOK"))</f>
        <v/>
      </c>
      <c r="AX69" s="1156" t="str">
        <f>IF(VLOOKUP($A69,intern2!$A$165:$BH$316,COLUMN(AX69)+1,FALSE)="","",IF(VLOOKUP($A69,'2.2'!$D:$O,5,FALSE)&lt;=AX$8,"OK","NOK"))</f>
        <v/>
      </c>
      <c r="AY69" s="1156" t="str">
        <f>IF(VLOOKUP($A69,intern2!$A$165:$BH$316,COLUMN(AY69)+1,FALSE)="","",IF(VLOOKUP($A69,'2.2'!$D:$O,5,FALSE)&lt;=AY$8,"OK","NOK"))</f>
        <v/>
      </c>
      <c r="AZ69" s="1269" t="str">
        <f>IF(VLOOKUP($A69,intern2!$A$165:$BH$316,COLUMN(AZ69)+1,FALSE)="","",IF(VLOOKUP($A69,'2.2'!$D:$O,5,FALSE)&lt;=AZ$8,"OK","NOK"))</f>
        <v/>
      </c>
      <c r="BA69" s="1156" t="str">
        <f>IF(VLOOKUP($A69,intern2!$A$165:$BH$316,COLUMN(BA69)+1,FALSE)="","",IF(VLOOKUP($A69,'2.2'!$D:$O,5,FALSE)&lt;=BA$8,"OK","NOK"))</f>
        <v/>
      </c>
      <c r="BB69" s="1156" t="str">
        <f>IF(VLOOKUP($A69,intern2!$A$165:$BH$316,COLUMN(BB69)+1,FALSE)="","",IF(VLOOKUP($A69,'2.2'!$D:$O,5,FALSE)&lt;=BB$8,"OK","NOK"))</f>
        <v/>
      </c>
      <c r="BC69" s="1156" t="str">
        <f>IF(VLOOKUP($A69,intern2!$A$165:$BH$316,COLUMN(BC69)+1,FALSE)="","",IF(VLOOKUP($A69,'2.2'!$D:$O,5,FALSE)&lt;=BC$8,"OK","NOK"))</f>
        <v/>
      </c>
      <c r="BD69" s="1156" t="str">
        <f>IF(VLOOKUP($A69,intern2!$A$165:$BH$316,COLUMN(BD69)+1,FALSE)="","",IF(VLOOKUP($A69,'2.2'!$D:$O,5,FALSE)&lt;=BD$8,"OK","NOK"))</f>
        <v/>
      </c>
      <c r="BE69" s="1156" t="str">
        <f>IF(VLOOKUP($A69,intern2!$A$165:$BH$316,COLUMN(BE69)+1,FALSE)="","",IF(VLOOKUP($A69,'2.2'!$D:$O,5,FALSE)&lt;=BE$8,"OK","NOK"))</f>
        <v/>
      </c>
      <c r="BF69" s="1170" t="str">
        <f>IF(VLOOKUP($A69,intern2!$A$165:$BH$316,COLUMN(BF69)+1,FALSE)="","",IF(VLOOKUP($A69,'2.2'!$D:$O,5,FALSE)&lt;=BF$8,"OK","NOK"))</f>
        <v/>
      </c>
      <c r="BG69" s="1269" t="str">
        <f>IF(VLOOKUP($A69,intern2!$A$165:$BH$316,COLUMN(BG69)+1,FALSE)="","",IF(VLOOKUP($A69,'2.2'!$D:$O,5,FALSE)&lt;=BG$8,"OK","NOK"))</f>
        <v/>
      </c>
      <c r="BH69" s="1176" t="str">
        <f t="shared" ca="1" si="0"/>
        <v>NOK</v>
      </c>
      <c r="BI69" s="1176"/>
    </row>
    <row r="70" spans="1:62" ht="26.4" x14ac:dyDescent="0.25">
      <c r="A70" s="716" t="str">
        <f>'2.2'!D70</f>
        <v>ANG3</v>
      </c>
      <c r="B70" s="1157" t="str">
        <f>'2.2'!E70</f>
        <v>Interventi sulla carotide e sui vasi extracranici</v>
      </c>
      <c r="C70" s="1156" t="str">
        <f>IF(VLOOKUP($A70,intern2!$A$165:$BH$316,COLUMN(C70)+1,FALSE)="","",IF(VLOOKUP($A70,'2.2'!$D:$O,5,FALSE)&lt;=C$8,"OK","NOK"))</f>
        <v/>
      </c>
      <c r="D70" s="1156" t="str">
        <f ca="1">IF(VLOOKUP($A70,intern2!$A$165:$BH$316,COLUMN(D70)+1,FALSE)="","",IF(VLOOKUP($A70,'2.2'!$D:$O,5,FALSE)&lt;=D$8,"OK","NOK"))</f>
        <v>NOK</v>
      </c>
      <c r="E70" s="1156" t="str">
        <f ca="1">IF(VLOOKUP($A70,intern2!$A$165:$BH$316,COLUMN(E70)+1,FALSE)="","",IF(VLOOKUP($A70,'2.2'!$D:$O,5,FALSE)&lt;=E$8,"OK","NOK"))</f>
        <v>NOK</v>
      </c>
      <c r="F70" s="1156" t="str">
        <f>IF(VLOOKUP($A70,intern2!$A$165:$BH$316,COLUMN(F70)+1,FALSE)="","",IF(VLOOKUP($A70,'2.2'!$D:$O,5,FALSE)&lt;=F$8,"OK","NOK"))</f>
        <v/>
      </c>
      <c r="G70" s="1156" t="str">
        <f>IF(VLOOKUP($A70,intern2!$A$165:$BH$316,COLUMN(G70)+1,FALSE)="","",IF(VLOOKUP($A70,'2.2'!$D:$O,5,FALSE)&lt;=G$8,"OK","NOK"))</f>
        <v/>
      </c>
      <c r="H70" s="1156" t="str">
        <f>IF(VLOOKUP($A70,intern2!$A$165:$BH$316,COLUMN(H70)+1,FALSE)="","",IF(VLOOKUP($A70,'2.2'!$D:$O,5,FALSE)&lt;=H$8,"OK","NOK"))</f>
        <v/>
      </c>
      <c r="I70" s="1269" t="str">
        <f>IF(VLOOKUP($A70,intern2!$A$165:$BH$316,COLUMN(I70)+1,FALSE)="","",IF(VLOOKUP($A70,'2.2'!$D:$O,5,FALSE)&lt;=I$8,"OK","NOK"))</f>
        <v/>
      </c>
      <c r="J70" s="1159" t="str">
        <f>IF(VLOOKUP($A70,intern2!$A$165:$BH$316,COLUMN(J70)+1,FALSE)="","",IF(VLOOKUP($A70,'2.2'!$D:$O,5,FALSE)&lt;=J$8,"OK","NOK"))</f>
        <v/>
      </c>
      <c r="K70" s="1156" t="str">
        <f>IF(VLOOKUP($A70,intern2!$A$165:$BH$316,COLUMN(K70)+1,FALSE)="","",IF(VLOOKUP($A70,'2.2'!$D:$O,5,FALSE)&lt;=K$8,"OK","NOK"))</f>
        <v/>
      </c>
      <c r="L70" s="1156" t="str">
        <f>IF(VLOOKUP($A70,intern2!$A$165:$BH$316,COLUMN(L70)+1,FALSE)="","",IF(VLOOKUP($A70,'2.2'!$D:$O,5,FALSE)&lt;=L$8,"OK","NOK"))</f>
        <v/>
      </c>
      <c r="M70" s="1156" t="str">
        <f>IF(VLOOKUP($A70,intern2!$A$165:$BH$316,COLUMN(M70)+1,FALSE)="","",IF(VLOOKUP($A70,'2.2'!$D:$O,5,FALSE)&lt;=M$8,"OK","NOK"))</f>
        <v/>
      </c>
      <c r="N70" s="1156" t="str">
        <f>IF(VLOOKUP($A70,intern2!$A$165:$BH$316,COLUMN(N70)+1,FALSE)="","",IF(VLOOKUP($A70,'2.2'!$D:$O,5,FALSE)&lt;=N$8,"OK","NOK"))</f>
        <v/>
      </c>
      <c r="O70" s="1156" t="str">
        <f>IF(VLOOKUP($A70,intern2!$A$165:$BH$316,COLUMN(O70)+1,FALSE)="","",IF(VLOOKUP($A70,'2.2'!$D:$O,5,FALSE)&lt;=O$8,"OK","NOK"))</f>
        <v/>
      </c>
      <c r="P70" s="1156" t="str">
        <f>IF(VLOOKUP($A70,intern2!$A$165:$BH$316,COLUMN(P70)+1,FALSE)="","",IF(VLOOKUP($A70,'2.2'!$D:$O,5,FALSE)&lt;=P$8,"OK","NOK"))</f>
        <v/>
      </c>
      <c r="Q70" s="1156" t="str">
        <f>IF(VLOOKUP($A70,intern2!$A$165:$BH$316,COLUMN(Q70)+1,FALSE)="","",IF(VLOOKUP($A70,'2.2'!$D:$O,5,FALSE)&lt;=Q$8,"OK","NOK"))</f>
        <v/>
      </c>
      <c r="R70" s="1159" t="str">
        <f>IF(VLOOKUP($A70,intern2!$A$165:$BH$316,COLUMN(R70)+1,FALSE)="","",IF(VLOOKUP($A70,'2.2'!$D:$O,5,FALSE)&lt;=R$8,"OK","NOK"))</f>
        <v/>
      </c>
      <c r="S70" s="1159" t="str">
        <f>IF(VLOOKUP($A70,intern2!$A$165:$BH$316,COLUMN(S70)+1,FALSE)="","",IF(VLOOKUP($A70,'2.2'!$D:$O,5,FALSE)&lt;=S$8,"OK","NOK"))</f>
        <v/>
      </c>
      <c r="T70" s="1156" t="str">
        <f>IF(VLOOKUP($A70,intern2!$A$165:$BH$316,COLUMN(T70)+1,FALSE)="","",IF(VLOOKUP($A70,'2.2'!$D:$O,5,FALSE)&lt;=T$8,"OK","NOK"))</f>
        <v/>
      </c>
      <c r="U70" s="1156" t="str">
        <f>IF(VLOOKUP($A70,intern2!$A$165:$BH$316,COLUMN(U70)+1,FALSE)="","",IF(VLOOKUP($A70,'2.2'!$D:$O,5,FALSE)&lt;=U$8,"OK","NOK"))</f>
        <v/>
      </c>
      <c r="V70" s="1156" t="str">
        <f>IF(VLOOKUP($A70,intern2!$A$165:$BH$316,COLUMN(V70)+1,FALSE)="","",IF(VLOOKUP($A70,'2.2'!$D:$O,5,FALSE)&lt;=V$8,"OK","NOK"))</f>
        <v/>
      </c>
      <c r="W70" s="1156" t="str">
        <f>IF(VLOOKUP($A70,intern2!$A$165:$BH$316,COLUMN(W70)+1,FALSE)="","",IF(VLOOKUP($A70,'2.2'!$D:$O,5,FALSE)&lt;=W$8,"OK","NOK"))</f>
        <v/>
      </c>
      <c r="X70" s="1156" t="str">
        <f>IF(VLOOKUP($A70,intern2!$A$165:$BH$316,COLUMN(X70)+1,FALSE)="","",IF(VLOOKUP($A70,'2.2'!$D:$O,5,FALSE)&lt;=X$8,"OK","NOK"))</f>
        <v/>
      </c>
      <c r="Y70" s="1170" t="str">
        <f>IF(VLOOKUP($A70,intern2!$A$165:$BH$316,COLUMN(Y70)+1,FALSE)="","",IF(VLOOKUP($A70,'2.2'!$D:$O,5,FALSE)&lt;=Y$8,"OK","NOK"))</f>
        <v/>
      </c>
      <c r="Z70" s="1269" t="str">
        <f>IF(VLOOKUP($A70,intern2!$A$165:$BH$316,COLUMN(Z70)+1,FALSE)="","",IF(VLOOKUP($A70,'2.2'!$D:$O,5,FALSE)&lt;=Z$8,"OK","NOK"))</f>
        <v/>
      </c>
      <c r="AA70" s="1156" t="str">
        <f>IF(VLOOKUP($A70,intern2!$A$165:$BH$316,COLUMN(AA70)+1,FALSE)="","",IF(VLOOKUP($A70,'2.2'!$D:$O,5,FALSE)&lt;=AA$8,"OK","NOK"))</f>
        <v/>
      </c>
      <c r="AB70" s="1156" t="str">
        <f>IF(VLOOKUP($A70,intern2!$A$165:$BH$316,COLUMN(AB70)+1,FALSE)="","",IF(VLOOKUP($A70,'2.2'!$D:$O,5,FALSE)&lt;=AB$8,"OK","NOK"))</f>
        <v/>
      </c>
      <c r="AC70" s="1156" t="str">
        <f>IF(VLOOKUP($A70,intern2!$A$165:$BH$316,COLUMN(AC70)+1,FALSE)="","",IF(VLOOKUP($A70,'2.2'!$D:$O,5,FALSE)&lt;=AC$8,"OK","NOK"))</f>
        <v/>
      </c>
      <c r="AD70" s="1156" t="str">
        <f>IF(VLOOKUP($A70,intern2!$A$165:$BH$316,COLUMN(AD70)+1,FALSE)="","",IF(VLOOKUP($A70,'2.2'!$D:$O,5,FALSE)&lt;=AD$8,"OK","NOK"))</f>
        <v/>
      </c>
      <c r="AE70" s="1160" t="str">
        <f>IF(VLOOKUP($A70,intern2!$A$165:$BH$316,COLUMN(AE70)+1,FALSE)="","",IF(VLOOKUP($A70,'2.2'!$D:$O,5,FALSE)&lt;=AE$8,"OK","NOK"))</f>
        <v/>
      </c>
      <c r="AF70" s="1269" t="str">
        <f>IF(VLOOKUP($A70,intern2!$A$165:$BH$316,COLUMN(AF70)+1,FALSE)="","",IF(VLOOKUP($A70,'2.2'!$D:$O,5,FALSE)&lt;=AF$8,"OK","NOK"))</f>
        <v/>
      </c>
      <c r="AG70" s="1160" t="str">
        <f>IF(VLOOKUP($A70,intern2!$A$165:$BH$316,COLUMN(AG70)+1,FALSE)="","",IF(VLOOKUP($A70,'2.2'!$D:$O,5,FALSE)&lt;=AG$8,"OK","NOK"))</f>
        <v/>
      </c>
      <c r="AH70" s="1160" t="str">
        <f>IF(VLOOKUP($A70,intern2!$A$165:$BH$316,COLUMN(AH70)+1,FALSE)="","",IF(VLOOKUP($A70,'2.2'!$D:$O,5,FALSE)&lt;=AH$8,"OK","NOK"))</f>
        <v/>
      </c>
      <c r="AI70" s="1156" t="str">
        <f>IF(VLOOKUP($A70,intern2!$A$165:$BH$316,COLUMN(AI70)+1,FALSE)="","",IF(VLOOKUP($A70,'2.2'!$D:$O,5,FALSE)&lt;=AI$8,"OK","NOK"))</f>
        <v/>
      </c>
      <c r="AJ70" s="1156" t="str">
        <f>IF(VLOOKUP($A70,intern2!$A$165:$BH$316,COLUMN(AJ70)+1,FALSE)="","",IF(VLOOKUP($A70,'2.2'!$D:$O,5,FALSE)&lt;=AJ$8,"OK","NOK"))</f>
        <v/>
      </c>
      <c r="AK70" s="1156" t="str">
        <f>IF(VLOOKUP($A70,intern2!$A$165:$BH$316,COLUMN(AK70)+1,FALSE)="","",IF(VLOOKUP($A70,'2.2'!$D:$O,5,FALSE)&lt;=AK$8,"OK","NOK"))</f>
        <v/>
      </c>
      <c r="AL70" s="1156" t="str">
        <f>IF(VLOOKUP($A70,intern2!$A$165:$BH$316,COLUMN(AL70)+1,FALSE)="","",IF(VLOOKUP($A70,'2.2'!$D:$O,5,FALSE)&lt;=AL$8,"OK","NOK"))</f>
        <v/>
      </c>
      <c r="AM70" s="1269" t="str">
        <f>IF(VLOOKUP($A70,intern2!$A$165:$BH$316,COLUMN(AM70)+1,FALSE)="","",IF(VLOOKUP($A70,'2.2'!$D:$O,5,FALSE)&lt;=AM$8,"OK","NOK"))</f>
        <v/>
      </c>
      <c r="AN70" s="1170" t="str">
        <f>IF(VLOOKUP($A70,intern2!$A$165:$BH$316,COLUMN(AN70)+1,FALSE)="","",IF(VLOOKUP($A70,'2.2'!$D:$O,5,FALSE)&lt;=AN$8,"OK","NOK"))</f>
        <v/>
      </c>
      <c r="AO70" s="1156" t="str">
        <f>IF(VLOOKUP($A70,intern2!$A$165:$BH$316,COLUMN(AO70)+1,FALSE)="","",IF(VLOOKUP($A70,'2.2'!$D:$O,5,FALSE)&lt;=AO$8,"OK","NOK"))</f>
        <v/>
      </c>
      <c r="AP70" s="1156" t="str">
        <f>IF(VLOOKUP($A70,intern2!$A$165:$BH$316,COLUMN(AP70)+1,FALSE)="","",IF(VLOOKUP($A70,'2.2'!$D:$O,5,FALSE)&lt;=AP$8,"OK","NOK"))</f>
        <v/>
      </c>
      <c r="AQ70" s="1269" t="str">
        <f>IF(VLOOKUP($A70,intern2!$A$165:$BH$316,COLUMN(AQ70)+1,FALSE)="","",IF(VLOOKUP($A70,'2.2'!$D:$O,5,FALSE)&lt;=AQ$8,"OK","NOK"))</f>
        <v/>
      </c>
      <c r="AR70" s="1156" t="str">
        <f>IF(VLOOKUP($A70,intern2!$A$165:$BH$316,COLUMN(AR70)+1,FALSE)="","",IF(VLOOKUP($A70,'2.2'!$D:$O,5,FALSE)&lt;=AR$8,"OK","NOK"))</f>
        <v/>
      </c>
      <c r="AS70" s="1156" t="str">
        <f>IF(VLOOKUP($A70,intern2!$A$165:$BH$316,COLUMN(AS70)+1,FALSE)="","",IF(VLOOKUP($A70,'2.2'!$D:$O,5,FALSE)&lt;=AS$8,"OK","NOK"))</f>
        <v/>
      </c>
      <c r="AT70" s="1269" t="str">
        <f>IF(VLOOKUP($A70,intern2!$A$165:$BH$316,COLUMN(AT70)+1,FALSE)="","",IF(VLOOKUP($A70,'2.2'!$D:$O,5,FALSE)&lt;=AT$8,"OK","NOK"))</f>
        <v/>
      </c>
      <c r="AU70" s="1156" t="str">
        <f>IF(VLOOKUP($A70,intern2!$A$165:$BH$316,COLUMN(AU70)+1,FALSE)="","",IF(VLOOKUP($A70,'2.2'!$D:$O,5,FALSE)&lt;=AU$8,"OK","NOK"))</f>
        <v/>
      </c>
      <c r="AV70" s="1156" t="str">
        <f>IF(VLOOKUP($A70,intern2!$A$165:$BH$316,COLUMN(AV70)+1,FALSE)="","",IF(VLOOKUP($A70,'2.2'!$D:$O,5,FALSE)&lt;=AV$8,"OK","NOK"))</f>
        <v/>
      </c>
      <c r="AW70" s="1156" t="str">
        <f>IF(VLOOKUP($A70,intern2!$A$165:$BH$316,COLUMN(AW70)+1,FALSE)="","",IF(VLOOKUP($A70,'2.2'!$D:$O,5,FALSE)&lt;=AW$8,"OK","NOK"))</f>
        <v/>
      </c>
      <c r="AX70" s="1156" t="str">
        <f>IF(VLOOKUP($A70,intern2!$A$165:$BH$316,COLUMN(AX70)+1,FALSE)="","",IF(VLOOKUP($A70,'2.2'!$D:$O,5,FALSE)&lt;=AX$8,"OK","NOK"))</f>
        <v/>
      </c>
      <c r="AY70" s="1156" t="str">
        <f>IF(VLOOKUP($A70,intern2!$A$165:$BH$316,COLUMN(AY70)+1,FALSE)="","",IF(VLOOKUP($A70,'2.2'!$D:$O,5,FALSE)&lt;=AY$8,"OK","NOK"))</f>
        <v/>
      </c>
      <c r="AZ70" s="1269" t="str">
        <f ca="1">IF(VLOOKUP($A70,intern2!$A$165:$BH$316,COLUMN(AZ70)+1,FALSE)="","",IF(VLOOKUP($A70,'2.2'!$D:$O,5,FALSE)&lt;=AZ$8,"OK","NOK"))</f>
        <v>NOK</v>
      </c>
      <c r="BA70" s="1156" t="str">
        <f>IF(VLOOKUP($A70,intern2!$A$165:$BH$316,COLUMN(BA70)+1,FALSE)="","",IF(VLOOKUP($A70,'2.2'!$D:$O,5,FALSE)&lt;=BA$8,"OK","NOK"))</f>
        <v/>
      </c>
      <c r="BB70" s="1156" t="str">
        <f>IF(VLOOKUP($A70,intern2!$A$165:$BH$316,COLUMN(BB70)+1,FALSE)="","",IF(VLOOKUP($A70,'2.2'!$D:$O,5,FALSE)&lt;=BB$8,"OK","NOK"))</f>
        <v/>
      </c>
      <c r="BC70" s="1156" t="str">
        <f>IF(VLOOKUP($A70,intern2!$A$165:$BH$316,COLUMN(BC70)+1,FALSE)="","",IF(VLOOKUP($A70,'2.2'!$D:$O,5,FALSE)&lt;=BC$8,"OK","NOK"))</f>
        <v/>
      </c>
      <c r="BD70" s="1156" t="str">
        <f>IF(VLOOKUP($A70,intern2!$A$165:$BH$316,COLUMN(BD70)+1,FALSE)="","",IF(VLOOKUP($A70,'2.2'!$D:$O,5,FALSE)&lt;=BD$8,"OK","NOK"))</f>
        <v/>
      </c>
      <c r="BE70" s="1156" t="str">
        <f>IF(VLOOKUP($A70,intern2!$A$165:$BH$316,COLUMN(BE70)+1,FALSE)="","",IF(VLOOKUP($A70,'2.2'!$D:$O,5,FALSE)&lt;=BE$8,"OK","NOK"))</f>
        <v/>
      </c>
      <c r="BF70" s="1170" t="str">
        <f>IF(VLOOKUP($A70,intern2!$A$165:$BH$316,COLUMN(BF70)+1,FALSE)="","",IF(VLOOKUP($A70,'2.2'!$D:$O,5,FALSE)&lt;=BF$8,"OK","NOK"))</f>
        <v/>
      </c>
      <c r="BG70" s="1269" t="str">
        <f>IF(VLOOKUP($A70,intern2!$A$165:$BH$316,COLUMN(BG70)+1,FALSE)="","",IF(VLOOKUP($A70,'2.2'!$D:$O,5,FALSE)&lt;=BG$8,"OK","NOK"))</f>
        <v/>
      </c>
      <c r="BH70" s="1176" t="str">
        <f t="shared" ca="1" si="0"/>
        <v>NOK</v>
      </c>
      <c r="BI70" s="1176"/>
    </row>
    <row r="71" spans="1:62" ht="26.4" x14ac:dyDescent="0.25">
      <c r="A71" s="1182" t="str">
        <f>'2.2'!D71</f>
        <v>RAD1</v>
      </c>
      <c r="B71" s="1180" t="str">
        <f>'2.2'!E71</f>
        <v>Radiologia interventistica (per i vasi solo diagnostica)</v>
      </c>
      <c r="C71" s="1156" t="str">
        <f>IF(VLOOKUP($A71,intern2!$A$165:$BH$316,COLUMN(C71)+1,FALSE)="","",IF(VLOOKUP($A71,'2.2'!$D:$O,5,FALSE)&lt;=C$8,"OK","NOK"))</f>
        <v/>
      </c>
      <c r="D71" s="1156" t="str">
        <f>IF(VLOOKUP($A71,intern2!$A$165:$BH$316,COLUMN(D71)+1,FALSE)="","",IF(VLOOKUP($A71,'2.2'!$D:$O,5,FALSE)&lt;=D$8,"OK","NOK"))</f>
        <v/>
      </c>
      <c r="E71" s="1156" t="str">
        <f>IF(VLOOKUP($A71,intern2!$A$165:$BH$316,COLUMN(E71)+1,FALSE)="","",IF(VLOOKUP($A71,'2.2'!$D:$O,5,FALSE)&lt;=E$8,"OK","NOK"))</f>
        <v/>
      </c>
      <c r="F71" s="1156" t="str">
        <f>IF(VLOOKUP($A71,intern2!$A$165:$BH$316,COLUMN(F71)+1,FALSE)="","",IF(VLOOKUP($A71,'2.2'!$D:$O,5,FALSE)&lt;=F$8,"OK","NOK"))</f>
        <v/>
      </c>
      <c r="G71" s="1156" t="str">
        <f>IF(VLOOKUP($A71,intern2!$A$165:$BH$316,COLUMN(G71)+1,FALSE)="","",IF(VLOOKUP($A71,'2.2'!$D:$O,5,FALSE)&lt;=G$8,"OK","NOK"))</f>
        <v/>
      </c>
      <c r="H71" s="1156" t="str">
        <f>IF(VLOOKUP($A71,intern2!$A$165:$BH$316,COLUMN(H71)+1,FALSE)="","",IF(VLOOKUP($A71,'2.2'!$D:$O,5,FALSE)&lt;=H$8,"OK","NOK"))</f>
        <v/>
      </c>
      <c r="I71" s="1269" t="str">
        <f>IF(VLOOKUP($A71,intern2!$A$165:$BH$316,COLUMN(I71)+1,FALSE)="","",IF(VLOOKUP($A71,'2.2'!$D:$O,5,FALSE)&lt;=I$8,"OK","NOK"))</f>
        <v/>
      </c>
      <c r="J71" s="1159" t="str">
        <f>IF(VLOOKUP($A71,intern2!$A$165:$BH$316,COLUMN(J71)+1,FALSE)="","",IF(VLOOKUP($A71,'2.2'!$D:$O,5,FALSE)&lt;=J$8,"OK","NOK"))</f>
        <v/>
      </c>
      <c r="K71" s="1156" t="str">
        <f>IF(VLOOKUP($A71,intern2!$A$165:$BH$316,COLUMN(K71)+1,FALSE)="","",IF(VLOOKUP($A71,'2.2'!$D:$O,5,FALSE)&lt;=K$8,"OK","NOK"))</f>
        <v/>
      </c>
      <c r="L71" s="1156" t="str">
        <f>IF(VLOOKUP($A71,intern2!$A$165:$BH$316,COLUMN(L71)+1,FALSE)="","",IF(VLOOKUP($A71,'2.2'!$D:$O,5,FALSE)&lt;=L$8,"OK","NOK"))</f>
        <v/>
      </c>
      <c r="M71" s="1156" t="str">
        <f>IF(VLOOKUP($A71,intern2!$A$165:$BH$316,COLUMN(M71)+1,FALSE)="","",IF(VLOOKUP($A71,'2.2'!$D:$O,5,FALSE)&lt;=M$8,"OK","NOK"))</f>
        <v/>
      </c>
      <c r="N71" s="1156" t="str">
        <f>IF(VLOOKUP($A71,intern2!$A$165:$BH$316,COLUMN(N71)+1,FALSE)="","",IF(VLOOKUP($A71,'2.2'!$D:$O,5,FALSE)&lt;=N$8,"OK","NOK"))</f>
        <v/>
      </c>
      <c r="O71" s="1156" t="str">
        <f>IF(VLOOKUP($A71,intern2!$A$165:$BH$316,COLUMN(O71)+1,FALSE)="","",IF(VLOOKUP($A71,'2.2'!$D:$O,5,FALSE)&lt;=O$8,"OK","NOK"))</f>
        <v/>
      </c>
      <c r="P71" s="1156" t="str">
        <f>IF(VLOOKUP($A71,intern2!$A$165:$BH$316,COLUMN(P71)+1,FALSE)="","",IF(VLOOKUP($A71,'2.2'!$D:$O,5,FALSE)&lt;=P$8,"OK","NOK"))</f>
        <v/>
      </c>
      <c r="Q71" s="1156" t="str">
        <f>IF(VLOOKUP($A71,intern2!$A$165:$BH$316,COLUMN(Q71)+1,FALSE)="","",IF(VLOOKUP($A71,'2.2'!$D:$O,5,FALSE)&lt;=Q$8,"OK","NOK"))</f>
        <v/>
      </c>
      <c r="R71" s="1159" t="str">
        <f>IF(VLOOKUP($A71,intern2!$A$165:$BH$316,COLUMN(R71)+1,FALSE)="","",IF(VLOOKUP($A71,'2.2'!$D:$O,5,FALSE)&lt;=R$8,"OK","NOK"))</f>
        <v/>
      </c>
      <c r="S71" s="1159" t="str">
        <f>IF(VLOOKUP($A71,intern2!$A$165:$BH$316,COLUMN(S71)+1,FALSE)="","",IF(VLOOKUP($A71,'2.2'!$D:$O,5,FALSE)&lt;=S$8,"OK","NOK"))</f>
        <v/>
      </c>
      <c r="T71" s="1156" t="str">
        <f>IF(VLOOKUP($A71,intern2!$A$165:$BH$316,COLUMN(T71)+1,FALSE)="","",IF(VLOOKUP($A71,'2.2'!$D:$O,5,FALSE)&lt;=T$8,"OK","NOK"))</f>
        <v/>
      </c>
      <c r="U71" s="1156" t="str">
        <f>IF(VLOOKUP($A71,intern2!$A$165:$BH$316,COLUMN(U71)+1,FALSE)="","",IF(VLOOKUP($A71,'2.2'!$D:$O,5,FALSE)&lt;=U$8,"OK","NOK"))</f>
        <v/>
      </c>
      <c r="V71" s="1156" t="str">
        <f>IF(VLOOKUP($A71,intern2!$A$165:$BH$316,COLUMN(V71)+1,FALSE)="","",IF(VLOOKUP($A71,'2.2'!$D:$O,5,FALSE)&lt;=V$8,"OK","NOK"))</f>
        <v/>
      </c>
      <c r="W71" s="1156" t="str">
        <f>IF(VLOOKUP($A71,intern2!$A$165:$BH$316,COLUMN(W71)+1,FALSE)="","",IF(VLOOKUP($A71,'2.2'!$D:$O,5,FALSE)&lt;=W$8,"OK","NOK"))</f>
        <v/>
      </c>
      <c r="X71" s="1156" t="str">
        <f>IF(VLOOKUP($A71,intern2!$A$165:$BH$316,COLUMN(X71)+1,FALSE)="","",IF(VLOOKUP($A71,'2.2'!$D:$O,5,FALSE)&lt;=X$8,"OK","NOK"))</f>
        <v/>
      </c>
      <c r="Y71" s="1170" t="str">
        <f>IF(VLOOKUP($A71,intern2!$A$165:$BH$316,COLUMN(Y71)+1,FALSE)="","",IF(VLOOKUP($A71,'2.2'!$D:$O,5,FALSE)&lt;=Y$8,"OK","NOK"))</f>
        <v/>
      </c>
      <c r="Z71" s="1269" t="str">
        <f>IF(VLOOKUP($A71,intern2!$A$165:$BH$316,COLUMN(Z71)+1,FALSE)="","",IF(VLOOKUP($A71,'2.2'!$D:$O,5,FALSE)&lt;=Z$8,"OK","NOK"))</f>
        <v/>
      </c>
      <c r="AA71" s="1156" t="str">
        <f>IF(VLOOKUP($A71,intern2!$A$165:$BH$316,COLUMN(AA71)+1,FALSE)="","",IF(VLOOKUP($A71,'2.2'!$D:$O,5,FALSE)&lt;=AA$8,"OK","NOK"))</f>
        <v/>
      </c>
      <c r="AB71" s="1156" t="str">
        <f>IF(VLOOKUP($A71,intern2!$A$165:$BH$316,COLUMN(AB71)+1,FALSE)="","",IF(VLOOKUP($A71,'2.2'!$D:$O,5,FALSE)&lt;=AB$8,"OK","NOK"))</f>
        <v/>
      </c>
      <c r="AC71" s="1156" t="str">
        <f>IF(VLOOKUP($A71,intern2!$A$165:$BH$316,COLUMN(AC71)+1,FALSE)="","",IF(VLOOKUP($A71,'2.2'!$D:$O,5,FALSE)&lt;=AC$8,"OK","NOK"))</f>
        <v/>
      </c>
      <c r="AD71" s="1156" t="str">
        <f>IF(VLOOKUP($A71,intern2!$A$165:$BH$316,COLUMN(AD71)+1,FALSE)="","",IF(VLOOKUP($A71,'2.2'!$D:$O,5,FALSE)&lt;=AD$8,"OK","NOK"))</f>
        <v/>
      </c>
      <c r="AE71" s="1160" t="str">
        <f>IF(VLOOKUP($A71,intern2!$A$165:$BH$316,COLUMN(AE71)+1,FALSE)="","",IF(VLOOKUP($A71,'2.2'!$D:$O,5,FALSE)&lt;=AE$8,"OK","NOK"))</f>
        <v/>
      </c>
      <c r="AF71" s="1269" t="str">
        <f>IF(VLOOKUP($A71,intern2!$A$165:$BH$316,COLUMN(AF71)+1,FALSE)="","",IF(VLOOKUP($A71,'2.2'!$D:$O,5,FALSE)&lt;=AF$8,"OK","NOK"))</f>
        <v/>
      </c>
      <c r="AG71" s="1160" t="str">
        <f>IF(VLOOKUP($A71,intern2!$A$165:$BH$316,COLUMN(AG71)+1,FALSE)="","",IF(VLOOKUP($A71,'2.2'!$D:$O,5,FALSE)&lt;=AG$8,"OK","NOK"))</f>
        <v/>
      </c>
      <c r="AH71" s="1160" t="str">
        <f>IF(VLOOKUP($A71,intern2!$A$165:$BH$316,COLUMN(AH71)+1,FALSE)="","",IF(VLOOKUP($A71,'2.2'!$D:$O,5,FALSE)&lt;=AH$8,"OK","NOK"))</f>
        <v/>
      </c>
      <c r="AI71" s="1156" t="str">
        <f>IF(VLOOKUP($A71,intern2!$A$165:$BH$316,COLUMN(AI71)+1,FALSE)="","",IF(VLOOKUP($A71,'2.2'!$D:$O,5,FALSE)&lt;=AI$8,"OK","NOK"))</f>
        <v/>
      </c>
      <c r="AJ71" s="1156" t="str">
        <f>IF(VLOOKUP($A71,intern2!$A$165:$BH$316,COLUMN(AJ71)+1,FALSE)="","",IF(VLOOKUP($A71,'2.2'!$D:$O,5,FALSE)&lt;=AJ$8,"OK","NOK"))</f>
        <v/>
      </c>
      <c r="AK71" s="1156" t="str">
        <f>IF(VLOOKUP($A71,intern2!$A$165:$BH$316,COLUMN(AK71)+1,FALSE)="","",IF(VLOOKUP($A71,'2.2'!$D:$O,5,FALSE)&lt;=AK$8,"OK","NOK"))</f>
        <v/>
      </c>
      <c r="AL71" s="1156" t="str">
        <f>IF(VLOOKUP($A71,intern2!$A$165:$BH$316,COLUMN(AL71)+1,FALSE)="","",IF(VLOOKUP($A71,'2.2'!$D:$O,5,FALSE)&lt;=AL$8,"OK","NOK"))</f>
        <v/>
      </c>
      <c r="AM71" s="1269" t="str">
        <f>IF(VLOOKUP($A71,intern2!$A$165:$BH$316,COLUMN(AM71)+1,FALSE)="","",IF(VLOOKUP($A71,'2.2'!$D:$O,5,FALSE)&lt;=AM$8,"OK","NOK"))</f>
        <v/>
      </c>
      <c r="AN71" s="1170" t="str">
        <f>IF(VLOOKUP($A71,intern2!$A$165:$BH$316,COLUMN(AN71)+1,FALSE)="","",IF(VLOOKUP($A71,'2.2'!$D:$O,5,FALSE)&lt;=AN$8,"OK","NOK"))</f>
        <v/>
      </c>
      <c r="AO71" s="1156" t="str">
        <f>IF(VLOOKUP($A71,intern2!$A$165:$BH$316,COLUMN(AO71)+1,FALSE)="","",IF(VLOOKUP($A71,'2.2'!$D:$O,5,FALSE)&lt;=AO$8,"OK","NOK"))</f>
        <v/>
      </c>
      <c r="AP71" s="1156" t="str">
        <f>IF(VLOOKUP($A71,intern2!$A$165:$BH$316,COLUMN(AP71)+1,FALSE)="","",IF(VLOOKUP($A71,'2.2'!$D:$O,5,FALSE)&lt;=AP$8,"OK","NOK"))</f>
        <v/>
      </c>
      <c r="AQ71" s="1269" t="str">
        <f>IF(VLOOKUP($A71,intern2!$A$165:$BH$316,COLUMN(AQ71)+1,FALSE)="","",IF(VLOOKUP($A71,'2.2'!$D:$O,5,FALSE)&lt;=AQ$8,"OK","NOK"))</f>
        <v/>
      </c>
      <c r="AR71" s="1156" t="str">
        <f>IF(VLOOKUP($A71,intern2!$A$165:$BH$316,COLUMN(AR71)+1,FALSE)="","",IF(VLOOKUP($A71,'2.2'!$D:$O,5,FALSE)&lt;=AR$8,"OK","NOK"))</f>
        <v/>
      </c>
      <c r="AS71" s="1156" t="str">
        <f>IF(VLOOKUP($A71,intern2!$A$165:$BH$316,COLUMN(AS71)+1,FALSE)="","",IF(VLOOKUP($A71,'2.2'!$D:$O,5,FALSE)&lt;=AS$8,"OK","NOK"))</f>
        <v/>
      </c>
      <c r="AT71" s="1269" t="str">
        <f>IF(VLOOKUP($A71,intern2!$A$165:$BH$316,COLUMN(AT71)+1,FALSE)="","",IF(VLOOKUP($A71,'2.2'!$D:$O,5,FALSE)&lt;=AT$8,"OK","NOK"))</f>
        <v/>
      </c>
      <c r="AU71" s="1156" t="str">
        <f>IF(VLOOKUP($A71,intern2!$A$165:$BH$316,COLUMN(AU71)+1,FALSE)="","",IF(VLOOKUP($A71,'2.2'!$D:$O,5,FALSE)&lt;=AU$8,"OK","NOK"))</f>
        <v/>
      </c>
      <c r="AV71" s="1156" t="str">
        <f>IF(VLOOKUP($A71,intern2!$A$165:$BH$316,COLUMN(AV71)+1,FALSE)="","",IF(VLOOKUP($A71,'2.2'!$D:$O,5,FALSE)&lt;=AV$8,"OK","NOK"))</f>
        <v/>
      </c>
      <c r="AW71" s="1156" t="str">
        <f>IF(VLOOKUP($A71,intern2!$A$165:$BH$316,COLUMN(AW71)+1,FALSE)="","",IF(VLOOKUP($A71,'2.2'!$D:$O,5,FALSE)&lt;=AW$8,"OK","NOK"))</f>
        <v/>
      </c>
      <c r="AX71" s="1156" t="str">
        <f>IF(VLOOKUP($A71,intern2!$A$165:$BH$316,COLUMN(AX71)+1,FALSE)="","",IF(VLOOKUP($A71,'2.2'!$D:$O,5,FALSE)&lt;=AX$8,"OK","NOK"))</f>
        <v/>
      </c>
      <c r="AY71" s="1156" t="str">
        <f>IF(VLOOKUP($A71,intern2!$A$165:$BH$316,COLUMN(AY71)+1,FALSE)="","",IF(VLOOKUP($A71,'2.2'!$D:$O,5,FALSE)&lt;=AY$8,"OK","NOK"))</f>
        <v/>
      </c>
      <c r="AZ71" s="1269" t="str">
        <f ca="1">IF(VLOOKUP($A71,intern2!$A$165:$BH$316,COLUMN(AZ71)+1,FALSE)="","",IF(VLOOKUP($A71,'2.2'!$D:$O,5,FALSE)&lt;=AZ$8,"OK","NOK"))</f>
        <v>NOK</v>
      </c>
      <c r="BA71" s="1156" t="str">
        <f>IF(VLOOKUP($A71,intern2!$A$165:$BH$316,COLUMN(BA71)+1,FALSE)="","",IF(VLOOKUP($A71,'2.2'!$D:$O,5,FALSE)&lt;=BA$8,"OK","NOK"))</f>
        <v/>
      </c>
      <c r="BB71" s="1156" t="str">
        <f>IF(VLOOKUP($A71,intern2!$A$165:$BH$316,COLUMN(BB71)+1,FALSE)="","",IF(VLOOKUP($A71,'2.2'!$D:$O,5,FALSE)&lt;=BB$8,"OK","NOK"))</f>
        <v/>
      </c>
      <c r="BC71" s="1156" t="str">
        <f>IF(VLOOKUP($A71,intern2!$A$165:$BH$316,COLUMN(BC71)+1,FALSE)="","",IF(VLOOKUP($A71,'2.2'!$D:$O,5,FALSE)&lt;=BC$8,"OK","NOK"))</f>
        <v/>
      </c>
      <c r="BD71" s="1156" t="str">
        <f>IF(VLOOKUP($A71,intern2!$A$165:$BH$316,COLUMN(BD71)+1,FALSE)="","",IF(VLOOKUP($A71,'2.2'!$D:$O,5,FALSE)&lt;=BD$8,"OK","NOK"))</f>
        <v/>
      </c>
      <c r="BE71" s="1156" t="str">
        <f>IF(VLOOKUP($A71,intern2!$A$165:$BH$316,COLUMN(BE71)+1,FALSE)="","",IF(VLOOKUP($A71,'2.2'!$D:$O,5,FALSE)&lt;=BE$8,"OK","NOK"))</f>
        <v/>
      </c>
      <c r="BF71" s="1170" t="str">
        <f>IF(VLOOKUP($A71,intern2!$A$165:$BH$316,COLUMN(BF71)+1,FALSE)="","",IF(VLOOKUP($A71,'2.2'!$D:$O,5,FALSE)&lt;=BF$8,"OK","NOK"))</f>
        <v/>
      </c>
      <c r="BG71" s="1269" t="str">
        <f>IF(VLOOKUP($A71,intern2!$A$165:$BH$316,COLUMN(BG71)+1,FALSE)="","",IF(VLOOKUP($A71,'2.2'!$D:$O,5,FALSE)&lt;=BG$8,"OK","NOK"))</f>
        <v/>
      </c>
      <c r="BH71" s="1176" t="str">
        <f t="shared" ca="1" si="0"/>
        <v>NOK</v>
      </c>
      <c r="BI71" s="1176"/>
    </row>
    <row r="72" spans="1:62" s="237" customFormat="1" ht="26.4" x14ac:dyDescent="0.25">
      <c r="A72" s="716" t="str">
        <f>'2.2'!D72</f>
        <v>RAD2</v>
      </c>
      <c r="B72" s="1157" t="str">
        <f>'2.2'!E72</f>
        <v>Radiologia interventistica complessa</v>
      </c>
      <c r="C72" s="1156" t="str">
        <f>IF(VLOOKUP($A72,intern2!$A$165:$BH$316,COLUMN(C72)+1,FALSE)="","",IF(VLOOKUP($A72,'2.2'!$D:$O,5,FALSE)&lt;=C$8,"OK","NOK"))</f>
        <v/>
      </c>
      <c r="D72" s="1156" t="str">
        <f>IF(VLOOKUP($A72,intern2!$A$165:$BH$316,COLUMN(D72)+1,FALSE)="","",IF(VLOOKUP($A72,'2.2'!$D:$O,5,FALSE)&lt;=D$8,"OK","NOK"))</f>
        <v/>
      </c>
      <c r="E72" s="1156" t="str">
        <f>IF(VLOOKUP($A72,intern2!$A$165:$BH$316,COLUMN(E72)+1,FALSE)="","",IF(VLOOKUP($A72,'2.2'!$D:$O,5,FALSE)&lt;=E$8,"OK","NOK"))</f>
        <v/>
      </c>
      <c r="F72" s="1156" t="str">
        <f>IF(VLOOKUP($A72,intern2!$A$165:$BH$316,COLUMN(F72)+1,FALSE)="","",IF(VLOOKUP($A72,'2.2'!$D:$O,5,FALSE)&lt;=F$8,"OK","NOK"))</f>
        <v/>
      </c>
      <c r="G72" s="1156" t="str">
        <f>IF(VLOOKUP($A72,intern2!$A$165:$BH$316,COLUMN(G72)+1,FALSE)="","",IF(VLOOKUP($A72,'2.2'!$D:$O,5,FALSE)&lt;=G$8,"OK","NOK"))</f>
        <v/>
      </c>
      <c r="H72" s="1156" t="str">
        <f>IF(VLOOKUP($A72,intern2!$A$165:$BH$316,COLUMN(H72)+1,FALSE)="","",IF(VLOOKUP($A72,'2.2'!$D:$O,5,FALSE)&lt;=H$8,"OK","NOK"))</f>
        <v/>
      </c>
      <c r="I72" s="1269" t="str">
        <f>IF(VLOOKUP($A72,intern2!$A$165:$BH$316,COLUMN(I72)+1,FALSE)="","",IF(VLOOKUP($A72,'2.2'!$D:$O,5,FALSE)&lt;=I$8,"OK","NOK"))</f>
        <v/>
      </c>
      <c r="J72" s="1159" t="str">
        <f>IF(VLOOKUP($A72,intern2!$A$165:$BH$316,COLUMN(J72)+1,FALSE)="","",IF(VLOOKUP($A72,'2.2'!$D:$O,5,FALSE)&lt;=J$8,"OK","NOK"))</f>
        <v/>
      </c>
      <c r="K72" s="1156" t="str">
        <f>IF(VLOOKUP($A72,intern2!$A$165:$BH$316,COLUMN(K72)+1,FALSE)="","",IF(VLOOKUP($A72,'2.2'!$D:$O,5,FALSE)&lt;=K$8,"OK","NOK"))</f>
        <v/>
      </c>
      <c r="L72" s="1156" t="str">
        <f>IF(VLOOKUP($A72,intern2!$A$165:$BH$316,COLUMN(L72)+1,FALSE)="","",IF(VLOOKUP($A72,'2.2'!$D:$O,5,FALSE)&lt;=L$8,"OK","NOK"))</f>
        <v/>
      </c>
      <c r="M72" s="1156" t="str">
        <f>IF(VLOOKUP($A72,intern2!$A$165:$BH$316,COLUMN(M72)+1,FALSE)="","",IF(VLOOKUP($A72,'2.2'!$D:$O,5,FALSE)&lt;=M$8,"OK","NOK"))</f>
        <v/>
      </c>
      <c r="N72" s="1156" t="str">
        <f>IF(VLOOKUP($A72,intern2!$A$165:$BH$316,COLUMN(N72)+1,FALSE)="","",IF(VLOOKUP($A72,'2.2'!$D:$O,5,FALSE)&lt;=N$8,"OK","NOK"))</f>
        <v/>
      </c>
      <c r="O72" s="1156" t="str">
        <f>IF(VLOOKUP($A72,intern2!$A$165:$BH$316,COLUMN(O72)+1,FALSE)="","",IF(VLOOKUP($A72,'2.2'!$D:$O,5,FALSE)&lt;=O$8,"OK","NOK"))</f>
        <v/>
      </c>
      <c r="P72" s="1156" t="str">
        <f>IF(VLOOKUP($A72,intern2!$A$165:$BH$316,COLUMN(P72)+1,FALSE)="","",IF(VLOOKUP($A72,'2.2'!$D:$O,5,FALSE)&lt;=P$8,"OK","NOK"))</f>
        <v/>
      </c>
      <c r="Q72" s="1156" t="str">
        <f>IF(VLOOKUP($A72,intern2!$A$165:$BH$316,COLUMN(Q72)+1,FALSE)="","",IF(VLOOKUP($A72,'2.2'!$D:$O,5,FALSE)&lt;=Q$8,"OK","NOK"))</f>
        <v/>
      </c>
      <c r="R72" s="1159" t="str">
        <f>IF(VLOOKUP($A72,intern2!$A$165:$BH$316,COLUMN(R72)+1,FALSE)="","",IF(VLOOKUP($A72,'2.2'!$D:$O,5,FALSE)&lt;=R$8,"OK","NOK"))</f>
        <v/>
      </c>
      <c r="S72" s="1159" t="str">
        <f>IF(VLOOKUP($A72,intern2!$A$165:$BH$316,COLUMN(S72)+1,FALSE)="","",IF(VLOOKUP($A72,'2.2'!$D:$O,5,FALSE)&lt;=S$8,"OK","NOK"))</f>
        <v/>
      </c>
      <c r="T72" s="1156" t="str">
        <f>IF(VLOOKUP($A72,intern2!$A$165:$BH$316,COLUMN(T72)+1,FALSE)="","",IF(VLOOKUP($A72,'2.2'!$D:$O,5,FALSE)&lt;=T$8,"OK","NOK"))</f>
        <v/>
      </c>
      <c r="U72" s="1156" t="str">
        <f>IF(VLOOKUP($A72,intern2!$A$165:$BH$316,COLUMN(U72)+1,FALSE)="","",IF(VLOOKUP($A72,'2.2'!$D:$O,5,FALSE)&lt;=U$8,"OK","NOK"))</f>
        <v/>
      </c>
      <c r="V72" s="1156" t="str">
        <f>IF(VLOOKUP($A72,intern2!$A$165:$BH$316,COLUMN(V72)+1,FALSE)="","",IF(VLOOKUP($A72,'2.2'!$D:$O,5,FALSE)&lt;=V$8,"OK","NOK"))</f>
        <v/>
      </c>
      <c r="W72" s="1156" t="str">
        <f>IF(VLOOKUP($A72,intern2!$A$165:$BH$316,COLUMN(W72)+1,FALSE)="","",IF(VLOOKUP($A72,'2.2'!$D:$O,5,FALSE)&lt;=W$8,"OK","NOK"))</f>
        <v/>
      </c>
      <c r="X72" s="1156" t="str">
        <f>IF(VLOOKUP($A72,intern2!$A$165:$BH$316,COLUMN(X72)+1,FALSE)="","",IF(VLOOKUP($A72,'2.2'!$D:$O,5,FALSE)&lt;=X$8,"OK","NOK"))</f>
        <v/>
      </c>
      <c r="Y72" s="1170" t="str">
        <f>IF(VLOOKUP($A72,intern2!$A$165:$BH$316,COLUMN(Y72)+1,FALSE)="","",IF(VLOOKUP($A72,'2.2'!$D:$O,5,FALSE)&lt;=Y$8,"OK","NOK"))</f>
        <v/>
      </c>
      <c r="Z72" s="1269" t="str">
        <f>IF(VLOOKUP($A72,intern2!$A$165:$BH$316,COLUMN(Z72)+1,FALSE)="","",IF(VLOOKUP($A72,'2.2'!$D:$O,5,FALSE)&lt;=Z$8,"OK","NOK"))</f>
        <v/>
      </c>
      <c r="AA72" s="1156" t="str">
        <f>IF(VLOOKUP($A72,intern2!$A$165:$BH$316,COLUMN(AA72)+1,FALSE)="","",IF(VLOOKUP($A72,'2.2'!$D:$O,5,FALSE)&lt;=AA$8,"OK","NOK"))</f>
        <v/>
      </c>
      <c r="AB72" s="1156" t="str">
        <f>IF(VLOOKUP($A72,intern2!$A$165:$BH$316,COLUMN(AB72)+1,FALSE)="","",IF(VLOOKUP($A72,'2.2'!$D:$O,5,FALSE)&lt;=AB$8,"OK","NOK"))</f>
        <v/>
      </c>
      <c r="AC72" s="1156" t="str">
        <f>IF(VLOOKUP($A72,intern2!$A$165:$BH$316,COLUMN(AC72)+1,FALSE)="","",IF(VLOOKUP($A72,'2.2'!$D:$O,5,FALSE)&lt;=AC$8,"OK","NOK"))</f>
        <v/>
      </c>
      <c r="AD72" s="1156" t="str">
        <f>IF(VLOOKUP($A72,intern2!$A$165:$BH$316,COLUMN(AD72)+1,FALSE)="","",IF(VLOOKUP($A72,'2.2'!$D:$O,5,FALSE)&lt;=AD$8,"OK","NOK"))</f>
        <v/>
      </c>
      <c r="AE72" s="1160" t="str">
        <f>IF(VLOOKUP($A72,intern2!$A$165:$BH$316,COLUMN(AE72)+1,FALSE)="","",IF(VLOOKUP($A72,'2.2'!$D:$O,5,FALSE)&lt;=AE$8,"OK","NOK"))</f>
        <v/>
      </c>
      <c r="AF72" s="1269" t="str">
        <f>IF(VLOOKUP($A72,intern2!$A$165:$BH$316,COLUMN(AF72)+1,FALSE)="","",IF(VLOOKUP($A72,'2.2'!$D:$O,5,FALSE)&lt;=AF$8,"OK","NOK"))</f>
        <v/>
      </c>
      <c r="AG72" s="1160" t="str">
        <f>IF(VLOOKUP($A72,intern2!$A$165:$BH$316,COLUMN(AG72)+1,FALSE)="","",IF(VLOOKUP($A72,'2.2'!$D:$O,5,FALSE)&lt;=AG$8,"OK","NOK"))</f>
        <v/>
      </c>
      <c r="AH72" s="1160" t="str">
        <f>IF(VLOOKUP($A72,intern2!$A$165:$BH$316,COLUMN(AH72)+1,FALSE)="","",IF(VLOOKUP($A72,'2.2'!$D:$O,5,FALSE)&lt;=AH$8,"OK","NOK"))</f>
        <v/>
      </c>
      <c r="AI72" s="1156" t="str">
        <f>IF(VLOOKUP($A72,intern2!$A$165:$BH$316,COLUMN(AI72)+1,FALSE)="","",IF(VLOOKUP($A72,'2.2'!$D:$O,5,FALSE)&lt;=AI$8,"OK","NOK"))</f>
        <v/>
      </c>
      <c r="AJ72" s="1156" t="str">
        <f>IF(VLOOKUP($A72,intern2!$A$165:$BH$316,COLUMN(AJ72)+1,FALSE)="","",IF(VLOOKUP($A72,'2.2'!$D:$O,5,FALSE)&lt;=AJ$8,"OK","NOK"))</f>
        <v/>
      </c>
      <c r="AK72" s="1156" t="str">
        <f>IF(VLOOKUP($A72,intern2!$A$165:$BH$316,COLUMN(AK72)+1,FALSE)="","",IF(VLOOKUP($A72,'2.2'!$D:$O,5,FALSE)&lt;=AK$8,"OK","NOK"))</f>
        <v/>
      </c>
      <c r="AL72" s="1156" t="str">
        <f>IF(VLOOKUP($A72,intern2!$A$165:$BH$316,COLUMN(AL72)+1,FALSE)="","",IF(VLOOKUP($A72,'2.2'!$D:$O,5,FALSE)&lt;=AL$8,"OK","NOK"))</f>
        <v/>
      </c>
      <c r="AM72" s="1269" t="str">
        <f>IF(VLOOKUP($A72,intern2!$A$165:$BH$316,COLUMN(AM72)+1,FALSE)="","",IF(VLOOKUP($A72,'2.2'!$D:$O,5,FALSE)&lt;=AM$8,"OK","NOK"))</f>
        <v/>
      </c>
      <c r="AN72" s="1170" t="str">
        <f>IF(VLOOKUP($A72,intern2!$A$165:$BH$316,COLUMN(AN72)+1,FALSE)="","",IF(VLOOKUP($A72,'2.2'!$D:$O,5,FALSE)&lt;=AN$8,"OK","NOK"))</f>
        <v/>
      </c>
      <c r="AO72" s="1156" t="str">
        <f>IF(VLOOKUP($A72,intern2!$A$165:$BH$316,COLUMN(AO72)+1,FALSE)="","",IF(VLOOKUP($A72,'2.2'!$D:$O,5,FALSE)&lt;=AO$8,"OK","NOK"))</f>
        <v/>
      </c>
      <c r="AP72" s="1156" t="str">
        <f>IF(VLOOKUP($A72,intern2!$A$165:$BH$316,COLUMN(AP72)+1,FALSE)="","",IF(VLOOKUP($A72,'2.2'!$D:$O,5,FALSE)&lt;=AP$8,"OK","NOK"))</f>
        <v/>
      </c>
      <c r="AQ72" s="1269" t="str">
        <f>IF(VLOOKUP($A72,intern2!$A$165:$BH$316,COLUMN(AQ72)+1,FALSE)="","",IF(VLOOKUP($A72,'2.2'!$D:$O,5,FALSE)&lt;=AQ$8,"OK","NOK"))</f>
        <v/>
      </c>
      <c r="AR72" s="1156" t="str">
        <f>IF(VLOOKUP($A72,intern2!$A$165:$BH$316,COLUMN(AR72)+1,FALSE)="","",IF(VLOOKUP($A72,'2.2'!$D:$O,5,FALSE)&lt;=AR$8,"OK","NOK"))</f>
        <v/>
      </c>
      <c r="AS72" s="1156" t="str">
        <f>IF(VLOOKUP($A72,intern2!$A$165:$BH$316,COLUMN(AS72)+1,FALSE)="","",IF(VLOOKUP($A72,'2.2'!$D:$O,5,FALSE)&lt;=AS$8,"OK","NOK"))</f>
        <v/>
      </c>
      <c r="AT72" s="1269" t="str">
        <f>IF(VLOOKUP($A72,intern2!$A$165:$BH$316,COLUMN(AT72)+1,FALSE)="","",IF(VLOOKUP($A72,'2.2'!$D:$O,5,FALSE)&lt;=AT$8,"OK","NOK"))</f>
        <v/>
      </c>
      <c r="AU72" s="1156" t="str">
        <f>IF(VLOOKUP($A72,intern2!$A$165:$BH$316,COLUMN(AU72)+1,FALSE)="","",IF(VLOOKUP($A72,'2.2'!$D:$O,5,FALSE)&lt;=AU$8,"OK","NOK"))</f>
        <v/>
      </c>
      <c r="AV72" s="1156" t="str">
        <f>IF(VLOOKUP($A72,intern2!$A$165:$BH$316,COLUMN(AV72)+1,FALSE)="","",IF(VLOOKUP($A72,'2.2'!$D:$O,5,FALSE)&lt;=AV$8,"OK","NOK"))</f>
        <v/>
      </c>
      <c r="AW72" s="1156" t="str">
        <f>IF(VLOOKUP($A72,intern2!$A$165:$BH$316,COLUMN(AW72)+1,FALSE)="","",IF(VLOOKUP($A72,'2.2'!$D:$O,5,FALSE)&lt;=AW$8,"OK","NOK"))</f>
        <v/>
      </c>
      <c r="AX72" s="1156" t="str">
        <f>IF(VLOOKUP($A72,intern2!$A$165:$BH$316,COLUMN(AX72)+1,FALSE)="","",IF(VLOOKUP($A72,'2.2'!$D:$O,5,FALSE)&lt;=AX$8,"OK","NOK"))</f>
        <v/>
      </c>
      <c r="AY72" s="1156" t="str">
        <f>IF(VLOOKUP($A72,intern2!$A$165:$BH$316,COLUMN(AY72)+1,FALSE)="","",IF(VLOOKUP($A72,'2.2'!$D:$O,5,FALSE)&lt;=AY$8,"OK","NOK"))</f>
        <v/>
      </c>
      <c r="AZ72" s="1269" t="str">
        <f ca="1">IF(VLOOKUP($A72,intern2!$A$165:$BH$316,COLUMN(AZ72)+1,FALSE)="","",IF(VLOOKUP($A72,'2.2'!$D:$O,5,FALSE)&lt;=AZ$8,"OK","NOK"))</f>
        <v>NOK</v>
      </c>
      <c r="BA72" s="1156" t="str">
        <f>IF(VLOOKUP($A72,intern2!$A$165:$BH$316,COLUMN(BA72)+1,FALSE)="","",IF(VLOOKUP($A72,'2.2'!$D:$O,5,FALSE)&lt;=BA$8,"OK","NOK"))</f>
        <v/>
      </c>
      <c r="BB72" s="1156" t="str">
        <f>IF(VLOOKUP($A72,intern2!$A$165:$BH$316,COLUMN(BB72)+1,FALSE)="","",IF(VLOOKUP($A72,'2.2'!$D:$O,5,FALSE)&lt;=BB$8,"OK","NOK"))</f>
        <v/>
      </c>
      <c r="BC72" s="1156" t="str">
        <f>IF(VLOOKUP($A72,intern2!$A$165:$BH$316,COLUMN(BC72)+1,FALSE)="","",IF(VLOOKUP($A72,'2.2'!$D:$O,5,FALSE)&lt;=BC$8,"OK","NOK"))</f>
        <v/>
      </c>
      <c r="BD72" s="1156" t="str">
        <f>IF(VLOOKUP($A72,intern2!$A$165:$BH$316,COLUMN(BD72)+1,FALSE)="","",IF(VLOOKUP($A72,'2.2'!$D:$O,5,FALSE)&lt;=BD$8,"OK","NOK"))</f>
        <v/>
      </c>
      <c r="BE72" s="1156" t="str">
        <f>IF(VLOOKUP($A72,intern2!$A$165:$BH$316,COLUMN(BE72)+1,FALSE)="","",IF(VLOOKUP($A72,'2.2'!$D:$O,5,FALSE)&lt;=BE$8,"OK","NOK"))</f>
        <v/>
      </c>
      <c r="BF72" s="1170" t="str">
        <f>IF(VLOOKUP($A72,intern2!$A$165:$BH$316,COLUMN(BF72)+1,FALSE)="","",IF(VLOOKUP($A72,'2.2'!$D:$O,5,FALSE)&lt;=BF$8,"OK","NOK"))</f>
        <v/>
      </c>
      <c r="BG72" s="1269" t="str">
        <f>IF(VLOOKUP($A72,intern2!$A$165:$BH$316,COLUMN(BG72)+1,FALSE)="","",IF(VLOOKUP($A72,'2.2'!$D:$O,5,FALSE)&lt;=BG$8,"OK","NOK"))</f>
        <v/>
      </c>
      <c r="BH72" s="1176" t="str">
        <f t="shared" ca="1" si="0"/>
        <v>NOK</v>
      </c>
      <c r="BI72" s="1176"/>
      <c r="BJ72" s="186"/>
    </row>
    <row r="73" spans="1:62" x14ac:dyDescent="0.25">
      <c r="A73" s="716" t="str">
        <f>'2.2'!D73</f>
        <v>HER1</v>
      </c>
      <c r="B73" s="1157" t="str">
        <f>'2.2'!E73</f>
        <v>Chirurgia cardiaca semplice</v>
      </c>
      <c r="C73" s="1156" t="str">
        <f>IF(VLOOKUP($A73,intern2!$A$165:$BH$316,COLUMN(C73)+1,FALSE)="","",IF(VLOOKUP($A73,'2.2'!$D:$O,5,FALSE)&lt;=C$8,"OK","NOK"))</f>
        <v/>
      </c>
      <c r="D73" s="1156" t="str">
        <f>IF(VLOOKUP($A73,intern2!$A$165:$BH$316,COLUMN(D73)+1,FALSE)="","",IF(VLOOKUP($A73,'2.2'!$D:$O,5,FALSE)&lt;=D$8,"OK","NOK"))</f>
        <v/>
      </c>
      <c r="E73" s="1156" t="str">
        <f>IF(VLOOKUP($A73,intern2!$A$165:$BH$316,COLUMN(E73)+1,FALSE)="","",IF(VLOOKUP($A73,'2.2'!$D:$O,5,FALSE)&lt;=E$8,"OK","NOK"))</f>
        <v/>
      </c>
      <c r="F73" s="1156" t="str">
        <f>IF(VLOOKUP($A73,intern2!$A$165:$BH$316,COLUMN(F73)+1,FALSE)="","",IF(VLOOKUP($A73,'2.2'!$D:$O,5,FALSE)&lt;=F$8,"OK","NOK"))</f>
        <v/>
      </c>
      <c r="G73" s="1156" t="str">
        <f>IF(VLOOKUP($A73,intern2!$A$165:$BH$316,COLUMN(G73)+1,FALSE)="","",IF(VLOOKUP($A73,'2.2'!$D:$O,5,FALSE)&lt;=G$8,"OK","NOK"))</f>
        <v/>
      </c>
      <c r="H73" s="1156" t="str">
        <f>IF(VLOOKUP($A73,intern2!$A$165:$BH$316,COLUMN(H73)+1,FALSE)="","",IF(VLOOKUP($A73,'2.2'!$D:$O,5,FALSE)&lt;=H$8,"OK","NOK"))</f>
        <v/>
      </c>
      <c r="I73" s="1269" t="str">
        <f>IF(VLOOKUP($A73,intern2!$A$165:$BH$316,COLUMN(I73)+1,FALSE)="","",IF(VLOOKUP($A73,'2.2'!$D:$O,5,FALSE)&lt;=I$8,"OK","NOK"))</f>
        <v/>
      </c>
      <c r="J73" s="1159" t="str">
        <f ca="1">IF(VLOOKUP($A73,intern2!$A$165:$BH$316,COLUMN(J73)+1,FALSE)="","",IF(VLOOKUP($A73,'2.2'!$D:$O,5,FALSE)&lt;=J$8,"OK","NOK"))</f>
        <v>NOK</v>
      </c>
      <c r="K73" s="1156" t="str">
        <f>IF(VLOOKUP($A73,intern2!$A$165:$BH$316,COLUMN(K73)+1,FALSE)="","",IF(VLOOKUP($A73,'2.2'!$D:$O,5,FALSE)&lt;=K$8,"OK","NOK"))</f>
        <v/>
      </c>
      <c r="L73" s="1156" t="str">
        <f>IF(VLOOKUP($A73,intern2!$A$165:$BH$316,COLUMN(L73)+1,FALSE)="","",IF(VLOOKUP($A73,'2.2'!$D:$O,5,FALSE)&lt;=L$8,"OK","NOK"))</f>
        <v/>
      </c>
      <c r="M73" s="1156" t="str">
        <f>IF(VLOOKUP($A73,intern2!$A$165:$BH$316,COLUMN(M73)+1,FALSE)="","",IF(VLOOKUP($A73,'2.2'!$D:$O,5,FALSE)&lt;=M$8,"OK","NOK"))</f>
        <v/>
      </c>
      <c r="N73" s="1156" t="str">
        <f>IF(VLOOKUP($A73,intern2!$A$165:$BH$316,COLUMN(N73)+1,FALSE)="","",IF(VLOOKUP($A73,'2.2'!$D:$O,5,FALSE)&lt;=N$8,"OK","NOK"))</f>
        <v/>
      </c>
      <c r="O73" s="1156" t="str">
        <f>IF(VLOOKUP($A73,intern2!$A$165:$BH$316,COLUMN(O73)+1,FALSE)="","",IF(VLOOKUP($A73,'2.2'!$D:$O,5,FALSE)&lt;=O$8,"OK","NOK"))</f>
        <v/>
      </c>
      <c r="P73" s="1156" t="str">
        <f>IF(VLOOKUP($A73,intern2!$A$165:$BH$316,COLUMN(P73)+1,FALSE)="","",IF(VLOOKUP($A73,'2.2'!$D:$O,5,FALSE)&lt;=P$8,"OK","NOK"))</f>
        <v/>
      </c>
      <c r="Q73" s="1156" t="str">
        <f>IF(VLOOKUP($A73,intern2!$A$165:$BH$316,COLUMN(Q73)+1,FALSE)="","",IF(VLOOKUP($A73,'2.2'!$D:$O,5,FALSE)&lt;=Q$8,"OK","NOK"))</f>
        <v/>
      </c>
      <c r="R73" s="1159" t="str">
        <f>IF(VLOOKUP($A73,intern2!$A$165:$BH$316,COLUMN(R73)+1,FALSE)="","",IF(VLOOKUP($A73,'2.2'!$D:$O,5,FALSE)&lt;=R$8,"OK","NOK"))</f>
        <v/>
      </c>
      <c r="S73" s="1159" t="str">
        <f>IF(VLOOKUP($A73,intern2!$A$165:$BH$316,COLUMN(S73)+1,FALSE)="","",IF(VLOOKUP($A73,'2.2'!$D:$O,5,FALSE)&lt;=S$8,"OK","NOK"))</f>
        <v/>
      </c>
      <c r="T73" s="1156" t="str">
        <f>IF(VLOOKUP($A73,intern2!$A$165:$BH$316,COLUMN(T73)+1,FALSE)="","",IF(VLOOKUP($A73,'2.2'!$D:$O,5,FALSE)&lt;=T$8,"OK","NOK"))</f>
        <v/>
      </c>
      <c r="U73" s="1156" t="str">
        <f>IF(VLOOKUP($A73,intern2!$A$165:$BH$316,COLUMN(U73)+1,FALSE)="","",IF(VLOOKUP($A73,'2.2'!$D:$O,5,FALSE)&lt;=U$8,"OK","NOK"))</f>
        <v/>
      </c>
      <c r="V73" s="1156" t="str">
        <f>IF(VLOOKUP($A73,intern2!$A$165:$BH$316,COLUMN(V73)+1,FALSE)="","",IF(VLOOKUP($A73,'2.2'!$D:$O,5,FALSE)&lt;=V$8,"OK","NOK"))</f>
        <v/>
      </c>
      <c r="W73" s="1156" t="str">
        <f>IF(VLOOKUP($A73,intern2!$A$165:$BH$316,COLUMN(W73)+1,FALSE)="","",IF(VLOOKUP($A73,'2.2'!$D:$O,5,FALSE)&lt;=W$8,"OK","NOK"))</f>
        <v/>
      </c>
      <c r="X73" s="1156" t="str">
        <f>IF(VLOOKUP($A73,intern2!$A$165:$BH$316,COLUMN(X73)+1,FALSE)="","",IF(VLOOKUP($A73,'2.2'!$D:$O,5,FALSE)&lt;=X$8,"OK","NOK"))</f>
        <v/>
      </c>
      <c r="Y73" s="1170" t="str">
        <f>IF(VLOOKUP($A73,intern2!$A$165:$BH$316,COLUMN(Y73)+1,FALSE)="","",IF(VLOOKUP($A73,'2.2'!$D:$O,5,FALSE)&lt;=Y$8,"OK","NOK"))</f>
        <v/>
      </c>
      <c r="Z73" s="1269" t="str">
        <f>IF(VLOOKUP($A73,intern2!$A$165:$BH$316,COLUMN(Z73)+1,FALSE)="","",IF(VLOOKUP($A73,'2.2'!$D:$O,5,FALSE)&lt;=Z$8,"OK","NOK"))</f>
        <v/>
      </c>
      <c r="AA73" s="1156" t="str">
        <f>IF(VLOOKUP($A73,intern2!$A$165:$BH$316,COLUMN(AA73)+1,FALSE)="","",IF(VLOOKUP($A73,'2.2'!$D:$O,5,FALSE)&lt;=AA$8,"OK","NOK"))</f>
        <v/>
      </c>
      <c r="AB73" s="1156" t="str">
        <f>IF(VLOOKUP($A73,intern2!$A$165:$BH$316,COLUMN(AB73)+1,FALSE)="","",IF(VLOOKUP($A73,'2.2'!$D:$O,5,FALSE)&lt;=AB$8,"OK","NOK"))</f>
        <v/>
      </c>
      <c r="AC73" s="1156" t="str">
        <f>IF(VLOOKUP($A73,intern2!$A$165:$BH$316,COLUMN(AC73)+1,FALSE)="","",IF(VLOOKUP($A73,'2.2'!$D:$O,5,FALSE)&lt;=AC$8,"OK","NOK"))</f>
        <v/>
      </c>
      <c r="AD73" s="1156" t="str">
        <f>IF(VLOOKUP($A73,intern2!$A$165:$BH$316,COLUMN(AD73)+1,FALSE)="","",IF(VLOOKUP($A73,'2.2'!$D:$O,5,FALSE)&lt;=AD$8,"OK","NOK"))</f>
        <v/>
      </c>
      <c r="AE73" s="1160" t="str">
        <f>IF(VLOOKUP($A73,intern2!$A$165:$BH$316,COLUMN(AE73)+1,FALSE)="","",IF(VLOOKUP($A73,'2.2'!$D:$O,5,FALSE)&lt;=AE$8,"OK","NOK"))</f>
        <v/>
      </c>
      <c r="AF73" s="1269" t="str">
        <f>IF(VLOOKUP($A73,intern2!$A$165:$BH$316,COLUMN(AF73)+1,FALSE)="","",IF(VLOOKUP($A73,'2.2'!$D:$O,5,FALSE)&lt;=AF$8,"OK","NOK"))</f>
        <v/>
      </c>
      <c r="AG73" s="1160" t="str">
        <f>IF(VLOOKUP($A73,intern2!$A$165:$BH$316,COLUMN(AG73)+1,FALSE)="","",IF(VLOOKUP($A73,'2.2'!$D:$O,5,FALSE)&lt;=AG$8,"OK","NOK"))</f>
        <v/>
      </c>
      <c r="AH73" s="1160" t="str">
        <f>IF(VLOOKUP($A73,intern2!$A$165:$BH$316,COLUMN(AH73)+1,FALSE)="","",IF(VLOOKUP($A73,'2.2'!$D:$O,5,FALSE)&lt;=AH$8,"OK","NOK"))</f>
        <v/>
      </c>
      <c r="AI73" s="1156" t="str">
        <f>IF(VLOOKUP($A73,intern2!$A$165:$BH$316,COLUMN(AI73)+1,FALSE)="","",IF(VLOOKUP($A73,'2.2'!$D:$O,5,FALSE)&lt;=AI$8,"OK","NOK"))</f>
        <v/>
      </c>
      <c r="AJ73" s="1156" t="str">
        <f>IF(VLOOKUP($A73,intern2!$A$165:$BH$316,COLUMN(AJ73)+1,FALSE)="","",IF(VLOOKUP($A73,'2.2'!$D:$O,5,FALSE)&lt;=AJ$8,"OK","NOK"))</f>
        <v/>
      </c>
      <c r="AK73" s="1156" t="str">
        <f>IF(VLOOKUP($A73,intern2!$A$165:$BH$316,COLUMN(AK73)+1,FALSE)="","",IF(VLOOKUP($A73,'2.2'!$D:$O,5,FALSE)&lt;=AK$8,"OK","NOK"))</f>
        <v/>
      </c>
      <c r="AL73" s="1156" t="str">
        <f>IF(VLOOKUP($A73,intern2!$A$165:$BH$316,COLUMN(AL73)+1,FALSE)="","",IF(VLOOKUP($A73,'2.2'!$D:$O,5,FALSE)&lt;=AL$8,"OK","NOK"))</f>
        <v/>
      </c>
      <c r="AM73" s="1269" t="str">
        <f>IF(VLOOKUP($A73,intern2!$A$165:$BH$316,COLUMN(AM73)+1,FALSE)="","",IF(VLOOKUP($A73,'2.2'!$D:$O,5,FALSE)&lt;=AM$8,"OK","NOK"))</f>
        <v/>
      </c>
      <c r="AN73" s="1170" t="str">
        <f>IF(VLOOKUP($A73,intern2!$A$165:$BH$316,COLUMN(AN73)+1,FALSE)="","",IF(VLOOKUP($A73,'2.2'!$D:$O,5,FALSE)&lt;=AN$8,"OK","NOK"))</f>
        <v/>
      </c>
      <c r="AO73" s="1156" t="str">
        <f>IF(VLOOKUP($A73,intern2!$A$165:$BH$316,COLUMN(AO73)+1,FALSE)="","",IF(VLOOKUP($A73,'2.2'!$D:$O,5,FALSE)&lt;=AO$8,"OK","NOK"))</f>
        <v/>
      </c>
      <c r="AP73" s="1156" t="str">
        <f>IF(VLOOKUP($A73,intern2!$A$165:$BH$316,COLUMN(AP73)+1,FALSE)="","",IF(VLOOKUP($A73,'2.2'!$D:$O,5,FALSE)&lt;=AP$8,"OK","NOK"))</f>
        <v/>
      </c>
      <c r="AQ73" s="1269" t="str">
        <f>IF(VLOOKUP($A73,intern2!$A$165:$BH$316,COLUMN(AQ73)+1,FALSE)="","",IF(VLOOKUP($A73,'2.2'!$D:$O,5,FALSE)&lt;=AQ$8,"OK","NOK"))</f>
        <v/>
      </c>
      <c r="AR73" s="1156" t="str">
        <f>IF(VLOOKUP($A73,intern2!$A$165:$BH$316,COLUMN(AR73)+1,FALSE)="","",IF(VLOOKUP($A73,'2.2'!$D:$O,5,FALSE)&lt;=AR$8,"OK","NOK"))</f>
        <v/>
      </c>
      <c r="AS73" s="1156" t="str">
        <f>IF(VLOOKUP($A73,intern2!$A$165:$BH$316,COLUMN(AS73)+1,FALSE)="","",IF(VLOOKUP($A73,'2.2'!$D:$O,5,FALSE)&lt;=AS$8,"OK","NOK"))</f>
        <v/>
      </c>
      <c r="AT73" s="1269" t="str">
        <f>IF(VLOOKUP($A73,intern2!$A$165:$BH$316,COLUMN(AT73)+1,FALSE)="","",IF(VLOOKUP($A73,'2.2'!$D:$O,5,FALSE)&lt;=AT$8,"OK","NOK"))</f>
        <v/>
      </c>
      <c r="AU73" s="1156" t="str">
        <f>IF(VLOOKUP($A73,intern2!$A$165:$BH$316,COLUMN(AU73)+1,FALSE)="","",IF(VLOOKUP($A73,'2.2'!$D:$O,5,FALSE)&lt;=AU$8,"OK","NOK"))</f>
        <v/>
      </c>
      <c r="AV73" s="1156" t="str">
        <f>IF(VLOOKUP($A73,intern2!$A$165:$BH$316,COLUMN(AV73)+1,FALSE)="","",IF(VLOOKUP($A73,'2.2'!$D:$O,5,FALSE)&lt;=AV$8,"OK","NOK"))</f>
        <v/>
      </c>
      <c r="AW73" s="1156" t="str">
        <f>IF(VLOOKUP($A73,intern2!$A$165:$BH$316,COLUMN(AW73)+1,FALSE)="","",IF(VLOOKUP($A73,'2.2'!$D:$O,5,FALSE)&lt;=AW$8,"OK","NOK"))</f>
        <v/>
      </c>
      <c r="AX73" s="1156" t="str">
        <f>IF(VLOOKUP($A73,intern2!$A$165:$BH$316,COLUMN(AX73)+1,FALSE)="","",IF(VLOOKUP($A73,'2.2'!$D:$O,5,FALSE)&lt;=AX$8,"OK","NOK"))</f>
        <v/>
      </c>
      <c r="AY73" s="1156" t="str">
        <f>IF(VLOOKUP($A73,intern2!$A$165:$BH$316,COLUMN(AY73)+1,FALSE)="","",IF(VLOOKUP($A73,'2.2'!$D:$O,5,FALSE)&lt;=AY$8,"OK","NOK"))</f>
        <v/>
      </c>
      <c r="AZ73" s="1269" t="str">
        <f>IF(VLOOKUP($A73,intern2!$A$165:$BH$316,COLUMN(AZ73)+1,FALSE)="","",IF(VLOOKUP($A73,'2.2'!$D:$O,5,FALSE)&lt;=AZ$8,"OK","NOK"))</f>
        <v/>
      </c>
      <c r="BA73" s="1156" t="str">
        <f>IF(VLOOKUP($A73,intern2!$A$165:$BH$316,COLUMN(BA73)+1,FALSE)="","",IF(VLOOKUP($A73,'2.2'!$D:$O,5,FALSE)&lt;=BA$8,"OK","NOK"))</f>
        <v/>
      </c>
      <c r="BB73" s="1156" t="str">
        <f>IF(VLOOKUP($A73,intern2!$A$165:$BH$316,COLUMN(BB73)+1,FALSE)="","",IF(VLOOKUP($A73,'2.2'!$D:$O,5,FALSE)&lt;=BB$8,"OK","NOK"))</f>
        <v/>
      </c>
      <c r="BC73" s="1156" t="str">
        <f>IF(VLOOKUP($A73,intern2!$A$165:$BH$316,COLUMN(BC73)+1,FALSE)="","",IF(VLOOKUP($A73,'2.2'!$D:$O,5,FALSE)&lt;=BC$8,"OK","NOK"))</f>
        <v/>
      </c>
      <c r="BD73" s="1156" t="str">
        <f>IF(VLOOKUP($A73,intern2!$A$165:$BH$316,COLUMN(BD73)+1,FALSE)="","",IF(VLOOKUP($A73,'2.2'!$D:$O,5,FALSE)&lt;=BD$8,"OK","NOK"))</f>
        <v/>
      </c>
      <c r="BE73" s="1156" t="str">
        <f>IF(VLOOKUP($A73,intern2!$A$165:$BH$316,COLUMN(BE73)+1,FALSE)="","",IF(VLOOKUP($A73,'2.2'!$D:$O,5,FALSE)&lt;=BE$8,"OK","NOK"))</f>
        <v/>
      </c>
      <c r="BF73" s="1170" t="str">
        <f>IF(VLOOKUP($A73,intern2!$A$165:$BH$316,COLUMN(BF73)+1,FALSE)="","",IF(VLOOKUP($A73,'2.2'!$D:$O,5,FALSE)&lt;=BF$8,"OK","NOK"))</f>
        <v/>
      </c>
      <c r="BG73" s="1269" t="str">
        <f>IF(VLOOKUP($A73,intern2!$A$165:$BH$316,COLUMN(BG73)+1,FALSE)="","",IF(VLOOKUP($A73,'2.2'!$D:$O,5,FALSE)&lt;=BG$8,"OK","NOK"))</f>
        <v/>
      </c>
      <c r="BH73" s="1176" t="str">
        <f t="shared" ca="1" si="0"/>
        <v>NOK</v>
      </c>
      <c r="BI73" s="1176"/>
    </row>
    <row r="74" spans="1:62" ht="52.8" x14ac:dyDescent="0.25">
      <c r="A74" s="716" t="str">
        <f>'2.2'!D74</f>
        <v>HER1.1</v>
      </c>
      <c r="B74" s="1157" t="str">
        <f>'2.2'!E74</f>
        <v>Cardiochirurgia e chirurgia vascolare con circolazione extracorporea (senza chirurgia coronarica)</v>
      </c>
      <c r="C74" s="1156" t="str">
        <f>IF(VLOOKUP($A74,intern2!$A$165:$BH$316,COLUMN(C74)+1,FALSE)="","",IF(VLOOKUP($A74,'2.2'!$D:$O,5,FALSE)&lt;=C$8,"OK","NOK"))</f>
        <v/>
      </c>
      <c r="D74" s="1156" t="str">
        <f>IF(VLOOKUP($A74,intern2!$A$165:$BH$316,COLUMN(D74)+1,FALSE)="","",IF(VLOOKUP($A74,'2.2'!$D:$O,5,FALSE)&lt;=D$8,"OK","NOK"))</f>
        <v/>
      </c>
      <c r="E74" s="1156" t="str">
        <f>IF(VLOOKUP($A74,intern2!$A$165:$BH$316,COLUMN(E74)+1,FALSE)="","",IF(VLOOKUP($A74,'2.2'!$D:$O,5,FALSE)&lt;=E$8,"OK","NOK"))</f>
        <v/>
      </c>
      <c r="F74" s="1156" t="str">
        <f>IF(VLOOKUP($A74,intern2!$A$165:$BH$316,COLUMN(F74)+1,FALSE)="","",IF(VLOOKUP($A74,'2.2'!$D:$O,5,FALSE)&lt;=F$8,"OK","NOK"))</f>
        <v/>
      </c>
      <c r="G74" s="1156" t="str">
        <f>IF(VLOOKUP($A74,intern2!$A$165:$BH$316,COLUMN(G74)+1,FALSE)="","",IF(VLOOKUP($A74,'2.2'!$D:$O,5,FALSE)&lt;=G$8,"OK","NOK"))</f>
        <v/>
      </c>
      <c r="H74" s="1156" t="str">
        <f>IF(VLOOKUP($A74,intern2!$A$165:$BH$316,COLUMN(H74)+1,FALSE)="","",IF(VLOOKUP($A74,'2.2'!$D:$O,5,FALSE)&lt;=H$8,"OK","NOK"))</f>
        <v/>
      </c>
      <c r="I74" s="1269" t="str">
        <f>IF(VLOOKUP($A74,intern2!$A$165:$BH$316,COLUMN(I74)+1,FALSE)="","",IF(VLOOKUP($A74,'2.2'!$D:$O,5,FALSE)&lt;=I$8,"OK","NOK"))</f>
        <v/>
      </c>
      <c r="J74" s="1159" t="str">
        <f ca="1">IF(VLOOKUP($A74,intern2!$A$165:$BH$316,COLUMN(J74)+1,FALSE)="","",IF(VLOOKUP($A74,'2.2'!$D:$O,5,FALSE)&lt;=J$8,"OK","NOK"))</f>
        <v>NOK</v>
      </c>
      <c r="K74" s="1156" t="str">
        <f>IF(VLOOKUP($A74,intern2!$A$165:$BH$316,COLUMN(K74)+1,FALSE)="","",IF(VLOOKUP($A74,'2.2'!$D:$O,5,FALSE)&lt;=K$8,"OK","NOK"))</f>
        <v/>
      </c>
      <c r="L74" s="1156" t="str">
        <f>IF(VLOOKUP($A74,intern2!$A$165:$BH$316,COLUMN(L74)+1,FALSE)="","",IF(VLOOKUP($A74,'2.2'!$D:$O,5,FALSE)&lt;=L$8,"OK","NOK"))</f>
        <v/>
      </c>
      <c r="M74" s="1156" t="str">
        <f>IF(VLOOKUP($A74,intern2!$A$165:$BH$316,COLUMN(M74)+1,FALSE)="","",IF(VLOOKUP($A74,'2.2'!$D:$O,5,FALSE)&lt;=M$8,"OK","NOK"))</f>
        <v/>
      </c>
      <c r="N74" s="1156" t="str">
        <f>IF(VLOOKUP($A74,intern2!$A$165:$BH$316,COLUMN(N74)+1,FALSE)="","",IF(VLOOKUP($A74,'2.2'!$D:$O,5,FALSE)&lt;=N$8,"OK","NOK"))</f>
        <v/>
      </c>
      <c r="O74" s="1156" t="str">
        <f>IF(VLOOKUP($A74,intern2!$A$165:$BH$316,COLUMN(O74)+1,FALSE)="","",IF(VLOOKUP($A74,'2.2'!$D:$O,5,FALSE)&lt;=O$8,"OK","NOK"))</f>
        <v/>
      </c>
      <c r="P74" s="1156" t="str">
        <f>IF(VLOOKUP($A74,intern2!$A$165:$BH$316,COLUMN(P74)+1,FALSE)="","",IF(VLOOKUP($A74,'2.2'!$D:$O,5,FALSE)&lt;=P$8,"OK","NOK"))</f>
        <v/>
      </c>
      <c r="Q74" s="1156" t="str">
        <f>IF(VLOOKUP($A74,intern2!$A$165:$BH$316,COLUMN(Q74)+1,FALSE)="","",IF(VLOOKUP($A74,'2.2'!$D:$O,5,FALSE)&lt;=Q$8,"OK","NOK"))</f>
        <v/>
      </c>
      <c r="R74" s="1159" t="str">
        <f>IF(VLOOKUP($A74,intern2!$A$165:$BH$316,COLUMN(R74)+1,FALSE)="","",IF(VLOOKUP($A74,'2.2'!$D:$O,5,FALSE)&lt;=R$8,"OK","NOK"))</f>
        <v/>
      </c>
      <c r="S74" s="1159" t="str">
        <f>IF(VLOOKUP($A74,intern2!$A$165:$BH$316,COLUMN(S74)+1,FALSE)="","",IF(VLOOKUP($A74,'2.2'!$D:$O,5,FALSE)&lt;=S$8,"OK","NOK"))</f>
        <v/>
      </c>
      <c r="T74" s="1156" t="str">
        <f>IF(VLOOKUP($A74,intern2!$A$165:$BH$316,COLUMN(T74)+1,FALSE)="","",IF(VLOOKUP($A74,'2.2'!$D:$O,5,FALSE)&lt;=T$8,"OK","NOK"))</f>
        <v/>
      </c>
      <c r="U74" s="1156" t="str">
        <f>IF(VLOOKUP($A74,intern2!$A$165:$BH$316,COLUMN(U74)+1,FALSE)="","",IF(VLOOKUP($A74,'2.2'!$D:$O,5,FALSE)&lt;=U$8,"OK","NOK"))</f>
        <v/>
      </c>
      <c r="V74" s="1156" t="str">
        <f>IF(VLOOKUP($A74,intern2!$A$165:$BH$316,COLUMN(V74)+1,FALSE)="","",IF(VLOOKUP($A74,'2.2'!$D:$O,5,FALSE)&lt;=V$8,"OK","NOK"))</f>
        <v/>
      </c>
      <c r="W74" s="1156" t="str">
        <f>IF(VLOOKUP($A74,intern2!$A$165:$BH$316,COLUMN(W74)+1,FALSE)="","",IF(VLOOKUP($A74,'2.2'!$D:$O,5,FALSE)&lt;=W$8,"OK","NOK"))</f>
        <v/>
      </c>
      <c r="X74" s="1156" t="str">
        <f>IF(VLOOKUP($A74,intern2!$A$165:$BH$316,COLUMN(X74)+1,FALSE)="","",IF(VLOOKUP($A74,'2.2'!$D:$O,5,FALSE)&lt;=X$8,"OK","NOK"))</f>
        <v/>
      </c>
      <c r="Y74" s="1170" t="str">
        <f>IF(VLOOKUP($A74,intern2!$A$165:$BH$316,COLUMN(Y74)+1,FALSE)="","",IF(VLOOKUP($A74,'2.2'!$D:$O,5,FALSE)&lt;=Y$8,"OK","NOK"))</f>
        <v/>
      </c>
      <c r="Z74" s="1269" t="str">
        <f>IF(VLOOKUP($A74,intern2!$A$165:$BH$316,COLUMN(Z74)+1,FALSE)="","",IF(VLOOKUP($A74,'2.2'!$D:$O,5,FALSE)&lt;=Z$8,"OK","NOK"))</f>
        <v/>
      </c>
      <c r="AA74" s="1156" t="str">
        <f>IF(VLOOKUP($A74,intern2!$A$165:$BH$316,COLUMN(AA74)+1,FALSE)="","",IF(VLOOKUP($A74,'2.2'!$D:$O,5,FALSE)&lt;=AA$8,"OK","NOK"))</f>
        <v/>
      </c>
      <c r="AB74" s="1156" t="str">
        <f>IF(VLOOKUP($A74,intern2!$A$165:$BH$316,COLUMN(AB74)+1,FALSE)="","",IF(VLOOKUP($A74,'2.2'!$D:$O,5,FALSE)&lt;=AB$8,"OK","NOK"))</f>
        <v/>
      </c>
      <c r="AC74" s="1156" t="str">
        <f>IF(VLOOKUP($A74,intern2!$A$165:$BH$316,COLUMN(AC74)+1,FALSE)="","",IF(VLOOKUP($A74,'2.2'!$D:$O,5,FALSE)&lt;=AC$8,"OK","NOK"))</f>
        <v/>
      </c>
      <c r="AD74" s="1156" t="str">
        <f>IF(VLOOKUP($A74,intern2!$A$165:$BH$316,COLUMN(AD74)+1,FALSE)="","",IF(VLOOKUP($A74,'2.2'!$D:$O,5,FALSE)&lt;=AD$8,"OK","NOK"))</f>
        <v/>
      </c>
      <c r="AE74" s="1160" t="str">
        <f>IF(VLOOKUP($A74,intern2!$A$165:$BH$316,COLUMN(AE74)+1,FALSE)="","",IF(VLOOKUP($A74,'2.2'!$D:$O,5,FALSE)&lt;=AE$8,"OK","NOK"))</f>
        <v/>
      </c>
      <c r="AF74" s="1269" t="str">
        <f>IF(VLOOKUP($A74,intern2!$A$165:$BH$316,COLUMN(AF74)+1,FALSE)="","",IF(VLOOKUP($A74,'2.2'!$D:$O,5,FALSE)&lt;=AF$8,"OK","NOK"))</f>
        <v/>
      </c>
      <c r="AG74" s="1160" t="str">
        <f>IF(VLOOKUP($A74,intern2!$A$165:$BH$316,COLUMN(AG74)+1,FALSE)="","",IF(VLOOKUP($A74,'2.2'!$D:$O,5,FALSE)&lt;=AG$8,"OK","NOK"))</f>
        <v/>
      </c>
      <c r="AH74" s="1160" t="str">
        <f>IF(VLOOKUP($A74,intern2!$A$165:$BH$316,COLUMN(AH74)+1,FALSE)="","",IF(VLOOKUP($A74,'2.2'!$D:$O,5,FALSE)&lt;=AH$8,"OK","NOK"))</f>
        <v/>
      </c>
      <c r="AI74" s="1156" t="str">
        <f>IF(VLOOKUP($A74,intern2!$A$165:$BH$316,COLUMN(AI74)+1,FALSE)="","",IF(VLOOKUP($A74,'2.2'!$D:$O,5,FALSE)&lt;=AI$8,"OK","NOK"))</f>
        <v/>
      </c>
      <c r="AJ74" s="1156" t="str">
        <f>IF(VLOOKUP($A74,intern2!$A$165:$BH$316,COLUMN(AJ74)+1,FALSE)="","",IF(VLOOKUP($A74,'2.2'!$D:$O,5,FALSE)&lt;=AJ$8,"OK","NOK"))</f>
        <v/>
      </c>
      <c r="AK74" s="1156" t="str">
        <f>IF(VLOOKUP($A74,intern2!$A$165:$BH$316,COLUMN(AK74)+1,FALSE)="","",IF(VLOOKUP($A74,'2.2'!$D:$O,5,FALSE)&lt;=AK$8,"OK","NOK"))</f>
        <v/>
      </c>
      <c r="AL74" s="1156" t="str">
        <f>IF(VLOOKUP($A74,intern2!$A$165:$BH$316,COLUMN(AL74)+1,FALSE)="","",IF(VLOOKUP($A74,'2.2'!$D:$O,5,FALSE)&lt;=AL$8,"OK","NOK"))</f>
        <v/>
      </c>
      <c r="AM74" s="1269" t="str">
        <f>IF(VLOOKUP($A74,intern2!$A$165:$BH$316,COLUMN(AM74)+1,FALSE)="","",IF(VLOOKUP($A74,'2.2'!$D:$O,5,FALSE)&lt;=AM$8,"OK","NOK"))</f>
        <v/>
      </c>
      <c r="AN74" s="1170" t="str">
        <f>IF(VLOOKUP($A74,intern2!$A$165:$BH$316,COLUMN(AN74)+1,FALSE)="","",IF(VLOOKUP($A74,'2.2'!$D:$O,5,FALSE)&lt;=AN$8,"OK","NOK"))</f>
        <v/>
      </c>
      <c r="AO74" s="1156" t="str">
        <f>IF(VLOOKUP($A74,intern2!$A$165:$BH$316,COLUMN(AO74)+1,FALSE)="","",IF(VLOOKUP($A74,'2.2'!$D:$O,5,FALSE)&lt;=AO$8,"OK","NOK"))</f>
        <v/>
      </c>
      <c r="AP74" s="1156" t="str">
        <f>IF(VLOOKUP($A74,intern2!$A$165:$BH$316,COLUMN(AP74)+1,FALSE)="","",IF(VLOOKUP($A74,'2.2'!$D:$O,5,FALSE)&lt;=AP$8,"OK","NOK"))</f>
        <v/>
      </c>
      <c r="AQ74" s="1269" t="str">
        <f>IF(VLOOKUP($A74,intern2!$A$165:$BH$316,COLUMN(AQ74)+1,FALSE)="","",IF(VLOOKUP($A74,'2.2'!$D:$O,5,FALSE)&lt;=AQ$8,"OK","NOK"))</f>
        <v/>
      </c>
      <c r="AR74" s="1156" t="str">
        <f>IF(VLOOKUP($A74,intern2!$A$165:$BH$316,COLUMN(AR74)+1,FALSE)="","",IF(VLOOKUP($A74,'2.2'!$D:$O,5,FALSE)&lt;=AR$8,"OK","NOK"))</f>
        <v/>
      </c>
      <c r="AS74" s="1156" t="str">
        <f>IF(VLOOKUP($A74,intern2!$A$165:$BH$316,COLUMN(AS74)+1,FALSE)="","",IF(VLOOKUP($A74,'2.2'!$D:$O,5,FALSE)&lt;=AS$8,"OK","NOK"))</f>
        <v/>
      </c>
      <c r="AT74" s="1269" t="str">
        <f>IF(VLOOKUP($A74,intern2!$A$165:$BH$316,COLUMN(AT74)+1,FALSE)="","",IF(VLOOKUP($A74,'2.2'!$D:$O,5,FALSE)&lt;=AT$8,"OK","NOK"))</f>
        <v/>
      </c>
      <c r="AU74" s="1156" t="str">
        <f>IF(VLOOKUP($A74,intern2!$A$165:$BH$316,COLUMN(AU74)+1,FALSE)="","",IF(VLOOKUP($A74,'2.2'!$D:$O,5,FALSE)&lt;=AU$8,"OK","NOK"))</f>
        <v/>
      </c>
      <c r="AV74" s="1156" t="str">
        <f>IF(VLOOKUP($A74,intern2!$A$165:$BH$316,COLUMN(AV74)+1,FALSE)="","",IF(VLOOKUP($A74,'2.2'!$D:$O,5,FALSE)&lt;=AV$8,"OK","NOK"))</f>
        <v/>
      </c>
      <c r="AW74" s="1156" t="str">
        <f>IF(VLOOKUP($A74,intern2!$A$165:$BH$316,COLUMN(AW74)+1,FALSE)="","",IF(VLOOKUP($A74,'2.2'!$D:$O,5,FALSE)&lt;=AW$8,"OK","NOK"))</f>
        <v/>
      </c>
      <c r="AX74" s="1156" t="str">
        <f>IF(VLOOKUP($A74,intern2!$A$165:$BH$316,COLUMN(AX74)+1,FALSE)="","",IF(VLOOKUP($A74,'2.2'!$D:$O,5,FALSE)&lt;=AX$8,"OK","NOK"))</f>
        <v/>
      </c>
      <c r="AY74" s="1156" t="str">
        <f>IF(VLOOKUP($A74,intern2!$A$165:$BH$316,COLUMN(AY74)+1,FALSE)="","",IF(VLOOKUP($A74,'2.2'!$D:$O,5,FALSE)&lt;=AY$8,"OK","NOK"))</f>
        <v/>
      </c>
      <c r="AZ74" s="1269" t="str">
        <f>IF(VLOOKUP($A74,intern2!$A$165:$BH$316,COLUMN(AZ74)+1,FALSE)="","",IF(VLOOKUP($A74,'2.2'!$D:$O,5,FALSE)&lt;=AZ$8,"OK","NOK"))</f>
        <v/>
      </c>
      <c r="BA74" s="1156" t="str">
        <f>IF(VLOOKUP($A74,intern2!$A$165:$BH$316,COLUMN(BA74)+1,FALSE)="","",IF(VLOOKUP($A74,'2.2'!$D:$O,5,FALSE)&lt;=BA$8,"OK","NOK"))</f>
        <v/>
      </c>
      <c r="BB74" s="1156" t="str">
        <f>IF(VLOOKUP($A74,intern2!$A$165:$BH$316,COLUMN(BB74)+1,FALSE)="","",IF(VLOOKUP($A74,'2.2'!$D:$O,5,FALSE)&lt;=BB$8,"OK","NOK"))</f>
        <v/>
      </c>
      <c r="BC74" s="1156" t="str">
        <f>IF(VLOOKUP($A74,intern2!$A$165:$BH$316,COLUMN(BC74)+1,FALSE)="","",IF(VLOOKUP($A74,'2.2'!$D:$O,5,FALSE)&lt;=BC$8,"OK","NOK"))</f>
        <v/>
      </c>
      <c r="BD74" s="1156" t="str">
        <f>IF(VLOOKUP($A74,intern2!$A$165:$BH$316,COLUMN(BD74)+1,FALSE)="","",IF(VLOOKUP($A74,'2.2'!$D:$O,5,FALSE)&lt;=BD$8,"OK","NOK"))</f>
        <v/>
      </c>
      <c r="BE74" s="1156" t="str">
        <f>IF(VLOOKUP($A74,intern2!$A$165:$BH$316,COLUMN(BE74)+1,FALSE)="","",IF(VLOOKUP($A74,'2.2'!$D:$O,5,FALSE)&lt;=BE$8,"OK","NOK"))</f>
        <v/>
      </c>
      <c r="BF74" s="1170" t="str">
        <f>IF(VLOOKUP($A74,intern2!$A$165:$BH$316,COLUMN(BF74)+1,FALSE)="","",IF(VLOOKUP($A74,'2.2'!$D:$O,5,FALSE)&lt;=BF$8,"OK","NOK"))</f>
        <v/>
      </c>
      <c r="BG74" s="1269" t="str">
        <f>IF(VLOOKUP($A74,intern2!$A$165:$BH$316,COLUMN(BG74)+1,FALSE)="","",IF(VLOOKUP($A74,'2.2'!$D:$O,5,FALSE)&lt;=BG$8,"OK","NOK"))</f>
        <v/>
      </c>
      <c r="BH74" s="1176" t="str">
        <f t="shared" ref="BH74:BH137" ca="1" si="1">IF(BI74="C",IF(COUNTIF($C74:$BG74,"nok")&gt;0,"NOK","OK"),IF(COUNTBLANK($C74:$BG74)=57,"OK",IF(COUNTIF($C74:$BG74,"OK")&gt;0,"OK","NOK")))</f>
        <v>NOK</v>
      </c>
      <c r="BI74" s="1176"/>
    </row>
    <row r="75" spans="1:62" x14ac:dyDescent="0.25">
      <c r="A75" s="716" t="str">
        <f>'2.2'!D75</f>
        <v>HER1.1.1</v>
      </c>
      <c r="B75" s="1157" t="str">
        <f>'2.2'!E75</f>
        <v>Chirurgia coronarica (BPAC)</v>
      </c>
      <c r="C75" s="1156" t="str">
        <f>IF(VLOOKUP($A75,intern2!$A$165:$BH$316,COLUMN(C75)+1,FALSE)="","",IF(VLOOKUP($A75,'2.2'!$D:$O,5,FALSE)&lt;=C$8,"OK","NOK"))</f>
        <v/>
      </c>
      <c r="D75" s="1156" t="str">
        <f>IF(VLOOKUP($A75,intern2!$A$165:$BH$316,COLUMN(D75)+1,FALSE)="","",IF(VLOOKUP($A75,'2.2'!$D:$O,5,FALSE)&lt;=D$8,"OK","NOK"))</f>
        <v/>
      </c>
      <c r="E75" s="1156" t="str">
        <f>IF(VLOOKUP($A75,intern2!$A$165:$BH$316,COLUMN(E75)+1,FALSE)="","",IF(VLOOKUP($A75,'2.2'!$D:$O,5,FALSE)&lt;=E$8,"OK","NOK"))</f>
        <v/>
      </c>
      <c r="F75" s="1156" t="str">
        <f>IF(VLOOKUP($A75,intern2!$A$165:$BH$316,COLUMN(F75)+1,FALSE)="","",IF(VLOOKUP($A75,'2.2'!$D:$O,5,FALSE)&lt;=F$8,"OK","NOK"))</f>
        <v/>
      </c>
      <c r="G75" s="1156" t="str">
        <f>IF(VLOOKUP($A75,intern2!$A$165:$BH$316,COLUMN(G75)+1,FALSE)="","",IF(VLOOKUP($A75,'2.2'!$D:$O,5,FALSE)&lt;=G$8,"OK","NOK"))</f>
        <v/>
      </c>
      <c r="H75" s="1156" t="str">
        <f>IF(VLOOKUP($A75,intern2!$A$165:$BH$316,COLUMN(H75)+1,FALSE)="","",IF(VLOOKUP($A75,'2.2'!$D:$O,5,FALSE)&lt;=H$8,"OK","NOK"))</f>
        <v/>
      </c>
      <c r="I75" s="1269" t="str">
        <f>IF(VLOOKUP($A75,intern2!$A$165:$BH$316,COLUMN(I75)+1,FALSE)="","",IF(VLOOKUP($A75,'2.2'!$D:$O,5,FALSE)&lt;=I$8,"OK","NOK"))</f>
        <v/>
      </c>
      <c r="J75" s="1159" t="str">
        <f ca="1">IF(VLOOKUP($A75,intern2!$A$165:$BH$316,COLUMN(J75)+1,FALSE)="","",IF(VLOOKUP($A75,'2.2'!$D:$O,5,FALSE)&lt;=J$8,"OK","NOK"))</f>
        <v>NOK</v>
      </c>
      <c r="K75" s="1156" t="str">
        <f>IF(VLOOKUP($A75,intern2!$A$165:$BH$316,COLUMN(K75)+1,FALSE)="","",IF(VLOOKUP($A75,'2.2'!$D:$O,5,FALSE)&lt;=K$8,"OK","NOK"))</f>
        <v/>
      </c>
      <c r="L75" s="1156" t="str">
        <f>IF(VLOOKUP($A75,intern2!$A$165:$BH$316,COLUMN(L75)+1,FALSE)="","",IF(VLOOKUP($A75,'2.2'!$D:$O,5,FALSE)&lt;=L$8,"OK","NOK"))</f>
        <v/>
      </c>
      <c r="M75" s="1156" t="str">
        <f>IF(VLOOKUP($A75,intern2!$A$165:$BH$316,COLUMN(M75)+1,FALSE)="","",IF(VLOOKUP($A75,'2.2'!$D:$O,5,FALSE)&lt;=M$8,"OK","NOK"))</f>
        <v/>
      </c>
      <c r="N75" s="1156" t="str">
        <f>IF(VLOOKUP($A75,intern2!$A$165:$BH$316,COLUMN(N75)+1,FALSE)="","",IF(VLOOKUP($A75,'2.2'!$D:$O,5,FALSE)&lt;=N$8,"OK","NOK"))</f>
        <v/>
      </c>
      <c r="O75" s="1156" t="str">
        <f>IF(VLOOKUP($A75,intern2!$A$165:$BH$316,COLUMN(O75)+1,FALSE)="","",IF(VLOOKUP($A75,'2.2'!$D:$O,5,FALSE)&lt;=O$8,"OK","NOK"))</f>
        <v/>
      </c>
      <c r="P75" s="1156" t="str">
        <f>IF(VLOOKUP($A75,intern2!$A$165:$BH$316,COLUMN(P75)+1,FALSE)="","",IF(VLOOKUP($A75,'2.2'!$D:$O,5,FALSE)&lt;=P$8,"OK","NOK"))</f>
        <v/>
      </c>
      <c r="Q75" s="1156" t="str">
        <f>IF(VLOOKUP($A75,intern2!$A$165:$BH$316,COLUMN(Q75)+1,FALSE)="","",IF(VLOOKUP($A75,'2.2'!$D:$O,5,FALSE)&lt;=Q$8,"OK","NOK"))</f>
        <v/>
      </c>
      <c r="R75" s="1159" t="str">
        <f>IF(VLOOKUP($A75,intern2!$A$165:$BH$316,COLUMN(R75)+1,FALSE)="","",IF(VLOOKUP($A75,'2.2'!$D:$O,5,FALSE)&lt;=R$8,"OK","NOK"))</f>
        <v/>
      </c>
      <c r="S75" s="1159" t="str">
        <f>IF(VLOOKUP($A75,intern2!$A$165:$BH$316,COLUMN(S75)+1,FALSE)="","",IF(VLOOKUP($A75,'2.2'!$D:$O,5,FALSE)&lt;=S$8,"OK","NOK"))</f>
        <v/>
      </c>
      <c r="T75" s="1156" t="str">
        <f>IF(VLOOKUP($A75,intern2!$A$165:$BH$316,COLUMN(T75)+1,FALSE)="","",IF(VLOOKUP($A75,'2.2'!$D:$O,5,FALSE)&lt;=T$8,"OK","NOK"))</f>
        <v/>
      </c>
      <c r="U75" s="1156" t="str">
        <f>IF(VLOOKUP($A75,intern2!$A$165:$BH$316,COLUMN(U75)+1,FALSE)="","",IF(VLOOKUP($A75,'2.2'!$D:$O,5,FALSE)&lt;=U$8,"OK","NOK"))</f>
        <v/>
      </c>
      <c r="V75" s="1156" t="str">
        <f>IF(VLOOKUP($A75,intern2!$A$165:$BH$316,COLUMN(V75)+1,FALSE)="","",IF(VLOOKUP($A75,'2.2'!$D:$O,5,FALSE)&lt;=V$8,"OK","NOK"))</f>
        <v/>
      </c>
      <c r="W75" s="1156" t="str">
        <f>IF(VLOOKUP($A75,intern2!$A$165:$BH$316,COLUMN(W75)+1,FALSE)="","",IF(VLOOKUP($A75,'2.2'!$D:$O,5,FALSE)&lt;=W$8,"OK","NOK"))</f>
        <v/>
      </c>
      <c r="X75" s="1156" t="str">
        <f>IF(VLOOKUP($A75,intern2!$A$165:$BH$316,COLUMN(X75)+1,FALSE)="","",IF(VLOOKUP($A75,'2.2'!$D:$O,5,FALSE)&lt;=X$8,"OK","NOK"))</f>
        <v/>
      </c>
      <c r="Y75" s="1170" t="str">
        <f>IF(VLOOKUP($A75,intern2!$A$165:$BH$316,COLUMN(Y75)+1,FALSE)="","",IF(VLOOKUP($A75,'2.2'!$D:$O,5,FALSE)&lt;=Y$8,"OK","NOK"))</f>
        <v/>
      </c>
      <c r="Z75" s="1269" t="str">
        <f>IF(VLOOKUP($A75,intern2!$A$165:$BH$316,COLUMN(Z75)+1,FALSE)="","",IF(VLOOKUP($A75,'2.2'!$D:$O,5,FALSE)&lt;=Z$8,"OK","NOK"))</f>
        <v/>
      </c>
      <c r="AA75" s="1156" t="str">
        <f>IF(VLOOKUP($A75,intern2!$A$165:$BH$316,COLUMN(AA75)+1,FALSE)="","",IF(VLOOKUP($A75,'2.2'!$D:$O,5,FALSE)&lt;=AA$8,"OK","NOK"))</f>
        <v/>
      </c>
      <c r="AB75" s="1156" t="str">
        <f>IF(VLOOKUP($A75,intern2!$A$165:$BH$316,COLUMN(AB75)+1,FALSE)="","",IF(VLOOKUP($A75,'2.2'!$D:$O,5,FALSE)&lt;=AB$8,"OK","NOK"))</f>
        <v/>
      </c>
      <c r="AC75" s="1156" t="str">
        <f>IF(VLOOKUP($A75,intern2!$A$165:$BH$316,COLUMN(AC75)+1,FALSE)="","",IF(VLOOKUP($A75,'2.2'!$D:$O,5,FALSE)&lt;=AC$8,"OK","NOK"))</f>
        <v/>
      </c>
      <c r="AD75" s="1156" t="str">
        <f>IF(VLOOKUP($A75,intern2!$A$165:$BH$316,COLUMN(AD75)+1,FALSE)="","",IF(VLOOKUP($A75,'2.2'!$D:$O,5,FALSE)&lt;=AD$8,"OK","NOK"))</f>
        <v/>
      </c>
      <c r="AE75" s="1160" t="str">
        <f>IF(VLOOKUP($A75,intern2!$A$165:$BH$316,COLUMN(AE75)+1,FALSE)="","",IF(VLOOKUP($A75,'2.2'!$D:$O,5,FALSE)&lt;=AE$8,"OK","NOK"))</f>
        <v/>
      </c>
      <c r="AF75" s="1269" t="str">
        <f>IF(VLOOKUP($A75,intern2!$A$165:$BH$316,COLUMN(AF75)+1,FALSE)="","",IF(VLOOKUP($A75,'2.2'!$D:$O,5,FALSE)&lt;=AF$8,"OK","NOK"))</f>
        <v/>
      </c>
      <c r="AG75" s="1160" t="str">
        <f>IF(VLOOKUP($A75,intern2!$A$165:$BH$316,COLUMN(AG75)+1,FALSE)="","",IF(VLOOKUP($A75,'2.2'!$D:$O,5,FALSE)&lt;=AG$8,"OK","NOK"))</f>
        <v/>
      </c>
      <c r="AH75" s="1160" t="str">
        <f>IF(VLOOKUP($A75,intern2!$A$165:$BH$316,COLUMN(AH75)+1,FALSE)="","",IF(VLOOKUP($A75,'2.2'!$D:$O,5,FALSE)&lt;=AH$8,"OK","NOK"))</f>
        <v/>
      </c>
      <c r="AI75" s="1156" t="str">
        <f>IF(VLOOKUP($A75,intern2!$A$165:$BH$316,COLUMN(AI75)+1,FALSE)="","",IF(VLOOKUP($A75,'2.2'!$D:$O,5,FALSE)&lt;=AI$8,"OK","NOK"))</f>
        <v/>
      </c>
      <c r="AJ75" s="1156" t="str">
        <f>IF(VLOOKUP($A75,intern2!$A$165:$BH$316,COLUMN(AJ75)+1,FALSE)="","",IF(VLOOKUP($A75,'2.2'!$D:$O,5,FALSE)&lt;=AJ$8,"OK","NOK"))</f>
        <v/>
      </c>
      <c r="AK75" s="1156" t="str">
        <f>IF(VLOOKUP($A75,intern2!$A$165:$BH$316,COLUMN(AK75)+1,FALSE)="","",IF(VLOOKUP($A75,'2.2'!$D:$O,5,FALSE)&lt;=AK$8,"OK","NOK"))</f>
        <v/>
      </c>
      <c r="AL75" s="1156" t="str">
        <f>IF(VLOOKUP($A75,intern2!$A$165:$BH$316,COLUMN(AL75)+1,FALSE)="","",IF(VLOOKUP($A75,'2.2'!$D:$O,5,FALSE)&lt;=AL$8,"OK","NOK"))</f>
        <v/>
      </c>
      <c r="AM75" s="1269" t="str">
        <f>IF(VLOOKUP($A75,intern2!$A$165:$BH$316,COLUMN(AM75)+1,FALSE)="","",IF(VLOOKUP($A75,'2.2'!$D:$O,5,FALSE)&lt;=AM$8,"OK","NOK"))</f>
        <v/>
      </c>
      <c r="AN75" s="1170" t="str">
        <f>IF(VLOOKUP($A75,intern2!$A$165:$BH$316,COLUMN(AN75)+1,FALSE)="","",IF(VLOOKUP($A75,'2.2'!$D:$O,5,FALSE)&lt;=AN$8,"OK","NOK"))</f>
        <v/>
      </c>
      <c r="AO75" s="1156" t="str">
        <f>IF(VLOOKUP($A75,intern2!$A$165:$BH$316,COLUMN(AO75)+1,FALSE)="","",IF(VLOOKUP($A75,'2.2'!$D:$O,5,FALSE)&lt;=AO$8,"OK","NOK"))</f>
        <v/>
      </c>
      <c r="AP75" s="1156" t="str">
        <f>IF(VLOOKUP($A75,intern2!$A$165:$BH$316,COLUMN(AP75)+1,FALSE)="","",IF(VLOOKUP($A75,'2.2'!$D:$O,5,FALSE)&lt;=AP$8,"OK","NOK"))</f>
        <v/>
      </c>
      <c r="AQ75" s="1269" t="str">
        <f>IF(VLOOKUP($A75,intern2!$A$165:$BH$316,COLUMN(AQ75)+1,FALSE)="","",IF(VLOOKUP($A75,'2.2'!$D:$O,5,FALSE)&lt;=AQ$8,"OK","NOK"))</f>
        <v/>
      </c>
      <c r="AR75" s="1156" t="str">
        <f>IF(VLOOKUP($A75,intern2!$A$165:$BH$316,COLUMN(AR75)+1,FALSE)="","",IF(VLOOKUP($A75,'2.2'!$D:$O,5,FALSE)&lt;=AR$8,"OK","NOK"))</f>
        <v/>
      </c>
      <c r="AS75" s="1156" t="str">
        <f>IF(VLOOKUP($A75,intern2!$A$165:$BH$316,COLUMN(AS75)+1,FALSE)="","",IF(VLOOKUP($A75,'2.2'!$D:$O,5,FALSE)&lt;=AS$8,"OK","NOK"))</f>
        <v/>
      </c>
      <c r="AT75" s="1269" t="str">
        <f>IF(VLOOKUP($A75,intern2!$A$165:$BH$316,COLUMN(AT75)+1,FALSE)="","",IF(VLOOKUP($A75,'2.2'!$D:$O,5,FALSE)&lt;=AT$8,"OK","NOK"))</f>
        <v/>
      </c>
      <c r="AU75" s="1156" t="str">
        <f>IF(VLOOKUP($A75,intern2!$A$165:$BH$316,COLUMN(AU75)+1,FALSE)="","",IF(VLOOKUP($A75,'2.2'!$D:$O,5,FALSE)&lt;=AU$8,"OK","NOK"))</f>
        <v/>
      </c>
      <c r="AV75" s="1156" t="str">
        <f>IF(VLOOKUP($A75,intern2!$A$165:$BH$316,COLUMN(AV75)+1,FALSE)="","",IF(VLOOKUP($A75,'2.2'!$D:$O,5,FALSE)&lt;=AV$8,"OK","NOK"))</f>
        <v/>
      </c>
      <c r="AW75" s="1156" t="str">
        <f>IF(VLOOKUP($A75,intern2!$A$165:$BH$316,COLUMN(AW75)+1,FALSE)="","",IF(VLOOKUP($A75,'2.2'!$D:$O,5,FALSE)&lt;=AW$8,"OK","NOK"))</f>
        <v/>
      </c>
      <c r="AX75" s="1156" t="str">
        <f>IF(VLOOKUP($A75,intern2!$A$165:$BH$316,COLUMN(AX75)+1,FALSE)="","",IF(VLOOKUP($A75,'2.2'!$D:$O,5,FALSE)&lt;=AX$8,"OK","NOK"))</f>
        <v/>
      </c>
      <c r="AY75" s="1156" t="str">
        <f>IF(VLOOKUP($A75,intern2!$A$165:$BH$316,COLUMN(AY75)+1,FALSE)="","",IF(VLOOKUP($A75,'2.2'!$D:$O,5,FALSE)&lt;=AY$8,"OK","NOK"))</f>
        <v/>
      </c>
      <c r="AZ75" s="1269" t="str">
        <f>IF(VLOOKUP($A75,intern2!$A$165:$BH$316,COLUMN(AZ75)+1,FALSE)="","",IF(VLOOKUP($A75,'2.2'!$D:$O,5,FALSE)&lt;=AZ$8,"OK","NOK"))</f>
        <v/>
      </c>
      <c r="BA75" s="1156" t="str">
        <f>IF(VLOOKUP($A75,intern2!$A$165:$BH$316,COLUMN(BA75)+1,FALSE)="","",IF(VLOOKUP($A75,'2.2'!$D:$O,5,FALSE)&lt;=BA$8,"OK","NOK"))</f>
        <v/>
      </c>
      <c r="BB75" s="1156" t="str">
        <f>IF(VLOOKUP($A75,intern2!$A$165:$BH$316,COLUMN(BB75)+1,FALSE)="","",IF(VLOOKUP($A75,'2.2'!$D:$O,5,FALSE)&lt;=BB$8,"OK","NOK"))</f>
        <v/>
      </c>
      <c r="BC75" s="1156" t="str">
        <f>IF(VLOOKUP($A75,intern2!$A$165:$BH$316,COLUMN(BC75)+1,FALSE)="","",IF(VLOOKUP($A75,'2.2'!$D:$O,5,FALSE)&lt;=BC$8,"OK","NOK"))</f>
        <v/>
      </c>
      <c r="BD75" s="1156" t="str">
        <f>IF(VLOOKUP($A75,intern2!$A$165:$BH$316,COLUMN(BD75)+1,FALSE)="","",IF(VLOOKUP($A75,'2.2'!$D:$O,5,FALSE)&lt;=BD$8,"OK","NOK"))</f>
        <v/>
      </c>
      <c r="BE75" s="1156" t="str">
        <f>IF(VLOOKUP($A75,intern2!$A$165:$BH$316,COLUMN(BE75)+1,FALSE)="","",IF(VLOOKUP($A75,'2.2'!$D:$O,5,FALSE)&lt;=BE$8,"OK","NOK"))</f>
        <v/>
      </c>
      <c r="BF75" s="1170" t="str">
        <f>IF(VLOOKUP($A75,intern2!$A$165:$BH$316,COLUMN(BF75)+1,FALSE)="","",IF(VLOOKUP($A75,'2.2'!$D:$O,5,FALSE)&lt;=BF$8,"OK","NOK"))</f>
        <v/>
      </c>
      <c r="BG75" s="1269" t="str">
        <f>IF(VLOOKUP($A75,intern2!$A$165:$BH$316,COLUMN(BG75)+1,FALSE)="","",IF(VLOOKUP($A75,'2.2'!$D:$O,5,FALSE)&lt;=BG$8,"OK","NOK"))</f>
        <v/>
      </c>
      <c r="BH75" s="1176" t="str">
        <f t="shared" ca="1" si="1"/>
        <v>NOK</v>
      </c>
      <c r="BI75" s="1176"/>
    </row>
    <row r="76" spans="1:62" ht="26.4" x14ac:dyDescent="0.25">
      <c r="A76" s="716" t="str">
        <f>'2.2'!D76</f>
        <v>HER1.1.2</v>
      </c>
      <c r="B76" s="1157" t="str">
        <f>'2.2'!E76</f>
        <v>Cardiochirurgia congenita complessa</v>
      </c>
      <c r="C76" s="1156" t="str">
        <f>IF(VLOOKUP($A76,intern2!$A$165:$BH$316,COLUMN(C76)+1,FALSE)="","",IF(VLOOKUP($A76,'2.2'!$D:$O,5,FALSE)&lt;=C$8,"OK","NOK"))</f>
        <v/>
      </c>
      <c r="D76" s="1156" t="str">
        <f>IF(VLOOKUP($A76,intern2!$A$165:$BH$316,COLUMN(D76)+1,FALSE)="","",IF(VLOOKUP($A76,'2.2'!$D:$O,5,FALSE)&lt;=D$8,"OK","NOK"))</f>
        <v/>
      </c>
      <c r="E76" s="1156" t="str">
        <f ca="1">IF(VLOOKUP($A76,intern2!$A$165:$BH$316,COLUMN(E76)+1,FALSE)="","",IF(VLOOKUP($A76,'2.2'!$D:$O,5,FALSE)&lt;=E$8,"OK","NOK"))</f>
        <v>NOK</v>
      </c>
      <c r="F76" s="1156" t="str">
        <f>IF(VLOOKUP($A76,intern2!$A$165:$BH$316,COLUMN(F76)+1,FALSE)="","",IF(VLOOKUP($A76,'2.2'!$D:$O,5,FALSE)&lt;=F$8,"OK","NOK"))</f>
        <v/>
      </c>
      <c r="G76" s="1156" t="str">
        <f>IF(VLOOKUP($A76,intern2!$A$165:$BH$316,COLUMN(G76)+1,FALSE)="","",IF(VLOOKUP($A76,'2.2'!$D:$O,5,FALSE)&lt;=G$8,"OK","NOK"))</f>
        <v/>
      </c>
      <c r="H76" s="1156" t="str">
        <f>IF(VLOOKUP($A76,intern2!$A$165:$BH$316,COLUMN(H76)+1,FALSE)="","",IF(VLOOKUP($A76,'2.2'!$D:$O,5,FALSE)&lt;=H$8,"OK","NOK"))</f>
        <v/>
      </c>
      <c r="I76" s="1269" t="str">
        <f>IF(VLOOKUP($A76,intern2!$A$165:$BH$316,COLUMN(I76)+1,FALSE)="","",IF(VLOOKUP($A76,'2.2'!$D:$O,5,FALSE)&lt;=I$8,"OK","NOK"))</f>
        <v/>
      </c>
      <c r="J76" s="1159" t="str">
        <f ca="1">IF(VLOOKUP($A76,intern2!$A$165:$BH$316,COLUMN(J76)+1,FALSE)="","",IF(VLOOKUP($A76,'2.2'!$D:$O,5,FALSE)&lt;=J$8,"OK","NOK"))</f>
        <v>NOK</v>
      </c>
      <c r="K76" s="1156" t="str">
        <f>IF(VLOOKUP($A76,intern2!$A$165:$BH$316,COLUMN(K76)+1,FALSE)="","",IF(VLOOKUP($A76,'2.2'!$D:$O,5,FALSE)&lt;=K$8,"OK","NOK"))</f>
        <v/>
      </c>
      <c r="L76" s="1156" t="str">
        <f>IF(VLOOKUP($A76,intern2!$A$165:$BH$316,COLUMN(L76)+1,FALSE)="","",IF(VLOOKUP($A76,'2.2'!$D:$O,5,FALSE)&lt;=L$8,"OK","NOK"))</f>
        <v/>
      </c>
      <c r="M76" s="1156" t="str">
        <f>IF(VLOOKUP($A76,intern2!$A$165:$BH$316,COLUMN(M76)+1,FALSE)="","",IF(VLOOKUP($A76,'2.2'!$D:$O,5,FALSE)&lt;=M$8,"OK","NOK"))</f>
        <v/>
      </c>
      <c r="N76" s="1156" t="str">
        <f>IF(VLOOKUP($A76,intern2!$A$165:$BH$316,COLUMN(N76)+1,FALSE)="","",IF(VLOOKUP($A76,'2.2'!$D:$O,5,FALSE)&lt;=N$8,"OK","NOK"))</f>
        <v/>
      </c>
      <c r="O76" s="1156" t="str">
        <f>IF(VLOOKUP($A76,intern2!$A$165:$BH$316,COLUMN(O76)+1,FALSE)="","",IF(VLOOKUP($A76,'2.2'!$D:$O,5,FALSE)&lt;=O$8,"OK","NOK"))</f>
        <v/>
      </c>
      <c r="P76" s="1156" t="str">
        <f>IF(VLOOKUP($A76,intern2!$A$165:$BH$316,COLUMN(P76)+1,FALSE)="","",IF(VLOOKUP($A76,'2.2'!$D:$O,5,FALSE)&lt;=P$8,"OK","NOK"))</f>
        <v/>
      </c>
      <c r="Q76" s="1156" t="str">
        <f>IF(VLOOKUP($A76,intern2!$A$165:$BH$316,COLUMN(Q76)+1,FALSE)="","",IF(VLOOKUP($A76,'2.2'!$D:$O,5,FALSE)&lt;=Q$8,"OK","NOK"))</f>
        <v/>
      </c>
      <c r="R76" s="1159" t="str">
        <f>IF(VLOOKUP($A76,intern2!$A$165:$BH$316,COLUMN(R76)+1,FALSE)="","",IF(VLOOKUP($A76,'2.2'!$D:$O,5,FALSE)&lt;=R$8,"OK","NOK"))</f>
        <v/>
      </c>
      <c r="S76" s="1159" t="str">
        <f>IF(VLOOKUP($A76,intern2!$A$165:$BH$316,COLUMN(S76)+1,FALSE)="","",IF(VLOOKUP($A76,'2.2'!$D:$O,5,FALSE)&lt;=S$8,"OK","NOK"))</f>
        <v/>
      </c>
      <c r="T76" s="1156" t="str">
        <f>IF(VLOOKUP($A76,intern2!$A$165:$BH$316,COLUMN(T76)+1,FALSE)="","",IF(VLOOKUP($A76,'2.2'!$D:$O,5,FALSE)&lt;=T$8,"OK","NOK"))</f>
        <v/>
      </c>
      <c r="U76" s="1156" t="str">
        <f>IF(VLOOKUP($A76,intern2!$A$165:$BH$316,COLUMN(U76)+1,FALSE)="","",IF(VLOOKUP($A76,'2.2'!$D:$O,5,FALSE)&lt;=U$8,"OK","NOK"))</f>
        <v/>
      </c>
      <c r="V76" s="1156" t="str">
        <f>IF(VLOOKUP($A76,intern2!$A$165:$BH$316,COLUMN(V76)+1,FALSE)="","",IF(VLOOKUP($A76,'2.2'!$D:$O,5,FALSE)&lt;=V$8,"OK","NOK"))</f>
        <v/>
      </c>
      <c r="W76" s="1156" t="str">
        <f>IF(VLOOKUP($A76,intern2!$A$165:$BH$316,COLUMN(W76)+1,FALSE)="","",IF(VLOOKUP($A76,'2.2'!$D:$O,5,FALSE)&lt;=W$8,"OK","NOK"))</f>
        <v/>
      </c>
      <c r="X76" s="1156" t="str">
        <f>IF(VLOOKUP($A76,intern2!$A$165:$BH$316,COLUMN(X76)+1,FALSE)="","",IF(VLOOKUP($A76,'2.2'!$D:$O,5,FALSE)&lt;=X$8,"OK","NOK"))</f>
        <v/>
      </c>
      <c r="Y76" s="1170" t="str">
        <f>IF(VLOOKUP($A76,intern2!$A$165:$BH$316,COLUMN(Y76)+1,FALSE)="","",IF(VLOOKUP($A76,'2.2'!$D:$O,5,FALSE)&lt;=Y$8,"OK","NOK"))</f>
        <v/>
      </c>
      <c r="Z76" s="1269" t="str">
        <f>IF(VLOOKUP($A76,intern2!$A$165:$BH$316,COLUMN(Z76)+1,FALSE)="","",IF(VLOOKUP($A76,'2.2'!$D:$O,5,FALSE)&lt;=Z$8,"OK","NOK"))</f>
        <v/>
      </c>
      <c r="AA76" s="1156" t="str">
        <f>IF(VLOOKUP($A76,intern2!$A$165:$BH$316,COLUMN(AA76)+1,FALSE)="","",IF(VLOOKUP($A76,'2.2'!$D:$O,5,FALSE)&lt;=AA$8,"OK","NOK"))</f>
        <v/>
      </c>
      <c r="AB76" s="1156" t="str">
        <f>IF(VLOOKUP($A76,intern2!$A$165:$BH$316,COLUMN(AB76)+1,FALSE)="","",IF(VLOOKUP($A76,'2.2'!$D:$O,5,FALSE)&lt;=AB$8,"OK","NOK"))</f>
        <v/>
      </c>
      <c r="AC76" s="1156" t="str">
        <f>IF(VLOOKUP($A76,intern2!$A$165:$BH$316,COLUMN(AC76)+1,FALSE)="","",IF(VLOOKUP($A76,'2.2'!$D:$O,5,FALSE)&lt;=AC$8,"OK","NOK"))</f>
        <v/>
      </c>
      <c r="AD76" s="1156" t="str">
        <f>IF(VLOOKUP($A76,intern2!$A$165:$BH$316,COLUMN(AD76)+1,FALSE)="","",IF(VLOOKUP($A76,'2.2'!$D:$O,5,FALSE)&lt;=AD$8,"OK","NOK"))</f>
        <v/>
      </c>
      <c r="AE76" s="1160" t="str">
        <f>IF(VLOOKUP($A76,intern2!$A$165:$BH$316,COLUMN(AE76)+1,FALSE)="","",IF(VLOOKUP($A76,'2.2'!$D:$O,5,FALSE)&lt;=AE$8,"OK","NOK"))</f>
        <v/>
      </c>
      <c r="AF76" s="1269" t="str">
        <f>IF(VLOOKUP($A76,intern2!$A$165:$BH$316,COLUMN(AF76)+1,FALSE)="","",IF(VLOOKUP($A76,'2.2'!$D:$O,5,FALSE)&lt;=AF$8,"OK","NOK"))</f>
        <v/>
      </c>
      <c r="AG76" s="1160" t="str">
        <f>IF(VLOOKUP($A76,intern2!$A$165:$BH$316,COLUMN(AG76)+1,FALSE)="","",IF(VLOOKUP($A76,'2.2'!$D:$O,5,FALSE)&lt;=AG$8,"OK","NOK"))</f>
        <v/>
      </c>
      <c r="AH76" s="1160" t="str">
        <f>IF(VLOOKUP($A76,intern2!$A$165:$BH$316,COLUMN(AH76)+1,FALSE)="","",IF(VLOOKUP($A76,'2.2'!$D:$O,5,FALSE)&lt;=AH$8,"OK","NOK"))</f>
        <v/>
      </c>
      <c r="AI76" s="1156" t="str">
        <f>IF(VLOOKUP($A76,intern2!$A$165:$BH$316,COLUMN(AI76)+1,FALSE)="","",IF(VLOOKUP($A76,'2.2'!$D:$O,5,FALSE)&lt;=AI$8,"OK","NOK"))</f>
        <v/>
      </c>
      <c r="AJ76" s="1156" t="str">
        <f>IF(VLOOKUP($A76,intern2!$A$165:$BH$316,COLUMN(AJ76)+1,FALSE)="","",IF(VLOOKUP($A76,'2.2'!$D:$O,5,FALSE)&lt;=AJ$8,"OK","NOK"))</f>
        <v/>
      </c>
      <c r="AK76" s="1156" t="str">
        <f>IF(VLOOKUP($A76,intern2!$A$165:$BH$316,COLUMN(AK76)+1,FALSE)="","",IF(VLOOKUP($A76,'2.2'!$D:$O,5,FALSE)&lt;=AK$8,"OK","NOK"))</f>
        <v/>
      </c>
      <c r="AL76" s="1156" t="str">
        <f>IF(VLOOKUP($A76,intern2!$A$165:$BH$316,COLUMN(AL76)+1,FALSE)="","",IF(VLOOKUP($A76,'2.2'!$D:$O,5,FALSE)&lt;=AL$8,"OK","NOK"))</f>
        <v/>
      </c>
      <c r="AM76" s="1269" t="str">
        <f>IF(VLOOKUP($A76,intern2!$A$165:$BH$316,COLUMN(AM76)+1,FALSE)="","",IF(VLOOKUP($A76,'2.2'!$D:$O,5,FALSE)&lt;=AM$8,"OK","NOK"))</f>
        <v/>
      </c>
      <c r="AN76" s="1170" t="str">
        <f>IF(VLOOKUP($A76,intern2!$A$165:$BH$316,COLUMN(AN76)+1,FALSE)="","",IF(VLOOKUP($A76,'2.2'!$D:$O,5,FALSE)&lt;=AN$8,"OK","NOK"))</f>
        <v/>
      </c>
      <c r="AO76" s="1156" t="str">
        <f>IF(VLOOKUP($A76,intern2!$A$165:$BH$316,COLUMN(AO76)+1,FALSE)="","",IF(VLOOKUP($A76,'2.2'!$D:$O,5,FALSE)&lt;=AO$8,"OK","NOK"))</f>
        <v/>
      </c>
      <c r="AP76" s="1156" t="str">
        <f>IF(VLOOKUP($A76,intern2!$A$165:$BH$316,COLUMN(AP76)+1,FALSE)="","",IF(VLOOKUP($A76,'2.2'!$D:$O,5,FALSE)&lt;=AP$8,"OK","NOK"))</f>
        <v/>
      </c>
      <c r="AQ76" s="1269" t="str">
        <f>IF(VLOOKUP($A76,intern2!$A$165:$BH$316,COLUMN(AQ76)+1,FALSE)="","",IF(VLOOKUP($A76,'2.2'!$D:$O,5,FALSE)&lt;=AQ$8,"OK","NOK"))</f>
        <v/>
      </c>
      <c r="AR76" s="1156" t="str">
        <f>IF(VLOOKUP($A76,intern2!$A$165:$BH$316,COLUMN(AR76)+1,FALSE)="","",IF(VLOOKUP($A76,'2.2'!$D:$O,5,FALSE)&lt;=AR$8,"OK","NOK"))</f>
        <v/>
      </c>
      <c r="AS76" s="1156" t="str">
        <f>IF(VLOOKUP($A76,intern2!$A$165:$BH$316,COLUMN(AS76)+1,FALSE)="","",IF(VLOOKUP($A76,'2.2'!$D:$O,5,FALSE)&lt;=AS$8,"OK","NOK"))</f>
        <v/>
      </c>
      <c r="AT76" s="1269" t="str">
        <f>IF(VLOOKUP($A76,intern2!$A$165:$BH$316,COLUMN(AT76)+1,FALSE)="","",IF(VLOOKUP($A76,'2.2'!$D:$O,5,FALSE)&lt;=AT$8,"OK","NOK"))</f>
        <v/>
      </c>
      <c r="AU76" s="1156" t="str">
        <f>IF(VLOOKUP($A76,intern2!$A$165:$BH$316,COLUMN(AU76)+1,FALSE)="","",IF(VLOOKUP($A76,'2.2'!$D:$O,5,FALSE)&lt;=AU$8,"OK","NOK"))</f>
        <v/>
      </c>
      <c r="AV76" s="1156" t="str">
        <f>IF(VLOOKUP($A76,intern2!$A$165:$BH$316,COLUMN(AV76)+1,FALSE)="","",IF(VLOOKUP($A76,'2.2'!$D:$O,5,FALSE)&lt;=AV$8,"OK","NOK"))</f>
        <v/>
      </c>
      <c r="AW76" s="1156" t="str">
        <f>IF(VLOOKUP($A76,intern2!$A$165:$BH$316,COLUMN(AW76)+1,FALSE)="","",IF(VLOOKUP($A76,'2.2'!$D:$O,5,FALSE)&lt;=AW$8,"OK","NOK"))</f>
        <v/>
      </c>
      <c r="AX76" s="1156" t="str">
        <f>IF(VLOOKUP($A76,intern2!$A$165:$BH$316,COLUMN(AX76)+1,FALSE)="","",IF(VLOOKUP($A76,'2.2'!$D:$O,5,FALSE)&lt;=AX$8,"OK","NOK"))</f>
        <v/>
      </c>
      <c r="AY76" s="1156" t="str">
        <f>IF(VLOOKUP($A76,intern2!$A$165:$BH$316,COLUMN(AY76)+1,FALSE)="","",IF(VLOOKUP($A76,'2.2'!$D:$O,5,FALSE)&lt;=AY$8,"OK","NOK"))</f>
        <v/>
      </c>
      <c r="AZ76" s="1269" t="str">
        <f>IF(VLOOKUP($A76,intern2!$A$165:$BH$316,COLUMN(AZ76)+1,FALSE)="","",IF(VLOOKUP($A76,'2.2'!$D:$O,5,FALSE)&lt;=AZ$8,"OK","NOK"))</f>
        <v/>
      </c>
      <c r="BA76" s="1156" t="str">
        <f>IF(VLOOKUP($A76,intern2!$A$165:$BH$316,COLUMN(BA76)+1,FALSE)="","",IF(VLOOKUP($A76,'2.2'!$D:$O,5,FALSE)&lt;=BA$8,"OK","NOK"))</f>
        <v/>
      </c>
      <c r="BB76" s="1156" t="str">
        <f>IF(VLOOKUP($A76,intern2!$A$165:$BH$316,COLUMN(BB76)+1,FALSE)="","",IF(VLOOKUP($A76,'2.2'!$D:$O,5,FALSE)&lt;=BB$8,"OK","NOK"))</f>
        <v/>
      </c>
      <c r="BC76" s="1156" t="str">
        <f>IF(VLOOKUP($A76,intern2!$A$165:$BH$316,COLUMN(BC76)+1,FALSE)="","",IF(VLOOKUP($A76,'2.2'!$D:$O,5,FALSE)&lt;=BC$8,"OK","NOK"))</f>
        <v/>
      </c>
      <c r="BD76" s="1156" t="str">
        <f>IF(VLOOKUP($A76,intern2!$A$165:$BH$316,COLUMN(BD76)+1,FALSE)="","",IF(VLOOKUP($A76,'2.2'!$D:$O,5,FALSE)&lt;=BD$8,"OK","NOK"))</f>
        <v/>
      </c>
      <c r="BE76" s="1156" t="str">
        <f>IF(VLOOKUP($A76,intern2!$A$165:$BH$316,COLUMN(BE76)+1,FALSE)="","",IF(VLOOKUP($A76,'2.2'!$D:$O,5,FALSE)&lt;=BE$8,"OK","NOK"))</f>
        <v/>
      </c>
      <c r="BF76" s="1170" t="str">
        <f>IF(VLOOKUP($A76,intern2!$A$165:$BH$316,COLUMN(BF76)+1,FALSE)="","",IF(VLOOKUP($A76,'2.2'!$D:$O,5,FALSE)&lt;=BF$8,"OK","NOK"))</f>
        <v/>
      </c>
      <c r="BG76" s="1269" t="str">
        <f>IF(VLOOKUP($A76,intern2!$A$165:$BH$316,COLUMN(BG76)+1,FALSE)="","",IF(VLOOKUP($A76,'2.2'!$D:$O,5,FALSE)&lt;=BG$8,"OK","NOK"))</f>
        <v/>
      </c>
      <c r="BH76" s="1176" t="str">
        <f t="shared" ca="1" si="1"/>
        <v>NOK</v>
      </c>
      <c r="BI76" s="1176"/>
    </row>
    <row r="77" spans="1:62" ht="26.4" x14ac:dyDescent="0.25">
      <c r="A77" s="716" t="str">
        <f>'2.2'!D77</f>
        <v>HER1.1.3</v>
      </c>
      <c r="B77" s="1157" t="str">
        <f>'2.2'!E77</f>
        <v>Chirurgia e interventi all'aorta toracale</v>
      </c>
      <c r="C77" s="1156" t="str">
        <f>IF(VLOOKUP($A77,intern2!$A$165:$BH$316,COLUMN(C77)+1,FALSE)="","",IF(VLOOKUP($A77,'2.2'!$D:$O,5,FALSE)&lt;=C$8,"OK","NOK"))</f>
        <v/>
      </c>
      <c r="D77" s="1156" t="str">
        <f>IF(VLOOKUP($A77,intern2!$A$165:$BH$316,COLUMN(D77)+1,FALSE)="","",IF(VLOOKUP($A77,'2.2'!$D:$O,5,FALSE)&lt;=D$8,"OK","NOK"))</f>
        <v/>
      </c>
      <c r="E77" s="1156" t="str">
        <f>IF(VLOOKUP($A77,intern2!$A$165:$BH$316,COLUMN(E77)+1,FALSE)="","",IF(VLOOKUP($A77,'2.2'!$D:$O,5,FALSE)&lt;=E$8,"OK","NOK"))</f>
        <v/>
      </c>
      <c r="F77" s="1156" t="str">
        <f>IF(VLOOKUP($A77,intern2!$A$165:$BH$316,COLUMN(F77)+1,FALSE)="","",IF(VLOOKUP($A77,'2.2'!$D:$O,5,FALSE)&lt;=F$8,"OK","NOK"))</f>
        <v/>
      </c>
      <c r="G77" s="1156" t="str">
        <f>IF(VLOOKUP($A77,intern2!$A$165:$BH$316,COLUMN(G77)+1,FALSE)="","",IF(VLOOKUP($A77,'2.2'!$D:$O,5,FALSE)&lt;=G$8,"OK","NOK"))</f>
        <v/>
      </c>
      <c r="H77" s="1156" t="str">
        <f>IF(VLOOKUP($A77,intern2!$A$165:$BH$316,COLUMN(H77)+1,FALSE)="","",IF(VLOOKUP($A77,'2.2'!$D:$O,5,FALSE)&lt;=H$8,"OK","NOK"))</f>
        <v/>
      </c>
      <c r="I77" s="1269" t="str">
        <f>IF(VLOOKUP($A77,intern2!$A$165:$BH$316,COLUMN(I77)+1,FALSE)="","",IF(VLOOKUP($A77,'2.2'!$D:$O,5,FALSE)&lt;=I$8,"OK","NOK"))</f>
        <v/>
      </c>
      <c r="J77" s="1159" t="str">
        <f ca="1">IF(VLOOKUP($A77,intern2!$A$165:$BH$316,COLUMN(J77)+1,FALSE)="","",IF(VLOOKUP($A77,'2.2'!$D:$O,5,FALSE)&lt;=J$8,"OK","NOK"))</f>
        <v>NOK</v>
      </c>
      <c r="K77" s="1156" t="str">
        <f>IF(VLOOKUP($A77,intern2!$A$165:$BH$316,COLUMN(K77)+1,FALSE)="","",IF(VLOOKUP($A77,'2.2'!$D:$O,5,FALSE)&lt;=K$8,"OK","NOK"))</f>
        <v/>
      </c>
      <c r="L77" s="1156" t="str">
        <f>IF(VLOOKUP($A77,intern2!$A$165:$BH$316,COLUMN(L77)+1,FALSE)="","",IF(VLOOKUP($A77,'2.2'!$D:$O,5,FALSE)&lt;=L$8,"OK","NOK"))</f>
        <v/>
      </c>
      <c r="M77" s="1156" t="str">
        <f>IF(VLOOKUP($A77,intern2!$A$165:$BH$316,COLUMN(M77)+1,FALSE)="","",IF(VLOOKUP($A77,'2.2'!$D:$O,5,FALSE)&lt;=M$8,"OK","NOK"))</f>
        <v/>
      </c>
      <c r="N77" s="1156" t="str">
        <f>IF(VLOOKUP($A77,intern2!$A$165:$BH$316,COLUMN(N77)+1,FALSE)="","",IF(VLOOKUP($A77,'2.2'!$D:$O,5,FALSE)&lt;=N$8,"OK","NOK"))</f>
        <v/>
      </c>
      <c r="O77" s="1156" t="str">
        <f>IF(VLOOKUP($A77,intern2!$A$165:$BH$316,COLUMN(O77)+1,FALSE)="","",IF(VLOOKUP($A77,'2.2'!$D:$O,5,FALSE)&lt;=O$8,"OK","NOK"))</f>
        <v/>
      </c>
      <c r="P77" s="1156" t="str">
        <f>IF(VLOOKUP($A77,intern2!$A$165:$BH$316,COLUMN(P77)+1,FALSE)="","",IF(VLOOKUP($A77,'2.2'!$D:$O,5,FALSE)&lt;=P$8,"OK","NOK"))</f>
        <v/>
      </c>
      <c r="Q77" s="1156" t="str">
        <f>IF(VLOOKUP($A77,intern2!$A$165:$BH$316,COLUMN(Q77)+1,FALSE)="","",IF(VLOOKUP($A77,'2.2'!$D:$O,5,FALSE)&lt;=Q$8,"OK","NOK"))</f>
        <v/>
      </c>
      <c r="R77" s="1159" t="str">
        <f>IF(VLOOKUP($A77,intern2!$A$165:$BH$316,COLUMN(R77)+1,FALSE)="","",IF(VLOOKUP($A77,'2.2'!$D:$O,5,FALSE)&lt;=R$8,"OK","NOK"))</f>
        <v/>
      </c>
      <c r="S77" s="1159" t="str">
        <f>IF(VLOOKUP($A77,intern2!$A$165:$BH$316,COLUMN(S77)+1,FALSE)="","",IF(VLOOKUP($A77,'2.2'!$D:$O,5,FALSE)&lt;=S$8,"OK","NOK"))</f>
        <v/>
      </c>
      <c r="T77" s="1156" t="str">
        <f>IF(VLOOKUP($A77,intern2!$A$165:$BH$316,COLUMN(T77)+1,FALSE)="","",IF(VLOOKUP($A77,'2.2'!$D:$O,5,FALSE)&lt;=T$8,"OK","NOK"))</f>
        <v/>
      </c>
      <c r="U77" s="1156" t="str">
        <f>IF(VLOOKUP($A77,intern2!$A$165:$BH$316,COLUMN(U77)+1,FALSE)="","",IF(VLOOKUP($A77,'2.2'!$D:$O,5,FALSE)&lt;=U$8,"OK","NOK"))</f>
        <v/>
      </c>
      <c r="V77" s="1156" t="str">
        <f>IF(VLOOKUP($A77,intern2!$A$165:$BH$316,COLUMN(V77)+1,FALSE)="","",IF(VLOOKUP($A77,'2.2'!$D:$O,5,FALSE)&lt;=V$8,"OK","NOK"))</f>
        <v/>
      </c>
      <c r="W77" s="1156" t="str">
        <f>IF(VLOOKUP($A77,intern2!$A$165:$BH$316,COLUMN(W77)+1,FALSE)="","",IF(VLOOKUP($A77,'2.2'!$D:$O,5,FALSE)&lt;=W$8,"OK","NOK"))</f>
        <v/>
      </c>
      <c r="X77" s="1156" t="str">
        <f>IF(VLOOKUP($A77,intern2!$A$165:$BH$316,COLUMN(X77)+1,FALSE)="","",IF(VLOOKUP($A77,'2.2'!$D:$O,5,FALSE)&lt;=X$8,"OK","NOK"))</f>
        <v/>
      </c>
      <c r="Y77" s="1170" t="str">
        <f>IF(VLOOKUP($A77,intern2!$A$165:$BH$316,COLUMN(Y77)+1,FALSE)="","",IF(VLOOKUP($A77,'2.2'!$D:$O,5,FALSE)&lt;=Y$8,"OK","NOK"))</f>
        <v/>
      </c>
      <c r="Z77" s="1269" t="str">
        <f>IF(VLOOKUP($A77,intern2!$A$165:$BH$316,COLUMN(Z77)+1,FALSE)="","",IF(VLOOKUP($A77,'2.2'!$D:$O,5,FALSE)&lt;=Z$8,"OK","NOK"))</f>
        <v/>
      </c>
      <c r="AA77" s="1156" t="str">
        <f>IF(VLOOKUP($A77,intern2!$A$165:$BH$316,COLUMN(AA77)+1,FALSE)="","",IF(VLOOKUP($A77,'2.2'!$D:$O,5,FALSE)&lt;=AA$8,"OK","NOK"))</f>
        <v/>
      </c>
      <c r="AB77" s="1156" t="str">
        <f>IF(VLOOKUP($A77,intern2!$A$165:$BH$316,COLUMN(AB77)+1,FALSE)="","",IF(VLOOKUP($A77,'2.2'!$D:$O,5,FALSE)&lt;=AB$8,"OK","NOK"))</f>
        <v/>
      </c>
      <c r="AC77" s="1156" t="str">
        <f>IF(VLOOKUP($A77,intern2!$A$165:$BH$316,COLUMN(AC77)+1,FALSE)="","",IF(VLOOKUP($A77,'2.2'!$D:$O,5,FALSE)&lt;=AC$8,"OK","NOK"))</f>
        <v/>
      </c>
      <c r="AD77" s="1156" t="str">
        <f>IF(VLOOKUP($A77,intern2!$A$165:$BH$316,COLUMN(AD77)+1,FALSE)="","",IF(VLOOKUP($A77,'2.2'!$D:$O,5,FALSE)&lt;=AD$8,"OK","NOK"))</f>
        <v/>
      </c>
      <c r="AE77" s="1160" t="str">
        <f>IF(VLOOKUP($A77,intern2!$A$165:$BH$316,COLUMN(AE77)+1,FALSE)="","",IF(VLOOKUP($A77,'2.2'!$D:$O,5,FALSE)&lt;=AE$8,"OK","NOK"))</f>
        <v/>
      </c>
      <c r="AF77" s="1269" t="str">
        <f>IF(VLOOKUP($A77,intern2!$A$165:$BH$316,COLUMN(AF77)+1,FALSE)="","",IF(VLOOKUP($A77,'2.2'!$D:$O,5,FALSE)&lt;=AF$8,"OK","NOK"))</f>
        <v/>
      </c>
      <c r="AG77" s="1160" t="str">
        <f>IF(VLOOKUP($A77,intern2!$A$165:$BH$316,COLUMN(AG77)+1,FALSE)="","",IF(VLOOKUP($A77,'2.2'!$D:$O,5,FALSE)&lt;=AG$8,"OK","NOK"))</f>
        <v/>
      </c>
      <c r="AH77" s="1160" t="str">
        <f>IF(VLOOKUP($A77,intern2!$A$165:$BH$316,COLUMN(AH77)+1,FALSE)="","",IF(VLOOKUP($A77,'2.2'!$D:$O,5,FALSE)&lt;=AH$8,"OK","NOK"))</f>
        <v/>
      </c>
      <c r="AI77" s="1156" t="str">
        <f>IF(VLOOKUP($A77,intern2!$A$165:$BH$316,COLUMN(AI77)+1,FALSE)="","",IF(VLOOKUP($A77,'2.2'!$D:$O,5,FALSE)&lt;=AI$8,"OK","NOK"))</f>
        <v/>
      </c>
      <c r="AJ77" s="1156" t="str">
        <f>IF(VLOOKUP($A77,intern2!$A$165:$BH$316,COLUMN(AJ77)+1,FALSE)="","",IF(VLOOKUP($A77,'2.2'!$D:$O,5,FALSE)&lt;=AJ$8,"OK","NOK"))</f>
        <v/>
      </c>
      <c r="AK77" s="1156" t="str">
        <f>IF(VLOOKUP($A77,intern2!$A$165:$BH$316,COLUMN(AK77)+1,FALSE)="","",IF(VLOOKUP($A77,'2.2'!$D:$O,5,FALSE)&lt;=AK$8,"OK","NOK"))</f>
        <v/>
      </c>
      <c r="AL77" s="1156" t="str">
        <f>IF(VLOOKUP($A77,intern2!$A$165:$BH$316,COLUMN(AL77)+1,FALSE)="","",IF(VLOOKUP($A77,'2.2'!$D:$O,5,FALSE)&lt;=AL$8,"OK","NOK"))</f>
        <v/>
      </c>
      <c r="AM77" s="1269" t="str">
        <f>IF(VLOOKUP($A77,intern2!$A$165:$BH$316,COLUMN(AM77)+1,FALSE)="","",IF(VLOOKUP($A77,'2.2'!$D:$O,5,FALSE)&lt;=AM$8,"OK","NOK"))</f>
        <v/>
      </c>
      <c r="AN77" s="1170" t="str">
        <f>IF(VLOOKUP($A77,intern2!$A$165:$BH$316,COLUMN(AN77)+1,FALSE)="","",IF(VLOOKUP($A77,'2.2'!$D:$O,5,FALSE)&lt;=AN$8,"OK","NOK"))</f>
        <v/>
      </c>
      <c r="AO77" s="1156" t="str">
        <f>IF(VLOOKUP($A77,intern2!$A$165:$BH$316,COLUMN(AO77)+1,FALSE)="","",IF(VLOOKUP($A77,'2.2'!$D:$O,5,FALSE)&lt;=AO$8,"OK","NOK"))</f>
        <v/>
      </c>
      <c r="AP77" s="1156" t="str">
        <f>IF(VLOOKUP($A77,intern2!$A$165:$BH$316,COLUMN(AP77)+1,FALSE)="","",IF(VLOOKUP($A77,'2.2'!$D:$O,5,FALSE)&lt;=AP$8,"OK","NOK"))</f>
        <v/>
      </c>
      <c r="AQ77" s="1269" t="str">
        <f>IF(VLOOKUP($A77,intern2!$A$165:$BH$316,COLUMN(AQ77)+1,FALSE)="","",IF(VLOOKUP($A77,'2.2'!$D:$O,5,FALSE)&lt;=AQ$8,"OK","NOK"))</f>
        <v/>
      </c>
      <c r="AR77" s="1156" t="str">
        <f>IF(VLOOKUP($A77,intern2!$A$165:$BH$316,COLUMN(AR77)+1,FALSE)="","",IF(VLOOKUP($A77,'2.2'!$D:$O,5,FALSE)&lt;=AR$8,"OK","NOK"))</f>
        <v/>
      </c>
      <c r="AS77" s="1156" t="str">
        <f>IF(VLOOKUP($A77,intern2!$A$165:$BH$316,COLUMN(AS77)+1,FALSE)="","",IF(VLOOKUP($A77,'2.2'!$D:$O,5,FALSE)&lt;=AS$8,"OK","NOK"))</f>
        <v/>
      </c>
      <c r="AT77" s="1269" t="str">
        <f>IF(VLOOKUP($A77,intern2!$A$165:$BH$316,COLUMN(AT77)+1,FALSE)="","",IF(VLOOKUP($A77,'2.2'!$D:$O,5,FALSE)&lt;=AT$8,"OK","NOK"))</f>
        <v/>
      </c>
      <c r="AU77" s="1156" t="str">
        <f>IF(VLOOKUP($A77,intern2!$A$165:$BH$316,COLUMN(AU77)+1,FALSE)="","",IF(VLOOKUP($A77,'2.2'!$D:$O,5,FALSE)&lt;=AU$8,"OK","NOK"))</f>
        <v/>
      </c>
      <c r="AV77" s="1156" t="str">
        <f>IF(VLOOKUP($A77,intern2!$A$165:$BH$316,COLUMN(AV77)+1,FALSE)="","",IF(VLOOKUP($A77,'2.2'!$D:$O,5,FALSE)&lt;=AV$8,"OK","NOK"))</f>
        <v/>
      </c>
      <c r="AW77" s="1156" t="str">
        <f>IF(VLOOKUP($A77,intern2!$A$165:$BH$316,COLUMN(AW77)+1,FALSE)="","",IF(VLOOKUP($A77,'2.2'!$D:$O,5,FALSE)&lt;=AW$8,"OK","NOK"))</f>
        <v/>
      </c>
      <c r="AX77" s="1156" t="str">
        <f>IF(VLOOKUP($A77,intern2!$A$165:$BH$316,COLUMN(AX77)+1,FALSE)="","",IF(VLOOKUP($A77,'2.2'!$D:$O,5,FALSE)&lt;=AX$8,"OK","NOK"))</f>
        <v/>
      </c>
      <c r="AY77" s="1156" t="str">
        <f>IF(VLOOKUP($A77,intern2!$A$165:$BH$316,COLUMN(AY77)+1,FALSE)="","",IF(VLOOKUP($A77,'2.2'!$D:$O,5,FALSE)&lt;=AY$8,"OK","NOK"))</f>
        <v/>
      </c>
      <c r="AZ77" s="1269" t="str">
        <f>IF(VLOOKUP($A77,intern2!$A$165:$BH$316,COLUMN(AZ77)+1,FALSE)="","",IF(VLOOKUP($A77,'2.2'!$D:$O,5,FALSE)&lt;=AZ$8,"OK","NOK"))</f>
        <v/>
      </c>
      <c r="BA77" s="1156" t="str">
        <f>IF(VLOOKUP($A77,intern2!$A$165:$BH$316,COLUMN(BA77)+1,FALSE)="","",IF(VLOOKUP($A77,'2.2'!$D:$O,5,FALSE)&lt;=BA$8,"OK","NOK"))</f>
        <v/>
      </c>
      <c r="BB77" s="1156" t="str">
        <f>IF(VLOOKUP($A77,intern2!$A$165:$BH$316,COLUMN(BB77)+1,FALSE)="","",IF(VLOOKUP($A77,'2.2'!$D:$O,5,FALSE)&lt;=BB$8,"OK","NOK"))</f>
        <v/>
      </c>
      <c r="BC77" s="1156" t="str">
        <f>IF(VLOOKUP($A77,intern2!$A$165:$BH$316,COLUMN(BC77)+1,FALSE)="","",IF(VLOOKUP($A77,'2.2'!$D:$O,5,FALSE)&lt;=BC$8,"OK","NOK"))</f>
        <v/>
      </c>
      <c r="BD77" s="1156" t="str">
        <f>IF(VLOOKUP($A77,intern2!$A$165:$BH$316,COLUMN(BD77)+1,FALSE)="","",IF(VLOOKUP($A77,'2.2'!$D:$O,5,FALSE)&lt;=BD$8,"OK","NOK"))</f>
        <v/>
      </c>
      <c r="BE77" s="1156" t="str">
        <f>IF(VLOOKUP($A77,intern2!$A$165:$BH$316,COLUMN(BE77)+1,FALSE)="","",IF(VLOOKUP($A77,'2.2'!$D:$O,5,FALSE)&lt;=BE$8,"OK","NOK"))</f>
        <v/>
      </c>
      <c r="BF77" s="1170" t="str">
        <f>IF(VLOOKUP($A77,intern2!$A$165:$BH$316,COLUMN(BF77)+1,FALSE)="","",IF(VLOOKUP($A77,'2.2'!$D:$O,5,FALSE)&lt;=BF$8,"OK","NOK"))</f>
        <v/>
      </c>
      <c r="BG77" s="1269" t="str">
        <f>IF(VLOOKUP($A77,intern2!$A$165:$BH$316,COLUMN(BG77)+1,FALSE)="","",IF(VLOOKUP($A77,'2.2'!$D:$O,5,FALSE)&lt;=BG$8,"OK","NOK"))</f>
        <v/>
      </c>
      <c r="BH77" s="1176" t="str">
        <f t="shared" ca="1" si="1"/>
        <v>NOK</v>
      </c>
      <c r="BI77" s="1176"/>
    </row>
    <row r="78" spans="1:62" ht="26.4" x14ac:dyDescent="0.25">
      <c r="A78" s="716" t="str">
        <f>'2.2'!D78</f>
        <v>HER1.1.4</v>
      </c>
      <c r="B78" s="1157" t="str">
        <f>'2.2'!E78</f>
        <v>Interventi aperti alla valvola aortica</v>
      </c>
      <c r="C78" s="1156" t="str">
        <f>IF(VLOOKUP($A78,intern2!$A$165:$BH$316,COLUMN(C78)+1,FALSE)="","",IF(VLOOKUP($A78,'2.2'!$D:$O,5,FALSE)&lt;=C$8,"OK","NOK"))</f>
        <v/>
      </c>
      <c r="D78" s="1156" t="str">
        <f>IF(VLOOKUP($A78,intern2!$A$165:$BH$316,COLUMN(D78)+1,FALSE)="","",IF(VLOOKUP($A78,'2.2'!$D:$O,5,FALSE)&lt;=D$8,"OK","NOK"))</f>
        <v/>
      </c>
      <c r="E78" s="1156" t="str">
        <f>IF(VLOOKUP($A78,intern2!$A$165:$BH$316,COLUMN(E78)+1,FALSE)="","",IF(VLOOKUP($A78,'2.2'!$D:$O,5,FALSE)&lt;=E$8,"OK","NOK"))</f>
        <v/>
      </c>
      <c r="F78" s="1156" t="str">
        <f>IF(VLOOKUP($A78,intern2!$A$165:$BH$316,COLUMN(F78)+1,FALSE)="","",IF(VLOOKUP($A78,'2.2'!$D:$O,5,FALSE)&lt;=F$8,"OK","NOK"))</f>
        <v/>
      </c>
      <c r="G78" s="1156" t="str">
        <f>IF(VLOOKUP($A78,intern2!$A$165:$BH$316,COLUMN(G78)+1,FALSE)="","",IF(VLOOKUP($A78,'2.2'!$D:$O,5,FALSE)&lt;=G$8,"OK","NOK"))</f>
        <v/>
      </c>
      <c r="H78" s="1156" t="str">
        <f>IF(VLOOKUP($A78,intern2!$A$165:$BH$316,COLUMN(H78)+1,FALSE)="","",IF(VLOOKUP($A78,'2.2'!$D:$O,5,FALSE)&lt;=H$8,"OK","NOK"))</f>
        <v/>
      </c>
      <c r="I78" s="1269" t="str">
        <f>IF(VLOOKUP($A78,intern2!$A$165:$BH$316,COLUMN(I78)+1,FALSE)="","",IF(VLOOKUP($A78,'2.2'!$D:$O,5,FALSE)&lt;=I$8,"OK","NOK"))</f>
        <v/>
      </c>
      <c r="J78" s="1159" t="str">
        <f ca="1">IF(VLOOKUP($A78,intern2!$A$165:$BH$316,COLUMN(J78)+1,FALSE)="","",IF(VLOOKUP($A78,'2.2'!$D:$O,5,FALSE)&lt;=J$8,"OK","NOK"))</f>
        <v>NOK</v>
      </c>
      <c r="K78" s="1156" t="str">
        <f>IF(VLOOKUP($A78,intern2!$A$165:$BH$316,COLUMN(K78)+1,FALSE)="","",IF(VLOOKUP($A78,'2.2'!$D:$O,5,FALSE)&lt;=K$8,"OK","NOK"))</f>
        <v/>
      </c>
      <c r="L78" s="1156" t="str">
        <f>IF(VLOOKUP($A78,intern2!$A$165:$BH$316,COLUMN(L78)+1,FALSE)="","",IF(VLOOKUP($A78,'2.2'!$D:$O,5,FALSE)&lt;=L$8,"OK","NOK"))</f>
        <v/>
      </c>
      <c r="M78" s="1156" t="str">
        <f>IF(VLOOKUP($A78,intern2!$A$165:$BH$316,COLUMN(M78)+1,FALSE)="","",IF(VLOOKUP($A78,'2.2'!$D:$O,5,FALSE)&lt;=M$8,"OK","NOK"))</f>
        <v/>
      </c>
      <c r="N78" s="1156" t="str">
        <f>IF(VLOOKUP($A78,intern2!$A$165:$BH$316,COLUMN(N78)+1,FALSE)="","",IF(VLOOKUP($A78,'2.2'!$D:$O,5,FALSE)&lt;=N$8,"OK","NOK"))</f>
        <v/>
      </c>
      <c r="O78" s="1156" t="str">
        <f>IF(VLOOKUP($A78,intern2!$A$165:$BH$316,COLUMN(O78)+1,FALSE)="","",IF(VLOOKUP($A78,'2.2'!$D:$O,5,FALSE)&lt;=O$8,"OK","NOK"))</f>
        <v/>
      </c>
      <c r="P78" s="1156" t="str">
        <f>IF(VLOOKUP($A78,intern2!$A$165:$BH$316,COLUMN(P78)+1,FALSE)="","",IF(VLOOKUP($A78,'2.2'!$D:$O,5,FALSE)&lt;=P$8,"OK","NOK"))</f>
        <v/>
      </c>
      <c r="Q78" s="1156" t="str">
        <f>IF(VLOOKUP($A78,intern2!$A$165:$BH$316,COLUMN(Q78)+1,FALSE)="","",IF(VLOOKUP($A78,'2.2'!$D:$O,5,FALSE)&lt;=Q$8,"OK","NOK"))</f>
        <v/>
      </c>
      <c r="R78" s="1159" t="str">
        <f>IF(VLOOKUP($A78,intern2!$A$165:$BH$316,COLUMN(R78)+1,FALSE)="","",IF(VLOOKUP($A78,'2.2'!$D:$O,5,FALSE)&lt;=R$8,"OK","NOK"))</f>
        <v/>
      </c>
      <c r="S78" s="1159" t="str">
        <f>IF(VLOOKUP($A78,intern2!$A$165:$BH$316,COLUMN(S78)+1,FALSE)="","",IF(VLOOKUP($A78,'2.2'!$D:$O,5,FALSE)&lt;=S$8,"OK","NOK"))</f>
        <v/>
      </c>
      <c r="T78" s="1156" t="str">
        <f>IF(VLOOKUP($A78,intern2!$A$165:$BH$316,COLUMN(T78)+1,FALSE)="","",IF(VLOOKUP($A78,'2.2'!$D:$O,5,FALSE)&lt;=T$8,"OK","NOK"))</f>
        <v/>
      </c>
      <c r="U78" s="1156" t="str">
        <f>IF(VLOOKUP($A78,intern2!$A$165:$BH$316,COLUMN(U78)+1,FALSE)="","",IF(VLOOKUP($A78,'2.2'!$D:$O,5,FALSE)&lt;=U$8,"OK","NOK"))</f>
        <v/>
      </c>
      <c r="V78" s="1156" t="str">
        <f>IF(VLOOKUP($A78,intern2!$A$165:$BH$316,COLUMN(V78)+1,FALSE)="","",IF(VLOOKUP($A78,'2.2'!$D:$O,5,FALSE)&lt;=V$8,"OK","NOK"))</f>
        <v/>
      </c>
      <c r="W78" s="1156" t="str">
        <f>IF(VLOOKUP($A78,intern2!$A$165:$BH$316,COLUMN(W78)+1,FALSE)="","",IF(VLOOKUP($A78,'2.2'!$D:$O,5,FALSE)&lt;=W$8,"OK","NOK"))</f>
        <v/>
      </c>
      <c r="X78" s="1156" t="str">
        <f>IF(VLOOKUP($A78,intern2!$A$165:$BH$316,COLUMN(X78)+1,FALSE)="","",IF(VLOOKUP($A78,'2.2'!$D:$O,5,FALSE)&lt;=X$8,"OK","NOK"))</f>
        <v/>
      </c>
      <c r="Y78" s="1170" t="str">
        <f>IF(VLOOKUP($A78,intern2!$A$165:$BH$316,COLUMN(Y78)+1,FALSE)="","",IF(VLOOKUP($A78,'2.2'!$D:$O,5,FALSE)&lt;=Y$8,"OK","NOK"))</f>
        <v/>
      </c>
      <c r="Z78" s="1269" t="str">
        <f>IF(VLOOKUP($A78,intern2!$A$165:$BH$316,COLUMN(Z78)+1,FALSE)="","",IF(VLOOKUP($A78,'2.2'!$D:$O,5,FALSE)&lt;=Z$8,"OK","NOK"))</f>
        <v/>
      </c>
      <c r="AA78" s="1156" t="str">
        <f>IF(VLOOKUP($A78,intern2!$A$165:$BH$316,COLUMN(AA78)+1,FALSE)="","",IF(VLOOKUP($A78,'2.2'!$D:$O,5,FALSE)&lt;=AA$8,"OK","NOK"))</f>
        <v/>
      </c>
      <c r="AB78" s="1156" t="str">
        <f>IF(VLOOKUP($A78,intern2!$A$165:$BH$316,COLUMN(AB78)+1,FALSE)="","",IF(VLOOKUP($A78,'2.2'!$D:$O,5,FALSE)&lt;=AB$8,"OK","NOK"))</f>
        <v/>
      </c>
      <c r="AC78" s="1156" t="str">
        <f>IF(VLOOKUP($A78,intern2!$A$165:$BH$316,COLUMN(AC78)+1,FALSE)="","",IF(VLOOKUP($A78,'2.2'!$D:$O,5,FALSE)&lt;=AC$8,"OK","NOK"))</f>
        <v/>
      </c>
      <c r="AD78" s="1156" t="str">
        <f>IF(VLOOKUP($A78,intern2!$A$165:$BH$316,COLUMN(AD78)+1,FALSE)="","",IF(VLOOKUP($A78,'2.2'!$D:$O,5,FALSE)&lt;=AD$8,"OK","NOK"))</f>
        <v/>
      </c>
      <c r="AE78" s="1160" t="str">
        <f>IF(VLOOKUP($A78,intern2!$A$165:$BH$316,COLUMN(AE78)+1,FALSE)="","",IF(VLOOKUP($A78,'2.2'!$D:$O,5,FALSE)&lt;=AE$8,"OK","NOK"))</f>
        <v/>
      </c>
      <c r="AF78" s="1269" t="str">
        <f>IF(VLOOKUP($A78,intern2!$A$165:$BH$316,COLUMN(AF78)+1,FALSE)="","",IF(VLOOKUP($A78,'2.2'!$D:$O,5,FALSE)&lt;=AF$8,"OK","NOK"))</f>
        <v/>
      </c>
      <c r="AG78" s="1160" t="str">
        <f>IF(VLOOKUP($A78,intern2!$A$165:$BH$316,COLUMN(AG78)+1,FALSE)="","",IF(VLOOKUP($A78,'2.2'!$D:$O,5,FALSE)&lt;=AG$8,"OK","NOK"))</f>
        <v/>
      </c>
      <c r="AH78" s="1160" t="str">
        <f>IF(VLOOKUP($A78,intern2!$A$165:$BH$316,COLUMN(AH78)+1,FALSE)="","",IF(VLOOKUP($A78,'2.2'!$D:$O,5,FALSE)&lt;=AH$8,"OK","NOK"))</f>
        <v/>
      </c>
      <c r="AI78" s="1156" t="str">
        <f>IF(VLOOKUP($A78,intern2!$A$165:$BH$316,COLUMN(AI78)+1,FALSE)="","",IF(VLOOKUP($A78,'2.2'!$D:$O,5,FALSE)&lt;=AI$8,"OK","NOK"))</f>
        <v/>
      </c>
      <c r="AJ78" s="1156" t="str">
        <f>IF(VLOOKUP($A78,intern2!$A$165:$BH$316,COLUMN(AJ78)+1,FALSE)="","",IF(VLOOKUP($A78,'2.2'!$D:$O,5,FALSE)&lt;=AJ$8,"OK","NOK"))</f>
        <v/>
      </c>
      <c r="AK78" s="1156" t="str">
        <f>IF(VLOOKUP($A78,intern2!$A$165:$BH$316,COLUMN(AK78)+1,FALSE)="","",IF(VLOOKUP($A78,'2.2'!$D:$O,5,FALSE)&lt;=AK$8,"OK","NOK"))</f>
        <v/>
      </c>
      <c r="AL78" s="1156" t="str">
        <f>IF(VLOOKUP($A78,intern2!$A$165:$BH$316,COLUMN(AL78)+1,FALSE)="","",IF(VLOOKUP($A78,'2.2'!$D:$O,5,FALSE)&lt;=AL$8,"OK","NOK"))</f>
        <v/>
      </c>
      <c r="AM78" s="1269" t="str">
        <f>IF(VLOOKUP($A78,intern2!$A$165:$BH$316,COLUMN(AM78)+1,FALSE)="","",IF(VLOOKUP($A78,'2.2'!$D:$O,5,FALSE)&lt;=AM$8,"OK","NOK"))</f>
        <v/>
      </c>
      <c r="AN78" s="1170" t="str">
        <f>IF(VLOOKUP($A78,intern2!$A$165:$BH$316,COLUMN(AN78)+1,FALSE)="","",IF(VLOOKUP($A78,'2.2'!$D:$O,5,FALSE)&lt;=AN$8,"OK","NOK"))</f>
        <v/>
      </c>
      <c r="AO78" s="1156" t="str">
        <f>IF(VLOOKUP($A78,intern2!$A$165:$BH$316,COLUMN(AO78)+1,FALSE)="","",IF(VLOOKUP($A78,'2.2'!$D:$O,5,FALSE)&lt;=AO$8,"OK","NOK"))</f>
        <v/>
      </c>
      <c r="AP78" s="1156" t="str">
        <f>IF(VLOOKUP($A78,intern2!$A$165:$BH$316,COLUMN(AP78)+1,FALSE)="","",IF(VLOOKUP($A78,'2.2'!$D:$O,5,FALSE)&lt;=AP$8,"OK","NOK"))</f>
        <v/>
      </c>
      <c r="AQ78" s="1269" t="str">
        <f>IF(VLOOKUP($A78,intern2!$A$165:$BH$316,COLUMN(AQ78)+1,FALSE)="","",IF(VLOOKUP($A78,'2.2'!$D:$O,5,FALSE)&lt;=AQ$8,"OK","NOK"))</f>
        <v/>
      </c>
      <c r="AR78" s="1156" t="str">
        <f>IF(VLOOKUP($A78,intern2!$A$165:$BH$316,COLUMN(AR78)+1,FALSE)="","",IF(VLOOKUP($A78,'2.2'!$D:$O,5,FALSE)&lt;=AR$8,"OK","NOK"))</f>
        <v/>
      </c>
      <c r="AS78" s="1156" t="str">
        <f>IF(VLOOKUP($A78,intern2!$A$165:$BH$316,COLUMN(AS78)+1,FALSE)="","",IF(VLOOKUP($A78,'2.2'!$D:$O,5,FALSE)&lt;=AS$8,"OK","NOK"))</f>
        <v/>
      </c>
      <c r="AT78" s="1269" t="str">
        <f>IF(VLOOKUP($A78,intern2!$A$165:$BH$316,COLUMN(AT78)+1,FALSE)="","",IF(VLOOKUP($A78,'2.2'!$D:$O,5,FALSE)&lt;=AT$8,"OK","NOK"))</f>
        <v/>
      </c>
      <c r="AU78" s="1156" t="str">
        <f>IF(VLOOKUP($A78,intern2!$A$165:$BH$316,COLUMN(AU78)+1,FALSE)="","",IF(VLOOKUP($A78,'2.2'!$D:$O,5,FALSE)&lt;=AU$8,"OK","NOK"))</f>
        <v/>
      </c>
      <c r="AV78" s="1156" t="str">
        <f>IF(VLOOKUP($A78,intern2!$A$165:$BH$316,COLUMN(AV78)+1,FALSE)="","",IF(VLOOKUP($A78,'2.2'!$D:$O,5,FALSE)&lt;=AV$8,"OK","NOK"))</f>
        <v/>
      </c>
      <c r="AW78" s="1156" t="str">
        <f>IF(VLOOKUP($A78,intern2!$A$165:$BH$316,COLUMN(AW78)+1,FALSE)="","",IF(VLOOKUP($A78,'2.2'!$D:$O,5,FALSE)&lt;=AW$8,"OK","NOK"))</f>
        <v/>
      </c>
      <c r="AX78" s="1156" t="str">
        <f>IF(VLOOKUP($A78,intern2!$A$165:$BH$316,COLUMN(AX78)+1,FALSE)="","",IF(VLOOKUP($A78,'2.2'!$D:$O,5,FALSE)&lt;=AX$8,"OK","NOK"))</f>
        <v/>
      </c>
      <c r="AY78" s="1156" t="str">
        <f>IF(VLOOKUP($A78,intern2!$A$165:$BH$316,COLUMN(AY78)+1,FALSE)="","",IF(VLOOKUP($A78,'2.2'!$D:$O,5,FALSE)&lt;=AY$8,"OK","NOK"))</f>
        <v/>
      </c>
      <c r="AZ78" s="1269" t="str">
        <f>IF(VLOOKUP($A78,intern2!$A$165:$BH$316,COLUMN(AZ78)+1,FALSE)="","",IF(VLOOKUP($A78,'2.2'!$D:$O,5,FALSE)&lt;=AZ$8,"OK","NOK"))</f>
        <v/>
      </c>
      <c r="BA78" s="1156" t="str">
        <f>IF(VLOOKUP($A78,intern2!$A$165:$BH$316,COLUMN(BA78)+1,FALSE)="","",IF(VLOOKUP($A78,'2.2'!$D:$O,5,FALSE)&lt;=BA$8,"OK","NOK"))</f>
        <v/>
      </c>
      <c r="BB78" s="1156" t="str">
        <f>IF(VLOOKUP($A78,intern2!$A$165:$BH$316,COLUMN(BB78)+1,FALSE)="","",IF(VLOOKUP($A78,'2.2'!$D:$O,5,FALSE)&lt;=BB$8,"OK","NOK"))</f>
        <v/>
      </c>
      <c r="BC78" s="1156" t="str">
        <f>IF(VLOOKUP($A78,intern2!$A$165:$BH$316,COLUMN(BC78)+1,FALSE)="","",IF(VLOOKUP($A78,'2.2'!$D:$O,5,FALSE)&lt;=BC$8,"OK","NOK"))</f>
        <v/>
      </c>
      <c r="BD78" s="1156" t="str">
        <f>IF(VLOOKUP($A78,intern2!$A$165:$BH$316,COLUMN(BD78)+1,FALSE)="","",IF(VLOOKUP($A78,'2.2'!$D:$O,5,FALSE)&lt;=BD$8,"OK","NOK"))</f>
        <v/>
      </c>
      <c r="BE78" s="1156" t="str">
        <f>IF(VLOOKUP($A78,intern2!$A$165:$BH$316,COLUMN(BE78)+1,FALSE)="","",IF(VLOOKUP($A78,'2.2'!$D:$O,5,FALSE)&lt;=BE$8,"OK","NOK"))</f>
        <v/>
      </c>
      <c r="BF78" s="1170" t="str">
        <f>IF(VLOOKUP($A78,intern2!$A$165:$BH$316,COLUMN(BF78)+1,FALSE)="","",IF(VLOOKUP($A78,'2.2'!$D:$O,5,FALSE)&lt;=BF$8,"OK","NOK"))</f>
        <v/>
      </c>
      <c r="BG78" s="1269" t="str">
        <f>IF(VLOOKUP($A78,intern2!$A$165:$BH$316,COLUMN(BG78)+1,FALSE)="","",IF(VLOOKUP($A78,'2.2'!$D:$O,5,FALSE)&lt;=BG$8,"OK","NOK"))</f>
        <v/>
      </c>
      <c r="BH78" s="1176" t="str">
        <f t="shared" ca="1" si="1"/>
        <v>NOK</v>
      </c>
      <c r="BI78" s="1176"/>
    </row>
    <row r="79" spans="1:62" ht="26.4" x14ac:dyDescent="0.25">
      <c r="A79" s="716" t="str">
        <f>'2.2'!D79</f>
        <v>HER1.1.5</v>
      </c>
      <c r="B79" s="1157" t="str">
        <f>'2.2'!E79</f>
        <v>Interventi aperti alla valvola mitrale</v>
      </c>
      <c r="C79" s="1156" t="str">
        <f>IF(VLOOKUP($A79,intern2!$A$165:$BH$316,COLUMN(C79)+1,FALSE)="","",IF(VLOOKUP($A79,'2.2'!$D:$O,5,FALSE)&lt;=C$8,"OK","NOK"))</f>
        <v/>
      </c>
      <c r="D79" s="1156" t="str">
        <f>IF(VLOOKUP($A79,intern2!$A$165:$BH$316,COLUMN(D79)+1,FALSE)="","",IF(VLOOKUP($A79,'2.2'!$D:$O,5,FALSE)&lt;=D$8,"OK","NOK"))</f>
        <v/>
      </c>
      <c r="E79" s="1156" t="str">
        <f>IF(VLOOKUP($A79,intern2!$A$165:$BH$316,COLUMN(E79)+1,FALSE)="","",IF(VLOOKUP($A79,'2.2'!$D:$O,5,FALSE)&lt;=E$8,"OK","NOK"))</f>
        <v/>
      </c>
      <c r="F79" s="1156" t="str">
        <f>IF(VLOOKUP($A79,intern2!$A$165:$BH$316,COLUMN(F79)+1,FALSE)="","",IF(VLOOKUP($A79,'2.2'!$D:$O,5,FALSE)&lt;=F$8,"OK","NOK"))</f>
        <v/>
      </c>
      <c r="G79" s="1156" t="str">
        <f>IF(VLOOKUP($A79,intern2!$A$165:$BH$316,COLUMN(G79)+1,FALSE)="","",IF(VLOOKUP($A79,'2.2'!$D:$O,5,FALSE)&lt;=G$8,"OK","NOK"))</f>
        <v/>
      </c>
      <c r="H79" s="1156" t="str">
        <f>IF(VLOOKUP($A79,intern2!$A$165:$BH$316,COLUMN(H79)+1,FALSE)="","",IF(VLOOKUP($A79,'2.2'!$D:$O,5,FALSE)&lt;=H$8,"OK","NOK"))</f>
        <v/>
      </c>
      <c r="I79" s="1269" t="str">
        <f>IF(VLOOKUP($A79,intern2!$A$165:$BH$316,COLUMN(I79)+1,FALSE)="","",IF(VLOOKUP($A79,'2.2'!$D:$O,5,FALSE)&lt;=I$8,"OK","NOK"))</f>
        <v/>
      </c>
      <c r="J79" s="1159" t="str">
        <f ca="1">IF(VLOOKUP($A79,intern2!$A$165:$BH$316,COLUMN(J79)+1,FALSE)="","",IF(VLOOKUP($A79,'2.2'!$D:$O,5,FALSE)&lt;=J$8,"OK","NOK"))</f>
        <v>NOK</v>
      </c>
      <c r="K79" s="1156" t="str">
        <f>IF(VLOOKUP($A79,intern2!$A$165:$BH$316,COLUMN(K79)+1,FALSE)="","",IF(VLOOKUP($A79,'2.2'!$D:$O,5,FALSE)&lt;=K$8,"OK","NOK"))</f>
        <v/>
      </c>
      <c r="L79" s="1156" t="str">
        <f>IF(VLOOKUP($A79,intern2!$A$165:$BH$316,COLUMN(L79)+1,FALSE)="","",IF(VLOOKUP($A79,'2.2'!$D:$O,5,FALSE)&lt;=L$8,"OK","NOK"))</f>
        <v/>
      </c>
      <c r="M79" s="1156" t="str">
        <f>IF(VLOOKUP($A79,intern2!$A$165:$BH$316,COLUMN(M79)+1,FALSE)="","",IF(VLOOKUP($A79,'2.2'!$D:$O,5,FALSE)&lt;=M$8,"OK","NOK"))</f>
        <v/>
      </c>
      <c r="N79" s="1156" t="str">
        <f>IF(VLOOKUP($A79,intern2!$A$165:$BH$316,COLUMN(N79)+1,FALSE)="","",IF(VLOOKUP($A79,'2.2'!$D:$O,5,FALSE)&lt;=N$8,"OK","NOK"))</f>
        <v/>
      </c>
      <c r="O79" s="1156" t="str">
        <f>IF(VLOOKUP($A79,intern2!$A$165:$BH$316,COLUMN(O79)+1,FALSE)="","",IF(VLOOKUP($A79,'2.2'!$D:$O,5,FALSE)&lt;=O$8,"OK","NOK"))</f>
        <v/>
      </c>
      <c r="P79" s="1156" t="str">
        <f>IF(VLOOKUP($A79,intern2!$A$165:$BH$316,COLUMN(P79)+1,FALSE)="","",IF(VLOOKUP($A79,'2.2'!$D:$O,5,FALSE)&lt;=P$8,"OK","NOK"))</f>
        <v/>
      </c>
      <c r="Q79" s="1156" t="str">
        <f>IF(VLOOKUP($A79,intern2!$A$165:$BH$316,COLUMN(Q79)+1,FALSE)="","",IF(VLOOKUP($A79,'2.2'!$D:$O,5,FALSE)&lt;=Q$8,"OK","NOK"))</f>
        <v/>
      </c>
      <c r="R79" s="1159" t="str">
        <f>IF(VLOOKUP($A79,intern2!$A$165:$BH$316,COLUMN(R79)+1,FALSE)="","",IF(VLOOKUP($A79,'2.2'!$D:$O,5,FALSE)&lt;=R$8,"OK","NOK"))</f>
        <v/>
      </c>
      <c r="S79" s="1159" t="str">
        <f>IF(VLOOKUP($A79,intern2!$A$165:$BH$316,COLUMN(S79)+1,FALSE)="","",IF(VLOOKUP($A79,'2.2'!$D:$O,5,FALSE)&lt;=S$8,"OK","NOK"))</f>
        <v/>
      </c>
      <c r="T79" s="1156" t="str">
        <f>IF(VLOOKUP($A79,intern2!$A$165:$BH$316,COLUMN(T79)+1,FALSE)="","",IF(VLOOKUP($A79,'2.2'!$D:$O,5,FALSE)&lt;=T$8,"OK","NOK"))</f>
        <v/>
      </c>
      <c r="U79" s="1156" t="str">
        <f>IF(VLOOKUP($A79,intern2!$A$165:$BH$316,COLUMN(U79)+1,FALSE)="","",IF(VLOOKUP($A79,'2.2'!$D:$O,5,FALSE)&lt;=U$8,"OK","NOK"))</f>
        <v/>
      </c>
      <c r="V79" s="1156" t="str">
        <f>IF(VLOOKUP($A79,intern2!$A$165:$BH$316,COLUMN(V79)+1,FALSE)="","",IF(VLOOKUP($A79,'2.2'!$D:$O,5,FALSE)&lt;=V$8,"OK","NOK"))</f>
        <v/>
      </c>
      <c r="W79" s="1156" t="str">
        <f>IF(VLOOKUP($A79,intern2!$A$165:$BH$316,COLUMN(W79)+1,FALSE)="","",IF(VLOOKUP($A79,'2.2'!$D:$O,5,FALSE)&lt;=W$8,"OK","NOK"))</f>
        <v/>
      </c>
      <c r="X79" s="1156" t="str">
        <f>IF(VLOOKUP($A79,intern2!$A$165:$BH$316,COLUMN(X79)+1,FALSE)="","",IF(VLOOKUP($A79,'2.2'!$D:$O,5,FALSE)&lt;=X$8,"OK","NOK"))</f>
        <v/>
      </c>
      <c r="Y79" s="1170" t="str">
        <f>IF(VLOOKUP($A79,intern2!$A$165:$BH$316,COLUMN(Y79)+1,FALSE)="","",IF(VLOOKUP($A79,'2.2'!$D:$O,5,FALSE)&lt;=Y$8,"OK","NOK"))</f>
        <v/>
      </c>
      <c r="Z79" s="1269" t="str">
        <f>IF(VLOOKUP($A79,intern2!$A$165:$BH$316,COLUMN(Z79)+1,FALSE)="","",IF(VLOOKUP($A79,'2.2'!$D:$O,5,FALSE)&lt;=Z$8,"OK","NOK"))</f>
        <v/>
      </c>
      <c r="AA79" s="1156" t="str">
        <f>IF(VLOOKUP($A79,intern2!$A$165:$BH$316,COLUMN(AA79)+1,FALSE)="","",IF(VLOOKUP($A79,'2.2'!$D:$O,5,FALSE)&lt;=AA$8,"OK","NOK"))</f>
        <v/>
      </c>
      <c r="AB79" s="1156" t="str">
        <f>IF(VLOOKUP($A79,intern2!$A$165:$BH$316,COLUMN(AB79)+1,FALSE)="","",IF(VLOOKUP($A79,'2.2'!$D:$O,5,FALSE)&lt;=AB$8,"OK","NOK"))</f>
        <v/>
      </c>
      <c r="AC79" s="1156" t="str">
        <f>IF(VLOOKUP($A79,intern2!$A$165:$BH$316,COLUMN(AC79)+1,FALSE)="","",IF(VLOOKUP($A79,'2.2'!$D:$O,5,FALSE)&lt;=AC$8,"OK","NOK"))</f>
        <v/>
      </c>
      <c r="AD79" s="1156" t="str">
        <f>IF(VLOOKUP($A79,intern2!$A$165:$BH$316,COLUMN(AD79)+1,FALSE)="","",IF(VLOOKUP($A79,'2.2'!$D:$O,5,FALSE)&lt;=AD$8,"OK","NOK"))</f>
        <v/>
      </c>
      <c r="AE79" s="1160" t="str">
        <f>IF(VLOOKUP($A79,intern2!$A$165:$BH$316,COLUMN(AE79)+1,FALSE)="","",IF(VLOOKUP($A79,'2.2'!$D:$O,5,FALSE)&lt;=AE$8,"OK","NOK"))</f>
        <v/>
      </c>
      <c r="AF79" s="1269" t="str">
        <f>IF(VLOOKUP($A79,intern2!$A$165:$BH$316,COLUMN(AF79)+1,FALSE)="","",IF(VLOOKUP($A79,'2.2'!$D:$O,5,FALSE)&lt;=AF$8,"OK","NOK"))</f>
        <v/>
      </c>
      <c r="AG79" s="1160" t="str">
        <f>IF(VLOOKUP($A79,intern2!$A$165:$BH$316,COLUMN(AG79)+1,FALSE)="","",IF(VLOOKUP($A79,'2.2'!$D:$O,5,FALSE)&lt;=AG$8,"OK","NOK"))</f>
        <v/>
      </c>
      <c r="AH79" s="1160" t="str">
        <f>IF(VLOOKUP($A79,intern2!$A$165:$BH$316,COLUMN(AH79)+1,FALSE)="","",IF(VLOOKUP($A79,'2.2'!$D:$O,5,FALSE)&lt;=AH$8,"OK","NOK"))</f>
        <v/>
      </c>
      <c r="AI79" s="1156" t="str">
        <f>IF(VLOOKUP($A79,intern2!$A$165:$BH$316,COLUMN(AI79)+1,FALSE)="","",IF(VLOOKUP($A79,'2.2'!$D:$O,5,FALSE)&lt;=AI$8,"OK","NOK"))</f>
        <v/>
      </c>
      <c r="AJ79" s="1156" t="str">
        <f>IF(VLOOKUP($A79,intern2!$A$165:$BH$316,COLUMN(AJ79)+1,FALSE)="","",IF(VLOOKUP($A79,'2.2'!$D:$O,5,FALSE)&lt;=AJ$8,"OK","NOK"))</f>
        <v/>
      </c>
      <c r="AK79" s="1156" t="str">
        <f>IF(VLOOKUP($A79,intern2!$A$165:$BH$316,COLUMN(AK79)+1,FALSE)="","",IF(VLOOKUP($A79,'2.2'!$D:$O,5,FALSE)&lt;=AK$8,"OK","NOK"))</f>
        <v/>
      </c>
      <c r="AL79" s="1156" t="str">
        <f>IF(VLOOKUP($A79,intern2!$A$165:$BH$316,COLUMN(AL79)+1,FALSE)="","",IF(VLOOKUP($A79,'2.2'!$D:$O,5,FALSE)&lt;=AL$8,"OK","NOK"))</f>
        <v/>
      </c>
      <c r="AM79" s="1269" t="str">
        <f>IF(VLOOKUP($A79,intern2!$A$165:$BH$316,COLUMN(AM79)+1,FALSE)="","",IF(VLOOKUP($A79,'2.2'!$D:$O,5,FALSE)&lt;=AM$8,"OK","NOK"))</f>
        <v/>
      </c>
      <c r="AN79" s="1170" t="str">
        <f>IF(VLOOKUP($A79,intern2!$A$165:$BH$316,COLUMN(AN79)+1,FALSE)="","",IF(VLOOKUP($A79,'2.2'!$D:$O,5,FALSE)&lt;=AN$8,"OK","NOK"))</f>
        <v/>
      </c>
      <c r="AO79" s="1156" t="str">
        <f>IF(VLOOKUP($A79,intern2!$A$165:$BH$316,COLUMN(AO79)+1,FALSE)="","",IF(VLOOKUP($A79,'2.2'!$D:$O,5,FALSE)&lt;=AO$8,"OK","NOK"))</f>
        <v/>
      </c>
      <c r="AP79" s="1156" t="str">
        <f>IF(VLOOKUP($A79,intern2!$A$165:$BH$316,COLUMN(AP79)+1,FALSE)="","",IF(VLOOKUP($A79,'2.2'!$D:$O,5,FALSE)&lt;=AP$8,"OK","NOK"))</f>
        <v/>
      </c>
      <c r="AQ79" s="1269" t="str">
        <f>IF(VLOOKUP($A79,intern2!$A$165:$BH$316,COLUMN(AQ79)+1,FALSE)="","",IF(VLOOKUP($A79,'2.2'!$D:$O,5,FALSE)&lt;=AQ$8,"OK","NOK"))</f>
        <v/>
      </c>
      <c r="AR79" s="1156" t="str">
        <f>IF(VLOOKUP($A79,intern2!$A$165:$BH$316,COLUMN(AR79)+1,FALSE)="","",IF(VLOOKUP($A79,'2.2'!$D:$O,5,FALSE)&lt;=AR$8,"OK","NOK"))</f>
        <v/>
      </c>
      <c r="AS79" s="1156" t="str">
        <f>IF(VLOOKUP($A79,intern2!$A$165:$BH$316,COLUMN(AS79)+1,FALSE)="","",IF(VLOOKUP($A79,'2.2'!$D:$O,5,FALSE)&lt;=AS$8,"OK","NOK"))</f>
        <v/>
      </c>
      <c r="AT79" s="1269" t="str">
        <f>IF(VLOOKUP($A79,intern2!$A$165:$BH$316,COLUMN(AT79)+1,FALSE)="","",IF(VLOOKUP($A79,'2.2'!$D:$O,5,FALSE)&lt;=AT$8,"OK","NOK"))</f>
        <v/>
      </c>
      <c r="AU79" s="1156" t="str">
        <f>IF(VLOOKUP($A79,intern2!$A$165:$BH$316,COLUMN(AU79)+1,FALSE)="","",IF(VLOOKUP($A79,'2.2'!$D:$O,5,FALSE)&lt;=AU$8,"OK","NOK"))</f>
        <v/>
      </c>
      <c r="AV79" s="1156" t="str">
        <f>IF(VLOOKUP($A79,intern2!$A$165:$BH$316,COLUMN(AV79)+1,FALSE)="","",IF(VLOOKUP($A79,'2.2'!$D:$O,5,FALSE)&lt;=AV$8,"OK","NOK"))</f>
        <v/>
      </c>
      <c r="AW79" s="1156" t="str">
        <f>IF(VLOOKUP($A79,intern2!$A$165:$BH$316,COLUMN(AW79)+1,FALSE)="","",IF(VLOOKUP($A79,'2.2'!$D:$O,5,FALSE)&lt;=AW$8,"OK","NOK"))</f>
        <v/>
      </c>
      <c r="AX79" s="1156" t="str">
        <f>IF(VLOOKUP($A79,intern2!$A$165:$BH$316,COLUMN(AX79)+1,FALSE)="","",IF(VLOOKUP($A79,'2.2'!$D:$O,5,FALSE)&lt;=AX$8,"OK","NOK"))</f>
        <v/>
      </c>
      <c r="AY79" s="1156" t="str">
        <f>IF(VLOOKUP($A79,intern2!$A$165:$BH$316,COLUMN(AY79)+1,FALSE)="","",IF(VLOOKUP($A79,'2.2'!$D:$O,5,FALSE)&lt;=AY$8,"OK","NOK"))</f>
        <v/>
      </c>
      <c r="AZ79" s="1269" t="str">
        <f>IF(VLOOKUP($A79,intern2!$A$165:$BH$316,COLUMN(AZ79)+1,FALSE)="","",IF(VLOOKUP($A79,'2.2'!$D:$O,5,FALSE)&lt;=AZ$8,"OK","NOK"))</f>
        <v/>
      </c>
      <c r="BA79" s="1156" t="str">
        <f>IF(VLOOKUP($A79,intern2!$A$165:$BH$316,COLUMN(BA79)+1,FALSE)="","",IF(VLOOKUP($A79,'2.2'!$D:$O,5,FALSE)&lt;=BA$8,"OK","NOK"))</f>
        <v/>
      </c>
      <c r="BB79" s="1156" t="str">
        <f>IF(VLOOKUP($A79,intern2!$A$165:$BH$316,COLUMN(BB79)+1,FALSE)="","",IF(VLOOKUP($A79,'2.2'!$D:$O,5,FALSE)&lt;=BB$8,"OK","NOK"))</f>
        <v/>
      </c>
      <c r="BC79" s="1156" t="str">
        <f>IF(VLOOKUP($A79,intern2!$A$165:$BH$316,COLUMN(BC79)+1,FALSE)="","",IF(VLOOKUP($A79,'2.2'!$D:$O,5,FALSE)&lt;=BC$8,"OK","NOK"))</f>
        <v/>
      </c>
      <c r="BD79" s="1156" t="str">
        <f>IF(VLOOKUP($A79,intern2!$A$165:$BH$316,COLUMN(BD79)+1,FALSE)="","",IF(VLOOKUP($A79,'2.2'!$D:$O,5,FALSE)&lt;=BD$8,"OK","NOK"))</f>
        <v/>
      </c>
      <c r="BE79" s="1156" t="str">
        <f>IF(VLOOKUP($A79,intern2!$A$165:$BH$316,COLUMN(BE79)+1,FALSE)="","",IF(VLOOKUP($A79,'2.2'!$D:$O,5,FALSE)&lt;=BE$8,"OK","NOK"))</f>
        <v/>
      </c>
      <c r="BF79" s="1170" t="str">
        <f>IF(VLOOKUP($A79,intern2!$A$165:$BH$316,COLUMN(BF79)+1,FALSE)="","",IF(VLOOKUP($A79,'2.2'!$D:$O,5,FALSE)&lt;=BF$8,"OK","NOK"))</f>
        <v/>
      </c>
      <c r="BG79" s="1269" t="str">
        <f>IF(VLOOKUP($A79,intern2!$A$165:$BH$316,COLUMN(BG79)+1,FALSE)="","",IF(VLOOKUP($A79,'2.2'!$D:$O,5,FALSE)&lt;=BG$8,"OK","NOK"))</f>
        <v/>
      </c>
      <c r="BH79" s="1176" t="str">
        <f t="shared" ca="1" si="1"/>
        <v>NOK</v>
      </c>
      <c r="BI79" s="1176"/>
    </row>
    <row r="80" spans="1:62" ht="39.6" x14ac:dyDescent="0.25">
      <c r="A80" s="716" t="str">
        <f>'2.2'!D80</f>
        <v>HER1.1.6</v>
      </c>
      <c r="B80" s="1157" t="str">
        <f>'2.2'!E80</f>
        <v>Sistemi di assistenza ventricolare negli adulti (CIMAS)</v>
      </c>
      <c r="C80" s="1156" t="str">
        <f>IF(VLOOKUP($A80,intern2!$A$165:$BH$316,COLUMN(C80)+1,FALSE)="","",IF(VLOOKUP($A80,'2.2'!$D:$O,5,FALSE)&lt;=C$8,"OK","NOK"))</f>
        <v/>
      </c>
      <c r="D80" s="1156" t="str">
        <f>IF(VLOOKUP($A80,intern2!$A$165:$BH$316,COLUMN(D80)+1,FALSE)="","",IF(VLOOKUP($A80,'2.2'!$D:$O,5,FALSE)&lt;=D$8,"OK","NOK"))</f>
        <v/>
      </c>
      <c r="E80" s="1156" t="str">
        <f>IF(VLOOKUP($A80,intern2!$A$165:$BH$316,COLUMN(E80)+1,FALSE)="","",IF(VLOOKUP($A80,'2.2'!$D:$O,5,FALSE)&lt;=E$8,"OK","NOK"))</f>
        <v/>
      </c>
      <c r="F80" s="1156" t="str">
        <f>IF(VLOOKUP($A80,intern2!$A$165:$BH$316,COLUMN(F80)+1,FALSE)="","",IF(VLOOKUP($A80,'2.2'!$D:$O,5,FALSE)&lt;=F$8,"OK","NOK"))</f>
        <v/>
      </c>
      <c r="G80" s="1156" t="str">
        <f>IF(VLOOKUP($A80,intern2!$A$165:$BH$316,COLUMN(G80)+1,FALSE)="","",IF(VLOOKUP($A80,'2.2'!$D:$O,5,FALSE)&lt;=G$8,"OK","NOK"))</f>
        <v/>
      </c>
      <c r="H80" s="1156" t="str">
        <f>IF(VLOOKUP($A80,intern2!$A$165:$BH$316,COLUMN(H80)+1,FALSE)="","",IF(VLOOKUP($A80,'2.2'!$D:$O,5,FALSE)&lt;=H$8,"OK","NOK"))</f>
        <v/>
      </c>
      <c r="I80" s="1269" t="str">
        <f>IF(VLOOKUP($A80,intern2!$A$165:$BH$316,COLUMN(I80)+1,FALSE)="","",IF(VLOOKUP($A80,'2.2'!$D:$O,5,FALSE)&lt;=I$8,"OK","NOK"))</f>
        <v/>
      </c>
      <c r="J80" s="1159" t="str">
        <f>IF(VLOOKUP($A80,intern2!$A$165:$BH$316,COLUMN(J80)+1,FALSE)="","",IF(VLOOKUP($A80,'2.2'!$D:$O,5,FALSE)&lt;=J$8,"OK","NOK"))</f>
        <v/>
      </c>
      <c r="K80" s="1156" t="str">
        <f>IF(VLOOKUP($A80,intern2!$A$165:$BH$316,COLUMN(K80)+1,FALSE)="","",IF(VLOOKUP($A80,'2.2'!$D:$O,5,FALSE)&lt;=K$8,"OK","NOK"))</f>
        <v/>
      </c>
      <c r="L80" s="1156" t="str">
        <f>IF(VLOOKUP($A80,intern2!$A$165:$BH$316,COLUMN(L80)+1,FALSE)="","",IF(VLOOKUP($A80,'2.2'!$D:$O,5,FALSE)&lt;=L$8,"OK","NOK"))</f>
        <v/>
      </c>
      <c r="M80" s="1156" t="str">
        <f>IF(VLOOKUP($A80,intern2!$A$165:$BH$316,COLUMN(M80)+1,FALSE)="","",IF(VLOOKUP($A80,'2.2'!$D:$O,5,FALSE)&lt;=M$8,"OK","NOK"))</f>
        <v/>
      </c>
      <c r="N80" s="1156" t="str">
        <f>IF(VLOOKUP($A80,intern2!$A$165:$BH$316,COLUMN(N80)+1,FALSE)="","",IF(VLOOKUP($A80,'2.2'!$D:$O,5,FALSE)&lt;=N$8,"OK","NOK"))</f>
        <v/>
      </c>
      <c r="O80" s="1156" t="str">
        <f>IF(VLOOKUP($A80,intern2!$A$165:$BH$316,COLUMN(O80)+1,FALSE)="","",IF(VLOOKUP($A80,'2.2'!$D:$O,5,FALSE)&lt;=O$8,"OK","NOK"))</f>
        <v/>
      </c>
      <c r="P80" s="1156" t="str">
        <f>IF(VLOOKUP($A80,intern2!$A$165:$BH$316,COLUMN(P80)+1,FALSE)="","",IF(VLOOKUP($A80,'2.2'!$D:$O,5,FALSE)&lt;=P$8,"OK","NOK"))</f>
        <v/>
      </c>
      <c r="Q80" s="1156" t="str">
        <f>IF(VLOOKUP($A80,intern2!$A$165:$BH$316,COLUMN(Q80)+1,FALSE)="","",IF(VLOOKUP($A80,'2.2'!$D:$O,5,FALSE)&lt;=Q$8,"OK","NOK"))</f>
        <v/>
      </c>
      <c r="R80" s="1159" t="str">
        <f>IF(VLOOKUP($A80,intern2!$A$165:$BH$316,COLUMN(R80)+1,FALSE)="","",IF(VLOOKUP($A80,'2.2'!$D:$O,5,FALSE)&lt;=R$8,"OK","NOK"))</f>
        <v/>
      </c>
      <c r="S80" s="1159" t="str">
        <f>IF(VLOOKUP($A80,intern2!$A$165:$BH$316,COLUMN(S80)+1,FALSE)="","",IF(VLOOKUP($A80,'2.2'!$D:$O,5,FALSE)&lt;=S$8,"OK","NOK"))</f>
        <v/>
      </c>
      <c r="T80" s="1156" t="str">
        <f>IF(VLOOKUP($A80,intern2!$A$165:$BH$316,COLUMN(T80)+1,FALSE)="","",IF(VLOOKUP($A80,'2.2'!$D:$O,5,FALSE)&lt;=T$8,"OK","NOK"))</f>
        <v/>
      </c>
      <c r="U80" s="1156" t="str">
        <f>IF(VLOOKUP($A80,intern2!$A$165:$BH$316,COLUMN(U80)+1,FALSE)="","",IF(VLOOKUP($A80,'2.2'!$D:$O,5,FALSE)&lt;=U$8,"OK","NOK"))</f>
        <v/>
      </c>
      <c r="V80" s="1156" t="str">
        <f>IF(VLOOKUP($A80,intern2!$A$165:$BH$316,COLUMN(V80)+1,FALSE)="","",IF(VLOOKUP($A80,'2.2'!$D:$O,5,FALSE)&lt;=V$8,"OK","NOK"))</f>
        <v/>
      </c>
      <c r="W80" s="1156" t="str">
        <f>IF(VLOOKUP($A80,intern2!$A$165:$BH$316,COLUMN(W80)+1,FALSE)="","",IF(VLOOKUP($A80,'2.2'!$D:$O,5,FALSE)&lt;=W$8,"OK","NOK"))</f>
        <v/>
      </c>
      <c r="X80" s="1156" t="str">
        <f>IF(VLOOKUP($A80,intern2!$A$165:$BH$316,COLUMN(X80)+1,FALSE)="","",IF(VLOOKUP($A80,'2.2'!$D:$O,5,FALSE)&lt;=X$8,"OK","NOK"))</f>
        <v/>
      </c>
      <c r="Y80" s="1170" t="str">
        <f>IF(VLOOKUP($A80,intern2!$A$165:$BH$316,COLUMN(Y80)+1,FALSE)="","",IF(VLOOKUP($A80,'2.2'!$D:$O,5,FALSE)&lt;=Y$8,"OK","NOK"))</f>
        <v/>
      </c>
      <c r="Z80" s="1269" t="str">
        <f>IF(VLOOKUP($A80,intern2!$A$165:$BH$316,COLUMN(Z80)+1,FALSE)="","",IF(VLOOKUP($A80,'2.2'!$D:$O,5,FALSE)&lt;=Z$8,"OK","NOK"))</f>
        <v/>
      </c>
      <c r="AA80" s="1156" t="str">
        <f>IF(VLOOKUP($A80,intern2!$A$165:$BH$316,COLUMN(AA80)+1,FALSE)="","",IF(VLOOKUP($A80,'2.2'!$D:$O,5,FALSE)&lt;=AA$8,"OK","NOK"))</f>
        <v/>
      </c>
      <c r="AB80" s="1156" t="str">
        <f>IF(VLOOKUP($A80,intern2!$A$165:$BH$316,COLUMN(AB80)+1,FALSE)="","",IF(VLOOKUP($A80,'2.2'!$D:$O,5,FALSE)&lt;=AB$8,"OK","NOK"))</f>
        <v/>
      </c>
      <c r="AC80" s="1156" t="str">
        <f>IF(VLOOKUP($A80,intern2!$A$165:$BH$316,COLUMN(AC80)+1,FALSE)="","",IF(VLOOKUP($A80,'2.2'!$D:$O,5,FALSE)&lt;=AC$8,"OK","NOK"))</f>
        <v/>
      </c>
      <c r="AD80" s="1156" t="str">
        <f>IF(VLOOKUP($A80,intern2!$A$165:$BH$316,COLUMN(AD80)+1,FALSE)="","",IF(VLOOKUP($A80,'2.2'!$D:$O,5,FALSE)&lt;=AD$8,"OK","NOK"))</f>
        <v/>
      </c>
      <c r="AE80" s="1160" t="str">
        <f>IF(VLOOKUP($A80,intern2!$A$165:$BH$316,COLUMN(AE80)+1,FALSE)="","",IF(VLOOKUP($A80,'2.2'!$D:$O,5,FALSE)&lt;=AE$8,"OK","NOK"))</f>
        <v/>
      </c>
      <c r="AF80" s="1269" t="str">
        <f>IF(VLOOKUP($A80,intern2!$A$165:$BH$316,COLUMN(AF80)+1,FALSE)="","",IF(VLOOKUP($A80,'2.2'!$D:$O,5,FALSE)&lt;=AF$8,"OK","NOK"))</f>
        <v/>
      </c>
      <c r="AG80" s="1160" t="str">
        <f>IF(VLOOKUP($A80,intern2!$A$165:$BH$316,COLUMN(AG80)+1,FALSE)="","",IF(VLOOKUP($A80,'2.2'!$D:$O,5,FALSE)&lt;=AG$8,"OK","NOK"))</f>
        <v/>
      </c>
      <c r="AH80" s="1160" t="str">
        <f>IF(VLOOKUP($A80,intern2!$A$165:$BH$316,COLUMN(AH80)+1,FALSE)="","",IF(VLOOKUP($A80,'2.2'!$D:$O,5,FALSE)&lt;=AH$8,"OK","NOK"))</f>
        <v/>
      </c>
      <c r="AI80" s="1156" t="str">
        <f>IF(VLOOKUP($A80,intern2!$A$165:$BH$316,COLUMN(AI80)+1,FALSE)="","",IF(VLOOKUP($A80,'2.2'!$D:$O,5,FALSE)&lt;=AI$8,"OK","NOK"))</f>
        <v/>
      </c>
      <c r="AJ80" s="1156" t="str">
        <f>IF(VLOOKUP($A80,intern2!$A$165:$BH$316,COLUMN(AJ80)+1,FALSE)="","",IF(VLOOKUP($A80,'2.2'!$D:$O,5,FALSE)&lt;=AJ$8,"OK","NOK"))</f>
        <v/>
      </c>
      <c r="AK80" s="1156" t="str">
        <f>IF(VLOOKUP($A80,intern2!$A$165:$BH$316,COLUMN(AK80)+1,FALSE)="","",IF(VLOOKUP($A80,'2.2'!$D:$O,5,FALSE)&lt;=AK$8,"OK","NOK"))</f>
        <v/>
      </c>
      <c r="AL80" s="1156" t="str">
        <f>IF(VLOOKUP($A80,intern2!$A$165:$BH$316,COLUMN(AL80)+1,FALSE)="","",IF(VLOOKUP($A80,'2.2'!$D:$O,5,FALSE)&lt;=AL$8,"OK","NOK"))</f>
        <v/>
      </c>
      <c r="AM80" s="1269" t="str">
        <f>IF(VLOOKUP($A80,intern2!$A$165:$BH$316,COLUMN(AM80)+1,FALSE)="","",IF(VLOOKUP($A80,'2.2'!$D:$O,5,FALSE)&lt;=AM$8,"OK","NOK"))</f>
        <v/>
      </c>
      <c r="AN80" s="1170" t="str">
        <f>IF(VLOOKUP($A80,intern2!$A$165:$BH$316,COLUMN(AN80)+1,FALSE)="","",IF(VLOOKUP($A80,'2.2'!$D:$O,5,FALSE)&lt;=AN$8,"OK","NOK"))</f>
        <v/>
      </c>
      <c r="AO80" s="1156" t="str">
        <f>IF(VLOOKUP($A80,intern2!$A$165:$BH$316,COLUMN(AO80)+1,FALSE)="","",IF(VLOOKUP($A80,'2.2'!$D:$O,5,FALSE)&lt;=AO$8,"OK","NOK"))</f>
        <v/>
      </c>
      <c r="AP80" s="1156" t="str">
        <f>IF(VLOOKUP($A80,intern2!$A$165:$BH$316,COLUMN(AP80)+1,FALSE)="","",IF(VLOOKUP($A80,'2.2'!$D:$O,5,FALSE)&lt;=AP$8,"OK","NOK"))</f>
        <v/>
      </c>
      <c r="AQ80" s="1269" t="str">
        <f>IF(VLOOKUP($A80,intern2!$A$165:$BH$316,COLUMN(AQ80)+1,FALSE)="","",IF(VLOOKUP($A80,'2.2'!$D:$O,5,FALSE)&lt;=AQ$8,"OK","NOK"))</f>
        <v/>
      </c>
      <c r="AR80" s="1156" t="str">
        <f>IF(VLOOKUP($A80,intern2!$A$165:$BH$316,COLUMN(AR80)+1,FALSE)="","",IF(VLOOKUP($A80,'2.2'!$D:$O,5,FALSE)&lt;=AR$8,"OK","NOK"))</f>
        <v/>
      </c>
      <c r="AS80" s="1156" t="str">
        <f>IF(VLOOKUP($A80,intern2!$A$165:$BH$316,COLUMN(AS80)+1,FALSE)="","",IF(VLOOKUP($A80,'2.2'!$D:$O,5,FALSE)&lt;=AS$8,"OK","NOK"))</f>
        <v/>
      </c>
      <c r="AT80" s="1269" t="str">
        <f>IF(VLOOKUP($A80,intern2!$A$165:$BH$316,COLUMN(AT80)+1,FALSE)="","",IF(VLOOKUP($A80,'2.2'!$D:$O,5,FALSE)&lt;=AT$8,"OK","NOK"))</f>
        <v/>
      </c>
      <c r="AU80" s="1156" t="str">
        <f>IF(VLOOKUP($A80,intern2!$A$165:$BH$316,COLUMN(AU80)+1,FALSE)="","",IF(VLOOKUP($A80,'2.2'!$D:$O,5,FALSE)&lt;=AU$8,"OK","NOK"))</f>
        <v/>
      </c>
      <c r="AV80" s="1156" t="str">
        <f>IF(VLOOKUP($A80,intern2!$A$165:$BH$316,COLUMN(AV80)+1,FALSE)="","",IF(VLOOKUP($A80,'2.2'!$D:$O,5,FALSE)&lt;=AV$8,"OK","NOK"))</f>
        <v/>
      </c>
      <c r="AW80" s="1156" t="str">
        <f>IF(VLOOKUP($A80,intern2!$A$165:$BH$316,COLUMN(AW80)+1,FALSE)="","",IF(VLOOKUP($A80,'2.2'!$D:$O,5,FALSE)&lt;=AW$8,"OK","NOK"))</f>
        <v/>
      </c>
      <c r="AX80" s="1156" t="str">
        <f>IF(VLOOKUP($A80,intern2!$A$165:$BH$316,COLUMN(AX80)+1,FALSE)="","",IF(VLOOKUP($A80,'2.2'!$D:$O,5,FALSE)&lt;=AX$8,"OK","NOK"))</f>
        <v/>
      </c>
      <c r="AY80" s="1156" t="str">
        <f>IF(VLOOKUP($A80,intern2!$A$165:$BH$316,COLUMN(AY80)+1,FALSE)="","",IF(VLOOKUP($A80,'2.2'!$D:$O,5,FALSE)&lt;=AY$8,"OK","NOK"))</f>
        <v/>
      </c>
      <c r="AZ80" s="1269" t="str">
        <f>IF(VLOOKUP($A80,intern2!$A$165:$BH$316,COLUMN(AZ80)+1,FALSE)="","",IF(VLOOKUP($A80,'2.2'!$D:$O,5,FALSE)&lt;=AZ$8,"OK","NOK"))</f>
        <v/>
      </c>
      <c r="BA80" s="1156" t="str">
        <f>IF(VLOOKUP($A80,intern2!$A$165:$BH$316,COLUMN(BA80)+1,FALSE)="","",IF(VLOOKUP($A80,'2.2'!$D:$O,5,FALSE)&lt;=BA$8,"OK","NOK"))</f>
        <v/>
      </c>
      <c r="BB80" s="1156" t="str">
        <f>IF(VLOOKUP($A80,intern2!$A$165:$BH$316,COLUMN(BB80)+1,FALSE)="","",IF(VLOOKUP($A80,'2.2'!$D:$O,5,FALSE)&lt;=BB$8,"OK","NOK"))</f>
        <v/>
      </c>
      <c r="BC80" s="1156" t="str">
        <f>IF(VLOOKUP($A80,intern2!$A$165:$BH$316,COLUMN(BC80)+1,FALSE)="","",IF(VLOOKUP($A80,'2.2'!$D:$O,5,FALSE)&lt;=BC$8,"OK","NOK"))</f>
        <v/>
      </c>
      <c r="BD80" s="1156" t="str">
        <f>IF(VLOOKUP($A80,intern2!$A$165:$BH$316,COLUMN(BD80)+1,FALSE)="","",IF(VLOOKUP($A80,'2.2'!$D:$O,5,FALSE)&lt;=BD$8,"OK","NOK"))</f>
        <v/>
      </c>
      <c r="BE80" s="1156" t="str">
        <f>IF(VLOOKUP($A80,intern2!$A$165:$BH$316,COLUMN(BE80)+1,FALSE)="","",IF(VLOOKUP($A80,'2.2'!$D:$O,5,FALSE)&lt;=BE$8,"OK","NOK"))</f>
        <v/>
      </c>
      <c r="BF80" s="1170" t="str">
        <f>IF(VLOOKUP($A80,intern2!$A$165:$BH$316,COLUMN(BF80)+1,FALSE)="","",IF(VLOOKUP($A80,'2.2'!$D:$O,5,FALSE)&lt;=BF$8,"OK","NOK"))</f>
        <v/>
      </c>
      <c r="BG80" s="1269" t="str">
        <f>IF(VLOOKUP($A80,intern2!$A$165:$BH$316,COLUMN(BG80)+1,FALSE)="","",IF(VLOOKUP($A80,'2.2'!$D:$O,5,FALSE)&lt;=BG$8,"OK","NOK"))</f>
        <v/>
      </c>
      <c r="BH80" s="1176" t="str">
        <f t="shared" si="1"/>
        <v>OK</v>
      </c>
      <c r="BI80" s="1176"/>
    </row>
    <row r="81" spans="1:62" x14ac:dyDescent="0.25">
      <c r="A81" s="716" t="str">
        <f>'2.2'!D81</f>
        <v>KAR1</v>
      </c>
      <c r="B81" s="1157" t="str">
        <f>'2.2'!E81</f>
        <v>Cardiologia e dispositivi</v>
      </c>
      <c r="C81" s="1156" t="str">
        <f>IF(VLOOKUP($A81,intern2!$A$165:$BH$316,COLUMN(C81)+1,FALSE)="","",IF(VLOOKUP($A81,'2.2'!$D:$O,5,FALSE)&lt;=C$8,"OK","NOK"))</f>
        <v/>
      </c>
      <c r="D81" s="1156" t="str">
        <f>IF(VLOOKUP($A81,intern2!$A$165:$BH$316,COLUMN(D81)+1,FALSE)="","",IF(VLOOKUP($A81,'2.2'!$D:$O,5,FALSE)&lt;=D$8,"OK","NOK"))</f>
        <v/>
      </c>
      <c r="E81" s="1156" t="str">
        <f ca="1">IF(VLOOKUP($A81,intern2!$A$165:$BH$316,COLUMN(E81)+1,FALSE)="","",IF(VLOOKUP($A81,'2.2'!$D:$O,5,FALSE)&lt;=E$8,"OK","NOK"))</f>
        <v>NOK</v>
      </c>
      <c r="F81" s="1156" t="str">
        <f>IF(VLOOKUP($A81,intern2!$A$165:$BH$316,COLUMN(F81)+1,FALSE)="","",IF(VLOOKUP($A81,'2.2'!$D:$O,5,FALSE)&lt;=F$8,"OK","NOK"))</f>
        <v/>
      </c>
      <c r="G81" s="1156" t="str">
        <f>IF(VLOOKUP($A81,intern2!$A$165:$BH$316,COLUMN(G81)+1,FALSE)="","",IF(VLOOKUP($A81,'2.2'!$D:$O,5,FALSE)&lt;=G$8,"OK","NOK"))</f>
        <v/>
      </c>
      <c r="H81" s="1156" t="str">
        <f>IF(VLOOKUP($A81,intern2!$A$165:$BH$316,COLUMN(H81)+1,FALSE)="","",IF(VLOOKUP($A81,'2.2'!$D:$O,5,FALSE)&lt;=H$8,"OK","NOK"))</f>
        <v/>
      </c>
      <c r="I81" s="1269" t="str">
        <f>IF(VLOOKUP($A81,intern2!$A$165:$BH$316,COLUMN(I81)+1,FALSE)="","",IF(VLOOKUP($A81,'2.2'!$D:$O,5,FALSE)&lt;=I$8,"OK","NOK"))</f>
        <v/>
      </c>
      <c r="J81" s="1159" t="str">
        <f ca="1">IF(VLOOKUP($A81,intern2!$A$165:$BH$316,COLUMN(J81)+1,FALSE)="","",IF(VLOOKUP($A81,'2.2'!$D:$O,5,FALSE)&lt;=J$8,"OK","NOK"))</f>
        <v>NOK</v>
      </c>
      <c r="K81" s="1156" t="str">
        <f>IF(VLOOKUP($A81,intern2!$A$165:$BH$316,COLUMN(K81)+1,FALSE)="","",IF(VLOOKUP($A81,'2.2'!$D:$O,5,FALSE)&lt;=K$8,"OK","NOK"))</f>
        <v/>
      </c>
      <c r="L81" s="1156" t="str">
        <f>IF(VLOOKUP($A81,intern2!$A$165:$BH$316,COLUMN(L81)+1,FALSE)="","",IF(VLOOKUP($A81,'2.2'!$D:$O,5,FALSE)&lt;=L$8,"OK","NOK"))</f>
        <v/>
      </c>
      <c r="M81" s="1156" t="str">
        <f>IF(VLOOKUP($A81,intern2!$A$165:$BH$316,COLUMN(M81)+1,FALSE)="","",IF(VLOOKUP($A81,'2.2'!$D:$O,5,FALSE)&lt;=M$8,"OK","NOK"))</f>
        <v/>
      </c>
      <c r="N81" s="1156" t="str">
        <f>IF(VLOOKUP($A81,intern2!$A$165:$BH$316,COLUMN(N81)+1,FALSE)="","",IF(VLOOKUP($A81,'2.2'!$D:$O,5,FALSE)&lt;=N$8,"OK","NOK"))</f>
        <v/>
      </c>
      <c r="O81" s="1156" t="str">
        <f>IF(VLOOKUP($A81,intern2!$A$165:$BH$316,COLUMN(O81)+1,FALSE)="","",IF(VLOOKUP($A81,'2.2'!$D:$O,5,FALSE)&lt;=O$8,"OK","NOK"))</f>
        <v/>
      </c>
      <c r="P81" s="1156" t="str">
        <f>IF(VLOOKUP($A81,intern2!$A$165:$BH$316,COLUMN(P81)+1,FALSE)="","",IF(VLOOKUP($A81,'2.2'!$D:$O,5,FALSE)&lt;=P$8,"OK","NOK"))</f>
        <v/>
      </c>
      <c r="Q81" s="1156" t="str">
        <f>IF(VLOOKUP($A81,intern2!$A$165:$BH$316,COLUMN(Q81)+1,FALSE)="","",IF(VLOOKUP($A81,'2.2'!$D:$O,5,FALSE)&lt;=Q$8,"OK","NOK"))</f>
        <v/>
      </c>
      <c r="R81" s="1159" t="str">
        <f>IF(VLOOKUP($A81,intern2!$A$165:$BH$316,COLUMN(R81)+1,FALSE)="","",IF(VLOOKUP($A81,'2.2'!$D:$O,5,FALSE)&lt;=R$8,"OK","NOK"))</f>
        <v/>
      </c>
      <c r="S81" s="1159" t="str">
        <f>IF(VLOOKUP($A81,intern2!$A$165:$BH$316,COLUMN(S81)+1,FALSE)="","",IF(VLOOKUP($A81,'2.2'!$D:$O,5,FALSE)&lt;=S$8,"OK","NOK"))</f>
        <v/>
      </c>
      <c r="T81" s="1156" t="str">
        <f>IF(VLOOKUP($A81,intern2!$A$165:$BH$316,COLUMN(T81)+1,FALSE)="","",IF(VLOOKUP($A81,'2.2'!$D:$O,5,FALSE)&lt;=T$8,"OK","NOK"))</f>
        <v/>
      </c>
      <c r="U81" s="1156" t="str">
        <f>IF(VLOOKUP($A81,intern2!$A$165:$BH$316,COLUMN(U81)+1,FALSE)="","",IF(VLOOKUP($A81,'2.2'!$D:$O,5,FALSE)&lt;=U$8,"OK","NOK"))</f>
        <v/>
      </c>
      <c r="V81" s="1156" t="str">
        <f>IF(VLOOKUP($A81,intern2!$A$165:$BH$316,COLUMN(V81)+1,FALSE)="","",IF(VLOOKUP($A81,'2.2'!$D:$O,5,FALSE)&lt;=V$8,"OK","NOK"))</f>
        <v/>
      </c>
      <c r="W81" s="1156" t="str">
        <f>IF(VLOOKUP($A81,intern2!$A$165:$BH$316,COLUMN(W81)+1,FALSE)="","",IF(VLOOKUP($A81,'2.2'!$D:$O,5,FALSE)&lt;=W$8,"OK","NOK"))</f>
        <v/>
      </c>
      <c r="X81" s="1156" t="str">
        <f>IF(VLOOKUP($A81,intern2!$A$165:$BH$316,COLUMN(X81)+1,FALSE)="","",IF(VLOOKUP($A81,'2.2'!$D:$O,5,FALSE)&lt;=X$8,"OK","NOK"))</f>
        <v/>
      </c>
      <c r="Y81" s="1170" t="str">
        <f>IF(VLOOKUP($A81,intern2!$A$165:$BH$316,COLUMN(Y81)+1,FALSE)="","",IF(VLOOKUP($A81,'2.2'!$D:$O,5,FALSE)&lt;=Y$8,"OK","NOK"))</f>
        <v/>
      </c>
      <c r="Z81" s="1269" t="str">
        <f>IF(VLOOKUP($A81,intern2!$A$165:$BH$316,COLUMN(Z81)+1,FALSE)="","",IF(VLOOKUP($A81,'2.2'!$D:$O,5,FALSE)&lt;=Z$8,"OK","NOK"))</f>
        <v/>
      </c>
      <c r="AA81" s="1156" t="str">
        <f>IF(VLOOKUP($A81,intern2!$A$165:$BH$316,COLUMN(AA81)+1,FALSE)="","",IF(VLOOKUP($A81,'2.2'!$D:$O,5,FALSE)&lt;=AA$8,"OK","NOK"))</f>
        <v/>
      </c>
      <c r="AB81" s="1156" t="str">
        <f>IF(VLOOKUP($A81,intern2!$A$165:$BH$316,COLUMN(AB81)+1,FALSE)="","",IF(VLOOKUP($A81,'2.2'!$D:$O,5,FALSE)&lt;=AB$8,"OK","NOK"))</f>
        <v/>
      </c>
      <c r="AC81" s="1156" t="str">
        <f>IF(VLOOKUP($A81,intern2!$A$165:$BH$316,COLUMN(AC81)+1,FALSE)="","",IF(VLOOKUP($A81,'2.2'!$D:$O,5,FALSE)&lt;=AC$8,"OK","NOK"))</f>
        <v/>
      </c>
      <c r="AD81" s="1156" t="str">
        <f>IF(VLOOKUP($A81,intern2!$A$165:$BH$316,COLUMN(AD81)+1,FALSE)="","",IF(VLOOKUP($A81,'2.2'!$D:$O,5,FALSE)&lt;=AD$8,"OK","NOK"))</f>
        <v/>
      </c>
      <c r="AE81" s="1160" t="str">
        <f>IF(VLOOKUP($A81,intern2!$A$165:$BH$316,COLUMN(AE81)+1,FALSE)="","",IF(VLOOKUP($A81,'2.2'!$D:$O,5,FALSE)&lt;=AE$8,"OK","NOK"))</f>
        <v/>
      </c>
      <c r="AF81" s="1269" t="str">
        <f>IF(VLOOKUP($A81,intern2!$A$165:$BH$316,COLUMN(AF81)+1,FALSE)="","",IF(VLOOKUP($A81,'2.2'!$D:$O,5,FALSE)&lt;=AF$8,"OK","NOK"))</f>
        <v/>
      </c>
      <c r="AG81" s="1160" t="str">
        <f>IF(VLOOKUP($A81,intern2!$A$165:$BH$316,COLUMN(AG81)+1,FALSE)="","",IF(VLOOKUP($A81,'2.2'!$D:$O,5,FALSE)&lt;=AG$8,"OK","NOK"))</f>
        <v/>
      </c>
      <c r="AH81" s="1160" t="str">
        <f>IF(VLOOKUP($A81,intern2!$A$165:$BH$316,COLUMN(AH81)+1,FALSE)="","",IF(VLOOKUP($A81,'2.2'!$D:$O,5,FALSE)&lt;=AH$8,"OK","NOK"))</f>
        <v/>
      </c>
      <c r="AI81" s="1156" t="str">
        <f>IF(VLOOKUP($A81,intern2!$A$165:$BH$316,COLUMN(AI81)+1,FALSE)="","",IF(VLOOKUP($A81,'2.2'!$D:$O,5,FALSE)&lt;=AI$8,"OK","NOK"))</f>
        <v/>
      </c>
      <c r="AJ81" s="1156" t="str">
        <f>IF(VLOOKUP($A81,intern2!$A$165:$BH$316,COLUMN(AJ81)+1,FALSE)="","",IF(VLOOKUP($A81,'2.2'!$D:$O,5,FALSE)&lt;=AJ$8,"OK","NOK"))</f>
        <v/>
      </c>
      <c r="AK81" s="1156" t="str">
        <f>IF(VLOOKUP($A81,intern2!$A$165:$BH$316,COLUMN(AK81)+1,FALSE)="","",IF(VLOOKUP($A81,'2.2'!$D:$O,5,FALSE)&lt;=AK$8,"OK","NOK"))</f>
        <v/>
      </c>
      <c r="AL81" s="1156" t="str">
        <f>IF(VLOOKUP($A81,intern2!$A$165:$BH$316,COLUMN(AL81)+1,FALSE)="","",IF(VLOOKUP($A81,'2.2'!$D:$O,5,FALSE)&lt;=AL$8,"OK","NOK"))</f>
        <v/>
      </c>
      <c r="AM81" s="1269" t="str">
        <f>IF(VLOOKUP($A81,intern2!$A$165:$BH$316,COLUMN(AM81)+1,FALSE)="","",IF(VLOOKUP($A81,'2.2'!$D:$O,5,FALSE)&lt;=AM$8,"OK","NOK"))</f>
        <v/>
      </c>
      <c r="AN81" s="1170" t="str">
        <f>IF(VLOOKUP($A81,intern2!$A$165:$BH$316,COLUMN(AN81)+1,FALSE)="","",IF(VLOOKUP($A81,'2.2'!$D:$O,5,FALSE)&lt;=AN$8,"OK","NOK"))</f>
        <v/>
      </c>
      <c r="AO81" s="1156" t="str">
        <f>IF(VLOOKUP($A81,intern2!$A$165:$BH$316,COLUMN(AO81)+1,FALSE)="","",IF(VLOOKUP($A81,'2.2'!$D:$O,5,FALSE)&lt;=AO$8,"OK","NOK"))</f>
        <v/>
      </c>
      <c r="AP81" s="1156" t="str">
        <f>IF(VLOOKUP($A81,intern2!$A$165:$BH$316,COLUMN(AP81)+1,FALSE)="","",IF(VLOOKUP($A81,'2.2'!$D:$O,5,FALSE)&lt;=AP$8,"OK","NOK"))</f>
        <v/>
      </c>
      <c r="AQ81" s="1269" t="str">
        <f>IF(VLOOKUP($A81,intern2!$A$165:$BH$316,COLUMN(AQ81)+1,FALSE)="","",IF(VLOOKUP($A81,'2.2'!$D:$O,5,FALSE)&lt;=AQ$8,"OK","NOK"))</f>
        <v/>
      </c>
      <c r="AR81" s="1156" t="str">
        <f>IF(VLOOKUP($A81,intern2!$A$165:$BH$316,COLUMN(AR81)+1,FALSE)="","",IF(VLOOKUP($A81,'2.2'!$D:$O,5,FALSE)&lt;=AR$8,"OK","NOK"))</f>
        <v/>
      </c>
      <c r="AS81" s="1156" t="str">
        <f>IF(VLOOKUP($A81,intern2!$A$165:$BH$316,COLUMN(AS81)+1,FALSE)="","",IF(VLOOKUP($A81,'2.2'!$D:$O,5,FALSE)&lt;=AS$8,"OK","NOK"))</f>
        <v/>
      </c>
      <c r="AT81" s="1269" t="str">
        <f>IF(VLOOKUP($A81,intern2!$A$165:$BH$316,COLUMN(AT81)+1,FALSE)="","",IF(VLOOKUP($A81,'2.2'!$D:$O,5,FALSE)&lt;=AT$8,"OK","NOK"))</f>
        <v/>
      </c>
      <c r="AU81" s="1156" t="str">
        <f>IF(VLOOKUP($A81,intern2!$A$165:$BH$316,COLUMN(AU81)+1,FALSE)="","",IF(VLOOKUP($A81,'2.2'!$D:$O,5,FALSE)&lt;=AU$8,"OK","NOK"))</f>
        <v/>
      </c>
      <c r="AV81" s="1156" t="str">
        <f>IF(VLOOKUP($A81,intern2!$A$165:$BH$316,COLUMN(AV81)+1,FALSE)="","",IF(VLOOKUP($A81,'2.2'!$D:$O,5,FALSE)&lt;=AV$8,"OK","NOK"))</f>
        <v/>
      </c>
      <c r="AW81" s="1156" t="str">
        <f>IF(VLOOKUP($A81,intern2!$A$165:$BH$316,COLUMN(AW81)+1,FALSE)="","",IF(VLOOKUP($A81,'2.2'!$D:$O,5,FALSE)&lt;=AW$8,"OK","NOK"))</f>
        <v/>
      </c>
      <c r="AX81" s="1156" t="str">
        <f>IF(VLOOKUP($A81,intern2!$A$165:$BH$316,COLUMN(AX81)+1,FALSE)="","",IF(VLOOKUP($A81,'2.2'!$D:$O,5,FALSE)&lt;=AX$8,"OK","NOK"))</f>
        <v/>
      </c>
      <c r="AY81" s="1156" t="str">
        <f>IF(VLOOKUP($A81,intern2!$A$165:$BH$316,COLUMN(AY81)+1,FALSE)="","",IF(VLOOKUP($A81,'2.2'!$D:$O,5,FALSE)&lt;=AY$8,"OK","NOK"))</f>
        <v/>
      </c>
      <c r="AZ81" s="1269" t="str">
        <f>IF(VLOOKUP($A81,intern2!$A$165:$BH$316,COLUMN(AZ81)+1,FALSE)="","",IF(VLOOKUP($A81,'2.2'!$D:$O,5,FALSE)&lt;=AZ$8,"OK","NOK"))</f>
        <v/>
      </c>
      <c r="BA81" s="1156" t="str">
        <f>IF(VLOOKUP($A81,intern2!$A$165:$BH$316,COLUMN(BA81)+1,FALSE)="","",IF(VLOOKUP($A81,'2.2'!$D:$O,5,FALSE)&lt;=BA$8,"OK","NOK"))</f>
        <v/>
      </c>
      <c r="BB81" s="1156" t="str">
        <f>IF(VLOOKUP($A81,intern2!$A$165:$BH$316,COLUMN(BB81)+1,FALSE)="","",IF(VLOOKUP($A81,'2.2'!$D:$O,5,FALSE)&lt;=BB$8,"OK","NOK"))</f>
        <v/>
      </c>
      <c r="BC81" s="1156" t="str">
        <f>IF(VLOOKUP($A81,intern2!$A$165:$BH$316,COLUMN(BC81)+1,FALSE)="","",IF(VLOOKUP($A81,'2.2'!$D:$O,5,FALSE)&lt;=BC$8,"OK","NOK"))</f>
        <v/>
      </c>
      <c r="BD81" s="1156" t="str">
        <f>IF(VLOOKUP($A81,intern2!$A$165:$BH$316,COLUMN(BD81)+1,FALSE)="","",IF(VLOOKUP($A81,'2.2'!$D:$O,5,FALSE)&lt;=BD$8,"OK","NOK"))</f>
        <v/>
      </c>
      <c r="BE81" s="1156" t="str">
        <f>IF(VLOOKUP($A81,intern2!$A$165:$BH$316,COLUMN(BE81)+1,FALSE)="","",IF(VLOOKUP($A81,'2.2'!$D:$O,5,FALSE)&lt;=BE$8,"OK","NOK"))</f>
        <v/>
      </c>
      <c r="BF81" s="1170" t="str">
        <f>IF(VLOOKUP($A81,intern2!$A$165:$BH$316,COLUMN(BF81)+1,FALSE)="","",IF(VLOOKUP($A81,'2.2'!$D:$O,5,FALSE)&lt;=BF$8,"OK","NOK"))</f>
        <v/>
      </c>
      <c r="BG81" s="1269" t="str">
        <f>IF(VLOOKUP($A81,intern2!$A$165:$BH$316,COLUMN(BG81)+1,FALSE)="","",IF(VLOOKUP($A81,'2.2'!$D:$O,5,FALSE)&lt;=BG$8,"OK","NOK"))</f>
        <v/>
      </c>
      <c r="BH81" s="1176" t="str">
        <f t="shared" ca="1" si="1"/>
        <v>NOK</v>
      </c>
      <c r="BI81" s="1176"/>
    </row>
    <row r="82" spans="1:62" x14ac:dyDescent="0.25">
      <c r="A82" s="716" t="str">
        <f>'2.2'!D82</f>
        <v>KAR2</v>
      </c>
      <c r="B82" s="1157" t="str">
        <f>'2.2'!E82</f>
        <v>Elettrofisiologia (ablazioni)</v>
      </c>
      <c r="C82" s="1156" t="str">
        <f>IF(VLOOKUP($A82,intern2!$A$165:$BH$316,COLUMN(C82)+1,FALSE)="","",IF(VLOOKUP($A82,'2.2'!$D:$O,5,FALSE)&lt;=C$8,"OK","NOK"))</f>
        <v/>
      </c>
      <c r="D82" s="1156" t="str">
        <f>IF(VLOOKUP($A82,intern2!$A$165:$BH$316,COLUMN(D82)+1,FALSE)="","",IF(VLOOKUP($A82,'2.2'!$D:$O,5,FALSE)&lt;=D$8,"OK","NOK"))</f>
        <v/>
      </c>
      <c r="E82" s="1156" t="str">
        <f ca="1">IF(VLOOKUP($A82,intern2!$A$165:$BH$316,COLUMN(E82)+1,FALSE)="","",IF(VLOOKUP($A82,'2.2'!$D:$O,5,FALSE)&lt;=E$8,"OK","NOK"))</f>
        <v>NOK</v>
      </c>
      <c r="F82" s="1156" t="str">
        <f>IF(VLOOKUP($A82,intern2!$A$165:$BH$316,COLUMN(F82)+1,FALSE)="","",IF(VLOOKUP($A82,'2.2'!$D:$O,5,FALSE)&lt;=F$8,"OK","NOK"))</f>
        <v/>
      </c>
      <c r="G82" s="1156" t="str">
        <f>IF(VLOOKUP($A82,intern2!$A$165:$BH$316,COLUMN(G82)+1,FALSE)="","",IF(VLOOKUP($A82,'2.2'!$D:$O,5,FALSE)&lt;=G$8,"OK","NOK"))</f>
        <v/>
      </c>
      <c r="H82" s="1156" t="str">
        <f>IF(VLOOKUP($A82,intern2!$A$165:$BH$316,COLUMN(H82)+1,FALSE)="","",IF(VLOOKUP($A82,'2.2'!$D:$O,5,FALSE)&lt;=H$8,"OK","NOK"))</f>
        <v/>
      </c>
      <c r="I82" s="1269" t="str">
        <f>IF(VLOOKUP($A82,intern2!$A$165:$BH$316,COLUMN(I82)+1,FALSE)="","",IF(VLOOKUP($A82,'2.2'!$D:$O,5,FALSE)&lt;=I$8,"OK","NOK"))</f>
        <v/>
      </c>
      <c r="J82" s="1159" t="str">
        <f>IF(VLOOKUP($A82,intern2!$A$165:$BH$316,COLUMN(J82)+1,FALSE)="","",IF(VLOOKUP($A82,'2.2'!$D:$O,5,FALSE)&lt;=J$8,"OK","NOK"))</f>
        <v/>
      </c>
      <c r="K82" s="1156" t="str">
        <f>IF(VLOOKUP($A82,intern2!$A$165:$BH$316,COLUMN(K82)+1,FALSE)="","",IF(VLOOKUP($A82,'2.2'!$D:$O,5,FALSE)&lt;=K$8,"OK","NOK"))</f>
        <v/>
      </c>
      <c r="L82" s="1156" t="str">
        <f>IF(VLOOKUP($A82,intern2!$A$165:$BH$316,COLUMN(L82)+1,FALSE)="","",IF(VLOOKUP($A82,'2.2'!$D:$O,5,FALSE)&lt;=L$8,"OK","NOK"))</f>
        <v/>
      </c>
      <c r="M82" s="1156" t="str">
        <f>IF(VLOOKUP($A82,intern2!$A$165:$BH$316,COLUMN(M82)+1,FALSE)="","",IF(VLOOKUP($A82,'2.2'!$D:$O,5,FALSE)&lt;=M$8,"OK","NOK"))</f>
        <v/>
      </c>
      <c r="N82" s="1156" t="str">
        <f>IF(VLOOKUP($A82,intern2!$A$165:$BH$316,COLUMN(N82)+1,FALSE)="","",IF(VLOOKUP($A82,'2.2'!$D:$O,5,FALSE)&lt;=N$8,"OK","NOK"))</f>
        <v/>
      </c>
      <c r="O82" s="1156" t="str">
        <f>IF(VLOOKUP($A82,intern2!$A$165:$BH$316,COLUMN(O82)+1,FALSE)="","",IF(VLOOKUP($A82,'2.2'!$D:$O,5,FALSE)&lt;=O$8,"OK","NOK"))</f>
        <v/>
      </c>
      <c r="P82" s="1156" t="str">
        <f>IF(VLOOKUP($A82,intern2!$A$165:$BH$316,COLUMN(P82)+1,FALSE)="","",IF(VLOOKUP($A82,'2.2'!$D:$O,5,FALSE)&lt;=P$8,"OK","NOK"))</f>
        <v/>
      </c>
      <c r="Q82" s="1156" t="str">
        <f>IF(VLOOKUP($A82,intern2!$A$165:$BH$316,COLUMN(Q82)+1,FALSE)="","",IF(VLOOKUP($A82,'2.2'!$D:$O,5,FALSE)&lt;=Q$8,"OK","NOK"))</f>
        <v/>
      </c>
      <c r="R82" s="1159" t="str">
        <f>IF(VLOOKUP($A82,intern2!$A$165:$BH$316,COLUMN(R82)+1,FALSE)="","",IF(VLOOKUP($A82,'2.2'!$D:$O,5,FALSE)&lt;=R$8,"OK","NOK"))</f>
        <v/>
      </c>
      <c r="S82" s="1159" t="str">
        <f>IF(VLOOKUP($A82,intern2!$A$165:$BH$316,COLUMN(S82)+1,FALSE)="","",IF(VLOOKUP($A82,'2.2'!$D:$O,5,FALSE)&lt;=S$8,"OK","NOK"))</f>
        <v/>
      </c>
      <c r="T82" s="1156" t="str">
        <f>IF(VLOOKUP($A82,intern2!$A$165:$BH$316,COLUMN(T82)+1,FALSE)="","",IF(VLOOKUP($A82,'2.2'!$D:$O,5,FALSE)&lt;=T$8,"OK","NOK"))</f>
        <v/>
      </c>
      <c r="U82" s="1156" t="str">
        <f>IF(VLOOKUP($A82,intern2!$A$165:$BH$316,COLUMN(U82)+1,FALSE)="","",IF(VLOOKUP($A82,'2.2'!$D:$O,5,FALSE)&lt;=U$8,"OK","NOK"))</f>
        <v/>
      </c>
      <c r="V82" s="1156" t="str">
        <f>IF(VLOOKUP($A82,intern2!$A$165:$BH$316,COLUMN(V82)+1,FALSE)="","",IF(VLOOKUP($A82,'2.2'!$D:$O,5,FALSE)&lt;=V$8,"OK","NOK"))</f>
        <v/>
      </c>
      <c r="W82" s="1156" t="str">
        <f>IF(VLOOKUP($A82,intern2!$A$165:$BH$316,COLUMN(W82)+1,FALSE)="","",IF(VLOOKUP($A82,'2.2'!$D:$O,5,FALSE)&lt;=W$8,"OK","NOK"))</f>
        <v/>
      </c>
      <c r="X82" s="1156" t="str">
        <f>IF(VLOOKUP($A82,intern2!$A$165:$BH$316,COLUMN(X82)+1,FALSE)="","",IF(VLOOKUP($A82,'2.2'!$D:$O,5,FALSE)&lt;=X$8,"OK","NOK"))</f>
        <v/>
      </c>
      <c r="Y82" s="1170" t="str">
        <f>IF(VLOOKUP($A82,intern2!$A$165:$BH$316,COLUMN(Y82)+1,FALSE)="","",IF(VLOOKUP($A82,'2.2'!$D:$O,5,FALSE)&lt;=Y$8,"OK","NOK"))</f>
        <v/>
      </c>
      <c r="Z82" s="1269" t="str">
        <f>IF(VLOOKUP($A82,intern2!$A$165:$BH$316,COLUMN(Z82)+1,FALSE)="","",IF(VLOOKUP($A82,'2.2'!$D:$O,5,FALSE)&lt;=Z$8,"OK","NOK"))</f>
        <v/>
      </c>
      <c r="AA82" s="1156" t="str">
        <f>IF(VLOOKUP($A82,intern2!$A$165:$BH$316,COLUMN(AA82)+1,FALSE)="","",IF(VLOOKUP($A82,'2.2'!$D:$O,5,FALSE)&lt;=AA$8,"OK","NOK"))</f>
        <v/>
      </c>
      <c r="AB82" s="1156" t="str">
        <f>IF(VLOOKUP($A82,intern2!$A$165:$BH$316,COLUMN(AB82)+1,FALSE)="","",IF(VLOOKUP($A82,'2.2'!$D:$O,5,FALSE)&lt;=AB$8,"OK","NOK"))</f>
        <v/>
      </c>
      <c r="AC82" s="1156" t="str">
        <f>IF(VLOOKUP($A82,intern2!$A$165:$BH$316,COLUMN(AC82)+1,FALSE)="","",IF(VLOOKUP($A82,'2.2'!$D:$O,5,FALSE)&lt;=AC$8,"OK","NOK"))</f>
        <v/>
      </c>
      <c r="AD82" s="1156" t="str">
        <f>IF(VLOOKUP($A82,intern2!$A$165:$BH$316,COLUMN(AD82)+1,FALSE)="","",IF(VLOOKUP($A82,'2.2'!$D:$O,5,FALSE)&lt;=AD$8,"OK","NOK"))</f>
        <v/>
      </c>
      <c r="AE82" s="1160" t="str">
        <f>IF(VLOOKUP($A82,intern2!$A$165:$BH$316,COLUMN(AE82)+1,FALSE)="","",IF(VLOOKUP($A82,'2.2'!$D:$O,5,FALSE)&lt;=AE$8,"OK","NOK"))</f>
        <v/>
      </c>
      <c r="AF82" s="1269" t="str">
        <f>IF(VLOOKUP($A82,intern2!$A$165:$BH$316,COLUMN(AF82)+1,FALSE)="","",IF(VLOOKUP($A82,'2.2'!$D:$O,5,FALSE)&lt;=AF$8,"OK","NOK"))</f>
        <v/>
      </c>
      <c r="AG82" s="1160" t="str">
        <f>IF(VLOOKUP($A82,intern2!$A$165:$BH$316,COLUMN(AG82)+1,FALSE)="","",IF(VLOOKUP($A82,'2.2'!$D:$O,5,FALSE)&lt;=AG$8,"OK","NOK"))</f>
        <v/>
      </c>
      <c r="AH82" s="1160" t="str">
        <f>IF(VLOOKUP($A82,intern2!$A$165:$BH$316,COLUMN(AH82)+1,FALSE)="","",IF(VLOOKUP($A82,'2.2'!$D:$O,5,FALSE)&lt;=AH$8,"OK","NOK"))</f>
        <v/>
      </c>
      <c r="AI82" s="1156" t="str">
        <f>IF(VLOOKUP($A82,intern2!$A$165:$BH$316,COLUMN(AI82)+1,FALSE)="","",IF(VLOOKUP($A82,'2.2'!$D:$O,5,FALSE)&lt;=AI$8,"OK","NOK"))</f>
        <v/>
      </c>
      <c r="AJ82" s="1156" t="str">
        <f>IF(VLOOKUP($A82,intern2!$A$165:$BH$316,COLUMN(AJ82)+1,FALSE)="","",IF(VLOOKUP($A82,'2.2'!$D:$O,5,FALSE)&lt;=AJ$8,"OK","NOK"))</f>
        <v/>
      </c>
      <c r="AK82" s="1156" t="str">
        <f>IF(VLOOKUP($A82,intern2!$A$165:$BH$316,COLUMN(AK82)+1,FALSE)="","",IF(VLOOKUP($A82,'2.2'!$D:$O,5,FALSE)&lt;=AK$8,"OK","NOK"))</f>
        <v/>
      </c>
      <c r="AL82" s="1156" t="str">
        <f>IF(VLOOKUP($A82,intern2!$A$165:$BH$316,COLUMN(AL82)+1,FALSE)="","",IF(VLOOKUP($A82,'2.2'!$D:$O,5,FALSE)&lt;=AL$8,"OK","NOK"))</f>
        <v/>
      </c>
      <c r="AM82" s="1269" t="str">
        <f>IF(VLOOKUP($A82,intern2!$A$165:$BH$316,COLUMN(AM82)+1,FALSE)="","",IF(VLOOKUP($A82,'2.2'!$D:$O,5,FALSE)&lt;=AM$8,"OK","NOK"))</f>
        <v/>
      </c>
      <c r="AN82" s="1170" t="str">
        <f>IF(VLOOKUP($A82,intern2!$A$165:$BH$316,COLUMN(AN82)+1,FALSE)="","",IF(VLOOKUP($A82,'2.2'!$D:$O,5,FALSE)&lt;=AN$8,"OK","NOK"))</f>
        <v/>
      </c>
      <c r="AO82" s="1156" t="str">
        <f>IF(VLOOKUP($A82,intern2!$A$165:$BH$316,COLUMN(AO82)+1,FALSE)="","",IF(VLOOKUP($A82,'2.2'!$D:$O,5,FALSE)&lt;=AO$8,"OK","NOK"))</f>
        <v/>
      </c>
      <c r="AP82" s="1156" t="str">
        <f>IF(VLOOKUP($A82,intern2!$A$165:$BH$316,COLUMN(AP82)+1,FALSE)="","",IF(VLOOKUP($A82,'2.2'!$D:$O,5,FALSE)&lt;=AP$8,"OK","NOK"))</f>
        <v/>
      </c>
      <c r="AQ82" s="1269" t="str">
        <f>IF(VLOOKUP($A82,intern2!$A$165:$BH$316,COLUMN(AQ82)+1,FALSE)="","",IF(VLOOKUP($A82,'2.2'!$D:$O,5,FALSE)&lt;=AQ$8,"OK","NOK"))</f>
        <v/>
      </c>
      <c r="AR82" s="1156" t="str">
        <f>IF(VLOOKUP($A82,intern2!$A$165:$BH$316,COLUMN(AR82)+1,FALSE)="","",IF(VLOOKUP($A82,'2.2'!$D:$O,5,FALSE)&lt;=AR$8,"OK","NOK"))</f>
        <v/>
      </c>
      <c r="AS82" s="1156" t="str">
        <f>IF(VLOOKUP($A82,intern2!$A$165:$BH$316,COLUMN(AS82)+1,FALSE)="","",IF(VLOOKUP($A82,'2.2'!$D:$O,5,FALSE)&lt;=AS$8,"OK","NOK"))</f>
        <v/>
      </c>
      <c r="AT82" s="1269" t="str">
        <f>IF(VLOOKUP($A82,intern2!$A$165:$BH$316,COLUMN(AT82)+1,FALSE)="","",IF(VLOOKUP($A82,'2.2'!$D:$O,5,FALSE)&lt;=AT$8,"OK","NOK"))</f>
        <v/>
      </c>
      <c r="AU82" s="1156" t="str">
        <f>IF(VLOOKUP($A82,intern2!$A$165:$BH$316,COLUMN(AU82)+1,FALSE)="","",IF(VLOOKUP($A82,'2.2'!$D:$O,5,FALSE)&lt;=AU$8,"OK","NOK"))</f>
        <v/>
      </c>
      <c r="AV82" s="1156" t="str">
        <f>IF(VLOOKUP($A82,intern2!$A$165:$BH$316,COLUMN(AV82)+1,FALSE)="","",IF(VLOOKUP($A82,'2.2'!$D:$O,5,FALSE)&lt;=AV$8,"OK","NOK"))</f>
        <v/>
      </c>
      <c r="AW82" s="1156" t="str">
        <f>IF(VLOOKUP($A82,intern2!$A$165:$BH$316,COLUMN(AW82)+1,FALSE)="","",IF(VLOOKUP($A82,'2.2'!$D:$O,5,FALSE)&lt;=AW$8,"OK","NOK"))</f>
        <v/>
      </c>
      <c r="AX82" s="1156" t="str">
        <f>IF(VLOOKUP($A82,intern2!$A$165:$BH$316,COLUMN(AX82)+1,FALSE)="","",IF(VLOOKUP($A82,'2.2'!$D:$O,5,FALSE)&lt;=AX$8,"OK","NOK"))</f>
        <v/>
      </c>
      <c r="AY82" s="1156" t="str">
        <f>IF(VLOOKUP($A82,intern2!$A$165:$BH$316,COLUMN(AY82)+1,FALSE)="","",IF(VLOOKUP($A82,'2.2'!$D:$O,5,FALSE)&lt;=AY$8,"OK","NOK"))</f>
        <v/>
      </c>
      <c r="AZ82" s="1269" t="str">
        <f>IF(VLOOKUP($A82,intern2!$A$165:$BH$316,COLUMN(AZ82)+1,FALSE)="","",IF(VLOOKUP($A82,'2.2'!$D:$O,5,FALSE)&lt;=AZ$8,"OK","NOK"))</f>
        <v/>
      </c>
      <c r="BA82" s="1156" t="str">
        <f>IF(VLOOKUP($A82,intern2!$A$165:$BH$316,COLUMN(BA82)+1,FALSE)="","",IF(VLOOKUP($A82,'2.2'!$D:$O,5,FALSE)&lt;=BA$8,"OK","NOK"))</f>
        <v/>
      </c>
      <c r="BB82" s="1156" t="str">
        <f>IF(VLOOKUP($A82,intern2!$A$165:$BH$316,COLUMN(BB82)+1,FALSE)="","",IF(VLOOKUP($A82,'2.2'!$D:$O,5,FALSE)&lt;=BB$8,"OK","NOK"))</f>
        <v/>
      </c>
      <c r="BC82" s="1156" t="str">
        <f>IF(VLOOKUP($A82,intern2!$A$165:$BH$316,COLUMN(BC82)+1,FALSE)="","",IF(VLOOKUP($A82,'2.2'!$D:$O,5,FALSE)&lt;=BC$8,"OK","NOK"))</f>
        <v/>
      </c>
      <c r="BD82" s="1156" t="str">
        <f>IF(VLOOKUP($A82,intern2!$A$165:$BH$316,COLUMN(BD82)+1,FALSE)="","",IF(VLOOKUP($A82,'2.2'!$D:$O,5,FALSE)&lt;=BD$8,"OK","NOK"))</f>
        <v/>
      </c>
      <c r="BE82" s="1156" t="str">
        <f>IF(VLOOKUP($A82,intern2!$A$165:$BH$316,COLUMN(BE82)+1,FALSE)="","",IF(VLOOKUP($A82,'2.2'!$D:$O,5,FALSE)&lt;=BE$8,"OK","NOK"))</f>
        <v/>
      </c>
      <c r="BF82" s="1170" t="str">
        <f>IF(VLOOKUP($A82,intern2!$A$165:$BH$316,COLUMN(BF82)+1,FALSE)="","",IF(VLOOKUP($A82,'2.2'!$D:$O,5,FALSE)&lt;=BF$8,"OK","NOK"))</f>
        <v/>
      </c>
      <c r="BG82" s="1269" t="str">
        <f>IF(VLOOKUP($A82,intern2!$A$165:$BH$316,COLUMN(BG82)+1,FALSE)="","",IF(VLOOKUP($A82,'2.2'!$D:$O,5,FALSE)&lt;=BG$8,"OK","NOK"))</f>
        <v/>
      </c>
      <c r="BH82" s="1176" t="str">
        <f t="shared" ca="1" si="1"/>
        <v>NOK</v>
      </c>
      <c r="BI82" s="1176"/>
    </row>
    <row r="83" spans="1:62" ht="26.4" x14ac:dyDescent="0.25">
      <c r="A83" s="716" t="str">
        <f>'2.2'!D83</f>
        <v>KAR3</v>
      </c>
      <c r="B83" s="1157" t="str">
        <f>'2.2'!E83</f>
        <v>Cardiologia interventistica (interventi coronarici)</v>
      </c>
      <c r="C83" s="1156" t="str">
        <f>IF(VLOOKUP($A83,intern2!$A$165:$BH$316,COLUMN(C83)+1,FALSE)="","",IF(VLOOKUP($A83,'2.2'!$D:$O,5,FALSE)&lt;=C$8,"OK","NOK"))</f>
        <v/>
      </c>
      <c r="D83" s="1156" t="str">
        <f>IF(VLOOKUP($A83,intern2!$A$165:$BH$316,COLUMN(D83)+1,FALSE)="","",IF(VLOOKUP($A83,'2.2'!$D:$O,5,FALSE)&lt;=D$8,"OK","NOK"))</f>
        <v/>
      </c>
      <c r="E83" s="1156" t="str">
        <f ca="1">IF(VLOOKUP($A83,intern2!$A$165:$BH$316,COLUMN(E83)+1,FALSE)="","",IF(VLOOKUP($A83,'2.2'!$D:$O,5,FALSE)&lt;=E$8,"OK","NOK"))</f>
        <v>NOK</v>
      </c>
      <c r="F83" s="1156" t="str">
        <f>IF(VLOOKUP($A83,intern2!$A$165:$BH$316,COLUMN(F83)+1,FALSE)="","",IF(VLOOKUP($A83,'2.2'!$D:$O,5,FALSE)&lt;=F$8,"OK","NOK"))</f>
        <v/>
      </c>
      <c r="G83" s="1156" t="str">
        <f>IF(VLOOKUP($A83,intern2!$A$165:$BH$316,COLUMN(G83)+1,FALSE)="","",IF(VLOOKUP($A83,'2.2'!$D:$O,5,FALSE)&lt;=G$8,"OK","NOK"))</f>
        <v/>
      </c>
      <c r="H83" s="1156" t="str">
        <f>IF(VLOOKUP($A83,intern2!$A$165:$BH$316,COLUMN(H83)+1,FALSE)="","",IF(VLOOKUP($A83,'2.2'!$D:$O,5,FALSE)&lt;=H$8,"OK","NOK"))</f>
        <v/>
      </c>
      <c r="I83" s="1269" t="str">
        <f>IF(VLOOKUP($A83,intern2!$A$165:$BH$316,COLUMN(I83)+1,FALSE)="","",IF(VLOOKUP($A83,'2.2'!$D:$O,5,FALSE)&lt;=I$8,"OK","NOK"))</f>
        <v/>
      </c>
      <c r="J83" s="1159" t="str">
        <f>IF(VLOOKUP($A83,intern2!$A$165:$BH$316,COLUMN(J83)+1,FALSE)="","",IF(VLOOKUP($A83,'2.2'!$D:$O,5,FALSE)&lt;=J$8,"OK","NOK"))</f>
        <v/>
      </c>
      <c r="K83" s="1156" t="str">
        <f>IF(VLOOKUP($A83,intern2!$A$165:$BH$316,COLUMN(K83)+1,FALSE)="","",IF(VLOOKUP($A83,'2.2'!$D:$O,5,FALSE)&lt;=K$8,"OK","NOK"))</f>
        <v/>
      </c>
      <c r="L83" s="1156" t="str">
        <f>IF(VLOOKUP($A83,intern2!$A$165:$BH$316,COLUMN(L83)+1,FALSE)="","",IF(VLOOKUP($A83,'2.2'!$D:$O,5,FALSE)&lt;=L$8,"OK","NOK"))</f>
        <v/>
      </c>
      <c r="M83" s="1156" t="str">
        <f>IF(VLOOKUP($A83,intern2!$A$165:$BH$316,COLUMN(M83)+1,FALSE)="","",IF(VLOOKUP($A83,'2.2'!$D:$O,5,FALSE)&lt;=M$8,"OK","NOK"))</f>
        <v/>
      </c>
      <c r="N83" s="1156" t="str">
        <f>IF(VLOOKUP($A83,intern2!$A$165:$BH$316,COLUMN(N83)+1,FALSE)="","",IF(VLOOKUP($A83,'2.2'!$D:$O,5,FALSE)&lt;=N$8,"OK","NOK"))</f>
        <v/>
      </c>
      <c r="O83" s="1156" t="str">
        <f>IF(VLOOKUP($A83,intern2!$A$165:$BH$316,COLUMN(O83)+1,FALSE)="","",IF(VLOOKUP($A83,'2.2'!$D:$O,5,FALSE)&lt;=O$8,"OK","NOK"))</f>
        <v/>
      </c>
      <c r="P83" s="1156" t="str">
        <f>IF(VLOOKUP($A83,intern2!$A$165:$BH$316,COLUMN(P83)+1,FALSE)="","",IF(VLOOKUP($A83,'2.2'!$D:$O,5,FALSE)&lt;=P$8,"OK","NOK"))</f>
        <v/>
      </c>
      <c r="Q83" s="1156" t="str">
        <f>IF(VLOOKUP($A83,intern2!$A$165:$BH$316,COLUMN(Q83)+1,FALSE)="","",IF(VLOOKUP($A83,'2.2'!$D:$O,5,FALSE)&lt;=Q$8,"OK","NOK"))</f>
        <v/>
      </c>
      <c r="R83" s="1159" t="str">
        <f>IF(VLOOKUP($A83,intern2!$A$165:$BH$316,COLUMN(R83)+1,FALSE)="","",IF(VLOOKUP($A83,'2.2'!$D:$O,5,FALSE)&lt;=R$8,"OK","NOK"))</f>
        <v/>
      </c>
      <c r="S83" s="1159" t="str">
        <f>IF(VLOOKUP($A83,intern2!$A$165:$BH$316,COLUMN(S83)+1,FALSE)="","",IF(VLOOKUP($A83,'2.2'!$D:$O,5,FALSE)&lt;=S$8,"OK","NOK"))</f>
        <v/>
      </c>
      <c r="T83" s="1156" t="str">
        <f>IF(VLOOKUP($A83,intern2!$A$165:$BH$316,COLUMN(T83)+1,FALSE)="","",IF(VLOOKUP($A83,'2.2'!$D:$O,5,FALSE)&lt;=T$8,"OK","NOK"))</f>
        <v/>
      </c>
      <c r="U83" s="1156" t="str">
        <f>IF(VLOOKUP($A83,intern2!$A$165:$BH$316,COLUMN(U83)+1,FALSE)="","",IF(VLOOKUP($A83,'2.2'!$D:$O,5,FALSE)&lt;=U$8,"OK","NOK"))</f>
        <v/>
      </c>
      <c r="V83" s="1156" t="str">
        <f>IF(VLOOKUP($A83,intern2!$A$165:$BH$316,COLUMN(V83)+1,FALSE)="","",IF(VLOOKUP($A83,'2.2'!$D:$O,5,FALSE)&lt;=V$8,"OK","NOK"))</f>
        <v/>
      </c>
      <c r="W83" s="1156" t="str">
        <f>IF(VLOOKUP($A83,intern2!$A$165:$BH$316,COLUMN(W83)+1,FALSE)="","",IF(VLOOKUP($A83,'2.2'!$D:$O,5,FALSE)&lt;=W$8,"OK","NOK"))</f>
        <v/>
      </c>
      <c r="X83" s="1156" t="str">
        <f>IF(VLOOKUP($A83,intern2!$A$165:$BH$316,COLUMN(X83)+1,FALSE)="","",IF(VLOOKUP($A83,'2.2'!$D:$O,5,FALSE)&lt;=X$8,"OK","NOK"))</f>
        <v/>
      </c>
      <c r="Y83" s="1170" t="str">
        <f>IF(VLOOKUP($A83,intern2!$A$165:$BH$316,COLUMN(Y83)+1,FALSE)="","",IF(VLOOKUP($A83,'2.2'!$D:$O,5,FALSE)&lt;=Y$8,"OK","NOK"))</f>
        <v/>
      </c>
      <c r="Z83" s="1269" t="str">
        <f>IF(VLOOKUP($A83,intern2!$A$165:$BH$316,COLUMN(Z83)+1,FALSE)="","",IF(VLOOKUP($A83,'2.2'!$D:$O,5,FALSE)&lt;=Z$8,"OK","NOK"))</f>
        <v/>
      </c>
      <c r="AA83" s="1156" t="str">
        <f>IF(VLOOKUP($A83,intern2!$A$165:$BH$316,COLUMN(AA83)+1,FALSE)="","",IF(VLOOKUP($A83,'2.2'!$D:$O,5,FALSE)&lt;=AA$8,"OK","NOK"))</f>
        <v/>
      </c>
      <c r="AB83" s="1156" t="str">
        <f>IF(VLOOKUP($A83,intern2!$A$165:$BH$316,COLUMN(AB83)+1,FALSE)="","",IF(VLOOKUP($A83,'2.2'!$D:$O,5,FALSE)&lt;=AB$8,"OK","NOK"))</f>
        <v/>
      </c>
      <c r="AC83" s="1156" t="str">
        <f>IF(VLOOKUP($A83,intern2!$A$165:$BH$316,COLUMN(AC83)+1,FALSE)="","",IF(VLOOKUP($A83,'2.2'!$D:$O,5,FALSE)&lt;=AC$8,"OK","NOK"))</f>
        <v/>
      </c>
      <c r="AD83" s="1156" t="str">
        <f>IF(VLOOKUP($A83,intern2!$A$165:$BH$316,COLUMN(AD83)+1,FALSE)="","",IF(VLOOKUP($A83,'2.2'!$D:$O,5,FALSE)&lt;=AD$8,"OK","NOK"))</f>
        <v/>
      </c>
      <c r="AE83" s="1160" t="str">
        <f>IF(VLOOKUP($A83,intern2!$A$165:$BH$316,COLUMN(AE83)+1,FALSE)="","",IF(VLOOKUP($A83,'2.2'!$D:$O,5,FALSE)&lt;=AE$8,"OK","NOK"))</f>
        <v/>
      </c>
      <c r="AF83" s="1269" t="str">
        <f>IF(VLOOKUP($A83,intern2!$A$165:$BH$316,COLUMN(AF83)+1,FALSE)="","",IF(VLOOKUP($A83,'2.2'!$D:$O,5,FALSE)&lt;=AF$8,"OK","NOK"))</f>
        <v/>
      </c>
      <c r="AG83" s="1160" t="str">
        <f>IF(VLOOKUP($A83,intern2!$A$165:$BH$316,COLUMN(AG83)+1,FALSE)="","",IF(VLOOKUP($A83,'2.2'!$D:$O,5,FALSE)&lt;=AG$8,"OK","NOK"))</f>
        <v/>
      </c>
      <c r="AH83" s="1160" t="str">
        <f>IF(VLOOKUP($A83,intern2!$A$165:$BH$316,COLUMN(AH83)+1,FALSE)="","",IF(VLOOKUP($A83,'2.2'!$D:$O,5,FALSE)&lt;=AH$8,"OK","NOK"))</f>
        <v/>
      </c>
      <c r="AI83" s="1156" t="str">
        <f>IF(VLOOKUP($A83,intern2!$A$165:$BH$316,COLUMN(AI83)+1,FALSE)="","",IF(VLOOKUP($A83,'2.2'!$D:$O,5,FALSE)&lt;=AI$8,"OK","NOK"))</f>
        <v/>
      </c>
      <c r="AJ83" s="1156" t="str">
        <f>IF(VLOOKUP($A83,intern2!$A$165:$BH$316,COLUMN(AJ83)+1,FALSE)="","",IF(VLOOKUP($A83,'2.2'!$D:$O,5,FALSE)&lt;=AJ$8,"OK","NOK"))</f>
        <v/>
      </c>
      <c r="AK83" s="1156" t="str">
        <f>IF(VLOOKUP($A83,intern2!$A$165:$BH$316,COLUMN(AK83)+1,FALSE)="","",IF(VLOOKUP($A83,'2.2'!$D:$O,5,FALSE)&lt;=AK$8,"OK","NOK"))</f>
        <v/>
      </c>
      <c r="AL83" s="1156" t="str">
        <f>IF(VLOOKUP($A83,intern2!$A$165:$BH$316,COLUMN(AL83)+1,FALSE)="","",IF(VLOOKUP($A83,'2.2'!$D:$O,5,FALSE)&lt;=AL$8,"OK","NOK"))</f>
        <v/>
      </c>
      <c r="AM83" s="1269" t="str">
        <f>IF(VLOOKUP($A83,intern2!$A$165:$BH$316,COLUMN(AM83)+1,FALSE)="","",IF(VLOOKUP($A83,'2.2'!$D:$O,5,FALSE)&lt;=AM$8,"OK","NOK"))</f>
        <v/>
      </c>
      <c r="AN83" s="1170" t="str">
        <f>IF(VLOOKUP($A83,intern2!$A$165:$BH$316,COLUMN(AN83)+1,FALSE)="","",IF(VLOOKUP($A83,'2.2'!$D:$O,5,FALSE)&lt;=AN$8,"OK","NOK"))</f>
        <v/>
      </c>
      <c r="AO83" s="1156" t="str">
        <f>IF(VLOOKUP($A83,intern2!$A$165:$BH$316,COLUMN(AO83)+1,FALSE)="","",IF(VLOOKUP($A83,'2.2'!$D:$O,5,FALSE)&lt;=AO$8,"OK","NOK"))</f>
        <v/>
      </c>
      <c r="AP83" s="1156" t="str">
        <f>IF(VLOOKUP($A83,intern2!$A$165:$BH$316,COLUMN(AP83)+1,FALSE)="","",IF(VLOOKUP($A83,'2.2'!$D:$O,5,FALSE)&lt;=AP$8,"OK","NOK"))</f>
        <v/>
      </c>
      <c r="AQ83" s="1269" t="str">
        <f>IF(VLOOKUP($A83,intern2!$A$165:$BH$316,COLUMN(AQ83)+1,FALSE)="","",IF(VLOOKUP($A83,'2.2'!$D:$O,5,FALSE)&lt;=AQ$8,"OK","NOK"))</f>
        <v/>
      </c>
      <c r="AR83" s="1156" t="str">
        <f>IF(VLOOKUP($A83,intern2!$A$165:$BH$316,COLUMN(AR83)+1,FALSE)="","",IF(VLOOKUP($A83,'2.2'!$D:$O,5,FALSE)&lt;=AR$8,"OK","NOK"))</f>
        <v/>
      </c>
      <c r="AS83" s="1156" t="str">
        <f>IF(VLOOKUP($A83,intern2!$A$165:$BH$316,COLUMN(AS83)+1,FALSE)="","",IF(VLOOKUP($A83,'2.2'!$D:$O,5,FALSE)&lt;=AS$8,"OK","NOK"))</f>
        <v/>
      </c>
      <c r="AT83" s="1269" t="str">
        <f>IF(VLOOKUP($A83,intern2!$A$165:$BH$316,COLUMN(AT83)+1,FALSE)="","",IF(VLOOKUP($A83,'2.2'!$D:$O,5,FALSE)&lt;=AT$8,"OK","NOK"))</f>
        <v/>
      </c>
      <c r="AU83" s="1156" t="str">
        <f>IF(VLOOKUP($A83,intern2!$A$165:$BH$316,COLUMN(AU83)+1,FALSE)="","",IF(VLOOKUP($A83,'2.2'!$D:$O,5,FALSE)&lt;=AU$8,"OK","NOK"))</f>
        <v/>
      </c>
      <c r="AV83" s="1156" t="str">
        <f>IF(VLOOKUP($A83,intern2!$A$165:$BH$316,COLUMN(AV83)+1,FALSE)="","",IF(VLOOKUP($A83,'2.2'!$D:$O,5,FALSE)&lt;=AV$8,"OK","NOK"))</f>
        <v/>
      </c>
      <c r="AW83" s="1156" t="str">
        <f>IF(VLOOKUP($A83,intern2!$A$165:$BH$316,COLUMN(AW83)+1,FALSE)="","",IF(VLOOKUP($A83,'2.2'!$D:$O,5,FALSE)&lt;=AW$8,"OK","NOK"))</f>
        <v/>
      </c>
      <c r="AX83" s="1156" t="str">
        <f>IF(VLOOKUP($A83,intern2!$A$165:$BH$316,COLUMN(AX83)+1,FALSE)="","",IF(VLOOKUP($A83,'2.2'!$D:$O,5,FALSE)&lt;=AX$8,"OK","NOK"))</f>
        <v/>
      </c>
      <c r="AY83" s="1156" t="str">
        <f>IF(VLOOKUP($A83,intern2!$A$165:$BH$316,COLUMN(AY83)+1,FALSE)="","",IF(VLOOKUP($A83,'2.2'!$D:$O,5,FALSE)&lt;=AY$8,"OK","NOK"))</f>
        <v/>
      </c>
      <c r="AZ83" s="1269" t="str">
        <f>IF(VLOOKUP($A83,intern2!$A$165:$BH$316,COLUMN(AZ83)+1,FALSE)="","",IF(VLOOKUP($A83,'2.2'!$D:$O,5,FALSE)&lt;=AZ$8,"OK","NOK"))</f>
        <v/>
      </c>
      <c r="BA83" s="1156" t="str">
        <f>IF(VLOOKUP($A83,intern2!$A$165:$BH$316,COLUMN(BA83)+1,FALSE)="","",IF(VLOOKUP($A83,'2.2'!$D:$O,5,FALSE)&lt;=BA$8,"OK","NOK"))</f>
        <v/>
      </c>
      <c r="BB83" s="1156" t="str">
        <f>IF(VLOOKUP($A83,intern2!$A$165:$BH$316,COLUMN(BB83)+1,FALSE)="","",IF(VLOOKUP($A83,'2.2'!$D:$O,5,FALSE)&lt;=BB$8,"OK","NOK"))</f>
        <v/>
      </c>
      <c r="BC83" s="1156" t="str">
        <f>IF(VLOOKUP($A83,intern2!$A$165:$BH$316,COLUMN(BC83)+1,FALSE)="","",IF(VLOOKUP($A83,'2.2'!$D:$O,5,FALSE)&lt;=BC$8,"OK","NOK"))</f>
        <v/>
      </c>
      <c r="BD83" s="1156" t="str">
        <f>IF(VLOOKUP($A83,intern2!$A$165:$BH$316,COLUMN(BD83)+1,FALSE)="","",IF(VLOOKUP($A83,'2.2'!$D:$O,5,FALSE)&lt;=BD$8,"OK","NOK"))</f>
        <v/>
      </c>
      <c r="BE83" s="1156" t="str">
        <f>IF(VLOOKUP($A83,intern2!$A$165:$BH$316,COLUMN(BE83)+1,FALSE)="","",IF(VLOOKUP($A83,'2.2'!$D:$O,5,FALSE)&lt;=BE$8,"OK","NOK"))</f>
        <v/>
      </c>
      <c r="BF83" s="1170" t="str">
        <f>IF(VLOOKUP($A83,intern2!$A$165:$BH$316,COLUMN(BF83)+1,FALSE)="","",IF(VLOOKUP($A83,'2.2'!$D:$O,5,FALSE)&lt;=BF$8,"OK","NOK"))</f>
        <v/>
      </c>
      <c r="BG83" s="1269" t="str">
        <f>IF(VLOOKUP($A83,intern2!$A$165:$BH$316,COLUMN(BG83)+1,FALSE)="","",IF(VLOOKUP($A83,'2.2'!$D:$O,5,FALSE)&lt;=BG$8,"OK","NOK"))</f>
        <v/>
      </c>
      <c r="BH83" s="1176" t="str">
        <f t="shared" ca="1" si="1"/>
        <v>NOK</v>
      </c>
      <c r="BI83" s="1176"/>
    </row>
    <row r="84" spans="1:62" ht="26.4" x14ac:dyDescent="0.25">
      <c r="A84" s="716" t="str">
        <f>'2.2'!D84</f>
        <v>KAR3.1</v>
      </c>
      <c r="B84" s="1157" t="str">
        <f>'2.2'!E84</f>
        <v>Cardiologia interventistica (interventi strutturali)</v>
      </c>
      <c r="C84" s="1156" t="str">
        <f>IF(VLOOKUP($A84,intern2!$A$165:$BH$316,COLUMN(C84)+1,FALSE)="","",IF(VLOOKUP($A84,'2.2'!$D:$O,5,FALSE)&lt;=C$8,"OK","NOK"))</f>
        <v/>
      </c>
      <c r="D84" s="1156" t="str">
        <f>IF(VLOOKUP($A84,intern2!$A$165:$BH$316,COLUMN(D84)+1,FALSE)="","",IF(VLOOKUP($A84,'2.2'!$D:$O,5,FALSE)&lt;=D$8,"OK","NOK"))</f>
        <v/>
      </c>
      <c r="E84" s="1156" t="str">
        <f ca="1">IF(VLOOKUP($A84,intern2!$A$165:$BH$316,COLUMN(E84)+1,FALSE)="","",IF(VLOOKUP($A84,'2.2'!$D:$O,5,FALSE)&lt;=E$8,"OK","NOK"))</f>
        <v>NOK</v>
      </c>
      <c r="F84" s="1156" t="str">
        <f>IF(VLOOKUP($A84,intern2!$A$165:$BH$316,COLUMN(F84)+1,FALSE)="","",IF(VLOOKUP($A84,'2.2'!$D:$O,5,FALSE)&lt;=F$8,"OK","NOK"))</f>
        <v/>
      </c>
      <c r="G84" s="1156" t="str">
        <f>IF(VLOOKUP($A84,intern2!$A$165:$BH$316,COLUMN(G84)+1,FALSE)="","",IF(VLOOKUP($A84,'2.2'!$D:$O,5,FALSE)&lt;=G$8,"OK","NOK"))</f>
        <v/>
      </c>
      <c r="H84" s="1156" t="str">
        <f>IF(VLOOKUP($A84,intern2!$A$165:$BH$316,COLUMN(H84)+1,FALSE)="","",IF(VLOOKUP($A84,'2.2'!$D:$O,5,FALSE)&lt;=H$8,"OK","NOK"))</f>
        <v/>
      </c>
      <c r="I84" s="1269" t="str">
        <f>IF(VLOOKUP($A84,intern2!$A$165:$BH$316,COLUMN(I84)+1,FALSE)="","",IF(VLOOKUP($A84,'2.2'!$D:$O,5,FALSE)&lt;=I$8,"OK","NOK"))</f>
        <v/>
      </c>
      <c r="J84" s="1159" t="str">
        <f ca="1">IF(VLOOKUP($A84,intern2!$A$165:$BH$316,COLUMN(J84)+1,FALSE)="","",IF(VLOOKUP($A84,'2.2'!$D:$O,5,FALSE)&lt;=J$8,"OK","NOK"))</f>
        <v>NOK</v>
      </c>
      <c r="K84" s="1156" t="str">
        <f>IF(VLOOKUP($A84,intern2!$A$165:$BH$316,COLUMN(K84)+1,FALSE)="","",IF(VLOOKUP($A84,'2.2'!$D:$O,5,FALSE)&lt;=K$8,"OK","NOK"))</f>
        <v/>
      </c>
      <c r="L84" s="1156" t="str">
        <f>IF(VLOOKUP($A84,intern2!$A$165:$BH$316,COLUMN(L84)+1,FALSE)="","",IF(VLOOKUP($A84,'2.2'!$D:$O,5,FALSE)&lt;=L$8,"OK","NOK"))</f>
        <v/>
      </c>
      <c r="M84" s="1156" t="str">
        <f>IF(VLOOKUP($A84,intern2!$A$165:$BH$316,COLUMN(M84)+1,FALSE)="","",IF(VLOOKUP($A84,'2.2'!$D:$O,5,FALSE)&lt;=M$8,"OK","NOK"))</f>
        <v/>
      </c>
      <c r="N84" s="1156" t="str">
        <f>IF(VLOOKUP($A84,intern2!$A$165:$BH$316,COLUMN(N84)+1,FALSE)="","",IF(VLOOKUP($A84,'2.2'!$D:$O,5,FALSE)&lt;=N$8,"OK","NOK"))</f>
        <v/>
      </c>
      <c r="O84" s="1156" t="str">
        <f>IF(VLOOKUP($A84,intern2!$A$165:$BH$316,COLUMN(O84)+1,FALSE)="","",IF(VLOOKUP($A84,'2.2'!$D:$O,5,FALSE)&lt;=O$8,"OK","NOK"))</f>
        <v/>
      </c>
      <c r="P84" s="1156" t="str">
        <f>IF(VLOOKUP($A84,intern2!$A$165:$BH$316,COLUMN(P84)+1,FALSE)="","",IF(VLOOKUP($A84,'2.2'!$D:$O,5,FALSE)&lt;=P$8,"OK","NOK"))</f>
        <v/>
      </c>
      <c r="Q84" s="1156" t="str">
        <f>IF(VLOOKUP($A84,intern2!$A$165:$BH$316,COLUMN(Q84)+1,FALSE)="","",IF(VLOOKUP($A84,'2.2'!$D:$O,5,FALSE)&lt;=Q$8,"OK","NOK"))</f>
        <v/>
      </c>
      <c r="R84" s="1159" t="str">
        <f>IF(VLOOKUP($A84,intern2!$A$165:$BH$316,COLUMN(R84)+1,FALSE)="","",IF(VLOOKUP($A84,'2.2'!$D:$O,5,FALSE)&lt;=R$8,"OK","NOK"))</f>
        <v/>
      </c>
      <c r="S84" s="1159" t="str">
        <f>IF(VLOOKUP($A84,intern2!$A$165:$BH$316,COLUMN(S84)+1,FALSE)="","",IF(VLOOKUP($A84,'2.2'!$D:$O,5,FALSE)&lt;=S$8,"OK","NOK"))</f>
        <v/>
      </c>
      <c r="T84" s="1156" t="str">
        <f>IF(VLOOKUP($A84,intern2!$A$165:$BH$316,COLUMN(T84)+1,FALSE)="","",IF(VLOOKUP($A84,'2.2'!$D:$O,5,FALSE)&lt;=T$8,"OK","NOK"))</f>
        <v/>
      </c>
      <c r="U84" s="1156" t="str">
        <f>IF(VLOOKUP($A84,intern2!$A$165:$BH$316,COLUMN(U84)+1,FALSE)="","",IF(VLOOKUP($A84,'2.2'!$D:$O,5,FALSE)&lt;=U$8,"OK","NOK"))</f>
        <v/>
      </c>
      <c r="V84" s="1156" t="str">
        <f>IF(VLOOKUP($A84,intern2!$A$165:$BH$316,COLUMN(V84)+1,FALSE)="","",IF(VLOOKUP($A84,'2.2'!$D:$O,5,FALSE)&lt;=V$8,"OK","NOK"))</f>
        <v/>
      </c>
      <c r="W84" s="1156" t="str">
        <f>IF(VLOOKUP($A84,intern2!$A$165:$BH$316,COLUMN(W84)+1,FALSE)="","",IF(VLOOKUP($A84,'2.2'!$D:$O,5,FALSE)&lt;=W$8,"OK","NOK"))</f>
        <v/>
      </c>
      <c r="X84" s="1156" t="str">
        <f>IF(VLOOKUP($A84,intern2!$A$165:$BH$316,COLUMN(X84)+1,FALSE)="","",IF(VLOOKUP($A84,'2.2'!$D:$O,5,FALSE)&lt;=X$8,"OK","NOK"))</f>
        <v/>
      </c>
      <c r="Y84" s="1170" t="str">
        <f>IF(VLOOKUP($A84,intern2!$A$165:$BH$316,COLUMN(Y84)+1,FALSE)="","",IF(VLOOKUP($A84,'2.2'!$D:$O,5,FALSE)&lt;=Y$8,"OK","NOK"))</f>
        <v/>
      </c>
      <c r="Z84" s="1269" t="str">
        <f>IF(VLOOKUP($A84,intern2!$A$165:$BH$316,COLUMN(Z84)+1,FALSE)="","",IF(VLOOKUP($A84,'2.2'!$D:$O,5,FALSE)&lt;=Z$8,"OK","NOK"))</f>
        <v/>
      </c>
      <c r="AA84" s="1156" t="str">
        <f>IF(VLOOKUP($A84,intern2!$A$165:$BH$316,COLUMN(AA84)+1,FALSE)="","",IF(VLOOKUP($A84,'2.2'!$D:$O,5,FALSE)&lt;=AA$8,"OK","NOK"))</f>
        <v/>
      </c>
      <c r="AB84" s="1156" t="str">
        <f>IF(VLOOKUP($A84,intern2!$A$165:$BH$316,COLUMN(AB84)+1,FALSE)="","",IF(VLOOKUP($A84,'2.2'!$D:$O,5,FALSE)&lt;=AB$8,"OK","NOK"))</f>
        <v/>
      </c>
      <c r="AC84" s="1156" t="str">
        <f>IF(VLOOKUP($A84,intern2!$A$165:$BH$316,COLUMN(AC84)+1,FALSE)="","",IF(VLOOKUP($A84,'2.2'!$D:$O,5,FALSE)&lt;=AC$8,"OK","NOK"))</f>
        <v/>
      </c>
      <c r="AD84" s="1156" t="str">
        <f>IF(VLOOKUP($A84,intern2!$A$165:$BH$316,COLUMN(AD84)+1,FALSE)="","",IF(VLOOKUP($A84,'2.2'!$D:$O,5,FALSE)&lt;=AD$8,"OK","NOK"))</f>
        <v/>
      </c>
      <c r="AE84" s="1160" t="str">
        <f>IF(VLOOKUP($A84,intern2!$A$165:$BH$316,COLUMN(AE84)+1,FALSE)="","",IF(VLOOKUP($A84,'2.2'!$D:$O,5,FALSE)&lt;=AE$8,"OK","NOK"))</f>
        <v/>
      </c>
      <c r="AF84" s="1269" t="str">
        <f>IF(VLOOKUP($A84,intern2!$A$165:$BH$316,COLUMN(AF84)+1,FALSE)="","",IF(VLOOKUP($A84,'2.2'!$D:$O,5,FALSE)&lt;=AF$8,"OK","NOK"))</f>
        <v/>
      </c>
      <c r="AG84" s="1160" t="str">
        <f>IF(VLOOKUP($A84,intern2!$A$165:$BH$316,COLUMN(AG84)+1,FALSE)="","",IF(VLOOKUP($A84,'2.2'!$D:$O,5,FALSE)&lt;=AG$8,"OK","NOK"))</f>
        <v/>
      </c>
      <c r="AH84" s="1160" t="str">
        <f>IF(VLOOKUP($A84,intern2!$A$165:$BH$316,COLUMN(AH84)+1,FALSE)="","",IF(VLOOKUP($A84,'2.2'!$D:$O,5,FALSE)&lt;=AH$8,"OK","NOK"))</f>
        <v/>
      </c>
      <c r="AI84" s="1156" t="str">
        <f>IF(VLOOKUP($A84,intern2!$A$165:$BH$316,COLUMN(AI84)+1,FALSE)="","",IF(VLOOKUP($A84,'2.2'!$D:$O,5,FALSE)&lt;=AI$8,"OK","NOK"))</f>
        <v/>
      </c>
      <c r="AJ84" s="1156" t="str">
        <f>IF(VLOOKUP($A84,intern2!$A$165:$BH$316,COLUMN(AJ84)+1,FALSE)="","",IF(VLOOKUP($A84,'2.2'!$D:$O,5,FALSE)&lt;=AJ$8,"OK","NOK"))</f>
        <v/>
      </c>
      <c r="AK84" s="1156" t="str">
        <f>IF(VLOOKUP($A84,intern2!$A$165:$BH$316,COLUMN(AK84)+1,FALSE)="","",IF(VLOOKUP($A84,'2.2'!$D:$O,5,FALSE)&lt;=AK$8,"OK","NOK"))</f>
        <v/>
      </c>
      <c r="AL84" s="1156" t="str">
        <f>IF(VLOOKUP($A84,intern2!$A$165:$BH$316,COLUMN(AL84)+1,FALSE)="","",IF(VLOOKUP($A84,'2.2'!$D:$O,5,FALSE)&lt;=AL$8,"OK","NOK"))</f>
        <v/>
      </c>
      <c r="AM84" s="1269" t="str">
        <f>IF(VLOOKUP($A84,intern2!$A$165:$BH$316,COLUMN(AM84)+1,FALSE)="","",IF(VLOOKUP($A84,'2.2'!$D:$O,5,FALSE)&lt;=AM$8,"OK","NOK"))</f>
        <v/>
      </c>
      <c r="AN84" s="1170" t="str">
        <f>IF(VLOOKUP($A84,intern2!$A$165:$BH$316,COLUMN(AN84)+1,FALSE)="","",IF(VLOOKUP($A84,'2.2'!$D:$O,5,FALSE)&lt;=AN$8,"OK","NOK"))</f>
        <v/>
      </c>
      <c r="AO84" s="1156" t="str">
        <f>IF(VLOOKUP($A84,intern2!$A$165:$BH$316,COLUMN(AO84)+1,FALSE)="","",IF(VLOOKUP($A84,'2.2'!$D:$O,5,FALSE)&lt;=AO$8,"OK","NOK"))</f>
        <v/>
      </c>
      <c r="AP84" s="1156" t="str">
        <f>IF(VLOOKUP($A84,intern2!$A$165:$BH$316,COLUMN(AP84)+1,FALSE)="","",IF(VLOOKUP($A84,'2.2'!$D:$O,5,FALSE)&lt;=AP$8,"OK","NOK"))</f>
        <v/>
      </c>
      <c r="AQ84" s="1269" t="str">
        <f>IF(VLOOKUP($A84,intern2!$A$165:$BH$316,COLUMN(AQ84)+1,FALSE)="","",IF(VLOOKUP($A84,'2.2'!$D:$O,5,FALSE)&lt;=AQ$8,"OK","NOK"))</f>
        <v/>
      </c>
      <c r="AR84" s="1156" t="str">
        <f>IF(VLOOKUP($A84,intern2!$A$165:$BH$316,COLUMN(AR84)+1,FALSE)="","",IF(VLOOKUP($A84,'2.2'!$D:$O,5,FALSE)&lt;=AR$8,"OK","NOK"))</f>
        <v/>
      </c>
      <c r="AS84" s="1156" t="str">
        <f>IF(VLOOKUP($A84,intern2!$A$165:$BH$316,COLUMN(AS84)+1,FALSE)="","",IF(VLOOKUP($A84,'2.2'!$D:$O,5,FALSE)&lt;=AS$8,"OK","NOK"))</f>
        <v/>
      </c>
      <c r="AT84" s="1269" t="str">
        <f>IF(VLOOKUP($A84,intern2!$A$165:$BH$316,COLUMN(AT84)+1,FALSE)="","",IF(VLOOKUP($A84,'2.2'!$D:$O,5,FALSE)&lt;=AT$8,"OK","NOK"))</f>
        <v/>
      </c>
      <c r="AU84" s="1156" t="str">
        <f>IF(VLOOKUP($A84,intern2!$A$165:$BH$316,COLUMN(AU84)+1,FALSE)="","",IF(VLOOKUP($A84,'2.2'!$D:$O,5,FALSE)&lt;=AU$8,"OK","NOK"))</f>
        <v/>
      </c>
      <c r="AV84" s="1156" t="str">
        <f>IF(VLOOKUP($A84,intern2!$A$165:$BH$316,COLUMN(AV84)+1,FALSE)="","",IF(VLOOKUP($A84,'2.2'!$D:$O,5,FALSE)&lt;=AV$8,"OK","NOK"))</f>
        <v/>
      </c>
      <c r="AW84" s="1156" t="str">
        <f>IF(VLOOKUP($A84,intern2!$A$165:$BH$316,COLUMN(AW84)+1,FALSE)="","",IF(VLOOKUP($A84,'2.2'!$D:$O,5,FALSE)&lt;=AW$8,"OK","NOK"))</f>
        <v/>
      </c>
      <c r="AX84" s="1156" t="str">
        <f>IF(VLOOKUP($A84,intern2!$A$165:$BH$316,COLUMN(AX84)+1,FALSE)="","",IF(VLOOKUP($A84,'2.2'!$D:$O,5,FALSE)&lt;=AX$8,"OK","NOK"))</f>
        <v/>
      </c>
      <c r="AY84" s="1156" t="str">
        <f>IF(VLOOKUP($A84,intern2!$A$165:$BH$316,COLUMN(AY84)+1,FALSE)="","",IF(VLOOKUP($A84,'2.2'!$D:$O,5,FALSE)&lt;=AY$8,"OK","NOK"))</f>
        <v/>
      </c>
      <c r="AZ84" s="1269" t="str">
        <f>IF(VLOOKUP($A84,intern2!$A$165:$BH$316,COLUMN(AZ84)+1,FALSE)="","",IF(VLOOKUP($A84,'2.2'!$D:$O,5,FALSE)&lt;=AZ$8,"OK","NOK"))</f>
        <v/>
      </c>
      <c r="BA84" s="1156" t="str">
        <f>IF(VLOOKUP($A84,intern2!$A$165:$BH$316,COLUMN(BA84)+1,FALSE)="","",IF(VLOOKUP($A84,'2.2'!$D:$O,5,FALSE)&lt;=BA$8,"OK","NOK"))</f>
        <v/>
      </c>
      <c r="BB84" s="1156" t="str">
        <f>IF(VLOOKUP($A84,intern2!$A$165:$BH$316,COLUMN(BB84)+1,FALSE)="","",IF(VLOOKUP($A84,'2.2'!$D:$O,5,FALSE)&lt;=BB$8,"OK","NOK"))</f>
        <v/>
      </c>
      <c r="BC84" s="1156" t="str">
        <f>IF(VLOOKUP($A84,intern2!$A$165:$BH$316,COLUMN(BC84)+1,FALSE)="","",IF(VLOOKUP($A84,'2.2'!$D:$O,5,FALSE)&lt;=BC$8,"OK","NOK"))</f>
        <v/>
      </c>
      <c r="BD84" s="1156" t="str">
        <f>IF(VLOOKUP($A84,intern2!$A$165:$BH$316,COLUMN(BD84)+1,FALSE)="","",IF(VLOOKUP($A84,'2.2'!$D:$O,5,FALSE)&lt;=BD$8,"OK","NOK"))</f>
        <v/>
      </c>
      <c r="BE84" s="1156" t="str">
        <f>IF(VLOOKUP($A84,intern2!$A$165:$BH$316,COLUMN(BE84)+1,FALSE)="","",IF(VLOOKUP($A84,'2.2'!$D:$O,5,FALSE)&lt;=BE$8,"OK","NOK"))</f>
        <v/>
      </c>
      <c r="BF84" s="1170" t="str">
        <f>IF(VLOOKUP($A84,intern2!$A$165:$BH$316,COLUMN(BF84)+1,FALSE)="","",IF(VLOOKUP($A84,'2.2'!$D:$O,5,FALSE)&lt;=BF$8,"OK","NOK"))</f>
        <v/>
      </c>
      <c r="BG84" s="1269" t="str">
        <f>IF(VLOOKUP($A84,intern2!$A$165:$BH$316,COLUMN(BG84)+1,FALSE)="","",IF(VLOOKUP($A84,'2.2'!$D:$O,5,FALSE)&lt;=BG$8,"OK","NOK"))</f>
        <v/>
      </c>
      <c r="BH84" s="1176" t="str">
        <f t="shared" ca="1" si="1"/>
        <v>NOK</v>
      </c>
      <c r="BI84" s="1176"/>
    </row>
    <row r="85" spans="1:62" ht="39.6" x14ac:dyDescent="0.25">
      <c r="A85" s="716" t="str">
        <f>'2.2'!D85</f>
        <v>KAR3.1.1</v>
      </c>
      <c r="B85" s="1157" t="str">
        <f>'2.2'!E85</f>
        <v>Cardiologia interventistica complessa (interventi strutturali)</v>
      </c>
      <c r="C85" s="1156" t="str">
        <f>IF(VLOOKUP($A85,intern2!$A$165:$BH$316,COLUMN(C85)+1,FALSE)="","",IF(VLOOKUP($A85,'2.2'!$D:$O,5,FALSE)&lt;=C$8,"OK","NOK"))</f>
        <v/>
      </c>
      <c r="D85" s="1156" t="str">
        <f>IF(VLOOKUP($A85,intern2!$A$165:$BH$316,COLUMN(D85)+1,FALSE)="","",IF(VLOOKUP($A85,'2.2'!$D:$O,5,FALSE)&lt;=D$8,"OK","NOK"))</f>
        <v/>
      </c>
      <c r="E85" s="1156" t="str">
        <f ca="1">IF(VLOOKUP($A85,intern2!$A$165:$BH$316,COLUMN(E85)+1,FALSE)="","",IF(VLOOKUP($A85,'2.2'!$D:$O,5,FALSE)&lt;=E$8,"OK","NOK"))</f>
        <v>NOK</v>
      </c>
      <c r="F85" s="1156" t="str">
        <f>IF(VLOOKUP($A85,intern2!$A$165:$BH$316,COLUMN(F85)+1,FALSE)="","",IF(VLOOKUP($A85,'2.2'!$D:$O,5,FALSE)&lt;=F$8,"OK","NOK"))</f>
        <v/>
      </c>
      <c r="G85" s="1156" t="str">
        <f>IF(VLOOKUP($A85,intern2!$A$165:$BH$316,COLUMN(G85)+1,FALSE)="","",IF(VLOOKUP($A85,'2.2'!$D:$O,5,FALSE)&lt;=G$8,"OK","NOK"))</f>
        <v/>
      </c>
      <c r="H85" s="1156" t="str">
        <f>IF(VLOOKUP($A85,intern2!$A$165:$BH$316,COLUMN(H85)+1,FALSE)="","",IF(VLOOKUP($A85,'2.2'!$D:$O,5,FALSE)&lt;=H$8,"OK","NOK"))</f>
        <v/>
      </c>
      <c r="I85" s="1269" t="str">
        <f>IF(VLOOKUP($A85,intern2!$A$165:$BH$316,COLUMN(I85)+1,FALSE)="","",IF(VLOOKUP($A85,'2.2'!$D:$O,5,FALSE)&lt;=I$8,"OK","NOK"))</f>
        <v/>
      </c>
      <c r="J85" s="1159" t="str">
        <f ca="1">IF(VLOOKUP($A85,intern2!$A$165:$BH$316,COLUMN(J85)+1,FALSE)="","",IF(VLOOKUP($A85,'2.2'!$D:$O,5,FALSE)&lt;=J$8,"OK","NOK"))</f>
        <v>NOK</v>
      </c>
      <c r="K85" s="1156" t="str">
        <f>IF(VLOOKUP($A85,intern2!$A$165:$BH$316,COLUMN(K85)+1,FALSE)="","",IF(VLOOKUP($A85,'2.2'!$D:$O,5,FALSE)&lt;=K$8,"OK","NOK"))</f>
        <v/>
      </c>
      <c r="L85" s="1156" t="str">
        <f>IF(VLOOKUP($A85,intern2!$A$165:$BH$316,COLUMN(L85)+1,FALSE)="","",IF(VLOOKUP($A85,'2.2'!$D:$O,5,FALSE)&lt;=L$8,"OK","NOK"))</f>
        <v/>
      </c>
      <c r="M85" s="1156" t="str">
        <f>IF(VLOOKUP($A85,intern2!$A$165:$BH$316,COLUMN(M85)+1,FALSE)="","",IF(VLOOKUP($A85,'2.2'!$D:$O,5,FALSE)&lt;=M$8,"OK","NOK"))</f>
        <v/>
      </c>
      <c r="N85" s="1156" t="str">
        <f>IF(VLOOKUP($A85,intern2!$A$165:$BH$316,COLUMN(N85)+1,FALSE)="","",IF(VLOOKUP($A85,'2.2'!$D:$O,5,FALSE)&lt;=N$8,"OK","NOK"))</f>
        <v/>
      </c>
      <c r="O85" s="1156" t="str">
        <f>IF(VLOOKUP($A85,intern2!$A$165:$BH$316,COLUMN(O85)+1,FALSE)="","",IF(VLOOKUP($A85,'2.2'!$D:$O,5,FALSE)&lt;=O$8,"OK","NOK"))</f>
        <v/>
      </c>
      <c r="P85" s="1156" t="str">
        <f>IF(VLOOKUP($A85,intern2!$A$165:$BH$316,COLUMN(P85)+1,FALSE)="","",IF(VLOOKUP($A85,'2.2'!$D:$O,5,FALSE)&lt;=P$8,"OK","NOK"))</f>
        <v/>
      </c>
      <c r="Q85" s="1156" t="str">
        <f>IF(VLOOKUP($A85,intern2!$A$165:$BH$316,COLUMN(Q85)+1,FALSE)="","",IF(VLOOKUP($A85,'2.2'!$D:$O,5,FALSE)&lt;=Q$8,"OK","NOK"))</f>
        <v/>
      </c>
      <c r="R85" s="1159" t="str">
        <f>IF(VLOOKUP($A85,intern2!$A$165:$BH$316,COLUMN(R85)+1,FALSE)="","",IF(VLOOKUP($A85,'2.2'!$D:$O,5,FALSE)&lt;=R$8,"OK","NOK"))</f>
        <v/>
      </c>
      <c r="S85" s="1159" t="str">
        <f>IF(VLOOKUP($A85,intern2!$A$165:$BH$316,COLUMN(S85)+1,FALSE)="","",IF(VLOOKUP($A85,'2.2'!$D:$O,5,FALSE)&lt;=S$8,"OK","NOK"))</f>
        <v/>
      </c>
      <c r="T85" s="1156" t="str">
        <f>IF(VLOOKUP($A85,intern2!$A$165:$BH$316,COLUMN(T85)+1,FALSE)="","",IF(VLOOKUP($A85,'2.2'!$D:$O,5,FALSE)&lt;=T$8,"OK","NOK"))</f>
        <v/>
      </c>
      <c r="U85" s="1156" t="str">
        <f>IF(VLOOKUP($A85,intern2!$A$165:$BH$316,COLUMN(U85)+1,FALSE)="","",IF(VLOOKUP($A85,'2.2'!$D:$O,5,FALSE)&lt;=U$8,"OK","NOK"))</f>
        <v/>
      </c>
      <c r="V85" s="1156" t="str">
        <f>IF(VLOOKUP($A85,intern2!$A$165:$BH$316,COLUMN(V85)+1,FALSE)="","",IF(VLOOKUP($A85,'2.2'!$D:$O,5,FALSE)&lt;=V$8,"OK","NOK"))</f>
        <v/>
      </c>
      <c r="W85" s="1156" t="str">
        <f>IF(VLOOKUP($A85,intern2!$A$165:$BH$316,COLUMN(W85)+1,FALSE)="","",IF(VLOOKUP($A85,'2.2'!$D:$O,5,FALSE)&lt;=W$8,"OK","NOK"))</f>
        <v/>
      </c>
      <c r="X85" s="1156" t="str">
        <f>IF(VLOOKUP($A85,intern2!$A$165:$BH$316,COLUMN(X85)+1,FALSE)="","",IF(VLOOKUP($A85,'2.2'!$D:$O,5,FALSE)&lt;=X$8,"OK","NOK"))</f>
        <v/>
      </c>
      <c r="Y85" s="1170" t="str">
        <f>IF(VLOOKUP($A85,intern2!$A$165:$BH$316,COLUMN(Y85)+1,FALSE)="","",IF(VLOOKUP($A85,'2.2'!$D:$O,5,FALSE)&lt;=Y$8,"OK","NOK"))</f>
        <v/>
      </c>
      <c r="Z85" s="1269" t="str">
        <f>IF(VLOOKUP($A85,intern2!$A$165:$BH$316,COLUMN(Z85)+1,FALSE)="","",IF(VLOOKUP($A85,'2.2'!$D:$O,5,FALSE)&lt;=Z$8,"OK","NOK"))</f>
        <v/>
      </c>
      <c r="AA85" s="1156" t="str">
        <f>IF(VLOOKUP($A85,intern2!$A$165:$BH$316,COLUMN(AA85)+1,FALSE)="","",IF(VLOOKUP($A85,'2.2'!$D:$O,5,FALSE)&lt;=AA$8,"OK","NOK"))</f>
        <v/>
      </c>
      <c r="AB85" s="1156" t="str">
        <f>IF(VLOOKUP($A85,intern2!$A$165:$BH$316,COLUMN(AB85)+1,FALSE)="","",IF(VLOOKUP($A85,'2.2'!$D:$O,5,FALSE)&lt;=AB$8,"OK","NOK"))</f>
        <v/>
      </c>
      <c r="AC85" s="1156" t="str">
        <f>IF(VLOOKUP($A85,intern2!$A$165:$BH$316,COLUMN(AC85)+1,FALSE)="","",IF(VLOOKUP($A85,'2.2'!$D:$O,5,FALSE)&lt;=AC$8,"OK","NOK"))</f>
        <v/>
      </c>
      <c r="AD85" s="1156" t="str">
        <f>IF(VLOOKUP($A85,intern2!$A$165:$BH$316,COLUMN(AD85)+1,FALSE)="","",IF(VLOOKUP($A85,'2.2'!$D:$O,5,FALSE)&lt;=AD$8,"OK","NOK"))</f>
        <v/>
      </c>
      <c r="AE85" s="1160" t="str">
        <f>IF(VLOOKUP($A85,intern2!$A$165:$BH$316,COLUMN(AE85)+1,FALSE)="","",IF(VLOOKUP($A85,'2.2'!$D:$O,5,FALSE)&lt;=AE$8,"OK","NOK"))</f>
        <v/>
      </c>
      <c r="AF85" s="1269" t="str">
        <f>IF(VLOOKUP($A85,intern2!$A$165:$BH$316,COLUMN(AF85)+1,FALSE)="","",IF(VLOOKUP($A85,'2.2'!$D:$O,5,FALSE)&lt;=AF$8,"OK","NOK"))</f>
        <v/>
      </c>
      <c r="AG85" s="1160" t="str">
        <f>IF(VLOOKUP($A85,intern2!$A$165:$BH$316,COLUMN(AG85)+1,FALSE)="","",IF(VLOOKUP($A85,'2.2'!$D:$O,5,FALSE)&lt;=AG$8,"OK","NOK"))</f>
        <v/>
      </c>
      <c r="AH85" s="1160" t="str">
        <f>IF(VLOOKUP($A85,intern2!$A$165:$BH$316,COLUMN(AH85)+1,FALSE)="","",IF(VLOOKUP($A85,'2.2'!$D:$O,5,FALSE)&lt;=AH$8,"OK","NOK"))</f>
        <v/>
      </c>
      <c r="AI85" s="1156" t="str">
        <f>IF(VLOOKUP($A85,intern2!$A$165:$BH$316,COLUMN(AI85)+1,FALSE)="","",IF(VLOOKUP($A85,'2.2'!$D:$O,5,FALSE)&lt;=AI$8,"OK","NOK"))</f>
        <v/>
      </c>
      <c r="AJ85" s="1156" t="str">
        <f>IF(VLOOKUP($A85,intern2!$A$165:$BH$316,COLUMN(AJ85)+1,FALSE)="","",IF(VLOOKUP($A85,'2.2'!$D:$O,5,FALSE)&lt;=AJ$8,"OK","NOK"))</f>
        <v/>
      </c>
      <c r="AK85" s="1156" t="str">
        <f>IF(VLOOKUP($A85,intern2!$A$165:$BH$316,COLUMN(AK85)+1,FALSE)="","",IF(VLOOKUP($A85,'2.2'!$D:$O,5,FALSE)&lt;=AK$8,"OK","NOK"))</f>
        <v/>
      </c>
      <c r="AL85" s="1156" t="str">
        <f>IF(VLOOKUP($A85,intern2!$A$165:$BH$316,COLUMN(AL85)+1,FALSE)="","",IF(VLOOKUP($A85,'2.2'!$D:$O,5,FALSE)&lt;=AL$8,"OK","NOK"))</f>
        <v/>
      </c>
      <c r="AM85" s="1269" t="str">
        <f>IF(VLOOKUP($A85,intern2!$A$165:$BH$316,COLUMN(AM85)+1,FALSE)="","",IF(VLOOKUP($A85,'2.2'!$D:$O,5,FALSE)&lt;=AM$8,"OK","NOK"))</f>
        <v/>
      </c>
      <c r="AN85" s="1170" t="str">
        <f>IF(VLOOKUP($A85,intern2!$A$165:$BH$316,COLUMN(AN85)+1,FALSE)="","",IF(VLOOKUP($A85,'2.2'!$D:$O,5,FALSE)&lt;=AN$8,"OK","NOK"))</f>
        <v/>
      </c>
      <c r="AO85" s="1156" t="str">
        <f>IF(VLOOKUP($A85,intern2!$A$165:$BH$316,COLUMN(AO85)+1,FALSE)="","",IF(VLOOKUP($A85,'2.2'!$D:$O,5,FALSE)&lt;=AO$8,"OK","NOK"))</f>
        <v/>
      </c>
      <c r="AP85" s="1156" t="str">
        <f>IF(VLOOKUP($A85,intern2!$A$165:$BH$316,COLUMN(AP85)+1,FALSE)="","",IF(VLOOKUP($A85,'2.2'!$D:$O,5,FALSE)&lt;=AP$8,"OK","NOK"))</f>
        <v/>
      </c>
      <c r="AQ85" s="1269" t="str">
        <f>IF(VLOOKUP($A85,intern2!$A$165:$BH$316,COLUMN(AQ85)+1,FALSE)="","",IF(VLOOKUP($A85,'2.2'!$D:$O,5,FALSE)&lt;=AQ$8,"OK","NOK"))</f>
        <v/>
      </c>
      <c r="AR85" s="1156" t="str">
        <f>IF(VLOOKUP($A85,intern2!$A$165:$BH$316,COLUMN(AR85)+1,FALSE)="","",IF(VLOOKUP($A85,'2.2'!$D:$O,5,FALSE)&lt;=AR$8,"OK","NOK"))</f>
        <v/>
      </c>
      <c r="AS85" s="1156" t="str">
        <f>IF(VLOOKUP($A85,intern2!$A$165:$BH$316,COLUMN(AS85)+1,FALSE)="","",IF(VLOOKUP($A85,'2.2'!$D:$O,5,FALSE)&lt;=AS$8,"OK","NOK"))</f>
        <v/>
      </c>
      <c r="AT85" s="1269" t="str">
        <f>IF(VLOOKUP($A85,intern2!$A$165:$BH$316,COLUMN(AT85)+1,FALSE)="","",IF(VLOOKUP($A85,'2.2'!$D:$O,5,FALSE)&lt;=AT$8,"OK","NOK"))</f>
        <v/>
      </c>
      <c r="AU85" s="1156" t="str">
        <f>IF(VLOOKUP($A85,intern2!$A$165:$BH$316,COLUMN(AU85)+1,FALSE)="","",IF(VLOOKUP($A85,'2.2'!$D:$O,5,FALSE)&lt;=AU$8,"OK","NOK"))</f>
        <v/>
      </c>
      <c r="AV85" s="1156" t="str">
        <f>IF(VLOOKUP($A85,intern2!$A$165:$BH$316,COLUMN(AV85)+1,FALSE)="","",IF(VLOOKUP($A85,'2.2'!$D:$O,5,FALSE)&lt;=AV$8,"OK","NOK"))</f>
        <v/>
      </c>
      <c r="AW85" s="1156" t="str">
        <f>IF(VLOOKUP($A85,intern2!$A$165:$BH$316,COLUMN(AW85)+1,FALSE)="","",IF(VLOOKUP($A85,'2.2'!$D:$O,5,FALSE)&lt;=AW$8,"OK","NOK"))</f>
        <v/>
      </c>
      <c r="AX85" s="1156" t="str">
        <f>IF(VLOOKUP($A85,intern2!$A$165:$BH$316,COLUMN(AX85)+1,FALSE)="","",IF(VLOOKUP($A85,'2.2'!$D:$O,5,FALSE)&lt;=AX$8,"OK","NOK"))</f>
        <v/>
      </c>
      <c r="AY85" s="1156" t="str">
        <f>IF(VLOOKUP($A85,intern2!$A$165:$BH$316,COLUMN(AY85)+1,FALSE)="","",IF(VLOOKUP($A85,'2.2'!$D:$O,5,FALSE)&lt;=AY$8,"OK","NOK"))</f>
        <v/>
      </c>
      <c r="AZ85" s="1269" t="str">
        <f>IF(VLOOKUP($A85,intern2!$A$165:$BH$316,COLUMN(AZ85)+1,FALSE)="","",IF(VLOOKUP($A85,'2.2'!$D:$O,5,FALSE)&lt;=AZ$8,"OK","NOK"))</f>
        <v/>
      </c>
      <c r="BA85" s="1156" t="str">
        <f>IF(VLOOKUP($A85,intern2!$A$165:$BH$316,COLUMN(BA85)+1,FALSE)="","",IF(VLOOKUP($A85,'2.2'!$D:$O,5,FALSE)&lt;=BA$8,"OK","NOK"))</f>
        <v/>
      </c>
      <c r="BB85" s="1156" t="str">
        <f>IF(VLOOKUP($A85,intern2!$A$165:$BH$316,COLUMN(BB85)+1,FALSE)="","",IF(VLOOKUP($A85,'2.2'!$D:$O,5,FALSE)&lt;=BB$8,"OK","NOK"))</f>
        <v/>
      </c>
      <c r="BC85" s="1156" t="str">
        <f>IF(VLOOKUP($A85,intern2!$A$165:$BH$316,COLUMN(BC85)+1,FALSE)="","",IF(VLOOKUP($A85,'2.2'!$D:$O,5,FALSE)&lt;=BC$8,"OK","NOK"))</f>
        <v/>
      </c>
      <c r="BD85" s="1156" t="str">
        <f>IF(VLOOKUP($A85,intern2!$A$165:$BH$316,COLUMN(BD85)+1,FALSE)="","",IF(VLOOKUP($A85,'2.2'!$D:$O,5,FALSE)&lt;=BD$8,"OK","NOK"))</f>
        <v/>
      </c>
      <c r="BE85" s="1156" t="str">
        <f>IF(VLOOKUP($A85,intern2!$A$165:$BH$316,COLUMN(BE85)+1,FALSE)="","",IF(VLOOKUP($A85,'2.2'!$D:$O,5,FALSE)&lt;=BE$8,"OK","NOK"))</f>
        <v/>
      </c>
      <c r="BF85" s="1170" t="str">
        <f>IF(VLOOKUP($A85,intern2!$A$165:$BH$316,COLUMN(BF85)+1,FALSE)="","",IF(VLOOKUP($A85,'2.2'!$D:$O,5,FALSE)&lt;=BF$8,"OK","NOK"))</f>
        <v/>
      </c>
      <c r="BG85" s="1269" t="str">
        <f>IF(VLOOKUP($A85,intern2!$A$165:$BH$316,COLUMN(BG85)+1,FALSE)="","",IF(VLOOKUP($A85,'2.2'!$D:$O,5,FALSE)&lt;=BG$8,"OK","NOK"))</f>
        <v/>
      </c>
      <c r="BH85" s="1176" t="str">
        <f t="shared" ca="1" si="1"/>
        <v>NOK</v>
      </c>
      <c r="BI85" s="1176"/>
    </row>
    <row r="86" spans="1:62" ht="39.6" x14ac:dyDescent="0.25">
      <c r="A86" s="716" t="str">
        <f>'2.2'!D86</f>
        <v>NEP1</v>
      </c>
      <c r="B86" s="1157" t="str">
        <f>'2.2'!E86</f>
        <v>Nefrologia (insufficienza renale acuta e insufficienza renale cronica terminale)</v>
      </c>
      <c r="C86" s="1156" t="str">
        <f>IF(VLOOKUP($A86,intern2!$A$165:$BH$316,COLUMN(C86)+1,FALSE)="","",IF(VLOOKUP($A86,'2.2'!$D:$O,5,FALSE)&lt;=C$8,"OK","NOK"))</f>
        <v/>
      </c>
      <c r="D86" s="1156" t="str">
        <f>IF(VLOOKUP($A86,intern2!$A$165:$BH$316,COLUMN(D86)+1,FALSE)="","",IF(VLOOKUP($A86,'2.2'!$D:$O,5,FALSE)&lt;=D$8,"OK","NOK"))</f>
        <v/>
      </c>
      <c r="E86" s="1156" t="str">
        <f>IF(VLOOKUP($A86,intern2!$A$165:$BH$316,COLUMN(E86)+1,FALSE)="","",IF(VLOOKUP($A86,'2.2'!$D:$O,5,FALSE)&lt;=E$8,"OK","NOK"))</f>
        <v/>
      </c>
      <c r="F86" s="1156" t="str">
        <f>IF(VLOOKUP($A86,intern2!$A$165:$BH$316,COLUMN(F86)+1,FALSE)="","",IF(VLOOKUP($A86,'2.2'!$D:$O,5,FALSE)&lt;=F$8,"OK","NOK"))</f>
        <v/>
      </c>
      <c r="G86" s="1156" t="str">
        <f>IF(VLOOKUP($A86,intern2!$A$165:$BH$316,COLUMN(G86)+1,FALSE)="","",IF(VLOOKUP($A86,'2.2'!$D:$O,5,FALSE)&lt;=G$8,"OK","NOK"))</f>
        <v/>
      </c>
      <c r="H86" s="1156" t="str">
        <f>IF(VLOOKUP($A86,intern2!$A$165:$BH$316,COLUMN(H86)+1,FALSE)="","",IF(VLOOKUP($A86,'2.2'!$D:$O,5,FALSE)&lt;=H$8,"OK","NOK"))</f>
        <v/>
      </c>
      <c r="I86" s="1269" t="str">
        <f>IF(VLOOKUP($A86,intern2!$A$165:$BH$316,COLUMN(I86)+1,FALSE)="","",IF(VLOOKUP($A86,'2.2'!$D:$O,5,FALSE)&lt;=I$8,"OK","NOK"))</f>
        <v/>
      </c>
      <c r="J86" s="1159" t="str">
        <f>IF(VLOOKUP($A86,intern2!$A$165:$BH$316,COLUMN(J86)+1,FALSE)="","",IF(VLOOKUP($A86,'2.2'!$D:$O,5,FALSE)&lt;=J$8,"OK","NOK"))</f>
        <v/>
      </c>
      <c r="K86" s="1156" t="str">
        <f>IF(VLOOKUP($A86,intern2!$A$165:$BH$316,COLUMN(K86)+1,FALSE)="","",IF(VLOOKUP($A86,'2.2'!$D:$O,5,FALSE)&lt;=K$8,"OK","NOK"))</f>
        <v/>
      </c>
      <c r="L86" s="1156" t="str">
        <f>IF(VLOOKUP($A86,intern2!$A$165:$BH$316,COLUMN(L86)+1,FALSE)="","",IF(VLOOKUP($A86,'2.2'!$D:$O,5,FALSE)&lt;=L$8,"OK","NOK"))</f>
        <v/>
      </c>
      <c r="M86" s="1156" t="str">
        <f>IF(VLOOKUP($A86,intern2!$A$165:$BH$316,COLUMN(M86)+1,FALSE)="","",IF(VLOOKUP($A86,'2.2'!$D:$O,5,FALSE)&lt;=M$8,"OK","NOK"))</f>
        <v/>
      </c>
      <c r="N86" s="1156" t="str">
        <f>IF(VLOOKUP($A86,intern2!$A$165:$BH$316,COLUMN(N86)+1,FALSE)="","",IF(VLOOKUP($A86,'2.2'!$D:$O,5,FALSE)&lt;=N$8,"OK","NOK"))</f>
        <v/>
      </c>
      <c r="O86" s="1156" t="str">
        <f>IF(VLOOKUP($A86,intern2!$A$165:$BH$316,COLUMN(O86)+1,FALSE)="","",IF(VLOOKUP($A86,'2.2'!$D:$O,5,FALSE)&lt;=O$8,"OK","NOK"))</f>
        <v/>
      </c>
      <c r="P86" s="1156" t="str">
        <f>IF(VLOOKUP($A86,intern2!$A$165:$BH$316,COLUMN(P86)+1,FALSE)="","",IF(VLOOKUP($A86,'2.2'!$D:$O,5,FALSE)&lt;=P$8,"OK","NOK"))</f>
        <v/>
      </c>
      <c r="Q86" s="1156" t="str">
        <f>IF(VLOOKUP($A86,intern2!$A$165:$BH$316,COLUMN(Q86)+1,FALSE)="","",IF(VLOOKUP($A86,'2.2'!$D:$O,5,FALSE)&lt;=Q$8,"OK","NOK"))</f>
        <v/>
      </c>
      <c r="R86" s="1159" t="str">
        <f>IF(VLOOKUP($A86,intern2!$A$165:$BH$316,COLUMN(R86)+1,FALSE)="","",IF(VLOOKUP($A86,'2.2'!$D:$O,5,FALSE)&lt;=R$8,"OK","NOK"))</f>
        <v/>
      </c>
      <c r="S86" s="1159" t="str">
        <f>IF(VLOOKUP($A86,intern2!$A$165:$BH$316,COLUMN(S86)+1,FALSE)="","",IF(VLOOKUP($A86,'2.2'!$D:$O,5,FALSE)&lt;=S$8,"OK","NOK"))</f>
        <v/>
      </c>
      <c r="T86" s="1156" t="str">
        <f>IF(VLOOKUP($A86,intern2!$A$165:$BH$316,COLUMN(T86)+1,FALSE)="","",IF(VLOOKUP($A86,'2.2'!$D:$O,5,FALSE)&lt;=T$8,"OK","NOK"))</f>
        <v/>
      </c>
      <c r="U86" s="1156" t="str">
        <f>IF(VLOOKUP($A86,intern2!$A$165:$BH$316,COLUMN(U86)+1,FALSE)="","",IF(VLOOKUP($A86,'2.2'!$D:$O,5,FALSE)&lt;=U$8,"OK","NOK"))</f>
        <v/>
      </c>
      <c r="V86" s="1156" t="str">
        <f>IF(VLOOKUP($A86,intern2!$A$165:$BH$316,COLUMN(V86)+1,FALSE)="","",IF(VLOOKUP($A86,'2.2'!$D:$O,5,FALSE)&lt;=V$8,"OK","NOK"))</f>
        <v/>
      </c>
      <c r="W86" s="1156" t="str">
        <f>IF(VLOOKUP($A86,intern2!$A$165:$BH$316,COLUMN(W86)+1,FALSE)="","",IF(VLOOKUP($A86,'2.2'!$D:$O,5,FALSE)&lt;=W$8,"OK","NOK"))</f>
        <v/>
      </c>
      <c r="X86" s="1156" t="str">
        <f>IF(VLOOKUP($A86,intern2!$A$165:$BH$316,COLUMN(X86)+1,FALSE)="","",IF(VLOOKUP($A86,'2.2'!$D:$O,5,FALSE)&lt;=X$8,"OK","NOK"))</f>
        <v/>
      </c>
      <c r="Y86" s="1170" t="str">
        <f>IF(VLOOKUP($A86,intern2!$A$165:$BH$316,COLUMN(Y86)+1,FALSE)="","",IF(VLOOKUP($A86,'2.2'!$D:$O,5,FALSE)&lt;=Y$8,"OK","NOK"))</f>
        <v/>
      </c>
      <c r="Z86" s="1269" t="str">
        <f>IF(VLOOKUP($A86,intern2!$A$165:$BH$316,COLUMN(Z86)+1,FALSE)="","",IF(VLOOKUP($A86,'2.2'!$D:$O,5,FALSE)&lt;=Z$8,"OK","NOK"))</f>
        <v/>
      </c>
      <c r="AA86" s="1156" t="str">
        <f>IF(VLOOKUP($A86,intern2!$A$165:$BH$316,COLUMN(AA86)+1,FALSE)="","",IF(VLOOKUP($A86,'2.2'!$D:$O,5,FALSE)&lt;=AA$8,"OK","NOK"))</f>
        <v/>
      </c>
      <c r="AB86" s="1156" t="str">
        <f>IF(VLOOKUP($A86,intern2!$A$165:$BH$316,COLUMN(AB86)+1,FALSE)="","",IF(VLOOKUP($A86,'2.2'!$D:$O,5,FALSE)&lt;=AB$8,"OK","NOK"))</f>
        <v/>
      </c>
      <c r="AC86" s="1156" t="str">
        <f ca="1">IF(VLOOKUP($A86,intern2!$A$165:$BH$316,COLUMN(AC86)+1,FALSE)="","",IF(VLOOKUP($A86,'2.2'!$D:$O,5,FALSE)&lt;=AC$8,"OK","NOK"))</f>
        <v>NOK</v>
      </c>
      <c r="AD86" s="1156" t="str">
        <f>IF(VLOOKUP($A86,intern2!$A$165:$BH$316,COLUMN(AD86)+1,FALSE)="","",IF(VLOOKUP($A86,'2.2'!$D:$O,5,FALSE)&lt;=AD$8,"OK","NOK"))</f>
        <v/>
      </c>
      <c r="AE86" s="1160" t="str">
        <f>IF(VLOOKUP($A86,intern2!$A$165:$BH$316,COLUMN(AE86)+1,FALSE)="","",IF(VLOOKUP($A86,'2.2'!$D:$O,5,FALSE)&lt;=AE$8,"OK","NOK"))</f>
        <v/>
      </c>
      <c r="AF86" s="1269" t="str">
        <f>IF(VLOOKUP($A86,intern2!$A$165:$BH$316,COLUMN(AF86)+1,FALSE)="","",IF(VLOOKUP($A86,'2.2'!$D:$O,5,FALSE)&lt;=AF$8,"OK","NOK"))</f>
        <v/>
      </c>
      <c r="AG86" s="1160" t="str">
        <f>IF(VLOOKUP($A86,intern2!$A$165:$BH$316,COLUMN(AG86)+1,FALSE)="","",IF(VLOOKUP($A86,'2.2'!$D:$O,5,FALSE)&lt;=AG$8,"OK","NOK"))</f>
        <v/>
      </c>
      <c r="AH86" s="1160" t="str">
        <f ca="1">IF(VLOOKUP($A86,intern2!$A$165:$BH$316,COLUMN(AH86)+1,FALSE)="","",IF(VLOOKUP($A86,'2.2'!$D:$O,5,FALSE)&lt;=AH$8,"OK","NOK"))</f>
        <v>NOK</v>
      </c>
      <c r="AI86" s="1156" t="str">
        <f>IF(VLOOKUP($A86,intern2!$A$165:$BH$316,COLUMN(AI86)+1,FALSE)="","",IF(VLOOKUP($A86,'2.2'!$D:$O,5,FALSE)&lt;=AI$8,"OK","NOK"))</f>
        <v/>
      </c>
      <c r="AJ86" s="1156" t="str">
        <f>IF(VLOOKUP($A86,intern2!$A$165:$BH$316,COLUMN(AJ86)+1,FALSE)="","",IF(VLOOKUP($A86,'2.2'!$D:$O,5,FALSE)&lt;=AJ$8,"OK","NOK"))</f>
        <v/>
      </c>
      <c r="AK86" s="1156" t="str">
        <f>IF(VLOOKUP($A86,intern2!$A$165:$BH$316,COLUMN(AK86)+1,FALSE)="","",IF(VLOOKUP($A86,'2.2'!$D:$O,5,FALSE)&lt;=AK$8,"OK","NOK"))</f>
        <v/>
      </c>
      <c r="AL86" s="1156" t="str">
        <f>IF(VLOOKUP($A86,intern2!$A$165:$BH$316,COLUMN(AL86)+1,FALSE)="","",IF(VLOOKUP($A86,'2.2'!$D:$O,5,FALSE)&lt;=AL$8,"OK","NOK"))</f>
        <v/>
      </c>
      <c r="AM86" s="1269" t="str">
        <f>IF(VLOOKUP($A86,intern2!$A$165:$BH$316,COLUMN(AM86)+1,FALSE)="","",IF(VLOOKUP($A86,'2.2'!$D:$O,5,FALSE)&lt;=AM$8,"OK","NOK"))</f>
        <v/>
      </c>
      <c r="AN86" s="1170" t="str">
        <f>IF(VLOOKUP($A86,intern2!$A$165:$BH$316,COLUMN(AN86)+1,FALSE)="","",IF(VLOOKUP($A86,'2.2'!$D:$O,5,FALSE)&lt;=AN$8,"OK","NOK"))</f>
        <v/>
      </c>
      <c r="AO86" s="1156" t="str">
        <f>IF(VLOOKUP($A86,intern2!$A$165:$BH$316,COLUMN(AO86)+1,FALSE)="","",IF(VLOOKUP($A86,'2.2'!$D:$O,5,FALSE)&lt;=AO$8,"OK","NOK"))</f>
        <v/>
      </c>
      <c r="AP86" s="1156" t="str">
        <f>IF(VLOOKUP($A86,intern2!$A$165:$BH$316,COLUMN(AP86)+1,FALSE)="","",IF(VLOOKUP($A86,'2.2'!$D:$O,5,FALSE)&lt;=AP$8,"OK","NOK"))</f>
        <v/>
      </c>
      <c r="AQ86" s="1269" t="str">
        <f>IF(VLOOKUP($A86,intern2!$A$165:$BH$316,COLUMN(AQ86)+1,FALSE)="","",IF(VLOOKUP($A86,'2.2'!$D:$O,5,FALSE)&lt;=AQ$8,"OK","NOK"))</f>
        <v/>
      </c>
      <c r="AR86" s="1156" t="str">
        <f>IF(VLOOKUP($A86,intern2!$A$165:$BH$316,COLUMN(AR86)+1,FALSE)="","",IF(VLOOKUP($A86,'2.2'!$D:$O,5,FALSE)&lt;=AR$8,"OK","NOK"))</f>
        <v/>
      </c>
      <c r="AS86" s="1156" t="str">
        <f>IF(VLOOKUP($A86,intern2!$A$165:$BH$316,COLUMN(AS86)+1,FALSE)="","",IF(VLOOKUP($A86,'2.2'!$D:$O,5,FALSE)&lt;=AS$8,"OK","NOK"))</f>
        <v/>
      </c>
      <c r="AT86" s="1269" t="str">
        <f>IF(VLOOKUP($A86,intern2!$A$165:$BH$316,COLUMN(AT86)+1,FALSE)="","",IF(VLOOKUP($A86,'2.2'!$D:$O,5,FALSE)&lt;=AT$8,"OK","NOK"))</f>
        <v/>
      </c>
      <c r="AU86" s="1156" t="str">
        <f>IF(VLOOKUP($A86,intern2!$A$165:$BH$316,COLUMN(AU86)+1,FALSE)="","",IF(VLOOKUP($A86,'2.2'!$D:$O,5,FALSE)&lt;=AU$8,"OK","NOK"))</f>
        <v/>
      </c>
      <c r="AV86" s="1156" t="str">
        <f>IF(VLOOKUP($A86,intern2!$A$165:$BH$316,COLUMN(AV86)+1,FALSE)="","",IF(VLOOKUP($A86,'2.2'!$D:$O,5,FALSE)&lt;=AV$8,"OK","NOK"))</f>
        <v/>
      </c>
      <c r="AW86" s="1156" t="str">
        <f>IF(VLOOKUP($A86,intern2!$A$165:$BH$316,COLUMN(AW86)+1,FALSE)="","",IF(VLOOKUP($A86,'2.2'!$D:$O,5,FALSE)&lt;=AW$8,"OK","NOK"))</f>
        <v/>
      </c>
      <c r="AX86" s="1156" t="str">
        <f>IF(VLOOKUP($A86,intern2!$A$165:$BH$316,COLUMN(AX86)+1,FALSE)="","",IF(VLOOKUP($A86,'2.2'!$D:$O,5,FALSE)&lt;=AX$8,"OK","NOK"))</f>
        <v/>
      </c>
      <c r="AY86" s="1156" t="str">
        <f>IF(VLOOKUP($A86,intern2!$A$165:$BH$316,COLUMN(AY86)+1,FALSE)="","",IF(VLOOKUP($A86,'2.2'!$D:$O,5,FALSE)&lt;=AY$8,"OK","NOK"))</f>
        <v/>
      </c>
      <c r="AZ86" s="1269" t="str">
        <f>IF(VLOOKUP($A86,intern2!$A$165:$BH$316,COLUMN(AZ86)+1,FALSE)="","",IF(VLOOKUP($A86,'2.2'!$D:$O,5,FALSE)&lt;=AZ$8,"OK","NOK"))</f>
        <v/>
      </c>
      <c r="BA86" s="1156" t="str">
        <f>IF(VLOOKUP($A86,intern2!$A$165:$BH$316,COLUMN(BA86)+1,FALSE)="","",IF(VLOOKUP($A86,'2.2'!$D:$O,5,FALSE)&lt;=BA$8,"OK","NOK"))</f>
        <v/>
      </c>
      <c r="BB86" s="1156" t="str">
        <f>IF(VLOOKUP($A86,intern2!$A$165:$BH$316,COLUMN(BB86)+1,FALSE)="","",IF(VLOOKUP($A86,'2.2'!$D:$O,5,FALSE)&lt;=BB$8,"OK","NOK"))</f>
        <v/>
      </c>
      <c r="BC86" s="1156" t="str">
        <f>IF(VLOOKUP($A86,intern2!$A$165:$BH$316,COLUMN(BC86)+1,FALSE)="","",IF(VLOOKUP($A86,'2.2'!$D:$O,5,FALSE)&lt;=BC$8,"OK","NOK"))</f>
        <v/>
      </c>
      <c r="BD86" s="1156" t="str">
        <f>IF(VLOOKUP($A86,intern2!$A$165:$BH$316,COLUMN(BD86)+1,FALSE)="","",IF(VLOOKUP($A86,'2.2'!$D:$O,5,FALSE)&lt;=BD$8,"OK","NOK"))</f>
        <v/>
      </c>
      <c r="BE86" s="1156" t="str">
        <f>IF(VLOOKUP($A86,intern2!$A$165:$BH$316,COLUMN(BE86)+1,FALSE)="","",IF(VLOOKUP($A86,'2.2'!$D:$O,5,FALSE)&lt;=BE$8,"OK","NOK"))</f>
        <v/>
      </c>
      <c r="BF86" s="1170" t="str">
        <f>IF(VLOOKUP($A86,intern2!$A$165:$BH$316,COLUMN(BF86)+1,FALSE)="","",IF(VLOOKUP($A86,'2.2'!$D:$O,5,FALSE)&lt;=BF$8,"OK","NOK"))</f>
        <v/>
      </c>
      <c r="BG86" s="1269" t="str">
        <f>IF(VLOOKUP($A86,intern2!$A$165:$BH$316,COLUMN(BG86)+1,FALSE)="","",IF(VLOOKUP($A86,'2.2'!$D:$O,5,FALSE)&lt;=BG$8,"OK","NOK"))</f>
        <v/>
      </c>
      <c r="BH86" s="1176" t="str">
        <f t="shared" ca="1" si="1"/>
        <v>NOK</v>
      </c>
      <c r="BI86" s="1176"/>
    </row>
    <row r="87" spans="1:62" ht="39.6" x14ac:dyDescent="0.25">
      <c r="A87" s="716" t="str">
        <f>'2.2'!D87</f>
        <v>URO1</v>
      </c>
      <c r="B87" s="1157" t="str">
        <f>'2.2'!E87</f>
        <v>Urologia senza titolo di formazione approfondita "Urologia operatoria"</v>
      </c>
      <c r="C87" s="1156" t="str">
        <f>IF(VLOOKUP($A87,intern2!$A$165:$BH$316,COLUMN(C87)+1,FALSE)="","",IF(VLOOKUP($A87,'2.2'!$D:$O,5,FALSE)&lt;=C$8,"OK","NOK"))</f>
        <v/>
      </c>
      <c r="D87" s="1156" t="str">
        <f>IF(VLOOKUP($A87,intern2!$A$165:$BH$316,COLUMN(D87)+1,FALSE)="","",IF(VLOOKUP($A87,'2.2'!$D:$O,5,FALSE)&lt;=D$8,"OK","NOK"))</f>
        <v/>
      </c>
      <c r="E87" s="1156" t="str">
        <f>IF(VLOOKUP($A87,intern2!$A$165:$BH$316,COLUMN(E87)+1,FALSE)="","",IF(VLOOKUP($A87,'2.2'!$D:$O,5,FALSE)&lt;=E$8,"OK","NOK"))</f>
        <v/>
      </c>
      <c r="F87" s="1156" t="str">
        <f>IF(VLOOKUP($A87,intern2!$A$165:$BH$316,COLUMN(F87)+1,FALSE)="","",IF(VLOOKUP($A87,'2.2'!$D:$O,5,FALSE)&lt;=F$8,"OK","NOK"))</f>
        <v/>
      </c>
      <c r="G87" s="1156" t="str">
        <f>IF(VLOOKUP($A87,intern2!$A$165:$BH$316,COLUMN(G87)+1,FALSE)="","",IF(VLOOKUP($A87,'2.2'!$D:$O,5,FALSE)&lt;=G$8,"OK","NOK"))</f>
        <v/>
      </c>
      <c r="H87" s="1156" t="str">
        <f>IF(VLOOKUP($A87,intern2!$A$165:$BH$316,COLUMN(H87)+1,FALSE)="","",IF(VLOOKUP($A87,'2.2'!$D:$O,5,FALSE)&lt;=H$8,"OK","NOK"))</f>
        <v/>
      </c>
      <c r="I87" s="1269" t="str">
        <f>IF(VLOOKUP($A87,intern2!$A$165:$BH$316,COLUMN(I87)+1,FALSE)="","",IF(VLOOKUP($A87,'2.2'!$D:$O,5,FALSE)&lt;=I$8,"OK","NOK"))</f>
        <v/>
      </c>
      <c r="J87" s="1159" t="str">
        <f>IF(VLOOKUP($A87,intern2!$A$165:$BH$316,COLUMN(J87)+1,FALSE)="","",IF(VLOOKUP($A87,'2.2'!$D:$O,5,FALSE)&lt;=J$8,"OK","NOK"))</f>
        <v/>
      </c>
      <c r="K87" s="1156" t="str">
        <f>IF(VLOOKUP($A87,intern2!$A$165:$BH$316,COLUMN(K87)+1,FALSE)="","",IF(VLOOKUP($A87,'2.2'!$D:$O,5,FALSE)&lt;=K$8,"OK","NOK"))</f>
        <v/>
      </c>
      <c r="L87" s="1156" t="str">
        <f>IF(VLOOKUP($A87,intern2!$A$165:$BH$316,COLUMN(L87)+1,FALSE)="","",IF(VLOOKUP($A87,'2.2'!$D:$O,5,FALSE)&lt;=L$8,"OK","NOK"))</f>
        <v/>
      </c>
      <c r="M87" s="1156" t="str">
        <f>IF(VLOOKUP($A87,intern2!$A$165:$BH$316,COLUMN(M87)+1,FALSE)="","",IF(VLOOKUP($A87,'2.2'!$D:$O,5,FALSE)&lt;=M$8,"OK","NOK"))</f>
        <v/>
      </c>
      <c r="N87" s="1156" t="str">
        <f>IF(VLOOKUP($A87,intern2!$A$165:$BH$316,COLUMN(N87)+1,FALSE)="","",IF(VLOOKUP($A87,'2.2'!$D:$O,5,FALSE)&lt;=N$8,"OK","NOK"))</f>
        <v/>
      </c>
      <c r="O87" s="1156" t="str">
        <f>IF(VLOOKUP($A87,intern2!$A$165:$BH$316,COLUMN(O87)+1,FALSE)="","",IF(VLOOKUP($A87,'2.2'!$D:$O,5,FALSE)&lt;=O$8,"OK","NOK"))</f>
        <v/>
      </c>
      <c r="P87" s="1156" t="str">
        <f>IF(VLOOKUP($A87,intern2!$A$165:$BH$316,COLUMN(P87)+1,FALSE)="","",IF(VLOOKUP($A87,'2.2'!$D:$O,5,FALSE)&lt;=P$8,"OK","NOK"))</f>
        <v/>
      </c>
      <c r="Q87" s="1156" t="str">
        <f>IF(VLOOKUP($A87,intern2!$A$165:$BH$316,COLUMN(Q87)+1,FALSE)="","",IF(VLOOKUP($A87,'2.2'!$D:$O,5,FALSE)&lt;=Q$8,"OK","NOK"))</f>
        <v/>
      </c>
      <c r="R87" s="1159" t="str">
        <f>IF(VLOOKUP($A87,intern2!$A$165:$BH$316,COLUMN(R87)+1,FALSE)="","",IF(VLOOKUP($A87,'2.2'!$D:$O,5,FALSE)&lt;=R$8,"OK","NOK"))</f>
        <v/>
      </c>
      <c r="S87" s="1159" t="str">
        <f>IF(VLOOKUP($A87,intern2!$A$165:$BH$316,COLUMN(S87)+1,FALSE)="","",IF(VLOOKUP($A87,'2.2'!$D:$O,5,FALSE)&lt;=S$8,"OK","NOK"))</f>
        <v/>
      </c>
      <c r="T87" s="1156" t="str">
        <f>IF(VLOOKUP($A87,intern2!$A$165:$BH$316,COLUMN(T87)+1,FALSE)="","",IF(VLOOKUP($A87,'2.2'!$D:$O,5,FALSE)&lt;=T$8,"OK","NOK"))</f>
        <v/>
      </c>
      <c r="U87" s="1156" t="str">
        <f>IF(VLOOKUP($A87,intern2!$A$165:$BH$316,COLUMN(U87)+1,FALSE)="","",IF(VLOOKUP($A87,'2.2'!$D:$O,5,FALSE)&lt;=U$8,"OK","NOK"))</f>
        <v/>
      </c>
      <c r="V87" s="1156" t="str">
        <f>IF(VLOOKUP($A87,intern2!$A$165:$BH$316,COLUMN(V87)+1,FALSE)="","",IF(VLOOKUP($A87,'2.2'!$D:$O,5,FALSE)&lt;=V$8,"OK","NOK"))</f>
        <v/>
      </c>
      <c r="W87" s="1156" t="str">
        <f>IF(VLOOKUP($A87,intern2!$A$165:$BH$316,COLUMN(W87)+1,FALSE)="","",IF(VLOOKUP($A87,'2.2'!$D:$O,5,FALSE)&lt;=W$8,"OK","NOK"))</f>
        <v/>
      </c>
      <c r="X87" s="1156" t="str">
        <f>IF(VLOOKUP($A87,intern2!$A$165:$BH$316,COLUMN(X87)+1,FALSE)="","",IF(VLOOKUP($A87,'2.2'!$D:$O,5,FALSE)&lt;=X$8,"OK","NOK"))</f>
        <v/>
      </c>
      <c r="Y87" s="1170" t="str">
        <f>IF(VLOOKUP($A87,intern2!$A$165:$BH$316,COLUMN(Y87)+1,FALSE)="","",IF(VLOOKUP($A87,'2.2'!$D:$O,5,FALSE)&lt;=Y$8,"OK","NOK"))</f>
        <v/>
      </c>
      <c r="Z87" s="1269" t="str">
        <f>IF(VLOOKUP($A87,intern2!$A$165:$BH$316,COLUMN(Z87)+1,FALSE)="","",IF(VLOOKUP($A87,'2.2'!$D:$O,5,FALSE)&lt;=Z$8,"OK","NOK"))</f>
        <v/>
      </c>
      <c r="AA87" s="1156" t="str">
        <f>IF(VLOOKUP($A87,intern2!$A$165:$BH$316,COLUMN(AA87)+1,FALSE)="","",IF(VLOOKUP($A87,'2.2'!$D:$O,5,FALSE)&lt;=AA$8,"OK","NOK"))</f>
        <v/>
      </c>
      <c r="AB87" s="1156" t="str">
        <f>IF(VLOOKUP($A87,intern2!$A$165:$BH$316,COLUMN(AB87)+1,FALSE)="","",IF(VLOOKUP($A87,'2.2'!$D:$O,5,FALSE)&lt;=AB$8,"OK","NOK"))</f>
        <v/>
      </c>
      <c r="AC87" s="1156" t="str">
        <f>IF(VLOOKUP($A87,intern2!$A$165:$BH$316,COLUMN(AC87)+1,FALSE)="","",IF(VLOOKUP($A87,'2.2'!$D:$O,5,FALSE)&lt;=AC$8,"OK","NOK"))</f>
        <v/>
      </c>
      <c r="AD87" s="1156" t="str">
        <f>IF(VLOOKUP($A87,intern2!$A$165:$BH$316,COLUMN(AD87)+1,FALSE)="","",IF(VLOOKUP($A87,'2.2'!$D:$O,5,FALSE)&lt;=AD$8,"OK","NOK"))</f>
        <v/>
      </c>
      <c r="AE87" s="1160" t="str">
        <f>IF(VLOOKUP($A87,intern2!$A$165:$BH$316,COLUMN(AE87)+1,FALSE)="","",IF(VLOOKUP($A87,'2.2'!$D:$O,5,FALSE)&lt;=AE$8,"OK","NOK"))</f>
        <v/>
      </c>
      <c r="AF87" s="1269" t="str">
        <f>IF(VLOOKUP($A87,intern2!$A$165:$BH$316,COLUMN(AF87)+1,FALSE)="","",IF(VLOOKUP($A87,'2.2'!$D:$O,5,FALSE)&lt;=AF$8,"OK","NOK"))</f>
        <v/>
      </c>
      <c r="AG87" s="1160" t="str">
        <f>IF(VLOOKUP($A87,intern2!$A$165:$BH$316,COLUMN(AG87)+1,FALSE)="","",IF(VLOOKUP($A87,'2.2'!$D:$O,5,FALSE)&lt;=AG$8,"OK","NOK"))</f>
        <v/>
      </c>
      <c r="AH87" s="1160" t="str">
        <f>IF(VLOOKUP($A87,intern2!$A$165:$BH$316,COLUMN(AH87)+1,FALSE)="","",IF(VLOOKUP($A87,'2.2'!$D:$O,5,FALSE)&lt;=AH$8,"OK","NOK"))</f>
        <v/>
      </c>
      <c r="AI87" s="1156" t="str">
        <f>IF(VLOOKUP($A87,intern2!$A$165:$BH$316,COLUMN(AI87)+1,FALSE)="","",IF(VLOOKUP($A87,'2.2'!$D:$O,5,FALSE)&lt;=AI$8,"OK","NOK"))</f>
        <v/>
      </c>
      <c r="AJ87" s="1156" t="str">
        <f>IF(VLOOKUP($A87,intern2!$A$165:$BH$316,COLUMN(AJ87)+1,FALSE)="","",IF(VLOOKUP($A87,'2.2'!$D:$O,5,FALSE)&lt;=AJ$8,"OK","NOK"))</f>
        <v/>
      </c>
      <c r="AK87" s="1156" t="str">
        <f>IF(VLOOKUP($A87,intern2!$A$165:$BH$316,COLUMN(AK87)+1,FALSE)="","",IF(VLOOKUP($A87,'2.2'!$D:$O,5,FALSE)&lt;=AK$8,"OK","NOK"))</f>
        <v/>
      </c>
      <c r="AL87" s="1156" t="str">
        <f>IF(VLOOKUP($A87,intern2!$A$165:$BH$316,COLUMN(AL87)+1,FALSE)="","",IF(VLOOKUP($A87,'2.2'!$D:$O,5,FALSE)&lt;=AL$8,"OK","NOK"))</f>
        <v/>
      </c>
      <c r="AM87" s="1269" t="str">
        <f>IF(VLOOKUP($A87,intern2!$A$165:$BH$316,COLUMN(AM87)+1,FALSE)="","",IF(VLOOKUP($A87,'2.2'!$D:$O,5,FALSE)&lt;=AM$8,"OK","NOK"))</f>
        <v/>
      </c>
      <c r="AN87" s="1170" t="str">
        <f>IF(VLOOKUP($A87,intern2!$A$165:$BH$316,COLUMN(AN87)+1,FALSE)="","",IF(VLOOKUP($A87,'2.2'!$D:$O,5,FALSE)&lt;=AN$8,"OK","NOK"))</f>
        <v/>
      </c>
      <c r="AO87" s="1156" t="str">
        <f>IF(VLOOKUP($A87,intern2!$A$165:$BH$316,COLUMN(AO87)+1,FALSE)="","",IF(VLOOKUP($A87,'2.2'!$D:$O,5,FALSE)&lt;=AO$8,"OK","NOK"))</f>
        <v/>
      </c>
      <c r="AP87" s="1156" t="str">
        <f>IF(VLOOKUP($A87,intern2!$A$165:$BH$316,COLUMN(AP87)+1,FALSE)="","",IF(VLOOKUP($A87,'2.2'!$D:$O,5,FALSE)&lt;=AP$8,"OK","NOK"))</f>
        <v/>
      </c>
      <c r="AQ87" s="1269" t="str">
        <f>IF(VLOOKUP($A87,intern2!$A$165:$BH$316,COLUMN(AQ87)+1,FALSE)="","",IF(VLOOKUP($A87,'2.2'!$D:$O,5,FALSE)&lt;=AQ$8,"OK","NOK"))</f>
        <v/>
      </c>
      <c r="AR87" s="1156" t="str">
        <f>IF(VLOOKUP($A87,intern2!$A$165:$BH$316,COLUMN(AR87)+1,FALSE)="","",IF(VLOOKUP($A87,'2.2'!$D:$O,5,FALSE)&lt;=AR$8,"OK","NOK"))</f>
        <v/>
      </c>
      <c r="AS87" s="1156" t="str">
        <f>IF(VLOOKUP($A87,intern2!$A$165:$BH$316,COLUMN(AS87)+1,FALSE)="","",IF(VLOOKUP($A87,'2.2'!$D:$O,5,FALSE)&lt;=AS$8,"OK","NOK"))</f>
        <v/>
      </c>
      <c r="AT87" s="1269" t="str">
        <f>IF(VLOOKUP($A87,intern2!$A$165:$BH$316,COLUMN(AT87)+1,FALSE)="","",IF(VLOOKUP($A87,'2.2'!$D:$O,5,FALSE)&lt;=AT$8,"OK","NOK"))</f>
        <v/>
      </c>
      <c r="AU87" s="1156" t="str">
        <f>IF(VLOOKUP($A87,intern2!$A$165:$BH$316,COLUMN(AU87)+1,FALSE)="","",IF(VLOOKUP($A87,'2.2'!$D:$O,5,FALSE)&lt;=AU$8,"OK","NOK"))</f>
        <v/>
      </c>
      <c r="AV87" s="1156" t="str">
        <f>IF(VLOOKUP($A87,intern2!$A$165:$BH$316,COLUMN(AV87)+1,FALSE)="","",IF(VLOOKUP($A87,'2.2'!$D:$O,5,FALSE)&lt;=AV$8,"OK","NOK"))</f>
        <v/>
      </c>
      <c r="AW87" s="1156" t="str">
        <f>IF(VLOOKUP($A87,intern2!$A$165:$BH$316,COLUMN(AW87)+1,FALSE)="","",IF(VLOOKUP($A87,'2.2'!$D:$O,5,FALSE)&lt;=AW$8,"OK","NOK"))</f>
        <v/>
      </c>
      <c r="AX87" s="1156" t="str">
        <f>IF(VLOOKUP($A87,intern2!$A$165:$BH$316,COLUMN(AX87)+1,FALSE)="","",IF(VLOOKUP($A87,'2.2'!$D:$O,5,FALSE)&lt;=AX$8,"OK","NOK"))</f>
        <v/>
      </c>
      <c r="AY87" s="1156" t="str">
        <f>IF(VLOOKUP($A87,intern2!$A$165:$BH$316,COLUMN(AY87)+1,FALSE)="","",IF(VLOOKUP($A87,'2.2'!$D:$O,5,FALSE)&lt;=AY$8,"OK","NOK"))</f>
        <v/>
      </c>
      <c r="AZ87" s="1269" t="str">
        <f>IF(VLOOKUP($A87,intern2!$A$165:$BH$316,COLUMN(AZ87)+1,FALSE)="","",IF(VLOOKUP($A87,'2.2'!$D:$O,5,FALSE)&lt;=AZ$8,"OK","NOK"))</f>
        <v/>
      </c>
      <c r="BA87" s="1156" t="str">
        <f>IF(VLOOKUP($A87,intern2!$A$165:$BH$316,COLUMN(BA87)+1,FALSE)="","",IF(VLOOKUP($A87,'2.2'!$D:$O,5,FALSE)&lt;=BA$8,"OK","NOK"))</f>
        <v/>
      </c>
      <c r="BB87" s="1156" t="str">
        <f>IF(VLOOKUP($A87,intern2!$A$165:$BH$316,COLUMN(BB87)+1,FALSE)="","",IF(VLOOKUP($A87,'2.2'!$D:$O,5,FALSE)&lt;=BB$8,"OK","NOK"))</f>
        <v/>
      </c>
      <c r="BC87" s="1156" t="str">
        <f>IF(VLOOKUP($A87,intern2!$A$165:$BH$316,COLUMN(BC87)+1,FALSE)="","",IF(VLOOKUP($A87,'2.2'!$D:$O,5,FALSE)&lt;=BC$8,"OK","NOK"))</f>
        <v/>
      </c>
      <c r="BD87" s="1156" t="str">
        <f>IF(VLOOKUP($A87,intern2!$A$165:$BH$316,COLUMN(BD87)+1,FALSE)="","",IF(VLOOKUP($A87,'2.2'!$D:$O,5,FALSE)&lt;=BD$8,"OK","NOK"))</f>
        <v/>
      </c>
      <c r="BE87" s="1156" t="str">
        <f>IF(VLOOKUP($A87,intern2!$A$165:$BH$316,COLUMN(BE87)+1,FALSE)="","",IF(VLOOKUP($A87,'2.2'!$D:$O,5,FALSE)&lt;=BE$8,"OK","NOK"))</f>
        <v/>
      </c>
      <c r="BF87" s="1170" t="str">
        <f>IF(VLOOKUP($A87,intern2!$A$165:$BH$316,COLUMN(BF87)+1,FALSE)="","",IF(VLOOKUP($A87,'2.2'!$D:$O,5,FALSE)&lt;=BF$8,"OK","NOK"))</f>
        <v/>
      </c>
      <c r="BG87" s="1269" t="str">
        <f ca="1">IF(VLOOKUP($A87,intern2!$A$165:$BH$316,COLUMN(BG87)+1,FALSE)="","",IF(VLOOKUP($A87,'2.2'!$D:$O,5,FALSE)&lt;=BG$8,"OK","NOK"))</f>
        <v>NOK</v>
      </c>
      <c r="BH87" s="1176" t="str">
        <f t="shared" ca="1" si="1"/>
        <v>NOK</v>
      </c>
      <c r="BI87" s="1176"/>
    </row>
    <row r="88" spans="1:62" ht="39.6" x14ac:dyDescent="0.25">
      <c r="A88" s="716" t="str">
        <f>'2.2'!D88</f>
        <v>URO1.1</v>
      </c>
      <c r="B88" s="1157" t="str">
        <f>'2.2'!E88</f>
        <v>Urologia con titolo di formazione approfondita "Urologia operatoria"</v>
      </c>
      <c r="C88" s="1156" t="str">
        <f>IF(VLOOKUP($A88,intern2!$A$165:$BH$316,COLUMN(C88)+1,FALSE)="","",IF(VLOOKUP($A88,'2.2'!$D:$O,5,FALSE)&lt;=C$8,"OK","NOK"))</f>
        <v/>
      </c>
      <c r="D88" s="1156" t="str">
        <f>IF(VLOOKUP($A88,intern2!$A$165:$BH$316,COLUMN(D88)+1,FALSE)="","",IF(VLOOKUP($A88,'2.2'!$D:$O,5,FALSE)&lt;=D$8,"OK","NOK"))</f>
        <v/>
      </c>
      <c r="E88" s="1156" t="str">
        <f>IF(VLOOKUP($A88,intern2!$A$165:$BH$316,COLUMN(E88)+1,FALSE)="","",IF(VLOOKUP($A88,'2.2'!$D:$O,5,FALSE)&lt;=E$8,"OK","NOK"))</f>
        <v/>
      </c>
      <c r="F88" s="1156" t="str">
        <f>IF(VLOOKUP($A88,intern2!$A$165:$BH$316,COLUMN(F88)+1,FALSE)="","",IF(VLOOKUP($A88,'2.2'!$D:$O,5,FALSE)&lt;=F$8,"OK","NOK"))</f>
        <v/>
      </c>
      <c r="G88" s="1156" t="str">
        <f>IF(VLOOKUP($A88,intern2!$A$165:$BH$316,COLUMN(G88)+1,FALSE)="","",IF(VLOOKUP($A88,'2.2'!$D:$O,5,FALSE)&lt;=G$8,"OK","NOK"))</f>
        <v/>
      </c>
      <c r="H88" s="1156" t="str">
        <f>IF(VLOOKUP($A88,intern2!$A$165:$BH$316,COLUMN(H88)+1,FALSE)="","",IF(VLOOKUP($A88,'2.2'!$D:$O,5,FALSE)&lt;=H$8,"OK","NOK"))</f>
        <v/>
      </c>
      <c r="I88" s="1269" t="str">
        <f>IF(VLOOKUP($A88,intern2!$A$165:$BH$316,COLUMN(I88)+1,FALSE)="","",IF(VLOOKUP($A88,'2.2'!$D:$O,5,FALSE)&lt;=I$8,"OK","NOK"))</f>
        <v/>
      </c>
      <c r="J88" s="1159" t="str">
        <f>IF(VLOOKUP($A88,intern2!$A$165:$BH$316,COLUMN(J88)+1,FALSE)="","",IF(VLOOKUP($A88,'2.2'!$D:$O,5,FALSE)&lt;=J$8,"OK","NOK"))</f>
        <v/>
      </c>
      <c r="K88" s="1156" t="str">
        <f>IF(VLOOKUP($A88,intern2!$A$165:$BH$316,COLUMN(K88)+1,FALSE)="","",IF(VLOOKUP($A88,'2.2'!$D:$O,5,FALSE)&lt;=K$8,"OK","NOK"))</f>
        <v/>
      </c>
      <c r="L88" s="1156" t="str">
        <f>IF(VLOOKUP($A88,intern2!$A$165:$BH$316,COLUMN(L88)+1,FALSE)="","",IF(VLOOKUP($A88,'2.2'!$D:$O,5,FALSE)&lt;=L$8,"OK","NOK"))</f>
        <v/>
      </c>
      <c r="M88" s="1156" t="str">
        <f>IF(VLOOKUP($A88,intern2!$A$165:$BH$316,COLUMN(M88)+1,FALSE)="","",IF(VLOOKUP($A88,'2.2'!$D:$O,5,FALSE)&lt;=M$8,"OK","NOK"))</f>
        <v/>
      </c>
      <c r="N88" s="1156" t="str">
        <f>IF(VLOOKUP($A88,intern2!$A$165:$BH$316,COLUMN(N88)+1,FALSE)="","",IF(VLOOKUP($A88,'2.2'!$D:$O,5,FALSE)&lt;=N$8,"OK","NOK"))</f>
        <v/>
      </c>
      <c r="O88" s="1156" t="str">
        <f>IF(VLOOKUP($A88,intern2!$A$165:$BH$316,COLUMN(O88)+1,FALSE)="","",IF(VLOOKUP($A88,'2.2'!$D:$O,5,FALSE)&lt;=O$8,"OK","NOK"))</f>
        <v/>
      </c>
      <c r="P88" s="1156" t="str">
        <f>IF(VLOOKUP($A88,intern2!$A$165:$BH$316,COLUMN(P88)+1,FALSE)="","",IF(VLOOKUP($A88,'2.2'!$D:$O,5,FALSE)&lt;=P$8,"OK","NOK"))</f>
        <v/>
      </c>
      <c r="Q88" s="1156" t="str">
        <f>IF(VLOOKUP($A88,intern2!$A$165:$BH$316,COLUMN(Q88)+1,FALSE)="","",IF(VLOOKUP($A88,'2.2'!$D:$O,5,FALSE)&lt;=Q$8,"OK","NOK"))</f>
        <v/>
      </c>
      <c r="R88" s="1159" t="str">
        <f>IF(VLOOKUP($A88,intern2!$A$165:$BH$316,COLUMN(R88)+1,FALSE)="","",IF(VLOOKUP($A88,'2.2'!$D:$O,5,FALSE)&lt;=R$8,"OK","NOK"))</f>
        <v/>
      </c>
      <c r="S88" s="1159" t="str">
        <f>IF(VLOOKUP($A88,intern2!$A$165:$BH$316,COLUMN(S88)+1,FALSE)="","",IF(VLOOKUP($A88,'2.2'!$D:$O,5,FALSE)&lt;=S$8,"OK","NOK"))</f>
        <v/>
      </c>
      <c r="T88" s="1156" t="str">
        <f>IF(VLOOKUP($A88,intern2!$A$165:$BH$316,COLUMN(T88)+1,FALSE)="","",IF(VLOOKUP($A88,'2.2'!$D:$O,5,FALSE)&lt;=T$8,"OK","NOK"))</f>
        <v/>
      </c>
      <c r="U88" s="1156" t="str">
        <f>IF(VLOOKUP($A88,intern2!$A$165:$BH$316,COLUMN(U88)+1,FALSE)="","",IF(VLOOKUP($A88,'2.2'!$D:$O,5,FALSE)&lt;=U$8,"OK","NOK"))</f>
        <v/>
      </c>
      <c r="V88" s="1156" t="str">
        <f>IF(VLOOKUP($A88,intern2!$A$165:$BH$316,COLUMN(V88)+1,FALSE)="","",IF(VLOOKUP($A88,'2.2'!$D:$O,5,FALSE)&lt;=V$8,"OK","NOK"))</f>
        <v/>
      </c>
      <c r="W88" s="1156" t="str">
        <f>IF(VLOOKUP($A88,intern2!$A$165:$BH$316,COLUMN(W88)+1,FALSE)="","",IF(VLOOKUP($A88,'2.2'!$D:$O,5,FALSE)&lt;=W$8,"OK","NOK"))</f>
        <v/>
      </c>
      <c r="X88" s="1156" t="str">
        <f>IF(VLOOKUP($A88,intern2!$A$165:$BH$316,COLUMN(X88)+1,FALSE)="","",IF(VLOOKUP($A88,'2.2'!$D:$O,5,FALSE)&lt;=X$8,"OK","NOK"))</f>
        <v/>
      </c>
      <c r="Y88" s="1170" t="str">
        <f>IF(VLOOKUP($A88,intern2!$A$165:$BH$316,COLUMN(Y88)+1,FALSE)="","",IF(VLOOKUP($A88,'2.2'!$D:$O,5,FALSE)&lt;=Y$8,"OK","NOK"))</f>
        <v/>
      </c>
      <c r="Z88" s="1269" t="str">
        <f>IF(VLOOKUP($A88,intern2!$A$165:$BH$316,COLUMN(Z88)+1,FALSE)="","",IF(VLOOKUP($A88,'2.2'!$D:$O,5,FALSE)&lt;=Z$8,"OK","NOK"))</f>
        <v/>
      </c>
      <c r="AA88" s="1156" t="str">
        <f>IF(VLOOKUP($A88,intern2!$A$165:$BH$316,COLUMN(AA88)+1,FALSE)="","",IF(VLOOKUP($A88,'2.2'!$D:$O,5,FALSE)&lt;=AA$8,"OK","NOK"))</f>
        <v/>
      </c>
      <c r="AB88" s="1156" t="str">
        <f>IF(VLOOKUP($A88,intern2!$A$165:$BH$316,COLUMN(AB88)+1,FALSE)="","",IF(VLOOKUP($A88,'2.2'!$D:$O,5,FALSE)&lt;=AB$8,"OK","NOK"))</f>
        <v/>
      </c>
      <c r="AC88" s="1156" t="str">
        <f>IF(VLOOKUP($A88,intern2!$A$165:$BH$316,COLUMN(AC88)+1,FALSE)="","",IF(VLOOKUP($A88,'2.2'!$D:$O,5,FALSE)&lt;=AC$8,"OK","NOK"))</f>
        <v/>
      </c>
      <c r="AD88" s="1156" t="str">
        <f>IF(VLOOKUP($A88,intern2!$A$165:$BH$316,COLUMN(AD88)+1,FALSE)="","",IF(VLOOKUP($A88,'2.2'!$D:$O,5,FALSE)&lt;=AD$8,"OK","NOK"))</f>
        <v/>
      </c>
      <c r="AE88" s="1160" t="str">
        <f>IF(VLOOKUP($A88,intern2!$A$165:$BH$316,COLUMN(AE88)+1,FALSE)="","",IF(VLOOKUP($A88,'2.2'!$D:$O,5,FALSE)&lt;=AE$8,"OK","NOK"))</f>
        <v/>
      </c>
      <c r="AF88" s="1269" t="str">
        <f>IF(VLOOKUP($A88,intern2!$A$165:$BH$316,COLUMN(AF88)+1,FALSE)="","",IF(VLOOKUP($A88,'2.2'!$D:$O,5,FALSE)&lt;=AF$8,"OK","NOK"))</f>
        <v/>
      </c>
      <c r="AG88" s="1160" t="str">
        <f>IF(VLOOKUP($A88,intern2!$A$165:$BH$316,COLUMN(AG88)+1,FALSE)="","",IF(VLOOKUP($A88,'2.2'!$D:$O,5,FALSE)&lt;=AG$8,"OK","NOK"))</f>
        <v/>
      </c>
      <c r="AH88" s="1160" t="str">
        <f>IF(VLOOKUP($A88,intern2!$A$165:$BH$316,COLUMN(AH88)+1,FALSE)="","",IF(VLOOKUP($A88,'2.2'!$D:$O,5,FALSE)&lt;=AH$8,"OK","NOK"))</f>
        <v/>
      </c>
      <c r="AI88" s="1156" t="str">
        <f>IF(VLOOKUP($A88,intern2!$A$165:$BH$316,COLUMN(AI88)+1,FALSE)="","",IF(VLOOKUP($A88,'2.2'!$D:$O,5,FALSE)&lt;=AI$8,"OK","NOK"))</f>
        <v/>
      </c>
      <c r="AJ88" s="1156" t="str">
        <f>IF(VLOOKUP($A88,intern2!$A$165:$BH$316,COLUMN(AJ88)+1,FALSE)="","",IF(VLOOKUP($A88,'2.2'!$D:$O,5,FALSE)&lt;=AJ$8,"OK","NOK"))</f>
        <v/>
      </c>
      <c r="AK88" s="1156" t="str">
        <f>IF(VLOOKUP($A88,intern2!$A$165:$BH$316,COLUMN(AK88)+1,FALSE)="","",IF(VLOOKUP($A88,'2.2'!$D:$O,5,FALSE)&lt;=AK$8,"OK","NOK"))</f>
        <v/>
      </c>
      <c r="AL88" s="1156" t="str">
        <f>IF(VLOOKUP($A88,intern2!$A$165:$BH$316,COLUMN(AL88)+1,FALSE)="","",IF(VLOOKUP($A88,'2.2'!$D:$O,5,FALSE)&lt;=AL$8,"OK","NOK"))</f>
        <v/>
      </c>
      <c r="AM88" s="1269" t="str">
        <f>IF(VLOOKUP($A88,intern2!$A$165:$BH$316,COLUMN(AM88)+1,FALSE)="","",IF(VLOOKUP($A88,'2.2'!$D:$O,5,FALSE)&lt;=AM$8,"OK","NOK"))</f>
        <v/>
      </c>
      <c r="AN88" s="1170" t="str">
        <f>IF(VLOOKUP($A88,intern2!$A$165:$BH$316,COLUMN(AN88)+1,FALSE)="","",IF(VLOOKUP($A88,'2.2'!$D:$O,5,FALSE)&lt;=AN$8,"OK","NOK"))</f>
        <v/>
      </c>
      <c r="AO88" s="1156" t="str">
        <f>IF(VLOOKUP($A88,intern2!$A$165:$BH$316,COLUMN(AO88)+1,FALSE)="","",IF(VLOOKUP($A88,'2.2'!$D:$O,5,FALSE)&lt;=AO$8,"OK","NOK"))</f>
        <v/>
      </c>
      <c r="AP88" s="1156" t="str">
        <f>IF(VLOOKUP($A88,intern2!$A$165:$BH$316,COLUMN(AP88)+1,FALSE)="","",IF(VLOOKUP($A88,'2.2'!$D:$O,5,FALSE)&lt;=AP$8,"OK","NOK"))</f>
        <v/>
      </c>
      <c r="AQ88" s="1269" t="str">
        <f>IF(VLOOKUP($A88,intern2!$A$165:$BH$316,COLUMN(AQ88)+1,FALSE)="","",IF(VLOOKUP($A88,'2.2'!$D:$O,5,FALSE)&lt;=AQ$8,"OK","NOK"))</f>
        <v/>
      </c>
      <c r="AR88" s="1156" t="str">
        <f>IF(VLOOKUP($A88,intern2!$A$165:$BH$316,COLUMN(AR88)+1,FALSE)="","",IF(VLOOKUP($A88,'2.2'!$D:$O,5,FALSE)&lt;=AR$8,"OK","NOK"))</f>
        <v/>
      </c>
      <c r="AS88" s="1156" t="str">
        <f>IF(VLOOKUP($A88,intern2!$A$165:$BH$316,COLUMN(AS88)+1,FALSE)="","",IF(VLOOKUP($A88,'2.2'!$D:$O,5,FALSE)&lt;=AS$8,"OK","NOK"))</f>
        <v/>
      </c>
      <c r="AT88" s="1269" t="str">
        <f>IF(VLOOKUP($A88,intern2!$A$165:$BH$316,COLUMN(AT88)+1,FALSE)="","",IF(VLOOKUP($A88,'2.2'!$D:$O,5,FALSE)&lt;=AT$8,"OK","NOK"))</f>
        <v/>
      </c>
      <c r="AU88" s="1156" t="str">
        <f>IF(VLOOKUP($A88,intern2!$A$165:$BH$316,COLUMN(AU88)+1,FALSE)="","",IF(VLOOKUP($A88,'2.2'!$D:$O,5,FALSE)&lt;=AU$8,"OK","NOK"))</f>
        <v/>
      </c>
      <c r="AV88" s="1156" t="str">
        <f>IF(VLOOKUP($A88,intern2!$A$165:$BH$316,COLUMN(AV88)+1,FALSE)="","",IF(VLOOKUP($A88,'2.2'!$D:$O,5,FALSE)&lt;=AV$8,"OK","NOK"))</f>
        <v/>
      </c>
      <c r="AW88" s="1156" t="str">
        <f>IF(VLOOKUP($A88,intern2!$A$165:$BH$316,COLUMN(AW88)+1,FALSE)="","",IF(VLOOKUP($A88,'2.2'!$D:$O,5,FALSE)&lt;=AW$8,"OK","NOK"))</f>
        <v/>
      </c>
      <c r="AX88" s="1156" t="str">
        <f>IF(VLOOKUP($A88,intern2!$A$165:$BH$316,COLUMN(AX88)+1,FALSE)="","",IF(VLOOKUP($A88,'2.2'!$D:$O,5,FALSE)&lt;=AX$8,"OK","NOK"))</f>
        <v/>
      </c>
      <c r="AY88" s="1156" t="str">
        <f>IF(VLOOKUP($A88,intern2!$A$165:$BH$316,COLUMN(AY88)+1,FALSE)="","",IF(VLOOKUP($A88,'2.2'!$D:$O,5,FALSE)&lt;=AY$8,"OK","NOK"))</f>
        <v/>
      </c>
      <c r="AZ88" s="1269" t="str">
        <f>IF(VLOOKUP($A88,intern2!$A$165:$BH$316,COLUMN(AZ88)+1,FALSE)="","",IF(VLOOKUP($A88,'2.2'!$D:$O,5,FALSE)&lt;=AZ$8,"OK","NOK"))</f>
        <v/>
      </c>
      <c r="BA88" s="1156" t="str">
        <f>IF(VLOOKUP($A88,intern2!$A$165:$BH$316,COLUMN(BA88)+1,FALSE)="","",IF(VLOOKUP($A88,'2.2'!$D:$O,5,FALSE)&lt;=BA$8,"OK","NOK"))</f>
        <v/>
      </c>
      <c r="BB88" s="1156" t="str">
        <f>IF(VLOOKUP($A88,intern2!$A$165:$BH$316,COLUMN(BB88)+1,FALSE)="","",IF(VLOOKUP($A88,'2.2'!$D:$O,5,FALSE)&lt;=BB$8,"OK","NOK"))</f>
        <v/>
      </c>
      <c r="BC88" s="1156" t="str">
        <f>IF(VLOOKUP($A88,intern2!$A$165:$BH$316,COLUMN(BC88)+1,FALSE)="","",IF(VLOOKUP($A88,'2.2'!$D:$O,5,FALSE)&lt;=BC$8,"OK","NOK"))</f>
        <v/>
      </c>
      <c r="BD88" s="1156" t="str">
        <f>IF(VLOOKUP($A88,intern2!$A$165:$BH$316,COLUMN(BD88)+1,FALSE)="","",IF(VLOOKUP($A88,'2.2'!$D:$O,5,FALSE)&lt;=BD$8,"OK","NOK"))</f>
        <v/>
      </c>
      <c r="BE88" s="1156" t="str">
        <f>IF(VLOOKUP($A88,intern2!$A$165:$BH$316,COLUMN(BE88)+1,FALSE)="","",IF(VLOOKUP($A88,'2.2'!$D:$O,5,FALSE)&lt;=BE$8,"OK","NOK"))</f>
        <v/>
      </c>
      <c r="BF88" s="1170" t="str">
        <f ca="1">IF(VLOOKUP($A88,intern2!$A$165:$BH$316,COLUMN(BF88)+1,FALSE)="","",IF(VLOOKUP($A88,'2.2'!$D:$O,5,FALSE)&lt;=BF$8,"OK","NOK"))</f>
        <v>NOK</v>
      </c>
      <c r="BG88" s="1269" t="str">
        <f>IF(VLOOKUP($A88,intern2!$A$165:$BH$316,COLUMN(BG88)+1,FALSE)="","",IF(VLOOKUP($A88,'2.2'!$D:$O,5,FALSE)&lt;=BG$8,"OK","NOK"))</f>
        <v/>
      </c>
      <c r="BH88" s="1176" t="str">
        <f t="shared" ca="1" si="1"/>
        <v>NOK</v>
      </c>
      <c r="BI88" s="1176"/>
    </row>
    <row r="89" spans="1:62" x14ac:dyDescent="0.25">
      <c r="A89" s="716" t="str">
        <f>'2.2'!D89</f>
        <v>URO1.1.1</v>
      </c>
      <c r="B89" s="1157" t="str">
        <f>'2.2'!E89</f>
        <v>Prostatectomia radicale</v>
      </c>
      <c r="C89" s="1156" t="str">
        <f>IF(VLOOKUP($A89,intern2!$A$165:$BH$316,COLUMN(C89)+1,FALSE)="","",IF(VLOOKUP($A89,'2.2'!$D:$O,5,FALSE)&lt;=C$8,"OK","NOK"))</f>
        <v/>
      </c>
      <c r="D89" s="1156" t="str">
        <f>IF(VLOOKUP($A89,intern2!$A$165:$BH$316,COLUMN(D89)+1,FALSE)="","",IF(VLOOKUP($A89,'2.2'!$D:$O,5,FALSE)&lt;=D$8,"OK","NOK"))</f>
        <v/>
      </c>
      <c r="E89" s="1156" t="str">
        <f>IF(VLOOKUP($A89,intern2!$A$165:$BH$316,COLUMN(E89)+1,FALSE)="","",IF(VLOOKUP($A89,'2.2'!$D:$O,5,FALSE)&lt;=E$8,"OK","NOK"))</f>
        <v/>
      </c>
      <c r="F89" s="1156" t="str">
        <f>IF(VLOOKUP($A89,intern2!$A$165:$BH$316,COLUMN(F89)+1,FALSE)="","",IF(VLOOKUP($A89,'2.2'!$D:$O,5,FALSE)&lt;=F$8,"OK","NOK"))</f>
        <v/>
      </c>
      <c r="G89" s="1156" t="str">
        <f>IF(VLOOKUP($A89,intern2!$A$165:$BH$316,COLUMN(G89)+1,FALSE)="","",IF(VLOOKUP($A89,'2.2'!$D:$O,5,FALSE)&lt;=G$8,"OK","NOK"))</f>
        <v/>
      </c>
      <c r="H89" s="1156" t="str">
        <f>IF(VLOOKUP($A89,intern2!$A$165:$BH$316,COLUMN(H89)+1,FALSE)="","",IF(VLOOKUP($A89,'2.2'!$D:$O,5,FALSE)&lt;=H$8,"OK","NOK"))</f>
        <v/>
      </c>
      <c r="I89" s="1269" t="str">
        <f>IF(VLOOKUP($A89,intern2!$A$165:$BH$316,COLUMN(I89)+1,FALSE)="","",IF(VLOOKUP($A89,'2.2'!$D:$O,5,FALSE)&lt;=I$8,"OK","NOK"))</f>
        <v/>
      </c>
      <c r="J89" s="1159" t="str">
        <f>IF(VLOOKUP($A89,intern2!$A$165:$BH$316,COLUMN(J89)+1,FALSE)="","",IF(VLOOKUP($A89,'2.2'!$D:$O,5,FALSE)&lt;=J$8,"OK","NOK"))</f>
        <v/>
      </c>
      <c r="K89" s="1156" t="str">
        <f>IF(VLOOKUP($A89,intern2!$A$165:$BH$316,COLUMN(K89)+1,FALSE)="","",IF(VLOOKUP($A89,'2.2'!$D:$O,5,FALSE)&lt;=K$8,"OK","NOK"))</f>
        <v/>
      </c>
      <c r="L89" s="1156" t="str">
        <f>IF(VLOOKUP($A89,intern2!$A$165:$BH$316,COLUMN(L89)+1,FALSE)="","",IF(VLOOKUP($A89,'2.2'!$D:$O,5,FALSE)&lt;=L$8,"OK","NOK"))</f>
        <v/>
      </c>
      <c r="M89" s="1156" t="str">
        <f>IF(VLOOKUP($A89,intern2!$A$165:$BH$316,COLUMN(M89)+1,FALSE)="","",IF(VLOOKUP($A89,'2.2'!$D:$O,5,FALSE)&lt;=M$8,"OK","NOK"))</f>
        <v/>
      </c>
      <c r="N89" s="1156" t="str">
        <f>IF(VLOOKUP($A89,intern2!$A$165:$BH$316,COLUMN(N89)+1,FALSE)="","",IF(VLOOKUP($A89,'2.2'!$D:$O,5,FALSE)&lt;=N$8,"OK","NOK"))</f>
        <v/>
      </c>
      <c r="O89" s="1156" t="str">
        <f>IF(VLOOKUP($A89,intern2!$A$165:$BH$316,COLUMN(O89)+1,FALSE)="","",IF(VLOOKUP($A89,'2.2'!$D:$O,5,FALSE)&lt;=O$8,"OK","NOK"))</f>
        <v/>
      </c>
      <c r="P89" s="1156" t="str">
        <f>IF(VLOOKUP($A89,intern2!$A$165:$BH$316,COLUMN(P89)+1,FALSE)="","",IF(VLOOKUP($A89,'2.2'!$D:$O,5,FALSE)&lt;=P$8,"OK","NOK"))</f>
        <v/>
      </c>
      <c r="Q89" s="1156" t="str">
        <f>IF(VLOOKUP($A89,intern2!$A$165:$BH$316,COLUMN(Q89)+1,FALSE)="","",IF(VLOOKUP($A89,'2.2'!$D:$O,5,FALSE)&lt;=Q$8,"OK","NOK"))</f>
        <v/>
      </c>
      <c r="R89" s="1159" t="str">
        <f>IF(VLOOKUP($A89,intern2!$A$165:$BH$316,COLUMN(R89)+1,FALSE)="","",IF(VLOOKUP($A89,'2.2'!$D:$O,5,FALSE)&lt;=R$8,"OK","NOK"))</f>
        <v/>
      </c>
      <c r="S89" s="1159" t="str">
        <f>IF(VLOOKUP($A89,intern2!$A$165:$BH$316,COLUMN(S89)+1,FALSE)="","",IF(VLOOKUP($A89,'2.2'!$D:$O,5,FALSE)&lt;=S$8,"OK","NOK"))</f>
        <v/>
      </c>
      <c r="T89" s="1156" t="str">
        <f>IF(VLOOKUP($A89,intern2!$A$165:$BH$316,COLUMN(T89)+1,FALSE)="","",IF(VLOOKUP($A89,'2.2'!$D:$O,5,FALSE)&lt;=T$8,"OK","NOK"))</f>
        <v/>
      </c>
      <c r="U89" s="1156" t="str">
        <f>IF(VLOOKUP($A89,intern2!$A$165:$BH$316,COLUMN(U89)+1,FALSE)="","",IF(VLOOKUP($A89,'2.2'!$D:$O,5,FALSE)&lt;=U$8,"OK","NOK"))</f>
        <v/>
      </c>
      <c r="V89" s="1156" t="str">
        <f>IF(VLOOKUP($A89,intern2!$A$165:$BH$316,COLUMN(V89)+1,FALSE)="","",IF(VLOOKUP($A89,'2.2'!$D:$O,5,FALSE)&lt;=V$8,"OK","NOK"))</f>
        <v/>
      </c>
      <c r="W89" s="1156" t="str">
        <f>IF(VLOOKUP($A89,intern2!$A$165:$BH$316,COLUMN(W89)+1,FALSE)="","",IF(VLOOKUP($A89,'2.2'!$D:$O,5,FALSE)&lt;=W$8,"OK","NOK"))</f>
        <v/>
      </c>
      <c r="X89" s="1156" t="str">
        <f>IF(VLOOKUP($A89,intern2!$A$165:$BH$316,COLUMN(X89)+1,FALSE)="","",IF(VLOOKUP($A89,'2.2'!$D:$O,5,FALSE)&lt;=X$8,"OK","NOK"))</f>
        <v/>
      </c>
      <c r="Y89" s="1170" t="str">
        <f>IF(VLOOKUP($A89,intern2!$A$165:$BH$316,COLUMN(Y89)+1,FALSE)="","",IF(VLOOKUP($A89,'2.2'!$D:$O,5,FALSE)&lt;=Y$8,"OK","NOK"))</f>
        <v/>
      </c>
      <c r="Z89" s="1269" t="str">
        <f>IF(VLOOKUP($A89,intern2!$A$165:$BH$316,COLUMN(Z89)+1,FALSE)="","",IF(VLOOKUP($A89,'2.2'!$D:$O,5,FALSE)&lt;=Z$8,"OK","NOK"))</f>
        <v/>
      </c>
      <c r="AA89" s="1156" t="str">
        <f>IF(VLOOKUP($A89,intern2!$A$165:$BH$316,COLUMN(AA89)+1,FALSE)="","",IF(VLOOKUP($A89,'2.2'!$D:$O,5,FALSE)&lt;=AA$8,"OK","NOK"))</f>
        <v/>
      </c>
      <c r="AB89" s="1156" t="str">
        <f>IF(VLOOKUP($A89,intern2!$A$165:$BH$316,COLUMN(AB89)+1,FALSE)="","",IF(VLOOKUP($A89,'2.2'!$D:$O,5,FALSE)&lt;=AB$8,"OK","NOK"))</f>
        <v/>
      </c>
      <c r="AC89" s="1156" t="str">
        <f>IF(VLOOKUP($A89,intern2!$A$165:$BH$316,COLUMN(AC89)+1,FALSE)="","",IF(VLOOKUP($A89,'2.2'!$D:$O,5,FALSE)&lt;=AC$8,"OK","NOK"))</f>
        <v/>
      </c>
      <c r="AD89" s="1156" t="str">
        <f>IF(VLOOKUP($A89,intern2!$A$165:$BH$316,COLUMN(AD89)+1,FALSE)="","",IF(VLOOKUP($A89,'2.2'!$D:$O,5,FALSE)&lt;=AD$8,"OK","NOK"))</f>
        <v/>
      </c>
      <c r="AE89" s="1160" t="str">
        <f>IF(VLOOKUP($A89,intern2!$A$165:$BH$316,COLUMN(AE89)+1,FALSE)="","",IF(VLOOKUP($A89,'2.2'!$D:$O,5,FALSE)&lt;=AE$8,"OK","NOK"))</f>
        <v/>
      </c>
      <c r="AF89" s="1269" t="str">
        <f>IF(VLOOKUP($A89,intern2!$A$165:$BH$316,COLUMN(AF89)+1,FALSE)="","",IF(VLOOKUP($A89,'2.2'!$D:$O,5,FALSE)&lt;=AF$8,"OK","NOK"))</f>
        <v/>
      </c>
      <c r="AG89" s="1160" t="str">
        <f>IF(VLOOKUP($A89,intern2!$A$165:$BH$316,COLUMN(AG89)+1,FALSE)="","",IF(VLOOKUP($A89,'2.2'!$D:$O,5,FALSE)&lt;=AG$8,"OK","NOK"))</f>
        <v/>
      </c>
      <c r="AH89" s="1160" t="str">
        <f>IF(VLOOKUP($A89,intern2!$A$165:$BH$316,COLUMN(AH89)+1,FALSE)="","",IF(VLOOKUP($A89,'2.2'!$D:$O,5,FALSE)&lt;=AH$8,"OK","NOK"))</f>
        <v/>
      </c>
      <c r="AI89" s="1156" t="str">
        <f>IF(VLOOKUP($A89,intern2!$A$165:$BH$316,COLUMN(AI89)+1,FALSE)="","",IF(VLOOKUP($A89,'2.2'!$D:$O,5,FALSE)&lt;=AI$8,"OK","NOK"))</f>
        <v/>
      </c>
      <c r="AJ89" s="1156" t="str">
        <f>IF(VLOOKUP($A89,intern2!$A$165:$BH$316,COLUMN(AJ89)+1,FALSE)="","",IF(VLOOKUP($A89,'2.2'!$D:$O,5,FALSE)&lt;=AJ$8,"OK","NOK"))</f>
        <v/>
      </c>
      <c r="AK89" s="1156" t="str">
        <f>IF(VLOOKUP($A89,intern2!$A$165:$BH$316,COLUMN(AK89)+1,FALSE)="","",IF(VLOOKUP($A89,'2.2'!$D:$O,5,FALSE)&lt;=AK$8,"OK","NOK"))</f>
        <v/>
      </c>
      <c r="AL89" s="1156" t="str">
        <f>IF(VLOOKUP($A89,intern2!$A$165:$BH$316,COLUMN(AL89)+1,FALSE)="","",IF(VLOOKUP($A89,'2.2'!$D:$O,5,FALSE)&lt;=AL$8,"OK","NOK"))</f>
        <v/>
      </c>
      <c r="AM89" s="1269" t="str">
        <f>IF(VLOOKUP($A89,intern2!$A$165:$BH$316,COLUMN(AM89)+1,FALSE)="","",IF(VLOOKUP($A89,'2.2'!$D:$O,5,FALSE)&lt;=AM$8,"OK","NOK"))</f>
        <v/>
      </c>
      <c r="AN89" s="1170" t="str">
        <f>IF(VLOOKUP($A89,intern2!$A$165:$BH$316,COLUMN(AN89)+1,FALSE)="","",IF(VLOOKUP($A89,'2.2'!$D:$O,5,FALSE)&lt;=AN$8,"OK","NOK"))</f>
        <v/>
      </c>
      <c r="AO89" s="1156" t="str">
        <f>IF(VLOOKUP($A89,intern2!$A$165:$BH$316,COLUMN(AO89)+1,FALSE)="","",IF(VLOOKUP($A89,'2.2'!$D:$O,5,FALSE)&lt;=AO$8,"OK","NOK"))</f>
        <v/>
      </c>
      <c r="AP89" s="1156" t="str">
        <f>IF(VLOOKUP($A89,intern2!$A$165:$BH$316,COLUMN(AP89)+1,FALSE)="","",IF(VLOOKUP($A89,'2.2'!$D:$O,5,FALSE)&lt;=AP$8,"OK","NOK"))</f>
        <v/>
      </c>
      <c r="AQ89" s="1269" t="str">
        <f>IF(VLOOKUP($A89,intern2!$A$165:$BH$316,COLUMN(AQ89)+1,FALSE)="","",IF(VLOOKUP($A89,'2.2'!$D:$O,5,FALSE)&lt;=AQ$8,"OK","NOK"))</f>
        <v/>
      </c>
      <c r="AR89" s="1156" t="str">
        <f>IF(VLOOKUP($A89,intern2!$A$165:$BH$316,COLUMN(AR89)+1,FALSE)="","",IF(VLOOKUP($A89,'2.2'!$D:$O,5,FALSE)&lt;=AR$8,"OK","NOK"))</f>
        <v/>
      </c>
      <c r="AS89" s="1156" t="str">
        <f>IF(VLOOKUP($A89,intern2!$A$165:$BH$316,COLUMN(AS89)+1,FALSE)="","",IF(VLOOKUP($A89,'2.2'!$D:$O,5,FALSE)&lt;=AS$8,"OK","NOK"))</f>
        <v/>
      </c>
      <c r="AT89" s="1269" t="str">
        <f>IF(VLOOKUP($A89,intern2!$A$165:$BH$316,COLUMN(AT89)+1,FALSE)="","",IF(VLOOKUP($A89,'2.2'!$D:$O,5,FALSE)&lt;=AT$8,"OK","NOK"))</f>
        <v/>
      </c>
      <c r="AU89" s="1156" t="str">
        <f>IF(VLOOKUP($A89,intern2!$A$165:$BH$316,COLUMN(AU89)+1,FALSE)="","",IF(VLOOKUP($A89,'2.2'!$D:$O,5,FALSE)&lt;=AU$8,"OK","NOK"))</f>
        <v/>
      </c>
      <c r="AV89" s="1156" t="str">
        <f>IF(VLOOKUP($A89,intern2!$A$165:$BH$316,COLUMN(AV89)+1,FALSE)="","",IF(VLOOKUP($A89,'2.2'!$D:$O,5,FALSE)&lt;=AV$8,"OK","NOK"))</f>
        <v/>
      </c>
      <c r="AW89" s="1156" t="str">
        <f>IF(VLOOKUP($A89,intern2!$A$165:$BH$316,COLUMN(AW89)+1,FALSE)="","",IF(VLOOKUP($A89,'2.2'!$D:$O,5,FALSE)&lt;=AW$8,"OK","NOK"))</f>
        <v/>
      </c>
      <c r="AX89" s="1156" t="str">
        <f>IF(VLOOKUP($A89,intern2!$A$165:$BH$316,COLUMN(AX89)+1,FALSE)="","",IF(VLOOKUP($A89,'2.2'!$D:$O,5,FALSE)&lt;=AX$8,"OK","NOK"))</f>
        <v/>
      </c>
      <c r="AY89" s="1156" t="str">
        <f>IF(VLOOKUP($A89,intern2!$A$165:$BH$316,COLUMN(AY89)+1,FALSE)="","",IF(VLOOKUP($A89,'2.2'!$D:$O,5,FALSE)&lt;=AY$8,"OK","NOK"))</f>
        <v/>
      </c>
      <c r="AZ89" s="1269" t="str">
        <f>IF(VLOOKUP($A89,intern2!$A$165:$BH$316,COLUMN(AZ89)+1,FALSE)="","",IF(VLOOKUP($A89,'2.2'!$D:$O,5,FALSE)&lt;=AZ$8,"OK","NOK"))</f>
        <v/>
      </c>
      <c r="BA89" s="1156" t="str">
        <f>IF(VLOOKUP($A89,intern2!$A$165:$BH$316,COLUMN(BA89)+1,FALSE)="","",IF(VLOOKUP($A89,'2.2'!$D:$O,5,FALSE)&lt;=BA$8,"OK","NOK"))</f>
        <v/>
      </c>
      <c r="BB89" s="1156" t="str">
        <f>IF(VLOOKUP($A89,intern2!$A$165:$BH$316,COLUMN(BB89)+1,FALSE)="","",IF(VLOOKUP($A89,'2.2'!$D:$O,5,FALSE)&lt;=BB$8,"OK","NOK"))</f>
        <v/>
      </c>
      <c r="BC89" s="1156" t="str">
        <f>IF(VLOOKUP($A89,intern2!$A$165:$BH$316,COLUMN(BC89)+1,FALSE)="","",IF(VLOOKUP($A89,'2.2'!$D:$O,5,FALSE)&lt;=BC$8,"OK","NOK"))</f>
        <v/>
      </c>
      <c r="BD89" s="1156" t="str">
        <f>IF(VLOOKUP($A89,intern2!$A$165:$BH$316,COLUMN(BD89)+1,FALSE)="","",IF(VLOOKUP($A89,'2.2'!$D:$O,5,FALSE)&lt;=BD$8,"OK","NOK"))</f>
        <v/>
      </c>
      <c r="BE89" s="1156" t="str">
        <f>IF(VLOOKUP($A89,intern2!$A$165:$BH$316,COLUMN(BE89)+1,FALSE)="","",IF(VLOOKUP($A89,'2.2'!$D:$O,5,FALSE)&lt;=BE$8,"OK","NOK"))</f>
        <v/>
      </c>
      <c r="BF89" s="1170" t="str">
        <f ca="1">IF(VLOOKUP($A89,intern2!$A$165:$BH$316,COLUMN(BF89)+1,FALSE)="","",IF(VLOOKUP($A89,'2.2'!$D:$O,5,FALSE)&lt;=BF$8,"OK","NOK"))</f>
        <v>NOK</v>
      </c>
      <c r="BG89" s="1269" t="str">
        <f>IF(VLOOKUP($A89,intern2!$A$165:$BH$316,COLUMN(BG89)+1,FALSE)="","",IF(VLOOKUP($A89,'2.2'!$D:$O,5,FALSE)&lt;=BG$8,"OK","NOK"))</f>
        <v/>
      </c>
      <c r="BH89" s="1176" t="str">
        <f t="shared" ca="1" si="1"/>
        <v>NOK</v>
      </c>
      <c r="BI89" s="1176"/>
    </row>
    <row r="90" spans="1:62" x14ac:dyDescent="0.25">
      <c r="A90" s="716" t="str">
        <f>'2.2'!D90</f>
        <v>URO1.1.2</v>
      </c>
      <c r="B90" s="1157" t="str">
        <f>'2.2'!E90</f>
        <v>Cistectomia radicale (CIMAS)</v>
      </c>
      <c r="C90" s="1156" t="str">
        <f>IF(VLOOKUP($A90,intern2!$A$165:$BH$316,COLUMN(C90)+1,FALSE)="","",IF(VLOOKUP($A90,'2.2'!$D:$O,5,FALSE)&lt;=C$8,"OK","NOK"))</f>
        <v/>
      </c>
      <c r="D90" s="1156" t="str">
        <f>IF(VLOOKUP($A90,intern2!$A$165:$BH$316,COLUMN(D90)+1,FALSE)="","",IF(VLOOKUP($A90,'2.2'!$D:$O,5,FALSE)&lt;=D$8,"OK","NOK"))</f>
        <v/>
      </c>
      <c r="E90" s="1156" t="str">
        <f>IF(VLOOKUP($A90,intern2!$A$165:$BH$316,COLUMN(E90)+1,FALSE)="","",IF(VLOOKUP($A90,'2.2'!$D:$O,5,FALSE)&lt;=E$8,"OK","NOK"))</f>
        <v/>
      </c>
      <c r="F90" s="1156" t="str">
        <f>IF(VLOOKUP($A90,intern2!$A$165:$BH$316,COLUMN(F90)+1,FALSE)="","",IF(VLOOKUP($A90,'2.2'!$D:$O,5,FALSE)&lt;=F$8,"OK","NOK"))</f>
        <v/>
      </c>
      <c r="G90" s="1156" t="str">
        <f>IF(VLOOKUP($A90,intern2!$A$165:$BH$316,COLUMN(G90)+1,FALSE)="","",IF(VLOOKUP($A90,'2.2'!$D:$O,5,FALSE)&lt;=G$8,"OK","NOK"))</f>
        <v/>
      </c>
      <c r="H90" s="1156" t="str">
        <f>IF(VLOOKUP($A90,intern2!$A$165:$BH$316,COLUMN(H90)+1,FALSE)="","",IF(VLOOKUP($A90,'2.2'!$D:$O,5,FALSE)&lt;=H$8,"OK","NOK"))</f>
        <v/>
      </c>
      <c r="I90" s="1269" t="str">
        <f>IF(VLOOKUP($A90,intern2!$A$165:$BH$316,COLUMN(I90)+1,FALSE)="","",IF(VLOOKUP($A90,'2.2'!$D:$O,5,FALSE)&lt;=I$8,"OK","NOK"))</f>
        <v/>
      </c>
      <c r="J90" s="1159" t="str">
        <f>IF(VLOOKUP($A90,intern2!$A$165:$BH$316,COLUMN(J90)+1,FALSE)="","",IF(VLOOKUP($A90,'2.2'!$D:$O,5,FALSE)&lt;=J$8,"OK","NOK"))</f>
        <v/>
      </c>
      <c r="K90" s="1156" t="str">
        <f>IF(VLOOKUP($A90,intern2!$A$165:$BH$316,COLUMN(K90)+1,FALSE)="","",IF(VLOOKUP($A90,'2.2'!$D:$O,5,FALSE)&lt;=K$8,"OK","NOK"))</f>
        <v/>
      </c>
      <c r="L90" s="1156" t="str">
        <f>IF(VLOOKUP($A90,intern2!$A$165:$BH$316,COLUMN(L90)+1,FALSE)="","",IF(VLOOKUP($A90,'2.2'!$D:$O,5,FALSE)&lt;=L$8,"OK","NOK"))</f>
        <v/>
      </c>
      <c r="M90" s="1156" t="str">
        <f>IF(VLOOKUP($A90,intern2!$A$165:$BH$316,COLUMN(M90)+1,FALSE)="","",IF(VLOOKUP($A90,'2.2'!$D:$O,5,FALSE)&lt;=M$8,"OK","NOK"))</f>
        <v/>
      </c>
      <c r="N90" s="1156" t="str">
        <f>IF(VLOOKUP($A90,intern2!$A$165:$BH$316,COLUMN(N90)+1,FALSE)="","",IF(VLOOKUP($A90,'2.2'!$D:$O,5,FALSE)&lt;=N$8,"OK","NOK"))</f>
        <v/>
      </c>
      <c r="O90" s="1156" t="str">
        <f>IF(VLOOKUP($A90,intern2!$A$165:$BH$316,COLUMN(O90)+1,FALSE)="","",IF(VLOOKUP($A90,'2.2'!$D:$O,5,FALSE)&lt;=O$8,"OK","NOK"))</f>
        <v/>
      </c>
      <c r="P90" s="1156" t="str">
        <f>IF(VLOOKUP($A90,intern2!$A$165:$BH$316,COLUMN(P90)+1,FALSE)="","",IF(VLOOKUP($A90,'2.2'!$D:$O,5,FALSE)&lt;=P$8,"OK","NOK"))</f>
        <v/>
      </c>
      <c r="Q90" s="1156" t="str">
        <f>IF(VLOOKUP($A90,intern2!$A$165:$BH$316,COLUMN(Q90)+1,FALSE)="","",IF(VLOOKUP($A90,'2.2'!$D:$O,5,FALSE)&lt;=Q$8,"OK","NOK"))</f>
        <v/>
      </c>
      <c r="R90" s="1159" t="str">
        <f>IF(VLOOKUP($A90,intern2!$A$165:$BH$316,COLUMN(R90)+1,FALSE)="","",IF(VLOOKUP($A90,'2.2'!$D:$O,5,FALSE)&lt;=R$8,"OK","NOK"))</f>
        <v/>
      </c>
      <c r="S90" s="1159" t="str">
        <f>IF(VLOOKUP($A90,intern2!$A$165:$BH$316,COLUMN(S90)+1,FALSE)="","",IF(VLOOKUP($A90,'2.2'!$D:$O,5,FALSE)&lt;=S$8,"OK","NOK"))</f>
        <v/>
      </c>
      <c r="T90" s="1156" t="str">
        <f>IF(VLOOKUP($A90,intern2!$A$165:$BH$316,COLUMN(T90)+1,FALSE)="","",IF(VLOOKUP($A90,'2.2'!$D:$O,5,FALSE)&lt;=T$8,"OK","NOK"))</f>
        <v/>
      </c>
      <c r="U90" s="1156" t="str">
        <f>IF(VLOOKUP($A90,intern2!$A$165:$BH$316,COLUMN(U90)+1,FALSE)="","",IF(VLOOKUP($A90,'2.2'!$D:$O,5,FALSE)&lt;=U$8,"OK","NOK"))</f>
        <v/>
      </c>
      <c r="V90" s="1156" t="str">
        <f>IF(VLOOKUP($A90,intern2!$A$165:$BH$316,COLUMN(V90)+1,FALSE)="","",IF(VLOOKUP($A90,'2.2'!$D:$O,5,FALSE)&lt;=V$8,"OK","NOK"))</f>
        <v/>
      </c>
      <c r="W90" s="1156" t="str">
        <f>IF(VLOOKUP($A90,intern2!$A$165:$BH$316,COLUMN(W90)+1,FALSE)="","",IF(VLOOKUP($A90,'2.2'!$D:$O,5,FALSE)&lt;=W$8,"OK","NOK"))</f>
        <v/>
      </c>
      <c r="X90" s="1156" t="str">
        <f>IF(VLOOKUP($A90,intern2!$A$165:$BH$316,COLUMN(X90)+1,FALSE)="","",IF(VLOOKUP($A90,'2.2'!$D:$O,5,FALSE)&lt;=X$8,"OK","NOK"))</f>
        <v/>
      </c>
      <c r="Y90" s="1170" t="str">
        <f>IF(VLOOKUP($A90,intern2!$A$165:$BH$316,COLUMN(Y90)+1,FALSE)="","",IF(VLOOKUP($A90,'2.2'!$D:$O,5,FALSE)&lt;=Y$8,"OK","NOK"))</f>
        <v/>
      </c>
      <c r="Z90" s="1269" t="str">
        <f>IF(VLOOKUP($A90,intern2!$A$165:$BH$316,COLUMN(Z90)+1,FALSE)="","",IF(VLOOKUP($A90,'2.2'!$D:$O,5,FALSE)&lt;=Z$8,"OK","NOK"))</f>
        <v/>
      </c>
      <c r="AA90" s="1156" t="str">
        <f>IF(VLOOKUP($A90,intern2!$A$165:$BH$316,COLUMN(AA90)+1,FALSE)="","",IF(VLOOKUP($A90,'2.2'!$D:$O,5,FALSE)&lt;=AA$8,"OK","NOK"))</f>
        <v/>
      </c>
      <c r="AB90" s="1156" t="str">
        <f>IF(VLOOKUP($A90,intern2!$A$165:$BH$316,COLUMN(AB90)+1,FALSE)="","",IF(VLOOKUP($A90,'2.2'!$D:$O,5,FALSE)&lt;=AB$8,"OK","NOK"))</f>
        <v/>
      </c>
      <c r="AC90" s="1156" t="str">
        <f>IF(VLOOKUP($A90,intern2!$A$165:$BH$316,COLUMN(AC90)+1,FALSE)="","",IF(VLOOKUP($A90,'2.2'!$D:$O,5,FALSE)&lt;=AC$8,"OK","NOK"))</f>
        <v/>
      </c>
      <c r="AD90" s="1156" t="str">
        <f>IF(VLOOKUP($A90,intern2!$A$165:$BH$316,COLUMN(AD90)+1,FALSE)="","",IF(VLOOKUP($A90,'2.2'!$D:$O,5,FALSE)&lt;=AD$8,"OK","NOK"))</f>
        <v/>
      </c>
      <c r="AE90" s="1160" t="str">
        <f>IF(VLOOKUP($A90,intern2!$A$165:$BH$316,COLUMN(AE90)+1,FALSE)="","",IF(VLOOKUP($A90,'2.2'!$D:$O,5,FALSE)&lt;=AE$8,"OK","NOK"))</f>
        <v/>
      </c>
      <c r="AF90" s="1269" t="str">
        <f>IF(VLOOKUP($A90,intern2!$A$165:$BH$316,COLUMN(AF90)+1,FALSE)="","",IF(VLOOKUP($A90,'2.2'!$D:$O,5,FALSE)&lt;=AF$8,"OK","NOK"))</f>
        <v/>
      </c>
      <c r="AG90" s="1160" t="str">
        <f>IF(VLOOKUP($A90,intern2!$A$165:$BH$316,COLUMN(AG90)+1,FALSE)="","",IF(VLOOKUP($A90,'2.2'!$D:$O,5,FALSE)&lt;=AG$8,"OK","NOK"))</f>
        <v/>
      </c>
      <c r="AH90" s="1160" t="str">
        <f>IF(VLOOKUP($A90,intern2!$A$165:$BH$316,COLUMN(AH90)+1,FALSE)="","",IF(VLOOKUP($A90,'2.2'!$D:$O,5,FALSE)&lt;=AH$8,"OK","NOK"))</f>
        <v/>
      </c>
      <c r="AI90" s="1156" t="str">
        <f>IF(VLOOKUP($A90,intern2!$A$165:$BH$316,COLUMN(AI90)+1,FALSE)="","",IF(VLOOKUP($A90,'2.2'!$D:$O,5,FALSE)&lt;=AI$8,"OK","NOK"))</f>
        <v/>
      </c>
      <c r="AJ90" s="1156" t="str">
        <f>IF(VLOOKUP($A90,intern2!$A$165:$BH$316,COLUMN(AJ90)+1,FALSE)="","",IF(VLOOKUP($A90,'2.2'!$D:$O,5,FALSE)&lt;=AJ$8,"OK","NOK"))</f>
        <v/>
      </c>
      <c r="AK90" s="1156" t="str">
        <f>IF(VLOOKUP($A90,intern2!$A$165:$BH$316,COLUMN(AK90)+1,FALSE)="","",IF(VLOOKUP($A90,'2.2'!$D:$O,5,FALSE)&lt;=AK$8,"OK","NOK"))</f>
        <v/>
      </c>
      <c r="AL90" s="1156" t="str">
        <f>IF(VLOOKUP($A90,intern2!$A$165:$BH$316,COLUMN(AL90)+1,FALSE)="","",IF(VLOOKUP($A90,'2.2'!$D:$O,5,FALSE)&lt;=AL$8,"OK","NOK"))</f>
        <v/>
      </c>
      <c r="AM90" s="1269" t="str">
        <f>IF(VLOOKUP($A90,intern2!$A$165:$BH$316,COLUMN(AM90)+1,FALSE)="","",IF(VLOOKUP($A90,'2.2'!$D:$O,5,FALSE)&lt;=AM$8,"OK","NOK"))</f>
        <v/>
      </c>
      <c r="AN90" s="1170" t="str">
        <f>IF(VLOOKUP($A90,intern2!$A$165:$BH$316,COLUMN(AN90)+1,FALSE)="","",IF(VLOOKUP($A90,'2.2'!$D:$O,5,FALSE)&lt;=AN$8,"OK","NOK"))</f>
        <v/>
      </c>
      <c r="AO90" s="1156" t="str">
        <f>IF(VLOOKUP($A90,intern2!$A$165:$BH$316,COLUMN(AO90)+1,FALSE)="","",IF(VLOOKUP($A90,'2.2'!$D:$O,5,FALSE)&lt;=AO$8,"OK","NOK"))</f>
        <v/>
      </c>
      <c r="AP90" s="1156" t="str">
        <f>IF(VLOOKUP($A90,intern2!$A$165:$BH$316,COLUMN(AP90)+1,FALSE)="","",IF(VLOOKUP($A90,'2.2'!$D:$O,5,FALSE)&lt;=AP$8,"OK","NOK"))</f>
        <v/>
      </c>
      <c r="AQ90" s="1269" t="str">
        <f>IF(VLOOKUP($A90,intern2!$A$165:$BH$316,COLUMN(AQ90)+1,FALSE)="","",IF(VLOOKUP($A90,'2.2'!$D:$O,5,FALSE)&lt;=AQ$8,"OK","NOK"))</f>
        <v/>
      </c>
      <c r="AR90" s="1156" t="str">
        <f>IF(VLOOKUP($A90,intern2!$A$165:$BH$316,COLUMN(AR90)+1,FALSE)="","",IF(VLOOKUP($A90,'2.2'!$D:$O,5,FALSE)&lt;=AR$8,"OK","NOK"))</f>
        <v/>
      </c>
      <c r="AS90" s="1156" t="str">
        <f>IF(VLOOKUP($A90,intern2!$A$165:$BH$316,COLUMN(AS90)+1,FALSE)="","",IF(VLOOKUP($A90,'2.2'!$D:$O,5,FALSE)&lt;=AS$8,"OK","NOK"))</f>
        <v/>
      </c>
      <c r="AT90" s="1269" t="str">
        <f>IF(VLOOKUP($A90,intern2!$A$165:$BH$316,COLUMN(AT90)+1,FALSE)="","",IF(VLOOKUP($A90,'2.2'!$D:$O,5,FALSE)&lt;=AT$8,"OK","NOK"))</f>
        <v/>
      </c>
      <c r="AU90" s="1156" t="str">
        <f>IF(VLOOKUP($A90,intern2!$A$165:$BH$316,COLUMN(AU90)+1,FALSE)="","",IF(VLOOKUP($A90,'2.2'!$D:$O,5,FALSE)&lt;=AU$8,"OK","NOK"))</f>
        <v/>
      </c>
      <c r="AV90" s="1156" t="str">
        <f>IF(VLOOKUP($A90,intern2!$A$165:$BH$316,COLUMN(AV90)+1,FALSE)="","",IF(VLOOKUP($A90,'2.2'!$D:$O,5,FALSE)&lt;=AV$8,"OK","NOK"))</f>
        <v/>
      </c>
      <c r="AW90" s="1156" t="str">
        <f>IF(VLOOKUP($A90,intern2!$A$165:$BH$316,COLUMN(AW90)+1,FALSE)="","",IF(VLOOKUP($A90,'2.2'!$D:$O,5,FALSE)&lt;=AW$8,"OK","NOK"))</f>
        <v/>
      </c>
      <c r="AX90" s="1156" t="str">
        <f>IF(VLOOKUP($A90,intern2!$A$165:$BH$316,COLUMN(AX90)+1,FALSE)="","",IF(VLOOKUP($A90,'2.2'!$D:$O,5,FALSE)&lt;=AX$8,"OK","NOK"))</f>
        <v/>
      </c>
      <c r="AY90" s="1156" t="str">
        <f>IF(VLOOKUP($A90,intern2!$A$165:$BH$316,COLUMN(AY90)+1,FALSE)="","",IF(VLOOKUP($A90,'2.2'!$D:$O,5,FALSE)&lt;=AY$8,"OK","NOK"))</f>
        <v/>
      </c>
      <c r="AZ90" s="1269" t="str">
        <f>IF(VLOOKUP($A90,intern2!$A$165:$BH$316,COLUMN(AZ90)+1,FALSE)="","",IF(VLOOKUP($A90,'2.2'!$D:$O,5,FALSE)&lt;=AZ$8,"OK","NOK"))</f>
        <v/>
      </c>
      <c r="BA90" s="1156" t="str">
        <f>IF(VLOOKUP($A90,intern2!$A$165:$BH$316,COLUMN(BA90)+1,FALSE)="","",IF(VLOOKUP($A90,'2.2'!$D:$O,5,FALSE)&lt;=BA$8,"OK","NOK"))</f>
        <v/>
      </c>
      <c r="BB90" s="1156" t="str">
        <f>IF(VLOOKUP($A90,intern2!$A$165:$BH$316,COLUMN(BB90)+1,FALSE)="","",IF(VLOOKUP($A90,'2.2'!$D:$O,5,FALSE)&lt;=BB$8,"OK","NOK"))</f>
        <v/>
      </c>
      <c r="BC90" s="1156" t="str">
        <f>IF(VLOOKUP($A90,intern2!$A$165:$BH$316,COLUMN(BC90)+1,FALSE)="","",IF(VLOOKUP($A90,'2.2'!$D:$O,5,FALSE)&lt;=BC$8,"OK","NOK"))</f>
        <v/>
      </c>
      <c r="BD90" s="1156" t="str">
        <f>IF(VLOOKUP($A90,intern2!$A$165:$BH$316,COLUMN(BD90)+1,FALSE)="","",IF(VLOOKUP($A90,'2.2'!$D:$O,5,FALSE)&lt;=BD$8,"OK","NOK"))</f>
        <v/>
      </c>
      <c r="BE90" s="1156" t="str">
        <f>IF(VLOOKUP($A90,intern2!$A$165:$BH$316,COLUMN(BE90)+1,FALSE)="","",IF(VLOOKUP($A90,'2.2'!$D:$O,5,FALSE)&lt;=BE$8,"OK","NOK"))</f>
        <v/>
      </c>
      <c r="BF90" s="1170" t="str">
        <f>IF(VLOOKUP($A90,intern2!$A$165:$BH$316,COLUMN(BF90)+1,FALSE)="","",IF(VLOOKUP($A90,'2.2'!$D:$O,5,FALSE)&lt;=BF$8,"OK","NOK"))</f>
        <v/>
      </c>
      <c r="BG90" s="1269" t="str">
        <f>IF(VLOOKUP($A90,intern2!$A$165:$BH$316,COLUMN(BG90)+1,FALSE)="","",IF(VLOOKUP($A90,'2.2'!$D:$O,5,FALSE)&lt;=BG$8,"OK","NOK"))</f>
        <v/>
      </c>
      <c r="BH90" s="1176" t="str">
        <f t="shared" si="1"/>
        <v>OK</v>
      </c>
      <c r="BI90" s="1176"/>
    </row>
    <row r="91" spans="1:62" ht="52.8" x14ac:dyDescent="0.25">
      <c r="A91" s="716" t="str">
        <f>'2.2'!D91</f>
        <v>URO1.1.3</v>
      </c>
      <c r="B91" s="1157" t="str">
        <f>'2.2'!E91</f>
        <v>Chirurgia complessa dei reni (Nefrectomia per indicazione oncologica e nefrectomia parziale)</v>
      </c>
      <c r="C91" s="1156" t="str">
        <f>IF(VLOOKUP($A91,intern2!$A$165:$BH$316,COLUMN(C91)+1,FALSE)="","",IF(VLOOKUP($A91,'2.2'!$D:$O,5,FALSE)&lt;=C$8,"OK","NOK"))</f>
        <v/>
      </c>
      <c r="D91" s="1156" t="str">
        <f>IF(VLOOKUP($A91,intern2!$A$165:$BH$316,COLUMN(D91)+1,FALSE)="","",IF(VLOOKUP($A91,'2.2'!$D:$O,5,FALSE)&lt;=D$8,"OK","NOK"))</f>
        <v/>
      </c>
      <c r="E91" s="1156" t="str">
        <f>IF(VLOOKUP($A91,intern2!$A$165:$BH$316,COLUMN(E91)+1,FALSE)="","",IF(VLOOKUP($A91,'2.2'!$D:$O,5,FALSE)&lt;=E$8,"OK","NOK"))</f>
        <v/>
      </c>
      <c r="F91" s="1156" t="str">
        <f>IF(VLOOKUP($A91,intern2!$A$165:$BH$316,COLUMN(F91)+1,FALSE)="","",IF(VLOOKUP($A91,'2.2'!$D:$O,5,FALSE)&lt;=F$8,"OK","NOK"))</f>
        <v/>
      </c>
      <c r="G91" s="1156" t="str">
        <f>IF(VLOOKUP($A91,intern2!$A$165:$BH$316,COLUMN(G91)+1,FALSE)="","",IF(VLOOKUP($A91,'2.2'!$D:$O,5,FALSE)&lt;=G$8,"OK","NOK"))</f>
        <v/>
      </c>
      <c r="H91" s="1156" t="str">
        <f>IF(VLOOKUP($A91,intern2!$A$165:$BH$316,COLUMN(H91)+1,FALSE)="","",IF(VLOOKUP($A91,'2.2'!$D:$O,5,FALSE)&lt;=H$8,"OK","NOK"))</f>
        <v/>
      </c>
      <c r="I91" s="1269" t="str">
        <f>IF(VLOOKUP($A91,intern2!$A$165:$BH$316,COLUMN(I91)+1,FALSE)="","",IF(VLOOKUP($A91,'2.2'!$D:$O,5,FALSE)&lt;=I$8,"OK","NOK"))</f>
        <v/>
      </c>
      <c r="J91" s="1159" t="str">
        <f>IF(VLOOKUP($A91,intern2!$A$165:$BH$316,COLUMN(J91)+1,FALSE)="","",IF(VLOOKUP($A91,'2.2'!$D:$O,5,FALSE)&lt;=J$8,"OK","NOK"))</f>
        <v/>
      </c>
      <c r="K91" s="1156" t="str">
        <f>IF(VLOOKUP($A91,intern2!$A$165:$BH$316,COLUMN(K91)+1,FALSE)="","",IF(VLOOKUP($A91,'2.2'!$D:$O,5,FALSE)&lt;=K$8,"OK","NOK"))</f>
        <v/>
      </c>
      <c r="L91" s="1156" t="str">
        <f>IF(VLOOKUP($A91,intern2!$A$165:$BH$316,COLUMN(L91)+1,FALSE)="","",IF(VLOOKUP($A91,'2.2'!$D:$O,5,FALSE)&lt;=L$8,"OK","NOK"))</f>
        <v/>
      </c>
      <c r="M91" s="1156" t="str">
        <f>IF(VLOOKUP($A91,intern2!$A$165:$BH$316,COLUMN(M91)+1,FALSE)="","",IF(VLOOKUP($A91,'2.2'!$D:$O,5,FALSE)&lt;=M$8,"OK","NOK"))</f>
        <v/>
      </c>
      <c r="N91" s="1156" t="str">
        <f>IF(VLOOKUP($A91,intern2!$A$165:$BH$316,COLUMN(N91)+1,FALSE)="","",IF(VLOOKUP($A91,'2.2'!$D:$O,5,FALSE)&lt;=N$8,"OK","NOK"))</f>
        <v/>
      </c>
      <c r="O91" s="1156" t="str">
        <f>IF(VLOOKUP($A91,intern2!$A$165:$BH$316,COLUMN(O91)+1,FALSE)="","",IF(VLOOKUP($A91,'2.2'!$D:$O,5,FALSE)&lt;=O$8,"OK","NOK"))</f>
        <v/>
      </c>
      <c r="P91" s="1156" t="str">
        <f>IF(VLOOKUP($A91,intern2!$A$165:$BH$316,COLUMN(P91)+1,FALSE)="","",IF(VLOOKUP($A91,'2.2'!$D:$O,5,FALSE)&lt;=P$8,"OK","NOK"))</f>
        <v/>
      </c>
      <c r="Q91" s="1156" t="str">
        <f>IF(VLOOKUP($A91,intern2!$A$165:$BH$316,COLUMN(Q91)+1,FALSE)="","",IF(VLOOKUP($A91,'2.2'!$D:$O,5,FALSE)&lt;=Q$8,"OK","NOK"))</f>
        <v/>
      </c>
      <c r="R91" s="1159" t="str">
        <f>IF(VLOOKUP($A91,intern2!$A$165:$BH$316,COLUMN(R91)+1,FALSE)="","",IF(VLOOKUP($A91,'2.2'!$D:$O,5,FALSE)&lt;=R$8,"OK","NOK"))</f>
        <v/>
      </c>
      <c r="S91" s="1159" t="str">
        <f>IF(VLOOKUP($A91,intern2!$A$165:$BH$316,COLUMN(S91)+1,FALSE)="","",IF(VLOOKUP($A91,'2.2'!$D:$O,5,FALSE)&lt;=S$8,"OK","NOK"))</f>
        <v/>
      </c>
      <c r="T91" s="1156" t="str">
        <f>IF(VLOOKUP($A91,intern2!$A$165:$BH$316,COLUMN(T91)+1,FALSE)="","",IF(VLOOKUP($A91,'2.2'!$D:$O,5,FALSE)&lt;=T$8,"OK","NOK"))</f>
        <v/>
      </c>
      <c r="U91" s="1156" t="str">
        <f>IF(VLOOKUP($A91,intern2!$A$165:$BH$316,COLUMN(U91)+1,FALSE)="","",IF(VLOOKUP($A91,'2.2'!$D:$O,5,FALSE)&lt;=U$8,"OK","NOK"))</f>
        <v/>
      </c>
      <c r="V91" s="1156" t="str">
        <f>IF(VLOOKUP($A91,intern2!$A$165:$BH$316,COLUMN(V91)+1,FALSE)="","",IF(VLOOKUP($A91,'2.2'!$D:$O,5,FALSE)&lt;=V$8,"OK","NOK"))</f>
        <v/>
      </c>
      <c r="W91" s="1156" t="str">
        <f>IF(VLOOKUP($A91,intern2!$A$165:$BH$316,COLUMN(W91)+1,FALSE)="","",IF(VLOOKUP($A91,'2.2'!$D:$O,5,FALSE)&lt;=W$8,"OK","NOK"))</f>
        <v/>
      </c>
      <c r="X91" s="1156" t="str">
        <f>IF(VLOOKUP($A91,intern2!$A$165:$BH$316,COLUMN(X91)+1,FALSE)="","",IF(VLOOKUP($A91,'2.2'!$D:$O,5,FALSE)&lt;=X$8,"OK","NOK"))</f>
        <v/>
      </c>
      <c r="Y91" s="1170" t="str">
        <f>IF(VLOOKUP($A91,intern2!$A$165:$BH$316,COLUMN(Y91)+1,FALSE)="","",IF(VLOOKUP($A91,'2.2'!$D:$O,5,FALSE)&lt;=Y$8,"OK","NOK"))</f>
        <v/>
      </c>
      <c r="Z91" s="1269" t="str">
        <f>IF(VLOOKUP($A91,intern2!$A$165:$BH$316,COLUMN(Z91)+1,FALSE)="","",IF(VLOOKUP($A91,'2.2'!$D:$O,5,FALSE)&lt;=Z$8,"OK","NOK"))</f>
        <v/>
      </c>
      <c r="AA91" s="1156" t="str">
        <f>IF(VLOOKUP($A91,intern2!$A$165:$BH$316,COLUMN(AA91)+1,FALSE)="","",IF(VLOOKUP($A91,'2.2'!$D:$O,5,FALSE)&lt;=AA$8,"OK","NOK"))</f>
        <v/>
      </c>
      <c r="AB91" s="1156" t="str">
        <f>IF(VLOOKUP($A91,intern2!$A$165:$BH$316,COLUMN(AB91)+1,FALSE)="","",IF(VLOOKUP($A91,'2.2'!$D:$O,5,FALSE)&lt;=AB$8,"OK","NOK"))</f>
        <v/>
      </c>
      <c r="AC91" s="1156" t="str">
        <f>IF(VLOOKUP($A91,intern2!$A$165:$BH$316,COLUMN(AC91)+1,FALSE)="","",IF(VLOOKUP($A91,'2.2'!$D:$O,5,FALSE)&lt;=AC$8,"OK","NOK"))</f>
        <v/>
      </c>
      <c r="AD91" s="1156" t="str">
        <f>IF(VLOOKUP($A91,intern2!$A$165:$BH$316,COLUMN(AD91)+1,FALSE)="","",IF(VLOOKUP($A91,'2.2'!$D:$O,5,FALSE)&lt;=AD$8,"OK","NOK"))</f>
        <v/>
      </c>
      <c r="AE91" s="1160" t="str">
        <f>IF(VLOOKUP($A91,intern2!$A$165:$BH$316,COLUMN(AE91)+1,FALSE)="","",IF(VLOOKUP($A91,'2.2'!$D:$O,5,FALSE)&lt;=AE$8,"OK","NOK"))</f>
        <v/>
      </c>
      <c r="AF91" s="1269" t="str">
        <f>IF(VLOOKUP($A91,intern2!$A$165:$BH$316,COLUMN(AF91)+1,FALSE)="","",IF(VLOOKUP($A91,'2.2'!$D:$O,5,FALSE)&lt;=AF$8,"OK","NOK"))</f>
        <v/>
      </c>
      <c r="AG91" s="1160" t="str">
        <f>IF(VLOOKUP($A91,intern2!$A$165:$BH$316,COLUMN(AG91)+1,FALSE)="","",IF(VLOOKUP($A91,'2.2'!$D:$O,5,FALSE)&lt;=AG$8,"OK","NOK"))</f>
        <v/>
      </c>
      <c r="AH91" s="1160" t="str">
        <f>IF(VLOOKUP($A91,intern2!$A$165:$BH$316,COLUMN(AH91)+1,FALSE)="","",IF(VLOOKUP($A91,'2.2'!$D:$O,5,FALSE)&lt;=AH$8,"OK","NOK"))</f>
        <v/>
      </c>
      <c r="AI91" s="1156" t="str">
        <f>IF(VLOOKUP($A91,intern2!$A$165:$BH$316,COLUMN(AI91)+1,FALSE)="","",IF(VLOOKUP($A91,'2.2'!$D:$O,5,FALSE)&lt;=AI$8,"OK","NOK"))</f>
        <v/>
      </c>
      <c r="AJ91" s="1156" t="str">
        <f>IF(VLOOKUP($A91,intern2!$A$165:$BH$316,COLUMN(AJ91)+1,FALSE)="","",IF(VLOOKUP($A91,'2.2'!$D:$O,5,FALSE)&lt;=AJ$8,"OK","NOK"))</f>
        <v/>
      </c>
      <c r="AK91" s="1156" t="str">
        <f>IF(VLOOKUP($A91,intern2!$A$165:$BH$316,COLUMN(AK91)+1,FALSE)="","",IF(VLOOKUP($A91,'2.2'!$D:$O,5,FALSE)&lt;=AK$8,"OK","NOK"))</f>
        <v/>
      </c>
      <c r="AL91" s="1156" t="str">
        <f>IF(VLOOKUP($A91,intern2!$A$165:$BH$316,COLUMN(AL91)+1,FALSE)="","",IF(VLOOKUP($A91,'2.2'!$D:$O,5,FALSE)&lt;=AL$8,"OK","NOK"))</f>
        <v/>
      </c>
      <c r="AM91" s="1269" t="str">
        <f>IF(VLOOKUP($A91,intern2!$A$165:$BH$316,COLUMN(AM91)+1,FALSE)="","",IF(VLOOKUP($A91,'2.2'!$D:$O,5,FALSE)&lt;=AM$8,"OK","NOK"))</f>
        <v/>
      </c>
      <c r="AN91" s="1170" t="str">
        <f>IF(VLOOKUP($A91,intern2!$A$165:$BH$316,COLUMN(AN91)+1,FALSE)="","",IF(VLOOKUP($A91,'2.2'!$D:$O,5,FALSE)&lt;=AN$8,"OK","NOK"))</f>
        <v/>
      </c>
      <c r="AO91" s="1156" t="str">
        <f>IF(VLOOKUP($A91,intern2!$A$165:$BH$316,COLUMN(AO91)+1,FALSE)="","",IF(VLOOKUP($A91,'2.2'!$D:$O,5,FALSE)&lt;=AO$8,"OK","NOK"))</f>
        <v/>
      </c>
      <c r="AP91" s="1156" t="str">
        <f>IF(VLOOKUP($A91,intern2!$A$165:$BH$316,COLUMN(AP91)+1,FALSE)="","",IF(VLOOKUP($A91,'2.2'!$D:$O,5,FALSE)&lt;=AP$8,"OK","NOK"))</f>
        <v/>
      </c>
      <c r="AQ91" s="1269" t="str">
        <f>IF(VLOOKUP($A91,intern2!$A$165:$BH$316,COLUMN(AQ91)+1,FALSE)="","",IF(VLOOKUP($A91,'2.2'!$D:$O,5,FALSE)&lt;=AQ$8,"OK","NOK"))</f>
        <v/>
      </c>
      <c r="AR91" s="1156" t="str">
        <f>IF(VLOOKUP($A91,intern2!$A$165:$BH$316,COLUMN(AR91)+1,FALSE)="","",IF(VLOOKUP($A91,'2.2'!$D:$O,5,FALSE)&lt;=AR$8,"OK","NOK"))</f>
        <v/>
      </c>
      <c r="AS91" s="1156" t="str">
        <f>IF(VLOOKUP($A91,intern2!$A$165:$BH$316,COLUMN(AS91)+1,FALSE)="","",IF(VLOOKUP($A91,'2.2'!$D:$O,5,FALSE)&lt;=AS$8,"OK","NOK"))</f>
        <v/>
      </c>
      <c r="AT91" s="1269" t="str">
        <f>IF(VLOOKUP($A91,intern2!$A$165:$BH$316,COLUMN(AT91)+1,FALSE)="","",IF(VLOOKUP($A91,'2.2'!$D:$O,5,FALSE)&lt;=AT$8,"OK","NOK"))</f>
        <v/>
      </c>
      <c r="AU91" s="1156" t="str">
        <f>IF(VLOOKUP($A91,intern2!$A$165:$BH$316,COLUMN(AU91)+1,FALSE)="","",IF(VLOOKUP($A91,'2.2'!$D:$O,5,FALSE)&lt;=AU$8,"OK","NOK"))</f>
        <v/>
      </c>
      <c r="AV91" s="1156" t="str">
        <f>IF(VLOOKUP($A91,intern2!$A$165:$BH$316,COLUMN(AV91)+1,FALSE)="","",IF(VLOOKUP($A91,'2.2'!$D:$O,5,FALSE)&lt;=AV$8,"OK","NOK"))</f>
        <v/>
      </c>
      <c r="AW91" s="1156" t="str">
        <f>IF(VLOOKUP($A91,intern2!$A$165:$BH$316,COLUMN(AW91)+1,FALSE)="","",IF(VLOOKUP($A91,'2.2'!$D:$O,5,FALSE)&lt;=AW$8,"OK","NOK"))</f>
        <v/>
      </c>
      <c r="AX91" s="1156" t="str">
        <f>IF(VLOOKUP($A91,intern2!$A$165:$BH$316,COLUMN(AX91)+1,FALSE)="","",IF(VLOOKUP($A91,'2.2'!$D:$O,5,FALSE)&lt;=AX$8,"OK","NOK"))</f>
        <v/>
      </c>
      <c r="AY91" s="1156" t="str">
        <f>IF(VLOOKUP($A91,intern2!$A$165:$BH$316,COLUMN(AY91)+1,FALSE)="","",IF(VLOOKUP($A91,'2.2'!$D:$O,5,FALSE)&lt;=AY$8,"OK","NOK"))</f>
        <v/>
      </c>
      <c r="AZ91" s="1269" t="str">
        <f>IF(VLOOKUP($A91,intern2!$A$165:$BH$316,COLUMN(AZ91)+1,FALSE)="","",IF(VLOOKUP($A91,'2.2'!$D:$O,5,FALSE)&lt;=AZ$8,"OK","NOK"))</f>
        <v/>
      </c>
      <c r="BA91" s="1156" t="str">
        <f>IF(VLOOKUP($A91,intern2!$A$165:$BH$316,COLUMN(BA91)+1,FALSE)="","",IF(VLOOKUP($A91,'2.2'!$D:$O,5,FALSE)&lt;=BA$8,"OK","NOK"))</f>
        <v/>
      </c>
      <c r="BB91" s="1156" t="str">
        <f>IF(VLOOKUP($A91,intern2!$A$165:$BH$316,COLUMN(BB91)+1,FALSE)="","",IF(VLOOKUP($A91,'2.2'!$D:$O,5,FALSE)&lt;=BB$8,"OK","NOK"))</f>
        <v/>
      </c>
      <c r="BC91" s="1156" t="str">
        <f>IF(VLOOKUP($A91,intern2!$A$165:$BH$316,COLUMN(BC91)+1,FALSE)="","",IF(VLOOKUP($A91,'2.2'!$D:$O,5,FALSE)&lt;=BC$8,"OK","NOK"))</f>
        <v/>
      </c>
      <c r="BD91" s="1156" t="str">
        <f>IF(VLOOKUP($A91,intern2!$A$165:$BH$316,COLUMN(BD91)+1,FALSE)="","",IF(VLOOKUP($A91,'2.2'!$D:$O,5,FALSE)&lt;=BD$8,"OK","NOK"))</f>
        <v/>
      </c>
      <c r="BE91" s="1156" t="str">
        <f>IF(VLOOKUP($A91,intern2!$A$165:$BH$316,COLUMN(BE91)+1,FALSE)="","",IF(VLOOKUP($A91,'2.2'!$D:$O,5,FALSE)&lt;=BE$8,"OK","NOK"))</f>
        <v/>
      </c>
      <c r="BF91" s="1170" t="str">
        <f ca="1">IF(VLOOKUP($A91,intern2!$A$165:$BH$316,COLUMN(BF91)+1,FALSE)="","",IF(VLOOKUP($A91,'2.2'!$D:$O,5,FALSE)&lt;=BF$8,"OK","NOK"))</f>
        <v>NOK</v>
      </c>
      <c r="BG91" s="1269" t="str">
        <f>IF(VLOOKUP($A91,intern2!$A$165:$BH$316,COLUMN(BG91)+1,FALSE)="","",IF(VLOOKUP($A91,'2.2'!$D:$O,5,FALSE)&lt;=BG$8,"OK","NOK"))</f>
        <v/>
      </c>
      <c r="BH91" s="1176" t="str">
        <f t="shared" ca="1" si="1"/>
        <v>NOK</v>
      </c>
      <c r="BI91" s="1176"/>
    </row>
    <row r="92" spans="1:62" x14ac:dyDescent="0.25">
      <c r="A92" s="1179" t="str">
        <f>'2.2'!D92</f>
        <v>URO1.1.4</v>
      </c>
      <c r="B92" s="1157" t="str">
        <f>'2.2'!E92</f>
        <v>Surrenalectomia isolata</v>
      </c>
      <c r="C92" s="1156" t="str">
        <f>IF(VLOOKUP($A92,intern2!$A$165:$BH$316,COLUMN(C92)+1,FALSE)="","",IF(VLOOKUP($A92,'2.2'!$D:$O,5,FALSE)&lt;=C$8,"OK","NOK"))</f>
        <v/>
      </c>
      <c r="D92" s="1156" t="str">
        <f>IF(VLOOKUP($A92,intern2!$A$165:$BH$316,COLUMN(D92)+1,FALSE)="","",IF(VLOOKUP($A92,'2.2'!$D:$O,5,FALSE)&lt;=D$8,"OK","NOK"))</f>
        <v/>
      </c>
      <c r="E92" s="1156" t="str">
        <f>IF(VLOOKUP($A92,intern2!$A$165:$BH$316,COLUMN(E92)+1,FALSE)="","",IF(VLOOKUP($A92,'2.2'!$D:$O,5,FALSE)&lt;=E$8,"OK","NOK"))</f>
        <v/>
      </c>
      <c r="F92" s="1156" t="str">
        <f>IF(VLOOKUP($A92,intern2!$A$165:$BH$316,COLUMN(F92)+1,FALSE)="","",IF(VLOOKUP($A92,'2.2'!$D:$O,5,FALSE)&lt;=F$8,"OK","NOK"))</f>
        <v/>
      </c>
      <c r="G92" s="1156" t="str">
        <f ca="1">IF(VLOOKUP($A92,intern2!$A$165:$BH$316,COLUMN(G92)+1,FALSE)="","",IF(VLOOKUP($A92,'2.2'!$D:$O,5,FALSE)&lt;=G$8,"OK","NOK"))</f>
        <v>NOK</v>
      </c>
      <c r="H92" s="1156" t="str">
        <f>IF(VLOOKUP($A92,intern2!$A$165:$BH$316,COLUMN(H92)+1,FALSE)="","",IF(VLOOKUP($A92,'2.2'!$D:$O,5,FALSE)&lt;=H$8,"OK","NOK"))</f>
        <v/>
      </c>
      <c r="I92" s="1269" t="str">
        <f>IF(VLOOKUP($A92,intern2!$A$165:$BH$316,COLUMN(I92)+1,FALSE)="","",IF(VLOOKUP($A92,'2.2'!$D:$O,5,FALSE)&lt;=I$8,"OK","NOK"))</f>
        <v/>
      </c>
      <c r="J92" s="1159" t="str">
        <f>IF(VLOOKUP($A92,intern2!$A$165:$BH$316,COLUMN(J92)+1,FALSE)="","",IF(VLOOKUP($A92,'2.2'!$D:$O,5,FALSE)&lt;=J$8,"OK","NOK"))</f>
        <v/>
      </c>
      <c r="K92" s="1156" t="str">
        <f>IF(VLOOKUP($A92,intern2!$A$165:$BH$316,COLUMN(K92)+1,FALSE)="","",IF(VLOOKUP($A92,'2.2'!$D:$O,5,FALSE)&lt;=K$8,"OK","NOK"))</f>
        <v/>
      </c>
      <c r="L92" s="1156" t="str">
        <f>IF(VLOOKUP($A92,intern2!$A$165:$BH$316,COLUMN(L92)+1,FALSE)="","",IF(VLOOKUP($A92,'2.2'!$D:$O,5,FALSE)&lt;=L$8,"OK","NOK"))</f>
        <v/>
      </c>
      <c r="M92" s="1156" t="str">
        <f>IF(VLOOKUP($A92,intern2!$A$165:$BH$316,COLUMN(M92)+1,FALSE)="","",IF(VLOOKUP($A92,'2.2'!$D:$O,5,FALSE)&lt;=M$8,"OK","NOK"))</f>
        <v/>
      </c>
      <c r="N92" s="1156" t="str">
        <f>IF(VLOOKUP($A92,intern2!$A$165:$BH$316,COLUMN(N92)+1,FALSE)="","",IF(VLOOKUP($A92,'2.2'!$D:$O,5,FALSE)&lt;=N$8,"OK","NOK"))</f>
        <v/>
      </c>
      <c r="O92" s="1156" t="str">
        <f>IF(VLOOKUP($A92,intern2!$A$165:$BH$316,COLUMN(O92)+1,FALSE)="","",IF(VLOOKUP($A92,'2.2'!$D:$O,5,FALSE)&lt;=O$8,"OK","NOK"))</f>
        <v/>
      </c>
      <c r="P92" s="1156" t="str">
        <f>IF(VLOOKUP($A92,intern2!$A$165:$BH$316,COLUMN(P92)+1,FALSE)="","",IF(VLOOKUP($A92,'2.2'!$D:$O,5,FALSE)&lt;=P$8,"OK","NOK"))</f>
        <v/>
      </c>
      <c r="Q92" s="1156" t="str">
        <f>IF(VLOOKUP($A92,intern2!$A$165:$BH$316,COLUMN(Q92)+1,FALSE)="","",IF(VLOOKUP($A92,'2.2'!$D:$O,5,FALSE)&lt;=Q$8,"OK","NOK"))</f>
        <v/>
      </c>
      <c r="R92" s="1159" t="str">
        <f>IF(VLOOKUP($A92,intern2!$A$165:$BH$316,COLUMN(R92)+1,FALSE)="","",IF(VLOOKUP($A92,'2.2'!$D:$O,5,FALSE)&lt;=R$8,"OK","NOK"))</f>
        <v/>
      </c>
      <c r="S92" s="1159" t="str">
        <f>IF(VLOOKUP($A92,intern2!$A$165:$BH$316,COLUMN(S92)+1,FALSE)="","",IF(VLOOKUP($A92,'2.2'!$D:$O,5,FALSE)&lt;=S$8,"OK","NOK"))</f>
        <v/>
      </c>
      <c r="T92" s="1156" t="str">
        <f>IF(VLOOKUP($A92,intern2!$A$165:$BH$316,COLUMN(T92)+1,FALSE)="","",IF(VLOOKUP($A92,'2.2'!$D:$O,5,FALSE)&lt;=T$8,"OK","NOK"))</f>
        <v/>
      </c>
      <c r="U92" s="1156" t="str">
        <f>IF(VLOOKUP($A92,intern2!$A$165:$BH$316,COLUMN(U92)+1,FALSE)="","",IF(VLOOKUP($A92,'2.2'!$D:$O,5,FALSE)&lt;=U$8,"OK","NOK"))</f>
        <v/>
      </c>
      <c r="V92" s="1156" t="str">
        <f>IF(VLOOKUP($A92,intern2!$A$165:$BH$316,COLUMN(V92)+1,FALSE)="","",IF(VLOOKUP($A92,'2.2'!$D:$O,5,FALSE)&lt;=V$8,"OK","NOK"))</f>
        <v/>
      </c>
      <c r="W92" s="1156" t="str">
        <f>IF(VLOOKUP($A92,intern2!$A$165:$BH$316,COLUMN(W92)+1,FALSE)="","",IF(VLOOKUP($A92,'2.2'!$D:$O,5,FALSE)&lt;=W$8,"OK","NOK"))</f>
        <v/>
      </c>
      <c r="X92" s="1156" t="str">
        <f>IF(VLOOKUP($A92,intern2!$A$165:$BH$316,COLUMN(X92)+1,FALSE)="","",IF(VLOOKUP($A92,'2.2'!$D:$O,5,FALSE)&lt;=X$8,"OK","NOK"))</f>
        <v/>
      </c>
      <c r="Y92" s="1170" t="str">
        <f>IF(VLOOKUP($A92,intern2!$A$165:$BH$316,COLUMN(Y92)+1,FALSE)="","",IF(VLOOKUP($A92,'2.2'!$D:$O,5,FALSE)&lt;=Y$8,"OK","NOK"))</f>
        <v/>
      </c>
      <c r="Z92" s="1269" t="str">
        <f>IF(VLOOKUP($A92,intern2!$A$165:$BH$316,COLUMN(Z92)+1,FALSE)="","",IF(VLOOKUP($A92,'2.2'!$D:$O,5,FALSE)&lt;=Z$8,"OK","NOK"))</f>
        <v/>
      </c>
      <c r="AA92" s="1156" t="str">
        <f>IF(VLOOKUP($A92,intern2!$A$165:$BH$316,COLUMN(AA92)+1,FALSE)="","",IF(VLOOKUP($A92,'2.2'!$D:$O,5,FALSE)&lt;=AA$8,"OK","NOK"))</f>
        <v/>
      </c>
      <c r="AB92" s="1156" t="str">
        <f>IF(VLOOKUP($A92,intern2!$A$165:$BH$316,COLUMN(AB92)+1,FALSE)="","",IF(VLOOKUP($A92,'2.2'!$D:$O,5,FALSE)&lt;=AB$8,"OK","NOK"))</f>
        <v/>
      </c>
      <c r="AC92" s="1156" t="str">
        <f>IF(VLOOKUP($A92,intern2!$A$165:$BH$316,COLUMN(AC92)+1,FALSE)="","",IF(VLOOKUP($A92,'2.2'!$D:$O,5,FALSE)&lt;=AC$8,"OK","NOK"))</f>
        <v/>
      </c>
      <c r="AD92" s="1156" t="str">
        <f>IF(VLOOKUP($A92,intern2!$A$165:$BH$316,COLUMN(AD92)+1,FALSE)="","",IF(VLOOKUP($A92,'2.2'!$D:$O,5,FALSE)&lt;=AD$8,"OK","NOK"))</f>
        <v/>
      </c>
      <c r="AE92" s="1160" t="str">
        <f>IF(VLOOKUP($A92,intern2!$A$165:$BH$316,COLUMN(AE92)+1,FALSE)="","",IF(VLOOKUP($A92,'2.2'!$D:$O,5,FALSE)&lt;=AE$8,"OK","NOK"))</f>
        <v/>
      </c>
      <c r="AF92" s="1269" t="str">
        <f>IF(VLOOKUP($A92,intern2!$A$165:$BH$316,COLUMN(AF92)+1,FALSE)="","",IF(VLOOKUP($A92,'2.2'!$D:$O,5,FALSE)&lt;=AF$8,"OK","NOK"))</f>
        <v/>
      </c>
      <c r="AG92" s="1160" t="str">
        <f>IF(VLOOKUP($A92,intern2!$A$165:$BH$316,COLUMN(AG92)+1,FALSE)="","",IF(VLOOKUP($A92,'2.2'!$D:$O,5,FALSE)&lt;=AG$8,"OK","NOK"))</f>
        <v/>
      </c>
      <c r="AH92" s="1160" t="str">
        <f>IF(VLOOKUP($A92,intern2!$A$165:$BH$316,COLUMN(AH92)+1,FALSE)="","",IF(VLOOKUP($A92,'2.2'!$D:$O,5,FALSE)&lt;=AH$8,"OK","NOK"))</f>
        <v/>
      </c>
      <c r="AI92" s="1156" t="str">
        <f>IF(VLOOKUP($A92,intern2!$A$165:$BH$316,COLUMN(AI92)+1,FALSE)="","",IF(VLOOKUP($A92,'2.2'!$D:$O,5,FALSE)&lt;=AI$8,"OK","NOK"))</f>
        <v/>
      </c>
      <c r="AJ92" s="1156" t="str">
        <f>IF(VLOOKUP($A92,intern2!$A$165:$BH$316,COLUMN(AJ92)+1,FALSE)="","",IF(VLOOKUP($A92,'2.2'!$D:$O,5,FALSE)&lt;=AJ$8,"OK","NOK"))</f>
        <v/>
      </c>
      <c r="AK92" s="1156" t="str">
        <f>IF(VLOOKUP($A92,intern2!$A$165:$BH$316,COLUMN(AK92)+1,FALSE)="","",IF(VLOOKUP($A92,'2.2'!$D:$O,5,FALSE)&lt;=AK$8,"OK","NOK"))</f>
        <v/>
      </c>
      <c r="AL92" s="1156" t="str">
        <f>IF(VLOOKUP($A92,intern2!$A$165:$BH$316,COLUMN(AL92)+1,FALSE)="","",IF(VLOOKUP($A92,'2.2'!$D:$O,5,FALSE)&lt;=AL$8,"OK","NOK"))</f>
        <v/>
      </c>
      <c r="AM92" s="1269" t="str">
        <f>IF(VLOOKUP($A92,intern2!$A$165:$BH$316,COLUMN(AM92)+1,FALSE)="","",IF(VLOOKUP($A92,'2.2'!$D:$O,5,FALSE)&lt;=AM$8,"OK","NOK"))</f>
        <v/>
      </c>
      <c r="AN92" s="1170" t="str">
        <f>IF(VLOOKUP($A92,intern2!$A$165:$BH$316,COLUMN(AN92)+1,FALSE)="","",IF(VLOOKUP($A92,'2.2'!$D:$O,5,FALSE)&lt;=AN$8,"OK","NOK"))</f>
        <v/>
      </c>
      <c r="AO92" s="1156" t="str">
        <f>IF(VLOOKUP($A92,intern2!$A$165:$BH$316,COLUMN(AO92)+1,FALSE)="","",IF(VLOOKUP($A92,'2.2'!$D:$O,5,FALSE)&lt;=AO$8,"OK","NOK"))</f>
        <v/>
      </c>
      <c r="AP92" s="1156" t="str">
        <f>IF(VLOOKUP($A92,intern2!$A$165:$BH$316,COLUMN(AP92)+1,FALSE)="","",IF(VLOOKUP($A92,'2.2'!$D:$O,5,FALSE)&lt;=AP$8,"OK","NOK"))</f>
        <v/>
      </c>
      <c r="AQ92" s="1269" t="str">
        <f>IF(VLOOKUP($A92,intern2!$A$165:$BH$316,COLUMN(AQ92)+1,FALSE)="","",IF(VLOOKUP($A92,'2.2'!$D:$O,5,FALSE)&lt;=AQ$8,"OK","NOK"))</f>
        <v/>
      </c>
      <c r="AR92" s="1156" t="str">
        <f>IF(VLOOKUP($A92,intern2!$A$165:$BH$316,COLUMN(AR92)+1,FALSE)="","",IF(VLOOKUP($A92,'2.2'!$D:$O,5,FALSE)&lt;=AR$8,"OK","NOK"))</f>
        <v/>
      </c>
      <c r="AS92" s="1156" t="str">
        <f>IF(VLOOKUP($A92,intern2!$A$165:$BH$316,COLUMN(AS92)+1,FALSE)="","",IF(VLOOKUP($A92,'2.2'!$D:$O,5,FALSE)&lt;=AS$8,"OK","NOK"))</f>
        <v/>
      </c>
      <c r="AT92" s="1269" t="str">
        <f>IF(VLOOKUP($A92,intern2!$A$165:$BH$316,COLUMN(AT92)+1,FALSE)="","",IF(VLOOKUP($A92,'2.2'!$D:$O,5,FALSE)&lt;=AT$8,"OK","NOK"))</f>
        <v/>
      </c>
      <c r="AU92" s="1156" t="str">
        <f>IF(VLOOKUP($A92,intern2!$A$165:$BH$316,COLUMN(AU92)+1,FALSE)="","",IF(VLOOKUP($A92,'2.2'!$D:$O,5,FALSE)&lt;=AU$8,"OK","NOK"))</f>
        <v/>
      </c>
      <c r="AV92" s="1156" t="str">
        <f>IF(VLOOKUP($A92,intern2!$A$165:$BH$316,COLUMN(AV92)+1,FALSE)="","",IF(VLOOKUP($A92,'2.2'!$D:$O,5,FALSE)&lt;=AV$8,"OK","NOK"))</f>
        <v/>
      </c>
      <c r="AW92" s="1156" t="str">
        <f>IF(VLOOKUP($A92,intern2!$A$165:$BH$316,COLUMN(AW92)+1,FALSE)="","",IF(VLOOKUP($A92,'2.2'!$D:$O,5,FALSE)&lt;=AW$8,"OK","NOK"))</f>
        <v/>
      </c>
      <c r="AX92" s="1156" t="str">
        <f>IF(VLOOKUP($A92,intern2!$A$165:$BH$316,COLUMN(AX92)+1,FALSE)="","",IF(VLOOKUP($A92,'2.2'!$D:$O,5,FALSE)&lt;=AX$8,"OK","NOK"))</f>
        <v/>
      </c>
      <c r="AY92" s="1156" t="str">
        <f>IF(VLOOKUP($A92,intern2!$A$165:$BH$316,COLUMN(AY92)+1,FALSE)="","",IF(VLOOKUP($A92,'2.2'!$D:$O,5,FALSE)&lt;=AY$8,"OK","NOK"))</f>
        <v/>
      </c>
      <c r="AZ92" s="1269" t="str">
        <f>IF(VLOOKUP($A92,intern2!$A$165:$BH$316,COLUMN(AZ92)+1,FALSE)="","",IF(VLOOKUP($A92,'2.2'!$D:$O,5,FALSE)&lt;=AZ$8,"OK","NOK"))</f>
        <v/>
      </c>
      <c r="BA92" s="1156" t="str">
        <f>IF(VLOOKUP($A92,intern2!$A$165:$BH$316,COLUMN(BA92)+1,FALSE)="","",IF(VLOOKUP($A92,'2.2'!$D:$O,5,FALSE)&lt;=BA$8,"OK","NOK"))</f>
        <v/>
      </c>
      <c r="BB92" s="1156" t="str">
        <f>IF(VLOOKUP($A92,intern2!$A$165:$BH$316,COLUMN(BB92)+1,FALSE)="","",IF(VLOOKUP($A92,'2.2'!$D:$O,5,FALSE)&lt;=BB$8,"OK","NOK"))</f>
        <v/>
      </c>
      <c r="BC92" s="1156" t="str">
        <f>IF(VLOOKUP($A92,intern2!$A$165:$BH$316,COLUMN(BC92)+1,FALSE)="","",IF(VLOOKUP($A92,'2.2'!$D:$O,5,FALSE)&lt;=BC$8,"OK","NOK"))</f>
        <v/>
      </c>
      <c r="BD92" s="1156" t="str">
        <f>IF(VLOOKUP($A92,intern2!$A$165:$BH$316,COLUMN(BD92)+1,FALSE)="","",IF(VLOOKUP($A92,'2.2'!$D:$O,5,FALSE)&lt;=BD$8,"OK","NOK"))</f>
        <v/>
      </c>
      <c r="BE92" s="1156" t="str">
        <f>IF(VLOOKUP($A92,intern2!$A$165:$BH$316,COLUMN(BE92)+1,FALSE)="","",IF(VLOOKUP($A92,'2.2'!$D:$O,5,FALSE)&lt;=BE$8,"OK","NOK"))</f>
        <v/>
      </c>
      <c r="BF92" s="1170" t="str">
        <f ca="1">IF(VLOOKUP($A92,intern2!$A$165:$BH$316,COLUMN(BF92)+1,FALSE)="","",IF(VLOOKUP($A92,'2.2'!$D:$O,5,FALSE)&lt;=BF$8,"OK","NOK"))</f>
        <v>NOK</v>
      </c>
      <c r="BG92" s="1269" t="str">
        <f>IF(VLOOKUP($A92,intern2!$A$165:$BH$316,COLUMN(BG92)+1,FALSE)="","",IF(VLOOKUP($A92,'2.2'!$D:$O,5,FALSE)&lt;=BG$8,"OK","NOK"))</f>
        <v/>
      </c>
      <c r="BH92" s="1176" t="str">
        <f t="shared" ca="1" si="1"/>
        <v>NOK</v>
      </c>
      <c r="BI92" s="1176"/>
    </row>
    <row r="93" spans="1:62" ht="30" customHeight="1" x14ac:dyDescent="0.25">
      <c r="A93" s="716" t="str">
        <f>'2.2'!D93</f>
        <v>URO1.1.7</v>
      </c>
      <c r="B93" s="1157" t="str">
        <f>'2.2'!E93</f>
        <v>Impianto di uno sfintere urinario artificiale</v>
      </c>
      <c r="C93" s="1156" t="str">
        <f>IF(VLOOKUP($A93,intern2!$A$165:$BH$316,COLUMN(C93)+1,FALSE)="","",IF(VLOOKUP($A93,'2.2'!$D:$O,5,FALSE)&lt;=C$8,"OK","NOK"))</f>
        <v/>
      </c>
      <c r="D93" s="1156" t="str">
        <f>IF(VLOOKUP($A93,intern2!$A$165:$BH$316,COLUMN(D93)+1,FALSE)="","",IF(VLOOKUP($A93,'2.2'!$D:$O,5,FALSE)&lt;=D$8,"OK","NOK"))</f>
        <v/>
      </c>
      <c r="E93" s="1156" t="str">
        <f>IF(VLOOKUP($A93,intern2!$A$165:$BH$316,COLUMN(E93)+1,FALSE)="","",IF(VLOOKUP($A93,'2.2'!$D:$O,5,FALSE)&lt;=E$8,"OK","NOK"))</f>
        <v/>
      </c>
      <c r="F93" s="1156" t="str">
        <f>IF(VLOOKUP($A93,intern2!$A$165:$BH$316,COLUMN(F93)+1,FALSE)="","",IF(VLOOKUP($A93,'2.2'!$D:$O,5,FALSE)&lt;=F$8,"OK","NOK"))</f>
        <v/>
      </c>
      <c r="G93" s="1156" t="str">
        <f>IF(VLOOKUP($A93,intern2!$A$165:$BH$316,COLUMN(G93)+1,FALSE)="","",IF(VLOOKUP($A93,'2.2'!$D:$O,5,FALSE)&lt;=G$8,"OK","NOK"))</f>
        <v/>
      </c>
      <c r="H93" s="1156" t="str">
        <f>IF(VLOOKUP($A93,intern2!$A$165:$BH$316,COLUMN(H93)+1,FALSE)="","",IF(VLOOKUP($A93,'2.2'!$D:$O,5,FALSE)&lt;=H$8,"OK","NOK"))</f>
        <v/>
      </c>
      <c r="I93" s="1269" t="str">
        <f>IF(VLOOKUP($A93,intern2!$A$165:$BH$316,COLUMN(I93)+1,FALSE)="","",IF(VLOOKUP($A93,'2.2'!$D:$O,5,FALSE)&lt;=I$8,"OK","NOK"))</f>
        <v/>
      </c>
      <c r="J93" s="1159" t="str">
        <f>IF(VLOOKUP($A93,intern2!$A$165:$BH$316,COLUMN(J93)+1,FALSE)="","",IF(VLOOKUP($A93,'2.2'!$D:$O,5,FALSE)&lt;=J$8,"OK","NOK"))</f>
        <v/>
      </c>
      <c r="K93" s="1156" t="str">
        <f>IF(VLOOKUP($A93,intern2!$A$165:$BH$316,COLUMN(K93)+1,FALSE)="","",IF(VLOOKUP($A93,'2.2'!$D:$O,5,FALSE)&lt;=K$8,"OK","NOK"))</f>
        <v/>
      </c>
      <c r="L93" s="1156" t="str">
        <f>IF(VLOOKUP($A93,intern2!$A$165:$BH$316,COLUMN(L93)+1,FALSE)="","",IF(VLOOKUP($A93,'2.2'!$D:$O,5,FALSE)&lt;=L$8,"OK","NOK"))</f>
        <v/>
      </c>
      <c r="M93" s="1156" t="str">
        <f>IF(VLOOKUP($A93,intern2!$A$165:$BH$316,COLUMN(M93)+1,FALSE)="","",IF(VLOOKUP($A93,'2.2'!$D:$O,5,FALSE)&lt;=M$8,"OK","NOK"))</f>
        <v/>
      </c>
      <c r="N93" s="1156" t="str">
        <f>IF(VLOOKUP($A93,intern2!$A$165:$BH$316,COLUMN(N93)+1,FALSE)="","",IF(VLOOKUP($A93,'2.2'!$D:$O,5,FALSE)&lt;=N$8,"OK","NOK"))</f>
        <v/>
      </c>
      <c r="O93" s="1156" t="str">
        <f>IF(VLOOKUP($A93,intern2!$A$165:$BH$316,COLUMN(O93)+1,FALSE)="","",IF(VLOOKUP($A93,'2.2'!$D:$O,5,FALSE)&lt;=O$8,"OK","NOK"))</f>
        <v/>
      </c>
      <c r="P93" s="1156" t="str">
        <f>IF(VLOOKUP($A93,intern2!$A$165:$BH$316,COLUMN(P93)+1,FALSE)="","",IF(VLOOKUP($A93,'2.2'!$D:$O,5,FALSE)&lt;=P$8,"OK","NOK"))</f>
        <v/>
      </c>
      <c r="Q93" s="1156" t="str">
        <f>IF(VLOOKUP($A93,intern2!$A$165:$BH$316,COLUMN(Q93)+1,FALSE)="","",IF(VLOOKUP($A93,'2.2'!$D:$O,5,FALSE)&lt;=Q$8,"OK","NOK"))</f>
        <v/>
      </c>
      <c r="R93" s="1159" t="str">
        <f>IF(VLOOKUP($A93,intern2!$A$165:$BH$316,COLUMN(R93)+1,FALSE)="","",IF(VLOOKUP($A93,'2.2'!$D:$O,5,FALSE)&lt;=R$8,"OK","NOK"))</f>
        <v/>
      </c>
      <c r="S93" s="1159" t="str">
        <f>IF(VLOOKUP($A93,intern2!$A$165:$BH$316,COLUMN(S93)+1,FALSE)="","",IF(VLOOKUP($A93,'2.2'!$D:$O,5,FALSE)&lt;=S$8,"OK","NOK"))</f>
        <v/>
      </c>
      <c r="T93" s="1156" t="str">
        <f>IF(VLOOKUP($A93,intern2!$A$165:$BH$316,COLUMN(T93)+1,FALSE)="","",IF(VLOOKUP($A93,'2.2'!$D:$O,5,FALSE)&lt;=T$8,"OK","NOK"))</f>
        <v/>
      </c>
      <c r="U93" s="1156" t="str">
        <f>IF(VLOOKUP($A93,intern2!$A$165:$BH$316,COLUMN(U93)+1,FALSE)="","",IF(VLOOKUP($A93,'2.2'!$D:$O,5,FALSE)&lt;=U$8,"OK","NOK"))</f>
        <v/>
      </c>
      <c r="V93" s="1156" t="str">
        <f>IF(VLOOKUP($A93,intern2!$A$165:$BH$316,COLUMN(V93)+1,FALSE)="","",IF(VLOOKUP($A93,'2.2'!$D:$O,5,FALSE)&lt;=V$8,"OK","NOK"))</f>
        <v/>
      </c>
      <c r="W93" s="1156" t="str">
        <f>IF(VLOOKUP($A93,intern2!$A$165:$BH$316,COLUMN(W93)+1,FALSE)="","",IF(VLOOKUP($A93,'2.2'!$D:$O,5,FALSE)&lt;=W$8,"OK","NOK"))</f>
        <v/>
      </c>
      <c r="X93" s="1156" t="str">
        <f>IF(VLOOKUP($A93,intern2!$A$165:$BH$316,COLUMN(X93)+1,FALSE)="","",IF(VLOOKUP($A93,'2.2'!$D:$O,5,FALSE)&lt;=X$8,"OK","NOK"))</f>
        <v/>
      </c>
      <c r="Y93" s="1170" t="str">
        <f>IF(VLOOKUP($A93,intern2!$A$165:$BH$316,COLUMN(Y93)+1,FALSE)="","",IF(VLOOKUP($A93,'2.2'!$D:$O,5,FALSE)&lt;=Y$8,"OK","NOK"))</f>
        <v/>
      </c>
      <c r="Z93" s="1269" t="str">
        <f>IF(VLOOKUP($A93,intern2!$A$165:$BH$316,COLUMN(Z93)+1,FALSE)="","",IF(VLOOKUP($A93,'2.2'!$D:$O,5,FALSE)&lt;=Z$8,"OK","NOK"))</f>
        <v/>
      </c>
      <c r="AA93" s="1156" t="str">
        <f>IF(VLOOKUP($A93,intern2!$A$165:$BH$316,COLUMN(AA93)+1,FALSE)="","",IF(VLOOKUP($A93,'2.2'!$D:$O,5,FALSE)&lt;=AA$8,"OK","NOK"))</f>
        <v/>
      </c>
      <c r="AB93" s="1156" t="str">
        <f>IF(VLOOKUP($A93,intern2!$A$165:$BH$316,COLUMN(AB93)+1,FALSE)="","",IF(VLOOKUP($A93,'2.2'!$D:$O,5,FALSE)&lt;=AB$8,"OK","NOK"))</f>
        <v/>
      </c>
      <c r="AC93" s="1156" t="str">
        <f>IF(VLOOKUP($A93,intern2!$A$165:$BH$316,COLUMN(AC93)+1,FALSE)="","",IF(VLOOKUP($A93,'2.2'!$D:$O,5,FALSE)&lt;=AC$8,"OK","NOK"))</f>
        <v/>
      </c>
      <c r="AD93" s="1156" t="str">
        <f>IF(VLOOKUP($A93,intern2!$A$165:$BH$316,COLUMN(AD93)+1,FALSE)="","",IF(VLOOKUP($A93,'2.2'!$D:$O,5,FALSE)&lt;=AD$8,"OK","NOK"))</f>
        <v/>
      </c>
      <c r="AE93" s="1160" t="str">
        <f>IF(VLOOKUP($A93,intern2!$A$165:$BH$316,COLUMN(AE93)+1,FALSE)="","",IF(VLOOKUP($A93,'2.2'!$D:$O,5,FALSE)&lt;=AE$8,"OK","NOK"))</f>
        <v/>
      </c>
      <c r="AF93" s="1269" t="str">
        <f>IF(VLOOKUP($A93,intern2!$A$165:$BH$316,COLUMN(AF93)+1,FALSE)="","",IF(VLOOKUP($A93,'2.2'!$D:$O,5,FALSE)&lt;=AF$8,"OK","NOK"))</f>
        <v/>
      </c>
      <c r="AG93" s="1160" t="str">
        <f>IF(VLOOKUP($A93,intern2!$A$165:$BH$316,COLUMN(AG93)+1,FALSE)="","",IF(VLOOKUP($A93,'2.2'!$D:$O,5,FALSE)&lt;=AG$8,"OK","NOK"))</f>
        <v/>
      </c>
      <c r="AH93" s="1160" t="str">
        <f>IF(VLOOKUP($A93,intern2!$A$165:$BH$316,COLUMN(AH93)+1,FALSE)="","",IF(VLOOKUP($A93,'2.2'!$D:$O,5,FALSE)&lt;=AH$8,"OK","NOK"))</f>
        <v/>
      </c>
      <c r="AI93" s="1156" t="str">
        <f>IF(VLOOKUP($A93,intern2!$A$165:$BH$316,COLUMN(AI93)+1,FALSE)="","",IF(VLOOKUP($A93,'2.2'!$D:$O,5,FALSE)&lt;=AI$8,"OK","NOK"))</f>
        <v/>
      </c>
      <c r="AJ93" s="1156" t="str">
        <f>IF(VLOOKUP($A93,intern2!$A$165:$BH$316,COLUMN(AJ93)+1,FALSE)="","",IF(VLOOKUP($A93,'2.2'!$D:$O,5,FALSE)&lt;=AJ$8,"OK","NOK"))</f>
        <v/>
      </c>
      <c r="AK93" s="1156" t="str">
        <f>IF(VLOOKUP($A93,intern2!$A$165:$BH$316,COLUMN(AK93)+1,FALSE)="","",IF(VLOOKUP($A93,'2.2'!$D:$O,5,FALSE)&lt;=AK$8,"OK","NOK"))</f>
        <v/>
      </c>
      <c r="AL93" s="1156" t="str">
        <f>IF(VLOOKUP($A93,intern2!$A$165:$BH$316,COLUMN(AL93)+1,FALSE)="","",IF(VLOOKUP($A93,'2.2'!$D:$O,5,FALSE)&lt;=AL$8,"OK","NOK"))</f>
        <v/>
      </c>
      <c r="AM93" s="1269" t="str">
        <f>IF(VLOOKUP($A93,intern2!$A$165:$BH$316,COLUMN(AM93)+1,FALSE)="","",IF(VLOOKUP($A93,'2.2'!$D:$O,5,FALSE)&lt;=AM$8,"OK","NOK"))</f>
        <v/>
      </c>
      <c r="AN93" s="1170" t="str">
        <f>IF(VLOOKUP($A93,intern2!$A$165:$BH$316,COLUMN(AN93)+1,FALSE)="","",IF(VLOOKUP($A93,'2.2'!$D:$O,5,FALSE)&lt;=AN$8,"OK","NOK"))</f>
        <v/>
      </c>
      <c r="AO93" s="1156" t="str">
        <f>IF(VLOOKUP($A93,intern2!$A$165:$BH$316,COLUMN(AO93)+1,FALSE)="","",IF(VLOOKUP($A93,'2.2'!$D:$O,5,FALSE)&lt;=AO$8,"OK","NOK"))</f>
        <v/>
      </c>
      <c r="AP93" s="1156" t="str">
        <f>IF(VLOOKUP($A93,intern2!$A$165:$BH$316,COLUMN(AP93)+1,FALSE)="","",IF(VLOOKUP($A93,'2.2'!$D:$O,5,FALSE)&lt;=AP$8,"OK","NOK"))</f>
        <v/>
      </c>
      <c r="AQ93" s="1269" t="str">
        <f>IF(VLOOKUP($A93,intern2!$A$165:$BH$316,COLUMN(AQ93)+1,FALSE)="","",IF(VLOOKUP($A93,'2.2'!$D:$O,5,FALSE)&lt;=AQ$8,"OK","NOK"))</f>
        <v/>
      </c>
      <c r="AR93" s="1156" t="str">
        <f>IF(VLOOKUP($A93,intern2!$A$165:$BH$316,COLUMN(AR93)+1,FALSE)="","",IF(VLOOKUP($A93,'2.2'!$D:$O,5,FALSE)&lt;=AR$8,"OK","NOK"))</f>
        <v/>
      </c>
      <c r="AS93" s="1156" t="str">
        <f>IF(VLOOKUP($A93,intern2!$A$165:$BH$316,COLUMN(AS93)+1,FALSE)="","",IF(VLOOKUP($A93,'2.2'!$D:$O,5,FALSE)&lt;=AS$8,"OK","NOK"))</f>
        <v/>
      </c>
      <c r="AT93" s="1269" t="str">
        <f>IF(VLOOKUP($A93,intern2!$A$165:$BH$316,COLUMN(AT93)+1,FALSE)="","",IF(VLOOKUP($A93,'2.2'!$D:$O,5,FALSE)&lt;=AT$8,"OK","NOK"))</f>
        <v/>
      </c>
      <c r="AU93" s="1156" t="str">
        <f>IF(VLOOKUP($A93,intern2!$A$165:$BH$316,COLUMN(AU93)+1,FALSE)="","",IF(VLOOKUP($A93,'2.2'!$D:$O,5,FALSE)&lt;=AU$8,"OK","NOK"))</f>
        <v/>
      </c>
      <c r="AV93" s="1156" t="str">
        <f>IF(VLOOKUP($A93,intern2!$A$165:$BH$316,COLUMN(AV93)+1,FALSE)="","",IF(VLOOKUP($A93,'2.2'!$D:$O,5,FALSE)&lt;=AV$8,"OK","NOK"))</f>
        <v/>
      </c>
      <c r="AW93" s="1156" t="str">
        <f>IF(VLOOKUP($A93,intern2!$A$165:$BH$316,COLUMN(AW93)+1,FALSE)="","",IF(VLOOKUP($A93,'2.2'!$D:$O,5,FALSE)&lt;=AW$8,"OK","NOK"))</f>
        <v/>
      </c>
      <c r="AX93" s="1156" t="str">
        <f>IF(VLOOKUP($A93,intern2!$A$165:$BH$316,COLUMN(AX93)+1,FALSE)="","",IF(VLOOKUP($A93,'2.2'!$D:$O,5,FALSE)&lt;=AX$8,"OK","NOK"))</f>
        <v/>
      </c>
      <c r="AY93" s="1156" t="str">
        <f>IF(VLOOKUP($A93,intern2!$A$165:$BH$316,COLUMN(AY93)+1,FALSE)="","",IF(VLOOKUP($A93,'2.2'!$D:$O,5,FALSE)&lt;=AY$8,"OK","NOK"))</f>
        <v/>
      </c>
      <c r="AZ93" s="1269" t="str">
        <f>IF(VLOOKUP($A93,intern2!$A$165:$BH$316,COLUMN(AZ93)+1,FALSE)="","",IF(VLOOKUP($A93,'2.2'!$D:$O,5,FALSE)&lt;=AZ$8,"OK","NOK"))</f>
        <v/>
      </c>
      <c r="BA93" s="1156" t="str">
        <f>IF(VLOOKUP($A93,intern2!$A$165:$BH$316,COLUMN(BA93)+1,FALSE)="","",IF(VLOOKUP($A93,'2.2'!$D:$O,5,FALSE)&lt;=BA$8,"OK","NOK"))</f>
        <v/>
      </c>
      <c r="BB93" s="1156" t="str">
        <f>IF(VLOOKUP($A93,intern2!$A$165:$BH$316,COLUMN(BB93)+1,FALSE)="","",IF(VLOOKUP($A93,'2.2'!$D:$O,5,FALSE)&lt;=BB$8,"OK","NOK"))</f>
        <v/>
      </c>
      <c r="BC93" s="1156" t="str">
        <f>IF(VLOOKUP($A93,intern2!$A$165:$BH$316,COLUMN(BC93)+1,FALSE)="","",IF(VLOOKUP($A93,'2.2'!$D:$O,5,FALSE)&lt;=BC$8,"OK","NOK"))</f>
        <v/>
      </c>
      <c r="BD93" s="1156" t="str">
        <f ca="1">IF(VLOOKUP($A93,intern2!$A$165:$BH$316,COLUMN(BD93)+1,FALSE)="","",IF(VLOOKUP($A93,'2.2'!$D:$O,5,FALSE)&lt;=BD$8,"OK","NOK"))</f>
        <v>NOK</v>
      </c>
      <c r="BE93" s="1156" t="str">
        <f ca="1">IF(VLOOKUP($A93,intern2!$A$165:$BH$316,COLUMN(BE93)+1,FALSE)="","",IF(VLOOKUP($A93,'2.2'!$D:$O,5,FALSE)&lt;=BE$8,"OK","NOK"))</f>
        <v>NOK</v>
      </c>
      <c r="BF93" s="1170" t="str">
        <f ca="1">IF(VLOOKUP($A93,intern2!$A$165:$BH$316,COLUMN(BF93)+1,FALSE)="","",IF(VLOOKUP($A93,'2.2'!$D:$O,5,FALSE)&lt;=BF$8,"OK","NOK"))</f>
        <v>NOK</v>
      </c>
      <c r="BG93" s="1269" t="str">
        <f>IF(VLOOKUP($A93,intern2!$A$165:$BH$316,COLUMN(BG93)+1,FALSE)="","",IF(VLOOKUP($A93,'2.2'!$D:$O,5,FALSE)&lt;=BG$8,"OK","NOK"))</f>
        <v/>
      </c>
      <c r="BH93" s="1176" t="str">
        <f t="shared" ca="1" si="1"/>
        <v>NOK</v>
      </c>
      <c r="BI93" s="1176" t="s">
        <v>1359</v>
      </c>
      <c r="BJ93" s="1259"/>
    </row>
    <row r="94" spans="1:62" ht="26.4" x14ac:dyDescent="0.25">
      <c r="A94" s="716" t="str">
        <f>'2.2'!D94</f>
        <v>URO1.1.8</v>
      </c>
      <c r="B94" s="1157" t="str">
        <f>'2.2'!E94</f>
        <v>Nefrostomia percutanea con frammentazione dei calcoli</v>
      </c>
      <c r="C94" s="1156" t="str">
        <f>IF(VLOOKUP($A94,intern2!$A$165:$BH$316,COLUMN(C94)+1,FALSE)="","",IF(VLOOKUP($A94,'2.2'!$D:$O,5,FALSE)&lt;=C$8,"OK","NOK"))</f>
        <v/>
      </c>
      <c r="D94" s="1156" t="str">
        <f>IF(VLOOKUP($A94,intern2!$A$165:$BH$316,COLUMN(D94)+1,FALSE)="","",IF(VLOOKUP($A94,'2.2'!$D:$O,5,FALSE)&lt;=D$8,"OK","NOK"))</f>
        <v/>
      </c>
      <c r="E94" s="1156" t="str">
        <f>IF(VLOOKUP($A94,intern2!$A$165:$BH$316,COLUMN(E94)+1,FALSE)="","",IF(VLOOKUP($A94,'2.2'!$D:$O,5,FALSE)&lt;=E$8,"OK","NOK"))</f>
        <v/>
      </c>
      <c r="F94" s="1156" t="str">
        <f>IF(VLOOKUP($A94,intern2!$A$165:$BH$316,COLUMN(F94)+1,FALSE)="","",IF(VLOOKUP($A94,'2.2'!$D:$O,5,FALSE)&lt;=F$8,"OK","NOK"))</f>
        <v/>
      </c>
      <c r="G94" s="1156" t="str">
        <f>IF(VLOOKUP($A94,intern2!$A$165:$BH$316,COLUMN(G94)+1,FALSE)="","",IF(VLOOKUP($A94,'2.2'!$D:$O,5,FALSE)&lt;=G$8,"OK","NOK"))</f>
        <v/>
      </c>
      <c r="H94" s="1156" t="str">
        <f>IF(VLOOKUP($A94,intern2!$A$165:$BH$316,COLUMN(H94)+1,FALSE)="","",IF(VLOOKUP($A94,'2.2'!$D:$O,5,FALSE)&lt;=H$8,"OK","NOK"))</f>
        <v/>
      </c>
      <c r="I94" s="1269" t="str">
        <f>IF(VLOOKUP($A94,intern2!$A$165:$BH$316,COLUMN(I94)+1,FALSE)="","",IF(VLOOKUP($A94,'2.2'!$D:$O,5,FALSE)&lt;=I$8,"OK","NOK"))</f>
        <v/>
      </c>
      <c r="J94" s="1159" t="str">
        <f>IF(VLOOKUP($A94,intern2!$A$165:$BH$316,COLUMN(J94)+1,FALSE)="","",IF(VLOOKUP($A94,'2.2'!$D:$O,5,FALSE)&lt;=J$8,"OK","NOK"))</f>
        <v/>
      </c>
      <c r="K94" s="1156" t="str">
        <f>IF(VLOOKUP($A94,intern2!$A$165:$BH$316,COLUMN(K94)+1,FALSE)="","",IF(VLOOKUP($A94,'2.2'!$D:$O,5,FALSE)&lt;=K$8,"OK","NOK"))</f>
        <v/>
      </c>
      <c r="L94" s="1156" t="str">
        <f>IF(VLOOKUP($A94,intern2!$A$165:$BH$316,COLUMN(L94)+1,FALSE)="","",IF(VLOOKUP($A94,'2.2'!$D:$O,5,FALSE)&lt;=L$8,"OK","NOK"))</f>
        <v/>
      </c>
      <c r="M94" s="1156" t="str">
        <f>IF(VLOOKUP($A94,intern2!$A$165:$BH$316,COLUMN(M94)+1,FALSE)="","",IF(VLOOKUP($A94,'2.2'!$D:$O,5,FALSE)&lt;=M$8,"OK","NOK"))</f>
        <v/>
      </c>
      <c r="N94" s="1156" t="str">
        <f>IF(VLOOKUP($A94,intern2!$A$165:$BH$316,COLUMN(N94)+1,FALSE)="","",IF(VLOOKUP($A94,'2.2'!$D:$O,5,FALSE)&lt;=N$8,"OK","NOK"))</f>
        <v/>
      </c>
      <c r="O94" s="1156" t="str">
        <f>IF(VLOOKUP($A94,intern2!$A$165:$BH$316,COLUMN(O94)+1,FALSE)="","",IF(VLOOKUP($A94,'2.2'!$D:$O,5,FALSE)&lt;=O$8,"OK","NOK"))</f>
        <v/>
      </c>
      <c r="P94" s="1156" t="str">
        <f>IF(VLOOKUP($A94,intern2!$A$165:$BH$316,COLUMN(P94)+1,FALSE)="","",IF(VLOOKUP($A94,'2.2'!$D:$O,5,FALSE)&lt;=P$8,"OK","NOK"))</f>
        <v/>
      </c>
      <c r="Q94" s="1156" t="str">
        <f>IF(VLOOKUP($A94,intern2!$A$165:$BH$316,COLUMN(Q94)+1,FALSE)="","",IF(VLOOKUP($A94,'2.2'!$D:$O,5,FALSE)&lt;=Q$8,"OK","NOK"))</f>
        <v/>
      </c>
      <c r="R94" s="1159" t="str">
        <f>IF(VLOOKUP($A94,intern2!$A$165:$BH$316,COLUMN(R94)+1,FALSE)="","",IF(VLOOKUP($A94,'2.2'!$D:$O,5,FALSE)&lt;=R$8,"OK","NOK"))</f>
        <v/>
      </c>
      <c r="S94" s="1159" t="str">
        <f>IF(VLOOKUP($A94,intern2!$A$165:$BH$316,COLUMN(S94)+1,FALSE)="","",IF(VLOOKUP($A94,'2.2'!$D:$O,5,FALSE)&lt;=S$8,"OK","NOK"))</f>
        <v/>
      </c>
      <c r="T94" s="1156" t="str">
        <f>IF(VLOOKUP($A94,intern2!$A$165:$BH$316,COLUMN(T94)+1,FALSE)="","",IF(VLOOKUP($A94,'2.2'!$D:$O,5,FALSE)&lt;=T$8,"OK","NOK"))</f>
        <v/>
      </c>
      <c r="U94" s="1156" t="str">
        <f>IF(VLOOKUP($A94,intern2!$A$165:$BH$316,COLUMN(U94)+1,FALSE)="","",IF(VLOOKUP($A94,'2.2'!$D:$O,5,FALSE)&lt;=U$8,"OK","NOK"))</f>
        <v/>
      </c>
      <c r="V94" s="1156" t="str">
        <f>IF(VLOOKUP($A94,intern2!$A$165:$BH$316,COLUMN(V94)+1,FALSE)="","",IF(VLOOKUP($A94,'2.2'!$D:$O,5,FALSE)&lt;=V$8,"OK","NOK"))</f>
        <v/>
      </c>
      <c r="W94" s="1156" t="str">
        <f>IF(VLOOKUP($A94,intern2!$A$165:$BH$316,COLUMN(W94)+1,FALSE)="","",IF(VLOOKUP($A94,'2.2'!$D:$O,5,FALSE)&lt;=W$8,"OK","NOK"))</f>
        <v/>
      </c>
      <c r="X94" s="1156" t="str">
        <f>IF(VLOOKUP($A94,intern2!$A$165:$BH$316,COLUMN(X94)+1,FALSE)="","",IF(VLOOKUP($A94,'2.2'!$D:$O,5,FALSE)&lt;=X$8,"OK","NOK"))</f>
        <v/>
      </c>
      <c r="Y94" s="1170" t="str">
        <f>IF(VLOOKUP($A94,intern2!$A$165:$BH$316,COLUMN(Y94)+1,FALSE)="","",IF(VLOOKUP($A94,'2.2'!$D:$O,5,FALSE)&lt;=Y$8,"OK","NOK"))</f>
        <v/>
      </c>
      <c r="Z94" s="1269" t="str">
        <f>IF(VLOOKUP($A94,intern2!$A$165:$BH$316,COLUMN(Z94)+1,FALSE)="","",IF(VLOOKUP($A94,'2.2'!$D:$O,5,FALSE)&lt;=Z$8,"OK","NOK"))</f>
        <v/>
      </c>
      <c r="AA94" s="1156" t="str">
        <f>IF(VLOOKUP($A94,intern2!$A$165:$BH$316,COLUMN(AA94)+1,FALSE)="","",IF(VLOOKUP($A94,'2.2'!$D:$O,5,FALSE)&lt;=AA$8,"OK","NOK"))</f>
        <v/>
      </c>
      <c r="AB94" s="1156" t="str">
        <f>IF(VLOOKUP($A94,intern2!$A$165:$BH$316,COLUMN(AB94)+1,FALSE)="","",IF(VLOOKUP($A94,'2.2'!$D:$O,5,FALSE)&lt;=AB$8,"OK","NOK"))</f>
        <v/>
      </c>
      <c r="AC94" s="1156" t="str">
        <f>IF(VLOOKUP($A94,intern2!$A$165:$BH$316,COLUMN(AC94)+1,FALSE)="","",IF(VLOOKUP($A94,'2.2'!$D:$O,5,FALSE)&lt;=AC$8,"OK","NOK"))</f>
        <v/>
      </c>
      <c r="AD94" s="1156" t="str">
        <f>IF(VLOOKUP($A94,intern2!$A$165:$BH$316,COLUMN(AD94)+1,FALSE)="","",IF(VLOOKUP($A94,'2.2'!$D:$O,5,FALSE)&lt;=AD$8,"OK","NOK"))</f>
        <v/>
      </c>
      <c r="AE94" s="1160" t="str">
        <f>IF(VLOOKUP($A94,intern2!$A$165:$BH$316,COLUMN(AE94)+1,FALSE)="","",IF(VLOOKUP($A94,'2.2'!$D:$O,5,FALSE)&lt;=AE$8,"OK","NOK"))</f>
        <v/>
      </c>
      <c r="AF94" s="1269" t="str">
        <f>IF(VLOOKUP($A94,intern2!$A$165:$BH$316,COLUMN(AF94)+1,FALSE)="","",IF(VLOOKUP($A94,'2.2'!$D:$O,5,FALSE)&lt;=AF$8,"OK","NOK"))</f>
        <v/>
      </c>
      <c r="AG94" s="1160" t="str">
        <f>IF(VLOOKUP($A94,intern2!$A$165:$BH$316,COLUMN(AG94)+1,FALSE)="","",IF(VLOOKUP($A94,'2.2'!$D:$O,5,FALSE)&lt;=AG$8,"OK","NOK"))</f>
        <v/>
      </c>
      <c r="AH94" s="1160" t="str">
        <f>IF(VLOOKUP($A94,intern2!$A$165:$BH$316,COLUMN(AH94)+1,FALSE)="","",IF(VLOOKUP($A94,'2.2'!$D:$O,5,FALSE)&lt;=AH$8,"OK","NOK"))</f>
        <v/>
      </c>
      <c r="AI94" s="1156" t="str">
        <f>IF(VLOOKUP($A94,intern2!$A$165:$BH$316,COLUMN(AI94)+1,FALSE)="","",IF(VLOOKUP($A94,'2.2'!$D:$O,5,FALSE)&lt;=AI$8,"OK","NOK"))</f>
        <v/>
      </c>
      <c r="AJ94" s="1156" t="str">
        <f>IF(VLOOKUP($A94,intern2!$A$165:$BH$316,COLUMN(AJ94)+1,FALSE)="","",IF(VLOOKUP($A94,'2.2'!$D:$O,5,FALSE)&lt;=AJ$8,"OK","NOK"))</f>
        <v/>
      </c>
      <c r="AK94" s="1156" t="str">
        <f>IF(VLOOKUP($A94,intern2!$A$165:$BH$316,COLUMN(AK94)+1,FALSE)="","",IF(VLOOKUP($A94,'2.2'!$D:$O,5,FALSE)&lt;=AK$8,"OK","NOK"))</f>
        <v/>
      </c>
      <c r="AL94" s="1156" t="str">
        <f>IF(VLOOKUP($A94,intern2!$A$165:$BH$316,COLUMN(AL94)+1,FALSE)="","",IF(VLOOKUP($A94,'2.2'!$D:$O,5,FALSE)&lt;=AL$8,"OK","NOK"))</f>
        <v/>
      </c>
      <c r="AM94" s="1269" t="str">
        <f>IF(VLOOKUP($A94,intern2!$A$165:$BH$316,COLUMN(AM94)+1,FALSE)="","",IF(VLOOKUP($A94,'2.2'!$D:$O,5,FALSE)&lt;=AM$8,"OK","NOK"))</f>
        <v/>
      </c>
      <c r="AN94" s="1170" t="str">
        <f>IF(VLOOKUP($A94,intern2!$A$165:$BH$316,COLUMN(AN94)+1,FALSE)="","",IF(VLOOKUP($A94,'2.2'!$D:$O,5,FALSE)&lt;=AN$8,"OK","NOK"))</f>
        <v/>
      </c>
      <c r="AO94" s="1156" t="str">
        <f>IF(VLOOKUP($A94,intern2!$A$165:$BH$316,COLUMN(AO94)+1,FALSE)="","",IF(VLOOKUP($A94,'2.2'!$D:$O,5,FALSE)&lt;=AO$8,"OK","NOK"))</f>
        <v/>
      </c>
      <c r="AP94" s="1156" t="str">
        <f>IF(VLOOKUP($A94,intern2!$A$165:$BH$316,COLUMN(AP94)+1,FALSE)="","",IF(VLOOKUP($A94,'2.2'!$D:$O,5,FALSE)&lt;=AP$8,"OK","NOK"))</f>
        <v/>
      </c>
      <c r="AQ94" s="1269" t="str">
        <f>IF(VLOOKUP($A94,intern2!$A$165:$BH$316,COLUMN(AQ94)+1,FALSE)="","",IF(VLOOKUP($A94,'2.2'!$D:$O,5,FALSE)&lt;=AQ$8,"OK","NOK"))</f>
        <v/>
      </c>
      <c r="AR94" s="1156" t="str">
        <f>IF(VLOOKUP($A94,intern2!$A$165:$BH$316,COLUMN(AR94)+1,FALSE)="","",IF(VLOOKUP($A94,'2.2'!$D:$O,5,FALSE)&lt;=AR$8,"OK","NOK"))</f>
        <v/>
      </c>
      <c r="AS94" s="1156" t="str">
        <f>IF(VLOOKUP($A94,intern2!$A$165:$BH$316,COLUMN(AS94)+1,FALSE)="","",IF(VLOOKUP($A94,'2.2'!$D:$O,5,FALSE)&lt;=AS$8,"OK","NOK"))</f>
        <v/>
      </c>
      <c r="AT94" s="1269" t="str">
        <f>IF(VLOOKUP($A94,intern2!$A$165:$BH$316,COLUMN(AT94)+1,FALSE)="","",IF(VLOOKUP($A94,'2.2'!$D:$O,5,FALSE)&lt;=AT$8,"OK","NOK"))</f>
        <v/>
      </c>
      <c r="AU94" s="1156" t="str">
        <f>IF(VLOOKUP($A94,intern2!$A$165:$BH$316,COLUMN(AU94)+1,FALSE)="","",IF(VLOOKUP($A94,'2.2'!$D:$O,5,FALSE)&lt;=AU$8,"OK","NOK"))</f>
        <v/>
      </c>
      <c r="AV94" s="1156" t="str">
        <f>IF(VLOOKUP($A94,intern2!$A$165:$BH$316,COLUMN(AV94)+1,FALSE)="","",IF(VLOOKUP($A94,'2.2'!$D:$O,5,FALSE)&lt;=AV$8,"OK","NOK"))</f>
        <v/>
      </c>
      <c r="AW94" s="1156" t="str">
        <f>IF(VLOOKUP($A94,intern2!$A$165:$BH$316,COLUMN(AW94)+1,FALSE)="","",IF(VLOOKUP($A94,'2.2'!$D:$O,5,FALSE)&lt;=AW$8,"OK","NOK"))</f>
        <v/>
      </c>
      <c r="AX94" s="1156" t="str">
        <f>IF(VLOOKUP($A94,intern2!$A$165:$BH$316,COLUMN(AX94)+1,FALSE)="","",IF(VLOOKUP($A94,'2.2'!$D:$O,5,FALSE)&lt;=AX$8,"OK","NOK"))</f>
        <v/>
      </c>
      <c r="AY94" s="1156" t="str">
        <f>IF(VLOOKUP($A94,intern2!$A$165:$BH$316,COLUMN(AY94)+1,FALSE)="","",IF(VLOOKUP($A94,'2.2'!$D:$O,5,FALSE)&lt;=AY$8,"OK","NOK"))</f>
        <v/>
      </c>
      <c r="AZ94" s="1269" t="str">
        <f>IF(VLOOKUP($A94,intern2!$A$165:$BH$316,COLUMN(AZ94)+1,FALSE)="","",IF(VLOOKUP($A94,'2.2'!$D:$O,5,FALSE)&lt;=AZ$8,"OK","NOK"))</f>
        <v/>
      </c>
      <c r="BA94" s="1156" t="str">
        <f>IF(VLOOKUP($A94,intern2!$A$165:$BH$316,COLUMN(BA94)+1,FALSE)="","",IF(VLOOKUP($A94,'2.2'!$D:$O,5,FALSE)&lt;=BA$8,"OK","NOK"))</f>
        <v/>
      </c>
      <c r="BB94" s="1156" t="str">
        <f>IF(VLOOKUP($A94,intern2!$A$165:$BH$316,COLUMN(BB94)+1,FALSE)="","",IF(VLOOKUP($A94,'2.2'!$D:$O,5,FALSE)&lt;=BB$8,"OK","NOK"))</f>
        <v/>
      </c>
      <c r="BC94" s="1156" t="str">
        <f>IF(VLOOKUP($A94,intern2!$A$165:$BH$316,COLUMN(BC94)+1,FALSE)="","",IF(VLOOKUP($A94,'2.2'!$D:$O,5,FALSE)&lt;=BC$8,"OK","NOK"))</f>
        <v/>
      </c>
      <c r="BD94" s="1156" t="str">
        <f>IF(VLOOKUP($A94,intern2!$A$165:$BH$316,COLUMN(BD94)+1,FALSE)="","",IF(VLOOKUP($A94,'2.2'!$D:$O,5,FALSE)&lt;=BD$8,"OK","NOK"))</f>
        <v/>
      </c>
      <c r="BE94" s="1156" t="str">
        <f>IF(VLOOKUP($A94,intern2!$A$165:$BH$316,COLUMN(BE94)+1,FALSE)="","",IF(VLOOKUP($A94,'2.2'!$D:$O,5,FALSE)&lt;=BE$8,"OK","NOK"))</f>
        <v/>
      </c>
      <c r="BF94" s="1170" t="str">
        <f ca="1">IF(VLOOKUP($A94,intern2!$A$165:$BH$316,COLUMN(BF94)+1,FALSE)="","",IF(VLOOKUP($A94,'2.2'!$D:$O,5,FALSE)&lt;=BF$8,"OK","NOK"))</f>
        <v>NOK</v>
      </c>
      <c r="BG94" s="1269" t="str">
        <f>IF(VLOOKUP($A94,intern2!$A$165:$BH$316,COLUMN(BG94)+1,FALSE)="","",IF(VLOOKUP($A94,'2.2'!$D:$O,5,FALSE)&lt;=BG$8,"OK","NOK"))</f>
        <v/>
      </c>
      <c r="BH94" s="1176" t="str">
        <f t="shared" ca="1" si="1"/>
        <v>NOK</v>
      </c>
      <c r="BI94" s="1176"/>
    </row>
    <row r="95" spans="1:62" ht="52.8" x14ac:dyDescent="0.25">
      <c r="A95" s="716" t="str">
        <f>'2.2'!D95</f>
        <v>URO1.1.9</v>
      </c>
      <c r="B95" s="1157" t="str">
        <f>'2.2'!E95</f>
        <v>Linfoadenectomia retroperitonale dopo chemioterapia per tumore ai testicoli (CIMAS)</v>
      </c>
      <c r="C95" s="1156" t="str">
        <f>IF(VLOOKUP($A95,intern2!$A$165:$BH$316,COLUMN(C95)+1,FALSE)="","",IF(VLOOKUP($A95,'2.2'!$D:$O,5,FALSE)&lt;=C$8,"OK","NOK"))</f>
        <v/>
      </c>
      <c r="D95" s="1156" t="str">
        <f>IF(VLOOKUP($A95,intern2!$A$165:$BH$316,COLUMN(D95)+1,FALSE)="","",IF(VLOOKUP($A95,'2.2'!$D:$O,5,FALSE)&lt;=D$8,"OK","NOK"))</f>
        <v/>
      </c>
      <c r="E95" s="1156" t="str">
        <f>IF(VLOOKUP($A95,intern2!$A$165:$BH$316,COLUMN(E95)+1,FALSE)="","",IF(VLOOKUP($A95,'2.2'!$D:$O,5,FALSE)&lt;=E$8,"OK","NOK"))</f>
        <v/>
      </c>
      <c r="F95" s="1156" t="str">
        <f>IF(VLOOKUP($A95,intern2!$A$165:$BH$316,COLUMN(F95)+1,FALSE)="","",IF(VLOOKUP($A95,'2.2'!$D:$O,5,FALSE)&lt;=F$8,"OK","NOK"))</f>
        <v/>
      </c>
      <c r="G95" s="1156" t="str">
        <f>IF(VLOOKUP($A95,intern2!$A$165:$BH$316,COLUMN(G95)+1,FALSE)="","",IF(VLOOKUP($A95,'2.2'!$D:$O,5,FALSE)&lt;=G$8,"OK","NOK"))</f>
        <v/>
      </c>
      <c r="H95" s="1156" t="str">
        <f>IF(VLOOKUP($A95,intern2!$A$165:$BH$316,COLUMN(H95)+1,FALSE)="","",IF(VLOOKUP($A95,'2.2'!$D:$O,5,FALSE)&lt;=H$8,"OK","NOK"))</f>
        <v/>
      </c>
      <c r="I95" s="1269" t="str">
        <f>IF(VLOOKUP($A95,intern2!$A$165:$BH$316,COLUMN(I95)+1,FALSE)="","",IF(VLOOKUP($A95,'2.2'!$D:$O,5,FALSE)&lt;=I$8,"OK","NOK"))</f>
        <v/>
      </c>
      <c r="J95" s="1159" t="str">
        <f>IF(VLOOKUP($A95,intern2!$A$165:$BH$316,COLUMN(J95)+1,FALSE)="","",IF(VLOOKUP($A95,'2.2'!$D:$O,5,FALSE)&lt;=J$8,"OK","NOK"))</f>
        <v/>
      </c>
      <c r="K95" s="1156" t="str">
        <f>IF(VLOOKUP($A95,intern2!$A$165:$BH$316,COLUMN(K95)+1,FALSE)="","",IF(VLOOKUP($A95,'2.2'!$D:$O,5,FALSE)&lt;=K$8,"OK","NOK"))</f>
        <v/>
      </c>
      <c r="L95" s="1156" t="str">
        <f>IF(VLOOKUP($A95,intern2!$A$165:$BH$316,COLUMN(L95)+1,FALSE)="","",IF(VLOOKUP($A95,'2.2'!$D:$O,5,FALSE)&lt;=L$8,"OK","NOK"))</f>
        <v/>
      </c>
      <c r="M95" s="1156" t="str">
        <f>IF(VLOOKUP($A95,intern2!$A$165:$BH$316,COLUMN(M95)+1,FALSE)="","",IF(VLOOKUP($A95,'2.2'!$D:$O,5,FALSE)&lt;=M$8,"OK","NOK"))</f>
        <v/>
      </c>
      <c r="N95" s="1156" t="str">
        <f>IF(VLOOKUP($A95,intern2!$A$165:$BH$316,COLUMN(N95)+1,FALSE)="","",IF(VLOOKUP($A95,'2.2'!$D:$O,5,FALSE)&lt;=N$8,"OK","NOK"))</f>
        <v/>
      </c>
      <c r="O95" s="1156" t="str">
        <f>IF(VLOOKUP($A95,intern2!$A$165:$BH$316,COLUMN(O95)+1,FALSE)="","",IF(VLOOKUP($A95,'2.2'!$D:$O,5,FALSE)&lt;=O$8,"OK","NOK"))</f>
        <v/>
      </c>
      <c r="P95" s="1156" t="str">
        <f>IF(VLOOKUP($A95,intern2!$A$165:$BH$316,COLUMN(P95)+1,FALSE)="","",IF(VLOOKUP($A95,'2.2'!$D:$O,5,FALSE)&lt;=P$8,"OK","NOK"))</f>
        <v/>
      </c>
      <c r="Q95" s="1156" t="str">
        <f>IF(VLOOKUP($A95,intern2!$A$165:$BH$316,COLUMN(Q95)+1,FALSE)="","",IF(VLOOKUP($A95,'2.2'!$D:$O,5,FALSE)&lt;=Q$8,"OK","NOK"))</f>
        <v/>
      </c>
      <c r="R95" s="1159" t="str">
        <f>IF(VLOOKUP($A95,intern2!$A$165:$BH$316,COLUMN(R95)+1,FALSE)="","",IF(VLOOKUP($A95,'2.2'!$D:$O,5,FALSE)&lt;=R$8,"OK","NOK"))</f>
        <v/>
      </c>
      <c r="S95" s="1159" t="str">
        <f>IF(VLOOKUP($A95,intern2!$A$165:$BH$316,COLUMN(S95)+1,FALSE)="","",IF(VLOOKUP($A95,'2.2'!$D:$O,5,FALSE)&lt;=S$8,"OK","NOK"))</f>
        <v/>
      </c>
      <c r="T95" s="1156" t="str">
        <f>IF(VLOOKUP($A95,intern2!$A$165:$BH$316,COLUMN(T95)+1,FALSE)="","",IF(VLOOKUP($A95,'2.2'!$D:$O,5,FALSE)&lt;=T$8,"OK","NOK"))</f>
        <v/>
      </c>
      <c r="U95" s="1156" t="str">
        <f>IF(VLOOKUP($A95,intern2!$A$165:$BH$316,COLUMN(U95)+1,FALSE)="","",IF(VLOOKUP($A95,'2.2'!$D:$O,5,FALSE)&lt;=U$8,"OK","NOK"))</f>
        <v/>
      </c>
      <c r="V95" s="1156" t="str">
        <f>IF(VLOOKUP($A95,intern2!$A$165:$BH$316,COLUMN(V95)+1,FALSE)="","",IF(VLOOKUP($A95,'2.2'!$D:$O,5,FALSE)&lt;=V$8,"OK","NOK"))</f>
        <v/>
      </c>
      <c r="W95" s="1156" t="str">
        <f>IF(VLOOKUP($A95,intern2!$A$165:$BH$316,COLUMN(W95)+1,FALSE)="","",IF(VLOOKUP($A95,'2.2'!$D:$O,5,FALSE)&lt;=W$8,"OK","NOK"))</f>
        <v/>
      </c>
      <c r="X95" s="1156" t="str">
        <f>IF(VLOOKUP($A95,intern2!$A$165:$BH$316,COLUMN(X95)+1,FALSE)="","",IF(VLOOKUP($A95,'2.2'!$D:$O,5,FALSE)&lt;=X$8,"OK","NOK"))</f>
        <v/>
      </c>
      <c r="Y95" s="1170" t="str">
        <f>IF(VLOOKUP($A95,intern2!$A$165:$BH$316,COLUMN(Y95)+1,FALSE)="","",IF(VLOOKUP($A95,'2.2'!$D:$O,5,FALSE)&lt;=Y$8,"OK","NOK"))</f>
        <v/>
      </c>
      <c r="Z95" s="1269" t="str">
        <f>IF(VLOOKUP($A95,intern2!$A$165:$BH$316,COLUMN(Z95)+1,FALSE)="","",IF(VLOOKUP($A95,'2.2'!$D:$O,5,FALSE)&lt;=Z$8,"OK","NOK"))</f>
        <v/>
      </c>
      <c r="AA95" s="1156" t="str">
        <f>IF(VLOOKUP($A95,intern2!$A$165:$BH$316,COLUMN(AA95)+1,FALSE)="","",IF(VLOOKUP($A95,'2.2'!$D:$O,5,FALSE)&lt;=AA$8,"OK","NOK"))</f>
        <v/>
      </c>
      <c r="AB95" s="1156" t="str">
        <f>IF(VLOOKUP($A95,intern2!$A$165:$BH$316,COLUMN(AB95)+1,FALSE)="","",IF(VLOOKUP($A95,'2.2'!$D:$O,5,FALSE)&lt;=AB$8,"OK","NOK"))</f>
        <v/>
      </c>
      <c r="AC95" s="1156" t="str">
        <f>IF(VLOOKUP($A95,intern2!$A$165:$BH$316,COLUMN(AC95)+1,FALSE)="","",IF(VLOOKUP($A95,'2.2'!$D:$O,5,FALSE)&lt;=AC$8,"OK","NOK"))</f>
        <v/>
      </c>
      <c r="AD95" s="1156" t="str">
        <f>IF(VLOOKUP($A95,intern2!$A$165:$BH$316,COLUMN(AD95)+1,FALSE)="","",IF(VLOOKUP($A95,'2.2'!$D:$O,5,FALSE)&lt;=AD$8,"OK","NOK"))</f>
        <v/>
      </c>
      <c r="AE95" s="1160" t="str">
        <f>IF(VLOOKUP($A95,intern2!$A$165:$BH$316,COLUMN(AE95)+1,FALSE)="","",IF(VLOOKUP($A95,'2.2'!$D:$O,5,FALSE)&lt;=AE$8,"OK","NOK"))</f>
        <v/>
      </c>
      <c r="AF95" s="1269" t="str">
        <f>IF(VLOOKUP($A95,intern2!$A$165:$BH$316,COLUMN(AF95)+1,FALSE)="","",IF(VLOOKUP($A95,'2.2'!$D:$O,5,FALSE)&lt;=AF$8,"OK","NOK"))</f>
        <v/>
      </c>
      <c r="AG95" s="1160" t="str">
        <f>IF(VLOOKUP($A95,intern2!$A$165:$BH$316,COLUMN(AG95)+1,FALSE)="","",IF(VLOOKUP($A95,'2.2'!$D:$O,5,FALSE)&lt;=AG$8,"OK","NOK"))</f>
        <v/>
      </c>
      <c r="AH95" s="1160" t="str">
        <f>IF(VLOOKUP($A95,intern2!$A$165:$BH$316,COLUMN(AH95)+1,FALSE)="","",IF(VLOOKUP($A95,'2.2'!$D:$O,5,FALSE)&lt;=AH$8,"OK","NOK"))</f>
        <v/>
      </c>
      <c r="AI95" s="1156" t="str">
        <f>IF(VLOOKUP($A95,intern2!$A$165:$BH$316,COLUMN(AI95)+1,FALSE)="","",IF(VLOOKUP($A95,'2.2'!$D:$O,5,FALSE)&lt;=AI$8,"OK","NOK"))</f>
        <v/>
      </c>
      <c r="AJ95" s="1156" t="str">
        <f>IF(VLOOKUP($A95,intern2!$A$165:$BH$316,COLUMN(AJ95)+1,FALSE)="","",IF(VLOOKUP($A95,'2.2'!$D:$O,5,FALSE)&lt;=AJ$8,"OK","NOK"))</f>
        <v/>
      </c>
      <c r="AK95" s="1156" t="str">
        <f>IF(VLOOKUP($A95,intern2!$A$165:$BH$316,COLUMN(AK95)+1,FALSE)="","",IF(VLOOKUP($A95,'2.2'!$D:$O,5,FALSE)&lt;=AK$8,"OK","NOK"))</f>
        <v/>
      </c>
      <c r="AL95" s="1156" t="str">
        <f>IF(VLOOKUP($A95,intern2!$A$165:$BH$316,COLUMN(AL95)+1,FALSE)="","",IF(VLOOKUP($A95,'2.2'!$D:$O,5,FALSE)&lt;=AL$8,"OK","NOK"))</f>
        <v/>
      </c>
      <c r="AM95" s="1269" t="str">
        <f>IF(VLOOKUP($A95,intern2!$A$165:$BH$316,COLUMN(AM95)+1,FALSE)="","",IF(VLOOKUP($A95,'2.2'!$D:$O,5,FALSE)&lt;=AM$8,"OK","NOK"))</f>
        <v/>
      </c>
      <c r="AN95" s="1170" t="str">
        <f>IF(VLOOKUP($A95,intern2!$A$165:$BH$316,COLUMN(AN95)+1,FALSE)="","",IF(VLOOKUP($A95,'2.2'!$D:$O,5,FALSE)&lt;=AN$8,"OK","NOK"))</f>
        <v/>
      </c>
      <c r="AO95" s="1156" t="str">
        <f>IF(VLOOKUP($A95,intern2!$A$165:$BH$316,COLUMN(AO95)+1,FALSE)="","",IF(VLOOKUP($A95,'2.2'!$D:$O,5,FALSE)&lt;=AO$8,"OK","NOK"))</f>
        <v/>
      </c>
      <c r="AP95" s="1156" t="str">
        <f>IF(VLOOKUP($A95,intern2!$A$165:$BH$316,COLUMN(AP95)+1,FALSE)="","",IF(VLOOKUP($A95,'2.2'!$D:$O,5,FALSE)&lt;=AP$8,"OK","NOK"))</f>
        <v/>
      </c>
      <c r="AQ95" s="1269" t="str">
        <f>IF(VLOOKUP($A95,intern2!$A$165:$BH$316,COLUMN(AQ95)+1,FALSE)="","",IF(VLOOKUP($A95,'2.2'!$D:$O,5,FALSE)&lt;=AQ$8,"OK","NOK"))</f>
        <v/>
      </c>
      <c r="AR95" s="1156" t="str">
        <f>IF(VLOOKUP($A95,intern2!$A$165:$BH$316,COLUMN(AR95)+1,FALSE)="","",IF(VLOOKUP($A95,'2.2'!$D:$O,5,FALSE)&lt;=AR$8,"OK","NOK"))</f>
        <v/>
      </c>
      <c r="AS95" s="1156" t="str">
        <f>IF(VLOOKUP($A95,intern2!$A$165:$BH$316,COLUMN(AS95)+1,FALSE)="","",IF(VLOOKUP($A95,'2.2'!$D:$O,5,FALSE)&lt;=AS$8,"OK","NOK"))</f>
        <v/>
      </c>
      <c r="AT95" s="1269" t="str">
        <f>IF(VLOOKUP($A95,intern2!$A$165:$BH$316,COLUMN(AT95)+1,FALSE)="","",IF(VLOOKUP($A95,'2.2'!$D:$O,5,FALSE)&lt;=AT$8,"OK","NOK"))</f>
        <v/>
      </c>
      <c r="AU95" s="1156" t="str">
        <f>IF(VLOOKUP($A95,intern2!$A$165:$BH$316,COLUMN(AU95)+1,FALSE)="","",IF(VLOOKUP($A95,'2.2'!$D:$O,5,FALSE)&lt;=AU$8,"OK","NOK"))</f>
        <v/>
      </c>
      <c r="AV95" s="1156" t="str">
        <f>IF(VLOOKUP($A95,intern2!$A$165:$BH$316,COLUMN(AV95)+1,FALSE)="","",IF(VLOOKUP($A95,'2.2'!$D:$O,5,FALSE)&lt;=AV$8,"OK","NOK"))</f>
        <v/>
      </c>
      <c r="AW95" s="1156" t="str">
        <f>IF(VLOOKUP($A95,intern2!$A$165:$BH$316,COLUMN(AW95)+1,FALSE)="","",IF(VLOOKUP($A95,'2.2'!$D:$O,5,FALSE)&lt;=AW$8,"OK","NOK"))</f>
        <v/>
      </c>
      <c r="AX95" s="1156" t="str">
        <f>IF(VLOOKUP($A95,intern2!$A$165:$BH$316,COLUMN(AX95)+1,FALSE)="","",IF(VLOOKUP($A95,'2.2'!$D:$O,5,FALSE)&lt;=AX$8,"OK","NOK"))</f>
        <v/>
      </c>
      <c r="AY95" s="1156" t="str">
        <f>IF(VLOOKUP($A95,intern2!$A$165:$BH$316,COLUMN(AY95)+1,FALSE)="","",IF(VLOOKUP($A95,'2.2'!$D:$O,5,FALSE)&lt;=AY$8,"OK","NOK"))</f>
        <v/>
      </c>
      <c r="AZ95" s="1269" t="str">
        <f>IF(VLOOKUP($A95,intern2!$A$165:$BH$316,COLUMN(AZ95)+1,FALSE)="","",IF(VLOOKUP($A95,'2.2'!$D:$O,5,FALSE)&lt;=AZ$8,"OK","NOK"))</f>
        <v/>
      </c>
      <c r="BA95" s="1156" t="str">
        <f>IF(VLOOKUP($A95,intern2!$A$165:$BH$316,COLUMN(BA95)+1,FALSE)="","",IF(VLOOKUP($A95,'2.2'!$D:$O,5,FALSE)&lt;=BA$8,"OK","NOK"))</f>
        <v/>
      </c>
      <c r="BB95" s="1156" t="str">
        <f>IF(VLOOKUP($A95,intern2!$A$165:$BH$316,COLUMN(BB95)+1,FALSE)="","",IF(VLOOKUP($A95,'2.2'!$D:$O,5,FALSE)&lt;=BB$8,"OK","NOK"))</f>
        <v/>
      </c>
      <c r="BC95" s="1156" t="str">
        <f>IF(VLOOKUP($A95,intern2!$A$165:$BH$316,COLUMN(BC95)+1,FALSE)="","",IF(VLOOKUP($A95,'2.2'!$D:$O,5,FALSE)&lt;=BC$8,"OK","NOK"))</f>
        <v/>
      </c>
      <c r="BD95" s="1156" t="str">
        <f>IF(VLOOKUP($A95,intern2!$A$165:$BH$316,COLUMN(BD95)+1,FALSE)="","",IF(VLOOKUP($A95,'2.2'!$D:$O,5,FALSE)&lt;=BD$8,"OK","NOK"))</f>
        <v/>
      </c>
      <c r="BE95" s="1156" t="str">
        <f>IF(VLOOKUP($A95,intern2!$A$165:$BH$316,COLUMN(BE95)+1,FALSE)="","",IF(VLOOKUP($A95,'2.2'!$D:$O,5,FALSE)&lt;=BE$8,"OK","NOK"))</f>
        <v/>
      </c>
      <c r="BF95" s="1170" t="str">
        <f>IF(VLOOKUP($A95,intern2!$A$165:$BH$316,COLUMN(BF95)+1,FALSE)="","",IF(VLOOKUP($A95,'2.2'!$D:$O,5,FALSE)&lt;=BF$8,"OK","NOK"))</f>
        <v/>
      </c>
      <c r="BG95" s="1269" t="str">
        <f>IF(VLOOKUP($A95,intern2!$A$165:$BH$316,COLUMN(BG95)+1,FALSE)="","",IF(VLOOKUP($A95,'2.2'!$D:$O,5,FALSE)&lt;=BG$8,"OK","NOK"))</f>
        <v/>
      </c>
      <c r="BH95" s="1176" t="str">
        <f t="shared" si="1"/>
        <v>OK</v>
      </c>
      <c r="BI95" s="1176"/>
    </row>
    <row r="96" spans="1:62" x14ac:dyDescent="0.25">
      <c r="A96" s="716" t="str">
        <f>'2.2'!D96</f>
        <v>PNE1</v>
      </c>
      <c r="B96" s="1157" t="str">
        <f>'2.2'!E96</f>
        <v>Pneumologia</v>
      </c>
      <c r="C96" s="1156" t="str">
        <f>IF(VLOOKUP($A96,intern2!$A$165:$BH$316,COLUMN(C96)+1,FALSE)="","",IF(VLOOKUP($A96,'2.2'!$D:$O,5,FALSE)&lt;=C$8,"OK","NOK"))</f>
        <v/>
      </c>
      <c r="D96" s="1156" t="str">
        <f>IF(VLOOKUP($A96,intern2!$A$165:$BH$316,COLUMN(D96)+1,FALSE)="","",IF(VLOOKUP($A96,'2.2'!$D:$O,5,FALSE)&lt;=D$8,"OK","NOK"))</f>
        <v/>
      </c>
      <c r="E96" s="1156" t="str">
        <f>IF(VLOOKUP($A96,intern2!$A$165:$BH$316,COLUMN(E96)+1,FALSE)="","",IF(VLOOKUP($A96,'2.2'!$D:$O,5,FALSE)&lt;=E$8,"OK","NOK"))</f>
        <v/>
      </c>
      <c r="F96" s="1156" t="str">
        <f>IF(VLOOKUP($A96,intern2!$A$165:$BH$316,COLUMN(F96)+1,FALSE)="","",IF(VLOOKUP($A96,'2.2'!$D:$O,5,FALSE)&lt;=F$8,"OK","NOK"))</f>
        <v/>
      </c>
      <c r="G96" s="1156" t="str">
        <f>IF(VLOOKUP($A96,intern2!$A$165:$BH$316,COLUMN(G96)+1,FALSE)="","",IF(VLOOKUP($A96,'2.2'!$D:$O,5,FALSE)&lt;=G$8,"OK","NOK"))</f>
        <v/>
      </c>
      <c r="H96" s="1156" t="str">
        <f>IF(VLOOKUP($A96,intern2!$A$165:$BH$316,COLUMN(H96)+1,FALSE)="","",IF(VLOOKUP($A96,'2.2'!$D:$O,5,FALSE)&lt;=H$8,"OK","NOK"))</f>
        <v/>
      </c>
      <c r="I96" s="1269" t="str">
        <f>IF(VLOOKUP($A96,intern2!$A$165:$BH$316,COLUMN(I96)+1,FALSE)="","",IF(VLOOKUP($A96,'2.2'!$D:$O,5,FALSE)&lt;=I$8,"OK","NOK"))</f>
        <v/>
      </c>
      <c r="J96" s="1159" t="str">
        <f>IF(VLOOKUP($A96,intern2!$A$165:$BH$316,COLUMN(J96)+1,FALSE)="","",IF(VLOOKUP($A96,'2.2'!$D:$O,5,FALSE)&lt;=J$8,"OK","NOK"))</f>
        <v/>
      </c>
      <c r="K96" s="1156" t="str">
        <f>IF(VLOOKUP($A96,intern2!$A$165:$BH$316,COLUMN(K96)+1,FALSE)="","",IF(VLOOKUP($A96,'2.2'!$D:$O,5,FALSE)&lt;=K$8,"OK","NOK"))</f>
        <v/>
      </c>
      <c r="L96" s="1156" t="str">
        <f>IF(VLOOKUP($A96,intern2!$A$165:$BH$316,COLUMN(L96)+1,FALSE)="","",IF(VLOOKUP($A96,'2.2'!$D:$O,5,FALSE)&lt;=L$8,"OK","NOK"))</f>
        <v/>
      </c>
      <c r="M96" s="1156" t="str">
        <f>IF(VLOOKUP($A96,intern2!$A$165:$BH$316,COLUMN(M96)+1,FALSE)="","",IF(VLOOKUP($A96,'2.2'!$D:$O,5,FALSE)&lt;=M$8,"OK","NOK"))</f>
        <v/>
      </c>
      <c r="N96" s="1156" t="str">
        <f>IF(VLOOKUP($A96,intern2!$A$165:$BH$316,COLUMN(N96)+1,FALSE)="","",IF(VLOOKUP($A96,'2.2'!$D:$O,5,FALSE)&lt;=N$8,"OK","NOK"))</f>
        <v/>
      </c>
      <c r="O96" s="1156" t="str">
        <f>IF(VLOOKUP($A96,intern2!$A$165:$BH$316,COLUMN(O96)+1,FALSE)="","",IF(VLOOKUP($A96,'2.2'!$D:$O,5,FALSE)&lt;=O$8,"OK","NOK"))</f>
        <v/>
      </c>
      <c r="P96" s="1156" t="str">
        <f>IF(VLOOKUP($A96,intern2!$A$165:$BH$316,COLUMN(P96)+1,FALSE)="","",IF(VLOOKUP($A96,'2.2'!$D:$O,5,FALSE)&lt;=P$8,"OK","NOK"))</f>
        <v/>
      </c>
      <c r="Q96" s="1156" t="str">
        <f>IF(VLOOKUP($A96,intern2!$A$165:$BH$316,COLUMN(Q96)+1,FALSE)="","",IF(VLOOKUP($A96,'2.2'!$D:$O,5,FALSE)&lt;=Q$8,"OK","NOK"))</f>
        <v/>
      </c>
      <c r="R96" s="1159" t="str">
        <f>IF(VLOOKUP($A96,intern2!$A$165:$BH$316,COLUMN(R96)+1,FALSE)="","",IF(VLOOKUP($A96,'2.2'!$D:$O,5,FALSE)&lt;=R$8,"OK","NOK"))</f>
        <v/>
      </c>
      <c r="S96" s="1159" t="str">
        <f>IF(VLOOKUP($A96,intern2!$A$165:$BH$316,COLUMN(S96)+1,FALSE)="","",IF(VLOOKUP($A96,'2.2'!$D:$O,5,FALSE)&lt;=S$8,"OK","NOK"))</f>
        <v/>
      </c>
      <c r="T96" s="1156" t="str">
        <f>IF(VLOOKUP($A96,intern2!$A$165:$BH$316,COLUMN(T96)+1,FALSE)="","",IF(VLOOKUP($A96,'2.2'!$D:$O,5,FALSE)&lt;=T$8,"OK","NOK"))</f>
        <v/>
      </c>
      <c r="U96" s="1156" t="str">
        <f>IF(VLOOKUP($A96,intern2!$A$165:$BH$316,COLUMN(U96)+1,FALSE)="","",IF(VLOOKUP($A96,'2.2'!$D:$O,5,FALSE)&lt;=U$8,"OK","NOK"))</f>
        <v/>
      </c>
      <c r="V96" s="1156" t="str">
        <f>IF(VLOOKUP($A96,intern2!$A$165:$BH$316,COLUMN(V96)+1,FALSE)="","",IF(VLOOKUP($A96,'2.2'!$D:$O,5,FALSE)&lt;=V$8,"OK","NOK"))</f>
        <v/>
      </c>
      <c r="W96" s="1156" t="str">
        <f>IF(VLOOKUP($A96,intern2!$A$165:$BH$316,COLUMN(W96)+1,FALSE)="","",IF(VLOOKUP($A96,'2.2'!$D:$O,5,FALSE)&lt;=W$8,"OK","NOK"))</f>
        <v/>
      </c>
      <c r="X96" s="1156" t="str">
        <f>IF(VLOOKUP($A96,intern2!$A$165:$BH$316,COLUMN(X96)+1,FALSE)="","",IF(VLOOKUP($A96,'2.2'!$D:$O,5,FALSE)&lt;=X$8,"OK","NOK"))</f>
        <v/>
      </c>
      <c r="Y96" s="1170" t="str">
        <f>IF(VLOOKUP($A96,intern2!$A$165:$BH$316,COLUMN(Y96)+1,FALSE)="","",IF(VLOOKUP($A96,'2.2'!$D:$O,5,FALSE)&lt;=Y$8,"OK","NOK"))</f>
        <v/>
      </c>
      <c r="Z96" s="1269" t="str">
        <f>IF(VLOOKUP($A96,intern2!$A$165:$BH$316,COLUMN(Z96)+1,FALSE)="","",IF(VLOOKUP($A96,'2.2'!$D:$O,5,FALSE)&lt;=Z$8,"OK","NOK"))</f>
        <v/>
      </c>
      <c r="AA96" s="1156" t="str">
        <f>IF(VLOOKUP($A96,intern2!$A$165:$BH$316,COLUMN(AA96)+1,FALSE)="","",IF(VLOOKUP($A96,'2.2'!$D:$O,5,FALSE)&lt;=AA$8,"OK","NOK"))</f>
        <v/>
      </c>
      <c r="AB96" s="1156" t="str">
        <f>IF(VLOOKUP($A96,intern2!$A$165:$BH$316,COLUMN(AB96)+1,FALSE)="","",IF(VLOOKUP($A96,'2.2'!$D:$O,5,FALSE)&lt;=AB$8,"OK","NOK"))</f>
        <v/>
      </c>
      <c r="AC96" s="1156" t="str">
        <f>IF(VLOOKUP($A96,intern2!$A$165:$BH$316,COLUMN(AC96)+1,FALSE)="","",IF(VLOOKUP($A96,'2.2'!$D:$O,5,FALSE)&lt;=AC$8,"OK","NOK"))</f>
        <v/>
      </c>
      <c r="AD96" s="1156" t="str">
        <f>IF(VLOOKUP($A96,intern2!$A$165:$BH$316,COLUMN(AD96)+1,FALSE)="","",IF(VLOOKUP($A96,'2.2'!$D:$O,5,FALSE)&lt;=AD$8,"OK","NOK"))</f>
        <v/>
      </c>
      <c r="AE96" s="1160" t="str">
        <f>IF(VLOOKUP($A96,intern2!$A$165:$BH$316,COLUMN(AE96)+1,FALSE)="","",IF(VLOOKUP($A96,'2.2'!$D:$O,5,FALSE)&lt;=AE$8,"OK","NOK"))</f>
        <v/>
      </c>
      <c r="AF96" s="1269" t="str">
        <f>IF(VLOOKUP($A96,intern2!$A$165:$BH$316,COLUMN(AF96)+1,FALSE)="","",IF(VLOOKUP($A96,'2.2'!$D:$O,5,FALSE)&lt;=AF$8,"OK","NOK"))</f>
        <v/>
      </c>
      <c r="AG96" s="1160" t="str">
        <f>IF(VLOOKUP($A96,intern2!$A$165:$BH$316,COLUMN(AG96)+1,FALSE)="","",IF(VLOOKUP($A96,'2.2'!$D:$O,5,FALSE)&lt;=AG$8,"OK","NOK"))</f>
        <v/>
      </c>
      <c r="AH96" s="1160" t="str">
        <f>IF(VLOOKUP($A96,intern2!$A$165:$BH$316,COLUMN(AH96)+1,FALSE)="","",IF(VLOOKUP($A96,'2.2'!$D:$O,5,FALSE)&lt;=AH$8,"OK","NOK"))</f>
        <v/>
      </c>
      <c r="AI96" s="1156" t="str">
        <f>IF(VLOOKUP($A96,intern2!$A$165:$BH$316,COLUMN(AI96)+1,FALSE)="","",IF(VLOOKUP($A96,'2.2'!$D:$O,5,FALSE)&lt;=AI$8,"OK","NOK"))</f>
        <v/>
      </c>
      <c r="AJ96" s="1156" t="str">
        <f>IF(VLOOKUP($A96,intern2!$A$165:$BH$316,COLUMN(AJ96)+1,FALSE)="","",IF(VLOOKUP($A96,'2.2'!$D:$O,5,FALSE)&lt;=AJ$8,"OK","NOK"))</f>
        <v/>
      </c>
      <c r="AK96" s="1156" t="str">
        <f>IF(VLOOKUP($A96,intern2!$A$165:$BH$316,COLUMN(AK96)+1,FALSE)="","",IF(VLOOKUP($A96,'2.2'!$D:$O,5,FALSE)&lt;=AK$8,"OK","NOK"))</f>
        <v/>
      </c>
      <c r="AL96" s="1156" t="str">
        <f>IF(VLOOKUP($A96,intern2!$A$165:$BH$316,COLUMN(AL96)+1,FALSE)="","",IF(VLOOKUP($A96,'2.2'!$D:$O,5,FALSE)&lt;=AL$8,"OK","NOK"))</f>
        <v/>
      </c>
      <c r="AM96" s="1269" t="str">
        <f>IF(VLOOKUP($A96,intern2!$A$165:$BH$316,COLUMN(AM96)+1,FALSE)="","",IF(VLOOKUP($A96,'2.2'!$D:$O,5,FALSE)&lt;=AM$8,"OK","NOK"))</f>
        <v/>
      </c>
      <c r="AN96" s="1170" t="str">
        <f>IF(VLOOKUP($A96,intern2!$A$165:$BH$316,COLUMN(AN96)+1,FALSE)="","",IF(VLOOKUP($A96,'2.2'!$D:$O,5,FALSE)&lt;=AN$8,"OK","NOK"))</f>
        <v/>
      </c>
      <c r="AO96" s="1156" t="str">
        <f>IF(VLOOKUP($A96,intern2!$A$165:$BH$316,COLUMN(AO96)+1,FALSE)="","",IF(VLOOKUP($A96,'2.2'!$D:$O,5,FALSE)&lt;=AO$8,"OK","NOK"))</f>
        <v/>
      </c>
      <c r="AP96" s="1156" t="str">
        <f>IF(VLOOKUP($A96,intern2!$A$165:$BH$316,COLUMN(AP96)+1,FALSE)="","",IF(VLOOKUP($A96,'2.2'!$D:$O,5,FALSE)&lt;=AP$8,"OK","NOK"))</f>
        <v/>
      </c>
      <c r="AQ96" s="1269" t="str">
        <f>IF(VLOOKUP($A96,intern2!$A$165:$BH$316,COLUMN(AQ96)+1,FALSE)="","",IF(VLOOKUP($A96,'2.2'!$D:$O,5,FALSE)&lt;=AQ$8,"OK","NOK"))</f>
        <v/>
      </c>
      <c r="AR96" s="1156" t="str">
        <f>IF(VLOOKUP($A96,intern2!$A$165:$BH$316,COLUMN(AR96)+1,FALSE)="","",IF(VLOOKUP($A96,'2.2'!$D:$O,5,FALSE)&lt;=AR$8,"OK","NOK"))</f>
        <v/>
      </c>
      <c r="AS96" s="1156" t="str">
        <f>IF(VLOOKUP($A96,intern2!$A$165:$BH$316,COLUMN(AS96)+1,FALSE)="","",IF(VLOOKUP($A96,'2.2'!$D:$O,5,FALSE)&lt;=AS$8,"OK","NOK"))</f>
        <v/>
      </c>
      <c r="AT96" s="1269" t="str">
        <f>IF(VLOOKUP($A96,intern2!$A$165:$BH$316,COLUMN(AT96)+1,FALSE)="","",IF(VLOOKUP($A96,'2.2'!$D:$O,5,FALSE)&lt;=AT$8,"OK","NOK"))</f>
        <v/>
      </c>
      <c r="AU96" s="1156" t="str">
        <f ca="1">IF(VLOOKUP($A96,intern2!$A$165:$BH$316,COLUMN(AU96)+1,FALSE)="","",IF(VLOOKUP($A96,'2.2'!$D:$O,5,FALSE)&lt;=AU$8,"OK","NOK"))</f>
        <v>NOK</v>
      </c>
      <c r="AV96" s="1156" t="str">
        <f>IF(VLOOKUP($A96,intern2!$A$165:$BH$316,COLUMN(AV96)+1,FALSE)="","",IF(VLOOKUP($A96,'2.2'!$D:$O,5,FALSE)&lt;=AV$8,"OK","NOK"))</f>
        <v/>
      </c>
      <c r="AW96" s="1156" t="str">
        <f>IF(VLOOKUP($A96,intern2!$A$165:$BH$316,COLUMN(AW96)+1,FALSE)="","",IF(VLOOKUP($A96,'2.2'!$D:$O,5,FALSE)&lt;=AW$8,"OK","NOK"))</f>
        <v/>
      </c>
      <c r="AX96" s="1156" t="str">
        <f>IF(VLOOKUP($A96,intern2!$A$165:$BH$316,COLUMN(AX96)+1,FALSE)="","",IF(VLOOKUP($A96,'2.2'!$D:$O,5,FALSE)&lt;=AX$8,"OK","NOK"))</f>
        <v/>
      </c>
      <c r="AY96" s="1156" t="str">
        <f>IF(VLOOKUP($A96,intern2!$A$165:$BH$316,COLUMN(AY96)+1,FALSE)="","",IF(VLOOKUP($A96,'2.2'!$D:$O,5,FALSE)&lt;=AY$8,"OK","NOK"))</f>
        <v/>
      </c>
      <c r="AZ96" s="1269" t="str">
        <f>IF(VLOOKUP($A96,intern2!$A$165:$BH$316,COLUMN(AZ96)+1,FALSE)="","",IF(VLOOKUP($A96,'2.2'!$D:$O,5,FALSE)&lt;=AZ$8,"OK","NOK"))</f>
        <v/>
      </c>
      <c r="BA96" s="1156" t="str">
        <f>IF(VLOOKUP($A96,intern2!$A$165:$BH$316,COLUMN(BA96)+1,FALSE)="","",IF(VLOOKUP($A96,'2.2'!$D:$O,5,FALSE)&lt;=BA$8,"OK","NOK"))</f>
        <v/>
      </c>
      <c r="BB96" s="1156" t="str">
        <f>IF(VLOOKUP($A96,intern2!$A$165:$BH$316,COLUMN(BB96)+1,FALSE)="","",IF(VLOOKUP($A96,'2.2'!$D:$O,5,FALSE)&lt;=BB$8,"OK","NOK"))</f>
        <v/>
      </c>
      <c r="BC96" s="1156" t="str">
        <f>IF(VLOOKUP($A96,intern2!$A$165:$BH$316,COLUMN(BC96)+1,FALSE)="","",IF(VLOOKUP($A96,'2.2'!$D:$O,5,FALSE)&lt;=BC$8,"OK","NOK"))</f>
        <v/>
      </c>
      <c r="BD96" s="1156" t="str">
        <f>IF(VLOOKUP($A96,intern2!$A$165:$BH$316,COLUMN(BD96)+1,FALSE)="","",IF(VLOOKUP($A96,'2.2'!$D:$O,5,FALSE)&lt;=BD$8,"OK","NOK"))</f>
        <v/>
      </c>
      <c r="BE96" s="1156" t="str">
        <f>IF(VLOOKUP($A96,intern2!$A$165:$BH$316,COLUMN(BE96)+1,FALSE)="","",IF(VLOOKUP($A96,'2.2'!$D:$O,5,FALSE)&lt;=BE$8,"OK","NOK"))</f>
        <v/>
      </c>
      <c r="BF96" s="1170" t="str">
        <f>IF(VLOOKUP($A96,intern2!$A$165:$BH$316,COLUMN(BF96)+1,FALSE)="","",IF(VLOOKUP($A96,'2.2'!$D:$O,5,FALSE)&lt;=BF$8,"OK","NOK"))</f>
        <v/>
      </c>
      <c r="BG96" s="1269" t="str">
        <f>IF(VLOOKUP($A96,intern2!$A$165:$BH$316,COLUMN(BG96)+1,FALSE)="","",IF(VLOOKUP($A96,'2.2'!$D:$O,5,FALSE)&lt;=BG$8,"OK","NOK"))</f>
        <v/>
      </c>
      <c r="BH96" s="1176" t="str">
        <f t="shared" ca="1" si="1"/>
        <v>NOK</v>
      </c>
      <c r="BI96" s="1176"/>
    </row>
    <row r="97" spans="1:61" ht="26.4" x14ac:dyDescent="0.25">
      <c r="A97" s="716" t="str">
        <f>'2.2'!D97</f>
        <v>PNE1.1</v>
      </c>
      <c r="B97" s="1157" t="str">
        <f>'2.2'!E97</f>
        <v>Pneumologia con terapia respiratoria specialistica</v>
      </c>
      <c r="C97" s="1156" t="str">
        <f>IF(VLOOKUP($A97,intern2!$A$165:$BH$316,COLUMN(C97)+1,FALSE)="","",IF(VLOOKUP($A97,'2.2'!$D:$O,5,FALSE)&lt;=C$8,"OK","NOK"))</f>
        <v/>
      </c>
      <c r="D97" s="1156" t="str">
        <f>IF(VLOOKUP($A97,intern2!$A$165:$BH$316,COLUMN(D97)+1,FALSE)="","",IF(VLOOKUP($A97,'2.2'!$D:$O,5,FALSE)&lt;=D$8,"OK","NOK"))</f>
        <v/>
      </c>
      <c r="E97" s="1156" t="str">
        <f>IF(VLOOKUP($A97,intern2!$A$165:$BH$316,COLUMN(E97)+1,FALSE)="","",IF(VLOOKUP($A97,'2.2'!$D:$O,5,FALSE)&lt;=E$8,"OK","NOK"))</f>
        <v/>
      </c>
      <c r="F97" s="1156" t="str">
        <f>IF(VLOOKUP($A97,intern2!$A$165:$BH$316,COLUMN(F97)+1,FALSE)="","",IF(VLOOKUP($A97,'2.2'!$D:$O,5,FALSE)&lt;=F$8,"OK","NOK"))</f>
        <v/>
      </c>
      <c r="G97" s="1156" t="str">
        <f>IF(VLOOKUP($A97,intern2!$A$165:$BH$316,COLUMN(G97)+1,FALSE)="","",IF(VLOOKUP($A97,'2.2'!$D:$O,5,FALSE)&lt;=G$8,"OK","NOK"))</f>
        <v/>
      </c>
      <c r="H97" s="1156" t="str">
        <f>IF(VLOOKUP($A97,intern2!$A$165:$BH$316,COLUMN(H97)+1,FALSE)="","",IF(VLOOKUP($A97,'2.2'!$D:$O,5,FALSE)&lt;=H$8,"OK","NOK"))</f>
        <v/>
      </c>
      <c r="I97" s="1269" t="str">
        <f>IF(VLOOKUP($A97,intern2!$A$165:$BH$316,COLUMN(I97)+1,FALSE)="","",IF(VLOOKUP($A97,'2.2'!$D:$O,5,FALSE)&lt;=I$8,"OK","NOK"))</f>
        <v/>
      </c>
      <c r="J97" s="1159" t="str">
        <f>IF(VLOOKUP($A97,intern2!$A$165:$BH$316,COLUMN(J97)+1,FALSE)="","",IF(VLOOKUP($A97,'2.2'!$D:$O,5,FALSE)&lt;=J$8,"OK","NOK"))</f>
        <v/>
      </c>
      <c r="K97" s="1156" t="str">
        <f>IF(VLOOKUP($A97,intern2!$A$165:$BH$316,COLUMN(K97)+1,FALSE)="","",IF(VLOOKUP($A97,'2.2'!$D:$O,5,FALSE)&lt;=K$8,"OK","NOK"))</f>
        <v/>
      </c>
      <c r="L97" s="1156" t="str">
        <f>IF(VLOOKUP($A97,intern2!$A$165:$BH$316,COLUMN(L97)+1,FALSE)="","",IF(VLOOKUP($A97,'2.2'!$D:$O,5,FALSE)&lt;=L$8,"OK","NOK"))</f>
        <v/>
      </c>
      <c r="M97" s="1156" t="str">
        <f>IF(VLOOKUP($A97,intern2!$A$165:$BH$316,COLUMN(M97)+1,FALSE)="","",IF(VLOOKUP($A97,'2.2'!$D:$O,5,FALSE)&lt;=M$8,"OK","NOK"))</f>
        <v/>
      </c>
      <c r="N97" s="1156" t="str">
        <f>IF(VLOOKUP($A97,intern2!$A$165:$BH$316,COLUMN(N97)+1,FALSE)="","",IF(VLOOKUP($A97,'2.2'!$D:$O,5,FALSE)&lt;=N$8,"OK","NOK"))</f>
        <v/>
      </c>
      <c r="O97" s="1156" t="str">
        <f>IF(VLOOKUP($A97,intern2!$A$165:$BH$316,COLUMN(O97)+1,FALSE)="","",IF(VLOOKUP($A97,'2.2'!$D:$O,5,FALSE)&lt;=O$8,"OK","NOK"))</f>
        <v/>
      </c>
      <c r="P97" s="1156" t="str">
        <f>IF(VLOOKUP($A97,intern2!$A$165:$BH$316,COLUMN(P97)+1,FALSE)="","",IF(VLOOKUP($A97,'2.2'!$D:$O,5,FALSE)&lt;=P$8,"OK","NOK"))</f>
        <v/>
      </c>
      <c r="Q97" s="1156" t="str">
        <f>IF(VLOOKUP($A97,intern2!$A$165:$BH$316,COLUMN(Q97)+1,FALSE)="","",IF(VLOOKUP($A97,'2.2'!$D:$O,5,FALSE)&lt;=Q$8,"OK","NOK"))</f>
        <v/>
      </c>
      <c r="R97" s="1159" t="str">
        <f>IF(VLOOKUP($A97,intern2!$A$165:$BH$316,COLUMN(R97)+1,FALSE)="","",IF(VLOOKUP($A97,'2.2'!$D:$O,5,FALSE)&lt;=R$8,"OK","NOK"))</f>
        <v/>
      </c>
      <c r="S97" s="1159" t="str">
        <f>IF(VLOOKUP($A97,intern2!$A$165:$BH$316,COLUMN(S97)+1,FALSE)="","",IF(VLOOKUP($A97,'2.2'!$D:$O,5,FALSE)&lt;=S$8,"OK","NOK"))</f>
        <v/>
      </c>
      <c r="T97" s="1156" t="str">
        <f>IF(VLOOKUP($A97,intern2!$A$165:$BH$316,COLUMN(T97)+1,FALSE)="","",IF(VLOOKUP($A97,'2.2'!$D:$O,5,FALSE)&lt;=T$8,"OK","NOK"))</f>
        <v/>
      </c>
      <c r="U97" s="1156" t="str">
        <f>IF(VLOOKUP($A97,intern2!$A$165:$BH$316,COLUMN(U97)+1,FALSE)="","",IF(VLOOKUP($A97,'2.2'!$D:$O,5,FALSE)&lt;=U$8,"OK","NOK"))</f>
        <v/>
      </c>
      <c r="V97" s="1156" t="str">
        <f>IF(VLOOKUP($A97,intern2!$A$165:$BH$316,COLUMN(V97)+1,FALSE)="","",IF(VLOOKUP($A97,'2.2'!$D:$O,5,FALSE)&lt;=V$8,"OK","NOK"))</f>
        <v/>
      </c>
      <c r="W97" s="1156" t="str">
        <f>IF(VLOOKUP($A97,intern2!$A$165:$BH$316,COLUMN(W97)+1,FALSE)="","",IF(VLOOKUP($A97,'2.2'!$D:$O,5,FALSE)&lt;=W$8,"OK","NOK"))</f>
        <v/>
      </c>
      <c r="X97" s="1156" t="str">
        <f>IF(VLOOKUP($A97,intern2!$A$165:$BH$316,COLUMN(X97)+1,FALSE)="","",IF(VLOOKUP($A97,'2.2'!$D:$O,5,FALSE)&lt;=X$8,"OK","NOK"))</f>
        <v/>
      </c>
      <c r="Y97" s="1170" t="str">
        <f>IF(VLOOKUP($A97,intern2!$A$165:$BH$316,COLUMN(Y97)+1,FALSE)="","",IF(VLOOKUP($A97,'2.2'!$D:$O,5,FALSE)&lt;=Y$8,"OK","NOK"))</f>
        <v/>
      </c>
      <c r="Z97" s="1269" t="str">
        <f>IF(VLOOKUP($A97,intern2!$A$165:$BH$316,COLUMN(Z97)+1,FALSE)="","",IF(VLOOKUP($A97,'2.2'!$D:$O,5,FALSE)&lt;=Z$8,"OK","NOK"))</f>
        <v/>
      </c>
      <c r="AA97" s="1156" t="str">
        <f>IF(VLOOKUP($A97,intern2!$A$165:$BH$316,COLUMN(AA97)+1,FALSE)="","",IF(VLOOKUP($A97,'2.2'!$D:$O,5,FALSE)&lt;=AA$8,"OK","NOK"))</f>
        <v/>
      </c>
      <c r="AB97" s="1156" t="str">
        <f>IF(VLOOKUP($A97,intern2!$A$165:$BH$316,COLUMN(AB97)+1,FALSE)="","",IF(VLOOKUP($A97,'2.2'!$D:$O,5,FALSE)&lt;=AB$8,"OK","NOK"))</f>
        <v/>
      </c>
      <c r="AC97" s="1156" t="str">
        <f>IF(VLOOKUP($A97,intern2!$A$165:$BH$316,COLUMN(AC97)+1,FALSE)="","",IF(VLOOKUP($A97,'2.2'!$D:$O,5,FALSE)&lt;=AC$8,"OK","NOK"))</f>
        <v/>
      </c>
      <c r="AD97" s="1156" t="str">
        <f>IF(VLOOKUP($A97,intern2!$A$165:$BH$316,COLUMN(AD97)+1,FALSE)="","",IF(VLOOKUP($A97,'2.2'!$D:$O,5,FALSE)&lt;=AD$8,"OK","NOK"))</f>
        <v/>
      </c>
      <c r="AE97" s="1160" t="str">
        <f>IF(VLOOKUP($A97,intern2!$A$165:$BH$316,COLUMN(AE97)+1,FALSE)="","",IF(VLOOKUP($A97,'2.2'!$D:$O,5,FALSE)&lt;=AE$8,"OK","NOK"))</f>
        <v/>
      </c>
      <c r="AF97" s="1269" t="str">
        <f>IF(VLOOKUP($A97,intern2!$A$165:$BH$316,COLUMN(AF97)+1,FALSE)="","",IF(VLOOKUP($A97,'2.2'!$D:$O,5,FALSE)&lt;=AF$8,"OK","NOK"))</f>
        <v/>
      </c>
      <c r="AG97" s="1160" t="str">
        <f>IF(VLOOKUP($A97,intern2!$A$165:$BH$316,COLUMN(AG97)+1,FALSE)="","",IF(VLOOKUP($A97,'2.2'!$D:$O,5,FALSE)&lt;=AG$8,"OK","NOK"))</f>
        <v/>
      </c>
      <c r="AH97" s="1160" t="str">
        <f>IF(VLOOKUP($A97,intern2!$A$165:$BH$316,COLUMN(AH97)+1,FALSE)="","",IF(VLOOKUP($A97,'2.2'!$D:$O,5,FALSE)&lt;=AH$8,"OK","NOK"))</f>
        <v/>
      </c>
      <c r="AI97" s="1156" t="str">
        <f>IF(VLOOKUP($A97,intern2!$A$165:$BH$316,COLUMN(AI97)+1,FALSE)="","",IF(VLOOKUP($A97,'2.2'!$D:$O,5,FALSE)&lt;=AI$8,"OK","NOK"))</f>
        <v/>
      </c>
      <c r="AJ97" s="1156" t="str">
        <f>IF(VLOOKUP($A97,intern2!$A$165:$BH$316,COLUMN(AJ97)+1,FALSE)="","",IF(VLOOKUP($A97,'2.2'!$D:$O,5,FALSE)&lt;=AJ$8,"OK","NOK"))</f>
        <v/>
      </c>
      <c r="AK97" s="1156" t="str">
        <f>IF(VLOOKUP($A97,intern2!$A$165:$BH$316,COLUMN(AK97)+1,FALSE)="","",IF(VLOOKUP($A97,'2.2'!$D:$O,5,FALSE)&lt;=AK$8,"OK","NOK"))</f>
        <v/>
      </c>
      <c r="AL97" s="1156" t="str">
        <f>IF(VLOOKUP($A97,intern2!$A$165:$BH$316,COLUMN(AL97)+1,FALSE)="","",IF(VLOOKUP($A97,'2.2'!$D:$O,5,FALSE)&lt;=AL$8,"OK","NOK"))</f>
        <v/>
      </c>
      <c r="AM97" s="1269" t="str">
        <f>IF(VLOOKUP($A97,intern2!$A$165:$BH$316,COLUMN(AM97)+1,FALSE)="","",IF(VLOOKUP($A97,'2.2'!$D:$O,5,FALSE)&lt;=AM$8,"OK","NOK"))</f>
        <v/>
      </c>
      <c r="AN97" s="1170" t="str">
        <f>IF(VLOOKUP($A97,intern2!$A$165:$BH$316,COLUMN(AN97)+1,FALSE)="","",IF(VLOOKUP($A97,'2.2'!$D:$O,5,FALSE)&lt;=AN$8,"OK","NOK"))</f>
        <v/>
      </c>
      <c r="AO97" s="1156" t="str">
        <f>IF(VLOOKUP($A97,intern2!$A$165:$BH$316,COLUMN(AO97)+1,FALSE)="","",IF(VLOOKUP($A97,'2.2'!$D:$O,5,FALSE)&lt;=AO$8,"OK","NOK"))</f>
        <v/>
      </c>
      <c r="AP97" s="1156" t="str">
        <f>IF(VLOOKUP($A97,intern2!$A$165:$BH$316,COLUMN(AP97)+1,FALSE)="","",IF(VLOOKUP($A97,'2.2'!$D:$O,5,FALSE)&lt;=AP$8,"OK","NOK"))</f>
        <v/>
      </c>
      <c r="AQ97" s="1269" t="str">
        <f>IF(VLOOKUP($A97,intern2!$A$165:$BH$316,COLUMN(AQ97)+1,FALSE)="","",IF(VLOOKUP($A97,'2.2'!$D:$O,5,FALSE)&lt;=AQ$8,"OK","NOK"))</f>
        <v/>
      </c>
      <c r="AR97" s="1156" t="str">
        <f>IF(VLOOKUP($A97,intern2!$A$165:$BH$316,COLUMN(AR97)+1,FALSE)="","",IF(VLOOKUP($A97,'2.2'!$D:$O,5,FALSE)&lt;=AR$8,"OK","NOK"))</f>
        <v/>
      </c>
      <c r="AS97" s="1156" t="str">
        <f>IF(VLOOKUP($A97,intern2!$A$165:$BH$316,COLUMN(AS97)+1,FALSE)="","",IF(VLOOKUP($A97,'2.2'!$D:$O,5,FALSE)&lt;=AS$8,"OK","NOK"))</f>
        <v/>
      </c>
      <c r="AT97" s="1269" t="str">
        <f>IF(VLOOKUP($A97,intern2!$A$165:$BH$316,COLUMN(AT97)+1,FALSE)="","",IF(VLOOKUP($A97,'2.2'!$D:$O,5,FALSE)&lt;=AT$8,"OK","NOK"))</f>
        <v/>
      </c>
      <c r="AU97" s="1156" t="str">
        <f ca="1">IF(VLOOKUP($A97,intern2!$A$165:$BH$316,COLUMN(AU97)+1,FALSE)="","",IF(VLOOKUP($A97,'2.2'!$D:$O,5,FALSE)&lt;=AU$8,"OK","NOK"))</f>
        <v>NOK</v>
      </c>
      <c r="AV97" s="1156" t="str">
        <f>IF(VLOOKUP($A97,intern2!$A$165:$BH$316,COLUMN(AV97)+1,FALSE)="","",IF(VLOOKUP($A97,'2.2'!$D:$O,5,FALSE)&lt;=AV$8,"OK","NOK"))</f>
        <v/>
      </c>
      <c r="AW97" s="1156" t="str">
        <f>IF(VLOOKUP($A97,intern2!$A$165:$BH$316,COLUMN(AW97)+1,FALSE)="","",IF(VLOOKUP($A97,'2.2'!$D:$O,5,FALSE)&lt;=AW$8,"OK","NOK"))</f>
        <v/>
      </c>
      <c r="AX97" s="1156" t="str">
        <f>IF(VLOOKUP($A97,intern2!$A$165:$BH$316,COLUMN(AX97)+1,FALSE)="","",IF(VLOOKUP($A97,'2.2'!$D:$O,5,FALSE)&lt;=AX$8,"OK","NOK"))</f>
        <v/>
      </c>
      <c r="AY97" s="1156" t="str">
        <f>IF(VLOOKUP($A97,intern2!$A$165:$BH$316,COLUMN(AY97)+1,FALSE)="","",IF(VLOOKUP($A97,'2.2'!$D:$O,5,FALSE)&lt;=AY$8,"OK","NOK"))</f>
        <v/>
      </c>
      <c r="AZ97" s="1269" t="str">
        <f>IF(VLOOKUP($A97,intern2!$A$165:$BH$316,COLUMN(AZ97)+1,FALSE)="","",IF(VLOOKUP($A97,'2.2'!$D:$O,5,FALSE)&lt;=AZ$8,"OK","NOK"))</f>
        <v/>
      </c>
      <c r="BA97" s="1156" t="str">
        <f>IF(VLOOKUP($A97,intern2!$A$165:$BH$316,COLUMN(BA97)+1,FALSE)="","",IF(VLOOKUP($A97,'2.2'!$D:$O,5,FALSE)&lt;=BA$8,"OK","NOK"))</f>
        <v/>
      </c>
      <c r="BB97" s="1156" t="str">
        <f>IF(VLOOKUP($A97,intern2!$A$165:$BH$316,COLUMN(BB97)+1,FALSE)="","",IF(VLOOKUP($A97,'2.2'!$D:$O,5,FALSE)&lt;=BB$8,"OK","NOK"))</f>
        <v/>
      </c>
      <c r="BC97" s="1156" t="str">
        <f>IF(VLOOKUP($A97,intern2!$A$165:$BH$316,COLUMN(BC97)+1,FALSE)="","",IF(VLOOKUP($A97,'2.2'!$D:$O,5,FALSE)&lt;=BC$8,"OK","NOK"))</f>
        <v/>
      </c>
      <c r="BD97" s="1156" t="str">
        <f>IF(VLOOKUP($A97,intern2!$A$165:$BH$316,COLUMN(BD97)+1,FALSE)="","",IF(VLOOKUP($A97,'2.2'!$D:$O,5,FALSE)&lt;=BD$8,"OK","NOK"))</f>
        <v/>
      </c>
      <c r="BE97" s="1156" t="str">
        <f>IF(VLOOKUP($A97,intern2!$A$165:$BH$316,COLUMN(BE97)+1,FALSE)="","",IF(VLOOKUP($A97,'2.2'!$D:$O,5,FALSE)&lt;=BE$8,"OK","NOK"))</f>
        <v/>
      </c>
      <c r="BF97" s="1170" t="str">
        <f>IF(VLOOKUP($A97,intern2!$A$165:$BH$316,COLUMN(BF97)+1,FALSE)="","",IF(VLOOKUP($A97,'2.2'!$D:$O,5,FALSE)&lt;=BF$8,"OK","NOK"))</f>
        <v/>
      </c>
      <c r="BG97" s="1269" t="str">
        <f>IF(VLOOKUP($A97,intern2!$A$165:$BH$316,COLUMN(BG97)+1,FALSE)="","",IF(VLOOKUP($A97,'2.2'!$D:$O,5,FALSE)&lt;=BG$8,"OK","NOK"))</f>
        <v/>
      </c>
      <c r="BH97" s="1176" t="str">
        <f t="shared" ca="1" si="1"/>
        <v>NOK</v>
      </c>
      <c r="BI97" s="1176"/>
    </row>
    <row r="98" spans="1:61" ht="26.4" x14ac:dyDescent="0.25">
      <c r="A98" s="716" t="str">
        <f>'2.2'!D98</f>
        <v>PNE1.2</v>
      </c>
      <c r="B98" s="1157" t="str">
        <f>'2.2'!E98</f>
        <v>Valutazione prima o status dopo trapianto polmonare</v>
      </c>
      <c r="C98" s="1156" t="str">
        <f>IF(VLOOKUP($A98,intern2!$A$165:$BH$316,COLUMN(C98)+1,FALSE)="","",IF(VLOOKUP($A98,'2.2'!$D:$O,5,FALSE)&lt;=C$8,"OK","NOK"))</f>
        <v/>
      </c>
      <c r="D98" s="1156" t="str">
        <f>IF(VLOOKUP($A98,intern2!$A$165:$BH$316,COLUMN(D98)+1,FALSE)="","",IF(VLOOKUP($A98,'2.2'!$D:$O,5,FALSE)&lt;=D$8,"OK","NOK"))</f>
        <v/>
      </c>
      <c r="E98" s="1156" t="str">
        <f>IF(VLOOKUP($A98,intern2!$A$165:$BH$316,COLUMN(E98)+1,FALSE)="","",IF(VLOOKUP($A98,'2.2'!$D:$O,5,FALSE)&lt;=E$8,"OK","NOK"))</f>
        <v/>
      </c>
      <c r="F98" s="1156" t="str">
        <f>IF(VLOOKUP($A98,intern2!$A$165:$BH$316,COLUMN(F98)+1,FALSE)="","",IF(VLOOKUP($A98,'2.2'!$D:$O,5,FALSE)&lt;=F$8,"OK","NOK"))</f>
        <v/>
      </c>
      <c r="G98" s="1156" t="str">
        <f>IF(VLOOKUP($A98,intern2!$A$165:$BH$316,COLUMN(G98)+1,FALSE)="","",IF(VLOOKUP($A98,'2.2'!$D:$O,5,FALSE)&lt;=G$8,"OK","NOK"))</f>
        <v/>
      </c>
      <c r="H98" s="1156" t="str">
        <f>IF(VLOOKUP($A98,intern2!$A$165:$BH$316,COLUMN(H98)+1,FALSE)="","",IF(VLOOKUP($A98,'2.2'!$D:$O,5,FALSE)&lt;=H$8,"OK","NOK"))</f>
        <v/>
      </c>
      <c r="I98" s="1269" t="str">
        <f>IF(VLOOKUP($A98,intern2!$A$165:$BH$316,COLUMN(I98)+1,FALSE)="","",IF(VLOOKUP($A98,'2.2'!$D:$O,5,FALSE)&lt;=I$8,"OK","NOK"))</f>
        <v/>
      </c>
      <c r="J98" s="1159" t="str">
        <f>IF(VLOOKUP($A98,intern2!$A$165:$BH$316,COLUMN(J98)+1,FALSE)="","",IF(VLOOKUP($A98,'2.2'!$D:$O,5,FALSE)&lt;=J$8,"OK","NOK"))</f>
        <v/>
      </c>
      <c r="K98" s="1156" t="str">
        <f>IF(VLOOKUP($A98,intern2!$A$165:$BH$316,COLUMN(K98)+1,FALSE)="","",IF(VLOOKUP($A98,'2.2'!$D:$O,5,FALSE)&lt;=K$8,"OK","NOK"))</f>
        <v/>
      </c>
      <c r="L98" s="1156" t="str">
        <f>IF(VLOOKUP($A98,intern2!$A$165:$BH$316,COLUMN(L98)+1,FALSE)="","",IF(VLOOKUP($A98,'2.2'!$D:$O,5,FALSE)&lt;=L$8,"OK","NOK"))</f>
        <v/>
      </c>
      <c r="M98" s="1156" t="str">
        <f>IF(VLOOKUP($A98,intern2!$A$165:$BH$316,COLUMN(M98)+1,FALSE)="","",IF(VLOOKUP($A98,'2.2'!$D:$O,5,FALSE)&lt;=M$8,"OK","NOK"))</f>
        <v/>
      </c>
      <c r="N98" s="1156" t="str">
        <f>IF(VLOOKUP($A98,intern2!$A$165:$BH$316,COLUMN(N98)+1,FALSE)="","",IF(VLOOKUP($A98,'2.2'!$D:$O,5,FALSE)&lt;=N$8,"OK","NOK"))</f>
        <v/>
      </c>
      <c r="O98" s="1156" t="str">
        <f>IF(VLOOKUP($A98,intern2!$A$165:$BH$316,COLUMN(O98)+1,FALSE)="","",IF(VLOOKUP($A98,'2.2'!$D:$O,5,FALSE)&lt;=O$8,"OK","NOK"))</f>
        <v/>
      </c>
      <c r="P98" s="1156" t="str">
        <f>IF(VLOOKUP($A98,intern2!$A$165:$BH$316,COLUMN(P98)+1,FALSE)="","",IF(VLOOKUP($A98,'2.2'!$D:$O,5,FALSE)&lt;=P$8,"OK","NOK"))</f>
        <v/>
      </c>
      <c r="Q98" s="1156" t="str">
        <f>IF(VLOOKUP($A98,intern2!$A$165:$BH$316,COLUMN(Q98)+1,FALSE)="","",IF(VLOOKUP($A98,'2.2'!$D:$O,5,FALSE)&lt;=Q$8,"OK","NOK"))</f>
        <v/>
      </c>
      <c r="R98" s="1159" t="str">
        <f>IF(VLOOKUP($A98,intern2!$A$165:$BH$316,COLUMN(R98)+1,FALSE)="","",IF(VLOOKUP($A98,'2.2'!$D:$O,5,FALSE)&lt;=R$8,"OK","NOK"))</f>
        <v/>
      </c>
      <c r="S98" s="1159" t="str">
        <f>IF(VLOOKUP($A98,intern2!$A$165:$BH$316,COLUMN(S98)+1,FALSE)="","",IF(VLOOKUP($A98,'2.2'!$D:$O,5,FALSE)&lt;=S$8,"OK","NOK"))</f>
        <v/>
      </c>
      <c r="T98" s="1156" t="str">
        <f>IF(VLOOKUP($A98,intern2!$A$165:$BH$316,COLUMN(T98)+1,FALSE)="","",IF(VLOOKUP($A98,'2.2'!$D:$O,5,FALSE)&lt;=T$8,"OK","NOK"))</f>
        <v/>
      </c>
      <c r="U98" s="1156" t="str">
        <f>IF(VLOOKUP($A98,intern2!$A$165:$BH$316,COLUMN(U98)+1,FALSE)="","",IF(VLOOKUP($A98,'2.2'!$D:$O,5,FALSE)&lt;=U$8,"OK","NOK"))</f>
        <v/>
      </c>
      <c r="V98" s="1156" t="str">
        <f>IF(VLOOKUP($A98,intern2!$A$165:$BH$316,COLUMN(V98)+1,FALSE)="","",IF(VLOOKUP($A98,'2.2'!$D:$O,5,FALSE)&lt;=V$8,"OK","NOK"))</f>
        <v/>
      </c>
      <c r="W98" s="1156" t="str">
        <f>IF(VLOOKUP($A98,intern2!$A$165:$BH$316,COLUMN(W98)+1,FALSE)="","",IF(VLOOKUP($A98,'2.2'!$D:$O,5,FALSE)&lt;=W$8,"OK","NOK"))</f>
        <v/>
      </c>
      <c r="X98" s="1156" t="str">
        <f>IF(VLOOKUP($A98,intern2!$A$165:$BH$316,COLUMN(X98)+1,FALSE)="","",IF(VLOOKUP($A98,'2.2'!$D:$O,5,FALSE)&lt;=X$8,"OK","NOK"))</f>
        <v/>
      </c>
      <c r="Y98" s="1170" t="str">
        <f>IF(VLOOKUP($A98,intern2!$A$165:$BH$316,COLUMN(Y98)+1,FALSE)="","",IF(VLOOKUP($A98,'2.2'!$D:$O,5,FALSE)&lt;=Y$8,"OK","NOK"))</f>
        <v/>
      </c>
      <c r="Z98" s="1269" t="str">
        <f>IF(VLOOKUP($A98,intern2!$A$165:$BH$316,COLUMN(Z98)+1,FALSE)="","",IF(VLOOKUP($A98,'2.2'!$D:$O,5,FALSE)&lt;=Z$8,"OK","NOK"))</f>
        <v/>
      </c>
      <c r="AA98" s="1156" t="str">
        <f>IF(VLOOKUP($A98,intern2!$A$165:$BH$316,COLUMN(AA98)+1,FALSE)="","",IF(VLOOKUP($A98,'2.2'!$D:$O,5,FALSE)&lt;=AA$8,"OK","NOK"))</f>
        <v/>
      </c>
      <c r="AB98" s="1156" t="str">
        <f>IF(VLOOKUP($A98,intern2!$A$165:$BH$316,COLUMN(AB98)+1,FALSE)="","",IF(VLOOKUP($A98,'2.2'!$D:$O,5,FALSE)&lt;=AB$8,"OK","NOK"))</f>
        <v/>
      </c>
      <c r="AC98" s="1156" t="str">
        <f>IF(VLOOKUP($A98,intern2!$A$165:$BH$316,COLUMN(AC98)+1,FALSE)="","",IF(VLOOKUP($A98,'2.2'!$D:$O,5,FALSE)&lt;=AC$8,"OK","NOK"))</f>
        <v/>
      </c>
      <c r="AD98" s="1156" t="str">
        <f>IF(VLOOKUP($A98,intern2!$A$165:$BH$316,COLUMN(AD98)+1,FALSE)="","",IF(VLOOKUP($A98,'2.2'!$D:$O,5,FALSE)&lt;=AD$8,"OK","NOK"))</f>
        <v/>
      </c>
      <c r="AE98" s="1160" t="str">
        <f>IF(VLOOKUP($A98,intern2!$A$165:$BH$316,COLUMN(AE98)+1,FALSE)="","",IF(VLOOKUP($A98,'2.2'!$D:$O,5,FALSE)&lt;=AE$8,"OK","NOK"))</f>
        <v/>
      </c>
      <c r="AF98" s="1269" t="str">
        <f>IF(VLOOKUP($A98,intern2!$A$165:$BH$316,COLUMN(AF98)+1,FALSE)="","",IF(VLOOKUP($A98,'2.2'!$D:$O,5,FALSE)&lt;=AF$8,"OK","NOK"))</f>
        <v/>
      </c>
      <c r="AG98" s="1160" t="str">
        <f>IF(VLOOKUP($A98,intern2!$A$165:$BH$316,COLUMN(AG98)+1,FALSE)="","",IF(VLOOKUP($A98,'2.2'!$D:$O,5,FALSE)&lt;=AG$8,"OK","NOK"))</f>
        <v/>
      </c>
      <c r="AH98" s="1160" t="str">
        <f>IF(VLOOKUP($A98,intern2!$A$165:$BH$316,COLUMN(AH98)+1,FALSE)="","",IF(VLOOKUP($A98,'2.2'!$D:$O,5,FALSE)&lt;=AH$8,"OK","NOK"))</f>
        <v/>
      </c>
      <c r="AI98" s="1156" t="str">
        <f>IF(VLOOKUP($A98,intern2!$A$165:$BH$316,COLUMN(AI98)+1,FALSE)="","",IF(VLOOKUP($A98,'2.2'!$D:$O,5,FALSE)&lt;=AI$8,"OK","NOK"))</f>
        <v/>
      </c>
      <c r="AJ98" s="1156" t="str">
        <f>IF(VLOOKUP($A98,intern2!$A$165:$BH$316,COLUMN(AJ98)+1,FALSE)="","",IF(VLOOKUP($A98,'2.2'!$D:$O,5,FALSE)&lt;=AJ$8,"OK","NOK"))</f>
        <v/>
      </c>
      <c r="AK98" s="1156" t="str">
        <f>IF(VLOOKUP($A98,intern2!$A$165:$BH$316,COLUMN(AK98)+1,FALSE)="","",IF(VLOOKUP($A98,'2.2'!$D:$O,5,FALSE)&lt;=AK$8,"OK","NOK"))</f>
        <v/>
      </c>
      <c r="AL98" s="1156" t="str">
        <f>IF(VLOOKUP($A98,intern2!$A$165:$BH$316,COLUMN(AL98)+1,FALSE)="","",IF(VLOOKUP($A98,'2.2'!$D:$O,5,FALSE)&lt;=AL$8,"OK","NOK"))</f>
        <v/>
      </c>
      <c r="AM98" s="1269" t="str">
        <f>IF(VLOOKUP($A98,intern2!$A$165:$BH$316,COLUMN(AM98)+1,FALSE)="","",IF(VLOOKUP($A98,'2.2'!$D:$O,5,FALSE)&lt;=AM$8,"OK","NOK"))</f>
        <v/>
      </c>
      <c r="AN98" s="1170" t="str">
        <f>IF(VLOOKUP($A98,intern2!$A$165:$BH$316,COLUMN(AN98)+1,FALSE)="","",IF(VLOOKUP($A98,'2.2'!$D:$O,5,FALSE)&lt;=AN$8,"OK","NOK"))</f>
        <v/>
      </c>
      <c r="AO98" s="1156" t="str">
        <f>IF(VLOOKUP($A98,intern2!$A$165:$BH$316,COLUMN(AO98)+1,FALSE)="","",IF(VLOOKUP($A98,'2.2'!$D:$O,5,FALSE)&lt;=AO$8,"OK","NOK"))</f>
        <v/>
      </c>
      <c r="AP98" s="1156" t="str">
        <f>IF(VLOOKUP($A98,intern2!$A$165:$BH$316,COLUMN(AP98)+1,FALSE)="","",IF(VLOOKUP($A98,'2.2'!$D:$O,5,FALSE)&lt;=AP$8,"OK","NOK"))</f>
        <v/>
      </c>
      <c r="AQ98" s="1269" t="str">
        <f>IF(VLOOKUP($A98,intern2!$A$165:$BH$316,COLUMN(AQ98)+1,FALSE)="","",IF(VLOOKUP($A98,'2.2'!$D:$O,5,FALSE)&lt;=AQ$8,"OK","NOK"))</f>
        <v/>
      </c>
      <c r="AR98" s="1156" t="str">
        <f>IF(VLOOKUP($A98,intern2!$A$165:$BH$316,COLUMN(AR98)+1,FALSE)="","",IF(VLOOKUP($A98,'2.2'!$D:$O,5,FALSE)&lt;=AR$8,"OK","NOK"))</f>
        <v/>
      </c>
      <c r="AS98" s="1156" t="str">
        <f>IF(VLOOKUP($A98,intern2!$A$165:$BH$316,COLUMN(AS98)+1,FALSE)="","",IF(VLOOKUP($A98,'2.2'!$D:$O,5,FALSE)&lt;=AS$8,"OK","NOK"))</f>
        <v/>
      </c>
      <c r="AT98" s="1269" t="str">
        <f>IF(VLOOKUP($A98,intern2!$A$165:$BH$316,COLUMN(AT98)+1,FALSE)="","",IF(VLOOKUP($A98,'2.2'!$D:$O,5,FALSE)&lt;=AT$8,"OK","NOK"))</f>
        <v/>
      </c>
      <c r="AU98" s="1156" t="str">
        <f ca="1">IF(VLOOKUP($A98,intern2!$A$165:$BH$316,COLUMN(AU98)+1,FALSE)="","",IF(VLOOKUP($A98,'2.2'!$D:$O,5,FALSE)&lt;=AU$8,"OK","NOK"))</f>
        <v>NOK</v>
      </c>
      <c r="AV98" s="1156" t="str">
        <f>IF(VLOOKUP($A98,intern2!$A$165:$BH$316,COLUMN(AV98)+1,FALSE)="","",IF(VLOOKUP($A98,'2.2'!$D:$O,5,FALSE)&lt;=AV$8,"OK","NOK"))</f>
        <v/>
      </c>
      <c r="AW98" s="1156" t="str">
        <f>IF(VLOOKUP($A98,intern2!$A$165:$BH$316,COLUMN(AW98)+1,FALSE)="","",IF(VLOOKUP($A98,'2.2'!$D:$O,5,FALSE)&lt;=AW$8,"OK","NOK"))</f>
        <v/>
      </c>
      <c r="AX98" s="1156" t="str">
        <f>IF(VLOOKUP($A98,intern2!$A$165:$BH$316,COLUMN(AX98)+1,FALSE)="","",IF(VLOOKUP($A98,'2.2'!$D:$O,5,FALSE)&lt;=AX$8,"OK","NOK"))</f>
        <v/>
      </c>
      <c r="AY98" s="1156" t="str">
        <f>IF(VLOOKUP($A98,intern2!$A$165:$BH$316,COLUMN(AY98)+1,FALSE)="","",IF(VLOOKUP($A98,'2.2'!$D:$O,5,FALSE)&lt;=AY$8,"OK","NOK"))</f>
        <v/>
      </c>
      <c r="AZ98" s="1269" t="str">
        <f>IF(VLOOKUP($A98,intern2!$A$165:$BH$316,COLUMN(AZ98)+1,FALSE)="","",IF(VLOOKUP($A98,'2.2'!$D:$O,5,FALSE)&lt;=AZ$8,"OK","NOK"))</f>
        <v/>
      </c>
      <c r="BA98" s="1156" t="str">
        <f>IF(VLOOKUP($A98,intern2!$A$165:$BH$316,COLUMN(BA98)+1,FALSE)="","",IF(VLOOKUP($A98,'2.2'!$D:$O,5,FALSE)&lt;=BA$8,"OK","NOK"))</f>
        <v/>
      </c>
      <c r="BB98" s="1156" t="str">
        <f>IF(VLOOKUP($A98,intern2!$A$165:$BH$316,COLUMN(BB98)+1,FALSE)="","",IF(VLOOKUP($A98,'2.2'!$D:$O,5,FALSE)&lt;=BB$8,"OK","NOK"))</f>
        <v/>
      </c>
      <c r="BC98" s="1156" t="str">
        <f>IF(VLOOKUP($A98,intern2!$A$165:$BH$316,COLUMN(BC98)+1,FALSE)="","",IF(VLOOKUP($A98,'2.2'!$D:$O,5,FALSE)&lt;=BC$8,"OK","NOK"))</f>
        <v/>
      </c>
      <c r="BD98" s="1156" t="str">
        <f>IF(VLOOKUP($A98,intern2!$A$165:$BH$316,COLUMN(BD98)+1,FALSE)="","",IF(VLOOKUP($A98,'2.2'!$D:$O,5,FALSE)&lt;=BD$8,"OK","NOK"))</f>
        <v/>
      </c>
      <c r="BE98" s="1156" t="str">
        <f>IF(VLOOKUP($A98,intern2!$A$165:$BH$316,COLUMN(BE98)+1,FALSE)="","",IF(VLOOKUP($A98,'2.2'!$D:$O,5,FALSE)&lt;=BE$8,"OK","NOK"))</f>
        <v/>
      </c>
      <c r="BF98" s="1170" t="str">
        <f>IF(VLOOKUP($A98,intern2!$A$165:$BH$316,COLUMN(BF98)+1,FALSE)="","",IF(VLOOKUP($A98,'2.2'!$D:$O,5,FALSE)&lt;=BF$8,"OK","NOK"))</f>
        <v/>
      </c>
      <c r="BG98" s="1269" t="str">
        <f>IF(VLOOKUP($A98,intern2!$A$165:$BH$316,COLUMN(BG98)+1,FALSE)="","",IF(VLOOKUP($A98,'2.2'!$D:$O,5,FALSE)&lt;=BG$8,"OK","NOK"))</f>
        <v/>
      </c>
      <c r="BH98" s="1176" t="str">
        <f t="shared" ca="1" si="1"/>
        <v>NOK</v>
      </c>
      <c r="BI98" s="1176"/>
    </row>
    <row r="99" spans="1:61" x14ac:dyDescent="0.25">
      <c r="A99" s="716" t="str">
        <f>'2.2'!D99</f>
        <v>PNE1.3</v>
      </c>
      <c r="B99" s="1157" t="str">
        <f>'2.2'!E99</f>
        <v>Fibrosi cistica (FC)</v>
      </c>
      <c r="C99" s="1156" t="str">
        <f>IF(VLOOKUP($A99,intern2!$A$165:$BH$316,COLUMN(C99)+1,FALSE)="","",IF(VLOOKUP($A99,'2.2'!$D:$O,5,FALSE)&lt;=C$8,"OK","NOK"))</f>
        <v/>
      </c>
      <c r="D99" s="1156" t="str">
        <f>IF(VLOOKUP($A99,intern2!$A$165:$BH$316,COLUMN(D99)+1,FALSE)="","",IF(VLOOKUP($A99,'2.2'!$D:$O,5,FALSE)&lt;=D$8,"OK","NOK"))</f>
        <v/>
      </c>
      <c r="E99" s="1156" t="str">
        <f>IF(VLOOKUP($A99,intern2!$A$165:$BH$316,COLUMN(E99)+1,FALSE)="","",IF(VLOOKUP($A99,'2.2'!$D:$O,5,FALSE)&lt;=E$8,"OK","NOK"))</f>
        <v/>
      </c>
      <c r="F99" s="1156" t="str">
        <f>IF(VLOOKUP($A99,intern2!$A$165:$BH$316,COLUMN(F99)+1,FALSE)="","",IF(VLOOKUP($A99,'2.2'!$D:$O,5,FALSE)&lt;=F$8,"OK","NOK"))</f>
        <v/>
      </c>
      <c r="G99" s="1156" t="str">
        <f>IF(VLOOKUP($A99,intern2!$A$165:$BH$316,COLUMN(G99)+1,FALSE)="","",IF(VLOOKUP($A99,'2.2'!$D:$O,5,FALSE)&lt;=G$8,"OK","NOK"))</f>
        <v/>
      </c>
      <c r="H99" s="1156" t="str">
        <f>IF(VLOOKUP($A99,intern2!$A$165:$BH$316,COLUMN(H99)+1,FALSE)="","",IF(VLOOKUP($A99,'2.2'!$D:$O,5,FALSE)&lt;=H$8,"OK","NOK"))</f>
        <v/>
      </c>
      <c r="I99" s="1269" t="str">
        <f>IF(VLOOKUP($A99,intern2!$A$165:$BH$316,COLUMN(I99)+1,FALSE)="","",IF(VLOOKUP($A99,'2.2'!$D:$O,5,FALSE)&lt;=I$8,"OK","NOK"))</f>
        <v/>
      </c>
      <c r="J99" s="1159" t="str">
        <f>IF(VLOOKUP($A99,intern2!$A$165:$BH$316,COLUMN(J99)+1,FALSE)="","",IF(VLOOKUP($A99,'2.2'!$D:$O,5,FALSE)&lt;=J$8,"OK","NOK"))</f>
        <v/>
      </c>
      <c r="K99" s="1156" t="str">
        <f>IF(VLOOKUP($A99,intern2!$A$165:$BH$316,COLUMN(K99)+1,FALSE)="","",IF(VLOOKUP($A99,'2.2'!$D:$O,5,FALSE)&lt;=K$8,"OK","NOK"))</f>
        <v/>
      </c>
      <c r="L99" s="1156" t="str">
        <f>IF(VLOOKUP($A99,intern2!$A$165:$BH$316,COLUMN(L99)+1,FALSE)="","",IF(VLOOKUP($A99,'2.2'!$D:$O,5,FALSE)&lt;=L$8,"OK","NOK"))</f>
        <v/>
      </c>
      <c r="M99" s="1156" t="str">
        <f>IF(VLOOKUP($A99,intern2!$A$165:$BH$316,COLUMN(M99)+1,FALSE)="","",IF(VLOOKUP($A99,'2.2'!$D:$O,5,FALSE)&lt;=M$8,"OK","NOK"))</f>
        <v/>
      </c>
      <c r="N99" s="1156" t="str">
        <f>IF(VLOOKUP($A99,intern2!$A$165:$BH$316,COLUMN(N99)+1,FALSE)="","",IF(VLOOKUP($A99,'2.2'!$D:$O,5,FALSE)&lt;=N$8,"OK","NOK"))</f>
        <v/>
      </c>
      <c r="O99" s="1156" t="str">
        <f>IF(VLOOKUP($A99,intern2!$A$165:$BH$316,COLUMN(O99)+1,FALSE)="","",IF(VLOOKUP($A99,'2.2'!$D:$O,5,FALSE)&lt;=O$8,"OK","NOK"))</f>
        <v/>
      </c>
      <c r="P99" s="1156" t="str">
        <f>IF(VLOOKUP($A99,intern2!$A$165:$BH$316,COLUMN(P99)+1,FALSE)="","",IF(VLOOKUP($A99,'2.2'!$D:$O,5,FALSE)&lt;=P$8,"OK","NOK"))</f>
        <v/>
      </c>
      <c r="Q99" s="1156" t="str">
        <f>IF(VLOOKUP($A99,intern2!$A$165:$BH$316,COLUMN(Q99)+1,FALSE)="","",IF(VLOOKUP($A99,'2.2'!$D:$O,5,FALSE)&lt;=Q$8,"OK","NOK"))</f>
        <v/>
      </c>
      <c r="R99" s="1159" t="str">
        <f>IF(VLOOKUP($A99,intern2!$A$165:$BH$316,COLUMN(R99)+1,FALSE)="","",IF(VLOOKUP($A99,'2.2'!$D:$O,5,FALSE)&lt;=R$8,"OK","NOK"))</f>
        <v/>
      </c>
      <c r="S99" s="1159" t="str">
        <f>IF(VLOOKUP($A99,intern2!$A$165:$BH$316,COLUMN(S99)+1,FALSE)="","",IF(VLOOKUP($A99,'2.2'!$D:$O,5,FALSE)&lt;=S$8,"OK","NOK"))</f>
        <v/>
      </c>
      <c r="T99" s="1156" t="str">
        <f>IF(VLOOKUP($A99,intern2!$A$165:$BH$316,COLUMN(T99)+1,FALSE)="","",IF(VLOOKUP($A99,'2.2'!$D:$O,5,FALSE)&lt;=T$8,"OK","NOK"))</f>
        <v/>
      </c>
      <c r="U99" s="1156" t="str">
        <f>IF(VLOOKUP($A99,intern2!$A$165:$BH$316,COLUMN(U99)+1,FALSE)="","",IF(VLOOKUP($A99,'2.2'!$D:$O,5,FALSE)&lt;=U$8,"OK","NOK"))</f>
        <v/>
      </c>
      <c r="V99" s="1156" t="str">
        <f>IF(VLOOKUP($A99,intern2!$A$165:$BH$316,COLUMN(V99)+1,FALSE)="","",IF(VLOOKUP($A99,'2.2'!$D:$O,5,FALSE)&lt;=V$8,"OK","NOK"))</f>
        <v/>
      </c>
      <c r="W99" s="1156" t="str">
        <f>IF(VLOOKUP($A99,intern2!$A$165:$BH$316,COLUMN(W99)+1,FALSE)="","",IF(VLOOKUP($A99,'2.2'!$D:$O,5,FALSE)&lt;=W$8,"OK","NOK"))</f>
        <v/>
      </c>
      <c r="X99" s="1156" t="str">
        <f>IF(VLOOKUP($A99,intern2!$A$165:$BH$316,COLUMN(X99)+1,FALSE)="","",IF(VLOOKUP($A99,'2.2'!$D:$O,5,FALSE)&lt;=X$8,"OK","NOK"))</f>
        <v/>
      </c>
      <c r="Y99" s="1170" t="str">
        <f>IF(VLOOKUP($A99,intern2!$A$165:$BH$316,COLUMN(Y99)+1,FALSE)="","",IF(VLOOKUP($A99,'2.2'!$D:$O,5,FALSE)&lt;=Y$8,"OK","NOK"))</f>
        <v/>
      </c>
      <c r="Z99" s="1269" t="str">
        <f>IF(VLOOKUP($A99,intern2!$A$165:$BH$316,COLUMN(Z99)+1,FALSE)="","",IF(VLOOKUP($A99,'2.2'!$D:$O,5,FALSE)&lt;=Z$8,"OK","NOK"))</f>
        <v/>
      </c>
      <c r="AA99" s="1156" t="str">
        <f>IF(VLOOKUP($A99,intern2!$A$165:$BH$316,COLUMN(AA99)+1,FALSE)="","",IF(VLOOKUP($A99,'2.2'!$D:$O,5,FALSE)&lt;=AA$8,"OK","NOK"))</f>
        <v/>
      </c>
      <c r="AB99" s="1156" t="str">
        <f>IF(VLOOKUP($A99,intern2!$A$165:$BH$316,COLUMN(AB99)+1,FALSE)="","",IF(VLOOKUP($A99,'2.2'!$D:$O,5,FALSE)&lt;=AB$8,"OK","NOK"))</f>
        <v/>
      </c>
      <c r="AC99" s="1156" t="str">
        <f>IF(VLOOKUP($A99,intern2!$A$165:$BH$316,COLUMN(AC99)+1,FALSE)="","",IF(VLOOKUP($A99,'2.2'!$D:$O,5,FALSE)&lt;=AC$8,"OK","NOK"))</f>
        <v/>
      </c>
      <c r="AD99" s="1156" t="str">
        <f>IF(VLOOKUP($A99,intern2!$A$165:$BH$316,COLUMN(AD99)+1,FALSE)="","",IF(VLOOKUP($A99,'2.2'!$D:$O,5,FALSE)&lt;=AD$8,"OK","NOK"))</f>
        <v/>
      </c>
      <c r="AE99" s="1160" t="str">
        <f>IF(VLOOKUP($A99,intern2!$A$165:$BH$316,COLUMN(AE99)+1,FALSE)="","",IF(VLOOKUP($A99,'2.2'!$D:$O,5,FALSE)&lt;=AE$8,"OK","NOK"))</f>
        <v/>
      </c>
      <c r="AF99" s="1269" t="str">
        <f>IF(VLOOKUP($A99,intern2!$A$165:$BH$316,COLUMN(AF99)+1,FALSE)="","",IF(VLOOKUP($A99,'2.2'!$D:$O,5,FALSE)&lt;=AF$8,"OK","NOK"))</f>
        <v/>
      </c>
      <c r="AG99" s="1160" t="str">
        <f>IF(VLOOKUP($A99,intern2!$A$165:$BH$316,COLUMN(AG99)+1,FALSE)="","",IF(VLOOKUP($A99,'2.2'!$D:$O,5,FALSE)&lt;=AG$8,"OK","NOK"))</f>
        <v/>
      </c>
      <c r="AH99" s="1160" t="str">
        <f>IF(VLOOKUP($A99,intern2!$A$165:$BH$316,COLUMN(AH99)+1,FALSE)="","",IF(VLOOKUP($A99,'2.2'!$D:$O,5,FALSE)&lt;=AH$8,"OK","NOK"))</f>
        <v/>
      </c>
      <c r="AI99" s="1156" t="str">
        <f>IF(VLOOKUP($A99,intern2!$A$165:$BH$316,COLUMN(AI99)+1,FALSE)="","",IF(VLOOKUP($A99,'2.2'!$D:$O,5,FALSE)&lt;=AI$8,"OK","NOK"))</f>
        <v/>
      </c>
      <c r="AJ99" s="1156" t="str">
        <f>IF(VLOOKUP($A99,intern2!$A$165:$BH$316,COLUMN(AJ99)+1,FALSE)="","",IF(VLOOKUP($A99,'2.2'!$D:$O,5,FALSE)&lt;=AJ$8,"OK","NOK"))</f>
        <v/>
      </c>
      <c r="AK99" s="1156" t="str">
        <f>IF(VLOOKUP($A99,intern2!$A$165:$BH$316,COLUMN(AK99)+1,FALSE)="","",IF(VLOOKUP($A99,'2.2'!$D:$O,5,FALSE)&lt;=AK$8,"OK","NOK"))</f>
        <v/>
      </c>
      <c r="AL99" s="1156" t="str">
        <f>IF(VLOOKUP($A99,intern2!$A$165:$BH$316,COLUMN(AL99)+1,FALSE)="","",IF(VLOOKUP($A99,'2.2'!$D:$O,5,FALSE)&lt;=AL$8,"OK","NOK"))</f>
        <v/>
      </c>
      <c r="AM99" s="1269" t="str">
        <f>IF(VLOOKUP($A99,intern2!$A$165:$BH$316,COLUMN(AM99)+1,FALSE)="","",IF(VLOOKUP($A99,'2.2'!$D:$O,5,FALSE)&lt;=AM$8,"OK","NOK"))</f>
        <v/>
      </c>
      <c r="AN99" s="1170" t="str">
        <f>IF(VLOOKUP($A99,intern2!$A$165:$BH$316,COLUMN(AN99)+1,FALSE)="","",IF(VLOOKUP($A99,'2.2'!$D:$O,5,FALSE)&lt;=AN$8,"OK","NOK"))</f>
        <v/>
      </c>
      <c r="AO99" s="1156" t="str">
        <f>IF(VLOOKUP($A99,intern2!$A$165:$BH$316,COLUMN(AO99)+1,FALSE)="","",IF(VLOOKUP($A99,'2.2'!$D:$O,5,FALSE)&lt;=AO$8,"OK","NOK"))</f>
        <v/>
      </c>
      <c r="AP99" s="1156" t="str">
        <f>IF(VLOOKUP($A99,intern2!$A$165:$BH$316,COLUMN(AP99)+1,FALSE)="","",IF(VLOOKUP($A99,'2.2'!$D:$O,5,FALSE)&lt;=AP$8,"OK","NOK"))</f>
        <v/>
      </c>
      <c r="AQ99" s="1269" t="str">
        <f>IF(VLOOKUP($A99,intern2!$A$165:$BH$316,COLUMN(AQ99)+1,FALSE)="","",IF(VLOOKUP($A99,'2.2'!$D:$O,5,FALSE)&lt;=AQ$8,"OK","NOK"))</f>
        <v/>
      </c>
      <c r="AR99" s="1156" t="str">
        <f>IF(VLOOKUP($A99,intern2!$A$165:$BH$316,COLUMN(AR99)+1,FALSE)="","",IF(VLOOKUP($A99,'2.2'!$D:$O,5,FALSE)&lt;=AR$8,"OK","NOK"))</f>
        <v/>
      </c>
      <c r="AS99" s="1156" t="str">
        <f>IF(VLOOKUP($A99,intern2!$A$165:$BH$316,COLUMN(AS99)+1,FALSE)="","",IF(VLOOKUP($A99,'2.2'!$D:$O,5,FALSE)&lt;=AS$8,"OK","NOK"))</f>
        <v/>
      </c>
      <c r="AT99" s="1269" t="str">
        <f>IF(VLOOKUP($A99,intern2!$A$165:$BH$316,COLUMN(AT99)+1,FALSE)="","",IF(VLOOKUP($A99,'2.2'!$D:$O,5,FALSE)&lt;=AT$8,"OK","NOK"))</f>
        <v/>
      </c>
      <c r="AU99" s="1156" t="str">
        <f ca="1">IF(VLOOKUP($A99,intern2!$A$165:$BH$316,COLUMN(AU99)+1,FALSE)="","",IF(VLOOKUP($A99,'2.2'!$D:$O,5,FALSE)&lt;=AU$8,"OK","NOK"))</f>
        <v>NOK</v>
      </c>
      <c r="AV99" s="1156" t="str">
        <f>IF(VLOOKUP($A99,intern2!$A$165:$BH$316,COLUMN(AV99)+1,FALSE)="","",IF(VLOOKUP($A99,'2.2'!$D:$O,5,FALSE)&lt;=AV$8,"OK","NOK"))</f>
        <v/>
      </c>
      <c r="AW99" s="1156" t="str">
        <f>IF(VLOOKUP($A99,intern2!$A$165:$BH$316,COLUMN(AW99)+1,FALSE)="","",IF(VLOOKUP($A99,'2.2'!$D:$O,5,FALSE)&lt;=AW$8,"OK","NOK"))</f>
        <v/>
      </c>
      <c r="AX99" s="1156" t="str">
        <f>IF(VLOOKUP($A99,intern2!$A$165:$BH$316,COLUMN(AX99)+1,FALSE)="","",IF(VLOOKUP($A99,'2.2'!$D:$O,5,FALSE)&lt;=AX$8,"OK","NOK"))</f>
        <v/>
      </c>
      <c r="AY99" s="1156" t="str">
        <f>IF(VLOOKUP($A99,intern2!$A$165:$BH$316,COLUMN(AY99)+1,FALSE)="","",IF(VLOOKUP($A99,'2.2'!$D:$O,5,FALSE)&lt;=AY$8,"OK","NOK"))</f>
        <v/>
      </c>
      <c r="AZ99" s="1269" t="str">
        <f>IF(VLOOKUP($A99,intern2!$A$165:$BH$316,COLUMN(AZ99)+1,FALSE)="","",IF(VLOOKUP($A99,'2.2'!$D:$O,5,FALSE)&lt;=AZ$8,"OK","NOK"))</f>
        <v/>
      </c>
      <c r="BA99" s="1156" t="str">
        <f>IF(VLOOKUP($A99,intern2!$A$165:$BH$316,COLUMN(BA99)+1,FALSE)="","",IF(VLOOKUP($A99,'2.2'!$D:$O,5,FALSE)&lt;=BA$8,"OK","NOK"))</f>
        <v/>
      </c>
      <c r="BB99" s="1156" t="str">
        <f>IF(VLOOKUP($A99,intern2!$A$165:$BH$316,COLUMN(BB99)+1,FALSE)="","",IF(VLOOKUP($A99,'2.2'!$D:$O,5,FALSE)&lt;=BB$8,"OK","NOK"))</f>
        <v/>
      </c>
      <c r="BC99" s="1156" t="str">
        <f>IF(VLOOKUP($A99,intern2!$A$165:$BH$316,COLUMN(BC99)+1,FALSE)="","",IF(VLOOKUP($A99,'2.2'!$D:$O,5,FALSE)&lt;=BC$8,"OK","NOK"))</f>
        <v/>
      </c>
      <c r="BD99" s="1156" t="str">
        <f>IF(VLOOKUP($A99,intern2!$A$165:$BH$316,COLUMN(BD99)+1,FALSE)="","",IF(VLOOKUP($A99,'2.2'!$D:$O,5,FALSE)&lt;=BD$8,"OK","NOK"))</f>
        <v/>
      </c>
      <c r="BE99" s="1156" t="str">
        <f>IF(VLOOKUP($A99,intern2!$A$165:$BH$316,COLUMN(BE99)+1,FALSE)="","",IF(VLOOKUP($A99,'2.2'!$D:$O,5,FALSE)&lt;=BE$8,"OK","NOK"))</f>
        <v/>
      </c>
      <c r="BF99" s="1170" t="str">
        <f>IF(VLOOKUP($A99,intern2!$A$165:$BH$316,COLUMN(BF99)+1,FALSE)="","",IF(VLOOKUP($A99,'2.2'!$D:$O,5,FALSE)&lt;=BF$8,"OK","NOK"))</f>
        <v/>
      </c>
      <c r="BG99" s="1269" t="str">
        <f>IF(VLOOKUP($A99,intern2!$A$165:$BH$316,COLUMN(BG99)+1,FALSE)="","",IF(VLOOKUP($A99,'2.2'!$D:$O,5,FALSE)&lt;=BG$8,"OK","NOK"))</f>
        <v/>
      </c>
      <c r="BH99" s="1176" t="str">
        <f t="shared" ca="1" si="1"/>
        <v>NOK</v>
      </c>
      <c r="BI99" s="1176"/>
    </row>
    <row r="100" spans="1:61" x14ac:dyDescent="0.25">
      <c r="A100" s="716" t="str">
        <f>'2.2'!D100</f>
        <v>PNE2</v>
      </c>
      <c r="B100" s="1157" t="str">
        <f>'2.2'!E100</f>
        <v>Polisonnografia</v>
      </c>
      <c r="C100" s="1156" t="str">
        <f>IF(VLOOKUP($A100,intern2!$A$165:$BH$316,COLUMN(C100)+1,FALSE)="","",IF(VLOOKUP($A100,'2.2'!$D:$O,5,FALSE)&lt;=C$8,"OK","NOK"))</f>
        <v/>
      </c>
      <c r="D100" s="1156" t="str">
        <f>IF(VLOOKUP($A100,intern2!$A$165:$BH$316,COLUMN(D100)+1,FALSE)="","",IF(VLOOKUP($A100,'2.2'!$D:$O,5,FALSE)&lt;=D$8,"OK","NOK"))</f>
        <v/>
      </c>
      <c r="E100" s="1156" t="str">
        <f>IF(VLOOKUP($A100,intern2!$A$165:$BH$316,COLUMN(E100)+1,FALSE)="","",IF(VLOOKUP($A100,'2.2'!$D:$O,5,FALSE)&lt;=E$8,"OK","NOK"))</f>
        <v/>
      </c>
      <c r="F100" s="1156" t="str">
        <f>IF(VLOOKUP($A100,intern2!$A$165:$BH$316,COLUMN(F100)+1,FALSE)="","",IF(VLOOKUP($A100,'2.2'!$D:$O,5,FALSE)&lt;=F$8,"OK","NOK"))</f>
        <v/>
      </c>
      <c r="G100" s="1156" t="str">
        <f>IF(VLOOKUP($A100,intern2!$A$165:$BH$316,COLUMN(G100)+1,FALSE)="","",IF(VLOOKUP($A100,'2.2'!$D:$O,5,FALSE)&lt;=G$8,"OK","NOK"))</f>
        <v/>
      </c>
      <c r="H100" s="1156" t="str">
        <f>IF(VLOOKUP($A100,intern2!$A$165:$BH$316,COLUMN(H100)+1,FALSE)="","",IF(VLOOKUP($A100,'2.2'!$D:$O,5,FALSE)&lt;=H$8,"OK","NOK"))</f>
        <v/>
      </c>
      <c r="I100" s="1269" t="str">
        <f>IF(VLOOKUP($A100,intern2!$A$165:$BH$316,COLUMN(I100)+1,FALSE)="","",IF(VLOOKUP($A100,'2.2'!$D:$O,5,FALSE)&lt;=I$8,"OK","NOK"))</f>
        <v/>
      </c>
      <c r="J100" s="1159" t="str">
        <f>IF(VLOOKUP($A100,intern2!$A$165:$BH$316,COLUMN(J100)+1,FALSE)="","",IF(VLOOKUP($A100,'2.2'!$D:$O,5,FALSE)&lt;=J$8,"OK","NOK"))</f>
        <v/>
      </c>
      <c r="K100" s="1156" t="str">
        <f>IF(VLOOKUP($A100,intern2!$A$165:$BH$316,COLUMN(K100)+1,FALSE)="","",IF(VLOOKUP($A100,'2.2'!$D:$O,5,FALSE)&lt;=K$8,"OK","NOK"))</f>
        <v/>
      </c>
      <c r="L100" s="1156" t="str">
        <f>IF(VLOOKUP($A100,intern2!$A$165:$BH$316,COLUMN(L100)+1,FALSE)="","",IF(VLOOKUP($A100,'2.2'!$D:$O,5,FALSE)&lt;=L$8,"OK","NOK"))</f>
        <v/>
      </c>
      <c r="M100" s="1156" t="str">
        <f>IF(VLOOKUP($A100,intern2!$A$165:$BH$316,COLUMN(M100)+1,FALSE)="","",IF(VLOOKUP($A100,'2.2'!$D:$O,5,FALSE)&lt;=M$8,"OK","NOK"))</f>
        <v/>
      </c>
      <c r="N100" s="1156" t="str">
        <f>IF(VLOOKUP($A100,intern2!$A$165:$BH$316,COLUMN(N100)+1,FALSE)="","",IF(VLOOKUP($A100,'2.2'!$D:$O,5,FALSE)&lt;=N$8,"OK","NOK"))</f>
        <v/>
      </c>
      <c r="O100" s="1156" t="str">
        <f>IF(VLOOKUP($A100,intern2!$A$165:$BH$316,COLUMN(O100)+1,FALSE)="","",IF(VLOOKUP($A100,'2.2'!$D:$O,5,FALSE)&lt;=O$8,"OK","NOK"))</f>
        <v/>
      </c>
      <c r="P100" s="1156" t="str">
        <f>IF(VLOOKUP($A100,intern2!$A$165:$BH$316,COLUMN(P100)+1,FALSE)="","",IF(VLOOKUP($A100,'2.2'!$D:$O,5,FALSE)&lt;=P$8,"OK","NOK"))</f>
        <v/>
      </c>
      <c r="Q100" s="1156" t="str">
        <f>IF(VLOOKUP($A100,intern2!$A$165:$BH$316,COLUMN(Q100)+1,FALSE)="","",IF(VLOOKUP($A100,'2.2'!$D:$O,5,FALSE)&lt;=Q$8,"OK","NOK"))</f>
        <v/>
      </c>
      <c r="R100" s="1159" t="str">
        <f>IF(VLOOKUP($A100,intern2!$A$165:$BH$316,COLUMN(R100)+1,FALSE)="","",IF(VLOOKUP($A100,'2.2'!$D:$O,5,FALSE)&lt;=R$8,"OK","NOK"))</f>
        <v/>
      </c>
      <c r="S100" s="1159" t="str">
        <f>IF(VLOOKUP($A100,intern2!$A$165:$BH$316,COLUMN(S100)+1,FALSE)="","",IF(VLOOKUP($A100,'2.2'!$D:$O,5,FALSE)&lt;=S$8,"OK","NOK"))</f>
        <v/>
      </c>
      <c r="T100" s="1156" t="str">
        <f>IF(VLOOKUP($A100,intern2!$A$165:$BH$316,COLUMN(T100)+1,FALSE)="","",IF(VLOOKUP($A100,'2.2'!$D:$O,5,FALSE)&lt;=T$8,"OK","NOK"))</f>
        <v/>
      </c>
      <c r="U100" s="1156" t="str">
        <f>IF(VLOOKUP($A100,intern2!$A$165:$BH$316,COLUMN(U100)+1,FALSE)="","",IF(VLOOKUP($A100,'2.2'!$D:$O,5,FALSE)&lt;=U$8,"OK","NOK"))</f>
        <v/>
      </c>
      <c r="V100" s="1156" t="str">
        <f>IF(VLOOKUP($A100,intern2!$A$165:$BH$316,COLUMN(V100)+1,FALSE)="","",IF(VLOOKUP($A100,'2.2'!$D:$O,5,FALSE)&lt;=V$8,"OK","NOK"))</f>
        <v/>
      </c>
      <c r="W100" s="1156" t="str">
        <f>IF(VLOOKUP($A100,intern2!$A$165:$BH$316,COLUMN(W100)+1,FALSE)="","",IF(VLOOKUP($A100,'2.2'!$D:$O,5,FALSE)&lt;=W$8,"OK","NOK"))</f>
        <v/>
      </c>
      <c r="X100" s="1156" t="str">
        <f>IF(VLOOKUP($A100,intern2!$A$165:$BH$316,COLUMN(X100)+1,FALSE)="","",IF(VLOOKUP($A100,'2.2'!$D:$O,5,FALSE)&lt;=X$8,"OK","NOK"))</f>
        <v/>
      </c>
      <c r="Y100" s="1170" t="str">
        <f>IF(VLOOKUP($A100,intern2!$A$165:$BH$316,COLUMN(Y100)+1,FALSE)="","",IF(VLOOKUP($A100,'2.2'!$D:$O,5,FALSE)&lt;=Y$8,"OK","NOK"))</f>
        <v/>
      </c>
      <c r="Z100" s="1269" t="str">
        <f>IF(VLOOKUP($A100,intern2!$A$165:$BH$316,COLUMN(Z100)+1,FALSE)="","",IF(VLOOKUP($A100,'2.2'!$D:$O,5,FALSE)&lt;=Z$8,"OK","NOK"))</f>
        <v/>
      </c>
      <c r="AA100" s="1156" t="str">
        <f>IF(VLOOKUP($A100,intern2!$A$165:$BH$316,COLUMN(AA100)+1,FALSE)="","",IF(VLOOKUP($A100,'2.2'!$D:$O,5,FALSE)&lt;=AA$8,"OK","NOK"))</f>
        <v/>
      </c>
      <c r="AB100" s="1156" t="str">
        <f>IF(VLOOKUP($A100,intern2!$A$165:$BH$316,COLUMN(AB100)+1,FALSE)="","",IF(VLOOKUP($A100,'2.2'!$D:$O,5,FALSE)&lt;=AB$8,"OK","NOK"))</f>
        <v/>
      </c>
      <c r="AC100" s="1156" t="str">
        <f>IF(VLOOKUP($A100,intern2!$A$165:$BH$316,COLUMN(AC100)+1,FALSE)="","",IF(VLOOKUP($A100,'2.2'!$D:$O,5,FALSE)&lt;=AC$8,"OK","NOK"))</f>
        <v/>
      </c>
      <c r="AD100" s="1156" t="str">
        <f>IF(VLOOKUP($A100,intern2!$A$165:$BH$316,COLUMN(AD100)+1,FALSE)="","",IF(VLOOKUP($A100,'2.2'!$D:$O,5,FALSE)&lt;=AD$8,"OK","NOK"))</f>
        <v/>
      </c>
      <c r="AE100" s="1160" t="str">
        <f>IF(VLOOKUP($A100,intern2!$A$165:$BH$316,COLUMN(AE100)+1,FALSE)="","",IF(VLOOKUP($A100,'2.2'!$D:$O,5,FALSE)&lt;=AE$8,"OK","NOK"))</f>
        <v/>
      </c>
      <c r="AF100" s="1269" t="str">
        <f>IF(VLOOKUP($A100,intern2!$A$165:$BH$316,COLUMN(AF100)+1,FALSE)="","",IF(VLOOKUP($A100,'2.2'!$D:$O,5,FALSE)&lt;=AF$8,"OK","NOK"))</f>
        <v/>
      </c>
      <c r="AG100" s="1160" t="str">
        <f>IF(VLOOKUP($A100,intern2!$A$165:$BH$316,COLUMN(AG100)+1,FALSE)="","",IF(VLOOKUP($A100,'2.2'!$D:$O,5,FALSE)&lt;=AG$8,"OK","NOK"))</f>
        <v/>
      </c>
      <c r="AH100" s="1160" t="str">
        <f>IF(VLOOKUP($A100,intern2!$A$165:$BH$316,COLUMN(AH100)+1,FALSE)="","",IF(VLOOKUP($A100,'2.2'!$D:$O,5,FALSE)&lt;=AH$8,"OK","NOK"))</f>
        <v/>
      </c>
      <c r="AI100" s="1156" t="str">
        <f>IF(VLOOKUP($A100,intern2!$A$165:$BH$316,COLUMN(AI100)+1,FALSE)="","",IF(VLOOKUP($A100,'2.2'!$D:$O,5,FALSE)&lt;=AI$8,"OK","NOK"))</f>
        <v/>
      </c>
      <c r="AJ100" s="1156" t="str">
        <f ca="1">IF(VLOOKUP($A100,intern2!$A$165:$BH$316,COLUMN(AJ100)+1,FALSE)="","",IF(VLOOKUP($A100,'2.2'!$D:$O,5,FALSE)&lt;=AJ$8,"OK","NOK"))</f>
        <v>OK</v>
      </c>
      <c r="AK100" s="1156" t="str">
        <f>IF(VLOOKUP($A100,intern2!$A$165:$BH$316,COLUMN(AK100)+1,FALSE)="","",IF(VLOOKUP($A100,'2.2'!$D:$O,5,FALSE)&lt;=AK$8,"OK","NOK"))</f>
        <v/>
      </c>
      <c r="AL100" s="1156" t="str">
        <f>IF(VLOOKUP($A100,intern2!$A$165:$BH$316,COLUMN(AL100)+1,FALSE)="","",IF(VLOOKUP($A100,'2.2'!$D:$O,5,FALSE)&lt;=AL$8,"OK","NOK"))</f>
        <v/>
      </c>
      <c r="AM100" s="1269" t="str">
        <f>IF(VLOOKUP($A100,intern2!$A$165:$BH$316,COLUMN(AM100)+1,FALSE)="","",IF(VLOOKUP($A100,'2.2'!$D:$O,5,FALSE)&lt;=AM$8,"OK","NOK"))</f>
        <v/>
      </c>
      <c r="AN100" s="1170" t="str">
        <f>IF(VLOOKUP($A100,intern2!$A$165:$BH$316,COLUMN(AN100)+1,FALSE)="","",IF(VLOOKUP($A100,'2.2'!$D:$O,5,FALSE)&lt;=AN$8,"OK","NOK"))</f>
        <v/>
      </c>
      <c r="AO100" s="1156" t="str">
        <f>IF(VLOOKUP($A100,intern2!$A$165:$BH$316,COLUMN(AO100)+1,FALSE)="","",IF(VLOOKUP($A100,'2.2'!$D:$O,5,FALSE)&lt;=AO$8,"OK","NOK"))</f>
        <v/>
      </c>
      <c r="AP100" s="1156" t="str">
        <f>IF(VLOOKUP($A100,intern2!$A$165:$BH$316,COLUMN(AP100)+1,FALSE)="","",IF(VLOOKUP($A100,'2.2'!$D:$O,5,FALSE)&lt;=AP$8,"OK","NOK"))</f>
        <v/>
      </c>
      <c r="AQ100" s="1269" t="str">
        <f>IF(VLOOKUP($A100,intern2!$A$165:$BH$316,COLUMN(AQ100)+1,FALSE)="","",IF(VLOOKUP($A100,'2.2'!$D:$O,5,FALSE)&lt;=AQ$8,"OK","NOK"))</f>
        <v/>
      </c>
      <c r="AR100" s="1156" t="str">
        <f>IF(VLOOKUP($A100,intern2!$A$165:$BH$316,COLUMN(AR100)+1,FALSE)="","",IF(VLOOKUP($A100,'2.2'!$D:$O,5,FALSE)&lt;=AR$8,"OK","NOK"))</f>
        <v/>
      </c>
      <c r="AS100" s="1156" t="str">
        <f>IF(VLOOKUP($A100,intern2!$A$165:$BH$316,COLUMN(AS100)+1,FALSE)="","",IF(VLOOKUP($A100,'2.2'!$D:$O,5,FALSE)&lt;=AS$8,"OK","NOK"))</f>
        <v/>
      </c>
      <c r="AT100" s="1269" t="str">
        <f>IF(VLOOKUP($A100,intern2!$A$165:$BH$316,COLUMN(AT100)+1,FALSE)="","",IF(VLOOKUP($A100,'2.2'!$D:$O,5,FALSE)&lt;=AT$8,"OK","NOK"))</f>
        <v/>
      </c>
      <c r="AU100" s="1156" t="str">
        <f ca="1">IF(VLOOKUP($A100,intern2!$A$165:$BH$316,COLUMN(AU100)+1,FALSE)="","",IF(VLOOKUP($A100,'2.2'!$D:$O,5,FALSE)&lt;=AU$8,"OK","NOK"))</f>
        <v>OK</v>
      </c>
      <c r="AV100" s="1156" t="str">
        <f ca="1">IF(VLOOKUP($A100,intern2!$A$165:$BH$316,COLUMN(AV100)+1,FALSE)="","",IF(VLOOKUP($A100,'2.2'!$D:$O,5,FALSE)&lt;=AV$8,"OK","NOK"))</f>
        <v>OK</v>
      </c>
      <c r="AW100" s="1156" t="str">
        <f>IF(VLOOKUP($A100,intern2!$A$165:$BH$316,COLUMN(AW100)+1,FALSE)="","",IF(VLOOKUP($A100,'2.2'!$D:$O,5,FALSE)&lt;=AW$8,"OK","NOK"))</f>
        <v/>
      </c>
      <c r="AX100" s="1156" t="str">
        <f>IF(VLOOKUP($A100,intern2!$A$165:$BH$316,COLUMN(AX100)+1,FALSE)="","",IF(VLOOKUP($A100,'2.2'!$D:$O,5,FALSE)&lt;=AX$8,"OK","NOK"))</f>
        <v/>
      </c>
      <c r="AY100" s="1156" t="str">
        <f>IF(VLOOKUP($A100,intern2!$A$165:$BH$316,COLUMN(AY100)+1,FALSE)="","",IF(VLOOKUP($A100,'2.2'!$D:$O,5,FALSE)&lt;=AY$8,"OK","NOK"))</f>
        <v/>
      </c>
      <c r="AZ100" s="1269" t="str">
        <f>IF(VLOOKUP($A100,intern2!$A$165:$BH$316,COLUMN(AZ100)+1,FALSE)="","",IF(VLOOKUP($A100,'2.2'!$D:$O,5,FALSE)&lt;=AZ$8,"OK","NOK"))</f>
        <v/>
      </c>
      <c r="BA100" s="1156" t="str">
        <f>IF(VLOOKUP($A100,intern2!$A$165:$BH$316,COLUMN(BA100)+1,FALSE)="","",IF(VLOOKUP($A100,'2.2'!$D:$O,5,FALSE)&lt;=BA$8,"OK","NOK"))</f>
        <v/>
      </c>
      <c r="BB100" s="1156" t="str">
        <f>IF(VLOOKUP($A100,intern2!$A$165:$BH$316,COLUMN(BB100)+1,FALSE)="","",IF(VLOOKUP($A100,'2.2'!$D:$O,5,FALSE)&lt;=BB$8,"OK","NOK"))</f>
        <v/>
      </c>
      <c r="BC100" s="1156" t="str">
        <f>IF(VLOOKUP($A100,intern2!$A$165:$BH$316,COLUMN(BC100)+1,FALSE)="","",IF(VLOOKUP($A100,'2.2'!$D:$O,5,FALSE)&lt;=BC$8,"OK","NOK"))</f>
        <v/>
      </c>
      <c r="BD100" s="1156" t="str">
        <f>IF(VLOOKUP($A100,intern2!$A$165:$BH$316,COLUMN(BD100)+1,FALSE)="","",IF(VLOOKUP($A100,'2.2'!$D:$O,5,FALSE)&lt;=BD$8,"OK","NOK"))</f>
        <v/>
      </c>
      <c r="BE100" s="1156" t="str">
        <f>IF(VLOOKUP($A100,intern2!$A$165:$BH$316,COLUMN(BE100)+1,FALSE)="","",IF(VLOOKUP($A100,'2.2'!$D:$O,5,FALSE)&lt;=BE$8,"OK","NOK"))</f>
        <v/>
      </c>
      <c r="BF100" s="1170" t="str">
        <f>IF(VLOOKUP($A100,intern2!$A$165:$BH$316,COLUMN(BF100)+1,FALSE)="","",IF(VLOOKUP($A100,'2.2'!$D:$O,5,FALSE)&lt;=BF$8,"OK","NOK"))</f>
        <v/>
      </c>
      <c r="BG100" s="1269" t="str">
        <f>IF(VLOOKUP($A100,intern2!$A$165:$BH$316,COLUMN(BG100)+1,FALSE)="","",IF(VLOOKUP($A100,'2.2'!$D:$O,5,FALSE)&lt;=BG$8,"OK","NOK"))</f>
        <v/>
      </c>
      <c r="BH100" s="1176" t="str">
        <f t="shared" ca="1" si="1"/>
        <v>OK</v>
      </c>
      <c r="BI100" s="1176"/>
    </row>
    <row r="101" spans="1:61" x14ac:dyDescent="0.25">
      <c r="A101" s="716" t="str">
        <f>'2.2'!D101</f>
        <v>THO1</v>
      </c>
      <c r="B101" s="1157" t="str">
        <f>'2.2'!E101</f>
        <v>Chirurgia toracica</v>
      </c>
      <c r="C101" s="1156" t="str">
        <f>IF(VLOOKUP($A101,intern2!$A$165:$BH$316,COLUMN(C101)+1,FALSE)="","",IF(VLOOKUP($A101,'2.2'!$D:$O,5,FALSE)&lt;=C$8,"OK","NOK"))</f>
        <v/>
      </c>
      <c r="D101" s="1156" t="str">
        <f>IF(VLOOKUP($A101,intern2!$A$165:$BH$316,COLUMN(D101)+1,FALSE)="","",IF(VLOOKUP($A101,'2.2'!$D:$O,5,FALSE)&lt;=D$8,"OK","NOK"))</f>
        <v/>
      </c>
      <c r="E101" s="1156" t="str">
        <f>IF(VLOOKUP($A101,intern2!$A$165:$BH$316,COLUMN(E101)+1,FALSE)="","",IF(VLOOKUP($A101,'2.2'!$D:$O,5,FALSE)&lt;=E$8,"OK","NOK"))</f>
        <v/>
      </c>
      <c r="F101" s="1156" t="str">
        <f>IF(VLOOKUP($A101,intern2!$A$165:$BH$316,COLUMN(F101)+1,FALSE)="","",IF(VLOOKUP($A101,'2.2'!$D:$O,5,FALSE)&lt;=F$8,"OK","NOK"))</f>
        <v/>
      </c>
      <c r="G101" s="1156" t="str">
        <f ca="1">IF(VLOOKUP($A101,intern2!$A$165:$BH$316,COLUMN(G101)+1,FALSE)="","",IF(VLOOKUP($A101,'2.2'!$D:$O,5,FALSE)&lt;=G$8,"OK","NOK"))</f>
        <v>NOK</v>
      </c>
      <c r="H101" s="1156" t="str">
        <f ca="1">IF(VLOOKUP($A101,intern2!$A$165:$BH$316,COLUMN(H101)+1,FALSE)="","",IF(VLOOKUP($A101,'2.2'!$D:$O,5,FALSE)&lt;=H$8,"OK","NOK"))</f>
        <v>NOK</v>
      </c>
      <c r="I101" s="1269" t="str">
        <f>IF(VLOOKUP($A101,intern2!$A$165:$BH$316,COLUMN(I101)+1,FALSE)="","",IF(VLOOKUP($A101,'2.2'!$D:$O,5,FALSE)&lt;=I$8,"OK","NOK"))</f>
        <v/>
      </c>
      <c r="J101" s="1159" t="str">
        <f>IF(VLOOKUP($A101,intern2!$A$165:$BH$316,COLUMN(J101)+1,FALSE)="","",IF(VLOOKUP($A101,'2.2'!$D:$O,5,FALSE)&lt;=J$8,"OK","NOK"))</f>
        <v/>
      </c>
      <c r="K101" s="1156" t="str">
        <f>IF(VLOOKUP($A101,intern2!$A$165:$BH$316,COLUMN(K101)+1,FALSE)="","",IF(VLOOKUP($A101,'2.2'!$D:$O,5,FALSE)&lt;=K$8,"OK","NOK"))</f>
        <v/>
      </c>
      <c r="L101" s="1156" t="str">
        <f>IF(VLOOKUP($A101,intern2!$A$165:$BH$316,COLUMN(L101)+1,FALSE)="","",IF(VLOOKUP($A101,'2.2'!$D:$O,5,FALSE)&lt;=L$8,"OK","NOK"))</f>
        <v/>
      </c>
      <c r="M101" s="1156" t="str">
        <f>IF(VLOOKUP($A101,intern2!$A$165:$BH$316,COLUMN(M101)+1,FALSE)="","",IF(VLOOKUP($A101,'2.2'!$D:$O,5,FALSE)&lt;=M$8,"OK","NOK"))</f>
        <v/>
      </c>
      <c r="N101" s="1156" t="str">
        <f>IF(VLOOKUP($A101,intern2!$A$165:$BH$316,COLUMN(N101)+1,FALSE)="","",IF(VLOOKUP($A101,'2.2'!$D:$O,5,FALSE)&lt;=N$8,"OK","NOK"))</f>
        <v/>
      </c>
      <c r="O101" s="1156" t="str">
        <f>IF(VLOOKUP($A101,intern2!$A$165:$BH$316,COLUMN(O101)+1,FALSE)="","",IF(VLOOKUP($A101,'2.2'!$D:$O,5,FALSE)&lt;=O$8,"OK","NOK"))</f>
        <v/>
      </c>
      <c r="P101" s="1156" t="str">
        <f>IF(VLOOKUP($A101,intern2!$A$165:$BH$316,COLUMN(P101)+1,FALSE)="","",IF(VLOOKUP($A101,'2.2'!$D:$O,5,FALSE)&lt;=P$8,"OK","NOK"))</f>
        <v/>
      </c>
      <c r="Q101" s="1156" t="str">
        <f ca="1">IF(VLOOKUP($A101,intern2!$A$165:$BH$316,COLUMN(Q101)+1,FALSE)="","",IF(VLOOKUP($A101,'2.2'!$D:$O,5,FALSE)&lt;=Q$8,"OK","NOK"))</f>
        <v>NOK</v>
      </c>
      <c r="R101" s="1159" t="str">
        <f>IF(VLOOKUP($A101,intern2!$A$165:$BH$316,COLUMN(R101)+1,FALSE)="","",IF(VLOOKUP($A101,'2.2'!$D:$O,5,FALSE)&lt;=R$8,"OK","NOK"))</f>
        <v/>
      </c>
      <c r="S101" s="1159" t="str">
        <f>IF(VLOOKUP($A101,intern2!$A$165:$BH$316,COLUMN(S101)+1,FALSE)="","",IF(VLOOKUP($A101,'2.2'!$D:$O,5,FALSE)&lt;=S$8,"OK","NOK"))</f>
        <v/>
      </c>
      <c r="T101" s="1156" t="str">
        <f>IF(VLOOKUP($A101,intern2!$A$165:$BH$316,COLUMN(T101)+1,FALSE)="","",IF(VLOOKUP($A101,'2.2'!$D:$O,5,FALSE)&lt;=T$8,"OK","NOK"))</f>
        <v/>
      </c>
      <c r="U101" s="1156" t="str">
        <f>IF(VLOOKUP($A101,intern2!$A$165:$BH$316,COLUMN(U101)+1,FALSE)="","",IF(VLOOKUP($A101,'2.2'!$D:$O,5,FALSE)&lt;=U$8,"OK","NOK"))</f>
        <v/>
      </c>
      <c r="V101" s="1156" t="str">
        <f>IF(VLOOKUP($A101,intern2!$A$165:$BH$316,COLUMN(V101)+1,FALSE)="","",IF(VLOOKUP($A101,'2.2'!$D:$O,5,FALSE)&lt;=V$8,"OK","NOK"))</f>
        <v/>
      </c>
      <c r="W101" s="1156" t="str">
        <f>IF(VLOOKUP($A101,intern2!$A$165:$BH$316,COLUMN(W101)+1,FALSE)="","",IF(VLOOKUP($A101,'2.2'!$D:$O,5,FALSE)&lt;=W$8,"OK","NOK"))</f>
        <v/>
      </c>
      <c r="X101" s="1156" t="str">
        <f>IF(VLOOKUP($A101,intern2!$A$165:$BH$316,COLUMN(X101)+1,FALSE)="","",IF(VLOOKUP($A101,'2.2'!$D:$O,5,FALSE)&lt;=X$8,"OK","NOK"))</f>
        <v/>
      </c>
      <c r="Y101" s="1170" t="str">
        <f>IF(VLOOKUP($A101,intern2!$A$165:$BH$316,COLUMN(Y101)+1,FALSE)="","",IF(VLOOKUP($A101,'2.2'!$D:$O,5,FALSE)&lt;=Y$8,"OK","NOK"))</f>
        <v/>
      </c>
      <c r="Z101" s="1269" t="str">
        <f>IF(VLOOKUP($A101,intern2!$A$165:$BH$316,COLUMN(Z101)+1,FALSE)="","",IF(VLOOKUP($A101,'2.2'!$D:$O,5,FALSE)&lt;=Z$8,"OK","NOK"))</f>
        <v/>
      </c>
      <c r="AA101" s="1156" t="str">
        <f>IF(VLOOKUP($A101,intern2!$A$165:$BH$316,COLUMN(AA101)+1,FALSE)="","",IF(VLOOKUP($A101,'2.2'!$D:$O,5,FALSE)&lt;=AA$8,"OK","NOK"))</f>
        <v/>
      </c>
      <c r="AB101" s="1156" t="str">
        <f>IF(VLOOKUP($A101,intern2!$A$165:$BH$316,COLUMN(AB101)+1,FALSE)="","",IF(VLOOKUP($A101,'2.2'!$D:$O,5,FALSE)&lt;=AB$8,"OK","NOK"))</f>
        <v/>
      </c>
      <c r="AC101" s="1156" t="str">
        <f>IF(VLOOKUP($A101,intern2!$A$165:$BH$316,COLUMN(AC101)+1,FALSE)="","",IF(VLOOKUP($A101,'2.2'!$D:$O,5,FALSE)&lt;=AC$8,"OK","NOK"))</f>
        <v/>
      </c>
      <c r="AD101" s="1156" t="str">
        <f>IF(VLOOKUP($A101,intern2!$A$165:$BH$316,COLUMN(AD101)+1,FALSE)="","",IF(VLOOKUP($A101,'2.2'!$D:$O,5,FALSE)&lt;=AD$8,"OK","NOK"))</f>
        <v/>
      </c>
      <c r="AE101" s="1160" t="str">
        <f>IF(VLOOKUP($A101,intern2!$A$165:$BH$316,COLUMN(AE101)+1,FALSE)="","",IF(VLOOKUP($A101,'2.2'!$D:$O,5,FALSE)&lt;=AE$8,"OK","NOK"))</f>
        <v/>
      </c>
      <c r="AF101" s="1269" t="str">
        <f>IF(VLOOKUP($A101,intern2!$A$165:$BH$316,COLUMN(AF101)+1,FALSE)="","",IF(VLOOKUP($A101,'2.2'!$D:$O,5,FALSE)&lt;=AF$8,"OK","NOK"))</f>
        <v/>
      </c>
      <c r="AG101" s="1160" t="str">
        <f>IF(VLOOKUP($A101,intern2!$A$165:$BH$316,COLUMN(AG101)+1,FALSE)="","",IF(VLOOKUP($A101,'2.2'!$D:$O,5,FALSE)&lt;=AG$8,"OK","NOK"))</f>
        <v/>
      </c>
      <c r="AH101" s="1160" t="str">
        <f>IF(VLOOKUP($A101,intern2!$A$165:$BH$316,COLUMN(AH101)+1,FALSE)="","",IF(VLOOKUP($A101,'2.2'!$D:$O,5,FALSE)&lt;=AH$8,"OK","NOK"))</f>
        <v/>
      </c>
      <c r="AI101" s="1156" t="str">
        <f>IF(VLOOKUP($A101,intern2!$A$165:$BH$316,COLUMN(AI101)+1,FALSE)="","",IF(VLOOKUP($A101,'2.2'!$D:$O,5,FALSE)&lt;=AI$8,"OK","NOK"))</f>
        <v/>
      </c>
      <c r="AJ101" s="1156" t="str">
        <f>IF(VLOOKUP($A101,intern2!$A$165:$BH$316,COLUMN(AJ101)+1,FALSE)="","",IF(VLOOKUP($A101,'2.2'!$D:$O,5,FALSE)&lt;=AJ$8,"OK","NOK"))</f>
        <v/>
      </c>
      <c r="AK101" s="1156" t="str">
        <f>IF(VLOOKUP($A101,intern2!$A$165:$BH$316,COLUMN(AK101)+1,FALSE)="","",IF(VLOOKUP($A101,'2.2'!$D:$O,5,FALSE)&lt;=AK$8,"OK","NOK"))</f>
        <v/>
      </c>
      <c r="AL101" s="1156" t="str">
        <f>IF(VLOOKUP($A101,intern2!$A$165:$BH$316,COLUMN(AL101)+1,FALSE)="","",IF(VLOOKUP($A101,'2.2'!$D:$O,5,FALSE)&lt;=AL$8,"OK","NOK"))</f>
        <v/>
      </c>
      <c r="AM101" s="1269" t="str">
        <f>IF(VLOOKUP($A101,intern2!$A$165:$BH$316,COLUMN(AM101)+1,FALSE)="","",IF(VLOOKUP($A101,'2.2'!$D:$O,5,FALSE)&lt;=AM$8,"OK","NOK"))</f>
        <v/>
      </c>
      <c r="AN101" s="1170" t="str">
        <f>IF(VLOOKUP($A101,intern2!$A$165:$BH$316,COLUMN(AN101)+1,FALSE)="","",IF(VLOOKUP($A101,'2.2'!$D:$O,5,FALSE)&lt;=AN$8,"OK","NOK"))</f>
        <v/>
      </c>
      <c r="AO101" s="1156" t="str">
        <f>IF(VLOOKUP($A101,intern2!$A$165:$BH$316,COLUMN(AO101)+1,FALSE)="","",IF(VLOOKUP($A101,'2.2'!$D:$O,5,FALSE)&lt;=AO$8,"OK","NOK"))</f>
        <v/>
      </c>
      <c r="AP101" s="1156" t="str">
        <f>IF(VLOOKUP($A101,intern2!$A$165:$BH$316,COLUMN(AP101)+1,FALSE)="","",IF(VLOOKUP($A101,'2.2'!$D:$O,5,FALSE)&lt;=AP$8,"OK","NOK"))</f>
        <v/>
      </c>
      <c r="AQ101" s="1269" t="str">
        <f>IF(VLOOKUP($A101,intern2!$A$165:$BH$316,COLUMN(AQ101)+1,FALSE)="","",IF(VLOOKUP($A101,'2.2'!$D:$O,5,FALSE)&lt;=AQ$8,"OK","NOK"))</f>
        <v/>
      </c>
      <c r="AR101" s="1156" t="str">
        <f>IF(VLOOKUP($A101,intern2!$A$165:$BH$316,COLUMN(AR101)+1,FALSE)="","",IF(VLOOKUP($A101,'2.2'!$D:$O,5,FALSE)&lt;=AR$8,"OK","NOK"))</f>
        <v/>
      </c>
      <c r="AS101" s="1156" t="str">
        <f>IF(VLOOKUP($A101,intern2!$A$165:$BH$316,COLUMN(AS101)+1,FALSE)="","",IF(VLOOKUP($A101,'2.2'!$D:$O,5,FALSE)&lt;=AS$8,"OK","NOK"))</f>
        <v/>
      </c>
      <c r="AT101" s="1269" t="str">
        <f>IF(VLOOKUP($A101,intern2!$A$165:$BH$316,COLUMN(AT101)+1,FALSE)="","",IF(VLOOKUP($A101,'2.2'!$D:$O,5,FALSE)&lt;=AT$8,"OK","NOK"))</f>
        <v/>
      </c>
      <c r="AU101" s="1156" t="str">
        <f>IF(VLOOKUP($A101,intern2!$A$165:$BH$316,COLUMN(AU101)+1,FALSE)="","",IF(VLOOKUP($A101,'2.2'!$D:$O,5,FALSE)&lt;=AU$8,"OK","NOK"))</f>
        <v/>
      </c>
      <c r="AV101" s="1156" t="str">
        <f>IF(VLOOKUP($A101,intern2!$A$165:$BH$316,COLUMN(AV101)+1,FALSE)="","",IF(VLOOKUP($A101,'2.2'!$D:$O,5,FALSE)&lt;=AV$8,"OK","NOK"))</f>
        <v/>
      </c>
      <c r="AW101" s="1156" t="str">
        <f>IF(VLOOKUP($A101,intern2!$A$165:$BH$316,COLUMN(AW101)+1,FALSE)="","",IF(VLOOKUP($A101,'2.2'!$D:$O,5,FALSE)&lt;=AW$8,"OK","NOK"))</f>
        <v/>
      </c>
      <c r="AX101" s="1156" t="str">
        <f>IF(VLOOKUP($A101,intern2!$A$165:$BH$316,COLUMN(AX101)+1,FALSE)="","",IF(VLOOKUP($A101,'2.2'!$D:$O,5,FALSE)&lt;=AX$8,"OK","NOK"))</f>
        <v/>
      </c>
      <c r="AY101" s="1156" t="str">
        <f>IF(VLOOKUP($A101,intern2!$A$165:$BH$316,COLUMN(AY101)+1,FALSE)="","",IF(VLOOKUP($A101,'2.2'!$D:$O,5,FALSE)&lt;=AY$8,"OK","NOK"))</f>
        <v/>
      </c>
      <c r="AZ101" s="1269" t="str">
        <f>IF(VLOOKUP($A101,intern2!$A$165:$BH$316,COLUMN(AZ101)+1,FALSE)="","",IF(VLOOKUP($A101,'2.2'!$D:$O,5,FALSE)&lt;=AZ$8,"OK","NOK"))</f>
        <v/>
      </c>
      <c r="BA101" s="1156" t="str">
        <f>IF(VLOOKUP($A101,intern2!$A$165:$BH$316,COLUMN(BA101)+1,FALSE)="","",IF(VLOOKUP($A101,'2.2'!$D:$O,5,FALSE)&lt;=BA$8,"OK","NOK"))</f>
        <v/>
      </c>
      <c r="BB101" s="1156" t="str">
        <f>IF(VLOOKUP($A101,intern2!$A$165:$BH$316,COLUMN(BB101)+1,FALSE)="","",IF(VLOOKUP($A101,'2.2'!$D:$O,5,FALSE)&lt;=BB$8,"OK","NOK"))</f>
        <v/>
      </c>
      <c r="BC101" s="1156" t="str">
        <f>IF(VLOOKUP($A101,intern2!$A$165:$BH$316,COLUMN(BC101)+1,FALSE)="","",IF(VLOOKUP($A101,'2.2'!$D:$O,5,FALSE)&lt;=BC$8,"OK","NOK"))</f>
        <v/>
      </c>
      <c r="BD101" s="1156" t="str">
        <f>IF(VLOOKUP($A101,intern2!$A$165:$BH$316,COLUMN(BD101)+1,FALSE)="","",IF(VLOOKUP($A101,'2.2'!$D:$O,5,FALSE)&lt;=BD$8,"OK","NOK"))</f>
        <v/>
      </c>
      <c r="BE101" s="1156" t="str">
        <f>IF(VLOOKUP($A101,intern2!$A$165:$BH$316,COLUMN(BE101)+1,FALSE)="","",IF(VLOOKUP($A101,'2.2'!$D:$O,5,FALSE)&lt;=BE$8,"OK","NOK"))</f>
        <v/>
      </c>
      <c r="BF101" s="1170" t="str">
        <f>IF(VLOOKUP($A101,intern2!$A$165:$BH$316,COLUMN(BF101)+1,FALSE)="","",IF(VLOOKUP($A101,'2.2'!$D:$O,5,FALSE)&lt;=BF$8,"OK","NOK"))</f>
        <v/>
      </c>
      <c r="BG101" s="1269" t="str">
        <f>IF(VLOOKUP($A101,intern2!$A$165:$BH$316,COLUMN(BG101)+1,FALSE)="","",IF(VLOOKUP($A101,'2.2'!$D:$O,5,FALSE)&lt;=BG$8,"OK","NOK"))</f>
        <v/>
      </c>
      <c r="BH101" s="1176" t="str">
        <f t="shared" ca="1" si="1"/>
        <v>NOK</v>
      </c>
      <c r="BI101" s="1176"/>
    </row>
    <row r="102" spans="1:61" ht="52.8" x14ac:dyDescent="0.25">
      <c r="A102" s="716" t="str">
        <f>'2.2'!D102</f>
        <v>THO1.1</v>
      </c>
      <c r="B102" s="1157" t="str">
        <f>'2.2'!E102</f>
        <v>Neoplasie maligne del sistema respiratorio (resezione curativa tramite lobectomia / pneumonectomia)</v>
      </c>
      <c r="C102" s="1156" t="str">
        <f>IF(VLOOKUP($A102,intern2!$A$165:$BH$316,COLUMN(C102)+1,FALSE)="","",IF(VLOOKUP($A102,'2.2'!$D:$O,5,FALSE)&lt;=C$8,"OK","NOK"))</f>
        <v/>
      </c>
      <c r="D102" s="1156" t="str">
        <f>IF(VLOOKUP($A102,intern2!$A$165:$BH$316,COLUMN(D102)+1,FALSE)="","",IF(VLOOKUP($A102,'2.2'!$D:$O,5,FALSE)&lt;=D$8,"OK","NOK"))</f>
        <v/>
      </c>
      <c r="E102" s="1156" t="str">
        <f>IF(VLOOKUP($A102,intern2!$A$165:$BH$316,COLUMN(E102)+1,FALSE)="","",IF(VLOOKUP($A102,'2.2'!$D:$O,5,FALSE)&lt;=E$8,"OK","NOK"))</f>
        <v/>
      </c>
      <c r="F102" s="1156" t="str">
        <f>IF(VLOOKUP($A102,intern2!$A$165:$BH$316,COLUMN(F102)+1,FALSE)="","",IF(VLOOKUP($A102,'2.2'!$D:$O,5,FALSE)&lt;=F$8,"OK","NOK"))</f>
        <v/>
      </c>
      <c r="G102" s="1156" t="str">
        <f>IF(VLOOKUP($A102,intern2!$A$165:$BH$316,COLUMN(G102)+1,FALSE)="","",IF(VLOOKUP($A102,'2.2'!$D:$O,5,FALSE)&lt;=G$8,"OK","NOK"))</f>
        <v/>
      </c>
      <c r="H102" s="1156" t="str">
        <f>IF(VLOOKUP($A102,intern2!$A$165:$BH$316,COLUMN(H102)+1,FALSE)="","",IF(VLOOKUP($A102,'2.2'!$D:$O,5,FALSE)&lt;=H$8,"OK","NOK"))</f>
        <v/>
      </c>
      <c r="I102" s="1269" t="str">
        <f>IF(VLOOKUP($A102,intern2!$A$165:$BH$316,COLUMN(I102)+1,FALSE)="","",IF(VLOOKUP($A102,'2.2'!$D:$O,5,FALSE)&lt;=I$8,"OK","NOK"))</f>
        <v/>
      </c>
      <c r="J102" s="1159" t="str">
        <f>IF(VLOOKUP($A102,intern2!$A$165:$BH$316,COLUMN(J102)+1,FALSE)="","",IF(VLOOKUP($A102,'2.2'!$D:$O,5,FALSE)&lt;=J$8,"OK","NOK"))</f>
        <v/>
      </c>
      <c r="K102" s="1156" t="str">
        <f>IF(VLOOKUP($A102,intern2!$A$165:$BH$316,COLUMN(K102)+1,FALSE)="","",IF(VLOOKUP($A102,'2.2'!$D:$O,5,FALSE)&lt;=K$8,"OK","NOK"))</f>
        <v/>
      </c>
      <c r="L102" s="1156" t="str">
        <f>IF(VLOOKUP($A102,intern2!$A$165:$BH$316,COLUMN(L102)+1,FALSE)="","",IF(VLOOKUP($A102,'2.2'!$D:$O,5,FALSE)&lt;=L$8,"OK","NOK"))</f>
        <v/>
      </c>
      <c r="M102" s="1156" t="str">
        <f>IF(VLOOKUP($A102,intern2!$A$165:$BH$316,COLUMN(M102)+1,FALSE)="","",IF(VLOOKUP($A102,'2.2'!$D:$O,5,FALSE)&lt;=M$8,"OK","NOK"))</f>
        <v/>
      </c>
      <c r="N102" s="1156" t="str">
        <f>IF(VLOOKUP($A102,intern2!$A$165:$BH$316,COLUMN(N102)+1,FALSE)="","",IF(VLOOKUP($A102,'2.2'!$D:$O,5,FALSE)&lt;=N$8,"OK","NOK"))</f>
        <v/>
      </c>
      <c r="O102" s="1156" t="str">
        <f>IF(VLOOKUP($A102,intern2!$A$165:$BH$316,COLUMN(O102)+1,FALSE)="","",IF(VLOOKUP($A102,'2.2'!$D:$O,5,FALSE)&lt;=O$8,"OK","NOK"))</f>
        <v/>
      </c>
      <c r="P102" s="1156" t="str">
        <f>IF(VLOOKUP($A102,intern2!$A$165:$BH$316,COLUMN(P102)+1,FALSE)="","",IF(VLOOKUP($A102,'2.2'!$D:$O,5,FALSE)&lt;=P$8,"OK","NOK"))</f>
        <v/>
      </c>
      <c r="Q102" s="1156" t="str">
        <f ca="1">IF(VLOOKUP($A102,intern2!$A$165:$BH$316,COLUMN(Q102)+1,FALSE)="","",IF(VLOOKUP($A102,'2.2'!$D:$O,5,FALSE)&lt;=Q$8,"OK","NOK"))</f>
        <v>NOK</v>
      </c>
      <c r="R102" s="1159" t="str">
        <f>IF(VLOOKUP($A102,intern2!$A$165:$BH$316,COLUMN(R102)+1,FALSE)="","",IF(VLOOKUP($A102,'2.2'!$D:$O,5,FALSE)&lt;=R$8,"OK","NOK"))</f>
        <v/>
      </c>
      <c r="S102" s="1159" t="str">
        <f>IF(VLOOKUP($A102,intern2!$A$165:$BH$316,COLUMN(S102)+1,FALSE)="","",IF(VLOOKUP($A102,'2.2'!$D:$O,5,FALSE)&lt;=S$8,"OK","NOK"))</f>
        <v/>
      </c>
      <c r="T102" s="1156" t="str">
        <f>IF(VLOOKUP($A102,intern2!$A$165:$BH$316,COLUMN(T102)+1,FALSE)="","",IF(VLOOKUP($A102,'2.2'!$D:$O,5,FALSE)&lt;=T$8,"OK","NOK"))</f>
        <v/>
      </c>
      <c r="U102" s="1156" t="str">
        <f>IF(VLOOKUP($A102,intern2!$A$165:$BH$316,COLUMN(U102)+1,FALSE)="","",IF(VLOOKUP($A102,'2.2'!$D:$O,5,FALSE)&lt;=U$8,"OK","NOK"))</f>
        <v/>
      </c>
      <c r="V102" s="1156" t="str">
        <f>IF(VLOOKUP($A102,intern2!$A$165:$BH$316,COLUMN(V102)+1,FALSE)="","",IF(VLOOKUP($A102,'2.2'!$D:$O,5,FALSE)&lt;=V$8,"OK","NOK"))</f>
        <v/>
      </c>
      <c r="W102" s="1156" t="str">
        <f>IF(VLOOKUP($A102,intern2!$A$165:$BH$316,COLUMN(W102)+1,FALSE)="","",IF(VLOOKUP($A102,'2.2'!$D:$O,5,FALSE)&lt;=W$8,"OK","NOK"))</f>
        <v/>
      </c>
      <c r="X102" s="1156" t="str">
        <f>IF(VLOOKUP($A102,intern2!$A$165:$BH$316,COLUMN(X102)+1,FALSE)="","",IF(VLOOKUP($A102,'2.2'!$D:$O,5,FALSE)&lt;=X$8,"OK","NOK"))</f>
        <v/>
      </c>
      <c r="Y102" s="1170" t="str">
        <f>IF(VLOOKUP($A102,intern2!$A$165:$BH$316,COLUMN(Y102)+1,FALSE)="","",IF(VLOOKUP($A102,'2.2'!$D:$O,5,FALSE)&lt;=Y$8,"OK","NOK"))</f>
        <v/>
      </c>
      <c r="Z102" s="1269" t="str">
        <f>IF(VLOOKUP($A102,intern2!$A$165:$BH$316,COLUMN(Z102)+1,FALSE)="","",IF(VLOOKUP($A102,'2.2'!$D:$O,5,FALSE)&lt;=Z$8,"OK","NOK"))</f>
        <v/>
      </c>
      <c r="AA102" s="1156" t="str">
        <f>IF(VLOOKUP($A102,intern2!$A$165:$BH$316,COLUMN(AA102)+1,FALSE)="","",IF(VLOOKUP($A102,'2.2'!$D:$O,5,FALSE)&lt;=AA$8,"OK","NOK"))</f>
        <v/>
      </c>
      <c r="AB102" s="1156" t="str">
        <f>IF(VLOOKUP($A102,intern2!$A$165:$BH$316,COLUMN(AB102)+1,FALSE)="","",IF(VLOOKUP($A102,'2.2'!$D:$O,5,FALSE)&lt;=AB$8,"OK","NOK"))</f>
        <v/>
      </c>
      <c r="AC102" s="1156" t="str">
        <f>IF(VLOOKUP($A102,intern2!$A$165:$BH$316,COLUMN(AC102)+1,FALSE)="","",IF(VLOOKUP($A102,'2.2'!$D:$O,5,FALSE)&lt;=AC$8,"OK","NOK"))</f>
        <v/>
      </c>
      <c r="AD102" s="1156" t="str">
        <f>IF(VLOOKUP($A102,intern2!$A$165:$BH$316,COLUMN(AD102)+1,FALSE)="","",IF(VLOOKUP($A102,'2.2'!$D:$O,5,FALSE)&lt;=AD$8,"OK","NOK"))</f>
        <v/>
      </c>
      <c r="AE102" s="1160" t="str">
        <f>IF(VLOOKUP($A102,intern2!$A$165:$BH$316,COLUMN(AE102)+1,FALSE)="","",IF(VLOOKUP($A102,'2.2'!$D:$O,5,FALSE)&lt;=AE$8,"OK","NOK"))</f>
        <v/>
      </c>
      <c r="AF102" s="1269" t="str">
        <f>IF(VLOOKUP($A102,intern2!$A$165:$BH$316,COLUMN(AF102)+1,FALSE)="","",IF(VLOOKUP($A102,'2.2'!$D:$O,5,FALSE)&lt;=AF$8,"OK","NOK"))</f>
        <v/>
      </c>
      <c r="AG102" s="1160" t="str">
        <f>IF(VLOOKUP($A102,intern2!$A$165:$BH$316,COLUMN(AG102)+1,FALSE)="","",IF(VLOOKUP($A102,'2.2'!$D:$O,5,FALSE)&lt;=AG$8,"OK","NOK"))</f>
        <v/>
      </c>
      <c r="AH102" s="1160" t="str">
        <f>IF(VLOOKUP($A102,intern2!$A$165:$BH$316,COLUMN(AH102)+1,FALSE)="","",IF(VLOOKUP($A102,'2.2'!$D:$O,5,FALSE)&lt;=AH$8,"OK","NOK"))</f>
        <v/>
      </c>
      <c r="AI102" s="1156" t="str">
        <f>IF(VLOOKUP($A102,intern2!$A$165:$BH$316,COLUMN(AI102)+1,FALSE)="","",IF(VLOOKUP($A102,'2.2'!$D:$O,5,FALSE)&lt;=AI$8,"OK","NOK"))</f>
        <v/>
      </c>
      <c r="AJ102" s="1156" t="str">
        <f>IF(VLOOKUP($A102,intern2!$A$165:$BH$316,COLUMN(AJ102)+1,FALSE)="","",IF(VLOOKUP($A102,'2.2'!$D:$O,5,FALSE)&lt;=AJ$8,"OK","NOK"))</f>
        <v/>
      </c>
      <c r="AK102" s="1156" t="str">
        <f>IF(VLOOKUP($A102,intern2!$A$165:$BH$316,COLUMN(AK102)+1,FALSE)="","",IF(VLOOKUP($A102,'2.2'!$D:$O,5,FALSE)&lt;=AK$8,"OK","NOK"))</f>
        <v/>
      </c>
      <c r="AL102" s="1156" t="str">
        <f>IF(VLOOKUP($A102,intern2!$A$165:$BH$316,COLUMN(AL102)+1,FALSE)="","",IF(VLOOKUP($A102,'2.2'!$D:$O,5,FALSE)&lt;=AL$8,"OK","NOK"))</f>
        <v/>
      </c>
      <c r="AM102" s="1269" t="str">
        <f>IF(VLOOKUP($A102,intern2!$A$165:$BH$316,COLUMN(AM102)+1,FALSE)="","",IF(VLOOKUP($A102,'2.2'!$D:$O,5,FALSE)&lt;=AM$8,"OK","NOK"))</f>
        <v/>
      </c>
      <c r="AN102" s="1170" t="str">
        <f>IF(VLOOKUP($A102,intern2!$A$165:$BH$316,COLUMN(AN102)+1,FALSE)="","",IF(VLOOKUP($A102,'2.2'!$D:$O,5,FALSE)&lt;=AN$8,"OK","NOK"))</f>
        <v/>
      </c>
      <c r="AO102" s="1156" t="str">
        <f>IF(VLOOKUP($A102,intern2!$A$165:$BH$316,COLUMN(AO102)+1,FALSE)="","",IF(VLOOKUP($A102,'2.2'!$D:$O,5,FALSE)&lt;=AO$8,"OK","NOK"))</f>
        <v/>
      </c>
      <c r="AP102" s="1156" t="str">
        <f>IF(VLOOKUP($A102,intern2!$A$165:$BH$316,COLUMN(AP102)+1,FALSE)="","",IF(VLOOKUP($A102,'2.2'!$D:$O,5,FALSE)&lt;=AP$8,"OK","NOK"))</f>
        <v/>
      </c>
      <c r="AQ102" s="1269" t="str">
        <f>IF(VLOOKUP($A102,intern2!$A$165:$BH$316,COLUMN(AQ102)+1,FALSE)="","",IF(VLOOKUP($A102,'2.2'!$D:$O,5,FALSE)&lt;=AQ$8,"OK","NOK"))</f>
        <v/>
      </c>
      <c r="AR102" s="1156" t="str">
        <f>IF(VLOOKUP($A102,intern2!$A$165:$BH$316,COLUMN(AR102)+1,FALSE)="","",IF(VLOOKUP($A102,'2.2'!$D:$O,5,FALSE)&lt;=AR$8,"OK","NOK"))</f>
        <v/>
      </c>
      <c r="AS102" s="1156" t="str">
        <f>IF(VLOOKUP($A102,intern2!$A$165:$BH$316,COLUMN(AS102)+1,FALSE)="","",IF(VLOOKUP($A102,'2.2'!$D:$O,5,FALSE)&lt;=AS$8,"OK","NOK"))</f>
        <v/>
      </c>
      <c r="AT102" s="1269" t="str">
        <f>IF(VLOOKUP($A102,intern2!$A$165:$BH$316,COLUMN(AT102)+1,FALSE)="","",IF(VLOOKUP($A102,'2.2'!$D:$O,5,FALSE)&lt;=AT$8,"OK","NOK"))</f>
        <v/>
      </c>
      <c r="AU102" s="1156" t="str">
        <f>IF(VLOOKUP($A102,intern2!$A$165:$BH$316,COLUMN(AU102)+1,FALSE)="","",IF(VLOOKUP($A102,'2.2'!$D:$O,5,FALSE)&lt;=AU$8,"OK","NOK"))</f>
        <v/>
      </c>
      <c r="AV102" s="1156" t="str">
        <f>IF(VLOOKUP($A102,intern2!$A$165:$BH$316,COLUMN(AV102)+1,FALSE)="","",IF(VLOOKUP($A102,'2.2'!$D:$O,5,FALSE)&lt;=AV$8,"OK","NOK"))</f>
        <v/>
      </c>
      <c r="AW102" s="1156" t="str">
        <f>IF(VLOOKUP($A102,intern2!$A$165:$BH$316,COLUMN(AW102)+1,FALSE)="","",IF(VLOOKUP($A102,'2.2'!$D:$O,5,FALSE)&lt;=AW$8,"OK","NOK"))</f>
        <v/>
      </c>
      <c r="AX102" s="1156" t="str">
        <f>IF(VLOOKUP($A102,intern2!$A$165:$BH$316,COLUMN(AX102)+1,FALSE)="","",IF(VLOOKUP($A102,'2.2'!$D:$O,5,FALSE)&lt;=AX$8,"OK","NOK"))</f>
        <v/>
      </c>
      <c r="AY102" s="1156" t="str">
        <f>IF(VLOOKUP($A102,intern2!$A$165:$BH$316,COLUMN(AY102)+1,FALSE)="","",IF(VLOOKUP($A102,'2.2'!$D:$O,5,FALSE)&lt;=AY$8,"OK","NOK"))</f>
        <v/>
      </c>
      <c r="AZ102" s="1269" t="str">
        <f>IF(VLOOKUP($A102,intern2!$A$165:$BH$316,COLUMN(AZ102)+1,FALSE)="","",IF(VLOOKUP($A102,'2.2'!$D:$O,5,FALSE)&lt;=AZ$8,"OK","NOK"))</f>
        <v/>
      </c>
      <c r="BA102" s="1156" t="str">
        <f>IF(VLOOKUP($A102,intern2!$A$165:$BH$316,COLUMN(BA102)+1,FALSE)="","",IF(VLOOKUP($A102,'2.2'!$D:$O,5,FALSE)&lt;=BA$8,"OK","NOK"))</f>
        <v/>
      </c>
      <c r="BB102" s="1156" t="str">
        <f>IF(VLOOKUP($A102,intern2!$A$165:$BH$316,COLUMN(BB102)+1,FALSE)="","",IF(VLOOKUP($A102,'2.2'!$D:$O,5,FALSE)&lt;=BB$8,"OK","NOK"))</f>
        <v/>
      </c>
      <c r="BC102" s="1156" t="str">
        <f>IF(VLOOKUP($A102,intern2!$A$165:$BH$316,COLUMN(BC102)+1,FALSE)="","",IF(VLOOKUP($A102,'2.2'!$D:$O,5,FALSE)&lt;=BC$8,"OK","NOK"))</f>
        <v/>
      </c>
      <c r="BD102" s="1156" t="str">
        <f>IF(VLOOKUP($A102,intern2!$A$165:$BH$316,COLUMN(BD102)+1,FALSE)="","",IF(VLOOKUP($A102,'2.2'!$D:$O,5,FALSE)&lt;=BD$8,"OK","NOK"))</f>
        <v/>
      </c>
      <c r="BE102" s="1156" t="str">
        <f>IF(VLOOKUP($A102,intern2!$A$165:$BH$316,COLUMN(BE102)+1,FALSE)="","",IF(VLOOKUP($A102,'2.2'!$D:$O,5,FALSE)&lt;=BE$8,"OK","NOK"))</f>
        <v/>
      </c>
      <c r="BF102" s="1170" t="str">
        <f>IF(VLOOKUP($A102,intern2!$A$165:$BH$316,COLUMN(BF102)+1,FALSE)="","",IF(VLOOKUP($A102,'2.2'!$D:$O,5,FALSE)&lt;=BF$8,"OK","NOK"))</f>
        <v/>
      </c>
      <c r="BG102" s="1269" t="str">
        <f>IF(VLOOKUP($A102,intern2!$A$165:$BH$316,COLUMN(BG102)+1,FALSE)="","",IF(VLOOKUP($A102,'2.2'!$D:$O,5,FALSE)&lt;=BG$8,"OK","NOK"))</f>
        <v/>
      </c>
      <c r="BH102" s="1176" t="str">
        <f t="shared" ca="1" si="1"/>
        <v>NOK</v>
      </c>
      <c r="BI102" s="1176"/>
    </row>
    <row r="103" spans="1:61" x14ac:dyDescent="0.25">
      <c r="A103" s="716" t="str">
        <f>'2.2'!D103</f>
        <v>THO1.2</v>
      </c>
      <c r="B103" s="1157" t="str">
        <f>'2.2'!E103</f>
        <v>Chirurgia del mediastino</v>
      </c>
      <c r="C103" s="1156" t="str">
        <f>IF(VLOOKUP($A103,intern2!$A$165:$BH$316,COLUMN(C103)+1,FALSE)="","",IF(VLOOKUP($A103,'2.2'!$D:$O,5,FALSE)&lt;=C$8,"OK","NOK"))</f>
        <v/>
      </c>
      <c r="D103" s="1156" t="str">
        <f>IF(VLOOKUP($A103,intern2!$A$165:$BH$316,COLUMN(D103)+1,FALSE)="","",IF(VLOOKUP($A103,'2.2'!$D:$O,5,FALSE)&lt;=D$8,"OK","NOK"))</f>
        <v/>
      </c>
      <c r="E103" s="1156" t="str">
        <f>IF(VLOOKUP($A103,intern2!$A$165:$BH$316,COLUMN(E103)+1,FALSE)="","",IF(VLOOKUP($A103,'2.2'!$D:$O,5,FALSE)&lt;=E$8,"OK","NOK"))</f>
        <v/>
      </c>
      <c r="F103" s="1156" t="str">
        <f>IF(VLOOKUP($A103,intern2!$A$165:$BH$316,COLUMN(F103)+1,FALSE)="","",IF(VLOOKUP($A103,'2.2'!$D:$O,5,FALSE)&lt;=F$8,"OK","NOK"))</f>
        <v/>
      </c>
      <c r="G103" s="1156" t="str">
        <f>IF(VLOOKUP($A103,intern2!$A$165:$BH$316,COLUMN(G103)+1,FALSE)="","",IF(VLOOKUP($A103,'2.2'!$D:$O,5,FALSE)&lt;=G$8,"OK","NOK"))</f>
        <v/>
      </c>
      <c r="H103" s="1156" t="str">
        <f>IF(VLOOKUP($A103,intern2!$A$165:$BH$316,COLUMN(H103)+1,FALSE)="","",IF(VLOOKUP($A103,'2.2'!$D:$O,5,FALSE)&lt;=H$8,"OK","NOK"))</f>
        <v/>
      </c>
      <c r="I103" s="1269" t="str">
        <f>IF(VLOOKUP($A103,intern2!$A$165:$BH$316,COLUMN(I103)+1,FALSE)="","",IF(VLOOKUP($A103,'2.2'!$D:$O,5,FALSE)&lt;=I$8,"OK","NOK"))</f>
        <v/>
      </c>
      <c r="J103" s="1159" t="str">
        <f>IF(VLOOKUP($A103,intern2!$A$165:$BH$316,COLUMN(J103)+1,FALSE)="","",IF(VLOOKUP($A103,'2.2'!$D:$O,5,FALSE)&lt;=J$8,"OK","NOK"))</f>
        <v/>
      </c>
      <c r="K103" s="1156" t="str">
        <f>IF(VLOOKUP($A103,intern2!$A$165:$BH$316,COLUMN(K103)+1,FALSE)="","",IF(VLOOKUP($A103,'2.2'!$D:$O,5,FALSE)&lt;=K$8,"OK","NOK"))</f>
        <v/>
      </c>
      <c r="L103" s="1156" t="str">
        <f>IF(VLOOKUP($A103,intern2!$A$165:$BH$316,COLUMN(L103)+1,FALSE)="","",IF(VLOOKUP($A103,'2.2'!$D:$O,5,FALSE)&lt;=L$8,"OK","NOK"))</f>
        <v/>
      </c>
      <c r="M103" s="1156" t="str">
        <f>IF(VLOOKUP($A103,intern2!$A$165:$BH$316,COLUMN(M103)+1,FALSE)="","",IF(VLOOKUP($A103,'2.2'!$D:$O,5,FALSE)&lt;=M$8,"OK","NOK"))</f>
        <v/>
      </c>
      <c r="N103" s="1156" t="str">
        <f>IF(VLOOKUP($A103,intern2!$A$165:$BH$316,COLUMN(N103)+1,FALSE)="","",IF(VLOOKUP($A103,'2.2'!$D:$O,5,FALSE)&lt;=N$8,"OK","NOK"))</f>
        <v/>
      </c>
      <c r="O103" s="1156" t="str">
        <f>IF(VLOOKUP($A103,intern2!$A$165:$BH$316,COLUMN(O103)+1,FALSE)="","",IF(VLOOKUP($A103,'2.2'!$D:$O,5,FALSE)&lt;=O$8,"OK","NOK"))</f>
        <v/>
      </c>
      <c r="P103" s="1156" t="str">
        <f>IF(VLOOKUP($A103,intern2!$A$165:$BH$316,COLUMN(P103)+1,FALSE)="","",IF(VLOOKUP($A103,'2.2'!$D:$O,5,FALSE)&lt;=P$8,"OK","NOK"))</f>
        <v/>
      </c>
      <c r="Q103" s="1156" t="str">
        <f ca="1">IF(VLOOKUP($A103,intern2!$A$165:$BH$316,COLUMN(Q103)+1,FALSE)="","",IF(VLOOKUP($A103,'2.2'!$D:$O,5,FALSE)&lt;=Q$8,"OK","NOK"))</f>
        <v>NOK</v>
      </c>
      <c r="R103" s="1159" t="str">
        <f>IF(VLOOKUP($A103,intern2!$A$165:$BH$316,COLUMN(R103)+1,FALSE)="","",IF(VLOOKUP($A103,'2.2'!$D:$O,5,FALSE)&lt;=R$8,"OK","NOK"))</f>
        <v/>
      </c>
      <c r="S103" s="1159" t="str">
        <f>IF(VLOOKUP($A103,intern2!$A$165:$BH$316,COLUMN(S103)+1,FALSE)="","",IF(VLOOKUP($A103,'2.2'!$D:$O,5,FALSE)&lt;=S$8,"OK","NOK"))</f>
        <v/>
      </c>
      <c r="T103" s="1156" t="str">
        <f>IF(VLOOKUP($A103,intern2!$A$165:$BH$316,COLUMN(T103)+1,FALSE)="","",IF(VLOOKUP($A103,'2.2'!$D:$O,5,FALSE)&lt;=T$8,"OK","NOK"))</f>
        <v/>
      </c>
      <c r="U103" s="1156" t="str">
        <f>IF(VLOOKUP($A103,intern2!$A$165:$BH$316,COLUMN(U103)+1,FALSE)="","",IF(VLOOKUP($A103,'2.2'!$D:$O,5,FALSE)&lt;=U$8,"OK","NOK"))</f>
        <v/>
      </c>
      <c r="V103" s="1156" t="str">
        <f>IF(VLOOKUP($A103,intern2!$A$165:$BH$316,COLUMN(V103)+1,FALSE)="","",IF(VLOOKUP($A103,'2.2'!$D:$O,5,FALSE)&lt;=V$8,"OK","NOK"))</f>
        <v/>
      </c>
      <c r="W103" s="1156" t="str">
        <f>IF(VLOOKUP($A103,intern2!$A$165:$BH$316,COLUMN(W103)+1,FALSE)="","",IF(VLOOKUP($A103,'2.2'!$D:$O,5,FALSE)&lt;=W$8,"OK","NOK"))</f>
        <v/>
      </c>
      <c r="X103" s="1156" t="str">
        <f>IF(VLOOKUP($A103,intern2!$A$165:$BH$316,COLUMN(X103)+1,FALSE)="","",IF(VLOOKUP($A103,'2.2'!$D:$O,5,FALSE)&lt;=X$8,"OK","NOK"))</f>
        <v/>
      </c>
      <c r="Y103" s="1170" t="str">
        <f>IF(VLOOKUP($A103,intern2!$A$165:$BH$316,COLUMN(Y103)+1,FALSE)="","",IF(VLOOKUP($A103,'2.2'!$D:$O,5,FALSE)&lt;=Y$8,"OK","NOK"))</f>
        <v/>
      </c>
      <c r="Z103" s="1269" t="str">
        <f>IF(VLOOKUP($A103,intern2!$A$165:$BH$316,COLUMN(Z103)+1,FALSE)="","",IF(VLOOKUP($A103,'2.2'!$D:$O,5,FALSE)&lt;=Z$8,"OK","NOK"))</f>
        <v/>
      </c>
      <c r="AA103" s="1156" t="str">
        <f>IF(VLOOKUP($A103,intern2!$A$165:$BH$316,COLUMN(AA103)+1,FALSE)="","",IF(VLOOKUP($A103,'2.2'!$D:$O,5,FALSE)&lt;=AA$8,"OK","NOK"))</f>
        <v/>
      </c>
      <c r="AB103" s="1156" t="str">
        <f>IF(VLOOKUP($A103,intern2!$A$165:$BH$316,COLUMN(AB103)+1,FALSE)="","",IF(VLOOKUP($A103,'2.2'!$D:$O,5,FALSE)&lt;=AB$8,"OK","NOK"))</f>
        <v/>
      </c>
      <c r="AC103" s="1156" t="str">
        <f>IF(VLOOKUP($A103,intern2!$A$165:$BH$316,COLUMN(AC103)+1,FALSE)="","",IF(VLOOKUP($A103,'2.2'!$D:$O,5,FALSE)&lt;=AC$8,"OK","NOK"))</f>
        <v/>
      </c>
      <c r="AD103" s="1156" t="str">
        <f>IF(VLOOKUP($A103,intern2!$A$165:$BH$316,COLUMN(AD103)+1,FALSE)="","",IF(VLOOKUP($A103,'2.2'!$D:$O,5,FALSE)&lt;=AD$8,"OK","NOK"))</f>
        <v/>
      </c>
      <c r="AE103" s="1160" t="str">
        <f>IF(VLOOKUP($A103,intern2!$A$165:$BH$316,COLUMN(AE103)+1,FALSE)="","",IF(VLOOKUP($A103,'2.2'!$D:$O,5,FALSE)&lt;=AE$8,"OK","NOK"))</f>
        <v/>
      </c>
      <c r="AF103" s="1269" t="str">
        <f>IF(VLOOKUP($A103,intern2!$A$165:$BH$316,COLUMN(AF103)+1,FALSE)="","",IF(VLOOKUP($A103,'2.2'!$D:$O,5,FALSE)&lt;=AF$8,"OK","NOK"))</f>
        <v/>
      </c>
      <c r="AG103" s="1160" t="str">
        <f>IF(VLOOKUP($A103,intern2!$A$165:$BH$316,COLUMN(AG103)+1,FALSE)="","",IF(VLOOKUP($A103,'2.2'!$D:$O,5,FALSE)&lt;=AG$8,"OK","NOK"))</f>
        <v/>
      </c>
      <c r="AH103" s="1160" t="str">
        <f>IF(VLOOKUP($A103,intern2!$A$165:$BH$316,COLUMN(AH103)+1,FALSE)="","",IF(VLOOKUP($A103,'2.2'!$D:$O,5,FALSE)&lt;=AH$8,"OK","NOK"))</f>
        <v/>
      </c>
      <c r="AI103" s="1156" t="str">
        <f>IF(VLOOKUP($A103,intern2!$A$165:$BH$316,COLUMN(AI103)+1,FALSE)="","",IF(VLOOKUP($A103,'2.2'!$D:$O,5,FALSE)&lt;=AI$8,"OK","NOK"))</f>
        <v/>
      </c>
      <c r="AJ103" s="1156" t="str">
        <f>IF(VLOOKUP($A103,intern2!$A$165:$BH$316,COLUMN(AJ103)+1,FALSE)="","",IF(VLOOKUP($A103,'2.2'!$D:$O,5,FALSE)&lt;=AJ$8,"OK","NOK"))</f>
        <v/>
      </c>
      <c r="AK103" s="1156" t="str">
        <f>IF(VLOOKUP($A103,intern2!$A$165:$BH$316,COLUMN(AK103)+1,FALSE)="","",IF(VLOOKUP($A103,'2.2'!$D:$O,5,FALSE)&lt;=AK$8,"OK","NOK"))</f>
        <v/>
      </c>
      <c r="AL103" s="1156" t="str">
        <f>IF(VLOOKUP($A103,intern2!$A$165:$BH$316,COLUMN(AL103)+1,FALSE)="","",IF(VLOOKUP($A103,'2.2'!$D:$O,5,FALSE)&lt;=AL$8,"OK","NOK"))</f>
        <v/>
      </c>
      <c r="AM103" s="1269" t="str">
        <f>IF(VLOOKUP($A103,intern2!$A$165:$BH$316,COLUMN(AM103)+1,FALSE)="","",IF(VLOOKUP($A103,'2.2'!$D:$O,5,FALSE)&lt;=AM$8,"OK","NOK"))</f>
        <v/>
      </c>
      <c r="AN103" s="1170" t="str">
        <f>IF(VLOOKUP($A103,intern2!$A$165:$BH$316,COLUMN(AN103)+1,FALSE)="","",IF(VLOOKUP($A103,'2.2'!$D:$O,5,FALSE)&lt;=AN$8,"OK","NOK"))</f>
        <v/>
      </c>
      <c r="AO103" s="1156" t="str">
        <f>IF(VLOOKUP($A103,intern2!$A$165:$BH$316,COLUMN(AO103)+1,FALSE)="","",IF(VLOOKUP($A103,'2.2'!$D:$O,5,FALSE)&lt;=AO$8,"OK","NOK"))</f>
        <v/>
      </c>
      <c r="AP103" s="1156" t="str">
        <f>IF(VLOOKUP($A103,intern2!$A$165:$BH$316,COLUMN(AP103)+1,FALSE)="","",IF(VLOOKUP($A103,'2.2'!$D:$O,5,FALSE)&lt;=AP$8,"OK","NOK"))</f>
        <v/>
      </c>
      <c r="AQ103" s="1269" t="str">
        <f>IF(VLOOKUP($A103,intern2!$A$165:$BH$316,COLUMN(AQ103)+1,FALSE)="","",IF(VLOOKUP($A103,'2.2'!$D:$O,5,FALSE)&lt;=AQ$8,"OK","NOK"))</f>
        <v/>
      </c>
      <c r="AR103" s="1156" t="str">
        <f>IF(VLOOKUP($A103,intern2!$A$165:$BH$316,COLUMN(AR103)+1,FALSE)="","",IF(VLOOKUP($A103,'2.2'!$D:$O,5,FALSE)&lt;=AR$8,"OK","NOK"))</f>
        <v/>
      </c>
      <c r="AS103" s="1156" t="str">
        <f>IF(VLOOKUP($A103,intern2!$A$165:$BH$316,COLUMN(AS103)+1,FALSE)="","",IF(VLOOKUP($A103,'2.2'!$D:$O,5,FALSE)&lt;=AS$8,"OK","NOK"))</f>
        <v/>
      </c>
      <c r="AT103" s="1269" t="str">
        <f>IF(VLOOKUP($A103,intern2!$A$165:$BH$316,COLUMN(AT103)+1,FALSE)="","",IF(VLOOKUP($A103,'2.2'!$D:$O,5,FALSE)&lt;=AT$8,"OK","NOK"))</f>
        <v/>
      </c>
      <c r="AU103" s="1156" t="str">
        <f>IF(VLOOKUP($A103,intern2!$A$165:$BH$316,COLUMN(AU103)+1,FALSE)="","",IF(VLOOKUP($A103,'2.2'!$D:$O,5,FALSE)&lt;=AU$8,"OK","NOK"))</f>
        <v/>
      </c>
      <c r="AV103" s="1156" t="str">
        <f>IF(VLOOKUP($A103,intern2!$A$165:$BH$316,COLUMN(AV103)+1,FALSE)="","",IF(VLOOKUP($A103,'2.2'!$D:$O,5,FALSE)&lt;=AV$8,"OK","NOK"))</f>
        <v/>
      </c>
      <c r="AW103" s="1156" t="str">
        <f>IF(VLOOKUP($A103,intern2!$A$165:$BH$316,COLUMN(AW103)+1,FALSE)="","",IF(VLOOKUP($A103,'2.2'!$D:$O,5,FALSE)&lt;=AW$8,"OK","NOK"))</f>
        <v/>
      </c>
      <c r="AX103" s="1156" t="str">
        <f>IF(VLOOKUP($A103,intern2!$A$165:$BH$316,COLUMN(AX103)+1,FALSE)="","",IF(VLOOKUP($A103,'2.2'!$D:$O,5,FALSE)&lt;=AX$8,"OK","NOK"))</f>
        <v/>
      </c>
      <c r="AY103" s="1156" t="str">
        <f>IF(VLOOKUP($A103,intern2!$A$165:$BH$316,COLUMN(AY103)+1,FALSE)="","",IF(VLOOKUP($A103,'2.2'!$D:$O,5,FALSE)&lt;=AY$8,"OK","NOK"))</f>
        <v/>
      </c>
      <c r="AZ103" s="1269" t="str">
        <f>IF(VLOOKUP($A103,intern2!$A$165:$BH$316,COLUMN(AZ103)+1,FALSE)="","",IF(VLOOKUP($A103,'2.2'!$D:$O,5,FALSE)&lt;=AZ$8,"OK","NOK"))</f>
        <v/>
      </c>
      <c r="BA103" s="1156" t="str">
        <f>IF(VLOOKUP($A103,intern2!$A$165:$BH$316,COLUMN(BA103)+1,FALSE)="","",IF(VLOOKUP($A103,'2.2'!$D:$O,5,FALSE)&lt;=BA$8,"OK","NOK"))</f>
        <v/>
      </c>
      <c r="BB103" s="1156" t="str">
        <f>IF(VLOOKUP($A103,intern2!$A$165:$BH$316,COLUMN(BB103)+1,FALSE)="","",IF(VLOOKUP($A103,'2.2'!$D:$O,5,FALSE)&lt;=BB$8,"OK","NOK"))</f>
        <v/>
      </c>
      <c r="BC103" s="1156" t="str">
        <f>IF(VLOOKUP($A103,intern2!$A$165:$BH$316,COLUMN(BC103)+1,FALSE)="","",IF(VLOOKUP($A103,'2.2'!$D:$O,5,FALSE)&lt;=BC$8,"OK","NOK"))</f>
        <v/>
      </c>
      <c r="BD103" s="1156" t="str">
        <f>IF(VLOOKUP($A103,intern2!$A$165:$BH$316,COLUMN(BD103)+1,FALSE)="","",IF(VLOOKUP($A103,'2.2'!$D:$O,5,FALSE)&lt;=BD$8,"OK","NOK"))</f>
        <v/>
      </c>
      <c r="BE103" s="1156" t="str">
        <f>IF(VLOOKUP($A103,intern2!$A$165:$BH$316,COLUMN(BE103)+1,FALSE)="","",IF(VLOOKUP($A103,'2.2'!$D:$O,5,FALSE)&lt;=BE$8,"OK","NOK"))</f>
        <v/>
      </c>
      <c r="BF103" s="1170" t="str">
        <f>IF(VLOOKUP($A103,intern2!$A$165:$BH$316,COLUMN(BF103)+1,FALSE)="","",IF(VLOOKUP($A103,'2.2'!$D:$O,5,FALSE)&lt;=BF$8,"OK","NOK"))</f>
        <v/>
      </c>
      <c r="BG103" s="1269" t="str">
        <f>IF(VLOOKUP($A103,intern2!$A$165:$BH$316,COLUMN(BG103)+1,FALSE)="","",IF(VLOOKUP($A103,'2.2'!$D:$O,5,FALSE)&lt;=BG$8,"OK","NOK"))</f>
        <v/>
      </c>
      <c r="BH103" s="1176" t="str">
        <f t="shared" ca="1" si="1"/>
        <v>NOK</v>
      </c>
      <c r="BI103" s="1176"/>
    </row>
    <row r="104" spans="1:61" x14ac:dyDescent="0.25">
      <c r="A104" s="716" t="str">
        <f>'2.2'!D104</f>
        <v>TPL1</v>
      </c>
      <c r="B104" s="1157" t="str">
        <f>'2.2'!E104</f>
        <v>Trapianto cardiaco (CIMAS)</v>
      </c>
      <c r="C104" s="1156" t="str">
        <f>IF(VLOOKUP($A104,intern2!$A$165:$BH$316,COLUMN(C104)+1,FALSE)="","",IF(VLOOKUP($A104,'2.2'!$D:$O,5,FALSE)&lt;=C$8,"OK","NOK"))</f>
        <v/>
      </c>
      <c r="D104" s="1156" t="str">
        <f>IF(VLOOKUP($A104,intern2!$A$165:$BH$316,COLUMN(D104)+1,FALSE)="","",IF(VLOOKUP($A104,'2.2'!$D:$O,5,FALSE)&lt;=D$8,"OK","NOK"))</f>
        <v/>
      </c>
      <c r="E104" s="1156" t="str">
        <f>IF(VLOOKUP($A104,intern2!$A$165:$BH$316,COLUMN(E104)+1,FALSE)="","",IF(VLOOKUP($A104,'2.2'!$D:$O,5,FALSE)&lt;=E$8,"OK","NOK"))</f>
        <v/>
      </c>
      <c r="F104" s="1156" t="str">
        <f>IF(VLOOKUP($A104,intern2!$A$165:$BH$316,COLUMN(F104)+1,FALSE)="","",IF(VLOOKUP($A104,'2.2'!$D:$O,5,FALSE)&lt;=F$8,"OK","NOK"))</f>
        <v/>
      </c>
      <c r="G104" s="1156" t="str">
        <f>IF(VLOOKUP($A104,intern2!$A$165:$BH$316,COLUMN(G104)+1,FALSE)="","",IF(VLOOKUP($A104,'2.2'!$D:$O,5,FALSE)&lt;=G$8,"OK","NOK"))</f>
        <v/>
      </c>
      <c r="H104" s="1156" t="str">
        <f>IF(VLOOKUP($A104,intern2!$A$165:$BH$316,COLUMN(H104)+1,FALSE)="","",IF(VLOOKUP($A104,'2.2'!$D:$O,5,FALSE)&lt;=H$8,"OK","NOK"))</f>
        <v/>
      </c>
      <c r="I104" s="1269" t="str">
        <f>IF(VLOOKUP($A104,intern2!$A$165:$BH$316,COLUMN(I104)+1,FALSE)="","",IF(VLOOKUP($A104,'2.2'!$D:$O,5,FALSE)&lt;=I$8,"OK","NOK"))</f>
        <v/>
      </c>
      <c r="J104" s="1159" t="str">
        <f>IF(VLOOKUP($A104,intern2!$A$165:$BH$316,COLUMN(J104)+1,FALSE)="","",IF(VLOOKUP($A104,'2.2'!$D:$O,5,FALSE)&lt;=J$8,"OK","NOK"))</f>
        <v/>
      </c>
      <c r="K104" s="1156" t="str">
        <f>IF(VLOOKUP($A104,intern2!$A$165:$BH$316,COLUMN(K104)+1,FALSE)="","",IF(VLOOKUP($A104,'2.2'!$D:$O,5,FALSE)&lt;=K$8,"OK","NOK"))</f>
        <v/>
      </c>
      <c r="L104" s="1156" t="str">
        <f>IF(VLOOKUP($A104,intern2!$A$165:$BH$316,COLUMN(L104)+1,FALSE)="","",IF(VLOOKUP($A104,'2.2'!$D:$O,5,FALSE)&lt;=L$8,"OK","NOK"))</f>
        <v/>
      </c>
      <c r="M104" s="1156" t="str">
        <f>IF(VLOOKUP($A104,intern2!$A$165:$BH$316,COLUMN(M104)+1,FALSE)="","",IF(VLOOKUP($A104,'2.2'!$D:$O,5,FALSE)&lt;=M$8,"OK","NOK"))</f>
        <v/>
      </c>
      <c r="N104" s="1156" t="str">
        <f>IF(VLOOKUP($A104,intern2!$A$165:$BH$316,COLUMN(N104)+1,FALSE)="","",IF(VLOOKUP($A104,'2.2'!$D:$O,5,FALSE)&lt;=N$8,"OK","NOK"))</f>
        <v/>
      </c>
      <c r="O104" s="1156" t="str">
        <f>IF(VLOOKUP($A104,intern2!$A$165:$BH$316,COLUMN(O104)+1,FALSE)="","",IF(VLOOKUP($A104,'2.2'!$D:$O,5,FALSE)&lt;=O$8,"OK","NOK"))</f>
        <v/>
      </c>
      <c r="P104" s="1156" t="str">
        <f>IF(VLOOKUP($A104,intern2!$A$165:$BH$316,COLUMN(P104)+1,FALSE)="","",IF(VLOOKUP($A104,'2.2'!$D:$O,5,FALSE)&lt;=P$8,"OK","NOK"))</f>
        <v/>
      </c>
      <c r="Q104" s="1156" t="str">
        <f ca="1">IF(VLOOKUP($A104,intern2!$A$165:$BH$316,COLUMN(Q104)+1,FALSE)="","",IF(VLOOKUP($A104,'2.2'!$D:$O,5,FALSE)&lt;=Q$8,"OK","NOK"))</f>
        <v>OK</v>
      </c>
      <c r="R104" s="1159" t="str">
        <f>IF(VLOOKUP($A104,intern2!$A$165:$BH$316,COLUMN(R104)+1,FALSE)="","",IF(VLOOKUP($A104,'2.2'!$D:$O,5,FALSE)&lt;=R$8,"OK","NOK"))</f>
        <v/>
      </c>
      <c r="S104" s="1159" t="str">
        <f>IF(VLOOKUP($A104,intern2!$A$165:$BH$316,COLUMN(S104)+1,FALSE)="","",IF(VLOOKUP($A104,'2.2'!$D:$O,5,FALSE)&lt;=S$8,"OK","NOK"))</f>
        <v/>
      </c>
      <c r="T104" s="1156" t="str">
        <f>IF(VLOOKUP($A104,intern2!$A$165:$BH$316,COLUMN(T104)+1,FALSE)="","",IF(VLOOKUP($A104,'2.2'!$D:$O,5,FALSE)&lt;=T$8,"OK","NOK"))</f>
        <v/>
      </c>
      <c r="U104" s="1156" t="str">
        <f>IF(VLOOKUP($A104,intern2!$A$165:$BH$316,COLUMN(U104)+1,FALSE)="","",IF(VLOOKUP($A104,'2.2'!$D:$O,5,FALSE)&lt;=U$8,"OK","NOK"))</f>
        <v/>
      </c>
      <c r="V104" s="1156" t="str">
        <f>IF(VLOOKUP($A104,intern2!$A$165:$BH$316,COLUMN(V104)+1,FALSE)="","",IF(VLOOKUP($A104,'2.2'!$D:$O,5,FALSE)&lt;=V$8,"OK","NOK"))</f>
        <v/>
      </c>
      <c r="W104" s="1156" t="str">
        <f>IF(VLOOKUP($A104,intern2!$A$165:$BH$316,COLUMN(W104)+1,FALSE)="","",IF(VLOOKUP($A104,'2.2'!$D:$O,5,FALSE)&lt;=W$8,"OK","NOK"))</f>
        <v/>
      </c>
      <c r="X104" s="1156" t="str">
        <f>IF(VLOOKUP($A104,intern2!$A$165:$BH$316,COLUMN(X104)+1,FALSE)="","",IF(VLOOKUP($A104,'2.2'!$D:$O,5,FALSE)&lt;=X$8,"OK","NOK"))</f>
        <v/>
      </c>
      <c r="Y104" s="1170" t="str">
        <f>IF(VLOOKUP($A104,intern2!$A$165:$BH$316,COLUMN(Y104)+1,FALSE)="","",IF(VLOOKUP($A104,'2.2'!$D:$O,5,FALSE)&lt;=Y$8,"OK","NOK"))</f>
        <v/>
      </c>
      <c r="Z104" s="1269" t="str">
        <f>IF(VLOOKUP($A104,intern2!$A$165:$BH$316,COLUMN(Z104)+1,FALSE)="","",IF(VLOOKUP($A104,'2.2'!$D:$O,5,FALSE)&lt;=Z$8,"OK","NOK"))</f>
        <v/>
      </c>
      <c r="AA104" s="1156" t="str">
        <f>IF(VLOOKUP($A104,intern2!$A$165:$BH$316,COLUMN(AA104)+1,FALSE)="","",IF(VLOOKUP($A104,'2.2'!$D:$O,5,FALSE)&lt;=AA$8,"OK","NOK"))</f>
        <v/>
      </c>
      <c r="AB104" s="1156" t="str">
        <f>IF(VLOOKUP($A104,intern2!$A$165:$BH$316,COLUMN(AB104)+1,FALSE)="","",IF(VLOOKUP($A104,'2.2'!$D:$O,5,FALSE)&lt;=AB$8,"OK","NOK"))</f>
        <v/>
      </c>
      <c r="AC104" s="1156" t="str">
        <f>IF(VLOOKUP($A104,intern2!$A$165:$BH$316,COLUMN(AC104)+1,FALSE)="","",IF(VLOOKUP($A104,'2.2'!$D:$O,5,FALSE)&lt;=AC$8,"OK","NOK"))</f>
        <v/>
      </c>
      <c r="AD104" s="1156" t="str">
        <f>IF(VLOOKUP($A104,intern2!$A$165:$BH$316,COLUMN(AD104)+1,FALSE)="","",IF(VLOOKUP($A104,'2.2'!$D:$O,5,FALSE)&lt;=AD$8,"OK","NOK"))</f>
        <v/>
      </c>
      <c r="AE104" s="1160" t="str">
        <f>IF(VLOOKUP($A104,intern2!$A$165:$BH$316,COLUMN(AE104)+1,FALSE)="","",IF(VLOOKUP($A104,'2.2'!$D:$O,5,FALSE)&lt;=AE$8,"OK","NOK"))</f>
        <v/>
      </c>
      <c r="AF104" s="1269" t="str">
        <f>IF(VLOOKUP($A104,intern2!$A$165:$BH$316,COLUMN(AF104)+1,FALSE)="","",IF(VLOOKUP($A104,'2.2'!$D:$O,5,FALSE)&lt;=AF$8,"OK","NOK"))</f>
        <v/>
      </c>
      <c r="AG104" s="1160" t="str">
        <f>IF(VLOOKUP($A104,intern2!$A$165:$BH$316,COLUMN(AG104)+1,FALSE)="","",IF(VLOOKUP($A104,'2.2'!$D:$O,5,FALSE)&lt;=AG$8,"OK","NOK"))</f>
        <v/>
      </c>
      <c r="AH104" s="1160" t="str">
        <f>IF(VLOOKUP($A104,intern2!$A$165:$BH$316,COLUMN(AH104)+1,FALSE)="","",IF(VLOOKUP($A104,'2.2'!$D:$O,5,FALSE)&lt;=AH$8,"OK","NOK"))</f>
        <v/>
      </c>
      <c r="AI104" s="1156" t="str">
        <f>IF(VLOOKUP($A104,intern2!$A$165:$BH$316,COLUMN(AI104)+1,FALSE)="","",IF(VLOOKUP($A104,'2.2'!$D:$O,5,FALSE)&lt;=AI$8,"OK","NOK"))</f>
        <v/>
      </c>
      <c r="AJ104" s="1156" t="str">
        <f>IF(VLOOKUP($A104,intern2!$A$165:$BH$316,COLUMN(AJ104)+1,FALSE)="","",IF(VLOOKUP($A104,'2.2'!$D:$O,5,FALSE)&lt;=AJ$8,"OK","NOK"))</f>
        <v/>
      </c>
      <c r="AK104" s="1156" t="str">
        <f>IF(VLOOKUP($A104,intern2!$A$165:$BH$316,COLUMN(AK104)+1,FALSE)="","",IF(VLOOKUP($A104,'2.2'!$D:$O,5,FALSE)&lt;=AK$8,"OK","NOK"))</f>
        <v/>
      </c>
      <c r="AL104" s="1156" t="str">
        <f>IF(VLOOKUP($A104,intern2!$A$165:$BH$316,COLUMN(AL104)+1,FALSE)="","",IF(VLOOKUP($A104,'2.2'!$D:$O,5,FALSE)&lt;=AL$8,"OK","NOK"))</f>
        <v/>
      </c>
      <c r="AM104" s="1269" t="str">
        <f>IF(VLOOKUP($A104,intern2!$A$165:$BH$316,COLUMN(AM104)+1,FALSE)="","",IF(VLOOKUP($A104,'2.2'!$D:$O,5,FALSE)&lt;=AM$8,"OK","NOK"))</f>
        <v/>
      </c>
      <c r="AN104" s="1170" t="str">
        <f>IF(VLOOKUP($A104,intern2!$A$165:$BH$316,COLUMN(AN104)+1,FALSE)="","",IF(VLOOKUP($A104,'2.2'!$D:$O,5,FALSE)&lt;=AN$8,"OK","NOK"))</f>
        <v/>
      </c>
      <c r="AO104" s="1156" t="str">
        <f>IF(VLOOKUP($A104,intern2!$A$165:$BH$316,COLUMN(AO104)+1,FALSE)="","",IF(VLOOKUP($A104,'2.2'!$D:$O,5,FALSE)&lt;=AO$8,"OK","NOK"))</f>
        <v/>
      </c>
      <c r="AP104" s="1156" t="str">
        <f>IF(VLOOKUP($A104,intern2!$A$165:$BH$316,COLUMN(AP104)+1,FALSE)="","",IF(VLOOKUP($A104,'2.2'!$D:$O,5,FALSE)&lt;=AP$8,"OK","NOK"))</f>
        <v/>
      </c>
      <c r="AQ104" s="1269" t="str">
        <f>IF(VLOOKUP($A104,intern2!$A$165:$BH$316,COLUMN(AQ104)+1,FALSE)="","",IF(VLOOKUP($A104,'2.2'!$D:$O,5,FALSE)&lt;=AQ$8,"OK","NOK"))</f>
        <v/>
      </c>
      <c r="AR104" s="1156" t="str">
        <f>IF(VLOOKUP($A104,intern2!$A$165:$BH$316,COLUMN(AR104)+1,FALSE)="","",IF(VLOOKUP($A104,'2.2'!$D:$O,5,FALSE)&lt;=AR$8,"OK","NOK"))</f>
        <v/>
      </c>
      <c r="AS104" s="1156" t="str">
        <f>IF(VLOOKUP($A104,intern2!$A$165:$BH$316,COLUMN(AS104)+1,FALSE)="","",IF(VLOOKUP($A104,'2.2'!$D:$O,5,FALSE)&lt;=AS$8,"OK","NOK"))</f>
        <v/>
      </c>
      <c r="AT104" s="1269" t="str">
        <f>IF(VLOOKUP($A104,intern2!$A$165:$BH$316,COLUMN(AT104)+1,FALSE)="","",IF(VLOOKUP($A104,'2.2'!$D:$O,5,FALSE)&lt;=AT$8,"OK","NOK"))</f>
        <v/>
      </c>
      <c r="AU104" s="1156" t="str">
        <f>IF(VLOOKUP($A104,intern2!$A$165:$BH$316,COLUMN(AU104)+1,FALSE)="","",IF(VLOOKUP($A104,'2.2'!$D:$O,5,FALSE)&lt;=AU$8,"OK","NOK"))</f>
        <v/>
      </c>
      <c r="AV104" s="1156" t="str">
        <f>IF(VLOOKUP($A104,intern2!$A$165:$BH$316,COLUMN(AV104)+1,FALSE)="","",IF(VLOOKUP($A104,'2.2'!$D:$O,5,FALSE)&lt;=AV$8,"OK","NOK"))</f>
        <v/>
      </c>
      <c r="AW104" s="1156" t="str">
        <f>IF(VLOOKUP($A104,intern2!$A$165:$BH$316,COLUMN(AW104)+1,FALSE)="","",IF(VLOOKUP($A104,'2.2'!$D:$O,5,FALSE)&lt;=AW$8,"OK","NOK"))</f>
        <v/>
      </c>
      <c r="AX104" s="1156" t="str">
        <f>IF(VLOOKUP($A104,intern2!$A$165:$BH$316,COLUMN(AX104)+1,FALSE)="","",IF(VLOOKUP($A104,'2.2'!$D:$O,5,FALSE)&lt;=AX$8,"OK","NOK"))</f>
        <v/>
      </c>
      <c r="AY104" s="1156" t="str">
        <f>IF(VLOOKUP($A104,intern2!$A$165:$BH$316,COLUMN(AY104)+1,FALSE)="","",IF(VLOOKUP($A104,'2.2'!$D:$O,5,FALSE)&lt;=AY$8,"OK","NOK"))</f>
        <v/>
      </c>
      <c r="AZ104" s="1269" t="str">
        <f>IF(VLOOKUP($A104,intern2!$A$165:$BH$316,COLUMN(AZ104)+1,FALSE)="","",IF(VLOOKUP($A104,'2.2'!$D:$O,5,FALSE)&lt;=AZ$8,"OK","NOK"))</f>
        <v/>
      </c>
      <c r="BA104" s="1156" t="str">
        <f>IF(VLOOKUP($A104,intern2!$A$165:$BH$316,COLUMN(BA104)+1,FALSE)="","",IF(VLOOKUP($A104,'2.2'!$D:$O,5,FALSE)&lt;=BA$8,"OK","NOK"))</f>
        <v/>
      </c>
      <c r="BB104" s="1156" t="str">
        <f>IF(VLOOKUP($A104,intern2!$A$165:$BH$316,COLUMN(BB104)+1,FALSE)="","",IF(VLOOKUP($A104,'2.2'!$D:$O,5,FALSE)&lt;=BB$8,"OK","NOK"))</f>
        <v/>
      </c>
      <c r="BC104" s="1156" t="str">
        <f>IF(VLOOKUP($A104,intern2!$A$165:$BH$316,COLUMN(BC104)+1,FALSE)="","",IF(VLOOKUP($A104,'2.2'!$D:$O,5,FALSE)&lt;=BC$8,"OK","NOK"))</f>
        <v/>
      </c>
      <c r="BD104" s="1156" t="str">
        <f>IF(VLOOKUP($A104,intern2!$A$165:$BH$316,COLUMN(BD104)+1,FALSE)="","",IF(VLOOKUP($A104,'2.2'!$D:$O,5,FALSE)&lt;=BD$8,"OK","NOK"))</f>
        <v/>
      </c>
      <c r="BE104" s="1156" t="str">
        <f>IF(VLOOKUP($A104,intern2!$A$165:$BH$316,COLUMN(BE104)+1,FALSE)="","",IF(VLOOKUP($A104,'2.2'!$D:$O,5,FALSE)&lt;=BE$8,"OK","NOK"))</f>
        <v/>
      </c>
      <c r="BF104" s="1170" t="str">
        <f>IF(VLOOKUP($A104,intern2!$A$165:$BH$316,COLUMN(BF104)+1,FALSE)="","",IF(VLOOKUP($A104,'2.2'!$D:$O,5,FALSE)&lt;=BF$8,"OK","NOK"))</f>
        <v/>
      </c>
      <c r="BG104" s="1269" t="str">
        <f>IF(VLOOKUP($A104,intern2!$A$165:$BH$316,COLUMN(BG104)+1,FALSE)="","",IF(VLOOKUP($A104,'2.2'!$D:$O,5,FALSE)&lt;=BG$8,"OK","NOK"))</f>
        <v/>
      </c>
      <c r="BH104" s="1176" t="str">
        <f t="shared" ca="1" si="1"/>
        <v>OK</v>
      </c>
      <c r="BI104" s="1176"/>
    </row>
    <row r="105" spans="1:61" x14ac:dyDescent="0.25">
      <c r="A105" s="716" t="str">
        <f>'2.2'!D105</f>
        <v>TPL2</v>
      </c>
      <c r="B105" s="1157" t="str">
        <f>'2.2'!E105</f>
        <v>Trapianto polmonare (CIMAS)</v>
      </c>
      <c r="C105" s="1156" t="str">
        <f>IF(VLOOKUP($A105,intern2!$A$165:$BH$316,COLUMN(C105)+1,FALSE)="","",IF(VLOOKUP($A105,'2.2'!$D:$O,5,FALSE)&lt;=C$8,"OK","NOK"))</f>
        <v/>
      </c>
      <c r="D105" s="1156" t="str">
        <f>IF(VLOOKUP($A105,intern2!$A$165:$BH$316,COLUMN(D105)+1,FALSE)="","",IF(VLOOKUP($A105,'2.2'!$D:$O,5,FALSE)&lt;=D$8,"OK","NOK"))</f>
        <v/>
      </c>
      <c r="E105" s="1156" t="str">
        <f>IF(VLOOKUP($A105,intern2!$A$165:$BH$316,COLUMN(E105)+1,FALSE)="","",IF(VLOOKUP($A105,'2.2'!$D:$O,5,FALSE)&lt;=E$8,"OK","NOK"))</f>
        <v/>
      </c>
      <c r="F105" s="1156" t="str">
        <f>IF(VLOOKUP($A105,intern2!$A$165:$BH$316,COLUMN(F105)+1,FALSE)="","",IF(VLOOKUP($A105,'2.2'!$D:$O,5,FALSE)&lt;=F$8,"OK","NOK"))</f>
        <v/>
      </c>
      <c r="G105" s="1156" t="str">
        <f>IF(VLOOKUP($A105,intern2!$A$165:$BH$316,COLUMN(G105)+1,FALSE)="","",IF(VLOOKUP($A105,'2.2'!$D:$O,5,FALSE)&lt;=G$8,"OK","NOK"))</f>
        <v/>
      </c>
      <c r="H105" s="1156" t="str">
        <f>IF(VLOOKUP($A105,intern2!$A$165:$BH$316,COLUMN(H105)+1,FALSE)="","",IF(VLOOKUP($A105,'2.2'!$D:$O,5,FALSE)&lt;=H$8,"OK","NOK"))</f>
        <v/>
      </c>
      <c r="I105" s="1269" t="str">
        <f>IF(VLOOKUP($A105,intern2!$A$165:$BH$316,COLUMN(I105)+1,FALSE)="","",IF(VLOOKUP($A105,'2.2'!$D:$O,5,FALSE)&lt;=I$8,"OK","NOK"))</f>
        <v/>
      </c>
      <c r="J105" s="1159" t="str">
        <f>IF(VLOOKUP($A105,intern2!$A$165:$BH$316,COLUMN(J105)+1,FALSE)="","",IF(VLOOKUP($A105,'2.2'!$D:$O,5,FALSE)&lt;=J$8,"OK","NOK"))</f>
        <v/>
      </c>
      <c r="K105" s="1156" t="str">
        <f>IF(VLOOKUP($A105,intern2!$A$165:$BH$316,COLUMN(K105)+1,FALSE)="","",IF(VLOOKUP($A105,'2.2'!$D:$O,5,FALSE)&lt;=K$8,"OK","NOK"))</f>
        <v/>
      </c>
      <c r="L105" s="1156" t="str">
        <f>IF(VLOOKUP($A105,intern2!$A$165:$BH$316,COLUMN(L105)+1,FALSE)="","",IF(VLOOKUP($A105,'2.2'!$D:$O,5,FALSE)&lt;=L$8,"OK","NOK"))</f>
        <v/>
      </c>
      <c r="M105" s="1156" t="str">
        <f>IF(VLOOKUP($A105,intern2!$A$165:$BH$316,COLUMN(M105)+1,FALSE)="","",IF(VLOOKUP($A105,'2.2'!$D:$O,5,FALSE)&lt;=M$8,"OK","NOK"))</f>
        <v/>
      </c>
      <c r="N105" s="1156" t="str">
        <f>IF(VLOOKUP($A105,intern2!$A$165:$BH$316,COLUMN(N105)+1,FALSE)="","",IF(VLOOKUP($A105,'2.2'!$D:$O,5,FALSE)&lt;=N$8,"OK","NOK"))</f>
        <v/>
      </c>
      <c r="O105" s="1156" t="str">
        <f>IF(VLOOKUP($A105,intern2!$A$165:$BH$316,COLUMN(O105)+1,FALSE)="","",IF(VLOOKUP($A105,'2.2'!$D:$O,5,FALSE)&lt;=O$8,"OK","NOK"))</f>
        <v/>
      </c>
      <c r="P105" s="1156" t="str">
        <f>IF(VLOOKUP($A105,intern2!$A$165:$BH$316,COLUMN(P105)+1,FALSE)="","",IF(VLOOKUP($A105,'2.2'!$D:$O,5,FALSE)&lt;=P$8,"OK","NOK"))</f>
        <v/>
      </c>
      <c r="Q105" s="1156" t="str">
        <f>IF(VLOOKUP($A105,intern2!$A$165:$BH$316,COLUMN(Q105)+1,FALSE)="","",IF(VLOOKUP($A105,'2.2'!$D:$O,5,FALSE)&lt;=Q$8,"OK","NOK"))</f>
        <v/>
      </c>
      <c r="R105" s="1159" t="str">
        <f>IF(VLOOKUP($A105,intern2!$A$165:$BH$316,COLUMN(R105)+1,FALSE)="","",IF(VLOOKUP($A105,'2.2'!$D:$O,5,FALSE)&lt;=R$8,"OK","NOK"))</f>
        <v/>
      </c>
      <c r="S105" s="1159" t="str">
        <f>IF(VLOOKUP($A105,intern2!$A$165:$BH$316,COLUMN(S105)+1,FALSE)="","",IF(VLOOKUP($A105,'2.2'!$D:$O,5,FALSE)&lt;=S$8,"OK","NOK"))</f>
        <v/>
      </c>
      <c r="T105" s="1156" t="str">
        <f>IF(VLOOKUP($A105,intern2!$A$165:$BH$316,COLUMN(T105)+1,FALSE)="","",IF(VLOOKUP($A105,'2.2'!$D:$O,5,FALSE)&lt;=T$8,"OK","NOK"))</f>
        <v/>
      </c>
      <c r="U105" s="1156" t="str">
        <f>IF(VLOOKUP($A105,intern2!$A$165:$BH$316,COLUMN(U105)+1,FALSE)="","",IF(VLOOKUP($A105,'2.2'!$D:$O,5,FALSE)&lt;=U$8,"OK","NOK"))</f>
        <v/>
      </c>
      <c r="V105" s="1156" t="str">
        <f>IF(VLOOKUP($A105,intern2!$A$165:$BH$316,COLUMN(V105)+1,FALSE)="","",IF(VLOOKUP($A105,'2.2'!$D:$O,5,FALSE)&lt;=V$8,"OK","NOK"))</f>
        <v/>
      </c>
      <c r="W105" s="1156" t="str">
        <f>IF(VLOOKUP($A105,intern2!$A$165:$BH$316,COLUMN(W105)+1,FALSE)="","",IF(VLOOKUP($A105,'2.2'!$D:$O,5,FALSE)&lt;=W$8,"OK","NOK"))</f>
        <v/>
      </c>
      <c r="X105" s="1156" t="str">
        <f>IF(VLOOKUP($A105,intern2!$A$165:$BH$316,COLUMN(X105)+1,FALSE)="","",IF(VLOOKUP($A105,'2.2'!$D:$O,5,FALSE)&lt;=X$8,"OK","NOK"))</f>
        <v/>
      </c>
      <c r="Y105" s="1170" t="str">
        <f>IF(VLOOKUP($A105,intern2!$A$165:$BH$316,COLUMN(Y105)+1,FALSE)="","",IF(VLOOKUP($A105,'2.2'!$D:$O,5,FALSE)&lt;=Y$8,"OK","NOK"))</f>
        <v/>
      </c>
      <c r="Z105" s="1269" t="str">
        <f>IF(VLOOKUP($A105,intern2!$A$165:$BH$316,COLUMN(Z105)+1,FALSE)="","",IF(VLOOKUP($A105,'2.2'!$D:$O,5,FALSE)&lt;=Z$8,"OK","NOK"))</f>
        <v/>
      </c>
      <c r="AA105" s="1156" t="str">
        <f>IF(VLOOKUP($A105,intern2!$A$165:$BH$316,COLUMN(AA105)+1,FALSE)="","",IF(VLOOKUP($A105,'2.2'!$D:$O,5,FALSE)&lt;=AA$8,"OK","NOK"))</f>
        <v/>
      </c>
      <c r="AB105" s="1156" t="str">
        <f>IF(VLOOKUP($A105,intern2!$A$165:$BH$316,COLUMN(AB105)+1,FALSE)="","",IF(VLOOKUP($A105,'2.2'!$D:$O,5,FALSE)&lt;=AB$8,"OK","NOK"))</f>
        <v/>
      </c>
      <c r="AC105" s="1156" t="str">
        <f>IF(VLOOKUP($A105,intern2!$A$165:$BH$316,COLUMN(AC105)+1,FALSE)="","",IF(VLOOKUP($A105,'2.2'!$D:$O,5,FALSE)&lt;=AC$8,"OK","NOK"))</f>
        <v/>
      </c>
      <c r="AD105" s="1156" t="str">
        <f>IF(VLOOKUP($A105,intern2!$A$165:$BH$316,COLUMN(AD105)+1,FALSE)="","",IF(VLOOKUP($A105,'2.2'!$D:$O,5,FALSE)&lt;=AD$8,"OK","NOK"))</f>
        <v/>
      </c>
      <c r="AE105" s="1160" t="str">
        <f>IF(VLOOKUP($A105,intern2!$A$165:$BH$316,COLUMN(AE105)+1,FALSE)="","",IF(VLOOKUP($A105,'2.2'!$D:$O,5,FALSE)&lt;=AE$8,"OK","NOK"))</f>
        <v/>
      </c>
      <c r="AF105" s="1269" t="str">
        <f>IF(VLOOKUP($A105,intern2!$A$165:$BH$316,COLUMN(AF105)+1,FALSE)="","",IF(VLOOKUP($A105,'2.2'!$D:$O,5,FALSE)&lt;=AF$8,"OK","NOK"))</f>
        <v/>
      </c>
      <c r="AG105" s="1160" t="str">
        <f>IF(VLOOKUP($A105,intern2!$A$165:$BH$316,COLUMN(AG105)+1,FALSE)="","",IF(VLOOKUP($A105,'2.2'!$D:$O,5,FALSE)&lt;=AG$8,"OK","NOK"))</f>
        <v/>
      </c>
      <c r="AH105" s="1160" t="str">
        <f>IF(VLOOKUP($A105,intern2!$A$165:$BH$316,COLUMN(AH105)+1,FALSE)="","",IF(VLOOKUP($A105,'2.2'!$D:$O,5,FALSE)&lt;=AH$8,"OK","NOK"))</f>
        <v/>
      </c>
      <c r="AI105" s="1156" t="str">
        <f>IF(VLOOKUP($A105,intern2!$A$165:$BH$316,COLUMN(AI105)+1,FALSE)="","",IF(VLOOKUP($A105,'2.2'!$D:$O,5,FALSE)&lt;=AI$8,"OK","NOK"))</f>
        <v/>
      </c>
      <c r="AJ105" s="1156" t="str">
        <f>IF(VLOOKUP($A105,intern2!$A$165:$BH$316,COLUMN(AJ105)+1,FALSE)="","",IF(VLOOKUP($A105,'2.2'!$D:$O,5,FALSE)&lt;=AJ$8,"OK","NOK"))</f>
        <v/>
      </c>
      <c r="AK105" s="1156" t="str">
        <f>IF(VLOOKUP($A105,intern2!$A$165:$BH$316,COLUMN(AK105)+1,FALSE)="","",IF(VLOOKUP($A105,'2.2'!$D:$O,5,FALSE)&lt;=AK$8,"OK","NOK"))</f>
        <v/>
      </c>
      <c r="AL105" s="1156" t="str">
        <f>IF(VLOOKUP($A105,intern2!$A$165:$BH$316,COLUMN(AL105)+1,FALSE)="","",IF(VLOOKUP($A105,'2.2'!$D:$O,5,FALSE)&lt;=AL$8,"OK","NOK"))</f>
        <v/>
      </c>
      <c r="AM105" s="1269" t="str">
        <f>IF(VLOOKUP($A105,intern2!$A$165:$BH$316,COLUMN(AM105)+1,FALSE)="","",IF(VLOOKUP($A105,'2.2'!$D:$O,5,FALSE)&lt;=AM$8,"OK","NOK"))</f>
        <v/>
      </c>
      <c r="AN105" s="1170" t="str">
        <f>IF(VLOOKUP($A105,intern2!$A$165:$BH$316,COLUMN(AN105)+1,FALSE)="","",IF(VLOOKUP($A105,'2.2'!$D:$O,5,FALSE)&lt;=AN$8,"OK","NOK"))</f>
        <v/>
      </c>
      <c r="AO105" s="1156" t="str">
        <f>IF(VLOOKUP($A105,intern2!$A$165:$BH$316,COLUMN(AO105)+1,FALSE)="","",IF(VLOOKUP($A105,'2.2'!$D:$O,5,FALSE)&lt;=AO$8,"OK","NOK"))</f>
        <v/>
      </c>
      <c r="AP105" s="1156" t="str">
        <f>IF(VLOOKUP($A105,intern2!$A$165:$BH$316,COLUMN(AP105)+1,FALSE)="","",IF(VLOOKUP($A105,'2.2'!$D:$O,5,FALSE)&lt;=AP$8,"OK","NOK"))</f>
        <v/>
      </c>
      <c r="AQ105" s="1269" t="str">
        <f>IF(VLOOKUP($A105,intern2!$A$165:$BH$316,COLUMN(AQ105)+1,FALSE)="","",IF(VLOOKUP($A105,'2.2'!$D:$O,5,FALSE)&lt;=AQ$8,"OK","NOK"))</f>
        <v/>
      </c>
      <c r="AR105" s="1156" t="str">
        <f>IF(VLOOKUP($A105,intern2!$A$165:$BH$316,COLUMN(AR105)+1,FALSE)="","",IF(VLOOKUP($A105,'2.2'!$D:$O,5,FALSE)&lt;=AR$8,"OK","NOK"))</f>
        <v/>
      </c>
      <c r="AS105" s="1156" t="str">
        <f>IF(VLOOKUP($A105,intern2!$A$165:$BH$316,COLUMN(AS105)+1,FALSE)="","",IF(VLOOKUP($A105,'2.2'!$D:$O,5,FALSE)&lt;=AS$8,"OK","NOK"))</f>
        <v/>
      </c>
      <c r="AT105" s="1269" t="str">
        <f>IF(VLOOKUP($A105,intern2!$A$165:$BH$316,COLUMN(AT105)+1,FALSE)="","",IF(VLOOKUP($A105,'2.2'!$D:$O,5,FALSE)&lt;=AT$8,"OK","NOK"))</f>
        <v/>
      </c>
      <c r="AU105" s="1156" t="str">
        <f>IF(VLOOKUP($A105,intern2!$A$165:$BH$316,COLUMN(AU105)+1,FALSE)="","",IF(VLOOKUP($A105,'2.2'!$D:$O,5,FALSE)&lt;=AU$8,"OK","NOK"))</f>
        <v/>
      </c>
      <c r="AV105" s="1156" t="str">
        <f>IF(VLOOKUP($A105,intern2!$A$165:$BH$316,COLUMN(AV105)+1,FALSE)="","",IF(VLOOKUP($A105,'2.2'!$D:$O,5,FALSE)&lt;=AV$8,"OK","NOK"))</f>
        <v/>
      </c>
      <c r="AW105" s="1156" t="str">
        <f>IF(VLOOKUP($A105,intern2!$A$165:$BH$316,COLUMN(AW105)+1,FALSE)="","",IF(VLOOKUP($A105,'2.2'!$D:$O,5,FALSE)&lt;=AW$8,"OK","NOK"))</f>
        <v/>
      </c>
      <c r="AX105" s="1156" t="str">
        <f>IF(VLOOKUP($A105,intern2!$A$165:$BH$316,COLUMN(AX105)+1,FALSE)="","",IF(VLOOKUP($A105,'2.2'!$D:$O,5,FALSE)&lt;=AX$8,"OK","NOK"))</f>
        <v/>
      </c>
      <c r="AY105" s="1156" t="str">
        <f>IF(VLOOKUP($A105,intern2!$A$165:$BH$316,COLUMN(AY105)+1,FALSE)="","",IF(VLOOKUP($A105,'2.2'!$D:$O,5,FALSE)&lt;=AY$8,"OK","NOK"))</f>
        <v/>
      </c>
      <c r="AZ105" s="1269" t="str">
        <f>IF(VLOOKUP($A105,intern2!$A$165:$BH$316,COLUMN(AZ105)+1,FALSE)="","",IF(VLOOKUP($A105,'2.2'!$D:$O,5,FALSE)&lt;=AZ$8,"OK","NOK"))</f>
        <v/>
      </c>
      <c r="BA105" s="1156" t="str">
        <f>IF(VLOOKUP($A105,intern2!$A$165:$BH$316,COLUMN(BA105)+1,FALSE)="","",IF(VLOOKUP($A105,'2.2'!$D:$O,5,FALSE)&lt;=BA$8,"OK","NOK"))</f>
        <v/>
      </c>
      <c r="BB105" s="1156" t="str">
        <f>IF(VLOOKUP($A105,intern2!$A$165:$BH$316,COLUMN(BB105)+1,FALSE)="","",IF(VLOOKUP($A105,'2.2'!$D:$O,5,FALSE)&lt;=BB$8,"OK","NOK"))</f>
        <v/>
      </c>
      <c r="BC105" s="1156" t="str">
        <f>IF(VLOOKUP($A105,intern2!$A$165:$BH$316,COLUMN(BC105)+1,FALSE)="","",IF(VLOOKUP($A105,'2.2'!$D:$O,5,FALSE)&lt;=BC$8,"OK","NOK"))</f>
        <v/>
      </c>
      <c r="BD105" s="1156" t="str">
        <f>IF(VLOOKUP($A105,intern2!$A$165:$BH$316,COLUMN(BD105)+1,FALSE)="","",IF(VLOOKUP($A105,'2.2'!$D:$O,5,FALSE)&lt;=BD$8,"OK","NOK"))</f>
        <v/>
      </c>
      <c r="BE105" s="1156" t="str">
        <f>IF(VLOOKUP($A105,intern2!$A$165:$BH$316,COLUMN(BE105)+1,FALSE)="","",IF(VLOOKUP($A105,'2.2'!$D:$O,5,FALSE)&lt;=BE$8,"OK","NOK"))</f>
        <v/>
      </c>
      <c r="BF105" s="1170" t="str">
        <f>IF(VLOOKUP($A105,intern2!$A$165:$BH$316,COLUMN(BF105)+1,FALSE)="","",IF(VLOOKUP($A105,'2.2'!$D:$O,5,FALSE)&lt;=BF$8,"OK","NOK"))</f>
        <v/>
      </c>
      <c r="BG105" s="1269" t="str">
        <f>IF(VLOOKUP($A105,intern2!$A$165:$BH$316,COLUMN(BG105)+1,FALSE)="","",IF(VLOOKUP($A105,'2.2'!$D:$O,5,FALSE)&lt;=BG$8,"OK","NOK"))</f>
        <v/>
      </c>
      <c r="BH105" s="1176" t="str">
        <f t="shared" si="1"/>
        <v>OK</v>
      </c>
      <c r="BI105" s="1176"/>
    </row>
    <row r="106" spans="1:61" x14ac:dyDescent="0.25">
      <c r="A106" s="716" t="str">
        <f>'2.2'!D106</f>
        <v>TPL3</v>
      </c>
      <c r="B106" s="1157" t="str">
        <f>'2.2'!E106</f>
        <v>Trapianto epatico (CIMAS)</v>
      </c>
      <c r="C106" s="1156" t="str">
        <f>IF(VLOOKUP($A106,intern2!$A$165:$BH$316,COLUMN(C106)+1,FALSE)="","",IF(VLOOKUP($A106,'2.2'!$D:$O,5,FALSE)&lt;=C$8,"OK","NOK"))</f>
        <v/>
      </c>
      <c r="D106" s="1156" t="str">
        <f>IF(VLOOKUP($A106,intern2!$A$165:$BH$316,COLUMN(D106)+1,FALSE)="","",IF(VLOOKUP($A106,'2.2'!$D:$O,5,FALSE)&lt;=D$8,"OK","NOK"))</f>
        <v/>
      </c>
      <c r="E106" s="1156" t="str">
        <f>IF(VLOOKUP($A106,intern2!$A$165:$BH$316,COLUMN(E106)+1,FALSE)="","",IF(VLOOKUP($A106,'2.2'!$D:$O,5,FALSE)&lt;=E$8,"OK","NOK"))</f>
        <v/>
      </c>
      <c r="F106" s="1156" t="str">
        <f>IF(VLOOKUP($A106,intern2!$A$165:$BH$316,COLUMN(F106)+1,FALSE)="","",IF(VLOOKUP($A106,'2.2'!$D:$O,5,FALSE)&lt;=F$8,"OK","NOK"))</f>
        <v/>
      </c>
      <c r="G106" s="1156" t="str">
        <f>IF(VLOOKUP($A106,intern2!$A$165:$BH$316,COLUMN(G106)+1,FALSE)="","",IF(VLOOKUP($A106,'2.2'!$D:$O,5,FALSE)&lt;=G$8,"OK","NOK"))</f>
        <v/>
      </c>
      <c r="H106" s="1156" t="str">
        <f>IF(VLOOKUP($A106,intern2!$A$165:$BH$316,COLUMN(H106)+1,FALSE)="","",IF(VLOOKUP($A106,'2.2'!$D:$O,5,FALSE)&lt;=H$8,"OK","NOK"))</f>
        <v/>
      </c>
      <c r="I106" s="1269" t="str">
        <f>IF(VLOOKUP($A106,intern2!$A$165:$BH$316,COLUMN(I106)+1,FALSE)="","",IF(VLOOKUP($A106,'2.2'!$D:$O,5,FALSE)&lt;=I$8,"OK","NOK"))</f>
        <v/>
      </c>
      <c r="J106" s="1159" t="str">
        <f>IF(VLOOKUP($A106,intern2!$A$165:$BH$316,COLUMN(J106)+1,FALSE)="","",IF(VLOOKUP($A106,'2.2'!$D:$O,5,FALSE)&lt;=J$8,"OK","NOK"))</f>
        <v/>
      </c>
      <c r="K106" s="1156" t="str">
        <f>IF(VLOOKUP($A106,intern2!$A$165:$BH$316,COLUMN(K106)+1,FALSE)="","",IF(VLOOKUP($A106,'2.2'!$D:$O,5,FALSE)&lt;=K$8,"OK","NOK"))</f>
        <v/>
      </c>
      <c r="L106" s="1156" t="str">
        <f>IF(VLOOKUP($A106,intern2!$A$165:$BH$316,COLUMN(L106)+1,FALSE)="","",IF(VLOOKUP($A106,'2.2'!$D:$O,5,FALSE)&lt;=L$8,"OK","NOK"))</f>
        <v/>
      </c>
      <c r="M106" s="1156" t="str">
        <f>IF(VLOOKUP($A106,intern2!$A$165:$BH$316,COLUMN(M106)+1,FALSE)="","",IF(VLOOKUP($A106,'2.2'!$D:$O,5,FALSE)&lt;=M$8,"OK","NOK"))</f>
        <v/>
      </c>
      <c r="N106" s="1156" t="str">
        <f>IF(VLOOKUP($A106,intern2!$A$165:$BH$316,COLUMN(N106)+1,FALSE)="","",IF(VLOOKUP($A106,'2.2'!$D:$O,5,FALSE)&lt;=N$8,"OK","NOK"))</f>
        <v/>
      </c>
      <c r="O106" s="1156" t="str">
        <f>IF(VLOOKUP($A106,intern2!$A$165:$BH$316,COLUMN(O106)+1,FALSE)="","",IF(VLOOKUP($A106,'2.2'!$D:$O,5,FALSE)&lt;=O$8,"OK","NOK"))</f>
        <v/>
      </c>
      <c r="P106" s="1156" t="str">
        <f>IF(VLOOKUP($A106,intern2!$A$165:$BH$316,COLUMN(P106)+1,FALSE)="","",IF(VLOOKUP($A106,'2.2'!$D:$O,5,FALSE)&lt;=P$8,"OK","NOK"))</f>
        <v/>
      </c>
      <c r="Q106" s="1156" t="str">
        <f>IF(VLOOKUP($A106,intern2!$A$165:$BH$316,COLUMN(Q106)+1,FALSE)="","",IF(VLOOKUP($A106,'2.2'!$D:$O,5,FALSE)&lt;=Q$8,"OK","NOK"))</f>
        <v/>
      </c>
      <c r="R106" s="1159" t="str">
        <f>IF(VLOOKUP($A106,intern2!$A$165:$BH$316,COLUMN(R106)+1,FALSE)="","",IF(VLOOKUP($A106,'2.2'!$D:$O,5,FALSE)&lt;=R$8,"OK","NOK"))</f>
        <v/>
      </c>
      <c r="S106" s="1159" t="str">
        <f>IF(VLOOKUP($A106,intern2!$A$165:$BH$316,COLUMN(S106)+1,FALSE)="","",IF(VLOOKUP($A106,'2.2'!$D:$O,5,FALSE)&lt;=S$8,"OK","NOK"))</f>
        <v/>
      </c>
      <c r="T106" s="1156" t="str">
        <f>IF(VLOOKUP($A106,intern2!$A$165:$BH$316,COLUMN(T106)+1,FALSE)="","",IF(VLOOKUP($A106,'2.2'!$D:$O,5,FALSE)&lt;=T$8,"OK","NOK"))</f>
        <v/>
      </c>
      <c r="U106" s="1156" t="str">
        <f>IF(VLOOKUP($A106,intern2!$A$165:$BH$316,COLUMN(U106)+1,FALSE)="","",IF(VLOOKUP($A106,'2.2'!$D:$O,5,FALSE)&lt;=U$8,"OK","NOK"))</f>
        <v/>
      </c>
      <c r="V106" s="1156" t="str">
        <f>IF(VLOOKUP($A106,intern2!$A$165:$BH$316,COLUMN(V106)+1,FALSE)="","",IF(VLOOKUP($A106,'2.2'!$D:$O,5,FALSE)&lt;=V$8,"OK","NOK"))</f>
        <v/>
      </c>
      <c r="W106" s="1156" t="str">
        <f>IF(VLOOKUP($A106,intern2!$A$165:$BH$316,COLUMN(W106)+1,FALSE)="","",IF(VLOOKUP($A106,'2.2'!$D:$O,5,FALSE)&lt;=W$8,"OK","NOK"))</f>
        <v/>
      </c>
      <c r="X106" s="1156" t="str">
        <f>IF(VLOOKUP($A106,intern2!$A$165:$BH$316,COLUMN(X106)+1,FALSE)="","",IF(VLOOKUP($A106,'2.2'!$D:$O,5,FALSE)&lt;=X$8,"OK","NOK"))</f>
        <v/>
      </c>
      <c r="Y106" s="1170" t="str">
        <f>IF(VLOOKUP($A106,intern2!$A$165:$BH$316,COLUMN(Y106)+1,FALSE)="","",IF(VLOOKUP($A106,'2.2'!$D:$O,5,FALSE)&lt;=Y$8,"OK","NOK"))</f>
        <v/>
      </c>
      <c r="Z106" s="1269" t="str">
        <f>IF(VLOOKUP($A106,intern2!$A$165:$BH$316,COLUMN(Z106)+1,FALSE)="","",IF(VLOOKUP($A106,'2.2'!$D:$O,5,FALSE)&lt;=Z$8,"OK","NOK"))</f>
        <v/>
      </c>
      <c r="AA106" s="1156" t="str">
        <f>IF(VLOOKUP($A106,intern2!$A$165:$BH$316,COLUMN(AA106)+1,FALSE)="","",IF(VLOOKUP($A106,'2.2'!$D:$O,5,FALSE)&lt;=AA$8,"OK","NOK"))</f>
        <v/>
      </c>
      <c r="AB106" s="1156" t="str">
        <f>IF(VLOOKUP($A106,intern2!$A$165:$BH$316,COLUMN(AB106)+1,FALSE)="","",IF(VLOOKUP($A106,'2.2'!$D:$O,5,FALSE)&lt;=AB$8,"OK","NOK"))</f>
        <v/>
      </c>
      <c r="AC106" s="1156" t="str">
        <f>IF(VLOOKUP($A106,intern2!$A$165:$BH$316,COLUMN(AC106)+1,FALSE)="","",IF(VLOOKUP($A106,'2.2'!$D:$O,5,FALSE)&lt;=AC$8,"OK","NOK"))</f>
        <v/>
      </c>
      <c r="AD106" s="1156" t="str">
        <f>IF(VLOOKUP($A106,intern2!$A$165:$BH$316,COLUMN(AD106)+1,FALSE)="","",IF(VLOOKUP($A106,'2.2'!$D:$O,5,FALSE)&lt;=AD$8,"OK","NOK"))</f>
        <v/>
      </c>
      <c r="AE106" s="1160" t="str">
        <f>IF(VLOOKUP($A106,intern2!$A$165:$BH$316,COLUMN(AE106)+1,FALSE)="","",IF(VLOOKUP($A106,'2.2'!$D:$O,5,FALSE)&lt;=AE$8,"OK","NOK"))</f>
        <v/>
      </c>
      <c r="AF106" s="1269" t="str">
        <f>IF(VLOOKUP($A106,intern2!$A$165:$BH$316,COLUMN(AF106)+1,FALSE)="","",IF(VLOOKUP($A106,'2.2'!$D:$O,5,FALSE)&lt;=AF$8,"OK","NOK"))</f>
        <v/>
      </c>
      <c r="AG106" s="1160" t="str">
        <f>IF(VLOOKUP($A106,intern2!$A$165:$BH$316,COLUMN(AG106)+1,FALSE)="","",IF(VLOOKUP($A106,'2.2'!$D:$O,5,FALSE)&lt;=AG$8,"OK","NOK"))</f>
        <v/>
      </c>
      <c r="AH106" s="1160" t="str">
        <f>IF(VLOOKUP($A106,intern2!$A$165:$BH$316,COLUMN(AH106)+1,FALSE)="","",IF(VLOOKUP($A106,'2.2'!$D:$O,5,FALSE)&lt;=AH$8,"OK","NOK"))</f>
        <v/>
      </c>
      <c r="AI106" s="1156" t="str">
        <f>IF(VLOOKUP($A106,intern2!$A$165:$BH$316,COLUMN(AI106)+1,FALSE)="","",IF(VLOOKUP($A106,'2.2'!$D:$O,5,FALSE)&lt;=AI$8,"OK","NOK"))</f>
        <v/>
      </c>
      <c r="AJ106" s="1156" t="str">
        <f>IF(VLOOKUP($A106,intern2!$A$165:$BH$316,COLUMN(AJ106)+1,FALSE)="","",IF(VLOOKUP($A106,'2.2'!$D:$O,5,FALSE)&lt;=AJ$8,"OK","NOK"))</f>
        <v/>
      </c>
      <c r="AK106" s="1156" t="str">
        <f>IF(VLOOKUP($A106,intern2!$A$165:$BH$316,COLUMN(AK106)+1,FALSE)="","",IF(VLOOKUP($A106,'2.2'!$D:$O,5,FALSE)&lt;=AK$8,"OK","NOK"))</f>
        <v/>
      </c>
      <c r="AL106" s="1156" t="str">
        <f>IF(VLOOKUP($A106,intern2!$A$165:$BH$316,COLUMN(AL106)+1,FALSE)="","",IF(VLOOKUP($A106,'2.2'!$D:$O,5,FALSE)&lt;=AL$8,"OK","NOK"))</f>
        <v/>
      </c>
      <c r="AM106" s="1269" t="str">
        <f>IF(VLOOKUP($A106,intern2!$A$165:$BH$316,COLUMN(AM106)+1,FALSE)="","",IF(VLOOKUP($A106,'2.2'!$D:$O,5,FALSE)&lt;=AM$8,"OK","NOK"))</f>
        <v/>
      </c>
      <c r="AN106" s="1170" t="str">
        <f>IF(VLOOKUP($A106,intern2!$A$165:$BH$316,COLUMN(AN106)+1,FALSE)="","",IF(VLOOKUP($A106,'2.2'!$D:$O,5,FALSE)&lt;=AN$8,"OK","NOK"))</f>
        <v/>
      </c>
      <c r="AO106" s="1156" t="str">
        <f>IF(VLOOKUP($A106,intern2!$A$165:$BH$316,COLUMN(AO106)+1,FALSE)="","",IF(VLOOKUP($A106,'2.2'!$D:$O,5,FALSE)&lt;=AO$8,"OK","NOK"))</f>
        <v/>
      </c>
      <c r="AP106" s="1156" t="str">
        <f>IF(VLOOKUP($A106,intern2!$A$165:$BH$316,COLUMN(AP106)+1,FALSE)="","",IF(VLOOKUP($A106,'2.2'!$D:$O,5,FALSE)&lt;=AP$8,"OK","NOK"))</f>
        <v/>
      </c>
      <c r="AQ106" s="1269" t="str">
        <f>IF(VLOOKUP($A106,intern2!$A$165:$BH$316,COLUMN(AQ106)+1,FALSE)="","",IF(VLOOKUP($A106,'2.2'!$D:$O,5,FALSE)&lt;=AQ$8,"OK","NOK"))</f>
        <v/>
      </c>
      <c r="AR106" s="1156" t="str">
        <f>IF(VLOOKUP($A106,intern2!$A$165:$BH$316,COLUMN(AR106)+1,FALSE)="","",IF(VLOOKUP($A106,'2.2'!$D:$O,5,FALSE)&lt;=AR$8,"OK","NOK"))</f>
        <v/>
      </c>
      <c r="AS106" s="1156" t="str">
        <f>IF(VLOOKUP($A106,intern2!$A$165:$BH$316,COLUMN(AS106)+1,FALSE)="","",IF(VLOOKUP($A106,'2.2'!$D:$O,5,FALSE)&lt;=AS$8,"OK","NOK"))</f>
        <v/>
      </c>
      <c r="AT106" s="1269" t="str">
        <f>IF(VLOOKUP($A106,intern2!$A$165:$BH$316,COLUMN(AT106)+1,FALSE)="","",IF(VLOOKUP($A106,'2.2'!$D:$O,5,FALSE)&lt;=AT$8,"OK","NOK"))</f>
        <v/>
      </c>
      <c r="AU106" s="1156" t="str">
        <f>IF(VLOOKUP($A106,intern2!$A$165:$BH$316,COLUMN(AU106)+1,FALSE)="","",IF(VLOOKUP($A106,'2.2'!$D:$O,5,FALSE)&lt;=AU$8,"OK","NOK"))</f>
        <v/>
      </c>
      <c r="AV106" s="1156" t="str">
        <f>IF(VLOOKUP($A106,intern2!$A$165:$BH$316,COLUMN(AV106)+1,FALSE)="","",IF(VLOOKUP($A106,'2.2'!$D:$O,5,FALSE)&lt;=AV$8,"OK","NOK"))</f>
        <v/>
      </c>
      <c r="AW106" s="1156" t="str">
        <f>IF(VLOOKUP($A106,intern2!$A$165:$BH$316,COLUMN(AW106)+1,FALSE)="","",IF(VLOOKUP($A106,'2.2'!$D:$O,5,FALSE)&lt;=AW$8,"OK","NOK"))</f>
        <v/>
      </c>
      <c r="AX106" s="1156" t="str">
        <f>IF(VLOOKUP($A106,intern2!$A$165:$BH$316,COLUMN(AX106)+1,FALSE)="","",IF(VLOOKUP($A106,'2.2'!$D:$O,5,FALSE)&lt;=AX$8,"OK","NOK"))</f>
        <v/>
      </c>
      <c r="AY106" s="1156" t="str">
        <f>IF(VLOOKUP($A106,intern2!$A$165:$BH$316,COLUMN(AY106)+1,FALSE)="","",IF(VLOOKUP($A106,'2.2'!$D:$O,5,FALSE)&lt;=AY$8,"OK","NOK"))</f>
        <v/>
      </c>
      <c r="AZ106" s="1269" t="str">
        <f>IF(VLOOKUP($A106,intern2!$A$165:$BH$316,COLUMN(AZ106)+1,FALSE)="","",IF(VLOOKUP($A106,'2.2'!$D:$O,5,FALSE)&lt;=AZ$8,"OK","NOK"))</f>
        <v/>
      </c>
      <c r="BA106" s="1156" t="str">
        <f>IF(VLOOKUP($A106,intern2!$A$165:$BH$316,COLUMN(BA106)+1,FALSE)="","",IF(VLOOKUP($A106,'2.2'!$D:$O,5,FALSE)&lt;=BA$8,"OK","NOK"))</f>
        <v/>
      </c>
      <c r="BB106" s="1156" t="str">
        <f>IF(VLOOKUP($A106,intern2!$A$165:$BH$316,COLUMN(BB106)+1,FALSE)="","",IF(VLOOKUP($A106,'2.2'!$D:$O,5,FALSE)&lt;=BB$8,"OK","NOK"))</f>
        <v/>
      </c>
      <c r="BC106" s="1156" t="str">
        <f>IF(VLOOKUP($A106,intern2!$A$165:$BH$316,COLUMN(BC106)+1,FALSE)="","",IF(VLOOKUP($A106,'2.2'!$D:$O,5,FALSE)&lt;=BC$8,"OK","NOK"))</f>
        <v/>
      </c>
      <c r="BD106" s="1156" t="str">
        <f>IF(VLOOKUP($A106,intern2!$A$165:$BH$316,COLUMN(BD106)+1,FALSE)="","",IF(VLOOKUP($A106,'2.2'!$D:$O,5,FALSE)&lt;=BD$8,"OK","NOK"))</f>
        <v/>
      </c>
      <c r="BE106" s="1156" t="str">
        <f>IF(VLOOKUP($A106,intern2!$A$165:$BH$316,COLUMN(BE106)+1,FALSE)="","",IF(VLOOKUP($A106,'2.2'!$D:$O,5,FALSE)&lt;=BE$8,"OK","NOK"))</f>
        <v/>
      </c>
      <c r="BF106" s="1170" t="str">
        <f>IF(VLOOKUP($A106,intern2!$A$165:$BH$316,COLUMN(BF106)+1,FALSE)="","",IF(VLOOKUP($A106,'2.2'!$D:$O,5,FALSE)&lt;=BF$8,"OK","NOK"))</f>
        <v/>
      </c>
      <c r="BG106" s="1269" t="str">
        <f>IF(VLOOKUP($A106,intern2!$A$165:$BH$316,COLUMN(BG106)+1,FALSE)="","",IF(VLOOKUP($A106,'2.2'!$D:$O,5,FALSE)&lt;=BG$8,"OK","NOK"))</f>
        <v/>
      </c>
      <c r="BH106" s="1176" t="str">
        <f t="shared" si="1"/>
        <v>OK</v>
      </c>
      <c r="BI106" s="1176"/>
    </row>
    <row r="107" spans="1:61" x14ac:dyDescent="0.25">
      <c r="A107" s="716" t="str">
        <f>'2.2'!D107</f>
        <v>TPL4</v>
      </c>
      <c r="B107" s="1157" t="str">
        <f>'2.2'!E107</f>
        <v>Trapianto pancreatico (CIMAS)</v>
      </c>
      <c r="C107" s="1156" t="str">
        <f>IF(VLOOKUP($A107,intern2!$A$165:$BH$316,COLUMN(C107)+1,FALSE)="","",IF(VLOOKUP($A107,'2.2'!$D:$O,5,FALSE)&lt;=C$8,"OK","NOK"))</f>
        <v/>
      </c>
      <c r="D107" s="1156" t="str">
        <f>IF(VLOOKUP($A107,intern2!$A$165:$BH$316,COLUMN(D107)+1,FALSE)="","",IF(VLOOKUP($A107,'2.2'!$D:$O,5,FALSE)&lt;=D$8,"OK","NOK"))</f>
        <v/>
      </c>
      <c r="E107" s="1156" t="str">
        <f>IF(VLOOKUP($A107,intern2!$A$165:$BH$316,COLUMN(E107)+1,FALSE)="","",IF(VLOOKUP($A107,'2.2'!$D:$O,5,FALSE)&lt;=E$8,"OK","NOK"))</f>
        <v/>
      </c>
      <c r="F107" s="1156" t="str">
        <f>IF(VLOOKUP($A107,intern2!$A$165:$BH$316,COLUMN(F107)+1,FALSE)="","",IF(VLOOKUP($A107,'2.2'!$D:$O,5,FALSE)&lt;=F$8,"OK","NOK"))</f>
        <v/>
      </c>
      <c r="G107" s="1156" t="str">
        <f>IF(VLOOKUP($A107,intern2!$A$165:$BH$316,COLUMN(G107)+1,FALSE)="","",IF(VLOOKUP($A107,'2.2'!$D:$O,5,FALSE)&lt;=G$8,"OK","NOK"))</f>
        <v/>
      </c>
      <c r="H107" s="1156" t="str">
        <f>IF(VLOOKUP($A107,intern2!$A$165:$BH$316,COLUMN(H107)+1,FALSE)="","",IF(VLOOKUP($A107,'2.2'!$D:$O,5,FALSE)&lt;=H$8,"OK","NOK"))</f>
        <v/>
      </c>
      <c r="I107" s="1269" t="str">
        <f>IF(VLOOKUP($A107,intern2!$A$165:$BH$316,COLUMN(I107)+1,FALSE)="","",IF(VLOOKUP($A107,'2.2'!$D:$O,5,FALSE)&lt;=I$8,"OK","NOK"))</f>
        <v/>
      </c>
      <c r="J107" s="1159" t="str">
        <f>IF(VLOOKUP($A107,intern2!$A$165:$BH$316,COLUMN(J107)+1,FALSE)="","",IF(VLOOKUP($A107,'2.2'!$D:$O,5,FALSE)&lt;=J$8,"OK","NOK"))</f>
        <v/>
      </c>
      <c r="K107" s="1156" t="str">
        <f>IF(VLOOKUP($A107,intern2!$A$165:$BH$316,COLUMN(K107)+1,FALSE)="","",IF(VLOOKUP($A107,'2.2'!$D:$O,5,FALSE)&lt;=K$8,"OK","NOK"))</f>
        <v/>
      </c>
      <c r="L107" s="1156" t="str">
        <f>IF(VLOOKUP($A107,intern2!$A$165:$BH$316,COLUMN(L107)+1,FALSE)="","",IF(VLOOKUP($A107,'2.2'!$D:$O,5,FALSE)&lt;=L$8,"OK","NOK"))</f>
        <v/>
      </c>
      <c r="M107" s="1156" t="str">
        <f>IF(VLOOKUP($A107,intern2!$A$165:$BH$316,COLUMN(M107)+1,FALSE)="","",IF(VLOOKUP($A107,'2.2'!$D:$O,5,FALSE)&lt;=M$8,"OK","NOK"))</f>
        <v/>
      </c>
      <c r="N107" s="1156" t="str">
        <f>IF(VLOOKUP($A107,intern2!$A$165:$BH$316,COLUMN(N107)+1,FALSE)="","",IF(VLOOKUP($A107,'2.2'!$D:$O,5,FALSE)&lt;=N$8,"OK","NOK"))</f>
        <v/>
      </c>
      <c r="O107" s="1156" t="str">
        <f>IF(VLOOKUP($A107,intern2!$A$165:$BH$316,COLUMN(O107)+1,FALSE)="","",IF(VLOOKUP($A107,'2.2'!$D:$O,5,FALSE)&lt;=O$8,"OK","NOK"))</f>
        <v/>
      </c>
      <c r="P107" s="1156" t="str">
        <f>IF(VLOOKUP($A107,intern2!$A$165:$BH$316,COLUMN(P107)+1,FALSE)="","",IF(VLOOKUP($A107,'2.2'!$D:$O,5,FALSE)&lt;=P$8,"OK","NOK"))</f>
        <v/>
      </c>
      <c r="Q107" s="1156" t="str">
        <f>IF(VLOOKUP($A107,intern2!$A$165:$BH$316,COLUMN(Q107)+1,FALSE)="","",IF(VLOOKUP($A107,'2.2'!$D:$O,5,FALSE)&lt;=Q$8,"OK","NOK"))</f>
        <v/>
      </c>
      <c r="R107" s="1159" t="str">
        <f>IF(VLOOKUP($A107,intern2!$A$165:$BH$316,COLUMN(R107)+1,FALSE)="","",IF(VLOOKUP($A107,'2.2'!$D:$O,5,FALSE)&lt;=R$8,"OK","NOK"))</f>
        <v/>
      </c>
      <c r="S107" s="1159" t="str">
        <f>IF(VLOOKUP($A107,intern2!$A$165:$BH$316,COLUMN(S107)+1,FALSE)="","",IF(VLOOKUP($A107,'2.2'!$D:$O,5,FALSE)&lt;=S$8,"OK","NOK"))</f>
        <v/>
      </c>
      <c r="T107" s="1156" t="str">
        <f>IF(VLOOKUP($A107,intern2!$A$165:$BH$316,COLUMN(T107)+1,FALSE)="","",IF(VLOOKUP($A107,'2.2'!$D:$O,5,FALSE)&lt;=T$8,"OK","NOK"))</f>
        <v/>
      </c>
      <c r="U107" s="1156" t="str">
        <f>IF(VLOOKUP($A107,intern2!$A$165:$BH$316,COLUMN(U107)+1,FALSE)="","",IF(VLOOKUP($A107,'2.2'!$D:$O,5,FALSE)&lt;=U$8,"OK","NOK"))</f>
        <v/>
      </c>
      <c r="V107" s="1156" t="str">
        <f>IF(VLOOKUP($A107,intern2!$A$165:$BH$316,COLUMN(V107)+1,FALSE)="","",IF(VLOOKUP($A107,'2.2'!$D:$O,5,FALSE)&lt;=V$8,"OK","NOK"))</f>
        <v/>
      </c>
      <c r="W107" s="1156" t="str">
        <f>IF(VLOOKUP($A107,intern2!$A$165:$BH$316,COLUMN(W107)+1,FALSE)="","",IF(VLOOKUP($A107,'2.2'!$D:$O,5,FALSE)&lt;=W$8,"OK","NOK"))</f>
        <v/>
      </c>
      <c r="X107" s="1156" t="str">
        <f>IF(VLOOKUP($A107,intern2!$A$165:$BH$316,COLUMN(X107)+1,FALSE)="","",IF(VLOOKUP($A107,'2.2'!$D:$O,5,FALSE)&lt;=X$8,"OK","NOK"))</f>
        <v/>
      </c>
      <c r="Y107" s="1170" t="str">
        <f>IF(VLOOKUP($A107,intern2!$A$165:$BH$316,COLUMN(Y107)+1,FALSE)="","",IF(VLOOKUP($A107,'2.2'!$D:$O,5,FALSE)&lt;=Y$8,"OK","NOK"))</f>
        <v/>
      </c>
      <c r="Z107" s="1269" t="str">
        <f>IF(VLOOKUP($A107,intern2!$A$165:$BH$316,COLUMN(Z107)+1,FALSE)="","",IF(VLOOKUP($A107,'2.2'!$D:$O,5,FALSE)&lt;=Z$8,"OK","NOK"))</f>
        <v/>
      </c>
      <c r="AA107" s="1156" t="str">
        <f>IF(VLOOKUP($A107,intern2!$A$165:$BH$316,COLUMN(AA107)+1,FALSE)="","",IF(VLOOKUP($A107,'2.2'!$D:$O,5,FALSE)&lt;=AA$8,"OK","NOK"))</f>
        <v/>
      </c>
      <c r="AB107" s="1156" t="str">
        <f>IF(VLOOKUP($A107,intern2!$A$165:$BH$316,COLUMN(AB107)+1,FALSE)="","",IF(VLOOKUP($A107,'2.2'!$D:$O,5,FALSE)&lt;=AB$8,"OK","NOK"))</f>
        <v/>
      </c>
      <c r="AC107" s="1156" t="str">
        <f>IF(VLOOKUP($A107,intern2!$A$165:$BH$316,COLUMN(AC107)+1,FALSE)="","",IF(VLOOKUP($A107,'2.2'!$D:$O,5,FALSE)&lt;=AC$8,"OK","NOK"))</f>
        <v/>
      </c>
      <c r="AD107" s="1156" t="str">
        <f>IF(VLOOKUP($A107,intern2!$A$165:$BH$316,COLUMN(AD107)+1,FALSE)="","",IF(VLOOKUP($A107,'2.2'!$D:$O,5,FALSE)&lt;=AD$8,"OK","NOK"))</f>
        <v/>
      </c>
      <c r="AE107" s="1160" t="str">
        <f>IF(VLOOKUP($A107,intern2!$A$165:$BH$316,COLUMN(AE107)+1,FALSE)="","",IF(VLOOKUP($A107,'2.2'!$D:$O,5,FALSE)&lt;=AE$8,"OK","NOK"))</f>
        <v/>
      </c>
      <c r="AF107" s="1269" t="str">
        <f>IF(VLOOKUP($A107,intern2!$A$165:$BH$316,COLUMN(AF107)+1,FALSE)="","",IF(VLOOKUP($A107,'2.2'!$D:$O,5,FALSE)&lt;=AF$8,"OK","NOK"))</f>
        <v/>
      </c>
      <c r="AG107" s="1160" t="str">
        <f>IF(VLOOKUP($A107,intern2!$A$165:$BH$316,COLUMN(AG107)+1,FALSE)="","",IF(VLOOKUP($A107,'2.2'!$D:$O,5,FALSE)&lt;=AG$8,"OK","NOK"))</f>
        <v/>
      </c>
      <c r="AH107" s="1160" t="str">
        <f>IF(VLOOKUP($A107,intern2!$A$165:$BH$316,COLUMN(AH107)+1,FALSE)="","",IF(VLOOKUP($A107,'2.2'!$D:$O,5,FALSE)&lt;=AH$8,"OK","NOK"))</f>
        <v/>
      </c>
      <c r="AI107" s="1156" t="str">
        <f>IF(VLOOKUP($A107,intern2!$A$165:$BH$316,COLUMN(AI107)+1,FALSE)="","",IF(VLOOKUP($A107,'2.2'!$D:$O,5,FALSE)&lt;=AI$8,"OK","NOK"))</f>
        <v/>
      </c>
      <c r="AJ107" s="1156" t="str">
        <f>IF(VLOOKUP($A107,intern2!$A$165:$BH$316,COLUMN(AJ107)+1,FALSE)="","",IF(VLOOKUP($A107,'2.2'!$D:$O,5,FALSE)&lt;=AJ$8,"OK","NOK"))</f>
        <v/>
      </c>
      <c r="AK107" s="1156" t="str">
        <f>IF(VLOOKUP($A107,intern2!$A$165:$BH$316,COLUMN(AK107)+1,FALSE)="","",IF(VLOOKUP($A107,'2.2'!$D:$O,5,FALSE)&lt;=AK$8,"OK","NOK"))</f>
        <v/>
      </c>
      <c r="AL107" s="1156" t="str">
        <f>IF(VLOOKUP($A107,intern2!$A$165:$BH$316,COLUMN(AL107)+1,FALSE)="","",IF(VLOOKUP($A107,'2.2'!$D:$O,5,FALSE)&lt;=AL$8,"OK","NOK"))</f>
        <v/>
      </c>
      <c r="AM107" s="1269" t="str">
        <f>IF(VLOOKUP($A107,intern2!$A$165:$BH$316,COLUMN(AM107)+1,FALSE)="","",IF(VLOOKUP($A107,'2.2'!$D:$O,5,FALSE)&lt;=AM$8,"OK","NOK"))</f>
        <v/>
      </c>
      <c r="AN107" s="1170" t="str">
        <f>IF(VLOOKUP($A107,intern2!$A$165:$BH$316,COLUMN(AN107)+1,FALSE)="","",IF(VLOOKUP($A107,'2.2'!$D:$O,5,FALSE)&lt;=AN$8,"OK","NOK"))</f>
        <v/>
      </c>
      <c r="AO107" s="1156" t="str">
        <f>IF(VLOOKUP($A107,intern2!$A$165:$BH$316,COLUMN(AO107)+1,FALSE)="","",IF(VLOOKUP($A107,'2.2'!$D:$O,5,FALSE)&lt;=AO$8,"OK","NOK"))</f>
        <v/>
      </c>
      <c r="AP107" s="1156" t="str">
        <f>IF(VLOOKUP($A107,intern2!$A$165:$BH$316,COLUMN(AP107)+1,FALSE)="","",IF(VLOOKUP($A107,'2.2'!$D:$O,5,FALSE)&lt;=AP$8,"OK","NOK"))</f>
        <v/>
      </c>
      <c r="AQ107" s="1269" t="str">
        <f>IF(VLOOKUP($A107,intern2!$A$165:$BH$316,COLUMN(AQ107)+1,FALSE)="","",IF(VLOOKUP($A107,'2.2'!$D:$O,5,FALSE)&lt;=AQ$8,"OK","NOK"))</f>
        <v/>
      </c>
      <c r="AR107" s="1156" t="str">
        <f>IF(VLOOKUP($A107,intern2!$A$165:$BH$316,COLUMN(AR107)+1,FALSE)="","",IF(VLOOKUP($A107,'2.2'!$D:$O,5,FALSE)&lt;=AR$8,"OK","NOK"))</f>
        <v/>
      </c>
      <c r="AS107" s="1156" t="str">
        <f>IF(VLOOKUP($A107,intern2!$A$165:$BH$316,COLUMN(AS107)+1,FALSE)="","",IF(VLOOKUP($A107,'2.2'!$D:$O,5,FALSE)&lt;=AS$8,"OK","NOK"))</f>
        <v/>
      </c>
      <c r="AT107" s="1269" t="str">
        <f>IF(VLOOKUP($A107,intern2!$A$165:$BH$316,COLUMN(AT107)+1,FALSE)="","",IF(VLOOKUP($A107,'2.2'!$D:$O,5,FALSE)&lt;=AT$8,"OK","NOK"))</f>
        <v/>
      </c>
      <c r="AU107" s="1156" t="str">
        <f>IF(VLOOKUP($A107,intern2!$A$165:$BH$316,COLUMN(AU107)+1,FALSE)="","",IF(VLOOKUP($A107,'2.2'!$D:$O,5,FALSE)&lt;=AU$8,"OK","NOK"))</f>
        <v/>
      </c>
      <c r="AV107" s="1156" t="str">
        <f>IF(VLOOKUP($A107,intern2!$A$165:$BH$316,COLUMN(AV107)+1,FALSE)="","",IF(VLOOKUP($A107,'2.2'!$D:$O,5,FALSE)&lt;=AV$8,"OK","NOK"))</f>
        <v/>
      </c>
      <c r="AW107" s="1156" t="str">
        <f>IF(VLOOKUP($A107,intern2!$A$165:$BH$316,COLUMN(AW107)+1,FALSE)="","",IF(VLOOKUP($A107,'2.2'!$D:$O,5,FALSE)&lt;=AW$8,"OK","NOK"))</f>
        <v/>
      </c>
      <c r="AX107" s="1156" t="str">
        <f>IF(VLOOKUP($A107,intern2!$A$165:$BH$316,COLUMN(AX107)+1,FALSE)="","",IF(VLOOKUP($A107,'2.2'!$D:$O,5,FALSE)&lt;=AX$8,"OK","NOK"))</f>
        <v/>
      </c>
      <c r="AY107" s="1156" t="str">
        <f>IF(VLOOKUP($A107,intern2!$A$165:$BH$316,COLUMN(AY107)+1,FALSE)="","",IF(VLOOKUP($A107,'2.2'!$D:$O,5,FALSE)&lt;=AY$8,"OK","NOK"))</f>
        <v/>
      </c>
      <c r="AZ107" s="1269" t="str">
        <f>IF(VLOOKUP($A107,intern2!$A$165:$BH$316,COLUMN(AZ107)+1,FALSE)="","",IF(VLOOKUP($A107,'2.2'!$D:$O,5,FALSE)&lt;=AZ$8,"OK","NOK"))</f>
        <v/>
      </c>
      <c r="BA107" s="1156" t="str">
        <f>IF(VLOOKUP($A107,intern2!$A$165:$BH$316,COLUMN(BA107)+1,FALSE)="","",IF(VLOOKUP($A107,'2.2'!$D:$O,5,FALSE)&lt;=BA$8,"OK","NOK"))</f>
        <v/>
      </c>
      <c r="BB107" s="1156" t="str">
        <f>IF(VLOOKUP($A107,intern2!$A$165:$BH$316,COLUMN(BB107)+1,FALSE)="","",IF(VLOOKUP($A107,'2.2'!$D:$O,5,FALSE)&lt;=BB$8,"OK","NOK"))</f>
        <v/>
      </c>
      <c r="BC107" s="1156" t="str">
        <f>IF(VLOOKUP($A107,intern2!$A$165:$BH$316,COLUMN(BC107)+1,FALSE)="","",IF(VLOOKUP($A107,'2.2'!$D:$O,5,FALSE)&lt;=BC$8,"OK","NOK"))</f>
        <v/>
      </c>
      <c r="BD107" s="1156" t="str">
        <f>IF(VLOOKUP($A107,intern2!$A$165:$BH$316,COLUMN(BD107)+1,FALSE)="","",IF(VLOOKUP($A107,'2.2'!$D:$O,5,FALSE)&lt;=BD$8,"OK","NOK"))</f>
        <v/>
      </c>
      <c r="BE107" s="1156" t="str">
        <f>IF(VLOOKUP($A107,intern2!$A$165:$BH$316,COLUMN(BE107)+1,FALSE)="","",IF(VLOOKUP($A107,'2.2'!$D:$O,5,FALSE)&lt;=BE$8,"OK","NOK"))</f>
        <v/>
      </c>
      <c r="BF107" s="1170" t="str">
        <f>IF(VLOOKUP($A107,intern2!$A$165:$BH$316,COLUMN(BF107)+1,FALSE)="","",IF(VLOOKUP($A107,'2.2'!$D:$O,5,FALSE)&lt;=BF$8,"OK","NOK"))</f>
        <v/>
      </c>
      <c r="BG107" s="1269" t="str">
        <f>IF(VLOOKUP($A107,intern2!$A$165:$BH$316,COLUMN(BG107)+1,FALSE)="","",IF(VLOOKUP($A107,'2.2'!$D:$O,5,FALSE)&lt;=BG$8,"OK","NOK"))</f>
        <v/>
      </c>
      <c r="BH107" s="1176" t="str">
        <f t="shared" si="1"/>
        <v>OK</v>
      </c>
      <c r="BI107" s="1176"/>
    </row>
    <row r="108" spans="1:61" x14ac:dyDescent="0.25">
      <c r="A108" s="716" t="str">
        <f>'2.2'!D108</f>
        <v>TPL5</v>
      </c>
      <c r="B108" s="1157" t="str">
        <f>'2.2'!E108</f>
        <v>Trapianto renale (CIMAS)</v>
      </c>
      <c r="C108" s="1156" t="str">
        <f>IF(VLOOKUP($A108,intern2!$A$165:$BH$316,COLUMN(C108)+1,FALSE)="","",IF(VLOOKUP($A108,'2.2'!$D:$O,5,FALSE)&lt;=C$8,"OK","NOK"))</f>
        <v/>
      </c>
      <c r="D108" s="1156" t="str">
        <f>IF(VLOOKUP($A108,intern2!$A$165:$BH$316,COLUMN(D108)+1,FALSE)="","",IF(VLOOKUP($A108,'2.2'!$D:$O,5,FALSE)&lt;=D$8,"OK","NOK"))</f>
        <v/>
      </c>
      <c r="E108" s="1156" t="str">
        <f>IF(VLOOKUP($A108,intern2!$A$165:$BH$316,COLUMN(E108)+1,FALSE)="","",IF(VLOOKUP($A108,'2.2'!$D:$O,5,FALSE)&lt;=E$8,"OK","NOK"))</f>
        <v/>
      </c>
      <c r="F108" s="1156" t="str">
        <f>IF(VLOOKUP($A108,intern2!$A$165:$BH$316,COLUMN(F108)+1,FALSE)="","",IF(VLOOKUP($A108,'2.2'!$D:$O,5,FALSE)&lt;=F$8,"OK","NOK"))</f>
        <v/>
      </c>
      <c r="G108" s="1156" t="str">
        <f>IF(VLOOKUP($A108,intern2!$A$165:$BH$316,COLUMN(G108)+1,FALSE)="","",IF(VLOOKUP($A108,'2.2'!$D:$O,5,FALSE)&lt;=G$8,"OK","NOK"))</f>
        <v/>
      </c>
      <c r="H108" s="1156" t="str">
        <f>IF(VLOOKUP($A108,intern2!$A$165:$BH$316,COLUMN(H108)+1,FALSE)="","",IF(VLOOKUP($A108,'2.2'!$D:$O,5,FALSE)&lt;=H$8,"OK","NOK"))</f>
        <v/>
      </c>
      <c r="I108" s="1269" t="str">
        <f>IF(VLOOKUP($A108,intern2!$A$165:$BH$316,COLUMN(I108)+1,FALSE)="","",IF(VLOOKUP($A108,'2.2'!$D:$O,5,FALSE)&lt;=I$8,"OK","NOK"))</f>
        <v/>
      </c>
      <c r="J108" s="1159" t="str">
        <f>IF(VLOOKUP($A108,intern2!$A$165:$BH$316,COLUMN(J108)+1,FALSE)="","",IF(VLOOKUP($A108,'2.2'!$D:$O,5,FALSE)&lt;=J$8,"OK","NOK"))</f>
        <v/>
      </c>
      <c r="K108" s="1156" t="str">
        <f>IF(VLOOKUP($A108,intern2!$A$165:$BH$316,COLUMN(K108)+1,FALSE)="","",IF(VLOOKUP($A108,'2.2'!$D:$O,5,FALSE)&lt;=K$8,"OK","NOK"))</f>
        <v/>
      </c>
      <c r="L108" s="1156" t="str">
        <f>IF(VLOOKUP($A108,intern2!$A$165:$BH$316,COLUMN(L108)+1,FALSE)="","",IF(VLOOKUP($A108,'2.2'!$D:$O,5,FALSE)&lt;=L$8,"OK","NOK"))</f>
        <v/>
      </c>
      <c r="M108" s="1156" t="str">
        <f>IF(VLOOKUP($A108,intern2!$A$165:$BH$316,COLUMN(M108)+1,FALSE)="","",IF(VLOOKUP($A108,'2.2'!$D:$O,5,FALSE)&lt;=M$8,"OK","NOK"))</f>
        <v/>
      </c>
      <c r="N108" s="1156" t="str">
        <f>IF(VLOOKUP($A108,intern2!$A$165:$BH$316,COLUMN(N108)+1,FALSE)="","",IF(VLOOKUP($A108,'2.2'!$D:$O,5,FALSE)&lt;=N$8,"OK","NOK"))</f>
        <v/>
      </c>
      <c r="O108" s="1156" t="str">
        <f>IF(VLOOKUP($A108,intern2!$A$165:$BH$316,COLUMN(O108)+1,FALSE)="","",IF(VLOOKUP($A108,'2.2'!$D:$O,5,FALSE)&lt;=O$8,"OK","NOK"))</f>
        <v/>
      </c>
      <c r="P108" s="1156" t="str">
        <f>IF(VLOOKUP($A108,intern2!$A$165:$BH$316,COLUMN(P108)+1,FALSE)="","",IF(VLOOKUP($A108,'2.2'!$D:$O,5,FALSE)&lt;=P$8,"OK","NOK"))</f>
        <v/>
      </c>
      <c r="Q108" s="1156" t="str">
        <f>IF(VLOOKUP($A108,intern2!$A$165:$BH$316,COLUMN(Q108)+1,FALSE)="","",IF(VLOOKUP($A108,'2.2'!$D:$O,5,FALSE)&lt;=Q$8,"OK","NOK"))</f>
        <v/>
      </c>
      <c r="R108" s="1159" t="str">
        <f>IF(VLOOKUP($A108,intern2!$A$165:$BH$316,COLUMN(R108)+1,FALSE)="","",IF(VLOOKUP($A108,'2.2'!$D:$O,5,FALSE)&lt;=R$8,"OK","NOK"))</f>
        <v/>
      </c>
      <c r="S108" s="1159" t="str">
        <f>IF(VLOOKUP($A108,intern2!$A$165:$BH$316,COLUMN(S108)+1,FALSE)="","",IF(VLOOKUP($A108,'2.2'!$D:$O,5,FALSE)&lt;=S$8,"OK","NOK"))</f>
        <v/>
      </c>
      <c r="T108" s="1156" t="str">
        <f>IF(VLOOKUP($A108,intern2!$A$165:$BH$316,COLUMN(T108)+1,FALSE)="","",IF(VLOOKUP($A108,'2.2'!$D:$O,5,FALSE)&lt;=T$8,"OK","NOK"))</f>
        <v/>
      </c>
      <c r="U108" s="1156" t="str">
        <f>IF(VLOOKUP($A108,intern2!$A$165:$BH$316,COLUMN(U108)+1,FALSE)="","",IF(VLOOKUP($A108,'2.2'!$D:$O,5,FALSE)&lt;=U$8,"OK","NOK"))</f>
        <v/>
      </c>
      <c r="V108" s="1156" t="str">
        <f>IF(VLOOKUP($A108,intern2!$A$165:$BH$316,COLUMN(V108)+1,FALSE)="","",IF(VLOOKUP($A108,'2.2'!$D:$O,5,FALSE)&lt;=V$8,"OK","NOK"))</f>
        <v/>
      </c>
      <c r="W108" s="1156" t="str">
        <f>IF(VLOOKUP($A108,intern2!$A$165:$BH$316,COLUMN(W108)+1,FALSE)="","",IF(VLOOKUP($A108,'2.2'!$D:$O,5,FALSE)&lt;=W$8,"OK","NOK"))</f>
        <v/>
      </c>
      <c r="X108" s="1156" t="str">
        <f>IF(VLOOKUP($A108,intern2!$A$165:$BH$316,COLUMN(X108)+1,FALSE)="","",IF(VLOOKUP($A108,'2.2'!$D:$O,5,FALSE)&lt;=X$8,"OK","NOK"))</f>
        <v/>
      </c>
      <c r="Y108" s="1170" t="str">
        <f>IF(VLOOKUP($A108,intern2!$A$165:$BH$316,COLUMN(Y108)+1,FALSE)="","",IF(VLOOKUP($A108,'2.2'!$D:$O,5,FALSE)&lt;=Y$8,"OK","NOK"))</f>
        <v/>
      </c>
      <c r="Z108" s="1269" t="str">
        <f>IF(VLOOKUP($A108,intern2!$A$165:$BH$316,COLUMN(Z108)+1,FALSE)="","",IF(VLOOKUP($A108,'2.2'!$D:$O,5,FALSE)&lt;=Z$8,"OK","NOK"))</f>
        <v/>
      </c>
      <c r="AA108" s="1156" t="str">
        <f>IF(VLOOKUP($A108,intern2!$A$165:$BH$316,COLUMN(AA108)+1,FALSE)="","",IF(VLOOKUP($A108,'2.2'!$D:$O,5,FALSE)&lt;=AA$8,"OK","NOK"))</f>
        <v/>
      </c>
      <c r="AB108" s="1156" t="str">
        <f>IF(VLOOKUP($A108,intern2!$A$165:$BH$316,COLUMN(AB108)+1,FALSE)="","",IF(VLOOKUP($A108,'2.2'!$D:$O,5,FALSE)&lt;=AB$8,"OK","NOK"))</f>
        <v/>
      </c>
      <c r="AC108" s="1156" t="str">
        <f>IF(VLOOKUP($A108,intern2!$A$165:$BH$316,COLUMN(AC108)+1,FALSE)="","",IF(VLOOKUP($A108,'2.2'!$D:$O,5,FALSE)&lt;=AC$8,"OK","NOK"))</f>
        <v/>
      </c>
      <c r="AD108" s="1156" t="str">
        <f>IF(VLOOKUP($A108,intern2!$A$165:$BH$316,COLUMN(AD108)+1,FALSE)="","",IF(VLOOKUP($A108,'2.2'!$D:$O,5,FALSE)&lt;=AD$8,"OK","NOK"))</f>
        <v/>
      </c>
      <c r="AE108" s="1160" t="str">
        <f>IF(VLOOKUP($A108,intern2!$A$165:$BH$316,COLUMN(AE108)+1,FALSE)="","",IF(VLOOKUP($A108,'2.2'!$D:$O,5,FALSE)&lt;=AE$8,"OK","NOK"))</f>
        <v/>
      </c>
      <c r="AF108" s="1269" t="str">
        <f>IF(VLOOKUP($A108,intern2!$A$165:$BH$316,COLUMN(AF108)+1,FALSE)="","",IF(VLOOKUP($A108,'2.2'!$D:$O,5,FALSE)&lt;=AF$8,"OK","NOK"))</f>
        <v/>
      </c>
      <c r="AG108" s="1160" t="str">
        <f>IF(VLOOKUP($A108,intern2!$A$165:$BH$316,COLUMN(AG108)+1,FALSE)="","",IF(VLOOKUP($A108,'2.2'!$D:$O,5,FALSE)&lt;=AG$8,"OK","NOK"))</f>
        <v/>
      </c>
      <c r="AH108" s="1160" t="str">
        <f>IF(VLOOKUP($A108,intern2!$A$165:$BH$316,COLUMN(AH108)+1,FALSE)="","",IF(VLOOKUP($A108,'2.2'!$D:$O,5,FALSE)&lt;=AH$8,"OK","NOK"))</f>
        <v/>
      </c>
      <c r="AI108" s="1156" t="str">
        <f>IF(VLOOKUP($A108,intern2!$A$165:$BH$316,COLUMN(AI108)+1,FALSE)="","",IF(VLOOKUP($A108,'2.2'!$D:$O,5,FALSE)&lt;=AI$8,"OK","NOK"))</f>
        <v/>
      </c>
      <c r="AJ108" s="1156" t="str">
        <f>IF(VLOOKUP($A108,intern2!$A$165:$BH$316,COLUMN(AJ108)+1,FALSE)="","",IF(VLOOKUP($A108,'2.2'!$D:$O,5,FALSE)&lt;=AJ$8,"OK","NOK"))</f>
        <v/>
      </c>
      <c r="AK108" s="1156" t="str">
        <f>IF(VLOOKUP($A108,intern2!$A$165:$BH$316,COLUMN(AK108)+1,FALSE)="","",IF(VLOOKUP($A108,'2.2'!$D:$O,5,FALSE)&lt;=AK$8,"OK","NOK"))</f>
        <v/>
      </c>
      <c r="AL108" s="1156" t="str">
        <f>IF(VLOOKUP($A108,intern2!$A$165:$BH$316,COLUMN(AL108)+1,FALSE)="","",IF(VLOOKUP($A108,'2.2'!$D:$O,5,FALSE)&lt;=AL$8,"OK","NOK"))</f>
        <v/>
      </c>
      <c r="AM108" s="1269" t="str">
        <f>IF(VLOOKUP($A108,intern2!$A$165:$BH$316,COLUMN(AM108)+1,FALSE)="","",IF(VLOOKUP($A108,'2.2'!$D:$O,5,FALSE)&lt;=AM$8,"OK","NOK"))</f>
        <v/>
      </c>
      <c r="AN108" s="1170" t="str">
        <f>IF(VLOOKUP($A108,intern2!$A$165:$BH$316,COLUMN(AN108)+1,FALSE)="","",IF(VLOOKUP($A108,'2.2'!$D:$O,5,FALSE)&lt;=AN$8,"OK","NOK"))</f>
        <v/>
      </c>
      <c r="AO108" s="1156" t="str">
        <f>IF(VLOOKUP($A108,intern2!$A$165:$BH$316,COLUMN(AO108)+1,FALSE)="","",IF(VLOOKUP($A108,'2.2'!$D:$O,5,FALSE)&lt;=AO$8,"OK","NOK"))</f>
        <v/>
      </c>
      <c r="AP108" s="1156" t="str">
        <f>IF(VLOOKUP($A108,intern2!$A$165:$BH$316,COLUMN(AP108)+1,FALSE)="","",IF(VLOOKUP($A108,'2.2'!$D:$O,5,FALSE)&lt;=AP$8,"OK","NOK"))</f>
        <v/>
      </c>
      <c r="AQ108" s="1269" t="str">
        <f>IF(VLOOKUP($A108,intern2!$A$165:$BH$316,COLUMN(AQ108)+1,FALSE)="","",IF(VLOOKUP($A108,'2.2'!$D:$O,5,FALSE)&lt;=AQ$8,"OK","NOK"))</f>
        <v/>
      </c>
      <c r="AR108" s="1156" t="str">
        <f>IF(VLOOKUP($A108,intern2!$A$165:$BH$316,COLUMN(AR108)+1,FALSE)="","",IF(VLOOKUP($A108,'2.2'!$D:$O,5,FALSE)&lt;=AR$8,"OK","NOK"))</f>
        <v/>
      </c>
      <c r="AS108" s="1156" t="str">
        <f>IF(VLOOKUP($A108,intern2!$A$165:$BH$316,COLUMN(AS108)+1,FALSE)="","",IF(VLOOKUP($A108,'2.2'!$D:$O,5,FALSE)&lt;=AS$8,"OK","NOK"))</f>
        <v/>
      </c>
      <c r="AT108" s="1269" t="str">
        <f>IF(VLOOKUP($A108,intern2!$A$165:$BH$316,COLUMN(AT108)+1,FALSE)="","",IF(VLOOKUP($A108,'2.2'!$D:$O,5,FALSE)&lt;=AT$8,"OK","NOK"))</f>
        <v/>
      </c>
      <c r="AU108" s="1156" t="str">
        <f>IF(VLOOKUP($A108,intern2!$A$165:$BH$316,COLUMN(AU108)+1,FALSE)="","",IF(VLOOKUP($A108,'2.2'!$D:$O,5,FALSE)&lt;=AU$8,"OK","NOK"))</f>
        <v/>
      </c>
      <c r="AV108" s="1156" t="str">
        <f>IF(VLOOKUP($A108,intern2!$A$165:$BH$316,COLUMN(AV108)+1,FALSE)="","",IF(VLOOKUP($A108,'2.2'!$D:$O,5,FALSE)&lt;=AV$8,"OK","NOK"))</f>
        <v/>
      </c>
      <c r="AW108" s="1156" t="str">
        <f>IF(VLOOKUP($A108,intern2!$A$165:$BH$316,COLUMN(AW108)+1,FALSE)="","",IF(VLOOKUP($A108,'2.2'!$D:$O,5,FALSE)&lt;=AW$8,"OK","NOK"))</f>
        <v/>
      </c>
      <c r="AX108" s="1156" t="str">
        <f>IF(VLOOKUP($A108,intern2!$A$165:$BH$316,COLUMN(AX108)+1,FALSE)="","",IF(VLOOKUP($A108,'2.2'!$D:$O,5,FALSE)&lt;=AX$8,"OK","NOK"))</f>
        <v/>
      </c>
      <c r="AY108" s="1156" t="str">
        <f>IF(VLOOKUP($A108,intern2!$A$165:$BH$316,COLUMN(AY108)+1,FALSE)="","",IF(VLOOKUP($A108,'2.2'!$D:$O,5,FALSE)&lt;=AY$8,"OK","NOK"))</f>
        <v/>
      </c>
      <c r="AZ108" s="1269" t="str">
        <f>IF(VLOOKUP($A108,intern2!$A$165:$BH$316,COLUMN(AZ108)+1,FALSE)="","",IF(VLOOKUP($A108,'2.2'!$D:$O,5,FALSE)&lt;=AZ$8,"OK","NOK"))</f>
        <v/>
      </c>
      <c r="BA108" s="1156" t="str">
        <f>IF(VLOOKUP($A108,intern2!$A$165:$BH$316,COLUMN(BA108)+1,FALSE)="","",IF(VLOOKUP($A108,'2.2'!$D:$O,5,FALSE)&lt;=BA$8,"OK","NOK"))</f>
        <v/>
      </c>
      <c r="BB108" s="1156" t="str">
        <f>IF(VLOOKUP($A108,intern2!$A$165:$BH$316,COLUMN(BB108)+1,FALSE)="","",IF(VLOOKUP($A108,'2.2'!$D:$O,5,FALSE)&lt;=BB$8,"OK","NOK"))</f>
        <v/>
      </c>
      <c r="BC108" s="1156" t="str">
        <f>IF(VLOOKUP($A108,intern2!$A$165:$BH$316,COLUMN(BC108)+1,FALSE)="","",IF(VLOOKUP($A108,'2.2'!$D:$O,5,FALSE)&lt;=BC$8,"OK","NOK"))</f>
        <v/>
      </c>
      <c r="BD108" s="1156" t="str">
        <f>IF(VLOOKUP($A108,intern2!$A$165:$BH$316,COLUMN(BD108)+1,FALSE)="","",IF(VLOOKUP($A108,'2.2'!$D:$O,5,FALSE)&lt;=BD$8,"OK","NOK"))</f>
        <v/>
      </c>
      <c r="BE108" s="1156" t="str">
        <f>IF(VLOOKUP($A108,intern2!$A$165:$BH$316,COLUMN(BE108)+1,FALSE)="","",IF(VLOOKUP($A108,'2.2'!$D:$O,5,FALSE)&lt;=BE$8,"OK","NOK"))</f>
        <v/>
      </c>
      <c r="BF108" s="1170" t="str">
        <f>IF(VLOOKUP($A108,intern2!$A$165:$BH$316,COLUMN(BF108)+1,FALSE)="","",IF(VLOOKUP($A108,'2.2'!$D:$O,5,FALSE)&lt;=BF$8,"OK","NOK"))</f>
        <v/>
      </c>
      <c r="BG108" s="1269" t="str">
        <f>IF(VLOOKUP($A108,intern2!$A$165:$BH$316,COLUMN(BG108)+1,FALSE)="","",IF(VLOOKUP($A108,'2.2'!$D:$O,5,FALSE)&lt;=BG$8,"OK","NOK"))</f>
        <v/>
      </c>
      <c r="BH108" s="1176" t="str">
        <f t="shared" si="1"/>
        <v>OK</v>
      </c>
      <c r="BI108" s="1176"/>
    </row>
    <row r="109" spans="1:61" x14ac:dyDescent="0.25">
      <c r="A109" s="716" t="str">
        <f>'2.2'!D109</f>
        <v>TPL6</v>
      </c>
      <c r="B109" s="1157" t="str">
        <f>'2.2'!E109</f>
        <v>Trapianto intestinale</v>
      </c>
      <c r="C109" s="1156" t="str">
        <f>IF(VLOOKUP($A109,intern2!$A$165:$BH$316,COLUMN(C109)+1,FALSE)="","",IF(VLOOKUP($A109,'2.2'!$D:$O,5,FALSE)&lt;=C$8,"OK","NOK"))</f>
        <v/>
      </c>
      <c r="D109" s="1156" t="str">
        <f>IF(VLOOKUP($A109,intern2!$A$165:$BH$316,COLUMN(D109)+1,FALSE)="","",IF(VLOOKUP($A109,'2.2'!$D:$O,5,FALSE)&lt;=D$8,"OK","NOK"))</f>
        <v/>
      </c>
      <c r="E109" s="1156" t="str">
        <f>IF(VLOOKUP($A109,intern2!$A$165:$BH$316,COLUMN(E109)+1,FALSE)="","",IF(VLOOKUP($A109,'2.2'!$D:$O,5,FALSE)&lt;=E$8,"OK","NOK"))</f>
        <v/>
      </c>
      <c r="F109" s="1156" t="str">
        <f>IF(VLOOKUP($A109,intern2!$A$165:$BH$316,COLUMN(F109)+1,FALSE)="","",IF(VLOOKUP($A109,'2.2'!$D:$O,5,FALSE)&lt;=F$8,"OK","NOK"))</f>
        <v/>
      </c>
      <c r="G109" s="1156" t="str">
        <f>IF(VLOOKUP($A109,intern2!$A$165:$BH$316,COLUMN(G109)+1,FALSE)="","",IF(VLOOKUP($A109,'2.2'!$D:$O,5,FALSE)&lt;=G$8,"OK","NOK"))</f>
        <v/>
      </c>
      <c r="H109" s="1156" t="str">
        <f>IF(VLOOKUP($A109,intern2!$A$165:$BH$316,COLUMN(H109)+1,FALSE)="","",IF(VLOOKUP($A109,'2.2'!$D:$O,5,FALSE)&lt;=H$8,"OK","NOK"))</f>
        <v/>
      </c>
      <c r="I109" s="1269" t="str">
        <f>IF(VLOOKUP($A109,intern2!$A$165:$BH$316,COLUMN(I109)+1,FALSE)="","",IF(VLOOKUP($A109,'2.2'!$D:$O,5,FALSE)&lt;=I$8,"OK","NOK"))</f>
        <v/>
      </c>
      <c r="J109" s="1159" t="str">
        <f>IF(VLOOKUP($A109,intern2!$A$165:$BH$316,COLUMN(J109)+1,FALSE)="","",IF(VLOOKUP($A109,'2.2'!$D:$O,5,FALSE)&lt;=J$8,"OK","NOK"))</f>
        <v/>
      </c>
      <c r="K109" s="1156" t="str">
        <f>IF(VLOOKUP($A109,intern2!$A$165:$BH$316,COLUMN(K109)+1,FALSE)="","",IF(VLOOKUP($A109,'2.2'!$D:$O,5,FALSE)&lt;=K$8,"OK","NOK"))</f>
        <v/>
      </c>
      <c r="L109" s="1156" t="str">
        <f>IF(VLOOKUP($A109,intern2!$A$165:$BH$316,COLUMN(L109)+1,FALSE)="","",IF(VLOOKUP($A109,'2.2'!$D:$O,5,FALSE)&lt;=L$8,"OK","NOK"))</f>
        <v/>
      </c>
      <c r="M109" s="1156" t="str">
        <f>IF(VLOOKUP($A109,intern2!$A$165:$BH$316,COLUMN(M109)+1,FALSE)="","",IF(VLOOKUP($A109,'2.2'!$D:$O,5,FALSE)&lt;=M$8,"OK","NOK"))</f>
        <v/>
      </c>
      <c r="N109" s="1156" t="str">
        <f>IF(VLOOKUP($A109,intern2!$A$165:$BH$316,COLUMN(N109)+1,FALSE)="","",IF(VLOOKUP($A109,'2.2'!$D:$O,5,FALSE)&lt;=N$8,"OK","NOK"))</f>
        <v/>
      </c>
      <c r="O109" s="1156" t="str">
        <f>IF(VLOOKUP($A109,intern2!$A$165:$BH$316,COLUMN(O109)+1,FALSE)="","",IF(VLOOKUP($A109,'2.2'!$D:$O,5,FALSE)&lt;=O$8,"OK","NOK"))</f>
        <v/>
      </c>
      <c r="P109" s="1156" t="str">
        <f>IF(VLOOKUP($A109,intern2!$A$165:$BH$316,COLUMN(P109)+1,FALSE)="","",IF(VLOOKUP($A109,'2.2'!$D:$O,5,FALSE)&lt;=P$8,"OK","NOK"))</f>
        <v/>
      </c>
      <c r="Q109" s="1156" t="str">
        <f>IF(VLOOKUP($A109,intern2!$A$165:$BH$316,COLUMN(Q109)+1,FALSE)="","",IF(VLOOKUP($A109,'2.2'!$D:$O,5,FALSE)&lt;=Q$8,"OK","NOK"))</f>
        <v/>
      </c>
      <c r="R109" s="1159" t="str">
        <f>IF(VLOOKUP($A109,intern2!$A$165:$BH$316,COLUMN(R109)+1,FALSE)="","",IF(VLOOKUP($A109,'2.2'!$D:$O,5,FALSE)&lt;=R$8,"OK","NOK"))</f>
        <v/>
      </c>
      <c r="S109" s="1159" t="str">
        <f>IF(VLOOKUP($A109,intern2!$A$165:$BH$316,COLUMN(S109)+1,FALSE)="","",IF(VLOOKUP($A109,'2.2'!$D:$O,5,FALSE)&lt;=S$8,"OK","NOK"))</f>
        <v/>
      </c>
      <c r="T109" s="1156" t="str">
        <f>IF(VLOOKUP($A109,intern2!$A$165:$BH$316,COLUMN(T109)+1,FALSE)="","",IF(VLOOKUP($A109,'2.2'!$D:$O,5,FALSE)&lt;=T$8,"OK","NOK"))</f>
        <v/>
      </c>
      <c r="U109" s="1156" t="str">
        <f>IF(VLOOKUP($A109,intern2!$A$165:$BH$316,COLUMN(U109)+1,FALSE)="","",IF(VLOOKUP($A109,'2.2'!$D:$O,5,FALSE)&lt;=U$8,"OK","NOK"))</f>
        <v/>
      </c>
      <c r="V109" s="1156" t="str">
        <f>IF(VLOOKUP($A109,intern2!$A$165:$BH$316,COLUMN(V109)+1,FALSE)="","",IF(VLOOKUP($A109,'2.2'!$D:$O,5,FALSE)&lt;=V$8,"OK","NOK"))</f>
        <v/>
      </c>
      <c r="W109" s="1156" t="str">
        <f>IF(VLOOKUP($A109,intern2!$A$165:$BH$316,COLUMN(W109)+1,FALSE)="","",IF(VLOOKUP($A109,'2.2'!$D:$O,5,FALSE)&lt;=W$8,"OK","NOK"))</f>
        <v/>
      </c>
      <c r="X109" s="1156" t="str">
        <f>IF(VLOOKUP($A109,intern2!$A$165:$BH$316,COLUMN(X109)+1,FALSE)="","",IF(VLOOKUP($A109,'2.2'!$D:$O,5,FALSE)&lt;=X$8,"OK","NOK"))</f>
        <v/>
      </c>
      <c r="Y109" s="1170" t="str">
        <f>IF(VLOOKUP($A109,intern2!$A$165:$BH$316,COLUMN(Y109)+1,FALSE)="","",IF(VLOOKUP($A109,'2.2'!$D:$O,5,FALSE)&lt;=Y$8,"OK","NOK"))</f>
        <v/>
      </c>
      <c r="Z109" s="1269" t="str">
        <f>IF(VLOOKUP($A109,intern2!$A$165:$BH$316,COLUMN(Z109)+1,FALSE)="","",IF(VLOOKUP($A109,'2.2'!$D:$O,5,FALSE)&lt;=Z$8,"OK","NOK"))</f>
        <v/>
      </c>
      <c r="AA109" s="1156" t="str">
        <f>IF(VLOOKUP($A109,intern2!$A$165:$BH$316,COLUMN(AA109)+1,FALSE)="","",IF(VLOOKUP($A109,'2.2'!$D:$O,5,FALSE)&lt;=AA$8,"OK","NOK"))</f>
        <v/>
      </c>
      <c r="AB109" s="1156" t="str">
        <f>IF(VLOOKUP($A109,intern2!$A$165:$BH$316,COLUMN(AB109)+1,FALSE)="","",IF(VLOOKUP($A109,'2.2'!$D:$O,5,FALSE)&lt;=AB$8,"OK","NOK"))</f>
        <v/>
      </c>
      <c r="AC109" s="1156" t="str">
        <f>IF(VLOOKUP($A109,intern2!$A$165:$BH$316,COLUMN(AC109)+1,FALSE)="","",IF(VLOOKUP($A109,'2.2'!$D:$O,5,FALSE)&lt;=AC$8,"OK","NOK"))</f>
        <v/>
      </c>
      <c r="AD109" s="1156" t="str">
        <f>IF(VLOOKUP($A109,intern2!$A$165:$BH$316,COLUMN(AD109)+1,FALSE)="","",IF(VLOOKUP($A109,'2.2'!$D:$O,5,FALSE)&lt;=AD$8,"OK","NOK"))</f>
        <v/>
      </c>
      <c r="AE109" s="1160" t="str">
        <f>IF(VLOOKUP($A109,intern2!$A$165:$BH$316,COLUMN(AE109)+1,FALSE)="","",IF(VLOOKUP($A109,'2.2'!$D:$O,5,FALSE)&lt;=AE$8,"OK","NOK"))</f>
        <v/>
      </c>
      <c r="AF109" s="1269" t="str">
        <f>IF(VLOOKUP($A109,intern2!$A$165:$BH$316,COLUMN(AF109)+1,FALSE)="","",IF(VLOOKUP($A109,'2.2'!$D:$O,5,FALSE)&lt;=AF$8,"OK","NOK"))</f>
        <v/>
      </c>
      <c r="AG109" s="1160" t="str">
        <f>IF(VLOOKUP($A109,intern2!$A$165:$BH$316,COLUMN(AG109)+1,FALSE)="","",IF(VLOOKUP($A109,'2.2'!$D:$O,5,FALSE)&lt;=AG$8,"OK","NOK"))</f>
        <v/>
      </c>
      <c r="AH109" s="1160" t="str">
        <f>IF(VLOOKUP($A109,intern2!$A$165:$BH$316,COLUMN(AH109)+1,FALSE)="","",IF(VLOOKUP($A109,'2.2'!$D:$O,5,FALSE)&lt;=AH$8,"OK","NOK"))</f>
        <v/>
      </c>
      <c r="AI109" s="1156" t="str">
        <f>IF(VLOOKUP($A109,intern2!$A$165:$BH$316,COLUMN(AI109)+1,FALSE)="","",IF(VLOOKUP($A109,'2.2'!$D:$O,5,FALSE)&lt;=AI$8,"OK","NOK"))</f>
        <v/>
      </c>
      <c r="AJ109" s="1156" t="str">
        <f>IF(VLOOKUP($A109,intern2!$A$165:$BH$316,COLUMN(AJ109)+1,FALSE)="","",IF(VLOOKUP($A109,'2.2'!$D:$O,5,FALSE)&lt;=AJ$8,"OK","NOK"))</f>
        <v/>
      </c>
      <c r="AK109" s="1156" t="str">
        <f>IF(VLOOKUP($A109,intern2!$A$165:$BH$316,COLUMN(AK109)+1,FALSE)="","",IF(VLOOKUP($A109,'2.2'!$D:$O,5,FALSE)&lt;=AK$8,"OK","NOK"))</f>
        <v/>
      </c>
      <c r="AL109" s="1156" t="str">
        <f>IF(VLOOKUP($A109,intern2!$A$165:$BH$316,COLUMN(AL109)+1,FALSE)="","",IF(VLOOKUP($A109,'2.2'!$D:$O,5,FALSE)&lt;=AL$8,"OK","NOK"))</f>
        <v/>
      </c>
      <c r="AM109" s="1269" t="str">
        <f>IF(VLOOKUP($A109,intern2!$A$165:$BH$316,COLUMN(AM109)+1,FALSE)="","",IF(VLOOKUP($A109,'2.2'!$D:$O,5,FALSE)&lt;=AM$8,"OK","NOK"))</f>
        <v/>
      </c>
      <c r="AN109" s="1170" t="str">
        <f>IF(VLOOKUP($A109,intern2!$A$165:$BH$316,COLUMN(AN109)+1,FALSE)="","",IF(VLOOKUP($A109,'2.2'!$D:$O,5,FALSE)&lt;=AN$8,"OK","NOK"))</f>
        <v/>
      </c>
      <c r="AO109" s="1156" t="str">
        <f>IF(VLOOKUP($A109,intern2!$A$165:$BH$316,COLUMN(AO109)+1,FALSE)="","",IF(VLOOKUP($A109,'2.2'!$D:$O,5,FALSE)&lt;=AO$8,"OK","NOK"))</f>
        <v/>
      </c>
      <c r="AP109" s="1156" t="str">
        <f>IF(VLOOKUP($A109,intern2!$A$165:$BH$316,COLUMN(AP109)+1,FALSE)="","",IF(VLOOKUP($A109,'2.2'!$D:$O,5,FALSE)&lt;=AP$8,"OK","NOK"))</f>
        <v/>
      </c>
      <c r="AQ109" s="1269" t="str">
        <f>IF(VLOOKUP($A109,intern2!$A$165:$BH$316,COLUMN(AQ109)+1,FALSE)="","",IF(VLOOKUP($A109,'2.2'!$D:$O,5,FALSE)&lt;=AQ$8,"OK","NOK"))</f>
        <v/>
      </c>
      <c r="AR109" s="1156" t="str">
        <f>IF(VLOOKUP($A109,intern2!$A$165:$BH$316,COLUMN(AR109)+1,FALSE)="","",IF(VLOOKUP($A109,'2.2'!$D:$O,5,FALSE)&lt;=AR$8,"OK","NOK"))</f>
        <v/>
      </c>
      <c r="AS109" s="1156" t="str">
        <f>IF(VLOOKUP($A109,intern2!$A$165:$BH$316,COLUMN(AS109)+1,FALSE)="","",IF(VLOOKUP($A109,'2.2'!$D:$O,5,FALSE)&lt;=AS$8,"OK","NOK"))</f>
        <v/>
      </c>
      <c r="AT109" s="1269" t="str">
        <f>IF(VLOOKUP($A109,intern2!$A$165:$BH$316,COLUMN(AT109)+1,FALSE)="","",IF(VLOOKUP($A109,'2.2'!$D:$O,5,FALSE)&lt;=AT$8,"OK","NOK"))</f>
        <v/>
      </c>
      <c r="AU109" s="1156" t="str">
        <f>IF(VLOOKUP($A109,intern2!$A$165:$BH$316,COLUMN(AU109)+1,FALSE)="","",IF(VLOOKUP($A109,'2.2'!$D:$O,5,FALSE)&lt;=AU$8,"OK","NOK"))</f>
        <v/>
      </c>
      <c r="AV109" s="1156" t="str">
        <f>IF(VLOOKUP($A109,intern2!$A$165:$BH$316,COLUMN(AV109)+1,FALSE)="","",IF(VLOOKUP($A109,'2.2'!$D:$O,5,FALSE)&lt;=AV$8,"OK","NOK"))</f>
        <v/>
      </c>
      <c r="AW109" s="1156" t="str">
        <f>IF(VLOOKUP($A109,intern2!$A$165:$BH$316,COLUMN(AW109)+1,FALSE)="","",IF(VLOOKUP($A109,'2.2'!$D:$O,5,FALSE)&lt;=AW$8,"OK","NOK"))</f>
        <v/>
      </c>
      <c r="AX109" s="1156" t="str">
        <f>IF(VLOOKUP($A109,intern2!$A$165:$BH$316,COLUMN(AX109)+1,FALSE)="","",IF(VLOOKUP($A109,'2.2'!$D:$O,5,FALSE)&lt;=AX$8,"OK","NOK"))</f>
        <v/>
      </c>
      <c r="AY109" s="1156" t="str">
        <f>IF(VLOOKUP($A109,intern2!$A$165:$BH$316,COLUMN(AY109)+1,FALSE)="","",IF(VLOOKUP($A109,'2.2'!$D:$O,5,FALSE)&lt;=AY$8,"OK","NOK"))</f>
        <v/>
      </c>
      <c r="AZ109" s="1269" t="str">
        <f>IF(VLOOKUP($A109,intern2!$A$165:$BH$316,COLUMN(AZ109)+1,FALSE)="","",IF(VLOOKUP($A109,'2.2'!$D:$O,5,FALSE)&lt;=AZ$8,"OK","NOK"))</f>
        <v/>
      </c>
      <c r="BA109" s="1156" t="str">
        <f>IF(VLOOKUP($A109,intern2!$A$165:$BH$316,COLUMN(BA109)+1,FALSE)="","",IF(VLOOKUP($A109,'2.2'!$D:$O,5,FALSE)&lt;=BA$8,"OK","NOK"))</f>
        <v/>
      </c>
      <c r="BB109" s="1156" t="str">
        <f>IF(VLOOKUP($A109,intern2!$A$165:$BH$316,COLUMN(BB109)+1,FALSE)="","",IF(VLOOKUP($A109,'2.2'!$D:$O,5,FALSE)&lt;=BB$8,"OK","NOK"))</f>
        <v/>
      </c>
      <c r="BC109" s="1156" t="str">
        <f>IF(VLOOKUP($A109,intern2!$A$165:$BH$316,COLUMN(BC109)+1,FALSE)="","",IF(VLOOKUP($A109,'2.2'!$D:$O,5,FALSE)&lt;=BC$8,"OK","NOK"))</f>
        <v/>
      </c>
      <c r="BD109" s="1156" t="str">
        <f>IF(VLOOKUP($A109,intern2!$A$165:$BH$316,COLUMN(BD109)+1,FALSE)="","",IF(VLOOKUP($A109,'2.2'!$D:$O,5,FALSE)&lt;=BD$8,"OK","NOK"))</f>
        <v/>
      </c>
      <c r="BE109" s="1156" t="str">
        <f>IF(VLOOKUP($A109,intern2!$A$165:$BH$316,COLUMN(BE109)+1,FALSE)="","",IF(VLOOKUP($A109,'2.2'!$D:$O,5,FALSE)&lt;=BE$8,"OK","NOK"))</f>
        <v/>
      </c>
      <c r="BF109" s="1170" t="str">
        <f>IF(VLOOKUP($A109,intern2!$A$165:$BH$316,COLUMN(BF109)+1,FALSE)="","",IF(VLOOKUP($A109,'2.2'!$D:$O,5,FALSE)&lt;=BF$8,"OK","NOK"))</f>
        <v/>
      </c>
      <c r="BG109" s="1269" t="str">
        <f>IF(VLOOKUP($A109,intern2!$A$165:$BH$316,COLUMN(BG109)+1,FALSE)="","",IF(VLOOKUP($A109,'2.2'!$D:$O,5,FALSE)&lt;=BG$8,"OK","NOK"))</f>
        <v/>
      </c>
      <c r="BH109" s="1176" t="str">
        <f t="shared" si="1"/>
        <v>OK</v>
      </c>
      <c r="BI109" s="1176"/>
    </row>
    <row r="110" spans="1:61" x14ac:dyDescent="0.25">
      <c r="A110" s="716" t="str">
        <f>'2.2'!D110</f>
        <v>TPL7</v>
      </c>
      <c r="B110" s="1157" t="str">
        <f>'2.2'!E110</f>
        <v>Trapianto della milza</v>
      </c>
      <c r="C110" s="1156" t="str">
        <f>IF(VLOOKUP($A110,intern2!$A$165:$BH$316,COLUMN(C110)+1,FALSE)="","",IF(VLOOKUP($A110,'2.2'!$D:$O,5,FALSE)&lt;=C$8,"OK","NOK"))</f>
        <v/>
      </c>
      <c r="D110" s="1156" t="str">
        <f>IF(VLOOKUP($A110,intern2!$A$165:$BH$316,COLUMN(D110)+1,FALSE)="","",IF(VLOOKUP($A110,'2.2'!$D:$O,5,FALSE)&lt;=D$8,"OK","NOK"))</f>
        <v/>
      </c>
      <c r="E110" s="1156" t="str">
        <f>IF(VLOOKUP($A110,intern2!$A$165:$BH$316,COLUMN(E110)+1,FALSE)="","",IF(VLOOKUP($A110,'2.2'!$D:$O,5,FALSE)&lt;=E$8,"OK","NOK"))</f>
        <v/>
      </c>
      <c r="F110" s="1156" t="str">
        <f>IF(VLOOKUP($A110,intern2!$A$165:$BH$316,COLUMN(F110)+1,FALSE)="","",IF(VLOOKUP($A110,'2.2'!$D:$O,5,FALSE)&lt;=F$8,"OK","NOK"))</f>
        <v/>
      </c>
      <c r="G110" s="1156" t="str">
        <f>IF(VLOOKUP($A110,intern2!$A$165:$BH$316,COLUMN(G110)+1,FALSE)="","",IF(VLOOKUP($A110,'2.2'!$D:$O,5,FALSE)&lt;=G$8,"OK","NOK"))</f>
        <v/>
      </c>
      <c r="H110" s="1156" t="str">
        <f>IF(VLOOKUP($A110,intern2!$A$165:$BH$316,COLUMN(H110)+1,FALSE)="","",IF(VLOOKUP($A110,'2.2'!$D:$O,5,FALSE)&lt;=H$8,"OK","NOK"))</f>
        <v/>
      </c>
      <c r="I110" s="1269" t="str">
        <f>IF(VLOOKUP($A110,intern2!$A$165:$BH$316,COLUMN(I110)+1,FALSE)="","",IF(VLOOKUP($A110,'2.2'!$D:$O,5,FALSE)&lt;=I$8,"OK","NOK"))</f>
        <v/>
      </c>
      <c r="J110" s="1159" t="str">
        <f>IF(VLOOKUP($A110,intern2!$A$165:$BH$316,COLUMN(J110)+1,FALSE)="","",IF(VLOOKUP($A110,'2.2'!$D:$O,5,FALSE)&lt;=J$8,"OK","NOK"))</f>
        <v/>
      </c>
      <c r="K110" s="1156" t="str">
        <f>IF(VLOOKUP($A110,intern2!$A$165:$BH$316,COLUMN(K110)+1,FALSE)="","",IF(VLOOKUP($A110,'2.2'!$D:$O,5,FALSE)&lt;=K$8,"OK","NOK"))</f>
        <v/>
      </c>
      <c r="L110" s="1156" t="str">
        <f>IF(VLOOKUP($A110,intern2!$A$165:$BH$316,COLUMN(L110)+1,FALSE)="","",IF(VLOOKUP($A110,'2.2'!$D:$O,5,FALSE)&lt;=L$8,"OK","NOK"))</f>
        <v/>
      </c>
      <c r="M110" s="1156" t="str">
        <f>IF(VLOOKUP($A110,intern2!$A$165:$BH$316,COLUMN(M110)+1,FALSE)="","",IF(VLOOKUP($A110,'2.2'!$D:$O,5,FALSE)&lt;=M$8,"OK","NOK"))</f>
        <v/>
      </c>
      <c r="N110" s="1156" t="str">
        <f>IF(VLOOKUP($A110,intern2!$A$165:$BH$316,COLUMN(N110)+1,FALSE)="","",IF(VLOOKUP($A110,'2.2'!$D:$O,5,FALSE)&lt;=N$8,"OK","NOK"))</f>
        <v/>
      </c>
      <c r="O110" s="1156" t="str">
        <f>IF(VLOOKUP($A110,intern2!$A$165:$BH$316,COLUMN(O110)+1,FALSE)="","",IF(VLOOKUP($A110,'2.2'!$D:$O,5,FALSE)&lt;=O$8,"OK","NOK"))</f>
        <v/>
      </c>
      <c r="P110" s="1156" t="str">
        <f>IF(VLOOKUP($A110,intern2!$A$165:$BH$316,COLUMN(P110)+1,FALSE)="","",IF(VLOOKUP($A110,'2.2'!$D:$O,5,FALSE)&lt;=P$8,"OK","NOK"))</f>
        <v/>
      </c>
      <c r="Q110" s="1156" t="str">
        <f>IF(VLOOKUP($A110,intern2!$A$165:$BH$316,COLUMN(Q110)+1,FALSE)="","",IF(VLOOKUP($A110,'2.2'!$D:$O,5,FALSE)&lt;=Q$8,"OK","NOK"))</f>
        <v/>
      </c>
      <c r="R110" s="1159" t="str">
        <f>IF(VLOOKUP($A110,intern2!$A$165:$BH$316,COLUMN(R110)+1,FALSE)="","",IF(VLOOKUP($A110,'2.2'!$D:$O,5,FALSE)&lt;=R$8,"OK","NOK"))</f>
        <v/>
      </c>
      <c r="S110" s="1159" t="str">
        <f>IF(VLOOKUP($A110,intern2!$A$165:$BH$316,COLUMN(S110)+1,FALSE)="","",IF(VLOOKUP($A110,'2.2'!$D:$O,5,FALSE)&lt;=S$8,"OK","NOK"))</f>
        <v/>
      </c>
      <c r="T110" s="1156" t="str">
        <f>IF(VLOOKUP($A110,intern2!$A$165:$BH$316,COLUMN(T110)+1,FALSE)="","",IF(VLOOKUP($A110,'2.2'!$D:$O,5,FALSE)&lt;=T$8,"OK","NOK"))</f>
        <v/>
      </c>
      <c r="U110" s="1156" t="str">
        <f>IF(VLOOKUP($A110,intern2!$A$165:$BH$316,COLUMN(U110)+1,FALSE)="","",IF(VLOOKUP($A110,'2.2'!$D:$O,5,FALSE)&lt;=U$8,"OK","NOK"))</f>
        <v/>
      </c>
      <c r="V110" s="1156" t="str">
        <f>IF(VLOOKUP($A110,intern2!$A$165:$BH$316,COLUMN(V110)+1,FALSE)="","",IF(VLOOKUP($A110,'2.2'!$D:$O,5,FALSE)&lt;=V$8,"OK","NOK"))</f>
        <v/>
      </c>
      <c r="W110" s="1156" t="str">
        <f>IF(VLOOKUP($A110,intern2!$A$165:$BH$316,COLUMN(W110)+1,FALSE)="","",IF(VLOOKUP($A110,'2.2'!$D:$O,5,FALSE)&lt;=W$8,"OK","NOK"))</f>
        <v/>
      </c>
      <c r="X110" s="1156" t="str">
        <f>IF(VLOOKUP($A110,intern2!$A$165:$BH$316,COLUMN(X110)+1,FALSE)="","",IF(VLOOKUP($A110,'2.2'!$D:$O,5,FALSE)&lt;=X$8,"OK","NOK"))</f>
        <v/>
      </c>
      <c r="Y110" s="1170" t="str">
        <f>IF(VLOOKUP($A110,intern2!$A$165:$BH$316,COLUMN(Y110)+1,FALSE)="","",IF(VLOOKUP($A110,'2.2'!$D:$O,5,FALSE)&lt;=Y$8,"OK","NOK"))</f>
        <v/>
      </c>
      <c r="Z110" s="1269" t="str">
        <f>IF(VLOOKUP($A110,intern2!$A$165:$BH$316,COLUMN(Z110)+1,FALSE)="","",IF(VLOOKUP($A110,'2.2'!$D:$O,5,FALSE)&lt;=Z$8,"OK","NOK"))</f>
        <v/>
      </c>
      <c r="AA110" s="1156" t="str">
        <f>IF(VLOOKUP($A110,intern2!$A$165:$BH$316,COLUMN(AA110)+1,FALSE)="","",IF(VLOOKUP($A110,'2.2'!$D:$O,5,FALSE)&lt;=AA$8,"OK","NOK"))</f>
        <v/>
      </c>
      <c r="AB110" s="1156" t="str">
        <f>IF(VLOOKUP($A110,intern2!$A$165:$BH$316,COLUMN(AB110)+1,FALSE)="","",IF(VLOOKUP($A110,'2.2'!$D:$O,5,FALSE)&lt;=AB$8,"OK","NOK"))</f>
        <v/>
      </c>
      <c r="AC110" s="1156" t="str">
        <f>IF(VLOOKUP($A110,intern2!$A$165:$BH$316,COLUMN(AC110)+1,FALSE)="","",IF(VLOOKUP($A110,'2.2'!$D:$O,5,FALSE)&lt;=AC$8,"OK","NOK"))</f>
        <v/>
      </c>
      <c r="AD110" s="1156" t="str">
        <f>IF(VLOOKUP($A110,intern2!$A$165:$BH$316,COLUMN(AD110)+1,FALSE)="","",IF(VLOOKUP($A110,'2.2'!$D:$O,5,FALSE)&lt;=AD$8,"OK","NOK"))</f>
        <v/>
      </c>
      <c r="AE110" s="1160" t="str">
        <f>IF(VLOOKUP($A110,intern2!$A$165:$BH$316,COLUMN(AE110)+1,FALSE)="","",IF(VLOOKUP($A110,'2.2'!$D:$O,5,FALSE)&lt;=AE$8,"OK","NOK"))</f>
        <v/>
      </c>
      <c r="AF110" s="1269" t="str">
        <f>IF(VLOOKUP($A110,intern2!$A$165:$BH$316,COLUMN(AF110)+1,FALSE)="","",IF(VLOOKUP($A110,'2.2'!$D:$O,5,FALSE)&lt;=AF$8,"OK","NOK"))</f>
        <v/>
      </c>
      <c r="AG110" s="1160" t="str">
        <f>IF(VLOOKUP($A110,intern2!$A$165:$BH$316,COLUMN(AG110)+1,FALSE)="","",IF(VLOOKUP($A110,'2.2'!$D:$O,5,FALSE)&lt;=AG$8,"OK","NOK"))</f>
        <v/>
      </c>
      <c r="AH110" s="1160" t="str">
        <f>IF(VLOOKUP($A110,intern2!$A$165:$BH$316,COLUMN(AH110)+1,FALSE)="","",IF(VLOOKUP($A110,'2.2'!$D:$O,5,FALSE)&lt;=AH$8,"OK","NOK"))</f>
        <v/>
      </c>
      <c r="AI110" s="1156" t="str">
        <f>IF(VLOOKUP($A110,intern2!$A$165:$BH$316,COLUMN(AI110)+1,FALSE)="","",IF(VLOOKUP($A110,'2.2'!$D:$O,5,FALSE)&lt;=AI$8,"OK","NOK"))</f>
        <v/>
      </c>
      <c r="AJ110" s="1156" t="str">
        <f>IF(VLOOKUP($A110,intern2!$A$165:$BH$316,COLUMN(AJ110)+1,FALSE)="","",IF(VLOOKUP($A110,'2.2'!$D:$O,5,FALSE)&lt;=AJ$8,"OK","NOK"))</f>
        <v/>
      </c>
      <c r="AK110" s="1156" t="str">
        <f>IF(VLOOKUP($A110,intern2!$A$165:$BH$316,COLUMN(AK110)+1,FALSE)="","",IF(VLOOKUP($A110,'2.2'!$D:$O,5,FALSE)&lt;=AK$8,"OK","NOK"))</f>
        <v/>
      </c>
      <c r="AL110" s="1156" t="str">
        <f>IF(VLOOKUP($A110,intern2!$A$165:$BH$316,COLUMN(AL110)+1,FALSE)="","",IF(VLOOKUP($A110,'2.2'!$D:$O,5,FALSE)&lt;=AL$8,"OK","NOK"))</f>
        <v/>
      </c>
      <c r="AM110" s="1269" t="str">
        <f>IF(VLOOKUP($A110,intern2!$A$165:$BH$316,COLUMN(AM110)+1,FALSE)="","",IF(VLOOKUP($A110,'2.2'!$D:$O,5,FALSE)&lt;=AM$8,"OK","NOK"))</f>
        <v/>
      </c>
      <c r="AN110" s="1170" t="str">
        <f>IF(VLOOKUP($A110,intern2!$A$165:$BH$316,COLUMN(AN110)+1,FALSE)="","",IF(VLOOKUP($A110,'2.2'!$D:$O,5,FALSE)&lt;=AN$8,"OK","NOK"))</f>
        <v/>
      </c>
      <c r="AO110" s="1156" t="str">
        <f>IF(VLOOKUP($A110,intern2!$A$165:$BH$316,COLUMN(AO110)+1,FALSE)="","",IF(VLOOKUP($A110,'2.2'!$D:$O,5,FALSE)&lt;=AO$8,"OK","NOK"))</f>
        <v/>
      </c>
      <c r="AP110" s="1156" t="str">
        <f>IF(VLOOKUP($A110,intern2!$A$165:$BH$316,COLUMN(AP110)+1,FALSE)="","",IF(VLOOKUP($A110,'2.2'!$D:$O,5,FALSE)&lt;=AP$8,"OK","NOK"))</f>
        <v/>
      </c>
      <c r="AQ110" s="1269" t="str">
        <f>IF(VLOOKUP($A110,intern2!$A$165:$BH$316,COLUMN(AQ110)+1,FALSE)="","",IF(VLOOKUP($A110,'2.2'!$D:$O,5,FALSE)&lt;=AQ$8,"OK","NOK"))</f>
        <v/>
      </c>
      <c r="AR110" s="1156" t="str">
        <f>IF(VLOOKUP($A110,intern2!$A$165:$BH$316,COLUMN(AR110)+1,FALSE)="","",IF(VLOOKUP($A110,'2.2'!$D:$O,5,FALSE)&lt;=AR$8,"OK","NOK"))</f>
        <v/>
      </c>
      <c r="AS110" s="1156" t="str">
        <f>IF(VLOOKUP($A110,intern2!$A$165:$BH$316,COLUMN(AS110)+1,FALSE)="","",IF(VLOOKUP($A110,'2.2'!$D:$O,5,FALSE)&lt;=AS$8,"OK","NOK"))</f>
        <v/>
      </c>
      <c r="AT110" s="1269" t="str">
        <f>IF(VLOOKUP($A110,intern2!$A$165:$BH$316,COLUMN(AT110)+1,FALSE)="","",IF(VLOOKUP($A110,'2.2'!$D:$O,5,FALSE)&lt;=AT$8,"OK","NOK"))</f>
        <v/>
      </c>
      <c r="AU110" s="1156" t="str">
        <f>IF(VLOOKUP($A110,intern2!$A$165:$BH$316,COLUMN(AU110)+1,FALSE)="","",IF(VLOOKUP($A110,'2.2'!$D:$O,5,FALSE)&lt;=AU$8,"OK","NOK"))</f>
        <v/>
      </c>
      <c r="AV110" s="1156" t="str">
        <f>IF(VLOOKUP($A110,intern2!$A$165:$BH$316,COLUMN(AV110)+1,FALSE)="","",IF(VLOOKUP($A110,'2.2'!$D:$O,5,FALSE)&lt;=AV$8,"OK","NOK"))</f>
        <v/>
      </c>
      <c r="AW110" s="1156" t="str">
        <f>IF(VLOOKUP($A110,intern2!$A$165:$BH$316,COLUMN(AW110)+1,FALSE)="","",IF(VLOOKUP($A110,'2.2'!$D:$O,5,FALSE)&lt;=AW$8,"OK","NOK"))</f>
        <v/>
      </c>
      <c r="AX110" s="1156" t="str">
        <f>IF(VLOOKUP($A110,intern2!$A$165:$BH$316,COLUMN(AX110)+1,FALSE)="","",IF(VLOOKUP($A110,'2.2'!$D:$O,5,FALSE)&lt;=AX$8,"OK","NOK"))</f>
        <v/>
      </c>
      <c r="AY110" s="1156" t="str">
        <f>IF(VLOOKUP($A110,intern2!$A$165:$BH$316,COLUMN(AY110)+1,FALSE)="","",IF(VLOOKUP($A110,'2.2'!$D:$O,5,FALSE)&lt;=AY$8,"OK","NOK"))</f>
        <v/>
      </c>
      <c r="AZ110" s="1269" t="str">
        <f>IF(VLOOKUP($A110,intern2!$A$165:$BH$316,COLUMN(AZ110)+1,FALSE)="","",IF(VLOOKUP($A110,'2.2'!$D:$O,5,FALSE)&lt;=AZ$8,"OK","NOK"))</f>
        <v/>
      </c>
      <c r="BA110" s="1156" t="str">
        <f>IF(VLOOKUP($A110,intern2!$A$165:$BH$316,COLUMN(BA110)+1,FALSE)="","",IF(VLOOKUP($A110,'2.2'!$D:$O,5,FALSE)&lt;=BA$8,"OK","NOK"))</f>
        <v/>
      </c>
      <c r="BB110" s="1156" t="str">
        <f>IF(VLOOKUP($A110,intern2!$A$165:$BH$316,COLUMN(BB110)+1,FALSE)="","",IF(VLOOKUP($A110,'2.2'!$D:$O,5,FALSE)&lt;=BB$8,"OK","NOK"))</f>
        <v/>
      </c>
      <c r="BC110" s="1156" t="str">
        <f>IF(VLOOKUP($A110,intern2!$A$165:$BH$316,COLUMN(BC110)+1,FALSE)="","",IF(VLOOKUP($A110,'2.2'!$D:$O,5,FALSE)&lt;=BC$8,"OK","NOK"))</f>
        <v/>
      </c>
      <c r="BD110" s="1156" t="str">
        <f>IF(VLOOKUP($A110,intern2!$A$165:$BH$316,COLUMN(BD110)+1,FALSE)="","",IF(VLOOKUP($A110,'2.2'!$D:$O,5,FALSE)&lt;=BD$8,"OK","NOK"))</f>
        <v/>
      </c>
      <c r="BE110" s="1156" t="str">
        <f>IF(VLOOKUP($A110,intern2!$A$165:$BH$316,COLUMN(BE110)+1,FALSE)="","",IF(VLOOKUP($A110,'2.2'!$D:$O,5,FALSE)&lt;=BE$8,"OK","NOK"))</f>
        <v/>
      </c>
      <c r="BF110" s="1170" t="str">
        <f>IF(VLOOKUP($A110,intern2!$A$165:$BH$316,COLUMN(BF110)+1,FALSE)="","",IF(VLOOKUP($A110,'2.2'!$D:$O,5,FALSE)&lt;=BF$8,"OK","NOK"))</f>
        <v/>
      </c>
      <c r="BG110" s="1269" t="str">
        <f>IF(VLOOKUP($A110,intern2!$A$165:$BH$316,COLUMN(BG110)+1,FALSE)="","",IF(VLOOKUP($A110,'2.2'!$D:$O,5,FALSE)&lt;=BG$8,"OK","NOK"))</f>
        <v/>
      </c>
      <c r="BH110" s="1176" t="str">
        <f t="shared" si="1"/>
        <v>OK</v>
      </c>
      <c r="BI110" s="1176"/>
    </row>
    <row r="111" spans="1:61" ht="26.4" x14ac:dyDescent="0.25">
      <c r="A111" s="716" t="str">
        <f>'2.2'!D111</f>
        <v>BEW1</v>
      </c>
      <c r="B111" s="1157" t="str">
        <f>'2.2'!E111</f>
        <v>Chirurgia dell'apparato locomotore</v>
      </c>
      <c r="C111" s="1156" t="str">
        <f>IF(VLOOKUP($A111,intern2!$A$165:$BH$316,COLUMN(C111)+1,FALSE)="","",IF(VLOOKUP($A111,'2.2'!$D:$O,5,FALSE)&lt;=C$8,"OK","NOK"))</f>
        <v/>
      </c>
      <c r="D111" s="1156" t="str">
        <f>IF(VLOOKUP($A111,intern2!$A$165:$BH$316,COLUMN(D111)+1,FALSE)="","",IF(VLOOKUP($A111,'2.2'!$D:$O,5,FALSE)&lt;=D$8,"OK","NOK"))</f>
        <v/>
      </c>
      <c r="E111" s="1156" t="str">
        <f>IF(VLOOKUP($A111,intern2!$A$165:$BH$316,COLUMN(E111)+1,FALSE)="","",IF(VLOOKUP($A111,'2.2'!$D:$O,5,FALSE)&lt;=E$8,"OK","NOK"))</f>
        <v/>
      </c>
      <c r="F111" s="1156" t="str">
        <f>IF(VLOOKUP($A111,intern2!$A$165:$BH$316,COLUMN(F111)+1,FALSE)="","",IF(VLOOKUP($A111,'2.2'!$D:$O,5,FALSE)&lt;=F$8,"OK","NOK"))</f>
        <v/>
      </c>
      <c r="G111" s="1156" t="str">
        <f>IF(VLOOKUP($A111,intern2!$A$165:$BH$316,COLUMN(G111)+1,FALSE)="","",IF(VLOOKUP($A111,'2.2'!$D:$O,5,FALSE)&lt;=G$8,"OK","NOK"))</f>
        <v/>
      </c>
      <c r="H111" s="1156" t="str">
        <f ca="1">IF(VLOOKUP($A111,intern2!$A$165:$BH$316,COLUMN(H111)+1,FALSE)="","",IF(VLOOKUP($A111,'2.2'!$D:$O,5,FALSE)&lt;=H$8,"OK","NOK"))</f>
        <v>NOK</v>
      </c>
      <c r="I111" s="1269" t="str">
        <f>IF(VLOOKUP($A111,intern2!$A$165:$BH$316,COLUMN(I111)+1,FALSE)="","",IF(VLOOKUP($A111,'2.2'!$D:$O,5,FALSE)&lt;=I$8,"OK","NOK"))</f>
        <v/>
      </c>
      <c r="J111" s="1159" t="str">
        <f>IF(VLOOKUP($A111,intern2!$A$165:$BH$316,COLUMN(J111)+1,FALSE)="","",IF(VLOOKUP($A111,'2.2'!$D:$O,5,FALSE)&lt;=J$8,"OK","NOK"))</f>
        <v/>
      </c>
      <c r="K111" s="1156" t="str">
        <f>IF(VLOOKUP($A111,intern2!$A$165:$BH$316,COLUMN(K111)+1,FALSE)="","",IF(VLOOKUP($A111,'2.2'!$D:$O,5,FALSE)&lt;=K$8,"OK","NOK"))</f>
        <v/>
      </c>
      <c r="L111" s="1156" t="str">
        <f>IF(VLOOKUP($A111,intern2!$A$165:$BH$316,COLUMN(L111)+1,FALSE)="","",IF(VLOOKUP($A111,'2.2'!$D:$O,5,FALSE)&lt;=L$8,"OK","NOK"))</f>
        <v/>
      </c>
      <c r="M111" s="1156" t="str">
        <f ca="1">IF(VLOOKUP($A111,intern2!$A$165:$BH$316,COLUMN(M111)+1,FALSE)="","",IF(VLOOKUP($A111,'2.2'!$D:$O,5,FALSE)&lt;=M$8,"OK","NOK"))</f>
        <v>NOK</v>
      </c>
      <c r="N111" s="1156" t="str">
        <f>IF(VLOOKUP($A111,intern2!$A$165:$BH$316,COLUMN(N111)+1,FALSE)="","",IF(VLOOKUP($A111,'2.2'!$D:$O,5,FALSE)&lt;=N$8,"OK","NOK"))</f>
        <v/>
      </c>
      <c r="O111" s="1156" t="str">
        <f>IF(VLOOKUP($A111,intern2!$A$165:$BH$316,COLUMN(O111)+1,FALSE)="","",IF(VLOOKUP($A111,'2.2'!$D:$O,5,FALSE)&lt;=O$8,"OK","NOK"))</f>
        <v/>
      </c>
      <c r="P111" s="1156" t="str">
        <f>IF(VLOOKUP($A111,intern2!$A$165:$BH$316,COLUMN(P111)+1,FALSE)="","",IF(VLOOKUP($A111,'2.2'!$D:$O,5,FALSE)&lt;=P$8,"OK","NOK"))</f>
        <v/>
      </c>
      <c r="Q111" s="1156" t="str">
        <f>IF(VLOOKUP($A111,intern2!$A$165:$BH$316,COLUMN(Q111)+1,FALSE)="","",IF(VLOOKUP($A111,'2.2'!$D:$O,5,FALSE)&lt;=Q$8,"OK","NOK"))</f>
        <v/>
      </c>
      <c r="R111" s="1159" t="str">
        <f>IF(VLOOKUP($A111,intern2!$A$165:$BH$316,COLUMN(R111)+1,FALSE)="","",IF(VLOOKUP($A111,'2.2'!$D:$O,5,FALSE)&lt;=R$8,"OK","NOK"))</f>
        <v/>
      </c>
      <c r="S111" s="1159" t="str">
        <f>IF(VLOOKUP($A111,intern2!$A$165:$BH$316,COLUMN(S111)+1,FALSE)="","",IF(VLOOKUP($A111,'2.2'!$D:$O,5,FALSE)&lt;=S$8,"OK","NOK"))</f>
        <v/>
      </c>
      <c r="T111" s="1156" t="str">
        <f>IF(VLOOKUP($A111,intern2!$A$165:$BH$316,COLUMN(T111)+1,FALSE)="","",IF(VLOOKUP($A111,'2.2'!$D:$O,5,FALSE)&lt;=T$8,"OK","NOK"))</f>
        <v/>
      </c>
      <c r="U111" s="1156" t="str">
        <f>IF(VLOOKUP($A111,intern2!$A$165:$BH$316,COLUMN(U111)+1,FALSE)="","",IF(VLOOKUP($A111,'2.2'!$D:$O,5,FALSE)&lt;=U$8,"OK","NOK"))</f>
        <v/>
      </c>
      <c r="V111" s="1156" t="str">
        <f>IF(VLOOKUP($A111,intern2!$A$165:$BH$316,COLUMN(V111)+1,FALSE)="","",IF(VLOOKUP($A111,'2.2'!$D:$O,5,FALSE)&lt;=V$8,"OK","NOK"))</f>
        <v/>
      </c>
      <c r="W111" s="1156" t="str">
        <f>IF(VLOOKUP($A111,intern2!$A$165:$BH$316,COLUMN(W111)+1,FALSE)="","",IF(VLOOKUP($A111,'2.2'!$D:$O,5,FALSE)&lt;=W$8,"OK","NOK"))</f>
        <v/>
      </c>
      <c r="X111" s="1156" t="str">
        <f>IF(VLOOKUP($A111,intern2!$A$165:$BH$316,COLUMN(X111)+1,FALSE)="","",IF(VLOOKUP($A111,'2.2'!$D:$O,5,FALSE)&lt;=X$8,"OK","NOK"))</f>
        <v/>
      </c>
      <c r="Y111" s="1170" t="str">
        <f>IF(VLOOKUP($A111,intern2!$A$165:$BH$316,COLUMN(Y111)+1,FALSE)="","",IF(VLOOKUP($A111,'2.2'!$D:$O,5,FALSE)&lt;=Y$8,"OK","NOK"))</f>
        <v/>
      </c>
      <c r="Z111" s="1269" t="str">
        <f>IF(VLOOKUP($A111,intern2!$A$165:$BH$316,COLUMN(Z111)+1,FALSE)="","",IF(VLOOKUP($A111,'2.2'!$D:$O,5,FALSE)&lt;=Z$8,"OK","NOK"))</f>
        <v/>
      </c>
      <c r="AA111" s="1156" t="str">
        <f>IF(VLOOKUP($A111,intern2!$A$165:$BH$316,COLUMN(AA111)+1,FALSE)="","",IF(VLOOKUP($A111,'2.2'!$D:$O,5,FALSE)&lt;=AA$8,"OK","NOK"))</f>
        <v/>
      </c>
      <c r="AB111" s="1156" t="str">
        <f>IF(VLOOKUP($A111,intern2!$A$165:$BH$316,COLUMN(AB111)+1,FALSE)="","",IF(VLOOKUP($A111,'2.2'!$D:$O,5,FALSE)&lt;=AB$8,"OK","NOK"))</f>
        <v/>
      </c>
      <c r="AC111" s="1156" t="str">
        <f>IF(VLOOKUP($A111,intern2!$A$165:$BH$316,COLUMN(AC111)+1,FALSE)="","",IF(VLOOKUP($A111,'2.2'!$D:$O,5,FALSE)&lt;=AC$8,"OK","NOK"))</f>
        <v/>
      </c>
      <c r="AD111" s="1156" t="str">
        <f>IF(VLOOKUP($A111,intern2!$A$165:$BH$316,COLUMN(AD111)+1,FALSE)="","",IF(VLOOKUP($A111,'2.2'!$D:$O,5,FALSE)&lt;=AD$8,"OK","NOK"))</f>
        <v/>
      </c>
      <c r="AE111" s="1160" t="str">
        <f>IF(VLOOKUP($A111,intern2!$A$165:$BH$316,COLUMN(AE111)+1,FALSE)="","",IF(VLOOKUP($A111,'2.2'!$D:$O,5,FALSE)&lt;=AE$8,"OK","NOK"))</f>
        <v/>
      </c>
      <c r="AF111" s="1269" t="str">
        <f>IF(VLOOKUP($A111,intern2!$A$165:$BH$316,COLUMN(AF111)+1,FALSE)="","",IF(VLOOKUP($A111,'2.2'!$D:$O,5,FALSE)&lt;=AF$8,"OK","NOK"))</f>
        <v/>
      </c>
      <c r="AG111" s="1160" t="str">
        <f>IF(VLOOKUP($A111,intern2!$A$165:$BH$316,COLUMN(AG111)+1,FALSE)="","",IF(VLOOKUP($A111,'2.2'!$D:$O,5,FALSE)&lt;=AG$8,"OK","NOK"))</f>
        <v/>
      </c>
      <c r="AH111" s="1160" t="str">
        <f>IF(VLOOKUP($A111,intern2!$A$165:$BH$316,COLUMN(AH111)+1,FALSE)="","",IF(VLOOKUP($A111,'2.2'!$D:$O,5,FALSE)&lt;=AH$8,"OK","NOK"))</f>
        <v/>
      </c>
      <c r="AI111" s="1156" t="str">
        <f>IF(VLOOKUP($A111,intern2!$A$165:$BH$316,COLUMN(AI111)+1,FALSE)="","",IF(VLOOKUP($A111,'2.2'!$D:$O,5,FALSE)&lt;=AI$8,"OK","NOK"))</f>
        <v/>
      </c>
      <c r="AJ111" s="1156" t="str">
        <f>IF(VLOOKUP($A111,intern2!$A$165:$BH$316,COLUMN(AJ111)+1,FALSE)="","",IF(VLOOKUP($A111,'2.2'!$D:$O,5,FALSE)&lt;=AJ$8,"OK","NOK"))</f>
        <v/>
      </c>
      <c r="AK111" s="1156" t="str">
        <f>IF(VLOOKUP($A111,intern2!$A$165:$BH$316,COLUMN(AK111)+1,FALSE)="","",IF(VLOOKUP($A111,'2.2'!$D:$O,5,FALSE)&lt;=AK$8,"OK","NOK"))</f>
        <v/>
      </c>
      <c r="AL111" s="1156" t="str">
        <f>IF(VLOOKUP($A111,intern2!$A$165:$BH$316,COLUMN(AL111)+1,FALSE)="","",IF(VLOOKUP($A111,'2.2'!$D:$O,5,FALSE)&lt;=AL$8,"OK","NOK"))</f>
        <v/>
      </c>
      <c r="AM111" s="1269" t="str">
        <f>IF(VLOOKUP($A111,intern2!$A$165:$BH$316,COLUMN(AM111)+1,FALSE)="","",IF(VLOOKUP($A111,'2.2'!$D:$O,5,FALSE)&lt;=AM$8,"OK","NOK"))</f>
        <v/>
      </c>
      <c r="AN111" s="1170" t="str">
        <f>IF(VLOOKUP($A111,intern2!$A$165:$BH$316,COLUMN(AN111)+1,FALSE)="","",IF(VLOOKUP($A111,'2.2'!$D:$O,5,FALSE)&lt;=AN$8,"OK","NOK"))</f>
        <v/>
      </c>
      <c r="AO111" s="1156" t="str">
        <f>IF(VLOOKUP($A111,intern2!$A$165:$BH$316,COLUMN(AO111)+1,FALSE)="","",IF(VLOOKUP($A111,'2.2'!$D:$O,5,FALSE)&lt;=AO$8,"OK","NOK"))</f>
        <v/>
      </c>
      <c r="AP111" s="1156" t="str">
        <f>IF(VLOOKUP($A111,intern2!$A$165:$BH$316,COLUMN(AP111)+1,FALSE)="","",IF(VLOOKUP($A111,'2.2'!$D:$O,5,FALSE)&lt;=AP$8,"OK","NOK"))</f>
        <v/>
      </c>
      <c r="AQ111" s="1269" t="str">
        <f>IF(VLOOKUP($A111,intern2!$A$165:$BH$316,COLUMN(AQ111)+1,FALSE)="","",IF(VLOOKUP($A111,'2.2'!$D:$O,5,FALSE)&lt;=AQ$8,"OK","NOK"))</f>
        <v/>
      </c>
      <c r="AR111" s="1156" t="str">
        <f>IF(VLOOKUP($A111,intern2!$A$165:$BH$316,COLUMN(AR111)+1,FALSE)="","",IF(VLOOKUP($A111,'2.2'!$D:$O,5,FALSE)&lt;=AR$8,"OK","NOK"))</f>
        <v/>
      </c>
      <c r="AS111" s="1156" t="str">
        <f>IF(VLOOKUP($A111,intern2!$A$165:$BH$316,COLUMN(AS111)+1,FALSE)="","",IF(VLOOKUP($A111,'2.2'!$D:$O,5,FALSE)&lt;=AS$8,"OK","NOK"))</f>
        <v/>
      </c>
      <c r="AT111" s="1269" t="str">
        <f>IF(VLOOKUP($A111,intern2!$A$165:$BH$316,COLUMN(AT111)+1,FALSE)="","",IF(VLOOKUP($A111,'2.2'!$D:$O,5,FALSE)&lt;=AT$8,"OK","NOK"))</f>
        <v/>
      </c>
      <c r="AU111" s="1156" t="str">
        <f>IF(VLOOKUP($A111,intern2!$A$165:$BH$316,COLUMN(AU111)+1,FALSE)="","",IF(VLOOKUP($A111,'2.2'!$D:$O,5,FALSE)&lt;=AU$8,"OK","NOK"))</f>
        <v/>
      </c>
      <c r="AV111" s="1156" t="str">
        <f>IF(VLOOKUP($A111,intern2!$A$165:$BH$316,COLUMN(AV111)+1,FALSE)="","",IF(VLOOKUP($A111,'2.2'!$D:$O,5,FALSE)&lt;=AV$8,"OK","NOK"))</f>
        <v/>
      </c>
      <c r="AW111" s="1156" t="str">
        <f>IF(VLOOKUP($A111,intern2!$A$165:$BH$316,COLUMN(AW111)+1,FALSE)="","",IF(VLOOKUP($A111,'2.2'!$D:$O,5,FALSE)&lt;=AW$8,"OK","NOK"))</f>
        <v/>
      </c>
      <c r="AX111" s="1156" t="str">
        <f>IF(VLOOKUP($A111,intern2!$A$165:$BH$316,COLUMN(AX111)+1,FALSE)="","",IF(VLOOKUP($A111,'2.2'!$D:$O,5,FALSE)&lt;=AX$8,"OK","NOK"))</f>
        <v/>
      </c>
      <c r="AY111" s="1156" t="str">
        <f>IF(VLOOKUP($A111,intern2!$A$165:$BH$316,COLUMN(AY111)+1,FALSE)="","",IF(VLOOKUP($A111,'2.2'!$D:$O,5,FALSE)&lt;=AY$8,"OK","NOK"))</f>
        <v/>
      </c>
      <c r="AZ111" s="1269" t="str">
        <f>IF(VLOOKUP($A111,intern2!$A$165:$BH$316,COLUMN(AZ111)+1,FALSE)="","",IF(VLOOKUP($A111,'2.2'!$D:$O,5,FALSE)&lt;=AZ$8,"OK","NOK"))</f>
        <v/>
      </c>
      <c r="BA111" s="1156" t="str">
        <f>IF(VLOOKUP($A111,intern2!$A$165:$BH$316,COLUMN(BA111)+1,FALSE)="","",IF(VLOOKUP($A111,'2.2'!$D:$O,5,FALSE)&lt;=BA$8,"OK","NOK"))</f>
        <v/>
      </c>
      <c r="BB111" s="1156" t="str">
        <f>IF(VLOOKUP($A111,intern2!$A$165:$BH$316,COLUMN(BB111)+1,FALSE)="","",IF(VLOOKUP($A111,'2.2'!$D:$O,5,FALSE)&lt;=BB$8,"OK","NOK"))</f>
        <v/>
      </c>
      <c r="BC111" s="1156" t="str">
        <f>IF(VLOOKUP($A111,intern2!$A$165:$BH$316,COLUMN(BC111)+1,FALSE)="","",IF(VLOOKUP($A111,'2.2'!$D:$O,5,FALSE)&lt;=BC$8,"OK","NOK"))</f>
        <v/>
      </c>
      <c r="BD111" s="1156" t="str">
        <f>IF(VLOOKUP($A111,intern2!$A$165:$BH$316,COLUMN(BD111)+1,FALSE)="","",IF(VLOOKUP($A111,'2.2'!$D:$O,5,FALSE)&lt;=BD$8,"OK","NOK"))</f>
        <v/>
      </c>
      <c r="BE111" s="1156" t="str">
        <f>IF(VLOOKUP($A111,intern2!$A$165:$BH$316,COLUMN(BE111)+1,FALSE)="","",IF(VLOOKUP($A111,'2.2'!$D:$O,5,FALSE)&lt;=BE$8,"OK","NOK"))</f>
        <v/>
      </c>
      <c r="BF111" s="1170" t="str">
        <f>IF(VLOOKUP($A111,intern2!$A$165:$BH$316,COLUMN(BF111)+1,FALSE)="","",IF(VLOOKUP($A111,'2.2'!$D:$O,5,FALSE)&lt;=BF$8,"OK","NOK"))</f>
        <v/>
      </c>
      <c r="BG111" s="1269" t="str">
        <f>IF(VLOOKUP($A111,intern2!$A$165:$BH$316,COLUMN(BG111)+1,FALSE)="","",IF(VLOOKUP($A111,'2.2'!$D:$O,5,FALSE)&lt;=BG$8,"OK","NOK"))</f>
        <v/>
      </c>
      <c r="BH111" s="1176" t="str">
        <f t="shared" ca="1" si="1"/>
        <v>NOK</v>
      </c>
      <c r="BI111" s="1176"/>
    </row>
    <row r="112" spans="1:61" x14ac:dyDescent="0.25">
      <c r="A112" s="1181" t="str">
        <f>'2.2'!D112</f>
        <v>BEW2</v>
      </c>
      <c r="B112" s="1157" t="str">
        <f>'2.2'!E112</f>
        <v>Ortopedia</v>
      </c>
      <c r="C112" s="1156" t="str">
        <f>IF(VLOOKUP($A112,intern2!$A$165:$BH$316,COLUMN(C112)+1,FALSE)="","",IF(VLOOKUP($A112,'2.2'!$D:$O,5,FALSE)&lt;=C$8,"OK","NOK"))</f>
        <v/>
      </c>
      <c r="D112" s="1156" t="str">
        <f>IF(VLOOKUP($A112,intern2!$A$165:$BH$316,COLUMN(D112)+1,FALSE)="","",IF(VLOOKUP($A112,'2.2'!$D:$O,5,FALSE)&lt;=D$8,"OK","NOK"))</f>
        <v/>
      </c>
      <c r="E112" s="1156" t="str">
        <f>IF(VLOOKUP($A112,intern2!$A$165:$BH$316,COLUMN(E112)+1,FALSE)="","",IF(VLOOKUP($A112,'2.2'!$D:$O,5,FALSE)&lt;=E$8,"OK","NOK"))</f>
        <v/>
      </c>
      <c r="F112" s="1156" t="str">
        <f>IF(VLOOKUP($A112,intern2!$A$165:$BH$316,COLUMN(F112)+1,FALSE)="","",IF(VLOOKUP($A112,'2.2'!$D:$O,5,FALSE)&lt;=F$8,"OK","NOK"))</f>
        <v/>
      </c>
      <c r="G112" s="1156" t="str">
        <f>IF(VLOOKUP($A112,intern2!$A$165:$BH$316,COLUMN(G112)+1,FALSE)="","",IF(VLOOKUP($A112,'2.2'!$D:$O,5,FALSE)&lt;=G$8,"OK","NOK"))</f>
        <v/>
      </c>
      <c r="H112" s="1156" t="str">
        <f>IF(VLOOKUP($A112,intern2!$A$165:$BH$316,COLUMN(H112)+1,FALSE)="","",IF(VLOOKUP($A112,'2.2'!$D:$O,5,FALSE)&lt;=H$8,"OK","NOK"))</f>
        <v/>
      </c>
      <c r="I112" s="1269" t="str">
        <f>IF(VLOOKUP($A112,intern2!$A$165:$BH$316,COLUMN(I112)+1,FALSE)="","",IF(VLOOKUP($A112,'2.2'!$D:$O,5,FALSE)&lt;=I$8,"OK","NOK"))</f>
        <v/>
      </c>
      <c r="J112" s="1159" t="str">
        <f>IF(VLOOKUP($A112,intern2!$A$165:$BH$316,COLUMN(J112)+1,FALSE)="","",IF(VLOOKUP($A112,'2.2'!$D:$O,5,FALSE)&lt;=J$8,"OK","NOK"))</f>
        <v/>
      </c>
      <c r="K112" s="1156" t="str">
        <f>IF(VLOOKUP($A112,intern2!$A$165:$BH$316,COLUMN(K112)+1,FALSE)="","",IF(VLOOKUP($A112,'2.2'!$D:$O,5,FALSE)&lt;=K$8,"OK","NOK"))</f>
        <v/>
      </c>
      <c r="L112" s="1156" t="str">
        <f>IF(VLOOKUP($A112,intern2!$A$165:$BH$316,COLUMN(L112)+1,FALSE)="","",IF(VLOOKUP($A112,'2.2'!$D:$O,5,FALSE)&lt;=L$8,"OK","NOK"))</f>
        <v/>
      </c>
      <c r="M112" s="1156" t="str">
        <f ca="1">IF(VLOOKUP($A112,intern2!$A$165:$BH$316,COLUMN(M112)+1,FALSE)="","",IF(VLOOKUP($A112,'2.2'!$D:$O,5,FALSE)&lt;=M$8,"OK","NOK"))</f>
        <v>NOK</v>
      </c>
      <c r="N112" s="1156" t="str">
        <f>IF(VLOOKUP($A112,intern2!$A$165:$BH$316,COLUMN(N112)+1,FALSE)="","",IF(VLOOKUP($A112,'2.2'!$D:$O,5,FALSE)&lt;=N$8,"OK","NOK"))</f>
        <v/>
      </c>
      <c r="O112" s="1156" t="str">
        <f>IF(VLOOKUP($A112,intern2!$A$165:$BH$316,COLUMN(O112)+1,FALSE)="","",IF(VLOOKUP($A112,'2.2'!$D:$O,5,FALSE)&lt;=O$8,"OK","NOK"))</f>
        <v/>
      </c>
      <c r="P112" s="1156" t="str">
        <f>IF(VLOOKUP($A112,intern2!$A$165:$BH$316,COLUMN(P112)+1,FALSE)="","",IF(VLOOKUP($A112,'2.2'!$D:$O,5,FALSE)&lt;=P$8,"OK","NOK"))</f>
        <v/>
      </c>
      <c r="Q112" s="1156" t="str">
        <f>IF(VLOOKUP($A112,intern2!$A$165:$BH$316,COLUMN(Q112)+1,FALSE)="","",IF(VLOOKUP($A112,'2.2'!$D:$O,5,FALSE)&lt;=Q$8,"OK","NOK"))</f>
        <v/>
      </c>
      <c r="R112" s="1159" t="str">
        <f>IF(VLOOKUP($A112,intern2!$A$165:$BH$316,COLUMN(R112)+1,FALSE)="","",IF(VLOOKUP($A112,'2.2'!$D:$O,5,FALSE)&lt;=R$8,"OK","NOK"))</f>
        <v/>
      </c>
      <c r="S112" s="1159" t="str">
        <f>IF(VLOOKUP($A112,intern2!$A$165:$BH$316,COLUMN(S112)+1,FALSE)="","",IF(VLOOKUP($A112,'2.2'!$D:$O,5,FALSE)&lt;=S$8,"OK","NOK"))</f>
        <v/>
      </c>
      <c r="T112" s="1156" t="str">
        <f>IF(VLOOKUP($A112,intern2!$A$165:$BH$316,COLUMN(T112)+1,FALSE)="","",IF(VLOOKUP($A112,'2.2'!$D:$O,5,FALSE)&lt;=T$8,"OK","NOK"))</f>
        <v/>
      </c>
      <c r="U112" s="1156" t="str">
        <f>IF(VLOOKUP($A112,intern2!$A$165:$BH$316,COLUMN(U112)+1,FALSE)="","",IF(VLOOKUP($A112,'2.2'!$D:$O,5,FALSE)&lt;=U$8,"OK","NOK"))</f>
        <v/>
      </c>
      <c r="V112" s="1156" t="str">
        <f>IF(VLOOKUP($A112,intern2!$A$165:$BH$316,COLUMN(V112)+1,FALSE)="","",IF(VLOOKUP($A112,'2.2'!$D:$O,5,FALSE)&lt;=V$8,"OK","NOK"))</f>
        <v/>
      </c>
      <c r="W112" s="1156" t="str">
        <f>IF(VLOOKUP($A112,intern2!$A$165:$BH$316,COLUMN(W112)+1,FALSE)="","",IF(VLOOKUP($A112,'2.2'!$D:$O,5,FALSE)&lt;=W$8,"OK","NOK"))</f>
        <v/>
      </c>
      <c r="X112" s="1156" t="str">
        <f>IF(VLOOKUP($A112,intern2!$A$165:$BH$316,COLUMN(X112)+1,FALSE)="","",IF(VLOOKUP($A112,'2.2'!$D:$O,5,FALSE)&lt;=X$8,"OK","NOK"))</f>
        <v/>
      </c>
      <c r="Y112" s="1170" t="str">
        <f>IF(VLOOKUP($A112,intern2!$A$165:$BH$316,COLUMN(Y112)+1,FALSE)="","",IF(VLOOKUP($A112,'2.2'!$D:$O,5,FALSE)&lt;=Y$8,"OK","NOK"))</f>
        <v/>
      </c>
      <c r="Z112" s="1269" t="str">
        <f>IF(VLOOKUP($A112,intern2!$A$165:$BH$316,COLUMN(Z112)+1,FALSE)="","",IF(VLOOKUP($A112,'2.2'!$D:$O,5,FALSE)&lt;=Z$8,"OK","NOK"))</f>
        <v/>
      </c>
      <c r="AA112" s="1156" t="str">
        <f>IF(VLOOKUP($A112,intern2!$A$165:$BH$316,COLUMN(AA112)+1,FALSE)="","",IF(VLOOKUP($A112,'2.2'!$D:$O,5,FALSE)&lt;=AA$8,"OK","NOK"))</f>
        <v/>
      </c>
      <c r="AB112" s="1156" t="str">
        <f>IF(VLOOKUP($A112,intern2!$A$165:$BH$316,COLUMN(AB112)+1,FALSE)="","",IF(VLOOKUP($A112,'2.2'!$D:$O,5,FALSE)&lt;=AB$8,"OK","NOK"))</f>
        <v/>
      </c>
      <c r="AC112" s="1156" t="str">
        <f>IF(VLOOKUP($A112,intern2!$A$165:$BH$316,COLUMN(AC112)+1,FALSE)="","",IF(VLOOKUP($A112,'2.2'!$D:$O,5,FALSE)&lt;=AC$8,"OK","NOK"))</f>
        <v/>
      </c>
      <c r="AD112" s="1156" t="str">
        <f>IF(VLOOKUP($A112,intern2!$A$165:$BH$316,COLUMN(AD112)+1,FALSE)="","",IF(VLOOKUP($A112,'2.2'!$D:$O,5,FALSE)&lt;=AD$8,"OK","NOK"))</f>
        <v/>
      </c>
      <c r="AE112" s="1160" t="str">
        <f>IF(VLOOKUP($A112,intern2!$A$165:$BH$316,COLUMN(AE112)+1,FALSE)="","",IF(VLOOKUP($A112,'2.2'!$D:$O,5,FALSE)&lt;=AE$8,"OK","NOK"))</f>
        <v/>
      </c>
      <c r="AF112" s="1269" t="str">
        <f>IF(VLOOKUP($A112,intern2!$A$165:$BH$316,COLUMN(AF112)+1,FALSE)="","",IF(VLOOKUP($A112,'2.2'!$D:$O,5,FALSE)&lt;=AF$8,"OK","NOK"))</f>
        <v/>
      </c>
      <c r="AG112" s="1160" t="str">
        <f>IF(VLOOKUP($A112,intern2!$A$165:$BH$316,COLUMN(AG112)+1,FALSE)="","",IF(VLOOKUP($A112,'2.2'!$D:$O,5,FALSE)&lt;=AG$8,"OK","NOK"))</f>
        <v/>
      </c>
      <c r="AH112" s="1160" t="str">
        <f>IF(VLOOKUP($A112,intern2!$A$165:$BH$316,COLUMN(AH112)+1,FALSE)="","",IF(VLOOKUP($A112,'2.2'!$D:$O,5,FALSE)&lt;=AH$8,"OK","NOK"))</f>
        <v/>
      </c>
      <c r="AI112" s="1156" t="str">
        <f>IF(VLOOKUP($A112,intern2!$A$165:$BH$316,COLUMN(AI112)+1,FALSE)="","",IF(VLOOKUP($A112,'2.2'!$D:$O,5,FALSE)&lt;=AI$8,"OK","NOK"))</f>
        <v/>
      </c>
      <c r="AJ112" s="1156" t="str">
        <f>IF(VLOOKUP($A112,intern2!$A$165:$BH$316,COLUMN(AJ112)+1,FALSE)="","",IF(VLOOKUP($A112,'2.2'!$D:$O,5,FALSE)&lt;=AJ$8,"OK","NOK"))</f>
        <v/>
      </c>
      <c r="AK112" s="1156" t="str">
        <f>IF(VLOOKUP($A112,intern2!$A$165:$BH$316,COLUMN(AK112)+1,FALSE)="","",IF(VLOOKUP($A112,'2.2'!$D:$O,5,FALSE)&lt;=AK$8,"OK","NOK"))</f>
        <v/>
      </c>
      <c r="AL112" s="1156" t="str">
        <f>IF(VLOOKUP($A112,intern2!$A$165:$BH$316,COLUMN(AL112)+1,FALSE)="","",IF(VLOOKUP($A112,'2.2'!$D:$O,5,FALSE)&lt;=AL$8,"OK","NOK"))</f>
        <v/>
      </c>
      <c r="AM112" s="1269" t="str">
        <f>IF(VLOOKUP($A112,intern2!$A$165:$BH$316,COLUMN(AM112)+1,FALSE)="","",IF(VLOOKUP($A112,'2.2'!$D:$O,5,FALSE)&lt;=AM$8,"OK","NOK"))</f>
        <v/>
      </c>
      <c r="AN112" s="1170" t="str">
        <f>IF(VLOOKUP($A112,intern2!$A$165:$BH$316,COLUMN(AN112)+1,FALSE)="","",IF(VLOOKUP($A112,'2.2'!$D:$O,5,FALSE)&lt;=AN$8,"OK","NOK"))</f>
        <v/>
      </c>
      <c r="AO112" s="1156" t="str">
        <f>IF(VLOOKUP($A112,intern2!$A$165:$BH$316,COLUMN(AO112)+1,FALSE)="","",IF(VLOOKUP($A112,'2.2'!$D:$O,5,FALSE)&lt;=AO$8,"OK","NOK"))</f>
        <v/>
      </c>
      <c r="AP112" s="1156" t="str">
        <f>IF(VLOOKUP($A112,intern2!$A$165:$BH$316,COLUMN(AP112)+1,FALSE)="","",IF(VLOOKUP($A112,'2.2'!$D:$O,5,FALSE)&lt;=AP$8,"OK","NOK"))</f>
        <v/>
      </c>
      <c r="AQ112" s="1269" t="str">
        <f>IF(VLOOKUP($A112,intern2!$A$165:$BH$316,COLUMN(AQ112)+1,FALSE)="","",IF(VLOOKUP($A112,'2.2'!$D:$O,5,FALSE)&lt;=AQ$8,"OK","NOK"))</f>
        <v/>
      </c>
      <c r="AR112" s="1156" t="str">
        <f>IF(VLOOKUP($A112,intern2!$A$165:$BH$316,COLUMN(AR112)+1,FALSE)="","",IF(VLOOKUP($A112,'2.2'!$D:$O,5,FALSE)&lt;=AR$8,"OK","NOK"))</f>
        <v/>
      </c>
      <c r="AS112" s="1156" t="str">
        <f>IF(VLOOKUP($A112,intern2!$A$165:$BH$316,COLUMN(AS112)+1,FALSE)="","",IF(VLOOKUP($A112,'2.2'!$D:$O,5,FALSE)&lt;=AS$8,"OK","NOK"))</f>
        <v/>
      </c>
      <c r="AT112" s="1269" t="str">
        <f>IF(VLOOKUP($A112,intern2!$A$165:$BH$316,COLUMN(AT112)+1,FALSE)="","",IF(VLOOKUP($A112,'2.2'!$D:$O,5,FALSE)&lt;=AT$8,"OK","NOK"))</f>
        <v/>
      </c>
      <c r="AU112" s="1156" t="str">
        <f>IF(VLOOKUP($A112,intern2!$A$165:$BH$316,COLUMN(AU112)+1,FALSE)="","",IF(VLOOKUP($A112,'2.2'!$D:$O,5,FALSE)&lt;=AU$8,"OK","NOK"))</f>
        <v/>
      </c>
      <c r="AV112" s="1156" t="str">
        <f>IF(VLOOKUP($A112,intern2!$A$165:$BH$316,COLUMN(AV112)+1,FALSE)="","",IF(VLOOKUP($A112,'2.2'!$D:$O,5,FALSE)&lt;=AV$8,"OK","NOK"))</f>
        <v/>
      </c>
      <c r="AW112" s="1156" t="str">
        <f>IF(VLOOKUP($A112,intern2!$A$165:$BH$316,COLUMN(AW112)+1,FALSE)="","",IF(VLOOKUP($A112,'2.2'!$D:$O,5,FALSE)&lt;=AW$8,"OK","NOK"))</f>
        <v/>
      </c>
      <c r="AX112" s="1156" t="str">
        <f>IF(VLOOKUP($A112,intern2!$A$165:$BH$316,COLUMN(AX112)+1,FALSE)="","",IF(VLOOKUP($A112,'2.2'!$D:$O,5,FALSE)&lt;=AX$8,"OK","NOK"))</f>
        <v/>
      </c>
      <c r="AY112" s="1156" t="str">
        <f>IF(VLOOKUP($A112,intern2!$A$165:$BH$316,COLUMN(AY112)+1,FALSE)="","",IF(VLOOKUP($A112,'2.2'!$D:$O,5,FALSE)&lt;=AY$8,"OK","NOK"))</f>
        <v/>
      </c>
      <c r="AZ112" s="1269" t="str">
        <f>IF(VLOOKUP($A112,intern2!$A$165:$BH$316,COLUMN(AZ112)+1,FALSE)="","",IF(VLOOKUP($A112,'2.2'!$D:$O,5,FALSE)&lt;=AZ$8,"OK","NOK"))</f>
        <v/>
      </c>
      <c r="BA112" s="1156" t="str">
        <f>IF(VLOOKUP($A112,intern2!$A$165:$BH$316,COLUMN(BA112)+1,FALSE)="","",IF(VLOOKUP($A112,'2.2'!$D:$O,5,FALSE)&lt;=BA$8,"OK","NOK"))</f>
        <v/>
      </c>
      <c r="BB112" s="1156" t="str">
        <f>IF(VLOOKUP($A112,intern2!$A$165:$BH$316,COLUMN(BB112)+1,FALSE)="","",IF(VLOOKUP($A112,'2.2'!$D:$O,5,FALSE)&lt;=BB$8,"OK","NOK"))</f>
        <v/>
      </c>
      <c r="BC112" s="1156" t="str">
        <f>IF(VLOOKUP($A112,intern2!$A$165:$BH$316,COLUMN(BC112)+1,FALSE)="","",IF(VLOOKUP($A112,'2.2'!$D:$O,5,FALSE)&lt;=BC$8,"OK","NOK"))</f>
        <v/>
      </c>
      <c r="BD112" s="1156" t="str">
        <f>IF(VLOOKUP($A112,intern2!$A$165:$BH$316,COLUMN(BD112)+1,FALSE)="","",IF(VLOOKUP($A112,'2.2'!$D:$O,5,FALSE)&lt;=BD$8,"OK","NOK"))</f>
        <v/>
      </c>
      <c r="BE112" s="1156" t="str">
        <f>IF(VLOOKUP($A112,intern2!$A$165:$BH$316,COLUMN(BE112)+1,FALSE)="","",IF(VLOOKUP($A112,'2.2'!$D:$O,5,FALSE)&lt;=BE$8,"OK","NOK"))</f>
        <v/>
      </c>
      <c r="BF112" s="1170" t="str">
        <f>IF(VLOOKUP($A112,intern2!$A$165:$BH$316,COLUMN(BF112)+1,FALSE)="","",IF(VLOOKUP($A112,'2.2'!$D:$O,5,FALSE)&lt;=BF$8,"OK","NOK"))</f>
        <v/>
      </c>
      <c r="BG112" s="1269" t="str">
        <f>IF(VLOOKUP($A112,intern2!$A$165:$BH$316,COLUMN(BG112)+1,FALSE)="","",IF(VLOOKUP($A112,'2.2'!$D:$O,5,FALSE)&lt;=BG$8,"OK","NOK"))</f>
        <v/>
      </c>
      <c r="BH112" s="1176" t="str">
        <f t="shared" ca="1" si="1"/>
        <v>NOK</v>
      </c>
      <c r="BI112" s="1176"/>
    </row>
    <row r="113" spans="1:61" x14ac:dyDescent="0.25">
      <c r="A113" s="716" t="str">
        <f>'2.2'!D113</f>
        <v>BEW3</v>
      </c>
      <c r="B113" s="1157" t="str">
        <f>'2.2'!E113</f>
        <v>Chirurgia della mano</v>
      </c>
      <c r="C113" s="1156" t="str">
        <f>IF(VLOOKUP($A113,intern2!$A$165:$BH$316,COLUMN(C113)+1,FALSE)="","",IF(VLOOKUP($A113,'2.2'!$D:$O,5,FALSE)&lt;=C$8,"OK","NOK"))</f>
        <v/>
      </c>
      <c r="D113" s="1156" t="str">
        <f>IF(VLOOKUP($A113,intern2!$A$165:$BH$316,COLUMN(D113)+1,FALSE)="","",IF(VLOOKUP($A113,'2.2'!$D:$O,5,FALSE)&lt;=D$8,"OK","NOK"))</f>
        <v/>
      </c>
      <c r="E113" s="1156" t="str">
        <f>IF(VLOOKUP($A113,intern2!$A$165:$BH$316,COLUMN(E113)+1,FALSE)="","",IF(VLOOKUP($A113,'2.2'!$D:$O,5,FALSE)&lt;=E$8,"OK","NOK"))</f>
        <v/>
      </c>
      <c r="F113" s="1156" t="str">
        <f>IF(VLOOKUP($A113,intern2!$A$165:$BH$316,COLUMN(F113)+1,FALSE)="","",IF(VLOOKUP($A113,'2.2'!$D:$O,5,FALSE)&lt;=F$8,"OK","NOK"))</f>
        <v/>
      </c>
      <c r="G113" s="1156" t="str">
        <f>IF(VLOOKUP($A113,intern2!$A$165:$BH$316,COLUMN(G113)+1,FALSE)="","",IF(VLOOKUP($A113,'2.2'!$D:$O,5,FALSE)&lt;=G$8,"OK","NOK"))</f>
        <v/>
      </c>
      <c r="H113" s="1156" t="str">
        <f>IF(VLOOKUP($A113,intern2!$A$165:$BH$316,COLUMN(H113)+1,FALSE)="","",IF(VLOOKUP($A113,'2.2'!$D:$O,5,FALSE)&lt;=H$8,"OK","NOK"))</f>
        <v/>
      </c>
      <c r="I113" s="1269" t="str">
        <f>IF(VLOOKUP($A113,intern2!$A$165:$BH$316,COLUMN(I113)+1,FALSE)="","",IF(VLOOKUP($A113,'2.2'!$D:$O,5,FALSE)&lt;=I$8,"OK","NOK"))</f>
        <v/>
      </c>
      <c r="J113" s="1159" t="str">
        <f>IF(VLOOKUP($A113,intern2!$A$165:$BH$316,COLUMN(J113)+1,FALSE)="","",IF(VLOOKUP($A113,'2.2'!$D:$O,5,FALSE)&lt;=J$8,"OK","NOK"))</f>
        <v/>
      </c>
      <c r="K113" s="1156" t="str">
        <f ca="1">IF(VLOOKUP($A113,intern2!$A$165:$BH$316,COLUMN(K113)+1,FALSE)="","",IF(VLOOKUP($A113,'2.2'!$D:$O,5,FALSE)&lt;=K$8,"OK","NOK"))</f>
        <v>NOK</v>
      </c>
      <c r="L113" s="1156" t="str">
        <f>IF(VLOOKUP($A113,intern2!$A$165:$BH$316,COLUMN(L113)+1,FALSE)="","",IF(VLOOKUP($A113,'2.2'!$D:$O,5,FALSE)&lt;=L$8,"OK","NOK"))</f>
        <v/>
      </c>
      <c r="M113" s="1156" t="str">
        <f>IF(VLOOKUP($A113,intern2!$A$165:$BH$316,COLUMN(M113)+1,FALSE)="","",IF(VLOOKUP($A113,'2.2'!$D:$O,5,FALSE)&lt;=M$8,"OK","NOK"))</f>
        <v/>
      </c>
      <c r="N113" s="1156" t="str">
        <f>IF(VLOOKUP($A113,intern2!$A$165:$BH$316,COLUMN(N113)+1,FALSE)="","",IF(VLOOKUP($A113,'2.2'!$D:$O,5,FALSE)&lt;=N$8,"OK","NOK"))</f>
        <v/>
      </c>
      <c r="O113" s="1156" t="str">
        <f>IF(VLOOKUP($A113,intern2!$A$165:$BH$316,COLUMN(O113)+1,FALSE)="","",IF(VLOOKUP($A113,'2.2'!$D:$O,5,FALSE)&lt;=O$8,"OK","NOK"))</f>
        <v/>
      </c>
      <c r="P113" s="1156" t="str">
        <f>IF(VLOOKUP($A113,intern2!$A$165:$BH$316,COLUMN(P113)+1,FALSE)="","",IF(VLOOKUP($A113,'2.2'!$D:$O,5,FALSE)&lt;=P$8,"OK","NOK"))</f>
        <v/>
      </c>
      <c r="Q113" s="1156" t="str">
        <f>IF(VLOOKUP($A113,intern2!$A$165:$BH$316,COLUMN(Q113)+1,FALSE)="","",IF(VLOOKUP($A113,'2.2'!$D:$O,5,FALSE)&lt;=Q$8,"OK","NOK"))</f>
        <v/>
      </c>
      <c r="R113" s="1159" t="str">
        <f>IF(VLOOKUP($A113,intern2!$A$165:$BH$316,COLUMN(R113)+1,FALSE)="","",IF(VLOOKUP($A113,'2.2'!$D:$O,5,FALSE)&lt;=R$8,"OK","NOK"))</f>
        <v/>
      </c>
      <c r="S113" s="1159" t="str">
        <f>IF(VLOOKUP($A113,intern2!$A$165:$BH$316,COLUMN(S113)+1,FALSE)="","",IF(VLOOKUP($A113,'2.2'!$D:$O,5,FALSE)&lt;=S$8,"OK","NOK"))</f>
        <v/>
      </c>
      <c r="T113" s="1156" t="str">
        <f>IF(VLOOKUP($A113,intern2!$A$165:$BH$316,COLUMN(T113)+1,FALSE)="","",IF(VLOOKUP($A113,'2.2'!$D:$O,5,FALSE)&lt;=T$8,"OK","NOK"))</f>
        <v/>
      </c>
      <c r="U113" s="1156" t="str">
        <f>IF(VLOOKUP($A113,intern2!$A$165:$BH$316,COLUMN(U113)+1,FALSE)="","",IF(VLOOKUP($A113,'2.2'!$D:$O,5,FALSE)&lt;=U$8,"OK","NOK"))</f>
        <v/>
      </c>
      <c r="V113" s="1156" t="str">
        <f>IF(VLOOKUP($A113,intern2!$A$165:$BH$316,COLUMN(V113)+1,FALSE)="","",IF(VLOOKUP($A113,'2.2'!$D:$O,5,FALSE)&lt;=V$8,"OK","NOK"))</f>
        <v/>
      </c>
      <c r="W113" s="1156" t="str">
        <f>IF(VLOOKUP($A113,intern2!$A$165:$BH$316,COLUMN(W113)+1,FALSE)="","",IF(VLOOKUP($A113,'2.2'!$D:$O,5,FALSE)&lt;=W$8,"OK","NOK"))</f>
        <v/>
      </c>
      <c r="X113" s="1156" t="str">
        <f>IF(VLOOKUP($A113,intern2!$A$165:$BH$316,COLUMN(X113)+1,FALSE)="","",IF(VLOOKUP($A113,'2.2'!$D:$O,5,FALSE)&lt;=X$8,"OK","NOK"))</f>
        <v/>
      </c>
      <c r="Y113" s="1170" t="str">
        <f>IF(VLOOKUP($A113,intern2!$A$165:$BH$316,COLUMN(Y113)+1,FALSE)="","",IF(VLOOKUP($A113,'2.2'!$D:$O,5,FALSE)&lt;=Y$8,"OK","NOK"))</f>
        <v/>
      </c>
      <c r="Z113" s="1269" t="str">
        <f>IF(VLOOKUP($A113,intern2!$A$165:$BH$316,COLUMN(Z113)+1,FALSE)="","",IF(VLOOKUP($A113,'2.2'!$D:$O,5,FALSE)&lt;=Z$8,"OK","NOK"))</f>
        <v/>
      </c>
      <c r="AA113" s="1156" t="str">
        <f>IF(VLOOKUP($A113,intern2!$A$165:$BH$316,COLUMN(AA113)+1,FALSE)="","",IF(VLOOKUP($A113,'2.2'!$D:$O,5,FALSE)&lt;=AA$8,"OK","NOK"))</f>
        <v/>
      </c>
      <c r="AB113" s="1156" t="str">
        <f>IF(VLOOKUP($A113,intern2!$A$165:$BH$316,COLUMN(AB113)+1,FALSE)="","",IF(VLOOKUP($A113,'2.2'!$D:$O,5,FALSE)&lt;=AB$8,"OK","NOK"))</f>
        <v/>
      </c>
      <c r="AC113" s="1156" t="str">
        <f>IF(VLOOKUP($A113,intern2!$A$165:$BH$316,COLUMN(AC113)+1,FALSE)="","",IF(VLOOKUP($A113,'2.2'!$D:$O,5,FALSE)&lt;=AC$8,"OK","NOK"))</f>
        <v/>
      </c>
      <c r="AD113" s="1156" t="str">
        <f>IF(VLOOKUP($A113,intern2!$A$165:$BH$316,COLUMN(AD113)+1,FALSE)="","",IF(VLOOKUP($A113,'2.2'!$D:$O,5,FALSE)&lt;=AD$8,"OK","NOK"))</f>
        <v/>
      </c>
      <c r="AE113" s="1160" t="str">
        <f>IF(VLOOKUP($A113,intern2!$A$165:$BH$316,COLUMN(AE113)+1,FALSE)="","",IF(VLOOKUP($A113,'2.2'!$D:$O,5,FALSE)&lt;=AE$8,"OK","NOK"))</f>
        <v/>
      </c>
      <c r="AF113" s="1269" t="str">
        <f>IF(VLOOKUP($A113,intern2!$A$165:$BH$316,COLUMN(AF113)+1,FALSE)="","",IF(VLOOKUP($A113,'2.2'!$D:$O,5,FALSE)&lt;=AF$8,"OK","NOK"))</f>
        <v/>
      </c>
      <c r="AG113" s="1160" t="str">
        <f>IF(VLOOKUP($A113,intern2!$A$165:$BH$316,COLUMN(AG113)+1,FALSE)="","",IF(VLOOKUP($A113,'2.2'!$D:$O,5,FALSE)&lt;=AG$8,"OK","NOK"))</f>
        <v/>
      </c>
      <c r="AH113" s="1160" t="str">
        <f>IF(VLOOKUP($A113,intern2!$A$165:$BH$316,COLUMN(AH113)+1,FALSE)="","",IF(VLOOKUP($A113,'2.2'!$D:$O,5,FALSE)&lt;=AH$8,"OK","NOK"))</f>
        <v/>
      </c>
      <c r="AI113" s="1156" t="str">
        <f>IF(VLOOKUP($A113,intern2!$A$165:$BH$316,COLUMN(AI113)+1,FALSE)="","",IF(VLOOKUP($A113,'2.2'!$D:$O,5,FALSE)&lt;=AI$8,"OK","NOK"))</f>
        <v/>
      </c>
      <c r="AJ113" s="1156" t="str">
        <f>IF(VLOOKUP($A113,intern2!$A$165:$BH$316,COLUMN(AJ113)+1,FALSE)="","",IF(VLOOKUP($A113,'2.2'!$D:$O,5,FALSE)&lt;=AJ$8,"OK","NOK"))</f>
        <v/>
      </c>
      <c r="AK113" s="1156" t="str">
        <f>IF(VLOOKUP($A113,intern2!$A$165:$BH$316,COLUMN(AK113)+1,FALSE)="","",IF(VLOOKUP($A113,'2.2'!$D:$O,5,FALSE)&lt;=AK$8,"OK","NOK"))</f>
        <v/>
      </c>
      <c r="AL113" s="1156" t="str">
        <f>IF(VLOOKUP($A113,intern2!$A$165:$BH$316,COLUMN(AL113)+1,FALSE)="","",IF(VLOOKUP($A113,'2.2'!$D:$O,5,FALSE)&lt;=AL$8,"OK","NOK"))</f>
        <v/>
      </c>
      <c r="AM113" s="1269" t="str">
        <f>IF(VLOOKUP($A113,intern2!$A$165:$BH$316,COLUMN(AM113)+1,FALSE)="","",IF(VLOOKUP($A113,'2.2'!$D:$O,5,FALSE)&lt;=AM$8,"OK","NOK"))</f>
        <v/>
      </c>
      <c r="AN113" s="1170" t="str">
        <f>IF(VLOOKUP($A113,intern2!$A$165:$BH$316,COLUMN(AN113)+1,FALSE)="","",IF(VLOOKUP($A113,'2.2'!$D:$O,5,FALSE)&lt;=AN$8,"OK","NOK"))</f>
        <v/>
      </c>
      <c r="AO113" s="1156" t="str">
        <f>IF(VLOOKUP($A113,intern2!$A$165:$BH$316,COLUMN(AO113)+1,FALSE)="","",IF(VLOOKUP($A113,'2.2'!$D:$O,5,FALSE)&lt;=AO$8,"OK","NOK"))</f>
        <v/>
      </c>
      <c r="AP113" s="1156" t="str">
        <f>IF(VLOOKUP($A113,intern2!$A$165:$BH$316,COLUMN(AP113)+1,FALSE)="","",IF(VLOOKUP($A113,'2.2'!$D:$O,5,FALSE)&lt;=AP$8,"OK","NOK"))</f>
        <v/>
      </c>
      <c r="AQ113" s="1269" t="str">
        <f>IF(VLOOKUP($A113,intern2!$A$165:$BH$316,COLUMN(AQ113)+1,FALSE)="","",IF(VLOOKUP($A113,'2.2'!$D:$O,5,FALSE)&lt;=AQ$8,"OK","NOK"))</f>
        <v/>
      </c>
      <c r="AR113" s="1156" t="str">
        <f>IF(VLOOKUP($A113,intern2!$A$165:$BH$316,COLUMN(AR113)+1,FALSE)="","",IF(VLOOKUP($A113,'2.2'!$D:$O,5,FALSE)&lt;=AR$8,"OK","NOK"))</f>
        <v/>
      </c>
      <c r="AS113" s="1156" t="str">
        <f>IF(VLOOKUP($A113,intern2!$A$165:$BH$316,COLUMN(AS113)+1,FALSE)="","",IF(VLOOKUP($A113,'2.2'!$D:$O,5,FALSE)&lt;=AS$8,"OK","NOK"))</f>
        <v/>
      </c>
      <c r="AT113" s="1269" t="str">
        <f>IF(VLOOKUP($A113,intern2!$A$165:$BH$316,COLUMN(AT113)+1,FALSE)="","",IF(VLOOKUP($A113,'2.2'!$D:$O,5,FALSE)&lt;=AT$8,"OK","NOK"))</f>
        <v/>
      </c>
      <c r="AU113" s="1156" t="str">
        <f>IF(VLOOKUP($A113,intern2!$A$165:$BH$316,COLUMN(AU113)+1,FALSE)="","",IF(VLOOKUP($A113,'2.2'!$D:$O,5,FALSE)&lt;=AU$8,"OK","NOK"))</f>
        <v/>
      </c>
      <c r="AV113" s="1156" t="str">
        <f>IF(VLOOKUP($A113,intern2!$A$165:$BH$316,COLUMN(AV113)+1,FALSE)="","",IF(VLOOKUP($A113,'2.2'!$D:$O,5,FALSE)&lt;=AV$8,"OK","NOK"))</f>
        <v/>
      </c>
      <c r="AW113" s="1156" t="str">
        <f>IF(VLOOKUP($A113,intern2!$A$165:$BH$316,COLUMN(AW113)+1,FALSE)="","",IF(VLOOKUP($A113,'2.2'!$D:$O,5,FALSE)&lt;=AW$8,"OK","NOK"))</f>
        <v/>
      </c>
      <c r="AX113" s="1156" t="str">
        <f>IF(VLOOKUP($A113,intern2!$A$165:$BH$316,COLUMN(AX113)+1,FALSE)="","",IF(VLOOKUP($A113,'2.2'!$D:$O,5,FALSE)&lt;=AX$8,"OK","NOK"))</f>
        <v/>
      </c>
      <c r="AY113" s="1156" t="str">
        <f>IF(VLOOKUP($A113,intern2!$A$165:$BH$316,COLUMN(AY113)+1,FALSE)="","",IF(VLOOKUP($A113,'2.2'!$D:$O,5,FALSE)&lt;=AY$8,"OK","NOK"))</f>
        <v/>
      </c>
      <c r="AZ113" s="1269" t="str">
        <f>IF(VLOOKUP($A113,intern2!$A$165:$BH$316,COLUMN(AZ113)+1,FALSE)="","",IF(VLOOKUP($A113,'2.2'!$D:$O,5,FALSE)&lt;=AZ$8,"OK","NOK"))</f>
        <v/>
      </c>
      <c r="BA113" s="1156" t="str">
        <f>IF(VLOOKUP($A113,intern2!$A$165:$BH$316,COLUMN(BA113)+1,FALSE)="","",IF(VLOOKUP($A113,'2.2'!$D:$O,5,FALSE)&lt;=BA$8,"OK","NOK"))</f>
        <v/>
      </c>
      <c r="BB113" s="1156" t="str">
        <f>IF(VLOOKUP($A113,intern2!$A$165:$BH$316,COLUMN(BB113)+1,FALSE)="","",IF(VLOOKUP($A113,'2.2'!$D:$O,5,FALSE)&lt;=BB$8,"OK","NOK"))</f>
        <v/>
      </c>
      <c r="BC113" s="1156" t="str">
        <f>IF(VLOOKUP($A113,intern2!$A$165:$BH$316,COLUMN(BC113)+1,FALSE)="","",IF(VLOOKUP($A113,'2.2'!$D:$O,5,FALSE)&lt;=BC$8,"OK","NOK"))</f>
        <v/>
      </c>
      <c r="BD113" s="1156" t="str">
        <f>IF(VLOOKUP($A113,intern2!$A$165:$BH$316,COLUMN(BD113)+1,FALSE)="","",IF(VLOOKUP($A113,'2.2'!$D:$O,5,FALSE)&lt;=BD$8,"OK","NOK"))</f>
        <v/>
      </c>
      <c r="BE113" s="1156" t="str">
        <f>IF(VLOOKUP($A113,intern2!$A$165:$BH$316,COLUMN(BE113)+1,FALSE)="","",IF(VLOOKUP($A113,'2.2'!$D:$O,5,FALSE)&lt;=BE$8,"OK","NOK"))</f>
        <v/>
      </c>
      <c r="BF113" s="1170" t="str">
        <f>IF(VLOOKUP($A113,intern2!$A$165:$BH$316,COLUMN(BF113)+1,FALSE)="","",IF(VLOOKUP($A113,'2.2'!$D:$O,5,FALSE)&lt;=BF$8,"OK","NOK"))</f>
        <v/>
      </c>
      <c r="BG113" s="1269" t="str">
        <f>IF(VLOOKUP($A113,intern2!$A$165:$BH$316,COLUMN(BG113)+1,FALSE)="","",IF(VLOOKUP($A113,'2.2'!$D:$O,5,FALSE)&lt;=BG$8,"OK","NOK"))</f>
        <v/>
      </c>
      <c r="BH113" s="1176" t="str">
        <f t="shared" ca="1" si="1"/>
        <v>NOK</v>
      </c>
      <c r="BI113" s="1176"/>
    </row>
    <row r="114" spans="1:61" ht="26.4" x14ac:dyDescent="0.25">
      <c r="A114" s="716" t="str">
        <f>'2.2'!D114</f>
        <v>BEW4</v>
      </c>
      <c r="B114" s="1157" t="str">
        <f>'2.2'!E114</f>
        <v>Artroscopia della spalla e del gomito</v>
      </c>
      <c r="C114" s="1156" t="str">
        <f>IF(VLOOKUP($A114,intern2!$A$165:$BH$316,COLUMN(C114)+1,FALSE)="","",IF(VLOOKUP($A114,'2.2'!$D:$O,5,FALSE)&lt;=C$8,"OK","NOK"))</f>
        <v/>
      </c>
      <c r="D114" s="1156" t="str">
        <f>IF(VLOOKUP($A114,intern2!$A$165:$BH$316,COLUMN(D114)+1,FALSE)="","",IF(VLOOKUP($A114,'2.2'!$D:$O,5,FALSE)&lt;=D$8,"OK","NOK"))</f>
        <v/>
      </c>
      <c r="E114" s="1156" t="str">
        <f>IF(VLOOKUP($A114,intern2!$A$165:$BH$316,COLUMN(E114)+1,FALSE)="","",IF(VLOOKUP($A114,'2.2'!$D:$O,5,FALSE)&lt;=E$8,"OK","NOK"))</f>
        <v/>
      </c>
      <c r="F114" s="1156" t="str">
        <f>IF(VLOOKUP($A114,intern2!$A$165:$BH$316,COLUMN(F114)+1,FALSE)="","",IF(VLOOKUP($A114,'2.2'!$D:$O,5,FALSE)&lt;=F$8,"OK","NOK"))</f>
        <v/>
      </c>
      <c r="G114" s="1156" t="str">
        <f>IF(VLOOKUP($A114,intern2!$A$165:$BH$316,COLUMN(G114)+1,FALSE)="","",IF(VLOOKUP($A114,'2.2'!$D:$O,5,FALSE)&lt;=G$8,"OK","NOK"))</f>
        <v/>
      </c>
      <c r="H114" s="1156" t="str">
        <f ca="1">IF(VLOOKUP($A114,intern2!$A$165:$BH$316,COLUMN(H114)+1,FALSE)="","",IF(VLOOKUP($A114,'2.2'!$D:$O,5,FALSE)&lt;=H$8,"OK","NOK"))</f>
        <v>NOK</v>
      </c>
      <c r="I114" s="1269" t="str">
        <f>IF(VLOOKUP($A114,intern2!$A$165:$BH$316,COLUMN(I114)+1,FALSE)="","",IF(VLOOKUP($A114,'2.2'!$D:$O,5,FALSE)&lt;=I$8,"OK","NOK"))</f>
        <v/>
      </c>
      <c r="J114" s="1159" t="str">
        <f>IF(VLOOKUP($A114,intern2!$A$165:$BH$316,COLUMN(J114)+1,FALSE)="","",IF(VLOOKUP($A114,'2.2'!$D:$O,5,FALSE)&lt;=J$8,"OK","NOK"))</f>
        <v/>
      </c>
      <c r="K114" s="1156" t="str">
        <f>IF(VLOOKUP($A114,intern2!$A$165:$BH$316,COLUMN(K114)+1,FALSE)="","",IF(VLOOKUP($A114,'2.2'!$D:$O,5,FALSE)&lt;=K$8,"OK","NOK"))</f>
        <v/>
      </c>
      <c r="L114" s="1156" t="str">
        <f>IF(VLOOKUP($A114,intern2!$A$165:$BH$316,COLUMN(L114)+1,FALSE)="","",IF(VLOOKUP($A114,'2.2'!$D:$O,5,FALSE)&lt;=L$8,"OK","NOK"))</f>
        <v/>
      </c>
      <c r="M114" s="1156" t="str">
        <f>IF(VLOOKUP($A114,intern2!$A$165:$BH$316,COLUMN(M114)+1,FALSE)="","",IF(VLOOKUP($A114,'2.2'!$D:$O,5,FALSE)&lt;=M$8,"OK","NOK"))</f>
        <v/>
      </c>
      <c r="N114" s="1156" t="str">
        <f ca="1">IF(VLOOKUP($A114,intern2!$A$165:$BH$316,COLUMN(N114)+1,FALSE)="","",IF(VLOOKUP($A114,'2.2'!$D:$O,5,FALSE)&lt;=N$8,"OK","NOK"))</f>
        <v>NOK</v>
      </c>
      <c r="O114" s="1156" t="str">
        <f>IF(VLOOKUP($A114,intern2!$A$165:$BH$316,COLUMN(O114)+1,FALSE)="","",IF(VLOOKUP($A114,'2.2'!$D:$O,5,FALSE)&lt;=O$8,"OK","NOK"))</f>
        <v/>
      </c>
      <c r="P114" s="1156" t="str">
        <f>IF(VLOOKUP($A114,intern2!$A$165:$BH$316,COLUMN(P114)+1,FALSE)="","",IF(VLOOKUP($A114,'2.2'!$D:$O,5,FALSE)&lt;=P$8,"OK","NOK"))</f>
        <v/>
      </c>
      <c r="Q114" s="1156" t="str">
        <f>IF(VLOOKUP($A114,intern2!$A$165:$BH$316,COLUMN(Q114)+1,FALSE)="","",IF(VLOOKUP($A114,'2.2'!$D:$O,5,FALSE)&lt;=Q$8,"OK","NOK"))</f>
        <v/>
      </c>
      <c r="R114" s="1159" t="str">
        <f>IF(VLOOKUP($A114,intern2!$A$165:$BH$316,COLUMN(R114)+1,FALSE)="","",IF(VLOOKUP($A114,'2.2'!$D:$O,5,FALSE)&lt;=R$8,"OK","NOK"))</f>
        <v/>
      </c>
      <c r="S114" s="1159" t="str">
        <f>IF(VLOOKUP($A114,intern2!$A$165:$BH$316,COLUMN(S114)+1,FALSE)="","",IF(VLOOKUP($A114,'2.2'!$D:$O,5,FALSE)&lt;=S$8,"OK","NOK"))</f>
        <v/>
      </c>
      <c r="T114" s="1156" t="str">
        <f>IF(VLOOKUP($A114,intern2!$A$165:$BH$316,COLUMN(T114)+1,FALSE)="","",IF(VLOOKUP($A114,'2.2'!$D:$O,5,FALSE)&lt;=T$8,"OK","NOK"))</f>
        <v/>
      </c>
      <c r="U114" s="1156" t="str">
        <f>IF(VLOOKUP($A114,intern2!$A$165:$BH$316,COLUMN(U114)+1,FALSE)="","",IF(VLOOKUP($A114,'2.2'!$D:$O,5,FALSE)&lt;=U$8,"OK","NOK"))</f>
        <v/>
      </c>
      <c r="V114" s="1156" t="str">
        <f>IF(VLOOKUP($A114,intern2!$A$165:$BH$316,COLUMN(V114)+1,FALSE)="","",IF(VLOOKUP($A114,'2.2'!$D:$O,5,FALSE)&lt;=V$8,"OK","NOK"))</f>
        <v/>
      </c>
      <c r="W114" s="1156" t="str">
        <f>IF(VLOOKUP($A114,intern2!$A$165:$BH$316,COLUMN(W114)+1,FALSE)="","",IF(VLOOKUP($A114,'2.2'!$D:$O,5,FALSE)&lt;=W$8,"OK","NOK"))</f>
        <v/>
      </c>
      <c r="X114" s="1156" t="str">
        <f>IF(VLOOKUP($A114,intern2!$A$165:$BH$316,COLUMN(X114)+1,FALSE)="","",IF(VLOOKUP($A114,'2.2'!$D:$O,5,FALSE)&lt;=X$8,"OK","NOK"))</f>
        <v/>
      </c>
      <c r="Y114" s="1170" t="str">
        <f>IF(VLOOKUP($A114,intern2!$A$165:$BH$316,COLUMN(Y114)+1,FALSE)="","",IF(VLOOKUP($A114,'2.2'!$D:$O,5,FALSE)&lt;=Y$8,"OK","NOK"))</f>
        <v/>
      </c>
      <c r="Z114" s="1269" t="str">
        <f>IF(VLOOKUP($A114,intern2!$A$165:$BH$316,COLUMN(Z114)+1,FALSE)="","",IF(VLOOKUP($A114,'2.2'!$D:$O,5,FALSE)&lt;=Z$8,"OK","NOK"))</f>
        <v/>
      </c>
      <c r="AA114" s="1156" t="str">
        <f>IF(VLOOKUP($A114,intern2!$A$165:$BH$316,COLUMN(AA114)+1,FALSE)="","",IF(VLOOKUP($A114,'2.2'!$D:$O,5,FALSE)&lt;=AA$8,"OK","NOK"))</f>
        <v/>
      </c>
      <c r="AB114" s="1156" t="str">
        <f>IF(VLOOKUP($A114,intern2!$A$165:$BH$316,COLUMN(AB114)+1,FALSE)="","",IF(VLOOKUP($A114,'2.2'!$D:$O,5,FALSE)&lt;=AB$8,"OK","NOK"))</f>
        <v/>
      </c>
      <c r="AC114" s="1156" t="str">
        <f>IF(VLOOKUP($A114,intern2!$A$165:$BH$316,COLUMN(AC114)+1,FALSE)="","",IF(VLOOKUP($A114,'2.2'!$D:$O,5,FALSE)&lt;=AC$8,"OK","NOK"))</f>
        <v/>
      </c>
      <c r="AD114" s="1156" t="str">
        <f>IF(VLOOKUP($A114,intern2!$A$165:$BH$316,COLUMN(AD114)+1,FALSE)="","",IF(VLOOKUP($A114,'2.2'!$D:$O,5,FALSE)&lt;=AD$8,"OK","NOK"))</f>
        <v/>
      </c>
      <c r="AE114" s="1160" t="str">
        <f>IF(VLOOKUP($A114,intern2!$A$165:$BH$316,COLUMN(AE114)+1,FALSE)="","",IF(VLOOKUP($A114,'2.2'!$D:$O,5,FALSE)&lt;=AE$8,"OK","NOK"))</f>
        <v/>
      </c>
      <c r="AF114" s="1269" t="str">
        <f>IF(VLOOKUP($A114,intern2!$A$165:$BH$316,COLUMN(AF114)+1,FALSE)="","",IF(VLOOKUP($A114,'2.2'!$D:$O,5,FALSE)&lt;=AF$8,"OK","NOK"))</f>
        <v/>
      </c>
      <c r="AG114" s="1160" t="str">
        <f>IF(VLOOKUP($A114,intern2!$A$165:$BH$316,COLUMN(AG114)+1,FALSE)="","",IF(VLOOKUP($A114,'2.2'!$D:$O,5,FALSE)&lt;=AG$8,"OK","NOK"))</f>
        <v/>
      </c>
      <c r="AH114" s="1160" t="str">
        <f>IF(VLOOKUP($A114,intern2!$A$165:$BH$316,COLUMN(AH114)+1,FALSE)="","",IF(VLOOKUP($A114,'2.2'!$D:$O,5,FALSE)&lt;=AH$8,"OK","NOK"))</f>
        <v/>
      </c>
      <c r="AI114" s="1156" t="str">
        <f>IF(VLOOKUP($A114,intern2!$A$165:$BH$316,COLUMN(AI114)+1,FALSE)="","",IF(VLOOKUP($A114,'2.2'!$D:$O,5,FALSE)&lt;=AI$8,"OK","NOK"))</f>
        <v/>
      </c>
      <c r="AJ114" s="1156" t="str">
        <f>IF(VLOOKUP($A114,intern2!$A$165:$BH$316,COLUMN(AJ114)+1,FALSE)="","",IF(VLOOKUP($A114,'2.2'!$D:$O,5,FALSE)&lt;=AJ$8,"OK","NOK"))</f>
        <v/>
      </c>
      <c r="AK114" s="1156" t="str">
        <f>IF(VLOOKUP($A114,intern2!$A$165:$BH$316,COLUMN(AK114)+1,FALSE)="","",IF(VLOOKUP($A114,'2.2'!$D:$O,5,FALSE)&lt;=AK$8,"OK","NOK"))</f>
        <v/>
      </c>
      <c r="AL114" s="1156" t="str">
        <f>IF(VLOOKUP($A114,intern2!$A$165:$BH$316,COLUMN(AL114)+1,FALSE)="","",IF(VLOOKUP($A114,'2.2'!$D:$O,5,FALSE)&lt;=AL$8,"OK","NOK"))</f>
        <v/>
      </c>
      <c r="AM114" s="1269" t="str">
        <f>IF(VLOOKUP($A114,intern2!$A$165:$BH$316,COLUMN(AM114)+1,FALSE)="","",IF(VLOOKUP($A114,'2.2'!$D:$O,5,FALSE)&lt;=AM$8,"OK","NOK"))</f>
        <v/>
      </c>
      <c r="AN114" s="1170" t="str">
        <f>IF(VLOOKUP($A114,intern2!$A$165:$BH$316,COLUMN(AN114)+1,FALSE)="","",IF(VLOOKUP($A114,'2.2'!$D:$O,5,FALSE)&lt;=AN$8,"OK","NOK"))</f>
        <v/>
      </c>
      <c r="AO114" s="1156" t="str">
        <f>IF(VLOOKUP($A114,intern2!$A$165:$BH$316,COLUMN(AO114)+1,FALSE)="","",IF(VLOOKUP($A114,'2.2'!$D:$O,5,FALSE)&lt;=AO$8,"OK","NOK"))</f>
        <v/>
      </c>
      <c r="AP114" s="1156" t="str">
        <f>IF(VLOOKUP($A114,intern2!$A$165:$BH$316,COLUMN(AP114)+1,FALSE)="","",IF(VLOOKUP($A114,'2.2'!$D:$O,5,FALSE)&lt;=AP$8,"OK","NOK"))</f>
        <v/>
      </c>
      <c r="AQ114" s="1269" t="str">
        <f>IF(VLOOKUP($A114,intern2!$A$165:$BH$316,COLUMN(AQ114)+1,FALSE)="","",IF(VLOOKUP($A114,'2.2'!$D:$O,5,FALSE)&lt;=AQ$8,"OK","NOK"))</f>
        <v/>
      </c>
      <c r="AR114" s="1156" t="str">
        <f>IF(VLOOKUP($A114,intern2!$A$165:$BH$316,COLUMN(AR114)+1,FALSE)="","",IF(VLOOKUP($A114,'2.2'!$D:$O,5,FALSE)&lt;=AR$8,"OK","NOK"))</f>
        <v/>
      </c>
      <c r="AS114" s="1156" t="str">
        <f>IF(VLOOKUP($A114,intern2!$A$165:$BH$316,COLUMN(AS114)+1,FALSE)="","",IF(VLOOKUP($A114,'2.2'!$D:$O,5,FALSE)&lt;=AS$8,"OK","NOK"))</f>
        <v/>
      </c>
      <c r="AT114" s="1269" t="str">
        <f>IF(VLOOKUP($A114,intern2!$A$165:$BH$316,COLUMN(AT114)+1,FALSE)="","",IF(VLOOKUP($A114,'2.2'!$D:$O,5,FALSE)&lt;=AT$8,"OK","NOK"))</f>
        <v/>
      </c>
      <c r="AU114" s="1156" t="str">
        <f>IF(VLOOKUP($A114,intern2!$A$165:$BH$316,COLUMN(AU114)+1,FALSE)="","",IF(VLOOKUP($A114,'2.2'!$D:$O,5,FALSE)&lt;=AU$8,"OK","NOK"))</f>
        <v/>
      </c>
      <c r="AV114" s="1156" t="str">
        <f>IF(VLOOKUP($A114,intern2!$A$165:$BH$316,COLUMN(AV114)+1,FALSE)="","",IF(VLOOKUP($A114,'2.2'!$D:$O,5,FALSE)&lt;=AV$8,"OK","NOK"))</f>
        <v/>
      </c>
      <c r="AW114" s="1156" t="str">
        <f>IF(VLOOKUP($A114,intern2!$A$165:$BH$316,COLUMN(AW114)+1,FALSE)="","",IF(VLOOKUP($A114,'2.2'!$D:$O,5,FALSE)&lt;=AW$8,"OK","NOK"))</f>
        <v/>
      </c>
      <c r="AX114" s="1156" t="str">
        <f>IF(VLOOKUP($A114,intern2!$A$165:$BH$316,COLUMN(AX114)+1,FALSE)="","",IF(VLOOKUP($A114,'2.2'!$D:$O,5,FALSE)&lt;=AX$8,"OK","NOK"))</f>
        <v/>
      </c>
      <c r="AY114" s="1156" t="str">
        <f>IF(VLOOKUP($A114,intern2!$A$165:$BH$316,COLUMN(AY114)+1,FALSE)="","",IF(VLOOKUP($A114,'2.2'!$D:$O,5,FALSE)&lt;=AY$8,"OK","NOK"))</f>
        <v/>
      </c>
      <c r="AZ114" s="1269" t="str">
        <f>IF(VLOOKUP($A114,intern2!$A$165:$BH$316,COLUMN(AZ114)+1,FALSE)="","",IF(VLOOKUP($A114,'2.2'!$D:$O,5,FALSE)&lt;=AZ$8,"OK","NOK"))</f>
        <v/>
      </c>
      <c r="BA114" s="1156" t="str">
        <f>IF(VLOOKUP($A114,intern2!$A$165:$BH$316,COLUMN(BA114)+1,FALSE)="","",IF(VLOOKUP($A114,'2.2'!$D:$O,5,FALSE)&lt;=BA$8,"OK","NOK"))</f>
        <v/>
      </c>
      <c r="BB114" s="1156" t="str">
        <f>IF(VLOOKUP($A114,intern2!$A$165:$BH$316,COLUMN(BB114)+1,FALSE)="","",IF(VLOOKUP($A114,'2.2'!$D:$O,5,FALSE)&lt;=BB$8,"OK","NOK"))</f>
        <v/>
      </c>
      <c r="BC114" s="1156" t="str">
        <f>IF(VLOOKUP($A114,intern2!$A$165:$BH$316,COLUMN(BC114)+1,FALSE)="","",IF(VLOOKUP($A114,'2.2'!$D:$O,5,FALSE)&lt;=BC$8,"OK","NOK"))</f>
        <v/>
      </c>
      <c r="BD114" s="1156" t="str">
        <f>IF(VLOOKUP($A114,intern2!$A$165:$BH$316,COLUMN(BD114)+1,FALSE)="","",IF(VLOOKUP($A114,'2.2'!$D:$O,5,FALSE)&lt;=BD$8,"OK","NOK"))</f>
        <v/>
      </c>
      <c r="BE114" s="1156" t="str">
        <f>IF(VLOOKUP($A114,intern2!$A$165:$BH$316,COLUMN(BE114)+1,FALSE)="","",IF(VLOOKUP($A114,'2.2'!$D:$O,5,FALSE)&lt;=BE$8,"OK","NOK"))</f>
        <v/>
      </c>
      <c r="BF114" s="1170" t="str">
        <f>IF(VLOOKUP($A114,intern2!$A$165:$BH$316,COLUMN(BF114)+1,FALSE)="","",IF(VLOOKUP($A114,'2.2'!$D:$O,5,FALSE)&lt;=BF$8,"OK","NOK"))</f>
        <v/>
      </c>
      <c r="BG114" s="1269" t="str">
        <f>IF(VLOOKUP($A114,intern2!$A$165:$BH$316,COLUMN(BG114)+1,FALSE)="","",IF(VLOOKUP($A114,'2.2'!$D:$O,5,FALSE)&lt;=BG$8,"OK","NOK"))</f>
        <v/>
      </c>
      <c r="BH114" s="1176" t="str">
        <f t="shared" ca="1" si="1"/>
        <v>NOK</v>
      </c>
      <c r="BI114" s="1176"/>
    </row>
    <row r="115" spans="1:61" x14ac:dyDescent="0.25">
      <c r="A115" s="716" t="str">
        <f>'2.2'!D115</f>
        <v>BEW5</v>
      </c>
      <c r="B115" s="1157" t="str">
        <f>'2.2'!E115</f>
        <v>Artroscopia del ginocchio</v>
      </c>
      <c r="C115" s="1156" t="str">
        <f>IF(VLOOKUP($A115,intern2!$A$165:$BH$316,COLUMN(C115)+1,FALSE)="","",IF(VLOOKUP($A115,'2.2'!$D:$O,5,FALSE)&lt;=C$8,"OK","NOK"))</f>
        <v/>
      </c>
      <c r="D115" s="1156" t="str">
        <f>IF(VLOOKUP($A115,intern2!$A$165:$BH$316,COLUMN(D115)+1,FALSE)="","",IF(VLOOKUP($A115,'2.2'!$D:$O,5,FALSE)&lt;=D$8,"OK","NOK"))</f>
        <v/>
      </c>
      <c r="E115" s="1156" t="str">
        <f>IF(VLOOKUP($A115,intern2!$A$165:$BH$316,COLUMN(E115)+1,FALSE)="","",IF(VLOOKUP($A115,'2.2'!$D:$O,5,FALSE)&lt;=E$8,"OK","NOK"))</f>
        <v/>
      </c>
      <c r="F115" s="1156" t="str">
        <f>IF(VLOOKUP($A115,intern2!$A$165:$BH$316,COLUMN(F115)+1,FALSE)="","",IF(VLOOKUP($A115,'2.2'!$D:$O,5,FALSE)&lt;=F$8,"OK","NOK"))</f>
        <v/>
      </c>
      <c r="G115" s="1156" t="str">
        <f>IF(VLOOKUP($A115,intern2!$A$165:$BH$316,COLUMN(G115)+1,FALSE)="","",IF(VLOOKUP($A115,'2.2'!$D:$O,5,FALSE)&lt;=G$8,"OK","NOK"))</f>
        <v/>
      </c>
      <c r="H115" s="1156" t="str">
        <f ca="1">IF(VLOOKUP($A115,intern2!$A$165:$BH$316,COLUMN(H115)+1,FALSE)="","",IF(VLOOKUP($A115,'2.2'!$D:$O,5,FALSE)&lt;=H$8,"OK","NOK"))</f>
        <v>NOK</v>
      </c>
      <c r="I115" s="1269" t="str">
        <f>IF(VLOOKUP($A115,intern2!$A$165:$BH$316,COLUMN(I115)+1,FALSE)="","",IF(VLOOKUP($A115,'2.2'!$D:$O,5,FALSE)&lt;=I$8,"OK","NOK"))</f>
        <v/>
      </c>
      <c r="J115" s="1159" t="str">
        <f>IF(VLOOKUP($A115,intern2!$A$165:$BH$316,COLUMN(J115)+1,FALSE)="","",IF(VLOOKUP($A115,'2.2'!$D:$O,5,FALSE)&lt;=J$8,"OK","NOK"))</f>
        <v/>
      </c>
      <c r="K115" s="1156" t="str">
        <f>IF(VLOOKUP($A115,intern2!$A$165:$BH$316,COLUMN(K115)+1,FALSE)="","",IF(VLOOKUP($A115,'2.2'!$D:$O,5,FALSE)&lt;=K$8,"OK","NOK"))</f>
        <v/>
      </c>
      <c r="L115" s="1156" t="str">
        <f>IF(VLOOKUP($A115,intern2!$A$165:$BH$316,COLUMN(L115)+1,FALSE)="","",IF(VLOOKUP($A115,'2.2'!$D:$O,5,FALSE)&lt;=L$8,"OK","NOK"))</f>
        <v/>
      </c>
      <c r="M115" s="1156" t="str">
        <f>IF(VLOOKUP($A115,intern2!$A$165:$BH$316,COLUMN(M115)+1,FALSE)="","",IF(VLOOKUP($A115,'2.2'!$D:$O,5,FALSE)&lt;=M$8,"OK","NOK"))</f>
        <v/>
      </c>
      <c r="N115" s="1156" t="str">
        <f ca="1">IF(VLOOKUP($A115,intern2!$A$165:$BH$316,COLUMN(N115)+1,FALSE)="","",IF(VLOOKUP($A115,'2.2'!$D:$O,5,FALSE)&lt;=N$8,"OK","NOK"))</f>
        <v>NOK</v>
      </c>
      <c r="O115" s="1156" t="str">
        <f>IF(VLOOKUP($A115,intern2!$A$165:$BH$316,COLUMN(O115)+1,FALSE)="","",IF(VLOOKUP($A115,'2.2'!$D:$O,5,FALSE)&lt;=O$8,"OK","NOK"))</f>
        <v/>
      </c>
      <c r="P115" s="1156" t="str">
        <f>IF(VLOOKUP($A115,intern2!$A$165:$BH$316,COLUMN(P115)+1,FALSE)="","",IF(VLOOKUP($A115,'2.2'!$D:$O,5,FALSE)&lt;=P$8,"OK","NOK"))</f>
        <v/>
      </c>
      <c r="Q115" s="1156" t="str">
        <f>IF(VLOOKUP($A115,intern2!$A$165:$BH$316,COLUMN(Q115)+1,FALSE)="","",IF(VLOOKUP($A115,'2.2'!$D:$O,5,FALSE)&lt;=Q$8,"OK","NOK"))</f>
        <v/>
      </c>
      <c r="R115" s="1159" t="str">
        <f>IF(VLOOKUP($A115,intern2!$A$165:$BH$316,COLUMN(R115)+1,FALSE)="","",IF(VLOOKUP($A115,'2.2'!$D:$O,5,FALSE)&lt;=R$8,"OK","NOK"))</f>
        <v/>
      </c>
      <c r="S115" s="1159" t="str">
        <f>IF(VLOOKUP($A115,intern2!$A$165:$BH$316,COLUMN(S115)+1,FALSE)="","",IF(VLOOKUP($A115,'2.2'!$D:$O,5,FALSE)&lt;=S$8,"OK","NOK"))</f>
        <v/>
      </c>
      <c r="T115" s="1156" t="str">
        <f>IF(VLOOKUP($A115,intern2!$A$165:$BH$316,COLUMN(T115)+1,FALSE)="","",IF(VLOOKUP($A115,'2.2'!$D:$O,5,FALSE)&lt;=T$8,"OK","NOK"))</f>
        <v/>
      </c>
      <c r="U115" s="1156" t="str">
        <f>IF(VLOOKUP($A115,intern2!$A$165:$BH$316,COLUMN(U115)+1,FALSE)="","",IF(VLOOKUP($A115,'2.2'!$D:$O,5,FALSE)&lt;=U$8,"OK","NOK"))</f>
        <v/>
      </c>
      <c r="V115" s="1156" t="str">
        <f>IF(VLOOKUP($A115,intern2!$A$165:$BH$316,COLUMN(V115)+1,FALSE)="","",IF(VLOOKUP($A115,'2.2'!$D:$O,5,FALSE)&lt;=V$8,"OK","NOK"))</f>
        <v/>
      </c>
      <c r="W115" s="1156" t="str">
        <f>IF(VLOOKUP($A115,intern2!$A$165:$BH$316,COLUMN(W115)+1,FALSE)="","",IF(VLOOKUP($A115,'2.2'!$D:$O,5,FALSE)&lt;=W$8,"OK","NOK"))</f>
        <v/>
      </c>
      <c r="X115" s="1156" t="str">
        <f>IF(VLOOKUP($A115,intern2!$A$165:$BH$316,COLUMN(X115)+1,FALSE)="","",IF(VLOOKUP($A115,'2.2'!$D:$O,5,FALSE)&lt;=X$8,"OK","NOK"))</f>
        <v/>
      </c>
      <c r="Y115" s="1170" t="str">
        <f>IF(VLOOKUP($A115,intern2!$A$165:$BH$316,COLUMN(Y115)+1,FALSE)="","",IF(VLOOKUP($A115,'2.2'!$D:$O,5,FALSE)&lt;=Y$8,"OK","NOK"))</f>
        <v/>
      </c>
      <c r="Z115" s="1269" t="str">
        <f>IF(VLOOKUP($A115,intern2!$A$165:$BH$316,COLUMN(Z115)+1,FALSE)="","",IF(VLOOKUP($A115,'2.2'!$D:$O,5,FALSE)&lt;=Z$8,"OK","NOK"))</f>
        <v/>
      </c>
      <c r="AA115" s="1156" t="str">
        <f>IF(VLOOKUP($A115,intern2!$A$165:$BH$316,COLUMN(AA115)+1,FALSE)="","",IF(VLOOKUP($A115,'2.2'!$D:$O,5,FALSE)&lt;=AA$8,"OK","NOK"))</f>
        <v/>
      </c>
      <c r="AB115" s="1156" t="str">
        <f>IF(VLOOKUP($A115,intern2!$A$165:$BH$316,COLUMN(AB115)+1,FALSE)="","",IF(VLOOKUP($A115,'2.2'!$D:$O,5,FALSE)&lt;=AB$8,"OK","NOK"))</f>
        <v/>
      </c>
      <c r="AC115" s="1156" t="str">
        <f>IF(VLOOKUP($A115,intern2!$A$165:$BH$316,COLUMN(AC115)+1,FALSE)="","",IF(VLOOKUP($A115,'2.2'!$D:$O,5,FALSE)&lt;=AC$8,"OK","NOK"))</f>
        <v/>
      </c>
      <c r="AD115" s="1156" t="str">
        <f>IF(VLOOKUP($A115,intern2!$A$165:$BH$316,COLUMN(AD115)+1,FALSE)="","",IF(VLOOKUP($A115,'2.2'!$D:$O,5,FALSE)&lt;=AD$8,"OK","NOK"))</f>
        <v/>
      </c>
      <c r="AE115" s="1160" t="str">
        <f>IF(VLOOKUP($A115,intern2!$A$165:$BH$316,COLUMN(AE115)+1,FALSE)="","",IF(VLOOKUP($A115,'2.2'!$D:$O,5,FALSE)&lt;=AE$8,"OK","NOK"))</f>
        <v/>
      </c>
      <c r="AF115" s="1269" t="str">
        <f>IF(VLOOKUP($A115,intern2!$A$165:$BH$316,COLUMN(AF115)+1,FALSE)="","",IF(VLOOKUP($A115,'2.2'!$D:$O,5,FALSE)&lt;=AF$8,"OK","NOK"))</f>
        <v/>
      </c>
      <c r="AG115" s="1160" t="str">
        <f>IF(VLOOKUP($A115,intern2!$A$165:$BH$316,COLUMN(AG115)+1,FALSE)="","",IF(VLOOKUP($A115,'2.2'!$D:$O,5,FALSE)&lt;=AG$8,"OK","NOK"))</f>
        <v/>
      </c>
      <c r="AH115" s="1160" t="str">
        <f>IF(VLOOKUP($A115,intern2!$A$165:$BH$316,COLUMN(AH115)+1,FALSE)="","",IF(VLOOKUP($A115,'2.2'!$D:$O,5,FALSE)&lt;=AH$8,"OK","NOK"))</f>
        <v/>
      </c>
      <c r="AI115" s="1156" t="str">
        <f>IF(VLOOKUP($A115,intern2!$A$165:$BH$316,COLUMN(AI115)+1,FALSE)="","",IF(VLOOKUP($A115,'2.2'!$D:$O,5,FALSE)&lt;=AI$8,"OK","NOK"))</f>
        <v/>
      </c>
      <c r="AJ115" s="1156" t="str">
        <f>IF(VLOOKUP($A115,intern2!$A$165:$BH$316,COLUMN(AJ115)+1,FALSE)="","",IF(VLOOKUP($A115,'2.2'!$D:$O,5,FALSE)&lt;=AJ$8,"OK","NOK"))</f>
        <v/>
      </c>
      <c r="AK115" s="1156" t="str">
        <f>IF(VLOOKUP($A115,intern2!$A$165:$BH$316,COLUMN(AK115)+1,FALSE)="","",IF(VLOOKUP($A115,'2.2'!$D:$O,5,FALSE)&lt;=AK$8,"OK","NOK"))</f>
        <v/>
      </c>
      <c r="AL115" s="1156" t="str">
        <f>IF(VLOOKUP($A115,intern2!$A$165:$BH$316,COLUMN(AL115)+1,FALSE)="","",IF(VLOOKUP($A115,'2.2'!$D:$O,5,FALSE)&lt;=AL$8,"OK","NOK"))</f>
        <v/>
      </c>
      <c r="AM115" s="1269" t="str">
        <f>IF(VLOOKUP($A115,intern2!$A$165:$BH$316,COLUMN(AM115)+1,FALSE)="","",IF(VLOOKUP($A115,'2.2'!$D:$O,5,FALSE)&lt;=AM$8,"OK","NOK"))</f>
        <v/>
      </c>
      <c r="AN115" s="1170" t="str">
        <f>IF(VLOOKUP($A115,intern2!$A$165:$BH$316,COLUMN(AN115)+1,FALSE)="","",IF(VLOOKUP($A115,'2.2'!$D:$O,5,FALSE)&lt;=AN$8,"OK","NOK"))</f>
        <v/>
      </c>
      <c r="AO115" s="1156" t="str">
        <f>IF(VLOOKUP($A115,intern2!$A$165:$BH$316,COLUMN(AO115)+1,FALSE)="","",IF(VLOOKUP($A115,'2.2'!$D:$O,5,FALSE)&lt;=AO$8,"OK","NOK"))</f>
        <v/>
      </c>
      <c r="AP115" s="1156" t="str">
        <f>IF(VLOOKUP($A115,intern2!$A$165:$BH$316,COLUMN(AP115)+1,FALSE)="","",IF(VLOOKUP($A115,'2.2'!$D:$O,5,FALSE)&lt;=AP$8,"OK","NOK"))</f>
        <v/>
      </c>
      <c r="AQ115" s="1269" t="str">
        <f>IF(VLOOKUP($A115,intern2!$A$165:$BH$316,COLUMN(AQ115)+1,FALSE)="","",IF(VLOOKUP($A115,'2.2'!$D:$O,5,FALSE)&lt;=AQ$8,"OK","NOK"))</f>
        <v/>
      </c>
      <c r="AR115" s="1156" t="str">
        <f>IF(VLOOKUP($A115,intern2!$A$165:$BH$316,COLUMN(AR115)+1,FALSE)="","",IF(VLOOKUP($A115,'2.2'!$D:$O,5,FALSE)&lt;=AR$8,"OK","NOK"))</f>
        <v/>
      </c>
      <c r="AS115" s="1156" t="str">
        <f>IF(VLOOKUP($A115,intern2!$A$165:$BH$316,COLUMN(AS115)+1,FALSE)="","",IF(VLOOKUP($A115,'2.2'!$D:$O,5,FALSE)&lt;=AS$8,"OK","NOK"))</f>
        <v/>
      </c>
      <c r="AT115" s="1269" t="str">
        <f>IF(VLOOKUP($A115,intern2!$A$165:$BH$316,COLUMN(AT115)+1,FALSE)="","",IF(VLOOKUP($A115,'2.2'!$D:$O,5,FALSE)&lt;=AT$8,"OK","NOK"))</f>
        <v/>
      </c>
      <c r="AU115" s="1156" t="str">
        <f>IF(VLOOKUP($A115,intern2!$A$165:$BH$316,COLUMN(AU115)+1,FALSE)="","",IF(VLOOKUP($A115,'2.2'!$D:$O,5,FALSE)&lt;=AU$8,"OK","NOK"))</f>
        <v/>
      </c>
      <c r="AV115" s="1156" t="str">
        <f>IF(VLOOKUP($A115,intern2!$A$165:$BH$316,COLUMN(AV115)+1,FALSE)="","",IF(VLOOKUP($A115,'2.2'!$D:$O,5,FALSE)&lt;=AV$8,"OK","NOK"))</f>
        <v/>
      </c>
      <c r="AW115" s="1156" t="str">
        <f>IF(VLOOKUP($A115,intern2!$A$165:$BH$316,COLUMN(AW115)+1,FALSE)="","",IF(VLOOKUP($A115,'2.2'!$D:$O,5,FALSE)&lt;=AW$8,"OK","NOK"))</f>
        <v/>
      </c>
      <c r="AX115" s="1156" t="str">
        <f>IF(VLOOKUP($A115,intern2!$A$165:$BH$316,COLUMN(AX115)+1,FALSE)="","",IF(VLOOKUP($A115,'2.2'!$D:$O,5,FALSE)&lt;=AX$8,"OK","NOK"))</f>
        <v/>
      </c>
      <c r="AY115" s="1156" t="str">
        <f>IF(VLOOKUP($A115,intern2!$A$165:$BH$316,COLUMN(AY115)+1,FALSE)="","",IF(VLOOKUP($A115,'2.2'!$D:$O,5,FALSE)&lt;=AY$8,"OK","NOK"))</f>
        <v/>
      </c>
      <c r="AZ115" s="1269" t="str">
        <f>IF(VLOOKUP($A115,intern2!$A$165:$BH$316,COLUMN(AZ115)+1,FALSE)="","",IF(VLOOKUP($A115,'2.2'!$D:$O,5,FALSE)&lt;=AZ$8,"OK","NOK"))</f>
        <v/>
      </c>
      <c r="BA115" s="1156" t="str">
        <f>IF(VLOOKUP($A115,intern2!$A$165:$BH$316,COLUMN(BA115)+1,FALSE)="","",IF(VLOOKUP($A115,'2.2'!$D:$O,5,FALSE)&lt;=BA$8,"OK","NOK"))</f>
        <v/>
      </c>
      <c r="BB115" s="1156" t="str">
        <f>IF(VLOOKUP($A115,intern2!$A$165:$BH$316,COLUMN(BB115)+1,FALSE)="","",IF(VLOOKUP($A115,'2.2'!$D:$O,5,FALSE)&lt;=BB$8,"OK","NOK"))</f>
        <v/>
      </c>
      <c r="BC115" s="1156" t="str">
        <f>IF(VLOOKUP($A115,intern2!$A$165:$BH$316,COLUMN(BC115)+1,FALSE)="","",IF(VLOOKUP($A115,'2.2'!$D:$O,5,FALSE)&lt;=BC$8,"OK","NOK"))</f>
        <v/>
      </c>
      <c r="BD115" s="1156" t="str">
        <f>IF(VLOOKUP($A115,intern2!$A$165:$BH$316,COLUMN(BD115)+1,FALSE)="","",IF(VLOOKUP($A115,'2.2'!$D:$O,5,FALSE)&lt;=BD$8,"OK","NOK"))</f>
        <v/>
      </c>
      <c r="BE115" s="1156" t="str">
        <f>IF(VLOOKUP($A115,intern2!$A$165:$BH$316,COLUMN(BE115)+1,FALSE)="","",IF(VLOOKUP($A115,'2.2'!$D:$O,5,FALSE)&lt;=BE$8,"OK","NOK"))</f>
        <v/>
      </c>
      <c r="BF115" s="1170" t="str">
        <f>IF(VLOOKUP($A115,intern2!$A$165:$BH$316,COLUMN(BF115)+1,FALSE)="","",IF(VLOOKUP($A115,'2.2'!$D:$O,5,FALSE)&lt;=BF$8,"OK","NOK"))</f>
        <v/>
      </c>
      <c r="BG115" s="1269" t="str">
        <f>IF(VLOOKUP($A115,intern2!$A$165:$BH$316,COLUMN(BG115)+1,FALSE)="","",IF(VLOOKUP($A115,'2.2'!$D:$O,5,FALSE)&lt;=BG$8,"OK","NOK"))</f>
        <v/>
      </c>
      <c r="BH115" s="1176" t="str">
        <f t="shared" ca="1" si="1"/>
        <v>NOK</v>
      </c>
      <c r="BI115" s="1176"/>
    </row>
    <row r="116" spans="1:61" ht="26.4" x14ac:dyDescent="0.25">
      <c r="A116" s="716" t="str">
        <f>'2.2'!D116</f>
        <v>BEW6</v>
      </c>
      <c r="B116" s="1157" t="str">
        <f>'2.2'!E116</f>
        <v>Ricostruzione dell'estremità superiore</v>
      </c>
      <c r="C116" s="1156" t="str">
        <f>IF(VLOOKUP($A116,intern2!$A$165:$BH$316,COLUMN(C116)+1,FALSE)="","",IF(VLOOKUP($A116,'2.2'!$D:$O,5,FALSE)&lt;=C$8,"OK","NOK"))</f>
        <v/>
      </c>
      <c r="D116" s="1156" t="str">
        <f>IF(VLOOKUP($A116,intern2!$A$165:$BH$316,COLUMN(D116)+1,FALSE)="","",IF(VLOOKUP($A116,'2.2'!$D:$O,5,FALSE)&lt;=D$8,"OK","NOK"))</f>
        <v/>
      </c>
      <c r="E116" s="1156" t="str">
        <f>IF(VLOOKUP($A116,intern2!$A$165:$BH$316,COLUMN(E116)+1,FALSE)="","",IF(VLOOKUP($A116,'2.2'!$D:$O,5,FALSE)&lt;=E$8,"OK","NOK"))</f>
        <v/>
      </c>
      <c r="F116" s="1156" t="str">
        <f>IF(VLOOKUP($A116,intern2!$A$165:$BH$316,COLUMN(F116)+1,FALSE)="","",IF(VLOOKUP($A116,'2.2'!$D:$O,5,FALSE)&lt;=F$8,"OK","NOK"))</f>
        <v/>
      </c>
      <c r="G116" s="1156" t="str">
        <f>IF(VLOOKUP($A116,intern2!$A$165:$BH$316,COLUMN(G116)+1,FALSE)="","",IF(VLOOKUP($A116,'2.2'!$D:$O,5,FALSE)&lt;=G$8,"OK","NOK"))</f>
        <v/>
      </c>
      <c r="H116" s="1156" t="str">
        <f ca="1">IF(VLOOKUP($A116,intern2!$A$165:$BH$316,COLUMN(H116)+1,FALSE)="","",IF(VLOOKUP($A116,'2.2'!$D:$O,5,FALSE)&lt;=H$8,"OK","NOK"))</f>
        <v>NOK</v>
      </c>
      <c r="I116" s="1269" t="str">
        <f>IF(VLOOKUP($A116,intern2!$A$165:$BH$316,COLUMN(I116)+1,FALSE)="","",IF(VLOOKUP($A116,'2.2'!$D:$O,5,FALSE)&lt;=I$8,"OK","NOK"))</f>
        <v/>
      </c>
      <c r="J116" s="1159" t="str">
        <f>IF(VLOOKUP($A116,intern2!$A$165:$BH$316,COLUMN(J116)+1,FALSE)="","",IF(VLOOKUP($A116,'2.2'!$D:$O,5,FALSE)&lt;=J$8,"OK","NOK"))</f>
        <v/>
      </c>
      <c r="K116" s="1156" t="str">
        <f>IF(VLOOKUP($A116,intern2!$A$165:$BH$316,COLUMN(K116)+1,FALSE)="","",IF(VLOOKUP($A116,'2.2'!$D:$O,5,FALSE)&lt;=K$8,"OK","NOK"))</f>
        <v/>
      </c>
      <c r="L116" s="1156" t="str">
        <f>IF(VLOOKUP($A116,intern2!$A$165:$BH$316,COLUMN(L116)+1,FALSE)="","",IF(VLOOKUP($A116,'2.2'!$D:$O,5,FALSE)&lt;=L$8,"OK","NOK"))</f>
        <v/>
      </c>
      <c r="M116" s="1156" t="str">
        <f>IF(VLOOKUP($A116,intern2!$A$165:$BH$316,COLUMN(M116)+1,FALSE)="","",IF(VLOOKUP($A116,'2.2'!$D:$O,5,FALSE)&lt;=M$8,"OK","NOK"))</f>
        <v/>
      </c>
      <c r="N116" s="1156" t="str">
        <f ca="1">IF(VLOOKUP($A116,intern2!$A$165:$BH$316,COLUMN(N116)+1,FALSE)="","",IF(VLOOKUP($A116,'2.2'!$D:$O,5,FALSE)&lt;=N$8,"OK","NOK"))</f>
        <v>NOK</v>
      </c>
      <c r="O116" s="1156" t="str">
        <f>IF(VLOOKUP($A116,intern2!$A$165:$BH$316,COLUMN(O116)+1,FALSE)="","",IF(VLOOKUP($A116,'2.2'!$D:$O,5,FALSE)&lt;=O$8,"OK","NOK"))</f>
        <v/>
      </c>
      <c r="P116" s="1156" t="str">
        <f>IF(VLOOKUP($A116,intern2!$A$165:$BH$316,COLUMN(P116)+1,FALSE)="","",IF(VLOOKUP($A116,'2.2'!$D:$O,5,FALSE)&lt;=P$8,"OK","NOK"))</f>
        <v/>
      </c>
      <c r="Q116" s="1156" t="str">
        <f>IF(VLOOKUP($A116,intern2!$A$165:$BH$316,COLUMN(Q116)+1,FALSE)="","",IF(VLOOKUP($A116,'2.2'!$D:$O,5,FALSE)&lt;=Q$8,"OK","NOK"))</f>
        <v/>
      </c>
      <c r="R116" s="1159" t="str">
        <f>IF(VLOOKUP($A116,intern2!$A$165:$BH$316,COLUMN(R116)+1,FALSE)="","",IF(VLOOKUP($A116,'2.2'!$D:$O,5,FALSE)&lt;=R$8,"OK","NOK"))</f>
        <v/>
      </c>
      <c r="S116" s="1159" t="str">
        <f>IF(VLOOKUP($A116,intern2!$A$165:$BH$316,COLUMN(S116)+1,FALSE)="","",IF(VLOOKUP($A116,'2.2'!$D:$O,5,FALSE)&lt;=S$8,"OK","NOK"))</f>
        <v/>
      </c>
      <c r="T116" s="1156" t="str">
        <f>IF(VLOOKUP($A116,intern2!$A$165:$BH$316,COLUMN(T116)+1,FALSE)="","",IF(VLOOKUP($A116,'2.2'!$D:$O,5,FALSE)&lt;=T$8,"OK","NOK"))</f>
        <v/>
      </c>
      <c r="U116" s="1156" t="str">
        <f>IF(VLOOKUP($A116,intern2!$A$165:$BH$316,COLUMN(U116)+1,FALSE)="","",IF(VLOOKUP($A116,'2.2'!$D:$O,5,FALSE)&lt;=U$8,"OK","NOK"))</f>
        <v/>
      </c>
      <c r="V116" s="1156" t="str">
        <f>IF(VLOOKUP($A116,intern2!$A$165:$BH$316,COLUMN(V116)+1,FALSE)="","",IF(VLOOKUP($A116,'2.2'!$D:$O,5,FALSE)&lt;=V$8,"OK","NOK"))</f>
        <v/>
      </c>
      <c r="W116" s="1156" t="str">
        <f>IF(VLOOKUP($A116,intern2!$A$165:$BH$316,COLUMN(W116)+1,FALSE)="","",IF(VLOOKUP($A116,'2.2'!$D:$O,5,FALSE)&lt;=W$8,"OK","NOK"))</f>
        <v/>
      </c>
      <c r="X116" s="1156" t="str">
        <f>IF(VLOOKUP($A116,intern2!$A$165:$BH$316,COLUMN(X116)+1,FALSE)="","",IF(VLOOKUP($A116,'2.2'!$D:$O,5,FALSE)&lt;=X$8,"OK","NOK"))</f>
        <v/>
      </c>
      <c r="Y116" s="1170" t="str">
        <f>IF(VLOOKUP($A116,intern2!$A$165:$BH$316,COLUMN(Y116)+1,FALSE)="","",IF(VLOOKUP($A116,'2.2'!$D:$O,5,FALSE)&lt;=Y$8,"OK","NOK"))</f>
        <v/>
      </c>
      <c r="Z116" s="1269" t="str">
        <f>IF(VLOOKUP($A116,intern2!$A$165:$BH$316,COLUMN(Z116)+1,FALSE)="","",IF(VLOOKUP($A116,'2.2'!$D:$O,5,FALSE)&lt;=Z$8,"OK","NOK"))</f>
        <v/>
      </c>
      <c r="AA116" s="1156" t="str">
        <f>IF(VLOOKUP($A116,intern2!$A$165:$BH$316,COLUMN(AA116)+1,FALSE)="","",IF(VLOOKUP($A116,'2.2'!$D:$O,5,FALSE)&lt;=AA$8,"OK","NOK"))</f>
        <v/>
      </c>
      <c r="AB116" s="1156" t="str">
        <f>IF(VLOOKUP($A116,intern2!$A$165:$BH$316,COLUMN(AB116)+1,FALSE)="","",IF(VLOOKUP($A116,'2.2'!$D:$O,5,FALSE)&lt;=AB$8,"OK","NOK"))</f>
        <v/>
      </c>
      <c r="AC116" s="1156" t="str">
        <f>IF(VLOOKUP($A116,intern2!$A$165:$BH$316,COLUMN(AC116)+1,FALSE)="","",IF(VLOOKUP($A116,'2.2'!$D:$O,5,FALSE)&lt;=AC$8,"OK","NOK"))</f>
        <v/>
      </c>
      <c r="AD116" s="1156" t="str">
        <f>IF(VLOOKUP($A116,intern2!$A$165:$BH$316,COLUMN(AD116)+1,FALSE)="","",IF(VLOOKUP($A116,'2.2'!$D:$O,5,FALSE)&lt;=AD$8,"OK","NOK"))</f>
        <v/>
      </c>
      <c r="AE116" s="1160" t="str">
        <f>IF(VLOOKUP($A116,intern2!$A$165:$BH$316,COLUMN(AE116)+1,FALSE)="","",IF(VLOOKUP($A116,'2.2'!$D:$O,5,FALSE)&lt;=AE$8,"OK","NOK"))</f>
        <v/>
      </c>
      <c r="AF116" s="1269" t="str">
        <f>IF(VLOOKUP($A116,intern2!$A$165:$BH$316,COLUMN(AF116)+1,FALSE)="","",IF(VLOOKUP($A116,'2.2'!$D:$O,5,FALSE)&lt;=AF$8,"OK","NOK"))</f>
        <v/>
      </c>
      <c r="AG116" s="1160" t="str">
        <f>IF(VLOOKUP($A116,intern2!$A$165:$BH$316,COLUMN(AG116)+1,FALSE)="","",IF(VLOOKUP($A116,'2.2'!$D:$O,5,FALSE)&lt;=AG$8,"OK","NOK"))</f>
        <v/>
      </c>
      <c r="AH116" s="1160" t="str">
        <f>IF(VLOOKUP($A116,intern2!$A$165:$BH$316,COLUMN(AH116)+1,FALSE)="","",IF(VLOOKUP($A116,'2.2'!$D:$O,5,FALSE)&lt;=AH$8,"OK","NOK"))</f>
        <v/>
      </c>
      <c r="AI116" s="1156" t="str">
        <f>IF(VLOOKUP($A116,intern2!$A$165:$BH$316,COLUMN(AI116)+1,FALSE)="","",IF(VLOOKUP($A116,'2.2'!$D:$O,5,FALSE)&lt;=AI$8,"OK","NOK"))</f>
        <v/>
      </c>
      <c r="AJ116" s="1156" t="str">
        <f>IF(VLOOKUP($A116,intern2!$A$165:$BH$316,COLUMN(AJ116)+1,FALSE)="","",IF(VLOOKUP($A116,'2.2'!$D:$O,5,FALSE)&lt;=AJ$8,"OK","NOK"))</f>
        <v/>
      </c>
      <c r="AK116" s="1156" t="str">
        <f>IF(VLOOKUP($A116,intern2!$A$165:$BH$316,COLUMN(AK116)+1,FALSE)="","",IF(VLOOKUP($A116,'2.2'!$D:$O,5,FALSE)&lt;=AK$8,"OK","NOK"))</f>
        <v/>
      </c>
      <c r="AL116" s="1156" t="str">
        <f>IF(VLOOKUP($A116,intern2!$A$165:$BH$316,COLUMN(AL116)+1,FALSE)="","",IF(VLOOKUP($A116,'2.2'!$D:$O,5,FALSE)&lt;=AL$8,"OK","NOK"))</f>
        <v/>
      </c>
      <c r="AM116" s="1269" t="str">
        <f>IF(VLOOKUP($A116,intern2!$A$165:$BH$316,COLUMN(AM116)+1,FALSE)="","",IF(VLOOKUP($A116,'2.2'!$D:$O,5,FALSE)&lt;=AM$8,"OK","NOK"))</f>
        <v/>
      </c>
      <c r="AN116" s="1170" t="str">
        <f>IF(VLOOKUP($A116,intern2!$A$165:$BH$316,COLUMN(AN116)+1,FALSE)="","",IF(VLOOKUP($A116,'2.2'!$D:$O,5,FALSE)&lt;=AN$8,"OK","NOK"))</f>
        <v/>
      </c>
      <c r="AO116" s="1156" t="str">
        <f>IF(VLOOKUP($A116,intern2!$A$165:$BH$316,COLUMN(AO116)+1,FALSE)="","",IF(VLOOKUP($A116,'2.2'!$D:$O,5,FALSE)&lt;=AO$8,"OK","NOK"))</f>
        <v/>
      </c>
      <c r="AP116" s="1156" t="str">
        <f>IF(VLOOKUP($A116,intern2!$A$165:$BH$316,COLUMN(AP116)+1,FALSE)="","",IF(VLOOKUP($A116,'2.2'!$D:$O,5,FALSE)&lt;=AP$8,"OK","NOK"))</f>
        <v/>
      </c>
      <c r="AQ116" s="1269" t="str">
        <f>IF(VLOOKUP($A116,intern2!$A$165:$BH$316,COLUMN(AQ116)+1,FALSE)="","",IF(VLOOKUP($A116,'2.2'!$D:$O,5,FALSE)&lt;=AQ$8,"OK","NOK"))</f>
        <v/>
      </c>
      <c r="AR116" s="1156" t="str">
        <f>IF(VLOOKUP($A116,intern2!$A$165:$BH$316,COLUMN(AR116)+1,FALSE)="","",IF(VLOOKUP($A116,'2.2'!$D:$O,5,FALSE)&lt;=AR$8,"OK","NOK"))</f>
        <v/>
      </c>
      <c r="AS116" s="1156" t="str">
        <f>IF(VLOOKUP($A116,intern2!$A$165:$BH$316,COLUMN(AS116)+1,FALSE)="","",IF(VLOOKUP($A116,'2.2'!$D:$O,5,FALSE)&lt;=AS$8,"OK","NOK"))</f>
        <v/>
      </c>
      <c r="AT116" s="1269" t="str">
        <f>IF(VLOOKUP($A116,intern2!$A$165:$BH$316,COLUMN(AT116)+1,FALSE)="","",IF(VLOOKUP($A116,'2.2'!$D:$O,5,FALSE)&lt;=AT$8,"OK","NOK"))</f>
        <v/>
      </c>
      <c r="AU116" s="1156" t="str">
        <f>IF(VLOOKUP($A116,intern2!$A$165:$BH$316,COLUMN(AU116)+1,FALSE)="","",IF(VLOOKUP($A116,'2.2'!$D:$O,5,FALSE)&lt;=AU$8,"OK","NOK"))</f>
        <v/>
      </c>
      <c r="AV116" s="1156" t="str">
        <f>IF(VLOOKUP($A116,intern2!$A$165:$BH$316,COLUMN(AV116)+1,FALSE)="","",IF(VLOOKUP($A116,'2.2'!$D:$O,5,FALSE)&lt;=AV$8,"OK","NOK"))</f>
        <v/>
      </c>
      <c r="AW116" s="1156" t="str">
        <f>IF(VLOOKUP($A116,intern2!$A$165:$BH$316,COLUMN(AW116)+1,FALSE)="","",IF(VLOOKUP($A116,'2.2'!$D:$O,5,FALSE)&lt;=AW$8,"OK","NOK"))</f>
        <v/>
      </c>
      <c r="AX116" s="1156" t="str">
        <f>IF(VLOOKUP($A116,intern2!$A$165:$BH$316,COLUMN(AX116)+1,FALSE)="","",IF(VLOOKUP($A116,'2.2'!$D:$O,5,FALSE)&lt;=AX$8,"OK","NOK"))</f>
        <v/>
      </c>
      <c r="AY116" s="1156" t="str">
        <f>IF(VLOOKUP($A116,intern2!$A$165:$BH$316,COLUMN(AY116)+1,FALSE)="","",IF(VLOOKUP($A116,'2.2'!$D:$O,5,FALSE)&lt;=AY$8,"OK","NOK"))</f>
        <v/>
      </c>
      <c r="AZ116" s="1269" t="str">
        <f>IF(VLOOKUP($A116,intern2!$A$165:$BH$316,COLUMN(AZ116)+1,FALSE)="","",IF(VLOOKUP($A116,'2.2'!$D:$O,5,FALSE)&lt;=AZ$8,"OK","NOK"))</f>
        <v/>
      </c>
      <c r="BA116" s="1156" t="str">
        <f>IF(VLOOKUP($A116,intern2!$A$165:$BH$316,COLUMN(BA116)+1,FALSE)="","",IF(VLOOKUP($A116,'2.2'!$D:$O,5,FALSE)&lt;=BA$8,"OK","NOK"))</f>
        <v/>
      </c>
      <c r="BB116" s="1156" t="str">
        <f>IF(VLOOKUP($A116,intern2!$A$165:$BH$316,COLUMN(BB116)+1,FALSE)="","",IF(VLOOKUP($A116,'2.2'!$D:$O,5,FALSE)&lt;=BB$8,"OK","NOK"))</f>
        <v/>
      </c>
      <c r="BC116" s="1156" t="str">
        <f>IF(VLOOKUP($A116,intern2!$A$165:$BH$316,COLUMN(BC116)+1,FALSE)="","",IF(VLOOKUP($A116,'2.2'!$D:$O,5,FALSE)&lt;=BC$8,"OK","NOK"))</f>
        <v/>
      </c>
      <c r="BD116" s="1156" t="str">
        <f>IF(VLOOKUP($A116,intern2!$A$165:$BH$316,COLUMN(BD116)+1,FALSE)="","",IF(VLOOKUP($A116,'2.2'!$D:$O,5,FALSE)&lt;=BD$8,"OK","NOK"))</f>
        <v/>
      </c>
      <c r="BE116" s="1156" t="str">
        <f>IF(VLOOKUP($A116,intern2!$A$165:$BH$316,COLUMN(BE116)+1,FALSE)="","",IF(VLOOKUP($A116,'2.2'!$D:$O,5,FALSE)&lt;=BE$8,"OK","NOK"))</f>
        <v/>
      </c>
      <c r="BF116" s="1170" t="str">
        <f>IF(VLOOKUP($A116,intern2!$A$165:$BH$316,COLUMN(BF116)+1,FALSE)="","",IF(VLOOKUP($A116,'2.2'!$D:$O,5,FALSE)&lt;=BF$8,"OK","NOK"))</f>
        <v/>
      </c>
      <c r="BG116" s="1269" t="str">
        <f>IF(VLOOKUP($A116,intern2!$A$165:$BH$316,COLUMN(BG116)+1,FALSE)="","",IF(VLOOKUP($A116,'2.2'!$D:$O,5,FALSE)&lt;=BG$8,"OK","NOK"))</f>
        <v/>
      </c>
      <c r="BH116" s="1176" t="str">
        <f t="shared" ca="1" si="1"/>
        <v>NOK</v>
      </c>
      <c r="BI116" s="1176"/>
    </row>
    <row r="117" spans="1:61" ht="26.4" x14ac:dyDescent="0.25">
      <c r="A117" s="1181" t="str">
        <f>'2.2'!D117</f>
        <v>BEW7</v>
      </c>
      <c r="B117" s="1180" t="str">
        <f>'2.2'!E117</f>
        <v>Ricostruzione dell'estremità inferiore</v>
      </c>
      <c r="C117" s="1156" t="str">
        <f>IF(VLOOKUP($A117,intern2!$A$165:$BH$316,COLUMN(C117)+1,FALSE)="","",IF(VLOOKUP($A117,'2.2'!$D:$O,5,FALSE)&lt;=C$8,"OK","NOK"))</f>
        <v/>
      </c>
      <c r="D117" s="1156" t="str">
        <f>IF(VLOOKUP($A117,intern2!$A$165:$BH$316,COLUMN(D117)+1,FALSE)="","",IF(VLOOKUP($A117,'2.2'!$D:$O,5,FALSE)&lt;=D$8,"OK","NOK"))</f>
        <v/>
      </c>
      <c r="E117" s="1156" t="str">
        <f>IF(VLOOKUP($A117,intern2!$A$165:$BH$316,COLUMN(E117)+1,FALSE)="","",IF(VLOOKUP($A117,'2.2'!$D:$O,5,FALSE)&lt;=E$8,"OK","NOK"))</f>
        <v/>
      </c>
      <c r="F117" s="1156" t="str">
        <f>IF(VLOOKUP($A117,intern2!$A$165:$BH$316,COLUMN(F117)+1,FALSE)="","",IF(VLOOKUP($A117,'2.2'!$D:$O,5,FALSE)&lt;=F$8,"OK","NOK"))</f>
        <v/>
      </c>
      <c r="G117" s="1156" t="str">
        <f>IF(VLOOKUP($A117,intern2!$A$165:$BH$316,COLUMN(G117)+1,FALSE)="","",IF(VLOOKUP($A117,'2.2'!$D:$O,5,FALSE)&lt;=G$8,"OK","NOK"))</f>
        <v/>
      </c>
      <c r="H117" s="1156" t="str">
        <f ca="1">IF(VLOOKUP($A117,intern2!$A$165:$BH$316,COLUMN(H117)+1,FALSE)="","",IF(VLOOKUP($A117,'2.2'!$D:$O,5,FALSE)&lt;=H$8,"OK","NOK"))</f>
        <v>NOK</v>
      </c>
      <c r="I117" s="1269" t="str">
        <f>IF(VLOOKUP($A117,intern2!$A$165:$BH$316,COLUMN(I117)+1,FALSE)="","",IF(VLOOKUP($A117,'2.2'!$D:$O,5,FALSE)&lt;=I$8,"OK","NOK"))</f>
        <v/>
      </c>
      <c r="J117" s="1159" t="str">
        <f>IF(VLOOKUP($A117,intern2!$A$165:$BH$316,COLUMN(J117)+1,FALSE)="","",IF(VLOOKUP($A117,'2.2'!$D:$O,5,FALSE)&lt;=J$8,"OK","NOK"))</f>
        <v/>
      </c>
      <c r="K117" s="1156" t="str">
        <f>IF(VLOOKUP($A117,intern2!$A$165:$BH$316,COLUMN(K117)+1,FALSE)="","",IF(VLOOKUP($A117,'2.2'!$D:$O,5,FALSE)&lt;=K$8,"OK","NOK"))</f>
        <v/>
      </c>
      <c r="L117" s="1156" t="str">
        <f>IF(VLOOKUP($A117,intern2!$A$165:$BH$316,COLUMN(L117)+1,FALSE)="","",IF(VLOOKUP($A117,'2.2'!$D:$O,5,FALSE)&lt;=L$8,"OK","NOK"))</f>
        <v/>
      </c>
      <c r="M117" s="1156" t="str">
        <f>IF(VLOOKUP($A117,intern2!$A$165:$BH$316,COLUMN(M117)+1,FALSE)="","",IF(VLOOKUP($A117,'2.2'!$D:$O,5,FALSE)&lt;=M$8,"OK","NOK"))</f>
        <v/>
      </c>
      <c r="N117" s="1156" t="str">
        <f ca="1">IF(VLOOKUP($A117,intern2!$A$165:$BH$316,COLUMN(N117)+1,FALSE)="","",IF(VLOOKUP($A117,'2.2'!$D:$O,5,FALSE)&lt;=N$8,"OK","NOK"))</f>
        <v>NOK</v>
      </c>
      <c r="O117" s="1156" t="str">
        <f>IF(VLOOKUP($A117,intern2!$A$165:$BH$316,COLUMN(O117)+1,FALSE)="","",IF(VLOOKUP($A117,'2.2'!$D:$O,5,FALSE)&lt;=O$8,"OK","NOK"))</f>
        <v/>
      </c>
      <c r="P117" s="1156" t="str">
        <f ca="1">IF(VLOOKUP($A117,intern2!$A$165:$BH$316,COLUMN(P117)+1,FALSE)="","",IF(VLOOKUP($A117,'2.2'!$D:$O,5,FALSE)&lt;=P$8,"OK","NOK"))</f>
        <v>NOK</v>
      </c>
      <c r="Q117" s="1156" t="str">
        <f>IF(VLOOKUP($A117,intern2!$A$165:$BH$316,COLUMN(Q117)+1,FALSE)="","",IF(VLOOKUP($A117,'2.2'!$D:$O,5,FALSE)&lt;=Q$8,"OK","NOK"))</f>
        <v/>
      </c>
      <c r="R117" s="1159" t="str">
        <f>IF(VLOOKUP($A117,intern2!$A$165:$BH$316,COLUMN(R117)+1,FALSE)="","",IF(VLOOKUP($A117,'2.2'!$D:$O,5,FALSE)&lt;=R$8,"OK","NOK"))</f>
        <v/>
      </c>
      <c r="S117" s="1159" t="str">
        <f>IF(VLOOKUP($A117,intern2!$A$165:$BH$316,COLUMN(S117)+1,FALSE)="","",IF(VLOOKUP($A117,'2.2'!$D:$O,5,FALSE)&lt;=S$8,"OK","NOK"))</f>
        <v/>
      </c>
      <c r="T117" s="1156" t="str">
        <f>IF(VLOOKUP($A117,intern2!$A$165:$BH$316,COLUMN(T117)+1,FALSE)="","",IF(VLOOKUP($A117,'2.2'!$D:$O,5,FALSE)&lt;=T$8,"OK","NOK"))</f>
        <v/>
      </c>
      <c r="U117" s="1156" t="str">
        <f>IF(VLOOKUP($A117,intern2!$A$165:$BH$316,COLUMN(U117)+1,FALSE)="","",IF(VLOOKUP($A117,'2.2'!$D:$O,5,FALSE)&lt;=U$8,"OK","NOK"))</f>
        <v/>
      </c>
      <c r="V117" s="1156" t="str">
        <f>IF(VLOOKUP($A117,intern2!$A$165:$BH$316,COLUMN(V117)+1,FALSE)="","",IF(VLOOKUP($A117,'2.2'!$D:$O,5,FALSE)&lt;=V$8,"OK","NOK"))</f>
        <v/>
      </c>
      <c r="W117" s="1156" t="str">
        <f>IF(VLOOKUP($A117,intern2!$A$165:$BH$316,COLUMN(W117)+1,FALSE)="","",IF(VLOOKUP($A117,'2.2'!$D:$O,5,FALSE)&lt;=W$8,"OK","NOK"))</f>
        <v/>
      </c>
      <c r="X117" s="1156" t="str">
        <f>IF(VLOOKUP($A117,intern2!$A$165:$BH$316,COLUMN(X117)+1,FALSE)="","",IF(VLOOKUP($A117,'2.2'!$D:$O,5,FALSE)&lt;=X$8,"OK","NOK"))</f>
        <v/>
      </c>
      <c r="Y117" s="1170" t="str">
        <f>IF(VLOOKUP($A117,intern2!$A$165:$BH$316,COLUMN(Y117)+1,FALSE)="","",IF(VLOOKUP($A117,'2.2'!$D:$O,5,FALSE)&lt;=Y$8,"OK","NOK"))</f>
        <v/>
      </c>
      <c r="Z117" s="1269" t="str">
        <f>IF(VLOOKUP($A117,intern2!$A$165:$BH$316,COLUMN(Z117)+1,FALSE)="","",IF(VLOOKUP($A117,'2.2'!$D:$O,5,FALSE)&lt;=Z$8,"OK","NOK"))</f>
        <v/>
      </c>
      <c r="AA117" s="1156" t="str">
        <f>IF(VLOOKUP($A117,intern2!$A$165:$BH$316,COLUMN(AA117)+1,FALSE)="","",IF(VLOOKUP($A117,'2.2'!$D:$O,5,FALSE)&lt;=AA$8,"OK","NOK"))</f>
        <v/>
      </c>
      <c r="AB117" s="1156" t="str">
        <f>IF(VLOOKUP($A117,intern2!$A$165:$BH$316,COLUMN(AB117)+1,FALSE)="","",IF(VLOOKUP($A117,'2.2'!$D:$O,5,FALSE)&lt;=AB$8,"OK","NOK"))</f>
        <v/>
      </c>
      <c r="AC117" s="1156" t="str">
        <f>IF(VLOOKUP($A117,intern2!$A$165:$BH$316,COLUMN(AC117)+1,FALSE)="","",IF(VLOOKUP($A117,'2.2'!$D:$O,5,FALSE)&lt;=AC$8,"OK","NOK"))</f>
        <v/>
      </c>
      <c r="AD117" s="1156" t="str">
        <f>IF(VLOOKUP($A117,intern2!$A$165:$BH$316,COLUMN(AD117)+1,FALSE)="","",IF(VLOOKUP($A117,'2.2'!$D:$O,5,FALSE)&lt;=AD$8,"OK","NOK"))</f>
        <v/>
      </c>
      <c r="AE117" s="1160" t="str">
        <f>IF(VLOOKUP($A117,intern2!$A$165:$BH$316,COLUMN(AE117)+1,FALSE)="","",IF(VLOOKUP($A117,'2.2'!$D:$O,5,FALSE)&lt;=AE$8,"OK","NOK"))</f>
        <v/>
      </c>
      <c r="AF117" s="1269" t="str">
        <f>IF(VLOOKUP($A117,intern2!$A$165:$BH$316,COLUMN(AF117)+1,FALSE)="","",IF(VLOOKUP($A117,'2.2'!$D:$O,5,FALSE)&lt;=AF$8,"OK","NOK"))</f>
        <v/>
      </c>
      <c r="AG117" s="1160" t="str">
        <f>IF(VLOOKUP($A117,intern2!$A$165:$BH$316,COLUMN(AG117)+1,FALSE)="","",IF(VLOOKUP($A117,'2.2'!$D:$O,5,FALSE)&lt;=AG$8,"OK","NOK"))</f>
        <v/>
      </c>
      <c r="AH117" s="1160" t="str">
        <f>IF(VLOOKUP($A117,intern2!$A$165:$BH$316,COLUMN(AH117)+1,FALSE)="","",IF(VLOOKUP($A117,'2.2'!$D:$O,5,FALSE)&lt;=AH$8,"OK","NOK"))</f>
        <v/>
      </c>
      <c r="AI117" s="1156" t="str">
        <f>IF(VLOOKUP($A117,intern2!$A$165:$BH$316,COLUMN(AI117)+1,FALSE)="","",IF(VLOOKUP($A117,'2.2'!$D:$O,5,FALSE)&lt;=AI$8,"OK","NOK"))</f>
        <v/>
      </c>
      <c r="AJ117" s="1156" t="str">
        <f>IF(VLOOKUP($A117,intern2!$A$165:$BH$316,COLUMN(AJ117)+1,FALSE)="","",IF(VLOOKUP($A117,'2.2'!$D:$O,5,FALSE)&lt;=AJ$8,"OK","NOK"))</f>
        <v/>
      </c>
      <c r="AK117" s="1156" t="str">
        <f>IF(VLOOKUP($A117,intern2!$A$165:$BH$316,COLUMN(AK117)+1,FALSE)="","",IF(VLOOKUP($A117,'2.2'!$D:$O,5,FALSE)&lt;=AK$8,"OK","NOK"))</f>
        <v/>
      </c>
      <c r="AL117" s="1156" t="str">
        <f>IF(VLOOKUP($A117,intern2!$A$165:$BH$316,COLUMN(AL117)+1,FALSE)="","",IF(VLOOKUP($A117,'2.2'!$D:$O,5,FALSE)&lt;=AL$8,"OK","NOK"))</f>
        <v/>
      </c>
      <c r="AM117" s="1269" t="str">
        <f>IF(VLOOKUP($A117,intern2!$A$165:$BH$316,COLUMN(AM117)+1,FALSE)="","",IF(VLOOKUP($A117,'2.2'!$D:$O,5,FALSE)&lt;=AM$8,"OK","NOK"))</f>
        <v/>
      </c>
      <c r="AN117" s="1170" t="str">
        <f>IF(VLOOKUP($A117,intern2!$A$165:$BH$316,COLUMN(AN117)+1,FALSE)="","",IF(VLOOKUP($A117,'2.2'!$D:$O,5,FALSE)&lt;=AN$8,"OK","NOK"))</f>
        <v/>
      </c>
      <c r="AO117" s="1156" t="str">
        <f>IF(VLOOKUP($A117,intern2!$A$165:$BH$316,COLUMN(AO117)+1,FALSE)="","",IF(VLOOKUP($A117,'2.2'!$D:$O,5,FALSE)&lt;=AO$8,"OK","NOK"))</f>
        <v/>
      </c>
      <c r="AP117" s="1156" t="str">
        <f>IF(VLOOKUP($A117,intern2!$A$165:$BH$316,COLUMN(AP117)+1,FALSE)="","",IF(VLOOKUP($A117,'2.2'!$D:$O,5,FALSE)&lt;=AP$8,"OK","NOK"))</f>
        <v/>
      </c>
      <c r="AQ117" s="1269" t="str">
        <f>IF(VLOOKUP($A117,intern2!$A$165:$BH$316,COLUMN(AQ117)+1,FALSE)="","",IF(VLOOKUP($A117,'2.2'!$D:$O,5,FALSE)&lt;=AQ$8,"OK","NOK"))</f>
        <v/>
      </c>
      <c r="AR117" s="1156" t="str">
        <f>IF(VLOOKUP($A117,intern2!$A$165:$BH$316,COLUMN(AR117)+1,FALSE)="","",IF(VLOOKUP($A117,'2.2'!$D:$O,5,FALSE)&lt;=AR$8,"OK","NOK"))</f>
        <v/>
      </c>
      <c r="AS117" s="1156" t="str">
        <f>IF(VLOOKUP($A117,intern2!$A$165:$BH$316,COLUMN(AS117)+1,FALSE)="","",IF(VLOOKUP($A117,'2.2'!$D:$O,5,FALSE)&lt;=AS$8,"OK","NOK"))</f>
        <v/>
      </c>
      <c r="AT117" s="1269" t="str">
        <f>IF(VLOOKUP($A117,intern2!$A$165:$BH$316,COLUMN(AT117)+1,FALSE)="","",IF(VLOOKUP($A117,'2.2'!$D:$O,5,FALSE)&lt;=AT$8,"OK","NOK"))</f>
        <v/>
      </c>
      <c r="AU117" s="1156" t="str">
        <f>IF(VLOOKUP($A117,intern2!$A$165:$BH$316,COLUMN(AU117)+1,FALSE)="","",IF(VLOOKUP($A117,'2.2'!$D:$O,5,FALSE)&lt;=AU$8,"OK","NOK"))</f>
        <v/>
      </c>
      <c r="AV117" s="1156" t="str">
        <f>IF(VLOOKUP($A117,intern2!$A$165:$BH$316,COLUMN(AV117)+1,FALSE)="","",IF(VLOOKUP($A117,'2.2'!$D:$O,5,FALSE)&lt;=AV$8,"OK","NOK"))</f>
        <v/>
      </c>
      <c r="AW117" s="1156" t="str">
        <f>IF(VLOOKUP($A117,intern2!$A$165:$BH$316,COLUMN(AW117)+1,FALSE)="","",IF(VLOOKUP($A117,'2.2'!$D:$O,5,FALSE)&lt;=AW$8,"OK","NOK"))</f>
        <v/>
      </c>
      <c r="AX117" s="1156" t="str">
        <f>IF(VLOOKUP($A117,intern2!$A$165:$BH$316,COLUMN(AX117)+1,FALSE)="","",IF(VLOOKUP($A117,'2.2'!$D:$O,5,FALSE)&lt;=AX$8,"OK","NOK"))</f>
        <v/>
      </c>
      <c r="AY117" s="1156" t="str">
        <f>IF(VLOOKUP($A117,intern2!$A$165:$BH$316,COLUMN(AY117)+1,FALSE)="","",IF(VLOOKUP($A117,'2.2'!$D:$O,5,FALSE)&lt;=AY$8,"OK","NOK"))</f>
        <v/>
      </c>
      <c r="AZ117" s="1269" t="str">
        <f>IF(VLOOKUP($A117,intern2!$A$165:$BH$316,COLUMN(AZ117)+1,FALSE)="","",IF(VLOOKUP($A117,'2.2'!$D:$O,5,FALSE)&lt;=AZ$8,"OK","NOK"))</f>
        <v/>
      </c>
      <c r="BA117" s="1156" t="str">
        <f>IF(VLOOKUP($A117,intern2!$A$165:$BH$316,COLUMN(BA117)+1,FALSE)="","",IF(VLOOKUP($A117,'2.2'!$D:$O,5,FALSE)&lt;=BA$8,"OK","NOK"))</f>
        <v/>
      </c>
      <c r="BB117" s="1156" t="str">
        <f>IF(VLOOKUP($A117,intern2!$A$165:$BH$316,COLUMN(BB117)+1,FALSE)="","",IF(VLOOKUP($A117,'2.2'!$D:$O,5,FALSE)&lt;=BB$8,"OK","NOK"))</f>
        <v/>
      </c>
      <c r="BC117" s="1156" t="str">
        <f>IF(VLOOKUP($A117,intern2!$A$165:$BH$316,COLUMN(BC117)+1,FALSE)="","",IF(VLOOKUP($A117,'2.2'!$D:$O,5,FALSE)&lt;=BC$8,"OK","NOK"))</f>
        <v/>
      </c>
      <c r="BD117" s="1156" t="str">
        <f>IF(VLOOKUP($A117,intern2!$A$165:$BH$316,COLUMN(BD117)+1,FALSE)="","",IF(VLOOKUP($A117,'2.2'!$D:$O,5,FALSE)&lt;=BD$8,"OK","NOK"))</f>
        <v/>
      </c>
      <c r="BE117" s="1156" t="str">
        <f>IF(VLOOKUP($A117,intern2!$A$165:$BH$316,COLUMN(BE117)+1,FALSE)="","",IF(VLOOKUP($A117,'2.2'!$D:$O,5,FALSE)&lt;=BE$8,"OK","NOK"))</f>
        <v/>
      </c>
      <c r="BF117" s="1170" t="str">
        <f>IF(VLOOKUP($A117,intern2!$A$165:$BH$316,COLUMN(BF117)+1,FALSE)="","",IF(VLOOKUP($A117,'2.2'!$D:$O,5,FALSE)&lt;=BF$8,"OK","NOK"))</f>
        <v/>
      </c>
      <c r="BG117" s="1269" t="str">
        <f>IF(VLOOKUP($A117,intern2!$A$165:$BH$316,COLUMN(BG117)+1,FALSE)="","",IF(VLOOKUP($A117,'2.2'!$D:$O,5,FALSE)&lt;=BG$8,"OK","NOK"))</f>
        <v/>
      </c>
      <c r="BH117" s="1176" t="str">
        <f t="shared" ca="1" si="1"/>
        <v>NOK</v>
      </c>
      <c r="BI117" s="1176"/>
    </row>
    <row r="118" spans="1:61" x14ac:dyDescent="0.25">
      <c r="A118" s="1181" t="str">
        <f>'2.2'!D118</f>
        <v xml:space="preserve">BEW7.1 </v>
      </c>
      <c r="B118" s="1180" t="str">
        <f>'2.2'!E118</f>
        <v>Prima protesi dell'anca</v>
      </c>
      <c r="C118" s="1156" t="str">
        <f>IF(VLOOKUP($A118,intern2!$A$165:$BH$316,COLUMN(C118)+1,FALSE)="","",IF(VLOOKUP($A118,'2.2'!$D:$O,5,FALSE)&lt;=C$8,"OK","NOK"))</f>
        <v/>
      </c>
      <c r="D118" s="1156" t="str">
        <f>IF(VLOOKUP($A118,intern2!$A$165:$BH$316,COLUMN(D118)+1,FALSE)="","",IF(VLOOKUP($A118,'2.2'!$D:$O,5,FALSE)&lt;=D$8,"OK","NOK"))</f>
        <v/>
      </c>
      <c r="E118" s="1156" t="str">
        <f>IF(VLOOKUP($A118,intern2!$A$165:$BH$316,COLUMN(E118)+1,FALSE)="","",IF(VLOOKUP($A118,'2.2'!$D:$O,5,FALSE)&lt;=E$8,"OK","NOK"))</f>
        <v/>
      </c>
      <c r="F118" s="1156" t="str">
        <f>IF(VLOOKUP($A118,intern2!$A$165:$BH$316,COLUMN(F118)+1,FALSE)="","",IF(VLOOKUP($A118,'2.2'!$D:$O,5,FALSE)&lt;=F$8,"OK","NOK"))</f>
        <v/>
      </c>
      <c r="G118" s="1156" t="str">
        <f>IF(VLOOKUP($A118,intern2!$A$165:$BH$316,COLUMN(G118)+1,FALSE)="","",IF(VLOOKUP($A118,'2.2'!$D:$O,5,FALSE)&lt;=G$8,"OK","NOK"))</f>
        <v/>
      </c>
      <c r="H118" s="1156" t="str">
        <f ca="1">IF(VLOOKUP($A118,intern2!$A$165:$BH$316,COLUMN(H118)+1,FALSE)="","",IF(VLOOKUP($A118,'2.2'!$D:$O,5,FALSE)&lt;=H$8,"OK","NOK"))</f>
        <v>NOK</v>
      </c>
      <c r="I118" s="1269" t="str">
        <f>IF(VLOOKUP($A118,intern2!$A$165:$BH$316,COLUMN(I118)+1,FALSE)="","",IF(VLOOKUP($A118,'2.2'!$D:$O,5,FALSE)&lt;=I$8,"OK","NOK"))</f>
        <v/>
      </c>
      <c r="J118" s="1159" t="str">
        <f>IF(VLOOKUP($A118,intern2!$A$165:$BH$316,COLUMN(J118)+1,FALSE)="","",IF(VLOOKUP($A118,'2.2'!$D:$O,5,FALSE)&lt;=J$8,"OK","NOK"))</f>
        <v/>
      </c>
      <c r="K118" s="1156" t="str">
        <f>IF(VLOOKUP($A118,intern2!$A$165:$BH$316,COLUMN(K118)+1,FALSE)="","",IF(VLOOKUP($A118,'2.2'!$D:$O,5,FALSE)&lt;=K$8,"OK","NOK"))</f>
        <v/>
      </c>
      <c r="L118" s="1156" t="str">
        <f>IF(VLOOKUP($A118,intern2!$A$165:$BH$316,COLUMN(L118)+1,FALSE)="","",IF(VLOOKUP($A118,'2.2'!$D:$O,5,FALSE)&lt;=L$8,"OK","NOK"))</f>
        <v/>
      </c>
      <c r="M118" s="1156" t="str">
        <f>IF(VLOOKUP($A118,intern2!$A$165:$BH$316,COLUMN(M118)+1,FALSE)="","",IF(VLOOKUP($A118,'2.2'!$D:$O,5,FALSE)&lt;=M$8,"OK","NOK"))</f>
        <v/>
      </c>
      <c r="N118" s="1156" t="str">
        <f ca="1">IF(VLOOKUP($A118,intern2!$A$165:$BH$316,COLUMN(N118)+1,FALSE)="","",IF(VLOOKUP($A118,'2.2'!$D:$O,5,FALSE)&lt;=N$8,"OK","NOK"))</f>
        <v>NOK</v>
      </c>
      <c r="O118" s="1156" t="str">
        <f>IF(VLOOKUP($A118,intern2!$A$165:$BH$316,COLUMN(O118)+1,FALSE)="","",IF(VLOOKUP($A118,'2.2'!$D:$O,5,FALSE)&lt;=O$8,"OK","NOK"))</f>
        <v/>
      </c>
      <c r="P118" s="1156" t="str">
        <f>IF(VLOOKUP($A118,intern2!$A$165:$BH$316,COLUMN(P118)+1,FALSE)="","",IF(VLOOKUP($A118,'2.2'!$D:$O,5,FALSE)&lt;=P$8,"OK","NOK"))</f>
        <v/>
      </c>
      <c r="Q118" s="1156" t="str">
        <f>IF(VLOOKUP($A118,intern2!$A$165:$BH$316,COLUMN(Q118)+1,FALSE)="","",IF(VLOOKUP($A118,'2.2'!$D:$O,5,FALSE)&lt;=Q$8,"OK","NOK"))</f>
        <v/>
      </c>
      <c r="R118" s="1159" t="str">
        <f>IF(VLOOKUP($A118,intern2!$A$165:$BH$316,COLUMN(R118)+1,FALSE)="","",IF(VLOOKUP($A118,'2.2'!$D:$O,5,FALSE)&lt;=R$8,"OK","NOK"))</f>
        <v/>
      </c>
      <c r="S118" s="1159" t="str">
        <f>IF(VLOOKUP($A118,intern2!$A$165:$BH$316,COLUMN(S118)+1,FALSE)="","",IF(VLOOKUP($A118,'2.2'!$D:$O,5,FALSE)&lt;=S$8,"OK","NOK"))</f>
        <v/>
      </c>
      <c r="T118" s="1156" t="str">
        <f>IF(VLOOKUP($A118,intern2!$A$165:$BH$316,COLUMN(T118)+1,FALSE)="","",IF(VLOOKUP($A118,'2.2'!$D:$O,5,FALSE)&lt;=T$8,"OK","NOK"))</f>
        <v/>
      </c>
      <c r="U118" s="1156" t="str">
        <f>IF(VLOOKUP($A118,intern2!$A$165:$BH$316,COLUMN(U118)+1,FALSE)="","",IF(VLOOKUP($A118,'2.2'!$D:$O,5,FALSE)&lt;=U$8,"OK","NOK"))</f>
        <v/>
      </c>
      <c r="V118" s="1156" t="str">
        <f>IF(VLOOKUP($A118,intern2!$A$165:$BH$316,COLUMN(V118)+1,FALSE)="","",IF(VLOOKUP($A118,'2.2'!$D:$O,5,FALSE)&lt;=V$8,"OK","NOK"))</f>
        <v/>
      </c>
      <c r="W118" s="1156" t="str">
        <f>IF(VLOOKUP($A118,intern2!$A$165:$BH$316,COLUMN(W118)+1,FALSE)="","",IF(VLOOKUP($A118,'2.2'!$D:$O,5,FALSE)&lt;=W$8,"OK","NOK"))</f>
        <v/>
      </c>
      <c r="X118" s="1156" t="str">
        <f>IF(VLOOKUP($A118,intern2!$A$165:$BH$316,COLUMN(X118)+1,FALSE)="","",IF(VLOOKUP($A118,'2.2'!$D:$O,5,FALSE)&lt;=X$8,"OK","NOK"))</f>
        <v/>
      </c>
      <c r="Y118" s="1170" t="str">
        <f>IF(VLOOKUP($A118,intern2!$A$165:$BH$316,COLUMN(Y118)+1,FALSE)="","",IF(VLOOKUP($A118,'2.2'!$D:$O,5,FALSE)&lt;=Y$8,"OK","NOK"))</f>
        <v/>
      </c>
      <c r="Z118" s="1269" t="str">
        <f>IF(VLOOKUP($A118,intern2!$A$165:$BH$316,COLUMN(Z118)+1,FALSE)="","",IF(VLOOKUP($A118,'2.2'!$D:$O,5,FALSE)&lt;=Z$8,"OK","NOK"))</f>
        <v/>
      </c>
      <c r="AA118" s="1156" t="str">
        <f>IF(VLOOKUP($A118,intern2!$A$165:$BH$316,COLUMN(AA118)+1,FALSE)="","",IF(VLOOKUP($A118,'2.2'!$D:$O,5,FALSE)&lt;=AA$8,"OK","NOK"))</f>
        <v/>
      </c>
      <c r="AB118" s="1156" t="str">
        <f>IF(VLOOKUP($A118,intern2!$A$165:$BH$316,COLUMN(AB118)+1,FALSE)="","",IF(VLOOKUP($A118,'2.2'!$D:$O,5,FALSE)&lt;=AB$8,"OK","NOK"))</f>
        <v/>
      </c>
      <c r="AC118" s="1156" t="str">
        <f>IF(VLOOKUP($A118,intern2!$A$165:$BH$316,COLUMN(AC118)+1,FALSE)="","",IF(VLOOKUP($A118,'2.2'!$D:$O,5,FALSE)&lt;=AC$8,"OK","NOK"))</f>
        <v/>
      </c>
      <c r="AD118" s="1156" t="str">
        <f>IF(VLOOKUP($A118,intern2!$A$165:$BH$316,COLUMN(AD118)+1,FALSE)="","",IF(VLOOKUP($A118,'2.2'!$D:$O,5,FALSE)&lt;=AD$8,"OK","NOK"))</f>
        <v/>
      </c>
      <c r="AE118" s="1160" t="str">
        <f>IF(VLOOKUP($A118,intern2!$A$165:$BH$316,COLUMN(AE118)+1,FALSE)="","",IF(VLOOKUP($A118,'2.2'!$D:$O,5,FALSE)&lt;=AE$8,"OK","NOK"))</f>
        <v/>
      </c>
      <c r="AF118" s="1269" t="str">
        <f>IF(VLOOKUP($A118,intern2!$A$165:$BH$316,COLUMN(AF118)+1,FALSE)="","",IF(VLOOKUP($A118,'2.2'!$D:$O,5,FALSE)&lt;=AF$8,"OK","NOK"))</f>
        <v/>
      </c>
      <c r="AG118" s="1160" t="str">
        <f>IF(VLOOKUP($A118,intern2!$A$165:$BH$316,COLUMN(AG118)+1,FALSE)="","",IF(VLOOKUP($A118,'2.2'!$D:$O,5,FALSE)&lt;=AG$8,"OK","NOK"))</f>
        <v/>
      </c>
      <c r="AH118" s="1160" t="str">
        <f>IF(VLOOKUP($A118,intern2!$A$165:$BH$316,COLUMN(AH118)+1,FALSE)="","",IF(VLOOKUP($A118,'2.2'!$D:$O,5,FALSE)&lt;=AH$8,"OK","NOK"))</f>
        <v/>
      </c>
      <c r="AI118" s="1156" t="str">
        <f>IF(VLOOKUP($A118,intern2!$A$165:$BH$316,COLUMN(AI118)+1,FALSE)="","",IF(VLOOKUP($A118,'2.2'!$D:$O,5,FALSE)&lt;=AI$8,"OK","NOK"))</f>
        <v/>
      </c>
      <c r="AJ118" s="1156" t="str">
        <f>IF(VLOOKUP($A118,intern2!$A$165:$BH$316,COLUMN(AJ118)+1,FALSE)="","",IF(VLOOKUP($A118,'2.2'!$D:$O,5,FALSE)&lt;=AJ$8,"OK","NOK"))</f>
        <v/>
      </c>
      <c r="AK118" s="1156" t="str">
        <f>IF(VLOOKUP($A118,intern2!$A$165:$BH$316,COLUMN(AK118)+1,FALSE)="","",IF(VLOOKUP($A118,'2.2'!$D:$O,5,FALSE)&lt;=AK$8,"OK","NOK"))</f>
        <v/>
      </c>
      <c r="AL118" s="1156" t="str">
        <f>IF(VLOOKUP($A118,intern2!$A$165:$BH$316,COLUMN(AL118)+1,FALSE)="","",IF(VLOOKUP($A118,'2.2'!$D:$O,5,FALSE)&lt;=AL$8,"OK","NOK"))</f>
        <v/>
      </c>
      <c r="AM118" s="1269" t="str">
        <f>IF(VLOOKUP($A118,intern2!$A$165:$BH$316,COLUMN(AM118)+1,FALSE)="","",IF(VLOOKUP($A118,'2.2'!$D:$O,5,FALSE)&lt;=AM$8,"OK","NOK"))</f>
        <v/>
      </c>
      <c r="AN118" s="1170" t="str">
        <f>IF(VLOOKUP($A118,intern2!$A$165:$BH$316,COLUMN(AN118)+1,FALSE)="","",IF(VLOOKUP($A118,'2.2'!$D:$O,5,FALSE)&lt;=AN$8,"OK","NOK"))</f>
        <v/>
      </c>
      <c r="AO118" s="1156" t="str">
        <f>IF(VLOOKUP($A118,intern2!$A$165:$BH$316,COLUMN(AO118)+1,FALSE)="","",IF(VLOOKUP($A118,'2.2'!$D:$O,5,FALSE)&lt;=AO$8,"OK","NOK"))</f>
        <v/>
      </c>
      <c r="AP118" s="1156" t="str">
        <f>IF(VLOOKUP($A118,intern2!$A$165:$BH$316,COLUMN(AP118)+1,FALSE)="","",IF(VLOOKUP($A118,'2.2'!$D:$O,5,FALSE)&lt;=AP$8,"OK","NOK"))</f>
        <v/>
      </c>
      <c r="AQ118" s="1269" t="str">
        <f>IF(VLOOKUP($A118,intern2!$A$165:$BH$316,COLUMN(AQ118)+1,FALSE)="","",IF(VLOOKUP($A118,'2.2'!$D:$O,5,FALSE)&lt;=AQ$8,"OK","NOK"))</f>
        <v/>
      </c>
      <c r="AR118" s="1156" t="str">
        <f>IF(VLOOKUP($A118,intern2!$A$165:$BH$316,COLUMN(AR118)+1,FALSE)="","",IF(VLOOKUP($A118,'2.2'!$D:$O,5,FALSE)&lt;=AR$8,"OK","NOK"))</f>
        <v/>
      </c>
      <c r="AS118" s="1156" t="str">
        <f>IF(VLOOKUP($A118,intern2!$A$165:$BH$316,COLUMN(AS118)+1,FALSE)="","",IF(VLOOKUP($A118,'2.2'!$D:$O,5,FALSE)&lt;=AS$8,"OK","NOK"))</f>
        <v/>
      </c>
      <c r="AT118" s="1269" t="str">
        <f>IF(VLOOKUP($A118,intern2!$A$165:$BH$316,COLUMN(AT118)+1,FALSE)="","",IF(VLOOKUP($A118,'2.2'!$D:$O,5,FALSE)&lt;=AT$8,"OK","NOK"))</f>
        <v/>
      </c>
      <c r="AU118" s="1156" t="str">
        <f>IF(VLOOKUP($A118,intern2!$A$165:$BH$316,COLUMN(AU118)+1,FALSE)="","",IF(VLOOKUP($A118,'2.2'!$D:$O,5,FALSE)&lt;=AU$8,"OK","NOK"))</f>
        <v/>
      </c>
      <c r="AV118" s="1156" t="str">
        <f>IF(VLOOKUP($A118,intern2!$A$165:$BH$316,COLUMN(AV118)+1,FALSE)="","",IF(VLOOKUP($A118,'2.2'!$D:$O,5,FALSE)&lt;=AV$8,"OK","NOK"))</f>
        <v/>
      </c>
      <c r="AW118" s="1156" t="str">
        <f>IF(VLOOKUP($A118,intern2!$A$165:$BH$316,COLUMN(AW118)+1,FALSE)="","",IF(VLOOKUP($A118,'2.2'!$D:$O,5,FALSE)&lt;=AW$8,"OK","NOK"))</f>
        <v/>
      </c>
      <c r="AX118" s="1156" t="str">
        <f>IF(VLOOKUP($A118,intern2!$A$165:$BH$316,COLUMN(AX118)+1,FALSE)="","",IF(VLOOKUP($A118,'2.2'!$D:$O,5,FALSE)&lt;=AX$8,"OK","NOK"))</f>
        <v/>
      </c>
      <c r="AY118" s="1156" t="str">
        <f>IF(VLOOKUP($A118,intern2!$A$165:$BH$316,COLUMN(AY118)+1,FALSE)="","",IF(VLOOKUP($A118,'2.2'!$D:$O,5,FALSE)&lt;=AY$8,"OK","NOK"))</f>
        <v/>
      </c>
      <c r="AZ118" s="1269" t="str">
        <f>IF(VLOOKUP($A118,intern2!$A$165:$BH$316,COLUMN(AZ118)+1,FALSE)="","",IF(VLOOKUP($A118,'2.2'!$D:$O,5,FALSE)&lt;=AZ$8,"OK","NOK"))</f>
        <v/>
      </c>
      <c r="BA118" s="1156" t="str">
        <f>IF(VLOOKUP($A118,intern2!$A$165:$BH$316,COLUMN(BA118)+1,FALSE)="","",IF(VLOOKUP($A118,'2.2'!$D:$O,5,FALSE)&lt;=BA$8,"OK","NOK"))</f>
        <v/>
      </c>
      <c r="BB118" s="1156" t="str">
        <f>IF(VLOOKUP($A118,intern2!$A$165:$BH$316,COLUMN(BB118)+1,FALSE)="","",IF(VLOOKUP($A118,'2.2'!$D:$O,5,FALSE)&lt;=BB$8,"OK","NOK"))</f>
        <v/>
      </c>
      <c r="BC118" s="1156" t="str">
        <f>IF(VLOOKUP($A118,intern2!$A$165:$BH$316,COLUMN(BC118)+1,FALSE)="","",IF(VLOOKUP($A118,'2.2'!$D:$O,5,FALSE)&lt;=BC$8,"OK","NOK"))</f>
        <v/>
      </c>
      <c r="BD118" s="1156" t="str">
        <f>IF(VLOOKUP($A118,intern2!$A$165:$BH$316,COLUMN(BD118)+1,FALSE)="","",IF(VLOOKUP($A118,'2.2'!$D:$O,5,FALSE)&lt;=BD$8,"OK","NOK"))</f>
        <v/>
      </c>
      <c r="BE118" s="1156" t="str">
        <f>IF(VLOOKUP($A118,intern2!$A$165:$BH$316,COLUMN(BE118)+1,FALSE)="","",IF(VLOOKUP($A118,'2.2'!$D:$O,5,FALSE)&lt;=BE$8,"OK","NOK"))</f>
        <v/>
      </c>
      <c r="BF118" s="1170" t="str">
        <f>IF(VLOOKUP($A118,intern2!$A$165:$BH$316,COLUMN(BF118)+1,FALSE)="","",IF(VLOOKUP($A118,'2.2'!$D:$O,5,FALSE)&lt;=BF$8,"OK","NOK"))</f>
        <v/>
      </c>
      <c r="BG118" s="1269" t="str">
        <f>IF(VLOOKUP($A118,intern2!$A$165:$BH$316,COLUMN(BG118)+1,FALSE)="","",IF(VLOOKUP($A118,'2.2'!$D:$O,5,FALSE)&lt;=BG$8,"OK","NOK"))</f>
        <v/>
      </c>
      <c r="BH118" s="1176" t="str">
        <f t="shared" ca="1" si="1"/>
        <v>NOK</v>
      </c>
      <c r="BI118" s="1176"/>
    </row>
    <row r="119" spans="1:61" ht="29.1" customHeight="1" x14ac:dyDescent="0.25">
      <c r="A119" s="1181" t="str">
        <f>'2.2'!D119</f>
        <v>BEW7.1.1</v>
      </c>
      <c r="B119" s="1180" t="str">
        <f>'2.2'!E119</f>
        <v>Sostituzione protesi dell'anca</v>
      </c>
      <c r="C119" s="1156" t="str">
        <f>IF(VLOOKUP($A119,intern2!$A$165:$BH$316,COLUMN(C119)+1,FALSE)="","",IF(VLOOKUP($A119,'2.2'!$D:$O,5,FALSE)&lt;=C$8,"OK","NOK"))</f>
        <v/>
      </c>
      <c r="D119" s="1156" t="str">
        <f>IF(VLOOKUP($A119,intern2!$A$165:$BH$316,COLUMN(D119)+1,FALSE)="","",IF(VLOOKUP($A119,'2.2'!$D:$O,5,FALSE)&lt;=D$8,"OK","NOK"))</f>
        <v/>
      </c>
      <c r="E119" s="1156" t="str">
        <f>IF(VLOOKUP($A119,intern2!$A$165:$BH$316,COLUMN(E119)+1,FALSE)="","",IF(VLOOKUP($A119,'2.2'!$D:$O,5,FALSE)&lt;=E$8,"OK","NOK"))</f>
        <v/>
      </c>
      <c r="F119" s="1156" t="str">
        <f>IF(VLOOKUP($A119,intern2!$A$165:$BH$316,COLUMN(F119)+1,FALSE)="","",IF(VLOOKUP($A119,'2.2'!$D:$O,5,FALSE)&lt;=F$8,"OK","NOK"))</f>
        <v/>
      </c>
      <c r="G119" s="1156" t="str">
        <f>IF(VLOOKUP($A119,intern2!$A$165:$BH$316,COLUMN(G119)+1,FALSE)="","",IF(VLOOKUP($A119,'2.2'!$D:$O,5,FALSE)&lt;=G$8,"OK","NOK"))</f>
        <v/>
      </c>
      <c r="H119" s="1156" t="str">
        <f>IF(VLOOKUP($A119,intern2!$A$165:$BH$316,COLUMN(H119)+1,FALSE)="","",IF(VLOOKUP($A119,'2.2'!$D:$O,5,FALSE)&lt;=H$8,"OK","NOK"))</f>
        <v/>
      </c>
      <c r="I119" s="1269" t="str">
        <f>IF(VLOOKUP($A119,intern2!$A$165:$BH$316,COLUMN(I119)+1,FALSE)="","",IF(VLOOKUP($A119,'2.2'!$D:$O,5,FALSE)&lt;=I$8,"OK","NOK"))</f>
        <v/>
      </c>
      <c r="J119" s="1159" t="str">
        <f>IF(VLOOKUP($A119,intern2!$A$165:$BH$316,COLUMN(J119)+1,FALSE)="","",IF(VLOOKUP($A119,'2.2'!$D:$O,5,FALSE)&lt;=J$8,"OK","NOK"))</f>
        <v/>
      </c>
      <c r="K119" s="1156" t="str">
        <f>IF(VLOOKUP($A119,intern2!$A$165:$BH$316,COLUMN(K119)+1,FALSE)="","",IF(VLOOKUP($A119,'2.2'!$D:$O,5,FALSE)&lt;=K$8,"OK","NOK"))</f>
        <v/>
      </c>
      <c r="L119" s="1156" t="str">
        <f>IF(VLOOKUP($A119,intern2!$A$165:$BH$316,COLUMN(L119)+1,FALSE)="","",IF(VLOOKUP($A119,'2.2'!$D:$O,5,FALSE)&lt;=L$8,"OK","NOK"))</f>
        <v/>
      </c>
      <c r="M119" s="1156" t="str">
        <f>IF(VLOOKUP($A119,intern2!$A$165:$BH$316,COLUMN(M119)+1,FALSE)="","",IF(VLOOKUP($A119,'2.2'!$D:$O,5,FALSE)&lt;=M$8,"OK","NOK"))</f>
        <v/>
      </c>
      <c r="N119" s="1156" t="str">
        <f ca="1">IF(VLOOKUP($A119,intern2!$A$165:$BH$316,COLUMN(N119)+1,FALSE)="","",IF(VLOOKUP($A119,'2.2'!$D:$O,5,FALSE)&lt;=N$8,"OK","NOK"))</f>
        <v>NOK</v>
      </c>
      <c r="O119" s="1156" t="str">
        <f>IF(VLOOKUP($A119,intern2!$A$165:$BH$316,COLUMN(O119)+1,FALSE)="","",IF(VLOOKUP($A119,'2.2'!$D:$O,5,FALSE)&lt;=O$8,"OK","NOK"))</f>
        <v/>
      </c>
      <c r="P119" s="1156" t="str">
        <f>IF(VLOOKUP($A119,intern2!$A$165:$BH$316,COLUMN(P119)+1,FALSE)="","",IF(VLOOKUP($A119,'2.2'!$D:$O,5,FALSE)&lt;=P$8,"OK","NOK"))</f>
        <v/>
      </c>
      <c r="Q119" s="1156" t="str">
        <f>IF(VLOOKUP($A119,intern2!$A$165:$BH$316,COLUMN(Q119)+1,FALSE)="","",IF(VLOOKUP($A119,'2.2'!$D:$O,5,FALSE)&lt;=Q$8,"OK","NOK"))</f>
        <v/>
      </c>
      <c r="R119" s="1159" t="str">
        <f>IF(VLOOKUP($A119,intern2!$A$165:$BH$316,COLUMN(R119)+1,FALSE)="","",IF(VLOOKUP($A119,'2.2'!$D:$O,5,FALSE)&lt;=R$8,"OK","NOK"))</f>
        <v/>
      </c>
      <c r="S119" s="1159" t="str">
        <f>IF(VLOOKUP($A119,intern2!$A$165:$BH$316,COLUMN(S119)+1,FALSE)="","",IF(VLOOKUP($A119,'2.2'!$D:$O,5,FALSE)&lt;=S$8,"OK","NOK"))</f>
        <v/>
      </c>
      <c r="T119" s="1156" t="str">
        <f>IF(VLOOKUP($A119,intern2!$A$165:$BH$316,COLUMN(T119)+1,FALSE)="","",IF(VLOOKUP($A119,'2.2'!$D:$O,5,FALSE)&lt;=T$8,"OK","NOK"))</f>
        <v/>
      </c>
      <c r="U119" s="1156" t="str">
        <f>IF(VLOOKUP($A119,intern2!$A$165:$BH$316,COLUMN(U119)+1,FALSE)="","",IF(VLOOKUP($A119,'2.2'!$D:$O,5,FALSE)&lt;=U$8,"OK","NOK"))</f>
        <v/>
      </c>
      <c r="V119" s="1156" t="str">
        <f>IF(VLOOKUP($A119,intern2!$A$165:$BH$316,COLUMN(V119)+1,FALSE)="","",IF(VLOOKUP($A119,'2.2'!$D:$O,5,FALSE)&lt;=V$8,"OK","NOK"))</f>
        <v/>
      </c>
      <c r="W119" s="1156" t="str">
        <f>IF(VLOOKUP($A119,intern2!$A$165:$BH$316,COLUMN(W119)+1,FALSE)="","",IF(VLOOKUP($A119,'2.2'!$D:$O,5,FALSE)&lt;=W$8,"OK","NOK"))</f>
        <v/>
      </c>
      <c r="X119" s="1156" t="str">
        <f>IF(VLOOKUP($A119,intern2!$A$165:$BH$316,COLUMN(X119)+1,FALSE)="","",IF(VLOOKUP($A119,'2.2'!$D:$O,5,FALSE)&lt;=X$8,"OK","NOK"))</f>
        <v/>
      </c>
      <c r="Y119" s="1170" t="str">
        <f>IF(VLOOKUP($A119,intern2!$A$165:$BH$316,COLUMN(Y119)+1,FALSE)="","",IF(VLOOKUP($A119,'2.2'!$D:$O,5,FALSE)&lt;=Y$8,"OK","NOK"))</f>
        <v/>
      </c>
      <c r="Z119" s="1269" t="str">
        <f>IF(VLOOKUP($A119,intern2!$A$165:$BH$316,COLUMN(Z119)+1,FALSE)="","",IF(VLOOKUP($A119,'2.2'!$D:$O,5,FALSE)&lt;=Z$8,"OK","NOK"))</f>
        <v/>
      </c>
      <c r="AA119" s="1156" t="str">
        <f>IF(VLOOKUP($A119,intern2!$A$165:$BH$316,COLUMN(AA119)+1,FALSE)="","",IF(VLOOKUP($A119,'2.2'!$D:$O,5,FALSE)&lt;=AA$8,"OK","NOK"))</f>
        <v/>
      </c>
      <c r="AB119" s="1156" t="str">
        <f>IF(VLOOKUP($A119,intern2!$A$165:$BH$316,COLUMN(AB119)+1,FALSE)="","",IF(VLOOKUP($A119,'2.2'!$D:$O,5,FALSE)&lt;=AB$8,"OK","NOK"))</f>
        <v/>
      </c>
      <c r="AC119" s="1156" t="str">
        <f>IF(VLOOKUP($A119,intern2!$A$165:$BH$316,COLUMN(AC119)+1,FALSE)="","",IF(VLOOKUP($A119,'2.2'!$D:$O,5,FALSE)&lt;=AC$8,"OK","NOK"))</f>
        <v/>
      </c>
      <c r="AD119" s="1156" t="str">
        <f>IF(VLOOKUP($A119,intern2!$A$165:$BH$316,COLUMN(AD119)+1,FALSE)="","",IF(VLOOKUP($A119,'2.2'!$D:$O,5,FALSE)&lt;=AD$8,"OK","NOK"))</f>
        <v/>
      </c>
      <c r="AE119" s="1160" t="str">
        <f>IF(VLOOKUP($A119,intern2!$A$165:$BH$316,COLUMN(AE119)+1,FALSE)="","",IF(VLOOKUP($A119,'2.2'!$D:$O,5,FALSE)&lt;=AE$8,"OK","NOK"))</f>
        <v/>
      </c>
      <c r="AF119" s="1269" t="str">
        <f>IF(VLOOKUP($A119,intern2!$A$165:$BH$316,COLUMN(AF119)+1,FALSE)="","",IF(VLOOKUP($A119,'2.2'!$D:$O,5,FALSE)&lt;=AF$8,"OK","NOK"))</f>
        <v/>
      </c>
      <c r="AG119" s="1160" t="str">
        <f>IF(VLOOKUP($A119,intern2!$A$165:$BH$316,COLUMN(AG119)+1,FALSE)="","",IF(VLOOKUP($A119,'2.2'!$D:$O,5,FALSE)&lt;=AG$8,"OK","NOK"))</f>
        <v/>
      </c>
      <c r="AH119" s="1160" t="str">
        <f>IF(VLOOKUP($A119,intern2!$A$165:$BH$316,COLUMN(AH119)+1,FALSE)="","",IF(VLOOKUP($A119,'2.2'!$D:$O,5,FALSE)&lt;=AH$8,"OK","NOK"))</f>
        <v/>
      </c>
      <c r="AI119" s="1156" t="str">
        <f>IF(VLOOKUP($A119,intern2!$A$165:$BH$316,COLUMN(AI119)+1,FALSE)="","",IF(VLOOKUP($A119,'2.2'!$D:$O,5,FALSE)&lt;=AI$8,"OK","NOK"))</f>
        <v/>
      </c>
      <c r="AJ119" s="1156" t="str">
        <f>IF(VLOOKUP($A119,intern2!$A$165:$BH$316,COLUMN(AJ119)+1,FALSE)="","",IF(VLOOKUP($A119,'2.2'!$D:$O,5,FALSE)&lt;=AJ$8,"OK","NOK"))</f>
        <v/>
      </c>
      <c r="AK119" s="1156" t="str">
        <f>IF(VLOOKUP($A119,intern2!$A$165:$BH$316,COLUMN(AK119)+1,FALSE)="","",IF(VLOOKUP($A119,'2.2'!$D:$O,5,FALSE)&lt;=AK$8,"OK","NOK"))</f>
        <v/>
      </c>
      <c r="AL119" s="1156" t="str">
        <f>IF(VLOOKUP($A119,intern2!$A$165:$BH$316,COLUMN(AL119)+1,FALSE)="","",IF(VLOOKUP($A119,'2.2'!$D:$O,5,FALSE)&lt;=AL$8,"OK","NOK"))</f>
        <v/>
      </c>
      <c r="AM119" s="1269" t="str">
        <f>IF(VLOOKUP($A119,intern2!$A$165:$BH$316,COLUMN(AM119)+1,FALSE)="","",IF(VLOOKUP($A119,'2.2'!$D:$O,5,FALSE)&lt;=AM$8,"OK","NOK"))</f>
        <v/>
      </c>
      <c r="AN119" s="1170" t="str">
        <f>IF(VLOOKUP($A119,intern2!$A$165:$BH$316,COLUMN(AN119)+1,FALSE)="","",IF(VLOOKUP($A119,'2.2'!$D:$O,5,FALSE)&lt;=AN$8,"OK","NOK"))</f>
        <v/>
      </c>
      <c r="AO119" s="1156" t="str">
        <f>IF(VLOOKUP($A119,intern2!$A$165:$BH$316,COLUMN(AO119)+1,FALSE)="","",IF(VLOOKUP($A119,'2.2'!$D:$O,5,FALSE)&lt;=AO$8,"OK","NOK"))</f>
        <v/>
      </c>
      <c r="AP119" s="1156" t="str">
        <f>IF(VLOOKUP($A119,intern2!$A$165:$BH$316,COLUMN(AP119)+1,FALSE)="","",IF(VLOOKUP($A119,'2.2'!$D:$O,5,FALSE)&lt;=AP$8,"OK","NOK"))</f>
        <v/>
      </c>
      <c r="AQ119" s="1269" t="str">
        <f>IF(VLOOKUP($A119,intern2!$A$165:$BH$316,COLUMN(AQ119)+1,FALSE)="","",IF(VLOOKUP($A119,'2.2'!$D:$O,5,FALSE)&lt;=AQ$8,"OK","NOK"))</f>
        <v/>
      </c>
      <c r="AR119" s="1156" t="str">
        <f>IF(VLOOKUP($A119,intern2!$A$165:$BH$316,COLUMN(AR119)+1,FALSE)="","",IF(VLOOKUP($A119,'2.2'!$D:$O,5,FALSE)&lt;=AR$8,"OK","NOK"))</f>
        <v/>
      </c>
      <c r="AS119" s="1156" t="str">
        <f>IF(VLOOKUP($A119,intern2!$A$165:$BH$316,COLUMN(AS119)+1,FALSE)="","",IF(VLOOKUP($A119,'2.2'!$D:$O,5,FALSE)&lt;=AS$8,"OK","NOK"))</f>
        <v/>
      </c>
      <c r="AT119" s="1269" t="str">
        <f>IF(VLOOKUP($A119,intern2!$A$165:$BH$316,COLUMN(AT119)+1,FALSE)="","",IF(VLOOKUP($A119,'2.2'!$D:$O,5,FALSE)&lt;=AT$8,"OK","NOK"))</f>
        <v/>
      </c>
      <c r="AU119" s="1156" t="str">
        <f>IF(VLOOKUP($A119,intern2!$A$165:$BH$316,COLUMN(AU119)+1,FALSE)="","",IF(VLOOKUP($A119,'2.2'!$D:$O,5,FALSE)&lt;=AU$8,"OK","NOK"))</f>
        <v/>
      </c>
      <c r="AV119" s="1156" t="str">
        <f>IF(VLOOKUP($A119,intern2!$A$165:$BH$316,COLUMN(AV119)+1,FALSE)="","",IF(VLOOKUP($A119,'2.2'!$D:$O,5,FALSE)&lt;=AV$8,"OK","NOK"))</f>
        <v/>
      </c>
      <c r="AW119" s="1156" t="str">
        <f>IF(VLOOKUP($A119,intern2!$A$165:$BH$316,COLUMN(AW119)+1,FALSE)="","",IF(VLOOKUP($A119,'2.2'!$D:$O,5,FALSE)&lt;=AW$8,"OK","NOK"))</f>
        <v/>
      </c>
      <c r="AX119" s="1156" t="str">
        <f>IF(VLOOKUP($A119,intern2!$A$165:$BH$316,COLUMN(AX119)+1,FALSE)="","",IF(VLOOKUP($A119,'2.2'!$D:$O,5,FALSE)&lt;=AX$8,"OK","NOK"))</f>
        <v/>
      </c>
      <c r="AY119" s="1156" t="str">
        <f>IF(VLOOKUP($A119,intern2!$A$165:$BH$316,COLUMN(AY119)+1,FALSE)="","",IF(VLOOKUP($A119,'2.2'!$D:$O,5,FALSE)&lt;=AY$8,"OK","NOK"))</f>
        <v/>
      </c>
      <c r="AZ119" s="1269" t="str">
        <f>IF(VLOOKUP($A119,intern2!$A$165:$BH$316,COLUMN(AZ119)+1,FALSE)="","",IF(VLOOKUP($A119,'2.2'!$D:$O,5,FALSE)&lt;=AZ$8,"OK","NOK"))</f>
        <v/>
      </c>
      <c r="BA119" s="1156" t="str">
        <f>IF(VLOOKUP($A119,intern2!$A$165:$BH$316,COLUMN(BA119)+1,FALSE)="","",IF(VLOOKUP($A119,'2.2'!$D:$O,5,FALSE)&lt;=BA$8,"OK","NOK"))</f>
        <v/>
      </c>
      <c r="BB119" s="1156" t="str">
        <f>IF(VLOOKUP($A119,intern2!$A$165:$BH$316,COLUMN(BB119)+1,FALSE)="","",IF(VLOOKUP($A119,'2.2'!$D:$O,5,FALSE)&lt;=BB$8,"OK","NOK"))</f>
        <v/>
      </c>
      <c r="BC119" s="1156" t="str">
        <f>IF(VLOOKUP($A119,intern2!$A$165:$BH$316,COLUMN(BC119)+1,FALSE)="","",IF(VLOOKUP($A119,'2.2'!$D:$O,5,FALSE)&lt;=BC$8,"OK","NOK"))</f>
        <v/>
      </c>
      <c r="BD119" s="1156" t="str">
        <f>IF(VLOOKUP($A119,intern2!$A$165:$BH$316,COLUMN(BD119)+1,FALSE)="","",IF(VLOOKUP($A119,'2.2'!$D:$O,5,FALSE)&lt;=BD$8,"OK","NOK"))</f>
        <v/>
      </c>
      <c r="BE119" s="1156" t="str">
        <f>IF(VLOOKUP($A119,intern2!$A$165:$BH$316,COLUMN(BE119)+1,FALSE)="","",IF(VLOOKUP($A119,'2.2'!$D:$O,5,FALSE)&lt;=BE$8,"OK","NOK"))</f>
        <v/>
      </c>
      <c r="BF119" s="1170" t="str">
        <f>IF(VLOOKUP($A119,intern2!$A$165:$BH$316,COLUMN(BF119)+1,FALSE)="","",IF(VLOOKUP($A119,'2.2'!$D:$O,5,FALSE)&lt;=BF$8,"OK","NOK"))</f>
        <v/>
      </c>
      <c r="BG119" s="1269" t="str">
        <f>IF(VLOOKUP($A119,intern2!$A$165:$BH$316,COLUMN(BG119)+1,FALSE)="","",IF(VLOOKUP($A119,'2.2'!$D:$O,5,FALSE)&lt;=BG$8,"OK","NOK"))</f>
        <v/>
      </c>
      <c r="BH119" s="1176" t="str">
        <f t="shared" ca="1" si="1"/>
        <v>NOK</v>
      </c>
      <c r="BI119" s="1176"/>
    </row>
    <row r="120" spans="1:61" x14ac:dyDescent="0.25">
      <c r="A120" s="1181" t="str">
        <f>'2.2'!D120</f>
        <v>BEW7.2</v>
      </c>
      <c r="B120" s="1180" t="str">
        <f>'2.2'!E120</f>
        <v>Prima protesi del ginocchio</v>
      </c>
      <c r="C120" s="1156" t="str">
        <f>IF(VLOOKUP($A120,intern2!$A$165:$BH$316,COLUMN(C120)+1,FALSE)="","",IF(VLOOKUP($A120,'2.2'!$D:$O,5,FALSE)&lt;=C$8,"OK","NOK"))</f>
        <v/>
      </c>
      <c r="D120" s="1156" t="str">
        <f>IF(VLOOKUP($A120,intern2!$A$165:$BH$316,COLUMN(D120)+1,FALSE)="","",IF(VLOOKUP($A120,'2.2'!$D:$O,5,FALSE)&lt;=D$8,"OK","NOK"))</f>
        <v/>
      </c>
      <c r="E120" s="1156" t="str">
        <f>IF(VLOOKUP($A120,intern2!$A$165:$BH$316,COLUMN(E120)+1,FALSE)="","",IF(VLOOKUP($A120,'2.2'!$D:$O,5,FALSE)&lt;=E$8,"OK","NOK"))</f>
        <v/>
      </c>
      <c r="F120" s="1156" t="str">
        <f>IF(VLOOKUP($A120,intern2!$A$165:$BH$316,COLUMN(F120)+1,FALSE)="","",IF(VLOOKUP($A120,'2.2'!$D:$O,5,FALSE)&lt;=F$8,"OK","NOK"))</f>
        <v/>
      </c>
      <c r="G120" s="1156" t="str">
        <f>IF(VLOOKUP($A120,intern2!$A$165:$BH$316,COLUMN(G120)+1,FALSE)="","",IF(VLOOKUP($A120,'2.2'!$D:$O,5,FALSE)&lt;=G$8,"OK","NOK"))</f>
        <v/>
      </c>
      <c r="H120" s="1156" t="str">
        <f>IF(VLOOKUP($A120,intern2!$A$165:$BH$316,COLUMN(H120)+1,FALSE)="","",IF(VLOOKUP($A120,'2.2'!$D:$O,5,FALSE)&lt;=H$8,"OK","NOK"))</f>
        <v/>
      </c>
      <c r="I120" s="1269" t="str">
        <f>IF(VLOOKUP($A120,intern2!$A$165:$BH$316,COLUMN(I120)+1,FALSE)="","",IF(VLOOKUP($A120,'2.2'!$D:$O,5,FALSE)&lt;=I$8,"OK","NOK"))</f>
        <v/>
      </c>
      <c r="J120" s="1159" t="str">
        <f>IF(VLOOKUP($A120,intern2!$A$165:$BH$316,COLUMN(J120)+1,FALSE)="","",IF(VLOOKUP($A120,'2.2'!$D:$O,5,FALSE)&lt;=J$8,"OK","NOK"))</f>
        <v/>
      </c>
      <c r="K120" s="1156" t="str">
        <f>IF(VLOOKUP($A120,intern2!$A$165:$BH$316,COLUMN(K120)+1,FALSE)="","",IF(VLOOKUP($A120,'2.2'!$D:$O,5,FALSE)&lt;=K$8,"OK","NOK"))</f>
        <v/>
      </c>
      <c r="L120" s="1156" t="str">
        <f>IF(VLOOKUP($A120,intern2!$A$165:$BH$316,COLUMN(L120)+1,FALSE)="","",IF(VLOOKUP($A120,'2.2'!$D:$O,5,FALSE)&lt;=L$8,"OK","NOK"))</f>
        <v/>
      </c>
      <c r="M120" s="1156" t="str">
        <f>IF(VLOOKUP($A120,intern2!$A$165:$BH$316,COLUMN(M120)+1,FALSE)="","",IF(VLOOKUP($A120,'2.2'!$D:$O,5,FALSE)&lt;=M$8,"OK","NOK"))</f>
        <v/>
      </c>
      <c r="N120" s="1156" t="str">
        <f ca="1">IF(VLOOKUP($A120,intern2!$A$165:$BH$316,COLUMN(N120)+1,FALSE)="","",IF(VLOOKUP($A120,'2.2'!$D:$O,5,FALSE)&lt;=N$8,"OK","NOK"))</f>
        <v>NOK</v>
      </c>
      <c r="O120" s="1156" t="str">
        <f>IF(VLOOKUP($A120,intern2!$A$165:$BH$316,COLUMN(O120)+1,FALSE)="","",IF(VLOOKUP($A120,'2.2'!$D:$O,5,FALSE)&lt;=O$8,"OK","NOK"))</f>
        <v/>
      </c>
      <c r="P120" s="1156" t="str">
        <f>IF(VLOOKUP($A120,intern2!$A$165:$BH$316,COLUMN(P120)+1,FALSE)="","",IF(VLOOKUP($A120,'2.2'!$D:$O,5,FALSE)&lt;=P$8,"OK","NOK"))</f>
        <v/>
      </c>
      <c r="Q120" s="1156" t="str">
        <f>IF(VLOOKUP($A120,intern2!$A$165:$BH$316,COLUMN(Q120)+1,FALSE)="","",IF(VLOOKUP($A120,'2.2'!$D:$O,5,FALSE)&lt;=Q$8,"OK","NOK"))</f>
        <v/>
      </c>
      <c r="R120" s="1159" t="str">
        <f>IF(VLOOKUP($A120,intern2!$A$165:$BH$316,COLUMN(R120)+1,FALSE)="","",IF(VLOOKUP($A120,'2.2'!$D:$O,5,FALSE)&lt;=R$8,"OK","NOK"))</f>
        <v/>
      </c>
      <c r="S120" s="1159" t="str">
        <f>IF(VLOOKUP($A120,intern2!$A$165:$BH$316,COLUMN(S120)+1,FALSE)="","",IF(VLOOKUP($A120,'2.2'!$D:$O,5,FALSE)&lt;=S$8,"OK","NOK"))</f>
        <v/>
      </c>
      <c r="T120" s="1156" t="str">
        <f>IF(VLOOKUP($A120,intern2!$A$165:$BH$316,COLUMN(T120)+1,FALSE)="","",IF(VLOOKUP($A120,'2.2'!$D:$O,5,FALSE)&lt;=T$8,"OK","NOK"))</f>
        <v/>
      </c>
      <c r="U120" s="1156" t="str">
        <f>IF(VLOOKUP($A120,intern2!$A$165:$BH$316,COLUMN(U120)+1,FALSE)="","",IF(VLOOKUP($A120,'2.2'!$D:$O,5,FALSE)&lt;=U$8,"OK","NOK"))</f>
        <v/>
      </c>
      <c r="V120" s="1156" t="str">
        <f>IF(VLOOKUP($A120,intern2!$A$165:$BH$316,COLUMN(V120)+1,FALSE)="","",IF(VLOOKUP($A120,'2.2'!$D:$O,5,FALSE)&lt;=V$8,"OK","NOK"))</f>
        <v/>
      </c>
      <c r="W120" s="1156" t="str">
        <f>IF(VLOOKUP($A120,intern2!$A$165:$BH$316,COLUMN(W120)+1,FALSE)="","",IF(VLOOKUP($A120,'2.2'!$D:$O,5,FALSE)&lt;=W$8,"OK","NOK"))</f>
        <v/>
      </c>
      <c r="X120" s="1156" t="str">
        <f>IF(VLOOKUP($A120,intern2!$A$165:$BH$316,COLUMN(X120)+1,FALSE)="","",IF(VLOOKUP($A120,'2.2'!$D:$O,5,FALSE)&lt;=X$8,"OK","NOK"))</f>
        <v/>
      </c>
      <c r="Y120" s="1170" t="str">
        <f>IF(VLOOKUP($A120,intern2!$A$165:$BH$316,COLUMN(Y120)+1,FALSE)="","",IF(VLOOKUP($A120,'2.2'!$D:$O,5,FALSE)&lt;=Y$8,"OK","NOK"))</f>
        <v/>
      </c>
      <c r="Z120" s="1269" t="str">
        <f>IF(VLOOKUP($A120,intern2!$A$165:$BH$316,COLUMN(Z120)+1,FALSE)="","",IF(VLOOKUP($A120,'2.2'!$D:$O,5,FALSE)&lt;=Z$8,"OK","NOK"))</f>
        <v/>
      </c>
      <c r="AA120" s="1156" t="str">
        <f>IF(VLOOKUP($A120,intern2!$A$165:$BH$316,COLUMN(AA120)+1,FALSE)="","",IF(VLOOKUP($A120,'2.2'!$D:$O,5,FALSE)&lt;=AA$8,"OK","NOK"))</f>
        <v/>
      </c>
      <c r="AB120" s="1156" t="str">
        <f>IF(VLOOKUP($A120,intern2!$A$165:$BH$316,COLUMN(AB120)+1,FALSE)="","",IF(VLOOKUP($A120,'2.2'!$D:$O,5,FALSE)&lt;=AB$8,"OK","NOK"))</f>
        <v/>
      </c>
      <c r="AC120" s="1156" t="str">
        <f>IF(VLOOKUP($A120,intern2!$A$165:$BH$316,COLUMN(AC120)+1,FALSE)="","",IF(VLOOKUP($A120,'2.2'!$D:$O,5,FALSE)&lt;=AC$8,"OK","NOK"))</f>
        <v/>
      </c>
      <c r="AD120" s="1156" t="str">
        <f>IF(VLOOKUP($A120,intern2!$A$165:$BH$316,COLUMN(AD120)+1,FALSE)="","",IF(VLOOKUP($A120,'2.2'!$D:$O,5,FALSE)&lt;=AD$8,"OK","NOK"))</f>
        <v/>
      </c>
      <c r="AE120" s="1160" t="str">
        <f>IF(VLOOKUP($A120,intern2!$A$165:$BH$316,COLUMN(AE120)+1,FALSE)="","",IF(VLOOKUP($A120,'2.2'!$D:$O,5,FALSE)&lt;=AE$8,"OK","NOK"))</f>
        <v/>
      </c>
      <c r="AF120" s="1269" t="str">
        <f>IF(VLOOKUP($A120,intern2!$A$165:$BH$316,COLUMN(AF120)+1,FALSE)="","",IF(VLOOKUP($A120,'2.2'!$D:$O,5,FALSE)&lt;=AF$8,"OK","NOK"))</f>
        <v/>
      </c>
      <c r="AG120" s="1160" t="str">
        <f>IF(VLOOKUP($A120,intern2!$A$165:$BH$316,COLUMN(AG120)+1,FALSE)="","",IF(VLOOKUP($A120,'2.2'!$D:$O,5,FALSE)&lt;=AG$8,"OK","NOK"))</f>
        <v/>
      </c>
      <c r="AH120" s="1160" t="str">
        <f>IF(VLOOKUP($A120,intern2!$A$165:$BH$316,COLUMN(AH120)+1,FALSE)="","",IF(VLOOKUP($A120,'2.2'!$D:$O,5,FALSE)&lt;=AH$8,"OK","NOK"))</f>
        <v/>
      </c>
      <c r="AI120" s="1156" t="str">
        <f>IF(VLOOKUP($A120,intern2!$A$165:$BH$316,COLUMN(AI120)+1,FALSE)="","",IF(VLOOKUP($A120,'2.2'!$D:$O,5,FALSE)&lt;=AI$8,"OK","NOK"))</f>
        <v/>
      </c>
      <c r="AJ120" s="1156" t="str">
        <f>IF(VLOOKUP($A120,intern2!$A$165:$BH$316,COLUMN(AJ120)+1,FALSE)="","",IF(VLOOKUP($A120,'2.2'!$D:$O,5,FALSE)&lt;=AJ$8,"OK","NOK"))</f>
        <v/>
      </c>
      <c r="AK120" s="1156" t="str">
        <f>IF(VLOOKUP($A120,intern2!$A$165:$BH$316,COLUMN(AK120)+1,FALSE)="","",IF(VLOOKUP($A120,'2.2'!$D:$O,5,FALSE)&lt;=AK$8,"OK","NOK"))</f>
        <v/>
      </c>
      <c r="AL120" s="1156" t="str">
        <f>IF(VLOOKUP($A120,intern2!$A$165:$BH$316,COLUMN(AL120)+1,FALSE)="","",IF(VLOOKUP($A120,'2.2'!$D:$O,5,FALSE)&lt;=AL$8,"OK","NOK"))</f>
        <v/>
      </c>
      <c r="AM120" s="1269" t="str">
        <f>IF(VLOOKUP($A120,intern2!$A$165:$BH$316,COLUMN(AM120)+1,FALSE)="","",IF(VLOOKUP($A120,'2.2'!$D:$O,5,FALSE)&lt;=AM$8,"OK","NOK"))</f>
        <v/>
      </c>
      <c r="AN120" s="1170" t="str">
        <f>IF(VLOOKUP($A120,intern2!$A$165:$BH$316,COLUMN(AN120)+1,FALSE)="","",IF(VLOOKUP($A120,'2.2'!$D:$O,5,FALSE)&lt;=AN$8,"OK","NOK"))</f>
        <v/>
      </c>
      <c r="AO120" s="1156" t="str">
        <f>IF(VLOOKUP($A120,intern2!$A$165:$BH$316,COLUMN(AO120)+1,FALSE)="","",IF(VLOOKUP($A120,'2.2'!$D:$O,5,FALSE)&lt;=AO$8,"OK","NOK"))</f>
        <v/>
      </c>
      <c r="AP120" s="1156" t="str">
        <f>IF(VLOOKUP($A120,intern2!$A$165:$BH$316,COLUMN(AP120)+1,FALSE)="","",IF(VLOOKUP($A120,'2.2'!$D:$O,5,FALSE)&lt;=AP$8,"OK","NOK"))</f>
        <v/>
      </c>
      <c r="AQ120" s="1269" t="str">
        <f>IF(VLOOKUP($A120,intern2!$A$165:$BH$316,COLUMN(AQ120)+1,FALSE)="","",IF(VLOOKUP($A120,'2.2'!$D:$O,5,FALSE)&lt;=AQ$8,"OK","NOK"))</f>
        <v/>
      </c>
      <c r="AR120" s="1156" t="str">
        <f>IF(VLOOKUP($A120,intern2!$A$165:$BH$316,COLUMN(AR120)+1,FALSE)="","",IF(VLOOKUP($A120,'2.2'!$D:$O,5,FALSE)&lt;=AR$8,"OK","NOK"))</f>
        <v/>
      </c>
      <c r="AS120" s="1156" t="str">
        <f>IF(VLOOKUP($A120,intern2!$A$165:$BH$316,COLUMN(AS120)+1,FALSE)="","",IF(VLOOKUP($A120,'2.2'!$D:$O,5,FALSE)&lt;=AS$8,"OK","NOK"))</f>
        <v/>
      </c>
      <c r="AT120" s="1269" t="str">
        <f>IF(VLOOKUP($A120,intern2!$A$165:$BH$316,COLUMN(AT120)+1,FALSE)="","",IF(VLOOKUP($A120,'2.2'!$D:$O,5,FALSE)&lt;=AT$8,"OK","NOK"))</f>
        <v/>
      </c>
      <c r="AU120" s="1156" t="str">
        <f>IF(VLOOKUP($A120,intern2!$A$165:$BH$316,COLUMN(AU120)+1,FALSE)="","",IF(VLOOKUP($A120,'2.2'!$D:$O,5,FALSE)&lt;=AU$8,"OK","NOK"))</f>
        <v/>
      </c>
      <c r="AV120" s="1156" t="str">
        <f>IF(VLOOKUP($A120,intern2!$A$165:$BH$316,COLUMN(AV120)+1,FALSE)="","",IF(VLOOKUP($A120,'2.2'!$D:$O,5,FALSE)&lt;=AV$8,"OK","NOK"))</f>
        <v/>
      </c>
      <c r="AW120" s="1156" t="str">
        <f>IF(VLOOKUP($A120,intern2!$A$165:$BH$316,COLUMN(AW120)+1,FALSE)="","",IF(VLOOKUP($A120,'2.2'!$D:$O,5,FALSE)&lt;=AW$8,"OK","NOK"))</f>
        <v/>
      </c>
      <c r="AX120" s="1156" t="str">
        <f>IF(VLOOKUP($A120,intern2!$A$165:$BH$316,COLUMN(AX120)+1,FALSE)="","",IF(VLOOKUP($A120,'2.2'!$D:$O,5,FALSE)&lt;=AX$8,"OK","NOK"))</f>
        <v/>
      </c>
      <c r="AY120" s="1156" t="str">
        <f>IF(VLOOKUP($A120,intern2!$A$165:$BH$316,COLUMN(AY120)+1,FALSE)="","",IF(VLOOKUP($A120,'2.2'!$D:$O,5,FALSE)&lt;=AY$8,"OK","NOK"))</f>
        <v/>
      </c>
      <c r="AZ120" s="1269" t="str">
        <f>IF(VLOOKUP($A120,intern2!$A$165:$BH$316,COLUMN(AZ120)+1,FALSE)="","",IF(VLOOKUP($A120,'2.2'!$D:$O,5,FALSE)&lt;=AZ$8,"OK","NOK"))</f>
        <v/>
      </c>
      <c r="BA120" s="1156" t="str">
        <f>IF(VLOOKUP($A120,intern2!$A$165:$BH$316,COLUMN(BA120)+1,FALSE)="","",IF(VLOOKUP($A120,'2.2'!$D:$O,5,FALSE)&lt;=BA$8,"OK","NOK"))</f>
        <v/>
      </c>
      <c r="BB120" s="1156" t="str">
        <f>IF(VLOOKUP($A120,intern2!$A$165:$BH$316,COLUMN(BB120)+1,FALSE)="","",IF(VLOOKUP($A120,'2.2'!$D:$O,5,FALSE)&lt;=BB$8,"OK","NOK"))</f>
        <v/>
      </c>
      <c r="BC120" s="1156" t="str">
        <f>IF(VLOOKUP($A120,intern2!$A$165:$BH$316,COLUMN(BC120)+1,FALSE)="","",IF(VLOOKUP($A120,'2.2'!$D:$O,5,FALSE)&lt;=BC$8,"OK","NOK"))</f>
        <v/>
      </c>
      <c r="BD120" s="1156" t="str">
        <f>IF(VLOOKUP($A120,intern2!$A$165:$BH$316,COLUMN(BD120)+1,FALSE)="","",IF(VLOOKUP($A120,'2.2'!$D:$O,5,FALSE)&lt;=BD$8,"OK","NOK"))</f>
        <v/>
      </c>
      <c r="BE120" s="1156" t="str">
        <f>IF(VLOOKUP($A120,intern2!$A$165:$BH$316,COLUMN(BE120)+1,FALSE)="","",IF(VLOOKUP($A120,'2.2'!$D:$O,5,FALSE)&lt;=BE$8,"OK","NOK"))</f>
        <v/>
      </c>
      <c r="BF120" s="1170" t="str">
        <f>IF(VLOOKUP($A120,intern2!$A$165:$BH$316,COLUMN(BF120)+1,FALSE)="","",IF(VLOOKUP($A120,'2.2'!$D:$O,5,FALSE)&lt;=BF$8,"OK","NOK"))</f>
        <v/>
      </c>
      <c r="BG120" s="1269" t="str">
        <f>IF(VLOOKUP($A120,intern2!$A$165:$BH$316,COLUMN(BG120)+1,FALSE)="","",IF(VLOOKUP($A120,'2.2'!$D:$O,5,FALSE)&lt;=BG$8,"OK","NOK"))</f>
        <v/>
      </c>
      <c r="BH120" s="1176" t="str">
        <f t="shared" ca="1" si="1"/>
        <v>NOK</v>
      </c>
      <c r="BI120" s="1176"/>
    </row>
    <row r="121" spans="1:61" ht="26.4" x14ac:dyDescent="0.25">
      <c r="A121" s="716" t="str">
        <f>'2.2'!D121</f>
        <v>BEW7.2.1</v>
      </c>
      <c r="B121" s="1157" t="str">
        <f>'2.2'!E121</f>
        <v>Sostituzione protesi del ginocchio</v>
      </c>
      <c r="C121" s="1156" t="str">
        <f>IF(VLOOKUP($A121,intern2!$A$165:$BH$316,COLUMN(C121)+1,FALSE)="","",IF(VLOOKUP($A121,'2.2'!$D:$O,5,FALSE)&lt;=C$8,"OK","NOK"))</f>
        <v/>
      </c>
      <c r="D121" s="1156" t="str">
        <f>IF(VLOOKUP($A121,intern2!$A$165:$BH$316,COLUMN(D121)+1,FALSE)="","",IF(VLOOKUP($A121,'2.2'!$D:$O,5,FALSE)&lt;=D$8,"OK","NOK"))</f>
        <v/>
      </c>
      <c r="E121" s="1156" t="str">
        <f>IF(VLOOKUP($A121,intern2!$A$165:$BH$316,COLUMN(E121)+1,FALSE)="","",IF(VLOOKUP($A121,'2.2'!$D:$O,5,FALSE)&lt;=E$8,"OK","NOK"))</f>
        <v/>
      </c>
      <c r="F121" s="1156" t="str">
        <f>IF(VLOOKUP($A121,intern2!$A$165:$BH$316,COLUMN(F121)+1,FALSE)="","",IF(VLOOKUP($A121,'2.2'!$D:$O,5,FALSE)&lt;=F$8,"OK","NOK"))</f>
        <v/>
      </c>
      <c r="G121" s="1156" t="str">
        <f>IF(VLOOKUP($A121,intern2!$A$165:$BH$316,COLUMN(G121)+1,FALSE)="","",IF(VLOOKUP($A121,'2.2'!$D:$O,5,FALSE)&lt;=G$8,"OK","NOK"))</f>
        <v/>
      </c>
      <c r="H121" s="1156" t="str">
        <f>IF(VLOOKUP($A121,intern2!$A$165:$BH$316,COLUMN(H121)+1,FALSE)="","",IF(VLOOKUP($A121,'2.2'!$D:$O,5,FALSE)&lt;=H$8,"OK","NOK"))</f>
        <v/>
      </c>
      <c r="I121" s="1269" t="str">
        <f>IF(VLOOKUP($A121,intern2!$A$165:$BH$316,COLUMN(I121)+1,FALSE)="","",IF(VLOOKUP($A121,'2.2'!$D:$O,5,FALSE)&lt;=I$8,"OK","NOK"))</f>
        <v/>
      </c>
      <c r="J121" s="1159" t="str">
        <f>IF(VLOOKUP($A121,intern2!$A$165:$BH$316,COLUMN(J121)+1,FALSE)="","",IF(VLOOKUP($A121,'2.2'!$D:$O,5,FALSE)&lt;=J$8,"OK","NOK"))</f>
        <v/>
      </c>
      <c r="K121" s="1156" t="str">
        <f>IF(VLOOKUP($A121,intern2!$A$165:$BH$316,COLUMN(K121)+1,FALSE)="","",IF(VLOOKUP($A121,'2.2'!$D:$O,5,FALSE)&lt;=K$8,"OK","NOK"))</f>
        <v/>
      </c>
      <c r="L121" s="1156" t="str">
        <f>IF(VLOOKUP($A121,intern2!$A$165:$BH$316,COLUMN(L121)+1,FALSE)="","",IF(VLOOKUP($A121,'2.2'!$D:$O,5,FALSE)&lt;=L$8,"OK","NOK"))</f>
        <v/>
      </c>
      <c r="M121" s="1156" t="str">
        <f>IF(VLOOKUP($A121,intern2!$A$165:$BH$316,COLUMN(M121)+1,FALSE)="","",IF(VLOOKUP($A121,'2.2'!$D:$O,5,FALSE)&lt;=M$8,"OK","NOK"))</f>
        <v/>
      </c>
      <c r="N121" s="1156" t="str">
        <f ca="1">IF(VLOOKUP($A121,intern2!$A$165:$BH$316,COLUMN(N121)+1,FALSE)="","",IF(VLOOKUP($A121,'2.2'!$D:$O,5,FALSE)&lt;=N$8,"OK","NOK"))</f>
        <v>NOK</v>
      </c>
      <c r="O121" s="1156" t="str">
        <f>IF(VLOOKUP($A121,intern2!$A$165:$BH$316,COLUMN(O121)+1,FALSE)="","",IF(VLOOKUP($A121,'2.2'!$D:$O,5,FALSE)&lt;=O$8,"OK","NOK"))</f>
        <v/>
      </c>
      <c r="P121" s="1156" t="str">
        <f>IF(VLOOKUP($A121,intern2!$A$165:$BH$316,COLUMN(P121)+1,FALSE)="","",IF(VLOOKUP($A121,'2.2'!$D:$O,5,FALSE)&lt;=P$8,"OK","NOK"))</f>
        <v/>
      </c>
      <c r="Q121" s="1156" t="str">
        <f>IF(VLOOKUP($A121,intern2!$A$165:$BH$316,COLUMN(Q121)+1,FALSE)="","",IF(VLOOKUP($A121,'2.2'!$D:$O,5,FALSE)&lt;=Q$8,"OK","NOK"))</f>
        <v/>
      </c>
      <c r="R121" s="1159" t="str">
        <f>IF(VLOOKUP($A121,intern2!$A$165:$BH$316,COLUMN(R121)+1,FALSE)="","",IF(VLOOKUP($A121,'2.2'!$D:$O,5,FALSE)&lt;=R$8,"OK","NOK"))</f>
        <v/>
      </c>
      <c r="S121" s="1159" t="str">
        <f>IF(VLOOKUP($A121,intern2!$A$165:$BH$316,COLUMN(S121)+1,FALSE)="","",IF(VLOOKUP($A121,'2.2'!$D:$O,5,FALSE)&lt;=S$8,"OK","NOK"))</f>
        <v/>
      </c>
      <c r="T121" s="1156" t="str">
        <f>IF(VLOOKUP($A121,intern2!$A$165:$BH$316,COLUMN(T121)+1,FALSE)="","",IF(VLOOKUP($A121,'2.2'!$D:$O,5,FALSE)&lt;=T$8,"OK","NOK"))</f>
        <v/>
      </c>
      <c r="U121" s="1156" t="str">
        <f>IF(VLOOKUP($A121,intern2!$A$165:$BH$316,COLUMN(U121)+1,FALSE)="","",IF(VLOOKUP($A121,'2.2'!$D:$O,5,FALSE)&lt;=U$8,"OK","NOK"))</f>
        <v/>
      </c>
      <c r="V121" s="1156" t="str">
        <f>IF(VLOOKUP($A121,intern2!$A$165:$BH$316,COLUMN(V121)+1,FALSE)="","",IF(VLOOKUP($A121,'2.2'!$D:$O,5,FALSE)&lt;=V$8,"OK","NOK"))</f>
        <v/>
      </c>
      <c r="W121" s="1156" t="str">
        <f>IF(VLOOKUP($A121,intern2!$A$165:$BH$316,COLUMN(W121)+1,FALSE)="","",IF(VLOOKUP($A121,'2.2'!$D:$O,5,FALSE)&lt;=W$8,"OK","NOK"))</f>
        <v/>
      </c>
      <c r="X121" s="1156" t="str">
        <f>IF(VLOOKUP($A121,intern2!$A$165:$BH$316,COLUMN(X121)+1,FALSE)="","",IF(VLOOKUP($A121,'2.2'!$D:$O,5,FALSE)&lt;=X$8,"OK","NOK"))</f>
        <v/>
      </c>
      <c r="Y121" s="1170" t="str">
        <f>IF(VLOOKUP($A121,intern2!$A$165:$BH$316,COLUMN(Y121)+1,FALSE)="","",IF(VLOOKUP($A121,'2.2'!$D:$O,5,FALSE)&lt;=Y$8,"OK","NOK"))</f>
        <v/>
      </c>
      <c r="Z121" s="1269" t="str">
        <f>IF(VLOOKUP($A121,intern2!$A$165:$BH$316,COLUMN(Z121)+1,FALSE)="","",IF(VLOOKUP($A121,'2.2'!$D:$O,5,FALSE)&lt;=Z$8,"OK","NOK"))</f>
        <v/>
      </c>
      <c r="AA121" s="1156" t="str">
        <f>IF(VLOOKUP($A121,intern2!$A$165:$BH$316,COLUMN(AA121)+1,FALSE)="","",IF(VLOOKUP($A121,'2.2'!$D:$O,5,FALSE)&lt;=AA$8,"OK","NOK"))</f>
        <v/>
      </c>
      <c r="AB121" s="1156" t="str">
        <f>IF(VLOOKUP($A121,intern2!$A$165:$BH$316,COLUMN(AB121)+1,FALSE)="","",IF(VLOOKUP($A121,'2.2'!$D:$O,5,FALSE)&lt;=AB$8,"OK","NOK"))</f>
        <v/>
      </c>
      <c r="AC121" s="1156" t="str">
        <f>IF(VLOOKUP($A121,intern2!$A$165:$BH$316,COLUMN(AC121)+1,FALSE)="","",IF(VLOOKUP($A121,'2.2'!$D:$O,5,FALSE)&lt;=AC$8,"OK","NOK"))</f>
        <v/>
      </c>
      <c r="AD121" s="1156" t="str">
        <f>IF(VLOOKUP($A121,intern2!$A$165:$BH$316,COLUMN(AD121)+1,FALSE)="","",IF(VLOOKUP($A121,'2.2'!$D:$O,5,FALSE)&lt;=AD$8,"OK","NOK"))</f>
        <v/>
      </c>
      <c r="AE121" s="1160" t="str">
        <f>IF(VLOOKUP($A121,intern2!$A$165:$BH$316,COLUMN(AE121)+1,FALSE)="","",IF(VLOOKUP($A121,'2.2'!$D:$O,5,FALSE)&lt;=AE$8,"OK","NOK"))</f>
        <v/>
      </c>
      <c r="AF121" s="1269" t="str">
        <f>IF(VLOOKUP($A121,intern2!$A$165:$BH$316,COLUMN(AF121)+1,FALSE)="","",IF(VLOOKUP($A121,'2.2'!$D:$O,5,FALSE)&lt;=AF$8,"OK","NOK"))</f>
        <v/>
      </c>
      <c r="AG121" s="1160" t="str">
        <f>IF(VLOOKUP($A121,intern2!$A$165:$BH$316,COLUMN(AG121)+1,FALSE)="","",IF(VLOOKUP($A121,'2.2'!$D:$O,5,FALSE)&lt;=AG$8,"OK","NOK"))</f>
        <v/>
      </c>
      <c r="AH121" s="1160" t="str">
        <f>IF(VLOOKUP($A121,intern2!$A$165:$BH$316,COLUMN(AH121)+1,FALSE)="","",IF(VLOOKUP($A121,'2.2'!$D:$O,5,FALSE)&lt;=AH$8,"OK","NOK"))</f>
        <v/>
      </c>
      <c r="AI121" s="1156" t="str">
        <f>IF(VLOOKUP($A121,intern2!$A$165:$BH$316,COLUMN(AI121)+1,FALSE)="","",IF(VLOOKUP($A121,'2.2'!$D:$O,5,FALSE)&lt;=AI$8,"OK","NOK"))</f>
        <v/>
      </c>
      <c r="AJ121" s="1156" t="str">
        <f>IF(VLOOKUP($A121,intern2!$A$165:$BH$316,COLUMN(AJ121)+1,FALSE)="","",IF(VLOOKUP($A121,'2.2'!$D:$O,5,FALSE)&lt;=AJ$8,"OK","NOK"))</f>
        <v/>
      </c>
      <c r="AK121" s="1156" t="str">
        <f>IF(VLOOKUP($A121,intern2!$A$165:$BH$316,COLUMN(AK121)+1,FALSE)="","",IF(VLOOKUP($A121,'2.2'!$D:$O,5,FALSE)&lt;=AK$8,"OK","NOK"))</f>
        <v/>
      </c>
      <c r="AL121" s="1156" t="str">
        <f>IF(VLOOKUP($A121,intern2!$A$165:$BH$316,COLUMN(AL121)+1,FALSE)="","",IF(VLOOKUP($A121,'2.2'!$D:$O,5,FALSE)&lt;=AL$8,"OK","NOK"))</f>
        <v/>
      </c>
      <c r="AM121" s="1269" t="str">
        <f>IF(VLOOKUP($A121,intern2!$A$165:$BH$316,COLUMN(AM121)+1,FALSE)="","",IF(VLOOKUP($A121,'2.2'!$D:$O,5,FALSE)&lt;=AM$8,"OK","NOK"))</f>
        <v/>
      </c>
      <c r="AN121" s="1170" t="str">
        <f>IF(VLOOKUP($A121,intern2!$A$165:$BH$316,COLUMN(AN121)+1,FALSE)="","",IF(VLOOKUP($A121,'2.2'!$D:$O,5,FALSE)&lt;=AN$8,"OK","NOK"))</f>
        <v/>
      </c>
      <c r="AO121" s="1156" t="str">
        <f>IF(VLOOKUP($A121,intern2!$A$165:$BH$316,COLUMN(AO121)+1,FALSE)="","",IF(VLOOKUP($A121,'2.2'!$D:$O,5,FALSE)&lt;=AO$8,"OK","NOK"))</f>
        <v/>
      </c>
      <c r="AP121" s="1156" t="str">
        <f>IF(VLOOKUP($A121,intern2!$A$165:$BH$316,COLUMN(AP121)+1,FALSE)="","",IF(VLOOKUP($A121,'2.2'!$D:$O,5,FALSE)&lt;=AP$8,"OK","NOK"))</f>
        <v/>
      </c>
      <c r="AQ121" s="1269" t="str">
        <f>IF(VLOOKUP($A121,intern2!$A$165:$BH$316,COLUMN(AQ121)+1,FALSE)="","",IF(VLOOKUP($A121,'2.2'!$D:$O,5,FALSE)&lt;=AQ$8,"OK","NOK"))</f>
        <v/>
      </c>
      <c r="AR121" s="1156" t="str">
        <f>IF(VLOOKUP($A121,intern2!$A$165:$BH$316,COLUMN(AR121)+1,FALSE)="","",IF(VLOOKUP($A121,'2.2'!$D:$O,5,FALSE)&lt;=AR$8,"OK","NOK"))</f>
        <v/>
      </c>
      <c r="AS121" s="1156" t="str">
        <f>IF(VLOOKUP($A121,intern2!$A$165:$BH$316,COLUMN(AS121)+1,FALSE)="","",IF(VLOOKUP($A121,'2.2'!$D:$O,5,FALSE)&lt;=AS$8,"OK","NOK"))</f>
        <v/>
      </c>
      <c r="AT121" s="1269" t="str">
        <f>IF(VLOOKUP($A121,intern2!$A$165:$BH$316,COLUMN(AT121)+1,FALSE)="","",IF(VLOOKUP($A121,'2.2'!$D:$O,5,FALSE)&lt;=AT$8,"OK","NOK"))</f>
        <v/>
      </c>
      <c r="AU121" s="1156" t="str">
        <f>IF(VLOOKUP($A121,intern2!$A$165:$BH$316,COLUMN(AU121)+1,FALSE)="","",IF(VLOOKUP($A121,'2.2'!$D:$O,5,FALSE)&lt;=AU$8,"OK","NOK"))</f>
        <v/>
      </c>
      <c r="AV121" s="1156" t="str">
        <f>IF(VLOOKUP($A121,intern2!$A$165:$BH$316,COLUMN(AV121)+1,FALSE)="","",IF(VLOOKUP($A121,'2.2'!$D:$O,5,FALSE)&lt;=AV$8,"OK","NOK"))</f>
        <v/>
      </c>
      <c r="AW121" s="1156" t="str">
        <f>IF(VLOOKUP($A121,intern2!$A$165:$BH$316,COLUMN(AW121)+1,FALSE)="","",IF(VLOOKUP($A121,'2.2'!$D:$O,5,FALSE)&lt;=AW$8,"OK","NOK"))</f>
        <v/>
      </c>
      <c r="AX121" s="1156" t="str">
        <f>IF(VLOOKUP($A121,intern2!$A$165:$BH$316,COLUMN(AX121)+1,FALSE)="","",IF(VLOOKUP($A121,'2.2'!$D:$O,5,FALSE)&lt;=AX$8,"OK","NOK"))</f>
        <v/>
      </c>
      <c r="AY121" s="1156" t="str">
        <f>IF(VLOOKUP($A121,intern2!$A$165:$BH$316,COLUMN(AY121)+1,FALSE)="","",IF(VLOOKUP($A121,'2.2'!$D:$O,5,FALSE)&lt;=AY$8,"OK","NOK"))</f>
        <v/>
      </c>
      <c r="AZ121" s="1269" t="str">
        <f>IF(VLOOKUP($A121,intern2!$A$165:$BH$316,COLUMN(AZ121)+1,FALSE)="","",IF(VLOOKUP($A121,'2.2'!$D:$O,5,FALSE)&lt;=AZ$8,"OK","NOK"))</f>
        <v/>
      </c>
      <c r="BA121" s="1156" t="str">
        <f>IF(VLOOKUP($A121,intern2!$A$165:$BH$316,COLUMN(BA121)+1,FALSE)="","",IF(VLOOKUP($A121,'2.2'!$D:$O,5,FALSE)&lt;=BA$8,"OK","NOK"))</f>
        <v/>
      </c>
      <c r="BB121" s="1156" t="str">
        <f>IF(VLOOKUP($A121,intern2!$A$165:$BH$316,COLUMN(BB121)+1,FALSE)="","",IF(VLOOKUP($A121,'2.2'!$D:$O,5,FALSE)&lt;=BB$8,"OK","NOK"))</f>
        <v/>
      </c>
      <c r="BC121" s="1156" t="str">
        <f>IF(VLOOKUP($A121,intern2!$A$165:$BH$316,COLUMN(BC121)+1,FALSE)="","",IF(VLOOKUP($A121,'2.2'!$D:$O,5,FALSE)&lt;=BC$8,"OK","NOK"))</f>
        <v/>
      </c>
      <c r="BD121" s="1156" t="str">
        <f>IF(VLOOKUP($A121,intern2!$A$165:$BH$316,COLUMN(BD121)+1,FALSE)="","",IF(VLOOKUP($A121,'2.2'!$D:$O,5,FALSE)&lt;=BD$8,"OK","NOK"))</f>
        <v/>
      </c>
      <c r="BE121" s="1156" t="str">
        <f>IF(VLOOKUP($A121,intern2!$A$165:$BH$316,COLUMN(BE121)+1,FALSE)="","",IF(VLOOKUP($A121,'2.2'!$D:$O,5,FALSE)&lt;=BE$8,"OK","NOK"))</f>
        <v/>
      </c>
      <c r="BF121" s="1170" t="str">
        <f>IF(VLOOKUP($A121,intern2!$A$165:$BH$316,COLUMN(BF121)+1,FALSE)="","",IF(VLOOKUP($A121,'2.2'!$D:$O,5,FALSE)&lt;=BF$8,"OK","NOK"))</f>
        <v/>
      </c>
      <c r="BG121" s="1269" t="str">
        <f>IF(VLOOKUP($A121,intern2!$A$165:$BH$316,COLUMN(BG121)+1,FALSE)="","",IF(VLOOKUP($A121,'2.2'!$D:$O,5,FALSE)&lt;=BG$8,"OK","NOK"))</f>
        <v/>
      </c>
      <c r="BH121" s="1176" t="str">
        <f t="shared" ca="1" si="1"/>
        <v>NOK</v>
      </c>
      <c r="BI121" s="1176"/>
    </row>
    <row r="122" spans="1:61" ht="26.4" x14ac:dyDescent="0.25">
      <c r="A122" s="716" t="str">
        <f>'2.2'!D122</f>
        <v>BEW8</v>
      </c>
      <c r="B122" s="1157" t="str">
        <f>'2.2'!E122</f>
        <v>Chirurgia della colonna vertebrale</v>
      </c>
      <c r="C122" s="1156" t="str">
        <f>IF(VLOOKUP($A122,intern2!$A$165:$BH$316,COLUMN(C122)+1,FALSE)="","",IF(VLOOKUP($A122,'2.2'!$D:$O,5,FALSE)&lt;=C$8,"OK","NOK"))</f>
        <v/>
      </c>
      <c r="D122" s="1156" t="str">
        <f>IF(VLOOKUP($A122,intern2!$A$165:$BH$316,COLUMN(D122)+1,FALSE)="","",IF(VLOOKUP($A122,'2.2'!$D:$O,5,FALSE)&lt;=D$8,"OK","NOK"))</f>
        <v/>
      </c>
      <c r="E122" s="1156" t="str">
        <f>IF(VLOOKUP($A122,intern2!$A$165:$BH$316,COLUMN(E122)+1,FALSE)="","",IF(VLOOKUP($A122,'2.2'!$D:$O,5,FALSE)&lt;=E$8,"OK","NOK"))</f>
        <v/>
      </c>
      <c r="F122" s="1156" t="str">
        <f>IF(VLOOKUP($A122,intern2!$A$165:$BH$316,COLUMN(F122)+1,FALSE)="","",IF(VLOOKUP($A122,'2.2'!$D:$O,5,FALSE)&lt;=F$8,"OK","NOK"))</f>
        <v/>
      </c>
      <c r="G122" s="1156" t="str">
        <f>IF(VLOOKUP($A122,intern2!$A$165:$BH$316,COLUMN(G122)+1,FALSE)="","",IF(VLOOKUP($A122,'2.2'!$D:$O,5,FALSE)&lt;=G$8,"OK","NOK"))</f>
        <v/>
      </c>
      <c r="H122" s="1156" t="str">
        <f>IF(VLOOKUP($A122,intern2!$A$165:$BH$316,COLUMN(H122)+1,FALSE)="","",IF(VLOOKUP($A122,'2.2'!$D:$O,5,FALSE)&lt;=H$8,"OK","NOK"))</f>
        <v/>
      </c>
      <c r="I122" s="1269" t="str">
        <f>IF(VLOOKUP($A122,intern2!$A$165:$BH$316,COLUMN(I122)+1,FALSE)="","",IF(VLOOKUP($A122,'2.2'!$D:$O,5,FALSE)&lt;=I$8,"OK","NOK"))</f>
        <v/>
      </c>
      <c r="J122" s="1159" t="str">
        <f>IF(VLOOKUP($A122,intern2!$A$165:$BH$316,COLUMN(J122)+1,FALSE)="","",IF(VLOOKUP($A122,'2.2'!$D:$O,5,FALSE)&lt;=J$8,"OK","NOK"))</f>
        <v/>
      </c>
      <c r="K122" s="1156" t="str">
        <f>IF(VLOOKUP($A122,intern2!$A$165:$BH$316,COLUMN(K122)+1,FALSE)="","",IF(VLOOKUP($A122,'2.2'!$D:$O,5,FALSE)&lt;=K$8,"OK","NOK"))</f>
        <v/>
      </c>
      <c r="L122" s="1156" t="str">
        <f>IF(VLOOKUP($A122,intern2!$A$165:$BH$316,COLUMN(L122)+1,FALSE)="","",IF(VLOOKUP($A122,'2.2'!$D:$O,5,FALSE)&lt;=L$8,"OK","NOK"))</f>
        <v/>
      </c>
      <c r="M122" s="1156" t="str">
        <f ca="1">IF(VLOOKUP($A122,intern2!$A$165:$BH$316,COLUMN(M122)+1,FALSE)="","",IF(VLOOKUP($A122,'2.2'!$D:$O,5,FALSE)&lt;=M$8,"OK","NOK"))</f>
        <v>NOK</v>
      </c>
      <c r="N122" s="1156" t="str">
        <f>IF(VLOOKUP($A122,intern2!$A$165:$BH$316,COLUMN(N122)+1,FALSE)="","",IF(VLOOKUP($A122,'2.2'!$D:$O,5,FALSE)&lt;=N$8,"OK","NOK"))</f>
        <v/>
      </c>
      <c r="O122" s="1156" t="str">
        <f>IF(VLOOKUP($A122,intern2!$A$165:$BH$316,COLUMN(O122)+1,FALSE)="","",IF(VLOOKUP($A122,'2.2'!$D:$O,5,FALSE)&lt;=O$8,"OK","NOK"))</f>
        <v/>
      </c>
      <c r="P122" s="1156" t="str">
        <f>IF(VLOOKUP($A122,intern2!$A$165:$BH$316,COLUMN(P122)+1,FALSE)="","",IF(VLOOKUP($A122,'2.2'!$D:$O,5,FALSE)&lt;=P$8,"OK","NOK"))</f>
        <v/>
      </c>
      <c r="Q122" s="1156" t="str">
        <f>IF(VLOOKUP($A122,intern2!$A$165:$BH$316,COLUMN(Q122)+1,FALSE)="","",IF(VLOOKUP($A122,'2.2'!$D:$O,5,FALSE)&lt;=Q$8,"OK","NOK"))</f>
        <v/>
      </c>
      <c r="R122" s="1159" t="str">
        <f>IF(VLOOKUP($A122,intern2!$A$165:$BH$316,COLUMN(R122)+1,FALSE)="","",IF(VLOOKUP($A122,'2.2'!$D:$O,5,FALSE)&lt;=R$8,"OK","NOK"))</f>
        <v/>
      </c>
      <c r="S122" s="1159" t="str">
        <f>IF(VLOOKUP($A122,intern2!$A$165:$BH$316,COLUMN(S122)+1,FALSE)="","",IF(VLOOKUP($A122,'2.2'!$D:$O,5,FALSE)&lt;=S$8,"OK","NOK"))</f>
        <v/>
      </c>
      <c r="T122" s="1156" t="str">
        <f>IF(VLOOKUP($A122,intern2!$A$165:$BH$316,COLUMN(T122)+1,FALSE)="","",IF(VLOOKUP($A122,'2.2'!$D:$O,5,FALSE)&lt;=T$8,"OK","NOK"))</f>
        <v/>
      </c>
      <c r="U122" s="1156" t="str">
        <f>IF(VLOOKUP($A122,intern2!$A$165:$BH$316,COLUMN(U122)+1,FALSE)="","",IF(VLOOKUP($A122,'2.2'!$D:$O,5,FALSE)&lt;=U$8,"OK","NOK"))</f>
        <v/>
      </c>
      <c r="V122" s="1156" t="str">
        <f>IF(VLOOKUP($A122,intern2!$A$165:$BH$316,COLUMN(V122)+1,FALSE)="","",IF(VLOOKUP($A122,'2.2'!$D:$O,5,FALSE)&lt;=V$8,"OK","NOK"))</f>
        <v/>
      </c>
      <c r="W122" s="1156" t="str">
        <f>IF(VLOOKUP($A122,intern2!$A$165:$BH$316,COLUMN(W122)+1,FALSE)="","",IF(VLOOKUP($A122,'2.2'!$D:$O,5,FALSE)&lt;=W$8,"OK","NOK"))</f>
        <v/>
      </c>
      <c r="X122" s="1156" t="str">
        <f>IF(VLOOKUP($A122,intern2!$A$165:$BH$316,COLUMN(X122)+1,FALSE)="","",IF(VLOOKUP($A122,'2.2'!$D:$O,5,FALSE)&lt;=X$8,"OK","NOK"))</f>
        <v/>
      </c>
      <c r="Y122" s="1170" t="str">
        <f>IF(VLOOKUP($A122,intern2!$A$165:$BH$316,COLUMN(Y122)+1,FALSE)="","",IF(VLOOKUP($A122,'2.2'!$D:$O,5,FALSE)&lt;=Y$8,"OK","NOK"))</f>
        <v/>
      </c>
      <c r="Z122" s="1269" t="str">
        <f>IF(VLOOKUP($A122,intern2!$A$165:$BH$316,COLUMN(Z122)+1,FALSE)="","",IF(VLOOKUP($A122,'2.2'!$D:$O,5,FALSE)&lt;=Z$8,"OK","NOK"))</f>
        <v/>
      </c>
      <c r="AA122" s="1156" t="str">
        <f>IF(VLOOKUP($A122,intern2!$A$165:$BH$316,COLUMN(AA122)+1,FALSE)="","",IF(VLOOKUP($A122,'2.2'!$D:$O,5,FALSE)&lt;=AA$8,"OK","NOK"))</f>
        <v/>
      </c>
      <c r="AB122" s="1156" t="str">
        <f>IF(VLOOKUP($A122,intern2!$A$165:$BH$316,COLUMN(AB122)+1,FALSE)="","",IF(VLOOKUP($A122,'2.2'!$D:$O,5,FALSE)&lt;=AB$8,"OK","NOK"))</f>
        <v/>
      </c>
      <c r="AC122" s="1156" t="str">
        <f>IF(VLOOKUP($A122,intern2!$A$165:$BH$316,COLUMN(AC122)+1,FALSE)="","",IF(VLOOKUP($A122,'2.2'!$D:$O,5,FALSE)&lt;=AC$8,"OK","NOK"))</f>
        <v/>
      </c>
      <c r="AD122" s="1156" t="str">
        <f>IF(VLOOKUP($A122,intern2!$A$165:$BH$316,COLUMN(AD122)+1,FALSE)="","",IF(VLOOKUP($A122,'2.2'!$D:$O,5,FALSE)&lt;=AD$8,"OK","NOK"))</f>
        <v/>
      </c>
      <c r="AE122" s="1160" t="str">
        <f>IF(VLOOKUP($A122,intern2!$A$165:$BH$316,COLUMN(AE122)+1,FALSE)="","",IF(VLOOKUP($A122,'2.2'!$D:$O,5,FALSE)&lt;=AE$8,"OK","NOK"))</f>
        <v/>
      </c>
      <c r="AF122" s="1269" t="str">
        <f>IF(VLOOKUP($A122,intern2!$A$165:$BH$316,COLUMN(AF122)+1,FALSE)="","",IF(VLOOKUP($A122,'2.2'!$D:$O,5,FALSE)&lt;=AF$8,"OK","NOK"))</f>
        <v/>
      </c>
      <c r="AG122" s="1160" t="str">
        <f>IF(VLOOKUP($A122,intern2!$A$165:$BH$316,COLUMN(AG122)+1,FALSE)="","",IF(VLOOKUP($A122,'2.2'!$D:$O,5,FALSE)&lt;=AG$8,"OK","NOK"))</f>
        <v/>
      </c>
      <c r="AH122" s="1160" t="str">
        <f>IF(VLOOKUP($A122,intern2!$A$165:$BH$316,COLUMN(AH122)+1,FALSE)="","",IF(VLOOKUP($A122,'2.2'!$D:$O,5,FALSE)&lt;=AH$8,"OK","NOK"))</f>
        <v/>
      </c>
      <c r="AI122" s="1156" t="str">
        <f>IF(VLOOKUP($A122,intern2!$A$165:$BH$316,COLUMN(AI122)+1,FALSE)="","",IF(VLOOKUP($A122,'2.2'!$D:$O,5,FALSE)&lt;=AI$8,"OK","NOK"))</f>
        <v/>
      </c>
      <c r="AJ122" s="1156" t="str">
        <f>IF(VLOOKUP($A122,intern2!$A$165:$BH$316,COLUMN(AJ122)+1,FALSE)="","",IF(VLOOKUP($A122,'2.2'!$D:$O,5,FALSE)&lt;=AJ$8,"OK","NOK"))</f>
        <v/>
      </c>
      <c r="AK122" s="1156" t="str">
        <f>IF(VLOOKUP($A122,intern2!$A$165:$BH$316,COLUMN(AK122)+1,FALSE)="","",IF(VLOOKUP($A122,'2.2'!$D:$O,5,FALSE)&lt;=AK$8,"OK","NOK"))</f>
        <v/>
      </c>
      <c r="AL122" s="1156" t="str">
        <f>IF(VLOOKUP($A122,intern2!$A$165:$BH$316,COLUMN(AL122)+1,FALSE)="","",IF(VLOOKUP($A122,'2.2'!$D:$O,5,FALSE)&lt;=AL$8,"OK","NOK"))</f>
        <v/>
      </c>
      <c r="AM122" s="1269" t="str">
        <f>IF(VLOOKUP($A122,intern2!$A$165:$BH$316,COLUMN(AM122)+1,FALSE)="","",IF(VLOOKUP($A122,'2.2'!$D:$O,5,FALSE)&lt;=AM$8,"OK","NOK"))</f>
        <v/>
      </c>
      <c r="AN122" s="1170" t="str">
        <f>IF(VLOOKUP($A122,intern2!$A$165:$BH$316,COLUMN(AN122)+1,FALSE)="","",IF(VLOOKUP($A122,'2.2'!$D:$O,5,FALSE)&lt;=AN$8,"OK","NOK"))</f>
        <v/>
      </c>
      <c r="AO122" s="1156" t="str">
        <f>IF(VLOOKUP($A122,intern2!$A$165:$BH$316,COLUMN(AO122)+1,FALSE)="","",IF(VLOOKUP($A122,'2.2'!$D:$O,5,FALSE)&lt;=AO$8,"OK","NOK"))</f>
        <v/>
      </c>
      <c r="AP122" s="1156" t="str">
        <f>IF(VLOOKUP($A122,intern2!$A$165:$BH$316,COLUMN(AP122)+1,FALSE)="","",IF(VLOOKUP($A122,'2.2'!$D:$O,5,FALSE)&lt;=AP$8,"OK","NOK"))</f>
        <v/>
      </c>
      <c r="AQ122" s="1269" t="str">
        <f>IF(VLOOKUP($A122,intern2!$A$165:$BH$316,COLUMN(AQ122)+1,FALSE)="","",IF(VLOOKUP($A122,'2.2'!$D:$O,5,FALSE)&lt;=AQ$8,"OK","NOK"))</f>
        <v/>
      </c>
      <c r="AR122" s="1156" t="str">
        <f>IF(VLOOKUP($A122,intern2!$A$165:$BH$316,COLUMN(AR122)+1,FALSE)="","",IF(VLOOKUP($A122,'2.2'!$D:$O,5,FALSE)&lt;=AR$8,"OK","NOK"))</f>
        <v/>
      </c>
      <c r="AS122" s="1156" t="str">
        <f>IF(VLOOKUP($A122,intern2!$A$165:$BH$316,COLUMN(AS122)+1,FALSE)="","",IF(VLOOKUP($A122,'2.2'!$D:$O,5,FALSE)&lt;=AS$8,"OK","NOK"))</f>
        <v/>
      </c>
      <c r="AT122" s="1269" t="str">
        <f>IF(VLOOKUP($A122,intern2!$A$165:$BH$316,COLUMN(AT122)+1,FALSE)="","",IF(VLOOKUP($A122,'2.2'!$D:$O,5,FALSE)&lt;=AT$8,"OK","NOK"))</f>
        <v/>
      </c>
      <c r="AU122" s="1156" t="str">
        <f>IF(VLOOKUP($A122,intern2!$A$165:$BH$316,COLUMN(AU122)+1,FALSE)="","",IF(VLOOKUP($A122,'2.2'!$D:$O,5,FALSE)&lt;=AU$8,"OK","NOK"))</f>
        <v/>
      </c>
      <c r="AV122" s="1156" t="str">
        <f>IF(VLOOKUP($A122,intern2!$A$165:$BH$316,COLUMN(AV122)+1,FALSE)="","",IF(VLOOKUP($A122,'2.2'!$D:$O,5,FALSE)&lt;=AV$8,"OK","NOK"))</f>
        <v/>
      </c>
      <c r="AW122" s="1156" t="str">
        <f>IF(VLOOKUP($A122,intern2!$A$165:$BH$316,COLUMN(AW122)+1,FALSE)="","",IF(VLOOKUP($A122,'2.2'!$D:$O,5,FALSE)&lt;=AW$8,"OK","NOK"))</f>
        <v/>
      </c>
      <c r="AX122" s="1156" t="str">
        <f>IF(VLOOKUP($A122,intern2!$A$165:$BH$316,COLUMN(AX122)+1,FALSE)="","",IF(VLOOKUP($A122,'2.2'!$D:$O,5,FALSE)&lt;=AX$8,"OK","NOK"))</f>
        <v/>
      </c>
      <c r="AY122" s="1156" t="str">
        <f>IF(VLOOKUP($A122,intern2!$A$165:$BH$316,COLUMN(AY122)+1,FALSE)="","",IF(VLOOKUP($A122,'2.2'!$D:$O,5,FALSE)&lt;=AY$8,"OK","NOK"))</f>
        <v/>
      </c>
      <c r="AZ122" s="1269" t="str">
        <f>IF(VLOOKUP($A122,intern2!$A$165:$BH$316,COLUMN(AZ122)+1,FALSE)="","",IF(VLOOKUP($A122,'2.2'!$D:$O,5,FALSE)&lt;=AZ$8,"OK","NOK"))</f>
        <v/>
      </c>
      <c r="BA122" s="1156" t="str">
        <f>IF(VLOOKUP($A122,intern2!$A$165:$BH$316,COLUMN(BA122)+1,FALSE)="","",IF(VLOOKUP($A122,'2.2'!$D:$O,5,FALSE)&lt;=BA$8,"OK","NOK"))</f>
        <v/>
      </c>
      <c r="BB122" s="1156" t="str">
        <f>IF(VLOOKUP($A122,intern2!$A$165:$BH$316,COLUMN(BB122)+1,FALSE)="","",IF(VLOOKUP($A122,'2.2'!$D:$O,5,FALSE)&lt;=BB$8,"OK","NOK"))</f>
        <v/>
      </c>
      <c r="BC122" s="1156" t="str">
        <f>IF(VLOOKUP($A122,intern2!$A$165:$BH$316,COLUMN(BC122)+1,FALSE)="","",IF(VLOOKUP($A122,'2.2'!$D:$O,5,FALSE)&lt;=BC$8,"OK","NOK"))</f>
        <v/>
      </c>
      <c r="BD122" s="1156" t="str">
        <f>IF(VLOOKUP($A122,intern2!$A$165:$BH$316,COLUMN(BD122)+1,FALSE)="","",IF(VLOOKUP($A122,'2.2'!$D:$O,5,FALSE)&lt;=BD$8,"OK","NOK"))</f>
        <v/>
      </c>
      <c r="BE122" s="1156" t="str">
        <f>IF(VLOOKUP($A122,intern2!$A$165:$BH$316,COLUMN(BE122)+1,FALSE)="","",IF(VLOOKUP($A122,'2.2'!$D:$O,5,FALSE)&lt;=BE$8,"OK","NOK"))</f>
        <v/>
      </c>
      <c r="BF122" s="1170" t="str">
        <f>IF(VLOOKUP($A122,intern2!$A$165:$BH$316,COLUMN(BF122)+1,FALSE)="","",IF(VLOOKUP($A122,'2.2'!$D:$O,5,FALSE)&lt;=BF$8,"OK","NOK"))</f>
        <v/>
      </c>
      <c r="BG122" s="1269" t="str">
        <f>IF(VLOOKUP($A122,intern2!$A$165:$BH$316,COLUMN(BG122)+1,FALSE)="","",IF(VLOOKUP($A122,'2.2'!$D:$O,5,FALSE)&lt;=BG$8,"OK","NOK"))</f>
        <v/>
      </c>
      <c r="BH122" s="1176" t="str">
        <f t="shared" ca="1" si="1"/>
        <v>NOK</v>
      </c>
      <c r="BI122" s="1176"/>
    </row>
    <row r="123" spans="1:61" ht="26.4" x14ac:dyDescent="0.25">
      <c r="A123" s="716" t="str">
        <f>'2.2'!D123</f>
        <v>BEW8.1</v>
      </c>
      <c r="B123" s="1157" t="str">
        <f>'2.2'!E123</f>
        <v>Chirurgia specialistica della colonna vertebrale</v>
      </c>
      <c r="C123" s="1156" t="str">
        <f>IF(VLOOKUP($A123,intern2!$A$165:$BH$316,COLUMN(C123)+1,FALSE)="","",IF(VLOOKUP($A123,'2.2'!$D:$O,5,FALSE)&lt;=C$8,"OK","NOK"))</f>
        <v/>
      </c>
      <c r="D123" s="1156" t="str">
        <f>IF(VLOOKUP($A123,intern2!$A$165:$BH$316,COLUMN(D123)+1,FALSE)="","",IF(VLOOKUP($A123,'2.2'!$D:$O,5,FALSE)&lt;=D$8,"OK","NOK"))</f>
        <v/>
      </c>
      <c r="E123" s="1156" t="str">
        <f>IF(VLOOKUP($A123,intern2!$A$165:$BH$316,COLUMN(E123)+1,FALSE)="","",IF(VLOOKUP($A123,'2.2'!$D:$O,5,FALSE)&lt;=E$8,"OK","NOK"))</f>
        <v/>
      </c>
      <c r="F123" s="1156" t="str">
        <f>IF(VLOOKUP($A123,intern2!$A$165:$BH$316,COLUMN(F123)+1,FALSE)="","",IF(VLOOKUP($A123,'2.2'!$D:$O,5,FALSE)&lt;=F$8,"OK","NOK"))</f>
        <v/>
      </c>
      <c r="G123" s="1156" t="str">
        <f>IF(VLOOKUP($A123,intern2!$A$165:$BH$316,COLUMN(G123)+1,FALSE)="","",IF(VLOOKUP($A123,'2.2'!$D:$O,5,FALSE)&lt;=G$8,"OK","NOK"))</f>
        <v/>
      </c>
      <c r="H123" s="1156" t="str">
        <f>IF(VLOOKUP($A123,intern2!$A$165:$BH$316,COLUMN(H123)+1,FALSE)="","",IF(VLOOKUP($A123,'2.2'!$D:$O,5,FALSE)&lt;=H$8,"OK","NOK"))</f>
        <v/>
      </c>
      <c r="I123" s="1269" t="str">
        <f>IF(VLOOKUP($A123,intern2!$A$165:$BH$316,COLUMN(I123)+1,FALSE)="","",IF(VLOOKUP($A123,'2.2'!$D:$O,5,FALSE)&lt;=I$8,"OK","NOK"))</f>
        <v/>
      </c>
      <c r="J123" s="1159" t="str">
        <f>IF(VLOOKUP($A123,intern2!$A$165:$BH$316,COLUMN(J123)+1,FALSE)="","",IF(VLOOKUP($A123,'2.2'!$D:$O,5,FALSE)&lt;=J$8,"OK","NOK"))</f>
        <v/>
      </c>
      <c r="K123" s="1156" t="str">
        <f>IF(VLOOKUP($A123,intern2!$A$165:$BH$316,COLUMN(K123)+1,FALSE)="","",IF(VLOOKUP($A123,'2.2'!$D:$O,5,FALSE)&lt;=K$8,"OK","NOK"))</f>
        <v/>
      </c>
      <c r="L123" s="1156" t="str">
        <f>IF(VLOOKUP($A123,intern2!$A$165:$BH$316,COLUMN(L123)+1,FALSE)="","",IF(VLOOKUP($A123,'2.2'!$D:$O,5,FALSE)&lt;=L$8,"OK","NOK"))</f>
        <v/>
      </c>
      <c r="M123" s="1156" t="str">
        <f ca="1">IF(VLOOKUP($A123,intern2!$A$165:$BH$316,COLUMN(M123)+1,FALSE)="","",IF(VLOOKUP($A123,'2.2'!$D:$O,5,FALSE)&lt;=M$8,"OK","NOK"))</f>
        <v>NOK</v>
      </c>
      <c r="N123" s="1156" t="str">
        <f>IF(VLOOKUP($A123,intern2!$A$165:$BH$316,COLUMN(N123)+1,FALSE)="","",IF(VLOOKUP($A123,'2.2'!$D:$O,5,FALSE)&lt;=N$8,"OK","NOK"))</f>
        <v/>
      </c>
      <c r="O123" s="1156" t="str">
        <f>IF(VLOOKUP($A123,intern2!$A$165:$BH$316,COLUMN(O123)+1,FALSE)="","",IF(VLOOKUP($A123,'2.2'!$D:$O,5,FALSE)&lt;=O$8,"OK","NOK"))</f>
        <v/>
      </c>
      <c r="P123" s="1156" t="str">
        <f>IF(VLOOKUP($A123,intern2!$A$165:$BH$316,COLUMN(P123)+1,FALSE)="","",IF(VLOOKUP($A123,'2.2'!$D:$O,5,FALSE)&lt;=P$8,"OK","NOK"))</f>
        <v/>
      </c>
      <c r="Q123" s="1156" t="str">
        <f>IF(VLOOKUP($A123,intern2!$A$165:$BH$316,COLUMN(Q123)+1,FALSE)="","",IF(VLOOKUP($A123,'2.2'!$D:$O,5,FALSE)&lt;=Q$8,"OK","NOK"))</f>
        <v/>
      </c>
      <c r="R123" s="1159" t="str">
        <f>IF(VLOOKUP($A123,intern2!$A$165:$BH$316,COLUMN(R123)+1,FALSE)="","",IF(VLOOKUP($A123,'2.2'!$D:$O,5,FALSE)&lt;=R$8,"OK","NOK"))</f>
        <v/>
      </c>
      <c r="S123" s="1159" t="str">
        <f>IF(VLOOKUP($A123,intern2!$A$165:$BH$316,COLUMN(S123)+1,FALSE)="","",IF(VLOOKUP($A123,'2.2'!$D:$O,5,FALSE)&lt;=S$8,"OK","NOK"))</f>
        <v/>
      </c>
      <c r="T123" s="1156" t="str">
        <f>IF(VLOOKUP($A123,intern2!$A$165:$BH$316,COLUMN(T123)+1,FALSE)="","",IF(VLOOKUP($A123,'2.2'!$D:$O,5,FALSE)&lt;=T$8,"OK","NOK"))</f>
        <v/>
      </c>
      <c r="U123" s="1156" t="str">
        <f>IF(VLOOKUP($A123,intern2!$A$165:$BH$316,COLUMN(U123)+1,FALSE)="","",IF(VLOOKUP($A123,'2.2'!$D:$O,5,FALSE)&lt;=U$8,"OK","NOK"))</f>
        <v/>
      </c>
      <c r="V123" s="1156" t="str">
        <f>IF(VLOOKUP($A123,intern2!$A$165:$BH$316,COLUMN(V123)+1,FALSE)="","",IF(VLOOKUP($A123,'2.2'!$D:$O,5,FALSE)&lt;=V$8,"OK","NOK"))</f>
        <v/>
      </c>
      <c r="W123" s="1156" t="str">
        <f>IF(VLOOKUP($A123,intern2!$A$165:$BH$316,COLUMN(W123)+1,FALSE)="","",IF(VLOOKUP($A123,'2.2'!$D:$O,5,FALSE)&lt;=W$8,"OK","NOK"))</f>
        <v/>
      </c>
      <c r="X123" s="1156" t="str">
        <f>IF(VLOOKUP($A123,intern2!$A$165:$BH$316,COLUMN(X123)+1,FALSE)="","",IF(VLOOKUP($A123,'2.2'!$D:$O,5,FALSE)&lt;=X$8,"OK","NOK"))</f>
        <v/>
      </c>
      <c r="Y123" s="1170" t="str">
        <f>IF(VLOOKUP($A123,intern2!$A$165:$BH$316,COLUMN(Y123)+1,FALSE)="","",IF(VLOOKUP($A123,'2.2'!$D:$O,5,FALSE)&lt;=Y$8,"OK","NOK"))</f>
        <v/>
      </c>
      <c r="Z123" s="1269" t="str">
        <f>IF(VLOOKUP($A123,intern2!$A$165:$BH$316,COLUMN(Z123)+1,FALSE)="","",IF(VLOOKUP($A123,'2.2'!$D:$O,5,FALSE)&lt;=Z$8,"OK","NOK"))</f>
        <v/>
      </c>
      <c r="AA123" s="1156" t="str">
        <f>IF(VLOOKUP($A123,intern2!$A$165:$BH$316,COLUMN(AA123)+1,FALSE)="","",IF(VLOOKUP($A123,'2.2'!$D:$O,5,FALSE)&lt;=AA$8,"OK","NOK"))</f>
        <v/>
      </c>
      <c r="AB123" s="1156" t="str">
        <f>IF(VLOOKUP($A123,intern2!$A$165:$BH$316,COLUMN(AB123)+1,FALSE)="","",IF(VLOOKUP($A123,'2.2'!$D:$O,5,FALSE)&lt;=AB$8,"OK","NOK"))</f>
        <v/>
      </c>
      <c r="AC123" s="1156" t="str">
        <f>IF(VLOOKUP($A123,intern2!$A$165:$BH$316,COLUMN(AC123)+1,FALSE)="","",IF(VLOOKUP($A123,'2.2'!$D:$O,5,FALSE)&lt;=AC$8,"OK","NOK"))</f>
        <v/>
      </c>
      <c r="AD123" s="1156" t="str">
        <f>IF(VLOOKUP($A123,intern2!$A$165:$BH$316,COLUMN(AD123)+1,FALSE)="","",IF(VLOOKUP($A123,'2.2'!$D:$O,5,FALSE)&lt;=AD$8,"OK","NOK"))</f>
        <v/>
      </c>
      <c r="AE123" s="1160" t="str">
        <f>IF(VLOOKUP($A123,intern2!$A$165:$BH$316,COLUMN(AE123)+1,FALSE)="","",IF(VLOOKUP($A123,'2.2'!$D:$O,5,FALSE)&lt;=AE$8,"OK","NOK"))</f>
        <v/>
      </c>
      <c r="AF123" s="1269" t="str">
        <f>IF(VLOOKUP($A123,intern2!$A$165:$BH$316,COLUMN(AF123)+1,FALSE)="","",IF(VLOOKUP($A123,'2.2'!$D:$O,5,FALSE)&lt;=AF$8,"OK","NOK"))</f>
        <v/>
      </c>
      <c r="AG123" s="1160" t="str">
        <f>IF(VLOOKUP($A123,intern2!$A$165:$BH$316,COLUMN(AG123)+1,FALSE)="","",IF(VLOOKUP($A123,'2.2'!$D:$O,5,FALSE)&lt;=AG$8,"OK","NOK"))</f>
        <v/>
      </c>
      <c r="AH123" s="1160" t="str">
        <f>IF(VLOOKUP($A123,intern2!$A$165:$BH$316,COLUMN(AH123)+1,FALSE)="","",IF(VLOOKUP($A123,'2.2'!$D:$O,5,FALSE)&lt;=AH$8,"OK","NOK"))</f>
        <v/>
      </c>
      <c r="AI123" s="1156" t="str">
        <f>IF(VLOOKUP($A123,intern2!$A$165:$BH$316,COLUMN(AI123)+1,FALSE)="","",IF(VLOOKUP($A123,'2.2'!$D:$O,5,FALSE)&lt;=AI$8,"OK","NOK"))</f>
        <v/>
      </c>
      <c r="AJ123" s="1156" t="str">
        <f>IF(VLOOKUP($A123,intern2!$A$165:$BH$316,COLUMN(AJ123)+1,FALSE)="","",IF(VLOOKUP($A123,'2.2'!$D:$O,5,FALSE)&lt;=AJ$8,"OK","NOK"))</f>
        <v/>
      </c>
      <c r="AK123" s="1156" t="str">
        <f>IF(VLOOKUP($A123,intern2!$A$165:$BH$316,COLUMN(AK123)+1,FALSE)="","",IF(VLOOKUP($A123,'2.2'!$D:$O,5,FALSE)&lt;=AK$8,"OK","NOK"))</f>
        <v/>
      </c>
      <c r="AL123" s="1156" t="str">
        <f>IF(VLOOKUP($A123,intern2!$A$165:$BH$316,COLUMN(AL123)+1,FALSE)="","",IF(VLOOKUP($A123,'2.2'!$D:$O,5,FALSE)&lt;=AL$8,"OK","NOK"))</f>
        <v/>
      </c>
      <c r="AM123" s="1269" t="str">
        <f>IF(VLOOKUP($A123,intern2!$A$165:$BH$316,COLUMN(AM123)+1,FALSE)="","",IF(VLOOKUP($A123,'2.2'!$D:$O,5,FALSE)&lt;=AM$8,"OK","NOK"))</f>
        <v/>
      </c>
      <c r="AN123" s="1170" t="str">
        <f>IF(VLOOKUP($A123,intern2!$A$165:$BH$316,COLUMN(AN123)+1,FALSE)="","",IF(VLOOKUP($A123,'2.2'!$D:$O,5,FALSE)&lt;=AN$8,"OK","NOK"))</f>
        <v/>
      </c>
      <c r="AO123" s="1156" t="str">
        <f>IF(VLOOKUP($A123,intern2!$A$165:$BH$316,COLUMN(AO123)+1,FALSE)="","",IF(VLOOKUP($A123,'2.2'!$D:$O,5,FALSE)&lt;=AO$8,"OK","NOK"))</f>
        <v/>
      </c>
      <c r="AP123" s="1156" t="str">
        <f>IF(VLOOKUP($A123,intern2!$A$165:$BH$316,COLUMN(AP123)+1,FALSE)="","",IF(VLOOKUP($A123,'2.2'!$D:$O,5,FALSE)&lt;=AP$8,"OK","NOK"))</f>
        <v/>
      </c>
      <c r="AQ123" s="1269" t="str">
        <f>IF(VLOOKUP($A123,intern2!$A$165:$BH$316,COLUMN(AQ123)+1,FALSE)="","",IF(VLOOKUP($A123,'2.2'!$D:$O,5,FALSE)&lt;=AQ$8,"OK","NOK"))</f>
        <v/>
      </c>
      <c r="AR123" s="1156" t="str">
        <f>IF(VLOOKUP($A123,intern2!$A$165:$BH$316,COLUMN(AR123)+1,FALSE)="","",IF(VLOOKUP($A123,'2.2'!$D:$O,5,FALSE)&lt;=AR$8,"OK","NOK"))</f>
        <v/>
      </c>
      <c r="AS123" s="1156" t="str">
        <f>IF(VLOOKUP($A123,intern2!$A$165:$BH$316,COLUMN(AS123)+1,FALSE)="","",IF(VLOOKUP($A123,'2.2'!$D:$O,5,FALSE)&lt;=AS$8,"OK","NOK"))</f>
        <v/>
      </c>
      <c r="AT123" s="1269" t="str">
        <f>IF(VLOOKUP($A123,intern2!$A$165:$BH$316,COLUMN(AT123)+1,FALSE)="","",IF(VLOOKUP($A123,'2.2'!$D:$O,5,FALSE)&lt;=AT$8,"OK","NOK"))</f>
        <v/>
      </c>
      <c r="AU123" s="1156" t="str">
        <f>IF(VLOOKUP($A123,intern2!$A$165:$BH$316,COLUMN(AU123)+1,FALSE)="","",IF(VLOOKUP($A123,'2.2'!$D:$O,5,FALSE)&lt;=AU$8,"OK","NOK"))</f>
        <v/>
      </c>
      <c r="AV123" s="1156" t="str">
        <f>IF(VLOOKUP($A123,intern2!$A$165:$BH$316,COLUMN(AV123)+1,FALSE)="","",IF(VLOOKUP($A123,'2.2'!$D:$O,5,FALSE)&lt;=AV$8,"OK","NOK"))</f>
        <v/>
      </c>
      <c r="AW123" s="1156" t="str">
        <f>IF(VLOOKUP($A123,intern2!$A$165:$BH$316,COLUMN(AW123)+1,FALSE)="","",IF(VLOOKUP($A123,'2.2'!$D:$O,5,FALSE)&lt;=AW$8,"OK","NOK"))</f>
        <v/>
      </c>
      <c r="AX123" s="1156" t="str">
        <f>IF(VLOOKUP($A123,intern2!$A$165:$BH$316,COLUMN(AX123)+1,FALSE)="","",IF(VLOOKUP($A123,'2.2'!$D:$O,5,FALSE)&lt;=AX$8,"OK","NOK"))</f>
        <v/>
      </c>
      <c r="AY123" s="1156" t="str">
        <f>IF(VLOOKUP($A123,intern2!$A$165:$BH$316,COLUMN(AY123)+1,FALSE)="","",IF(VLOOKUP($A123,'2.2'!$D:$O,5,FALSE)&lt;=AY$8,"OK","NOK"))</f>
        <v/>
      </c>
      <c r="AZ123" s="1269" t="str">
        <f>IF(VLOOKUP($A123,intern2!$A$165:$BH$316,COLUMN(AZ123)+1,FALSE)="","",IF(VLOOKUP($A123,'2.2'!$D:$O,5,FALSE)&lt;=AZ$8,"OK","NOK"))</f>
        <v/>
      </c>
      <c r="BA123" s="1156" t="str">
        <f>IF(VLOOKUP($A123,intern2!$A$165:$BH$316,COLUMN(BA123)+1,FALSE)="","",IF(VLOOKUP($A123,'2.2'!$D:$O,5,FALSE)&lt;=BA$8,"OK","NOK"))</f>
        <v/>
      </c>
      <c r="BB123" s="1156" t="str">
        <f>IF(VLOOKUP($A123,intern2!$A$165:$BH$316,COLUMN(BB123)+1,FALSE)="","",IF(VLOOKUP($A123,'2.2'!$D:$O,5,FALSE)&lt;=BB$8,"OK","NOK"))</f>
        <v/>
      </c>
      <c r="BC123" s="1156" t="str">
        <f>IF(VLOOKUP($A123,intern2!$A$165:$BH$316,COLUMN(BC123)+1,FALSE)="","",IF(VLOOKUP($A123,'2.2'!$D:$O,5,FALSE)&lt;=BC$8,"OK","NOK"))</f>
        <v/>
      </c>
      <c r="BD123" s="1156" t="str">
        <f>IF(VLOOKUP($A123,intern2!$A$165:$BH$316,COLUMN(BD123)+1,FALSE)="","",IF(VLOOKUP($A123,'2.2'!$D:$O,5,FALSE)&lt;=BD$8,"OK","NOK"))</f>
        <v/>
      </c>
      <c r="BE123" s="1156" t="str">
        <f>IF(VLOOKUP($A123,intern2!$A$165:$BH$316,COLUMN(BE123)+1,FALSE)="","",IF(VLOOKUP($A123,'2.2'!$D:$O,5,FALSE)&lt;=BE$8,"OK","NOK"))</f>
        <v/>
      </c>
      <c r="BF123" s="1170" t="str">
        <f>IF(VLOOKUP($A123,intern2!$A$165:$BH$316,COLUMN(BF123)+1,FALSE)="","",IF(VLOOKUP($A123,'2.2'!$D:$O,5,FALSE)&lt;=BF$8,"OK","NOK"))</f>
        <v/>
      </c>
      <c r="BG123" s="1269" t="str">
        <f>IF(VLOOKUP($A123,intern2!$A$165:$BH$316,COLUMN(BG123)+1,FALSE)="","",IF(VLOOKUP($A123,'2.2'!$D:$O,5,FALSE)&lt;=BG$8,"OK","NOK"))</f>
        <v/>
      </c>
      <c r="BH123" s="1176" t="str">
        <f t="shared" ca="1" si="1"/>
        <v>NOK</v>
      </c>
      <c r="BI123" s="1176"/>
    </row>
    <row r="124" spans="1:61" ht="26.4" x14ac:dyDescent="0.25">
      <c r="A124" s="716" t="str">
        <f>'2.2'!D124</f>
        <v>BEW8.1.1</v>
      </c>
      <c r="B124" s="1157" t="str">
        <f>'2.2'!E124</f>
        <v>Chirurgia complessa della colonna vertebrale</v>
      </c>
      <c r="C124" s="1156" t="str">
        <f>IF(VLOOKUP($A124,intern2!$A$165:$BH$316,COLUMN(C124)+1,FALSE)="","",IF(VLOOKUP($A124,'2.2'!$D:$O,5,FALSE)&lt;=C$8,"OK","NOK"))</f>
        <v/>
      </c>
      <c r="D124" s="1156" t="str">
        <f>IF(VLOOKUP($A124,intern2!$A$165:$BH$316,COLUMN(D124)+1,FALSE)="","",IF(VLOOKUP($A124,'2.2'!$D:$O,5,FALSE)&lt;=D$8,"OK","NOK"))</f>
        <v/>
      </c>
      <c r="E124" s="1156" t="str">
        <f>IF(VLOOKUP($A124,intern2!$A$165:$BH$316,COLUMN(E124)+1,FALSE)="","",IF(VLOOKUP($A124,'2.2'!$D:$O,5,FALSE)&lt;=E$8,"OK","NOK"))</f>
        <v/>
      </c>
      <c r="F124" s="1156" t="str">
        <f>IF(VLOOKUP($A124,intern2!$A$165:$BH$316,COLUMN(F124)+1,FALSE)="","",IF(VLOOKUP($A124,'2.2'!$D:$O,5,FALSE)&lt;=F$8,"OK","NOK"))</f>
        <v/>
      </c>
      <c r="G124" s="1156" t="str">
        <f>IF(VLOOKUP($A124,intern2!$A$165:$BH$316,COLUMN(G124)+1,FALSE)="","",IF(VLOOKUP($A124,'2.2'!$D:$O,5,FALSE)&lt;=G$8,"OK","NOK"))</f>
        <v/>
      </c>
      <c r="H124" s="1156" t="str">
        <f>IF(VLOOKUP($A124,intern2!$A$165:$BH$316,COLUMN(H124)+1,FALSE)="","",IF(VLOOKUP($A124,'2.2'!$D:$O,5,FALSE)&lt;=H$8,"OK","NOK"))</f>
        <v/>
      </c>
      <c r="I124" s="1269" t="str">
        <f>IF(VLOOKUP($A124,intern2!$A$165:$BH$316,COLUMN(I124)+1,FALSE)="","",IF(VLOOKUP($A124,'2.2'!$D:$O,5,FALSE)&lt;=I$8,"OK","NOK"))</f>
        <v/>
      </c>
      <c r="J124" s="1159" t="str">
        <f>IF(VLOOKUP($A124,intern2!$A$165:$BH$316,COLUMN(J124)+1,FALSE)="","",IF(VLOOKUP($A124,'2.2'!$D:$O,5,FALSE)&lt;=J$8,"OK","NOK"))</f>
        <v/>
      </c>
      <c r="K124" s="1156" t="str">
        <f>IF(VLOOKUP($A124,intern2!$A$165:$BH$316,COLUMN(K124)+1,FALSE)="","",IF(VLOOKUP($A124,'2.2'!$D:$O,5,FALSE)&lt;=K$8,"OK","NOK"))</f>
        <v/>
      </c>
      <c r="L124" s="1156" t="str">
        <f>IF(VLOOKUP($A124,intern2!$A$165:$BH$316,COLUMN(L124)+1,FALSE)="","",IF(VLOOKUP($A124,'2.2'!$D:$O,5,FALSE)&lt;=L$8,"OK","NOK"))</f>
        <v/>
      </c>
      <c r="M124" s="1156" t="str">
        <f ca="1">IF(VLOOKUP($A124,intern2!$A$165:$BH$316,COLUMN(M124)+1,FALSE)="","",IF(VLOOKUP($A124,'2.2'!$D:$O,5,FALSE)&lt;=M$8,"OK","NOK"))</f>
        <v>NOK</v>
      </c>
      <c r="N124" s="1156" t="str">
        <f>IF(VLOOKUP($A124,intern2!$A$165:$BH$316,COLUMN(N124)+1,FALSE)="","",IF(VLOOKUP($A124,'2.2'!$D:$O,5,FALSE)&lt;=N$8,"OK","NOK"))</f>
        <v/>
      </c>
      <c r="O124" s="1156" t="str">
        <f>IF(VLOOKUP($A124,intern2!$A$165:$BH$316,COLUMN(O124)+1,FALSE)="","",IF(VLOOKUP($A124,'2.2'!$D:$O,5,FALSE)&lt;=O$8,"OK","NOK"))</f>
        <v/>
      </c>
      <c r="P124" s="1156" t="str">
        <f>IF(VLOOKUP($A124,intern2!$A$165:$BH$316,COLUMN(P124)+1,FALSE)="","",IF(VLOOKUP($A124,'2.2'!$D:$O,5,FALSE)&lt;=P$8,"OK","NOK"))</f>
        <v/>
      </c>
      <c r="Q124" s="1156" t="str">
        <f>IF(VLOOKUP($A124,intern2!$A$165:$BH$316,COLUMN(Q124)+1,FALSE)="","",IF(VLOOKUP($A124,'2.2'!$D:$O,5,FALSE)&lt;=Q$8,"OK","NOK"))</f>
        <v/>
      </c>
      <c r="R124" s="1159" t="str">
        <f>IF(VLOOKUP($A124,intern2!$A$165:$BH$316,COLUMN(R124)+1,FALSE)="","",IF(VLOOKUP($A124,'2.2'!$D:$O,5,FALSE)&lt;=R$8,"OK","NOK"))</f>
        <v/>
      </c>
      <c r="S124" s="1159" t="str">
        <f>IF(VLOOKUP($A124,intern2!$A$165:$BH$316,COLUMN(S124)+1,FALSE)="","",IF(VLOOKUP($A124,'2.2'!$D:$O,5,FALSE)&lt;=S$8,"OK","NOK"))</f>
        <v/>
      </c>
      <c r="T124" s="1156" t="str">
        <f>IF(VLOOKUP($A124,intern2!$A$165:$BH$316,COLUMN(T124)+1,FALSE)="","",IF(VLOOKUP($A124,'2.2'!$D:$O,5,FALSE)&lt;=T$8,"OK","NOK"))</f>
        <v/>
      </c>
      <c r="U124" s="1156" t="str">
        <f>IF(VLOOKUP($A124,intern2!$A$165:$BH$316,COLUMN(U124)+1,FALSE)="","",IF(VLOOKUP($A124,'2.2'!$D:$O,5,FALSE)&lt;=U$8,"OK","NOK"))</f>
        <v/>
      </c>
      <c r="V124" s="1156" t="str">
        <f>IF(VLOOKUP($A124,intern2!$A$165:$BH$316,COLUMN(V124)+1,FALSE)="","",IF(VLOOKUP($A124,'2.2'!$D:$O,5,FALSE)&lt;=V$8,"OK","NOK"))</f>
        <v/>
      </c>
      <c r="W124" s="1156" t="str">
        <f>IF(VLOOKUP($A124,intern2!$A$165:$BH$316,COLUMN(W124)+1,FALSE)="","",IF(VLOOKUP($A124,'2.2'!$D:$O,5,FALSE)&lt;=W$8,"OK","NOK"))</f>
        <v/>
      </c>
      <c r="X124" s="1156" t="str">
        <f>IF(VLOOKUP($A124,intern2!$A$165:$BH$316,COLUMN(X124)+1,FALSE)="","",IF(VLOOKUP($A124,'2.2'!$D:$O,5,FALSE)&lt;=X$8,"OK","NOK"))</f>
        <v/>
      </c>
      <c r="Y124" s="1170" t="str">
        <f>IF(VLOOKUP($A124,intern2!$A$165:$BH$316,COLUMN(Y124)+1,FALSE)="","",IF(VLOOKUP($A124,'2.2'!$D:$O,5,FALSE)&lt;=Y$8,"OK","NOK"))</f>
        <v/>
      </c>
      <c r="Z124" s="1269" t="str">
        <f>IF(VLOOKUP($A124,intern2!$A$165:$BH$316,COLUMN(Z124)+1,FALSE)="","",IF(VLOOKUP($A124,'2.2'!$D:$O,5,FALSE)&lt;=Z$8,"OK","NOK"))</f>
        <v/>
      </c>
      <c r="AA124" s="1156" t="str">
        <f>IF(VLOOKUP($A124,intern2!$A$165:$BH$316,COLUMN(AA124)+1,FALSE)="","",IF(VLOOKUP($A124,'2.2'!$D:$O,5,FALSE)&lt;=AA$8,"OK","NOK"))</f>
        <v/>
      </c>
      <c r="AB124" s="1156" t="str">
        <f>IF(VLOOKUP($A124,intern2!$A$165:$BH$316,COLUMN(AB124)+1,FALSE)="","",IF(VLOOKUP($A124,'2.2'!$D:$O,5,FALSE)&lt;=AB$8,"OK","NOK"))</f>
        <v/>
      </c>
      <c r="AC124" s="1156" t="str">
        <f>IF(VLOOKUP($A124,intern2!$A$165:$BH$316,COLUMN(AC124)+1,FALSE)="","",IF(VLOOKUP($A124,'2.2'!$D:$O,5,FALSE)&lt;=AC$8,"OK","NOK"))</f>
        <v/>
      </c>
      <c r="AD124" s="1156" t="str">
        <f>IF(VLOOKUP($A124,intern2!$A$165:$BH$316,COLUMN(AD124)+1,FALSE)="","",IF(VLOOKUP($A124,'2.2'!$D:$O,5,FALSE)&lt;=AD$8,"OK","NOK"))</f>
        <v/>
      </c>
      <c r="AE124" s="1160" t="str">
        <f>IF(VLOOKUP($A124,intern2!$A$165:$BH$316,COLUMN(AE124)+1,FALSE)="","",IF(VLOOKUP($A124,'2.2'!$D:$O,5,FALSE)&lt;=AE$8,"OK","NOK"))</f>
        <v/>
      </c>
      <c r="AF124" s="1269" t="str">
        <f>IF(VLOOKUP($A124,intern2!$A$165:$BH$316,COLUMN(AF124)+1,FALSE)="","",IF(VLOOKUP($A124,'2.2'!$D:$O,5,FALSE)&lt;=AF$8,"OK","NOK"))</f>
        <v/>
      </c>
      <c r="AG124" s="1160" t="str">
        <f>IF(VLOOKUP($A124,intern2!$A$165:$BH$316,COLUMN(AG124)+1,FALSE)="","",IF(VLOOKUP($A124,'2.2'!$D:$O,5,FALSE)&lt;=AG$8,"OK","NOK"))</f>
        <v/>
      </c>
      <c r="AH124" s="1160" t="str">
        <f>IF(VLOOKUP($A124,intern2!$A$165:$BH$316,COLUMN(AH124)+1,FALSE)="","",IF(VLOOKUP($A124,'2.2'!$D:$O,5,FALSE)&lt;=AH$8,"OK","NOK"))</f>
        <v/>
      </c>
      <c r="AI124" s="1156" t="str">
        <f>IF(VLOOKUP($A124,intern2!$A$165:$BH$316,COLUMN(AI124)+1,FALSE)="","",IF(VLOOKUP($A124,'2.2'!$D:$O,5,FALSE)&lt;=AI$8,"OK","NOK"))</f>
        <v/>
      </c>
      <c r="AJ124" s="1156" t="str">
        <f>IF(VLOOKUP($A124,intern2!$A$165:$BH$316,COLUMN(AJ124)+1,FALSE)="","",IF(VLOOKUP($A124,'2.2'!$D:$O,5,FALSE)&lt;=AJ$8,"OK","NOK"))</f>
        <v/>
      </c>
      <c r="AK124" s="1156" t="str">
        <f>IF(VLOOKUP($A124,intern2!$A$165:$BH$316,COLUMN(AK124)+1,FALSE)="","",IF(VLOOKUP($A124,'2.2'!$D:$O,5,FALSE)&lt;=AK$8,"OK","NOK"))</f>
        <v/>
      </c>
      <c r="AL124" s="1156" t="str">
        <f>IF(VLOOKUP($A124,intern2!$A$165:$BH$316,COLUMN(AL124)+1,FALSE)="","",IF(VLOOKUP($A124,'2.2'!$D:$O,5,FALSE)&lt;=AL$8,"OK","NOK"))</f>
        <v/>
      </c>
      <c r="AM124" s="1269" t="str">
        <f>IF(VLOOKUP($A124,intern2!$A$165:$BH$316,COLUMN(AM124)+1,FALSE)="","",IF(VLOOKUP($A124,'2.2'!$D:$O,5,FALSE)&lt;=AM$8,"OK","NOK"))</f>
        <v/>
      </c>
      <c r="AN124" s="1170" t="str">
        <f>IF(VLOOKUP($A124,intern2!$A$165:$BH$316,COLUMN(AN124)+1,FALSE)="","",IF(VLOOKUP($A124,'2.2'!$D:$O,5,FALSE)&lt;=AN$8,"OK","NOK"))</f>
        <v/>
      </c>
      <c r="AO124" s="1156" t="str">
        <f>IF(VLOOKUP($A124,intern2!$A$165:$BH$316,COLUMN(AO124)+1,FALSE)="","",IF(VLOOKUP($A124,'2.2'!$D:$O,5,FALSE)&lt;=AO$8,"OK","NOK"))</f>
        <v/>
      </c>
      <c r="AP124" s="1156" t="str">
        <f>IF(VLOOKUP($A124,intern2!$A$165:$BH$316,COLUMN(AP124)+1,FALSE)="","",IF(VLOOKUP($A124,'2.2'!$D:$O,5,FALSE)&lt;=AP$8,"OK","NOK"))</f>
        <v/>
      </c>
      <c r="AQ124" s="1269" t="str">
        <f>IF(VLOOKUP($A124,intern2!$A$165:$BH$316,COLUMN(AQ124)+1,FALSE)="","",IF(VLOOKUP($A124,'2.2'!$D:$O,5,FALSE)&lt;=AQ$8,"OK","NOK"))</f>
        <v/>
      </c>
      <c r="AR124" s="1156" t="str">
        <f>IF(VLOOKUP($A124,intern2!$A$165:$BH$316,COLUMN(AR124)+1,FALSE)="","",IF(VLOOKUP($A124,'2.2'!$D:$O,5,FALSE)&lt;=AR$8,"OK","NOK"))</f>
        <v/>
      </c>
      <c r="AS124" s="1156" t="str">
        <f>IF(VLOOKUP($A124,intern2!$A$165:$BH$316,COLUMN(AS124)+1,FALSE)="","",IF(VLOOKUP($A124,'2.2'!$D:$O,5,FALSE)&lt;=AS$8,"OK","NOK"))</f>
        <v/>
      </c>
      <c r="AT124" s="1269" t="str">
        <f>IF(VLOOKUP($A124,intern2!$A$165:$BH$316,COLUMN(AT124)+1,FALSE)="","",IF(VLOOKUP($A124,'2.2'!$D:$O,5,FALSE)&lt;=AT$8,"OK","NOK"))</f>
        <v/>
      </c>
      <c r="AU124" s="1156" t="str">
        <f>IF(VLOOKUP($A124,intern2!$A$165:$BH$316,COLUMN(AU124)+1,FALSE)="","",IF(VLOOKUP($A124,'2.2'!$D:$O,5,FALSE)&lt;=AU$8,"OK","NOK"))</f>
        <v/>
      </c>
      <c r="AV124" s="1156" t="str">
        <f>IF(VLOOKUP($A124,intern2!$A$165:$BH$316,COLUMN(AV124)+1,FALSE)="","",IF(VLOOKUP($A124,'2.2'!$D:$O,5,FALSE)&lt;=AV$8,"OK","NOK"))</f>
        <v/>
      </c>
      <c r="AW124" s="1156" t="str">
        <f>IF(VLOOKUP($A124,intern2!$A$165:$BH$316,COLUMN(AW124)+1,FALSE)="","",IF(VLOOKUP($A124,'2.2'!$D:$O,5,FALSE)&lt;=AW$8,"OK","NOK"))</f>
        <v/>
      </c>
      <c r="AX124" s="1156" t="str">
        <f>IF(VLOOKUP($A124,intern2!$A$165:$BH$316,COLUMN(AX124)+1,FALSE)="","",IF(VLOOKUP($A124,'2.2'!$D:$O,5,FALSE)&lt;=AX$8,"OK","NOK"))</f>
        <v/>
      </c>
      <c r="AY124" s="1156" t="str">
        <f>IF(VLOOKUP($A124,intern2!$A$165:$BH$316,COLUMN(AY124)+1,FALSE)="","",IF(VLOOKUP($A124,'2.2'!$D:$O,5,FALSE)&lt;=AY$8,"OK","NOK"))</f>
        <v/>
      </c>
      <c r="AZ124" s="1269" t="str">
        <f>IF(VLOOKUP($A124,intern2!$A$165:$BH$316,COLUMN(AZ124)+1,FALSE)="","",IF(VLOOKUP($A124,'2.2'!$D:$O,5,FALSE)&lt;=AZ$8,"OK","NOK"))</f>
        <v/>
      </c>
      <c r="BA124" s="1156" t="str">
        <f>IF(VLOOKUP($A124,intern2!$A$165:$BH$316,COLUMN(BA124)+1,FALSE)="","",IF(VLOOKUP($A124,'2.2'!$D:$O,5,FALSE)&lt;=BA$8,"OK","NOK"))</f>
        <v/>
      </c>
      <c r="BB124" s="1156" t="str">
        <f>IF(VLOOKUP($A124,intern2!$A$165:$BH$316,COLUMN(BB124)+1,FALSE)="","",IF(VLOOKUP($A124,'2.2'!$D:$O,5,FALSE)&lt;=BB$8,"OK","NOK"))</f>
        <v/>
      </c>
      <c r="BC124" s="1156" t="str">
        <f>IF(VLOOKUP($A124,intern2!$A$165:$BH$316,COLUMN(BC124)+1,FALSE)="","",IF(VLOOKUP($A124,'2.2'!$D:$O,5,FALSE)&lt;=BC$8,"OK","NOK"))</f>
        <v/>
      </c>
      <c r="BD124" s="1156" t="str">
        <f>IF(VLOOKUP($A124,intern2!$A$165:$BH$316,COLUMN(BD124)+1,FALSE)="","",IF(VLOOKUP($A124,'2.2'!$D:$O,5,FALSE)&lt;=BD$8,"OK","NOK"))</f>
        <v/>
      </c>
      <c r="BE124" s="1156" t="str">
        <f>IF(VLOOKUP($A124,intern2!$A$165:$BH$316,COLUMN(BE124)+1,FALSE)="","",IF(VLOOKUP($A124,'2.2'!$D:$O,5,FALSE)&lt;=BE$8,"OK","NOK"))</f>
        <v/>
      </c>
      <c r="BF124" s="1170" t="str">
        <f>IF(VLOOKUP($A124,intern2!$A$165:$BH$316,COLUMN(BF124)+1,FALSE)="","",IF(VLOOKUP($A124,'2.2'!$D:$O,5,FALSE)&lt;=BF$8,"OK","NOK"))</f>
        <v/>
      </c>
      <c r="BG124" s="1269" t="str">
        <f>IF(VLOOKUP($A124,intern2!$A$165:$BH$316,COLUMN(BG124)+1,FALSE)="","",IF(VLOOKUP($A124,'2.2'!$D:$O,5,FALSE)&lt;=BG$8,"OK","NOK"))</f>
        <v/>
      </c>
      <c r="BH124" s="1176" t="str">
        <f t="shared" ca="1" si="1"/>
        <v>NOK</v>
      </c>
      <c r="BI124" s="1176"/>
    </row>
    <row r="125" spans="1:61" x14ac:dyDescent="0.25">
      <c r="A125" s="716" t="str">
        <f>'2.2'!D125</f>
        <v>BEW9</v>
      </c>
      <c r="B125" s="1157" t="str">
        <f>'2.2'!E125</f>
        <v>Tumori ossei</v>
      </c>
      <c r="C125" s="1156" t="str">
        <f>IF(VLOOKUP($A125,intern2!$A$165:$BH$316,COLUMN(C125)+1,FALSE)="","",IF(VLOOKUP($A125,'2.2'!$D:$O,5,FALSE)&lt;=C$8,"OK","NOK"))</f>
        <v/>
      </c>
      <c r="D125" s="1156" t="str">
        <f>IF(VLOOKUP($A125,intern2!$A$165:$BH$316,COLUMN(D125)+1,FALSE)="","",IF(VLOOKUP($A125,'2.2'!$D:$O,5,FALSE)&lt;=D$8,"OK","NOK"))</f>
        <v/>
      </c>
      <c r="E125" s="1156" t="str">
        <f>IF(VLOOKUP($A125,intern2!$A$165:$BH$316,COLUMN(E125)+1,FALSE)="","",IF(VLOOKUP($A125,'2.2'!$D:$O,5,FALSE)&lt;=E$8,"OK","NOK"))</f>
        <v/>
      </c>
      <c r="F125" s="1156" t="str">
        <f>IF(VLOOKUP($A125,intern2!$A$165:$BH$316,COLUMN(F125)+1,FALSE)="","",IF(VLOOKUP($A125,'2.2'!$D:$O,5,FALSE)&lt;=F$8,"OK","NOK"))</f>
        <v/>
      </c>
      <c r="G125" s="1156" t="str">
        <f>IF(VLOOKUP($A125,intern2!$A$165:$BH$316,COLUMN(G125)+1,FALSE)="","",IF(VLOOKUP($A125,'2.2'!$D:$O,5,FALSE)&lt;=G$8,"OK","NOK"))</f>
        <v/>
      </c>
      <c r="H125" s="1156" t="str">
        <f>IF(VLOOKUP($A125,intern2!$A$165:$BH$316,COLUMN(H125)+1,FALSE)="","",IF(VLOOKUP($A125,'2.2'!$D:$O,5,FALSE)&lt;=H$8,"OK","NOK"))</f>
        <v/>
      </c>
      <c r="I125" s="1269" t="str">
        <f>IF(VLOOKUP($A125,intern2!$A$165:$BH$316,COLUMN(I125)+1,FALSE)="","",IF(VLOOKUP($A125,'2.2'!$D:$O,5,FALSE)&lt;=I$8,"OK","NOK"))</f>
        <v/>
      </c>
      <c r="J125" s="1159" t="str">
        <f>IF(VLOOKUP($A125,intern2!$A$165:$BH$316,COLUMN(J125)+1,FALSE)="","",IF(VLOOKUP($A125,'2.2'!$D:$O,5,FALSE)&lt;=J$8,"OK","NOK"))</f>
        <v/>
      </c>
      <c r="K125" s="1156" t="str">
        <f>IF(VLOOKUP($A125,intern2!$A$165:$BH$316,COLUMN(K125)+1,FALSE)="","",IF(VLOOKUP($A125,'2.2'!$D:$O,5,FALSE)&lt;=K$8,"OK","NOK"))</f>
        <v/>
      </c>
      <c r="L125" s="1156" t="str">
        <f>IF(VLOOKUP($A125,intern2!$A$165:$BH$316,COLUMN(L125)+1,FALSE)="","",IF(VLOOKUP($A125,'2.2'!$D:$O,5,FALSE)&lt;=L$8,"OK","NOK"))</f>
        <v/>
      </c>
      <c r="M125" s="1156" t="str">
        <f>IF(VLOOKUP($A125,intern2!$A$165:$BH$316,COLUMN(M125)+1,FALSE)="","",IF(VLOOKUP($A125,'2.2'!$D:$O,5,FALSE)&lt;=M$8,"OK","NOK"))</f>
        <v/>
      </c>
      <c r="N125" s="1156" t="str">
        <f ca="1">IF(VLOOKUP($A125,intern2!$A$165:$BH$316,COLUMN(N125)+1,FALSE)="","",IF(VLOOKUP($A125,'2.2'!$D:$O,5,FALSE)&lt;=N$8,"OK","NOK"))</f>
        <v>NOK</v>
      </c>
      <c r="O125" s="1156" t="str">
        <f>IF(VLOOKUP($A125,intern2!$A$165:$BH$316,COLUMN(O125)+1,FALSE)="","",IF(VLOOKUP($A125,'2.2'!$D:$O,5,FALSE)&lt;=O$8,"OK","NOK"))</f>
        <v/>
      </c>
      <c r="P125" s="1156" t="str">
        <f>IF(VLOOKUP($A125,intern2!$A$165:$BH$316,COLUMN(P125)+1,FALSE)="","",IF(VLOOKUP($A125,'2.2'!$D:$O,5,FALSE)&lt;=P$8,"OK","NOK"))</f>
        <v/>
      </c>
      <c r="Q125" s="1156" t="str">
        <f>IF(VLOOKUP($A125,intern2!$A$165:$BH$316,COLUMN(Q125)+1,FALSE)="","",IF(VLOOKUP($A125,'2.2'!$D:$O,5,FALSE)&lt;=Q$8,"OK","NOK"))</f>
        <v/>
      </c>
      <c r="R125" s="1159" t="str">
        <f>IF(VLOOKUP($A125,intern2!$A$165:$BH$316,COLUMN(R125)+1,FALSE)="","",IF(VLOOKUP($A125,'2.2'!$D:$O,5,FALSE)&lt;=R$8,"OK","NOK"))</f>
        <v/>
      </c>
      <c r="S125" s="1159" t="str">
        <f>IF(VLOOKUP($A125,intern2!$A$165:$BH$316,COLUMN(S125)+1,FALSE)="","",IF(VLOOKUP($A125,'2.2'!$D:$O,5,FALSE)&lt;=S$8,"OK","NOK"))</f>
        <v/>
      </c>
      <c r="T125" s="1156" t="str">
        <f>IF(VLOOKUP($A125,intern2!$A$165:$BH$316,COLUMN(T125)+1,FALSE)="","",IF(VLOOKUP($A125,'2.2'!$D:$O,5,FALSE)&lt;=T$8,"OK","NOK"))</f>
        <v/>
      </c>
      <c r="U125" s="1156" t="str">
        <f>IF(VLOOKUP($A125,intern2!$A$165:$BH$316,COLUMN(U125)+1,FALSE)="","",IF(VLOOKUP($A125,'2.2'!$D:$O,5,FALSE)&lt;=U$8,"OK","NOK"))</f>
        <v/>
      </c>
      <c r="V125" s="1156" t="str">
        <f>IF(VLOOKUP($A125,intern2!$A$165:$BH$316,COLUMN(V125)+1,FALSE)="","",IF(VLOOKUP($A125,'2.2'!$D:$O,5,FALSE)&lt;=V$8,"OK","NOK"))</f>
        <v/>
      </c>
      <c r="W125" s="1156" t="str">
        <f>IF(VLOOKUP($A125,intern2!$A$165:$BH$316,COLUMN(W125)+1,FALSE)="","",IF(VLOOKUP($A125,'2.2'!$D:$O,5,FALSE)&lt;=W$8,"OK","NOK"))</f>
        <v/>
      </c>
      <c r="X125" s="1156" t="str">
        <f>IF(VLOOKUP($A125,intern2!$A$165:$BH$316,COLUMN(X125)+1,FALSE)="","",IF(VLOOKUP($A125,'2.2'!$D:$O,5,FALSE)&lt;=X$8,"OK","NOK"))</f>
        <v/>
      </c>
      <c r="Y125" s="1170" t="str">
        <f>IF(VLOOKUP($A125,intern2!$A$165:$BH$316,COLUMN(Y125)+1,FALSE)="","",IF(VLOOKUP($A125,'2.2'!$D:$O,5,FALSE)&lt;=Y$8,"OK","NOK"))</f>
        <v/>
      </c>
      <c r="Z125" s="1269" t="str">
        <f>IF(VLOOKUP($A125,intern2!$A$165:$BH$316,COLUMN(Z125)+1,FALSE)="","",IF(VLOOKUP($A125,'2.2'!$D:$O,5,FALSE)&lt;=Z$8,"OK","NOK"))</f>
        <v/>
      </c>
      <c r="AA125" s="1156" t="str">
        <f>IF(VLOOKUP($A125,intern2!$A$165:$BH$316,COLUMN(AA125)+1,FALSE)="","",IF(VLOOKUP($A125,'2.2'!$D:$O,5,FALSE)&lt;=AA$8,"OK","NOK"))</f>
        <v/>
      </c>
      <c r="AB125" s="1156" t="str">
        <f>IF(VLOOKUP($A125,intern2!$A$165:$BH$316,COLUMN(AB125)+1,FALSE)="","",IF(VLOOKUP($A125,'2.2'!$D:$O,5,FALSE)&lt;=AB$8,"OK","NOK"))</f>
        <v/>
      </c>
      <c r="AC125" s="1156" t="str">
        <f>IF(VLOOKUP($A125,intern2!$A$165:$BH$316,COLUMN(AC125)+1,FALSE)="","",IF(VLOOKUP($A125,'2.2'!$D:$O,5,FALSE)&lt;=AC$8,"OK","NOK"))</f>
        <v/>
      </c>
      <c r="AD125" s="1156" t="str">
        <f>IF(VLOOKUP($A125,intern2!$A$165:$BH$316,COLUMN(AD125)+1,FALSE)="","",IF(VLOOKUP($A125,'2.2'!$D:$O,5,FALSE)&lt;=AD$8,"OK","NOK"))</f>
        <v/>
      </c>
      <c r="AE125" s="1160" t="str">
        <f>IF(VLOOKUP($A125,intern2!$A$165:$BH$316,COLUMN(AE125)+1,FALSE)="","",IF(VLOOKUP($A125,'2.2'!$D:$O,5,FALSE)&lt;=AE$8,"OK","NOK"))</f>
        <v/>
      </c>
      <c r="AF125" s="1269" t="str">
        <f>IF(VLOOKUP($A125,intern2!$A$165:$BH$316,COLUMN(AF125)+1,FALSE)="","",IF(VLOOKUP($A125,'2.2'!$D:$O,5,FALSE)&lt;=AF$8,"OK","NOK"))</f>
        <v/>
      </c>
      <c r="AG125" s="1160" t="str">
        <f>IF(VLOOKUP($A125,intern2!$A$165:$BH$316,COLUMN(AG125)+1,FALSE)="","",IF(VLOOKUP($A125,'2.2'!$D:$O,5,FALSE)&lt;=AG$8,"OK","NOK"))</f>
        <v/>
      </c>
      <c r="AH125" s="1160" t="str">
        <f>IF(VLOOKUP($A125,intern2!$A$165:$BH$316,COLUMN(AH125)+1,FALSE)="","",IF(VLOOKUP($A125,'2.2'!$D:$O,5,FALSE)&lt;=AH$8,"OK","NOK"))</f>
        <v/>
      </c>
      <c r="AI125" s="1156" t="str">
        <f>IF(VLOOKUP($A125,intern2!$A$165:$BH$316,COLUMN(AI125)+1,FALSE)="","",IF(VLOOKUP($A125,'2.2'!$D:$O,5,FALSE)&lt;=AI$8,"OK","NOK"))</f>
        <v/>
      </c>
      <c r="AJ125" s="1156" t="str">
        <f>IF(VLOOKUP($A125,intern2!$A$165:$BH$316,COLUMN(AJ125)+1,FALSE)="","",IF(VLOOKUP($A125,'2.2'!$D:$O,5,FALSE)&lt;=AJ$8,"OK","NOK"))</f>
        <v/>
      </c>
      <c r="AK125" s="1156" t="str">
        <f>IF(VLOOKUP($A125,intern2!$A$165:$BH$316,COLUMN(AK125)+1,FALSE)="","",IF(VLOOKUP($A125,'2.2'!$D:$O,5,FALSE)&lt;=AK$8,"OK","NOK"))</f>
        <v/>
      </c>
      <c r="AL125" s="1156" t="str">
        <f>IF(VLOOKUP($A125,intern2!$A$165:$BH$316,COLUMN(AL125)+1,FALSE)="","",IF(VLOOKUP($A125,'2.2'!$D:$O,5,FALSE)&lt;=AL$8,"OK","NOK"))</f>
        <v/>
      </c>
      <c r="AM125" s="1269" t="str">
        <f>IF(VLOOKUP($A125,intern2!$A$165:$BH$316,COLUMN(AM125)+1,FALSE)="","",IF(VLOOKUP($A125,'2.2'!$D:$O,5,FALSE)&lt;=AM$8,"OK","NOK"))</f>
        <v/>
      </c>
      <c r="AN125" s="1170" t="str">
        <f>IF(VLOOKUP($A125,intern2!$A$165:$BH$316,COLUMN(AN125)+1,FALSE)="","",IF(VLOOKUP($A125,'2.2'!$D:$O,5,FALSE)&lt;=AN$8,"OK","NOK"))</f>
        <v/>
      </c>
      <c r="AO125" s="1156" t="str">
        <f>IF(VLOOKUP($A125,intern2!$A$165:$BH$316,COLUMN(AO125)+1,FALSE)="","",IF(VLOOKUP($A125,'2.2'!$D:$O,5,FALSE)&lt;=AO$8,"OK","NOK"))</f>
        <v/>
      </c>
      <c r="AP125" s="1156" t="str">
        <f>IF(VLOOKUP($A125,intern2!$A$165:$BH$316,COLUMN(AP125)+1,FALSE)="","",IF(VLOOKUP($A125,'2.2'!$D:$O,5,FALSE)&lt;=AP$8,"OK","NOK"))</f>
        <v/>
      </c>
      <c r="AQ125" s="1269" t="str">
        <f>IF(VLOOKUP($A125,intern2!$A$165:$BH$316,COLUMN(AQ125)+1,FALSE)="","",IF(VLOOKUP($A125,'2.2'!$D:$O,5,FALSE)&lt;=AQ$8,"OK","NOK"))</f>
        <v/>
      </c>
      <c r="AR125" s="1156" t="str">
        <f>IF(VLOOKUP($A125,intern2!$A$165:$BH$316,COLUMN(AR125)+1,FALSE)="","",IF(VLOOKUP($A125,'2.2'!$D:$O,5,FALSE)&lt;=AR$8,"OK","NOK"))</f>
        <v/>
      </c>
      <c r="AS125" s="1156" t="str">
        <f>IF(VLOOKUP($A125,intern2!$A$165:$BH$316,COLUMN(AS125)+1,FALSE)="","",IF(VLOOKUP($A125,'2.2'!$D:$O,5,FALSE)&lt;=AS$8,"OK","NOK"))</f>
        <v/>
      </c>
      <c r="AT125" s="1269" t="str">
        <f>IF(VLOOKUP($A125,intern2!$A$165:$BH$316,COLUMN(AT125)+1,FALSE)="","",IF(VLOOKUP($A125,'2.2'!$D:$O,5,FALSE)&lt;=AT$8,"OK","NOK"))</f>
        <v/>
      </c>
      <c r="AU125" s="1156" t="str">
        <f>IF(VLOOKUP($A125,intern2!$A$165:$BH$316,COLUMN(AU125)+1,FALSE)="","",IF(VLOOKUP($A125,'2.2'!$D:$O,5,FALSE)&lt;=AU$8,"OK","NOK"))</f>
        <v/>
      </c>
      <c r="AV125" s="1156" t="str">
        <f>IF(VLOOKUP($A125,intern2!$A$165:$BH$316,COLUMN(AV125)+1,FALSE)="","",IF(VLOOKUP($A125,'2.2'!$D:$O,5,FALSE)&lt;=AV$8,"OK","NOK"))</f>
        <v/>
      </c>
      <c r="AW125" s="1156" t="str">
        <f>IF(VLOOKUP($A125,intern2!$A$165:$BH$316,COLUMN(AW125)+1,FALSE)="","",IF(VLOOKUP($A125,'2.2'!$D:$O,5,FALSE)&lt;=AW$8,"OK","NOK"))</f>
        <v/>
      </c>
      <c r="AX125" s="1156" t="str">
        <f>IF(VLOOKUP($A125,intern2!$A$165:$BH$316,COLUMN(AX125)+1,FALSE)="","",IF(VLOOKUP($A125,'2.2'!$D:$O,5,FALSE)&lt;=AX$8,"OK","NOK"))</f>
        <v/>
      </c>
      <c r="AY125" s="1156" t="str">
        <f>IF(VLOOKUP($A125,intern2!$A$165:$BH$316,COLUMN(AY125)+1,FALSE)="","",IF(VLOOKUP($A125,'2.2'!$D:$O,5,FALSE)&lt;=AY$8,"OK","NOK"))</f>
        <v/>
      </c>
      <c r="AZ125" s="1269" t="str">
        <f>IF(VLOOKUP($A125,intern2!$A$165:$BH$316,COLUMN(AZ125)+1,FALSE)="","",IF(VLOOKUP($A125,'2.2'!$D:$O,5,FALSE)&lt;=AZ$8,"OK","NOK"))</f>
        <v/>
      </c>
      <c r="BA125" s="1156" t="str">
        <f>IF(VLOOKUP($A125,intern2!$A$165:$BH$316,COLUMN(BA125)+1,FALSE)="","",IF(VLOOKUP($A125,'2.2'!$D:$O,5,FALSE)&lt;=BA$8,"OK","NOK"))</f>
        <v/>
      </c>
      <c r="BB125" s="1156" t="str">
        <f>IF(VLOOKUP($A125,intern2!$A$165:$BH$316,COLUMN(BB125)+1,FALSE)="","",IF(VLOOKUP($A125,'2.2'!$D:$O,5,FALSE)&lt;=BB$8,"OK","NOK"))</f>
        <v/>
      </c>
      <c r="BC125" s="1156" t="str">
        <f>IF(VLOOKUP($A125,intern2!$A$165:$BH$316,COLUMN(BC125)+1,FALSE)="","",IF(VLOOKUP($A125,'2.2'!$D:$O,5,FALSE)&lt;=BC$8,"OK","NOK"))</f>
        <v/>
      </c>
      <c r="BD125" s="1156" t="str">
        <f>IF(VLOOKUP($A125,intern2!$A$165:$BH$316,COLUMN(BD125)+1,FALSE)="","",IF(VLOOKUP($A125,'2.2'!$D:$O,5,FALSE)&lt;=BD$8,"OK","NOK"))</f>
        <v/>
      </c>
      <c r="BE125" s="1156" t="str">
        <f>IF(VLOOKUP($A125,intern2!$A$165:$BH$316,COLUMN(BE125)+1,FALSE)="","",IF(VLOOKUP($A125,'2.2'!$D:$O,5,FALSE)&lt;=BE$8,"OK","NOK"))</f>
        <v/>
      </c>
      <c r="BF125" s="1170" t="str">
        <f>IF(VLOOKUP($A125,intern2!$A$165:$BH$316,COLUMN(BF125)+1,FALSE)="","",IF(VLOOKUP($A125,'2.2'!$D:$O,5,FALSE)&lt;=BF$8,"OK","NOK"))</f>
        <v/>
      </c>
      <c r="BG125" s="1269" t="str">
        <f>IF(VLOOKUP($A125,intern2!$A$165:$BH$316,COLUMN(BG125)+1,FALSE)="","",IF(VLOOKUP($A125,'2.2'!$D:$O,5,FALSE)&lt;=BG$8,"OK","NOK"))</f>
        <v/>
      </c>
      <c r="BH125" s="1176" t="str">
        <f t="shared" ca="1" si="1"/>
        <v>NOK</v>
      </c>
      <c r="BI125" s="1176"/>
    </row>
    <row r="126" spans="1:61" x14ac:dyDescent="0.25">
      <c r="A126" s="716" t="str">
        <f>'2.2'!D126</f>
        <v>BEW10</v>
      </c>
      <c r="B126" s="1157" t="str">
        <f>'2.2'!E126</f>
        <v>Chirurgia del plesso</v>
      </c>
      <c r="C126" s="1156" t="str">
        <f>IF(VLOOKUP($A126,intern2!$A$165:$BH$316,COLUMN(C126)+1,FALSE)="","",IF(VLOOKUP($A126,'2.2'!$D:$O,5,FALSE)&lt;=C$8,"OK","NOK"))</f>
        <v/>
      </c>
      <c r="D126" s="1156" t="str">
        <f>IF(VLOOKUP($A126,intern2!$A$165:$BH$316,COLUMN(D126)+1,FALSE)="","",IF(VLOOKUP($A126,'2.2'!$D:$O,5,FALSE)&lt;=D$8,"OK","NOK"))</f>
        <v/>
      </c>
      <c r="E126" s="1156" t="str">
        <f>IF(VLOOKUP($A126,intern2!$A$165:$BH$316,COLUMN(E126)+1,FALSE)="","",IF(VLOOKUP($A126,'2.2'!$D:$O,5,FALSE)&lt;=E$8,"OK","NOK"))</f>
        <v/>
      </c>
      <c r="F126" s="1156" t="str">
        <f>IF(VLOOKUP($A126,intern2!$A$165:$BH$316,COLUMN(F126)+1,FALSE)="","",IF(VLOOKUP($A126,'2.2'!$D:$O,5,FALSE)&lt;=F$8,"OK","NOK"))</f>
        <v/>
      </c>
      <c r="G126" s="1156" t="str">
        <f>IF(VLOOKUP($A126,intern2!$A$165:$BH$316,COLUMN(G126)+1,FALSE)="","",IF(VLOOKUP($A126,'2.2'!$D:$O,5,FALSE)&lt;=G$8,"OK","NOK"))</f>
        <v/>
      </c>
      <c r="H126" s="1156" t="str">
        <f>IF(VLOOKUP($A126,intern2!$A$165:$BH$316,COLUMN(H126)+1,FALSE)="","",IF(VLOOKUP($A126,'2.2'!$D:$O,5,FALSE)&lt;=H$8,"OK","NOK"))</f>
        <v/>
      </c>
      <c r="I126" s="1269" t="str">
        <f>IF(VLOOKUP($A126,intern2!$A$165:$BH$316,COLUMN(I126)+1,FALSE)="","",IF(VLOOKUP($A126,'2.2'!$D:$O,5,FALSE)&lt;=I$8,"OK","NOK"))</f>
        <v/>
      </c>
      <c r="J126" s="1159" t="str">
        <f>IF(VLOOKUP($A126,intern2!$A$165:$BH$316,COLUMN(J126)+1,FALSE)="","",IF(VLOOKUP($A126,'2.2'!$D:$O,5,FALSE)&lt;=J$8,"OK","NOK"))</f>
        <v/>
      </c>
      <c r="K126" s="1156" t="str">
        <f ca="1">IF(VLOOKUP($A126,intern2!$A$165:$BH$316,COLUMN(K126)+1,FALSE)="","",IF(VLOOKUP($A126,'2.2'!$D:$O,5,FALSE)&lt;=K$8,"OK","NOK"))</f>
        <v>NOK</v>
      </c>
      <c r="L126" s="1156" t="str">
        <f>IF(VLOOKUP($A126,intern2!$A$165:$BH$316,COLUMN(L126)+1,FALSE)="","",IF(VLOOKUP($A126,'2.2'!$D:$O,5,FALSE)&lt;=L$8,"OK","NOK"))</f>
        <v/>
      </c>
      <c r="M126" s="1156" t="str">
        <f>IF(VLOOKUP($A126,intern2!$A$165:$BH$316,COLUMN(M126)+1,FALSE)="","",IF(VLOOKUP($A126,'2.2'!$D:$O,5,FALSE)&lt;=M$8,"OK","NOK"))</f>
        <v/>
      </c>
      <c r="N126" s="1156" t="str">
        <f>IF(VLOOKUP($A126,intern2!$A$165:$BH$316,COLUMN(N126)+1,FALSE)="","",IF(VLOOKUP($A126,'2.2'!$D:$O,5,FALSE)&lt;=N$8,"OK","NOK"))</f>
        <v/>
      </c>
      <c r="O126" s="1156" t="str">
        <f>IF(VLOOKUP($A126,intern2!$A$165:$BH$316,COLUMN(O126)+1,FALSE)="","",IF(VLOOKUP($A126,'2.2'!$D:$O,5,FALSE)&lt;=O$8,"OK","NOK"))</f>
        <v/>
      </c>
      <c r="P126" s="1156" t="str">
        <f>IF(VLOOKUP($A126,intern2!$A$165:$BH$316,COLUMN(P126)+1,FALSE)="","",IF(VLOOKUP($A126,'2.2'!$D:$O,5,FALSE)&lt;=P$8,"OK","NOK"))</f>
        <v/>
      </c>
      <c r="Q126" s="1156" t="str">
        <f>IF(VLOOKUP($A126,intern2!$A$165:$BH$316,COLUMN(Q126)+1,FALSE)="","",IF(VLOOKUP($A126,'2.2'!$D:$O,5,FALSE)&lt;=Q$8,"OK","NOK"))</f>
        <v/>
      </c>
      <c r="R126" s="1159" t="str">
        <f>IF(VLOOKUP($A126,intern2!$A$165:$BH$316,COLUMN(R126)+1,FALSE)="","",IF(VLOOKUP($A126,'2.2'!$D:$O,5,FALSE)&lt;=R$8,"OK","NOK"))</f>
        <v/>
      </c>
      <c r="S126" s="1159" t="str">
        <f>IF(VLOOKUP($A126,intern2!$A$165:$BH$316,COLUMN(S126)+1,FALSE)="","",IF(VLOOKUP($A126,'2.2'!$D:$O,5,FALSE)&lt;=S$8,"OK","NOK"))</f>
        <v/>
      </c>
      <c r="T126" s="1156" t="str">
        <f>IF(VLOOKUP($A126,intern2!$A$165:$BH$316,COLUMN(T126)+1,FALSE)="","",IF(VLOOKUP($A126,'2.2'!$D:$O,5,FALSE)&lt;=T$8,"OK","NOK"))</f>
        <v/>
      </c>
      <c r="U126" s="1156" t="str">
        <f>IF(VLOOKUP($A126,intern2!$A$165:$BH$316,COLUMN(U126)+1,FALSE)="","",IF(VLOOKUP($A126,'2.2'!$D:$O,5,FALSE)&lt;=U$8,"OK","NOK"))</f>
        <v/>
      </c>
      <c r="V126" s="1156" t="str">
        <f>IF(VLOOKUP($A126,intern2!$A$165:$BH$316,COLUMN(V126)+1,FALSE)="","",IF(VLOOKUP($A126,'2.2'!$D:$O,5,FALSE)&lt;=V$8,"OK","NOK"))</f>
        <v/>
      </c>
      <c r="W126" s="1156" t="str">
        <f>IF(VLOOKUP($A126,intern2!$A$165:$BH$316,COLUMN(W126)+1,FALSE)="","",IF(VLOOKUP($A126,'2.2'!$D:$O,5,FALSE)&lt;=W$8,"OK","NOK"))</f>
        <v/>
      </c>
      <c r="X126" s="1156" t="str">
        <f>IF(VLOOKUP($A126,intern2!$A$165:$BH$316,COLUMN(X126)+1,FALSE)="","",IF(VLOOKUP($A126,'2.2'!$D:$O,5,FALSE)&lt;=X$8,"OK","NOK"))</f>
        <v/>
      </c>
      <c r="Y126" s="1170" t="str">
        <f>IF(VLOOKUP($A126,intern2!$A$165:$BH$316,COLUMN(Y126)+1,FALSE)="","",IF(VLOOKUP($A126,'2.2'!$D:$O,5,FALSE)&lt;=Y$8,"OK","NOK"))</f>
        <v/>
      </c>
      <c r="Z126" s="1269" t="str">
        <f>IF(VLOOKUP($A126,intern2!$A$165:$BH$316,COLUMN(Z126)+1,FALSE)="","",IF(VLOOKUP($A126,'2.2'!$D:$O,5,FALSE)&lt;=Z$8,"OK","NOK"))</f>
        <v/>
      </c>
      <c r="AA126" s="1156" t="str">
        <f>IF(VLOOKUP($A126,intern2!$A$165:$BH$316,COLUMN(AA126)+1,FALSE)="","",IF(VLOOKUP($A126,'2.2'!$D:$O,5,FALSE)&lt;=AA$8,"OK","NOK"))</f>
        <v/>
      </c>
      <c r="AB126" s="1156" t="str">
        <f>IF(VLOOKUP($A126,intern2!$A$165:$BH$316,COLUMN(AB126)+1,FALSE)="","",IF(VLOOKUP($A126,'2.2'!$D:$O,5,FALSE)&lt;=AB$8,"OK","NOK"))</f>
        <v/>
      </c>
      <c r="AC126" s="1156" t="str">
        <f>IF(VLOOKUP($A126,intern2!$A$165:$BH$316,COLUMN(AC126)+1,FALSE)="","",IF(VLOOKUP($A126,'2.2'!$D:$O,5,FALSE)&lt;=AC$8,"OK","NOK"))</f>
        <v/>
      </c>
      <c r="AD126" s="1156" t="str">
        <f>IF(VLOOKUP($A126,intern2!$A$165:$BH$316,COLUMN(AD126)+1,FALSE)="","",IF(VLOOKUP($A126,'2.2'!$D:$O,5,FALSE)&lt;=AD$8,"OK","NOK"))</f>
        <v/>
      </c>
      <c r="AE126" s="1160" t="str">
        <f>IF(VLOOKUP($A126,intern2!$A$165:$BH$316,COLUMN(AE126)+1,FALSE)="","",IF(VLOOKUP($A126,'2.2'!$D:$O,5,FALSE)&lt;=AE$8,"OK","NOK"))</f>
        <v/>
      </c>
      <c r="AF126" s="1269" t="str">
        <f>IF(VLOOKUP($A126,intern2!$A$165:$BH$316,COLUMN(AF126)+1,FALSE)="","",IF(VLOOKUP($A126,'2.2'!$D:$O,5,FALSE)&lt;=AF$8,"OK","NOK"))</f>
        <v/>
      </c>
      <c r="AG126" s="1160" t="str">
        <f>IF(VLOOKUP($A126,intern2!$A$165:$BH$316,COLUMN(AG126)+1,FALSE)="","",IF(VLOOKUP($A126,'2.2'!$D:$O,5,FALSE)&lt;=AG$8,"OK","NOK"))</f>
        <v/>
      </c>
      <c r="AH126" s="1160" t="str">
        <f>IF(VLOOKUP($A126,intern2!$A$165:$BH$316,COLUMN(AH126)+1,FALSE)="","",IF(VLOOKUP($A126,'2.2'!$D:$O,5,FALSE)&lt;=AH$8,"OK","NOK"))</f>
        <v/>
      </c>
      <c r="AI126" s="1156" t="str">
        <f ca="1">IF(VLOOKUP($A126,intern2!$A$165:$BH$316,COLUMN(AI126)+1,FALSE)="","",IF(VLOOKUP($A126,'2.2'!$D:$O,5,FALSE)&lt;=AI$8,"OK","NOK"))</f>
        <v>NOK</v>
      </c>
      <c r="AJ126" s="1156" t="str">
        <f>IF(VLOOKUP($A126,intern2!$A$165:$BH$316,COLUMN(AJ126)+1,FALSE)="","",IF(VLOOKUP($A126,'2.2'!$D:$O,5,FALSE)&lt;=AJ$8,"OK","NOK"))</f>
        <v/>
      </c>
      <c r="AK126" s="1156" t="str">
        <f>IF(VLOOKUP($A126,intern2!$A$165:$BH$316,COLUMN(AK126)+1,FALSE)="","",IF(VLOOKUP($A126,'2.2'!$D:$O,5,FALSE)&lt;=AK$8,"OK","NOK"))</f>
        <v/>
      </c>
      <c r="AL126" s="1156" t="str">
        <f>IF(VLOOKUP($A126,intern2!$A$165:$BH$316,COLUMN(AL126)+1,FALSE)="","",IF(VLOOKUP($A126,'2.2'!$D:$O,5,FALSE)&lt;=AL$8,"OK","NOK"))</f>
        <v/>
      </c>
      <c r="AM126" s="1269" t="str">
        <f>IF(VLOOKUP($A126,intern2!$A$165:$BH$316,COLUMN(AM126)+1,FALSE)="","",IF(VLOOKUP($A126,'2.2'!$D:$O,5,FALSE)&lt;=AM$8,"OK","NOK"))</f>
        <v/>
      </c>
      <c r="AN126" s="1170" t="str">
        <f>IF(VLOOKUP($A126,intern2!$A$165:$BH$316,COLUMN(AN126)+1,FALSE)="","",IF(VLOOKUP($A126,'2.2'!$D:$O,5,FALSE)&lt;=AN$8,"OK","NOK"))</f>
        <v/>
      </c>
      <c r="AO126" s="1156" t="str">
        <f>IF(VLOOKUP($A126,intern2!$A$165:$BH$316,COLUMN(AO126)+1,FALSE)="","",IF(VLOOKUP($A126,'2.2'!$D:$O,5,FALSE)&lt;=AO$8,"OK","NOK"))</f>
        <v/>
      </c>
      <c r="AP126" s="1156" t="str">
        <f>IF(VLOOKUP($A126,intern2!$A$165:$BH$316,COLUMN(AP126)+1,FALSE)="","",IF(VLOOKUP($A126,'2.2'!$D:$O,5,FALSE)&lt;=AP$8,"OK","NOK"))</f>
        <v/>
      </c>
      <c r="AQ126" s="1269" t="str">
        <f>IF(VLOOKUP($A126,intern2!$A$165:$BH$316,COLUMN(AQ126)+1,FALSE)="","",IF(VLOOKUP($A126,'2.2'!$D:$O,5,FALSE)&lt;=AQ$8,"OK","NOK"))</f>
        <v/>
      </c>
      <c r="AR126" s="1156" t="str">
        <f>IF(VLOOKUP($A126,intern2!$A$165:$BH$316,COLUMN(AR126)+1,FALSE)="","",IF(VLOOKUP($A126,'2.2'!$D:$O,5,FALSE)&lt;=AR$8,"OK","NOK"))</f>
        <v/>
      </c>
      <c r="AS126" s="1156" t="str">
        <f>IF(VLOOKUP($A126,intern2!$A$165:$BH$316,COLUMN(AS126)+1,FALSE)="","",IF(VLOOKUP($A126,'2.2'!$D:$O,5,FALSE)&lt;=AS$8,"OK","NOK"))</f>
        <v/>
      </c>
      <c r="AT126" s="1269" t="str">
        <f>IF(VLOOKUP($A126,intern2!$A$165:$BH$316,COLUMN(AT126)+1,FALSE)="","",IF(VLOOKUP($A126,'2.2'!$D:$O,5,FALSE)&lt;=AT$8,"OK","NOK"))</f>
        <v/>
      </c>
      <c r="AU126" s="1156" t="str">
        <f>IF(VLOOKUP($A126,intern2!$A$165:$BH$316,COLUMN(AU126)+1,FALSE)="","",IF(VLOOKUP($A126,'2.2'!$D:$O,5,FALSE)&lt;=AU$8,"OK","NOK"))</f>
        <v/>
      </c>
      <c r="AV126" s="1156" t="str">
        <f>IF(VLOOKUP($A126,intern2!$A$165:$BH$316,COLUMN(AV126)+1,FALSE)="","",IF(VLOOKUP($A126,'2.2'!$D:$O,5,FALSE)&lt;=AV$8,"OK","NOK"))</f>
        <v/>
      </c>
      <c r="AW126" s="1156" t="str">
        <f>IF(VLOOKUP($A126,intern2!$A$165:$BH$316,COLUMN(AW126)+1,FALSE)="","",IF(VLOOKUP($A126,'2.2'!$D:$O,5,FALSE)&lt;=AW$8,"OK","NOK"))</f>
        <v/>
      </c>
      <c r="AX126" s="1156" t="str">
        <f>IF(VLOOKUP($A126,intern2!$A$165:$BH$316,COLUMN(AX126)+1,FALSE)="","",IF(VLOOKUP($A126,'2.2'!$D:$O,5,FALSE)&lt;=AX$8,"OK","NOK"))</f>
        <v/>
      </c>
      <c r="AY126" s="1156" t="str">
        <f>IF(VLOOKUP($A126,intern2!$A$165:$BH$316,COLUMN(AY126)+1,FALSE)="","",IF(VLOOKUP($A126,'2.2'!$D:$O,5,FALSE)&lt;=AY$8,"OK","NOK"))</f>
        <v/>
      </c>
      <c r="AZ126" s="1269" t="str">
        <f>IF(VLOOKUP($A126,intern2!$A$165:$BH$316,COLUMN(AZ126)+1,FALSE)="","",IF(VLOOKUP($A126,'2.2'!$D:$O,5,FALSE)&lt;=AZ$8,"OK","NOK"))</f>
        <v/>
      </c>
      <c r="BA126" s="1156" t="str">
        <f>IF(VLOOKUP($A126,intern2!$A$165:$BH$316,COLUMN(BA126)+1,FALSE)="","",IF(VLOOKUP($A126,'2.2'!$D:$O,5,FALSE)&lt;=BA$8,"OK","NOK"))</f>
        <v/>
      </c>
      <c r="BB126" s="1156" t="str">
        <f>IF(VLOOKUP($A126,intern2!$A$165:$BH$316,COLUMN(BB126)+1,FALSE)="","",IF(VLOOKUP($A126,'2.2'!$D:$O,5,FALSE)&lt;=BB$8,"OK","NOK"))</f>
        <v/>
      </c>
      <c r="BC126" s="1156" t="str">
        <f>IF(VLOOKUP($A126,intern2!$A$165:$BH$316,COLUMN(BC126)+1,FALSE)="","",IF(VLOOKUP($A126,'2.2'!$D:$O,5,FALSE)&lt;=BC$8,"OK","NOK"))</f>
        <v/>
      </c>
      <c r="BD126" s="1156" t="str">
        <f>IF(VLOOKUP($A126,intern2!$A$165:$BH$316,COLUMN(BD126)+1,FALSE)="","",IF(VLOOKUP($A126,'2.2'!$D:$O,5,FALSE)&lt;=BD$8,"OK","NOK"))</f>
        <v/>
      </c>
      <c r="BE126" s="1156" t="str">
        <f>IF(VLOOKUP($A126,intern2!$A$165:$BH$316,COLUMN(BE126)+1,FALSE)="","",IF(VLOOKUP($A126,'2.2'!$D:$O,5,FALSE)&lt;=BE$8,"OK","NOK"))</f>
        <v/>
      </c>
      <c r="BF126" s="1170" t="str">
        <f>IF(VLOOKUP($A126,intern2!$A$165:$BH$316,COLUMN(BF126)+1,FALSE)="","",IF(VLOOKUP($A126,'2.2'!$D:$O,5,FALSE)&lt;=BF$8,"OK","NOK"))</f>
        <v/>
      </c>
      <c r="BG126" s="1269" t="str">
        <f>IF(VLOOKUP($A126,intern2!$A$165:$BH$316,COLUMN(BG126)+1,FALSE)="","",IF(VLOOKUP($A126,'2.2'!$D:$O,5,FALSE)&lt;=BG$8,"OK","NOK"))</f>
        <v/>
      </c>
      <c r="BH126" s="1176" t="str">
        <f t="shared" ca="1" si="1"/>
        <v>NOK</v>
      </c>
      <c r="BI126" s="1176"/>
    </row>
    <row r="127" spans="1:61" x14ac:dyDescent="0.25">
      <c r="A127" s="716" t="str">
        <f>'2.2'!D127</f>
        <v>BEW11</v>
      </c>
      <c r="B127" s="1157" t="str">
        <f>'2.2'!E127</f>
        <v>Reimpianti</v>
      </c>
      <c r="C127" s="1156" t="str">
        <f>IF(VLOOKUP($A127,intern2!$A$165:$BH$316,COLUMN(C127)+1,FALSE)="","",IF(VLOOKUP($A127,'2.2'!$D:$O,5,FALSE)&lt;=C$8,"OK","NOK"))</f>
        <v/>
      </c>
      <c r="D127" s="1156" t="str">
        <f>IF(VLOOKUP($A127,intern2!$A$165:$BH$316,COLUMN(D127)+1,FALSE)="","",IF(VLOOKUP($A127,'2.2'!$D:$O,5,FALSE)&lt;=D$8,"OK","NOK"))</f>
        <v/>
      </c>
      <c r="E127" s="1156" t="str">
        <f>IF(VLOOKUP($A127,intern2!$A$165:$BH$316,COLUMN(E127)+1,FALSE)="","",IF(VLOOKUP($A127,'2.2'!$D:$O,5,FALSE)&lt;=E$8,"OK","NOK"))</f>
        <v/>
      </c>
      <c r="F127" s="1156" t="str">
        <f>IF(VLOOKUP($A127,intern2!$A$165:$BH$316,COLUMN(F127)+1,FALSE)="","",IF(VLOOKUP($A127,'2.2'!$D:$O,5,FALSE)&lt;=F$8,"OK","NOK"))</f>
        <v/>
      </c>
      <c r="G127" s="1156" t="str">
        <f>IF(VLOOKUP($A127,intern2!$A$165:$BH$316,COLUMN(G127)+1,FALSE)="","",IF(VLOOKUP($A127,'2.2'!$D:$O,5,FALSE)&lt;=G$8,"OK","NOK"))</f>
        <v/>
      </c>
      <c r="H127" s="1156" t="str">
        <f>IF(VLOOKUP($A127,intern2!$A$165:$BH$316,COLUMN(H127)+1,FALSE)="","",IF(VLOOKUP($A127,'2.2'!$D:$O,5,FALSE)&lt;=H$8,"OK","NOK"))</f>
        <v/>
      </c>
      <c r="I127" s="1269" t="str">
        <f>IF(VLOOKUP($A127,intern2!$A$165:$BH$316,COLUMN(I127)+1,FALSE)="","",IF(VLOOKUP($A127,'2.2'!$D:$O,5,FALSE)&lt;=I$8,"OK","NOK"))</f>
        <v/>
      </c>
      <c r="J127" s="1159" t="str">
        <f>IF(VLOOKUP($A127,intern2!$A$165:$BH$316,COLUMN(J127)+1,FALSE)="","",IF(VLOOKUP($A127,'2.2'!$D:$O,5,FALSE)&lt;=J$8,"OK","NOK"))</f>
        <v/>
      </c>
      <c r="K127" s="1156" t="str">
        <f ca="1">IF(VLOOKUP($A127,intern2!$A$165:$BH$316,COLUMN(K127)+1,FALSE)="","",IF(VLOOKUP($A127,'2.2'!$D:$O,5,FALSE)&lt;=K$8,"OK","NOK"))</f>
        <v>NOK</v>
      </c>
      <c r="L127" s="1156" t="str">
        <f>IF(VLOOKUP($A127,intern2!$A$165:$BH$316,COLUMN(L127)+1,FALSE)="","",IF(VLOOKUP($A127,'2.2'!$D:$O,5,FALSE)&lt;=L$8,"OK","NOK"))</f>
        <v/>
      </c>
      <c r="M127" s="1156" t="str">
        <f>IF(VLOOKUP($A127,intern2!$A$165:$BH$316,COLUMN(M127)+1,FALSE)="","",IF(VLOOKUP($A127,'2.2'!$D:$O,5,FALSE)&lt;=M$8,"OK","NOK"))</f>
        <v/>
      </c>
      <c r="N127" s="1156" t="str">
        <f>IF(VLOOKUP($A127,intern2!$A$165:$BH$316,COLUMN(N127)+1,FALSE)="","",IF(VLOOKUP($A127,'2.2'!$D:$O,5,FALSE)&lt;=N$8,"OK","NOK"))</f>
        <v/>
      </c>
      <c r="O127" s="1156" t="str">
        <f>IF(VLOOKUP($A127,intern2!$A$165:$BH$316,COLUMN(O127)+1,FALSE)="","",IF(VLOOKUP($A127,'2.2'!$D:$O,5,FALSE)&lt;=O$8,"OK","NOK"))</f>
        <v/>
      </c>
      <c r="P127" s="1156" t="str">
        <f>IF(VLOOKUP($A127,intern2!$A$165:$BH$316,COLUMN(P127)+1,FALSE)="","",IF(VLOOKUP($A127,'2.2'!$D:$O,5,FALSE)&lt;=P$8,"OK","NOK"))</f>
        <v/>
      </c>
      <c r="Q127" s="1156" t="str">
        <f>IF(VLOOKUP($A127,intern2!$A$165:$BH$316,COLUMN(Q127)+1,FALSE)="","",IF(VLOOKUP($A127,'2.2'!$D:$O,5,FALSE)&lt;=Q$8,"OK","NOK"))</f>
        <v/>
      </c>
      <c r="R127" s="1159" t="str">
        <f>IF(VLOOKUP($A127,intern2!$A$165:$BH$316,COLUMN(R127)+1,FALSE)="","",IF(VLOOKUP($A127,'2.2'!$D:$O,5,FALSE)&lt;=R$8,"OK","NOK"))</f>
        <v/>
      </c>
      <c r="S127" s="1159" t="str">
        <f>IF(VLOOKUP($A127,intern2!$A$165:$BH$316,COLUMN(S127)+1,FALSE)="","",IF(VLOOKUP($A127,'2.2'!$D:$O,5,FALSE)&lt;=S$8,"OK","NOK"))</f>
        <v/>
      </c>
      <c r="T127" s="1156" t="str">
        <f>IF(VLOOKUP($A127,intern2!$A$165:$BH$316,COLUMN(T127)+1,FALSE)="","",IF(VLOOKUP($A127,'2.2'!$D:$O,5,FALSE)&lt;=T$8,"OK","NOK"))</f>
        <v/>
      </c>
      <c r="U127" s="1156" t="str">
        <f>IF(VLOOKUP($A127,intern2!$A$165:$BH$316,COLUMN(U127)+1,FALSE)="","",IF(VLOOKUP($A127,'2.2'!$D:$O,5,FALSE)&lt;=U$8,"OK","NOK"))</f>
        <v/>
      </c>
      <c r="V127" s="1156" t="str">
        <f>IF(VLOOKUP($A127,intern2!$A$165:$BH$316,COLUMN(V127)+1,FALSE)="","",IF(VLOOKUP($A127,'2.2'!$D:$O,5,FALSE)&lt;=V$8,"OK","NOK"))</f>
        <v/>
      </c>
      <c r="W127" s="1156" t="str">
        <f>IF(VLOOKUP($A127,intern2!$A$165:$BH$316,COLUMN(W127)+1,FALSE)="","",IF(VLOOKUP($A127,'2.2'!$D:$O,5,FALSE)&lt;=W$8,"OK","NOK"))</f>
        <v/>
      </c>
      <c r="X127" s="1156" t="str">
        <f>IF(VLOOKUP($A127,intern2!$A$165:$BH$316,COLUMN(X127)+1,FALSE)="","",IF(VLOOKUP($A127,'2.2'!$D:$O,5,FALSE)&lt;=X$8,"OK","NOK"))</f>
        <v/>
      </c>
      <c r="Y127" s="1170" t="str">
        <f>IF(VLOOKUP($A127,intern2!$A$165:$BH$316,COLUMN(Y127)+1,FALSE)="","",IF(VLOOKUP($A127,'2.2'!$D:$O,5,FALSE)&lt;=Y$8,"OK","NOK"))</f>
        <v/>
      </c>
      <c r="Z127" s="1269" t="str">
        <f>IF(VLOOKUP($A127,intern2!$A$165:$BH$316,COLUMN(Z127)+1,FALSE)="","",IF(VLOOKUP($A127,'2.2'!$D:$O,5,FALSE)&lt;=Z$8,"OK","NOK"))</f>
        <v/>
      </c>
      <c r="AA127" s="1156" t="str">
        <f>IF(VLOOKUP($A127,intern2!$A$165:$BH$316,COLUMN(AA127)+1,FALSE)="","",IF(VLOOKUP($A127,'2.2'!$D:$O,5,FALSE)&lt;=AA$8,"OK","NOK"))</f>
        <v/>
      </c>
      <c r="AB127" s="1156" t="str">
        <f>IF(VLOOKUP($A127,intern2!$A$165:$BH$316,COLUMN(AB127)+1,FALSE)="","",IF(VLOOKUP($A127,'2.2'!$D:$O,5,FALSE)&lt;=AB$8,"OK","NOK"))</f>
        <v/>
      </c>
      <c r="AC127" s="1156" t="str">
        <f>IF(VLOOKUP($A127,intern2!$A$165:$BH$316,COLUMN(AC127)+1,FALSE)="","",IF(VLOOKUP($A127,'2.2'!$D:$O,5,FALSE)&lt;=AC$8,"OK","NOK"))</f>
        <v/>
      </c>
      <c r="AD127" s="1156" t="str">
        <f>IF(VLOOKUP($A127,intern2!$A$165:$BH$316,COLUMN(AD127)+1,FALSE)="","",IF(VLOOKUP($A127,'2.2'!$D:$O,5,FALSE)&lt;=AD$8,"OK","NOK"))</f>
        <v/>
      </c>
      <c r="AE127" s="1160" t="str">
        <f>IF(VLOOKUP($A127,intern2!$A$165:$BH$316,COLUMN(AE127)+1,FALSE)="","",IF(VLOOKUP($A127,'2.2'!$D:$O,5,FALSE)&lt;=AE$8,"OK","NOK"))</f>
        <v/>
      </c>
      <c r="AF127" s="1269" t="str">
        <f>IF(VLOOKUP($A127,intern2!$A$165:$BH$316,COLUMN(AF127)+1,FALSE)="","",IF(VLOOKUP($A127,'2.2'!$D:$O,5,FALSE)&lt;=AF$8,"OK","NOK"))</f>
        <v/>
      </c>
      <c r="AG127" s="1160" t="str">
        <f>IF(VLOOKUP($A127,intern2!$A$165:$BH$316,COLUMN(AG127)+1,FALSE)="","",IF(VLOOKUP($A127,'2.2'!$D:$O,5,FALSE)&lt;=AG$8,"OK","NOK"))</f>
        <v/>
      </c>
      <c r="AH127" s="1160" t="str">
        <f>IF(VLOOKUP($A127,intern2!$A$165:$BH$316,COLUMN(AH127)+1,FALSE)="","",IF(VLOOKUP($A127,'2.2'!$D:$O,5,FALSE)&lt;=AH$8,"OK","NOK"))</f>
        <v/>
      </c>
      <c r="AI127" s="1156" t="str">
        <f>IF(VLOOKUP($A127,intern2!$A$165:$BH$316,COLUMN(AI127)+1,FALSE)="","",IF(VLOOKUP($A127,'2.2'!$D:$O,5,FALSE)&lt;=AI$8,"OK","NOK"))</f>
        <v/>
      </c>
      <c r="AJ127" s="1156" t="str">
        <f>IF(VLOOKUP($A127,intern2!$A$165:$BH$316,COLUMN(AJ127)+1,FALSE)="","",IF(VLOOKUP($A127,'2.2'!$D:$O,5,FALSE)&lt;=AJ$8,"OK","NOK"))</f>
        <v/>
      </c>
      <c r="AK127" s="1156" t="str">
        <f>IF(VLOOKUP($A127,intern2!$A$165:$BH$316,COLUMN(AK127)+1,FALSE)="","",IF(VLOOKUP($A127,'2.2'!$D:$O,5,FALSE)&lt;=AK$8,"OK","NOK"))</f>
        <v/>
      </c>
      <c r="AL127" s="1156" t="str">
        <f>IF(VLOOKUP($A127,intern2!$A$165:$BH$316,COLUMN(AL127)+1,FALSE)="","",IF(VLOOKUP($A127,'2.2'!$D:$O,5,FALSE)&lt;=AL$8,"OK","NOK"))</f>
        <v/>
      </c>
      <c r="AM127" s="1269" t="str">
        <f>IF(VLOOKUP($A127,intern2!$A$165:$BH$316,COLUMN(AM127)+1,FALSE)="","",IF(VLOOKUP($A127,'2.2'!$D:$O,5,FALSE)&lt;=AM$8,"OK","NOK"))</f>
        <v/>
      </c>
      <c r="AN127" s="1170" t="str">
        <f>IF(VLOOKUP($A127,intern2!$A$165:$BH$316,COLUMN(AN127)+1,FALSE)="","",IF(VLOOKUP($A127,'2.2'!$D:$O,5,FALSE)&lt;=AN$8,"OK","NOK"))</f>
        <v/>
      </c>
      <c r="AO127" s="1156" t="str">
        <f>IF(VLOOKUP($A127,intern2!$A$165:$BH$316,COLUMN(AO127)+1,FALSE)="","",IF(VLOOKUP($A127,'2.2'!$D:$O,5,FALSE)&lt;=AO$8,"OK","NOK"))</f>
        <v/>
      </c>
      <c r="AP127" s="1156" t="str">
        <f>IF(VLOOKUP($A127,intern2!$A$165:$BH$316,COLUMN(AP127)+1,FALSE)="","",IF(VLOOKUP($A127,'2.2'!$D:$O,5,FALSE)&lt;=AP$8,"OK","NOK"))</f>
        <v/>
      </c>
      <c r="AQ127" s="1269" t="str">
        <f>IF(VLOOKUP($A127,intern2!$A$165:$BH$316,COLUMN(AQ127)+1,FALSE)="","",IF(VLOOKUP($A127,'2.2'!$D:$O,5,FALSE)&lt;=AQ$8,"OK","NOK"))</f>
        <v/>
      </c>
      <c r="AR127" s="1156" t="str">
        <f>IF(VLOOKUP($A127,intern2!$A$165:$BH$316,COLUMN(AR127)+1,FALSE)="","",IF(VLOOKUP($A127,'2.2'!$D:$O,5,FALSE)&lt;=AR$8,"OK","NOK"))</f>
        <v/>
      </c>
      <c r="AS127" s="1156" t="str">
        <f>IF(VLOOKUP($A127,intern2!$A$165:$BH$316,COLUMN(AS127)+1,FALSE)="","",IF(VLOOKUP($A127,'2.2'!$D:$O,5,FALSE)&lt;=AS$8,"OK","NOK"))</f>
        <v/>
      </c>
      <c r="AT127" s="1269" t="str">
        <f>IF(VLOOKUP($A127,intern2!$A$165:$BH$316,COLUMN(AT127)+1,FALSE)="","",IF(VLOOKUP($A127,'2.2'!$D:$O,5,FALSE)&lt;=AT$8,"OK","NOK"))</f>
        <v/>
      </c>
      <c r="AU127" s="1156" t="str">
        <f>IF(VLOOKUP($A127,intern2!$A$165:$BH$316,COLUMN(AU127)+1,FALSE)="","",IF(VLOOKUP($A127,'2.2'!$D:$O,5,FALSE)&lt;=AU$8,"OK","NOK"))</f>
        <v/>
      </c>
      <c r="AV127" s="1156" t="str">
        <f>IF(VLOOKUP($A127,intern2!$A$165:$BH$316,COLUMN(AV127)+1,FALSE)="","",IF(VLOOKUP($A127,'2.2'!$D:$O,5,FALSE)&lt;=AV$8,"OK","NOK"))</f>
        <v/>
      </c>
      <c r="AW127" s="1156" t="str">
        <f>IF(VLOOKUP($A127,intern2!$A$165:$BH$316,COLUMN(AW127)+1,FALSE)="","",IF(VLOOKUP($A127,'2.2'!$D:$O,5,FALSE)&lt;=AW$8,"OK","NOK"))</f>
        <v/>
      </c>
      <c r="AX127" s="1156" t="str">
        <f>IF(VLOOKUP($A127,intern2!$A$165:$BH$316,COLUMN(AX127)+1,FALSE)="","",IF(VLOOKUP($A127,'2.2'!$D:$O,5,FALSE)&lt;=AX$8,"OK","NOK"))</f>
        <v/>
      </c>
      <c r="AY127" s="1156" t="str">
        <f>IF(VLOOKUP($A127,intern2!$A$165:$BH$316,COLUMN(AY127)+1,FALSE)="","",IF(VLOOKUP($A127,'2.2'!$D:$O,5,FALSE)&lt;=AY$8,"OK","NOK"))</f>
        <v/>
      </c>
      <c r="AZ127" s="1269" t="str">
        <f>IF(VLOOKUP($A127,intern2!$A$165:$BH$316,COLUMN(AZ127)+1,FALSE)="","",IF(VLOOKUP($A127,'2.2'!$D:$O,5,FALSE)&lt;=AZ$8,"OK","NOK"))</f>
        <v/>
      </c>
      <c r="BA127" s="1156" t="str">
        <f>IF(VLOOKUP($A127,intern2!$A$165:$BH$316,COLUMN(BA127)+1,FALSE)="","",IF(VLOOKUP($A127,'2.2'!$D:$O,5,FALSE)&lt;=BA$8,"OK","NOK"))</f>
        <v/>
      </c>
      <c r="BB127" s="1156" t="str">
        <f>IF(VLOOKUP($A127,intern2!$A$165:$BH$316,COLUMN(BB127)+1,FALSE)="","",IF(VLOOKUP($A127,'2.2'!$D:$O,5,FALSE)&lt;=BB$8,"OK","NOK"))</f>
        <v/>
      </c>
      <c r="BC127" s="1156" t="str">
        <f>IF(VLOOKUP($A127,intern2!$A$165:$BH$316,COLUMN(BC127)+1,FALSE)="","",IF(VLOOKUP($A127,'2.2'!$D:$O,5,FALSE)&lt;=BC$8,"OK","NOK"))</f>
        <v/>
      </c>
      <c r="BD127" s="1156" t="str">
        <f>IF(VLOOKUP($A127,intern2!$A$165:$BH$316,COLUMN(BD127)+1,FALSE)="","",IF(VLOOKUP($A127,'2.2'!$D:$O,5,FALSE)&lt;=BD$8,"OK","NOK"))</f>
        <v/>
      </c>
      <c r="BE127" s="1156" t="str">
        <f>IF(VLOOKUP($A127,intern2!$A$165:$BH$316,COLUMN(BE127)+1,FALSE)="","",IF(VLOOKUP($A127,'2.2'!$D:$O,5,FALSE)&lt;=BE$8,"OK","NOK"))</f>
        <v/>
      </c>
      <c r="BF127" s="1170" t="str">
        <f>IF(VLOOKUP($A127,intern2!$A$165:$BH$316,COLUMN(BF127)+1,FALSE)="","",IF(VLOOKUP($A127,'2.2'!$D:$O,5,FALSE)&lt;=BF$8,"OK","NOK"))</f>
        <v/>
      </c>
      <c r="BG127" s="1269" t="str">
        <f>IF(VLOOKUP($A127,intern2!$A$165:$BH$316,COLUMN(BG127)+1,FALSE)="","",IF(VLOOKUP($A127,'2.2'!$D:$O,5,FALSE)&lt;=BG$8,"OK","NOK"))</f>
        <v/>
      </c>
      <c r="BH127" s="1176" t="str">
        <f t="shared" ca="1" si="1"/>
        <v>NOK</v>
      </c>
      <c r="BI127" s="1176"/>
    </row>
    <row r="128" spans="1:61" x14ac:dyDescent="0.25">
      <c r="A128" s="716" t="str">
        <f>'2.2'!D128</f>
        <v>RHE1</v>
      </c>
      <c r="B128" s="1157" t="str">
        <f>'2.2'!E128</f>
        <v>Reumatologia</v>
      </c>
      <c r="C128" s="1156" t="str">
        <f>IF(VLOOKUP($A128,intern2!$A$165:$BH$316,COLUMN(C128)+1,FALSE)="","",IF(VLOOKUP($A128,'2.2'!$D:$O,5,FALSE)&lt;=C$8,"OK","NOK"))</f>
        <v/>
      </c>
      <c r="D128" s="1156" t="str">
        <f>IF(VLOOKUP($A128,intern2!$A$165:$BH$316,COLUMN(D128)+1,FALSE)="","",IF(VLOOKUP($A128,'2.2'!$D:$O,5,FALSE)&lt;=D$8,"OK","NOK"))</f>
        <v/>
      </c>
      <c r="E128" s="1156" t="str">
        <f>IF(VLOOKUP($A128,intern2!$A$165:$BH$316,COLUMN(E128)+1,FALSE)="","",IF(VLOOKUP($A128,'2.2'!$D:$O,5,FALSE)&lt;=E$8,"OK","NOK"))</f>
        <v/>
      </c>
      <c r="F128" s="1156" t="str">
        <f>IF(VLOOKUP($A128,intern2!$A$165:$BH$316,COLUMN(F128)+1,FALSE)="","",IF(VLOOKUP($A128,'2.2'!$D:$O,5,FALSE)&lt;=F$8,"OK","NOK"))</f>
        <v/>
      </c>
      <c r="G128" s="1156" t="str">
        <f>IF(VLOOKUP($A128,intern2!$A$165:$BH$316,COLUMN(G128)+1,FALSE)="","",IF(VLOOKUP($A128,'2.2'!$D:$O,5,FALSE)&lt;=G$8,"OK","NOK"))</f>
        <v/>
      </c>
      <c r="H128" s="1156" t="str">
        <f>IF(VLOOKUP($A128,intern2!$A$165:$BH$316,COLUMN(H128)+1,FALSE)="","",IF(VLOOKUP($A128,'2.2'!$D:$O,5,FALSE)&lt;=H$8,"OK","NOK"))</f>
        <v/>
      </c>
      <c r="I128" s="1269" t="str">
        <f>IF(VLOOKUP($A128,intern2!$A$165:$BH$316,COLUMN(I128)+1,FALSE)="","",IF(VLOOKUP($A128,'2.2'!$D:$O,5,FALSE)&lt;=I$8,"OK","NOK"))</f>
        <v/>
      </c>
      <c r="J128" s="1159" t="str">
        <f>IF(VLOOKUP($A128,intern2!$A$165:$BH$316,COLUMN(J128)+1,FALSE)="","",IF(VLOOKUP($A128,'2.2'!$D:$O,5,FALSE)&lt;=J$8,"OK","NOK"))</f>
        <v/>
      </c>
      <c r="K128" s="1156" t="str">
        <f>IF(VLOOKUP($A128,intern2!$A$165:$BH$316,COLUMN(K128)+1,FALSE)="","",IF(VLOOKUP($A128,'2.2'!$D:$O,5,FALSE)&lt;=K$8,"OK","NOK"))</f>
        <v/>
      </c>
      <c r="L128" s="1156" t="str">
        <f>IF(VLOOKUP($A128,intern2!$A$165:$BH$316,COLUMN(L128)+1,FALSE)="","",IF(VLOOKUP($A128,'2.2'!$D:$O,5,FALSE)&lt;=L$8,"OK","NOK"))</f>
        <v/>
      </c>
      <c r="M128" s="1156" t="str">
        <f>IF(VLOOKUP($A128,intern2!$A$165:$BH$316,COLUMN(M128)+1,FALSE)="","",IF(VLOOKUP($A128,'2.2'!$D:$O,5,FALSE)&lt;=M$8,"OK","NOK"))</f>
        <v/>
      </c>
      <c r="N128" s="1156" t="str">
        <f>IF(VLOOKUP($A128,intern2!$A$165:$BH$316,COLUMN(N128)+1,FALSE)="","",IF(VLOOKUP($A128,'2.2'!$D:$O,5,FALSE)&lt;=N$8,"OK","NOK"))</f>
        <v/>
      </c>
      <c r="O128" s="1156" t="str">
        <f>IF(VLOOKUP($A128,intern2!$A$165:$BH$316,COLUMN(O128)+1,FALSE)="","",IF(VLOOKUP($A128,'2.2'!$D:$O,5,FALSE)&lt;=O$8,"OK","NOK"))</f>
        <v/>
      </c>
      <c r="P128" s="1156" t="str">
        <f>IF(VLOOKUP($A128,intern2!$A$165:$BH$316,COLUMN(P128)+1,FALSE)="","",IF(VLOOKUP($A128,'2.2'!$D:$O,5,FALSE)&lt;=P$8,"OK","NOK"))</f>
        <v/>
      </c>
      <c r="Q128" s="1156" t="str">
        <f>IF(VLOOKUP($A128,intern2!$A$165:$BH$316,COLUMN(Q128)+1,FALSE)="","",IF(VLOOKUP($A128,'2.2'!$D:$O,5,FALSE)&lt;=Q$8,"OK","NOK"))</f>
        <v/>
      </c>
      <c r="R128" s="1159" t="str">
        <f>IF(VLOOKUP($A128,intern2!$A$165:$BH$316,COLUMN(R128)+1,FALSE)="","",IF(VLOOKUP($A128,'2.2'!$D:$O,5,FALSE)&lt;=R$8,"OK","NOK"))</f>
        <v/>
      </c>
      <c r="S128" s="1159" t="str">
        <f>IF(VLOOKUP($A128,intern2!$A$165:$BH$316,COLUMN(S128)+1,FALSE)="","",IF(VLOOKUP($A128,'2.2'!$D:$O,5,FALSE)&lt;=S$8,"OK","NOK"))</f>
        <v/>
      </c>
      <c r="T128" s="1156" t="str">
        <f>IF(VLOOKUP($A128,intern2!$A$165:$BH$316,COLUMN(T128)+1,FALSE)="","",IF(VLOOKUP($A128,'2.2'!$D:$O,5,FALSE)&lt;=T$8,"OK","NOK"))</f>
        <v/>
      </c>
      <c r="U128" s="1156" t="str">
        <f>IF(VLOOKUP($A128,intern2!$A$165:$BH$316,COLUMN(U128)+1,FALSE)="","",IF(VLOOKUP($A128,'2.2'!$D:$O,5,FALSE)&lt;=U$8,"OK","NOK"))</f>
        <v/>
      </c>
      <c r="V128" s="1156" t="str">
        <f>IF(VLOOKUP($A128,intern2!$A$165:$BH$316,COLUMN(V128)+1,FALSE)="","",IF(VLOOKUP($A128,'2.2'!$D:$O,5,FALSE)&lt;=V$8,"OK","NOK"))</f>
        <v/>
      </c>
      <c r="W128" s="1156" t="str">
        <f>IF(VLOOKUP($A128,intern2!$A$165:$BH$316,COLUMN(W128)+1,FALSE)="","",IF(VLOOKUP($A128,'2.2'!$D:$O,5,FALSE)&lt;=W$8,"OK","NOK"))</f>
        <v/>
      </c>
      <c r="X128" s="1156" t="str">
        <f>IF(VLOOKUP($A128,intern2!$A$165:$BH$316,COLUMN(X128)+1,FALSE)="","",IF(VLOOKUP($A128,'2.2'!$D:$O,5,FALSE)&lt;=X$8,"OK","NOK"))</f>
        <v/>
      </c>
      <c r="Y128" s="1170" t="str">
        <f>IF(VLOOKUP($A128,intern2!$A$165:$BH$316,COLUMN(Y128)+1,FALSE)="","",IF(VLOOKUP($A128,'2.2'!$D:$O,5,FALSE)&lt;=Y$8,"OK","NOK"))</f>
        <v/>
      </c>
      <c r="Z128" s="1269" t="str">
        <f>IF(VLOOKUP($A128,intern2!$A$165:$BH$316,COLUMN(Z128)+1,FALSE)="","",IF(VLOOKUP($A128,'2.2'!$D:$O,5,FALSE)&lt;=Z$8,"OK","NOK"))</f>
        <v/>
      </c>
      <c r="AA128" s="1156" t="str">
        <f>IF(VLOOKUP($A128,intern2!$A$165:$BH$316,COLUMN(AA128)+1,FALSE)="","",IF(VLOOKUP($A128,'2.2'!$D:$O,5,FALSE)&lt;=AA$8,"OK","NOK"))</f>
        <v/>
      </c>
      <c r="AB128" s="1156" t="str">
        <f ca="1">IF(VLOOKUP($A128,intern2!$A$165:$BH$316,COLUMN(AB128)+1,FALSE)="","",IF(VLOOKUP($A128,'2.2'!$D:$O,5,FALSE)&lt;=AB$8,"OK","NOK"))</f>
        <v>NOK</v>
      </c>
      <c r="AC128" s="1156" t="str">
        <f>IF(VLOOKUP($A128,intern2!$A$165:$BH$316,COLUMN(AC128)+1,FALSE)="","",IF(VLOOKUP($A128,'2.2'!$D:$O,5,FALSE)&lt;=AC$8,"OK","NOK"))</f>
        <v/>
      </c>
      <c r="AD128" s="1156" t="str">
        <f>IF(VLOOKUP($A128,intern2!$A$165:$BH$316,COLUMN(AD128)+1,FALSE)="","",IF(VLOOKUP($A128,'2.2'!$D:$O,5,FALSE)&lt;=AD$8,"OK","NOK"))</f>
        <v/>
      </c>
      <c r="AE128" s="1160" t="str">
        <f>IF(VLOOKUP($A128,intern2!$A$165:$BH$316,COLUMN(AE128)+1,FALSE)="","",IF(VLOOKUP($A128,'2.2'!$D:$O,5,FALSE)&lt;=AE$8,"OK","NOK"))</f>
        <v/>
      </c>
      <c r="AF128" s="1269" t="str">
        <f>IF(VLOOKUP($A128,intern2!$A$165:$BH$316,COLUMN(AF128)+1,FALSE)="","",IF(VLOOKUP($A128,'2.2'!$D:$O,5,FALSE)&lt;=AF$8,"OK","NOK"))</f>
        <v/>
      </c>
      <c r="AG128" s="1160" t="str">
        <f>IF(VLOOKUP($A128,intern2!$A$165:$BH$316,COLUMN(AG128)+1,FALSE)="","",IF(VLOOKUP($A128,'2.2'!$D:$O,5,FALSE)&lt;=AG$8,"OK","NOK"))</f>
        <v/>
      </c>
      <c r="AH128" s="1160" t="str">
        <f>IF(VLOOKUP($A128,intern2!$A$165:$BH$316,COLUMN(AH128)+1,FALSE)="","",IF(VLOOKUP($A128,'2.2'!$D:$O,5,FALSE)&lt;=AH$8,"OK","NOK"))</f>
        <v/>
      </c>
      <c r="AI128" s="1156" t="str">
        <f>IF(VLOOKUP($A128,intern2!$A$165:$BH$316,COLUMN(AI128)+1,FALSE)="","",IF(VLOOKUP($A128,'2.2'!$D:$O,5,FALSE)&lt;=AI$8,"OK","NOK"))</f>
        <v/>
      </c>
      <c r="AJ128" s="1156" t="str">
        <f>IF(VLOOKUP($A128,intern2!$A$165:$BH$316,COLUMN(AJ128)+1,FALSE)="","",IF(VLOOKUP($A128,'2.2'!$D:$O,5,FALSE)&lt;=AJ$8,"OK","NOK"))</f>
        <v/>
      </c>
      <c r="AK128" s="1156" t="str">
        <f>IF(VLOOKUP($A128,intern2!$A$165:$BH$316,COLUMN(AK128)+1,FALSE)="","",IF(VLOOKUP($A128,'2.2'!$D:$O,5,FALSE)&lt;=AK$8,"OK","NOK"))</f>
        <v/>
      </c>
      <c r="AL128" s="1156" t="str">
        <f>IF(VLOOKUP($A128,intern2!$A$165:$BH$316,COLUMN(AL128)+1,FALSE)="","",IF(VLOOKUP($A128,'2.2'!$D:$O,5,FALSE)&lt;=AL$8,"OK","NOK"))</f>
        <v/>
      </c>
      <c r="AM128" s="1269" t="str">
        <f>IF(VLOOKUP($A128,intern2!$A$165:$BH$316,COLUMN(AM128)+1,FALSE)="","",IF(VLOOKUP($A128,'2.2'!$D:$O,5,FALSE)&lt;=AM$8,"OK","NOK"))</f>
        <v/>
      </c>
      <c r="AN128" s="1170" t="str">
        <f>IF(VLOOKUP($A128,intern2!$A$165:$BH$316,COLUMN(AN128)+1,FALSE)="","",IF(VLOOKUP($A128,'2.2'!$D:$O,5,FALSE)&lt;=AN$8,"OK","NOK"))</f>
        <v/>
      </c>
      <c r="AO128" s="1156" t="str">
        <f>IF(VLOOKUP($A128,intern2!$A$165:$BH$316,COLUMN(AO128)+1,FALSE)="","",IF(VLOOKUP($A128,'2.2'!$D:$O,5,FALSE)&lt;=AO$8,"OK","NOK"))</f>
        <v/>
      </c>
      <c r="AP128" s="1156" t="str">
        <f>IF(VLOOKUP($A128,intern2!$A$165:$BH$316,COLUMN(AP128)+1,FALSE)="","",IF(VLOOKUP($A128,'2.2'!$D:$O,5,FALSE)&lt;=AP$8,"OK","NOK"))</f>
        <v/>
      </c>
      <c r="AQ128" s="1269" t="str">
        <f>IF(VLOOKUP($A128,intern2!$A$165:$BH$316,COLUMN(AQ128)+1,FALSE)="","",IF(VLOOKUP($A128,'2.2'!$D:$O,5,FALSE)&lt;=AQ$8,"OK","NOK"))</f>
        <v/>
      </c>
      <c r="AR128" s="1156" t="str">
        <f>IF(VLOOKUP($A128,intern2!$A$165:$BH$316,COLUMN(AR128)+1,FALSE)="","",IF(VLOOKUP($A128,'2.2'!$D:$O,5,FALSE)&lt;=AR$8,"OK","NOK"))</f>
        <v/>
      </c>
      <c r="AS128" s="1156" t="str">
        <f>IF(VLOOKUP($A128,intern2!$A$165:$BH$316,COLUMN(AS128)+1,FALSE)="","",IF(VLOOKUP($A128,'2.2'!$D:$O,5,FALSE)&lt;=AS$8,"OK","NOK"))</f>
        <v/>
      </c>
      <c r="AT128" s="1269" t="str">
        <f>IF(VLOOKUP($A128,intern2!$A$165:$BH$316,COLUMN(AT128)+1,FALSE)="","",IF(VLOOKUP($A128,'2.2'!$D:$O,5,FALSE)&lt;=AT$8,"OK","NOK"))</f>
        <v/>
      </c>
      <c r="AU128" s="1156" t="str">
        <f>IF(VLOOKUP($A128,intern2!$A$165:$BH$316,COLUMN(AU128)+1,FALSE)="","",IF(VLOOKUP($A128,'2.2'!$D:$O,5,FALSE)&lt;=AU$8,"OK","NOK"))</f>
        <v/>
      </c>
      <c r="AV128" s="1156" t="str">
        <f>IF(VLOOKUP($A128,intern2!$A$165:$BH$316,COLUMN(AV128)+1,FALSE)="","",IF(VLOOKUP($A128,'2.2'!$D:$O,5,FALSE)&lt;=AV$8,"OK","NOK"))</f>
        <v/>
      </c>
      <c r="AW128" s="1156" t="str">
        <f>IF(VLOOKUP($A128,intern2!$A$165:$BH$316,COLUMN(AW128)+1,FALSE)="","",IF(VLOOKUP($A128,'2.2'!$D:$O,5,FALSE)&lt;=AW$8,"OK","NOK"))</f>
        <v/>
      </c>
      <c r="AX128" s="1156" t="str">
        <f>IF(VLOOKUP($A128,intern2!$A$165:$BH$316,COLUMN(AX128)+1,FALSE)="","",IF(VLOOKUP($A128,'2.2'!$D:$O,5,FALSE)&lt;=AX$8,"OK","NOK"))</f>
        <v/>
      </c>
      <c r="AY128" s="1156" t="str">
        <f>IF(VLOOKUP($A128,intern2!$A$165:$BH$316,COLUMN(AY128)+1,FALSE)="","",IF(VLOOKUP($A128,'2.2'!$D:$O,5,FALSE)&lt;=AY$8,"OK","NOK"))</f>
        <v/>
      </c>
      <c r="AZ128" s="1269" t="str">
        <f>IF(VLOOKUP($A128,intern2!$A$165:$BH$316,COLUMN(AZ128)+1,FALSE)="","",IF(VLOOKUP($A128,'2.2'!$D:$O,5,FALSE)&lt;=AZ$8,"OK","NOK"))</f>
        <v/>
      </c>
      <c r="BA128" s="1156" t="str">
        <f>IF(VLOOKUP($A128,intern2!$A$165:$BH$316,COLUMN(BA128)+1,FALSE)="","",IF(VLOOKUP($A128,'2.2'!$D:$O,5,FALSE)&lt;=BA$8,"OK","NOK"))</f>
        <v/>
      </c>
      <c r="BB128" s="1156" t="str">
        <f ca="1">IF(VLOOKUP($A128,intern2!$A$165:$BH$316,COLUMN(BB128)+1,FALSE)="","",IF(VLOOKUP($A128,'2.2'!$D:$O,5,FALSE)&lt;=BB$8,"OK","NOK"))</f>
        <v>NOK</v>
      </c>
      <c r="BC128" s="1156" t="str">
        <f>IF(VLOOKUP($A128,intern2!$A$165:$BH$316,COLUMN(BC128)+1,FALSE)="","",IF(VLOOKUP($A128,'2.2'!$D:$O,5,FALSE)&lt;=BC$8,"OK","NOK"))</f>
        <v/>
      </c>
      <c r="BD128" s="1156" t="str">
        <f>IF(VLOOKUP($A128,intern2!$A$165:$BH$316,COLUMN(BD128)+1,FALSE)="","",IF(VLOOKUP($A128,'2.2'!$D:$O,5,FALSE)&lt;=BD$8,"OK","NOK"))</f>
        <v/>
      </c>
      <c r="BE128" s="1156" t="str">
        <f>IF(VLOOKUP($A128,intern2!$A$165:$BH$316,COLUMN(BE128)+1,FALSE)="","",IF(VLOOKUP($A128,'2.2'!$D:$O,5,FALSE)&lt;=BE$8,"OK","NOK"))</f>
        <v/>
      </c>
      <c r="BF128" s="1170" t="str">
        <f>IF(VLOOKUP($A128,intern2!$A$165:$BH$316,COLUMN(BF128)+1,FALSE)="","",IF(VLOOKUP($A128,'2.2'!$D:$O,5,FALSE)&lt;=BF$8,"OK","NOK"))</f>
        <v/>
      </c>
      <c r="BG128" s="1269" t="str">
        <f>IF(VLOOKUP($A128,intern2!$A$165:$BH$316,COLUMN(BG128)+1,FALSE)="","",IF(VLOOKUP($A128,'2.2'!$D:$O,5,FALSE)&lt;=BG$8,"OK","NOK"))</f>
        <v/>
      </c>
      <c r="BH128" s="1176" t="str">
        <f t="shared" ca="1" si="1"/>
        <v>NOK</v>
      </c>
      <c r="BI128" s="1176"/>
    </row>
    <row r="129" spans="1:61" x14ac:dyDescent="0.25">
      <c r="A129" s="716" t="str">
        <f>'2.2'!D129</f>
        <v>RHE2</v>
      </c>
      <c r="B129" s="1157" t="str">
        <f>'2.2'!E129</f>
        <v>Reumatologia interdisciplinare</v>
      </c>
      <c r="C129" s="1156" t="str">
        <f>IF(VLOOKUP($A129,intern2!$A$165:$BH$316,COLUMN(C129)+1,FALSE)="","",IF(VLOOKUP($A129,'2.2'!$D:$O,5,FALSE)&lt;=C$8,"OK","NOK"))</f>
        <v/>
      </c>
      <c r="D129" s="1156" t="str">
        <f>IF(VLOOKUP($A129,intern2!$A$165:$BH$316,COLUMN(D129)+1,FALSE)="","",IF(VLOOKUP($A129,'2.2'!$D:$O,5,FALSE)&lt;=D$8,"OK","NOK"))</f>
        <v/>
      </c>
      <c r="E129" s="1156" t="str">
        <f>IF(VLOOKUP($A129,intern2!$A$165:$BH$316,COLUMN(E129)+1,FALSE)="","",IF(VLOOKUP($A129,'2.2'!$D:$O,5,FALSE)&lt;=E$8,"OK","NOK"))</f>
        <v/>
      </c>
      <c r="F129" s="1156" t="str">
        <f>IF(VLOOKUP($A129,intern2!$A$165:$BH$316,COLUMN(F129)+1,FALSE)="","",IF(VLOOKUP($A129,'2.2'!$D:$O,5,FALSE)&lt;=F$8,"OK","NOK"))</f>
        <v/>
      </c>
      <c r="G129" s="1156" t="str">
        <f>IF(VLOOKUP($A129,intern2!$A$165:$BH$316,COLUMN(G129)+1,FALSE)="","",IF(VLOOKUP($A129,'2.2'!$D:$O,5,FALSE)&lt;=G$8,"OK","NOK"))</f>
        <v/>
      </c>
      <c r="H129" s="1156" t="str">
        <f>IF(VLOOKUP($A129,intern2!$A$165:$BH$316,COLUMN(H129)+1,FALSE)="","",IF(VLOOKUP($A129,'2.2'!$D:$O,5,FALSE)&lt;=H$8,"OK","NOK"))</f>
        <v/>
      </c>
      <c r="I129" s="1269" t="str">
        <f>IF(VLOOKUP($A129,intern2!$A$165:$BH$316,COLUMN(I129)+1,FALSE)="","",IF(VLOOKUP($A129,'2.2'!$D:$O,5,FALSE)&lt;=I$8,"OK","NOK"))</f>
        <v/>
      </c>
      <c r="J129" s="1159" t="str">
        <f>IF(VLOOKUP($A129,intern2!$A$165:$BH$316,COLUMN(J129)+1,FALSE)="","",IF(VLOOKUP($A129,'2.2'!$D:$O,5,FALSE)&lt;=J$8,"OK","NOK"))</f>
        <v/>
      </c>
      <c r="K129" s="1156" t="str">
        <f>IF(VLOOKUP($A129,intern2!$A$165:$BH$316,COLUMN(K129)+1,FALSE)="","",IF(VLOOKUP($A129,'2.2'!$D:$O,5,FALSE)&lt;=K$8,"OK","NOK"))</f>
        <v/>
      </c>
      <c r="L129" s="1156" t="str">
        <f>IF(VLOOKUP($A129,intern2!$A$165:$BH$316,COLUMN(L129)+1,FALSE)="","",IF(VLOOKUP($A129,'2.2'!$D:$O,5,FALSE)&lt;=L$8,"OK","NOK"))</f>
        <v/>
      </c>
      <c r="M129" s="1156" t="str">
        <f>IF(VLOOKUP($A129,intern2!$A$165:$BH$316,COLUMN(M129)+1,FALSE)="","",IF(VLOOKUP($A129,'2.2'!$D:$O,5,FALSE)&lt;=M$8,"OK","NOK"))</f>
        <v/>
      </c>
      <c r="N129" s="1156" t="str">
        <f>IF(VLOOKUP($A129,intern2!$A$165:$BH$316,COLUMN(N129)+1,FALSE)="","",IF(VLOOKUP($A129,'2.2'!$D:$O,5,FALSE)&lt;=N$8,"OK","NOK"))</f>
        <v/>
      </c>
      <c r="O129" s="1156" t="str">
        <f>IF(VLOOKUP($A129,intern2!$A$165:$BH$316,COLUMN(O129)+1,FALSE)="","",IF(VLOOKUP($A129,'2.2'!$D:$O,5,FALSE)&lt;=O$8,"OK","NOK"))</f>
        <v/>
      </c>
      <c r="P129" s="1156" t="str">
        <f>IF(VLOOKUP($A129,intern2!$A$165:$BH$316,COLUMN(P129)+1,FALSE)="","",IF(VLOOKUP($A129,'2.2'!$D:$O,5,FALSE)&lt;=P$8,"OK","NOK"))</f>
        <v/>
      </c>
      <c r="Q129" s="1156" t="str">
        <f>IF(VLOOKUP($A129,intern2!$A$165:$BH$316,COLUMN(Q129)+1,FALSE)="","",IF(VLOOKUP($A129,'2.2'!$D:$O,5,FALSE)&lt;=Q$8,"OK","NOK"))</f>
        <v/>
      </c>
      <c r="R129" s="1159" t="str">
        <f>IF(VLOOKUP($A129,intern2!$A$165:$BH$316,COLUMN(R129)+1,FALSE)="","",IF(VLOOKUP($A129,'2.2'!$D:$O,5,FALSE)&lt;=R$8,"OK","NOK"))</f>
        <v/>
      </c>
      <c r="S129" s="1159" t="str">
        <f>IF(VLOOKUP($A129,intern2!$A$165:$BH$316,COLUMN(S129)+1,FALSE)="","",IF(VLOOKUP($A129,'2.2'!$D:$O,5,FALSE)&lt;=S$8,"OK","NOK"))</f>
        <v/>
      </c>
      <c r="T129" s="1156" t="str">
        <f>IF(VLOOKUP($A129,intern2!$A$165:$BH$316,COLUMN(T129)+1,FALSE)="","",IF(VLOOKUP($A129,'2.2'!$D:$O,5,FALSE)&lt;=T$8,"OK","NOK"))</f>
        <v/>
      </c>
      <c r="U129" s="1156" t="str">
        <f>IF(VLOOKUP($A129,intern2!$A$165:$BH$316,COLUMN(U129)+1,FALSE)="","",IF(VLOOKUP($A129,'2.2'!$D:$O,5,FALSE)&lt;=U$8,"OK","NOK"))</f>
        <v/>
      </c>
      <c r="V129" s="1156" t="str">
        <f>IF(VLOOKUP($A129,intern2!$A$165:$BH$316,COLUMN(V129)+1,FALSE)="","",IF(VLOOKUP($A129,'2.2'!$D:$O,5,FALSE)&lt;=V$8,"OK","NOK"))</f>
        <v/>
      </c>
      <c r="W129" s="1156" t="str">
        <f>IF(VLOOKUP($A129,intern2!$A$165:$BH$316,COLUMN(W129)+1,FALSE)="","",IF(VLOOKUP($A129,'2.2'!$D:$O,5,FALSE)&lt;=W$8,"OK","NOK"))</f>
        <v/>
      </c>
      <c r="X129" s="1156" t="str">
        <f>IF(VLOOKUP($A129,intern2!$A$165:$BH$316,COLUMN(X129)+1,FALSE)="","",IF(VLOOKUP($A129,'2.2'!$D:$O,5,FALSE)&lt;=X$8,"OK","NOK"))</f>
        <v/>
      </c>
      <c r="Y129" s="1170" t="str">
        <f>IF(VLOOKUP($A129,intern2!$A$165:$BH$316,COLUMN(Y129)+1,FALSE)="","",IF(VLOOKUP($A129,'2.2'!$D:$O,5,FALSE)&lt;=Y$8,"OK","NOK"))</f>
        <v/>
      </c>
      <c r="Z129" s="1269" t="str">
        <f>IF(VLOOKUP($A129,intern2!$A$165:$BH$316,COLUMN(Z129)+1,FALSE)="","",IF(VLOOKUP($A129,'2.2'!$D:$O,5,FALSE)&lt;=Z$8,"OK","NOK"))</f>
        <v/>
      </c>
      <c r="AA129" s="1156" t="str">
        <f>IF(VLOOKUP($A129,intern2!$A$165:$BH$316,COLUMN(AA129)+1,FALSE)="","",IF(VLOOKUP($A129,'2.2'!$D:$O,5,FALSE)&lt;=AA$8,"OK","NOK"))</f>
        <v/>
      </c>
      <c r="AB129" s="1156" t="str">
        <f ca="1">IF(VLOOKUP($A129,intern2!$A$165:$BH$316,COLUMN(AB129)+1,FALSE)="","",IF(VLOOKUP($A129,'2.2'!$D:$O,5,FALSE)&lt;=AB$8,"OK","NOK"))</f>
        <v>NOK</v>
      </c>
      <c r="AC129" s="1156" t="str">
        <f>IF(VLOOKUP($A129,intern2!$A$165:$BH$316,COLUMN(AC129)+1,FALSE)="","",IF(VLOOKUP($A129,'2.2'!$D:$O,5,FALSE)&lt;=AC$8,"OK","NOK"))</f>
        <v/>
      </c>
      <c r="AD129" s="1156" t="str">
        <f>IF(VLOOKUP($A129,intern2!$A$165:$BH$316,COLUMN(AD129)+1,FALSE)="","",IF(VLOOKUP($A129,'2.2'!$D:$O,5,FALSE)&lt;=AD$8,"OK","NOK"))</f>
        <v/>
      </c>
      <c r="AE129" s="1160" t="str">
        <f>IF(VLOOKUP($A129,intern2!$A$165:$BH$316,COLUMN(AE129)+1,FALSE)="","",IF(VLOOKUP($A129,'2.2'!$D:$O,5,FALSE)&lt;=AE$8,"OK","NOK"))</f>
        <v/>
      </c>
      <c r="AF129" s="1269" t="str">
        <f>IF(VLOOKUP($A129,intern2!$A$165:$BH$316,COLUMN(AF129)+1,FALSE)="","",IF(VLOOKUP($A129,'2.2'!$D:$O,5,FALSE)&lt;=AF$8,"OK","NOK"))</f>
        <v/>
      </c>
      <c r="AG129" s="1160" t="str">
        <f>IF(VLOOKUP($A129,intern2!$A$165:$BH$316,COLUMN(AG129)+1,FALSE)="","",IF(VLOOKUP($A129,'2.2'!$D:$O,5,FALSE)&lt;=AG$8,"OK","NOK"))</f>
        <v/>
      </c>
      <c r="AH129" s="1160" t="str">
        <f>IF(VLOOKUP($A129,intern2!$A$165:$BH$316,COLUMN(AH129)+1,FALSE)="","",IF(VLOOKUP($A129,'2.2'!$D:$O,5,FALSE)&lt;=AH$8,"OK","NOK"))</f>
        <v/>
      </c>
      <c r="AI129" s="1156" t="str">
        <f>IF(VLOOKUP($A129,intern2!$A$165:$BH$316,COLUMN(AI129)+1,FALSE)="","",IF(VLOOKUP($A129,'2.2'!$D:$O,5,FALSE)&lt;=AI$8,"OK","NOK"))</f>
        <v/>
      </c>
      <c r="AJ129" s="1156" t="str">
        <f>IF(VLOOKUP($A129,intern2!$A$165:$BH$316,COLUMN(AJ129)+1,FALSE)="","",IF(VLOOKUP($A129,'2.2'!$D:$O,5,FALSE)&lt;=AJ$8,"OK","NOK"))</f>
        <v/>
      </c>
      <c r="AK129" s="1156" t="str">
        <f>IF(VLOOKUP($A129,intern2!$A$165:$BH$316,COLUMN(AK129)+1,FALSE)="","",IF(VLOOKUP($A129,'2.2'!$D:$O,5,FALSE)&lt;=AK$8,"OK","NOK"))</f>
        <v/>
      </c>
      <c r="AL129" s="1156" t="str">
        <f>IF(VLOOKUP($A129,intern2!$A$165:$BH$316,COLUMN(AL129)+1,FALSE)="","",IF(VLOOKUP($A129,'2.2'!$D:$O,5,FALSE)&lt;=AL$8,"OK","NOK"))</f>
        <v/>
      </c>
      <c r="AM129" s="1269" t="str">
        <f>IF(VLOOKUP($A129,intern2!$A$165:$BH$316,COLUMN(AM129)+1,FALSE)="","",IF(VLOOKUP($A129,'2.2'!$D:$O,5,FALSE)&lt;=AM$8,"OK","NOK"))</f>
        <v/>
      </c>
      <c r="AN129" s="1170" t="str">
        <f>IF(VLOOKUP($A129,intern2!$A$165:$BH$316,COLUMN(AN129)+1,FALSE)="","",IF(VLOOKUP($A129,'2.2'!$D:$O,5,FALSE)&lt;=AN$8,"OK","NOK"))</f>
        <v/>
      </c>
      <c r="AO129" s="1156" t="str">
        <f>IF(VLOOKUP($A129,intern2!$A$165:$BH$316,COLUMN(AO129)+1,FALSE)="","",IF(VLOOKUP($A129,'2.2'!$D:$O,5,FALSE)&lt;=AO$8,"OK","NOK"))</f>
        <v/>
      </c>
      <c r="AP129" s="1156" t="str">
        <f>IF(VLOOKUP($A129,intern2!$A$165:$BH$316,COLUMN(AP129)+1,FALSE)="","",IF(VLOOKUP($A129,'2.2'!$D:$O,5,FALSE)&lt;=AP$8,"OK","NOK"))</f>
        <v/>
      </c>
      <c r="AQ129" s="1269" t="str">
        <f>IF(VLOOKUP($A129,intern2!$A$165:$BH$316,COLUMN(AQ129)+1,FALSE)="","",IF(VLOOKUP($A129,'2.2'!$D:$O,5,FALSE)&lt;=AQ$8,"OK","NOK"))</f>
        <v/>
      </c>
      <c r="AR129" s="1156" t="str">
        <f>IF(VLOOKUP($A129,intern2!$A$165:$BH$316,COLUMN(AR129)+1,FALSE)="","",IF(VLOOKUP($A129,'2.2'!$D:$O,5,FALSE)&lt;=AR$8,"OK","NOK"))</f>
        <v/>
      </c>
      <c r="AS129" s="1156" t="str">
        <f>IF(VLOOKUP($A129,intern2!$A$165:$BH$316,COLUMN(AS129)+1,FALSE)="","",IF(VLOOKUP($A129,'2.2'!$D:$O,5,FALSE)&lt;=AS$8,"OK","NOK"))</f>
        <v/>
      </c>
      <c r="AT129" s="1269" t="str">
        <f>IF(VLOOKUP($A129,intern2!$A$165:$BH$316,COLUMN(AT129)+1,FALSE)="","",IF(VLOOKUP($A129,'2.2'!$D:$O,5,FALSE)&lt;=AT$8,"OK","NOK"))</f>
        <v/>
      </c>
      <c r="AU129" s="1156" t="str">
        <f>IF(VLOOKUP($A129,intern2!$A$165:$BH$316,COLUMN(AU129)+1,FALSE)="","",IF(VLOOKUP($A129,'2.2'!$D:$O,5,FALSE)&lt;=AU$8,"OK","NOK"))</f>
        <v/>
      </c>
      <c r="AV129" s="1156" t="str">
        <f>IF(VLOOKUP($A129,intern2!$A$165:$BH$316,COLUMN(AV129)+1,FALSE)="","",IF(VLOOKUP($A129,'2.2'!$D:$O,5,FALSE)&lt;=AV$8,"OK","NOK"))</f>
        <v/>
      </c>
      <c r="AW129" s="1156" t="str">
        <f>IF(VLOOKUP($A129,intern2!$A$165:$BH$316,COLUMN(AW129)+1,FALSE)="","",IF(VLOOKUP($A129,'2.2'!$D:$O,5,FALSE)&lt;=AW$8,"OK","NOK"))</f>
        <v/>
      </c>
      <c r="AX129" s="1156" t="str">
        <f>IF(VLOOKUP($A129,intern2!$A$165:$BH$316,COLUMN(AX129)+1,FALSE)="","",IF(VLOOKUP($A129,'2.2'!$D:$O,5,FALSE)&lt;=AX$8,"OK","NOK"))</f>
        <v/>
      </c>
      <c r="AY129" s="1156" t="str">
        <f>IF(VLOOKUP($A129,intern2!$A$165:$BH$316,COLUMN(AY129)+1,FALSE)="","",IF(VLOOKUP($A129,'2.2'!$D:$O,5,FALSE)&lt;=AY$8,"OK","NOK"))</f>
        <v/>
      </c>
      <c r="AZ129" s="1269" t="str">
        <f>IF(VLOOKUP($A129,intern2!$A$165:$BH$316,COLUMN(AZ129)+1,FALSE)="","",IF(VLOOKUP($A129,'2.2'!$D:$O,5,FALSE)&lt;=AZ$8,"OK","NOK"))</f>
        <v/>
      </c>
      <c r="BA129" s="1156" t="str">
        <f>IF(VLOOKUP($A129,intern2!$A$165:$BH$316,COLUMN(BA129)+1,FALSE)="","",IF(VLOOKUP($A129,'2.2'!$D:$O,5,FALSE)&lt;=BA$8,"OK","NOK"))</f>
        <v/>
      </c>
      <c r="BB129" s="1156" t="str">
        <f ca="1">IF(VLOOKUP($A129,intern2!$A$165:$BH$316,COLUMN(BB129)+1,FALSE)="","",IF(VLOOKUP($A129,'2.2'!$D:$O,5,FALSE)&lt;=BB$8,"OK","NOK"))</f>
        <v>NOK</v>
      </c>
      <c r="BC129" s="1156" t="str">
        <f>IF(VLOOKUP($A129,intern2!$A$165:$BH$316,COLUMN(BC129)+1,FALSE)="","",IF(VLOOKUP($A129,'2.2'!$D:$O,5,FALSE)&lt;=BC$8,"OK","NOK"))</f>
        <v/>
      </c>
      <c r="BD129" s="1156" t="str">
        <f>IF(VLOOKUP($A129,intern2!$A$165:$BH$316,COLUMN(BD129)+1,FALSE)="","",IF(VLOOKUP($A129,'2.2'!$D:$O,5,FALSE)&lt;=BD$8,"OK","NOK"))</f>
        <v/>
      </c>
      <c r="BE129" s="1156" t="str">
        <f>IF(VLOOKUP($A129,intern2!$A$165:$BH$316,COLUMN(BE129)+1,FALSE)="","",IF(VLOOKUP($A129,'2.2'!$D:$O,5,FALSE)&lt;=BE$8,"OK","NOK"))</f>
        <v/>
      </c>
      <c r="BF129" s="1170" t="str">
        <f>IF(VLOOKUP($A129,intern2!$A$165:$BH$316,COLUMN(BF129)+1,FALSE)="","",IF(VLOOKUP($A129,'2.2'!$D:$O,5,FALSE)&lt;=BF$8,"OK","NOK"))</f>
        <v/>
      </c>
      <c r="BG129" s="1269" t="str">
        <f>IF(VLOOKUP($A129,intern2!$A$165:$BH$316,COLUMN(BG129)+1,FALSE)="","",IF(VLOOKUP($A129,'2.2'!$D:$O,5,FALSE)&lt;=BG$8,"OK","NOK"))</f>
        <v/>
      </c>
      <c r="BH129" s="1176" t="str">
        <f t="shared" ca="1" si="1"/>
        <v>NOK</v>
      </c>
      <c r="BI129" s="1176"/>
    </row>
    <row r="130" spans="1:61" x14ac:dyDescent="0.25">
      <c r="A130" s="716" t="str">
        <f>'2.2'!D130</f>
        <v>GYN1</v>
      </c>
      <c r="B130" s="1157" t="str">
        <f>'2.2'!E130</f>
        <v>Ginecologia</v>
      </c>
      <c r="C130" s="1156" t="str">
        <f>IF(VLOOKUP($A130,intern2!$A$165:$BH$316,COLUMN(C130)+1,FALSE)="","",IF(VLOOKUP($A130,'2.2'!$D:$O,5,FALSE)&lt;=C$8,"OK","NOK"))</f>
        <v/>
      </c>
      <c r="D130" s="1156" t="str">
        <f>IF(VLOOKUP($A130,intern2!$A$165:$BH$316,COLUMN(D130)+1,FALSE)="","",IF(VLOOKUP($A130,'2.2'!$D:$O,5,FALSE)&lt;=D$8,"OK","NOK"))</f>
        <v/>
      </c>
      <c r="E130" s="1156" t="str">
        <f>IF(VLOOKUP($A130,intern2!$A$165:$BH$316,COLUMN(E130)+1,FALSE)="","",IF(VLOOKUP($A130,'2.2'!$D:$O,5,FALSE)&lt;=E$8,"OK","NOK"))</f>
        <v/>
      </c>
      <c r="F130" s="1156" t="str">
        <f>IF(VLOOKUP($A130,intern2!$A$165:$BH$316,COLUMN(F130)+1,FALSE)="","",IF(VLOOKUP($A130,'2.2'!$D:$O,5,FALSE)&lt;=F$8,"OK","NOK"))</f>
        <v/>
      </c>
      <c r="G130" s="1156" t="str">
        <f>IF(VLOOKUP($A130,intern2!$A$165:$BH$316,COLUMN(G130)+1,FALSE)="","",IF(VLOOKUP($A130,'2.2'!$D:$O,5,FALSE)&lt;=G$8,"OK","NOK"))</f>
        <v/>
      </c>
      <c r="H130" s="1156" t="str">
        <f>IF(VLOOKUP($A130,intern2!$A$165:$BH$316,COLUMN(H130)+1,FALSE)="","",IF(VLOOKUP($A130,'2.2'!$D:$O,5,FALSE)&lt;=H$8,"OK","NOK"))</f>
        <v/>
      </c>
      <c r="I130" s="1269" t="str">
        <f>IF(VLOOKUP($A130,intern2!$A$165:$BH$316,COLUMN(I130)+1,FALSE)="","",IF(VLOOKUP($A130,'2.2'!$D:$O,5,FALSE)&lt;=I$8,"OK","NOK"))</f>
        <v/>
      </c>
      <c r="J130" s="1159" t="str">
        <f>IF(VLOOKUP($A130,intern2!$A$165:$BH$316,COLUMN(J130)+1,FALSE)="","",IF(VLOOKUP($A130,'2.2'!$D:$O,5,FALSE)&lt;=J$8,"OK","NOK"))</f>
        <v/>
      </c>
      <c r="K130" s="1156" t="str">
        <f>IF(VLOOKUP($A130,intern2!$A$165:$BH$316,COLUMN(K130)+1,FALSE)="","",IF(VLOOKUP($A130,'2.2'!$D:$O,5,FALSE)&lt;=K$8,"OK","NOK"))</f>
        <v/>
      </c>
      <c r="L130" s="1156" t="str">
        <f>IF(VLOOKUP($A130,intern2!$A$165:$BH$316,COLUMN(L130)+1,FALSE)="","",IF(VLOOKUP($A130,'2.2'!$D:$O,5,FALSE)&lt;=L$8,"OK","NOK"))</f>
        <v/>
      </c>
      <c r="M130" s="1156" t="str">
        <f>IF(VLOOKUP($A130,intern2!$A$165:$BH$316,COLUMN(M130)+1,FALSE)="","",IF(VLOOKUP($A130,'2.2'!$D:$O,5,FALSE)&lt;=M$8,"OK","NOK"))</f>
        <v/>
      </c>
      <c r="N130" s="1156" t="str">
        <f>IF(VLOOKUP($A130,intern2!$A$165:$BH$316,COLUMN(N130)+1,FALSE)="","",IF(VLOOKUP($A130,'2.2'!$D:$O,5,FALSE)&lt;=N$8,"OK","NOK"))</f>
        <v/>
      </c>
      <c r="O130" s="1156" t="str">
        <f>IF(VLOOKUP($A130,intern2!$A$165:$BH$316,COLUMN(O130)+1,FALSE)="","",IF(VLOOKUP($A130,'2.2'!$D:$O,5,FALSE)&lt;=O$8,"OK","NOK"))</f>
        <v/>
      </c>
      <c r="P130" s="1156" t="str">
        <f>IF(VLOOKUP($A130,intern2!$A$165:$BH$316,COLUMN(P130)+1,FALSE)="","",IF(VLOOKUP($A130,'2.2'!$D:$O,5,FALSE)&lt;=P$8,"OK","NOK"))</f>
        <v/>
      </c>
      <c r="Q130" s="1156" t="str">
        <f>IF(VLOOKUP($A130,intern2!$A$165:$BH$316,COLUMN(Q130)+1,FALSE)="","",IF(VLOOKUP($A130,'2.2'!$D:$O,5,FALSE)&lt;=Q$8,"OK","NOK"))</f>
        <v/>
      </c>
      <c r="R130" s="1159" t="str">
        <f>IF(VLOOKUP($A130,intern2!$A$165:$BH$316,COLUMN(R130)+1,FALSE)="","",IF(VLOOKUP($A130,'2.2'!$D:$O,5,FALSE)&lt;=R$8,"OK","NOK"))</f>
        <v/>
      </c>
      <c r="S130" s="1159" t="str">
        <f>IF(VLOOKUP($A130,intern2!$A$165:$BH$316,COLUMN(S130)+1,FALSE)="","",IF(VLOOKUP($A130,'2.2'!$D:$O,5,FALSE)&lt;=S$8,"OK","NOK"))</f>
        <v/>
      </c>
      <c r="T130" s="1156" t="str">
        <f>IF(VLOOKUP($A130,intern2!$A$165:$BH$316,COLUMN(T130)+1,FALSE)="","",IF(VLOOKUP($A130,'2.2'!$D:$O,5,FALSE)&lt;=T$8,"OK","NOK"))</f>
        <v/>
      </c>
      <c r="U130" s="1156" t="str">
        <f>IF(VLOOKUP($A130,intern2!$A$165:$BH$316,COLUMN(U130)+1,FALSE)="","",IF(VLOOKUP($A130,'2.2'!$D:$O,5,FALSE)&lt;=U$8,"OK","NOK"))</f>
        <v/>
      </c>
      <c r="V130" s="1156" t="str">
        <f>IF(VLOOKUP($A130,intern2!$A$165:$BH$316,COLUMN(V130)+1,FALSE)="","",IF(VLOOKUP($A130,'2.2'!$D:$O,5,FALSE)&lt;=V$8,"OK","NOK"))</f>
        <v/>
      </c>
      <c r="W130" s="1156" t="str">
        <f>IF(VLOOKUP($A130,intern2!$A$165:$BH$316,COLUMN(W130)+1,FALSE)="","",IF(VLOOKUP($A130,'2.2'!$D:$O,5,FALSE)&lt;=W$8,"OK","NOK"))</f>
        <v/>
      </c>
      <c r="X130" s="1156" t="str">
        <f>IF(VLOOKUP($A130,intern2!$A$165:$BH$316,COLUMN(X130)+1,FALSE)="","",IF(VLOOKUP($A130,'2.2'!$D:$O,5,FALSE)&lt;=X$8,"OK","NOK"))</f>
        <v/>
      </c>
      <c r="Y130" s="1170" t="str">
        <f>IF(VLOOKUP($A130,intern2!$A$165:$BH$316,COLUMN(Y130)+1,FALSE)="","",IF(VLOOKUP($A130,'2.2'!$D:$O,5,FALSE)&lt;=Y$8,"OK","NOK"))</f>
        <v/>
      </c>
      <c r="Z130" s="1269" t="str">
        <f ca="1">IF(VLOOKUP($A130,intern2!$A$165:$BH$316,COLUMN(Z130)+1,FALSE)="","",IF(VLOOKUP($A130,'2.2'!$D:$O,5,FALSE)&lt;=Z$8,"OK","NOK"))</f>
        <v>NOK</v>
      </c>
      <c r="AA130" s="1156" t="str">
        <f>IF(VLOOKUP($A130,intern2!$A$165:$BH$316,COLUMN(AA130)+1,FALSE)="","",IF(VLOOKUP($A130,'2.2'!$D:$O,5,FALSE)&lt;=AA$8,"OK","NOK"))</f>
        <v/>
      </c>
      <c r="AB130" s="1156" t="str">
        <f>IF(VLOOKUP($A130,intern2!$A$165:$BH$316,COLUMN(AB130)+1,FALSE)="","",IF(VLOOKUP($A130,'2.2'!$D:$O,5,FALSE)&lt;=AB$8,"OK","NOK"))</f>
        <v/>
      </c>
      <c r="AC130" s="1156" t="str">
        <f>IF(VLOOKUP($A130,intern2!$A$165:$BH$316,COLUMN(AC130)+1,FALSE)="","",IF(VLOOKUP($A130,'2.2'!$D:$O,5,FALSE)&lt;=AC$8,"OK","NOK"))</f>
        <v/>
      </c>
      <c r="AD130" s="1156" t="str">
        <f>IF(VLOOKUP($A130,intern2!$A$165:$BH$316,COLUMN(AD130)+1,FALSE)="","",IF(VLOOKUP($A130,'2.2'!$D:$O,5,FALSE)&lt;=AD$8,"OK","NOK"))</f>
        <v/>
      </c>
      <c r="AE130" s="1160" t="str">
        <f>IF(VLOOKUP($A130,intern2!$A$165:$BH$316,COLUMN(AE130)+1,FALSE)="","",IF(VLOOKUP($A130,'2.2'!$D:$O,5,FALSE)&lt;=AE$8,"OK","NOK"))</f>
        <v/>
      </c>
      <c r="AF130" s="1269" t="str">
        <f>IF(VLOOKUP($A130,intern2!$A$165:$BH$316,COLUMN(AF130)+1,FALSE)="","",IF(VLOOKUP($A130,'2.2'!$D:$O,5,FALSE)&lt;=AF$8,"OK","NOK"))</f>
        <v/>
      </c>
      <c r="AG130" s="1160" t="str">
        <f>IF(VLOOKUP($A130,intern2!$A$165:$BH$316,COLUMN(AG130)+1,FALSE)="","",IF(VLOOKUP($A130,'2.2'!$D:$O,5,FALSE)&lt;=AG$8,"OK","NOK"))</f>
        <v/>
      </c>
      <c r="AH130" s="1160" t="str">
        <f>IF(VLOOKUP($A130,intern2!$A$165:$BH$316,COLUMN(AH130)+1,FALSE)="","",IF(VLOOKUP($A130,'2.2'!$D:$O,5,FALSE)&lt;=AH$8,"OK","NOK"))</f>
        <v/>
      </c>
      <c r="AI130" s="1156" t="str">
        <f>IF(VLOOKUP($A130,intern2!$A$165:$BH$316,COLUMN(AI130)+1,FALSE)="","",IF(VLOOKUP($A130,'2.2'!$D:$O,5,FALSE)&lt;=AI$8,"OK","NOK"))</f>
        <v/>
      </c>
      <c r="AJ130" s="1156" t="str">
        <f>IF(VLOOKUP($A130,intern2!$A$165:$BH$316,COLUMN(AJ130)+1,FALSE)="","",IF(VLOOKUP($A130,'2.2'!$D:$O,5,FALSE)&lt;=AJ$8,"OK","NOK"))</f>
        <v/>
      </c>
      <c r="AK130" s="1156" t="str">
        <f>IF(VLOOKUP($A130,intern2!$A$165:$BH$316,COLUMN(AK130)+1,FALSE)="","",IF(VLOOKUP($A130,'2.2'!$D:$O,5,FALSE)&lt;=AK$8,"OK","NOK"))</f>
        <v/>
      </c>
      <c r="AL130" s="1156" t="str">
        <f>IF(VLOOKUP($A130,intern2!$A$165:$BH$316,COLUMN(AL130)+1,FALSE)="","",IF(VLOOKUP($A130,'2.2'!$D:$O,5,FALSE)&lt;=AL$8,"OK","NOK"))</f>
        <v/>
      </c>
      <c r="AM130" s="1269" t="str">
        <f>IF(VLOOKUP($A130,intern2!$A$165:$BH$316,COLUMN(AM130)+1,FALSE)="","",IF(VLOOKUP($A130,'2.2'!$D:$O,5,FALSE)&lt;=AM$8,"OK","NOK"))</f>
        <v/>
      </c>
      <c r="AN130" s="1170" t="str">
        <f>IF(VLOOKUP($A130,intern2!$A$165:$BH$316,COLUMN(AN130)+1,FALSE)="","",IF(VLOOKUP($A130,'2.2'!$D:$O,5,FALSE)&lt;=AN$8,"OK","NOK"))</f>
        <v/>
      </c>
      <c r="AO130" s="1156" t="str">
        <f>IF(VLOOKUP($A130,intern2!$A$165:$BH$316,COLUMN(AO130)+1,FALSE)="","",IF(VLOOKUP($A130,'2.2'!$D:$O,5,FALSE)&lt;=AO$8,"OK","NOK"))</f>
        <v/>
      </c>
      <c r="AP130" s="1156" t="str">
        <f>IF(VLOOKUP($A130,intern2!$A$165:$BH$316,COLUMN(AP130)+1,FALSE)="","",IF(VLOOKUP($A130,'2.2'!$D:$O,5,FALSE)&lt;=AP$8,"OK","NOK"))</f>
        <v/>
      </c>
      <c r="AQ130" s="1269" t="str">
        <f>IF(VLOOKUP($A130,intern2!$A$165:$BH$316,COLUMN(AQ130)+1,FALSE)="","",IF(VLOOKUP($A130,'2.2'!$D:$O,5,FALSE)&lt;=AQ$8,"OK","NOK"))</f>
        <v/>
      </c>
      <c r="AR130" s="1156" t="str">
        <f>IF(VLOOKUP($A130,intern2!$A$165:$BH$316,COLUMN(AR130)+1,FALSE)="","",IF(VLOOKUP($A130,'2.2'!$D:$O,5,FALSE)&lt;=AR$8,"OK","NOK"))</f>
        <v/>
      </c>
      <c r="AS130" s="1156" t="str">
        <f>IF(VLOOKUP($A130,intern2!$A$165:$BH$316,COLUMN(AS130)+1,FALSE)="","",IF(VLOOKUP($A130,'2.2'!$D:$O,5,FALSE)&lt;=AS$8,"OK","NOK"))</f>
        <v/>
      </c>
      <c r="AT130" s="1269" t="str">
        <f>IF(VLOOKUP($A130,intern2!$A$165:$BH$316,COLUMN(AT130)+1,FALSE)="","",IF(VLOOKUP($A130,'2.2'!$D:$O,5,FALSE)&lt;=AT$8,"OK","NOK"))</f>
        <v/>
      </c>
      <c r="AU130" s="1156" t="str">
        <f>IF(VLOOKUP($A130,intern2!$A$165:$BH$316,COLUMN(AU130)+1,FALSE)="","",IF(VLOOKUP($A130,'2.2'!$D:$O,5,FALSE)&lt;=AU$8,"OK","NOK"))</f>
        <v/>
      </c>
      <c r="AV130" s="1156" t="str">
        <f>IF(VLOOKUP($A130,intern2!$A$165:$BH$316,COLUMN(AV130)+1,FALSE)="","",IF(VLOOKUP($A130,'2.2'!$D:$O,5,FALSE)&lt;=AV$8,"OK","NOK"))</f>
        <v/>
      </c>
      <c r="AW130" s="1156" t="str">
        <f>IF(VLOOKUP($A130,intern2!$A$165:$BH$316,COLUMN(AW130)+1,FALSE)="","",IF(VLOOKUP($A130,'2.2'!$D:$O,5,FALSE)&lt;=AW$8,"OK","NOK"))</f>
        <v/>
      </c>
      <c r="AX130" s="1156" t="str">
        <f>IF(VLOOKUP($A130,intern2!$A$165:$BH$316,COLUMN(AX130)+1,FALSE)="","",IF(VLOOKUP($A130,'2.2'!$D:$O,5,FALSE)&lt;=AX$8,"OK","NOK"))</f>
        <v/>
      </c>
      <c r="AY130" s="1156" t="str">
        <f>IF(VLOOKUP($A130,intern2!$A$165:$BH$316,COLUMN(AY130)+1,FALSE)="","",IF(VLOOKUP($A130,'2.2'!$D:$O,5,FALSE)&lt;=AY$8,"OK","NOK"))</f>
        <v/>
      </c>
      <c r="AZ130" s="1269" t="str">
        <f>IF(VLOOKUP($A130,intern2!$A$165:$BH$316,COLUMN(AZ130)+1,FALSE)="","",IF(VLOOKUP($A130,'2.2'!$D:$O,5,FALSE)&lt;=AZ$8,"OK","NOK"))</f>
        <v/>
      </c>
      <c r="BA130" s="1156" t="str">
        <f>IF(VLOOKUP($A130,intern2!$A$165:$BH$316,COLUMN(BA130)+1,FALSE)="","",IF(VLOOKUP($A130,'2.2'!$D:$O,5,FALSE)&lt;=BA$8,"OK","NOK"))</f>
        <v/>
      </c>
      <c r="BB130" s="1156" t="str">
        <f>IF(VLOOKUP($A130,intern2!$A$165:$BH$316,COLUMN(BB130)+1,FALSE)="","",IF(VLOOKUP($A130,'2.2'!$D:$O,5,FALSE)&lt;=BB$8,"OK","NOK"))</f>
        <v/>
      </c>
      <c r="BC130" s="1156" t="str">
        <f>IF(VLOOKUP($A130,intern2!$A$165:$BH$316,COLUMN(BC130)+1,FALSE)="","",IF(VLOOKUP($A130,'2.2'!$D:$O,5,FALSE)&lt;=BC$8,"OK","NOK"))</f>
        <v/>
      </c>
      <c r="BD130" s="1156" t="str">
        <f>IF(VLOOKUP($A130,intern2!$A$165:$BH$316,COLUMN(BD130)+1,FALSE)="","",IF(VLOOKUP($A130,'2.2'!$D:$O,5,FALSE)&lt;=BD$8,"OK","NOK"))</f>
        <v/>
      </c>
      <c r="BE130" s="1156" t="str">
        <f>IF(VLOOKUP($A130,intern2!$A$165:$BH$316,COLUMN(BE130)+1,FALSE)="","",IF(VLOOKUP($A130,'2.2'!$D:$O,5,FALSE)&lt;=BE$8,"OK","NOK"))</f>
        <v/>
      </c>
      <c r="BF130" s="1170" t="str">
        <f>IF(VLOOKUP($A130,intern2!$A$165:$BH$316,COLUMN(BF130)+1,FALSE)="","",IF(VLOOKUP($A130,'2.2'!$D:$O,5,FALSE)&lt;=BF$8,"OK","NOK"))</f>
        <v/>
      </c>
      <c r="BG130" s="1269" t="str">
        <f>IF(VLOOKUP($A130,intern2!$A$165:$BH$316,COLUMN(BG130)+1,FALSE)="","",IF(VLOOKUP($A130,'2.2'!$D:$O,5,FALSE)&lt;=BG$8,"OK","NOK"))</f>
        <v/>
      </c>
      <c r="BH130" s="1176" t="str">
        <f t="shared" ca="1" si="1"/>
        <v>NOK</v>
      </c>
      <c r="BI130" s="1176"/>
    </row>
    <row r="131" spans="1:61" x14ac:dyDescent="0.25">
      <c r="A131" s="716" t="str">
        <f>'2.2'!D131</f>
        <v>GYNT</v>
      </c>
      <c r="B131" s="1157" t="str">
        <f>'2.2'!E131</f>
        <v>Tumori ginecologici</v>
      </c>
      <c r="C131" s="1156" t="str">
        <f>IF(VLOOKUP($A131,intern2!$A$165:$BH$316,COLUMN(C131)+1,FALSE)="","",IF(VLOOKUP($A131,'2.2'!$D:$O,5,FALSE)&lt;=C$8,"OK","NOK"))</f>
        <v/>
      </c>
      <c r="D131" s="1156" t="str">
        <f>IF(VLOOKUP($A131,intern2!$A$165:$BH$316,COLUMN(D131)+1,FALSE)="","",IF(VLOOKUP($A131,'2.2'!$D:$O,5,FALSE)&lt;=D$8,"OK","NOK"))</f>
        <v/>
      </c>
      <c r="E131" s="1156" t="str">
        <f>IF(VLOOKUP($A131,intern2!$A$165:$BH$316,COLUMN(E131)+1,FALSE)="","",IF(VLOOKUP($A131,'2.2'!$D:$O,5,FALSE)&lt;=E$8,"OK","NOK"))</f>
        <v/>
      </c>
      <c r="F131" s="1156" t="str">
        <f>IF(VLOOKUP($A131,intern2!$A$165:$BH$316,COLUMN(F131)+1,FALSE)="","",IF(VLOOKUP($A131,'2.2'!$D:$O,5,FALSE)&lt;=F$8,"OK","NOK"))</f>
        <v/>
      </c>
      <c r="G131" s="1156" t="str">
        <f>IF(VLOOKUP($A131,intern2!$A$165:$BH$316,COLUMN(G131)+1,FALSE)="","",IF(VLOOKUP($A131,'2.2'!$D:$O,5,FALSE)&lt;=G$8,"OK","NOK"))</f>
        <v/>
      </c>
      <c r="H131" s="1156" t="str">
        <f>IF(VLOOKUP($A131,intern2!$A$165:$BH$316,COLUMN(H131)+1,FALSE)="","",IF(VLOOKUP($A131,'2.2'!$D:$O,5,FALSE)&lt;=H$8,"OK","NOK"))</f>
        <v/>
      </c>
      <c r="I131" s="1269" t="str">
        <f>IF(VLOOKUP($A131,intern2!$A$165:$BH$316,COLUMN(I131)+1,FALSE)="","",IF(VLOOKUP($A131,'2.2'!$D:$O,5,FALSE)&lt;=I$8,"OK","NOK"))</f>
        <v/>
      </c>
      <c r="J131" s="1159" t="str">
        <f>IF(VLOOKUP($A131,intern2!$A$165:$BH$316,COLUMN(J131)+1,FALSE)="","",IF(VLOOKUP($A131,'2.2'!$D:$O,5,FALSE)&lt;=J$8,"OK","NOK"))</f>
        <v/>
      </c>
      <c r="K131" s="1156" t="str">
        <f>IF(VLOOKUP($A131,intern2!$A$165:$BH$316,COLUMN(K131)+1,FALSE)="","",IF(VLOOKUP($A131,'2.2'!$D:$O,5,FALSE)&lt;=K$8,"OK","NOK"))</f>
        <v/>
      </c>
      <c r="L131" s="1156" t="str">
        <f>IF(VLOOKUP($A131,intern2!$A$165:$BH$316,COLUMN(L131)+1,FALSE)="","",IF(VLOOKUP($A131,'2.2'!$D:$O,5,FALSE)&lt;=L$8,"OK","NOK"))</f>
        <v/>
      </c>
      <c r="M131" s="1156" t="str">
        <f>IF(VLOOKUP($A131,intern2!$A$165:$BH$316,COLUMN(M131)+1,FALSE)="","",IF(VLOOKUP($A131,'2.2'!$D:$O,5,FALSE)&lt;=M$8,"OK","NOK"))</f>
        <v/>
      </c>
      <c r="N131" s="1156" t="str">
        <f>IF(VLOOKUP($A131,intern2!$A$165:$BH$316,COLUMN(N131)+1,FALSE)="","",IF(VLOOKUP($A131,'2.2'!$D:$O,5,FALSE)&lt;=N$8,"OK","NOK"))</f>
        <v/>
      </c>
      <c r="O131" s="1156" t="str">
        <f>IF(VLOOKUP($A131,intern2!$A$165:$BH$316,COLUMN(O131)+1,FALSE)="","",IF(VLOOKUP($A131,'2.2'!$D:$O,5,FALSE)&lt;=O$8,"OK","NOK"))</f>
        <v/>
      </c>
      <c r="P131" s="1156" t="str">
        <f>IF(VLOOKUP($A131,intern2!$A$165:$BH$316,COLUMN(P131)+1,FALSE)="","",IF(VLOOKUP($A131,'2.2'!$D:$O,5,FALSE)&lt;=P$8,"OK","NOK"))</f>
        <v/>
      </c>
      <c r="Q131" s="1156" t="str">
        <f>IF(VLOOKUP($A131,intern2!$A$165:$BH$316,COLUMN(Q131)+1,FALSE)="","",IF(VLOOKUP($A131,'2.2'!$D:$O,5,FALSE)&lt;=Q$8,"OK","NOK"))</f>
        <v/>
      </c>
      <c r="R131" s="1159" t="str">
        <f>IF(VLOOKUP($A131,intern2!$A$165:$BH$316,COLUMN(R131)+1,FALSE)="","",IF(VLOOKUP($A131,'2.2'!$D:$O,5,FALSE)&lt;=R$8,"OK","NOK"))</f>
        <v/>
      </c>
      <c r="S131" s="1159" t="str">
        <f>IF(VLOOKUP($A131,intern2!$A$165:$BH$316,COLUMN(S131)+1,FALSE)="","",IF(VLOOKUP($A131,'2.2'!$D:$O,5,FALSE)&lt;=S$8,"OK","NOK"))</f>
        <v/>
      </c>
      <c r="T131" s="1156" t="str">
        <f>IF(VLOOKUP($A131,intern2!$A$165:$BH$316,COLUMN(T131)+1,FALSE)="","",IF(VLOOKUP($A131,'2.2'!$D:$O,5,FALSE)&lt;=T$8,"OK","NOK"))</f>
        <v/>
      </c>
      <c r="U131" s="1156" t="str">
        <f>IF(VLOOKUP($A131,intern2!$A$165:$BH$316,COLUMN(U131)+1,FALSE)="","",IF(VLOOKUP($A131,'2.2'!$D:$O,5,FALSE)&lt;=U$8,"OK","NOK"))</f>
        <v/>
      </c>
      <c r="V131" s="1156" t="str">
        <f>IF(VLOOKUP($A131,intern2!$A$165:$BH$316,COLUMN(V131)+1,FALSE)="","",IF(VLOOKUP($A131,'2.2'!$D:$O,5,FALSE)&lt;=V$8,"OK","NOK"))</f>
        <v/>
      </c>
      <c r="W131" s="1156" t="str">
        <f>IF(VLOOKUP($A131,intern2!$A$165:$BH$316,COLUMN(W131)+1,FALSE)="","",IF(VLOOKUP($A131,'2.2'!$D:$O,5,FALSE)&lt;=W$8,"OK","NOK"))</f>
        <v/>
      </c>
      <c r="X131" s="1156" t="str">
        <f>IF(VLOOKUP($A131,intern2!$A$165:$BH$316,COLUMN(X131)+1,FALSE)="","",IF(VLOOKUP($A131,'2.2'!$D:$O,5,FALSE)&lt;=X$8,"OK","NOK"))</f>
        <v/>
      </c>
      <c r="Y131" s="1170" t="str">
        <f ca="1">IF(VLOOKUP($A131,intern2!$A$165:$BH$316,COLUMN(Y131)+1,FALSE)="","",IF(VLOOKUP($A131,'2.2'!$D:$O,5,FALSE)&lt;=Y$8,"OK","NOK"))</f>
        <v>NOK</v>
      </c>
      <c r="Z131" s="1269" t="str">
        <f>IF(VLOOKUP($A131,intern2!$A$165:$BH$316,COLUMN(Z131)+1,FALSE)="","",IF(VLOOKUP($A131,'2.2'!$D:$O,5,FALSE)&lt;=Z$8,"OK","NOK"))</f>
        <v/>
      </c>
      <c r="AA131" s="1156" t="str">
        <f>IF(VLOOKUP($A131,intern2!$A$165:$BH$316,COLUMN(AA131)+1,FALSE)="","",IF(VLOOKUP($A131,'2.2'!$D:$O,5,FALSE)&lt;=AA$8,"OK","NOK"))</f>
        <v/>
      </c>
      <c r="AB131" s="1156" t="str">
        <f>IF(VLOOKUP($A131,intern2!$A$165:$BH$316,COLUMN(AB131)+1,FALSE)="","",IF(VLOOKUP($A131,'2.2'!$D:$O,5,FALSE)&lt;=AB$8,"OK","NOK"))</f>
        <v/>
      </c>
      <c r="AC131" s="1156" t="str">
        <f>IF(VLOOKUP($A131,intern2!$A$165:$BH$316,COLUMN(AC131)+1,FALSE)="","",IF(VLOOKUP($A131,'2.2'!$D:$O,5,FALSE)&lt;=AC$8,"OK","NOK"))</f>
        <v/>
      </c>
      <c r="AD131" s="1156" t="str">
        <f>IF(VLOOKUP($A131,intern2!$A$165:$BH$316,COLUMN(AD131)+1,FALSE)="","",IF(VLOOKUP($A131,'2.2'!$D:$O,5,FALSE)&lt;=AD$8,"OK","NOK"))</f>
        <v/>
      </c>
      <c r="AE131" s="1160" t="str">
        <f>IF(VLOOKUP($A131,intern2!$A$165:$BH$316,COLUMN(AE131)+1,FALSE)="","",IF(VLOOKUP($A131,'2.2'!$D:$O,5,FALSE)&lt;=AE$8,"OK","NOK"))</f>
        <v/>
      </c>
      <c r="AF131" s="1269" t="str">
        <f>IF(VLOOKUP($A131,intern2!$A$165:$BH$316,COLUMN(AF131)+1,FALSE)="","",IF(VLOOKUP($A131,'2.2'!$D:$O,5,FALSE)&lt;=AF$8,"OK","NOK"))</f>
        <v/>
      </c>
      <c r="AG131" s="1160" t="str">
        <f>IF(VLOOKUP($A131,intern2!$A$165:$BH$316,COLUMN(AG131)+1,FALSE)="","",IF(VLOOKUP($A131,'2.2'!$D:$O,5,FALSE)&lt;=AG$8,"OK","NOK"))</f>
        <v/>
      </c>
      <c r="AH131" s="1160" t="str">
        <f>IF(VLOOKUP($A131,intern2!$A$165:$BH$316,COLUMN(AH131)+1,FALSE)="","",IF(VLOOKUP($A131,'2.2'!$D:$O,5,FALSE)&lt;=AH$8,"OK","NOK"))</f>
        <v/>
      </c>
      <c r="AI131" s="1156" t="str">
        <f>IF(VLOOKUP($A131,intern2!$A$165:$BH$316,COLUMN(AI131)+1,FALSE)="","",IF(VLOOKUP($A131,'2.2'!$D:$O,5,FALSE)&lt;=AI$8,"OK","NOK"))</f>
        <v/>
      </c>
      <c r="AJ131" s="1156" t="str">
        <f>IF(VLOOKUP($A131,intern2!$A$165:$BH$316,COLUMN(AJ131)+1,FALSE)="","",IF(VLOOKUP($A131,'2.2'!$D:$O,5,FALSE)&lt;=AJ$8,"OK","NOK"))</f>
        <v/>
      </c>
      <c r="AK131" s="1156" t="str">
        <f>IF(VLOOKUP($A131,intern2!$A$165:$BH$316,COLUMN(AK131)+1,FALSE)="","",IF(VLOOKUP($A131,'2.2'!$D:$O,5,FALSE)&lt;=AK$8,"OK","NOK"))</f>
        <v/>
      </c>
      <c r="AL131" s="1156" t="str">
        <f>IF(VLOOKUP($A131,intern2!$A$165:$BH$316,COLUMN(AL131)+1,FALSE)="","",IF(VLOOKUP($A131,'2.2'!$D:$O,5,FALSE)&lt;=AL$8,"OK","NOK"))</f>
        <v/>
      </c>
      <c r="AM131" s="1269" t="str">
        <f>IF(VLOOKUP($A131,intern2!$A$165:$BH$316,COLUMN(AM131)+1,FALSE)="","",IF(VLOOKUP($A131,'2.2'!$D:$O,5,FALSE)&lt;=AM$8,"OK","NOK"))</f>
        <v/>
      </c>
      <c r="AN131" s="1170" t="str">
        <f>IF(VLOOKUP($A131,intern2!$A$165:$BH$316,COLUMN(AN131)+1,FALSE)="","",IF(VLOOKUP($A131,'2.2'!$D:$O,5,FALSE)&lt;=AN$8,"OK","NOK"))</f>
        <v/>
      </c>
      <c r="AO131" s="1156" t="str">
        <f>IF(VLOOKUP($A131,intern2!$A$165:$BH$316,COLUMN(AO131)+1,FALSE)="","",IF(VLOOKUP($A131,'2.2'!$D:$O,5,FALSE)&lt;=AO$8,"OK","NOK"))</f>
        <v/>
      </c>
      <c r="AP131" s="1156" t="str">
        <f>IF(VLOOKUP($A131,intern2!$A$165:$BH$316,COLUMN(AP131)+1,FALSE)="","",IF(VLOOKUP($A131,'2.2'!$D:$O,5,FALSE)&lt;=AP$8,"OK","NOK"))</f>
        <v/>
      </c>
      <c r="AQ131" s="1269" t="str">
        <f>IF(VLOOKUP($A131,intern2!$A$165:$BH$316,COLUMN(AQ131)+1,FALSE)="","",IF(VLOOKUP($A131,'2.2'!$D:$O,5,FALSE)&lt;=AQ$8,"OK","NOK"))</f>
        <v/>
      </c>
      <c r="AR131" s="1156" t="str">
        <f>IF(VLOOKUP($A131,intern2!$A$165:$BH$316,COLUMN(AR131)+1,FALSE)="","",IF(VLOOKUP($A131,'2.2'!$D:$O,5,FALSE)&lt;=AR$8,"OK","NOK"))</f>
        <v/>
      </c>
      <c r="AS131" s="1156" t="str">
        <f>IF(VLOOKUP($A131,intern2!$A$165:$BH$316,COLUMN(AS131)+1,FALSE)="","",IF(VLOOKUP($A131,'2.2'!$D:$O,5,FALSE)&lt;=AS$8,"OK","NOK"))</f>
        <v/>
      </c>
      <c r="AT131" s="1269" t="str">
        <f>IF(VLOOKUP($A131,intern2!$A$165:$BH$316,COLUMN(AT131)+1,FALSE)="","",IF(VLOOKUP($A131,'2.2'!$D:$O,5,FALSE)&lt;=AT$8,"OK","NOK"))</f>
        <v/>
      </c>
      <c r="AU131" s="1156" t="str">
        <f>IF(VLOOKUP($A131,intern2!$A$165:$BH$316,COLUMN(AU131)+1,FALSE)="","",IF(VLOOKUP($A131,'2.2'!$D:$O,5,FALSE)&lt;=AU$8,"OK","NOK"))</f>
        <v/>
      </c>
      <c r="AV131" s="1156" t="str">
        <f>IF(VLOOKUP($A131,intern2!$A$165:$BH$316,COLUMN(AV131)+1,FALSE)="","",IF(VLOOKUP($A131,'2.2'!$D:$O,5,FALSE)&lt;=AV$8,"OK","NOK"))</f>
        <v/>
      </c>
      <c r="AW131" s="1156" t="str">
        <f>IF(VLOOKUP($A131,intern2!$A$165:$BH$316,COLUMN(AW131)+1,FALSE)="","",IF(VLOOKUP($A131,'2.2'!$D:$O,5,FALSE)&lt;=AW$8,"OK","NOK"))</f>
        <v/>
      </c>
      <c r="AX131" s="1156" t="str">
        <f>IF(VLOOKUP($A131,intern2!$A$165:$BH$316,COLUMN(AX131)+1,FALSE)="","",IF(VLOOKUP($A131,'2.2'!$D:$O,5,FALSE)&lt;=AX$8,"OK","NOK"))</f>
        <v/>
      </c>
      <c r="AY131" s="1156" t="str">
        <f>IF(VLOOKUP($A131,intern2!$A$165:$BH$316,COLUMN(AY131)+1,FALSE)="","",IF(VLOOKUP($A131,'2.2'!$D:$O,5,FALSE)&lt;=AY$8,"OK","NOK"))</f>
        <v/>
      </c>
      <c r="AZ131" s="1269" t="str">
        <f>IF(VLOOKUP($A131,intern2!$A$165:$BH$316,COLUMN(AZ131)+1,FALSE)="","",IF(VLOOKUP($A131,'2.2'!$D:$O,5,FALSE)&lt;=AZ$8,"OK","NOK"))</f>
        <v/>
      </c>
      <c r="BA131" s="1156" t="str">
        <f>IF(VLOOKUP($A131,intern2!$A$165:$BH$316,COLUMN(BA131)+1,FALSE)="","",IF(VLOOKUP($A131,'2.2'!$D:$O,5,FALSE)&lt;=BA$8,"OK","NOK"))</f>
        <v/>
      </c>
      <c r="BB131" s="1156" t="str">
        <f>IF(VLOOKUP($A131,intern2!$A$165:$BH$316,COLUMN(BB131)+1,FALSE)="","",IF(VLOOKUP($A131,'2.2'!$D:$O,5,FALSE)&lt;=BB$8,"OK","NOK"))</f>
        <v/>
      </c>
      <c r="BC131" s="1156" t="str">
        <f>IF(VLOOKUP($A131,intern2!$A$165:$BH$316,COLUMN(BC131)+1,FALSE)="","",IF(VLOOKUP($A131,'2.2'!$D:$O,5,FALSE)&lt;=BC$8,"OK","NOK"))</f>
        <v/>
      </c>
      <c r="BD131" s="1156" t="str">
        <f>IF(VLOOKUP($A131,intern2!$A$165:$BH$316,COLUMN(BD131)+1,FALSE)="","",IF(VLOOKUP($A131,'2.2'!$D:$O,5,FALSE)&lt;=BD$8,"OK","NOK"))</f>
        <v/>
      </c>
      <c r="BE131" s="1156" t="str">
        <f>IF(VLOOKUP($A131,intern2!$A$165:$BH$316,COLUMN(BE131)+1,FALSE)="","",IF(VLOOKUP($A131,'2.2'!$D:$O,5,FALSE)&lt;=BE$8,"OK","NOK"))</f>
        <v/>
      </c>
      <c r="BF131" s="1170" t="str">
        <f>IF(VLOOKUP($A131,intern2!$A$165:$BH$316,COLUMN(BF131)+1,FALSE)="","",IF(VLOOKUP($A131,'2.2'!$D:$O,5,FALSE)&lt;=BF$8,"OK","NOK"))</f>
        <v/>
      </c>
      <c r="BG131" s="1269" t="str">
        <f>IF(VLOOKUP($A131,intern2!$A$165:$BH$316,COLUMN(BG131)+1,FALSE)="","",IF(VLOOKUP($A131,'2.2'!$D:$O,5,FALSE)&lt;=BG$8,"OK","NOK"))</f>
        <v/>
      </c>
      <c r="BH131" s="1176" t="str">
        <f t="shared" ca="1" si="1"/>
        <v>NOK</v>
      </c>
      <c r="BI131" s="1176"/>
    </row>
    <row r="132" spans="1:61" ht="26.4" x14ac:dyDescent="0.25">
      <c r="A132" s="716" t="str">
        <f>'2.2'!D132</f>
        <v>GYN2</v>
      </c>
      <c r="B132" s="1157" t="str">
        <f>'2.2'!E132</f>
        <v>Centro di senologia riconosciuto e certificato</v>
      </c>
      <c r="C132" s="1156" t="str">
        <f>IF(VLOOKUP($A132,intern2!$A$165:$BH$316,COLUMN(C132)+1,FALSE)="","",IF(VLOOKUP($A132,'2.2'!$D:$O,5,FALSE)&lt;=C$8,"OK","NOK"))</f>
        <v/>
      </c>
      <c r="D132" s="1156" t="str">
        <f>IF(VLOOKUP($A132,intern2!$A$165:$BH$316,COLUMN(D132)+1,FALSE)="","",IF(VLOOKUP($A132,'2.2'!$D:$O,5,FALSE)&lt;=D$8,"OK","NOK"))</f>
        <v/>
      </c>
      <c r="E132" s="1156" t="str">
        <f>IF(VLOOKUP($A132,intern2!$A$165:$BH$316,COLUMN(E132)+1,FALSE)="","",IF(VLOOKUP($A132,'2.2'!$D:$O,5,FALSE)&lt;=E$8,"OK","NOK"))</f>
        <v/>
      </c>
      <c r="F132" s="1156" t="str">
        <f>IF(VLOOKUP($A132,intern2!$A$165:$BH$316,COLUMN(F132)+1,FALSE)="","",IF(VLOOKUP($A132,'2.2'!$D:$O,5,FALSE)&lt;=F$8,"OK","NOK"))</f>
        <v/>
      </c>
      <c r="G132" s="1156" t="str">
        <f>IF(VLOOKUP($A132,intern2!$A$165:$BH$316,COLUMN(G132)+1,FALSE)="","",IF(VLOOKUP($A132,'2.2'!$D:$O,5,FALSE)&lt;=G$8,"OK","NOK"))</f>
        <v/>
      </c>
      <c r="H132" s="1156" t="str">
        <f>IF(VLOOKUP($A132,intern2!$A$165:$BH$316,COLUMN(H132)+1,FALSE)="","",IF(VLOOKUP($A132,'2.2'!$D:$O,5,FALSE)&lt;=H$8,"OK","NOK"))</f>
        <v/>
      </c>
      <c r="I132" s="1269" t="str">
        <f>IF(VLOOKUP($A132,intern2!$A$165:$BH$316,COLUMN(I132)+1,FALSE)="","",IF(VLOOKUP($A132,'2.2'!$D:$O,5,FALSE)&lt;=I$8,"OK","NOK"))</f>
        <v/>
      </c>
      <c r="J132" s="1159" t="str">
        <f>IF(VLOOKUP($A132,intern2!$A$165:$BH$316,COLUMN(J132)+1,FALSE)="","",IF(VLOOKUP($A132,'2.2'!$D:$O,5,FALSE)&lt;=J$8,"OK","NOK"))</f>
        <v/>
      </c>
      <c r="K132" s="1156" t="str">
        <f>IF(VLOOKUP($A132,intern2!$A$165:$BH$316,COLUMN(K132)+1,FALSE)="","",IF(VLOOKUP($A132,'2.2'!$D:$O,5,FALSE)&lt;=K$8,"OK","NOK"))</f>
        <v/>
      </c>
      <c r="L132" s="1156" t="str">
        <f>IF(VLOOKUP($A132,intern2!$A$165:$BH$316,COLUMN(L132)+1,FALSE)="","",IF(VLOOKUP($A132,'2.2'!$D:$O,5,FALSE)&lt;=L$8,"OK","NOK"))</f>
        <v/>
      </c>
      <c r="M132" s="1156" t="str">
        <f>IF(VLOOKUP($A132,intern2!$A$165:$BH$316,COLUMN(M132)+1,FALSE)="","",IF(VLOOKUP($A132,'2.2'!$D:$O,5,FALSE)&lt;=M$8,"OK","NOK"))</f>
        <v/>
      </c>
      <c r="N132" s="1156" t="str">
        <f>IF(VLOOKUP($A132,intern2!$A$165:$BH$316,COLUMN(N132)+1,FALSE)="","",IF(VLOOKUP($A132,'2.2'!$D:$O,5,FALSE)&lt;=N$8,"OK","NOK"))</f>
        <v/>
      </c>
      <c r="O132" s="1156" t="str">
        <f>IF(VLOOKUP($A132,intern2!$A$165:$BH$316,COLUMN(O132)+1,FALSE)="","",IF(VLOOKUP($A132,'2.2'!$D:$O,5,FALSE)&lt;=O$8,"OK","NOK"))</f>
        <v/>
      </c>
      <c r="P132" s="1156" t="str">
        <f ca="1">IF(VLOOKUP($A132,intern2!$A$165:$BH$316,COLUMN(P132)+1,FALSE)="","",IF(VLOOKUP($A132,'2.2'!$D:$O,5,FALSE)&lt;=P$8,"OK","NOK"))</f>
        <v>NOK</v>
      </c>
      <c r="Q132" s="1156" t="str">
        <f>IF(VLOOKUP($A132,intern2!$A$165:$BH$316,COLUMN(Q132)+1,FALSE)="","",IF(VLOOKUP($A132,'2.2'!$D:$O,5,FALSE)&lt;=Q$8,"OK","NOK"))</f>
        <v/>
      </c>
      <c r="R132" s="1159" t="str">
        <f>IF(VLOOKUP($A132,intern2!$A$165:$BH$316,COLUMN(R132)+1,FALSE)="","",IF(VLOOKUP($A132,'2.2'!$D:$O,5,FALSE)&lt;=R$8,"OK","NOK"))</f>
        <v/>
      </c>
      <c r="S132" s="1159" t="str">
        <f>IF(VLOOKUP($A132,intern2!$A$165:$BH$316,COLUMN(S132)+1,FALSE)="","",IF(VLOOKUP($A132,'2.2'!$D:$O,5,FALSE)&lt;=S$8,"OK","NOK"))</f>
        <v/>
      </c>
      <c r="T132" s="1156" t="str">
        <f>IF(VLOOKUP($A132,intern2!$A$165:$BH$316,COLUMN(T132)+1,FALSE)="","",IF(VLOOKUP($A132,'2.2'!$D:$O,5,FALSE)&lt;=T$8,"OK","NOK"))</f>
        <v/>
      </c>
      <c r="U132" s="1156" t="str">
        <f>IF(VLOOKUP($A132,intern2!$A$165:$BH$316,COLUMN(U132)+1,FALSE)="","",IF(VLOOKUP($A132,'2.2'!$D:$O,5,FALSE)&lt;=U$8,"OK","NOK"))</f>
        <v/>
      </c>
      <c r="V132" s="1156" t="str">
        <f>IF(VLOOKUP($A132,intern2!$A$165:$BH$316,COLUMN(V132)+1,FALSE)="","",IF(VLOOKUP($A132,'2.2'!$D:$O,5,FALSE)&lt;=V$8,"OK","NOK"))</f>
        <v/>
      </c>
      <c r="W132" s="1156" t="str">
        <f>IF(VLOOKUP($A132,intern2!$A$165:$BH$316,COLUMN(W132)+1,FALSE)="","",IF(VLOOKUP($A132,'2.2'!$D:$O,5,FALSE)&lt;=W$8,"OK","NOK"))</f>
        <v/>
      </c>
      <c r="X132" s="1156" t="str">
        <f>IF(VLOOKUP($A132,intern2!$A$165:$BH$316,COLUMN(X132)+1,FALSE)="","",IF(VLOOKUP($A132,'2.2'!$D:$O,5,FALSE)&lt;=X$8,"OK","NOK"))</f>
        <v/>
      </c>
      <c r="Y132" s="1170" t="str">
        <f>IF(VLOOKUP($A132,intern2!$A$165:$BH$316,COLUMN(Y132)+1,FALSE)="","",IF(VLOOKUP($A132,'2.2'!$D:$O,5,FALSE)&lt;=Y$8,"OK","NOK"))</f>
        <v/>
      </c>
      <c r="Z132" s="1269" t="str">
        <f ca="1">IF(VLOOKUP($A132,intern2!$A$165:$BH$316,COLUMN(Z132)+1,FALSE)="","",IF(VLOOKUP($A132,'2.2'!$D:$O,5,FALSE)&lt;=Z$8,"OK","NOK"))</f>
        <v>NOK</v>
      </c>
      <c r="AA132" s="1156" t="str">
        <f>IF(VLOOKUP($A132,intern2!$A$165:$BH$316,COLUMN(AA132)+1,FALSE)="","",IF(VLOOKUP($A132,'2.2'!$D:$O,5,FALSE)&lt;=AA$8,"OK","NOK"))</f>
        <v/>
      </c>
      <c r="AB132" s="1156" t="str">
        <f>IF(VLOOKUP($A132,intern2!$A$165:$BH$316,COLUMN(AB132)+1,FALSE)="","",IF(VLOOKUP($A132,'2.2'!$D:$O,5,FALSE)&lt;=AB$8,"OK","NOK"))</f>
        <v/>
      </c>
      <c r="AC132" s="1156" t="str">
        <f>IF(VLOOKUP($A132,intern2!$A$165:$BH$316,COLUMN(AC132)+1,FALSE)="","",IF(VLOOKUP($A132,'2.2'!$D:$O,5,FALSE)&lt;=AC$8,"OK","NOK"))</f>
        <v/>
      </c>
      <c r="AD132" s="1156" t="str">
        <f>IF(VLOOKUP($A132,intern2!$A$165:$BH$316,COLUMN(AD132)+1,FALSE)="","",IF(VLOOKUP($A132,'2.2'!$D:$O,5,FALSE)&lt;=AD$8,"OK","NOK"))</f>
        <v/>
      </c>
      <c r="AE132" s="1160" t="str">
        <f>IF(VLOOKUP($A132,intern2!$A$165:$BH$316,COLUMN(AE132)+1,FALSE)="","",IF(VLOOKUP($A132,'2.2'!$D:$O,5,FALSE)&lt;=AE$8,"OK","NOK"))</f>
        <v/>
      </c>
      <c r="AF132" s="1269" t="str">
        <f>IF(VLOOKUP($A132,intern2!$A$165:$BH$316,COLUMN(AF132)+1,FALSE)="","",IF(VLOOKUP($A132,'2.2'!$D:$O,5,FALSE)&lt;=AF$8,"OK","NOK"))</f>
        <v/>
      </c>
      <c r="AG132" s="1160" t="str">
        <f>IF(VLOOKUP($A132,intern2!$A$165:$BH$316,COLUMN(AG132)+1,FALSE)="","",IF(VLOOKUP($A132,'2.2'!$D:$O,5,FALSE)&lt;=AG$8,"OK","NOK"))</f>
        <v/>
      </c>
      <c r="AH132" s="1160" t="str">
        <f>IF(VLOOKUP($A132,intern2!$A$165:$BH$316,COLUMN(AH132)+1,FALSE)="","",IF(VLOOKUP($A132,'2.2'!$D:$O,5,FALSE)&lt;=AH$8,"OK","NOK"))</f>
        <v/>
      </c>
      <c r="AI132" s="1156" t="str">
        <f>IF(VLOOKUP($A132,intern2!$A$165:$BH$316,COLUMN(AI132)+1,FALSE)="","",IF(VLOOKUP($A132,'2.2'!$D:$O,5,FALSE)&lt;=AI$8,"OK","NOK"))</f>
        <v/>
      </c>
      <c r="AJ132" s="1156" t="str">
        <f>IF(VLOOKUP($A132,intern2!$A$165:$BH$316,COLUMN(AJ132)+1,FALSE)="","",IF(VLOOKUP($A132,'2.2'!$D:$O,5,FALSE)&lt;=AJ$8,"OK","NOK"))</f>
        <v/>
      </c>
      <c r="AK132" s="1156" t="str">
        <f>IF(VLOOKUP($A132,intern2!$A$165:$BH$316,COLUMN(AK132)+1,FALSE)="","",IF(VLOOKUP($A132,'2.2'!$D:$O,5,FALSE)&lt;=AK$8,"OK","NOK"))</f>
        <v/>
      </c>
      <c r="AL132" s="1156" t="str">
        <f>IF(VLOOKUP($A132,intern2!$A$165:$BH$316,COLUMN(AL132)+1,FALSE)="","",IF(VLOOKUP($A132,'2.2'!$D:$O,5,FALSE)&lt;=AL$8,"OK","NOK"))</f>
        <v/>
      </c>
      <c r="AM132" s="1269" t="str">
        <f>IF(VLOOKUP($A132,intern2!$A$165:$BH$316,COLUMN(AM132)+1,FALSE)="","",IF(VLOOKUP($A132,'2.2'!$D:$O,5,FALSE)&lt;=AM$8,"OK","NOK"))</f>
        <v/>
      </c>
      <c r="AN132" s="1170" t="str">
        <f>IF(VLOOKUP($A132,intern2!$A$165:$BH$316,COLUMN(AN132)+1,FALSE)="","",IF(VLOOKUP($A132,'2.2'!$D:$O,5,FALSE)&lt;=AN$8,"OK","NOK"))</f>
        <v/>
      </c>
      <c r="AO132" s="1156" t="str">
        <f>IF(VLOOKUP($A132,intern2!$A$165:$BH$316,COLUMN(AO132)+1,FALSE)="","",IF(VLOOKUP($A132,'2.2'!$D:$O,5,FALSE)&lt;=AO$8,"OK","NOK"))</f>
        <v/>
      </c>
      <c r="AP132" s="1156" t="str">
        <f>IF(VLOOKUP($A132,intern2!$A$165:$BH$316,COLUMN(AP132)+1,FALSE)="","",IF(VLOOKUP($A132,'2.2'!$D:$O,5,FALSE)&lt;=AP$8,"OK","NOK"))</f>
        <v/>
      </c>
      <c r="AQ132" s="1269" t="str">
        <f>IF(VLOOKUP($A132,intern2!$A$165:$BH$316,COLUMN(AQ132)+1,FALSE)="","",IF(VLOOKUP($A132,'2.2'!$D:$O,5,FALSE)&lt;=AQ$8,"OK","NOK"))</f>
        <v/>
      </c>
      <c r="AR132" s="1156" t="str">
        <f>IF(VLOOKUP($A132,intern2!$A$165:$BH$316,COLUMN(AR132)+1,FALSE)="","",IF(VLOOKUP($A132,'2.2'!$D:$O,5,FALSE)&lt;=AR$8,"OK","NOK"))</f>
        <v/>
      </c>
      <c r="AS132" s="1156" t="str">
        <f>IF(VLOOKUP($A132,intern2!$A$165:$BH$316,COLUMN(AS132)+1,FALSE)="","",IF(VLOOKUP($A132,'2.2'!$D:$O,5,FALSE)&lt;=AS$8,"OK","NOK"))</f>
        <v/>
      </c>
      <c r="AT132" s="1269" t="str">
        <f>IF(VLOOKUP($A132,intern2!$A$165:$BH$316,COLUMN(AT132)+1,FALSE)="","",IF(VLOOKUP($A132,'2.2'!$D:$O,5,FALSE)&lt;=AT$8,"OK","NOK"))</f>
        <v/>
      </c>
      <c r="AU132" s="1156" t="str">
        <f>IF(VLOOKUP($A132,intern2!$A$165:$BH$316,COLUMN(AU132)+1,FALSE)="","",IF(VLOOKUP($A132,'2.2'!$D:$O,5,FALSE)&lt;=AU$8,"OK","NOK"))</f>
        <v/>
      </c>
      <c r="AV132" s="1156" t="str">
        <f>IF(VLOOKUP($A132,intern2!$A$165:$BH$316,COLUMN(AV132)+1,FALSE)="","",IF(VLOOKUP($A132,'2.2'!$D:$O,5,FALSE)&lt;=AV$8,"OK","NOK"))</f>
        <v/>
      </c>
      <c r="AW132" s="1156" t="str">
        <f>IF(VLOOKUP($A132,intern2!$A$165:$BH$316,COLUMN(AW132)+1,FALSE)="","",IF(VLOOKUP($A132,'2.2'!$D:$O,5,FALSE)&lt;=AW$8,"OK","NOK"))</f>
        <v/>
      </c>
      <c r="AX132" s="1156" t="str">
        <f>IF(VLOOKUP($A132,intern2!$A$165:$BH$316,COLUMN(AX132)+1,FALSE)="","",IF(VLOOKUP($A132,'2.2'!$D:$O,5,FALSE)&lt;=AX$8,"OK","NOK"))</f>
        <v/>
      </c>
      <c r="AY132" s="1156" t="str">
        <f>IF(VLOOKUP($A132,intern2!$A$165:$BH$316,COLUMN(AY132)+1,FALSE)="","",IF(VLOOKUP($A132,'2.2'!$D:$O,5,FALSE)&lt;=AY$8,"OK","NOK"))</f>
        <v/>
      </c>
      <c r="AZ132" s="1269" t="str">
        <f>IF(VLOOKUP($A132,intern2!$A$165:$BH$316,COLUMN(AZ132)+1,FALSE)="","",IF(VLOOKUP($A132,'2.2'!$D:$O,5,FALSE)&lt;=AZ$8,"OK","NOK"))</f>
        <v/>
      </c>
      <c r="BA132" s="1156" t="str">
        <f>IF(VLOOKUP($A132,intern2!$A$165:$BH$316,COLUMN(BA132)+1,FALSE)="","",IF(VLOOKUP($A132,'2.2'!$D:$O,5,FALSE)&lt;=BA$8,"OK","NOK"))</f>
        <v/>
      </c>
      <c r="BB132" s="1156" t="str">
        <f>IF(VLOOKUP($A132,intern2!$A$165:$BH$316,COLUMN(BB132)+1,FALSE)="","",IF(VLOOKUP($A132,'2.2'!$D:$O,5,FALSE)&lt;=BB$8,"OK","NOK"))</f>
        <v/>
      </c>
      <c r="BC132" s="1156" t="str">
        <f>IF(VLOOKUP($A132,intern2!$A$165:$BH$316,COLUMN(BC132)+1,FALSE)="","",IF(VLOOKUP($A132,'2.2'!$D:$O,5,FALSE)&lt;=BC$8,"OK","NOK"))</f>
        <v/>
      </c>
      <c r="BD132" s="1156" t="str">
        <f>IF(VLOOKUP($A132,intern2!$A$165:$BH$316,COLUMN(BD132)+1,FALSE)="","",IF(VLOOKUP($A132,'2.2'!$D:$O,5,FALSE)&lt;=BD$8,"OK","NOK"))</f>
        <v/>
      </c>
      <c r="BE132" s="1156" t="str">
        <f>IF(VLOOKUP($A132,intern2!$A$165:$BH$316,COLUMN(BE132)+1,FALSE)="","",IF(VLOOKUP($A132,'2.2'!$D:$O,5,FALSE)&lt;=BE$8,"OK","NOK"))</f>
        <v/>
      </c>
      <c r="BF132" s="1170" t="str">
        <f>IF(VLOOKUP($A132,intern2!$A$165:$BH$316,COLUMN(BF132)+1,FALSE)="","",IF(VLOOKUP($A132,'2.2'!$D:$O,5,FALSE)&lt;=BF$8,"OK","NOK"))</f>
        <v/>
      </c>
      <c r="BG132" s="1269" t="str">
        <f>IF(VLOOKUP($A132,intern2!$A$165:$BH$316,COLUMN(BG132)+1,FALSE)="","",IF(VLOOKUP($A132,'2.2'!$D:$O,5,FALSE)&lt;=BG$8,"OK","NOK"))</f>
        <v/>
      </c>
      <c r="BH132" s="1176" t="str">
        <f t="shared" ca="1" si="1"/>
        <v>NOK</v>
      </c>
      <c r="BI132" s="1176"/>
    </row>
    <row r="133" spans="1:61" ht="26.4" x14ac:dyDescent="0.25">
      <c r="A133" s="716" t="str">
        <f>'2.2'!D133</f>
        <v>PLC1</v>
      </c>
      <c r="B133" s="1157" t="str">
        <f>'2.2'!E133</f>
        <v>Interventi nel contesto della transessualità</v>
      </c>
      <c r="C133" s="1156" t="str">
        <f>IF(VLOOKUP($A133,intern2!$A$165:$BH$316,COLUMN(C133)+1,FALSE)="","",IF(VLOOKUP($A133,'2.2'!$D:$O,5,FALSE)&lt;=C$8,"OK","NOK"))</f>
        <v/>
      </c>
      <c r="D133" s="1156" t="str">
        <f>IF(VLOOKUP($A133,intern2!$A$165:$BH$316,COLUMN(D133)+1,FALSE)="","",IF(VLOOKUP($A133,'2.2'!$D:$O,5,FALSE)&lt;=D$8,"OK","NOK"))</f>
        <v/>
      </c>
      <c r="E133" s="1156" t="str">
        <f>IF(VLOOKUP($A133,intern2!$A$165:$BH$316,COLUMN(E133)+1,FALSE)="","",IF(VLOOKUP($A133,'2.2'!$D:$O,5,FALSE)&lt;=E$8,"OK","NOK"))</f>
        <v/>
      </c>
      <c r="F133" s="1156" t="str">
        <f>IF(VLOOKUP($A133,intern2!$A$165:$BH$316,COLUMN(F133)+1,FALSE)="","",IF(VLOOKUP($A133,'2.2'!$D:$O,5,FALSE)&lt;=F$8,"OK","NOK"))</f>
        <v/>
      </c>
      <c r="G133" s="1156" t="str">
        <f>IF(VLOOKUP($A133,intern2!$A$165:$BH$316,COLUMN(G133)+1,FALSE)="","",IF(VLOOKUP($A133,'2.2'!$D:$O,5,FALSE)&lt;=G$8,"OK","NOK"))</f>
        <v/>
      </c>
      <c r="H133" s="1156" t="str">
        <f>IF(VLOOKUP($A133,intern2!$A$165:$BH$316,COLUMN(H133)+1,FALSE)="","",IF(VLOOKUP($A133,'2.2'!$D:$O,5,FALSE)&lt;=H$8,"OK","NOK"))</f>
        <v/>
      </c>
      <c r="I133" s="1269" t="str">
        <f>IF(VLOOKUP($A133,intern2!$A$165:$BH$316,COLUMN(I133)+1,FALSE)="","",IF(VLOOKUP($A133,'2.2'!$D:$O,5,FALSE)&lt;=I$8,"OK","NOK"))</f>
        <v/>
      </c>
      <c r="J133" s="1159" t="str">
        <f>IF(VLOOKUP($A133,intern2!$A$165:$BH$316,COLUMN(J133)+1,FALSE)="","",IF(VLOOKUP($A133,'2.2'!$D:$O,5,FALSE)&lt;=J$8,"OK","NOK"))</f>
        <v/>
      </c>
      <c r="K133" s="1156" t="str">
        <f>IF(VLOOKUP($A133,intern2!$A$165:$BH$316,COLUMN(K133)+1,FALSE)="","",IF(VLOOKUP($A133,'2.2'!$D:$O,5,FALSE)&lt;=K$8,"OK","NOK"))</f>
        <v/>
      </c>
      <c r="L133" s="1156" t="str">
        <f>IF(VLOOKUP($A133,intern2!$A$165:$BH$316,COLUMN(L133)+1,FALSE)="","",IF(VLOOKUP($A133,'2.2'!$D:$O,5,FALSE)&lt;=L$8,"OK","NOK"))</f>
        <v/>
      </c>
      <c r="M133" s="1156" t="str">
        <f>IF(VLOOKUP($A133,intern2!$A$165:$BH$316,COLUMN(M133)+1,FALSE)="","",IF(VLOOKUP($A133,'2.2'!$D:$O,5,FALSE)&lt;=M$8,"OK","NOK"))</f>
        <v/>
      </c>
      <c r="N133" s="1156" t="str">
        <f>IF(VLOOKUP($A133,intern2!$A$165:$BH$316,COLUMN(N133)+1,FALSE)="","",IF(VLOOKUP($A133,'2.2'!$D:$O,5,FALSE)&lt;=N$8,"OK","NOK"))</f>
        <v/>
      </c>
      <c r="O133" s="1156" t="str">
        <f>IF(VLOOKUP($A133,intern2!$A$165:$BH$316,COLUMN(O133)+1,FALSE)="","",IF(VLOOKUP($A133,'2.2'!$D:$O,5,FALSE)&lt;=O$8,"OK","NOK"))</f>
        <v/>
      </c>
      <c r="P133" s="1156" t="str">
        <f ca="1">IF(VLOOKUP($A133,intern2!$A$165:$BH$316,COLUMN(P133)+1,FALSE)="","",IF(VLOOKUP($A133,'2.2'!$D:$O,5,FALSE)&lt;=P$8,"OK","NOK"))</f>
        <v>NOK</v>
      </c>
      <c r="Q133" s="1156" t="str">
        <f>IF(VLOOKUP($A133,intern2!$A$165:$BH$316,COLUMN(Q133)+1,FALSE)="","",IF(VLOOKUP($A133,'2.2'!$D:$O,5,FALSE)&lt;=Q$8,"OK","NOK"))</f>
        <v/>
      </c>
      <c r="R133" s="1159" t="str">
        <f>IF(VLOOKUP($A133,intern2!$A$165:$BH$316,COLUMN(R133)+1,FALSE)="","",IF(VLOOKUP($A133,'2.2'!$D:$O,5,FALSE)&lt;=R$8,"OK","NOK"))</f>
        <v/>
      </c>
      <c r="S133" s="1159" t="str">
        <f>IF(VLOOKUP($A133,intern2!$A$165:$BH$316,COLUMN(S133)+1,FALSE)="","",IF(VLOOKUP($A133,'2.2'!$D:$O,5,FALSE)&lt;=S$8,"OK","NOK"))</f>
        <v/>
      </c>
      <c r="T133" s="1156" t="str">
        <f>IF(VLOOKUP($A133,intern2!$A$165:$BH$316,COLUMN(T133)+1,FALSE)="","",IF(VLOOKUP($A133,'2.2'!$D:$O,5,FALSE)&lt;=T$8,"OK","NOK"))</f>
        <v/>
      </c>
      <c r="U133" s="1156" t="str">
        <f>IF(VLOOKUP($A133,intern2!$A$165:$BH$316,COLUMN(U133)+1,FALSE)="","",IF(VLOOKUP($A133,'2.2'!$D:$O,5,FALSE)&lt;=U$8,"OK","NOK"))</f>
        <v/>
      </c>
      <c r="V133" s="1156" t="str">
        <f>IF(VLOOKUP($A133,intern2!$A$165:$BH$316,COLUMN(V133)+1,FALSE)="","",IF(VLOOKUP($A133,'2.2'!$D:$O,5,FALSE)&lt;=V$8,"OK","NOK"))</f>
        <v/>
      </c>
      <c r="W133" s="1156" t="str">
        <f>IF(VLOOKUP($A133,intern2!$A$165:$BH$316,COLUMN(W133)+1,FALSE)="","",IF(VLOOKUP($A133,'2.2'!$D:$O,5,FALSE)&lt;=W$8,"OK","NOK"))</f>
        <v/>
      </c>
      <c r="X133" s="1156" t="str">
        <f>IF(VLOOKUP($A133,intern2!$A$165:$BH$316,COLUMN(X133)+1,FALSE)="","",IF(VLOOKUP($A133,'2.2'!$D:$O,5,FALSE)&lt;=X$8,"OK","NOK"))</f>
        <v/>
      </c>
      <c r="Y133" s="1170" t="str">
        <f>IF(VLOOKUP($A133,intern2!$A$165:$BH$316,COLUMN(Y133)+1,FALSE)="","",IF(VLOOKUP($A133,'2.2'!$D:$O,5,FALSE)&lt;=Y$8,"OK","NOK"))</f>
        <v/>
      </c>
      <c r="Z133" s="1269" t="str">
        <f ca="1">IF(VLOOKUP($A133,intern2!$A$165:$BH$316,COLUMN(Z133)+1,FALSE)="","",IF(VLOOKUP($A133,'2.2'!$D:$O,5,FALSE)&lt;=Z$8,"OK","NOK"))</f>
        <v>NOK</v>
      </c>
      <c r="AA133" s="1156" t="str">
        <f>IF(VLOOKUP($A133,intern2!$A$165:$BH$316,COLUMN(AA133)+1,FALSE)="","",IF(VLOOKUP($A133,'2.2'!$D:$O,5,FALSE)&lt;=AA$8,"OK","NOK"))</f>
        <v/>
      </c>
      <c r="AB133" s="1156" t="str">
        <f>IF(VLOOKUP($A133,intern2!$A$165:$BH$316,COLUMN(AB133)+1,FALSE)="","",IF(VLOOKUP($A133,'2.2'!$D:$O,5,FALSE)&lt;=AB$8,"OK","NOK"))</f>
        <v/>
      </c>
      <c r="AC133" s="1156" t="str">
        <f>IF(VLOOKUP($A133,intern2!$A$165:$BH$316,COLUMN(AC133)+1,FALSE)="","",IF(VLOOKUP($A133,'2.2'!$D:$O,5,FALSE)&lt;=AC$8,"OK","NOK"))</f>
        <v/>
      </c>
      <c r="AD133" s="1156" t="str">
        <f>IF(VLOOKUP($A133,intern2!$A$165:$BH$316,COLUMN(AD133)+1,FALSE)="","",IF(VLOOKUP($A133,'2.2'!$D:$O,5,FALSE)&lt;=AD$8,"OK","NOK"))</f>
        <v/>
      </c>
      <c r="AE133" s="1160" t="str">
        <f>IF(VLOOKUP($A133,intern2!$A$165:$BH$316,COLUMN(AE133)+1,FALSE)="","",IF(VLOOKUP($A133,'2.2'!$D:$O,5,FALSE)&lt;=AE$8,"OK","NOK"))</f>
        <v/>
      </c>
      <c r="AF133" s="1269" t="str">
        <f>IF(VLOOKUP($A133,intern2!$A$165:$BH$316,COLUMN(AF133)+1,FALSE)="","",IF(VLOOKUP($A133,'2.2'!$D:$O,5,FALSE)&lt;=AF$8,"OK","NOK"))</f>
        <v/>
      </c>
      <c r="AG133" s="1160" t="str">
        <f>IF(VLOOKUP($A133,intern2!$A$165:$BH$316,COLUMN(AG133)+1,FALSE)="","",IF(VLOOKUP($A133,'2.2'!$D:$O,5,FALSE)&lt;=AG$8,"OK","NOK"))</f>
        <v/>
      </c>
      <c r="AH133" s="1160" t="str">
        <f>IF(VLOOKUP($A133,intern2!$A$165:$BH$316,COLUMN(AH133)+1,FALSE)="","",IF(VLOOKUP($A133,'2.2'!$D:$O,5,FALSE)&lt;=AH$8,"OK","NOK"))</f>
        <v/>
      </c>
      <c r="AI133" s="1156" t="str">
        <f>IF(VLOOKUP($A133,intern2!$A$165:$BH$316,COLUMN(AI133)+1,FALSE)="","",IF(VLOOKUP($A133,'2.2'!$D:$O,5,FALSE)&lt;=AI$8,"OK","NOK"))</f>
        <v/>
      </c>
      <c r="AJ133" s="1156" t="str">
        <f>IF(VLOOKUP($A133,intern2!$A$165:$BH$316,COLUMN(AJ133)+1,FALSE)="","",IF(VLOOKUP($A133,'2.2'!$D:$O,5,FALSE)&lt;=AJ$8,"OK","NOK"))</f>
        <v/>
      </c>
      <c r="AK133" s="1156" t="str">
        <f>IF(VLOOKUP($A133,intern2!$A$165:$BH$316,COLUMN(AK133)+1,FALSE)="","",IF(VLOOKUP($A133,'2.2'!$D:$O,5,FALSE)&lt;=AK$8,"OK","NOK"))</f>
        <v/>
      </c>
      <c r="AL133" s="1156" t="str">
        <f>IF(VLOOKUP($A133,intern2!$A$165:$BH$316,COLUMN(AL133)+1,FALSE)="","",IF(VLOOKUP($A133,'2.2'!$D:$O,5,FALSE)&lt;=AL$8,"OK","NOK"))</f>
        <v/>
      </c>
      <c r="AM133" s="1269" t="str">
        <f>IF(VLOOKUP($A133,intern2!$A$165:$BH$316,COLUMN(AM133)+1,FALSE)="","",IF(VLOOKUP($A133,'2.2'!$D:$O,5,FALSE)&lt;=AM$8,"OK","NOK"))</f>
        <v/>
      </c>
      <c r="AN133" s="1170" t="str">
        <f>IF(VLOOKUP($A133,intern2!$A$165:$BH$316,COLUMN(AN133)+1,FALSE)="","",IF(VLOOKUP($A133,'2.2'!$D:$O,5,FALSE)&lt;=AN$8,"OK","NOK"))</f>
        <v/>
      </c>
      <c r="AO133" s="1156" t="str">
        <f>IF(VLOOKUP($A133,intern2!$A$165:$BH$316,COLUMN(AO133)+1,FALSE)="","",IF(VLOOKUP($A133,'2.2'!$D:$O,5,FALSE)&lt;=AO$8,"OK","NOK"))</f>
        <v/>
      </c>
      <c r="AP133" s="1156" t="str">
        <f>IF(VLOOKUP($A133,intern2!$A$165:$BH$316,COLUMN(AP133)+1,FALSE)="","",IF(VLOOKUP($A133,'2.2'!$D:$O,5,FALSE)&lt;=AP$8,"OK","NOK"))</f>
        <v/>
      </c>
      <c r="AQ133" s="1269" t="str">
        <f>IF(VLOOKUP($A133,intern2!$A$165:$BH$316,COLUMN(AQ133)+1,FALSE)="","",IF(VLOOKUP($A133,'2.2'!$D:$O,5,FALSE)&lt;=AQ$8,"OK","NOK"))</f>
        <v/>
      </c>
      <c r="AR133" s="1156" t="str">
        <f>IF(VLOOKUP($A133,intern2!$A$165:$BH$316,COLUMN(AR133)+1,FALSE)="","",IF(VLOOKUP($A133,'2.2'!$D:$O,5,FALSE)&lt;=AR$8,"OK","NOK"))</f>
        <v/>
      </c>
      <c r="AS133" s="1156" t="str">
        <f>IF(VLOOKUP($A133,intern2!$A$165:$BH$316,COLUMN(AS133)+1,FALSE)="","",IF(VLOOKUP($A133,'2.2'!$D:$O,5,FALSE)&lt;=AS$8,"OK","NOK"))</f>
        <v/>
      </c>
      <c r="AT133" s="1269" t="str">
        <f>IF(VLOOKUP($A133,intern2!$A$165:$BH$316,COLUMN(AT133)+1,FALSE)="","",IF(VLOOKUP($A133,'2.2'!$D:$O,5,FALSE)&lt;=AT$8,"OK","NOK"))</f>
        <v/>
      </c>
      <c r="AU133" s="1156" t="str">
        <f>IF(VLOOKUP($A133,intern2!$A$165:$BH$316,COLUMN(AU133)+1,FALSE)="","",IF(VLOOKUP($A133,'2.2'!$D:$O,5,FALSE)&lt;=AU$8,"OK","NOK"))</f>
        <v/>
      </c>
      <c r="AV133" s="1156" t="str">
        <f>IF(VLOOKUP($A133,intern2!$A$165:$BH$316,COLUMN(AV133)+1,FALSE)="","",IF(VLOOKUP($A133,'2.2'!$D:$O,5,FALSE)&lt;=AV$8,"OK","NOK"))</f>
        <v/>
      </c>
      <c r="AW133" s="1156" t="str">
        <f>IF(VLOOKUP($A133,intern2!$A$165:$BH$316,COLUMN(AW133)+1,FALSE)="","",IF(VLOOKUP($A133,'2.2'!$D:$O,5,FALSE)&lt;=AW$8,"OK","NOK"))</f>
        <v/>
      </c>
      <c r="AX133" s="1156" t="str">
        <f>IF(VLOOKUP($A133,intern2!$A$165:$BH$316,COLUMN(AX133)+1,FALSE)="","",IF(VLOOKUP($A133,'2.2'!$D:$O,5,FALSE)&lt;=AX$8,"OK","NOK"))</f>
        <v/>
      </c>
      <c r="AY133" s="1156" t="str">
        <f>IF(VLOOKUP($A133,intern2!$A$165:$BH$316,COLUMN(AY133)+1,FALSE)="","",IF(VLOOKUP($A133,'2.2'!$D:$O,5,FALSE)&lt;=AY$8,"OK","NOK"))</f>
        <v/>
      </c>
      <c r="AZ133" s="1269" t="str">
        <f>IF(VLOOKUP($A133,intern2!$A$165:$BH$316,COLUMN(AZ133)+1,FALSE)="","",IF(VLOOKUP($A133,'2.2'!$D:$O,5,FALSE)&lt;=AZ$8,"OK","NOK"))</f>
        <v/>
      </c>
      <c r="BA133" s="1156" t="str">
        <f>IF(VLOOKUP($A133,intern2!$A$165:$BH$316,COLUMN(BA133)+1,FALSE)="","",IF(VLOOKUP($A133,'2.2'!$D:$O,5,FALSE)&lt;=BA$8,"OK","NOK"))</f>
        <v/>
      </c>
      <c r="BB133" s="1156" t="str">
        <f>IF(VLOOKUP($A133,intern2!$A$165:$BH$316,COLUMN(BB133)+1,FALSE)="","",IF(VLOOKUP($A133,'2.2'!$D:$O,5,FALSE)&lt;=BB$8,"OK","NOK"))</f>
        <v/>
      </c>
      <c r="BC133" s="1156" t="str">
        <f>IF(VLOOKUP($A133,intern2!$A$165:$BH$316,COLUMN(BC133)+1,FALSE)="","",IF(VLOOKUP($A133,'2.2'!$D:$O,5,FALSE)&lt;=BC$8,"OK","NOK"))</f>
        <v/>
      </c>
      <c r="BD133" s="1156" t="str">
        <f>IF(VLOOKUP($A133,intern2!$A$165:$BH$316,COLUMN(BD133)+1,FALSE)="","",IF(VLOOKUP($A133,'2.2'!$D:$O,5,FALSE)&lt;=BD$8,"OK","NOK"))</f>
        <v/>
      </c>
      <c r="BE133" s="1156" t="str">
        <f>IF(VLOOKUP($A133,intern2!$A$165:$BH$316,COLUMN(BE133)+1,FALSE)="","",IF(VLOOKUP($A133,'2.2'!$D:$O,5,FALSE)&lt;=BE$8,"OK","NOK"))</f>
        <v/>
      </c>
      <c r="BF133" s="1170" t="str">
        <f>IF(VLOOKUP($A133,intern2!$A$165:$BH$316,COLUMN(BF133)+1,FALSE)="","",IF(VLOOKUP($A133,'2.2'!$D:$O,5,FALSE)&lt;=BF$8,"OK","NOK"))</f>
        <v/>
      </c>
      <c r="BG133" s="1269" t="str">
        <f>IF(VLOOKUP($A133,intern2!$A$165:$BH$316,COLUMN(BG133)+1,FALSE)="","",IF(VLOOKUP($A133,'2.2'!$D:$O,5,FALSE)&lt;=BG$8,"OK","NOK"))</f>
        <v/>
      </c>
      <c r="BH133" s="1176" t="str">
        <f t="shared" ca="1" si="1"/>
        <v>NOK</v>
      </c>
      <c r="BI133" s="1176"/>
    </row>
    <row r="134" spans="1:61" ht="26.4" x14ac:dyDescent="0.25">
      <c r="A134" s="716" t="str">
        <f>'2.2'!D134</f>
        <v>GEBH</v>
      </c>
      <c r="B134" s="1157" t="str">
        <f>'2.2'!E134</f>
        <v>Casa del parto (dalla 36 0/7 settimana di gestazione)</v>
      </c>
      <c r="C134" s="1156" t="str">
        <f>IF(VLOOKUP($A134,intern2!$A$165:$BH$316,COLUMN(C134)+1,FALSE)="","",IF(VLOOKUP($A134,'2.2'!$D:$O,5,FALSE)&lt;=C$8,"OK","NOK"))</f>
        <v/>
      </c>
      <c r="D134" s="1156" t="str">
        <f>IF(VLOOKUP($A134,intern2!$A$165:$BH$316,COLUMN(D134)+1,FALSE)="","",IF(VLOOKUP($A134,'2.2'!$D:$O,5,FALSE)&lt;=D$8,"OK","NOK"))</f>
        <v/>
      </c>
      <c r="E134" s="1156" t="str">
        <f>IF(VLOOKUP($A134,intern2!$A$165:$BH$316,COLUMN(E134)+1,FALSE)="","",IF(VLOOKUP($A134,'2.2'!$D:$O,5,FALSE)&lt;=E$8,"OK","NOK"))</f>
        <v/>
      </c>
      <c r="F134" s="1156" t="str">
        <f>IF(VLOOKUP($A134,intern2!$A$165:$BH$316,COLUMN(F134)+1,FALSE)="","",IF(VLOOKUP($A134,'2.2'!$D:$O,5,FALSE)&lt;=F$8,"OK","NOK"))</f>
        <v/>
      </c>
      <c r="G134" s="1156" t="str">
        <f>IF(VLOOKUP($A134,intern2!$A$165:$BH$316,COLUMN(G134)+1,FALSE)="","",IF(VLOOKUP($A134,'2.2'!$D:$O,5,FALSE)&lt;=G$8,"OK","NOK"))</f>
        <v/>
      </c>
      <c r="H134" s="1156" t="str">
        <f>IF(VLOOKUP($A134,intern2!$A$165:$BH$316,COLUMN(H134)+1,FALSE)="","",IF(VLOOKUP($A134,'2.2'!$D:$O,5,FALSE)&lt;=H$8,"OK","NOK"))</f>
        <v/>
      </c>
      <c r="I134" s="1269" t="str">
        <f>IF(VLOOKUP($A134,intern2!$A$165:$BH$316,COLUMN(I134)+1,FALSE)="","",IF(VLOOKUP($A134,'2.2'!$D:$O,5,FALSE)&lt;=I$8,"OK","NOK"))</f>
        <v/>
      </c>
      <c r="J134" s="1159" t="str">
        <f>IF(VLOOKUP($A134,intern2!$A$165:$BH$316,COLUMN(J134)+1,FALSE)="","",IF(VLOOKUP($A134,'2.2'!$D:$O,5,FALSE)&lt;=J$8,"OK","NOK"))</f>
        <v/>
      </c>
      <c r="K134" s="1156" t="str">
        <f>IF(VLOOKUP($A134,intern2!$A$165:$BH$316,COLUMN(K134)+1,FALSE)="","",IF(VLOOKUP($A134,'2.2'!$D:$O,5,FALSE)&lt;=K$8,"OK","NOK"))</f>
        <v/>
      </c>
      <c r="L134" s="1156" t="str">
        <f>IF(VLOOKUP($A134,intern2!$A$165:$BH$316,COLUMN(L134)+1,FALSE)="","",IF(VLOOKUP($A134,'2.2'!$D:$O,5,FALSE)&lt;=L$8,"OK","NOK"))</f>
        <v/>
      </c>
      <c r="M134" s="1156" t="str">
        <f>IF(VLOOKUP($A134,intern2!$A$165:$BH$316,COLUMN(M134)+1,FALSE)="","",IF(VLOOKUP($A134,'2.2'!$D:$O,5,FALSE)&lt;=M$8,"OK","NOK"))</f>
        <v/>
      </c>
      <c r="N134" s="1156" t="str">
        <f>IF(VLOOKUP($A134,intern2!$A$165:$BH$316,COLUMN(N134)+1,FALSE)="","",IF(VLOOKUP($A134,'2.2'!$D:$O,5,FALSE)&lt;=N$8,"OK","NOK"))</f>
        <v/>
      </c>
      <c r="O134" s="1156" t="str">
        <f>IF(VLOOKUP($A134,intern2!$A$165:$BH$316,COLUMN(O134)+1,FALSE)="","",IF(VLOOKUP($A134,'2.2'!$D:$O,5,FALSE)&lt;=O$8,"OK","NOK"))</f>
        <v/>
      </c>
      <c r="P134" s="1156" t="str">
        <f>IF(VLOOKUP($A134,intern2!$A$165:$BH$316,COLUMN(P134)+1,FALSE)="","",IF(VLOOKUP($A134,'2.2'!$D:$O,5,FALSE)&lt;=P$8,"OK","NOK"))</f>
        <v/>
      </c>
      <c r="Q134" s="1156" t="str">
        <f>IF(VLOOKUP($A134,intern2!$A$165:$BH$316,COLUMN(Q134)+1,FALSE)="","",IF(VLOOKUP($A134,'2.2'!$D:$O,5,FALSE)&lt;=Q$8,"OK","NOK"))</f>
        <v/>
      </c>
      <c r="R134" s="1159" t="str">
        <f>IF(VLOOKUP($A134,intern2!$A$165:$BH$316,COLUMN(R134)+1,FALSE)="","",IF(VLOOKUP($A134,'2.2'!$D:$O,5,FALSE)&lt;=R$8,"OK","NOK"))</f>
        <v/>
      </c>
      <c r="S134" s="1159" t="str">
        <f>IF(VLOOKUP($A134,intern2!$A$165:$BH$316,COLUMN(S134)+1,FALSE)="","",IF(VLOOKUP($A134,'2.2'!$D:$O,5,FALSE)&lt;=S$8,"OK","NOK"))</f>
        <v/>
      </c>
      <c r="T134" s="1156" t="str">
        <f>IF(VLOOKUP($A134,intern2!$A$165:$BH$316,COLUMN(T134)+1,FALSE)="","",IF(VLOOKUP($A134,'2.2'!$D:$O,5,FALSE)&lt;=T$8,"OK","NOK"))</f>
        <v/>
      </c>
      <c r="U134" s="1156" t="str">
        <f>IF(VLOOKUP($A134,intern2!$A$165:$BH$316,COLUMN(U134)+1,FALSE)="","",IF(VLOOKUP($A134,'2.2'!$D:$O,5,FALSE)&lt;=U$8,"OK","NOK"))</f>
        <v/>
      </c>
      <c r="V134" s="1156" t="str">
        <f>IF(VLOOKUP($A134,intern2!$A$165:$BH$316,COLUMN(V134)+1,FALSE)="","",IF(VLOOKUP($A134,'2.2'!$D:$O,5,FALSE)&lt;=V$8,"OK","NOK"))</f>
        <v/>
      </c>
      <c r="W134" s="1156" t="str">
        <f>IF(VLOOKUP($A134,intern2!$A$165:$BH$316,COLUMN(W134)+1,FALSE)="","",IF(VLOOKUP($A134,'2.2'!$D:$O,5,FALSE)&lt;=W$8,"OK","NOK"))</f>
        <v/>
      </c>
      <c r="X134" s="1156" t="str">
        <f>IF(VLOOKUP($A134,intern2!$A$165:$BH$316,COLUMN(X134)+1,FALSE)="","",IF(VLOOKUP($A134,'2.2'!$D:$O,5,FALSE)&lt;=X$8,"OK","NOK"))</f>
        <v/>
      </c>
      <c r="Y134" s="1170" t="str">
        <f>IF(VLOOKUP($A134,intern2!$A$165:$BH$316,COLUMN(Y134)+1,FALSE)="","",IF(VLOOKUP($A134,'2.2'!$D:$O,5,FALSE)&lt;=Y$8,"OK","NOK"))</f>
        <v/>
      </c>
      <c r="Z134" s="1269" t="str">
        <f ca="1">IF(VLOOKUP($A134,intern2!$A$165:$BH$316,COLUMN(Z134)+1,FALSE)="","",IF(VLOOKUP($A134,'2.2'!$D:$O,5,FALSE)&lt;=Z$8,"OK","NOK"))</f>
        <v>OK</v>
      </c>
      <c r="AA134" s="1156" t="str">
        <f>IF(VLOOKUP($A134,intern2!$A$165:$BH$316,COLUMN(AA134)+1,FALSE)="","",IF(VLOOKUP($A134,'2.2'!$D:$O,5,FALSE)&lt;=AA$8,"OK","NOK"))</f>
        <v/>
      </c>
      <c r="AB134" s="1156" t="str">
        <f>IF(VLOOKUP($A134,intern2!$A$165:$BH$316,COLUMN(AB134)+1,FALSE)="","",IF(VLOOKUP($A134,'2.2'!$D:$O,5,FALSE)&lt;=AB$8,"OK","NOK"))</f>
        <v/>
      </c>
      <c r="AC134" s="1156" t="str">
        <f>IF(VLOOKUP($A134,intern2!$A$165:$BH$316,COLUMN(AC134)+1,FALSE)="","",IF(VLOOKUP($A134,'2.2'!$D:$O,5,FALSE)&lt;=AC$8,"OK","NOK"))</f>
        <v/>
      </c>
      <c r="AD134" s="1156" t="str">
        <f>IF(VLOOKUP($A134,intern2!$A$165:$BH$316,COLUMN(AD134)+1,FALSE)="","",IF(VLOOKUP($A134,'2.2'!$D:$O,5,FALSE)&lt;=AD$8,"OK","NOK"))</f>
        <v/>
      </c>
      <c r="AE134" s="1160" t="str">
        <f>IF(VLOOKUP($A134,intern2!$A$165:$BH$316,COLUMN(AE134)+1,FALSE)="","",IF(VLOOKUP($A134,'2.2'!$D:$O,5,FALSE)&lt;=AE$8,"OK","NOK"))</f>
        <v/>
      </c>
      <c r="AF134" s="1269" t="str">
        <f>IF(VLOOKUP($A134,intern2!$A$165:$BH$316,COLUMN(AF134)+1,FALSE)="","",IF(VLOOKUP($A134,'2.2'!$D:$O,5,FALSE)&lt;=AF$8,"OK","NOK"))</f>
        <v/>
      </c>
      <c r="AG134" s="1160" t="str">
        <f>IF(VLOOKUP($A134,intern2!$A$165:$BH$316,COLUMN(AG134)+1,FALSE)="","",IF(VLOOKUP($A134,'2.2'!$D:$O,5,FALSE)&lt;=AG$8,"OK","NOK"))</f>
        <v/>
      </c>
      <c r="AH134" s="1160" t="str">
        <f>IF(VLOOKUP($A134,intern2!$A$165:$BH$316,COLUMN(AH134)+1,FALSE)="","",IF(VLOOKUP($A134,'2.2'!$D:$O,5,FALSE)&lt;=AH$8,"OK","NOK"))</f>
        <v/>
      </c>
      <c r="AI134" s="1156" t="str">
        <f>IF(VLOOKUP($A134,intern2!$A$165:$BH$316,COLUMN(AI134)+1,FALSE)="","",IF(VLOOKUP($A134,'2.2'!$D:$O,5,FALSE)&lt;=AI$8,"OK","NOK"))</f>
        <v/>
      </c>
      <c r="AJ134" s="1156" t="str">
        <f>IF(VLOOKUP($A134,intern2!$A$165:$BH$316,COLUMN(AJ134)+1,FALSE)="","",IF(VLOOKUP($A134,'2.2'!$D:$O,5,FALSE)&lt;=AJ$8,"OK","NOK"))</f>
        <v/>
      </c>
      <c r="AK134" s="1156" t="str">
        <f>IF(VLOOKUP($A134,intern2!$A$165:$BH$316,COLUMN(AK134)+1,FALSE)="","",IF(VLOOKUP($A134,'2.2'!$D:$O,5,FALSE)&lt;=AK$8,"OK","NOK"))</f>
        <v/>
      </c>
      <c r="AL134" s="1156" t="str">
        <f>IF(VLOOKUP($A134,intern2!$A$165:$BH$316,COLUMN(AL134)+1,FALSE)="","",IF(VLOOKUP($A134,'2.2'!$D:$O,5,FALSE)&lt;=AL$8,"OK","NOK"))</f>
        <v/>
      </c>
      <c r="AM134" s="1269" t="str">
        <f>IF(VLOOKUP($A134,intern2!$A$165:$BH$316,COLUMN(AM134)+1,FALSE)="","",IF(VLOOKUP($A134,'2.2'!$D:$O,5,FALSE)&lt;=AM$8,"OK","NOK"))</f>
        <v/>
      </c>
      <c r="AN134" s="1170" t="str">
        <f>IF(VLOOKUP($A134,intern2!$A$165:$BH$316,COLUMN(AN134)+1,FALSE)="","",IF(VLOOKUP($A134,'2.2'!$D:$O,5,FALSE)&lt;=AN$8,"OK","NOK"))</f>
        <v/>
      </c>
      <c r="AO134" s="1156" t="str">
        <f>IF(VLOOKUP($A134,intern2!$A$165:$BH$316,COLUMN(AO134)+1,FALSE)="","",IF(VLOOKUP($A134,'2.2'!$D:$O,5,FALSE)&lt;=AO$8,"OK","NOK"))</f>
        <v/>
      </c>
      <c r="AP134" s="1156" t="str">
        <f>IF(VLOOKUP($A134,intern2!$A$165:$BH$316,COLUMN(AP134)+1,FALSE)="","",IF(VLOOKUP($A134,'2.2'!$D:$O,5,FALSE)&lt;=AP$8,"OK","NOK"))</f>
        <v/>
      </c>
      <c r="AQ134" s="1269" t="str">
        <f>IF(VLOOKUP($A134,intern2!$A$165:$BH$316,COLUMN(AQ134)+1,FALSE)="","",IF(VLOOKUP($A134,'2.2'!$D:$O,5,FALSE)&lt;=AQ$8,"OK","NOK"))</f>
        <v/>
      </c>
      <c r="AR134" s="1156" t="str">
        <f>IF(VLOOKUP($A134,intern2!$A$165:$BH$316,COLUMN(AR134)+1,FALSE)="","",IF(VLOOKUP($A134,'2.2'!$D:$O,5,FALSE)&lt;=AR$8,"OK","NOK"))</f>
        <v/>
      </c>
      <c r="AS134" s="1156" t="str">
        <f>IF(VLOOKUP($A134,intern2!$A$165:$BH$316,COLUMN(AS134)+1,FALSE)="","",IF(VLOOKUP($A134,'2.2'!$D:$O,5,FALSE)&lt;=AS$8,"OK","NOK"))</f>
        <v/>
      </c>
      <c r="AT134" s="1269" t="str">
        <f>IF(VLOOKUP($A134,intern2!$A$165:$BH$316,COLUMN(AT134)+1,FALSE)="","",IF(VLOOKUP($A134,'2.2'!$D:$O,5,FALSE)&lt;=AT$8,"OK","NOK"))</f>
        <v/>
      </c>
      <c r="AU134" s="1156" t="str">
        <f>IF(VLOOKUP($A134,intern2!$A$165:$BH$316,COLUMN(AU134)+1,FALSE)="","",IF(VLOOKUP($A134,'2.2'!$D:$O,5,FALSE)&lt;=AU$8,"OK","NOK"))</f>
        <v/>
      </c>
      <c r="AV134" s="1156" t="str">
        <f>IF(VLOOKUP($A134,intern2!$A$165:$BH$316,COLUMN(AV134)+1,FALSE)="","",IF(VLOOKUP($A134,'2.2'!$D:$O,5,FALSE)&lt;=AV$8,"OK","NOK"))</f>
        <v/>
      </c>
      <c r="AW134" s="1156" t="str">
        <f>IF(VLOOKUP($A134,intern2!$A$165:$BH$316,COLUMN(AW134)+1,FALSE)="","",IF(VLOOKUP($A134,'2.2'!$D:$O,5,FALSE)&lt;=AW$8,"OK","NOK"))</f>
        <v/>
      </c>
      <c r="AX134" s="1156" t="str">
        <f>IF(VLOOKUP($A134,intern2!$A$165:$BH$316,COLUMN(AX134)+1,FALSE)="","",IF(VLOOKUP($A134,'2.2'!$D:$O,5,FALSE)&lt;=AX$8,"OK","NOK"))</f>
        <v/>
      </c>
      <c r="AY134" s="1156" t="str">
        <f>IF(VLOOKUP($A134,intern2!$A$165:$BH$316,COLUMN(AY134)+1,FALSE)="","",IF(VLOOKUP($A134,'2.2'!$D:$O,5,FALSE)&lt;=AY$8,"OK","NOK"))</f>
        <v/>
      </c>
      <c r="AZ134" s="1269" t="str">
        <f>IF(VLOOKUP($A134,intern2!$A$165:$BH$316,COLUMN(AZ134)+1,FALSE)="","",IF(VLOOKUP($A134,'2.2'!$D:$O,5,FALSE)&lt;=AZ$8,"OK","NOK"))</f>
        <v/>
      </c>
      <c r="BA134" s="1156" t="str">
        <f>IF(VLOOKUP($A134,intern2!$A$165:$BH$316,COLUMN(BA134)+1,FALSE)="","",IF(VLOOKUP($A134,'2.2'!$D:$O,5,FALSE)&lt;=BA$8,"OK","NOK"))</f>
        <v/>
      </c>
      <c r="BB134" s="1156" t="str">
        <f>IF(VLOOKUP($A134,intern2!$A$165:$BH$316,COLUMN(BB134)+1,FALSE)="","",IF(VLOOKUP($A134,'2.2'!$D:$O,5,FALSE)&lt;=BB$8,"OK","NOK"))</f>
        <v/>
      </c>
      <c r="BC134" s="1156" t="str">
        <f>IF(VLOOKUP($A134,intern2!$A$165:$BH$316,COLUMN(BC134)+1,FALSE)="","",IF(VLOOKUP($A134,'2.2'!$D:$O,5,FALSE)&lt;=BC$8,"OK","NOK"))</f>
        <v/>
      </c>
      <c r="BD134" s="1156" t="str">
        <f>IF(VLOOKUP($A134,intern2!$A$165:$BH$316,COLUMN(BD134)+1,FALSE)="","",IF(VLOOKUP($A134,'2.2'!$D:$O,5,FALSE)&lt;=BD$8,"OK","NOK"))</f>
        <v/>
      </c>
      <c r="BE134" s="1156" t="str">
        <f>IF(VLOOKUP($A134,intern2!$A$165:$BH$316,COLUMN(BE134)+1,FALSE)="","",IF(VLOOKUP($A134,'2.2'!$D:$O,5,FALSE)&lt;=BE$8,"OK","NOK"))</f>
        <v/>
      </c>
      <c r="BF134" s="1170" t="str">
        <f>IF(VLOOKUP($A134,intern2!$A$165:$BH$316,COLUMN(BF134)+1,FALSE)="","",IF(VLOOKUP($A134,'2.2'!$D:$O,5,FALSE)&lt;=BF$8,"OK","NOK"))</f>
        <v/>
      </c>
      <c r="BG134" s="1269" t="str">
        <f>IF(VLOOKUP($A134,intern2!$A$165:$BH$316,COLUMN(BG134)+1,FALSE)="","",IF(VLOOKUP($A134,'2.2'!$D:$O,5,FALSE)&lt;=BG$8,"OK","NOK"))</f>
        <v/>
      </c>
      <c r="BH134" s="1176" t="str">
        <f t="shared" ca="1" si="1"/>
        <v>OK</v>
      </c>
      <c r="BI134" s="1176"/>
    </row>
    <row r="135" spans="1:61" ht="52.8" x14ac:dyDescent="0.25">
      <c r="A135" s="716" t="str">
        <f>'2.2'!D135</f>
        <v>GEBS</v>
      </c>
      <c r="B135" s="1157" t="str">
        <f>'2.2'!E135</f>
        <v>Servizio a conduzione ostetrica di assistenza al parto in ospedale (dalla 36 0/7 settimana di gestazione)</v>
      </c>
      <c r="C135" s="1156" t="str">
        <f>IF(VLOOKUP($A135,intern2!$A$165:$BH$316,COLUMN(C135)+1,FALSE)="","",IF(VLOOKUP($A135,'2.2'!$D:$O,5,FALSE)&lt;=C$8,"OK","NOK"))</f>
        <v/>
      </c>
      <c r="D135" s="1156" t="str">
        <f>IF(VLOOKUP($A135,intern2!$A$165:$BH$316,COLUMN(D135)+1,FALSE)="","",IF(VLOOKUP($A135,'2.2'!$D:$O,5,FALSE)&lt;=D$8,"OK","NOK"))</f>
        <v/>
      </c>
      <c r="E135" s="1156" t="str">
        <f>IF(VLOOKUP($A135,intern2!$A$165:$BH$316,COLUMN(E135)+1,FALSE)="","",IF(VLOOKUP($A135,'2.2'!$D:$O,5,FALSE)&lt;=E$8,"OK","NOK"))</f>
        <v/>
      </c>
      <c r="F135" s="1156" t="str">
        <f>IF(VLOOKUP($A135,intern2!$A$165:$BH$316,COLUMN(F135)+1,FALSE)="","",IF(VLOOKUP($A135,'2.2'!$D:$O,5,FALSE)&lt;=F$8,"OK","NOK"))</f>
        <v/>
      </c>
      <c r="G135" s="1156" t="str">
        <f>IF(VLOOKUP($A135,intern2!$A$165:$BH$316,COLUMN(G135)+1,FALSE)="","",IF(VLOOKUP($A135,'2.2'!$D:$O,5,FALSE)&lt;=G$8,"OK","NOK"))</f>
        <v/>
      </c>
      <c r="H135" s="1156" t="str">
        <f>IF(VLOOKUP($A135,intern2!$A$165:$BH$316,COLUMN(H135)+1,FALSE)="","",IF(VLOOKUP($A135,'2.2'!$D:$O,5,FALSE)&lt;=H$8,"OK","NOK"))</f>
        <v/>
      </c>
      <c r="I135" s="1269" t="str">
        <f>IF(VLOOKUP($A135,intern2!$A$165:$BH$316,COLUMN(I135)+1,FALSE)="","",IF(VLOOKUP($A135,'2.2'!$D:$O,5,FALSE)&lt;=I$8,"OK","NOK"))</f>
        <v/>
      </c>
      <c r="J135" s="1159" t="str">
        <f>IF(VLOOKUP($A135,intern2!$A$165:$BH$316,COLUMN(J135)+1,FALSE)="","",IF(VLOOKUP($A135,'2.2'!$D:$O,5,FALSE)&lt;=J$8,"OK","NOK"))</f>
        <v/>
      </c>
      <c r="K135" s="1156" t="str">
        <f>IF(VLOOKUP($A135,intern2!$A$165:$BH$316,COLUMN(K135)+1,FALSE)="","",IF(VLOOKUP($A135,'2.2'!$D:$O,5,FALSE)&lt;=K$8,"OK","NOK"))</f>
        <v/>
      </c>
      <c r="L135" s="1156" t="str">
        <f>IF(VLOOKUP($A135,intern2!$A$165:$BH$316,COLUMN(L135)+1,FALSE)="","",IF(VLOOKUP($A135,'2.2'!$D:$O,5,FALSE)&lt;=L$8,"OK","NOK"))</f>
        <v/>
      </c>
      <c r="M135" s="1156" t="str">
        <f>IF(VLOOKUP($A135,intern2!$A$165:$BH$316,COLUMN(M135)+1,FALSE)="","",IF(VLOOKUP($A135,'2.2'!$D:$O,5,FALSE)&lt;=M$8,"OK","NOK"))</f>
        <v/>
      </c>
      <c r="N135" s="1156" t="str">
        <f>IF(VLOOKUP($A135,intern2!$A$165:$BH$316,COLUMN(N135)+1,FALSE)="","",IF(VLOOKUP($A135,'2.2'!$D:$O,5,FALSE)&lt;=N$8,"OK","NOK"))</f>
        <v/>
      </c>
      <c r="O135" s="1156" t="str">
        <f>IF(VLOOKUP($A135,intern2!$A$165:$BH$316,COLUMN(O135)+1,FALSE)="","",IF(VLOOKUP($A135,'2.2'!$D:$O,5,FALSE)&lt;=O$8,"OK","NOK"))</f>
        <v/>
      </c>
      <c r="P135" s="1156" t="str">
        <f>IF(VLOOKUP($A135,intern2!$A$165:$BH$316,COLUMN(P135)+1,FALSE)="","",IF(VLOOKUP($A135,'2.2'!$D:$O,5,FALSE)&lt;=P$8,"OK","NOK"))</f>
        <v/>
      </c>
      <c r="Q135" s="1156" t="str">
        <f>IF(VLOOKUP($A135,intern2!$A$165:$BH$316,COLUMN(Q135)+1,FALSE)="","",IF(VLOOKUP($A135,'2.2'!$D:$O,5,FALSE)&lt;=Q$8,"OK","NOK"))</f>
        <v/>
      </c>
      <c r="R135" s="1159" t="str">
        <f>IF(VLOOKUP($A135,intern2!$A$165:$BH$316,COLUMN(R135)+1,FALSE)="","",IF(VLOOKUP($A135,'2.2'!$D:$O,5,FALSE)&lt;=R$8,"OK","NOK"))</f>
        <v/>
      </c>
      <c r="S135" s="1159" t="str">
        <f>IF(VLOOKUP($A135,intern2!$A$165:$BH$316,COLUMN(S135)+1,FALSE)="","",IF(VLOOKUP($A135,'2.2'!$D:$O,5,FALSE)&lt;=S$8,"OK","NOK"))</f>
        <v/>
      </c>
      <c r="T135" s="1156" t="str">
        <f>IF(VLOOKUP($A135,intern2!$A$165:$BH$316,COLUMN(T135)+1,FALSE)="","",IF(VLOOKUP($A135,'2.2'!$D:$O,5,FALSE)&lt;=T$8,"OK","NOK"))</f>
        <v/>
      </c>
      <c r="U135" s="1156" t="str">
        <f>IF(VLOOKUP($A135,intern2!$A$165:$BH$316,COLUMN(U135)+1,FALSE)="","",IF(VLOOKUP($A135,'2.2'!$D:$O,5,FALSE)&lt;=U$8,"OK","NOK"))</f>
        <v/>
      </c>
      <c r="V135" s="1156" t="str">
        <f>IF(VLOOKUP($A135,intern2!$A$165:$BH$316,COLUMN(V135)+1,FALSE)="","",IF(VLOOKUP($A135,'2.2'!$D:$O,5,FALSE)&lt;=V$8,"OK","NOK"))</f>
        <v/>
      </c>
      <c r="W135" s="1156" t="str">
        <f>IF(VLOOKUP($A135,intern2!$A$165:$BH$316,COLUMN(W135)+1,FALSE)="","",IF(VLOOKUP($A135,'2.2'!$D:$O,5,FALSE)&lt;=W$8,"OK","NOK"))</f>
        <v/>
      </c>
      <c r="X135" s="1156" t="str">
        <f>IF(VLOOKUP($A135,intern2!$A$165:$BH$316,COLUMN(X135)+1,FALSE)="","",IF(VLOOKUP($A135,'2.2'!$D:$O,5,FALSE)&lt;=X$8,"OK","NOK"))</f>
        <v/>
      </c>
      <c r="Y135" s="1170" t="str">
        <f>IF(VLOOKUP($A135,intern2!$A$165:$BH$316,COLUMN(Y135)+1,FALSE)="","",IF(VLOOKUP($A135,'2.2'!$D:$O,5,FALSE)&lt;=Y$8,"OK","NOK"))</f>
        <v/>
      </c>
      <c r="Z135" s="1269" t="str">
        <f>IF(VLOOKUP($A135,intern2!$A$165:$BH$316,COLUMN(Z135)+1,FALSE)="","",IF(VLOOKUP($A135,'2.2'!$D:$O,5,FALSE)&lt;=Z$8,"OK","NOK"))</f>
        <v/>
      </c>
      <c r="AA135" s="1156" t="str">
        <f>IF(VLOOKUP($A135,intern2!$A$165:$BH$316,COLUMN(AA135)+1,FALSE)="","",IF(VLOOKUP($A135,'2.2'!$D:$O,5,FALSE)&lt;=AA$8,"OK","NOK"))</f>
        <v/>
      </c>
      <c r="AB135" s="1156" t="str">
        <f>IF(VLOOKUP($A135,intern2!$A$165:$BH$316,COLUMN(AB135)+1,FALSE)="","",IF(VLOOKUP($A135,'2.2'!$D:$O,5,FALSE)&lt;=AB$8,"OK","NOK"))</f>
        <v/>
      </c>
      <c r="AC135" s="1156" t="str">
        <f>IF(VLOOKUP($A135,intern2!$A$165:$BH$316,COLUMN(AC135)+1,FALSE)="","",IF(VLOOKUP($A135,'2.2'!$D:$O,5,FALSE)&lt;=AC$8,"OK","NOK"))</f>
        <v/>
      </c>
      <c r="AD135" s="1156" t="str">
        <f>IF(VLOOKUP($A135,intern2!$A$165:$BH$316,COLUMN(AD135)+1,FALSE)="","",IF(VLOOKUP($A135,'2.2'!$D:$O,5,FALSE)&lt;=AD$8,"OK","NOK"))</f>
        <v/>
      </c>
      <c r="AE135" s="1160" t="str">
        <f>IF(VLOOKUP($A135,intern2!$A$165:$BH$316,COLUMN(AE135)+1,FALSE)="","",IF(VLOOKUP($A135,'2.2'!$D:$O,5,FALSE)&lt;=AE$8,"OK","NOK"))</f>
        <v/>
      </c>
      <c r="AF135" s="1269" t="str">
        <f>IF(VLOOKUP($A135,intern2!$A$165:$BH$316,COLUMN(AF135)+1,FALSE)="","",IF(VLOOKUP($A135,'2.2'!$D:$O,5,FALSE)&lt;=AF$8,"OK","NOK"))</f>
        <v/>
      </c>
      <c r="AG135" s="1160" t="str">
        <f>IF(VLOOKUP($A135,intern2!$A$165:$BH$316,COLUMN(AG135)+1,FALSE)="","",IF(VLOOKUP($A135,'2.2'!$D:$O,5,FALSE)&lt;=AG$8,"OK","NOK"))</f>
        <v/>
      </c>
      <c r="AH135" s="1160" t="str">
        <f>IF(VLOOKUP($A135,intern2!$A$165:$BH$316,COLUMN(AH135)+1,FALSE)="","",IF(VLOOKUP($A135,'2.2'!$D:$O,5,FALSE)&lt;=AH$8,"OK","NOK"))</f>
        <v/>
      </c>
      <c r="AI135" s="1156" t="str">
        <f>IF(VLOOKUP($A135,intern2!$A$165:$BH$316,COLUMN(AI135)+1,FALSE)="","",IF(VLOOKUP($A135,'2.2'!$D:$O,5,FALSE)&lt;=AI$8,"OK","NOK"))</f>
        <v/>
      </c>
      <c r="AJ135" s="1156" t="str">
        <f>IF(VLOOKUP($A135,intern2!$A$165:$BH$316,COLUMN(AJ135)+1,FALSE)="","",IF(VLOOKUP($A135,'2.2'!$D:$O,5,FALSE)&lt;=AJ$8,"OK","NOK"))</f>
        <v/>
      </c>
      <c r="AK135" s="1156" t="str">
        <f>IF(VLOOKUP($A135,intern2!$A$165:$BH$316,COLUMN(AK135)+1,FALSE)="","",IF(VLOOKUP($A135,'2.2'!$D:$O,5,FALSE)&lt;=AK$8,"OK","NOK"))</f>
        <v/>
      </c>
      <c r="AL135" s="1156" t="str">
        <f>IF(VLOOKUP($A135,intern2!$A$165:$BH$316,COLUMN(AL135)+1,FALSE)="","",IF(VLOOKUP($A135,'2.2'!$D:$O,5,FALSE)&lt;=AL$8,"OK","NOK"))</f>
        <v/>
      </c>
      <c r="AM135" s="1269" t="str">
        <f>IF(VLOOKUP($A135,intern2!$A$165:$BH$316,COLUMN(AM135)+1,FALSE)="","",IF(VLOOKUP($A135,'2.2'!$D:$O,5,FALSE)&lt;=AM$8,"OK","NOK"))</f>
        <v/>
      </c>
      <c r="AN135" s="1170" t="str">
        <f>IF(VLOOKUP($A135,intern2!$A$165:$BH$316,COLUMN(AN135)+1,FALSE)="","",IF(VLOOKUP($A135,'2.2'!$D:$O,5,FALSE)&lt;=AN$8,"OK","NOK"))</f>
        <v/>
      </c>
      <c r="AO135" s="1156" t="str">
        <f>IF(VLOOKUP($A135,intern2!$A$165:$BH$316,COLUMN(AO135)+1,FALSE)="","",IF(VLOOKUP($A135,'2.2'!$D:$O,5,FALSE)&lt;=AO$8,"OK","NOK"))</f>
        <v/>
      </c>
      <c r="AP135" s="1156" t="str">
        <f>IF(VLOOKUP($A135,intern2!$A$165:$BH$316,COLUMN(AP135)+1,FALSE)="","",IF(VLOOKUP($A135,'2.2'!$D:$O,5,FALSE)&lt;=AP$8,"OK","NOK"))</f>
        <v/>
      </c>
      <c r="AQ135" s="1269" t="str">
        <f>IF(VLOOKUP($A135,intern2!$A$165:$BH$316,COLUMN(AQ135)+1,FALSE)="","",IF(VLOOKUP($A135,'2.2'!$D:$O,5,FALSE)&lt;=AQ$8,"OK","NOK"))</f>
        <v/>
      </c>
      <c r="AR135" s="1156" t="str">
        <f>IF(VLOOKUP($A135,intern2!$A$165:$BH$316,COLUMN(AR135)+1,FALSE)="","",IF(VLOOKUP($A135,'2.2'!$D:$O,5,FALSE)&lt;=AR$8,"OK","NOK"))</f>
        <v/>
      </c>
      <c r="AS135" s="1156" t="str">
        <f>IF(VLOOKUP($A135,intern2!$A$165:$BH$316,COLUMN(AS135)+1,FALSE)="","",IF(VLOOKUP($A135,'2.2'!$D:$O,5,FALSE)&lt;=AS$8,"OK","NOK"))</f>
        <v/>
      </c>
      <c r="AT135" s="1269" t="str">
        <f>IF(VLOOKUP($A135,intern2!$A$165:$BH$316,COLUMN(AT135)+1,FALSE)="","",IF(VLOOKUP($A135,'2.2'!$D:$O,5,FALSE)&lt;=AT$8,"OK","NOK"))</f>
        <v/>
      </c>
      <c r="AU135" s="1156" t="str">
        <f>IF(VLOOKUP($A135,intern2!$A$165:$BH$316,COLUMN(AU135)+1,FALSE)="","",IF(VLOOKUP($A135,'2.2'!$D:$O,5,FALSE)&lt;=AU$8,"OK","NOK"))</f>
        <v/>
      </c>
      <c r="AV135" s="1156" t="str">
        <f>IF(VLOOKUP($A135,intern2!$A$165:$BH$316,COLUMN(AV135)+1,FALSE)="","",IF(VLOOKUP($A135,'2.2'!$D:$O,5,FALSE)&lt;=AV$8,"OK","NOK"))</f>
        <v/>
      </c>
      <c r="AW135" s="1156" t="str">
        <f>IF(VLOOKUP($A135,intern2!$A$165:$BH$316,COLUMN(AW135)+1,FALSE)="","",IF(VLOOKUP($A135,'2.2'!$D:$O,5,FALSE)&lt;=AW$8,"OK","NOK"))</f>
        <v/>
      </c>
      <c r="AX135" s="1156" t="str">
        <f>IF(VLOOKUP($A135,intern2!$A$165:$BH$316,COLUMN(AX135)+1,FALSE)="","",IF(VLOOKUP($A135,'2.2'!$D:$O,5,FALSE)&lt;=AX$8,"OK","NOK"))</f>
        <v/>
      </c>
      <c r="AY135" s="1156" t="str">
        <f>IF(VLOOKUP($A135,intern2!$A$165:$BH$316,COLUMN(AY135)+1,FALSE)="","",IF(VLOOKUP($A135,'2.2'!$D:$O,5,FALSE)&lt;=AY$8,"OK","NOK"))</f>
        <v/>
      </c>
      <c r="AZ135" s="1269" t="str">
        <f>IF(VLOOKUP($A135,intern2!$A$165:$BH$316,COLUMN(AZ135)+1,FALSE)="","",IF(VLOOKUP($A135,'2.2'!$D:$O,5,FALSE)&lt;=AZ$8,"OK","NOK"))</f>
        <v/>
      </c>
      <c r="BA135" s="1156" t="str">
        <f>IF(VLOOKUP($A135,intern2!$A$165:$BH$316,COLUMN(BA135)+1,FALSE)="","",IF(VLOOKUP($A135,'2.2'!$D:$O,5,FALSE)&lt;=BA$8,"OK","NOK"))</f>
        <v/>
      </c>
      <c r="BB135" s="1156" t="str">
        <f>IF(VLOOKUP($A135,intern2!$A$165:$BH$316,COLUMN(BB135)+1,FALSE)="","",IF(VLOOKUP($A135,'2.2'!$D:$O,5,FALSE)&lt;=BB$8,"OK","NOK"))</f>
        <v/>
      </c>
      <c r="BC135" s="1156" t="str">
        <f>IF(VLOOKUP($A135,intern2!$A$165:$BH$316,COLUMN(BC135)+1,FALSE)="","",IF(VLOOKUP($A135,'2.2'!$D:$O,5,FALSE)&lt;=BC$8,"OK","NOK"))</f>
        <v/>
      </c>
      <c r="BD135" s="1156" t="str">
        <f>IF(VLOOKUP($A135,intern2!$A$165:$BH$316,COLUMN(BD135)+1,FALSE)="","",IF(VLOOKUP($A135,'2.2'!$D:$O,5,FALSE)&lt;=BD$8,"OK","NOK"))</f>
        <v/>
      </c>
      <c r="BE135" s="1156" t="str">
        <f>IF(VLOOKUP($A135,intern2!$A$165:$BH$316,COLUMN(BE135)+1,FALSE)="","",IF(VLOOKUP($A135,'2.2'!$D:$O,5,FALSE)&lt;=BE$8,"OK","NOK"))</f>
        <v/>
      </c>
      <c r="BF135" s="1170" t="str">
        <f>IF(VLOOKUP($A135,intern2!$A$165:$BH$316,COLUMN(BF135)+1,FALSE)="","",IF(VLOOKUP($A135,'2.2'!$D:$O,5,FALSE)&lt;=BF$8,"OK","NOK"))</f>
        <v/>
      </c>
      <c r="BG135" s="1269" t="str">
        <f>IF(VLOOKUP($A135,intern2!$A$165:$BH$316,COLUMN(BG135)+1,FALSE)="","",IF(VLOOKUP($A135,'2.2'!$D:$O,5,FALSE)&lt;=BG$8,"OK","NOK"))</f>
        <v/>
      </c>
      <c r="BH135" s="1176" t="str">
        <f t="shared" si="1"/>
        <v>OK</v>
      </c>
      <c r="BI135" s="1176"/>
    </row>
    <row r="136" spans="1:61" ht="39.6" x14ac:dyDescent="0.25">
      <c r="A136" s="716" t="str">
        <f>'2.2'!D136</f>
        <v>GEB1</v>
      </c>
      <c r="B136" s="1157" t="str">
        <f>'2.2'!E136</f>
        <v>Assistenza di base in ostetricia (dalla 35 0/7 settimana di gestazione e peso ≥2000g)</v>
      </c>
      <c r="C136" s="1156" t="str">
        <f>IF(VLOOKUP($A136,intern2!$A$165:$BH$316,COLUMN(C136)+1,FALSE)="","",IF(VLOOKUP($A136,'2.2'!$D:$O,5,FALSE)&lt;=C$8,"OK","NOK"))</f>
        <v/>
      </c>
      <c r="D136" s="1156" t="str">
        <f>IF(VLOOKUP($A136,intern2!$A$165:$BH$316,COLUMN(D136)+1,FALSE)="","",IF(VLOOKUP($A136,'2.2'!$D:$O,5,FALSE)&lt;=D$8,"OK","NOK"))</f>
        <v/>
      </c>
      <c r="E136" s="1156" t="str">
        <f>IF(VLOOKUP($A136,intern2!$A$165:$BH$316,COLUMN(E136)+1,FALSE)="","",IF(VLOOKUP($A136,'2.2'!$D:$O,5,FALSE)&lt;=E$8,"OK","NOK"))</f>
        <v/>
      </c>
      <c r="F136" s="1156" t="str">
        <f>IF(VLOOKUP($A136,intern2!$A$165:$BH$316,COLUMN(F136)+1,FALSE)="","",IF(VLOOKUP($A136,'2.2'!$D:$O,5,FALSE)&lt;=F$8,"OK","NOK"))</f>
        <v/>
      </c>
      <c r="G136" s="1156" t="str">
        <f>IF(VLOOKUP($A136,intern2!$A$165:$BH$316,COLUMN(G136)+1,FALSE)="","",IF(VLOOKUP($A136,'2.2'!$D:$O,5,FALSE)&lt;=G$8,"OK","NOK"))</f>
        <v/>
      </c>
      <c r="H136" s="1156" t="str">
        <f>IF(VLOOKUP($A136,intern2!$A$165:$BH$316,COLUMN(H136)+1,FALSE)="","",IF(VLOOKUP($A136,'2.2'!$D:$O,5,FALSE)&lt;=H$8,"OK","NOK"))</f>
        <v/>
      </c>
      <c r="I136" s="1269" t="str">
        <f>IF(VLOOKUP($A136,intern2!$A$165:$BH$316,COLUMN(I136)+1,FALSE)="","",IF(VLOOKUP($A136,'2.2'!$D:$O,5,FALSE)&lt;=I$8,"OK","NOK"))</f>
        <v/>
      </c>
      <c r="J136" s="1159" t="str">
        <f>IF(VLOOKUP($A136,intern2!$A$165:$BH$316,COLUMN(J136)+1,FALSE)="","",IF(VLOOKUP($A136,'2.2'!$D:$O,5,FALSE)&lt;=J$8,"OK","NOK"))</f>
        <v/>
      </c>
      <c r="K136" s="1156" t="str">
        <f>IF(VLOOKUP($A136,intern2!$A$165:$BH$316,COLUMN(K136)+1,FALSE)="","",IF(VLOOKUP($A136,'2.2'!$D:$O,5,FALSE)&lt;=K$8,"OK","NOK"))</f>
        <v/>
      </c>
      <c r="L136" s="1156" t="str">
        <f>IF(VLOOKUP($A136,intern2!$A$165:$BH$316,COLUMN(L136)+1,FALSE)="","",IF(VLOOKUP($A136,'2.2'!$D:$O,5,FALSE)&lt;=L$8,"OK","NOK"))</f>
        <v/>
      </c>
      <c r="M136" s="1156" t="str">
        <f>IF(VLOOKUP($A136,intern2!$A$165:$BH$316,COLUMN(M136)+1,FALSE)="","",IF(VLOOKUP($A136,'2.2'!$D:$O,5,FALSE)&lt;=M$8,"OK","NOK"))</f>
        <v/>
      </c>
      <c r="N136" s="1156" t="str">
        <f>IF(VLOOKUP($A136,intern2!$A$165:$BH$316,COLUMN(N136)+1,FALSE)="","",IF(VLOOKUP($A136,'2.2'!$D:$O,5,FALSE)&lt;=N$8,"OK","NOK"))</f>
        <v/>
      </c>
      <c r="O136" s="1156" t="str">
        <f>IF(VLOOKUP($A136,intern2!$A$165:$BH$316,COLUMN(O136)+1,FALSE)="","",IF(VLOOKUP($A136,'2.2'!$D:$O,5,FALSE)&lt;=O$8,"OK","NOK"))</f>
        <v/>
      </c>
      <c r="P136" s="1156" t="str">
        <f>IF(VLOOKUP($A136,intern2!$A$165:$BH$316,COLUMN(P136)+1,FALSE)="","",IF(VLOOKUP($A136,'2.2'!$D:$O,5,FALSE)&lt;=P$8,"OK","NOK"))</f>
        <v/>
      </c>
      <c r="Q136" s="1156" t="str">
        <f>IF(VLOOKUP($A136,intern2!$A$165:$BH$316,COLUMN(Q136)+1,FALSE)="","",IF(VLOOKUP($A136,'2.2'!$D:$O,5,FALSE)&lt;=Q$8,"OK","NOK"))</f>
        <v/>
      </c>
      <c r="R136" s="1159" t="str">
        <f>IF(VLOOKUP($A136,intern2!$A$165:$BH$316,COLUMN(R136)+1,FALSE)="","",IF(VLOOKUP($A136,'2.2'!$D:$O,5,FALSE)&lt;=R$8,"OK","NOK"))</f>
        <v/>
      </c>
      <c r="S136" s="1159" t="str">
        <f>IF(VLOOKUP($A136,intern2!$A$165:$BH$316,COLUMN(S136)+1,FALSE)="","",IF(VLOOKUP($A136,'2.2'!$D:$O,5,FALSE)&lt;=S$8,"OK","NOK"))</f>
        <v/>
      </c>
      <c r="T136" s="1156" t="str">
        <f>IF(VLOOKUP($A136,intern2!$A$165:$BH$316,COLUMN(T136)+1,FALSE)="","",IF(VLOOKUP($A136,'2.2'!$D:$O,5,FALSE)&lt;=T$8,"OK","NOK"))</f>
        <v/>
      </c>
      <c r="U136" s="1156" t="str">
        <f>IF(VLOOKUP($A136,intern2!$A$165:$BH$316,COLUMN(U136)+1,FALSE)="","",IF(VLOOKUP($A136,'2.2'!$D:$O,5,FALSE)&lt;=U$8,"OK","NOK"))</f>
        <v/>
      </c>
      <c r="V136" s="1156" t="str">
        <f>IF(VLOOKUP($A136,intern2!$A$165:$BH$316,COLUMN(V136)+1,FALSE)="","",IF(VLOOKUP($A136,'2.2'!$D:$O,5,FALSE)&lt;=V$8,"OK","NOK"))</f>
        <v/>
      </c>
      <c r="W136" s="1156" t="str">
        <f>IF(VLOOKUP($A136,intern2!$A$165:$BH$316,COLUMN(W136)+1,FALSE)="","",IF(VLOOKUP($A136,'2.2'!$D:$O,5,FALSE)&lt;=W$8,"OK","NOK"))</f>
        <v/>
      </c>
      <c r="X136" s="1156" t="str">
        <f>IF(VLOOKUP($A136,intern2!$A$165:$BH$316,COLUMN(X136)+1,FALSE)="","",IF(VLOOKUP($A136,'2.2'!$D:$O,5,FALSE)&lt;=X$8,"OK","NOK"))</f>
        <v/>
      </c>
      <c r="Y136" s="1170" t="str">
        <f>IF(VLOOKUP($A136,intern2!$A$165:$BH$316,COLUMN(Y136)+1,FALSE)="","",IF(VLOOKUP($A136,'2.2'!$D:$O,5,FALSE)&lt;=Y$8,"OK","NOK"))</f>
        <v/>
      </c>
      <c r="Z136" s="1269" t="str">
        <f ca="1">IF(VLOOKUP($A136,intern2!$A$165:$BH$316,COLUMN(Z136)+1,FALSE)="","",IF(VLOOKUP($A136,'2.2'!$D:$O,5,FALSE)&lt;=Z$8,"OK","NOK"))</f>
        <v>OK</v>
      </c>
      <c r="AA136" s="1156" t="str">
        <f>IF(VLOOKUP($A136,intern2!$A$165:$BH$316,COLUMN(AA136)+1,FALSE)="","",IF(VLOOKUP($A136,'2.2'!$D:$O,5,FALSE)&lt;=AA$8,"OK","NOK"))</f>
        <v/>
      </c>
      <c r="AB136" s="1156" t="str">
        <f>IF(VLOOKUP($A136,intern2!$A$165:$BH$316,COLUMN(AB136)+1,FALSE)="","",IF(VLOOKUP($A136,'2.2'!$D:$O,5,FALSE)&lt;=AB$8,"OK","NOK"))</f>
        <v/>
      </c>
      <c r="AC136" s="1156" t="str">
        <f>IF(VLOOKUP($A136,intern2!$A$165:$BH$316,COLUMN(AC136)+1,FALSE)="","",IF(VLOOKUP($A136,'2.2'!$D:$O,5,FALSE)&lt;=AC$8,"OK","NOK"))</f>
        <v/>
      </c>
      <c r="AD136" s="1156" t="str">
        <f>IF(VLOOKUP($A136,intern2!$A$165:$BH$316,COLUMN(AD136)+1,FALSE)="","",IF(VLOOKUP($A136,'2.2'!$D:$O,5,FALSE)&lt;=AD$8,"OK","NOK"))</f>
        <v/>
      </c>
      <c r="AE136" s="1160" t="str">
        <f>IF(VLOOKUP($A136,intern2!$A$165:$BH$316,COLUMN(AE136)+1,FALSE)="","",IF(VLOOKUP($A136,'2.2'!$D:$O,5,FALSE)&lt;=AE$8,"OK","NOK"))</f>
        <v/>
      </c>
      <c r="AF136" s="1269" t="str">
        <f>IF(VLOOKUP($A136,intern2!$A$165:$BH$316,COLUMN(AF136)+1,FALSE)="","",IF(VLOOKUP($A136,'2.2'!$D:$O,5,FALSE)&lt;=AF$8,"OK","NOK"))</f>
        <v/>
      </c>
      <c r="AG136" s="1160" t="str">
        <f>IF(VLOOKUP($A136,intern2!$A$165:$BH$316,COLUMN(AG136)+1,FALSE)="","",IF(VLOOKUP($A136,'2.2'!$D:$O,5,FALSE)&lt;=AG$8,"OK","NOK"))</f>
        <v/>
      </c>
      <c r="AH136" s="1160" t="str">
        <f>IF(VLOOKUP($A136,intern2!$A$165:$BH$316,COLUMN(AH136)+1,FALSE)="","",IF(VLOOKUP($A136,'2.2'!$D:$O,5,FALSE)&lt;=AH$8,"OK","NOK"))</f>
        <v/>
      </c>
      <c r="AI136" s="1156" t="str">
        <f>IF(VLOOKUP($A136,intern2!$A$165:$BH$316,COLUMN(AI136)+1,FALSE)="","",IF(VLOOKUP($A136,'2.2'!$D:$O,5,FALSE)&lt;=AI$8,"OK","NOK"))</f>
        <v/>
      </c>
      <c r="AJ136" s="1156" t="str">
        <f>IF(VLOOKUP($A136,intern2!$A$165:$BH$316,COLUMN(AJ136)+1,FALSE)="","",IF(VLOOKUP($A136,'2.2'!$D:$O,5,FALSE)&lt;=AJ$8,"OK","NOK"))</f>
        <v/>
      </c>
      <c r="AK136" s="1156" t="str">
        <f>IF(VLOOKUP($A136,intern2!$A$165:$BH$316,COLUMN(AK136)+1,FALSE)="","",IF(VLOOKUP($A136,'2.2'!$D:$O,5,FALSE)&lt;=AK$8,"OK","NOK"))</f>
        <v/>
      </c>
      <c r="AL136" s="1156" t="str">
        <f>IF(VLOOKUP($A136,intern2!$A$165:$BH$316,COLUMN(AL136)+1,FALSE)="","",IF(VLOOKUP($A136,'2.2'!$D:$O,5,FALSE)&lt;=AL$8,"OK","NOK"))</f>
        <v/>
      </c>
      <c r="AM136" s="1269" t="str">
        <f>IF(VLOOKUP($A136,intern2!$A$165:$BH$316,COLUMN(AM136)+1,FALSE)="","",IF(VLOOKUP($A136,'2.2'!$D:$O,5,FALSE)&lt;=AM$8,"OK","NOK"))</f>
        <v/>
      </c>
      <c r="AN136" s="1170" t="str">
        <f>IF(VLOOKUP($A136,intern2!$A$165:$BH$316,COLUMN(AN136)+1,FALSE)="","",IF(VLOOKUP($A136,'2.2'!$D:$O,5,FALSE)&lt;=AN$8,"OK","NOK"))</f>
        <v/>
      </c>
      <c r="AO136" s="1156" t="str">
        <f>IF(VLOOKUP($A136,intern2!$A$165:$BH$316,COLUMN(AO136)+1,FALSE)="","",IF(VLOOKUP($A136,'2.2'!$D:$O,5,FALSE)&lt;=AO$8,"OK","NOK"))</f>
        <v/>
      </c>
      <c r="AP136" s="1156" t="str">
        <f>IF(VLOOKUP($A136,intern2!$A$165:$BH$316,COLUMN(AP136)+1,FALSE)="","",IF(VLOOKUP($A136,'2.2'!$D:$O,5,FALSE)&lt;=AP$8,"OK","NOK"))</f>
        <v/>
      </c>
      <c r="AQ136" s="1269" t="str">
        <f>IF(VLOOKUP($A136,intern2!$A$165:$BH$316,COLUMN(AQ136)+1,FALSE)="","",IF(VLOOKUP($A136,'2.2'!$D:$O,5,FALSE)&lt;=AQ$8,"OK","NOK"))</f>
        <v/>
      </c>
      <c r="AR136" s="1156" t="str">
        <f>IF(VLOOKUP($A136,intern2!$A$165:$BH$316,COLUMN(AR136)+1,FALSE)="","",IF(VLOOKUP($A136,'2.2'!$D:$O,5,FALSE)&lt;=AR$8,"OK","NOK"))</f>
        <v/>
      </c>
      <c r="AS136" s="1156" t="str">
        <f>IF(VLOOKUP($A136,intern2!$A$165:$BH$316,COLUMN(AS136)+1,FALSE)="","",IF(VLOOKUP($A136,'2.2'!$D:$O,5,FALSE)&lt;=AS$8,"OK","NOK"))</f>
        <v/>
      </c>
      <c r="AT136" s="1269" t="str">
        <f>IF(VLOOKUP($A136,intern2!$A$165:$BH$316,COLUMN(AT136)+1,FALSE)="","",IF(VLOOKUP($A136,'2.2'!$D:$O,5,FALSE)&lt;=AT$8,"OK","NOK"))</f>
        <v/>
      </c>
      <c r="AU136" s="1156" t="str">
        <f>IF(VLOOKUP($A136,intern2!$A$165:$BH$316,COLUMN(AU136)+1,FALSE)="","",IF(VLOOKUP($A136,'2.2'!$D:$O,5,FALSE)&lt;=AU$8,"OK","NOK"))</f>
        <v/>
      </c>
      <c r="AV136" s="1156" t="str">
        <f>IF(VLOOKUP($A136,intern2!$A$165:$BH$316,COLUMN(AV136)+1,FALSE)="","",IF(VLOOKUP($A136,'2.2'!$D:$O,5,FALSE)&lt;=AV$8,"OK","NOK"))</f>
        <v/>
      </c>
      <c r="AW136" s="1156" t="str">
        <f>IF(VLOOKUP($A136,intern2!$A$165:$BH$316,COLUMN(AW136)+1,FALSE)="","",IF(VLOOKUP($A136,'2.2'!$D:$O,5,FALSE)&lt;=AW$8,"OK","NOK"))</f>
        <v/>
      </c>
      <c r="AX136" s="1156" t="str">
        <f>IF(VLOOKUP($A136,intern2!$A$165:$BH$316,COLUMN(AX136)+1,FALSE)="","",IF(VLOOKUP($A136,'2.2'!$D:$O,5,FALSE)&lt;=AX$8,"OK","NOK"))</f>
        <v/>
      </c>
      <c r="AY136" s="1156" t="str">
        <f>IF(VLOOKUP($A136,intern2!$A$165:$BH$316,COLUMN(AY136)+1,FALSE)="","",IF(VLOOKUP($A136,'2.2'!$D:$O,5,FALSE)&lt;=AY$8,"OK","NOK"))</f>
        <v/>
      </c>
      <c r="AZ136" s="1269" t="str">
        <f>IF(VLOOKUP($A136,intern2!$A$165:$BH$316,COLUMN(AZ136)+1,FALSE)="","",IF(VLOOKUP($A136,'2.2'!$D:$O,5,FALSE)&lt;=AZ$8,"OK","NOK"))</f>
        <v/>
      </c>
      <c r="BA136" s="1156" t="str">
        <f>IF(VLOOKUP($A136,intern2!$A$165:$BH$316,COLUMN(BA136)+1,FALSE)="","",IF(VLOOKUP($A136,'2.2'!$D:$O,5,FALSE)&lt;=BA$8,"OK","NOK"))</f>
        <v/>
      </c>
      <c r="BB136" s="1156" t="str">
        <f>IF(VLOOKUP($A136,intern2!$A$165:$BH$316,COLUMN(BB136)+1,FALSE)="","",IF(VLOOKUP($A136,'2.2'!$D:$O,5,FALSE)&lt;=BB$8,"OK","NOK"))</f>
        <v/>
      </c>
      <c r="BC136" s="1156" t="str">
        <f>IF(VLOOKUP($A136,intern2!$A$165:$BH$316,COLUMN(BC136)+1,FALSE)="","",IF(VLOOKUP($A136,'2.2'!$D:$O,5,FALSE)&lt;=BC$8,"OK","NOK"))</f>
        <v/>
      </c>
      <c r="BD136" s="1156" t="str">
        <f>IF(VLOOKUP($A136,intern2!$A$165:$BH$316,COLUMN(BD136)+1,FALSE)="","",IF(VLOOKUP($A136,'2.2'!$D:$O,5,FALSE)&lt;=BD$8,"OK","NOK"))</f>
        <v/>
      </c>
      <c r="BE136" s="1156" t="str">
        <f>IF(VLOOKUP($A136,intern2!$A$165:$BH$316,COLUMN(BE136)+1,FALSE)="","",IF(VLOOKUP($A136,'2.2'!$D:$O,5,FALSE)&lt;=BE$8,"OK","NOK"))</f>
        <v/>
      </c>
      <c r="BF136" s="1170" t="str">
        <f>IF(VLOOKUP($A136,intern2!$A$165:$BH$316,COLUMN(BF136)+1,FALSE)="","",IF(VLOOKUP($A136,'2.2'!$D:$O,5,FALSE)&lt;=BF$8,"OK","NOK"))</f>
        <v/>
      </c>
      <c r="BG136" s="1269" t="str">
        <f>IF(VLOOKUP($A136,intern2!$A$165:$BH$316,COLUMN(BG136)+1,FALSE)="","",IF(VLOOKUP($A136,'2.2'!$D:$O,5,FALSE)&lt;=BG$8,"OK","NOK"))</f>
        <v/>
      </c>
      <c r="BH136" s="1176" t="str">
        <f t="shared" ca="1" si="1"/>
        <v>OK</v>
      </c>
      <c r="BI136" s="1176"/>
    </row>
    <row r="137" spans="1:61" ht="39.6" x14ac:dyDescent="0.25">
      <c r="A137" s="716" t="str">
        <f>'2.2'!D137</f>
        <v>GEB1.1</v>
      </c>
      <c r="B137" s="1157" t="str">
        <f>'2.2'!E137</f>
        <v>Ostetricia (dalla 32 0/7 settimana di gestazione e peso ≥1250g)</v>
      </c>
      <c r="C137" s="1156" t="str">
        <f>IF(VLOOKUP($A137,intern2!$A$165:$BH$316,COLUMN(C137)+1,FALSE)="","",IF(VLOOKUP($A137,'2.2'!$D:$O,5,FALSE)&lt;=C$8,"OK","NOK"))</f>
        <v/>
      </c>
      <c r="D137" s="1156" t="str">
        <f>IF(VLOOKUP($A137,intern2!$A$165:$BH$316,COLUMN(D137)+1,FALSE)="","",IF(VLOOKUP($A137,'2.2'!$D:$O,5,FALSE)&lt;=D$8,"OK","NOK"))</f>
        <v/>
      </c>
      <c r="E137" s="1156" t="str">
        <f>IF(VLOOKUP($A137,intern2!$A$165:$BH$316,COLUMN(E137)+1,FALSE)="","",IF(VLOOKUP($A137,'2.2'!$D:$O,5,FALSE)&lt;=E$8,"OK","NOK"))</f>
        <v/>
      </c>
      <c r="F137" s="1156" t="str">
        <f>IF(VLOOKUP($A137,intern2!$A$165:$BH$316,COLUMN(F137)+1,FALSE)="","",IF(VLOOKUP($A137,'2.2'!$D:$O,5,FALSE)&lt;=F$8,"OK","NOK"))</f>
        <v/>
      </c>
      <c r="G137" s="1156" t="str">
        <f>IF(VLOOKUP($A137,intern2!$A$165:$BH$316,COLUMN(G137)+1,FALSE)="","",IF(VLOOKUP($A137,'2.2'!$D:$O,5,FALSE)&lt;=G$8,"OK","NOK"))</f>
        <v/>
      </c>
      <c r="H137" s="1156" t="str">
        <f>IF(VLOOKUP($A137,intern2!$A$165:$BH$316,COLUMN(H137)+1,FALSE)="","",IF(VLOOKUP($A137,'2.2'!$D:$O,5,FALSE)&lt;=H$8,"OK","NOK"))</f>
        <v/>
      </c>
      <c r="I137" s="1269" t="str">
        <f>IF(VLOOKUP($A137,intern2!$A$165:$BH$316,COLUMN(I137)+1,FALSE)="","",IF(VLOOKUP($A137,'2.2'!$D:$O,5,FALSE)&lt;=I$8,"OK","NOK"))</f>
        <v/>
      </c>
      <c r="J137" s="1159" t="str">
        <f>IF(VLOOKUP($A137,intern2!$A$165:$BH$316,COLUMN(J137)+1,FALSE)="","",IF(VLOOKUP($A137,'2.2'!$D:$O,5,FALSE)&lt;=J$8,"OK","NOK"))</f>
        <v/>
      </c>
      <c r="K137" s="1156" t="str">
        <f>IF(VLOOKUP($A137,intern2!$A$165:$BH$316,COLUMN(K137)+1,FALSE)="","",IF(VLOOKUP($A137,'2.2'!$D:$O,5,FALSE)&lt;=K$8,"OK","NOK"))</f>
        <v/>
      </c>
      <c r="L137" s="1156" t="str">
        <f>IF(VLOOKUP($A137,intern2!$A$165:$BH$316,COLUMN(L137)+1,FALSE)="","",IF(VLOOKUP($A137,'2.2'!$D:$O,5,FALSE)&lt;=L$8,"OK","NOK"))</f>
        <v/>
      </c>
      <c r="M137" s="1156" t="str">
        <f>IF(VLOOKUP($A137,intern2!$A$165:$BH$316,COLUMN(M137)+1,FALSE)="","",IF(VLOOKUP($A137,'2.2'!$D:$O,5,FALSE)&lt;=M$8,"OK","NOK"))</f>
        <v/>
      </c>
      <c r="N137" s="1156" t="str">
        <f>IF(VLOOKUP($A137,intern2!$A$165:$BH$316,COLUMN(N137)+1,FALSE)="","",IF(VLOOKUP($A137,'2.2'!$D:$O,5,FALSE)&lt;=N$8,"OK","NOK"))</f>
        <v/>
      </c>
      <c r="O137" s="1156" t="str">
        <f>IF(VLOOKUP($A137,intern2!$A$165:$BH$316,COLUMN(O137)+1,FALSE)="","",IF(VLOOKUP($A137,'2.2'!$D:$O,5,FALSE)&lt;=O$8,"OK","NOK"))</f>
        <v/>
      </c>
      <c r="P137" s="1156" t="str">
        <f>IF(VLOOKUP($A137,intern2!$A$165:$BH$316,COLUMN(P137)+1,FALSE)="","",IF(VLOOKUP($A137,'2.2'!$D:$O,5,FALSE)&lt;=P$8,"OK","NOK"))</f>
        <v/>
      </c>
      <c r="Q137" s="1156" t="str">
        <f>IF(VLOOKUP($A137,intern2!$A$165:$BH$316,COLUMN(Q137)+1,FALSE)="","",IF(VLOOKUP($A137,'2.2'!$D:$O,5,FALSE)&lt;=Q$8,"OK","NOK"))</f>
        <v/>
      </c>
      <c r="R137" s="1159" t="str">
        <f>IF(VLOOKUP($A137,intern2!$A$165:$BH$316,COLUMN(R137)+1,FALSE)="","",IF(VLOOKUP($A137,'2.2'!$D:$O,5,FALSE)&lt;=R$8,"OK","NOK"))</f>
        <v/>
      </c>
      <c r="S137" s="1159" t="str">
        <f>IF(VLOOKUP($A137,intern2!$A$165:$BH$316,COLUMN(S137)+1,FALSE)="","",IF(VLOOKUP($A137,'2.2'!$D:$O,5,FALSE)&lt;=S$8,"OK","NOK"))</f>
        <v/>
      </c>
      <c r="T137" s="1156" t="str">
        <f>IF(VLOOKUP($A137,intern2!$A$165:$BH$316,COLUMN(T137)+1,FALSE)="","",IF(VLOOKUP($A137,'2.2'!$D:$O,5,FALSE)&lt;=T$8,"OK","NOK"))</f>
        <v/>
      </c>
      <c r="U137" s="1156" t="str">
        <f>IF(VLOOKUP($A137,intern2!$A$165:$BH$316,COLUMN(U137)+1,FALSE)="","",IF(VLOOKUP($A137,'2.2'!$D:$O,5,FALSE)&lt;=U$8,"OK","NOK"))</f>
        <v/>
      </c>
      <c r="V137" s="1156" t="str">
        <f>IF(VLOOKUP($A137,intern2!$A$165:$BH$316,COLUMN(V137)+1,FALSE)="","",IF(VLOOKUP($A137,'2.2'!$D:$O,5,FALSE)&lt;=V$8,"OK","NOK"))</f>
        <v/>
      </c>
      <c r="W137" s="1156" t="str">
        <f>IF(VLOOKUP($A137,intern2!$A$165:$BH$316,COLUMN(W137)+1,FALSE)="","",IF(VLOOKUP($A137,'2.2'!$D:$O,5,FALSE)&lt;=W$8,"OK","NOK"))</f>
        <v/>
      </c>
      <c r="X137" s="1156" t="str">
        <f>IF(VLOOKUP($A137,intern2!$A$165:$BH$316,COLUMN(X137)+1,FALSE)="","",IF(VLOOKUP($A137,'2.2'!$D:$O,5,FALSE)&lt;=X$8,"OK","NOK"))</f>
        <v/>
      </c>
      <c r="Y137" s="1170" t="str">
        <f>IF(VLOOKUP($A137,intern2!$A$165:$BH$316,COLUMN(Y137)+1,FALSE)="","",IF(VLOOKUP($A137,'2.2'!$D:$O,5,FALSE)&lt;=Y$8,"OK","NOK"))</f>
        <v/>
      </c>
      <c r="Z137" s="1269" t="str">
        <f ca="1">IF(VLOOKUP($A137,intern2!$A$165:$BH$316,COLUMN(Z137)+1,FALSE)="","",IF(VLOOKUP($A137,'2.2'!$D:$O,5,FALSE)&lt;=Z$8,"OK","NOK"))</f>
        <v>OK</v>
      </c>
      <c r="AA137" s="1156" t="str">
        <f>IF(VLOOKUP($A137,intern2!$A$165:$BH$316,COLUMN(AA137)+1,FALSE)="","",IF(VLOOKUP($A137,'2.2'!$D:$O,5,FALSE)&lt;=AA$8,"OK","NOK"))</f>
        <v/>
      </c>
      <c r="AB137" s="1156" t="str">
        <f>IF(VLOOKUP($A137,intern2!$A$165:$BH$316,COLUMN(AB137)+1,FALSE)="","",IF(VLOOKUP($A137,'2.2'!$D:$O,5,FALSE)&lt;=AB$8,"OK","NOK"))</f>
        <v/>
      </c>
      <c r="AC137" s="1156" t="str">
        <f>IF(VLOOKUP($A137,intern2!$A$165:$BH$316,COLUMN(AC137)+1,FALSE)="","",IF(VLOOKUP($A137,'2.2'!$D:$O,5,FALSE)&lt;=AC$8,"OK","NOK"))</f>
        <v/>
      </c>
      <c r="AD137" s="1156" t="str">
        <f>IF(VLOOKUP($A137,intern2!$A$165:$BH$316,COLUMN(AD137)+1,FALSE)="","",IF(VLOOKUP($A137,'2.2'!$D:$O,5,FALSE)&lt;=AD$8,"OK","NOK"))</f>
        <v/>
      </c>
      <c r="AE137" s="1160" t="str">
        <f>IF(VLOOKUP($A137,intern2!$A$165:$BH$316,COLUMN(AE137)+1,FALSE)="","",IF(VLOOKUP($A137,'2.2'!$D:$O,5,FALSE)&lt;=AE$8,"OK","NOK"))</f>
        <v/>
      </c>
      <c r="AF137" s="1269" t="str">
        <f>IF(VLOOKUP($A137,intern2!$A$165:$BH$316,COLUMN(AF137)+1,FALSE)="","",IF(VLOOKUP($A137,'2.2'!$D:$O,5,FALSE)&lt;=AF$8,"OK","NOK"))</f>
        <v/>
      </c>
      <c r="AG137" s="1160" t="str">
        <f>IF(VLOOKUP($A137,intern2!$A$165:$BH$316,COLUMN(AG137)+1,FALSE)="","",IF(VLOOKUP($A137,'2.2'!$D:$O,5,FALSE)&lt;=AG$8,"OK","NOK"))</f>
        <v/>
      </c>
      <c r="AH137" s="1160" t="str">
        <f>IF(VLOOKUP($A137,intern2!$A$165:$BH$316,COLUMN(AH137)+1,FALSE)="","",IF(VLOOKUP($A137,'2.2'!$D:$O,5,FALSE)&lt;=AH$8,"OK","NOK"))</f>
        <v/>
      </c>
      <c r="AI137" s="1156" t="str">
        <f>IF(VLOOKUP($A137,intern2!$A$165:$BH$316,COLUMN(AI137)+1,FALSE)="","",IF(VLOOKUP($A137,'2.2'!$D:$O,5,FALSE)&lt;=AI$8,"OK","NOK"))</f>
        <v/>
      </c>
      <c r="AJ137" s="1156" t="str">
        <f>IF(VLOOKUP($A137,intern2!$A$165:$BH$316,COLUMN(AJ137)+1,FALSE)="","",IF(VLOOKUP($A137,'2.2'!$D:$O,5,FALSE)&lt;=AJ$8,"OK","NOK"))</f>
        <v/>
      </c>
      <c r="AK137" s="1156" t="str">
        <f>IF(VLOOKUP($A137,intern2!$A$165:$BH$316,COLUMN(AK137)+1,FALSE)="","",IF(VLOOKUP($A137,'2.2'!$D:$O,5,FALSE)&lt;=AK$8,"OK","NOK"))</f>
        <v/>
      </c>
      <c r="AL137" s="1156" t="str">
        <f>IF(VLOOKUP($A137,intern2!$A$165:$BH$316,COLUMN(AL137)+1,FALSE)="","",IF(VLOOKUP($A137,'2.2'!$D:$O,5,FALSE)&lt;=AL$8,"OK","NOK"))</f>
        <v/>
      </c>
      <c r="AM137" s="1269" t="str">
        <f>IF(VLOOKUP($A137,intern2!$A$165:$BH$316,COLUMN(AM137)+1,FALSE)="","",IF(VLOOKUP($A137,'2.2'!$D:$O,5,FALSE)&lt;=AM$8,"OK","NOK"))</f>
        <v/>
      </c>
      <c r="AN137" s="1170" t="str">
        <f>IF(VLOOKUP($A137,intern2!$A$165:$BH$316,COLUMN(AN137)+1,FALSE)="","",IF(VLOOKUP($A137,'2.2'!$D:$O,5,FALSE)&lt;=AN$8,"OK","NOK"))</f>
        <v/>
      </c>
      <c r="AO137" s="1156" t="str">
        <f>IF(VLOOKUP($A137,intern2!$A$165:$BH$316,COLUMN(AO137)+1,FALSE)="","",IF(VLOOKUP($A137,'2.2'!$D:$O,5,FALSE)&lt;=AO$8,"OK","NOK"))</f>
        <v/>
      </c>
      <c r="AP137" s="1156" t="str">
        <f>IF(VLOOKUP($A137,intern2!$A$165:$BH$316,COLUMN(AP137)+1,FALSE)="","",IF(VLOOKUP($A137,'2.2'!$D:$O,5,FALSE)&lt;=AP$8,"OK","NOK"))</f>
        <v/>
      </c>
      <c r="AQ137" s="1269" t="str">
        <f>IF(VLOOKUP($A137,intern2!$A$165:$BH$316,COLUMN(AQ137)+1,FALSE)="","",IF(VLOOKUP($A137,'2.2'!$D:$O,5,FALSE)&lt;=AQ$8,"OK","NOK"))</f>
        <v/>
      </c>
      <c r="AR137" s="1156" t="str">
        <f>IF(VLOOKUP($A137,intern2!$A$165:$BH$316,COLUMN(AR137)+1,FALSE)="","",IF(VLOOKUP($A137,'2.2'!$D:$O,5,FALSE)&lt;=AR$8,"OK","NOK"))</f>
        <v/>
      </c>
      <c r="AS137" s="1156" t="str">
        <f>IF(VLOOKUP($A137,intern2!$A$165:$BH$316,COLUMN(AS137)+1,FALSE)="","",IF(VLOOKUP($A137,'2.2'!$D:$O,5,FALSE)&lt;=AS$8,"OK","NOK"))</f>
        <v/>
      </c>
      <c r="AT137" s="1269" t="str">
        <f>IF(VLOOKUP($A137,intern2!$A$165:$BH$316,COLUMN(AT137)+1,FALSE)="","",IF(VLOOKUP($A137,'2.2'!$D:$O,5,FALSE)&lt;=AT$8,"OK","NOK"))</f>
        <v/>
      </c>
      <c r="AU137" s="1156" t="str">
        <f>IF(VLOOKUP($A137,intern2!$A$165:$BH$316,COLUMN(AU137)+1,FALSE)="","",IF(VLOOKUP($A137,'2.2'!$D:$O,5,FALSE)&lt;=AU$8,"OK","NOK"))</f>
        <v/>
      </c>
      <c r="AV137" s="1156" t="str">
        <f>IF(VLOOKUP($A137,intern2!$A$165:$BH$316,COLUMN(AV137)+1,FALSE)="","",IF(VLOOKUP($A137,'2.2'!$D:$O,5,FALSE)&lt;=AV$8,"OK","NOK"))</f>
        <v/>
      </c>
      <c r="AW137" s="1156" t="str">
        <f>IF(VLOOKUP($A137,intern2!$A$165:$BH$316,COLUMN(AW137)+1,FALSE)="","",IF(VLOOKUP($A137,'2.2'!$D:$O,5,FALSE)&lt;=AW$8,"OK","NOK"))</f>
        <v/>
      </c>
      <c r="AX137" s="1156" t="str">
        <f>IF(VLOOKUP($A137,intern2!$A$165:$BH$316,COLUMN(AX137)+1,FALSE)="","",IF(VLOOKUP($A137,'2.2'!$D:$O,5,FALSE)&lt;=AX$8,"OK","NOK"))</f>
        <v/>
      </c>
      <c r="AY137" s="1156" t="str">
        <f>IF(VLOOKUP($A137,intern2!$A$165:$BH$316,COLUMN(AY137)+1,FALSE)="","",IF(VLOOKUP($A137,'2.2'!$D:$O,5,FALSE)&lt;=AY$8,"OK","NOK"))</f>
        <v/>
      </c>
      <c r="AZ137" s="1269" t="str">
        <f>IF(VLOOKUP($A137,intern2!$A$165:$BH$316,COLUMN(AZ137)+1,FALSE)="","",IF(VLOOKUP($A137,'2.2'!$D:$O,5,FALSE)&lt;=AZ$8,"OK","NOK"))</f>
        <v/>
      </c>
      <c r="BA137" s="1156" t="str">
        <f>IF(VLOOKUP($A137,intern2!$A$165:$BH$316,COLUMN(BA137)+1,FALSE)="","",IF(VLOOKUP($A137,'2.2'!$D:$O,5,FALSE)&lt;=BA$8,"OK","NOK"))</f>
        <v/>
      </c>
      <c r="BB137" s="1156" t="str">
        <f>IF(VLOOKUP($A137,intern2!$A$165:$BH$316,COLUMN(BB137)+1,FALSE)="","",IF(VLOOKUP($A137,'2.2'!$D:$O,5,FALSE)&lt;=BB$8,"OK","NOK"))</f>
        <v/>
      </c>
      <c r="BC137" s="1156" t="str">
        <f>IF(VLOOKUP($A137,intern2!$A$165:$BH$316,COLUMN(BC137)+1,FALSE)="","",IF(VLOOKUP($A137,'2.2'!$D:$O,5,FALSE)&lt;=BC$8,"OK","NOK"))</f>
        <v/>
      </c>
      <c r="BD137" s="1156" t="str">
        <f>IF(VLOOKUP($A137,intern2!$A$165:$BH$316,COLUMN(BD137)+1,FALSE)="","",IF(VLOOKUP($A137,'2.2'!$D:$O,5,FALSE)&lt;=BD$8,"OK","NOK"))</f>
        <v/>
      </c>
      <c r="BE137" s="1156" t="str">
        <f>IF(VLOOKUP($A137,intern2!$A$165:$BH$316,COLUMN(BE137)+1,FALSE)="","",IF(VLOOKUP($A137,'2.2'!$D:$O,5,FALSE)&lt;=BE$8,"OK","NOK"))</f>
        <v/>
      </c>
      <c r="BF137" s="1170" t="str">
        <f>IF(VLOOKUP($A137,intern2!$A$165:$BH$316,COLUMN(BF137)+1,FALSE)="","",IF(VLOOKUP($A137,'2.2'!$D:$O,5,FALSE)&lt;=BF$8,"OK","NOK"))</f>
        <v/>
      </c>
      <c r="BG137" s="1269" t="str">
        <f>IF(VLOOKUP($A137,intern2!$A$165:$BH$316,COLUMN(BG137)+1,FALSE)="","",IF(VLOOKUP($A137,'2.2'!$D:$O,5,FALSE)&lt;=BG$8,"OK","NOK"))</f>
        <v/>
      </c>
      <c r="BH137" s="1176" t="str">
        <f t="shared" ca="1" si="1"/>
        <v>OK</v>
      </c>
      <c r="BI137" s="1176"/>
    </row>
    <row r="138" spans="1:61" x14ac:dyDescent="0.25">
      <c r="A138" s="716" t="str">
        <f>'2.2'!D138</f>
        <v>GEB1.1.1</v>
      </c>
      <c r="B138" s="1157" t="str">
        <f>'2.2'!E138</f>
        <v>Ostetricia specialistica</v>
      </c>
      <c r="C138" s="1156" t="str">
        <f>IF(VLOOKUP($A138,intern2!$A$165:$BH$316,COLUMN(C138)+1,FALSE)="","",IF(VLOOKUP($A138,'2.2'!$D:$O,5,FALSE)&lt;=C$8,"OK","NOK"))</f>
        <v/>
      </c>
      <c r="D138" s="1156" t="str">
        <f>IF(VLOOKUP($A138,intern2!$A$165:$BH$316,COLUMN(D138)+1,FALSE)="","",IF(VLOOKUP($A138,'2.2'!$D:$O,5,FALSE)&lt;=D$8,"OK","NOK"))</f>
        <v/>
      </c>
      <c r="E138" s="1156" t="str">
        <f>IF(VLOOKUP($A138,intern2!$A$165:$BH$316,COLUMN(E138)+1,FALSE)="","",IF(VLOOKUP($A138,'2.2'!$D:$O,5,FALSE)&lt;=E$8,"OK","NOK"))</f>
        <v/>
      </c>
      <c r="F138" s="1156" t="str">
        <f>IF(VLOOKUP($A138,intern2!$A$165:$BH$316,COLUMN(F138)+1,FALSE)="","",IF(VLOOKUP($A138,'2.2'!$D:$O,5,FALSE)&lt;=F$8,"OK","NOK"))</f>
        <v/>
      </c>
      <c r="G138" s="1156" t="str">
        <f>IF(VLOOKUP($A138,intern2!$A$165:$BH$316,COLUMN(G138)+1,FALSE)="","",IF(VLOOKUP($A138,'2.2'!$D:$O,5,FALSE)&lt;=G$8,"OK","NOK"))</f>
        <v/>
      </c>
      <c r="H138" s="1156" t="str">
        <f>IF(VLOOKUP($A138,intern2!$A$165:$BH$316,COLUMN(H138)+1,FALSE)="","",IF(VLOOKUP($A138,'2.2'!$D:$O,5,FALSE)&lt;=H$8,"OK","NOK"))</f>
        <v/>
      </c>
      <c r="I138" s="1269" t="str">
        <f>IF(VLOOKUP($A138,intern2!$A$165:$BH$316,COLUMN(I138)+1,FALSE)="","",IF(VLOOKUP($A138,'2.2'!$D:$O,5,FALSE)&lt;=I$8,"OK","NOK"))</f>
        <v/>
      </c>
      <c r="J138" s="1159" t="str">
        <f>IF(VLOOKUP($A138,intern2!$A$165:$BH$316,COLUMN(J138)+1,FALSE)="","",IF(VLOOKUP($A138,'2.2'!$D:$O,5,FALSE)&lt;=J$8,"OK","NOK"))</f>
        <v/>
      </c>
      <c r="K138" s="1156" t="str">
        <f>IF(VLOOKUP($A138,intern2!$A$165:$BH$316,COLUMN(K138)+1,FALSE)="","",IF(VLOOKUP($A138,'2.2'!$D:$O,5,FALSE)&lt;=K$8,"OK","NOK"))</f>
        <v/>
      </c>
      <c r="L138" s="1156" t="str">
        <f>IF(VLOOKUP($A138,intern2!$A$165:$BH$316,COLUMN(L138)+1,FALSE)="","",IF(VLOOKUP($A138,'2.2'!$D:$O,5,FALSE)&lt;=L$8,"OK","NOK"))</f>
        <v/>
      </c>
      <c r="M138" s="1156" t="str">
        <f>IF(VLOOKUP($A138,intern2!$A$165:$BH$316,COLUMN(M138)+1,FALSE)="","",IF(VLOOKUP($A138,'2.2'!$D:$O,5,FALSE)&lt;=M$8,"OK","NOK"))</f>
        <v/>
      </c>
      <c r="N138" s="1156" t="str">
        <f>IF(VLOOKUP($A138,intern2!$A$165:$BH$316,COLUMN(N138)+1,FALSE)="","",IF(VLOOKUP($A138,'2.2'!$D:$O,5,FALSE)&lt;=N$8,"OK","NOK"))</f>
        <v/>
      </c>
      <c r="O138" s="1156" t="str">
        <f>IF(VLOOKUP($A138,intern2!$A$165:$BH$316,COLUMN(O138)+1,FALSE)="","",IF(VLOOKUP($A138,'2.2'!$D:$O,5,FALSE)&lt;=O$8,"OK","NOK"))</f>
        <v/>
      </c>
      <c r="P138" s="1156" t="str">
        <f>IF(VLOOKUP($A138,intern2!$A$165:$BH$316,COLUMN(P138)+1,FALSE)="","",IF(VLOOKUP($A138,'2.2'!$D:$O,5,FALSE)&lt;=P$8,"OK","NOK"))</f>
        <v/>
      </c>
      <c r="Q138" s="1156" t="str">
        <f>IF(VLOOKUP($A138,intern2!$A$165:$BH$316,COLUMN(Q138)+1,FALSE)="","",IF(VLOOKUP($A138,'2.2'!$D:$O,5,FALSE)&lt;=Q$8,"OK","NOK"))</f>
        <v/>
      </c>
      <c r="R138" s="1159" t="str">
        <f>IF(VLOOKUP($A138,intern2!$A$165:$BH$316,COLUMN(R138)+1,FALSE)="","",IF(VLOOKUP($A138,'2.2'!$D:$O,5,FALSE)&lt;=R$8,"OK","NOK"))</f>
        <v/>
      </c>
      <c r="S138" s="1159" t="str">
        <f>IF(VLOOKUP($A138,intern2!$A$165:$BH$316,COLUMN(S138)+1,FALSE)="","",IF(VLOOKUP($A138,'2.2'!$D:$O,5,FALSE)&lt;=S$8,"OK","NOK"))</f>
        <v/>
      </c>
      <c r="T138" s="1156" t="str">
        <f>IF(VLOOKUP($A138,intern2!$A$165:$BH$316,COLUMN(T138)+1,FALSE)="","",IF(VLOOKUP($A138,'2.2'!$D:$O,5,FALSE)&lt;=T$8,"OK","NOK"))</f>
        <v/>
      </c>
      <c r="U138" s="1156" t="str">
        <f>IF(VLOOKUP($A138,intern2!$A$165:$BH$316,COLUMN(U138)+1,FALSE)="","",IF(VLOOKUP($A138,'2.2'!$D:$O,5,FALSE)&lt;=U$8,"OK","NOK"))</f>
        <v/>
      </c>
      <c r="V138" s="1156" t="str">
        <f>IF(VLOOKUP($A138,intern2!$A$165:$BH$316,COLUMN(V138)+1,FALSE)="","",IF(VLOOKUP($A138,'2.2'!$D:$O,5,FALSE)&lt;=V$8,"OK","NOK"))</f>
        <v/>
      </c>
      <c r="W138" s="1156" t="str">
        <f>IF(VLOOKUP($A138,intern2!$A$165:$BH$316,COLUMN(W138)+1,FALSE)="","",IF(VLOOKUP($A138,'2.2'!$D:$O,5,FALSE)&lt;=W$8,"OK","NOK"))</f>
        <v/>
      </c>
      <c r="X138" s="1156" t="str">
        <f ca="1">IF(VLOOKUP($A138,intern2!$A$165:$BH$316,COLUMN(X138)+1,FALSE)="","",IF(VLOOKUP($A138,'2.2'!$D:$O,5,FALSE)&lt;=X$8,"OK","NOK"))</f>
        <v>OK</v>
      </c>
      <c r="Y138" s="1170" t="str">
        <f>IF(VLOOKUP($A138,intern2!$A$165:$BH$316,COLUMN(Y138)+1,FALSE)="","",IF(VLOOKUP($A138,'2.2'!$D:$O,5,FALSE)&lt;=Y$8,"OK","NOK"))</f>
        <v/>
      </c>
      <c r="Z138" s="1269" t="str">
        <f>IF(VLOOKUP($A138,intern2!$A$165:$BH$316,COLUMN(Z138)+1,FALSE)="","",IF(VLOOKUP($A138,'2.2'!$D:$O,5,FALSE)&lt;=Z$8,"OK","NOK"))</f>
        <v/>
      </c>
      <c r="AA138" s="1156" t="str">
        <f>IF(VLOOKUP($A138,intern2!$A$165:$BH$316,COLUMN(AA138)+1,FALSE)="","",IF(VLOOKUP($A138,'2.2'!$D:$O,5,FALSE)&lt;=AA$8,"OK","NOK"))</f>
        <v/>
      </c>
      <c r="AB138" s="1156" t="str">
        <f>IF(VLOOKUP($A138,intern2!$A$165:$BH$316,COLUMN(AB138)+1,FALSE)="","",IF(VLOOKUP($A138,'2.2'!$D:$O,5,FALSE)&lt;=AB$8,"OK","NOK"))</f>
        <v/>
      </c>
      <c r="AC138" s="1156" t="str">
        <f>IF(VLOOKUP($A138,intern2!$A$165:$BH$316,COLUMN(AC138)+1,FALSE)="","",IF(VLOOKUP($A138,'2.2'!$D:$O,5,FALSE)&lt;=AC$8,"OK","NOK"))</f>
        <v/>
      </c>
      <c r="AD138" s="1156" t="str">
        <f>IF(VLOOKUP($A138,intern2!$A$165:$BH$316,COLUMN(AD138)+1,FALSE)="","",IF(VLOOKUP($A138,'2.2'!$D:$O,5,FALSE)&lt;=AD$8,"OK","NOK"))</f>
        <v/>
      </c>
      <c r="AE138" s="1160" t="str">
        <f>IF(VLOOKUP($A138,intern2!$A$165:$BH$316,COLUMN(AE138)+1,FALSE)="","",IF(VLOOKUP($A138,'2.2'!$D:$O,5,FALSE)&lt;=AE$8,"OK","NOK"))</f>
        <v/>
      </c>
      <c r="AF138" s="1269" t="str">
        <f>IF(VLOOKUP($A138,intern2!$A$165:$BH$316,COLUMN(AF138)+1,FALSE)="","",IF(VLOOKUP($A138,'2.2'!$D:$O,5,FALSE)&lt;=AF$8,"OK","NOK"))</f>
        <v/>
      </c>
      <c r="AG138" s="1160" t="str">
        <f>IF(VLOOKUP($A138,intern2!$A$165:$BH$316,COLUMN(AG138)+1,FALSE)="","",IF(VLOOKUP($A138,'2.2'!$D:$O,5,FALSE)&lt;=AG$8,"OK","NOK"))</f>
        <v/>
      </c>
      <c r="AH138" s="1160" t="str">
        <f>IF(VLOOKUP($A138,intern2!$A$165:$BH$316,COLUMN(AH138)+1,FALSE)="","",IF(VLOOKUP($A138,'2.2'!$D:$O,5,FALSE)&lt;=AH$8,"OK","NOK"))</f>
        <v/>
      </c>
      <c r="AI138" s="1156" t="str">
        <f>IF(VLOOKUP($A138,intern2!$A$165:$BH$316,COLUMN(AI138)+1,FALSE)="","",IF(VLOOKUP($A138,'2.2'!$D:$O,5,FALSE)&lt;=AI$8,"OK","NOK"))</f>
        <v/>
      </c>
      <c r="AJ138" s="1156" t="str">
        <f>IF(VLOOKUP($A138,intern2!$A$165:$BH$316,COLUMN(AJ138)+1,FALSE)="","",IF(VLOOKUP($A138,'2.2'!$D:$O,5,FALSE)&lt;=AJ$8,"OK","NOK"))</f>
        <v/>
      </c>
      <c r="AK138" s="1156" t="str">
        <f>IF(VLOOKUP($A138,intern2!$A$165:$BH$316,COLUMN(AK138)+1,FALSE)="","",IF(VLOOKUP($A138,'2.2'!$D:$O,5,FALSE)&lt;=AK$8,"OK","NOK"))</f>
        <v/>
      </c>
      <c r="AL138" s="1156" t="str">
        <f>IF(VLOOKUP($A138,intern2!$A$165:$BH$316,COLUMN(AL138)+1,FALSE)="","",IF(VLOOKUP($A138,'2.2'!$D:$O,5,FALSE)&lt;=AL$8,"OK","NOK"))</f>
        <v/>
      </c>
      <c r="AM138" s="1269" t="str">
        <f>IF(VLOOKUP($A138,intern2!$A$165:$BH$316,COLUMN(AM138)+1,FALSE)="","",IF(VLOOKUP($A138,'2.2'!$D:$O,5,FALSE)&lt;=AM$8,"OK","NOK"))</f>
        <v/>
      </c>
      <c r="AN138" s="1170" t="str">
        <f>IF(VLOOKUP($A138,intern2!$A$165:$BH$316,COLUMN(AN138)+1,FALSE)="","",IF(VLOOKUP($A138,'2.2'!$D:$O,5,FALSE)&lt;=AN$8,"OK","NOK"))</f>
        <v/>
      </c>
      <c r="AO138" s="1156" t="str">
        <f>IF(VLOOKUP($A138,intern2!$A$165:$BH$316,COLUMN(AO138)+1,FALSE)="","",IF(VLOOKUP($A138,'2.2'!$D:$O,5,FALSE)&lt;=AO$8,"OK","NOK"))</f>
        <v/>
      </c>
      <c r="AP138" s="1156" t="str">
        <f>IF(VLOOKUP($A138,intern2!$A$165:$BH$316,COLUMN(AP138)+1,FALSE)="","",IF(VLOOKUP($A138,'2.2'!$D:$O,5,FALSE)&lt;=AP$8,"OK","NOK"))</f>
        <v/>
      </c>
      <c r="AQ138" s="1269" t="str">
        <f>IF(VLOOKUP($A138,intern2!$A$165:$BH$316,COLUMN(AQ138)+1,FALSE)="","",IF(VLOOKUP($A138,'2.2'!$D:$O,5,FALSE)&lt;=AQ$8,"OK","NOK"))</f>
        <v/>
      </c>
      <c r="AR138" s="1156" t="str">
        <f>IF(VLOOKUP($A138,intern2!$A$165:$BH$316,COLUMN(AR138)+1,FALSE)="","",IF(VLOOKUP($A138,'2.2'!$D:$O,5,FALSE)&lt;=AR$8,"OK","NOK"))</f>
        <v/>
      </c>
      <c r="AS138" s="1156" t="str">
        <f>IF(VLOOKUP($A138,intern2!$A$165:$BH$316,COLUMN(AS138)+1,FALSE)="","",IF(VLOOKUP($A138,'2.2'!$D:$O,5,FALSE)&lt;=AS$8,"OK","NOK"))</f>
        <v/>
      </c>
      <c r="AT138" s="1269" t="str">
        <f>IF(VLOOKUP($A138,intern2!$A$165:$BH$316,COLUMN(AT138)+1,FALSE)="","",IF(VLOOKUP($A138,'2.2'!$D:$O,5,FALSE)&lt;=AT$8,"OK","NOK"))</f>
        <v/>
      </c>
      <c r="AU138" s="1156" t="str">
        <f>IF(VLOOKUP($A138,intern2!$A$165:$BH$316,COLUMN(AU138)+1,FALSE)="","",IF(VLOOKUP($A138,'2.2'!$D:$O,5,FALSE)&lt;=AU$8,"OK","NOK"))</f>
        <v/>
      </c>
      <c r="AV138" s="1156" t="str">
        <f>IF(VLOOKUP($A138,intern2!$A$165:$BH$316,COLUMN(AV138)+1,FALSE)="","",IF(VLOOKUP($A138,'2.2'!$D:$O,5,FALSE)&lt;=AV$8,"OK","NOK"))</f>
        <v/>
      </c>
      <c r="AW138" s="1156" t="str">
        <f>IF(VLOOKUP($A138,intern2!$A$165:$BH$316,COLUMN(AW138)+1,FALSE)="","",IF(VLOOKUP($A138,'2.2'!$D:$O,5,FALSE)&lt;=AW$8,"OK","NOK"))</f>
        <v/>
      </c>
      <c r="AX138" s="1156" t="str">
        <f>IF(VLOOKUP($A138,intern2!$A$165:$BH$316,COLUMN(AX138)+1,FALSE)="","",IF(VLOOKUP($A138,'2.2'!$D:$O,5,FALSE)&lt;=AX$8,"OK","NOK"))</f>
        <v/>
      </c>
      <c r="AY138" s="1156" t="str">
        <f>IF(VLOOKUP($A138,intern2!$A$165:$BH$316,COLUMN(AY138)+1,FALSE)="","",IF(VLOOKUP($A138,'2.2'!$D:$O,5,FALSE)&lt;=AY$8,"OK","NOK"))</f>
        <v/>
      </c>
      <c r="AZ138" s="1269" t="str">
        <f>IF(VLOOKUP($A138,intern2!$A$165:$BH$316,COLUMN(AZ138)+1,FALSE)="","",IF(VLOOKUP($A138,'2.2'!$D:$O,5,FALSE)&lt;=AZ$8,"OK","NOK"))</f>
        <v/>
      </c>
      <c r="BA138" s="1156" t="str">
        <f>IF(VLOOKUP($A138,intern2!$A$165:$BH$316,COLUMN(BA138)+1,FALSE)="","",IF(VLOOKUP($A138,'2.2'!$D:$O,5,FALSE)&lt;=BA$8,"OK","NOK"))</f>
        <v/>
      </c>
      <c r="BB138" s="1156" t="str">
        <f>IF(VLOOKUP($A138,intern2!$A$165:$BH$316,COLUMN(BB138)+1,FALSE)="","",IF(VLOOKUP($A138,'2.2'!$D:$O,5,FALSE)&lt;=BB$8,"OK","NOK"))</f>
        <v/>
      </c>
      <c r="BC138" s="1156" t="str">
        <f>IF(VLOOKUP($A138,intern2!$A$165:$BH$316,COLUMN(BC138)+1,FALSE)="","",IF(VLOOKUP($A138,'2.2'!$D:$O,5,FALSE)&lt;=BC$8,"OK","NOK"))</f>
        <v/>
      </c>
      <c r="BD138" s="1156" t="str">
        <f>IF(VLOOKUP($A138,intern2!$A$165:$BH$316,COLUMN(BD138)+1,FALSE)="","",IF(VLOOKUP($A138,'2.2'!$D:$O,5,FALSE)&lt;=BD$8,"OK","NOK"))</f>
        <v/>
      </c>
      <c r="BE138" s="1156" t="str">
        <f>IF(VLOOKUP($A138,intern2!$A$165:$BH$316,COLUMN(BE138)+1,FALSE)="","",IF(VLOOKUP($A138,'2.2'!$D:$O,5,FALSE)&lt;=BE$8,"OK","NOK"))</f>
        <v/>
      </c>
      <c r="BF138" s="1170" t="str">
        <f>IF(VLOOKUP($A138,intern2!$A$165:$BH$316,COLUMN(BF138)+1,FALSE)="","",IF(VLOOKUP($A138,'2.2'!$D:$O,5,FALSE)&lt;=BF$8,"OK","NOK"))</f>
        <v/>
      </c>
      <c r="BG138" s="1269" t="str">
        <f>IF(VLOOKUP($A138,intern2!$A$165:$BH$316,COLUMN(BG138)+1,FALSE)="","",IF(VLOOKUP($A138,'2.2'!$D:$O,5,FALSE)&lt;=BG$8,"OK","NOK"))</f>
        <v/>
      </c>
      <c r="BH138" s="1176" t="str">
        <f t="shared" ref="BH138:BH160" ca="1" si="2">IF(BI138="C",IF(COUNTIF($C138:$BG138,"nok")&gt;0,"NOK","OK"),IF(COUNTBLANK($C138:$BG138)=57,"OK",IF(COUNTIF($C138:$BG138,"OK")&gt;0,"OK","NOK")))</f>
        <v>OK</v>
      </c>
      <c r="BI138" s="1176"/>
    </row>
    <row r="139" spans="1:61" ht="52.8" x14ac:dyDescent="0.25">
      <c r="A139" s="716" t="str">
        <f>'2.2'!D139</f>
        <v>NEOG</v>
      </c>
      <c r="B139" s="1157" t="str">
        <f>'2.2'!E139</f>
        <v>Assistenza di base a neonati in casa del parto (dalla 36 0/7 settimana di gestazione e peso ≥ 2000 g)</v>
      </c>
      <c r="C139" s="1156" t="str">
        <f>IF(VLOOKUP($A139,intern2!$A$165:$BH$316,COLUMN(C139)+1,FALSE)="","",IF(VLOOKUP($A139,'2.2'!$D:$O,5,FALSE)&lt;=C$8,"OK","NOK"))</f>
        <v/>
      </c>
      <c r="D139" s="1156" t="str">
        <f>IF(VLOOKUP($A139,intern2!$A$165:$BH$316,COLUMN(D139)+1,FALSE)="","",IF(VLOOKUP($A139,'2.2'!$D:$O,5,FALSE)&lt;=D$8,"OK","NOK"))</f>
        <v/>
      </c>
      <c r="E139" s="1156" t="str">
        <f>IF(VLOOKUP($A139,intern2!$A$165:$BH$316,COLUMN(E139)+1,FALSE)="","",IF(VLOOKUP($A139,'2.2'!$D:$O,5,FALSE)&lt;=E$8,"OK","NOK"))</f>
        <v/>
      </c>
      <c r="F139" s="1156" t="str">
        <f>IF(VLOOKUP($A139,intern2!$A$165:$BH$316,COLUMN(F139)+1,FALSE)="","",IF(VLOOKUP($A139,'2.2'!$D:$O,5,FALSE)&lt;=F$8,"OK","NOK"))</f>
        <v/>
      </c>
      <c r="G139" s="1156" t="str">
        <f>IF(VLOOKUP($A139,intern2!$A$165:$BH$316,COLUMN(G139)+1,FALSE)="","",IF(VLOOKUP($A139,'2.2'!$D:$O,5,FALSE)&lt;=G$8,"OK","NOK"))</f>
        <v/>
      </c>
      <c r="H139" s="1156" t="str">
        <f>IF(VLOOKUP($A139,intern2!$A$165:$BH$316,COLUMN(H139)+1,FALSE)="","",IF(VLOOKUP($A139,'2.2'!$D:$O,5,FALSE)&lt;=H$8,"OK","NOK"))</f>
        <v/>
      </c>
      <c r="I139" s="1269" t="str">
        <f>IF(VLOOKUP($A139,intern2!$A$165:$BH$316,COLUMN(I139)+1,FALSE)="","",IF(VLOOKUP($A139,'2.2'!$D:$O,5,FALSE)&lt;=I$8,"OK","NOK"))</f>
        <v/>
      </c>
      <c r="J139" s="1159" t="str">
        <f>IF(VLOOKUP($A139,intern2!$A$165:$BH$316,COLUMN(J139)+1,FALSE)="","",IF(VLOOKUP($A139,'2.2'!$D:$O,5,FALSE)&lt;=J$8,"OK","NOK"))</f>
        <v/>
      </c>
      <c r="K139" s="1156" t="str">
        <f>IF(VLOOKUP($A139,intern2!$A$165:$BH$316,COLUMN(K139)+1,FALSE)="","",IF(VLOOKUP($A139,'2.2'!$D:$O,5,FALSE)&lt;=K$8,"OK","NOK"))</f>
        <v/>
      </c>
      <c r="L139" s="1156" t="str">
        <f>IF(VLOOKUP($A139,intern2!$A$165:$BH$316,COLUMN(L139)+1,FALSE)="","",IF(VLOOKUP($A139,'2.2'!$D:$O,5,FALSE)&lt;=L$8,"OK","NOK"))</f>
        <v/>
      </c>
      <c r="M139" s="1156" t="str">
        <f>IF(VLOOKUP($A139,intern2!$A$165:$BH$316,COLUMN(M139)+1,FALSE)="","",IF(VLOOKUP($A139,'2.2'!$D:$O,5,FALSE)&lt;=M$8,"OK","NOK"))</f>
        <v/>
      </c>
      <c r="N139" s="1156" t="str">
        <f>IF(VLOOKUP($A139,intern2!$A$165:$BH$316,COLUMN(N139)+1,FALSE)="","",IF(VLOOKUP($A139,'2.2'!$D:$O,5,FALSE)&lt;=N$8,"OK","NOK"))</f>
        <v/>
      </c>
      <c r="O139" s="1156" t="str">
        <f>IF(VLOOKUP($A139,intern2!$A$165:$BH$316,COLUMN(O139)+1,FALSE)="","",IF(VLOOKUP($A139,'2.2'!$D:$O,5,FALSE)&lt;=O$8,"OK","NOK"))</f>
        <v/>
      </c>
      <c r="P139" s="1156" t="str">
        <f>IF(VLOOKUP($A139,intern2!$A$165:$BH$316,COLUMN(P139)+1,FALSE)="","",IF(VLOOKUP($A139,'2.2'!$D:$O,5,FALSE)&lt;=P$8,"OK","NOK"))</f>
        <v/>
      </c>
      <c r="Q139" s="1156" t="str">
        <f>IF(VLOOKUP($A139,intern2!$A$165:$BH$316,COLUMN(Q139)+1,FALSE)="","",IF(VLOOKUP($A139,'2.2'!$D:$O,5,FALSE)&lt;=Q$8,"OK","NOK"))</f>
        <v/>
      </c>
      <c r="R139" s="1159" t="str">
        <f>IF(VLOOKUP($A139,intern2!$A$165:$BH$316,COLUMN(R139)+1,FALSE)="","",IF(VLOOKUP($A139,'2.2'!$D:$O,5,FALSE)&lt;=R$8,"OK","NOK"))</f>
        <v/>
      </c>
      <c r="S139" s="1159" t="str">
        <f>IF(VLOOKUP($A139,intern2!$A$165:$BH$316,COLUMN(S139)+1,FALSE)="","",IF(VLOOKUP($A139,'2.2'!$D:$O,5,FALSE)&lt;=S$8,"OK","NOK"))</f>
        <v/>
      </c>
      <c r="T139" s="1156" t="str">
        <f>IF(VLOOKUP($A139,intern2!$A$165:$BH$316,COLUMN(T139)+1,FALSE)="","",IF(VLOOKUP($A139,'2.2'!$D:$O,5,FALSE)&lt;=T$8,"OK","NOK"))</f>
        <v/>
      </c>
      <c r="U139" s="1156" t="str">
        <f>IF(VLOOKUP($A139,intern2!$A$165:$BH$316,COLUMN(U139)+1,FALSE)="","",IF(VLOOKUP($A139,'2.2'!$D:$O,5,FALSE)&lt;=U$8,"OK","NOK"))</f>
        <v/>
      </c>
      <c r="V139" s="1156" t="str">
        <f>IF(VLOOKUP($A139,intern2!$A$165:$BH$316,COLUMN(V139)+1,FALSE)="","",IF(VLOOKUP($A139,'2.2'!$D:$O,5,FALSE)&lt;=V$8,"OK","NOK"))</f>
        <v/>
      </c>
      <c r="W139" s="1156" t="str">
        <f>IF(VLOOKUP($A139,intern2!$A$165:$BH$316,COLUMN(W139)+1,FALSE)="","",IF(VLOOKUP($A139,'2.2'!$D:$O,5,FALSE)&lt;=W$8,"OK","NOK"))</f>
        <v/>
      </c>
      <c r="X139" s="1156" t="str">
        <f>IF(VLOOKUP($A139,intern2!$A$165:$BH$316,COLUMN(X139)+1,FALSE)="","",IF(VLOOKUP($A139,'2.2'!$D:$O,5,FALSE)&lt;=X$8,"OK","NOK"))</f>
        <v/>
      </c>
      <c r="Y139" s="1170" t="str">
        <f>IF(VLOOKUP($A139,intern2!$A$165:$BH$316,COLUMN(Y139)+1,FALSE)="","",IF(VLOOKUP($A139,'2.2'!$D:$O,5,FALSE)&lt;=Y$8,"OK","NOK"))</f>
        <v/>
      </c>
      <c r="Z139" s="1269" t="str">
        <f>IF(VLOOKUP($A139,intern2!$A$165:$BH$316,COLUMN(Z139)+1,FALSE)="","",IF(VLOOKUP($A139,'2.2'!$D:$O,5,FALSE)&lt;=Z$8,"OK","NOK"))</f>
        <v/>
      </c>
      <c r="AA139" s="1156" t="str">
        <f>IF(VLOOKUP($A139,intern2!$A$165:$BH$316,COLUMN(AA139)+1,FALSE)="","",IF(VLOOKUP($A139,'2.2'!$D:$O,5,FALSE)&lt;=AA$8,"OK","NOK"))</f>
        <v/>
      </c>
      <c r="AB139" s="1156" t="str">
        <f>IF(VLOOKUP($A139,intern2!$A$165:$BH$316,COLUMN(AB139)+1,FALSE)="","",IF(VLOOKUP($A139,'2.2'!$D:$O,5,FALSE)&lt;=AB$8,"OK","NOK"))</f>
        <v/>
      </c>
      <c r="AC139" s="1156" t="str">
        <f>IF(VLOOKUP($A139,intern2!$A$165:$BH$316,COLUMN(AC139)+1,FALSE)="","",IF(VLOOKUP($A139,'2.2'!$D:$O,5,FALSE)&lt;=AC$8,"OK","NOK"))</f>
        <v/>
      </c>
      <c r="AD139" s="1156" t="str">
        <f>IF(VLOOKUP($A139,intern2!$A$165:$BH$316,COLUMN(AD139)+1,FALSE)="","",IF(VLOOKUP($A139,'2.2'!$D:$O,5,FALSE)&lt;=AD$8,"OK","NOK"))</f>
        <v/>
      </c>
      <c r="AE139" s="1160" t="str">
        <f>IF(VLOOKUP($A139,intern2!$A$165:$BH$316,COLUMN(AE139)+1,FALSE)="","",IF(VLOOKUP($A139,'2.2'!$D:$O,5,FALSE)&lt;=AE$8,"OK","NOK"))</f>
        <v/>
      </c>
      <c r="AF139" s="1269" t="str">
        <f>IF(VLOOKUP($A139,intern2!$A$165:$BH$316,COLUMN(AF139)+1,FALSE)="","",IF(VLOOKUP($A139,'2.2'!$D:$O,5,FALSE)&lt;=AF$8,"OK","NOK"))</f>
        <v/>
      </c>
      <c r="AG139" s="1160" t="str">
        <f>IF(VLOOKUP($A139,intern2!$A$165:$BH$316,COLUMN(AG139)+1,FALSE)="","",IF(VLOOKUP($A139,'2.2'!$D:$O,5,FALSE)&lt;=AG$8,"OK","NOK"))</f>
        <v/>
      </c>
      <c r="AH139" s="1160" t="str">
        <f>IF(VLOOKUP($A139,intern2!$A$165:$BH$316,COLUMN(AH139)+1,FALSE)="","",IF(VLOOKUP($A139,'2.2'!$D:$O,5,FALSE)&lt;=AH$8,"OK","NOK"))</f>
        <v/>
      </c>
      <c r="AI139" s="1156" t="str">
        <f>IF(VLOOKUP($A139,intern2!$A$165:$BH$316,COLUMN(AI139)+1,FALSE)="","",IF(VLOOKUP($A139,'2.2'!$D:$O,5,FALSE)&lt;=AI$8,"OK","NOK"))</f>
        <v/>
      </c>
      <c r="AJ139" s="1156" t="str">
        <f>IF(VLOOKUP($A139,intern2!$A$165:$BH$316,COLUMN(AJ139)+1,FALSE)="","",IF(VLOOKUP($A139,'2.2'!$D:$O,5,FALSE)&lt;=AJ$8,"OK","NOK"))</f>
        <v/>
      </c>
      <c r="AK139" s="1156" t="str">
        <f>IF(VLOOKUP($A139,intern2!$A$165:$BH$316,COLUMN(AK139)+1,FALSE)="","",IF(VLOOKUP($A139,'2.2'!$D:$O,5,FALSE)&lt;=AK$8,"OK","NOK"))</f>
        <v/>
      </c>
      <c r="AL139" s="1156" t="str">
        <f>IF(VLOOKUP($A139,intern2!$A$165:$BH$316,COLUMN(AL139)+1,FALSE)="","",IF(VLOOKUP($A139,'2.2'!$D:$O,5,FALSE)&lt;=AL$8,"OK","NOK"))</f>
        <v/>
      </c>
      <c r="AM139" s="1269" t="str">
        <f>IF(VLOOKUP($A139,intern2!$A$165:$BH$316,COLUMN(AM139)+1,FALSE)="","",IF(VLOOKUP($A139,'2.2'!$D:$O,5,FALSE)&lt;=AM$8,"OK","NOK"))</f>
        <v/>
      </c>
      <c r="AN139" s="1170" t="str">
        <f>IF(VLOOKUP($A139,intern2!$A$165:$BH$316,COLUMN(AN139)+1,FALSE)="","",IF(VLOOKUP($A139,'2.2'!$D:$O,5,FALSE)&lt;=AN$8,"OK","NOK"))</f>
        <v/>
      </c>
      <c r="AO139" s="1156" t="str">
        <f>IF(VLOOKUP($A139,intern2!$A$165:$BH$316,COLUMN(AO139)+1,FALSE)="","",IF(VLOOKUP($A139,'2.2'!$D:$O,5,FALSE)&lt;=AO$8,"OK","NOK"))</f>
        <v/>
      </c>
      <c r="AP139" s="1156" t="str">
        <f>IF(VLOOKUP($A139,intern2!$A$165:$BH$316,COLUMN(AP139)+1,FALSE)="","",IF(VLOOKUP($A139,'2.2'!$D:$O,5,FALSE)&lt;=AP$8,"OK","NOK"))</f>
        <v/>
      </c>
      <c r="AQ139" s="1269" t="str">
        <f>IF(VLOOKUP($A139,intern2!$A$165:$BH$316,COLUMN(AQ139)+1,FALSE)="","",IF(VLOOKUP($A139,'2.2'!$D:$O,5,FALSE)&lt;=AQ$8,"OK","NOK"))</f>
        <v/>
      </c>
      <c r="AR139" s="1156" t="str">
        <f>IF(VLOOKUP($A139,intern2!$A$165:$BH$316,COLUMN(AR139)+1,FALSE)="","",IF(VLOOKUP($A139,'2.2'!$D:$O,5,FALSE)&lt;=AR$8,"OK","NOK"))</f>
        <v/>
      </c>
      <c r="AS139" s="1156" t="str">
        <f>IF(VLOOKUP($A139,intern2!$A$165:$BH$316,COLUMN(AS139)+1,FALSE)="","",IF(VLOOKUP($A139,'2.2'!$D:$O,5,FALSE)&lt;=AS$8,"OK","NOK"))</f>
        <v/>
      </c>
      <c r="AT139" s="1269" t="str">
        <f>IF(VLOOKUP($A139,intern2!$A$165:$BH$316,COLUMN(AT139)+1,FALSE)="","",IF(VLOOKUP($A139,'2.2'!$D:$O,5,FALSE)&lt;=AT$8,"OK","NOK"))</f>
        <v/>
      </c>
      <c r="AU139" s="1156" t="str">
        <f>IF(VLOOKUP($A139,intern2!$A$165:$BH$316,COLUMN(AU139)+1,FALSE)="","",IF(VLOOKUP($A139,'2.2'!$D:$O,5,FALSE)&lt;=AU$8,"OK","NOK"))</f>
        <v/>
      </c>
      <c r="AV139" s="1156" t="str">
        <f>IF(VLOOKUP($A139,intern2!$A$165:$BH$316,COLUMN(AV139)+1,FALSE)="","",IF(VLOOKUP($A139,'2.2'!$D:$O,5,FALSE)&lt;=AV$8,"OK","NOK"))</f>
        <v/>
      </c>
      <c r="AW139" s="1156" t="str">
        <f>IF(VLOOKUP($A139,intern2!$A$165:$BH$316,COLUMN(AW139)+1,FALSE)="","",IF(VLOOKUP($A139,'2.2'!$D:$O,5,FALSE)&lt;=AW$8,"OK","NOK"))</f>
        <v/>
      </c>
      <c r="AX139" s="1156" t="str">
        <f>IF(VLOOKUP($A139,intern2!$A$165:$BH$316,COLUMN(AX139)+1,FALSE)="","",IF(VLOOKUP($A139,'2.2'!$D:$O,5,FALSE)&lt;=AX$8,"OK","NOK"))</f>
        <v/>
      </c>
      <c r="AY139" s="1156" t="str">
        <f>IF(VLOOKUP($A139,intern2!$A$165:$BH$316,COLUMN(AY139)+1,FALSE)="","",IF(VLOOKUP($A139,'2.2'!$D:$O,5,FALSE)&lt;=AY$8,"OK","NOK"))</f>
        <v/>
      </c>
      <c r="AZ139" s="1269" t="str">
        <f>IF(VLOOKUP($A139,intern2!$A$165:$BH$316,COLUMN(AZ139)+1,FALSE)="","",IF(VLOOKUP($A139,'2.2'!$D:$O,5,FALSE)&lt;=AZ$8,"OK","NOK"))</f>
        <v/>
      </c>
      <c r="BA139" s="1156" t="str">
        <f>IF(VLOOKUP($A139,intern2!$A$165:$BH$316,COLUMN(BA139)+1,FALSE)="","",IF(VLOOKUP($A139,'2.2'!$D:$O,5,FALSE)&lt;=BA$8,"OK","NOK"))</f>
        <v/>
      </c>
      <c r="BB139" s="1156" t="str">
        <f>IF(VLOOKUP($A139,intern2!$A$165:$BH$316,COLUMN(BB139)+1,FALSE)="","",IF(VLOOKUP($A139,'2.2'!$D:$O,5,FALSE)&lt;=BB$8,"OK","NOK"))</f>
        <v/>
      </c>
      <c r="BC139" s="1156" t="str">
        <f>IF(VLOOKUP($A139,intern2!$A$165:$BH$316,COLUMN(BC139)+1,FALSE)="","",IF(VLOOKUP($A139,'2.2'!$D:$O,5,FALSE)&lt;=BC$8,"OK","NOK"))</f>
        <v/>
      </c>
      <c r="BD139" s="1156" t="str">
        <f>IF(VLOOKUP($A139,intern2!$A$165:$BH$316,COLUMN(BD139)+1,FALSE)="","",IF(VLOOKUP($A139,'2.2'!$D:$O,5,FALSE)&lt;=BD$8,"OK","NOK"))</f>
        <v/>
      </c>
      <c r="BE139" s="1156" t="str">
        <f>IF(VLOOKUP($A139,intern2!$A$165:$BH$316,COLUMN(BE139)+1,FALSE)="","",IF(VLOOKUP($A139,'2.2'!$D:$O,5,FALSE)&lt;=BE$8,"OK","NOK"))</f>
        <v/>
      </c>
      <c r="BF139" s="1170" t="str">
        <f>IF(VLOOKUP($A139,intern2!$A$165:$BH$316,COLUMN(BF139)+1,FALSE)="","",IF(VLOOKUP($A139,'2.2'!$D:$O,5,FALSE)&lt;=BF$8,"OK","NOK"))</f>
        <v/>
      </c>
      <c r="BG139" s="1269" t="str">
        <f>IF(VLOOKUP($A139,intern2!$A$165:$BH$316,COLUMN(BG139)+1,FALSE)="","",IF(VLOOKUP($A139,'2.2'!$D:$O,5,FALSE)&lt;=BG$8,"OK","NOK"))</f>
        <v/>
      </c>
      <c r="BH139" s="1176" t="str">
        <f t="shared" si="2"/>
        <v>OK</v>
      </c>
      <c r="BI139" s="1176"/>
    </row>
    <row r="140" spans="1:61" ht="39.6" x14ac:dyDescent="0.25">
      <c r="A140" s="716" t="str">
        <f>'2.2'!D140</f>
        <v>NEO1</v>
      </c>
      <c r="B140" s="1157" t="str">
        <f>'2.2'!E140</f>
        <v>Assistenza di base ai neonati (dalla 35 0/7 settimana di gestazione e peso ≥2000g)</v>
      </c>
      <c r="C140" s="1156" t="str">
        <f>IF(VLOOKUP($A140,intern2!$A$165:$BH$316,COLUMN(C140)+1,FALSE)="","",IF(VLOOKUP($A140,'2.2'!$D:$O,5,FALSE)&lt;=C$8,"OK","NOK"))</f>
        <v/>
      </c>
      <c r="D140" s="1156" t="str">
        <f>IF(VLOOKUP($A140,intern2!$A$165:$BH$316,COLUMN(D140)+1,FALSE)="","",IF(VLOOKUP($A140,'2.2'!$D:$O,5,FALSE)&lt;=D$8,"OK","NOK"))</f>
        <v/>
      </c>
      <c r="E140" s="1156" t="str">
        <f>IF(VLOOKUP($A140,intern2!$A$165:$BH$316,COLUMN(E140)+1,FALSE)="","",IF(VLOOKUP($A140,'2.2'!$D:$O,5,FALSE)&lt;=E$8,"OK","NOK"))</f>
        <v/>
      </c>
      <c r="F140" s="1156" t="str">
        <f>IF(VLOOKUP($A140,intern2!$A$165:$BH$316,COLUMN(F140)+1,FALSE)="","",IF(VLOOKUP($A140,'2.2'!$D:$O,5,FALSE)&lt;=F$8,"OK","NOK"))</f>
        <v/>
      </c>
      <c r="G140" s="1156" t="str">
        <f>IF(VLOOKUP($A140,intern2!$A$165:$BH$316,COLUMN(G140)+1,FALSE)="","",IF(VLOOKUP($A140,'2.2'!$D:$O,5,FALSE)&lt;=G$8,"OK","NOK"))</f>
        <v/>
      </c>
      <c r="H140" s="1156" t="str">
        <f>IF(VLOOKUP($A140,intern2!$A$165:$BH$316,COLUMN(H140)+1,FALSE)="","",IF(VLOOKUP($A140,'2.2'!$D:$O,5,FALSE)&lt;=H$8,"OK","NOK"))</f>
        <v/>
      </c>
      <c r="I140" s="1269" t="str">
        <f>IF(VLOOKUP($A140,intern2!$A$165:$BH$316,COLUMN(I140)+1,FALSE)="","",IF(VLOOKUP($A140,'2.2'!$D:$O,5,FALSE)&lt;=I$8,"OK","NOK"))</f>
        <v/>
      </c>
      <c r="J140" s="1159" t="str">
        <f>IF(VLOOKUP($A140,intern2!$A$165:$BH$316,COLUMN(J140)+1,FALSE)="","",IF(VLOOKUP($A140,'2.2'!$D:$O,5,FALSE)&lt;=J$8,"OK","NOK"))</f>
        <v/>
      </c>
      <c r="K140" s="1156" t="str">
        <f>IF(VLOOKUP($A140,intern2!$A$165:$BH$316,COLUMN(K140)+1,FALSE)="","",IF(VLOOKUP($A140,'2.2'!$D:$O,5,FALSE)&lt;=K$8,"OK","NOK"))</f>
        <v/>
      </c>
      <c r="L140" s="1156" t="str">
        <f>IF(VLOOKUP($A140,intern2!$A$165:$BH$316,COLUMN(L140)+1,FALSE)="","",IF(VLOOKUP($A140,'2.2'!$D:$O,5,FALSE)&lt;=L$8,"OK","NOK"))</f>
        <v/>
      </c>
      <c r="M140" s="1156" t="str">
        <f>IF(VLOOKUP($A140,intern2!$A$165:$BH$316,COLUMN(M140)+1,FALSE)="","",IF(VLOOKUP($A140,'2.2'!$D:$O,5,FALSE)&lt;=M$8,"OK","NOK"))</f>
        <v/>
      </c>
      <c r="N140" s="1156" t="str">
        <f>IF(VLOOKUP($A140,intern2!$A$165:$BH$316,COLUMN(N140)+1,FALSE)="","",IF(VLOOKUP($A140,'2.2'!$D:$O,5,FALSE)&lt;=N$8,"OK","NOK"))</f>
        <v/>
      </c>
      <c r="O140" s="1156" t="str">
        <f>IF(VLOOKUP($A140,intern2!$A$165:$BH$316,COLUMN(O140)+1,FALSE)="","",IF(VLOOKUP($A140,'2.2'!$D:$O,5,FALSE)&lt;=O$8,"OK","NOK"))</f>
        <v/>
      </c>
      <c r="P140" s="1156" t="str">
        <f>IF(VLOOKUP($A140,intern2!$A$165:$BH$316,COLUMN(P140)+1,FALSE)="","",IF(VLOOKUP($A140,'2.2'!$D:$O,5,FALSE)&lt;=P$8,"OK","NOK"))</f>
        <v/>
      </c>
      <c r="Q140" s="1156" t="str">
        <f>IF(VLOOKUP($A140,intern2!$A$165:$BH$316,COLUMN(Q140)+1,FALSE)="","",IF(VLOOKUP($A140,'2.2'!$D:$O,5,FALSE)&lt;=Q$8,"OK","NOK"))</f>
        <v/>
      </c>
      <c r="R140" s="1159" t="str">
        <f>IF(VLOOKUP($A140,intern2!$A$165:$BH$316,COLUMN(R140)+1,FALSE)="","",IF(VLOOKUP($A140,'2.2'!$D:$O,5,FALSE)&lt;=R$8,"OK","NOK"))</f>
        <v/>
      </c>
      <c r="S140" s="1159" t="str">
        <f>IF(VLOOKUP($A140,intern2!$A$165:$BH$316,COLUMN(S140)+1,FALSE)="","",IF(VLOOKUP($A140,'2.2'!$D:$O,5,FALSE)&lt;=S$8,"OK","NOK"))</f>
        <v/>
      </c>
      <c r="T140" s="1156" t="str">
        <f>IF(VLOOKUP($A140,intern2!$A$165:$BH$316,COLUMN(T140)+1,FALSE)="","",IF(VLOOKUP($A140,'2.2'!$D:$O,5,FALSE)&lt;=T$8,"OK","NOK"))</f>
        <v/>
      </c>
      <c r="U140" s="1156" t="str">
        <f>IF(VLOOKUP($A140,intern2!$A$165:$BH$316,COLUMN(U140)+1,FALSE)="","",IF(VLOOKUP($A140,'2.2'!$D:$O,5,FALSE)&lt;=U$8,"OK","NOK"))</f>
        <v/>
      </c>
      <c r="V140" s="1156" t="str">
        <f>IF(VLOOKUP($A140,intern2!$A$165:$BH$316,COLUMN(V140)+1,FALSE)="","",IF(VLOOKUP($A140,'2.2'!$D:$O,5,FALSE)&lt;=V$8,"OK","NOK"))</f>
        <v/>
      </c>
      <c r="W140" s="1156" t="str">
        <f>IF(VLOOKUP($A140,intern2!$A$165:$BH$316,COLUMN(W140)+1,FALSE)="","",IF(VLOOKUP($A140,'2.2'!$D:$O,5,FALSE)&lt;=W$8,"OK","NOK"))</f>
        <v/>
      </c>
      <c r="X140" s="1156" t="str">
        <f>IF(VLOOKUP($A140,intern2!$A$165:$BH$316,COLUMN(X140)+1,FALSE)="","",IF(VLOOKUP($A140,'2.2'!$D:$O,5,FALSE)&lt;=X$8,"OK","NOK"))</f>
        <v/>
      </c>
      <c r="Y140" s="1170" t="str">
        <f>IF(VLOOKUP($A140,intern2!$A$165:$BH$316,COLUMN(Y140)+1,FALSE)="","",IF(VLOOKUP($A140,'2.2'!$D:$O,5,FALSE)&lt;=Y$8,"OK","NOK"))</f>
        <v/>
      </c>
      <c r="Z140" s="1269" t="str">
        <f ca="1">IF(VLOOKUP($A140,intern2!$A$165:$BH$316,COLUMN(Z140)+1,FALSE)="","",IF(VLOOKUP($A140,'2.2'!$D:$O,5,FALSE)&lt;=Z$8,"OK","NOK"))</f>
        <v>NOK</v>
      </c>
      <c r="AA140" s="1156" t="str">
        <f>IF(VLOOKUP($A140,intern2!$A$165:$BH$316,COLUMN(AA140)+1,FALSE)="","",IF(VLOOKUP($A140,'2.2'!$D:$O,5,FALSE)&lt;=AA$8,"OK","NOK"))</f>
        <v/>
      </c>
      <c r="AB140" s="1156" t="str">
        <f>IF(VLOOKUP($A140,intern2!$A$165:$BH$316,COLUMN(AB140)+1,FALSE)="","",IF(VLOOKUP($A140,'2.2'!$D:$O,5,FALSE)&lt;=AB$8,"OK","NOK"))</f>
        <v/>
      </c>
      <c r="AC140" s="1156" t="str">
        <f>IF(VLOOKUP($A140,intern2!$A$165:$BH$316,COLUMN(AC140)+1,FALSE)="","",IF(VLOOKUP($A140,'2.2'!$D:$O,5,FALSE)&lt;=AC$8,"OK","NOK"))</f>
        <v/>
      </c>
      <c r="AD140" s="1156" t="str">
        <f>IF(VLOOKUP($A140,intern2!$A$165:$BH$316,COLUMN(AD140)+1,FALSE)="","",IF(VLOOKUP($A140,'2.2'!$D:$O,5,FALSE)&lt;=AD$8,"OK","NOK"))</f>
        <v/>
      </c>
      <c r="AE140" s="1160" t="str">
        <f>IF(VLOOKUP($A140,intern2!$A$165:$BH$316,COLUMN(AE140)+1,FALSE)="","",IF(VLOOKUP($A140,'2.2'!$D:$O,5,FALSE)&lt;=AE$8,"OK","NOK"))</f>
        <v/>
      </c>
      <c r="AF140" s="1269" t="str">
        <f>IF(VLOOKUP($A140,intern2!$A$165:$BH$316,COLUMN(AF140)+1,FALSE)="","",IF(VLOOKUP($A140,'2.2'!$D:$O,5,FALSE)&lt;=AF$8,"OK","NOK"))</f>
        <v/>
      </c>
      <c r="AG140" s="1160" t="str">
        <f>IF(VLOOKUP($A140,intern2!$A$165:$BH$316,COLUMN(AG140)+1,FALSE)="","",IF(VLOOKUP($A140,'2.2'!$D:$O,5,FALSE)&lt;=AG$8,"OK","NOK"))</f>
        <v/>
      </c>
      <c r="AH140" s="1160" t="str">
        <f>IF(VLOOKUP($A140,intern2!$A$165:$BH$316,COLUMN(AH140)+1,FALSE)="","",IF(VLOOKUP($A140,'2.2'!$D:$O,5,FALSE)&lt;=AH$8,"OK","NOK"))</f>
        <v/>
      </c>
      <c r="AI140" s="1156" t="str">
        <f>IF(VLOOKUP($A140,intern2!$A$165:$BH$316,COLUMN(AI140)+1,FALSE)="","",IF(VLOOKUP($A140,'2.2'!$D:$O,5,FALSE)&lt;=AI$8,"OK","NOK"))</f>
        <v/>
      </c>
      <c r="AJ140" s="1156" t="str">
        <f>IF(VLOOKUP($A140,intern2!$A$165:$BH$316,COLUMN(AJ140)+1,FALSE)="","",IF(VLOOKUP($A140,'2.2'!$D:$O,5,FALSE)&lt;=AJ$8,"OK","NOK"))</f>
        <v/>
      </c>
      <c r="AK140" s="1156" t="str">
        <f>IF(VLOOKUP($A140,intern2!$A$165:$BH$316,COLUMN(AK140)+1,FALSE)="","",IF(VLOOKUP($A140,'2.2'!$D:$O,5,FALSE)&lt;=AK$8,"OK","NOK"))</f>
        <v/>
      </c>
      <c r="AL140" s="1156" t="str">
        <f>IF(VLOOKUP($A140,intern2!$A$165:$BH$316,COLUMN(AL140)+1,FALSE)="","",IF(VLOOKUP($A140,'2.2'!$D:$O,5,FALSE)&lt;=AL$8,"OK","NOK"))</f>
        <v/>
      </c>
      <c r="AM140" s="1269" t="str">
        <f>IF(VLOOKUP($A140,intern2!$A$165:$BH$316,COLUMN(AM140)+1,FALSE)="","",IF(VLOOKUP($A140,'2.2'!$D:$O,5,FALSE)&lt;=AM$8,"OK","NOK"))</f>
        <v/>
      </c>
      <c r="AN140" s="1170" t="str">
        <f>IF(VLOOKUP($A140,intern2!$A$165:$BH$316,COLUMN(AN140)+1,FALSE)="","",IF(VLOOKUP($A140,'2.2'!$D:$O,5,FALSE)&lt;=AN$8,"OK","NOK"))</f>
        <v/>
      </c>
      <c r="AO140" s="1156" t="str">
        <f>IF(VLOOKUP($A140,intern2!$A$165:$BH$316,COLUMN(AO140)+1,FALSE)="","",IF(VLOOKUP($A140,'2.2'!$D:$O,5,FALSE)&lt;=AO$8,"OK","NOK"))</f>
        <v/>
      </c>
      <c r="AP140" s="1156" t="str">
        <f>IF(VLOOKUP($A140,intern2!$A$165:$BH$316,COLUMN(AP140)+1,FALSE)="","",IF(VLOOKUP($A140,'2.2'!$D:$O,5,FALSE)&lt;=AP$8,"OK","NOK"))</f>
        <v/>
      </c>
      <c r="AQ140" s="1269" t="str">
        <f>IF(VLOOKUP($A140,intern2!$A$165:$BH$316,COLUMN(AQ140)+1,FALSE)="","",IF(VLOOKUP($A140,'2.2'!$D:$O,5,FALSE)&lt;=AQ$8,"OK","NOK"))</f>
        <v/>
      </c>
      <c r="AR140" s="1156" t="str">
        <f>IF(VLOOKUP($A140,intern2!$A$165:$BH$316,COLUMN(AR140)+1,FALSE)="","",IF(VLOOKUP($A140,'2.2'!$D:$O,5,FALSE)&lt;=AR$8,"OK","NOK"))</f>
        <v/>
      </c>
      <c r="AS140" s="1156" t="str">
        <f>IF(VLOOKUP($A140,intern2!$A$165:$BH$316,COLUMN(AS140)+1,FALSE)="","",IF(VLOOKUP($A140,'2.2'!$D:$O,5,FALSE)&lt;=AS$8,"OK","NOK"))</f>
        <v/>
      </c>
      <c r="AT140" s="1269" t="str">
        <f ca="1">IF(VLOOKUP($A140,intern2!$A$165:$BH$316,COLUMN(AT140)+1,FALSE)="","",IF(VLOOKUP($A140,'2.2'!$D:$O,5,FALSE)&lt;=AT$8,"OK","NOK"))</f>
        <v>NOK</v>
      </c>
      <c r="AU140" s="1156" t="str">
        <f>IF(VLOOKUP($A140,intern2!$A$165:$BH$316,COLUMN(AU140)+1,FALSE)="","",IF(VLOOKUP($A140,'2.2'!$D:$O,5,FALSE)&lt;=AU$8,"OK","NOK"))</f>
        <v/>
      </c>
      <c r="AV140" s="1156" t="str">
        <f>IF(VLOOKUP($A140,intern2!$A$165:$BH$316,COLUMN(AV140)+1,FALSE)="","",IF(VLOOKUP($A140,'2.2'!$D:$O,5,FALSE)&lt;=AV$8,"OK","NOK"))</f>
        <v/>
      </c>
      <c r="AW140" s="1156" t="str">
        <f>IF(VLOOKUP($A140,intern2!$A$165:$BH$316,COLUMN(AW140)+1,FALSE)="","",IF(VLOOKUP($A140,'2.2'!$D:$O,5,FALSE)&lt;=AW$8,"OK","NOK"))</f>
        <v/>
      </c>
      <c r="AX140" s="1156" t="str">
        <f>IF(VLOOKUP($A140,intern2!$A$165:$BH$316,COLUMN(AX140)+1,FALSE)="","",IF(VLOOKUP($A140,'2.2'!$D:$O,5,FALSE)&lt;=AX$8,"OK","NOK"))</f>
        <v/>
      </c>
      <c r="AY140" s="1156" t="str">
        <f>IF(VLOOKUP($A140,intern2!$A$165:$BH$316,COLUMN(AY140)+1,FALSE)="","",IF(VLOOKUP($A140,'2.2'!$D:$O,5,FALSE)&lt;=AY$8,"OK","NOK"))</f>
        <v/>
      </c>
      <c r="AZ140" s="1269" t="str">
        <f>IF(VLOOKUP($A140,intern2!$A$165:$BH$316,COLUMN(AZ140)+1,FALSE)="","",IF(VLOOKUP($A140,'2.2'!$D:$O,5,FALSE)&lt;=AZ$8,"OK","NOK"))</f>
        <v/>
      </c>
      <c r="BA140" s="1156" t="str">
        <f>IF(VLOOKUP($A140,intern2!$A$165:$BH$316,COLUMN(BA140)+1,FALSE)="","",IF(VLOOKUP($A140,'2.2'!$D:$O,5,FALSE)&lt;=BA$8,"OK","NOK"))</f>
        <v/>
      </c>
      <c r="BB140" s="1156" t="str">
        <f>IF(VLOOKUP($A140,intern2!$A$165:$BH$316,COLUMN(BB140)+1,FALSE)="","",IF(VLOOKUP($A140,'2.2'!$D:$O,5,FALSE)&lt;=BB$8,"OK","NOK"))</f>
        <v/>
      </c>
      <c r="BC140" s="1156" t="str">
        <f>IF(VLOOKUP($A140,intern2!$A$165:$BH$316,COLUMN(BC140)+1,FALSE)="","",IF(VLOOKUP($A140,'2.2'!$D:$O,5,FALSE)&lt;=BC$8,"OK","NOK"))</f>
        <v/>
      </c>
      <c r="BD140" s="1156" t="str">
        <f>IF(VLOOKUP($A140,intern2!$A$165:$BH$316,COLUMN(BD140)+1,FALSE)="","",IF(VLOOKUP($A140,'2.2'!$D:$O,5,FALSE)&lt;=BD$8,"OK","NOK"))</f>
        <v/>
      </c>
      <c r="BE140" s="1156" t="str">
        <f>IF(VLOOKUP($A140,intern2!$A$165:$BH$316,COLUMN(BE140)+1,FALSE)="","",IF(VLOOKUP($A140,'2.2'!$D:$O,5,FALSE)&lt;=BE$8,"OK","NOK"))</f>
        <v/>
      </c>
      <c r="BF140" s="1170" t="str">
        <f>IF(VLOOKUP($A140,intern2!$A$165:$BH$316,COLUMN(BF140)+1,FALSE)="","",IF(VLOOKUP($A140,'2.2'!$D:$O,5,FALSE)&lt;=BF$8,"OK","NOK"))</f>
        <v/>
      </c>
      <c r="BG140" s="1269" t="str">
        <f>IF(VLOOKUP($A140,intern2!$A$165:$BH$316,COLUMN(BG140)+1,FALSE)="","",IF(VLOOKUP($A140,'2.2'!$D:$O,5,FALSE)&lt;=BG$8,"OK","NOK"))</f>
        <v/>
      </c>
      <c r="BH140" s="1176" t="str">
        <f t="shared" ca="1" si="2"/>
        <v>NOK</v>
      </c>
      <c r="BI140" s="1176"/>
    </row>
    <row r="141" spans="1:61" ht="39.6" x14ac:dyDescent="0.25">
      <c r="A141" s="716" t="str">
        <f>'2.2'!D141</f>
        <v>NEO1.1</v>
      </c>
      <c r="B141" s="1157" t="str">
        <f>'2.2'!E141</f>
        <v>Neonatologia (dalla 32 0/7 settimana di gestazione e peso ≥1250g)</v>
      </c>
      <c r="C141" s="1156" t="str">
        <f>IF(VLOOKUP($A141,intern2!$A$165:$BH$316,COLUMN(C141)+1,FALSE)="","",IF(VLOOKUP($A141,'2.2'!$D:$O,5,FALSE)&lt;=C$8,"OK","NOK"))</f>
        <v/>
      </c>
      <c r="D141" s="1156" t="str">
        <f>IF(VLOOKUP($A141,intern2!$A$165:$BH$316,COLUMN(D141)+1,FALSE)="","",IF(VLOOKUP($A141,'2.2'!$D:$O,5,FALSE)&lt;=D$8,"OK","NOK"))</f>
        <v/>
      </c>
      <c r="E141" s="1156" t="str">
        <f>IF(VLOOKUP($A141,intern2!$A$165:$BH$316,COLUMN(E141)+1,FALSE)="","",IF(VLOOKUP($A141,'2.2'!$D:$O,5,FALSE)&lt;=E$8,"OK","NOK"))</f>
        <v/>
      </c>
      <c r="F141" s="1156" t="str">
        <f>IF(VLOOKUP($A141,intern2!$A$165:$BH$316,COLUMN(F141)+1,FALSE)="","",IF(VLOOKUP($A141,'2.2'!$D:$O,5,FALSE)&lt;=F$8,"OK","NOK"))</f>
        <v/>
      </c>
      <c r="G141" s="1156" t="str">
        <f>IF(VLOOKUP($A141,intern2!$A$165:$BH$316,COLUMN(G141)+1,FALSE)="","",IF(VLOOKUP($A141,'2.2'!$D:$O,5,FALSE)&lt;=G$8,"OK","NOK"))</f>
        <v/>
      </c>
      <c r="H141" s="1156" t="str">
        <f>IF(VLOOKUP($A141,intern2!$A$165:$BH$316,COLUMN(H141)+1,FALSE)="","",IF(VLOOKUP($A141,'2.2'!$D:$O,5,FALSE)&lt;=H$8,"OK","NOK"))</f>
        <v/>
      </c>
      <c r="I141" s="1269" t="str">
        <f>IF(VLOOKUP($A141,intern2!$A$165:$BH$316,COLUMN(I141)+1,FALSE)="","",IF(VLOOKUP($A141,'2.2'!$D:$O,5,FALSE)&lt;=I$8,"OK","NOK"))</f>
        <v/>
      </c>
      <c r="J141" s="1159" t="str">
        <f>IF(VLOOKUP($A141,intern2!$A$165:$BH$316,COLUMN(J141)+1,FALSE)="","",IF(VLOOKUP($A141,'2.2'!$D:$O,5,FALSE)&lt;=J$8,"OK","NOK"))</f>
        <v/>
      </c>
      <c r="K141" s="1156" t="str">
        <f>IF(VLOOKUP($A141,intern2!$A$165:$BH$316,COLUMN(K141)+1,FALSE)="","",IF(VLOOKUP($A141,'2.2'!$D:$O,5,FALSE)&lt;=K$8,"OK","NOK"))</f>
        <v/>
      </c>
      <c r="L141" s="1156" t="str">
        <f>IF(VLOOKUP($A141,intern2!$A$165:$BH$316,COLUMN(L141)+1,FALSE)="","",IF(VLOOKUP($A141,'2.2'!$D:$O,5,FALSE)&lt;=L$8,"OK","NOK"))</f>
        <v/>
      </c>
      <c r="M141" s="1156" t="str">
        <f>IF(VLOOKUP($A141,intern2!$A$165:$BH$316,COLUMN(M141)+1,FALSE)="","",IF(VLOOKUP($A141,'2.2'!$D:$O,5,FALSE)&lt;=M$8,"OK","NOK"))</f>
        <v/>
      </c>
      <c r="N141" s="1156" t="str">
        <f>IF(VLOOKUP($A141,intern2!$A$165:$BH$316,COLUMN(N141)+1,FALSE)="","",IF(VLOOKUP($A141,'2.2'!$D:$O,5,FALSE)&lt;=N$8,"OK","NOK"))</f>
        <v/>
      </c>
      <c r="O141" s="1156" t="str">
        <f>IF(VLOOKUP($A141,intern2!$A$165:$BH$316,COLUMN(O141)+1,FALSE)="","",IF(VLOOKUP($A141,'2.2'!$D:$O,5,FALSE)&lt;=O$8,"OK","NOK"))</f>
        <v/>
      </c>
      <c r="P141" s="1156" t="str">
        <f>IF(VLOOKUP($A141,intern2!$A$165:$BH$316,COLUMN(P141)+1,FALSE)="","",IF(VLOOKUP($A141,'2.2'!$D:$O,5,FALSE)&lt;=P$8,"OK","NOK"))</f>
        <v/>
      </c>
      <c r="Q141" s="1156" t="str">
        <f>IF(VLOOKUP($A141,intern2!$A$165:$BH$316,COLUMN(Q141)+1,FALSE)="","",IF(VLOOKUP($A141,'2.2'!$D:$O,5,FALSE)&lt;=Q$8,"OK","NOK"))</f>
        <v/>
      </c>
      <c r="R141" s="1159" t="str">
        <f>IF(VLOOKUP($A141,intern2!$A$165:$BH$316,COLUMN(R141)+1,FALSE)="","",IF(VLOOKUP($A141,'2.2'!$D:$O,5,FALSE)&lt;=R$8,"OK","NOK"))</f>
        <v/>
      </c>
      <c r="S141" s="1159" t="str">
        <f>IF(VLOOKUP($A141,intern2!$A$165:$BH$316,COLUMN(S141)+1,FALSE)="","",IF(VLOOKUP($A141,'2.2'!$D:$O,5,FALSE)&lt;=S$8,"OK","NOK"))</f>
        <v/>
      </c>
      <c r="T141" s="1156" t="str">
        <f>IF(VLOOKUP($A141,intern2!$A$165:$BH$316,COLUMN(T141)+1,FALSE)="","",IF(VLOOKUP($A141,'2.2'!$D:$O,5,FALSE)&lt;=T$8,"OK","NOK"))</f>
        <v/>
      </c>
      <c r="U141" s="1156" t="str">
        <f>IF(VLOOKUP($A141,intern2!$A$165:$BH$316,COLUMN(U141)+1,FALSE)="","",IF(VLOOKUP($A141,'2.2'!$D:$O,5,FALSE)&lt;=U$8,"OK","NOK"))</f>
        <v/>
      </c>
      <c r="V141" s="1156" t="str">
        <f>IF(VLOOKUP($A141,intern2!$A$165:$BH$316,COLUMN(V141)+1,FALSE)="","",IF(VLOOKUP($A141,'2.2'!$D:$O,5,FALSE)&lt;=V$8,"OK","NOK"))</f>
        <v/>
      </c>
      <c r="W141" s="1156" t="str">
        <f>IF(VLOOKUP($A141,intern2!$A$165:$BH$316,COLUMN(W141)+1,FALSE)="","",IF(VLOOKUP($A141,'2.2'!$D:$O,5,FALSE)&lt;=W$8,"OK","NOK"))</f>
        <v/>
      </c>
      <c r="X141" s="1156" t="str">
        <f>IF(VLOOKUP($A141,intern2!$A$165:$BH$316,COLUMN(X141)+1,FALSE)="","",IF(VLOOKUP($A141,'2.2'!$D:$O,5,FALSE)&lt;=X$8,"OK","NOK"))</f>
        <v/>
      </c>
      <c r="Y141" s="1170" t="str">
        <f>IF(VLOOKUP($A141,intern2!$A$165:$BH$316,COLUMN(Y141)+1,FALSE)="","",IF(VLOOKUP($A141,'2.2'!$D:$O,5,FALSE)&lt;=Y$8,"OK","NOK"))</f>
        <v/>
      </c>
      <c r="Z141" s="1269" t="str">
        <f>IF(VLOOKUP($A141,intern2!$A$165:$BH$316,COLUMN(Z141)+1,FALSE)="","",IF(VLOOKUP($A141,'2.2'!$D:$O,5,FALSE)&lt;=Z$8,"OK","NOK"))</f>
        <v/>
      </c>
      <c r="AA141" s="1156" t="str">
        <f>IF(VLOOKUP($A141,intern2!$A$165:$BH$316,COLUMN(AA141)+1,FALSE)="","",IF(VLOOKUP($A141,'2.2'!$D:$O,5,FALSE)&lt;=AA$8,"OK","NOK"))</f>
        <v/>
      </c>
      <c r="AB141" s="1156" t="str">
        <f>IF(VLOOKUP($A141,intern2!$A$165:$BH$316,COLUMN(AB141)+1,FALSE)="","",IF(VLOOKUP($A141,'2.2'!$D:$O,5,FALSE)&lt;=AB$8,"OK","NOK"))</f>
        <v/>
      </c>
      <c r="AC141" s="1156" t="str">
        <f>IF(VLOOKUP($A141,intern2!$A$165:$BH$316,COLUMN(AC141)+1,FALSE)="","",IF(VLOOKUP($A141,'2.2'!$D:$O,5,FALSE)&lt;=AC$8,"OK","NOK"))</f>
        <v/>
      </c>
      <c r="AD141" s="1156" t="str">
        <f>IF(VLOOKUP($A141,intern2!$A$165:$BH$316,COLUMN(AD141)+1,FALSE)="","",IF(VLOOKUP($A141,'2.2'!$D:$O,5,FALSE)&lt;=AD$8,"OK","NOK"))</f>
        <v/>
      </c>
      <c r="AE141" s="1160" t="str">
        <f>IF(VLOOKUP($A141,intern2!$A$165:$BH$316,COLUMN(AE141)+1,FALSE)="","",IF(VLOOKUP($A141,'2.2'!$D:$O,5,FALSE)&lt;=AE$8,"OK","NOK"))</f>
        <v/>
      </c>
      <c r="AF141" s="1269" t="str">
        <f>IF(VLOOKUP($A141,intern2!$A$165:$BH$316,COLUMN(AF141)+1,FALSE)="","",IF(VLOOKUP($A141,'2.2'!$D:$O,5,FALSE)&lt;=AF$8,"OK","NOK"))</f>
        <v/>
      </c>
      <c r="AG141" s="1160" t="str">
        <f>IF(VLOOKUP($A141,intern2!$A$165:$BH$316,COLUMN(AG141)+1,FALSE)="","",IF(VLOOKUP($A141,'2.2'!$D:$O,5,FALSE)&lt;=AG$8,"OK","NOK"))</f>
        <v/>
      </c>
      <c r="AH141" s="1160" t="str">
        <f>IF(VLOOKUP($A141,intern2!$A$165:$BH$316,COLUMN(AH141)+1,FALSE)="","",IF(VLOOKUP($A141,'2.2'!$D:$O,5,FALSE)&lt;=AH$8,"OK","NOK"))</f>
        <v/>
      </c>
      <c r="AI141" s="1156" t="str">
        <f>IF(VLOOKUP($A141,intern2!$A$165:$BH$316,COLUMN(AI141)+1,FALSE)="","",IF(VLOOKUP($A141,'2.2'!$D:$O,5,FALSE)&lt;=AI$8,"OK","NOK"))</f>
        <v/>
      </c>
      <c r="AJ141" s="1156" t="str">
        <f>IF(VLOOKUP($A141,intern2!$A$165:$BH$316,COLUMN(AJ141)+1,FALSE)="","",IF(VLOOKUP($A141,'2.2'!$D:$O,5,FALSE)&lt;=AJ$8,"OK","NOK"))</f>
        <v/>
      </c>
      <c r="AK141" s="1156" t="str">
        <f>IF(VLOOKUP($A141,intern2!$A$165:$BH$316,COLUMN(AK141)+1,FALSE)="","",IF(VLOOKUP($A141,'2.2'!$D:$O,5,FALSE)&lt;=AK$8,"OK","NOK"))</f>
        <v/>
      </c>
      <c r="AL141" s="1156" t="str">
        <f>IF(VLOOKUP($A141,intern2!$A$165:$BH$316,COLUMN(AL141)+1,FALSE)="","",IF(VLOOKUP($A141,'2.2'!$D:$O,5,FALSE)&lt;=AL$8,"OK","NOK"))</f>
        <v/>
      </c>
      <c r="AM141" s="1269" t="str">
        <f>IF(VLOOKUP($A141,intern2!$A$165:$BH$316,COLUMN(AM141)+1,FALSE)="","",IF(VLOOKUP($A141,'2.2'!$D:$O,5,FALSE)&lt;=AM$8,"OK","NOK"))</f>
        <v/>
      </c>
      <c r="AN141" s="1170" t="str">
        <f>IF(VLOOKUP($A141,intern2!$A$165:$BH$316,COLUMN(AN141)+1,FALSE)="","",IF(VLOOKUP($A141,'2.2'!$D:$O,5,FALSE)&lt;=AN$8,"OK","NOK"))</f>
        <v/>
      </c>
      <c r="AO141" s="1156" t="str">
        <f>IF(VLOOKUP($A141,intern2!$A$165:$BH$316,COLUMN(AO141)+1,FALSE)="","",IF(VLOOKUP($A141,'2.2'!$D:$O,5,FALSE)&lt;=AO$8,"OK","NOK"))</f>
        <v/>
      </c>
      <c r="AP141" s="1156" t="str">
        <f>IF(VLOOKUP($A141,intern2!$A$165:$BH$316,COLUMN(AP141)+1,FALSE)="","",IF(VLOOKUP($A141,'2.2'!$D:$O,5,FALSE)&lt;=AP$8,"OK","NOK"))</f>
        <v/>
      </c>
      <c r="AQ141" s="1269" t="str">
        <f>IF(VLOOKUP($A141,intern2!$A$165:$BH$316,COLUMN(AQ141)+1,FALSE)="","",IF(VLOOKUP($A141,'2.2'!$D:$O,5,FALSE)&lt;=AQ$8,"OK","NOK"))</f>
        <v/>
      </c>
      <c r="AR141" s="1156" t="str">
        <f>IF(VLOOKUP($A141,intern2!$A$165:$BH$316,COLUMN(AR141)+1,FALSE)="","",IF(VLOOKUP($A141,'2.2'!$D:$O,5,FALSE)&lt;=AR$8,"OK","NOK"))</f>
        <v/>
      </c>
      <c r="AS141" s="1156" t="str">
        <f ca="1">IF(VLOOKUP($A141,intern2!$A$165:$BH$316,COLUMN(AS141)+1,FALSE)="","",IF(VLOOKUP($A141,'2.2'!$D:$O,5,FALSE)&lt;=AS$8,"OK","NOK"))</f>
        <v>OK</v>
      </c>
      <c r="AT141" s="1269" t="str">
        <f>IF(VLOOKUP($A141,intern2!$A$165:$BH$316,COLUMN(AT141)+1,FALSE)="","",IF(VLOOKUP($A141,'2.2'!$D:$O,5,FALSE)&lt;=AT$8,"OK","NOK"))</f>
        <v/>
      </c>
      <c r="AU141" s="1156" t="str">
        <f>IF(VLOOKUP($A141,intern2!$A$165:$BH$316,COLUMN(AU141)+1,FALSE)="","",IF(VLOOKUP($A141,'2.2'!$D:$O,5,FALSE)&lt;=AU$8,"OK","NOK"))</f>
        <v/>
      </c>
      <c r="AV141" s="1156" t="str">
        <f>IF(VLOOKUP($A141,intern2!$A$165:$BH$316,COLUMN(AV141)+1,FALSE)="","",IF(VLOOKUP($A141,'2.2'!$D:$O,5,FALSE)&lt;=AV$8,"OK","NOK"))</f>
        <v/>
      </c>
      <c r="AW141" s="1156" t="str">
        <f>IF(VLOOKUP($A141,intern2!$A$165:$BH$316,COLUMN(AW141)+1,FALSE)="","",IF(VLOOKUP($A141,'2.2'!$D:$O,5,FALSE)&lt;=AW$8,"OK","NOK"))</f>
        <v/>
      </c>
      <c r="AX141" s="1156" t="str">
        <f>IF(VLOOKUP($A141,intern2!$A$165:$BH$316,COLUMN(AX141)+1,FALSE)="","",IF(VLOOKUP($A141,'2.2'!$D:$O,5,FALSE)&lt;=AX$8,"OK","NOK"))</f>
        <v/>
      </c>
      <c r="AY141" s="1156" t="str">
        <f>IF(VLOOKUP($A141,intern2!$A$165:$BH$316,COLUMN(AY141)+1,FALSE)="","",IF(VLOOKUP($A141,'2.2'!$D:$O,5,FALSE)&lt;=AY$8,"OK","NOK"))</f>
        <v/>
      </c>
      <c r="AZ141" s="1269" t="str">
        <f>IF(VLOOKUP($A141,intern2!$A$165:$BH$316,COLUMN(AZ141)+1,FALSE)="","",IF(VLOOKUP($A141,'2.2'!$D:$O,5,FALSE)&lt;=AZ$8,"OK","NOK"))</f>
        <v/>
      </c>
      <c r="BA141" s="1156" t="str">
        <f>IF(VLOOKUP($A141,intern2!$A$165:$BH$316,COLUMN(BA141)+1,FALSE)="","",IF(VLOOKUP($A141,'2.2'!$D:$O,5,FALSE)&lt;=BA$8,"OK","NOK"))</f>
        <v/>
      </c>
      <c r="BB141" s="1156" t="str">
        <f>IF(VLOOKUP($A141,intern2!$A$165:$BH$316,COLUMN(BB141)+1,FALSE)="","",IF(VLOOKUP($A141,'2.2'!$D:$O,5,FALSE)&lt;=BB$8,"OK","NOK"))</f>
        <v/>
      </c>
      <c r="BC141" s="1156" t="str">
        <f>IF(VLOOKUP($A141,intern2!$A$165:$BH$316,COLUMN(BC141)+1,FALSE)="","",IF(VLOOKUP($A141,'2.2'!$D:$O,5,FALSE)&lt;=BC$8,"OK","NOK"))</f>
        <v/>
      </c>
      <c r="BD141" s="1156" t="str">
        <f>IF(VLOOKUP($A141,intern2!$A$165:$BH$316,COLUMN(BD141)+1,FALSE)="","",IF(VLOOKUP($A141,'2.2'!$D:$O,5,FALSE)&lt;=BD$8,"OK","NOK"))</f>
        <v/>
      </c>
      <c r="BE141" s="1156" t="str">
        <f>IF(VLOOKUP($A141,intern2!$A$165:$BH$316,COLUMN(BE141)+1,FALSE)="","",IF(VLOOKUP($A141,'2.2'!$D:$O,5,FALSE)&lt;=BE$8,"OK","NOK"))</f>
        <v/>
      </c>
      <c r="BF141" s="1170" t="str">
        <f>IF(VLOOKUP($A141,intern2!$A$165:$BH$316,COLUMN(BF141)+1,FALSE)="","",IF(VLOOKUP($A141,'2.2'!$D:$O,5,FALSE)&lt;=BF$8,"OK","NOK"))</f>
        <v/>
      </c>
      <c r="BG141" s="1269" t="str">
        <f>IF(VLOOKUP($A141,intern2!$A$165:$BH$316,COLUMN(BG141)+1,FALSE)="","",IF(VLOOKUP($A141,'2.2'!$D:$O,5,FALSE)&lt;=BG$8,"OK","NOK"))</f>
        <v/>
      </c>
      <c r="BH141" s="1176" t="str">
        <f t="shared" ca="1" si="2"/>
        <v>OK</v>
      </c>
      <c r="BI141" s="1176"/>
    </row>
    <row r="142" spans="1:61" ht="39.6" x14ac:dyDescent="0.25">
      <c r="A142" s="716" t="str">
        <f>'2.2'!D142</f>
        <v>NEO1.1.1</v>
      </c>
      <c r="B142" s="1157" t="str">
        <f>'2.2'!E142</f>
        <v>Neonatologia specializzata (dalla 28 0/7 settimana di gestazione e peso ≥ 1000g)</v>
      </c>
      <c r="C142" s="1156" t="str">
        <f>IF(VLOOKUP($A142,intern2!$A$165:$BH$316,COLUMN(C142)+1,FALSE)="","",IF(VLOOKUP($A142,'2.2'!$D:$O,5,FALSE)&lt;=C$8,"OK","NOK"))</f>
        <v/>
      </c>
      <c r="D142" s="1156" t="str">
        <f>IF(VLOOKUP($A142,intern2!$A$165:$BH$316,COLUMN(D142)+1,FALSE)="","",IF(VLOOKUP($A142,'2.2'!$D:$O,5,FALSE)&lt;=D$8,"OK","NOK"))</f>
        <v/>
      </c>
      <c r="E142" s="1156" t="str">
        <f>IF(VLOOKUP($A142,intern2!$A$165:$BH$316,COLUMN(E142)+1,FALSE)="","",IF(VLOOKUP($A142,'2.2'!$D:$O,5,FALSE)&lt;=E$8,"OK","NOK"))</f>
        <v/>
      </c>
      <c r="F142" s="1156" t="str">
        <f>IF(VLOOKUP($A142,intern2!$A$165:$BH$316,COLUMN(F142)+1,FALSE)="","",IF(VLOOKUP($A142,'2.2'!$D:$O,5,FALSE)&lt;=F$8,"OK","NOK"))</f>
        <v/>
      </c>
      <c r="G142" s="1156" t="str">
        <f>IF(VLOOKUP($A142,intern2!$A$165:$BH$316,COLUMN(G142)+1,FALSE)="","",IF(VLOOKUP($A142,'2.2'!$D:$O,5,FALSE)&lt;=G$8,"OK","NOK"))</f>
        <v/>
      </c>
      <c r="H142" s="1156" t="str">
        <f>IF(VLOOKUP($A142,intern2!$A$165:$BH$316,COLUMN(H142)+1,FALSE)="","",IF(VLOOKUP($A142,'2.2'!$D:$O,5,FALSE)&lt;=H$8,"OK","NOK"))</f>
        <v/>
      </c>
      <c r="I142" s="1269" t="str">
        <f>IF(VLOOKUP($A142,intern2!$A$165:$BH$316,COLUMN(I142)+1,FALSE)="","",IF(VLOOKUP($A142,'2.2'!$D:$O,5,FALSE)&lt;=I$8,"OK","NOK"))</f>
        <v/>
      </c>
      <c r="J142" s="1159" t="str">
        <f>IF(VLOOKUP($A142,intern2!$A$165:$BH$316,COLUMN(J142)+1,FALSE)="","",IF(VLOOKUP($A142,'2.2'!$D:$O,5,FALSE)&lt;=J$8,"OK","NOK"))</f>
        <v/>
      </c>
      <c r="K142" s="1156" t="str">
        <f>IF(VLOOKUP($A142,intern2!$A$165:$BH$316,COLUMN(K142)+1,FALSE)="","",IF(VLOOKUP($A142,'2.2'!$D:$O,5,FALSE)&lt;=K$8,"OK","NOK"))</f>
        <v/>
      </c>
      <c r="L142" s="1156" t="str">
        <f>IF(VLOOKUP($A142,intern2!$A$165:$BH$316,COLUMN(L142)+1,FALSE)="","",IF(VLOOKUP($A142,'2.2'!$D:$O,5,FALSE)&lt;=L$8,"OK","NOK"))</f>
        <v/>
      </c>
      <c r="M142" s="1156" t="str">
        <f>IF(VLOOKUP($A142,intern2!$A$165:$BH$316,COLUMN(M142)+1,FALSE)="","",IF(VLOOKUP($A142,'2.2'!$D:$O,5,FALSE)&lt;=M$8,"OK","NOK"))</f>
        <v/>
      </c>
      <c r="N142" s="1156" t="str">
        <f>IF(VLOOKUP($A142,intern2!$A$165:$BH$316,COLUMN(N142)+1,FALSE)="","",IF(VLOOKUP($A142,'2.2'!$D:$O,5,FALSE)&lt;=N$8,"OK","NOK"))</f>
        <v/>
      </c>
      <c r="O142" s="1156" t="str">
        <f>IF(VLOOKUP($A142,intern2!$A$165:$BH$316,COLUMN(O142)+1,FALSE)="","",IF(VLOOKUP($A142,'2.2'!$D:$O,5,FALSE)&lt;=O$8,"OK","NOK"))</f>
        <v/>
      </c>
      <c r="P142" s="1156" t="str">
        <f>IF(VLOOKUP($A142,intern2!$A$165:$BH$316,COLUMN(P142)+1,FALSE)="","",IF(VLOOKUP($A142,'2.2'!$D:$O,5,FALSE)&lt;=P$8,"OK","NOK"))</f>
        <v/>
      </c>
      <c r="Q142" s="1156" t="str">
        <f>IF(VLOOKUP($A142,intern2!$A$165:$BH$316,COLUMN(Q142)+1,FALSE)="","",IF(VLOOKUP($A142,'2.2'!$D:$O,5,FALSE)&lt;=Q$8,"OK","NOK"))</f>
        <v/>
      </c>
      <c r="R142" s="1159" t="str">
        <f>IF(VLOOKUP($A142,intern2!$A$165:$BH$316,COLUMN(R142)+1,FALSE)="","",IF(VLOOKUP($A142,'2.2'!$D:$O,5,FALSE)&lt;=R$8,"OK","NOK"))</f>
        <v/>
      </c>
      <c r="S142" s="1159" t="str">
        <f>IF(VLOOKUP($A142,intern2!$A$165:$BH$316,COLUMN(S142)+1,FALSE)="","",IF(VLOOKUP($A142,'2.2'!$D:$O,5,FALSE)&lt;=S$8,"OK","NOK"))</f>
        <v/>
      </c>
      <c r="T142" s="1156" t="str">
        <f>IF(VLOOKUP($A142,intern2!$A$165:$BH$316,COLUMN(T142)+1,FALSE)="","",IF(VLOOKUP($A142,'2.2'!$D:$O,5,FALSE)&lt;=T$8,"OK","NOK"))</f>
        <v/>
      </c>
      <c r="U142" s="1156" t="str">
        <f>IF(VLOOKUP($A142,intern2!$A$165:$BH$316,COLUMN(U142)+1,FALSE)="","",IF(VLOOKUP($A142,'2.2'!$D:$O,5,FALSE)&lt;=U$8,"OK","NOK"))</f>
        <v/>
      </c>
      <c r="V142" s="1156" t="str">
        <f>IF(VLOOKUP($A142,intern2!$A$165:$BH$316,COLUMN(V142)+1,FALSE)="","",IF(VLOOKUP($A142,'2.2'!$D:$O,5,FALSE)&lt;=V$8,"OK","NOK"))</f>
        <v/>
      </c>
      <c r="W142" s="1156" t="str">
        <f>IF(VLOOKUP($A142,intern2!$A$165:$BH$316,COLUMN(W142)+1,FALSE)="","",IF(VLOOKUP($A142,'2.2'!$D:$O,5,FALSE)&lt;=W$8,"OK","NOK"))</f>
        <v/>
      </c>
      <c r="X142" s="1156" t="str">
        <f>IF(VLOOKUP($A142,intern2!$A$165:$BH$316,COLUMN(X142)+1,FALSE)="","",IF(VLOOKUP($A142,'2.2'!$D:$O,5,FALSE)&lt;=X$8,"OK","NOK"))</f>
        <v/>
      </c>
      <c r="Y142" s="1170" t="str">
        <f>IF(VLOOKUP($A142,intern2!$A$165:$BH$316,COLUMN(Y142)+1,FALSE)="","",IF(VLOOKUP($A142,'2.2'!$D:$O,5,FALSE)&lt;=Y$8,"OK","NOK"))</f>
        <v/>
      </c>
      <c r="Z142" s="1269" t="str">
        <f>IF(VLOOKUP($A142,intern2!$A$165:$BH$316,COLUMN(Z142)+1,FALSE)="","",IF(VLOOKUP($A142,'2.2'!$D:$O,5,FALSE)&lt;=Z$8,"OK","NOK"))</f>
        <v/>
      </c>
      <c r="AA142" s="1156" t="str">
        <f>IF(VLOOKUP($A142,intern2!$A$165:$BH$316,COLUMN(AA142)+1,FALSE)="","",IF(VLOOKUP($A142,'2.2'!$D:$O,5,FALSE)&lt;=AA$8,"OK","NOK"))</f>
        <v/>
      </c>
      <c r="AB142" s="1156" t="str">
        <f>IF(VLOOKUP($A142,intern2!$A$165:$BH$316,COLUMN(AB142)+1,FALSE)="","",IF(VLOOKUP($A142,'2.2'!$D:$O,5,FALSE)&lt;=AB$8,"OK","NOK"))</f>
        <v/>
      </c>
      <c r="AC142" s="1156" t="str">
        <f>IF(VLOOKUP($A142,intern2!$A$165:$BH$316,COLUMN(AC142)+1,FALSE)="","",IF(VLOOKUP($A142,'2.2'!$D:$O,5,FALSE)&lt;=AC$8,"OK","NOK"))</f>
        <v/>
      </c>
      <c r="AD142" s="1156" t="str">
        <f>IF(VLOOKUP($A142,intern2!$A$165:$BH$316,COLUMN(AD142)+1,FALSE)="","",IF(VLOOKUP($A142,'2.2'!$D:$O,5,FALSE)&lt;=AD$8,"OK","NOK"))</f>
        <v/>
      </c>
      <c r="AE142" s="1160" t="str">
        <f>IF(VLOOKUP($A142,intern2!$A$165:$BH$316,COLUMN(AE142)+1,FALSE)="","",IF(VLOOKUP($A142,'2.2'!$D:$O,5,FALSE)&lt;=AE$8,"OK","NOK"))</f>
        <v/>
      </c>
      <c r="AF142" s="1269" t="str">
        <f>IF(VLOOKUP($A142,intern2!$A$165:$BH$316,COLUMN(AF142)+1,FALSE)="","",IF(VLOOKUP($A142,'2.2'!$D:$O,5,FALSE)&lt;=AF$8,"OK","NOK"))</f>
        <v/>
      </c>
      <c r="AG142" s="1160" t="str">
        <f>IF(VLOOKUP($A142,intern2!$A$165:$BH$316,COLUMN(AG142)+1,FALSE)="","",IF(VLOOKUP($A142,'2.2'!$D:$O,5,FALSE)&lt;=AG$8,"OK","NOK"))</f>
        <v/>
      </c>
      <c r="AH142" s="1160" t="str">
        <f>IF(VLOOKUP($A142,intern2!$A$165:$BH$316,COLUMN(AH142)+1,FALSE)="","",IF(VLOOKUP($A142,'2.2'!$D:$O,5,FALSE)&lt;=AH$8,"OK","NOK"))</f>
        <v/>
      </c>
      <c r="AI142" s="1156" t="str">
        <f>IF(VLOOKUP($A142,intern2!$A$165:$BH$316,COLUMN(AI142)+1,FALSE)="","",IF(VLOOKUP($A142,'2.2'!$D:$O,5,FALSE)&lt;=AI$8,"OK","NOK"))</f>
        <v/>
      </c>
      <c r="AJ142" s="1156" t="str">
        <f>IF(VLOOKUP($A142,intern2!$A$165:$BH$316,COLUMN(AJ142)+1,FALSE)="","",IF(VLOOKUP($A142,'2.2'!$D:$O,5,FALSE)&lt;=AJ$8,"OK","NOK"))</f>
        <v/>
      </c>
      <c r="AK142" s="1156" t="str">
        <f>IF(VLOOKUP($A142,intern2!$A$165:$BH$316,COLUMN(AK142)+1,FALSE)="","",IF(VLOOKUP($A142,'2.2'!$D:$O,5,FALSE)&lt;=AK$8,"OK","NOK"))</f>
        <v/>
      </c>
      <c r="AL142" s="1156" t="str">
        <f>IF(VLOOKUP($A142,intern2!$A$165:$BH$316,COLUMN(AL142)+1,FALSE)="","",IF(VLOOKUP($A142,'2.2'!$D:$O,5,FALSE)&lt;=AL$8,"OK","NOK"))</f>
        <v/>
      </c>
      <c r="AM142" s="1269" t="str">
        <f>IF(VLOOKUP($A142,intern2!$A$165:$BH$316,COLUMN(AM142)+1,FALSE)="","",IF(VLOOKUP($A142,'2.2'!$D:$O,5,FALSE)&lt;=AM$8,"OK","NOK"))</f>
        <v/>
      </c>
      <c r="AN142" s="1170" t="str">
        <f>IF(VLOOKUP($A142,intern2!$A$165:$BH$316,COLUMN(AN142)+1,FALSE)="","",IF(VLOOKUP($A142,'2.2'!$D:$O,5,FALSE)&lt;=AN$8,"OK","NOK"))</f>
        <v/>
      </c>
      <c r="AO142" s="1156" t="str">
        <f>IF(VLOOKUP($A142,intern2!$A$165:$BH$316,COLUMN(AO142)+1,FALSE)="","",IF(VLOOKUP($A142,'2.2'!$D:$O,5,FALSE)&lt;=AO$8,"OK","NOK"))</f>
        <v/>
      </c>
      <c r="AP142" s="1156" t="str">
        <f>IF(VLOOKUP($A142,intern2!$A$165:$BH$316,COLUMN(AP142)+1,FALSE)="","",IF(VLOOKUP($A142,'2.2'!$D:$O,5,FALSE)&lt;=AP$8,"OK","NOK"))</f>
        <v/>
      </c>
      <c r="AQ142" s="1269" t="str">
        <f>IF(VLOOKUP($A142,intern2!$A$165:$BH$316,COLUMN(AQ142)+1,FALSE)="","",IF(VLOOKUP($A142,'2.2'!$D:$O,5,FALSE)&lt;=AQ$8,"OK","NOK"))</f>
        <v/>
      </c>
      <c r="AR142" s="1156" t="str">
        <f>IF(VLOOKUP($A142,intern2!$A$165:$BH$316,COLUMN(AR142)+1,FALSE)="","",IF(VLOOKUP($A142,'2.2'!$D:$O,5,FALSE)&lt;=AR$8,"OK","NOK"))</f>
        <v/>
      </c>
      <c r="AS142" s="1156" t="str">
        <f ca="1">IF(VLOOKUP($A142,intern2!$A$165:$BH$316,COLUMN(AS142)+1,FALSE)="","",IF(VLOOKUP($A142,'2.2'!$D:$O,5,FALSE)&lt;=AS$8,"OK","NOK"))</f>
        <v>OK</v>
      </c>
      <c r="AT142" s="1269" t="str">
        <f>IF(VLOOKUP($A142,intern2!$A$165:$BH$316,COLUMN(AT142)+1,FALSE)="","",IF(VLOOKUP($A142,'2.2'!$D:$O,5,FALSE)&lt;=AT$8,"OK","NOK"))</f>
        <v/>
      </c>
      <c r="AU142" s="1156" t="str">
        <f>IF(VLOOKUP($A142,intern2!$A$165:$BH$316,COLUMN(AU142)+1,FALSE)="","",IF(VLOOKUP($A142,'2.2'!$D:$O,5,FALSE)&lt;=AU$8,"OK","NOK"))</f>
        <v/>
      </c>
      <c r="AV142" s="1156" t="str">
        <f>IF(VLOOKUP($A142,intern2!$A$165:$BH$316,COLUMN(AV142)+1,FALSE)="","",IF(VLOOKUP($A142,'2.2'!$D:$O,5,FALSE)&lt;=AV$8,"OK","NOK"))</f>
        <v/>
      </c>
      <c r="AW142" s="1156" t="str">
        <f>IF(VLOOKUP($A142,intern2!$A$165:$BH$316,COLUMN(AW142)+1,FALSE)="","",IF(VLOOKUP($A142,'2.2'!$D:$O,5,FALSE)&lt;=AW$8,"OK","NOK"))</f>
        <v/>
      </c>
      <c r="AX142" s="1156" t="str">
        <f>IF(VLOOKUP($A142,intern2!$A$165:$BH$316,COLUMN(AX142)+1,FALSE)="","",IF(VLOOKUP($A142,'2.2'!$D:$O,5,FALSE)&lt;=AX$8,"OK","NOK"))</f>
        <v/>
      </c>
      <c r="AY142" s="1156" t="str">
        <f>IF(VLOOKUP($A142,intern2!$A$165:$BH$316,COLUMN(AY142)+1,FALSE)="","",IF(VLOOKUP($A142,'2.2'!$D:$O,5,FALSE)&lt;=AY$8,"OK","NOK"))</f>
        <v/>
      </c>
      <c r="AZ142" s="1269" t="str">
        <f>IF(VLOOKUP($A142,intern2!$A$165:$BH$316,COLUMN(AZ142)+1,FALSE)="","",IF(VLOOKUP($A142,'2.2'!$D:$O,5,FALSE)&lt;=AZ$8,"OK","NOK"))</f>
        <v/>
      </c>
      <c r="BA142" s="1156" t="str">
        <f>IF(VLOOKUP($A142,intern2!$A$165:$BH$316,COLUMN(BA142)+1,FALSE)="","",IF(VLOOKUP($A142,'2.2'!$D:$O,5,FALSE)&lt;=BA$8,"OK","NOK"))</f>
        <v/>
      </c>
      <c r="BB142" s="1156" t="str">
        <f>IF(VLOOKUP($A142,intern2!$A$165:$BH$316,COLUMN(BB142)+1,FALSE)="","",IF(VLOOKUP($A142,'2.2'!$D:$O,5,FALSE)&lt;=BB$8,"OK","NOK"))</f>
        <v/>
      </c>
      <c r="BC142" s="1156" t="str">
        <f>IF(VLOOKUP($A142,intern2!$A$165:$BH$316,COLUMN(BC142)+1,FALSE)="","",IF(VLOOKUP($A142,'2.2'!$D:$O,5,FALSE)&lt;=BC$8,"OK","NOK"))</f>
        <v/>
      </c>
      <c r="BD142" s="1156" t="str">
        <f>IF(VLOOKUP($A142,intern2!$A$165:$BH$316,COLUMN(BD142)+1,FALSE)="","",IF(VLOOKUP($A142,'2.2'!$D:$O,5,FALSE)&lt;=BD$8,"OK","NOK"))</f>
        <v/>
      </c>
      <c r="BE142" s="1156" t="str">
        <f>IF(VLOOKUP($A142,intern2!$A$165:$BH$316,COLUMN(BE142)+1,FALSE)="","",IF(VLOOKUP($A142,'2.2'!$D:$O,5,FALSE)&lt;=BE$8,"OK","NOK"))</f>
        <v/>
      </c>
      <c r="BF142" s="1170" t="str">
        <f>IF(VLOOKUP($A142,intern2!$A$165:$BH$316,COLUMN(BF142)+1,FALSE)="","",IF(VLOOKUP($A142,'2.2'!$D:$O,5,FALSE)&lt;=BF$8,"OK","NOK"))</f>
        <v/>
      </c>
      <c r="BG142" s="1269" t="str">
        <f>IF(VLOOKUP($A142,intern2!$A$165:$BH$316,COLUMN(BG142)+1,FALSE)="","",IF(VLOOKUP($A142,'2.2'!$D:$O,5,FALSE)&lt;=BG$8,"OK","NOK"))</f>
        <v/>
      </c>
      <c r="BH142" s="1176" t="str">
        <f t="shared" ca="1" si="2"/>
        <v>OK</v>
      </c>
      <c r="BI142" s="1176"/>
    </row>
    <row r="143" spans="1:61" ht="52.8" x14ac:dyDescent="0.25">
      <c r="A143" s="716" t="str">
        <f>'2.2'!D143</f>
        <v>NEO1.1.1.1</v>
      </c>
      <c r="B143" s="1180" t="str">
        <f>'2.2'!E143</f>
        <v>Neonatologia altamente specializzata (&lt; 28 0/7 settimane di gestazione e peso &lt; 1000g)</v>
      </c>
      <c r="C143" s="1156" t="str">
        <f>IF(VLOOKUP($A143,intern2!$A$165:$BH$316,COLUMN(C143)+1,FALSE)="","",IF(VLOOKUP($A143,'2.2'!$D:$O,5,FALSE)&lt;=C$8,"OK","NOK"))</f>
        <v/>
      </c>
      <c r="D143" s="1156" t="str">
        <f>IF(VLOOKUP($A143,intern2!$A$165:$BH$316,COLUMN(D143)+1,FALSE)="","",IF(VLOOKUP($A143,'2.2'!$D:$O,5,FALSE)&lt;=D$8,"OK","NOK"))</f>
        <v/>
      </c>
      <c r="E143" s="1156" t="str">
        <f>IF(VLOOKUP($A143,intern2!$A$165:$BH$316,COLUMN(E143)+1,FALSE)="","",IF(VLOOKUP($A143,'2.2'!$D:$O,5,FALSE)&lt;=E$8,"OK","NOK"))</f>
        <v/>
      </c>
      <c r="F143" s="1156" t="str">
        <f>IF(VLOOKUP($A143,intern2!$A$165:$BH$316,COLUMN(F143)+1,FALSE)="","",IF(VLOOKUP($A143,'2.2'!$D:$O,5,FALSE)&lt;=F$8,"OK","NOK"))</f>
        <v/>
      </c>
      <c r="G143" s="1156" t="str">
        <f>IF(VLOOKUP($A143,intern2!$A$165:$BH$316,COLUMN(G143)+1,FALSE)="","",IF(VLOOKUP($A143,'2.2'!$D:$O,5,FALSE)&lt;=G$8,"OK","NOK"))</f>
        <v/>
      </c>
      <c r="H143" s="1156" t="str">
        <f>IF(VLOOKUP($A143,intern2!$A$165:$BH$316,COLUMN(H143)+1,FALSE)="","",IF(VLOOKUP($A143,'2.2'!$D:$O,5,FALSE)&lt;=H$8,"OK","NOK"))</f>
        <v/>
      </c>
      <c r="I143" s="1269" t="str">
        <f>IF(VLOOKUP($A143,intern2!$A$165:$BH$316,COLUMN(I143)+1,FALSE)="","",IF(VLOOKUP($A143,'2.2'!$D:$O,5,FALSE)&lt;=I$8,"OK","NOK"))</f>
        <v/>
      </c>
      <c r="J143" s="1159" t="str">
        <f>IF(VLOOKUP($A143,intern2!$A$165:$BH$316,COLUMN(J143)+1,FALSE)="","",IF(VLOOKUP($A143,'2.2'!$D:$O,5,FALSE)&lt;=J$8,"OK","NOK"))</f>
        <v/>
      </c>
      <c r="K143" s="1156" t="str">
        <f>IF(VLOOKUP($A143,intern2!$A$165:$BH$316,COLUMN(K143)+1,FALSE)="","",IF(VLOOKUP($A143,'2.2'!$D:$O,5,FALSE)&lt;=K$8,"OK","NOK"))</f>
        <v/>
      </c>
      <c r="L143" s="1156" t="str">
        <f>IF(VLOOKUP($A143,intern2!$A$165:$BH$316,COLUMN(L143)+1,FALSE)="","",IF(VLOOKUP($A143,'2.2'!$D:$O,5,FALSE)&lt;=L$8,"OK","NOK"))</f>
        <v/>
      </c>
      <c r="M143" s="1156" t="str">
        <f>IF(VLOOKUP($A143,intern2!$A$165:$BH$316,COLUMN(M143)+1,FALSE)="","",IF(VLOOKUP($A143,'2.2'!$D:$O,5,FALSE)&lt;=M$8,"OK","NOK"))</f>
        <v/>
      </c>
      <c r="N143" s="1156" t="str">
        <f>IF(VLOOKUP($A143,intern2!$A$165:$BH$316,COLUMN(N143)+1,FALSE)="","",IF(VLOOKUP($A143,'2.2'!$D:$O,5,FALSE)&lt;=N$8,"OK","NOK"))</f>
        <v/>
      </c>
      <c r="O143" s="1156" t="str">
        <f>IF(VLOOKUP($A143,intern2!$A$165:$BH$316,COLUMN(O143)+1,FALSE)="","",IF(VLOOKUP($A143,'2.2'!$D:$O,5,FALSE)&lt;=O$8,"OK","NOK"))</f>
        <v/>
      </c>
      <c r="P143" s="1156" t="str">
        <f>IF(VLOOKUP($A143,intern2!$A$165:$BH$316,COLUMN(P143)+1,FALSE)="","",IF(VLOOKUP($A143,'2.2'!$D:$O,5,FALSE)&lt;=P$8,"OK","NOK"))</f>
        <v/>
      </c>
      <c r="Q143" s="1156" t="str">
        <f>IF(VLOOKUP($A143,intern2!$A$165:$BH$316,COLUMN(Q143)+1,FALSE)="","",IF(VLOOKUP($A143,'2.2'!$D:$O,5,FALSE)&lt;=Q$8,"OK","NOK"))</f>
        <v/>
      </c>
      <c r="R143" s="1159" t="str">
        <f>IF(VLOOKUP($A143,intern2!$A$165:$BH$316,COLUMN(R143)+1,FALSE)="","",IF(VLOOKUP($A143,'2.2'!$D:$O,5,FALSE)&lt;=R$8,"OK","NOK"))</f>
        <v/>
      </c>
      <c r="S143" s="1159" t="str">
        <f>IF(VLOOKUP($A143,intern2!$A$165:$BH$316,COLUMN(S143)+1,FALSE)="","",IF(VLOOKUP($A143,'2.2'!$D:$O,5,FALSE)&lt;=S$8,"OK","NOK"))</f>
        <v/>
      </c>
      <c r="T143" s="1156" t="str">
        <f>IF(VLOOKUP($A143,intern2!$A$165:$BH$316,COLUMN(T143)+1,FALSE)="","",IF(VLOOKUP($A143,'2.2'!$D:$O,5,FALSE)&lt;=T$8,"OK","NOK"))</f>
        <v/>
      </c>
      <c r="U143" s="1156" t="str">
        <f>IF(VLOOKUP($A143,intern2!$A$165:$BH$316,COLUMN(U143)+1,FALSE)="","",IF(VLOOKUP($A143,'2.2'!$D:$O,5,FALSE)&lt;=U$8,"OK","NOK"))</f>
        <v/>
      </c>
      <c r="V143" s="1156" t="str">
        <f>IF(VLOOKUP($A143,intern2!$A$165:$BH$316,COLUMN(V143)+1,FALSE)="","",IF(VLOOKUP($A143,'2.2'!$D:$O,5,FALSE)&lt;=V$8,"OK","NOK"))</f>
        <v/>
      </c>
      <c r="W143" s="1156" t="str">
        <f>IF(VLOOKUP($A143,intern2!$A$165:$BH$316,COLUMN(W143)+1,FALSE)="","",IF(VLOOKUP($A143,'2.2'!$D:$O,5,FALSE)&lt;=W$8,"OK","NOK"))</f>
        <v/>
      </c>
      <c r="X143" s="1156" t="str">
        <f>IF(VLOOKUP($A143,intern2!$A$165:$BH$316,COLUMN(X143)+1,FALSE)="","",IF(VLOOKUP($A143,'2.2'!$D:$O,5,FALSE)&lt;=X$8,"OK","NOK"))</f>
        <v/>
      </c>
      <c r="Y143" s="1170" t="str">
        <f>IF(VLOOKUP($A143,intern2!$A$165:$BH$316,COLUMN(Y143)+1,FALSE)="","",IF(VLOOKUP($A143,'2.2'!$D:$O,5,FALSE)&lt;=Y$8,"OK","NOK"))</f>
        <v/>
      </c>
      <c r="Z143" s="1269" t="str">
        <f>IF(VLOOKUP($A143,intern2!$A$165:$BH$316,COLUMN(Z143)+1,FALSE)="","",IF(VLOOKUP($A143,'2.2'!$D:$O,5,FALSE)&lt;=Z$8,"OK","NOK"))</f>
        <v/>
      </c>
      <c r="AA143" s="1156" t="str">
        <f>IF(VLOOKUP($A143,intern2!$A$165:$BH$316,COLUMN(AA143)+1,FALSE)="","",IF(VLOOKUP($A143,'2.2'!$D:$O,5,FALSE)&lt;=AA$8,"OK","NOK"))</f>
        <v/>
      </c>
      <c r="AB143" s="1156" t="str">
        <f>IF(VLOOKUP($A143,intern2!$A$165:$BH$316,COLUMN(AB143)+1,FALSE)="","",IF(VLOOKUP($A143,'2.2'!$D:$O,5,FALSE)&lt;=AB$8,"OK","NOK"))</f>
        <v/>
      </c>
      <c r="AC143" s="1156" t="str">
        <f>IF(VLOOKUP($A143,intern2!$A$165:$BH$316,COLUMN(AC143)+1,FALSE)="","",IF(VLOOKUP($A143,'2.2'!$D:$O,5,FALSE)&lt;=AC$8,"OK","NOK"))</f>
        <v/>
      </c>
      <c r="AD143" s="1156" t="str">
        <f>IF(VLOOKUP($A143,intern2!$A$165:$BH$316,COLUMN(AD143)+1,FALSE)="","",IF(VLOOKUP($A143,'2.2'!$D:$O,5,FALSE)&lt;=AD$8,"OK","NOK"))</f>
        <v/>
      </c>
      <c r="AE143" s="1160" t="str">
        <f>IF(VLOOKUP($A143,intern2!$A$165:$BH$316,COLUMN(AE143)+1,FALSE)="","",IF(VLOOKUP($A143,'2.2'!$D:$O,5,FALSE)&lt;=AE$8,"OK","NOK"))</f>
        <v/>
      </c>
      <c r="AF143" s="1269" t="str">
        <f>IF(VLOOKUP($A143,intern2!$A$165:$BH$316,COLUMN(AF143)+1,FALSE)="","",IF(VLOOKUP($A143,'2.2'!$D:$O,5,FALSE)&lt;=AF$8,"OK","NOK"))</f>
        <v/>
      </c>
      <c r="AG143" s="1160" t="str">
        <f>IF(VLOOKUP($A143,intern2!$A$165:$BH$316,COLUMN(AG143)+1,FALSE)="","",IF(VLOOKUP($A143,'2.2'!$D:$O,5,FALSE)&lt;=AG$8,"OK","NOK"))</f>
        <v/>
      </c>
      <c r="AH143" s="1160" t="str">
        <f>IF(VLOOKUP($A143,intern2!$A$165:$BH$316,COLUMN(AH143)+1,FALSE)="","",IF(VLOOKUP($A143,'2.2'!$D:$O,5,FALSE)&lt;=AH$8,"OK","NOK"))</f>
        <v/>
      </c>
      <c r="AI143" s="1156" t="str">
        <f>IF(VLOOKUP($A143,intern2!$A$165:$BH$316,COLUMN(AI143)+1,FALSE)="","",IF(VLOOKUP($A143,'2.2'!$D:$O,5,FALSE)&lt;=AI$8,"OK","NOK"))</f>
        <v/>
      </c>
      <c r="AJ143" s="1156" t="str">
        <f>IF(VLOOKUP($A143,intern2!$A$165:$BH$316,COLUMN(AJ143)+1,FALSE)="","",IF(VLOOKUP($A143,'2.2'!$D:$O,5,FALSE)&lt;=AJ$8,"OK","NOK"))</f>
        <v/>
      </c>
      <c r="AK143" s="1156" t="str">
        <f>IF(VLOOKUP($A143,intern2!$A$165:$BH$316,COLUMN(AK143)+1,FALSE)="","",IF(VLOOKUP($A143,'2.2'!$D:$O,5,FALSE)&lt;=AK$8,"OK","NOK"))</f>
        <v/>
      </c>
      <c r="AL143" s="1156" t="str">
        <f>IF(VLOOKUP($A143,intern2!$A$165:$BH$316,COLUMN(AL143)+1,FALSE)="","",IF(VLOOKUP($A143,'2.2'!$D:$O,5,FALSE)&lt;=AL$8,"OK","NOK"))</f>
        <v/>
      </c>
      <c r="AM143" s="1269" t="str">
        <f>IF(VLOOKUP($A143,intern2!$A$165:$BH$316,COLUMN(AM143)+1,FALSE)="","",IF(VLOOKUP($A143,'2.2'!$D:$O,5,FALSE)&lt;=AM$8,"OK","NOK"))</f>
        <v/>
      </c>
      <c r="AN143" s="1170" t="str">
        <f>IF(VLOOKUP($A143,intern2!$A$165:$BH$316,COLUMN(AN143)+1,FALSE)="","",IF(VLOOKUP($A143,'2.2'!$D:$O,5,FALSE)&lt;=AN$8,"OK","NOK"))</f>
        <v/>
      </c>
      <c r="AO143" s="1156" t="str">
        <f>IF(VLOOKUP($A143,intern2!$A$165:$BH$316,COLUMN(AO143)+1,FALSE)="","",IF(VLOOKUP($A143,'2.2'!$D:$O,5,FALSE)&lt;=AO$8,"OK","NOK"))</f>
        <v/>
      </c>
      <c r="AP143" s="1156" t="str">
        <f>IF(VLOOKUP($A143,intern2!$A$165:$BH$316,COLUMN(AP143)+1,FALSE)="","",IF(VLOOKUP($A143,'2.2'!$D:$O,5,FALSE)&lt;=AP$8,"OK","NOK"))</f>
        <v/>
      </c>
      <c r="AQ143" s="1269" t="str">
        <f>IF(VLOOKUP($A143,intern2!$A$165:$BH$316,COLUMN(AQ143)+1,FALSE)="","",IF(VLOOKUP($A143,'2.2'!$D:$O,5,FALSE)&lt;=AQ$8,"OK","NOK"))</f>
        <v/>
      </c>
      <c r="AR143" s="1156" t="str">
        <f>IF(VLOOKUP($A143,intern2!$A$165:$BH$316,COLUMN(AR143)+1,FALSE)="","",IF(VLOOKUP($A143,'2.2'!$D:$O,5,FALSE)&lt;=AR$8,"OK","NOK"))</f>
        <v/>
      </c>
      <c r="AS143" s="1156" t="str">
        <f ca="1">IF(VLOOKUP($A143,intern2!$A$165:$BH$316,COLUMN(AS143)+1,FALSE)="","",IF(VLOOKUP($A143,'2.2'!$D:$O,5,FALSE)&lt;=AS$8,"OK","NOK"))</f>
        <v>OK</v>
      </c>
      <c r="AT143" s="1269" t="str">
        <f>IF(VLOOKUP($A143,intern2!$A$165:$BH$316,COLUMN(AT143)+1,FALSE)="","",IF(VLOOKUP($A143,'2.2'!$D:$O,5,FALSE)&lt;=AT$8,"OK","NOK"))</f>
        <v/>
      </c>
      <c r="AU143" s="1156" t="str">
        <f>IF(VLOOKUP($A143,intern2!$A$165:$BH$316,COLUMN(AU143)+1,FALSE)="","",IF(VLOOKUP($A143,'2.2'!$D:$O,5,FALSE)&lt;=AU$8,"OK","NOK"))</f>
        <v/>
      </c>
      <c r="AV143" s="1156" t="str">
        <f>IF(VLOOKUP($A143,intern2!$A$165:$BH$316,COLUMN(AV143)+1,FALSE)="","",IF(VLOOKUP($A143,'2.2'!$D:$O,5,FALSE)&lt;=AV$8,"OK","NOK"))</f>
        <v/>
      </c>
      <c r="AW143" s="1156" t="str">
        <f>IF(VLOOKUP($A143,intern2!$A$165:$BH$316,COLUMN(AW143)+1,FALSE)="","",IF(VLOOKUP($A143,'2.2'!$D:$O,5,FALSE)&lt;=AW$8,"OK","NOK"))</f>
        <v/>
      </c>
      <c r="AX143" s="1156" t="str">
        <f>IF(VLOOKUP($A143,intern2!$A$165:$BH$316,COLUMN(AX143)+1,FALSE)="","",IF(VLOOKUP($A143,'2.2'!$D:$O,5,FALSE)&lt;=AX$8,"OK","NOK"))</f>
        <v/>
      </c>
      <c r="AY143" s="1156" t="str">
        <f>IF(VLOOKUP($A143,intern2!$A$165:$BH$316,COLUMN(AY143)+1,FALSE)="","",IF(VLOOKUP($A143,'2.2'!$D:$O,5,FALSE)&lt;=AY$8,"OK","NOK"))</f>
        <v/>
      </c>
      <c r="AZ143" s="1269" t="str">
        <f>IF(VLOOKUP($A143,intern2!$A$165:$BH$316,COLUMN(AZ143)+1,FALSE)="","",IF(VLOOKUP($A143,'2.2'!$D:$O,5,FALSE)&lt;=AZ$8,"OK","NOK"))</f>
        <v/>
      </c>
      <c r="BA143" s="1156" t="str">
        <f>IF(VLOOKUP($A143,intern2!$A$165:$BH$316,COLUMN(BA143)+1,FALSE)="","",IF(VLOOKUP($A143,'2.2'!$D:$O,5,FALSE)&lt;=BA$8,"OK","NOK"))</f>
        <v/>
      </c>
      <c r="BB143" s="1156" t="str">
        <f>IF(VLOOKUP($A143,intern2!$A$165:$BH$316,COLUMN(BB143)+1,FALSE)="","",IF(VLOOKUP($A143,'2.2'!$D:$O,5,FALSE)&lt;=BB$8,"OK","NOK"))</f>
        <v/>
      </c>
      <c r="BC143" s="1156" t="str">
        <f>IF(VLOOKUP($A143,intern2!$A$165:$BH$316,COLUMN(BC143)+1,FALSE)="","",IF(VLOOKUP($A143,'2.2'!$D:$O,5,FALSE)&lt;=BC$8,"OK","NOK"))</f>
        <v/>
      </c>
      <c r="BD143" s="1156" t="str">
        <f>IF(VLOOKUP($A143,intern2!$A$165:$BH$316,COLUMN(BD143)+1,FALSE)="","",IF(VLOOKUP($A143,'2.2'!$D:$O,5,FALSE)&lt;=BD$8,"OK","NOK"))</f>
        <v/>
      </c>
      <c r="BE143" s="1156" t="str">
        <f>IF(VLOOKUP($A143,intern2!$A$165:$BH$316,COLUMN(BE143)+1,FALSE)="","",IF(VLOOKUP($A143,'2.2'!$D:$O,5,FALSE)&lt;=BE$8,"OK","NOK"))</f>
        <v/>
      </c>
      <c r="BF143" s="1170" t="str">
        <f>IF(VLOOKUP($A143,intern2!$A$165:$BH$316,COLUMN(BF143)+1,FALSE)="","",IF(VLOOKUP($A143,'2.2'!$D:$O,5,FALSE)&lt;=BF$8,"OK","NOK"))</f>
        <v/>
      </c>
      <c r="BG143" s="1269" t="str">
        <f>IF(VLOOKUP($A143,intern2!$A$165:$BH$316,COLUMN(BG143)+1,FALSE)="","",IF(VLOOKUP($A143,'2.2'!$D:$O,5,FALSE)&lt;=BG$8,"OK","NOK"))</f>
        <v/>
      </c>
      <c r="BH143" s="1176" t="str">
        <f t="shared" ca="1" si="2"/>
        <v>OK</v>
      </c>
      <c r="BI143" s="1176"/>
    </row>
    <row r="144" spans="1:61" x14ac:dyDescent="0.25">
      <c r="A144" s="716" t="str">
        <f>'2.2'!D144</f>
        <v>ONK1</v>
      </c>
      <c r="B144" s="1180" t="str">
        <f>'2.2'!E144</f>
        <v>Oncologia</v>
      </c>
      <c r="C144" s="1156" t="str">
        <f>IF(VLOOKUP($A144,intern2!$A$165:$BH$316,COLUMN(C144)+1,FALSE)="","",IF(VLOOKUP($A144,'2.2'!$D:$O,5,FALSE)&lt;=C$8,"OK","NOK"))</f>
        <v/>
      </c>
      <c r="D144" s="1156" t="str">
        <f>IF(VLOOKUP($A144,intern2!$A$165:$BH$316,COLUMN(D144)+1,FALSE)="","",IF(VLOOKUP($A144,'2.2'!$D:$O,5,FALSE)&lt;=D$8,"OK","NOK"))</f>
        <v/>
      </c>
      <c r="E144" s="1156" t="str">
        <f>IF(VLOOKUP($A144,intern2!$A$165:$BH$316,COLUMN(E144)+1,FALSE)="","",IF(VLOOKUP($A144,'2.2'!$D:$O,5,FALSE)&lt;=E$8,"OK","NOK"))</f>
        <v/>
      </c>
      <c r="F144" s="1156" t="str">
        <f>IF(VLOOKUP($A144,intern2!$A$165:$BH$316,COLUMN(F144)+1,FALSE)="","",IF(VLOOKUP($A144,'2.2'!$D:$O,5,FALSE)&lt;=F$8,"OK","NOK"))</f>
        <v/>
      </c>
      <c r="G144" s="1156" t="str">
        <f>IF(VLOOKUP($A144,intern2!$A$165:$BH$316,COLUMN(G144)+1,FALSE)="","",IF(VLOOKUP($A144,'2.2'!$D:$O,5,FALSE)&lt;=G$8,"OK","NOK"))</f>
        <v/>
      </c>
      <c r="H144" s="1156" t="str">
        <f>IF(VLOOKUP($A144,intern2!$A$165:$BH$316,COLUMN(H144)+1,FALSE)="","",IF(VLOOKUP($A144,'2.2'!$D:$O,5,FALSE)&lt;=H$8,"OK","NOK"))</f>
        <v/>
      </c>
      <c r="I144" s="1269" t="str">
        <f>IF(VLOOKUP($A144,intern2!$A$165:$BH$316,COLUMN(I144)+1,FALSE)="","",IF(VLOOKUP($A144,'2.2'!$D:$O,5,FALSE)&lt;=I$8,"OK","NOK"))</f>
        <v/>
      </c>
      <c r="J144" s="1159" t="str">
        <f>IF(VLOOKUP($A144,intern2!$A$165:$BH$316,COLUMN(J144)+1,FALSE)="","",IF(VLOOKUP($A144,'2.2'!$D:$O,5,FALSE)&lt;=J$8,"OK","NOK"))</f>
        <v/>
      </c>
      <c r="K144" s="1156" t="str">
        <f>IF(VLOOKUP($A144,intern2!$A$165:$BH$316,COLUMN(K144)+1,FALSE)="","",IF(VLOOKUP($A144,'2.2'!$D:$O,5,FALSE)&lt;=K$8,"OK","NOK"))</f>
        <v/>
      </c>
      <c r="L144" s="1156" t="str">
        <f>IF(VLOOKUP($A144,intern2!$A$165:$BH$316,COLUMN(L144)+1,FALSE)="","",IF(VLOOKUP($A144,'2.2'!$D:$O,5,FALSE)&lt;=L$8,"OK","NOK"))</f>
        <v/>
      </c>
      <c r="M144" s="1156" t="str">
        <f>IF(VLOOKUP($A144,intern2!$A$165:$BH$316,COLUMN(M144)+1,FALSE)="","",IF(VLOOKUP($A144,'2.2'!$D:$O,5,FALSE)&lt;=M$8,"OK","NOK"))</f>
        <v/>
      </c>
      <c r="N144" s="1156" t="str">
        <f>IF(VLOOKUP($A144,intern2!$A$165:$BH$316,COLUMN(N144)+1,FALSE)="","",IF(VLOOKUP($A144,'2.2'!$D:$O,5,FALSE)&lt;=N$8,"OK","NOK"))</f>
        <v/>
      </c>
      <c r="O144" s="1156" t="str">
        <f>IF(VLOOKUP($A144,intern2!$A$165:$BH$316,COLUMN(O144)+1,FALSE)="","",IF(VLOOKUP($A144,'2.2'!$D:$O,5,FALSE)&lt;=O$8,"OK","NOK"))</f>
        <v/>
      </c>
      <c r="P144" s="1156" t="str">
        <f>IF(VLOOKUP($A144,intern2!$A$165:$BH$316,COLUMN(P144)+1,FALSE)="","",IF(VLOOKUP($A144,'2.2'!$D:$O,5,FALSE)&lt;=P$8,"OK","NOK"))</f>
        <v/>
      </c>
      <c r="Q144" s="1156" t="str">
        <f>IF(VLOOKUP($A144,intern2!$A$165:$BH$316,COLUMN(Q144)+1,FALSE)="","",IF(VLOOKUP($A144,'2.2'!$D:$O,5,FALSE)&lt;=Q$8,"OK","NOK"))</f>
        <v/>
      </c>
      <c r="R144" s="1159" t="str">
        <f>IF(VLOOKUP($A144,intern2!$A$165:$BH$316,COLUMN(R144)+1,FALSE)="","",IF(VLOOKUP($A144,'2.2'!$D:$O,5,FALSE)&lt;=R$8,"OK","NOK"))</f>
        <v/>
      </c>
      <c r="S144" s="1159" t="str">
        <f>IF(VLOOKUP($A144,intern2!$A$165:$BH$316,COLUMN(S144)+1,FALSE)="","",IF(VLOOKUP($A144,'2.2'!$D:$O,5,FALSE)&lt;=S$8,"OK","NOK"))</f>
        <v/>
      </c>
      <c r="T144" s="1156" t="str">
        <f>IF(VLOOKUP($A144,intern2!$A$165:$BH$316,COLUMN(T144)+1,FALSE)="","",IF(VLOOKUP($A144,'2.2'!$D:$O,5,FALSE)&lt;=T$8,"OK","NOK"))</f>
        <v/>
      </c>
      <c r="U144" s="1156" t="str">
        <f>IF(VLOOKUP($A144,intern2!$A$165:$BH$316,COLUMN(U144)+1,FALSE)="","",IF(VLOOKUP($A144,'2.2'!$D:$O,5,FALSE)&lt;=U$8,"OK","NOK"))</f>
        <v/>
      </c>
      <c r="V144" s="1156" t="str">
        <f>IF(VLOOKUP($A144,intern2!$A$165:$BH$316,COLUMN(V144)+1,FALSE)="","",IF(VLOOKUP($A144,'2.2'!$D:$O,5,FALSE)&lt;=V$8,"OK","NOK"))</f>
        <v/>
      </c>
      <c r="W144" s="1156" t="str">
        <f>IF(VLOOKUP($A144,intern2!$A$165:$BH$316,COLUMN(W144)+1,FALSE)="","",IF(VLOOKUP($A144,'2.2'!$D:$O,5,FALSE)&lt;=W$8,"OK","NOK"))</f>
        <v/>
      </c>
      <c r="X144" s="1156" t="str">
        <f>IF(VLOOKUP($A144,intern2!$A$165:$BH$316,COLUMN(X144)+1,FALSE)="","",IF(VLOOKUP($A144,'2.2'!$D:$O,5,FALSE)&lt;=X$8,"OK","NOK"))</f>
        <v/>
      </c>
      <c r="Y144" s="1170" t="str">
        <f>IF(VLOOKUP($A144,intern2!$A$165:$BH$316,COLUMN(Y144)+1,FALSE)="","",IF(VLOOKUP($A144,'2.2'!$D:$O,5,FALSE)&lt;=Y$8,"OK","NOK"))</f>
        <v/>
      </c>
      <c r="Z144" s="1269" t="str">
        <f>IF(VLOOKUP($A144,intern2!$A$165:$BH$316,COLUMN(Z144)+1,FALSE)="","",IF(VLOOKUP($A144,'2.2'!$D:$O,5,FALSE)&lt;=Z$8,"OK","NOK"))</f>
        <v/>
      </c>
      <c r="AA144" s="1156" t="str">
        <f>IF(VLOOKUP($A144,intern2!$A$165:$BH$316,COLUMN(AA144)+1,FALSE)="","",IF(VLOOKUP($A144,'2.2'!$D:$O,5,FALSE)&lt;=AA$8,"OK","NOK"))</f>
        <v/>
      </c>
      <c r="AB144" s="1156" t="str">
        <f>IF(VLOOKUP($A144,intern2!$A$165:$BH$316,COLUMN(AB144)+1,FALSE)="","",IF(VLOOKUP($A144,'2.2'!$D:$O,5,FALSE)&lt;=AB$8,"OK","NOK"))</f>
        <v/>
      </c>
      <c r="AC144" s="1156" t="str">
        <f>IF(VLOOKUP($A144,intern2!$A$165:$BH$316,COLUMN(AC144)+1,FALSE)="","",IF(VLOOKUP($A144,'2.2'!$D:$O,5,FALSE)&lt;=AC$8,"OK","NOK"))</f>
        <v/>
      </c>
      <c r="AD144" s="1156" t="str">
        <f>IF(VLOOKUP($A144,intern2!$A$165:$BH$316,COLUMN(AD144)+1,FALSE)="","",IF(VLOOKUP($A144,'2.2'!$D:$O,5,FALSE)&lt;=AD$8,"OK","NOK"))</f>
        <v/>
      </c>
      <c r="AE144" s="1160" t="str">
        <f>IF(VLOOKUP($A144,intern2!$A$165:$BH$316,COLUMN(AE144)+1,FALSE)="","",IF(VLOOKUP($A144,'2.2'!$D:$O,5,FALSE)&lt;=AE$8,"OK","NOK"))</f>
        <v/>
      </c>
      <c r="AF144" s="1269" t="str">
        <f ca="1">IF(VLOOKUP($A144,intern2!$A$165:$BH$316,COLUMN(AF144)+1,FALSE)="","",IF(VLOOKUP($A144,'2.2'!$D:$O,5,FALSE)&lt;=AF$8,"OK","NOK"))</f>
        <v>NOK</v>
      </c>
      <c r="AG144" s="1160" t="str">
        <f>IF(VLOOKUP($A144,intern2!$A$165:$BH$316,COLUMN(AG144)+1,FALSE)="","",IF(VLOOKUP($A144,'2.2'!$D:$O,5,FALSE)&lt;=AG$8,"OK","NOK"))</f>
        <v/>
      </c>
      <c r="AH144" s="1160" t="str">
        <f>IF(VLOOKUP($A144,intern2!$A$165:$BH$316,COLUMN(AH144)+1,FALSE)="","",IF(VLOOKUP($A144,'2.2'!$D:$O,5,FALSE)&lt;=AH$8,"OK","NOK"))</f>
        <v/>
      </c>
      <c r="AI144" s="1156" t="str">
        <f>IF(VLOOKUP($A144,intern2!$A$165:$BH$316,COLUMN(AI144)+1,FALSE)="","",IF(VLOOKUP($A144,'2.2'!$D:$O,5,FALSE)&lt;=AI$8,"OK","NOK"))</f>
        <v/>
      </c>
      <c r="AJ144" s="1156" t="str">
        <f>IF(VLOOKUP($A144,intern2!$A$165:$BH$316,COLUMN(AJ144)+1,FALSE)="","",IF(VLOOKUP($A144,'2.2'!$D:$O,5,FALSE)&lt;=AJ$8,"OK","NOK"))</f>
        <v/>
      </c>
      <c r="AK144" s="1156" t="str">
        <f>IF(VLOOKUP($A144,intern2!$A$165:$BH$316,COLUMN(AK144)+1,FALSE)="","",IF(VLOOKUP($A144,'2.2'!$D:$O,5,FALSE)&lt;=AK$8,"OK","NOK"))</f>
        <v/>
      </c>
      <c r="AL144" s="1156" t="str">
        <f>IF(VLOOKUP($A144,intern2!$A$165:$BH$316,COLUMN(AL144)+1,FALSE)="","",IF(VLOOKUP($A144,'2.2'!$D:$O,5,FALSE)&lt;=AL$8,"OK","NOK"))</f>
        <v/>
      </c>
      <c r="AM144" s="1269" t="str">
        <f>IF(VLOOKUP($A144,intern2!$A$165:$BH$316,COLUMN(AM144)+1,FALSE)="","",IF(VLOOKUP($A144,'2.2'!$D:$O,5,FALSE)&lt;=AM$8,"OK","NOK"))</f>
        <v/>
      </c>
      <c r="AN144" s="1170" t="str">
        <f ca="1">IF(VLOOKUP($A144,intern2!$A$165:$BH$316,COLUMN(AN144)+1,FALSE)="","",IF(VLOOKUP($A144,'2.2'!$D:$O,5,FALSE)&lt;=AN$8,"OK","NOK"))</f>
        <v>NOK</v>
      </c>
      <c r="AO144" s="1156" t="str">
        <f>IF(VLOOKUP($A144,intern2!$A$165:$BH$316,COLUMN(AO144)+1,FALSE)="","",IF(VLOOKUP($A144,'2.2'!$D:$O,5,FALSE)&lt;=AO$8,"OK","NOK"))</f>
        <v/>
      </c>
      <c r="AP144" s="1156" t="str">
        <f>IF(VLOOKUP($A144,intern2!$A$165:$BH$316,COLUMN(AP144)+1,FALSE)="","",IF(VLOOKUP($A144,'2.2'!$D:$O,5,FALSE)&lt;=AP$8,"OK","NOK"))</f>
        <v/>
      </c>
      <c r="AQ144" s="1269" t="str">
        <f>IF(VLOOKUP($A144,intern2!$A$165:$BH$316,COLUMN(AQ144)+1,FALSE)="","",IF(VLOOKUP($A144,'2.2'!$D:$O,5,FALSE)&lt;=AQ$8,"OK","NOK"))</f>
        <v/>
      </c>
      <c r="AR144" s="1156" t="str">
        <f>IF(VLOOKUP($A144,intern2!$A$165:$BH$316,COLUMN(AR144)+1,FALSE)="","",IF(VLOOKUP($A144,'2.2'!$D:$O,5,FALSE)&lt;=AR$8,"OK","NOK"))</f>
        <v/>
      </c>
      <c r="AS144" s="1156" t="str">
        <f>IF(VLOOKUP($A144,intern2!$A$165:$BH$316,COLUMN(AS144)+1,FALSE)="","",IF(VLOOKUP($A144,'2.2'!$D:$O,5,FALSE)&lt;=AS$8,"OK","NOK"))</f>
        <v/>
      </c>
      <c r="AT144" s="1269" t="str">
        <f>IF(VLOOKUP($A144,intern2!$A$165:$BH$316,COLUMN(AT144)+1,FALSE)="","",IF(VLOOKUP($A144,'2.2'!$D:$O,5,FALSE)&lt;=AT$8,"OK","NOK"))</f>
        <v/>
      </c>
      <c r="AU144" s="1156" t="str">
        <f>IF(VLOOKUP($A144,intern2!$A$165:$BH$316,COLUMN(AU144)+1,FALSE)="","",IF(VLOOKUP($A144,'2.2'!$D:$O,5,FALSE)&lt;=AU$8,"OK","NOK"))</f>
        <v/>
      </c>
      <c r="AV144" s="1156" t="str">
        <f>IF(VLOOKUP($A144,intern2!$A$165:$BH$316,COLUMN(AV144)+1,FALSE)="","",IF(VLOOKUP($A144,'2.2'!$D:$O,5,FALSE)&lt;=AV$8,"OK","NOK"))</f>
        <v/>
      </c>
      <c r="AW144" s="1156" t="str">
        <f>IF(VLOOKUP($A144,intern2!$A$165:$BH$316,COLUMN(AW144)+1,FALSE)="","",IF(VLOOKUP($A144,'2.2'!$D:$O,5,FALSE)&lt;=AW$8,"OK","NOK"))</f>
        <v/>
      </c>
      <c r="AX144" s="1156" t="str">
        <f>IF(VLOOKUP($A144,intern2!$A$165:$BH$316,COLUMN(AX144)+1,FALSE)="","",IF(VLOOKUP($A144,'2.2'!$D:$O,5,FALSE)&lt;=AX$8,"OK","NOK"))</f>
        <v/>
      </c>
      <c r="AY144" s="1156" t="str">
        <f>IF(VLOOKUP($A144,intern2!$A$165:$BH$316,COLUMN(AY144)+1,FALSE)="","",IF(VLOOKUP($A144,'2.2'!$D:$O,5,FALSE)&lt;=AY$8,"OK","NOK"))</f>
        <v/>
      </c>
      <c r="AZ144" s="1269" t="str">
        <f>IF(VLOOKUP($A144,intern2!$A$165:$BH$316,COLUMN(AZ144)+1,FALSE)="","",IF(VLOOKUP($A144,'2.2'!$D:$O,5,FALSE)&lt;=AZ$8,"OK","NOK"))</f>
        <v/>
      </c>
      <c r="BA144" s="1156" t="str">
        <f>IF(VLOOKUP($A144,intern2!$A$165:$BH$316,COLUMN(BA144)+1,FALSE)="","",IF(VLOOKUP($A144,'2.2'!$D:$O,5,FALSE)&lt;=BA$8,"OK","NOK"))</f>
        <v/>
      </c>
      <c r="BB144" s="1156" t="str">
        <f>IF(VLOOKUP($A144,intern2!$A$165:$BH$316,COLUMN(BB144)+1,FALSE)="","",IF(VLOOKUP($A144,'2.2'!$D:$O,5,FALSE)&lt;=BB$8,"OK","NOK"))</f>
        <v/>
      </c>
      <c r="BC144" s="1156" t="str">
        <f>IF(VLOOKUP($A144,intern2!$A$165:$BH$316,COLUMN(BC144)+1,FALSE)="","",IF(VLOOKUP($A144,'2.2'!$D:$O,5,FALSE)&lt;=BC$8,"OK","NOK"))</f>
        <v/>
      </c>
      <c r="BD144" s="1156" t="str">
        <f>IF(VLOOKUP($A144,intern2!$A$165:$BH$316,COLUMN(BD144)+1,FALSE)="","",IF(VLOOKUP($A144,'2.2'!$D:$O,5,FALSE)&lt;=BD$8,"OK","NOK"))</f>
        <v/>
      </c>
      <c r="BE144" s="1156" t="str">
        <f>IF(VLOOKUP($A144,intern2!$A$165:$BH$316,COLUMN(BE144)+1,FALSE)="","",IF(VLOOKUP($A144,'2.2'!$D:$O,5,FALSE)&lt;=BE$8,"OK","NOK"))</f>
        <v/>
      </c>
      <c r="BF144" s="1170" t="str">
        <f>IF(VLOOKUP($A144,intern2!$A$165:$BH$316,COLUMN(BF144)+1,FALSE)="","",IF(VLOOKUP($A144,'2.2'!$D:$O,5,FALSE)&lt;=BF$8,"OK","NOK"))</f>
        <v/>
      </c>
      <c r="BG144" s="1269" t="str">
        <f>IF(VLOOKUP($A144,intern2!$A$165:$BH$316,COLUMN(BG144)+1,FALSE)="","",IF(VLOOKUP($A144,'2.2'!$D:$O,5,FALSE)&lt;=BG$8,"OK","NOK"))</f>
        <v/>
      </c>
      <c r="BH144" s="1176" t="str">
        <f t="shared" ca="1" si="2"/>
        <v>NOK</v>
      </c>
      <c r="BI144" s="1176"/>
    </row>
    <row r="145" spans="1:61" x14ac:dyDescent="0.25">
      <c r="A145" s="716" t="str">
        <f>'2.2'!D145</f>
        <v>RAO1</v>
      </c>
      <c r="B145" s="1180" t="str">
        <f>'2.2'!E145</f>
        <v>Radio-Oncologia</v>
      </c>
      <c r="C145" s="1156" t="str">
        <f>IF(VLOOKUP($A145,intern2!$A$165:$BH$316,COLUMN(C145)+1,FALSE)="","",IF(VLOOKUP($A145,'2.2'!$D:$O,5,FALSE)&lt;=C$8,"OK","NOK"))</f>
        <v/>
      </c>
      <c r="D145" s="1156" t="str">
        <f>IF(VLOOKUP($A145,intern2!$A$165:$BH$316,COLUMN(D145)+1,FALSE)="","",IF(VLOOKUP($A145,'2.2'!$D:$O,5,FALSE)&lt;=D$8,"OK","NOK"))</f>
        <v/>
      </c>
      <c r="E145" s="1156" t="str">
        <f>IF(VLOOKUP($A145,intern2!$A$165:$BH$316,COLUMN(E145)+1,FALSE)="","",IF(VLOOKUP($A145,'2.2'!$D:$O,5,FALSE)&lt;=E$8,"OK","NOK"))</f>
        <v/>
      </c>
      <c r="F145" s="1156" t="str">
        <f>IF(VLOOKUP($A145,intern2!$A$165:$BH$316,COLUMN(F145)+1,FALSE)="","",IF(VLOOKUP($A145,'2.2'!$D:$O,5,FALSE)&lt;=F$8,"OK","NOK"))</f>
        <v/>
      </c>
      <c r="G145" s="1156" t="str">
        <f>IF(VLOOKUP($A145,intern2!$A$165:$BH$316,COLUMN(G145)+1,FALSE)="","",IF(VLOOKUP($A145,'2.2'!$D:$O,5,FALSE)&lt;=G$8,"OK","NOK"))</f>
        <v/>
      </c>
      <c r="H145" s="1156" t="str">
        <f>IF(VLOOKUP($A145,intern2!$A$165:$BH$316,COLUMN(H145)+1,FALSE)="","",IF(VLOOKUP($A145,'2.2'!$D:$O,5,FALSE)&lt;=H$8,"OK","NOK"))</f>
        <v/>
      </c>
      <c r="I145" s="1269" t="str">
        <f>IF(VLOOKUP($A145,intern2!$A$165:$BH$316,COLUMN(I145)+1,FALSE)="","",IF(VLOOKUP($A145,'2.2'!$D:$O,5,FALSE)&lt;=I$8,"OK","NOK"))</f>
        <v/>
      </c>
      <c r="J145" s="1159" t="str">
        <f>IF(VLOOKUP($A145,intern2!$A$165:$BH$316,COLUMN(J145)+1,FALSE)="","",IF(VLOOKUP($A145,'2.2'!$D:$O,5,FALSE)&lt;=J$8,"OK","NOK"))</f>
        <v/>
      </c>
      <c r="K145" s="1156" t="str">
        <f>IF(VLOOKUP($A145,intern2!$A$165:$BH$316,COLUMN(K145)+1,FALSE)="","",IF(VLOOKUP($A145,'2.2'!$D:$O,5,FALSE)&lt;=K$8,"OK","NOK"))</f>
        <v/>
      </c>
      <c r="L145" s="1156" t="str">
        <f>IF(VLOOKUP($A145,intern2!$A$165:$BH$316,COLUMN(L145)+1,FALSE)="","",IF(VLOOKUP($A145,'2.2'!$D:$O,5,FALSE)&lt;=L$8,"OK","NOK"))</f>
        <v/>
      </c>
      <c r="M145" s="1156" t="str">
        <f>IF(VLOOKUP($A145,intern2!$A$165:$BH$316,COLUMN(M145)+1,FALSE)="","",IF(VLOOKUP($A145,'2.2'!$D:$O,5,FALSE)&lt;=M$8,"OK","NOK"))</f>
        <v/>
      </c>
      <c r="N145" s="1156" t="str">
        <f>IF(VLOOKUP($A145,intern2!$A$165:$BH$316,COLUMN(N145)+1,FALSE)="","",IF(VLOOKUP($A145,'2.2'!$D:$O,5,FALSE)&lt;=N$8,"OK","NOK"))</f>
        <v/>
      </c>
      <c r="O145" s="1156" t="str">
        <f>IF(VLOOKUP($A145,intern2!$A$165:$BH$316,COLUMN(O145)+1,FALSE)="","",IF(VLOOKUP($A145,'2.2'!$D:$O,5,FALSE)&lt;=O$8,"OK","NOK"))</f>
        <v/>
      </c>
      <c r="P145" s="1156" t="str">
        <f>IF(VLOOKUP($A145,intern2!$A$165:$BH$316,COLUMN(P145)+1,FALSE)="","",IF(VLOOKUP($A145,'2.2'!$D:$O,5,FALSE)&lt;=P$8,"OK","NOK"))</f>
        <v/>
      </c>
      <c r="Q145" s="1156" t="str">
        <f>IF(VLOOKUP($A145,intern2!$A$165:$BH$316,COLUMN(Q145)+1,FALSE)="","",IF(VLOOKUP($A145,'2.2'!$D:$O,5,FALSE)&lt;=Q$8,"OK","NOK"))</f>
        <v/>
      </c>
      <c r="R145" s="1159" t="str">
        <f>IF(VLOOKUP($A145,intern2!$A$165:$BH$316,COLUMN(R145)+1,FALSE)="","",IF(VLOOKUP($A145,'2.2'!$D:$O,5,FALSE)&lt;=R$8,"OK","NOK"))</f>
        <v/>
      </c>
      <c r="S145" s="1159" t="str">
        <f>IF(VLOOKUP($A145,intern2!$A$165:$BH$316,COLUMN(S145)+1,FALSE)="","",IF(VLOOKUP($A145,'2.2'!$D:$O,5,FALSE)&lt;=S$8,"OK","NOK"))</f>
        <v/>
      </c>
      <c r="T145" s="1156" t="str">
        <f>IF(VLOOKUP($A145,intern2!$A$165:$BH$316,COLUMN(T145)+1,FALSE)="","",IF(VLOOKUP($A145,'2.2'!$D:$O,5,FALSE)&lt;=T$8,"OK","NOK"))</f>
        <v/>
      </c>
      <c r="U145" s="1156" t="str">
        <f>IF(VLOOKUP($A145,intern2!$A$165:$BH$316,COLUMN(U145)+1,FALSE)="","",IF(VLOOKUP($A145,'2.2'!$D:$O,5,FALSE)&lt;=U$8,"OK","NOK"))</f>
        <v/>
      </c>
      <c r="V145" s="1156" t="str">
        <f>IF(VLOOKUP($A145,intern2!$A$165:$BH$316,COLUMN(V145)+1,FALSE)="","",IF(VLOOKUP($A145,'2.2'!$D:$O,5,FALSE)&lt;=V$8,"OK","NOK"))</f>
        <v/>
      </c>
      <c r="W145" s="1156" t="str">
        <f>IF(VLOOKUP($A145,intern2!$A$165:$BH$316,COLUMN(W145)+1,FALSE)="","",IF(VLOOKUP($A145,'2.2'!$D:$O,5,FALSE)&lt;=W$8,"OK","NOK"))</f>
        <v/>
      </c>
      <c r="X145" s="1156" t="str">
        <f>IF(VLOOKUP($A145,intern2!$A$165:$BH$316,COLUMN(X145)+1,FALSE)="","",IF(VLOOKUP($A145,'2.2'!$D:$O,5,FALSE)&lt;=X$8,"OK","NOK"))</f>
        <v/>
      </c>
      <c r="Y145" s="1170" t="str">
        <f>IF(VLOOKUP($A145,intern2!$A$165:$BH$316,COLUMN(Y145)+1,FALSE)="","",IF(VLOOKUP($A145,'2.2'!$D:$O,5,FALSE)&lt;=Y$8,"OK","NOK"))</f>
        <v/>
      </c>
      <c r="Z145" s="1269" t="str">
        <f>IF(VLOOKUP($A145,intern2!$A$165:$BH$316,COLUMN(Z145)+1,FALSE)="","",IF(VLOOKUP($A145,'2.2'!$D:$O,5,FALSE)&lt;=Z$8,"OK","NOK"))</f>
        <v/>
      </c>
      <c r="AA145" s="1156" t="str">
        <f>IF(VLOOKUP($A145,intern2!$A$165:$BH$316,COLUMN(AA145)+1,FALSE)="","",IF(VLOOKUP($A145,'2.2'!$D:$O,5,FALSE)&lt;=AA$8,"OK","NOK"))</f>
        <v/>
      </c>
      <c r="AB145" s="1156" t="str">
        <f>IF(VLOOKUP($A145,intern2!$A$165:$BH$316,COLUMN(AB145)+1,FALSE)="","",IF(VLOOKUP($A145,'2.2'!$D:$O,5,FALSE)&lt;=AB$8,"OK","NOK"))</f>
        <v/>
      </c>
      <c r="AC145" s="1156" t="str">
        <f>IF(VLOOKUP($A145,intern2!$A$165:$BH$316,COLUMN(AC145)+1,FALSE)="","",IF(VLOOKUP($A145,'2.2'!$D:$O,5,FALSE)&lt;=AC$8,"OK","NOK"))</f>
        <v/>
      </c>
      <c r="AD145" s="1156" t="str">
        <f>IF(VLOOKUP($A145,intern2!$A$165:$BH$316,COLUMN(AD145)+1,FALSE)="","",IF(VLOOKUP($A145,'2.2'!$D:$O,5,FALSE)&lt;=AD$8,"OK","NOK"))</f>
        <v/>
      </c>
      <c r="AE145" s="1160" t="str">
        <f>IF(VLOOKUP($A145,intern2!$A$165:$BH$316,COLUMN(AE145)+1,FALSE)="","",IF(VLOOKUP($A145,'2.2'!$D:$O,5,FALSE)&lt;=AE$8,"OK","NOK"))</f>
        <v/>
      </c>
      <c r="AF145" s="1269" t="str">
        <f>IF(VLOOKUP($A145,intern2!$A$165:$BH$316,COLUMN(AF145)+1,FALSE)="","",IF(VLOOKUP($A145,'2.2'!$D:$O,5,FALSE)&lt;=AF$8,"OK","NOK"))</f>
        <v/>
      </c>
      <c r="AG145" s="1160" t="str">
        <f>IF(VLOOKUP($A145,intern2!$A$165:$BH$316,COLUMN(AG145)+1,FALSE)="","",IF(VLOOKUP($A145,'2.2'!$D:$O,5,FALSE)&lt;=AG$8,"OK","NOK"))</f>
        <v/>
      </c>
      <c r="AH145" s="1160" t="str">
        <f>IF(VLOOKUP($A145,intern2!$A$165:$BH$316,COLUMN(AH145)+1,FALSE)="","",IF(VLOOKUP($A145,'2.2'!$D:$O,5,FALSE)&lt;=AH$8,"OK","NOK"))</f>
        <v/>
      </c>
      <c r="AI145" s="1156" t="str">
        <f>IF(VLOOKUP($A145,intern2!$A$165:$BH$316,COLUMN(AI145)+1,FALSE)="","",IF(VLOOKUP($A145,'2.2'!$D:$O,5,FALSE)&lt;=AI$8,"OK","NOK"))</f>
        <v/>
      </c>
      <c r="AJ145" s="1156" t="str">
        <f>IF(VLOOKUP($A145,intern2!$A$165:$BH$316,COLUMN(AJ145)+1,FALSE)="","",IF(VLOOKUP($A145,'2.2'!$D:$O,5,FALSE)&lt;=AJ$8,"OK","NOK"))</f>
        <v/>
      </c>
      <c r="AK145" s="1156" t="str">
        <f>IF(VLOOKUP($A145,intern2!$A$165:$BH$316,COLUMN(AK145)+1,FALSE)="","",IF(VLOOKUP($A145,'2.2'!$D:$O,5,FALSE)&lt;=AK$8,"OK","NOK"))</f>
        <v/>
      </c>
      <c r="AL145" s="1156" t="str">
        <f>IF(VLOOKUP($A145,intern2!$A$165:$BH$316,COLUMN(AL145)+1,FALSE)="","",IF(VLOOKUP($A145,'2.2'!$D:$O,5,FALSE)&lt;=AL$8,"OK","NOK"))</f>
        <v/>
      </c>
      <c r="AM145" s="1269" t="str">
        <f>IF(VLOOKUP($A145,intern2!$A$165:$BH$316,COLUMN(AM145)+1,FALSE)="","",IF(VLOOKUP($A145,'2.2'!$D:$O,5,FALSE)&lt;=AM$8,"OK","NOK"))</f>
        <v/>
      </c>
      <c r="AN145" s="1170" t="str">
        <f>IF(VLOOKUP($A145,intern2!$A$165:$BH$316,COLUMN(AN145)+1,FALSE)="","",IF(VLOOKUP($A145,'2.2'!$D:$O,5,FALSE)&lt;=AN$8,"OK","NOK"))</f>
        <v/>
      </c>
      <c r="AO145" s="1156" t="str">
        <f>IF(VLOOKUP($A145,intern2!$A$165:$BH$316,COLUMN(AO145)+1,FALSE)="","",IF(VLOOKUP($A145,'2.2'!$D:$O,5,FALSE)&lt;=AO$8,"OK","NOK"))</f>
        <v/>
      </c>
      <c r="AP145" s="1156" t="str">
        <f>IF(VLOOKUP($A145,intern2!$A$165:$BH$316,COLUMN(AP145)+1,FALSE)="","",IF(VLOOKUP($A145,'2.2'!$D:$O,5,FALSE)&lt;=AP$8,"OK","NOK"))</f>
        <v/>
      </c>
      <c r="AQ145" s="1269" t="str">
        <f>IF(VLOOKUP($A145,intern2!$A$165:$BH$316,COLUMN(AQ145)+1,FALSE)="","",IF(VLOOKUP($A145,'2.2'!$D:$O,5,FALSE)&lt;=AQ$8,"OK","NOK"))</f>
        <v/>
      </c>
      <c r="AR145" s="1156" t="str">
        <f>IF(VLOOKUP($A145,intern2!$A$165:$BH$316,COLUMN(AR145)+1,FALSE)="","",IF(VLOOKUP($A145,'2.2'!$D:$O,5,FALSE)&lt;=AR$8,"OK","NOK"))</f>
        <v/>
      </c>
      <c r="AS145" s="1156" t="str">
        <f>IF(VLOOKUP($A145,intern2!$A$165:$BH$316,COLUMN(AS145)+1,FALSE)="","",IF(VLOOKUP($A145,'2.2'!$D:$O,5,FALSE)&lt;=AS$8,"OK","NOK"))</f>
        <v/>
      </c>
      <c r="AT145" s="1269" t="str">
        <f>IF(VLOOKUP($A145,intern2!$A$165:$BH$316,COLUMN(AT145)+1,FALSE)="","",IF(VLOOKUP($A145,'2.2'!$D:$O,5,FALSE)&lt;=AT$8,"OK","NOK"))</f>
        <v/>
      </c>
      <c r="AU145" s="1156" t="str">
        <f>IF(VLOOKUP($A145,intern2!$A$165:$BH$316,COLUMN(AU145)+1,FALSE)="","",IF(VLOOKUP($A145,'2.2'!$D:$O,5,FALSE)&lt;=AU$8,"OK","NOK"))</f>
        <v/>
      </c>
      <c r="AV145" s="1156" t="str">
        <f>IF(VLOOKUP($A145,intern2!$A$165:$BH$316,COLUMN(AV145)+1,FALSE)="","",IF(VLOOKUP($A145,'2.2'!$D:$O,5,FALSE)&lt;=AV$8,"OK","NOK"))</f>
        <v/>
      </c>
      <c r="AW145" s="1156" t="str">
        <f>IF(VLOOKUP($A145,intern2!$A$165:$BH$316,COLUMN(AW145)+1,FALSE)="","",IF(VLOOKUP($A145,'2.2'!$D:$O,5,FALSE)&lt;=AW$8,"OK","NOK"))</f>
        <v/>
      </c>
      <c r="AX145" s="1156" t="str">
        <f>IF(VLOOKUP($A145,intern2!$A$165:$BH$316,COLUMN(AX145)+1,FALSE)="","",IF(VLOOKUP($A145,'2.2'!$D:$O,5,FALSE)&lt;=AX$8,"OK","NOK"))</f>
        <v/>
      </c>
      <c r="AY145" s="1156" t="str">
        <f>IF(VLOOKUP($A145,intern2!$A$165:$BH$316,COLUMN(AY145)+1,FALSE)="","",IF(VLOOKUP($A145,'2.2'!$D:$O,5,FALSE)&lt;=AY$8,"OK","NOK"))</f>
        <v/>
      </c>
      <c r="AZ145" s="1269" t="str">
        <f>IF(VLOOKUP($A145,intern2!$A$165:$BH$316,COLUMN(AZ145)+1,FALSE)="","",IF(VLOOKUP($A145,'2.2'!$D:$O,5,FALSE)&lt;=AZ$8,"OK","NOK"))</f>
        <v/>
      </c>
      <c r="BA145" s="1156" t="str">
        <f ca="1">IF(VLOOKUP($A145,intern2!$A$165:$BH$316,COLUMN(BA145)+1,FALSE)="","",IF(VLOOKUP($A145,'2.2'!$D:$O,5,FALSE)&lt;=BA$8,"OK","NOK"))</f>
        <v>NOK</v>
      </c>
      <c r="BB145" s="1156" t="str">
        <f>IF(VLOOKUP($A145,intern2!$A$165:$BH$316,COLUMN(BB145)+1,FALSE)="","",IF(VLOOKUP($A145,'2.2'!$D:$O,5,FALSE)&lt;=BB$8,"OK","NOK"))</f>
        <v/>
      </c>
      <c r="BC145" s="1156" t="str">
        <f>IF(VLOOKUP($A145,intern2!$A$165:$BH$316,COLUMN(BC145)+1,FALSE)="","",IF(VLOOKUP($A145,'2.2'!$D:$O,5,FALSE)&lt;=BC$8,"OK","NOK"))</f>
        <v/>
      </c>
      <c r="BD145" s="1156" t="str">
        <f>IF(VLOOKUP($A145,intern2!$A$165:$BH$316,COLUMN(BD145)+1,FALSE)="","",IF(VLOOKUP($A145,'2.2'!$D:$O,5,FALSE)&lt;=BD$8,"OK","NOK"))</f>
        <v/>
      </c>
      <c r="BE145" s="1156" t="str">
        <f>IF(VLOOKUP($A145,intern2!$A$165:$BH$316,COLUMN(BE145)+1,FALSE)="","",IF(VLOOKUP($A145,'2.2'!$D:$O,5,FALSE)&lt;=BE$8,"OK","NOK"))</f>
        <v/>
      </c>
      <c r="BF145" s="1170" t="str">
        <f>IF(VLOOKUP($A145,intern2!$A$165:$BH$316,COLUMN(BF145)+1,FALSE)="","",IF(VLOOKUP($A145,'2.2'!$D:$O,5,FALSE)&lt;=BF$8,"OK","NOK"))</f>
        <v/>
      </c>
      <c r="BG145" s="1269" t="str">
        <f>IF(VLOOKUP($A145,intern2!$A$165:$BH$316,COLUMN(BG145)+1,FALSE)="","",IF(VLOOKUP($A145,'2.2'!$D:$O,5,FALSE)&lt;=BG$8,"OK","NOK"))</f>
        <v/>
      </c>
      <c r="BH145" s="1176" t="str">
        <f t="shared" ca="1" si="2"/>
        <v>NOK</v>
      </c>
      <c r="BI145" s="1176"/>
    </row>
    <row r="146" spans="1:61" x14ac:dyDescent="0.25">
      <c r="A146" s="716" t="str">
        <f>'2.2'!D146</f>
        <v>NUK1</v>
      </c>
      <c r="B146" s="1180" t="str">
        <f>'2.2'!E146</f>
        <v>Medicina nucleare</v>
      </c>
      <c r="C146" s="1156" t="str">
        <f>IF(VLOOKUP($A146,intern2!$A$165:$BH$316,COLUMN(C146)+1,FALSE)="","",IF(VLOOKUP($A146,'2.2'!$D:$O,5,FALSE)&lt;=C$8,"OK","NOK"))</f>
        <v/>
      </c>
      <c r="D146" s="1156" t="str">
        <f>IF(VLOOKUP($A146,intern2!$A$165:$BH$316,COLUMN(D146)+1,FALSE)="","",IF(VLOOKUP($A146,'2.2'!$D:$O,5,FALSE)&lt;=D$8,"OK","NOK"))</f>
        <v/>
      </c>
      <c r="E146" s="1156" t="str">
        <f>IF(VLOOKUP($A146,intern2!$A$165:$BH$316,COLUMN(E146)+1,FALSE)="","",IF(VLOOKUP($A146,'2.2'!$D:$O,5,FALSE)&lt;=E$8,"OK","NOK"))</f>
        <v/>
      </c>
      <c r="F146" s="1156" t="str">
        <f>IF(VLOOKUP($A146,intern2!$A$165:$BH$316,COLUMN(F146)+1,FALSE)="","",IF(VLOOKUP($A146,'2.2'!$D:$O,5,FALSE)&lt;=F$8,"OK","NOK"))</f>
        <v/>
      </c>
      <c r="G146" s="1156" t="str">
        <f>IF(VLOOKUP($A146,intern2!$A$165:$BH$316,COLUMN(G146)+1,FALSE)="","",IF(VLOOKUP($A146,'2.2'!$D:$O,5,FALSE)&lt;=G$8,"OK","NOK"))</f>
        <v/>
      </c>
      <c r="H146" s="1156" t="str">
        <f>IF(VLOOKUP($A146,intern2!$A$165:$BH$316,COLUMN(H146)+1,FALSE)="","",IF(VLOOKUP($A146,'2.2'!$D:$O,5,FALSE)&lt;=H$8,"OK","NOK"))</f>
        <v/>
      </c>
      <c r="I146" s="1269" t="str">
        <f>IF(VLOOKUP($A146,intern2!$A$165:$BH$316,COLUMN(I146)+1,FALSE)="","",IF(VLOOKUP($A146,'2.2'!$D:$O,5,FALSE)&lt;=I$8,"OK","NOK"))</f>
        <v/>
      </c>
      <c r="J146" s="1159" t="str">
        <f>IF(VLOOKUP($A146,intern2!$A$165:$BH$316,COLUMN(J146)+1,FALSE)="","",IF(VLOOKUP($A146,'2.2'!$D:$O,5,FALSE)&lt;=J$8,"OK","NOK"))</f>
        <v/>
      </c>
      <c r="K146" s="1156" t="str">
        <f>IF(VLOOKUP($A146,intern2!$A$165:$BH$316,COLUMN(K146)+1,FALSE)="","",IF(VLOOKUP($A146,'2.2'!$D:$O,5,FALSE)&lt;=K$8,"OK","NOK"))</f>
        <v/>
      </c>
      <c r="L146" s="1156" t="str">
        <f>IF(VLOOKUP($A146,intern2!$A$165:$BH$316,COLUMN(L146)+1,FALSE)="","",IF(VLOOKUP($A146,'2.2'!$D:$O,5,FALSE)&lt;=L$8,"OK","NOK"))</f>
        <v/>
      </c>
      <c r="M146" s="1156" t="str">
        <f>IF(VLOOKUP($A146,intern2!$A$165:$BH$316,COLUMN(M146)+1,FALSE)="","",IF(VLOOKUP($A146,'2.2'!$D:$O,5,FALSE)&lt;=M$8,"OK","NOK"))</f>
        <v/>
      </c>
      <c r="N146" s="1156" t="str">
        <f>IF(VLOOKUP($A146,intern2!$A$165:$BH$316,COLUMN(N146)+1,FALSE)="","",IF(VLOOKUP($A146,'2.2'!$D:$O,5,FALSE)&lt;=N$8,"OK","NOK"))</f>
        <v/>
      </c>
      <c r="O146" s="1156" t="str">
        <f>IF(VLOOKUP($A146,intern2!$A$165:$BH$316,COLUMN(O146)+1,FALSE)="","",IF(VLOOKUP($A146,'2.2'!$D:$O,5,FALSE)&lt;=O$8,"OK","NOK"))</f>
        <v/>
      </c>
      <c r="P146" s="1156" t="str">
        <f>IF(VLOOKUP($A146,intern2!$A$165:$BH$316,COLUMN(P146)+1,FALSE)="","",IF(VLOOKUP($A146,'2.2'!$D:$O,5,FALSE)&lt;=P$8,"OK","NOK"))</f>
        <v/>
      </c>
      <c r="Q146" s="1156" t="str">
        <f>IF(VLOOKUP($A146,intern2!$A$165:$BH$316,COLUMN(Q146)+1,FALSE)="","",IF(VLOOKUP($A146,'2.2'!$D:$O,5,FALSE)&lt;=Q$8,"OK","NOK"))</f>
        <v/>
      </c>
      <c r="R146" s="1159" t="str">
        <f>IF(VLOOKUP($A146,intern2!$A$165:$BH$316,COLUMN(R146)+1,FALSE)="","",IF(VLOOKUP($A146,'2.2'!$D:$O,5,FALSE)&lt;=R$8,"OK","NOK"))</f>
        <v/>
      </c>
      <c r="S146" s="1159" t="str">
        <f>IF(VLOOKUP($A146,intern2!$A$165:$BH$316,COLUMN(S146)+1,FALSE)="","",IF(VLOOKUP($A146,'2.2'!$D:$O,5,FALSE)&lt;=S$8,"OK","NOK"))</f>
        <v/>
      </c>
      <c r="T146" s="1156" t="str">
        <f>IF(VLOOKUP($A146,intern2!$A$165:$BH$316,COLUMN(T146)+1,FALSE)="","",IF(VLOOKUP($A146,'2.2'!$D:$O,5,FALSE)&lt;=T$8,"OK","NOK"))</f>
        <v/>
      </c>
      <c r="U146" s="1156" t="str">
        <f>IF(VLOOKUP($A146,intern2!$A$165:$BH$316,COLUMN(U146)+1,FALSE)="","",IF(VLOOKUP($A146,'2.2'!$D:$O,5,FALSE)&lt;=U$8,"OK","NOK"))</f>
        <v/>
      </c>
      <c r="V146" s="1156" t="str">
        <f>IF(VLOOKUP($A146,intern2!$A$165:$BH$316,COLUMN(V146)+1,FALSE)="","",IF(VLOOKUP($A146,'2.2'!$D:$O,5,FALSE)&lt;=V$8,"OK","NOK"))</f>
        <v/>
      </c>
      <c r="W146" s="1156" t="str">
        <f>IF(VLOOKUP($A146,intern2!$A$165:$BH$316,COLUMN(W146)+1,FALSE)="","",IF(VLOOKUP($A146,'2.2'!$D:$O,5,FALSE)&lt;=W$8,"OK","NOK"))</f>
        <v/>
      </c>
      <c r="X146" s="1156" t="str">
        <f>IF(VLOOKUP($A146,intern2!$A$165:$BH$316,COLUMN(X146)+1,FALSE)="","",IF(VLOOKUP($A146,'2.2'!$D:$O,5,FALSE)&lt;=X$8,"OK","NOK"))</f>
        <v/>
      </c>
      <c r="Y146" s="1170" t="str">
        <f>IF(VLOOKUP($A146,intern2!$A$165:$BH$316,COLUMN(Y146)+1,FALSE)="","",IF(VLOOKUP($A146,'2.2'!$D:$O,5,FALSE)&lt;=Y$8,"OK","NOK"))</f>
        <v/>
      </c>
      <c r="Z146" s="1269" t="str">
        <f>IF(VLOOKUP($A146,intern2!$A$165:$BH$316,COLUMN(Z146)+1,FALSE)="","",IF(VLOOKUP($A146,'2.2'!$D:$O,5,FALSE)&lt;=Z$8,"OK","NOK"))</f>
        <v/>
      </c>
      <c r="AA146" s="1156" t="str">
        <f>IF(VLOOKUP($A146,intern2!$A$165:$BH$316,COLUMN(AA146)+1,FALSE)="","",IF(VLOOKUP($A146,'2.2'!$D:$O,5,FALSE)&lt;=AA$8,"OK","NOK"))</f>
        <v/>
      </c>
      <c r="AB146" s="1156" t="str">
        <f>IF(VLOOKUP($A146,intern2!$A$165:$BH$316,COLUMN(AB146)+1,FALSE)="","",IF(VLOOKUP($A146,'2.2'!$D:$O,5,FALSE)&lt;=AB$8,"OK","NOK"))</f>
        <v/>
      </c>
      <c r="AC146" s="1156" t="str">
        <f>IF(VLOOKUP($A146,intern2!$A$165:$BH$316,COLUMN(AC146)+1,FALSE)="","",IF(VLOOKUP($A146,'2.2'!$D:$O,5,FALSE)&lt;=AC$8,"OK","NOK"))</f>
        <v/>
      </c>
      <c r="AD146" s="1156" t="str">
        <f>IF(VLOOKUP($A146,intern2!$A$165:$BH$316,COLUMN(AD146)+1,FALSE)="","",IF(VLOOKUP($A146,'2.2'!$D:$O,5,FALSE)&lt;=AD$8,"OK","NOK"))</f>
        <v/>
      </c>
      <c r="AE146" s="1160" t="str">
        <f>IF(VLOOKUP($A146,intern2!$A$165:$BH$316,COLUMN(AE146)+1,FALSE)="","",IF(VLOOKUP($A146,'2.2'!$D:$O,5,FALSE)&lt;=AE$8,"OK","NOK"))</f>
        <v/>
      </c>
      <c r="AF146" s="1269" t="str">
        <f>IF(VLOOKUP($A146,intern2!$A$165:$BH$316,COLUMN(AF146)+1,FALSE)="","",IF(VLOOKUP($A146,'2.2'!$D:$O,5,FALSE)&lt;=AF$8,"OK","NOK"))</f>
        <v/>
      </c>
      <c r="AG146" s="1160" t="str">
        <f ca="1">IF(VLOOKUP($A146,intern2!$A$165:$BH$316,COLUMN(AG146)+1,FALSE)="","",IF(VLOOKUP($A146,'2.2'!$D:$O,5,FALSE)&lt;=AG$8,"OK","NOK"))</f>
        <v>OK</v>
      </c>
      <c r="AH146" s="1160" t="str">
        <f>IF(VLOOKUP($A146,intern2!$A$165:$BH$316,COLUMN(AH146)+1,FALSE)="","",IF(VLOOKUP($A146,'2.2'!$D:$O,5,FALSE)&lt;=AH$8,"OK","NOK"))</f>
        <v/>
      </c>
      <c r="AI146" s="1156" t="str">
        <f>IF(VLOOKUP($A146,intern2!$A$165:$BH$316,COLUMN(AI146)+1,FALSE)="","",IF(VLOOKUP($A146,'2.2'!$D:$O,5,FALSE)&lt;=AI$8,"OK","NOK"))</f>
        <v/>
      </c>
      <c r="AJ146" s="1156" t="str">
        <f>IF(VLOOKUP($A146,intern2!$A$165:$BH$316,COLUMN(AJ146)+1,FALSE)="","",IF(VLOOKUP($A146,'2.2'!$D:$O,5,FALSE)&lt;=AJ$8,"OK","NOK"))</f>
        <v/>
      </c>
      <c r="AK146" s="1156" t="str">
        <f>IF(VLOOKUP($A146,intern2!$A$165:$BH$316,COLUMN(AK146)+1,FALSE)="","",IF(VLOOKUP($A146,'2.2'!$D:$O,5,FALSE)&lt;=AK$8,"OK","NOK"))</f>
        <v/>
      </c>
      <c r="AL146" s="1156" t="str">
        <f>IF(VLOOKUP($A146,intern2!$A$165:$BH$316,COLUMN(AL146)+1,FALSE)="","",IF(VLOOKUP($A146,'2.2'!$D:$O,5,FALSE)&lt;=AL$8,"OK","NOK"))</f>
        <v/>
      </c>
      <c r="AM146" s="1269" t="str">
        <f>IF(VLOOKUP($A146,intern2!$A$165:$BH$316,COLUMN(AM146)+1,FALSE)="","",IF(VLOOKUP($A146,'2.2'!$D:$O,5,FALSE)&lt;=AM$8,"OK","NOK"))</f>
        <v/>
      </c>
      <c r="AN146" s="1170" t="str">
        <f>IF(VLOOKUP($A146,intern2!$A$165:$BH$316,COLUMN(AN146)+1,FALSE)="","",IF(VLOOKUP($A146,'2.2'!$D:$O,5,FALSE)&lt;=AN$8,"OK","NOK"))</f>
        <v/>
      </c>
      <c r="AO146" s="1156" t="str">
        <f>IF(VLOOKUP($A146,intern2!$A$165:$BH$316,COLUMN(AO146)+1,FALSE)="","",IF(VLOOKUP($A146,'2.2'!$D:$O,5,FALSE)&lt;=AO$8,"OK","NOK"))</f>
        <v/>
      </c>
      <c r="AP146" s="1156" t="str">
        <f>IF(VLOOKUP($A146,intern2!$A$165:$BH$316,COLUMN(AP146)+1,FALSE)="","",IF(VLOOKUP($A146,'2.2'!$D:$O,5,FALSE)&lt;=AP$8,"OK","NOK"))</f>
        <v/>
      </c>
      <c r="AQ146" s="1269" t="str">
        <f>IF(VLOOKUP($A146,intern2!$A$165:$BH$316,COLUMN(AQ146)+1,FALSE)="","",IF(VLOOKUP($A146,'2.2'!$D:$O,5,FALSE)&lt;=AQ$8,"OK","NOK"))</f>
        <v/>
      </c>
      <c r="AR146" s="1156" t="str">
        <f>IF(VLOOKUP($A146,intern2!$A$165:$BH$316,COLUMN(AR146)+1,FALSE)="","",IF(VLOOKUP($A146,'2.2'!$D:$O,5,FALSE)&lt;=AR$8,"OK","NOK"))</f>
        <v/>
      </c>
      <c r="AS146" s="1156" t="str">
        <f>IF(VLOOKUP($A146,intern2!$A$165:$BH$316,COLUMN(AS146)+1,FALSE)="","",IF(VLOOKUP($A146,'2.2'!$D:$O,5,FALSE)&lt;=AS$8,"OK","NOK"))</f>
        <v/>
      </c>
      <c r="AT146" s="1269" t="str">
        <f>IF(VLOOKUP($A146,intern2!$A$165:$BH$316,COLUMN(AT146)+1,FALSE)="","",IF(VLOOKUP($A146,'2.2'!$D:$O,5,FALSE)&lt;=AT$8,"OK","NOK"))</f>
        <v/>
      </c>
      <c r="AU146" s="1156" t="str">
        <f>IF(VLOOKUP($A146,intern2!$A$165:$BH$316,COLUMN(AU146)+1,FALSE)="","",IF(VLOOKUP($A146,'2.2'!$D:$O,5,FALSE)&lt;=AU$8,"OK","NOK"))</f>
        <v/>
      </c>
      <c r="AV146" s="1156" t="str">
        <f>IF(VLOOKUP($A146,intern2!$A$165:$BH$316,COLUMN(AV146)+1,FALSE)="","",IF(VLOOKUP($A146,'2.2'!$D:$O,5,FALSE)&lt;=AV$8,"OK","NOK"))</f>
        <v/>
      </c>
      <c r="AW146" s="1156" t="str">
        <f>IF(VLOOKUP($A146,intern2!$A$165:$BH$316,COLUMN(AW146)+1,FALSE)="","",IF(VLOOKUP($A146,'2.2'!$D:$O,5,FALSE)&lt;=AW$8,"OK","NOK"))</f>
        <v/>
      </c>
      <c r="AX146" s="1156" t="str">
        <f>IF(VLOOKUP($A146,intern2!$A$165:$BH$316,COLUMN(AX146)+1,FALSE)="","",IF(VLOOKUP($A146,'2.2'!$D:$O,5,FALSE)&lt;=AX$8,"OK","NOK"))</f>
        <v/>
      </c>
      <c r="AY146" s="1156" t="str">
        <f>IF(VLOOKUP($A146,intern2!$A$165:$BH$316,COLUMN(AY146)+1,FALSE)="","",IF(VLOOKUP($A146,'2.2'!$D:$O,5,FALSE)&lt;=AY$8,"OK","NOK"))</f>
        <v/>
      </c>
      <c r="AZ146" s="1269" t="str">
        <f>IF(VLOOKUP($A146,intern2!$A$165:$BH$316,COLUMN(AZ146)+1,FALSE)="","",IF(VLOOKUP($A146,'2.2'!$D:$O,5,FALSE)&lt;=AZ$8,"OK","NOK"))</f>
        <v/>
      </c>
      <c r="BA146" s="1156" t="str">
        <f>IF(VLOOKUP($A146,intern2!$A$165:$BH$316,COLUMN(BA146)+1,FALSE)="","",IF(VLOOKUP($A146,'2.2'!$D:$O,5,FALSE)&lt;=BA$8,"OK","NOK"))</f>
        <v/>
      </c>
      <c r="BB146" s="1156" t="str">
        <f>IF(VLOOKUP($A146,intern2!$A$165:$BH$316,COLUMN(BB146)+1,FALSE)="","",IF(VLOOKUP($A146,'2.2'!$D:$O,5,FALSE)&lt;=BB$8,"OK","NOK"))</f>
        <v/>
      </c>
      <c r="BC146" s="1156" t="str">
        <f>IF(VLOOKUP($A146,intern2!$A$165:$BH$316,COLUMN(BC146)+1,FALSE)="","",IF(VLOOKUP($A146,'2.2'!$D:$O,5,FALSE)&lt;=BC$8,"OK","NOK"))</f>
        <v/>
      </c>
      <c r="BD146" s="1156" t="str">
        <f>IF(VLOOKUP($A146,intern2!$A$165:$BH$316,COLUMN(BD146)+1,FALSE)="","",IF(VLOOKUP($A146,'2.2'!$D:$O,5,FALSE)&lt;=BD$8,"OK","NOK"))</f>
        <v/>
      </c>
      <c r="BE146" s="1156" t="str">
        <f>IF(VLOOKUP($A146,intern2!$A$165:$BH$316,COLUMN(BE146)+1,FALSE)="","",IF(VLOOKUP($A146,'2.2'!$D:$O,5,FALSE)&lt;=BE$8,"OK","NOK"))</f>
        <v/>
      </c>
      <c r="BF146" s="1170" t="str">
        <f>IF(VLOOKUP($A146,intern2!$A$165:$BH$316,COLUMN(BF146)+1,FALSE)="","",IF(VLOOKUP($A146,'2.2'!$D:$O,5,FALSE)&lt;=BF$8,"OK","NOK"))</f>
        <v/>
      </c>
      <c r="BG146" s="1269" t="str">
        <f>IF(VLOOKUP($A146,intern2!$A$165:$BH$316,COLUMN(BG146)+1,FALSE)="","",IF(VLOOKUP($A146,'2.2'!$D:$O,5,FALSE)&lt;=BG$8,"OK","NOK"))</f>
        <v/>
      </c>
      <c r="BH146" s="1176" t="str">
        <f t="shared" ca="1" si="2"/>
        <v>OK</v>
      </c>
      <c r="BI146" s="1176"/>
    </row>
    <row r="147" spans="1:61" ht="23.25" customHeight="1" x14ac:dyDescent="0.25">
      <c r="A147" s="716" t="str">
        <f>'2.2'!D147</f>
        <v>UNF1</v>
      </c>
      <c r="B147" s="1180" t="str">
        <f>'2.2'!E147</f>
        <v>Chirurgia traumatologica (politrauma)</v>
      </c>
      <c r="C147" s="1156" t="str">
        <f>IF(VLOOKUP($A147,intern2!$A$165:$BH$316,COLUMN(C147)+1,FALSE)="","",IF(VLOOKUP($A147,'2.2'!$D:$O,5,FALSE)&lt;=C$8,"OK","NOK"))</f>
        <v/>
      </c>
      <c r="D147" s="1156" t="str">
        <f>IF(VLOOKUP($A147,intern2!$A$165:$BH$316,COLUMN(D147)+1,FALSE)="","",IF(VLOOKUP($A147,'2.2'!$D:$O,5,FALSE)&lt;=D$8,"OK","NOK"))</f>
        <v/>
      </c>
      <c r="E147" s="1156" t="str">
        <f>IF(VLOOKUP($A147,intern2!$A$165:$BH$316,COLUMN(E147)+1,FALSE)="","",IF(VLOOKUP($A147,'2.2'!$D:$O,5,FALSE)&lt;=E$8,"OK","NOK"))</f>
        <v/>
      </c>
      <c r="F147" s="1156" t="str">
        <f>IF(VLOOKUP($A147,intern2!$A$165:$BH$316,COLUMN(F147)+1,FALSE)="","",IF(VLOOKUP($A147,'2.2'!$D:$O,5,FALSE)&lt;=F$8,"OK","NOK"))</f>
        <v/>
      </c>
      <c r="G147" s="1156" t="str">
        <f>IF(VLOOKUP($A147,intern2!$A$165:$BH$316,COLUMN(G147)+1,FALSE)="","",IF(VLOOKUP($A147,'2.2'!$D:$O,5,FALSE)&lt;=G$8,"OK","NOK"))</f>
        <v/>
      </c>
      <c r="H147" s="1156" t="str">
        <f>IF(VLOOKUP($A147,intern2!$A$165:$BH$316,COLUMN(H147)+1,FALSE)="","",IF(VLOOKUP($A147,'2.2'!$D:$O,5,FALSE)&lt;=H$8,"OK","NOK"))</f>
        <v/>
      </c>
      <c r="I147" s="1269" t="str">
        <f>IF(VLOOKUP($A147,intern2!$A$165:$BH$316,COLUMN(I147)+1,FALSE)="","",IF(VLOOKUP($A147,'2.2'!$D:$O,5,FALSE)&lt;=I$8,"OK","NOK"))</f>
        <v/>
      </c>
      <c r="J147" s="1159" t="str">
        <f>IF(VLOOKUP($A147,intern2!$A$165:$BH$316,COLUMN(J147)+1,FALSE)="","",IF(VLOOKUP($A147,'2.2'!$D:$O,5,FALSE)&lt;=J$8,"OK","NOK"))</f>
        <v/>
      </c>
      <c r="K147" s="1156" t="str">
        <f>IF(VLOOKUP($A147,intern2!$A$165:$BH$316,COLUMN(K147)+1,FALSE)="","",IF(VLOOKUP($A147,'2.2'!$D:$O,5,FALSE)&lt;=K$8,"OK","NOK"))</f>
        <v/>
      </c>
      <c r="L147" s="1156" t="str">
        <f>IF(VLOOKUP($A147,intern2!$A$165:$BH$316,COLUMN(L147)+1,FALSE)="","",IF(VLOOKUP($A147,'2.2'!$D:$O,5,FALSE)&lt;=L$8,"OK","NOK"))</f>
        <v/>
      </c>
      <c r="M147" s="1156" t="str">
        <f>IF(VLOOKUP($A147,intern2!$A$165:$BH$316,COLUMN(M147)+1,FALSE)="","",IF(VLOOKUP($A147,'2.2'!$D:$O,5,FALSE)&lt;=M$8,"OK","NOK"))</f>
        <v/>
      </c>
      <c r="N147" s="1156" t="str">
        <f>IF(VLOOKUP($A147,intern2!$A$165:$BH$316,COLUMN(N147)+1,FALSE)="","",IF(VLOOKUP($A147,'2.2'!$D:$O,5,FALSE)&lt;=N$8,"OK","NOK"))</f>
        <v/>
      </c>
      <c r="O147" s="1156" t="str">
        <f>IF(VLOOKUP($A147,intern2!$A$165:$BH$316,COLUMN(O147)+1,FALSE)="","",IF(VLOOKUP($A147,'2.2'!$D:$O,5,FALSE)&lt;=O$8,"OK","NOK"))</f>
        <v/>
      </c>
      <c r="P147" s="1156" t="str">
        <f>IF(VLOOKUP($A147,intern2!$A$165:$BH$316,COLUMN(P147)+1,FALSE)="","",IF(VLOOKUP($A147,'2.2'!$D:$O,5,FALSE)&lt;=P$8,"OK","NOK"))</f>
        <v/>
      </c>
      <c r="Q147" s="1156" t="str">
        <f>IF(VLOOKUP($A147,intern2!$A$165:$BH$316,COLUMN(Q147)+1,FALSE)="","",IF(VLOOKUP($A147,'2.2'!$D:$O,5,FALSE)&lt;=Q$8,"OK","NOK"))</f>
        <v/>
      </c>
      <c r="R147" s="1159" t="str">
        <f>IF(VLOOKUP($A147,intern2!$A$165:$BH$316,COLUMN(R147)+1,FALSE)="","",IF(VLOOKUP($A147,'2.2'!$D:$O,5,FALSE)&lt;=R$8,"OK","NOK"))</f>
        <v/>
      </c>
      <c r="S147" s="1159" t="str">
        <f>IF(VLOOKUP($A147,intern2!$A$165:$BH$316,COLUMN(S147)+1,FALSE)="","",IF(VLOOKUP($A147,'2.2'!$D:$O,5,FALSE)&lt;=S$8,"OK","NOK"))</f>
        <v/>
      </c>
      <c r="T147" s="1156" t="str">
        <f>IF(VLOOKUP($A147,intern2!$A$165:$BH$316,COLUMN(T147)+1,FALSE)="","",IF(VLOOKUP($A147,'2.2'!$D:$O,5,FALSE)&lt;=T$8,"OK","NOK"))</f>
        <v/>
      </c>
      <c r="U147" s="1156" t="str">
        <f>IF(VLOOKUP($A147,intern2!$A$165:$BH$316,COLUMN(U147)+1,FALSE)="","",IF(VLOOKUP($A147,'2.2'!$D:$O,5,FALSE)&lt;=U$8,"OK","NOK"))</f>
        <v/>
      </c>
      <c r="V147" s="1156" t="str">
        <f>IF(VLOOKUP($A147,intern2!$A$165:$BH$316,COLUMN(V147)+1,FALSE)="","",IF(VLOOKUP($A147,'2.2'!$D:$O,5,FALSE)&lt;=V$8,"OK","NOK"))</f>
        <v/>
      </c>
      <c r="W147" s="1156" t="str">
        <f>IF(VLOOKUP($A147,intern2!$A$165:$BH$316,COLUMN(W147)+1,FALSE)="","",IF(VLOOKUP($A147,'2.2'!$D:$O,5,FALSE)&lt;=W$8,"OK","NOK"))</f>
        <v/>
      </c>
      <c r="X147" s="1156" t="str">
        <f>IF(VLOOKUP($A147,intern2!$A$165:$BH$316,COLUMN(X147)+1,FALSE)="","",IF(VLOOKUP($A147,'2.2'!$D:$O,5,FALSE)&lt;=X$8,"OK","NOK"))</f>
        <v/>
      </c>
      <c r="Y147" s="1170" t="str">
        <f>IF(VLOOKUP($A147,intern2!$A$165:$BH$316,COLUMN(Y147)+1,FALSE)="","",IF(VLOOKUP($A147,'2.2'!$D:$O,5,FALSE)&lt;=Y$8,"OK","NOK"))</f>
        <v/>
      </c>
      <c r="Z147" s="1269" t="str">
        <f>IF(VLOOKUP($A147,intern2!$A$165:$BH$316,COLUMN(Z147)+1,FALSE)="","",IF(VLOOKUP($A147,'2.2'!$D:$O,5,FALSE)&lt;=Z$8,"OK","NOK"))</f>
        <v/>
      </c>
      <c r="AA147" s="1156" t="str">
        <f>IF(VLOOKUP($A147,intern2!$A$165:$BH$316,COLUMN(AA147)+1,FALSE)="","",IF(VLOOKUP($A147,'2.2'!$D:$O,5,FALSE)&lt;=AA$8,"OK","NOK"))</f>
        <v/>
      </c>
      <c r="AB147" s="1156" t="str">
        <f>IF(VLOOKUP($A147,intern2!$A$165:$BH$316,COLUMN(AB147)+1,FALSE)="","",IF(VLOOKUP($A147,'2.2'!$D:$O,5,FALSE)&lt;=AB$8,"OK","NOK"))</f>
        <v/>
      </c>
      <c r="AC147" s="1156" t="str">
        <f>IF(VLOOKUP($A147,intern2!$A$165:$BH$316,COLUMN(AC147)+1,FALSE)="","",IF(VLOOKUP($A147,'2.2'!$D:$O,5,FALSE)&lt;=AC$8,"OK","NOK"))</f>
        <v/>
      </c>
      <c r="AD147" s="1156" t="str">
        <f>IF(VLOOKUP($A147,intern2!$A$165:$BH$316,COLUMN(AD147)+1,FALSE)="","",IF(VLOOKUP($A147,'2.2'!$D:$O,5,FALSE)&lt;=AD$8,"OK","NOK"))</f>
        <v/>
      </c>
      <c r="AE147" s="1160" t="str">
        <f>IF(VLOOKUP($A147,intern2!$A$165:$BH$316,COLUMN(AE147)+1,FALSE)="","",IF(VLOOKUP($A147,'2.2'!$D:$O,5,FALSE)&lt;=AE$8,"OK","NOK"))</f>
        <v/>
      </c>
      <c r="AF147" s="1269" t="str">
        <f>IF(VLOOKUP($A147,intern2!$A$165:$BH$316,COLUMN(AF147)+1,FALSE)="","",IF(VLOOKUP($A147,'2.2'!$D:$O,5,FALSE)&lt;=AF$8,"OK","NOK"))</f>
        <v/>
      </c>
      <c r="AG147" s="1160" t="str">
        <f>IF(VLOOKUP($A147,intern2!$A$165:$BH$316,COLUMN(AG147)+1,FALSE)="","",IF(VLOOKUP($A147,'2.2'!$D:$O,5,FALSE)&lt;=AG$8,"OK","NOK"))</f>
        <v/>
      </c>
      <c r="AH147" s="1160" t="str">
        <f>IF(VLOOKUP($A147,intern2!$A$165:$BH$316,COLUMN(AH147)+1,FALSE)="","",IF(VLOOKUP($A147,'2.2'!$D:$O,5,FALSE)&lt;=AH$8,"OK","NOK"))</f>
        <v/>
      </c>
      <c r="AI147" s="1156" t="str">
        <f>IF(VLOOKUP($A147,intern2!$A$165:$BH$316,COLUMN(AI147)+1,FALSE)="","",IF(VLOOKUP($A147,'2.2'!$D:$O,5,FALSE)&lt;=AI$8,"OK","NOK"))</f>
        <v/>
      </c>
      <c r="AJ147" s="1156" t="str">
        <f>IF(VLOOKUP($A147,intern2!$A$165:$BH$316,COLUMN(AJ147)+1,FALSE)="","",IF(VLOOKUP($A147,'2.2'!$D:$O,5,FALSE)&lt;=AJ$8,"OK","NOK"))</f>
        <v/>
      </c>
      <c r="AK147" s="1156" t="str">
        <f>IF(VLOOKUP($A147,intern2!$A$165:$BH$316,COLUMN(AK147)+1,FALSE)="","",IF(VLOOKUP($A147,'2.2'!$D:$O,5,FALSE)&lt;=AK$8,"OK","NOK"))</f>
        <v/>
      </c>
      <c r="AL147" s="1156" t="str">
        <f>IF(VLOOKUP($A147,intern2!$A$165:$BH$316,COLUMN(AL147)+1,FALSE)="","",IF(VLOOKUP($A147,'2.2'!$D:$O,5,FALSE)&lt;=AL$8,"OK","NOK"))</f>
        <v/>
      </c>
      <c r="AM147" s="1269" t="str">
        <f>IF(VLOOKUP($A147,intern2!$A$165:$BH$316,COLUMN(AM147)+1,FALSE)="","",IF(VLOOKUP($A147,'2.2'!$D:$O,5,FALSE)&lt;=AM$8,"OK","NOK"))</f>
        <v/>
      </c>
      <c r="AN147" s="1170" t="str">
        <f>IF(VLOOKUP($A147,intern2!$A$165:$BH$316,COLUMN(AN147)+1,FALSE)="","",IF(VLOOKUP($A147,'2.2'!$D:$O,5,FALSE)&lt;=AN$8,"OK","NOK"))</f>
        <v/>
      </c>
      <c r="AO147" s="1156" t="str">
        <f>IF(VLOOKUP($A147,intern2!$A$165:$BH$316,COLUMN(AO147)+1,FALSE)="","",IF(VLOOKUP($A147,'2.2'!$D:$O,5,FALSE)&lt;=AO$8,"OK","NOK"))</f>
        <v/>
      </c>
      <c r="AP147" s="1156" t="str">
        <f>IF(VLOOKUP($A147,intern2!$A$165:$BH$316,COLUMN(AP147)+1,FALSE)="","",IF(VLOOKUP($A147,'2.2'!$D:$O,5,FALSE)&lt;=AP$8,"OK","NOK"))</f>
        <v/>
      </c>
      <c r="AQ147" s="1269" t="str">
        <f>IF(VLOOKUP($A147,intern2!$A$165:$BH$316,COLUMN(AQ147)+1,FALSE)="","",IF(VLOOKUP($A147,'2.2'!$D:$O,5,FALSE)&lt;=AQ$8,"OK","NOK"))</f>
        <v/>
      </c>
      <c r="AR147" s="1156" t="str">
        <f>IF(VLOOKUP($A147,intern2!$A$165:$BH$316,COLUMN(AR147)+1,FALSE)="","",IF(VLOOKUP($A147,'2.2'!$D:$O,5,FALSE)&lt;=AR$8,"OK","NOK"))</f>
        <v/>
      </c>
      <c r="AS147" s="1156" t="str">
        <f>IF(VLOOKUP($A147,intern2!$A$165:$BH$316,COLUMN(AS147)+1,FALSE)="","",IF(VLOOKUP($A147,'2.2'!$D:$O,5,FALSE)&lt;=AS$8,"OK","NOK"))</f>
        <v/>
      </c>
      <c r="AT147" s="1269" t="str">
        <f>IF(VLOOKUP($A147,intern2!$A$165:$BH$316,COLUMN(AT147)+1,FALSE)="","",IF(VLOOKUP($A147,'2.2'!$D:$O,5,FALSE)&lt;=AT$8,"OK","NOK"))</f>
        <v/>
      </c>
      <c r="AU147" s="1156" t="str">
        <f>IF(VLOOKUP($A147,intern2!$A$165:$BH$316,COLUMN(AU147)+1,FALSE)="","",IF(VLOOKUP($A147,'2.2'!$D:$O,5,FALSE)&lt;=AU$8,"OK","NOK"))</f>
        <v/>
      </c>
      <c r="AV147" s="1156" t="str">
        <f>IF(VLOOKUP($A147,intern2!$A$165:$BH$316,COLUMN(AV147)+1,FALSE)="","",IF(VLOOKUP($A147,'2.2'!$D:$O,5,FALSE)&lt;=AV$8,"OK","NOK"))</f>
        <v/>
      </c>
      <c r="AW147" s="1156" t="str">
        <f>IF(VLOOKUP($A147,intern2!$A$165:$BH$316,COLUMN(AW147)+1,FALSE)="","",IF(VLOOKUP($A147,'2.2'!$D:$O,5,FALSE)&lt;=AW$8,"OK","NOK"))</f>
        <v/>
      </c>
      <c r="AX147" s="1156" t="str">
        <f>IF(VLOOKUP($A147,intern2!$A$165:$BH$316,COLUMN(AX147)+1,FALSE)="","",IF(VLOOKUP($A147,'2.2'!$D:$O,5,FALSE)&lt;=AX$8,"OK","NOK"))</f>
        <v/>
      </c>
      <c r="AY147" s="1156" t="str">
        <f>IF(VLOOKUP($A147,intern2!$A$165:$BH$316,COLUMN(AY147)+1,FALSE)="","",IF(VLOOKUP($A147,'2.2'!$D:$O,5,FALSE)&lt;=AY$8,"OK","NOK"))</f>
        <v/>
      </c>
      <c r="AZ147" s="1269" t="str">
        <f>IF(VLOOKUP($A147,intern2!$A$165:$BH$316,COLUMN(AZ147)+1,FALSE)="","",IF(VLOOKUP($A147,'2.2'!$D:$O,5,FALSE)&lt;=AZ$8,"OK","NOK"))</f>
        <v/>
      </c>
      <c r="BA147" s="1156" t="str">
        <f>IF(VLOOKUP($A147,intern2!$A$165:$BH$316,COLUMN(BA147)+1,FALSE)="","",IF(VLOOKUP($A147,'2.2'!$D:$O,5,FALSE)&lt;=BA$8,"OK","NOK"))</f>
        <v/>
      </c>
      <c r="BB147" s="1156" t="str">
        <f>IF(VLOOKUP($A147,intern2!$A$165:$BH$316,COLUMN(BB147)+1,FALSE)="","",IF(VLOOKUP($A147,'2.2'!$D:$O,5,FALSE)&lt;=BB$8,"OK","NOK"))</f>
        <v/>
      </c>
      <c r="BC147" s="1156" t="str">
        <f>IF(VLOOKUP($A147,intern2!$A$165:$BH$316,COLUMN(BC147)+1,FALSE)="","",IF(VLOOKUP($A147,'2.2'!$D:$O,5,FALSE)&lt;=BC$8,"OK","NOK"))</f>
        <v/>
      </c>
      <c r="BD147" s="1156" t="str">
        <f>IF(VLOOKUP($A147,intern2!$A$165:$BH$316,COLUMN(BD147)+1,FALSE)="","",IF(VLOOKUP($A147,'2.2'!$D:$O,5,FALSE)&lt;=BD$8,"OK","NOK"))</f>
        <v/>
      </c>
      <c r="BE147" s="1156" t="str">
        <f>IF(VLOOKUP($A147,intern2!$A$165:$BH$316,COLUMN(BE147)+1,FALSE)="","",IF(VLOOKUP($A147,'2.2'!$D:$O,5,FALSE)&lt;=BE$8,"OK","NOK"))</f>
        <v/>
      </c>
      <c r="BF147" s="1170" t="str">
        <f>IF(VLOOKUP($A147,intern2!$A$165:$BH$316,COLUMN(BF147)+1,FALSE)="","",IF(VLOOKUP($A147,'2.2'!$D:$O,5,FALSE)&lt;=BF$8,"OK","NOK"))</f>
        <v/>
      </c>
      <c r="BG147" s="1269" t="str">
        <f>IF(VLOOKUP($A147,intern2!$A$165:$BH$316,COLUMN(BG147)+1,FALSE)="","",IF(VLOOKUP($A147,'2.2'!$D:$O,5,FALSE)&lt;=BG$8,"OK","NOK"))</f>
        <v/>
      </c>
      <c r="BH147" s="1176" t="str">
        <f t="shared" si="2"/>
        <v>OK</v>
      </c>
      <c r="BI147" s="1176"/>
    </row>
    <row r="148" spans="1:61" ht="35.25" customHeight="1" x14ac:dyDescent="0.25">
      <c r="A148" s="716" t="str">
        <f>'2.2'!D148</f>
        <v>UNF1.1</v>
      </c>
      <c r="B148" s="1157" t="str">
        <f>'2.2'!E148</f>
        <v>Chirurgia traumatologica specializzata - traumi cranio-cerebrali (CIMAS)</v>
      </c>
      <c r="C148" s="1156" t="str">
        <f>IF(VLOOKUP($A148,intern2!$A$165:$BH$316,COLUMN(C148)+1,FALSE)="","",IF(VLOOKUP($A148,'2.2'!$D:$O,5,FALSE)&lt;=C$8,"OK","NOK"))</f>
        <v/>
      </c>
      <c r="D148" s="1156" t="str">
        <f>IF(VLOOKUP($A148,intern2!$A$165:$BH$316,COLUMN(D148)+1,FALSE)="","",IF(VLOOKUP($A148,'2.2'!$D:$O,5,FALSE)&lt;=D$8,"OK","NOK"))</f>
        <v/>
      </c>
      <c r="E148" s="1156" t="str">
        <f>IF(VLOOKUP($A148,intern2!$A$165:$BH$316,COLUMN(E148)+1,FALSE)="","",IF(VLOOKUP($A148,'2.2'!$D:$O,5,FALSE)&lt;=E$8,"OK","NOK"))</f>
        <v/>
      </c>
      <c r="F148" s="1156" t="str">
        <f>IF(VLOOKUP($A148,intern2!$A$165:$BH$316,COLUMN(F148)+1,FALSE)="","",IF(VLOOKUP($A148,'2.2'!$D:$O,5,FALSE)&lt;=F$8,"OK","NOK"))</f>
        <v/>
      </c>
      <c r="G148" s="1156" t="str">
        <f>IF(VLOOKUP($A148,intern2!$A$165:$BH$316,COLUMN(G148)+1,FALSE)="","",IF(VLOOKUP($A148,'2.2'!$D:$O,5,FALSE)&lt;=G$8,"OK","NOK"))</f>
        <v/>
      </c>
      <c r="H148" s="1156" t="str">
        <f>IF(VLOOKUP($A148,intern2!$A$165:$BH$316,COLUMN(H148)+1,FALSE)="","",IF(VLOOKUP($A148,'2.2'!$D:$O,5,FALSE)&lt;=H$8,"OK","NOK"))</f>
        <v/>
      </c>
      <c r="I148" s="1269" t="str">
        <f>IF(VLOOKUP($A148,intern2!$A$165:$BH$316,COLUMN(I148)+1,FALSE)="","",IF(VLOOKUP($A148,'2.2'!$D:$O,5,FALSE)&lt;=I$8,"OK","NOK"))</f>
        <v/>
      </c>
      <c r="J148" s="1159" t="str">
        <f>IF(VLOOKUP($A148,intern2!$A$165:$BH$316,COLUMN(J148)+1,FALSE)="","",IF(VLOOKUP($A148,'2.2'!$D:$O,5,FALSE)&lt;=J$8,"OK","NOK"))</f>
        <v/>
      </c>
      <c r="K148" s="1156" t="str">
        <f>IF(VLOOKUP($A148,intern2!$A$165:$BH$316,COLUMN(K148)+1,FALSE)="","",IF(VLOOKUP($A148,'2.2'!$D:$O,5,FALSE)&lt;=K$8,"OK","NOK"))</f>
        <v/>
      </c>
      <c r="L148" s="1156" t="str">
        <f>IF(VLOOKUP($A148,intern2!$A$165:$BH$316,COLUMN(L148)+1,FALSE)="","",IF(VLOOKUP($A148,'2.2'!$D:$O,5,FALSE)&lt;=L$8,"OK","NOK"))</f>
        <v/>
      </c>
      <c r="M148" s="1156" t="str">
        <f>IF(VLOOKUP($A148,intern2!$A$165:$BH$316,COLUMN(M148)+1,FALSE)="","",IF(VLOOKUP($A148,'2.2'!$D:$O,5,FALSE)&lt;=M$8,"OK","NOK"))</f>
        <v/>
      </c>
      <c r="N148" s="1156" t="str">
        <f>IF(VLOOKUP($A148,intern2!$A$165:$BH$316,COLUMN(N148)+1,FALSE)="","",IF(VLOOKUP($A148,'2.2'!$D:$O,5,FALSE)&lt;=N$8,"OK","NOK"))</f>
        <v/>
      </c>
      <c r="O148" s="1156" t="str">
        <f>IF(VLOOKUP($A148,intern2!$A$165:$BH$316,COLUMN(O148)+1,FALSE)="","",IF(VLOOKUP($A148,'2.2'!$D:$O,5,FALSE)&lt;=O$8,"OK","NOK"))</f>
        <v/>
      </c>
      <c r="P148" s="1156" t="str">
        <f>IF(VLOOKUP($A148,intern2!$A$165:$BH$316,COLUMN(P148)+1,FALSE)="","",IF(VLOOKUP($A148,'2.2'!$D:$O,5,FALSE)&lt;=P$8,"OK","NOK"))</f>
        <v/>
      </c>
      <c r="Q148" s="1156" t="str">
        <f>IF(VLOOKUP($A148,intern2!$A$165:$BH$316,COLUMN(Q148)+1,FALSE)="","",IF(VLOOKUP($A148,'2.2'!$D:$O,5,FALSE)&lt;=Q$8,"OK","NOK"))</f>
        <v/>
      </c>
      <c r="R148" s="1159" t="str">
        <f>IF(VLOOKUP($A148,intern2!$A$165:$BH$316,COLUMN(R148)+1,FALSE)="","",IF(VLOOKUP($A148,'2.2'!$D:$O,5,FALSE)&lt;=R$8,"OK","NOK"))</f>
        <v/>
      </c>
      <c r="S148" s="1159" t="str">
        <f>IF(VLOOKUP($A148,intern2!$A$165:$BH$316,COLUMN(S148)+1,FALSE)="","",IF(VLOOKUP($A148,'2.2'!$D:$O,5,FALSE)&lt;=S$8,"OK","NOK"))</f>
        <v/>
      </c>
      <c r="T148" s="1156" t="str">
        <f>IF(VLOOKUP($A148,intern2!$A$165:$BH$316,COLUMN(T148)+1,FALSE)="","",IF(VLOOKUP($A148,'2.2'!$D:$O,5,FALSE)&lt;=T$8,"OK","NOK"))</f>
        <v/>
      </c>
      <c r="U148" s="1156" t="str">
        <f>IF(VLOOKUP($A148,intern2!$A$165:$BH$316,COLUMN(U148)+1,FALSE)="","",IF(VLOOKUP($A148,'2.2'!$D:$O,5,FALSE)&lt;=U$8,"OK","NOK"))</f>
        <v/>
      </c>
      <c r="V148" s="1156" t="str">
        <f>IF(VLOOKUP($A148,intern2!$A$165:$BH$316,COLUMN(V148)+1,FALSE)="","",IF(VLOOKUP($A148,'2.2'!$D:$O,5,FALSE)&lt;=V$8,"OK","NOK"))</f>
        <v/>
      </c>
      <c r="W148" s="1156" t="str">
        <f>IF(VLOOKUP($A148,intern2!$A$165:$BH$316,COLUMN(W148)+1,FALSE)="","",IF(VLOOKUP($A148,'2.2'!$D:$O,5,FALSE)&lt;=W$8,"OK","NOK"))</f>
        <v/>
      </c>
      <c r="X148" s="1156" t="str">
        <f>IF(VLOOKUP($A148,intern2!$A$165:$BH$316,COLUMN(X148)+1,FALSE)="","",IF(VLOOKUP($A148,'2.2'!$D:$O,5,FALSE)&lt;=X$8,"OK","NOK"))</f>
        <v/>
      </c>
      <c r="Y148" s="1170" t="str">
        <f>IF(VLOOKUP($A148,intern2!$A$165:$BH$316,COLUMN(Y148)+1,FALSE)="","",IF(VLOOKUP($A148,'2.2'!$D:$O,5,FALSE)&lt;=Y$8,"OK","NOK"))</f>
        <v/>
      </c>
      <c r="Z148" s="1269" t="str">
        <f>IF(VLOOKUP($A148,intern2!$A$165:$BH$316,COLUMN(Z148)+1,FALSE)="","",IF(VLOOKUP($A148,'2.2'!$D:$O,5,FALSE)&lt;=Z$8,"OK","NOK"))</f>
        <v/>
      </c>
      <c r="AA148" s="1156" t="str">
        <f>IF(VLOOKUP($A148,intern2!$A$165:$BH$316,COLUMN(AA148)+1,FALSE)="","",IF(VLOOKUP($A148,'2.2'!$D:$O,5,FALSE)&lt;=AA$8,"OK","NOK"))</f>
        <v/>
      </c>
      <c r="AB148" s="1156" t="str">
        <f>IF(VLOOKUP($A148,intern2!$A$165:$BH$316,COLUMN(AB148)+1,FALSE)="","",IF(VLOOKUP($A148,'2.2'!$D:$O,5,FALSE)&lt;=AB$8,"OK","NOK"))</f>
        <v/>
      </c>
      <c r="AC148" s="1156" t="str">
        <f>IF(VLOOKUP($A148,intern2!$A$165:$BH$316,COLUMN(AC148)+1,FALSE)="","",IF(VLOOKUP($A148,'2.2'!$D:$O,5,FALSE)&lt;=AC$8,"OK","NOK"))</f>
        <v/>
      </c>
      <c r="AD148" s="1156" t="str">
        <f>IF(VLOOKUP($A148,intern2!$A$165:$BH$316,COLUMN(AD148)+1,FALSE)="","",IF(VLOOKUP($A148,'2.2'!$D:$O,5,FALSE)&lt;=AD$8,"OK","NOK"))</f>
        <v/>
      </c>
      <c r="AE148" s="1160" t="str">
        <f>IF(VLOOKUP($A148,intern2!$A$165:$BH$316,COLUMN(AE148)+1,FALSE)="","",IF(VLOOKUP($A148,'2.2'!$D:$O,5,FALSE)&lt;=AE$8,"OK","NOK"))</f>
        <v/>
      </c>
      <c r="AF148" s="1269" t="str">
        <f>IF(VLOOKUP($A148,intern2!$A$165:$BH$316,COLUMN(AF148)+1,FALSE)="","",IF(VLOOKUP($A148,'2.2'!$D:$O,5,FALSE)&lt;=AF$8,"OK","NOK"))</f>
        <v/>
      </c>
      <c r="AG148" s="1160" t="str">
        <f>IF(VLOOKUP($A148,intern2!$A$165:$BH$316,COLUMN(AG148)+1,FALSE)="","",IF(VLOOKUP($A148,'2.2'!$D:$O,5,FALSE)&lt;=AG$8,"OK","NOK"))</f>
        <v/>
      </c>
      <c r="AH148" s="1160" t="str">
        <f>IF(VLOOKUP($A148,intern2!$A$165:$BH$316,COLUMN(AH148)+1,FALSE)="","",IF(VLOOKUP($A148,'2.2'!$D:$O,5,FALSE)&lt;=AH$8,"OK","NOK"))</f>
        <v/>
      </c>
      <c r="AI148" s="1156" t="str">
        <f>IF(VLOOKUP($A148,intern2!$A$165:$BH$316,COLUMN(AI148)+1,FALSE)="","",IF(VLOOKUP($A148,'2.2'!$D:$O,5,FALSE)&lt;=AI$8,"OK","NOK"))</f>
        <v/>
      </c>
      <c r="AJ148" s="1156" t="str">
        <f>IF(VLOOKUP($A148,intern2!$A$165:$BH$316,COLUMN(AJ148)+1,FALSE)="","",IF(VLOOKUP($A148,'2.2'!$D:$O,5,FALSE)&lt;=AJ$8,"OK","NOK"))</f>
        <v/>
      </c>
      <c r="AK148" s="1156" t="str">
        <f>IF(VLOOKUP($A148,intern2!$A$165:$BH$316,COLUMN(AK148)+1,FALSE)="","",IF(VLOOKUP($A148,'2.2'!$D:$O,5,FALSE)&lt;=AK$8,"OK","NOK"))</f>
        <v/>
      </c>
      <c r="AL148" s="1156" t="str">
        <f>IF(VLOOKUP($A148,intern2!$A$165:$BH$316,COLUMN(AL148)+1,FALSE)="","",IF(VLOOKUP($A148,'2.2'!$D:$O,5,FALSE)&lt;=AL$8,"OK","NOK"))</f>
        <v/>
      </c>
      <c r="AM148" s="1269" t="str">
        <f>IF(VLOOKUP($A148,intern2!$A$165:$BH$316,COLUMN(AM148)+1,FALSE)="","",IF(VLOOKUP($A148,'2.2'!$D:$O,5,FALSE)&lt;=AM$8,"OK","NOK"))</f>
        <v/>
      </c>
      <c r="AN148" s="1170" t="str">
        <f>IF(VLOOKUP($A148,intern2!$A$165:$BH$316,COLUMN(AN148)+1,FALSE)="","",IF(VLOOKUP($A148,'2.2'!$D:$O,5,FALSE)&lt;=AN$8,"OK","NOK"))</f>
        <v/>
      </c>
      <c r="AO148" s="1156" t="str">
        <f>IF(VLOOKUP($A148,intern2!$A$165:$BH$316,COLUMN(AO148)+1,FALSE)="","",IF(VLOOKUP($A148,'2.2'!$D:$O,5,FALSE)&lt;=AO$8,"OK","NOK"))</f>
        <v/>
      </c>
      <c r="AP148" s="1156" t="str">
        <f>IF(VLOOKUP($A148,intern2!$A$165:$BH$316,COLUMN(AP148)+1,FALSE)="","",IF(VLOOKUP($A148,'2.2'!$D:$O,5,FALSE)&lt;=AP$8,"OK","NOK"))</f>
        <v/>
      </c>
      <c r="AQ148" s="1269" t="str">
        <f>IF(VLOOKUP($A148,intern2!$A$165:$BH$316,COLUMN(AQ148)+1,FALSE)="","",IF(VLOOKUP($A148,'2.2'!$D:$O,5,FALSE)&lt;=AQ$8,"OK","NOK"))</f>
        <v/>
      </c>
      <c r="AR148" s="1156" t="str">
        <f>IF(VLOOKUP($A148,intern2!$A$165:$BH$316,COLUMN(AR148)+1,FALSE)="","",IF(VLOOKUP($A148,'2.2'!$D:$O,5,FALSE)&lt;=AR$8,"OK","NOK"))</f>
        <v/>
      </c>
      <c r="AS148" s="1156" t="str">
        <f>IF(VLOOKUP($A148,intern2!$A$165:$BH$316,COLUMN(AS148)+1,FALSE)="","",IF(VLOOKUP($A148,'2.2'!$D:$O,5,FALSE)&lt;=AS$8,"OK","NOK"))</f>
        <v/>
      </c>
      <c r="AT148" s="1269" t="str">
        <f>IF(VLOOKUP($A148,intern2!$A$165:$BH$316,COLUMN(AT148)+1,FALSE)="","",IF(VLOOKUP($A148,'2.2'!$D:$O,5,FALSE)&lt;=AT$8,"OK","NOK"))</f>
        <v/>
      </c>
      <c r="AU148" s="1156" t="str">
        <f>IF(VLOOKUP($A148,intern2!$A$165:$BH$316,COLUMN(AU148)+1,FALSE)="","",IF(VLOOKUP($A148,'2.2'!$D:$O,5,FALSE)&lt;=AU$8,"OK","NOK"))</f>
        <v/>
      </c>
      <c r="AV148" s="1156" t="str">
        <f>IF(VLOOKUP($A148,intern2!$A$165:$BH$316,COLUMN(AV148)+1,FALSE)="","",IF(VLOOKUP($A148,'2.2'!$D:$O,5,FALSE)&lt;=AV$8,"OK","NOK"))</f>
        <v/>
      </c>
      <c r="AW148" s="1156" t="str">
        <f>IF(VLOOKUP($A148,intern2!$A$165:$BH$316,COLUMN(AW148)+1,FALSE)="","",IF(VLOOKUP($A148,'2.2'!$D:$O,5,FALSE)&lt;=AW$8,"OK","NOK"))</f>
        <v/>
      </c>
      <c r="AX148" s="1156" t="str">
        <f>IF(VLOOKUP($A148,intern2!$A$165:$BH$316,COLUMN(AX148)+1,FALSE)="","",IF(VLOOKUP($A148,'2.2'!$D:$O,5,FALSE)&lt;=AX$8,"OK","NOK"))</f>
        <v/>
      </c>
      <c r="AY148" s="1156" t="str">
        <f>IF(VLOOKUP($A148,intern2!$A$165:$BH$316,COLUMN(AY148)+1,FALSE)="","",IF(VLOOKUP($A148,'2.2'!$D:$O,5,FALSE)&lt;=AY$8,"OK","NOK"))</f>
        <v/>
      </c>
      <c r="AZ148" s="1269" t="str">
        <f>IF(VLOOKUP($A148,intern2!$A$165:$BH$316,COLUMN(AZ148)+1,FALSE)="","",IF(VLOOKUP($A148,'2.2'!$D:$O,5,FALSE)&lt;=AZ$8,"OK","NOK"))</f>
        <v/>
      </c>
      <c r="BA148" s="1156" t="str">
        <f>IF(VLOOKUP($A148,intern2!$A$165:$BH$316,COLUMN(BA148)+1,FALSE)="","",IF(VLOOKUP($A148,'2.2'!$D:$O,5,FALSE)&lt;=BA$8,"OK","NOK"))</f>
        <v/>
      </c>
      <c r="BB148" s="1156" t="str">
        <f>IF(VLOOKUP($A148,intern2!$A$165:$BH$316,COLUMN(BB148)+1,FALSE)="","",IF(VLOOKUP($A148,'2.2'!$D:$O,5,FALSE)&lt;=BB$8,"OK","NOK"))</f>
        <v/>
      </c>
      <c r="BC148" s="1156" t="str">
        <f>IF(VLOOKUP($A148,intern2!$A$165:$BH$316,COLUMN(BC148)+1,FALSE)="","",IF(VLOOKUP($A148,'2.2'!$D:$O,5,FALSE)&lt;=BC$8,"OK","NOK"))</f>
        <v/>
      </c>
      <c r="BD148" s="1156" t="str">
        <f>IF(VLOOKUP($A148,intern2!$A$165:$BH$316,COLUMN(BD148)+1,FALSE)="","",IF(VLOOKUP($A148,'2.2'!$D:$O,5,FALSE)&lt;=BD$8,"OK","NOK"))</f>
        <v/>
      </c>
      <c r="BE148" s="1156" t="str">
        <f>IF(VLOOKUP($A148,intern2!$A$165:$BH$316,COLUMN(BE148)+1,FALSE)="","",IF(VLOOKUP($A148,'2.2'!$D:$O,5,FALSE)&lt;=BE$8,"OK","NOK"))</f>
        <v/>
      </c>
      <c r="BF148" s="1170" t="str">
        <f>IF(VLOOKUP($A148,intern2!$A$165:$BH$316,COLUMN(BF148)+1,FALSE)="","",IF(VLOOKUP($A148,'2.2'!$D:$O,5,FALSE)&lt;=BF$8,"OK","NOK"))</f>
        <v/>
      </c>
      <c r="BG148" s="1269" t="str">
        <f>IF(VLOOKUP($A148,intern2!$A$165:$BH$316,COLUMN(BG148)+1,FALSE)="","",IF(VLOOKUP($A148,'2.2'!$D:$O,5,FALSE)&lt;=BG$8,"OK","NOK"))</f>
        <v/>
      </c>
      <c r="BH148" s="1176" t="str">
        <f t="shared" si="2"/>
        <v>OK</v>
      </c>
      <c r="BI148" s="1176"/>
    </row>
    <row r="149" spans="1:61" x14ac:dyDescent="0.25">
      <c r="A149" s="716" t="str">
        <f>'2.2'!D149</f>
        <v>UNF2</v>
      </c>
      <c r="B149" s="1157" t="str">
        <f>'2.2'!E149</f>
        <v>Ustioni ampie (CIMAS)</v>
      </c>
      <c r="C149" s="1156" t="str">
        <f>IF(VLOOKUP($A149,intern2!$A$165:$BH$316,COLUMN(C149)+1,FALSE)="","",IF(VLOOKUP($A149,'2.2'!$D:$O,5,FALSE)&lt;=C$8,"OK","NOK"))</f>
        <v/>
      </c>
      <c r="D149" s="1156" t="str">
        <f>IF(VLOOKUP($A149,intern2!$A$165:$BH$316,COLUMN(D149)+1,FALSE)="","",IF(VLOOKUP($A149,'2.2'!$D:$O,5,FALSE)&lt;=D$8,"OK","NOK"))</f>
        <v/>
      </c>
      <c r="E149" s="1156" t="str">
        <f>IF(VLOOKUP($A149,intern2!$A$165:$BH$316,COLUMN(E149)+1,FALSE)="","",IF(VLOOKUP($A149,'2.2'!$D:$O,5,FALSE)&lt;=E$8,"OK","NOK"))</f>
        <v/>
      </c>
      <c r="F149" s="1156" t="str">
        <f>IF(VLOOKUP($A149,intern2!$A$165:$BH$316,COLUMN(F149)+1,FALSE)="","",IF(VLOOKUP($A149,'2.2'!$D:$O,5,FALSE)&lt;=F$8,"OK","NOK"))</f>
        <v/>
      </c>
      <c r="G149" s="1156" t="str">
        <f>IF(VLOOKUP($A149,intern2!$A$165:$BH$316,COLUMN(G149)+1,FALSE)="","",IF(VLOOKUP($A149,'2.2'!$D:$O,5,FALSE)&lt;=G$8,"OK","NOK"))</f>
        <v/>
      </c>
      <c r="H149" s="1156" t="str">
        <f>IF(VLOOKUP($A149,intern2!$A$165:$BH$316,COLUMN(H149)+1,FALSE)="","",IF(VLOOKUP($A149,'2.2'!$D:$O,5,FALSE)&lt;=H$8,"OK","NOK"))</f>
        <v/>
      </c>
      <c r="I149" s="1269" t="str">
        <f>IF(VLOOKUP($A149,intern2!$A$165:$BH$316,COLUMN(I149)+1,FALSE)="","",IF(VLOOKUP($A149,'2.2'!$D:$O,5,FALSE)&lt;=I$8,"OK","NOK"))</f>
        <v/>
      </c>
      <c r="J149" s="1159" t="str">
        <f>IF(VLOOKUP($A149,intern2!$A$165:$BH$316,COLUMN(J149)+1,FALSE)="","",IF(VLOOKUP($A149,'2.2'!$D:$O,5,FALSE)&lt;=J$8,"OK","NOK"))</f>
        <v/>
      </c>
      <c r="K149" s="1156" t="str">
        <f>IF(VLOOKUP($A149,intern2!$A$165:$BH$316,COLUMN(K149)+1,FALSE)="","",IF(VLOOKUP($A149,'2.2'!$D:$O,5,FALSE)&lt;=K$8,"OK","NOK"))</f>
        <v/>
      </c>
      <c r="L149" s="1156" t="str">
        <f>IF(VLOOKUP($A149,intern2!$A$165:$BH$316,COLUMN(L149)+1,FALSE)="","",IF(VLOOKUP($A149,'2.2'!$D:$O,5,FALSE)&lt;=L$8,"OK","NOK"))</f>
        <v/>
      </c>
      <c r="M149" s="1156" t="str">
        <f>IF(VLOOKUP($A149,intern2!$A$165:$BH$316,COLUMN(M149)+1,FALSE)="","",IF(VLOOKUP($A149,'2.2'!$D:$O,5,FALSE)&lt;=M$8,"OK","NOK"))</f>
        <v/>
      </c>
      <c r="N149" s="1156" t="str">
        <f>IF(VLOOKUP($A149,intern2!$A$165:$BH$316,COLUMN(N149)+1,FALSE)="","",IF(VLOOKUP($A149,'2.2'!$D:$O,5,FALSE)&lt;=N$8,"OK","NOK"))</f>
        <v/>
      </c>
      <c r="O149" s="1156" t="str">
        <f>IF(VLOOKUP($A149,intern2!$A$165:$BH$316,COLUMN(O149)+1,FALSE)="","",IF(VLOOKUP($A149,'2.2'!$D:$O,5,FALSE)&lt;=O$8,"OK","NOK"))</f>
        <v/>
      </c>
      <c r="P149" s="1156" t="str">
        <f>IF(VLOOKUP($A149,intern2!$A$165:$BH$316,COLUMN(P149)+1,FALSE)="","",IF(VLOOKUP($A149,'2.2'!$D:$O,5,FALSE)&lt;=P$8,"OK","NOK"))</f>
        <v/>
      </c>
      <c r="Q149" s="1156" t="str">
        <f>IF(VLOOKUP($A149,intern2!$A$165:$BH$316,COLUMN(Q149)+1,FALSE)="","",IF(VLOOKUP($A149,'2.2'!$D:$O,5,FALSE)&lt;=Q$8,"OK","NOK"))</f>
        <v/>
      </c>
      <c r="R149" s="1159" t="str">
        <f>IF(VLOOKUP($A149,intern2!$A$165:$BH$316,COLUMN(R149)+1,FALSE)="","",IF(VLOOKUP($A149,'2.2'!$D:$O,5,FALSE)&lt;=R$8,"OK","NOK"))</f>
        <v/>
      </c>
      <c r="S149" s="1159" t="str">
        <f>IF(VLOOKUP($A149,intern2!$A$165:$BH$316,COLUMN(S149)+1,FALSE)="","",IF(VLOOKUP($A149,'2.2'!$D:$O,5,FALSE)&lt;=S$8,"OK","NOK"))</f>
        <v/>
      </c>
      <c r="T149" s="1156" t="str">
        <f>IF(VLOOKUP($A149,intern2!$A$165:$BH$316,COLUMN(T149)+1,FALSE)="","",IF(VLOOKUP($A149,'2.2'!$D:$O,5,FALSE)&lt;=T$8,"OK","NOK"))</f>
        <v/>
      </c>
      <c r="U149" s="1156" t="str">
        <f>IF(VLOOKUP($A149,intern2!$A$165:$BH$316,COLUMN(U149)+1,FALSE)="","",IF(VLOOKUP($A149,'2.2'!$D:$O,5,FALSE)&lt;=U$8,"OK","NOK"))</f>
        <v/>
      </c>
      <c r="V149" s="1156" t="str">
        <f>IF(VLOOKUP($A149,intern2!$A$165:$BH$316,COLUMN(V149)+1,FALSE)="","",IF(VLOOKUP($A149,'2.2'!$D:$O,5,FALSE)&lt;=V$8,"OK","NOK"))</f>
        <v/>
      </c>
      <c r="W149" s="1156" t="str">
        <f>IF(VLOOKUP($A149,intern2!$A$165:$BH$316,COLUMN(W149)+1,FALSE)="","",IF(VLOOKUP($A149,'2.2'!$D:$O,5,FALSE)&lt;=W$8,"OK","NOK"))</f>
        <v/>
      </c>
      <c r="X149" s="1156" t="str">
        <f>IF(VLOOKUP($A149,intern2!$A$165:$BH$316,COLUMN(X149)+1,FALSE)="","",IF(VLOOKUP($A149,'2.2'!$D:$O,5,FALSE)&lt;=X$8,"OK","NOK"))</f>
        <v/>
      </c>
      <c r="Y149" s="1170" t="str">
        <f>IF(VLOOKUP($A149,intern2!$A$165:$BH$316,COLUMN(Y149)+1,FALSE)="","",IF(VLOOKUP($A149,'2.2'!$D:$O,5,FALSE)&lt;=Y$8,"OK","NOK"))</f>
        <v/>
      </c>
      <c r="Z149" s="1269" t="str">
        <f>IF(VLOOKUP($A149,intern2!$A$165:$BH$316,COLUMN(Z149)+1,FALSE)="","",IF(VLOOKUP($A149,'2.2'!$D:$O,5,FALSE)&lt;=Z$8,"OK","NOK"))</f>
        <v/>
      </c>
      <c r="AA149" s="1156" t="str">
        <f>IF(VLOOKUP($A149,intern2!$A$165:$BH$316,COLUMN(AA149)+1,FALSE)="","",IF(VLOOKUP($A149,'2.2'!$D:$O,5,FALSE)&lt;=AA$8,"OK","NOK"))</f>
        <v/>
      </c>
      <c r="AB149" s="1156" t="str">
        <f>IF(VLOOKUP($A149,intern2!$A$165:$BH$316,COLUMN(AB149)+1,FALSE)="","",IF(VLOOKUP($A149,'2.2'!$D:$O,5,FALSE)&lt;=AB$8,"OK","NOK"))</f>
        <v/>
      </c>
      <c r="AC149" s="1156" t="str">
        <f>IF(VLOOKUP($A149,intern2!$A$165:$BH$316,COLUMN(AC149)+1,FALSE)="","",IF(VLOOKUP($A149,'2.2'!$D:$O,5,FALSE)&lt;=AC$8,"OK","NOK"))</f>
        <v/>
      </c>
      <c r="AD149" s="1156" t="str">
        <f>IF(VLOOKUP($A149,intern2!$A$165:$BH$316,COLUMN(AD149)+1,FALSE)="","",IF(VLOOKUP($A149,'2.2'!$D:$O,5,FALSE)&lt;=AD$8,"OK","NOK"))</f>
        <v/>
      </c>
      <c r="AE149" s="1160" t="str">
        <f>IF(VLOOKUP($A149,intern2!$A$165:$BH$316,COLUMN(AE149)+1,FALSE)="","",IF(VLOOKUP($A149,'2.2'!$D:$O,5,FALSE)&lt;=AE$8,"OK","NOK"))</f>
        <v/>
      </c>
      <c r="AF149" s="1269" t="str">
        <f>IF(VLOOKUP($A149,intern2!$A$165:$BH$316,COLUMN(AF149)+1,FALSE)="","",IF(VLOOKUP($A149,'2.2'!$D:$O,5,FALSE)&lt;=AF$8,"OK","NOK"))</f>
        <v/>
      </c>
      <c r="AG149" s="1160" t="str">
        <f>IF(VLOOKUP($A149,intern2!$A$165:$BH$316,COLUMN(AG149)+1,FALSE)="","",IF(VLOOKUP($A149,'2.2'!$D:$O,5,FALSE)&lt;=AG$8,"OK","NOK"))</f>
        <v/>
      </c>
      <c r="AH149" s="1160" t="str">
        <f>IF(VLOOKUP($A149,intern2!$A$165:$BH$316,COLUMN(AH149)+1,FALSE)="","",IF(VLOOKUP($A149,'2.2'!$D:$O,5,FALSE)&lt;=AH$8,"OK","NOK"))</f>
        <v/>
      </c>
      <c r="AI149" s="1156" t="str">
        <f>IF(VLOOKUP($A149,intern2!$A$165:$BH$316,COLUMN(AI149)+1,FALSE)="","",IF(VLOOKUP($A149,'2.2'!$D:$O,5,FALSE)&lt;=AI$8,"OK","NOK"))</f>
        <v/>
      </c>
      <c r="AJ149" s="1156" t="str">
        <f>IF(VLOOKUP($A149,intern2!$A$165:$BH$316,COLUMN(AJ149)+1,FALSE)="","",IF(VLOOKUP($A149,'2.2'!$D:$O,5,FALSE)&lt;=AJ$8,"OK","NOK"))</f>
        <v/>
      </c>
      <c r="AK149" s="1156" t="str">
        <f>IF(VLOOKUP($A149,intern2!$A$165:$BH$316,COLUMN(AK149)+1,FALSE)="","",IF(VLOOKUP($A149,'2.2'!$D:$O,5,FALSE)&lt;=AK$8,"OK","NOK"))</f>
        <v/>
      </c>
      <c r="AL149" s="1156" t="str">
        <f>IF(VLOOKUP($A149,intern2!$A$165:$BH$316,COLUMN(AL149)+1,FALSE)="","",IF(VLOOKUP($A149,'2.2'!$D:$O,5,FALSE)&lt;=AL$8,"OK","NOK"))</f>
        <v/>
      </c>
      <c r="AM149" s="1269" t="str">
        <f>IF(VLOOKUP($A149,intern2!$A$165:$BH$316,COLUMN(AM149)+1,FALSE)="","",IF(VLOOKUP($A149,'2.2'!$D:$O,5,FALSE)&lt;=AM$8,"OK","NOK"))</f>
        <v/>
      </c>
      <c r="AN149" s="1170" t="str">
        <f>IF(VLOOKUP($A149,intern2!$A$165:$BH$316,COLUMN(AN149)+1,FALSE)="","",IF(VLOOKUP($A149,'2.2'!$D:$O,5,FALSE)&lt;=AN$8,"OK","NOK"))</f>
        <v/>
      </c>
      <c r="AO149" s="1156" t="str">
        <f>IF(VLOOKUP($A149,intern2!$A$165:$BH$316,COLUMN(AO149)+1,FALSE)="","",IF(VLOOKUP($A149,'2.2'!$D:$O,5,FALSE)&lt;=AO$8,"OK","NOK"))</f>
        <v/>
      </c>
      <c r="AP149" s="1156" t="str">
        <f>IF(VLOOKUP($A149,intern2!$A$165:$BH$316,COLUMN(AP149)+1,FALSE)="","",IF(VLOOKUP($A149,'2.2'!$D:$O,5,FALSE)&lt;=AP$8,"OK","NOK"))</f>
        <v/>
      </c>
      <c r="AQ149" s="1269" t="str">
        <f>IF(VLOOKUP($A149,intern2!$A$165:$BH$316,COLUMN(AQ149)+1,FALSE)="","",IF(VLOOKUP($A149,'2.2'!$D:$O,5,FALSE)&lt;=AQ$8,"OK","NOK"))</f>
        <v/>
      </c>
      <c r="AR149" s="1156" t="str">
        <f>IF(VLOOKUP($A149,intern2!$A$165:$BH$316,COLUMN(AR149)+1,FALSE)="","",IF(VLOOKUP($A149,'2.2'!$D:$O,5,FALSE)&lt;=AR$8,"OK","NOK"))</f>
        <v/>
      </c>
      <c r="AS149" s="1156" t="str">
        <f>IF(VLOOKUP($A149,intern2!$A$165:$BH$316,COLUMN(AS149)+1,FALSE)="","",IF(VLOOKUP($A149,'2.2'!$D:$O,5,FALSE)&lt;=AS$8,"OK","NOK"))</f>
        <v/>
      </c>
      <c r="AT149" s="1269" t="str">
        <f>IF(VLOOKUP($A149,intern2!$A$165:$BH$316,COLUMN(AT149)+1,FALSE)="","",IF(VLOOKUP($A149,'2.2'!$D:$O,5,FALSE)&lt;=AT$8,"OK","NOK"))</f>
        <v/>
      </c>
      <c r="AU149" s="1156" t="str">
        <f>IF(VLOOKUP($A149,intern2!$A$165:$BH$316,COLUMN(AU149)+1,FALSE)="","",IF(VLOOKUP($A149,'2.2'!$D:$O,5,FALSE)&lt;=AU$8,"OK","NOK"))</f>
        <v/>
      </c>
      <c r="AV149" s="1156" t="str">
        <f>IF(VLOOKUP($A149,intern2!$A$165:$BH$316,COLUMN(AV149)+1,FALSE)="","",IF(VLOOKUP($A149,'2.2'!$D:$O,5,FALSE)&lt;=AV$8,"OK","NOK"))</f>
        <v/>
      </c>
      <c r="AW149" s="1156" t="str">
        <f>IF(VLOOKUP($A149,intern2!$A$165:$BH$316,COLUMN(AW149)+1,FALSE)="","",IF(VLOOKUP($A149,'2.2'!$D:$O,5,FALSE)&lt;=AW$8,"OK","NOK"))</f>
        <v/>
      </c>
      <c r="AX149" s="1156" t="str">
        <f>IF(VLOOKUP($A149,intern2!$A$165:$BH$316,COLUMN(AX149)+1,FALSE)="","",IF(VLOOKUP($A149,'2.2'!$D:$O,5,FALSE)&lt;=AX$8,"OK","NOK"))</f>
        <v/>
      </c>
      <c r="AY149" s="1156" t="str">
        <f>IF(VLOOKUP($A149,intern2!$A$165:$BH$316,COLUMN(AY149)+1,FALSE)="","",IF(VLOOKUP($A149,'2.2'!$D:$O,5,FALSE)&lt;=AY$8,"OK","NOK"))</f>
        <v/>
      </c>
      <c r="AZ149" s="1269" t="str">
        <f>IF(VLOOKUP($A149,intern2!$A$165:$BH$316,COLUMN(AZ149)+1,FALSE)="","",IF(VLOOKUP($A149,'2.2'!$D:$O,5,FALSE)&lt;=AZ$8,"OK","NOK"))</f>
        <v/>
      </c>
      <c r="BA149" s="1156" t="str">
        <f>IF(VLOOKUP($A149,intern2!$A$165:$BH$316,COLUMN(BA149)+1,FALSE)="","",IF(VLOOKUP($A149,'2.2'!$D:$O,5,FALSE)&lt;=BA$8,"OK","NOK"))</f>
        <v/>
      </c>
      <c r="BB149" s="1156" t="str">
        <f>IF(VLOOKUP($A149,intern2!$A$165:$BH$316,COLUMN(BB149)+1,FALSE)="","",IF(VLOOKUP($A149,'2.2'!$D:$O,5,FALSE)&lt;=BB$8,"OK","NOK"))</f>
        <v/>
      </c>
      <c r="BC149" s="1156" t="str">
        <f>IF(VLOOKUP($A149,intern2!$A$165:$BH$316,COLUMN(BC149)+1,FALSE)="","",IF(VLOOKUP($A149,'2.2'!$D:$O,5,FALSE)&lt;=BC$8,"OK","NOK"))</f>
        <v/>
      </c>
      <c r="BD149" s="1156" t="str">
        <f>IF(VLOOKUP($A149,intern2!$A$165:$BH$316,COLUMN(BD149)+1,FALSE)="","",IF(VLOOKUP($A149,'2.2'!$D:$O,5,FALSE)&lt;=BD$8,"OK","NOK"))</f>
        <v/>
      </c>
      <c r="BE149" s="1156" t="str">
        <f>IF(VLOOKUP($A149,intern2!$A$165:$BH$316,COLUMN(BE149)+1,FALSE)="","",IF(VLOOKUP($A149,'2.2'!$D:$O,5,FALSE)&lt;=BE$8,"OK","NOK"))</f>
        <v/>
      </c>
      <c r="BF149" s="1170" t="str">
        <f>IF(VLOOKUP($A149,intern2!$A$165:$BH$316,COLUMN(BF149)+1,FALSE)="","",IF(VLOOKUP($A149,'2.2'!$D:$O,5,FALSE)&lt;=BF$8,"OK","NOK"))</f>
        <v/>
      </c>
      <c r="BG149" s="1269" t="str">
        <f>IF(VLOOKUP($A149,intern2!$A$165:$BH$316,COLUMN(BG149)+1,FALSE)="","",IF(VLOOKUP($A149,'2.2'!$D:$O,5,FALSE)&lt;=BG$8,"OK","NOK"))</f>
        <v/>
      </c>
      <c r="BH149" s="1176" t="str">
        <f t="shared" si="2"/>
        <v>OK</v>
      </c>
      <c r="BI149" s="1176"/>
    </row>
    <row r="150" spans="1:61" x14ac:dyDescent="0.25">
      <c r="A150" s="716" t="str">
        <f>'2.2'!D150</f>
        <v>KINM</v>
      </c>
      <c r="B150" s="1157" t="str">
        <f>'2.2'!E150</f>
        <v>Medicina pediatrica</v>
      </c>
      <c r="C150" s="1156" t="str">
        <f>IF(VLOOKUP($A150,intern2!$A$165:$BH$316,COLUMN(C150)+1,FALSE)="","",IF(VLOOKUP($A150,'2.2'!$D:$O,5,FALSE)&lt;=C$8,"OK","NOK"))</f>
        <v/>
      </c>
      <c r="D150" s="1156" t="str">
        <f>IF(VLOOKUP($A150,intern2!$A$165:$BH$316,COLUMN(D150)+1,FALSE)="","",IF(VLOOKUP($A150,'2.2'!$D:$O,5,FALSE)&lt;=D$8,"OK","NOK"))</f>
        <v/>
      </c>
      <c r="E150" s="1156" t="str">
        <f>IF(VLOOKUP($A150,intern2!$A$165:$BH$316,COLUMN(E150)+1,FALSE)="","",IF(VLOOKUP($A150,'2.2'!$D:$O,5,FALSE)&lt;=E$8,"OK","NOK"))</f>
        <v/>
      </c>
      <c r="F150" s="1156" t="str">
        <f>IF(VLOOKUP($A150,intern2!$A$165:$BH$316,COLUMN(F150)+1,FALSE)="","",IF(VLOOKUP($A150,'2.2'!$D:$O,5,FALSE)&lt;=F$8,"OK","NOK"))</f>
        <v/>
      </c>
      <c r="G150" s="1156" t="str">
        <f>IF(VLOOKUP($A150,intern2!$A$165:$BH$316,COLUMN(G150)+1,FALSE)="","",IF(VLOOKUP($A150,'2.2'!$D:$O,5,FALSE)&lt;=G$8,"OK","NOK"))</f>
        <v/>
      </c>
      <c r="H150" s="1156" t="str">
        <f>IF(VLOOKUP($A150,intern2!$A$165:$BH$316,COLUMN(H150)+1,FALSE)="","",IF(VLOOKUP($A150,'2.2'!$D:$O,5,FALSE)&lt;=H$8,"OK","NOK"))</f>
        <v/>
      </c>
      <c r="I150" s="1269" t="str">
        <f>IF(VLOOKUP($A150,intern2!$A$165:$BH$316,COLUMN(I150)+1,FALSE)="","",IF(VLOOKUP($A150,'2.2'!$D:$O,5,FALSE)&lt;=I$8,"OK","NOK"))</f>
        <v/>
      </c>
      <c r="J150" s="1159" t="str">
        <f>IF(VLOOKUP($A150,intern2!$A$165:$BH$316,COLUMN(J150)+1,FALSE)="","",IF(VLOOKUP($A150,'2.2'!$D:$O,5,FALSE)&lt;=J$8,"OK","NOK"))</f>
        <v/>
      </c>
      <c r="K150" s="1156" t="str">
        <f>IF(VLOOKUP($A150,intern2!$A$165:$BH$316,COLUMN(K150)+1,FALSE)="","",IF(VLOOKUP($A150,'2.2'!$D:$O,5,FALSE)&lt;=K$8,"OK","NOK"))</f>
        <v/>
      </c>
      <c r="L150" s="1156" t="str">
        <f>IF(VLOOKUP($A150,intern2!$A$165:$BH$316,COLUMN(L150)+1,FALSE)="","",IF(VLOOKUP($A150,'2.2'!$D:$O,5,FALSE)&lt;=L$8,"OK","NOK"))</f>
        <v/>
      </c>
      <c r="M150" s="1156" t="str">
        <f>IF(VLOOKUP($A150,intern2!$A$165:$BH$316,COLUMN(M150)+1,FALSE)="","",IF(VLOOKUP($A150,'2.2'!$D:$O,5,FALSE)&lt;=M$8,"OK","NOK"))</f>
        <v/>
      </c>
      <c r="N150" s="1156" t="str">
        <f>IF(VLOOKUP($A150,intern2!$A$165:$BH$316,COLUMN(N150)+1,FALSE)="","",IF(VLOOKUP($A150,'2.2'!$D:$O,5,FALSE)&lt;=N$8,"OK","NOK"))</f>
        <v/>
      </c>
      <c r="O150" s="1156" t="str">
        <f>IF(VLOOKUP($A150,intern2!$A$165:$BH$316,COLUMN(O150)+1,FALSE)="","",IF(VLOOKUP($A150,'2.2'!$D:$O,5,FALSE)&lt;=O$8,"OK","NOK"))</f>
        <v/>
      </c>
      <c r="P150" s="1156" t="str">
        <f>IF(VLOOKUP($A150,intern2!$A$165:$BH$316,COLUMN(P150)+1,FALSE)="","",IF(VLOOKUP($A150,'2.2'!$D:$O,5,FALSE)&lt;=P$8,"OK","NOK"))</f>
        <v/>
      </c>
      <c r="Q150" s="1156" t="str">
        <f>IF(VLOOKUP($A150,intern2!$A$165:$BH$316,COLUMN(Q150)+1,FALSE)="","",IF(VLOOKUP($A150,'2.2'!$D:$O,5,FALSE)&lt;=Q$8,"OK","NOK"))</f>
        <v/>
      </c>
      <c r="R150" s="1159" t="str">
        <f>IF(VLOOKUP($A150,intern2!$A$165:$BH$316,COLUMN(R150)+1,FALSE)="","",IF(VLOOKUP($A150,'2.2'!$D:$O,5,FALSE)&lt;=R$8,"OK","NOK"))</f>
        <v/>
      </c>
      <c r="S150" s="1159" t="str">
        <f>IF(VLOOKUP($A150,intern2!$A$165:$BH$316,COLUMN(S150)+1,FALSE)="","",IF(VLOOKUP($A150,'2.2'!$D:$O,5,FALSE)&lt;=S$8,"OK","NOK"))</f>
        <v/>
      </c>
      <c r="T150" s="1156" t="str">
        <f>IF(VLOOKUP($A150,intern2!$A$165:$BH$316,COLUMN(T150)+1,FALSE)="","",IF(VLOOKUP($A150,'2.2'!$D:$O,5,FALSE)&lt;=T$8,"OK","NOK"))</f>
        <v/>
      </c>
      <c r="U150" s="1156" t="str">
        <f>IF(VLOOKUP($A150,intern2!$A$165:$BH$316,COLUMN(U150)+1,FALSE)="","",IF(VLOOKUP($A150,'2.2'!$D:$O,5,FALSE)&lt;=U$8,"OK","NOK"))</f>
        <v/>
      </c>
      <c r="V150" s="1156" t="str">
        <f>IF(VLOOKUP($A150,intern2!$A$165:$BH$316,COLUMN(V150)+1,FALSE)="","",IF(VLOOKUP($A150,'2.2'!$D:$O,5,FALSE)&lt;=V$8,"OK","NOK"))</f>
        <v/>
      </c>
      <c r="W150" s="1156" t="str">
        <f>IF(VLOOKUP($A150,intern2!$A$165:$BH$316,COLUMN(W150)+1,FALSE)="","",IF(VLOOKUP($A150,'2.2'!$D:$O,5,FALSE)&lt;=W$8,"OK","NOK"))</f>
        <v/>
      </c>
      <c r="X150" s="1156" t="str">
        <f>IF(VLOOKUP($A150,intern2!$A$165:$BH$316,COLUMN(X150)+1,FALSE)="","",IF(VLOOKUP($A150,'2.2'!$D:$O,5,FALSE)&lt;=X$8,"OK","NOK"))</f>
        <v/>
      </c>
      <c r="Y150" s="1170" t="str">
        <f>IF(VLOOKUP($A150,intern2!$A$165:$BH$316,COLUMN(Y150)+1,FALSE)="","",IF(VLOOKUP($A150,'2.2'!$D:$O,5,FALSE)&lt;=Y$8,"OK","NOK"))</f>
        <v/>
      </c>
      <c r="Z150" s="1269" t="str">
        <f>IF(VLOOKUP($A150,intern2!$A$165:$BH$316,COLUMN(Z150)+1,FALSE)="","",IF(VLOOKUP($A150,'2.2'!$D:$O,5,FALSE)&lt;=Z$8,"OK","NOK"))</f>
        <v/>
      </c>
      <c r="AA150" s="1156" t="str">
        <f>IF(VLOOKUP($A150,intern2!$A$165:$BH$316,COLUMN(AA150)+1,FALSE)="","",IF(VLOOKUP($A150,'2.2'!$D:$O,5,FALSE)&lt;=AA$8,"OK","NOK"))</f>
        <v/>
      </c>
      <c r="AB150" s="1156" t="str">
        <f>IF(VLOOKUP($A150,intern2!$A$165:$BH$316,COLUMN(AB150)+1,FALSE)="","",IF(VLOOKUP($A150,'2.2'!$D:$O,5,FALSE)&lt;=AB$8,"OK","NOK"))</f>
        <v/>
      </c>
      <c r="AC150" s="1156" t="str">
        <f>IF(VLOOKUP($A150,intern2!$A$165:$BH$316,COLUMN(AC150)+1,FALSE)="","",IF(VLOOKUP($A150,'2.2'!$D:$O,5,FALSE)&lt;=AC$8,"OK","NOK"))</f>
        <v/>
      </c>
      <c r="AD150" s="1156" t="str">
        <f>IF(VLOOKUP($A150,intern2!$A$165:$BH$316,COLUMN(AD150)+1,FALSE)="","",IF(VLOOKUP($A150,'2.2'!$D:$O,5,FALSE)&lt;=AD$8,"OK","NOK"))</f>
        <v/>
      </c>
      <c r="AE150" s="1160" t="str">
        <f>IF(VLOOKUP($A150,intern2!$A$165:$BH$316,COLUMN(AE150)+1,FALSE)="","",IF(VLOOKUP($A150,'2.2'!$D:$O,5,FALSE)&lt;=AE$8,"OK","NOK"))</f>
        <v/>
      </c>
      <c r="AF150" s="1269" t="str">
        <f>IF(VLOOKUP($A150,intern2!$A$165:$BH$316,COLUMN(AF150)+1,FALSE)="","",IF(VLOOKUP($A150,'2.2'!$D:$O,5,FALSE)&lt;=AF$8,"OK","NOK"))</f>
        <v/>
      </c>
      <c r="AG150" s="1160" t="str">
        <f>IF(VLOOKUP($A150,intern2!$A$165:$BH$316,COLUMN(AG150)+1,FALSE)="","",IF(VLOOKUP($A150,'2.2'!$D:$O,5,FALSE)&lt;=AG$8,"OK","NOK"))</f>
        <v/>
      </c>
      <c r="AH150" s="1160" t="str">
        <f>IF(VLOOKUP($A150,intern2!$A$165:$BH$316,COLUMN(AH150)+1,FALSE)="","",IF(VLOOKUP($A150,'2.2'!$D:$O,5,FALSE)&lt;=AH$8,"OK","NOK"))</f>
        <v/>
      </c>
      <c r="AI150" s="1156" t="str">
        <f>IF(VLOOKUP($A150,intern2!$A$165:$BH$316,COLUMN(AI150)+1,FALSE)="","",IF(VLOOKUP($A150,'2.2'!$D:$O,5,FALSE)&lt;=AI$8,"OK","NOK"))</f>
        <v/>
      </c>
      <c r="AJ150" s="1156" t="str">
        <f>IF(VLOOKUP($A150,intern2!$A$165:$BH$316,COLUMN(AJ150)+1,FALSE)="","",IF(VLOOKUP($A150,'2.2'!$D:$O,5,FALSE)&lt;=AJ$8,"OK","NOK"))</f>
        <v/>
      </c>
      <c r="AK150" s="1156" t="str">
        <f>IF(VLOOKUP($A150,intern2!$A$165:$BH$316,COLUMN(AK150)+1,FALSE)="","",IF(VLOOKUP($A150,'2.2'!$D:$O,5,FALSE)&lt;=AK$8,"OK","NOK"))</f>
        <v/>
      </c>
      <c r="AL150" s="1156" t="str">
        <f>IF(VLOOKUP($A150,intern2!$A$165:$BH$316,COLUMN(AL150)+1,FALSE)="","",IF(VLOOKUP($A150,'2.2'!$D:$O,5,FALSE)&lt;=AL$8,"OK","NOK"))</f>
        <v/>
      </c>
      <c r="AM150" s="1269" t="str">
        <f>IF(VLOOKUP($A150,intern2!$A$165:$BH$316,COLUMN(AM150)+1,FALSE)="","",IF(VLOOKUP($A150,'2.2'!$D:$O,5,FALSE)&lt;=AM$8,"OK","NOK"))</f>
        <v/>
      </c>
      <c r="AN150" s="1170" t="str">
        <f>IF(VLOOKUP($A150,intern2!$A$165:$BH$316,COLUMN(AN150)+1,FALSE)="","",IF(VLOOKUP($A150,'2.2'!$D:$O,5,FALSE)&lt;=AN$8,"OK","NOK"))</f>
        <v/>
      </c>
      <c r="AO150" s="1156" t="str">
        <f>IF(VLOOKUP($A150,intern2!$A$165:$BH$316,COLUMN(AO150)+1,FALSE)="","",IF(VLOOKUP($A150,'2.2'!$D:$O,5,FALSE)&lt;=AO$8,"OK","NOK"))</f>
        <v/>
      </c>
      <c r="AP150" s="1156" t="str">
        <f>IF(VLOOKUP($A150,intern2!$A$165:$BH$316,COLUMN(AP150)+1,FALSE)="","",IF(VLOOKUP($A150,'2.2'!$D:$O,5,FALSE)&lt;=AP$8,"OK","NOK"))</f>
        <v/>
      </c>
      <c r="AQ150" s="1269" t="str">
        <f>IF(VLOOKUP($A150,intern2!$A$165:$BH$316,COLUMN(AQ150)+1,FALSE)="","",IF(VLOOKUP($A150,'2.2'!$D:$O,5,FALSE)&lt;=AQ$8,"OK","NOK"))</f>
        <v/>
      </c>
      <c r="AR150" s="1156" t="str">
        <f>IF(VLOOKUP($A150,intern2!$A$165:$BH$316,COLUMN(AR150)+1,FALSE)="","",IF(VLOOKUP($A150,'2.2'!$D:$O,5,FALSE)&lt;=AR$8,"OK","NOK"))</f>
        <v/>
      </c>
      <c r="AS150" s="1156" t="str">
        <f>IF(VLOOKUP($A150,intern2!$A$165:$BH$316,COLUMN(AS150)+1,FALSE)="","",IF(VLOOKUP($A150,'2.2'!$D:$O,5,FALSE)&lt;=AS$8,"OK","NOK"))</f>
        <v/>
      </c>
      <c r="AT150" s="1269" t="str">
        <f ca="1">IF(VLOOKUP($A150,intern2!$A$165:$BH$316,COLUMN(AT150)+1,FALSE)="","",IF(VLOOKUP($A150,'2.2'!$D:$O,5,FALSE)&lt;=AT$8,"OK","NOK"))</f>
        <v>NOK</v>
      </c>
      <c r="AU150" s="1156" t="str">
        <f>IF(VLOOKUP($A150,intern2!$A$165:$BH$316,COLUMN(AU150)+1,FALSE)="","",IF(VLOOKUP($A150,'2.2'!$D:$O,5,FALSE)&lt;=AU$8,"OK","NOK"))</f>
        <v/>
      </c>
      <c r="AV150" s="1156" t="str">
        <f>IF(VLOOKUP($A150,intern2!$A$165:$BH$316,COLUMN(AV150)+1,FALSE)="","",IF(VLOOKUP($A150,'2.2'!$D:$O,5,FALSE)&lt;=AV$8,"OK","NOK"))</f>
        <v/>
      </c>
      <c r="AW150" s="1156" t="str">
        <f>IF(VLOOKUP($A150,intern2!$A$165:$BH$316,COLUMN(AW150)+1,FALSE)="","",IF(VLOOKUP($A150,'2.2'!$D:$O,5,FALSE)&lt;=AW$8,"OK","NOK"))</f>
        <v/>
      </c>
      <c r="AX150" s="1156" t="str">
        <f>IF(VLOOKUP($A150,intern2!$A$165:$BH$316,COLUMN(AX150)+1,FALSE)="","",IF(VLOOKUP($A150,'2.2'!$D:$O,5,FALSE)&lt;=AX$8,"OK","NOK"))</f>
        <v/>
      </c>
      <c r="AY150" s="1156" t="str">
        <f>IF(VLOOKUP($A150,intern2!$A$165:$BH$316,COLUMN(AY150)+1,FALSE)="","",IF(VLOOKUP($A150,'2.2'!$D:$O,5,FALSE)&lt;=AY$8,"OK","NOK"))</f>
        <v/>
      </c>
      <c r="AZ150" s="1269" t="str">
        <f>IF(VLOOKUP($A150,intern2!$A$165:$BH$316,COLUMN(AZ150)+1,FALSE)="","",IF(VLOOKUP($A150,'2.2'!$D:$O,5,FALSE)&lt;=AZ$8,"OK","NOK"))</f>
        <v/>
      </c>
      <c r="BA150" s="1156" t="str">
        <f>IF(VLOOKUP($A150,intern2!$A$165:$BH$316,COLUMN(BA150)+1,FALSE)="","",IF(VLOOKUP($A150,'2.2'!$D:$O,5,FALSE)&lt;=BA$8,"OK","NOK"))</f>
        <v/>
      </c>
      <c r="BB150" s="1156" t="str">
        <f>IF(VLOOKUP($A150,intern2!$A$165:$BH$316,COLUMN(BB150)+1,FALSE)="","",IF(VLOOKUP($A150,'2.2'!$D:$O,5,FALSE)&lt;=BB$8,"OK","NOK"))</f>
        <v/>
      </c>
      <c r="BC150" s="1156" t="str">
        <f>IF(VLOOKUP($A150,intern2!$A$165:$BH$316,COLUMN(BC150)+1,FALSE)="","",IF(VLOOKUP($A150,'2.2'!$D:$O,5,FALSE)&lt;=BC$8,"OK","NOK"))</f>
        <v/>
      </c>
      <c r="BD150" s="1156" t="str">
        <f>IF(VLOOKUP($A150,intern2!$A$165:$BH$316,COLUMN(BD150)+1,FALSE)="","",IF(VLOOKUP($A150,'2.2'!$D:$O,5,FALSE)&lt;=BD$8,"OK","NOK"))</f>
        <v/>
      </c>
      <c r="BE150" s="1156" t="str">
        <f>IF(VLOOKUP($A150,intern2!$A$165:$BH$316,COLUMN(BE150)+1,FALSE)="","",IF(VLOOKUP($A150,'2.2'!$D:$O,5,FALSE)&lt;=BE$8,"OK","NOK"))</f>
        <v/>
      </c>
      <c r="BF150" s="1170" t="str">
        <f>IF(VLOOKUP($A150,intern2!$A$165:$BH$316,COLUMN(BF150)+1,FALSE)="","",IF(VLOOKUP($A150,'2.2'!$D:$O,5,FALSE)&lt;=BF$8,"OK","NOK"))</f>
        <v/>
      </c>
      <c r="BG150" s="1269" t="str">
        <f>IF(VLOOKUP($A150,intern2!$A$165:$BH$316,COLUMN(BG150)+1,FALSE)="","",IF(VLOOKUP($A150,'2.2'!$D:$O,5,FALSE)&lt;=BG$8,"OK","NOK"))</f>
        <v/>
      </c>
      <c r="BH150" s="1176" t="str">
        <f t="shared" ca="1" si="2"/>
        <v>NOK</v>
      </c>
      <c r="BI150" s="1176"/>
    </row>
    <row r="151" spans="1:61" x14ac:dyDescent="0.25">
      <c r="A151" s="716" t="str">
        <f>'2.2'!D151</f>
        <v>KINC</v>
      </c>
      <c r="B151" s="1157" t="str">
        <f>'2.2'!E151</f>
        <v>Chirurgia pediatrica</v>
      </c>
      <c r="C151" s="1156" t="str">
        <f>IF(VLOOKUP($A151,intern2!$A$165:$BH$316,COLUMN(C151)+1,FALSE)="","",IF(VLOOKUP($A151,'2.2'!$D:$O,5,FALSE)&lt;=C$8,"OK","NOK"))</f>
        <v/>
      </c>
      <c r="D151" s="1156" t="str">
        <f>IF(VLOOKUP($A151,intern2!$A$165:$BH$316,COLUMN(D151)+1,FALSE)="","",IF(VLOOKUP($A151,'2.2'!$D:$O,5,FALSE)&lt;=D$8,"OK","NOK"))</f>
        <v/>
      </c>
      <c r="E151" s="1156" t="str">
        <f>IF(VLOOKUP($A151,intern2!$A$165:$BH$316,COLUMN(E151)+1,FALSE)="","",IF(VLOOKUP($A151,'2.2'!$D:$O,5,FALSE)&lt;=E$8,"OK","NOK"))</f>
        <v/>
      </c>
      <c r="F151" s="1156" t="str">
        <f>IF(VLOOKUP($A151,intern2!$A$165:$BH$316,COLUMN(F151)+1,FALSE)="","",IF(VLOOKUP($A151,'2.2'!$D:$O,5,FALSE)&lt;=F$8,"OK","NOK"))</f>
        <v/>
      </c>
      <c r="G151" s="1156" t="str">
        <f>IF(VLOOKUP($A151,intern2!$A$165:$BH$316,COLUMN(G151)+1,FALSE)="","",IF(VLOOKUP($A151,'2.2'!$D:$O,5,FALSE)&lt;=G$8,"OK","NOK"))</f>
        <v/>
      </c>
      <c r="H151" s="1156" t="str">
        <f>IF(VLOOKUP($A151,intern2!$A$165:$BH$316,COLUMN(H151)+1,FALSE)="","",IF(VLOOKUP($A151,'2.2'!$D:$O,5,FALSE)&lt;=H$8,"OK","NOK"))</f>
        <v/>
      </c>
      <c r="I151" s="1269" t="str">
        <f>IF(VLOOKUP($A151,intern2!$A$165:$BH$316,COLUMN(I151)+1,FALSE)="","",IF(VLOOKUP($A151,'2.2'!$D:$O,5,FALSE)&lt;=I$8,"OK","NOK"))</f>
        <v/>
      </c>
      <c r="J151" s="1159" t="str">
        <f>IF(VLOOKUP($A151,intern2!$A$165:$BH$316,COLUMN(J151)+1,FALSE)="","",IF(VLOOKUP($A151,'2.2'!$D:$O,5,FALSE)&lt;=J$8,"OK","NOK"))</f>
        <v/>
      </c>
      <c r="K151" s="1156" t="str">
        <f>IF(VLOOKUP($A151,intern2!$A$165:$BH$316,COLUMN(K151)+1,FALSE)="","",IF(VLOOKUP($A151,'2.2'!$D:$O,5,FALSE)&lt;=K$8,"OK","NOK"))</f>
        <v/>
      </c>
      <c r="L151" s="1156" t="str">
        <f>IF(VLOOKUP($A151,intern2!$A$165:$BH$316,COLUMN(L151)+1,FALSE)="","",IF(VLOOKUP($A151,'2.2'!$D:$O,5,FALSE)&lt;=L$8,"OK","NOK"))</f>
        <v/>
      </c>
      <c r="M151" s="1156" t="str">
        <f>IF(VLOOKUP($A151,intern2!$A$165:$BH$316,COLUMN(M151)+1,FALSE)="","",IF(VLOOKUP($A151,'2.2'!$D:$O,5,FALSE)&lt;=M$8,"OK","NOK"))</f>
        <v/>
      </c>
      <c r="N151" s="1156" t="str">
        <f>IF(VLOOKUP($A151,intern2!$A$165:$BH$316,COLUMN(N151)+1,FALSE)="","",IF(VLOOKUP($A151,'2.2'!$D:$O,5,FALSE)&lt;=N$8,"OK","NOK"))</f>
        <v/>
      </c>
      <c r="O151" s="1156" t="str">
        <f ca="1">IF(VLOOKUP($A151,intern2!$A$165:$BH$316,COLUMN(O151)+1,FALSE)="","",IF(VLOOKUP($A151,'2.2'!$D:$O,5,FALSE)&lt;=O$8,"OK","NOK"))</f>
        <v>NOK</v>
      </c>
      <c r="P151" s="1156" t="str">
        <f>IF(VLOOKUP($A151,intern2!$A$165:$BH$316,COLUMN(P151)+1,FALSE)="","",IF(VLOOKUP($A151,'2.2'!$D:$O,5,FALSE)&lt;=P$8,"OK","NOK"))</f>
        <v/>
      </c>
      <c r="Q151" s="1156" t="str">
        <f>IF(VLOOKUP($A151,intern2!$A$165:$BH$316,COLUMN(Q151)+1,FALSE)="","",IF(VLOOKUP($A151,'2.2'!$D:$O,5,FALSE)&lt;=Q$8,"OK","NOK"))</f>
        <v/>
      </c>
      <c r="R151" s="1159" t="str">
        <f>IF(VLOOKUP($A151,intern2!$A$165:$BH$316,COLUMN(R151)+1,FALSE)="","",IF(VLOOKUP($A151,'2.2'!$D:$O,5,FALSE)&lt;=R$8,"OK","NOK"))</f>
        <v/>
      </c>
      <c r="S151" s="1159" t="str">
        <f>IF(VLOOKUP($A151,intern2!$A$165:$BH$316,COLUMN(S151)+1,FALSE)="","",IF(VLOOKUP($A151,'2.2'!$D:$O,5,FALSE)&lt;=S$8,"OK","NOK"))</f>
        <v/>
      </c>
      <c r="T151" s="1156" t="str">
        <f>IF(VLOOKUP($A151,intern2!$A$165:$BH$316,COLUMN(T151)+1,FALSE)="","",IF(VLOOKUP($A151,'2.2'!$D:$O,5,FALSE)&lt;=T$8,"OK","NOK"))</f>
        <v/>
      </c>
      <c r="U151" s="1156" t="str">
        <f>IF(VLOOKUP($A151,intern2!$A$165:$BH$316,COLUMN(U151)+1,FALSE)="","",IF(VLOOKUP($A151,'2.2'!$D:$O,5,FALSE)&lt;=U$8,"OK","NOK"))</f>
        <v/>
      </c>
      <c r="V151" s="1156" t="str">
        <f>IF(VLOOKUP($A151,intern2!$A$165:$BH$316,COLUMN(V151)+1,FALSE)="","",IF(VLOOKUP($A151,'2.2'!$D:$O,5,FALSE)&lt;=V$8,"OK","NOK"))</f>
        <v/>
      </c>
      <c r="W151" s="1156" t="str">
        <f>IF(VLOOKUP($A151,intern2!$A$165:$BH$316,COLUMN(W151)+1,FALSE)="","",IF(VLOOKUP($A151,'2.2'!$D:$O,5,FALSE)&lt;=W$8,"OK","NOK"))</f>
        <v/>
      </c>
      <c r="X151" s="1156" t="str">
        <f>IF(VLOOKUP($A151,intern2!$A$165:$BH$316,COLUMN(X151)+1,FALSE)="","",IF(VLOOKUP($A151,'2.2'!$D:$O,5,FALSE)&lt;=X$8,"OK","NOK"))</f>
        <v/>
      </c>
      <c r="Y151" s="1170" t="str">
        <f>IF(VLOOKUP($A151,intern2!$A$165:$BH$316,COLUMN(Y151)+1,FALSE)="","",IF(VLOOKUP($A151,'2.2'!$D:$O,5,FALSE)&lt;=Y$8,"OK","NOK"))</f>
        <v/>
      </c>
      <c r="Z151" s="1269" t="str">
        <f>IF(VLOOKUP($A151,intern2!$A$165:$BH$316,COLUMN(Z151)+1,FALSE)="","",IF(VLOOKUP($A151,'2.2'!$D:$O,5,FALSE)&lt;=Z$8,"OK","NOK"))</f>
        <v/>
      </c>
      <c r="AA151" s="1156" t="str">
        <f>IF(VLOOKUP($A151,intern2!$A$165:$BH$316,COLUMN(AA151)+1,FALSE)="","",IF(VLOOKUP($A151,'2.2'!$D:$O,5,FALSE)&lt;=AA$8,"OK","NOK"))</f>
        <v/>
      </c>
      <c r="AB151" s="1156" t="str">
        <f>IF(VLOOKUP($A151,intern2!$A$165:$BH$316,COLUMN(AB151)+1,FALSE)="","",IF(VLOOKUP($A151,'2.2'!$D:$O,5,FALSE)&lt;=AB$8,"OK","NOK"))</f>
        <v/>
      </c>
      <c r="AC151" s="1156" t="str">
        <f>IF(VLOOKUP($A151,intern2!$A$165:$BH$316,COLUMN(AC151)+1,FALSE)="","",IF(VLOOKUP($A151,'2.2'!$D:$O,5,FALSE)&lt;=AC$8,"OK","NOK"))</f>
        <v/>
      </c>
      <c r="AD151" s="1156" t="str">
        <f>IF(VLOOKUP($A151,intern2!$A$165:$BH$316,COLUMN(AD151)+1,FALSE)="","",IF(VLOOKUP($A151,'2.2'!$D:$O,5,FALSE)&lt;=AD$8,"OK","NOK"))</f>
        <v/>
      </c>
      <c r="AE151" s="1160" t="str">
        <f>IF(VLOOKUP($A151,intern2!$A$165:$BH$316,COLUMN(AE151)+1,FALSE)="","",IF(VLOOKUP($A151,'2.2'!$D:$O,5,FALSE)&lt;=AE$8,"OK","NOK"))</f>
        <v/>
      </c>
      <c r="AF151" s="1269" t="str">
        <f>IF(VLOOKUP($A151,intern2!$A$165:$BH$316,COLUMN(AF151)+1,FALSE)="","",IF(VLOOKUP($A151,'2.2'!$D:$O,5,FALSE)&lt;=AF$8,"OK","NOK"))</f>
        <v/>
      </c>
      <c r="AG151" s="1160" t="str">
        <f>IF(VLOOKUP($A151,intern2!$A$165:$BH$316,COLUMN(AG151)+1,FALSE)="","",IF(VLOOKUP($A151,'2.2'!$D:$O,5,FALSE)&lt;=AG$8,"OK","NOK"))</f>
        <v/>
      </c>
      <c r="AH151" s="1160" t="str">
        <f>IF(VLOOKUP($A151,intern2!$A$165:$BH$316,COLUMN(AH151)+1,FALSE)="","",IF(VLOOKUP($A151,'2.2'!$D:$O,5,FALSE)&lt;=AH$8,"OK","NOK"))</f>
        <v/>
      </c>
      <c r="AI151" s="1156" t="str">
        <f>IF(VLOOKUP($A151,intern2!$A$165:$BH$316,COLUMN(AI151)+1,FALSE)="","",IF(VLOOKUP($A151,'2.2'!$D:$O,5,FALSE)&lt;=AI$8,"OK","NOK"))</f>
        <v/>
      </c>
      <c r="AJ151" s="1156" t="str">
        <f>IF(VLOOKUP($A151,intern2!$A$165:$BH$316,COLUMN(AJ151)+1,FALSE)="","",IF(VLOOKUP($A151,'2.2'!$D:$O,5,FALSE)&lt;=AJ$8,"OK","NOK"))</f>
        <v/>
      </c>
      <c r="AK151" s="1156" t="str">
        <f>IF(VLOOKUP($A151,intern2!$A$165:$BH$316,COLUMN(AK151)+1,FALSE)="","",IF(VLOOKUP($A151,'2.2'!$D:$O,5,FALSE)&lt;=AK$8,"OK","NOK"))</f>
        <v/>
      </c>
      <c r="AL151" s="1156" t="str">
        <f>IF(VLOOKUP($A151,intern2!$A$165:$BH$316,COLUMN(AL151)+1,FALSE)="","",IF(VLOOKUP($A151,'2.2'!$D:$O,5,FALSE)&lt;=AL$8,"OK","NOK"))</f>
        <v/>
      </c>
      <c r="AM151" s="1269" t="str">
        <f>IF(VLOOKUP($A151,intern2!$A$165:$BH$316,COLUMN(AM151)+1,FALSE)="","",IF(VLOOKUP($A151,'2.2'!$D:$O,5,FALSE)&lt;=AM$8,"OK","NOK"))</f>
        <v/>
      </c>
      <c r="AN151" s="1170" t="str">
        <f>IF(VLOOKUP($A151,intern2!$A$165:$BH$316,COLUMN(AN151)+1,FALSE)="","",IF(VLOOKUP($A151,'2.2'!$D:$O,5,FALSE)&lt;=AN$8,"OK","NOK"))</f>
        <v/>
      </c>
      <c r="AO151" s="1156" t="str">
        <f>IF(VLOOKUP($A151,intern2!$A$165:$BH$316,COLUMN(AO151)+1,FALSE)="","",IF(VLOOKUP($A151,'2.2'!$D:$O,5,FALSE)&lt;=AO$8,"OK","NOK"))</f>
        <v/>
      </c>
      <c r="AP151" s="1156" t="str">
        <f>IF(VLOOKUP($A151,intern2!$A$165:$BH$316,COLUMN(AP151)+1,FALSE)="","",IF(VLOOKUP($A151,'2.2'!$D:$O,5,FALSE)&lt;=AP$8,"OK","NOK"))</f>
        <v/>
      </c>
      <c r="AQ151" s="1269" t="str">
        <f>IF(VLOOKUP($A151,intern2!$A$165:$BH$316,COLUMN(AQ151)+1,FALSE)="","",IF(VLOOKUP($A151,'2.2'!$D:$O,5,FALSE)&lt;=AQ$8,"OK","NOK"))</f>
        <v/>
      </c>
      <c r="AR151" s="1156" t="str">
        <f>IF(VLOOKUP($A151,intern2!$A$165:$BH$316,COLUMN(AR151)+1,FALSE)="","",IF(VLOOKUP($A151,'2.2'!$D:$O,5,FALSE)&lt;=AR$8,"OK","NOK"))</f>
        <v/>
      </c>
      <c r="AS151" s="1156" t="str">
        <f>IF(VLOOKUP($A151,intern2!$A$165:$BH$316,COLUMN(AS151)+1,FALSE)="","",IF(VLOOKUP($A151,'2.2'!$D:$O,5,FALSE)&lt;=AS$8,"OK","NOK"))</f>
        <v/>
      </c>
      <c r="AT151" s="1269" t="str">
        <f>IF(VLOOKUP($A151,intern2!$A$165:$BH$316,COLUMN(AT151)+1,FALSE)="","",IF(VLOOKUP($A151,'2.2'!$D:$O,5,FALSE)&lt;=AT$8,"OK","NOK"))</f>
        <v/>
      </c>
      <c r="AU151" s="1156" t="str">
        <f>IF(VLOOKUP($A151,intern2!$A$165:$BH$316,COLUMN(AU151)+1,FALSE)="","",IF(VLOOKUP($A151,'2.2'!$D:$O,5,FALSE)&lt;=AU$8,"OK","NOK"))</f>
        <v/>
      </c>
      <c r="AV151" s="1156" t="str">
        <f>IF(VLOOKUP($A151,intern2!$A$165:$BH$316,COLUMN(AV151)+1,FALSE)="","",IF(VLOOKUP($A151,'2.2'!$D:$O,5,FALSE)&lt;=AV$8,"OK","NOK"))</f>
        <v/>
      </c>
      <c r="AW151" s="1156" t="str">
        <f>IF(VLOOKUP($A151,intern2!$A$165:$BH$316,COLUMN(AW151)+1,FALSE)="","",IF(VLOOKUP($A151,'2.2'!$D:$O,5,FALSE)&lt;=AW$8,"OK","NOK"))</f>
        <v/>
      </c>
      <c r="AX151" s="1156" t="str">
        <f>IF(VLOOKUP($A151,intern2!$A$165:$BH$316,COLUMN(AX151)+1,FALSE)="","",IF(VLOOKUP($A151,'2.2'!$D:$O,5,FALSE)&lt;=AX$8,"OK","NOK"))</f>
        <v/>
      </c>
      <c r="AY151" s="1156" t="str">
        <f>IF(VLOOKUP($A151,intern2!$A$165:$BH$316,COLUMN(AY151)+1,FALSE)="","",IF(VLOOKUP($A151,'2.2'!$D:$O,5,FALSE)&lt;=AY$8,"OK","NOK"))</f>
        <v/>
      </c>
      <c r="AZ151" s="1269" t="str">
        <f>IF(VLOOKUP($A151,intern2!$A$165:$BH$316,COLUMN(AZ151)+1,FALSE)="","",IF(VLOOKUP($A151,'2.2'!$D:$O,5,FALSE)&lt;=AZ$8,"OK","NOK"))</f>
        <v/>
      </c>
      <c r="BA151" s="1156" t="str">
        <f>IF(VLOOKUP($A151,intern2!$A$165:$BH$316,COLUMN(BA151)+1,FALSE)="","",IF(VLOOKUP($A151,'2.2'!$D:$O,5,FALSE)&lt;=BA$8,"OK","NOK"))</f>
        <v/>
      </c>
      <c r="BB151" s="1156" t="str">
        <f>IF(VLOOKUP($A151,intern2!$A$165:$BH$316,COLUMN(BB151)+1,FALSE)="","",IF(VLOOKUP($A151,'2.2'!$D:$O,5,FALSE)&lt;=BB$8,"OK","NOK"))</f>
        <v/>
      </c>
      <c r="BC151" s="1156" t="str">
        <f>IF(VLOOKUP($A151,intern2!$A$165:$BH$316,COLUMN(BC151)+1,FALSE)="","",IF(VLOOKUP($A151,'2.2'!$D:$O,5,FALSE)&lt;=BC$8,"OK","NOK"))</f>
        <v/>
      </c>
      <c r="BD151" s="1156" t="str">
        <f>IF(VLOOKUP($A151,intern2!$A$165:$BH$316,COLUMN(BD151)+1,FALSE)="","",IF(VLOOKUP($A151,'2.2'!$D:$O,5,FALSE)&lt;=BD$8,"OK","NOK"))</f>
        <v/>
      </c>
      <c r="BE151" s="1156" t="str">
        <f>IF(VLOOKUP($A151,intern2!$A$165:$BH$316,COLUMN(BE151)+1,FALSE)="","",IF(VLOOKUP($A151,'2.2'!$D:$O,5,FALSE)&lt;=BE$8,"OK","NOK"))</f>
        <v/>
      </c>
      <c r="BF151" s="1170" t="str">
        <f>IF(VLOOKUP($A151,intern2!$A$165:$BH$316,COLUMN(BF151)+1,FALSE)="","",IF(VLOOKUP($A151,'2.2'!$D:$O,5,FALSE)&lt;=BF$8,"OK","NOK"))</f>
        <v/>
      </c>
      <c r="BG151" s="1269" t="str">
        <f>IF(VLOOKUP($A151,intern2!$A$165:$BH$316,COLUMN(BG151)+1,FALSE)="","",IF(VLOOKUP($A151,'2.2'!$D:$O,5,FALSE)&lt;=BG$8,"OK","NOK"))</f>
        <v/>
      </c>
      <c r="BH151" s="1176" t="str">
        <f t="shared" ca="1" si="2"/>
        <v>NOK</v>
      </c>
      <c r="BI151" s="1176"/>
    </row>
    <row r="152" spans="1:61" x14ac:dyDescent="0.25">
      <c r="A152" s="716" t="str">
        <f>'2.2'!D152</f>
        <v>KINB</v>
      </c>
      <c r="B152" s="1157" t="str">
        <f>'2.2'!E152</f>
        <v>Chirurgia pediatrica di base</v>
      </c>
      <c r="C152" s="1156" t="str">
        <f>IF(VLOOKUP($A152,intern2!$A$165:$BH$316,COLUMN(C152)+1,FALSE)="","",IF(VLOOKUP($A152,'2.2'!$D:$O,5,FALSE)&lt;=C$8,"OK","NOK"))</f>
        <v/>
      </c>
      <c r="D152" s="1156" t="str">
        <f>IF(VLOOKUP($A152,intern2!$A$165:$BH$316,COLUMN(D152)+1,FALSE)="","",IF(VLOOKUP($A152,'2.2'!$D:$O,5,FALSE)&lt;=D$8,"OK","NOK"))</f>
        <v/>
      </c>
      <c r="E152" s="1156" t="str">
        <f>IF(VLOOKUP($A152,intern2!$A$165:$BH$316,COLUMN(E152)+1,FALSE)="","",IF(VLOOKUP($A152,'2.2'!$D:$O,5,FALSE)&lt;=E$8,"OK","NOK"))</f>
        <v/>
      </c>
      <c r="F152" s="1156" t="str">
        <f>IF(VLOOKUP($A152,intern2!$A$165:$BH$316,COLUMN(F152)+1,FALSE)="","",IF(VLOOKUP($A152,'2.2'!$D:$O,5,FALSE)&lt;=F$8,"OK","NOK"))</f>
        <v/>
      </c>
      <c r="G152" s="1156" t="str">
        <f>IF(VLOOKUP($A152,intern2!$A$165:$BH$316,COLUMN(G152)+1,FALSE)="","",IF(VLOOKUP($A152,'2.2'!$D:$O,5,FALSE)&lt;=G$8,"OK","NOK"))</f>
        <v/>
      </c>
      <c r="H152" s="1156" t="str">
        <f>IF(VLOOKUP($A152,intern2!$A$165:$BH$316,COLUMN(H152)+1,FALSE)="","",IF(VLOOKUP($A152,'2.2'!$D:$O,5,FALSE)&lt;=H$8,"OK","NOK"))</f>
        <v/>
      </c>
      <c r="I152" s="1269" t="str">
        <f>IF(VLOOKUP($A152,intern2!$A$165:$BH$316,COLUMN(I152)+1,FALSE)="","",IF(VLOOKUP($A152,'2.2'!$D:$O,5,FALSE)&lt;=I$8,"OK","NOK"))</f>
        <v/>
      </c>
      <c r="J152" s="1159" t="str">
        <f>IF(VLOOKUP($A152,intern2!$A$165:$BH$316,COLUMN(J152)+1,FALSE)="","",IF(VLOOKUP($A152,'2.2'!$D:$O,5,FALSE)&lt;=J$8,"OK","NOK"))</f>
        <v/>
      </c>
      <c r="K152" s="1156" t="str">
        <f>IF(VLOOKUP($A152,intern2!$A$165:$BH$316,COLUMN(K152)+1,FALSE)="","",IF(VLOOKUP($A152,'2.2'!$D:$O,5,FALSE)&lt;=K$8,"OK","NOK"))</f>
        <v/>
      </c>
      <c r="L152" s="1156" t="str">
        <f>IF(VLOOKUP($A152,intern2!$A$165:$BH$316,COLUMN(L152)+1,FALSE)="","",IF(VLOOKUP($A152,'2.2'!$D:$O,5,FALSE)&lt;=L$8,"OK","NOK"))</f>
        <v/>
      </c>
      <c r="M152" s="1156" t="str">
        <f>IF(VLOOKUP($A152,intern2!$A$165:$BH$316,COLUMN(M152)+1,FALSE)="","",IF(VLOOKUP($A152,'2.2'!$D:$O,5,FALSE)&lt;=M$8,"OK","NOK"))</f>
        <v/>
      </c>
      <c r="N152" s="1156" t="str">
        <f>IF(VLOOKUP($A152,intern2!$A$165:$BH$316,COLUMN(N152)+1,FALSE)="","",IF(VLOOKUP($A152,'2.2'!$D:$O,5,FALSE)&lt;=N$8,"OK","NOK"))</f>
        <v/>
      </c>
      <c r="O152" s="1156" t="str">
        <f>IF(VLOOKUP($A152,intern2!$A$165:$BH$316,COLUMN(O152)+1,FALSE)="","",IF(VLOOKUP($A152,'2.2'!$D:$O,5,FALSE)&lt;=O$8,"OK","NOK"))</f>
        <v/>
      </c>
      <c r="P152" s="1156" t="str">
        <f>IF(VLOOKUP($A152,intern2!$A$165:$BH$316,COLUMN(P152)+1,FALSE)="","",IF(VLOOKUP($A152,'2.2'!$D:$O,5,FALSE)&lt;=P$8,"OK","NOK"))</f>
        <v/>
      </c>
      <c r="Q152" s="1156" t="str">
        <f>IF(VLOOKUP($A152,intern2!$A$165:$BH$316,COLUMN(Q152)+1,FALSE)="","",IF(VLOOKUP($A152,'2.2'!$D:$O,5,FALSE)&lt;=Q$8,"OK","NOK"))</f>
        <v/>
      </c>
      <c r="R152" s="1159" t="str">
        <f>IF(VLOOKUP($A152,intern2!$A$165:$BH$316,COLUMN(R152)+1,FALSE)="","",IF(VLOOKUP($A152,'2.2'!$D:$O,5,FALSE)&lt;=R$8,"OK","NOK"))</f>
        <v/>
      </c>
      <c r="S152" s="1159" t="str">
        <f>IF(VLOOKUP($A152,intern2!$A$165:$BH$316,COLUMN(S152)+1,FALSE)="","",IF(VLOOKUP($A152,'2.2'!$D:$O,5,FALSE)&lt;=S$8,"OK","NOK"))</f>
        <v/>
      </c>
      <c r="T152" s="1156" t="str">
        <f>IF(VLOOKUP($A152,intern2!$A$165:$BH$316,COLUMN(T152)+1,FALSE)="","",IF(VLOOKUP($A152,'2.2'!$D:$O,5,FALSE)&lt;=T$8,"OK","NOK"))</f>
        <v/>
      </c>
      <c r="U152" s="1156" t="str">
        <f>IF(VLOOKUP($A152,intern2!$A$165:$BH$316,COLUMN(U152)+1,FALSE)="","",IF(VLOOKUP($A152,'2.2'!$D:$O,5,FALSE)&lt;=U$8,"OK","NOK"))</f>
        <v/>
      </c>
      <c r="V152" s="1156" t="str">
        <f>IF(VLOOKUP($A152,intern2!$A$165:$BH$316,COLUMN(V152)+1,FALSE)="","",IF(VLOOKUP($A152,'2.2'!$D:$O,5,FALSE)&lt;=V$8,"OK","NOK"))</f>
        <v/>
      </c>
      <c r="W152" s="1156" t="str">
        <f>IF(VLOOKUP($A152,intern2!$A$165:$BH$316,COLUMN(W152)+1,FALSE)="","",IF(VLOOKUP($A152,'2.2'!$D:$O,5,FALSE)&lt;=W$8,"OK","NOK"))</f>
        <v/>
      </c>
      <c r="X152" s="1156" t="str">
        <f>IF(VLOOKUP($A152,intern2!$A$165:$BH$316,COLUMN(X152)+1,FALSE)="","",IF(VLOOKUP($A152,'2.2'!$D:$O,5,FALSE)&lt;=X$8,"OK","NOK"))</f>
        <v/>
      </c>
      <c r="Y152" s="1170" t="str">
        <f>IF(VLOOKUP($A152,intern2!$A$165:$BH$316,COLUMN(Y152)+1,FALSE)="","",IF(VLOOKUP($A152,'2.2'!$D:$O,5,FALSE)&lt;=Y$8,"OK","NOK"))</f>
        <v/>
      </c>
      <c r="Z152" s="1269" t="str">
        <f>IF(VLOOKUP($A152,intern2!$A$165:$BH$316,COLUMN(Z152)+1,FALSE)="","",IF(VLOOKUP($A152,'2.2'!$D:$O,5,FALSE)&lt;=Z$8,"OK","NOK"))</f>
        <v/>
      </c>
      <c r="AA152" s="1156" t="str">
        <f>IF(VLOOKUP($A152,intern2!$A$165:$BH$316,COLUMN(AA152)+1,FALSE)="","",IF(VLOOKUP($A152,'2.2'!$D:$O,5,FALSE)&lt;=AA$8,"OK","NOK"))</f>
        <v/>
      </c>
      <c r="AB152" s="1156" t="str">
        <f>IF(VLOOKUP($A152,intern2!$A$165:$BH$316,COLUMN(AB152)+1,FALSE)="","",IF(VLOOKUP($A152,'2.2'!$D:$O,5,FALSE)&lt;=AB$8,"OK","NOK"))</f>
        <v/>
      </c>
      <c r="AC152" s="1156" t="str">
        <f>IF(VLOOKUP($A152,intern2!$A$165:$BH$316,COLUMN(AC152)+1,FALSE)="","",IF(VLOOKUP($A152,'2.2'!$D:$O,5,FALSE)&lt;=AC$8,"OK","NOK"))</f>
        <v/>
      </c>
      <c r="AD152" s="1156" t="str">
        <f>IF(VLOOKUP($A152,intern2!$A$165:$BH$316,COLUMN(AD152)+1,FALSE)="","",IF(VLOOKUP($A152,'2.2'!$D:$O,5,FALSE)&lt;=AD$8,"OK","NOK"))</f>
        <v/>
      </c>
      <c r="AE152" s="1160" t="str">
        <f>IF(VLOOKUP($A152,intern2!$A$165:$BH$316,COLUMN(AE152)+1,FALSE)="","",IF(VLOOKUP($A152,'2.2'!$D:$O,5,FALSE)&lt;=AE$8,"OK","NOK"))</f>
        <v/>
      </c>
      <c r="AF152" s="1269" t="str">
        <f>IF(VLOOKUP($A152,intern2!$A$165:$BH$316,COLUMN(AF152)+1,FALSE)="","",IF(VLOOKUP($A152,'2.2'!$D:$O,5,FALSE)&lt;=AF$8,"OK","NOK"))</f>
        <v/>
      </c>
      <c r="AG152" s="1160" t="str">
        <f>IF(VLOOKUP($A152,intern2!$A$165:$BH$316,COLUMN(AG152)+1,FALSE)="","",IF(VLOOKUP($A152,'2.2'!$D:$O,5,FALSE)&lt;=AG$8,"OK","NOK"))</f>
        <v/>
      </c>
      <c r="AH152" s="1160" t="str">
        <f>IF(VLOOKUP($A152,intern2!$A$165:$BH$316,COLUMN(AH152)+1,FALSE)="","",IF(VLOOKUP($A152,'2.2'!$D:$O,5,FALSE)&lt;=AH$8,"OK","NOK"))</f>
        <v/>
      </c>
      <c r="AI152" s="1156" t="str">
        <f>IF(VLOOKUP($A152,intern2!$A$165:$BH$316,COLUMN(AI152)+1,FALSE)="","",IF(VLOOKUP($A152,'2.2'!$D:$O,5,FALSE)&lt;=AI$8,"OK","NOK"))</f>
        <v/>
      </c>
      <c r="AJ152" s="1156" t="str">
        <f>IF(VLOOKUP($A152,intern2!$A$165:$BH$316,COLUMN(AJ152)+1,FALSE)="","",IF(VLOOKUP($A152,'2.2'!$D:$O,5,FALSE)&lt;=AJ$8,"OK","NOK"))</f>
        <v/>
      </c>
      <c r="AK152" s="1156" t="str">
        <f>IF(VLOOKUP($A152,intern2!$A$165:$BH$316,COLUMN(AK152)+1,FALSE)="","",IF(VLOOKUP($A152,'2.2'!$D:$O,5,FALSE)&lt;=AK$8,"OK","NOK"))</f>
        <v/>
      </c>
      <c r="AL152" s="1156" t="str">
        <f>IF(VLOOKUP($A152,intern2!$A$165:$BH$316,COLUMN(AL152)+1,FALSE)="","",IF(VLOOKUP($A152,'2.2'!$D:$O,5,FALSE)&lt;=AL$8,"OK","NOK"))</f>
        <v/>
      </c>
      <c r="AM152" s="1269" t="str">
        <f>IF(VLOOKUP($A152,intern2!$A$165:$BH$316,COLUMN(AM152)+1,FALSE)="","",IF(VLOOKUP($A152,'2.2'!$D:$O,5,FALSE)&lt;=AM$8,"OK","NOK"))</f>
        <v/>
      </c>
      <c r="AN152" s="1170" t="str">
        <f>IF(VLOOKUP($A152,intern2!$A$165:$BH$316,COLUMN(AN152)+1,FALSE)="","",IF(VLOOKUP($A152,'2.2'!$D:$O,5,FALSE)&lt;=AN$8,"OK","NOK"))</f>
        <v/>
      </c>
      <c r="AO152" s="1156" t="str">
        <f>IF(VLOOKUP($A152,intern2!$A$165:$BH$316,COLUMN(AO152)+1,FALSE)="","",IF(VLOOKUP($A152,'2.2'!$D:$O,5,FALSE)&lt;=AO$8,"OK","NOK"))</f>
        <v/>
      </c>
      <c r="AP152" s="1156" t="str">
        <f>IF(VLOOKUP($A152,intern2!$A$165:$BH$316,COLUMN(AP152)+1,FALSE)="","",IF(VLOOKUP($A152,'2.2'!$D:$O,5,FALSE)&lt;=AP$8,"OK","NOK"))</f>
        <v/>
      </c>
      <c r="AQ152" s="1269" t="str">
        <f>IF(VLOOKUP($A152,intern2!$A$165:$BH$316,COLUMN(AQ152)+1,FALSE)="","",IF(VLOOKUP($A152,'2.2'!$D:$O,5,FALSE)&lt;=AQ$8,"OK","NOK"))</f>
        <v/>
      </c>
      <c r="AR152" s="1156" t="str">
        <f>IF(VLOOKUP($A152,intern2!$A$165:$BH$316,COLUMN(AR152)+1,FALSE)="","",IF(VLOOKUP($A152,'2.2'!$D:$O,5,FALSE)&lt;=AR$8,"OK","NOK"))</f>
        <v/>
      </c>
      <c r="AS152" s="1156" t="str">
        <f>IF(VLOOKUP($A152,intern2!$A$165:$BH$316,COLUMN(AS152)+1,FALSE)="","",IF(VLOOKUP($A152,'2.2'!$D:$O,5,FALSE)&lt;=AS$8,"OK","NOK"))</f>
        <v/>
      </c>
      <c r="AT152" s="1269" t="str">
        <f>IF(VLOOKUP($A152,intern2!$A$165:$BH$316,COLUMN(AT152)+1,FALSE)="","",IF(VLOOKUP($A152,'2.2'!$D:$O,5,FALSE)&lt;=AT$8,"OK","NOK"))</f>
        <v/>
      </c>
      <c r="AU152" s="1156" t="str">
        <f>IF(VLOOKUP($A152,intern2!$A$165:$BH$316,COLUMN(AU152)+1,FALSE)="","",IF(VLOOKUP($A152,'2.2'!$D:$O,5,FALSE)&lt;=AU$8,"OK","NOK"))</f>
        <v/>
      </c>
      <c r="AV152" s="1156" t="str">
        <f>IF(VLOOKUP($A152,intern2!$A$165:$BH$316,COLUMN(AV152)+1,FALSE)="","",IF(VLOOKUP($A152,'2.2'!$D:$O,5,FALSE)&lt;=AV$8,"OK","NOK"))</f>
        <v/>
      </c>
      <c r="AW152" s="1156" t="str">
        <f>IF(VLOOKUP($A152,intern2!$A$165:$BH$316,COLUMN(AW152)+1,FALSE)="","",IF(VLOOKUP($A152,'2.2'!$D:$O,5,FALSE)&lt;=AW$8,"OK","NOK"))</f>
        <v/>
      </c>
      <c r="AX152" s="1156" t="str">
        <f>IF(VLOOKUP($A152,intern2!$A$165:$BH$316,COLUMN(AX152)+1,FALSE)="","",IF(VLOOKUP($A152,'2.2'!$D:$O,5,FALSE)&lt;=AX$8,"OK","NOK"))</f>
        <v/>
      </c>
      <c r="AY152" s="1156" t="str">
        <f>IF(VLOOKUP($A152,intern2!$A$165:$BH$316,COLUMN(AY152)+1,FALSE)="","",IF(VLOOKUP($A152,'2.2'!$D:$O,5,FALSE)&lt;=AY$8,"OK","NOK"))</f>
        <v/>
      </c>
      <c r="AZ152" s="1269" t="str">
        <f>IF(VLOOKUP($A152,intern2!$A$165:$BH$316,COLUMN(AZ152)+1,FALSE)="","",IF(VLOOKUP($A152,'2.2'!$D:$O,5,FALSE)&lt;=AZ$8,"OK","NOK"))</f>
        <v/>
      </c>
      <c r="BA152" s="1156" t="str">
        <f>IF(VLOOKUP($A152,intern2!$A$165:$BH$316,COLUMN(BA152)+1,FALSE)="","",IF(VLOOKUP($A152,'2.2'!$D:$O,5,FALSE)&lt;=BA$8,"OK","NOK"))</f>
        <v/>
      </c>
      <c r="BB152" s="1156" t="str">
        <f>IF(VLOOKUP($A152,intern2!$A$165:$BH$316,COLUMN(BB152)+1,FALSE)="","",IF(VLOOKUP($A152,'2.2'!$D:$O,5,FALSE)&lt;=BB$8,"OK","NOK"))</f>
        <v/>
      </c>
      <c r="BC152" s="1156" t="str">
        <f>IF(VLOOKUP($A152,intern2!$A$165:$BH$316,COLUMN(BC152)+1,FALSE)="","",IF(VLOOKUP($A152,'2.2'!$D:$O,5,FALSE)&lt;=BC$8,"OK","NOK"))</f>
        <v/>
      </c>
      <c r="BD152" s="1156" t="str">
        <f>IF(VLOOKUP($A152,intern2!$A$165:$BH$316,COLUMN(BD152)+1,FALSE)="","",IF(VLOOKUP($A152,'2.2'!$D:$O,5,FALSE)&lt;=BD$8,"OK","NOK"))</f>
        <v/>
      </c>
      <c r="BE152" s="1156" t="str">
        <f>IF(VLOOKUP($A152,intern2!$A$165:$BH$316,COLUMN(BE152)+1,FALSE)="","",IF(VLOOKUP($A152,'2.2'!$D:$O,5,FALSE)&lt;=BE$8,"OK","NOK"))</f>
        <v/>
      </c>
      <c r="BF152" s="1170" t="str">
        <f>IF(VLOOKUP($A152,intern2!$A$165:$BH$316,COLUMN(BF152)+1,FALSE)="","",IF(VLOOKUP($A152,'2.2'!$D:$O,5,FALSE)&lt;=BF$8,"OK","NOK"))</f>
        <v/>
      </c>
      <c r="BG152" s="1269" t="str">
        <f>IF(VLOOKUP($A152,intern2!$A$165:$BH$316,COLUMN(BG152)+1,FALSE)="","",IF(VLOOKUP($A152,'2.2'!$D:$O,5,FALSE)&lt;=BG$8,"OK","NOK"))</f>
        <v/>
      </c>
      <c r="BH152" s="1176" t="str">
        <f t="shared" si="2"/>
        <v>OK</v>
      </c>
      <c r="BI152" s="1176"/>
    </row>
    <row r="153" spans="1:61" x14ac:dyDescent="0.25">
      <c r="A153" s="716" t="str">
        <f>'2.2'!D153</f>
        <v>KAA</v>
      </c>
      <c r="B153" s="1157" t="str">
        <f>'2.2'!E153</f>
        <v>Anestesia pediatrica "A"</v>
      </c>
      <c r="C153" s="1156" t="str">
        <f ca="1">IF(VLOOKUP($A153,intern2!$A$165:$BH$316,COLUMN(C153)+1,FALSE)="","",IF(VLOOKUP($A153,'2.2'!$D:$O,5,FALSE)&lt;=C$8,"OK","NOK"))</f>
        <v>OK</v>
      </c>
      <c r="D153" s="1156" t="str">
        <f>IF(VLOOKUP($A153,intern2!$A$165:$BH$316,COLUMN(D153)+1,FALSE)="","",IF(VLOOKUP($A153,'2.2'!$D:$O,5,FALSE)&lt;=D$8,"OK","NOK"))</f>
        <v/>
      </c>
      <c r="E153" s="1156" t="str">
        <f>IF(VLOOKUP($A153,intern2!$A$165:$BH$316,COLUMN(E153)+1,FALSE)="","",IF(VLOOKUP($A153,'2.2'!$D:$O,5,FALSE)&lt;=E$8,"OK","NOK"))</f>
        <v/>
      </c>
      <c r="F153" s="1156" t="str">
        <f>IF(VLOOKUP($A153,intern2!$A$165:$BH$316,COLUMN(F153)+1,FALSE)="","",IF(VLOOKUP($A153,'2.2'!$D:$O,5,FALSE)&lt;=F$8,"OK","NOK"))</f>
        <v/>
      </c>
      <c r="G153" s="1156" t="str">
        <f>IF(VLOOKUP($A153,intern2!$A$165:$BH$316,COLUMN(G153)+1,FALSE)="","",IF(VLOOKUP($A153,'2.2'!$D:$O,5,FALSE)&lt;=G$8,"OK","NOK"))</f>
        <v/>
      </c>
      <c r="H153" s="1156" t="str">
        <f>IF(VLOOKUP($A153,intern2!$A$165:$BH$316,COLUMN(H153)+1,FALSE)="","",IF(VLOOKUP($A153,'2.2'!$D:$O,5,FALSE)&lt;=H$8,"OK","NOK"))</f>
        <v/>
      </c>
      <c r="I153" s="1269" t="str">
        <f>IF(VLOOKUP($A153,intern2!$A$165:$BH$316,COLUMN(I153)+1,FALSE)="","",IF(VLOOKUP($A153,'2.2'!$D:$O,5,FALSE)&lt;=I$8,"OK","NOK"))</f>
        <v/>
      </c>
      <c r="J153" s="1159" t="str">
        <f>IF(VLOOKUP($A153,intern2!$A$165:$BH$316,COLUMN(J153)+1,FALSE)="","",IF(VLOOKUP($A153,'2.2'!$D:$O,5,FALSE)&lt;=J$8,"OK","NOK"))</f>
        <v/>
      </c>
      <c r="K153" s="1156" t="str">
        <f>IF(VLOOKUP($A153,intern2!$A$165:$BH$316,COLUMN(K153)+1,FALSE)="","",IF(VLOOKUP($A153,'2.2'!$D:$O,5,FALSE)&lt;=K$8,"OK","NOK"))</f>
        <v/>
      </c>
      <c r="L153" s="1156" t="str">
        <f>IF(VLOOKUP($A153,intern2!$A$165:$BH$316,COLUMN(L153)+1,FALSE)="","",IF(VLOOKUP($A153,'2.2'!$D:$O,5,FALSE)&lt;=L$8,"OK","NOK"))</f>
        <v/>
      </c>
      <c r="M153" s="1156" t="str">
        <f>IF(VLOOKUP($A153,intern2!$A$165:$BH$316,COLUMN(M153)+1,FALSE)="","",IF(VLOOKUP($A153,'2.2'!$D:$O,5,FALSE)&lt;=M$8,"OK","NOK"))</f>
        <v/>
      </c>
      <c r="N153" s="1156" t="str">
        <f>IF(VLOOKUP($A153,intern2!$A$165:$BH$316,COLUMN(N153)+1,FALSE)="","",IF(VLOOKUP($A153,'2.2'!$D:$O,5,FALSE)&lt;=N$8,"OK","NOK"))</f>
        <v/>
      </c>
      <c r="O153" s="1156" t="str">
        <f>IF(VLOOKUP($A153,intern2!$A$165:$BH$316,COLUMN(O153)+1,FALSE)="","",IF(VLOOKUP($A153,'2.2'!$D:$O,5,FALSE)&lt;=O$8,"OK","NOK"))</f>
        <v/>
      </c>
      <c r="P153" s="1156" t="str">
        <f>IF(VLOOKUP($A153,intern2!$A$165:$BH$316,COLUMN(P153)+1,FALSE)="","",IF(VLOOKUP($A153,'2.2'!$D:$O,5,FALSE)&lt;=P$8,"OK","NOK"))</f>
        <v/>
      </c>
      <c r="Q153" s="1156" t="str">
        <f>IF(VLOOKUP($A153,intern2!$A$165:$BH$316,COLUMN(Q153)+1,FALSE)="","",IF(VLOOKUP($A153,'2.2'!$D:$O,5,FALSE)&lt;=Q$8,"OK","NOK"))</f>
        <v/>
      </c>
      <c r="R153" s="1159" t="str">
        <f>IF(VLOOKUP($A153,intern2!$A$165:$BH$316,COLUMN(R153)+1,FALSE)="","",IF(VLOOKUP($A153,'2.2'!$D:$O,5,FALSE)&lt;=R$8,"OK","NOK"))</f>
        <v/>
      </c>
      <c r="S153" s="1159" t="str">
        <f>IF(VLOOKUP($A153,intern2!$A$165:$BH$316,COLUMN(S153)+1,FALSE)="","",IF(VLOOKUP($A153,'2.2'!$D:$O,5,FALSE)&lt;=S$8,"OK","NOK"))</f>
        <v/>
      </c>
      <c r="T153" s="1156" t="str">
        <f>IF(VLOOKUP($A153,intern2!$A$165:$BH$316,COLUMN(T153)+1,FALSE)="","",IF(VLOOKUP($A153,'2.2'!$D:$O,5,FALSE)&lt;=T$8,"OK","NOK"))</f>
        <v/>
      </c>
      <c r="U153" s="1156" t="str">
        <f>IF(VLOOKUP($A153,intern2!$A$165:$BH$316,COLUMN(U153)+1,FALSE)="","",IF(VLOOKUP($A153,'2.2'!$D:$O,5,FALSE)&lt;=U$8,"OK","NOK"))</f>
        <v/>
      </c>
      <c r="V153" s="1156" t="str">
        <f>IF(VLOOKUP($A153,intern2!$A$165:$BH$316,COLUMN(V153)+1,FALSE)="","",IF(VLOOKUP($A153,'2.2'!$D:$O,5,FALSE)&lt;=V$8,"OK","NOK"))</f>
        <v/>
      </c>
      <c r="W153" s="1156" t="str">
        <f>IF(VLOOKUP($A153,intern2!$A$165:$BH$316,COLUMN(W153)+1,FALSE)="","",IF(VLOOKUP($A153,'2.2'!$D:$O,5,FALSE)&lt;=W$8,"OK","NOK"))</f>
        <v/>
      </c>
      <c r="X153" s="1156" t="str">
        <f>IF(VLOOKUP($A153,intern2!$A$165:$BH$316,COLUMN(X153)+1,FALSE)="","",IF(VLOOKUP($A153,'2.2'!$D:$O,5,FALSE)&lt;=X$8,"OK","NOK"))</f>
        <v/>
      </c>
      <c r="Y153" s="1170" t="str">
        <f>IF(VLOOKUP($A153,intern2!$A$165:$BH$316,COLUMN(Y153)+1,FALSE)="","",IF(VLOOKUP($A153,'2.2'!$D:$O,5,FALSE)&lt;=Y$8,"OK","NOK"))</f>
        <v/>
      </c>
      <c r="Z153" s="1269" t="str">
        <f>IF(VLOOKUP($A153,intern2!$A$165:$BH$316,COLUMN(Z153)+1,FALSE)="","",IF(VLOOKUP($A153,'2.2'!$D:$O,5,FALSE)&lt;=Z$8,"OK","NOK"))</f>
        <v/>
      </c>
      <c r="AA153" s="1156" t="str">
        <f>IF(VLOOKUP($A153,intern2!$A$165:$BH$316,COLUMN(AA153)+1,FALSE)="","",IF(VLOOKUP($A153,'2.2'!$D:$O,5,FALSE)&lt;=AA$8,"OK","NOK"))</f>
        <v/>
      </c>
      <c r="AB153" s="1156" t="str">
        <f>IF(VLOOKUP($A153,intern2!$A$165:$BH$316,COLUMN(AB153)+1,FALSE)="","",IF(VLOOKUP($A153,'2.2'!$D:$O,5,FALSE)&lt;=AB$8,"OK","NOK"))</f>
        <v/>
      </c>
      <c r="AC153" s="1156" t="str">
        <f>IF(VLOOKUP($A153,intern2!$A$165:$BH$316,COLUMN(AC153)+1,FALSE)="","",IF(VLOOKUP($A153,'2.2'!$D:$O,5,FALSE)&lt;=AC$8,"OK","NOK"))</f>
        <v/>
      </c>
      <c r="AD153" s="1156" t="str">
        <f>IF(VLOOKUP($A153,intern2!$A$165:$BH$316,COLUMN(AD153)+1,FALSE)="","",IF(VLOOKUP($A153,'2.2'!$D:$O,5,FALSE)&lt;=AD$8,"OK","NOK"))</f>
        <v/>
      </c>
      <c r="AE153" s="1160" t="str">
        <f>IF(VLOOKUP($A153,intern2!$A$165:$BH$316,COLUMN(AE153)+1,FALSE)="","",IF(VLOOKUP($A153,'2.2'!$D:$O,5,FALSE)&lt;=AE$8,"OK","NOK"))</f>
        <v/>
      </c>
      <c r="AF153" s="1269" t="str">
        <f>IF(VLOOKUP($A153,intern2!$A$165:$BH$316,COLUMN(AF153)+1,FALSE)="","",IF(VLOOKUP($A153,'2.2'!$D:$O,5,FALSE)&lt;=AF$8,"OK","NOK"))</f>
        <v/>
      </c>
      <c r="AG153" s="1160" t="str">
        <f>IF(VLOOKUP($A153,intern2!$A$165:$BH$316,COLUMN(AG153)+1,FALSE)="","",IF(VLOOKUP($A153,'2.2'!$D:$O,5,FALSE)&lt;=AG$8,"OK","NOK"))</f>
        <v/>
      </c>
      <c r="AH153" s="1160" t="str">
        <f>IF(VLOOKUP($A153,intern2!$A$165:$BH$316,COLUMN(AH153)+1,FALSE)="","",IF(VLOOKUP($A153,'2.2'!$D:$O,5,FALSE)&lt;=AH$8,"OK","NOK"))</f>
        <v/>
      </c>
      <c r="AI153" s="1156" t="str">
        <f>IF(VLOOKUP($A153,intern2!$A$165:$BH$316,COLUMN(AI153)+1,FALSE)="","",IF(VLOOKUP($A153,'2.2'!$D:$O,5,FALSE)&lt;=AI$8,"OK","NOK"))</f>
        <v/>
      </c>
      <c r="AJ153" s="1156" t="str">
        <f>IF(VLOOKUP($A153,intern2!$A$165:$BH$316,COLUMN(AJ153)+1,FALSE)="","",IF(VLOOKUP($A153,'2.2'!$D:$O,5,FALSE)&lt;=AJ$8,"OK","NOK"))</f>
        <v/>
      </c>
      <c r="AK153" s="1156" t="str">
        <f>IF(VLOOKUP($A153,intern2!$A$165:$BH$316,COLUMN(AK153)+1,FALSE)="","",IF(VLOOKUP($A153,'2.2'!$D:$O,5,FALSE)&lt;=AK$8,"OK","NOK"))</f>
        <v/>
      </c>
      <c r="AL153" s="1156" t="str">
        <f>IF(VLOOKUP($A153,intern2!$A$165:$BH$316,COLUMN(AL153)+1,FALSE)="","",IF(VLOOKUP($A153,'2.2'!$D:$O,5,FALSE)&lt;=AL$8,"OK","NOK"))</f>
        <v/>
      </c>
      <c r="AM153" s="1269" t="str">
        <f>IF(VLOOKUP($A153,intern2!$A$165:$BH$316,COLUMN(AM153)+1,FALSE)="","",IF(VLOOKUP($A153,'2.2'!$D:$O,5,FALSE)&lt;=AM$8,"OK","NOK"))</f>
        <v/>
      </c>
      <c r="AN153" s="1170" t="str">
        <f>IF(VLOOKUP($A153,intern2!$A$165:$BH$316,COLUMN(AN153)+1,FALSE)="","",IF(VLOOKUP($A153,'2.2'!$D:$O,5,FALSE)&lt;=AN$8,"OK","NOK"))</f>
        <v/>
      </c>
      <c r="AO153" s="1156" t="str">
        <f>IF(VLOOKUP($A153,intern2!$A$165:$BH$316,COLUMN(AO153)+1,FALSE)="","",IF(VLOOKUP($A153,'2.2'!$D:$O,5,FALSE)&lt;=AO$8,"OK","NOK"))</f>
        <v/>
      </c>
      <c r="AP153" s="1156" t="str">
        <f>IF(VLOOKUP($A153,intern2!$A$165:$BH$316,COLUMN(AP153)+1,FALSE)="","",IF(VLOOKUP($A153,'2.2'!$D:$O,5,FALSE)&lt;=AP$8,"OK","NOK"))</f>
        <v/>
      </c>
      <c r="AQ153" s="1269" t="str">
        <f>IF(VLOOKUP($A153,intern2!$A$165:$BH$316,COLUMN(AQ153)+1,FALSE)="","",IF(VLOOKUP($A153,'2.2'!$D:$O,5,FALSE)&lt;=AQ$8,"OK","NOK"))</f>
        <v/>
      </c>
      <c r="AR153" s="1156" t="str">
        <f>IF(VLOOKUP($A153,intern2!$A$165:$BH$316,COLUMN(AR153)+1,FALSE)="","",IF(VLOOKUP($A153,'2.2'!$D:$O,5,FALSE)&lt;=AR$8,"OK","NOK"))</f>
        <v/>
      </c>
      <c r="AS153" s="1156" t="str">
        <f>IF(VLOOKUP($A153,intern2!$A$165:$BH$316,COLUMN(AS153)+1,FALSE)="","",IF(VLOOKUP($A153,'2.2'!$D:$O,5,FALSE)&lt;=AS$8,"OK","NOK"))</f>
        <v/>
      </c>
      <c r="AT153" s="1269" t="str">
        <f>IF(VLOOKUP($A153,intern2!$A$165:$BH$316,COLUMN(AT153)+1,FALSE)="","",IF(VLOOKUP($A153,'2.2'!$D:$O,5,FALSE)&lt;=AT$8,"OK","NOK"))</f>
        <v/>
      </c>
      <c r="AU153" s="1156" t="str">
        <f>IF(VLOOKUP($A153,intern2!$A$165:$BH$316,COLUMN(AU153)+1,FALSE)="","",IF(VLOOKUP($A153,'2.2'!$D:$O,5,FALSE)&lt;=AU$8,"OK","NOK"))</f>
        <v/>
      </c>
      <c r="AV153" s="1156" t="str">
        <f>IF(VLOOKUP($A153,intern2!$A$165:$BH$316,COLUMN(AV153)+1,FALSE)="","",IF(VLOOKUP($A153,'2.2'!$D:$O,5,FALSE)&lt;=AV$8,"OK","NOK"))</f>
        <v/>
      </c>
      <c r="AW153" s="1156" t="str">
        <f>IF(VLOOKUP($A153,intern2!$A$165:$BH$316,COLUMN(AW153)+1,FALSE)="","",IF(VLOOKUP($A153,'2.2'!$D:$O,5,FALSE)&lt;=AW$8,"OK","NOK"))</f>
        <v/>
      </c>
      <c r="AX153" s="1156" t="str">
        <f>IF(VLOOKUP($A153,intern2!$A$165:$BH$316,COLUMN(AX153)+1,FALSE)="","",IF(VLOOKUP($A153,'2.2'!$D:$O,5,FALSE)&lt;=AX$8,"OK","NOK"))</f>
        <v/>
      </c>
      <c r="AY153" s="1156" t="str">
        <f>IF(VLOOKUP($A153,intern2!$A$165:$BH$316,COLUMN(AY153)+1,FALSE)="","",IF(VLOOKUP($A153,'2.2'!$D:$O,5,FALSE)&lt;=AY$8,"OK","NOK"))</f>
        <v/>
      </c>
      <c r="AZ153" s="1269" t="str">
        <f>IF(VLOOKUP($A153,intern2!$A$165:$BH$316,COLUMN(AZ153)+1,FALSE)="","",IF(VLOOKUP($A153,'2.2'!$D:$O,5,FALSE)&lt;=AZ$8,"OK","NOK"))</f>
        <v/>
      </c>
      <c r="BA153" s="1156" t="str">
        <f>IF(VLOOKUP($A153,intern2!$A$165:$BH$316,COLUMN(BA153)+1,FALSE)="","",IF(VLOOKUP($A153,'2.2'!$D:$O,5,FALSE)&lt;=BA$8,"OK","NOK"))</f>
        <v/>
      </c>
      <c r="BB153" s="1156" t="str">
        <f>IF(VLOOKUP($A153,intern2!$A$165:$BH$316,COLUMN(BB153)+1,FALSE)="","",IF(VLOOKUP($A153,'2.2'!$D:$O,5,FALSE)&lt;=BB$8,"OK","NOK"))</f>
        <v/>
      </c>
      <c r="BC153" s="1156" t="str">
        <f>IF(VLOOKUP($A153,intern2!$A$165:$BH$316,COLUMN(BC153)+1,FALSE)="","",IF(VLOOKUP($A153,'2.2'!$D:$O,5,FALSE)&lt;=BC$8,"OK","NOK"))</f>
        <v/>
      </c>
      <c r="BD153" s="1156" t="str">
        <f>IF(VLOOKUP($A153,intern2!$A$165:$BH$316,COLUMN(BD153)+1,FALSE)="","",IF(VLOOKUP($A153,'2.2'!$D:$O,5,FALSE)&lt;=BD$8,"OK","NOK"))</f>
        <v/>
      </c>
      <c r="BE153" s="1156" t="str">
        <f>IF(VLOOKUP($A153,intern2!$A$165:$BH$316,COLUMN(BE153)+1,FALSE)="","",IF(VLOOKUP($A153,'2.2'!$D:$O,5,FALSE)&lt;=BE$8,"OK","NOK"))</f>
        <v/>
      </c>
      <c r="BF153" s="1170" t="str">
        <f>IF(VLOOKUP($A153,intern2!$A$165:$BH$316,COLUMN(BF153)+1,FALSE)="","",IF(VLOOKUP($A153,'2.2'!$D:$O,5,FALSE)&lt;=BF$8,"OK","NOK"))</f>
        <v/>
      </c>
      <c r="BG153" s="1269" t="str">
        <f>IF(VLOOKUP($A153,intern2!$A$165:$BH$316,COLUMN(BG153)+1,FALSE)="","",IF(VLOOKUP($A153,'2.2'!$D:$O,5,FALSE)&lt;=BG$8,"OK","NOK"))</f>
        <v/>
      </c>
      <c r="BH153" s="1176" t="str">
        <f t="shared" ca="1" si="2"/>
        <v>OK</v>
      </c>
      <c r="BI153" s="1176"/>
    </row>
    <row r="154" spans="1:61" x14ac:dyDescent="0.25">
      <c r="A154" s="716" t="str">
        <f>'2.2'!D154</f>
        <v>KAB</v>
      </c>
      <c r="B154" s="1157" t="str">
        <f>'2.2'!E154</f>
        <v>Anestesia pediatrica "B"</v>
      </c>
      <c r="C154" s="1156" t="str">
        <f ca="1">IF(VLOOKUP($A154,intern2!$A$165:$BH$316,COLUMN(C154)+1,FALSE)="","",IF(VLOOKUP($A154,'2.2'!$D:$O,5,FALSE)&lt;=C$8,"OK","NOK"))</f>
        <v>OK</v>
      </c>
      <c r="D154" s="1156" t="str">
        <f>IF(VLOOKUP($A154,intern2!$A$165:$BH$316,COLUMN(D154)+1,FALSE)="","",IF(VLOOKUP($A154,'2.2'!$D:$O,5,FALSE)&lt;=D$8,"OK","NOK"))</f>
        <v/>
      </c>
      <c r="E154" s="1156" t="str">
        <f>IF(VLOOKUP($A154,intern2!$A$165:$BH$316,COLUMN(E154)+1,FALSE)="","",IF(VLOOKUP($A154,'2.2'!$D:$O,5,FALSE)&lt;=E$8,"OK","NOK"))</f>
        <v/>
      </c>
      <c r="F154" s="1156" t="str">
        <f>IF(VLOOKUP($A154,intern2!$A$165:$BH$316,COLUMN(F154)+1,FALSE)="","",IF(VLOOKUP($A154,'2.2'!$D:$O,5,FALSE)&lt;=F$8,"OK","NOK"))</f>
        <v/>
      </c>
      <c r="G154" s="1156" t="str">
        <f>IF(VLOOKUP($A154,intern2!$A$165:$BH$316,COLUMN(G154)+1,FALSE)="","",IF(VLOOKUP($A154,'2.2'!$D:$O,5,FALSE)&lt;=G$8,"OK","NOK"))</f>
        <v/>
      </c>
      <c r="H154" s="1156" t="str">
        <f>IF(VLOOKUP($A154,intern2!$A$165:$BH$316,COLUMN(H154)+1,FALSE)="","",IF(VLOOKUP($A154,'2.2'!$D:$O,5,FALSE)&lt;=H$8,"OK","NOK"))</f>
        <v/>
      </c>
      <c r="I154" s="1269" t="str">
        <f>IF(VLOOKUP($A154,intern2!$A$165:$BH$316,COLUMN(I154)+1,FALSE)="","",IF(VLOOKUP($A154,'2.2'!$D:$O,5,FALSE)&lt;=I$8,"OK","NOK"))</f>
        <v/>
      </c>
      <c r="J154" s="1159" t="str">
        <f>IF(VLOOKUP($A154,intern2!$A$165:$BH$316,COLUMN(J154)+1,FALSE)="","",IF(VLOOKUP($A154,'2.2'!$D:$O,5,FALSE)&lt;=J$8,"OK","NOK"))</f>
        <v/>
      </c>
      <c r="K154" s="1156" t="str">
        <f>IF(VLOOKUP($A154,intern2!$A$165:$BH$316,COLUMN(K154)+1,FALSE)="","",IF(VLOOKUP($A154,'2.2'!$D:$O,5,FALSE)&lt;=K$8,"OK","NOK"))</f>
        <v/>
      </c>
      <c r="L154" s="1156" t="str">
        <f>IF(VLOOKUP($A154,intern2!$A$165:$BH$316,COLUMN(L154)+1,FALSE)="","",IF(VLOOKUP($A154,'2.2'!$D:$O,5,FALSE)&lt;=L$8,"OK","NOK"))</f>
        <v/>
      </c>
      <c r="M154" s="1156" t="str">
        <f>IF(VLOOKUP($A154,intern2!$A$165:$BH$316,COLUMN(M154)+1,FALSE)="","",IF(VLOOKUP($A154,'2.2'!$D:$O,5,FALSE)&lt;=M$8,"OK","NOK"))</f>
        <v/>
      </c>
      <c r="N154" s="1156" t="str">
        <f>IF(VLOOKUP($A154,intern2!$A$165:$BH$316,COLUMN(N154)+1,FALSE)="","",IF(VLOOKUP($A154,'2.2'!$D:$O,5,FALSE)&lt;=N$8,"OK","NOK"))</f>
        <v/>
      </c>
      <c r="O154" s="1156" t="str">
        <f>IF(VLOOKUP($A154,intern2!$A$165:$BH$316,COLUMN(O154)+1,FALSE)="","",IF(VLOOKUP($A154,'2.2'!$D:$O,5,FALSE)&lt;=O$8,"OK","NOK"))</f>
        <v/>
      </c>
      <c r="P154" s="1156" t="str">
        <f>IF(VLOOKUP($A154,intern2!$A$165:$BH$316,COLUMN(P154)+1,FALSE)="","",IF(VLOOKUP($A154,'2.2'!$D:$O,5,FALSE)&lt;=P$8,"OK","NOK"))</f>
        <v/>
      </c>
      <c r="Q154" s="1156" t="str">
        <f>IF(VLOOKUP($A154,intern2!$A$165:$BH$316,COLUMN(Q154)+1,FALSE)="","",IF(VLOOKUP($A154,'2.2'!$D:$O,5,FALSE)&lt;=Q$8,"OK","NOK"))</f>
        <v/>
      </c>
      <c r="R154" s="1159" t="str">
        <f>IF(VLOOKUP($A154,intern2!$A$165:$BH$316,COLUMN(R154)+1,FALSE)="","",IF(VLOOKUP($A154,'2.2'!$D:$O,5,FALSE)&lt;=R$8,"OK","NOK"))</f>
        <v/>
      </c>
      <c r="S154" s="1159" t="str">
        <f>IF(VLOOKUP($A154,intern2!$A$165:$BH$316,COLUMN(S154)+1,FALSE)="","",IF(VLOOKUP($A154,'2.2'!$D:$O,5,FALSE)&lt;=S$8,"OK","NOK"))</f>
        <v/>
      </c>
      <c r="T154" s="1156" t="str">
        <f>IF(VLOOKUP($A154,intern2!$A$165:$BH$316,COLUMN(T154)+1,FALSE)="","",IF(VLOOKUP($A154,'2.2'!$D:$O,5,FALSE)&lt;=T$8,"OK","NOK"))</f>
        <v/>
      </c>
      <c r="U154" s="1156" t="str">
        <f>IF(VLOOKUP($A154,intern2!$A$165:$BH$316,COLUMN(U154)+1,FALSE)="","",IF(VLOOKUP($A154,'2.2'!$D:$O,5,FALSE)&lt;=U$8,"OK","NOK"))</f>
        <v/>
      </c>
      <c r="V154" s="1156" t="str">
        <f>IF(VLOOKUP($A154,intern2!$A$165:$BH$316,COLUMN(V154)+1,FALSE)="","",IF(VLOOKUP($A154,'2.2'!$D:$O,5,FALSE)&lt;=V$8,"OK","NOK"))</f>
        <v/>
      </c>
      <c r="W154" s="1156" t="str">
        <f>IF(VLOOKUP($A154,intern2!$A$165:$BH$316,COLUMN(W154)+1,FALSE)="","",IF(VLOOKUP($A154,'2.2'!$D:$O,5,FALSE)&lt;=W$8,"OK","NOK"))</f>
        <v/>
      </c>
      <c r="X154" s="1156" t="str">
        <f>IF(VLOOKUP($A154,intern2!$A$165:$BH$316,COLUMN(X154)+1,FALSE)="","",IF(VLOOKUP($A154,'2.2'!$D:$O,5,FALSE)&lt;=X$8,"OK","NOK"))</f>
        <v/>
      </c>
      <c r="Y154" s="1170" t="str">
        <f>IF(VLOOKUP($A154,intern2!$A$165:$BH$316,COLUMN(Y154)+1,FALSE)="","",IF(VLOOKUP($A154,'2.2'!$D:$O,5,FALSE)&lt;=Y$8,"OK","NOK"))</f>
        <v/>
      </c>
      <c r="Z154" s="1269" t="str">
        <f>IF(VLOOKUP($A154,intern2!$A$165:$BH$316,COLUMN(Z154)+1,FALSE)="","",IF(VLOOKUP($A154,'2.2'!$D:$O,5,FALSE)&lt;=Z$8,"OK","NOK"))</f>
        <v/>
      </c>
      <c r="AA154" s="1156" t="str">
        <f>IF(VLOOKUP($A154,intern2!$A$165:$BH$316,COLUMN(AA154)+1,FALSE)="","",IF(VLOOKUP($A154,'2.2'!$D:$O,5,FALSE)&lt;=AA$8,"OK","NOK"))</f>
        <v/>
      </c>
      <c r="AB154" s="1156" t="str">
        <f>IF(VLOOKUP($A154,intern2!$A$165:$BH$316,COLUMN(AB154)+1,FALSE)="","",IF(VLOOKUP($A154,'2.2'!$D:$O,5,FALSE)&lt;=AB$8,"OK","NOK"))</f>
        <v/>
      </c>
      <c r="AC154" s="1156" t="str">
        <f>IF(VLOOKUP($A154,intern2!$A$165:$BH$316,COLUMN(AC154)+1,FALSE)="","",IF(VLOOKUP($A154,'2.2'!$D:$O,5,FALSE)&lt;=AC$8,"OK","NOK"))</f>
        <v/>
      </c>
      <c r="AD154" s="1156" t="str">
        <f>IF(VLOOKUP($A154,intern2!$A$165:$BH$316,COLUMN(AD154)+1,FALSE)="","",IF(VLOOKUP($A154,'2.2'!$D:$O,5,FALSE)&lt;=AD$8,"OK","NOK"))</f>
        <v/>
      </c>
      <c r="AE154" s="1160" t="str">
        <f>IF(VLOOKUP($A154,intern2!$A$165:$BH$316,COLUMN(AE154)+1,FALSE)="","",IF(VLOOKUP($A154,'2.2'!$D:$O,5,FALSE)&lt;=AE$8,"OK","NOK"))</f>
        <v/>
      </c>
      <c r="AF154" s="1269" t="str">
        <f>IF(VLOOKUP($A154,intern2!$A$165:$BH$316,COLUMN(AF154)+1,FALSE)="","",IF(VLOOKUP($A154,'2.2'!$D:$O,5,FALSE)&lt;=AF$8,"OK","NOK"))</f>
        <v/>
      </c>
      <c r="AG154" s="1160" t="str">
        <f>IF(VLOOKUP($A154,intern2!$A$165:$BH$316,COLUMN(AG154)+1,FALSE)="","",IF(VLOOKUP($A154,'2.2'!$D:$O,5,FALSE)&lt;=AG$8,"OK","NOK"))</f>
        <v/>
      </c>
      <c r="AH154" s="1160" t="str">
        <f>IF(VLOOKUP($A154,intern2!$A$165:$BH$316,COLUMN(AH154)+1,FALSE)="","",IF(VLOOKUP($A154,'2.2'!$D:$O,5,FALSE)&lt;=AH$8,"OK","NOK"))</f>
        <v/>
      </c>
      <c r="AI154" s="1156" t="str">
        <f>IF(VLOOKUP($A154,intern2!$A$165:$BH$316,COLUMN(AI154)+1,FALSE)="","",IF(VLOOKUP($A154,'2.2'!$D:$O,5,FALSE)&lt;=AI$8,"OK","NOK"))</f>
        <v/>
      </c>
      <c r="AJ154" s="1156" t="str">
        <f>IF(VLOOKUP($A154,intern2!$A$165:$BH$316,COLUMN(AJ154)+1,FALSE)="","",IF(VLOOKUP($A154,'2.2'!$D:$O,5,FALSE)&lt;=AJ$8,"OK","NOK"))</f>
        <v/>
      </c>
      <c r="AK154" s="1156" t="str">
        <f>IF(VLOOKUP($A154,intern2!$A$165:$BH$316,COLUMN(AK154)+1,FALSE)="","",IF(VLOOKUP($A154,'2.2'!$D:$O,5,FALSE)&lt;=AK$8,"OK","NOK"))</f>
        <v/>
      </c>
      <c r="AL154" s="1156" t="str">
        <f>IF(VLOOKUP($A154,intern2!$A$165:$BH$316,COLUMN(AL154)+1,FALSE)="","",IF(VLOOKUP($A154,'2.2'!$D:$O,5,FALSE)&lt;=AL$8,"OK","NOK"))</f>
        <v/>
      </c>
      <c r="AM154" s="1269" t="str">
        <f>IF(VLOOKUP($A154,intern2!$A$165:$BH$316,COLUMN(AM154)+1,FALSE)="","",IF(VLOOKUP($A154,'2.2'!$D:$O,5,FALSE)&lt;=AM$8,"OK","NOK"))</f>
        <v/>
      </c>
      <c r="AN154" s="1170" t="str">
        <f>IF(VLOOKUP($A154,intern2!$A$165:$BH$316,COLUMN(AN154)+1,FALSE)="","",IF(VLOOKUP($A154,'2.2'!$D:$O,5,FALSE)&lt;=AN$8,"OK","NOK"))</f>
        <v/>
      </c>
      <c r="AO154" s="1156" t="str">
        <f>IF(VLOOKUP($A154,intern2!$A$165:$BH$316,COLUMN(AO154)+1,FALSE)="","",IF(VLOOKUP($A154,'2.2'!$D:$O,5,FALSE)&lt;=AO$8,"OK","NOK"))</f>
        <v/>
      </c>
      <c r="AP154" s="1156" t="str">
        <f>IF(VLOOKUP($A154,intern2!$A$165:$BH$316,COLUMN(AP154)+1,FALSE)="","",IF(VLOOKUP($A154,'2.2'!$D:$O,5,FALSE)&lt;=AP$8,"OK","NOK"))</f>
        <v/>
      </c>
      <c r="AQ154" s="1269" t="str">
        <f>IF(VLOOKUP($A154,intern2!$A$165:$BH$316,COLUMN(AQ154)+1,FALSE)="","",IF(VLOOKUP($A154,'2.2'!$D:$O,5,FALSE)&lt;=AQ$8,"OK","NOK"))</f>
        <v/>
      </c>
      <c r="AR154" s="1156" t="str">
        <f>IF(VLOOKUP($A154,intern2!$A$165:$BH$316,COLUMN(AR154)+1,FALSE)="","",IF(VLOOKUP($A154,'2.2'!$D:$O,5,FALSE)&lt;=AR$8,"OK","NOK"))</f>
        <v/>
      </c>
      <c r="AS154" s="1156" t="str">
        <f>IF(VLOOKUP($A154,intern2!$A$165:$BH$316,COLUMN(AS154)+1,FALSE)="","",IF(VLOOKUP($A154,'2.2'!$D:$O,5,FALSE)&lt;=AS$8,"OK","NOK"))</f>
        <v/>
      </c>
      <c r="AT154" s="1269" t="str">
        <f>IF(VLOOKUP($A154,intern2!$A$165:$BH$316,COLUMN(AT154)+1,FALSE)="","",IF(VLOOKUP($A154,'2.2'!$D:$O,5,FALSE)&lt;=AT$8,"OK","NOK"))</f>
        <v/>
      </c>
      <c r="AU154" s="1156" t="str">
        <f>IF(VLOOKUP($A154,intern2!$A$165:$BH$316,COLUMN(AU154)+1,FALSE)="","",IF(VLOOKUP($A154,'2.2'!$D:$O,5,FALSE)&lt;=AU$8,"OK","NOK"))</f>
        <v/>
      </c>
      <c r="AV154" s="1156" t="str">
        <f>IF(VLOOKUP($A154,intern2!$A$165:$BH$316,COLUMN(AV154)+1,FALSE)="","",IF(VLOOKUP($A154,'2.2'!$D:$O,5,FALSE)&lt;=AV$8,"OK","NOK"))</f>
        <v/>
      </c>
      <c r="AW154" s="1156" t="str">
        <f>IF(VLOOKUP($A154,intern2!$A$165:$BH$316,COLUMN(AW154)+1,FALSE)="","",IF(VLOOKUP($A154,'2.2'!$D:$O,5,FALSE)&lt;=AW$8,"OK","NOK"))</f>
        <v/>
      </c>
      <c r="AX154" s="1156" t="str">
        <f>IF(VLOOKUP($A154,intern2!$A$165:$BH$316,COLUMN(AX154)+1,FALSE)="","",IF(VLOOKUP($A154,'2.2'!$D:$O,5,FALSE)&lt;=AX$8,"OK","NOK"))</f>
        <v/>
      </c>
      <c r="AY154" s="1156" t="str">
        <f>IF(VLOOKUP($A154,intern2!$A$165:$BH$316,COLUMN(AY154)+1,FALSE)="","",IF(VLOOKUP($A154,'2.2'!$D:$O,5,FALSE)&lt;=AY$8,"OK","NOK"))</f>
        <v/>
      </c>
      <c r="AZ154" s="1269" t="str">
        <f>IF(VLOOKUP($A154,intern2!$A$165:$BH$316,COLUMN(AZ154)+1,FALSE)="","",IF(VLOOKUP($A154,'2.2'!$D:$O,5,FALSE)&lt;=AZ$8,"OK","NOK"))</f>
        <v/>
      </c>
      <c r="BA154" s="1156" t="str">
        <f>IF(VLOOKUP($A154,intern2!$A$165:$BH$316,COLUMN(BA154)+1,FALSE)="","",IF(VLOOKUP($A154,'2.2'!$D:$O,5,FALSE)&lt;=BA$8,"OK","NOK"))</f>
        <v/>
      </c>
      <c r="BB154" s="1156" t="str">
        <f>IF(VLOOKUP($A154,intern2!$A$165:$BH$316,COLUMN(BB154)+1,FALSE)="","",IF(VLOOKUP($A154,'2.2'!$D:$O,5,FALSE)&lt;=BB$8,"OK","NOK"))</f>
        <v/>
      </c>
      <c r="BC154" s="1156" t="str">
        <f>IF(VLOOKUP($A154,intern2!$A$165:$BH$316,COLUMN(BC154)+1,FALSE)="","",IF(VLOOKUP($A154,'2.2'!$D:$O,5,FALSE)&lt;=BC$8,"OK","NOK"))</f>
        <v/>
      </c>
      <c r="BD154" s="1156" t="str">
        <f>IF(VLOOKUP($A154,intern2!$A$165:$BH$316,COLUMN(BD154)+1,FALSE)="","",IF(VLOOKUP($A154,'2.2'!$D:$O,5,FALSE)&lt;=BD$8,"OK","NOK"))</f>
        <v/>
      </c>
      <c r="BE154" s="1156" t="str">
        <f>IF(VLOOKUP($A154,intern2!$A$165:$BH$316,COLUMN(BE154)+1,FALSE)="","",IF(VLOOKUP($A154,'2.2'!$D:$O,5,FALSE)&lt;=BE$8,"OK","NOK"))</f>
        <v/>
      </c>
      <c r="BF154" s="1170" t="str">
        <f>IF(VLOOKUP($A154,intern2!$A$165:$BH$316,COLUMN(BF154)+1,FALSE)="","",IF(VLOOKUP($A154,'2.2'!$D:$O,5,FALSE)&lt;=BF$8,"OK","NOK"))</f>
        <v/>
      </c>
      <c r="BG154" s="1269" t="str">
        <f>IF(VLOOKUP($A154,intern2!$A$165:$BH$316,COLUMN(BG154)+1,FALSE)="","",IF(VLOOKUP($A154,'2.2'!$D:$O,5,FALSE)&lt;=BG$8,"OK","NOK"))</f>
        <v/>
      </c>
      <c r="BH154" s="1176" t="str">
        <f t="shared" ca="1" si="2"/>
        <v>OK</v>
      </c>
      <c r="BI154" s="1176"/>
    </row>
    <row r="155" spans="1:61" x14ac:dyDescent="0.25">
      <c r="A155" s="716" t="str">
        <f>'2.2'!D155</f>
        <v>KAC</v>
      </c>
      <c r="B155" s="1157" t="str">
        <f>'2.2'!E155</f>
        <v>Anestesia pediatrica "C"</v>
      </c>
      <c r="C155" s="1156" t="str">
        <f ca="1">IF(VLOOKUP($A155,intern2!$A$165:$BH$316,COLUMN(C155)+1,FALSE)="","",IF(VLOOKUP($A155,'2.2'!$D:$O,5,FALSE)&lt;=C$8,"OK","NOK"))</f>
        <v>OK</v>
      </c>
      <c r="D155" s="1156" t="str">
        <f>IF(VLOOKUP($A155,intern2!$A$165:$BH$316,COLUMN(D155)+1,FALSE)="","",IF(VLOOKUP($A155,'2.2'!$D:$O,5,FALSE)&lt;=D$8,"OK","NOK"))</f>
        <v/>
      </c>
      <c r="E155" s="1156" t="str">
        <f>IF(VLOOKUP($A155,intern2!$A$165:$BH$316,COLUMN(E155)+1,FALSE)="","",IF(VLOOKUP($A155,'2.2'!$D:$O,5,FALSE)&lt;=E$8,"OK","NOK"))</f>
        <v/>
      </c>
      <c r="F155" s="1156" t="str">
        <f>IF(VLOOKUP($A155,intern2!$A$165:$BH$316,COLUMN(F155)+1,FALSE)="","",IF(VLOOKUP($A155,'2.2'!$D:$O,5,FALSE)&lt;=F$8,"OK","NOK"))</f>
        <v/>
      </c>
      <c r="G155" s="1156" t="str">
        <f>IF(VLOOKUP($A155,intern2!$A$165:$BH$316,COLUMN(G155)+1,FALSE)="","",IF(VLOOKUP($A155,'2.2'!$D:$O,5,FALSE)&lt;=G$8,"OK","NOK"))</f>
        <v/>
      </c>
      <c r="H155" s="1156" t="str">
        <f>IF(VLOOKUP($A155,intern2!$A$165:$BH$316,COLUMN(H155)+1,FALSE)="","",IF(VLOOKUP($A155,'2.2'!$D:$O,5,FALSE)&lt;=H$8,"OK","NOK"))</f>
        <v/>
      </c>
      <c r="I155" s="1269" t="str">
        <f>IF(VLOOKUP($A155,intern2!$A$165:$BH$316,COLUMN(I155)+1,FALSE)="","",IF(VLOOKUP($A155,'2.2'!$D:$O,5,FALSE)&lt;=I$8,"OK","NOK"))</f>
        <v/>
      </c>
      <c r="J155" s="1159" t="str">
        <f>IF(VLOOKUP($A155,intern2!$A$165:$BH$316,COLUMN(J155)+1,FALSE)="","",IF(VLOOKUP($A155,'2.2'!$D:$O,5,FALSE)&lt;=J$8,"OK","NOK"))</f>
        <v/>
      </c>
      <c r="K155" s="1156" t="str">
        <f>IF(VLOOKUP($A155,intern2!$A$165:$BH$316,COLUMN(K155)+1,FALSE)="","",IF(VLOOKUP($A155,'2.2'!$D:$O,5,FALSE)&lt;=K$8,"OK","NOK"))</f>
        <v/>
      </c>
      <c r="L155" s="1156" t="str">
        <f>IF(VLOOKUP($A155,intern2!$A$165:$BH$316,COLUMN(L155)+1,FALSE)="","",IF(VLOOKUP($A155,'2.2'!$D:$O,5,FALSE)&lt;=L$8,"OK","NOK"))</f>
        <v/>
      </c>
      <c r="M155" s="1156" t="str">
        <f>IF(VLOOKUP($A155,intern2!$A$165:$BH$316,COLUMN(M155)+1,FALSE)="","",IF(VLOOKUP($A155,'2.2'!$D:$O,5,FALSE)&lt;=M$8,"OK","NOK"))</f>
        <v/>
      </c>
      <c r="N155" s="1156" t="str">
        <f>IF(VLOOKUP($A155,intern2!$A$165:$BH$316,COLUMN(N155)+1,FALSE)="","",IF(VLOOKUP($A155,'2.2'!$D:$O,5,FALSE)&lt;=N$8,"OK","NOK"))</f>
        <v/>
      </c>
      <c r="O155" s="1156" t="str">
        <f>IF(VLOOKUP($A155,intern2!$A$165:$BH$316,COLUMN(O155)+1,FALSE)="","",IF(VLOOKUP($A155,'2.2'!$D:$O,5,FALSE)&lt;=O$8,"OK","NOK"))</f>
        <v/>
      </c>
      <c r="P155" s="1156" t="str">
        <f>IF(VLOOKUP($A155,intern2!$A$165:$BH$316,COLUMN(P155)+1,FALSE)="","",IF(VLOOKUP($A155,'2.2'!$D:$O,5,FALSE)&lt;=P$8,"OK","NOK"))</f>
        <v/>
      </c>
      <c r="Q155" s="1156" t="str">
        <f>IF(VLOOKUP($A155,intern2!$A$165:$BH$316,COLUMN(Q155)+1,FALSE)="","",IF(VLOOKUP($A155,'2.2'!$D:$O,5,FALSE)&lt;=Q$8,"OK","NOK"))</f>
        <v/>
      </c>
      <c r="R155" s="1159" t="str">
        <f>IF(VLOOKUP($A155,intern2!$A$165:$BH$316,COLUMN(R155)+1,FALSE)="","",IF(VLOOKUP($A155,'2.2'!$D:$O,5,FALSE)&lt;=R$8,"OK","NOK"))</f>
        <v/>
      </c>
      <c r="S155" s="1159" t="str">
        <f>IF(VLOOKUP($A155,intern2!$A$165:$BH$316,COLUMN(S155)+1,FALSE)="","",IF(VLOOKUP($A155,'2.2'!$D:$O,5,FALSE)&lt;=S$8,"OK","NOK"))</f>
        <v/>
      </c>
      <c r="T155" s="1156" t="str">
        <f>IF(VLOOKUP($A155,intern2!$A$165:$BH$316,COLUMN(T155)+1,FALSE)="","",IF(VLOOKUP($A155,'2.2'!$D:$O,5,FALSE)&lt;=T$8,"OK","NOK"))</f>
        <v/>
      </c>
      <c r="U155" s="1156" t="str">
        <f>IF(VLOOKUP($A155,intern2!$A$165:$BH$316,COLUMN(U155)+1,FALSE)="","",IF(VLOOKUP($A155,'2.2'!$D:$O,5,FALSE)&lt;=U$8,"OK","NOK"))</f>
        <v/>
      </c>
      <c r="V155" s="1156" t="str">
        <f>IF(VLOOKUP($A155,intern2!$A$165:$BH$316,COLUMN(V155)+1,FALSE)="","",IF(VLOOKUP($A155,'2.2'!$D:$O,5,FALSE)&lt;=V$8,"OK","NOK"))</f>
        <v/>
      </c>
      <c r="W155" s="1156" t="str">
        <f>IF(VLOOKUP($A155,intern2!$A$165:$BH$316,COLUMN(W155)+1,FALSE)="","",IF(VLOOKUP($A155,'2.2'!$D:$O,5,FALSE)&lt;=W$8,"OK","NOK"))</f>
        <v/>
      </c>
      <c r="X155" s="1156" t="str">
        <f>IF(VLOOKUP($A155,intern2!$A$165:$BH$316,COLUMN(X155)+1,FALSE)="","",IF(VLOOKUP($A155,'2.2'!$D:$O,5,FALSE)&lt;=X$8,"OK","NOK"))</f>
        <v/>
      </c>
      <c r="Y155" s="1170" t="str">
        <f>IF(VLOOKUP($A155,intern2!$A$165:$BH$316,COLUMN(Y155)+1,FALSE)="","",IF(VLOOKUP($A155,'2.2'!$D:$O,5,FALSE)&lt;=Y$8,"OK","NOK"))</f>
        <v/>
      </c>
      <c r="Z155" s="1269" t="str">
        <f>IF(VLOOKUP($A155,intern2!$A$165:$BH$316,COLUMN(Z155)+1,FALSE)="","",IF(VLOOKUP($A155,'2.2'!$D:$O,5,FALSE)&lt;=Z$8,"OK","NOK"))</f>
        <v/>
      </c>
      <c r="AA155" s="1156" t="str">
        <f>IF(VLOOKUP($A155,intern2!$A$165:$BH$316,COLUMN(AA155)+1,FALSE)="","",IF(VLOOKUP($A155,'2.2'!$D:$O,5,FALSE)&lt;=AA$8,"OK","NOK"))</f>
        <v/>
      </c>
      <c r="AB155" s="1156" t="str">
        <f>IF(VLOOKUP($A155,intern2!$A$165:$BH$316,COLUMN(AB155)+1,FALSE)="","",IF(VLOOKUP($A155,'2.2'!$D:$O,5,FALSE)&lt;=AB$8,"OK","NOK"))</f>
        <v/>
      </c>
      <c r="AC155" s="1156" t="str">
        <f>IF(VLOOKUP($A155,intern2!$A$165:$BH$316,COLUMN(AC155)+1,FALSE)="","",IF(VLOOKUP($A155,'2.2'!$D:$O,5,FALSE)&lt;=AC$8,"OK","NOK"))</f>
        <v/>
      </c>
      <c r="AD155" s="1156" t="str">
        <f>IF(VLOOKUP($A155,intern2!$A$165:$BH$316,COLUMN(AD155)+1,FALSE)="","",IF(VLOOKUP($A155,'2.2'!$D:$O,5,FALSE)&lt;=AD$8,"OK","NOK"))</f>
        <v/>
      </c>
      <c r="AE155" s="1160" t="str">
        <f>IF(VLOOKUP($A155,intern2!$A$165:$BH$316,COLUMN(AE155)+1,FALSE)="","",IF(VLOOKUP($A155,'2.2'!$D:$O,5,FALSE)&lt;=AE$8,"OK","NOK"))</f>
        <v/>
      </c>
      <c r="AF155" s="1269" t="str">
        <f>IF(VLOOKUP($A155,intern2!$A$165:$BH$316,COLUMN(AF155)+1,FALSE)="","",IF(VLOOKUP($A155,'2.2'!$D:$O,5,FALSE)&lt;=AF$8,"OK","NOK"))</f>
        <v/>
      </c>
      <c r="AG155" s="1160" t="str">
        <f>IF(VLOOKUP($A155,intern2!$A$165:$BH$316,COLUMN(AG155)+1,FALSE)="","",IF(VLOOKUP($A155,'2.2'!$D:$O,5,FALSE)&lt;=AG$8,"OK","NOK"))</f>
        <v/>
      </c>
      <c r="AH155" s="1160" t="str">
        <f>IF(VLOOKUP($A155,intern2!$A$165:$BH$316,COLUMN(AH155)+1,FALSE)="","",IF(VLOOKUP($A155,'2.2'!$D:$O,5,FALSE)&lt;=AH$8,"OK","NOK"))</f>
        <v/>
      </c>
      <c r="AI155" s="1156" t="str">
        <f>IF(VLOOKUP($A155,intern2!$A$165:$BH$316,COLUMN(AI155)+1,FALSE)="","",IF(VLOOKUP($A155,'2.2'!$D:$O,5,FALSE)&lt;=AI$8,"OK","NOK"))</f>
        <v/>
      </c>
      <c r="AJ155" s="1156" t="str">
        <f>IF(VLOOKUP($A155,intern2!$A$165:$BH$316,COLUMN(AJ155)+1,FALSE)="","",IF(VLOOKUP($A155,'2.2'!$D:$O,5,FALSE)&lt;=AJ$8,"OK","NOK"))</f>
        <v/>
      </c>
      <c r="AK155" s="1156" t="str">
        <f>IF(VLOOKUP($A155,intern2!$A$165:$BH$316,COLUMN(AK155)+1,FALSE)="","",IF(VLOOKUP($A155,'2.2'!$D:$O,5,FALSE)&lt;=AK$8,"OK","NOK"))</f>
        <v/>
      </c>
      <c r="AL155" s="1156" t="str">
        <f>IF(VLOOKUP($A155,intern2!$A$165:$BH$316,COLUMN(AL155)+1,FALSE)="","",IF(VLOOKUP($A155,'2.2'!$D:$O,5,FALSE)&lt;=AL$8,"OK","NOK"))</f>
        <v/>
      </c>
      <c r="AM155" s="1269" t="str">
        <f>IF(VLOOKUP($A155,intern2!$A$165:$BH$316,COLUMN(AM155)+1,FALSE)="","",IF(VLOOKUP($A155,'2.2'!$D:$O,5,FALSE)&lt;=AM$8,"OK","NOK"))</f>
        <v/>
      </c>
      <c r="AN155" s="1170" t="str">
        <f>IF(VLOOKUP($A155,intern2!$A$165:$BH$316,COLUMN(AN155)+1,FALSE)="","",IF(VLOOKUP($A155,'2.2'!$D:$O,5,FALSE)&lt;=AN$8,"OK","NOK"))</f>
        <v/>
      </c>
      <c r="AO155" s="1156" t="str">
        <f>IF(VLOOKUP($A155,intern2!$A$165:$BH$316,COLUMN(AO155)+1,FALSE)="","",IF(VLOOKUP($A155,'2.2'!$D:$O,5,FALSE)&lt;=AO$8,"OK","NOK"))</f>
        <v/>
      </c>
      <c r="AP155" s="1156" t="str">
        <f>IF(VLOOKUP($A155,intern2!$A$165:$BH$316,COLUMN(AP155)+1,FALSE)="","",IF(VLOOKUP($A155,'2.2'!$D:$O,5,FALSE)&lt;=AP$8,"OK","NOK"))</f>
        <v/>
      </c>
      <c r="AQ155" s="1269" t="str">
        <f>IF(VLOOKUP($A155,intern2!$A$165:$BH$316,COLUMN(AQ155)+1,FALSE)="","",IF(VLOOKUP($A155,'2.2'!$D:$O,5,FALSE)&lt;=AQ$8,"OK","NOK"))</f>
        <v/>
      </c>
      <c r="AR155" s="1156" t="str">
        <f>IF(VLOOKUP($A155,intern2!$A$165:$BH$316,COLUMN(AR155)+1,FALSE)="","",IF(VLOOKUP($A155,'2.2'!$D:$O,5,FALSE)&lt;=AR$8,"OK","NOK"))</f>
        <v/>
      </c>
      <c r="AS155" s="1156" t="str">
        <f>IF(VLOOKUP($A155,intern2!$A$165:$BH$316,COLUMN(AS155)+1,FALSE)="","",IF(VLOOKUP($A155,'2.2'!$D:$O,5,FALSE)&lt;=AS$8,"OK","NOK"))</f>
        <v/>
      </c>
      <c r="AT155" s="1269" t="str">
        <f>IF(VLOOKUP($A155,intern2!$A$165:$BH$316,COLUMN(AT155)+1,FALSE)="","",IF(VLOOKUP($A155,'2.2'!$D:$O,5,FALSE)&lt;=AT$8,"OK","NOK"))</f>
        <v/>
      </c>
      <c r="AU155" s="1156" t="str">
        <f>IF(VLOOKUP($A155,intern2!$A$165:$BH$316,COLUMN(AU155)+1,FALSE)="","",IF(VLOOKUP($A155,'2.2'!$D:$O,5,FALSE)&lt;=AU$8,"OK","NOK"))</f>
        <v/>
      </c>
      <c r="AV155" s="1156" t="str">
        <f>IF(VLOOKUP($A155,intern2!$A$165:$BH$316,COLUMN(AV155)+1,FALSE)="","",IF(VLOOKUP($A155,'2.2'!$D:$O,5,FALSE)&lt;=AV$8,"OK","NOK"))</f>
        <v/>
      </c>
      <c r="AW155" s="1156" t="str">
        <f>IF(VLOOKUP($A155,intern2!$A$165:$BH$316,COLUMN(AW155)+1,FALSE)="","",IF(VLOOKUP($A155,'2.2'!$D:$O,5,FALSE)&lt;=AW$8,"OK","NOK"))</f>
        <v/>
      </c>
      <c r="AX155" s="1156" t="str">
        <f>IF(VLOOKUP($A155,intern2!$A$165:$BH$316,COLUMN(AX155)+1,FALSE)="","",IF(VLOOKUP($A155,'2.2'!$D:$O,5,FALSE)&lt;=AX$8,"OK","NOK"))</f>
        <v/>
      </c>
      <c r="AY155" s="1156" t="str">
        <f>IF(VLOOKUP($A155,intern2!$A$165:$BH$316,COLUMN(AY155)+1,FALSE)="","",IF(VLOOKUP($A155,'2.2'!$D:$O,5,FALSE)&lt;=AY$8,"OK","NOK"))</f>
        <v/>
      </c>
      <c r="AZ155" s="1269" t="str">
        <f>IF(VLOOKUP($A155,intern2!$A$165:$BH$316,COLUMN(AZ155)+1,FALSE)="","",IF(VLOOKUP($A155,'2.2'!$D:$O,5,FALSE)&lt;=AZ$8,"OK","NOK"))</f>
        <v/>
      </c>
      <c r="BA155" s="1156" t="str">
        <f>IF(VLOOKUP($A155,intern2!$A$165:$BH$316,COLUMN(BA155)+1,FALSE)="","",IF(VLOOKUP($A155,'2.2'!$D:$O,5,FALSE)&lt;=BA$8,"OK","NOK"))</f>
        <v/>
      </c>
      <c r="BB155" s="1156" t="str">
        <f>IF(VLOOKUP($A155,intern2!$A$165:$BH$316,COLUMN(BB155)+1,FALSE)="","",IF(VLOOKUP($A155,'2.2'!$D:$O,5,FALSE)&lt;=BB$8,"OK","NOK"))</f>
        <v/>
      </c>
      <c r="BC155" s="1156" t="str">
        <f>IF(VLOOKUP($A155,intern2!$A$165:$BH$316,COLUMN(BC155)+1,FALSE)="","",IF(VLOOKUP($A155,'2.2'!$D:$O,5,FALSE)&lt;=BC$8,"OK","NOK"))</f>
        <v/>
      </c>
      <c r="BD155" s="1156" t="str">
        <f>IF(VLOOKUP($A155,intern2!$A$165:$BH$316,COLUMN(BD155)+1,FALSE)="","",IF(VLOOKUP($A155,'2.2'!$D:$O,5,FALSE)&lt;=BD$8,"OK","NOK"))</f>
        <v/>
      </c>
      <c r="BE155" s="1156" t="str">
        <f>IF(VLOOKUP($A155,intern2!$A$165:$BH$316,COLUMN(BE155)+1,FALSE)="","",IF(VLOOKUP($A155,'2.2'!$D:$O,5,FALSE)&lt;=BE$8,"OK","NOK"))</f>
        <v/>
      </c>
      <c r="BF155" s="1170" t="str">
        <f>IF(VLOOKUP($A155,intern2!$A$165:$BH$316,COLUMN(BF155)+1,FALSE)="","",IF(VLOOKUP($A155,'2.2'!$D:$O,5,FALSE)&lt;=BF$8,"OK","NOK"))</f>
        <v/>
      </c>
      <c r="BG155" s="1269" t="str">
        <f>IF(VLOOKUP($A155,intern2!$A$165:$BH$316,COLUMN(BG155)+1,FALSE)="","",IF(VLOOKUP($A155,'2.2'!$D:$O,5,FALSE)&lt;=BG$8,"OK","NOK"))</f>
        <v/>
      </c>
      <c r="BH155" s="1176" t="str">
        <f t="shared" ca="1" si="2"/>
        <v>OK</v>
      </c>
      <c r="BI155" s="1176"/>
    </row>
    <row r="156" spans="1:61" x14ac:dyDescent="0.25">
      <c r="A156" s="716" t="str">
        <f>'2.2'!D156</f>
        <v>KAD</v>
      </c>
      <c r="B156" s="1157" t="str">
        <f>'2.2'!E156</f>
        <v>Anestesia pediatrica "D"</v>
      </c>
      <c r="C156" s="1156" t="str">
        <f ca="1">IF(VLOOKUP($A156,intern2!$A$165:$BH$316,COLUMN(C156)+1,FALSE)="","",IF(VLOOKUP($A156,'2.2'!$D:$O,5,FALSE)&lt;=C$8,"OK","NOK"))</f>
        <v>OK</v>
      </c>
      <c r="D156" s="1156" t="str">
        <f>IF(VLOOKUP($A156,intern2!$A$165:$BH$316,COLUMN(D156)+1,FALSE)="","",IF(VLOOKUP($A156,'2.2'!$D:$O,5,FALSE)&lt;=D$8,"OK","NOK"))</f>
        <v/>
      </c>
      <c r="E156" s="1156" t="str">
        <f>IF(VLOOKUP($A156,intern2!$A$165:$BH$316,COLUMN(E156)+1,FALSE)="","",IF(VLOOKUP($A156,'2.2'!$D:$O,5,FALSE)&lt;=E$8,"OK","NOK"))</f>
        <v/>
      </c>
      <c r="F156" s="1156" t="str">
        <f>IF(VLOOKUP($A156,intern2!$A$165:$BH$316,COLUMN(F156)+1,FALSE)="","",IF(VLOOKUP($A156,'2.2'!$D:$O,5,FALSE)&lt;=F$8,"OK","NOK"))</f>
        <v/>
      </c>
      <c r="G156" s="1156" t="str">
        <f>IF(VLOOKUP($A156,intern2!$A$165:$BH$316,COLUMN(G156)+1,FALSE)="","",IF(VLOOKUP($A156,'2.2'!$D:$O,5,FALSE)&lt;=G$8,"OK","NOK"))</f>
        <v/>
      </c>
      <c r="H156" s="1156" t="str">
        <f>IF(VLOOKUP($A156,intern2!$A$165:$BH$316,COLUMN(H156)+1,FALSE)="","",IF(VLOOKUP($A156,'2.2'!$D:$O,5,FALSE)&lt;=H$8,"OK","NOK"))</f>
        <v/>
      </c>
      <c r="I156" s="1269" t="str">
        <f>IF(VLOOKUP($A156,intern2!$A$165:$BH$316,COLUMN(I156)+1,FALSE)="","",IF(VLOOKUP($A156,'2.2'!$D:$O,5,FALSE)&lt;=I$8,"OK","NOK"))</f>
        <v/>
      </c>
      <c r="J156" s="1159" t="str">
        <f>IF(VLOOKUP($A156,intern2!$A$165:$BH$316,COLUMN(J156)+1,FALSE)="","",IF(VLOOKUP($A156,'2.2'!$D:$O,5,FALSE)&lt;=J$8,"OK","NOK"))</f>
        <v/>
      </c>
      <c r="K156" s="1156" t="str">
        <f>IF(VLOOKUP($A156,intern2!$A$165:$BH$316,COLUMN(K156)+1,FALSE)="","",IF(VLOOKUP($A156,'2.2'!$D:$O,5,FALSE)&lt;=K$8,"OK","NOK"))</f>
        <v/>
      </c>
      <c r="L156" s="1156" t="str">
        <f>IF(VLOOKUP($A156,intern2!$A$165:$BH$316,COLUMN(L156)+1,FALSE)="","",IF(VLOOKUP($A156,'2.2'!$D:$O,5,FALSE)&lt;=L$8,"OK","NOK"))</f>
        <v/>
      </c>
      <c r="M156" s="1156" t="str">
        <f>IF(VLOOKUP($A156,intern2!$A$165:$BH$316,COLUMN(M156)+1,FALSE)="","",IF(VLOOKUP($A156,'2.2'!$D:$O,5,FALSE)&lt;=M$8,"OK","NOK"))</f>
        <v/>
      </c>
      <c r="N156" s="1156" t="str">
        <f>IF(VLOOKUP($A156,intern2!$A$165:$BH$316,COLUMN(N156)+1,FALSE)="","",IF(VLOOKUP($A156,'2.2'!$D:$O,5,FALSE)&lt;=N$8,"OK","NOK"))</f>
        <v/>
      </c>
      <c r="O156" s="1156" t="str">
        <f>IF(VLOOKUP($A156,intern2!$A$165:$BH$316,COLUMN(O156)+1,FALSE)="","",IF(VLOOKUP($A156,'2.2'!$D:$O,5,FALSE)&lt;=O$8,"OK","NOK"))</f>
        <v/>
      </c>
      <c r="P156" s="1156" t="str">
        <f>IF(VLOOKUP($A156,intern2!$A$165:$BH$316,COLUMN(P156)+1,FALSE)="","",IF(VLOOKUP($A156,'2.2'!$D:$O,5,FALSE)&lt;=P$8,"OK","NOK"))</f>
        <v/>
      </c>
      <c r="Q156" s="1156" t="str">
        <f>IF(VLOOKUP($A156,intern2!$A$165:$BH$316,COLUMN(Q156)+1,FALSE)="","",IF(VLOOKUP($A156,'2.2'!$D:$O,5,FALSE)&lt;=Q$8,"OK","NOK"))</f>
        <v/>
      </c>
      <c r="R156" s="1159" t="str">
        <f>IF(VLOOKUP($A156,intern2!$A$165:$BH$316,COLUMN(R156)+1,FALSE)="","",IF(VLOOKUP($A156,'2.2'!$D:$O,5,FALSE)&lt;=R$8,"OK","NOK"))</f>
        <v/>
      </c>
      <c r="S156" s="1159" t="str">
        <f>IF(VLOOKUP($A156,intern2!$A$165:$BH$316,COLUMN(S156)+1,FALSE)="","",IF(VLOOKUP($A156,'2.2'!$D:$O,5,FALSE)&lt;=S$8,"OK","NOK"))</f>
        <v/>
      </c>
      <c r="T156" s="1156" t="str">
        <f>IF(VLOOKUP($A156,intern2!$A$165:$BH$316,COLUMN(T156)+1,FALSE)="","",IF(VLOOKUP($A156,'2.2'!$D:$O,5,FALSE)&lt;=T$8,"OK","NOK"))</f>
        <v/>
      </c>
      <c r="U156" s="1156" t="str">
        <f>IF(VLOOKUP($A156,intern2!$A$165:$BH$316,COLUMN(U156)+1,FALSE)="","",IF(VLOOKUP($A156,'2.2'!$D:$O,5,FALSE)&lt;=U$8,"OK","NOK"))</f>
        <v/>
      </c>
      <c r="V156" s="1156" t="str">
        <f>IF(VLOOKUP($A156,intern2!$A$165:$BH$316,COLUMN(V156)+1,FALSE)="","",IF(VLOOKUP($A156,'2.2'!$D:$O,5,FALSE)&lt;=V$8,"OK","NOK"))</f>
        <v/>
      </c>
      <c r="W156" s="1156" t="str">
        <f>IF(VLOOKUP($A156,intern2!$A$165:$BH$316,COLUMN(W156)+1,FALSE)="","",IF(VLOOKUP($A156,'2.2'!$D:$O,5,FALSE)&lt;=W$8,"OK","NOK"))</f>
        <v/>
      </c>
      <c r="X156" s="1156" t="str">
        <f>IF(VLOOKUP($A156,intern2!$A$165:$BH$316,COLUMN(X156)+1,FALSE)="","",IF(VLOOKUP($A156,'2.2'!$D:$O,5,FALSE)&lt;=X$8,"OK","NOK"))</f>
        <v/>
      </c>
      <c r="Y156" s="1170" t="str">
        <f>IF(VLOOKUP($A156,intern2!$A$165:$BH$316,COLUMN(Y156)+1,FALSE)="","",IF(VLOOKUP($A156,'2.2'!$D:$O,5,FALSE)&lt;=Y$8,"OK","NOK"))</f>
        <v/>
      </c>
      <c r="Z156" s="1269" t="str">
        <f>IF(VLOOKUP($A156,intern2!$A$165:$BH$316,COLUMN(Z156)+1,FALSE)="","",IF(VLOOKUP($A156,'2.2'!$D:$O,5,FALSE)&lt;=Z$8,"OK","NOK"))</f>
        <v/>
      </c>
      <c r="AA156" s="1156" t="str">
        <f>IF(VLOOKUP($A156,intern2!$A$165:$BH$316,COLUMN(AA156)+1,FALSE)="","",IF(VLOOKUP($A156,'2.2'!$D:$O,5,FALSE)&lt;=AA$8,"OK","NOK"))</f>
        <v/>
      </c>
      <c r="AB156" s="1156" t="str">
        <f>IF(VLOOKUP($A156,intern2!$A$165:$BH$316,COLUMN(AB156)+1,FALSE)="","",IF(VLOOKUP($A156,'2.2'!$D:$O,5,FALSE)&lt;=AB$8,"OK","NOK"))</f>
        <v/>
      </c>
      <c r="AC156" s="1156" t="str">
        <f>IF(VLOOKUP($A156,intern2!$A$165:$BH$316,COLUMN(AC156)+1,FALSE)="","",IF(VLOOKUP($A156,'2.2'!$D:$O,5,FALSE)&lt;=AC$8,"OK","NOK"))</f>
        <v/>
      </c>
      <c r="AD156" s="1156" t="str">
        <f>IF(VLOOKUP($A156,intern2!$A$165:$BH$316,COLUMN(AD156)+1,FALSE)="","",IF(VLOOKUP($A156,'2.2'!$D:$O,5,FALSE)&lt;=AD$8,"OK","NOK"))</f>
        <v/>
      </c>
      <c r="AE156" s="1160" t="str">
        <f>IF(VLOOKUP($A156,intern2!$A$165:$BH$316,COLUMN(AE156)+1,FALSE)="","",IF(VLOOKUP($A156,'2.2'!$D:$O,5,FALSE)&lt;=AE$8,"OK","NOK"))</f>
        <v/>
      </c>
      <c r="AF156" s="1269" t="str">
        <f>IF(VLOOKUP($A156,intern2!$A$165:$BH$316,COLUMN(AF156)+1,FALSE)="","",IF(VLOOKUP($A156,'2.2'!$D:$O,5,FALSE)&lt;=AF$8,"OK","NOK"))</f>
        <v/>
      </c>
      <c r="AG156" s="1160" t="str">
        <f>IF(VLOOKUP($A156,intern2!$A$165:$BH$316,COLUMN(AG156)+1,FALSE)="","",IF(VLOOKUP($A156,'2.2'!$D:$O,5,FALSE)&lt;=AG$8,"OK","NOK"))</f>
        <v/>
      </c>
      <c r="AH156" s="1160" t="str">
        <f>IF(VLOOKUP($A156,intern2!$A$165:$BH$316,COLUMN(AH156)+1,FALSE)="","",IF(VLOOKUP($A156,'2.2'!$D:$O,5,FALSE)&lt;=AH$8,"OK","NOK"))</f>
        <v/>
      </c>
      <c r="AI156" s="1156" t="str">
        <f>IF(VLOOKUP($A156,intern2!$A$165:$BH$316,COLUMN(AI156)+1,FALSE)="","",IF(VLOOKUP($A156,'2.2'!$D:$O,5,FALSE)&lt;=AI$8,"OK","NOK"))</f>
        <v/>
      </c>
      <c r="AJ156" s="1156" t="str">
        <f>IF(VLOOKUP($A156,intern2!$A$165:$BH$316,COLUMN(AJ156)+1,FALSE)="","",IF(VLOOKUP($A156,'2.2'!$D:$O,5,FALSE)&lt;=AJ$8,"OK","NOK"))</f>
        <v/>
      </c>
      <c r="AK156" s="1156" t="str">
        <f>IF(VLOOKUP($A156,intern2!$A$165:$BH$316,COLUMN(AK156)+1,FALSE)="","",IF(VLOOKUP($A156,'2.2'!$D:$O,5,FALSE)&lt;=AK$8,"OK","NOK"))</f>
        <v/>
      </c>
      <c r="AL156" s="1156" t="str">
        <f>IF(VLOOKUP($A156,intern2!$A$165:$BH$316,COLUMN(AL156)+1,FALSE)="","",IF(VLOOKUP($A156,'2.2'!$D:$O,5,FALSE)&lt;=AL$8,"OK","NOK"))</f>
        <v/>
      </c>
      <c r="AM156" s="1269" t="str">
        <f>IF(VLOOKUP($A156,intern2!$A$165:$BH$316,COLUMN(AM156)+1,FALSE)="","",IF(VLOOKUP($A156,'2.2'!$D:$O,5,FALSE)&lt;=AM$8,"OK","NOK"))</f>
        <v/>
      </c>
      <c r="AN156" s="1170" t="str">
        <f>IF(VLOOKUP($A156,intern2!$A$165:$BH$316,COLUMN(AN156)+1,FALSE)="","",IF(VLOOKUP($A156,'2.2'!$D:$O,5,FALSE)&lt;=AN$8,"OK","NOK"))</f>
        <v/>
      </c>
      <c r="AO156" s="1156" t="str">
        <f>IF(VLOOKUP($A156,intern2!$A$165:$BH$316,COLUMN(AO156)+1,FALSE)="","",IF(VLOOKUP($A156,'2.2'!$D:$O,5,FALSE)&lt;=AO$8,"OK","NOK"))</f>
        <v/>
      </c>
      <c r="AP156" s="1156" t="str">
        <f>IF(VLOOKUP($A156,intern2!$A$165:$BH$316,COLUMN(AP156)+1,FALSE)="","",IF(VLOOKUP($A156,'2.2'!$D:$O,5,FALSE)&lt;=AP$8,"OK","NOK"))</f>
        <v/>
      </c>
      <c r="AQ156" s="1269" t="str">
        <f>IF(VLOOKUP($A156,intern2!$A$165:$BH$316,COLUMN(AQ156)+1,FALSE)="","",IF(VLOOKUP($A156,'2.2'!$D:$O,5,FALSE)&lt;=AQ$8,"OK","NOK"))</f>
        <v/>
      </c>
      <c r="AR156" s="1156" t="str">
        <f>IF(VLOOKUP($A156,intern2!$A$165:$BH$316,COLUMN(AR156)+1,FALSE)="","",IF(VLOOKUP($A156,'2.2'!$D:$O,5,FALSE)&lt;=AR$8,"OK","NOK"))</f>
        <v/>
      </c>
      <c r="AS156" s="1156" t="str">
        <f>IF(VLOOKUP($A156,intern2!$A$165:$BH$316,COLUMN(AS156)+1,FALSE)="","",IF(VLOOKUP($A156,'2.2'!$D:$O,5,FALSE)&lt;=AS$8,"OK","NOK"))</f>
        <v/>
      </c>
      <c r="AT156" s="1269" t="str">
        <f>IF(VLOOKUP($A156,intern2!$A$165:$BH$316,COLUMN(AT156)+1,FALSE)="","",IF(VLOOKUP($A156,'2.2'!$D:$O,5,FALSE)&lt;=AT$8,"OK","NOK"))</f>
        <v/>
      </c>
      <c r="AU156" s="1156" t="str">
        <f>IF(VLOOKUP($A156,intern2!$A$165:$BH$316,COLUMN(AU156)+1,FALSE)="","",IF(VLOOKUP($A156,'2.2'!$D:$O,5,FALSE)&lt;=AU$8,"OK","NOK"))</f>
        <v/>
      </c>
      <c r="AV156" s="1156" t="str">
        <f>IF(VLOOKUP($A156,intern2!$A$165:$BH$316,COLUMN(AV156)+1,FALSE)="","",IF(VLOOKUP($A156,'2.2'!$D:$O,5,FALSE)&lt;=AV$8,"OK","NOK"))</f>
        <v/>
      </c>
      <c r="AW156" s="1156" t="str">
        <f>IF(VLOOKUP($A156,intern2!$A$165:$BH$316,COLUMN(AW156)+1,FALSE)="","",IF(VLOOKUP($A156,'2.2'!$D:$O,5,FALSE)&lt;=AW$8,"OK","NOK"))</f>
        <v/>
      </c>
      <c r="AX156" s="1156" t="str">
        <f>IF(VLOOKUP($A156,intern2!$A$165:$BH$316,COLUMN(AX156)+1,FALSE)="","",IF(VLOOKUP($A156,'2.2'!$D:$O,5,FALSE)&lt;=AX$8,"OK","NOK"))</f>
        <v/>
      </c>
      <c r="AY156" s="1156" t="str">
        <f>IF(VLOOKUP($A156,intern2!$A$165:$BH$316,COLUMN(AY156)+1,FALSE)="","",IF(VLOOKUP($A156,'2.2'!$D:$O,5,FALSE)&lt;=AY$8,"OK","NOK"))</f>
        <v/>
      </c>
      <c r="AZ156" s="1269" t="str">
        <f>IF(VLOOKUP($A156,intern2!$A$165:$BH$316,COLUMN(AZ156)+1,FALSE)="","",IF(VLOOKUP($A156,'2.2'!$D:$O,5,FALSE)&lt;=AZ$8,"OK","NOK"))</f>
        <v/>
      </c>
      <c r="BA156" s="1156" t="str">
        <f>IF(VLOOKUP($A156,intern2!$A$165:$BH$316,COLUMN(BA156)+1,FALSE)="","",IF(VLOOKUP($A156,'2.2'!$D:$O,5,FALSE)&lt;=BA$8,"OK","NOK"))</f>
        <v/>
      </c>
      <c r="BB156" s="1156" t="str">
        <f>IF(VLOOKUP($A156,intern2!$A$165:$BH$316,COLUMN(BB156)+1,FALSE)="","",IF(VLOOKUP($A156,'2.2'!$D:$O,5,FALSE)&lt;=BB$8,"OK","NOK"))</f>
        <v/>
      </c>
      <c r="BC156" s="1156" t="str">
        <f>IF(VLOOKUP($A156,intern2!$A$165:$BH$316,COLUMN(BC156)+1,FALSE)="","",IF(VLOOKUP($A156,'2.2'!$D:$O,5,FALSE)&lt;=BC$8,"OK","NOK"))</f>
        <v/>
      </c>
      <c r="BD156" s="1156" t="str">
        <f>IF(VLOOKUP($A156,intern2!$A$165:$BH$316,COLUMN(BD156)+1,FALSE)="","",IF(VLOOKUP($A156,'2.2'!$D:$O,5,FALSE)&lt;=BD$8,"OK","NOK"))</f>
        <v/>
      </c>
      <c r="BE156" s="1156" t="str">
        <f>IF(VLOOKUP($A156,intern2!$A$165:$BH$316,COLUMN(BE156)+1,FALSE)="","",IF(VLOOKUP($A156,'2.2'!$D:$O,5,FALSE)&lt;=BE$8,"OK","NOK"))</f>
        <v/>
      </c>
      <c r="BF156" s="1170" t="str">
        <f>IF(VLOOKUP($A156,intern2!$A$165:$BH$316,COLUMN(BF156)+1,FALSE)="","",IF(VLOOKUP($A156,'2.2'!$D:$O,5,FALSE)&lt;=BF$8,"OK","NOK"))</f>
        <v/>
      </c>
      <c r="BG156" s="1269" t="str">
        <f>IF(VLOOKUP($A156,intern2!$A$165:$BH$316,COLUMN(BG156)+1,FALSE)="","",IF(VLOOKUP($A156,'2.2'!$D:$O,5,FALSE)&lt;=BG$8,"OK","NOK"))</f>
        <v/>
      </c>
      <c r="BH156" s="1176" t="str">
        <f t="shared" ca="1" si="2"/>
        <v>OK</v>
      </c>
      <c r="BI156" s="1176"/>
    </row>
    <row r="157" spans="1:61" ht="26.4" x14ac:dyDescent="0.25">
      <c r="A157" s="716" t="str">
        <f>'2.2'!D157</f>
        <v>GER</v>
      </c>
      <c r="B157" s="1157" t="str">
        <f>'2.2'!E157</f>
        <v>Centro di competenza in geriatria acuta</v>
      </c>
      <c r="C157" s="1156" t="str">
        <f>IF(VLOOKUP($A157,intern2!$A$165:$BH$316,COLUMN(C157)+1,FALSE)="","",IF(VLOOKUP($A157,'2.2'!$D:$O,5,FALSE)&lt;=C$8,"OK","NOK"))</f>
        <v/>
      </c>
      <c r="D157" s="1156" t="str">
        <f>IF(VLOOKUP($A157,intern2!$A$165:$BH$316,COLUMN(D157)+1,FALSE)="","",IF(VLOOKUP($A157,'2.2'!$D:$O,5,FALSE)&lt;=D$8,"OK","NOK"))</f>
        <v/>
      </c>
      <c r="E157" s="1156" t="str">
        <f>IF(VLOOKUP($A157,intern2!$A$165:$BH$316,COLUMN(E157)+1,FALSE)="","",IF(VLOOKUP($A157,'2.2'!$D:$O,5,FALSE)&lt;=E$8,"OK","NOK"))</f>
        <v/>
      </c>
      <c r="F157" s="1156" t="str">
        <f>IF(VLOOKUP($A157,intern2!$A$165:$BH$316,COLUMN(F157)+1,FALSE)="","",IF(VLOOKUP($A157,'2.2'!$D:$O,5,FALSE)&lt;=F$8,"OK","NOK"))</f>
        <v/>
      </c>
      <c r="G157" s="1156" t="str">
        <f>IF(VLOOKUP($A157,intern2!$A$165:$BH$316,COLUMN(G157)+1,FALSE)="","",IF(VLOOKUP($A157,'2.2'!$D:$O,5,FALSE)&lt;=G$8,"OK","NOK"))</f>
        <v/>
      </c>
      <c r="H157" s="1156" t="str">
        <f>IF(VLOOKUP($A157,intern2!$A$165:$BH$316,COLUMN(H157)+1,FALSE)="","",IF(VLOOKUP($A157,'2.2'!$D:$O,5,FALSE)&lt;=H$8,"OK","NOK"))</f>
        <v/>
      </c>
      <c r="I157" s="1269" t="str">
        <f>IF(VLOOKUP($A157,intern2!$A$165:$BH$316,COLUMN(I157)+1,FALSE)="","",IF(VLOOKUP($A157,'2.2'!$D:$O,5,FALSE)&lt;=I$8,"OK","NOK"))</f>
        <v/>
      </c>
      <c r="J157" s="1159" t="str">
        <f>IF(VLOOKUP($A157,intern2!$A$165:$BH$316,COLUMN(J157)+1,FALSE)="","",IF(VLOOKUP($A157,'2.2'!$D:$O,5,FALSE)&lt;=J$8,"OK","NOK"))</f>
        <v/>
      </c>
      <c r="K157" s="1156" t="str">
        <f>IF(VLOOKUP($A157,intern2!$A$165:$BH$316,COLUMN(K157)+1,FALSE)="","",IF(VLOOKUP($A157,'2.2'!$D:$O,5,FALSE)&lt;=K$8,"OK","NOK"))</f>
        <v/>
      </c>
      <c r="L157" s="1156" t="str">
        <f>IF(VLOOKUP($A157,intern2!$A$165:$BH$316,COLUMN(L157)+1,FALSE)="","",IF(VLOOKUP($A157,'2.2'!$D:$O,5,FALSE)&lt;=L$8,"OK","NOK"))</f>
        <v/>
      </c>
      <c r="M157" s="1156" t="str">
        <f>IF(VLOOKUP($A157,intern2!$A$165:$BH$316,COLUMN(M157)+1,FALSE)="","",IF(VLOOKUP($A157,'2.2'!$D:$O,5,FALSE)&lt;=M$8,"OK","NOK"))</f>
        <v/>
      </c>
      <c r="N157" s="1156" t="str">
        <f>IF(VLOOKUP($A157,intern2!$A$165:$BH$316,COLUMN(N157)+1,FALSE)="","",IF(VLOOKUP($A157,'2.2'!$D:$O,5,FALSE)&lt;=N$8,"OK","NOK"))</f>
        <v/>
      </c>
      <c r="O157" s="1156" t="str">
        <f>IF(VLOOKUP($A157,intern2!$A$165:$BH$316,COLUMN(O157)+1,FALSE)="","",IF(VLOOKUP($A157,'2.2'!$D:$O,5,FALSE)&lt;=O$8,"OK","NOK"))</f>
        <v/>
      </c>
      <c r="P157" s="1156" t="str">
        <f>IF(VLOOKUP($A157,intern2!$A$165:$BH$316,COLUMN(P157)+1,FALSE)="","",IF(VLOOKUP($A157,'2.2'!$D:$O,5,FALSE)&lt;=P$8,"OK","NOK"))</f>
        <v/>
      </c>
      <c r="Q157" s="1156" t="str">
        <f>IF(VLOOKUP($A157,intern2!$A$165:$BH$316,COLUMN(Q157)+1,FALSE)="","",IF(VLOOKUP($A157,'2.2'!$D:$O,5,FALSE)&lt;=Q$8,"OK","NOK"))</f>
        <v/>
      </c>
      <c r="R157" s="1159" t="str">
        <f>IF(VLOOKUP($A157,intern2!$A$165:$BH$316,COLUMN(R157)+1,FALSE)="","",IF(VLOOKUP($A157,'2.2'!$D:$O,5,FALSE)&lt;=R$8,"OK","NOK"))</f>
        <v/>
      </c>
      <c r="S157" s="1159" t="str">
        <f>IF(VLOOKUP($A157,intern2!$A$165:$BH$316,COLUMN(S157)+1,FALSE)="","",IF(VLOOKUP($A157,'2.2'!$D:$O,5,FALSE)&lt;=S$8,"OK","NOK"))</f>
        <v/>
      </c>
      <c r="T157" s="1156" t="str">
        <f>IF(VLOOKUP($A157,intern2!$A$165:$BH$316,COLUMN(T157)+1,FALSE)="","",IF(VLOOKUP($A157,'2.2'!$D:$O,5,FALSE)&lt;=T$8,"OK","NOK"))</f>
        <v/>
      </c>
      <c r="U157" s="1156" t="str">
        <f>IF(VLOOKUP($A157,intern2!$A$165:$BH$316,COLUMN(U157)+1,FALSE)="","",IF(VLOOKUP($A157,'2.2'!$D:$O,5,FALSE)&lt;=U$8,"OK","NOK"))</f>
        <v/>
      </c>
      <c r="V157" s="1156" t="str">
        <f>IF(VLOOKUP($A157,intern2!$A$165:$BH$316,COLUMN(V157)+1,FALSE)="","",IF(VLOOKUP($A157,'2.2'!$D:$O,5,FALSE)&lt;=V$8,"OK","NOK"))</f>
        <v/>
      </c>
      <c r="W157" s="1156" t="str">
        <f>IF(VLOOKUP($A157,intern2!$A$165:$BH$316,COLUMN(W157)+1,FALSE)="","",IF(VLOOKUP($A157,'2.2'!$D:$O,5,FALSE)&lt;=W$8,"OK","NOK"))</f>
        <v/>
      </c>
      <c r="X157" s="1156" t="str">
        <f>IF(VLOOKUP($A157,intern2!$A$165:$BH$316,COLUMN(X157)+1,FALSE)="","",IF(VLOOKUP($A157,'2.2'!$D:$O,5,FALSE)&lt;=X$8,"OK","NOK"))</f>
        <v/>
      </c>
      <c r="Y157" s="1170" t="str">
        <f>IF(VLOOKUP($A157,intern2!$A$165:$BH$316,COLUMN(Y157)+1,FALSE)="","",IF(VLOOKUP($A157,'2.2'!$D:$O,5,FALSE)&lt;=Y$8,"OK","NOK"))</f>
        <v/>
      </c>
      <c r="Z157" s="1269" t="str">
        <f>IF(VLOOKUP($A157,intern2!$A$165:$BH$316,COLUMN(Z157)+1,FALSE)="","",IF(VLOOKUP($A157,'2.2'!$D:$O,5,FALSE)&lt;=Z$8,"OK","NOK"))</f>
        <v/>
      </c>
      <c r="AA157" s="1156" t="str">
        <f>IF(VLOOKUP($A157,intern2!$A$165:$BH$316,COLUMN(AA157)+1,FALSE)="","",IF(VLOOKUP($A157,'2.2'!$D:$O,5,FALSE)&lt;=AA$8,"OK","NOK"))</f>
        <v/>
      </c>
      <c r="AB157" s="1156" t="str">
        <f>IF(VLOOKUP($A157,intern2!$A$165:$BH$316,COLUMN(AB157)+1,FALSE)="","",IF(VLOOKUP($A157,'2.2'!$D:$O,5,FALSE)&lt;=AB$8,"OK","NOK"))</f>
        <v/>
      </c>
      <c r="AC157" s="1156" t="str">
        <f>IF(VLOOKUP($A157,intern2!$A$165:$BH$316,COLUMN(AC157)+1,FALSE)="","",IF(VLOOKUP($A157,'2.2'!$D:$O,5,FALSE)&lt;=AC$8,"OK","NOK"))</f>
        <v/>
      </c>
      <c r="AD157" s="1156" t="str">
        <f>IF(VLOOKUP($A157,intern2!$A$165:$BH$316,COLUMN(AD157)+1,FALSE)="","",IF(VLOOKUP($A157,'2.2'!$D:$O,5,FALSE)&lt;=AD$8,"OK","NOK"))</f>
        <v/>
      </c>
      <c r="AE157" s="1160" t="str">
        <f ca="1">IF(VLOOKUP($A157,intern2!$A$165:$BH$316,COLUMN(AE157)+1,FALSE)="","",IF(VLOOKUP($A157,'2.2'!$D:$O,5,FALSE)&lt;=AE$8,"OK","NOK"))</f>
        <v>NOK</v>
      </c>
      <c r="AF157" s="1269" t="str">
        <f>IF(VLOOKUP($A157,intern2!$A$165:$BH$316,COLUMN(AF157)+1,FALSE)="","",IF(VLOOKUP($A157,'2.2'!$D:$O,5,FALSE)&lt;=AF$8,"OK","NOK"))</f>
        <v/>
      </c>
      <c r="AG157" s="1160" t="str">
        <f>IF(VLOOKUP($A157,intern2!$A$165:$BH$316,COLUMN(AG157)+1,FALSE)="","",IF(VLOOKUP($A157,'2.2'!$D:$O,5,FALSE)&lt;=AG$8,"OK","NOK"))</f>
        <v/>
      </c>
      <c r="AH157" s="1160" t="str">
        <f>IF(VLOOKUP($A157,intern2!$A$165:$BH$316,COLUMN(AH157)+1,FALSE)="","",IF(VLOOKUP($A157,'2.2'!$D:$O,5,FALSE)&lt;=AH$8,"OK","NOK"))</f>
        <v/>
      </c>
      <c r="AI157" s="1156" t="str">
        <f>IF(VLOOKUP($A157,intern2!$A$165:$BH$316,COLUMN(AI157)+1,FALSE)="","",IF(VLOOKUP($A157,'2.2'!$D:$O,5,FALSE)&lt;=AI$8,"OK","NOK"))</f>
        <v/>
      </c>
      <c r="AJ157" s="1156" t="str">
        <f>IF(VLOOKUP($A157,intern2!$A$165:$BH$316,COLUMN(AJ157)+1,FALSE)="","",IF(VLOOKUP($A157,'2.2'!$D:$O,5,FALSE)&lt;=AJ$8,"OK","NOK"))</f>
        <v/>
      </c>
      <c r="AK157" s="1156" t="str">
        <f>IF(VLOOKUP($A157,intern2!$A$165:$BH$316,COLUMN(AK157)+1,FALSE)="","",IF(VLOOKUP($A157,'2.2'!$D:$O,5,FALSE)&lt;=AK$8,"OK","NOK"))</f>
        <v/>
      </c>
      <c r="AL157" s="1156" t="str">
        <f>IF(VLOOKUP($A157,intern2!$A$165:$BH$316,COLUMN(AL157)+1,FALSE)="","",IF(VLOOKUP($A157,'2.2'!$D:$O,5,FALSE)&lt;=AL$8,"OK","NOK"))</f>
        <v/>
      </c>
      <c r="AM157" s="1269" t="str">
        <f>IF(VLOOKUP($A157,intern2!$A$165:$BH$316,COLUMN(AM157)+1,FALSE)="","",IF(VLOOKUP($A157,'2.2'!$D:$O,5,FALSE)&lt;=AM$8,"OK","NOK"))</f>
        <v/>
      </c>
      <c r="AN157" s="1170" t="str">
        <f>IF(VLOOKUP($A157,intern2!$A$165:$BH$316,COLUMN(AN157)+1,FALSE)="","",IF(VLOOKUP($A157,'2.2'!$D:$O,5,FALSE)&lt;=AN$8,"OK","NOK"))</f>
        <v/>
      </c>
      <c r="AO157" s="1156" t="str">
        <f>IF(VLOOKUP($A157,intern2!$A$165:$BH$316,COLUMN(AO157)+1,FALSE)="","",IF(VLOOKUP($A157,'2.2'!$D:$O,5,FALSE)&lt;=AO$8,"OK","NOK"))</f>
        <v/>
      </c>
      <c r="AP157" s="1156" t="str">
        <f>IF(VLOOKUP($A157,intern2!$A$165:$BH$316,COLUMN(AP157)+1,FALSE)="","",IF(VLOOKUP($A157,'2.2'!$D:$O,5,FALSE)&lt;=AP$8,"OK","NOK"))</f>
        <v/>
      </c>
      <c r="AQ157" s="1269" t="str">
        <f>IF(VLOOKUP($A157,intern2!$A$165:$BH$316,COLUMN(AQ157)+1,FALSE)="","",IF(VLOOKUP($A157,'2.2'!$D:$O,5,FALSE)&lt;=AQ$8,"OK","NOK"))</f>
        <v/>
      </c>
      <c r="AR157" s="1156" t="str">
        <f>IF(VLOOKUP($A157,intern2!$A$165:$BH$316,COLUMN(AR157)+1,FALSE)="","",IF(VLOOKUP($A157,'2.2'!$D:$O,5,FALSE)&lt;=AR$8,"OK","NOK"))</f>
        <v/>
      </c>
      <c r="AS157" s="1156" t="str">
        <f>IF(VLOOKUP($A157,intern2!$A$165:$BH$316,COLUMN(AS157)+1,FALSE)="","",IF(VLOOKUP($A157,'2.2'!$D:$O,5,FALSE)&lt;=AS$8,"OK","NOK"))</f>
        <v/>
      </c>
      <c r="AT157" s="1269" t="str">
        <f>IF(VLOOKUP($A157,intern2!$A$165:$BH$316,COLUMN(AT157)+1,FALSE)="","",IF(VLOOKUP($A157,'2.2'!$D:$O,5,FALSE)&lt;=AT$8,"OK","NOK"))</f>
        <v/>
      </c>
      <c r="AU157" s="1156" t="str">
        <f>IF(VLOOKUP($A157,intern2!$A$165:$BH$316,COLUMN(AU157)+1,FALSE)="","",IF(VLOOKUP($A157,'2.2'!$D:$O,5,FALSE)&lt;=AU$8,"OK","NOK"))</f>
        <v/>
      </c>
      <c r="AV157" s="1156" t="str">
        <f>IF(VLOOKUP($A157,intern2!$A$165:$BH$316,COLUMN(AV157)+1,FALSE)="","",IF(VLOOKUP($A157,'2.2'!$D:$O,5,FALSE)&lt;=AV$8,"OK","NOK"))</f>
        <v/>
      </c>
      <c r="AW157" s="1156" t="str">
        <f>IF(VLOOKUP($A157,intern2!$A$165:$BH$316,COLUMN(AW157)+1,FALSE)="","",IF(VLOOKUP($A157,'2.2'!$D:$O,5,FALSE)&lt;=AW$8,"OK","NOK"))</f>
        <v/>
      </c>
      <c r="AX157" s="1156" t="str">
        <f>IF(VLOOKUP($A157,intern2!$A$165:$BH$316,COLUMN(AX157)+1,FALSE)="","",IF(VLOOKUP($A157,'2.2'!$D:$O,5,FALSE)&lt;=AX$8,"OK","NOK"))</f>
        <v/>
      </c>
      <c r="AY157" s="1156" t="str">
        <f>IF(VLOOKUP($A157,intern2!$A$165:$BH$316,COLUMN(AY157)+1,FALSE)="","",IF(VLOOKUP($A157,'2.2'!$D:$O,5,FALSE)&lt;=AY$8,"OK","NOK"))</f>
        <v/>
      </c>
      <c r="AZ157" s="1269" t="str">
        <f>IF(VLOOKUP($A157,intern2!$A$165:$BH$316,COLUMN(AZ157)+1,FALSE)="","",IF(VLOOKUP($A157,'2.2'!$D:$O,5,FALSE)&lt;=AZ$8,"OK","NOK"))</f>
        <v/>
      </c>
      <c r="BA157" s="1156" t="str">
        <f>IF(VLOOKUP($A157,intern2!$A$165:$BH$316,COLUMN(BA157)+1,FALSE)="","",IF(VLOOKUP($A157,'2.2'!$D:$O,5,FALSE)&lt;=BA$8,"OK","NOK"))</f>
        <v/>
      </c>
      <c r="BB157" s="1156" t="str">
        <f>IF(VLOOKUP($A157,intern2!$A$165:$BH$316,COLUMN(BB157)+1,FALSE)="","",IF(VLOOKUP($A157,'2.2'!$D:$O,5,FALSE)&lt;=BB$8,"OK","NOK"))</f>
        <v/>
      </c>
      <c r="BC157" s="1156" t="str">
        <f>IF(VLOOKUP($A157,intern2!$A$165:$BH$316,COLUMN(BC157)+1,FALSE)="","",IF(VLOOKUP($A157,'2.2'!$D:$O,5,FALSE)&lt;=BC$8,"OK","NOK"))</f>
        <v/>
      </c>
      <c r="BD157" s="1156" t="str">
        <f>IF(VLOOKUP($A157,intern2!$A$165:$BH$316,COLUMN(BD157)+1,FALSE)="","",IF(VLOOKUP($A157,'2.2'!$D:$O,5,FALSE)&lt;=BD$8,"OK","NOK"))</f>
        <v/>
      </c>
      <c r="BE157" s="1156" t="str">
        <f>IF(VLOOKUP($A157,intern2!$A$165:$BH$316,COLUMN(BE157)+1,FALSE)="","",IF(VLOOKUP($A157,'2.2'!$D:$O,5,FALSE)&lt;=BE$8,"OK","NOK"))</f>
        <v/>
      </c>
      <c r="BF157" s="1170" t="str">
        <f>IF(VLOOKUP($A157,intern2!$A$165:$BH$316,COLUMN(BF157)+1,FALSE)="","",IF(VLOOKUP($A157,'2.2'!$D:$O,5,FALSE)&lt;=BF$8,"OK","NOK"))</f>
        <v/>
      </c>
      <c r="BG157" s="1269" t="str">
        <f>IF(VLOOKUP($A157,intern2!$A$165:$BH$316,COLUMN(BG157)+1,FALSE)="","",IF(VLOOKUP($A157,'2.2'!$D:$O,5,FALSE)&lt;=BG$8,"OK","NOK"))</f>
        <v/>
      </c>
      <c r="BH157" s="1176" t="str">
        <f t="shared" ca="1" si="2"/>
        <v>NOK</v>
      </c>
      <c r="BI157" s="1176"/>
    </row>
    <row r="158" spans="1:61" ht="26.4" x14ac:dyDescent="0.25">
      <c r="A158" s="716" t="str">
        <f>'2.2'!D158</f>
        <v>PAL</v>
      </c>
      <c r="B158" s="1157" t="str">
        <f>'2.2'!E158</f>
        <v>Centro di competenza in cure palliative</v>
      </c>
      <c r="C158" s="1156" t="str">
        <f>IF(VLOOKUP($A158,intern2!$A$165:$BH$316,COLUMN(C158)+1,FALSE)="","",IF(VLOOKUP($A158,'2.2'!$D:$O,5,FALSE)&lt;=C$8,"OK","NOK"))</f>
        <v/>
      </c>
      <c r="D158" s="1156" t="str">
        <f>IF(VLOOKUP($A158,intern2!$A$165:$BH$316,COLUMN(D158)+1,FALSE)="","",IF(VLOOKUP($A158,'2.2'!$D:$O,5,FALSE)&lt;=D$8,"OK","NOK"))</f>
        <v/>
      </c>
      <c r="E158" s="1156" t="str">
        <f>IF(VLOOKUP($A158,intern2!$A$165:$BH$316,COLUMN(E158)+1,FALSE)="","",IF(VLOOKUP($A158,'2.2'!$D:$O,5,FALSE)&lt;=E$8,"OK","NOK"))</f>
        <v/>
      </c>
      <c r="F158" s="1156" t="str">
        <f>IF(VLOOKUP($A158,intern2!$A$165:$BH$316,COLUMN(F158)+1,FALSE)="","",IF(VLOOKUP($A158,'2.2'!$D:$O,5,FALSE)&lt;=F$8,"OK","NOK"))</f>
        <v/>
      </c>
      <c r="G158" s="1156" t="str">
        <f>IF(VLOOKUP($A158,intern2!$A$165:$BH$316,COLUMN(G158)+1,FALSE)="","",IF(VLOOKUP($A158,'2.2'!$D:$O,5,FALSE)&lt;=G$8,"OK","NOK"))</f>
        <v/>
      </c>
      <c r="H158" s="1156" t="str">
        <f>IF(VLOOKUP($A158,intern2!$A$165:$BH$316,COLUMN(H158)+1,FALSE)="","",IF(VLOOKUP($A158,'2.2'!$D:$O,5,FALSE)&lt;=H$8,"OK","NOK"))</f>
        <v/>
      </c>
      <c r="I158" s="1269" t="str">
        <f>IF(VLOOKUP($A158,intern2!$A$165:$BH$316,COLUMN(I158)+1,FALSE)="","",IF(VLOOKUP($A158,'2.2'!$D:$O,5,FALSE)&lt;=I$8,"OK","NOK"))</f>
        <v/>
      </c>
      <c r="J158" s="1159" t="str">
        <f>IF(VLOOKUP($A158,intern2!$A$165:$BH$316,COLUMN(J158)+1,FALSE)="","",IF(VLOOKUP($A158,'2.2'!$D:$O,5,FALSE)&lt;=J$8,"OK","NOK"))</f>
        <v/>
      </c>
      <c r="K158" s="1156" t="str">
        <f>IF(VLOOKUP($A158,intern2!$A$165:$BH$316,COLUMN(K158)+1,FALSE)="","",IF(VLOOKUP($A158,'2.2'!$D:$O,5,FALSE)&lt;=K$8,"OK","NOK"))</f>
        <v/>
      </c>
      <c r="L158" s="1156" t="str">
        <f>IF(VLOOKUP($A158,intern2!$A$165:$BH$316,COLUMN(L158)+1,FALSE)="","",IF(VLOOKUP($A158,'2.2'!$D:$O,5,FALSE)&lt;=L$8,"OK","NOK"))</f>
        <v/>
      </c>
      <c r="M158" s="1156" t="str">
        <f>IF(VLOOKUP($A158,intern2!$A$165:$BH$316,COLUMN(M158)+1,FALSE)="","",IF(VLOOKUP($A158,'2.2'!$D:$O,5,FALSE)&lt;=M$8,"OK","NOK"))</f>
        <v/>
      </c>
      <c r="N158" s="1156" t="str">
        <f>IF(VLOOKUP($A158,intern2!$A$165:$BH$316,COLUMN(N158)+1,FALSE)="","",IF(VLOOKUP($A158,'2.2'!$D:$O,5,FALSE)&lt;=N$8,"OK","NOK"))</f>
        <v/>
      </c>
      <c r="O158" s="1156" t="str">
        <f>IF(VLOOKUP($A158,intern2!$A$165:$BH$316,COLUMN(O158)+1,FALSE)="","",IF(VLOOKUP($A158,'2.2'!$D:$O,5,FALSE)&lt;=O$8,"OK","NOK"))</f>
        <v/>
      </c>
      <c r="P158" s="1156" t="str">
        <f>IF(VLOOKUP($A158,intern2!$A$165:$BH$316,COLUMN(P158)+1,FALSE)="","",IF(VLOOKUP($A158,'2.2'!$D:$O,5,FALSE)&lt;=P$8,"OK","NOK"))</f>
        <v/>
      </c>
      <c r="Q158" s="1156" t="str">
        <f>IF(VLOOKUP($A158,intern2!$A$165:$BH$316,COLUMN(Q158)+1,FALSE)="","",IF(VLOOKUP($A158,'2.2'!$D:$O,5,FALSE)&lt;=Q$8,"OK","NOK"))</f>
        <v/>
      </c>
      <c r="R158" s="1159" t="str">
        <f>IF(VLOOKUP($A158,intern2!$A$165:$BH$316,COLUMN(R158)+1,FALSE)="","",IF(VLOOKUP($A158,'2.2'!$D:$O,5,FALSE)&lt;=R$8,"OK","NOK"))</f>
        <v/>
      </c>
      <c r="S158" s="1159" t="str">
        <f>IF(VLOOKUP($A158,intern2!$A$165:$BH$316,COLUMN(S158)+1,FALSE)="","",IF(VLOOKUP($A158,'2.2'!$D:$O,5,FALSE)&lt;=S$8,"OK","NOK"))</f>
        <v/>
      </c>
      <c r="T158" s="1156" t="str">
        <f>IF(VLOOKUP($A158,intern2!$A$165:$BH$316,COLUMN(T158)+1,FALSE)="","",IF(VLOOKUP($A158,'2.2'!$D:$O,5,FALSE)&lt;=T$8,"OK","NOK"))</f>
        <v/>
      </c>
      <c r="U158" s="1156" t="str">
        <f>IF(VLOOKUP($A158,intern2!$A$165:$BH$316,COLUMN(U158)+1,FALSE)="","",IF(VLOOKUP($A158,'2.2'!$D:$O,5,FALSE)&lt;=U$8,"OK","NOK"))</f>
        <v/>
      </c>
      <c r="V158" s="1156" t="str">
        <f>IF(VLOOKUP($A158,intern2!$A$165:$BH$316,COLUMN(V158)+1,FALSE)="","",IF(VLOOKUP($A158,'2.2'!$D:$O,5,FALSE)&lt;=V$8,"OK","NOK"))</f>
        <v/>
      </c>
      <c r="W158" s="1156" t="str">
        <f>IF(VLOOKUP($A158,intern2!$A$165:$BH$316,COLUMN(W158)+1,FALSE)="","",IF(VLOOKUP($A158,'2.2'!$D:$O,5,FALSE)&lt;=W$8,"OK","NOK"))</f>
        <v/>
      </c>
      <c r="X158" s="1156" t="str">
        <f>IF(VLOOKUP($A158,intern2!$A$165:$BH$316,COLUMN(X158)+1,FALSE)="","",IF(VLOOKUP($A158,'2.2'!$D:$O,5,FALSE)&lt;=X$8,"OK","NOK"))</f>
        <v/>
      </c>
      <c r="Y158" s="1170" t="str">
        <f>IF(VLOOKUP($A158,intern2!$A$165:$BH$316,COLUMN(Y158)+1,FALSE)="","",IF(VLOOKUP($A158,'2.2'!$D:$O,5,FALSE)&lt;=Y$8,"OK","NOK"))</f>
        <v/>
      </c>
      <c r="Z158" s="1269" t="str">
        <f>IF(VLOOKUP($A158,intern2!$A$165:$BH$316,COLUMN(Z158)+1,FALSE)="","",IF(VLOOKUP($A158,'2.2'!$D:$O,5,FALSE)&lt;=Z$8,"OK","NOK"))</f>
        <v/>
      </c>
      <c r="AA158" s="1156" t="str">
        <f>IF(VLOOKUP($A158,intern2!$A$165:$BH$316,COLUMN(AA158)+1,FALSE)="","",IF(VLOOKUP($A158,'2.2'!$D:$O,5,FALSE)&lt;=AA$8,"OK","NOK"))</f>
        <v/>
      </c>
      <c r="AB158" s="1156" t="str">
        <f>IF(VLOOKUP($A158,intern2!$A$165:$BH$316,COLUMN(AB158)+1,FALSE)="","",IF(VLOOKUP($A158,'2.2'!$D:$O,5,FALSE)&lt;=AB$8,"OK","NOK"))</f>
        <v/>
      </c>
      <c r="AC158" s="1156" t="str">
        <f>IF(VLOOKUP($A158,intern2!$A$165:$BH$316,COLUMN(AC158)+1,FALSE)="","",IF(VLOOKUP($A158,'2.2'!$D:$O,5,FALSE)&lt;=AC$8,"OK","NOK"))</f>
        <v/>
      </c>
      <c r="AD158" s="1156" t="str">
        <f>IF(VLOOKUP($A158,intern2!$A$165:$BH$316,COLUMN(AD158)+1,FALSE)="","",IF(VLOOKUP($A158,'2.2'!$D:$O,5,FALSE)&lt;=AD$8,"OK","NOK"))</f>
        <v/>
      </c>
      <c r="AE158" s="1160" t="str">
        <f>IF(VLOOKUP($A158,intern2!$A$165:$BH$316,COLUMN(AE158)+1,FALSE)="","",IF(VLOOKUP($A158,'2.2'!$D:$O,5,FALSE)&lt;=AE$8,"OK","NOK"))</f>
        <v/>
      </c>
      <c r="AF158" s="1269" t="str">
        <f ca="1">IF(VLOOKUP($A158,intern2!$A$165:$BH$316,COLUMN(AF158)+1,FALSE)="","",IF(VLOOKUP($A158,'2.2'!$D:$O,5,FALSE)&lt;=AF$8,"OK","NOK"))</f>
        <v>NOK</v>
      </c>
      <c r="AG158" s="1160" t="str">
        <f>IF(VLOOKUP($A158,intern2!$A$165:$BH$316,COLUMN(AG158)+1,FALSE)="","",IF(VLOOKUP($A158,'2.2'!$D:$O,5,FALSE)&lt;=AG$8,"OK","NOK"))</f>
        <v/>
      </c>
      <c r="AH158" s="1160" t="str">
        <f>IF(VLOOKUP($A158,intern2!$A$165:$BH$316,COLUMN(AH158)+1,FALSE)="","",IF(VLOOKUP($A158,'2.2'!$D:$O,5,FALSE)&lt;=AH$8,"OK","NOK"))</f>
        <v/>
      </c>
      <c r="AI158" s="1156" t="str">
        <f>IF(VLOOKUP($A158,intern2!$A$165:$BH$316,COLUMN(AI158)+1,FALSE)="","",IF(VLOOKUP($A158,'2.2'!$D:$O,5,FALSE)&lt;=AI$8,"OK","NOK"))</f>
        <v/>
      </c>
      <c r="AJ158" s="1156" t="str">
        <f>IF(VLOOKUP($A158,intern2!$A$165:$BH$316,COLUMN(AJ158)+1,FALSE)="","",IF(VLOOKUP($A158,'2.2'!$D:$O,5,FALSE)&lt;=AJ$8,"OK","NOK"))</f>
        <v/>
      </c>
      <c r="AK158" s="1156" t="str">
        <f>IF(VLOOKUP($A158,intern2!$A$165:$BH$316,COLUMN(AK158)+1,FALSE)="","",IF(VLOOKUP($A158,'2.2'!$D:$O,5,FALSE)&lt;=AK$8,"OK","NOK"))</f>
        <v/>
      </c>
      <c r="AL158" s="1156" t="str">
        <f>IF(VLOOKUP($A158,intern2!$A$165:$BH$316,COLUMN(AL158)+1,FALSE)="","",IF(VLOOKUP($A158,'2.2'!$D:$O,5,FALSE)&lt;=AL$8,"OK","NOK"))</f>
        <v/>
      </c>
      <c r="AM158" s="1269" t="str">
        <f>IF(VLOOKUP($A158,intern2!$A$165:$BH$316,COLUMN(AM158)+1,FALSE)="","",IF(VLOOKUP($A158,'2.2'!$D:$O,5,FALSE)&lt;=AM$8,"OK","NOK"))</f>
        <v/>
      </c>
      <c r="AN158" s="1170" t="str">
        <f>IF(VLOOKUP($A158,intern2!$A$165:$BH$316,COLUMN(AN158)+1,FALSE)="","",IF(VLOOKUP($A158,'2.2'!$D:$O,5,FALSE)&lt;=AN$8,"OK","NOK"))</f>
        <v/>
      </c>
      <c r="AO158" s="1156" t="str">
        <f>IF(VLOOKUP($A158,intern2!$A$165:$BH$316,COLUMN(AO158)+1,FALSE)="","",IF(VLOOKUP($A158,'2.2'!$D:$O,5,FALSE)&lt;=AO$8,"OK","NOK"))</f>
        <v/>
      </c>
      <c r="AP158" s="1156" t="str">
        <f>IF(VLOOKUP($A158,intern2!$A$165:$BH$316,COLUMN(AP158)+1,FALSE)="","",IF(VLOOKUP($A158,'2.2'!$D:$O,5,FALSE)&lt;=AP$8,"OK","NOK"))</f>
        <v/>
      </c>
      <c r="AQ158" s="1269" t="str">
        <f>IF(VLOOKUP($A158,intern2!$A$165:$BH$316,COLUMN(AQ158)+1,FALSE)="","",IF(VLOOKUP($A158,'2.2'!$D:$O,5,FALSE)&lt;=AQ$8,"OK","NOK"))</f>
        <v/>
      </c>
      <c r="AR158" s="1156" t="str">
        <f>IF(VLOOKUP($A158,intern2!$A$165:$BH$316,COLUMN(AR158)+1,FALSE)="","",IF(VLOOKUP($A158,'2.2'!$D:$O,5,FALSE)&lt;=AR$8,"OK","NOK"))</f>
        <v/>
      </c>
      <c r="AS158" s="1156" t="str">
        <f>IF(VLOOKUP($A158,intern2!$A$165:$BH$316,COLUMN(AS158)+1,FALSE)="","",IF(VLOOKUP($A158,'2.2'!$D:$O,5,FALSE)&lt;=AS$8,"OK","NOK"))</f>
        <v/>
      </c>
      <c r="AT158" s="1269" t="str">
        <f>IF(VLOOKUP($A158,intern2!$A$165:$BH$316,COLUMN(AT158)+1,FALSE)="","",IF(VLOOKUP($A158,'2.2'!$D:$O,5,FALSE)&lt;=AT$8,"OK","NOK"))</f>
        <v/>
      </c>
      <c r="AU158" s="1156" t="str">
        <f>IF(VLOOKUP($A158,intern2!$A$165:$BH$316,COLUMN(AU158)+1,FALSE)="","",IF(VLOOKUP($A158,'2.2'!$D:$O,5,FALSE)&lt;=AU$8,"OK","NOK"))</f>
        <v/>
      </c>
      <c r="AV158" s="1156" t="str">
        <f>IF(VLOOKUP($A158,intern2!$A$165:$BH$316,COLUMN(AV158)+1,FALSE)="","",IF(VLOOKUP($A158,'2.2'!$D:$O,5,FALSE)&lt;=AV$8,"OK","NOK"))</f>
        <v/>
      </c>
      <c r="AW158" s="1156" t="str">
        <f>IF(VLOOKUP($A158,intern2!$A$165:$BH$316,COLUMN(AW158)+1,FALSE)="","",IF(VLOOKUP($A158,'2.2'!$D:$O,5,FALSE)&lt;=AW$8,"OK","NOK"))</f>
        <v/>
      </c>
      <c r="AX158" s="1156" t="str">
        <f>IF(VLOOKUP($A158,intern2!$A$165:$BH$316,COLUMN(AX158)+1,FALSE)="","",IF(VLOOKUP($A158,'2.2'!$D:$O,5,FALSE)&lt;=AX$8,"OK","NOK"))</f>
        <v/>
      </c>
      <c r="AY158" s="1156" t="str">
        <f>IF(VLOOKUP($A158,intern2!$A$165:$BH$316,COLUMN(AY158)+1,FALSE)="","",IF(VLOOKUP($A158,'2.2'!$D:$O,5,FALSE)&lt;=AY$8,"OK","NOK"))</f>
        <v/>
      </c>
      <c r="AZ158" s="1269" t="str">
        <f>IF(VLOOKUP($A158,intern2!$A$165:$BH$316,COLUMN(AZ158)+1,FALSE)="","",IF(VLOOKUP($A158,'2.2'!$D:$O,5,FALSE)&lt;=AZ$8,"OK","NOK"))</f>
        <v/>
      </c>
      <c r="BA158" s="1156" t="str">
        <f>IF(VLOOKUP($A158,intern2!$A$165:$BH$316,COLUMN(BA158)+1,FALSE)="","",IF(VLOOKUP($A158,'2.2'!$D:$O,5,FALSE)&lt;=BA$8,"OK","NOK"))</f>
        <v/>
      </c>
      <c r="BB158" s="1156" t="str">
        <f>IF(VLOOKUP($A158,intern2!$A$165:$BH$316,COLUMN(BB158)+1,FALSE)="","",IF(VLOOKUP($A158,'2.2'!$D:$O,5,FALSE)&lt;=BB$8,"OK","NOK"))</f>
        <v/>
      </c>
      <c r="BC158" s="1156" t="str">
        <f>IF(VLOOKUP($A158,intern2!$A$165:$BH$316,COLUMN(BC158)+1,FALSE)="","",IF(VLOOKUP($A158,'2.2'!$D:$O,5,FALSE)&lt;=BC$8,"OK","NOK"))</f>
        <v/>
      </c>
      <c r="BD158" s="1156" t="str">
        <f>IF(VLOOKUP($A158,intern2!$A$165:$BH$316,COLUMN(BD158)+1,FALSE)="","",IF(VLOOKUP($A158,'2.2'!$D:$O,5,FALSE)&lt;=BD$8,"OK","NOK"))</f>
        <v/>
      </c>
      <c r="BE158" s="1156" t="str">
        <f>IF(VLOOKUP($A158,intern2!$A$165:$BH$316,COLUMN(BE158)+1,FALSE)="","",IF(VLOOKUP($A158,'2.2'!$D:$O,5,FALSE)&lt;=BE$8,"OK","NOK"))</f>
        <v/>
      </c>
      <c r="BF158" s="1170" t="str">
        <f>IF(VLOOKUP($A158,intern2!$A$165:$BH$316,COLUMN(BF158)+1,FALSE)="","",IF(VLOOKUP($A158,'2.2'!$D:$O,5,FALSE)&lt;=BF$8,"OK","NOK"))</f>
        <v/>
      </c>
      <c r="BG158" s="1269" t="str">
        <f>IF(VLOOKUP($A158,intern2!$A$165:$BH$316,COLUMN(BG158)+1,FALSE)="","",IF(VLOOKUP($A158,'2.2'!$D:$O,5,FALSE)&lt;=BG$8,"OK","NOK"))</f>
        <v/>
      </c>
      <c r="BH158" s="1176" t="str">
        <f t="shared" ca="1" si="2"/>
        <v>NOK</v>
      </c>
      <c r="BI158" s="1176"/>
    </row>
    <row r="159" spans="1:61" ht="26.4" x14ac:dyDescent="0.25">
      <c r="A159" s="716" t="str">
        <f>'2.2'!D159</f>
        <v>AVA</v>
      </c>
      <c r="B159" s="1157" t="str">
        <f>'2.2'!E159</f>
        <v>Cure somatico-acute a pazienti con dipendenze</v>
      </c>
      <c r="C159" s="1156" t="str">
        <f>IF(VLOOKUP($A159,intern2!$A$165:$BH$316,COLUMN(C159)+1,FALSE)="","",IF(VLOOKUP($A159,'2.2'!$D:$O,5,FALSE)&lt;=C$8,"OK","NOK"))</f>
        <v/>
      </c>
      <c r="D159" s="1156" t="str">
        <f>IF(VLOOKUP($A159,intern2!$A$165:$BH$316,COLUMN(D159)+1,FALSE)="","",IF(VLOOKUP($A159,'2.2'!$D:$O,5,FALSE)&lt;=D$8,"OK","NOK"))</f>
        <v/>
      </c>
      <c r="E159" s="1156" t="str">
        <f>IF(VLOOKUP($A159,intern2!$A$165:$BH$316,COLUMN(E159)+1,FALSE)="","",IF(VLOOKUP($A159,'2.2'!$D:$O,5,FALSE)&lt;=E$8,"OK","NOK"))</f>
        <v/>
      </c>
      <c r="F159" s="1156" t="str">
        <f>IF(VLOOKUP($A159,intern2!$A$165:$BH$316,COLUMN(F159)+1,FALSE)="","",IF(VLOOKUP($A159,'2.2'!$D:$O,5,FALSE)&lt;=F$8,"OK","NOK"))</f>
        <v/>
      </c>
      <c r="G159" s="1156" t="str">
        <f>IF(VLOOKUP($A159,intern2!$A$165:$BH$316,COLUMN(G159)+1,FALSE)="","",IF(VLOOKUP($A159,'2.2'!$D:$O,5,FALSE)&lt;=G$8,"OK","NOK"))</f>
        <v/>
      </c>
      <c r="H159" s="1156" t="str">
        <f>IF(VLOOKUP($A159,intern2!$A$165:$BH$316,COLUMN(H159)+1,FALSE)="","",IF(VLOOKUP($A159,'2.2'!$D:$O,5,FALSE)&lt;=H$8,"OK","NOK"))</f>
        <v/>
      </c>
      <c r="I159" s="1269" t="str">
        <f>IF(VLOOKUP($A159,intern2!$A$165:$BH$316,COLUMN(I159)+1,FALSE)="","",IF(VLOOKUP($A159,'2.2'!$D:$O,5,FALSE)&lt;=I$8,"OK","NOK"))</f>
        <v/>
      </c>
      <c r="J159" s="1159" t="str">
        <f>IF(VLOOKUP($A159,intern2!$A$165:$BH$316,COLUMN(J159)+1,FALSE)="","",IF(VLOOKUP($A159,'2.2'!$D:$O,5,FALSE)&lt;=J$8,"OK","NOK"))</f>
        <v/>
      </c>
      <c r="K159" s="1156" t="str">
        <f>IF(VLOOKUP($A159,intern2!$A$165:$BH$316,COLUMN(K159)+1,FALSE)="","",IF(VLOOKUP($A159,'2.2'!$D:$O,5,FALSE)&lt;=K$8,"OK","NOK"))</f>
        <v/>
      </c>
      <c r="L159" s="1156" t="str">
        <f>IF(VLOOKUP($A159,intern2!$A$165:$BH$316,COLUMN(L159)+1,FALSE)="","",IF(VLOOKUP($A159,'2.2'!$D:$O,5,FALSE)&lt;=L$8,"OK","NOK"))</f>
        <v/>
      </c>
      <c r="M159" s="1156" t="str">
        <f>IF(VLOOKUP($A159,intern2!$A$165:$BH$316,COLUMN(M159)+1,FALSE)="","",IF(VLOOKUP($A159,'2.2'!$D:$O,5,FALSE)&lt;=M$8,"OK","NOK"))</f>
        <v/>
      </c>
      <c r="N159" s="1156" t="str">
        <f>IF(VLOOKUP($A159,intern2!$A$165:$BH$316,COLUMN(N159)+1,FALSE)="","",IF(VLOOKUP($A159,'2.2'!$D:$O,5,FALSE)&lt;=N$8,"OK","NOK"))</f>
        <v/>
      </c>
      <c r="O159" s="1156" t="str">
        <f>IF(VLOOKUP($A159,intern2!$A$165:$BH$316,COLUMN(O159)+1,FALSE)="","",IF(VLOOKUP($A159,'2.2'!$D:$O,5,FALSE)&lt;=O$8,"OK","NOK"))</f>
        <v/>
      </c>
      <c r="P159" s="1156" t="str">
        <f>IF(VLOOKUP($A159,intern2!$A$165:$BH$316,COLUMN(P159)+1,FALSE)="","",IF(VLOOKUP($A159,'2.2'!$D:$O,5,FALSE)&lt;=P$8,"OK","NOK"))</f>
        <v/>
      </c>
      <c r="Q159" s="1156" t="str">
        <f>IF(VLOOKUP($A159,intern2!$A$165:$BH$316,COLUMN(Q159)+1,FALSE)="","",IF(VLOOKUP($A159,'2.2'!$D:$O,5,FALSE)&lt;=Q$8,"OK","NOK"))</f>
        <v/>
      </c>
      <c r="R159" s="1159" t="str">
        <f>IF(VLOOKUP($A159,intern2!$A$165:$BH$316,COLUMN(R159)+1,FALSE)="","",IF(VLOOKUP($A159,'2.2'!$D:$O,5,FALSE)&lt;=R$8,"OK","NOK"))</f>
        <v/>
      </c>
      <c r="S159" s="1159" t="str">
        <f>IF(VLOOKUP($A159,intern2!$A$165:$BH$316,COLUMN(S159)+1,FALSE)="","",IF(VLOOKUP($A159,'2.2'!$D:$O,5,FALSE)&lt;=S$8,"OK","NOK"))</f>
        <v/>
      </c>
      <c r="T159" s="1156" t="str">
        <f>IF(VLOOKUP($A159,intern2!$A$165:$BH$316,COLUMN(T159)+1,FALSE)="","",IF(VLOOKUP($A159,'2.2'!$D:$O,5,FALSE)&lt;=T$8,"OK","NOK"))</f>
        <v/>
      </c>
      <c r="U159" s="1156" t="str">
        <f>IF(VLOOKUP($A159,intern2!$A$165:$BH$316,COLUMN(U159)+1,FALSE)="","",IF(VLOOKUP($A159,'2.2'!$D:$O,5,FALSE)&lt;=U$8,"OK","NOK"))</f>
        <v/>
      </c>
      <c r="V159" s="1156" t="str">
        <f>IF(VLOOKUP($A159,intern2!$A$165:$BH$316,COLUMN(V159)+1,FALSE)="","",IF(VLOOKUP($A159,'2.2'!$D:$O,5,FALSE)&lt;=V$8,"OK","NOK"))</f>
        <v/>
      </c>
      <c r="W159" s="1156" t="str">
        <f>IF(VLOOKUP($A159,intern2!$A$165:$BH$316,COLUMN(W159)+1,FALSE)="","",IF(VLOOKUP($A159,'2.2'!$D:$O,5,FALSE)&lt;=W$8,"OK","NOK"))</f>
        <v/>
      </c>
      <c r="X159" s="1156" t="str">
        <f>IF(VLOOKUP($A159,intern2!$A$165:$BH$316,COLUMN(X159)+1,FALSE)="","",IF(VLOOKUP($A159,'2.2'!$D:$O,5,FALSE)&lt;=X$8,"OK","NOK"))</f>
        <v/>
      </c>
      <c r="Y159" s="1170" t="str">
        <f>IF(VLOOKUP($A159,intern2!$A$165:$BH$316,COLUMN(Y159)+1,FALSE)="","",IF(VLOOKUP($A159,'2.2'!$D:$O,5,FALSE)&lt;=Y$8,"OK","NOK"))</f>
        <v/>
      </c>
      <c r="Z159" s="1269" t="str">
        <f>IF(VLOOKUP($A159,intern2!$A$165:$BH$316,COLUMN(Z159)+1,FALSE)="","",IF(VLOOKUP($A159,'2.2'!$D:$O,5,FALSE)&lt;=Z$8,"OK","NOK"))</f>
        <v/>
      </c>
      <c r="AA159" s="1156" t="str">
        <f>IF(VLOOKUP($A159,intern2!$A$165:$BH$316,COLUMN(AA159)+1,FALSE)="","",IF(VLOOKUP($A159,'2.2'!$D:$O,5,FALSE)&lt;=AA$8,"OK","NOK"))</f>
        <v/>
      </c>
      <c r="AB159" s="1156" t="str">
        <f>IF(VLOOKUP($A159,intern2!$A$165:$BH$316,COLUMN(AB159)+1,FALSE)="","",IF(VLOOKUP($A159,'2.2'!$D:$O,5,FALSE)&lt;=AB$8,"OK","NOK"))</f>
        <v/>
      </c>
      <c r="AC159" s="1156" t="str">
        <f>IF(VLOOKUP($A159,intern2!$A$165:$BH$316,COLUMN(AC159)+1,FALSE)="","",IF(VLOOKUP($A159,'2.2'!$D:$O,5,FALSE)&lt;=AC$8,"OK","NOK"))</f>
        <v/>
      </c>
      <c r="AD159" s="1156" t="str">
        <f>IF(VLOOKUP($A159,intern2!$A$165:$BH$316,COLUMN(AD159)+1,FALSE)="","",IF(VLOOKUP($A159,'2.2'!$D:$O,5,FALSE)&lt;=AD$8,"OK","NOK"))</f>
        <v/>
      </c>
      <c r="AE159" s="1160" t="str">
        <f>IF(VLOOKUP($A159,intern2!$A$165:$BH$316,COLUMN(AE159)+1,FALSE)="","",IF(VLOOKUP($A159,'2.2'!$D:$O,5,FALSE)&lt;=AE$8,"OK","NOK"))</f>
        <v/>
      </c>
      <c r="AF159" s="1269" t="str">
        <f ca="1">IF(VLOOKUP($A159,intern2!$A$165:$BH$316,COLUMN(AF159)+1,FALSE)="","",IF(VLOOKUP($A159,'2.2'!$D:$O,5,FALSE)&lt;=AF$8,"OK","NOK"))</f>
        <v>NOK</v>
      </c>
      <c r="AG159" s="1160" t="str">
        <f>IF(VLOOKUP($A159,intern2!$A$165:$BH$316,COLUMN(AG159)+1,FALSE)="","",IF(VLOOKUP($A159,'2.2'!$D:$O,5,FALSE)&lt;=AG$8,"OK","NOK"))</f>
        <v/>
      </c>
      <c r="AH159" s="1160" t="str">
        <f>IF(VLOOKUP($A159,intern2!$A$165:$BH$316,COLUMN(AH159)+1,FALSE)="","",IF(VLOOKUP($A159,'2.2'!$D:$O,5,FALSE)&lt;=AH$8,"OK","NOK"))</f>
        <v/>
      </c>
      <c r="AI159" s="1156" t="str">
        <f>IF(VLOOKUP($A159,intern2!$A$165:$BH$316,COLUMN(AI159)+1,FALSE)="","",IF(VLOOKUP($A159,'2.2'!$D:$O,5,FALSE)&lt;=AI$8,"OK","NOK"))</f>
        <v/>
      </c>
      <c r="AJ159" s="1156" t="str">
        <f>IF(VLOOKUP($A159,intern2!$A$165:$BH$316,COLUMN(AJ159)+1,FALSE)="","",IF(VLOOKUP($A159,'2.2'!$D:$O,5,FALSE)&lt;=AJ$8,"OK","NOK"))</f>
        <v/>
      </c>
      <c r="AK159" s="1156" t="str">
        <f>IF(VLOOKUP($A159,intern2!$A$165:$BH$316,COLUMN(AK159)+1,FALSE)="","",IF(VLOOKUP($A159,'2.2'!$D:$O,5,FALSE)&lt;=AK$8,"OK","NOK"))</f>
        <v/>
      </c>
      <c r="AL159" s="1156" t="str">
        <f>IF(VLOOKUP($A159,intern2!$A$165:$BH$316,COLUMN(AL159)+1,FALSE)="","",IF(VLOOKUP($A159,'2.2'!$D:$O,5,FALSE)&lt;=AL$8,"OK","NOK"))</f>
        <v/>
      </c>
      <c r="AM159" s="1269" t="str">
        <f>IF(VLOOKUP($A159,intern2!$A$165:$BH$316,COLUMN(AM159)+1,FALSE)="","",IF(VLOOKUP($A159,'2.2'!$D:$O,5,FALSE)&lt;=AM$8,"OK","NOK"))</f>
        <v/>
      </c>
      <c r="AN159" s="1170" t="str">
        <f>IF(VLOOKUP($A159,intern2!$A$165:$BH$316,COLUMN(AN159)+1,FALSE)="","",IF(VLOOKUP($A159,'2.2'!$D:$O,5,FALSE)&lt;=AN$8,"OK","NOK"))</f>
        <v/>
      </c>
      <c r="AO159" s="1156" t="str">
        <f>IF(VLOOKUP($A159,intern2!$A$165:$BH$316,COLUMN(AO159)+1,FALSE)="","",IF(VLOOKUP($A159,'2.2'!$D:$O,5,FALSE)&lt;=AO$8,"OK","NOK"))</f>
        <v/>
      </c>
      <c r="AP159" s="1156" t="str">
        <f>IF(VLOOKUP($A159,intern2!$A$165:$BH$316,COLUMN(AP159)+1,FALSE)="","",IF(VLOOKUP($A159,'2.2'!$D:$O,5,FALSE)&lt;=AP$8,"OK","NOK"))</f>
        <v/>
      </c>
      <c r="AQ159" s="1269" t="str">
        <f>IF(VLOOKUP($A159,intern2!$A$165:$BH$316,COLUMN(AQ159)+1,FALSE)="","",IF(VLOOKUP($A159,'2.2'!$D:$O,5,FALSE)&lt;=AQ$8,"OK","NOK"))</f>
        <v/>
      </c>
      <c r="AR159" s="1156" t="str">
        <f>IF(VLOOKUP($A159,intern2!$A$165:$BH$316,COLUMN(AR159)+1,FALSE)="","",IF(VLOOKUP($A159,'2.2'!$D:$O,5,FALSE)&lt;=AR$8,"OK","NOK"))</f>
        <v/>
      </c>
      <c r="AS159" s="1156" t="str">
        <f>IF(VLOOKUP($A159,intern2!$A$165:$BH$316,COLUMN(AS159)+1,FALSE)="","",IF(VLOOKUP($A159,'2.2'!$D:$O,5,FALSE)&lt;=AS$8,"OK","NOK"))</f>
        <v/>
      </c>
      <c r="AT159" s="1269" t="str">
        <f>IF(VLOOKUP($A159,intern2!$A$165:$BH$316,COLUMN(AT159)+1,FALSE)="","",IF(VLOOKUP($A159,'2.2'!$D:$O,5,FALSE)&lt;=AT$8,"OK","NOK"))</f>
        <v/>
      </c>
      <c r="AU159" s="1156" t="str">
        <f>IF(VLOOKUP($A159,intern2!$A$165:$BH$316,COLUMN(AU159)+1,FALSE)="","",IF(VLOOKUP($A159,'2.2'!$D:$O,5,FALSE)&lt;=AU$8,"OK","NOK"))</f>
        <v/>
      </c>
      <c r="AV159" s="1156" t="str">
        <f ca="1">IF(VLOOKUP($A159,intern2!$A$165:$BH$316,COLUMN(AV159)+1,FALSE)="","",IF(VLOOKUP($A159,'2.2'!$D:$O,5,FALSE)&lt;=AV$8,"OK","NOK"))</f>
        <v>NOK</v>
      </c>
      <c r="AW159" s="1156" t="str">
        <f>IF(VLOOKUP($A159,intern2!$A$165:$BH$316,COLUMN(AW159)+1,FALSE)="","",IF(VLOOKUP($A159,'2.2'!$D:$O,5,FALSE)&lt;=AW$8,"OK","NOK"))</f>
        <v/>
      </c>
      <c r="AX159" s="1156" t="str">
        <f>IF(VLOOKUP($A159,intern2!$A$165:$BH$316,COLUMN(AX159)+1,FALSE)="","",IF(VLOOKUP($A159,'2.2'!$D:$O,5,FALSE)&lt;=AX$8,"OK","NOK"))</f>
        <v/>
      </c>
      <c r="AY159" s="1156" t="str">
        <f>IF(VLOOKUP($A159,intern2!$A$165:$BH$316,COLUMN(AY159)+1,FALSE)="","",IF(VLOOKUP($A159,'2.2'!$D:$O,5,FALSE)&lt;=AY$8,"OK","NOK"))</f>
        <v/>
      </c>
      <c r="AZ159" s="1269" t="str">
        <f>IF(VLOOKUP($A159,intern2!$A$165:$BH$316,COLUMN(AZ159)+1,FALSE)="","",IF(VLOOKUP($A159,'2.2'!$D:$O,5,FALSE)&lt;=AZ$8,"OK","NOK"))</f>
        <v/>
      </c>
      <c r="BA159" s="1156" t="str">
        <f>IF(VLOOKUP($A159,intern2!$A$165:$BH$316,COLUMN(BA159)+1,FALSE)="","",IF(VLOOKUP($A159,'2.2'!$D:$O,5,FALSE)&lt;=BA$8,"OK","NOK"))</f>
        <v/>
      </c>
      <c r="BB159" s="1156" t="str">
        <f>IF(VLOOKUP($A159,intern2!$A$165:$BH$316,COLUMN(BB159)+1,FALSE)="","",IF(VLOOKUP($A159,'2.2'!$D:$O,5,FALSE)&lt;=BB$8,"OK","NOK"))</f>
        <v/>
      </c>
      <c r="BC159" s="1156" t="str">
        <f>IF(VLOOKUP($A159,intern2!$A$165:$BH$316,COLUMN(BC159)+1,FALSE)="","",IF(VLOOKUP($A159,'2.2'!$D:$O,5,FALSE)&lt;=BC$8,"OK","NOK"))</f>
        <v/>
      </c>
      <c r="BD159" s="1156" t="str">
        <f>IF(VLOOKUP($A159,intern2!$A$165:$BH$316,COLUMN(BD159)+1,FALSE)="","",IF(VLOOKUP($A159,'2.2'!$D:$O,5,FALSE)&lt;=BD$8,"OK","NOK"))</f>
        <v/>
      </c>
      <c r="BE159" s="1156" t="str">
        <f>IF(VLOOKUP($A159,intern2!$A$165:$BH$316,COLUMN(BE159)+1,FALSE)="","",IF(VLOOKUP($A159,'2.2'!$D:$O,5,FALSE)&lt;=BE$8,"OK","NOK"))</f>
        <v/>
      </c>
      <c r="BF159" s="1170" t="str">
        <f>IF(VLOOKUP($A159,intern2!$A$165:$BH$316,COLUMN(BF159)+1,FALSE)="","",IF(VLOOKUP($A159,'2.2'!$D:$O,5,FALSE)&lt;=BF$8,"OK","NOK"))</f>
        <v/>
      </c>
      <c r="BG159" s="1269" t="str">
        <f>IF(VLOOKUP($A159,intern2!$A$165:$BH$316,COLUMN(BG159)+1,FALSE)="","",IF(VLOOKUP($A159,'2.2'!$D:$O,5,FALSE)&lt;=BG$8,"OK","NOK"))</f>
        <v/>
      </c>
      <c r="BH159" s="1176" t="str">
        <f t="shared" ca="1" si="2"/>
        <v>NOK</v>
      </c>
      <c r="BI159" s="1176"/>
    </row>
    <row r="160" spans="1:61" x14ac:dyDescent="0.25">
      <c r="A160" s="187" t="str">
        <f>'2.2'!D160</f>
        <v>ISO</v>
      </c>
      <c r="B160" s="187" t="str">
        <f>'2.2'!E160</f>
        <v>Stazione d'isolamento speciale</v>
      </c>
      <c r="C160" s="1156" t="str">
        <f>IF(VLOOKUP($A160,intern2!$A$165:$BH$316,COLUMN(C160)+1,FALSE)="","",IF(VLOOKUP($A160,'2.2'!$D:$O,5,FALSE)&lt;=C$8,"OK","NOK"))</f>
        <v/>
      </c>
      <c r="D160" s="1156" t="str">
        <f>IF(VLOOKUP($A160,intern2!$A$165:$BH$316,COLUMN(D160)+1,FALSE)="","",IF(VLOOKUP($A160,'2.2'!$D:$O,5,FALSE)&lt;=D$8,"OK","NOK"))</f>
        <v/>
      </c>
      <c r="E160" s="1156" t="str">
        <f>IF(VLOOKUP($A160,intern2!$A$165:$BH$316,COLUMN(E160)+1,FALSE)="","",IF(VLOOKUP($A160,'2.2'!$D:$O,5,FALSE)&lt;=E$8,"OK","NOK"))</f>
        <v/>
      </c>
      <c r="F160" s="1156" t="str">
        <f>IF(VLOOKUP($A160,intern2!$A$165:$BH$316,COLUMN(F160)+1,FALSE)="","",IF(VLOOKUP($A160,'2.2'!$D:$O,5,FALSE)&lt;=F$8,"OK","NOK"))</f>
        <v/>
      </c>
      <c r="G160" s="1156" t="str">
        <f>IF(VLOOKUP($A160,intern2!$A$165:$BH$316,COLUMN(G160)+1,FALSE)="","",IF(VLOOKUP($A160,'2.2'!$D:$O,5,FALSE)&lt;=G$8,"OK","NOK"))</f>
        <v/>
      </c>
      <c r="H160" s="1156" t="str">
        <f>IF(VLOOKUP($A160,intern2!$A$165:$BH$316,COLUMN(H160)+1,FALSE)="","",IF(VLOOKUP($A160,'2.2'!$D:$O,5,FALSE)&lt;=H$8,"OK","NOK"))</f>
        <v/>
      </c>
      <c r="I160" s="1269" t="str">
        <f>IF(VLOOKUP($A160,intern2!$A$165:$BH$316,COLUMN(I160)+1,FALSE)="","",IF(VLOOKUP($A160,'2.2'!$D:$O,5,FALSE)&lt;=I$8,"OK","NOK"))</f>
        <v/>
      </c>
      <c r="J160" s="1159" t="str">
        <f>IF(VLOOKUP($A160,intern2!$A$165:$BH$316,COLUMN(J160)+1,FALSE)="","",IF(VLOOKUP($A160,'2.2'!$D:$O,5,FALSE)&lt;=J$8,"OK","NOK"))</f>
        <v/>
      </c>
      <c r="K160" s="1156" t="str">
        <f>IF(VLOOKUP($A160,intern2!$A$165:$BH$316,COLUMN(K160)+1,FALSE)="","",IF(VLOOKUP($A160,'2.2'!$D:$O,5,FALSE)&lt;=K$8,"OK","NOK"))</f>
        <v/>
      </c>
      <c r="L160" s="1156" t="str">
        <f>IF(VLOOKUP($A160,intern2!$A$165:$BH$316,COLUMN(L160)+1,FALSE)="","",IF(VLOOKUP($A160,'2.2'!$D:$O,5,FALSE)&lt;=L$8,"OK","NOK"))</f>
        <v/>
      </c>
      <c r="M160" s="1156" t="str">
        <f>IF(VLOOKUP($A160,intern2!$A$165:$BH$316,COLUMN(M160)+1,FALSE)="","",IF(VLOOKUP($A160,'2.2'!$D:$O,5,FALSE)&lt;=M$8,"OK","NOK"))</f>
        <v/>
      </c>
      <c r="N160" s="1156" t="str">
        <f>IF(VLOOKUP($A160,intern2!$A$165:$BH$316,COLUMN(N160)+1,FALSE)="","",IF(VLOOKUP($A160,'2.2'!$D:$O,5,FALSE)&lt;=N$8,"OK","NOK"))</f>
        <v/>
      </c>
      <c r="O160" s="1156" t="str">
        <f>IF(VLOOKUP($A160,intern2!$A$165:$BH$316,COLUMN(O160)+1,FALSE)="","",IF(VLOOKUP($A160,'2.2'!$D:$O,5,FALSE)&lt;=O$8,"OK","NOK"))</f>
        <v/>
      </c>
      <c r="P160" s="1156" t="str">
        <f>IF(VLOOKUP($A160,intern2!$A$165:$BH$316,COLUMN(P160)+1,FALSE)="","",IF(VLOOKUP($A160,'2.2'!$D:$O,5,FALSE)&lt;=P$8,"OK","NOK"))</f>
        <v/>
      </c>
      <c r="Q160" s="1156" t="str">
        <f>IF(VLOOKUP($A160,intern2!$A$165:$BH$316,COLUMN(Q160)+1,FALSE)="","",IF(VLOOKUP($A160,'2.2'!$D:$O,5,FALSE)&lt;=Q$8,"OK","NOK"))</f>
        <v/>
      </c>
      <c r="R160" s="1159" t="str">
        <f>IF(VLOOKUP($A160,intern2!$A$165:$BH$316,COLUMN(R160)+1,FALSE)="","",IF(VLOOKUP($A160,'2.2'!$D:$O,5,FALSE)&lt;=R$8,"OK","NOK"))</f>
        <v/>
      </c>
      <c r="S160" s="1159" t="str">
        <f>IF(VLOOKUP($A160,intern2!$A$165:$BH$316,COLUMN(S160)+1,FALSE)="","",IF(VLOOKUP($A160,'2.2'!$D:$O,5,FALSE)&lt;=S$8,"OK","NOK"))</f>
        <v/>
      </c>
      <c r="T160" s="1156" t="str">
        <f>IF(VLOOKUP($A160,intern2!$A$165:$BH$316,COLUMN(T160)+1,FALSE)="","",IF(VLOOKUP($A160,'2.2'!$D:$O,5,FALSE)&lt;=T$8,"OK","NOK"))</f>
        <v/>
      </c>
      <c r="U160" s="1156" t="str">
        <f>IF(VLOOKUP($A160,intern2!$A$165:$BH$316,COLUMN(U160)+1,FALSE)="","",IF(VLOOKUP($A160,'2.2'!$D:$O,5,FALSE)&lt;=U$8,"OK","NOK"))</f>
        <v/>
      </c>
      <c r="V160" s="1156" t="str">
        <f>IF(VLOOKUP($A160,intern2!$A$165:$BH$316,COLUMN(V160)+1,FALSE)="","",IF(VLOOKUP($A160,'2.2'!$D:$O,5,FALSE)&lt;=V$8,"OK","NOK"))</f>
        <v/>
      </c>
      <c r="W160" s="1156" t="str">
        <f>IF(VLOOKUP($A160,intern2!$A$165:$BH$316,COLUMN(W160)+1,FALSE)="","",IF(VLOOKUP($A160,'2.2'!$D:$O,5,FALSE)&lt;=W$8,"OK","NOK"))</f>
        <v/>
      </c>
      <c r="X160" s="1156" t="str">
        <f>IF(VLOOKUP($A160,intern2!$A$165:$BH$316,COLUMN(X160)+1,FALSE)="","",IF(VLOOKUP($A160,'2.2'!$D:$O,5,FALSE)&lt;=X$8,"OK","NOK"))</f>
        <v/>
      </c>
      <c r="Y160" s="1170" t="str">
        <f>IF(VLOOKUP($A160,intern2!$A$165:$BH$316,COLUMN(Y160)+1,FALSE)="","",IF(VLOOKUP($A160,'2.2'!$D:$O,5,FALSE)&lt;=Y$8,"OK","NOK"))</f>
        <v/>
      </c>
      <c r="Z160" s="1269" t="str">
        <f>IF(VLOOKUP($A160,intern2!$A$165:$BH$316,COLUMN(Z160)+1,FALSE)="","",IF(VLOOKUP($A160,'2.2'!$D:$O,5,FALSE)&lt;=Z$8,"OK","NOK"))</f>
        <v/>
      </c>
      <c r="AA160" s="1156" t="str">
        <f>IF(VLOOKUP($A160,intern2!$A$165:$BH$316,COLUMN(AA160)+1,FALSE)="","",IF(VLOOKUP($A160,'2.2'!$D:$O,5,FALSE)&lt;=AA$8,"OK","NOK"))</f>
        <v/>
      </c>
      <c r="AB160" s="1156" t="str">
        <f>IF(VLOOKUP($A160,intern2!$A$165:$BH$316,COLUMN(AB160)+1,FALSE)="","",IF(VLOOKUP($A160,'2.2'!$D:$O,5,FALSE)&lt;=AB$8,"OK","NOK"))</f>
        <v/>
      </c>
      <c r="AC160" s="1156" t="str">
        <f>IF(VLOOKUP($A160,intern2!$A$165:$BH$316,COLUMN(AC160)+1,FALSE)="","",IF(VLOOKUP($A160,'2.2'!$D:$O,5,FALSE)&lt;=AC$8,"OK","NOK"))</f>
        <v/>
      </c>
      <c r="AD160" s="1156" t="str">
        <f>IF(VLOOKUP($A160,intern2!$A$165:$BH$316,COLUMN(AD160)+1,FALSE)="","",IF(VLOOKUP($A160,'2.2'!$D:$O,5,FALSE)&lt;=AD$8,"OK","NOK"))</f>
        <v/>
      </c>
      <c r="AE160" s="1160" t="str">
        <f>IF(VLOOKUP($A160,intern2!$A$165:$BH$316,COLUMN(AE160)+1,FALSE)="","",IF(VLOOKUP($A160,'2.2'!$D:$O,5,FALSE)&lt;=AE$8,"OK","NOK"))</f>
        <v/>
      </c>
      <c r="AF160" s="1269" t="str">
        <f>IF(VLOOKUP($A160,intern2!$A$165:$BH$316,COLUMN(AF160)+1,FALSE)="","",IF(VLOOKUP($A160,'2.2'!$D:$O,5,FALSE)&lt;=AF$8,"OK","NOK"))</f>
        <v/>
      </c>
      <c r="AG160" s="1160" t="str">
        <f>IF(VLOOKUP($A160,intern2!$A$165:$BH$316,COLUMN(AG160)+1,FALSE)="","",IF(VLOOKUP($A160,'2.2'!$D:$O,5,FALSE)&lt;=AG$8,"OK","NOK"))</f>
        <v/>
      </c>
      <c r="AH160" s="1160" t="str">
        <f>IF(VLOOKUP($A160,intern2!$A$165:$BH$316,COLUMN(AH160)+1,FALSE)="","",IF(VLOOKUP($A160,'2.2'!$D:$O,5,FALSE)&lt;=AH$8,"OK","NOK"))</f>
        <v/>
      </c>
      <c r="AI160" s="1156" t="str">
        <f>IF(VLOOKUP($A160,intern2!$A$165:$BH$316,COLUMN(AI160)+1,FALSE)="","",IF(VLOOKUP($A160,'2.2'!$D:$O,5,FALSE)&lt;=AI$8,"OK","NOK"))</f>
        <v/>
      </c>
      <c r="AJ160" s="1156" t="str">
        <f>IF(VLOOKUP($A160,intern2!$A$165:$BH$316,COLUMN(AJ160)+1,FALSE)="","",IF(VLOOKUP($A160,'2.2'!$D:$O,5,FALSE)&lt;=AJ$8,"OK","NOK"))</f>
        <v/>
      </c>
      <c r="AK160" s="1156" t="str">
        <f>IF(VLOOKUP($A160,intern2!$A$165:$BH$316,COLUMN(AK160)+1,FALSE)="","",IF(VLOOKUP($A160,'2.2'!$D:$O,5,FALSE)&lt;=AK$8,"OK","NOK"))</f>
        <v/>
      </c>
      <c r="AL160" s="1156" t="str">
        <f>IF(VLOOKUP($A160,intern2!$A$165:$BH$316,COLUMN(AL160)+1,FALSE)="","",IF(VLOOKUP($A160,'2.2'!$D:$O,5,FALSE)&lt;=AL$8,"OK","NOK"))</f>
        <v/>
      </c>
      <c r="AM160" s="1269" t="str">
        <f>IF(VLOOKUP($A160,intern2!$A$165:$BH$316,COLUMN(AM160)+1,FALSE)="","",IF(VLOOKUP($A160,'2.2'!$D:$O,5,FALSE)&lt;=AM$8,"OK","NOK"))</f>
        <v/>
      </c>
      <c r="AN160" s="1170" t="str">
        <f>IF(VLOOKUP($A160,intern2!$A$165:$BH$316,COLUMN(AN160)+1,FALSE)="","",IF(VLOOKUP($A160,'2.2'!$D:$O,5,FALSE)&lt;=AN$8,"OK","NOK"))</f>
        <v/>
      </c>
      <c r="AO160" s="1156" t="str">
        <f>IF(VLOOKUP($A160,intern2!$A$165:$BH$316,COLUMN(AO160)+1,FALSE)="","",IF(VLOOKUP($A160,'2.2'!$D:$O,5,FALSE)&lt;=AO$8,"OK","NOK"))</f>
        <v/>
      </c>
      <c r="AP160" s="1156" t="str">
        <f>IF(VLOOKUP($A160,intern2!$A$165:$BH$316,COLUMN(AP160)+1,FALSE)="","",IF(VLOOKUP($A160,'2.2'!$D:$O,5,FALSE)&lt;=AP$8,"OK","NOK"))</f>
        <v/>
      </c>
      <c r="AQ160" s="1269" t="str">
        <f>IF(VLOOKUP($A160,intern2!$A$165:$BH$316,COLUMN(AQ160)+1,FALSE)="","",IF(VLOOKUP($A160,'2.2'!$D:$O,5,FALSE)&lt;=AQ$8,"OK","NOK"))</f>
        <v/>
      </c>
      <c r="AR160" s="1156" t="str">
        <f>IF(VLOOKUP($A160,intern2!$A$165:$BH$316,COLUMN(AR160)+1,FALSE)="","",IF(VLOOKUP($A160,'2.2'!$D:$O,5,FALSE)&lt;=AR$8,"OK","NOK"))</f>
        <v/>
      </c>
      <c r="AS160" s="1156" t="str">
        <f>IF(VLOOKUP($A160,intern2!$A$165:$BH$316,COLUMN(AS160)+1,FALSE)="","",IF(VLOOKUP($A160,'2.2'!$D:$O,5,FALSE)&lt;=AS$8,"OK","NOK"))</f>
        <v/>
      </c>
      <c r="AT160" s="1269" t="str">
        <f>IF(VLOOKUP($A160,intern2!$A$165:$BH$316,COLUMN(AT160)+1,FALSE)="","",IF(VLOOKUP($A160,'2.2'!$D:$O,5,FALSE)&lt;=AT$8,"OK","NOK"))</f>
        <v/>
      </c>
      <c r="AU160" s="1156" t="str">
        <f>IF(VLOOKUP($A160,intern2!$A$165:$BH$316,COLUMN(AU160)+1,FALSE)="","",IF(VLOOKUP($A160,'2.2'!$D:$O,5,FALSE)&lt;=AU$8,"OK","NOK"))</f>
        <v/>
      </c>
      <c r="AV160" s="1156" t="str">
        <f>IF(VLOOKUP($A160,intern2!$A$165:$BH$316,COLUMN(AV160)+1,FALSE)="","",IF(VLOOKUP($A160,'2.2'!$D:$O,5,FALSE)&lt;=AV$8,"OK","NOK"))</f>
        <v/>
      </c>
      <c r="AW160" s="1156" t="str">
        <f>IF(VLOOKUP($A160,intern2!$A$165:$BH$316,COLUMN(AW160)+1,FALSE)="","",IF(VLOOKUP($A160,'2.2'!$D:$O,5,FALSE)&lt;=AW$8,"OK","NOK"))</f>
        <v/>
      </c>
      <c r="AX160" s="1156" t="str">
        <f>IF(VLOOKUP($A160,intern2!$A$165:$BH$316,COLUMN(AX160)+1,FALSE)="","",IF(VLOOKUP($A160,'2.2'!$D:$O,5,FALSE)&lt;=AX$8,"OK","NOK"))</f>
        <v/>
      </c>
      <c r="AY160" s="1156" t="str">
        <f>IF(VLOOKUP($A160,intern2!$A$165:$BH$316,COLUMN(AY160)+1,FALSE)="","",IF(VLOOKUP($A160,'2.2'!$D:$O,5,FALSE)&lt;=AY$8,"OK","NOK"))</f>
        <v/>
      </c>
      <c r="AZ160" s="1269" t="str">
        <f>IF(VLOOKUP($A160,intern2!$A$165:$BH$316,COLUMN(AZ160)+1,FALSE)="","",IF(VLOOKUP($A160,'2.2'!$D:$O,5,FALSE)&lt;=AZ$8,"OK","NOK"))</f>
        <v/>
      </c>
      <c r="BA160" s="1156" t="str">
        <f>IF(VLOOKUP($A160,intern2!$A$165:$BH$316,COLUMN(BA160)+1,FALSE)="","",IF(VLOOKUP($A160,'2.2'!$D:$O,5,FALSE)&lt;=BA$8,"OK","NOK"))</f>
        <v/>
      </c>
      <c r="BB160" s="1156" t="str">
        <f>IF(VLOOKUP($A160,intern2!$A$165:$BH$316,COLUMN(BB160)+1,FALSE)="","",IF(VLOOKUP($A160,'2.2'!$D:$O,5,FALSE)&lt;=BB$8,"OK","NOK"))</f>
        <v/>
      </c>
      <c r="BC160" s="1156" t="str">
        <f>IF(VLOOKUP($A160,intern2!$A$165:$BH$316,COLUMN(BC160)+1,FALSE)="","",IF(VLOOKUP($A160,'2.2'!$D:$O,5,FALSE)&lt;=BC$8,"OK","NOK"))</f>
        <v/>
      </c>
      <c r="BD160" s="1156" t="str">
        <f>IF(VLOOKUP($A160,intern2!$A$165:$BH$316,COLUMN(BD160)+1,FALSE)="","",IF(VLOOKUP($A160,'2.2'!$D:$O,5,FALSE)&lt;=BD$8,"OK","NOK"))</f>
        <v/>
      </c>
      <c r="BE160" s="1156" t="str">
        <f>IF(VLOOKUP($A160,intern2!$A$165:$BH$316,COLUMN(BE160)+1,FALSE)="","",IF(VLOOKUP($A160,'2.2'!$D:$O,5,FALSE)&lt;=BE$8,"OK","NOK"))</f>
        <v/>
      </c>
      <c r="BF160" s="1170" t="str">
        <f>IF(VLOOKUP($A160,intern2!$A$165:$BH$316,COLUMN(BF160)+1,FALSE)="","",IF(VLOOKUP($A160,'2.2'!$D:$O,5,FALSE)&lt;=BF$8,"OK","NOK"))</f>
        <v/>
      </c>
      <c r="BG160" s="1269" t="str">
        <f>IF(VLOOKUP($A160,intern2!$A$165:$BH$316,COLUMN(BG160)+1,FALSE)="","",IF(VLOOKUP($A160,'2.2'!$D:$O,5,FALSE)&lt;=BG$8,"OK","NOK"))</f>
        <v/>
      </c>
      <c r="BH160" s="1176" t="str">
        <f t="shared" si="2"/>
        <v>OK</v>
      </c>
      <c r="BI160" s="1175"/>
    </row>
    <row r="161" spans="1:62" outlineLevel="1" x14ac:dyDescent="0.25">
      <c r="C161" s="187"/>
      <c r="D161" s="186">
        <f t="shared" ref="D161:Y161" ca="1" si="3">+SUM(D10:D149)</f>
        <v>0</v>
      </c>
      <c r="E161" s="186">
        <f t="shared" ca="1" si="3"/>
        <v>0</v>
      </c>
      <c r="F161" s="186">
        <f t="shared" si="3"/>
        <v>0</v>
      </c>
      <c r="G161" s="186">
        <f t="shared" ca="1" si="3"/>
        <v>0</v>
      </c>
      <c r="H161" s="186">
        <f t="shared" ca="1" si="3"/>
        <v>0</v>
      </c>
      <c r="I161" s="186">
        <f t="shared" ca="1" si="3"/>
        <v>0</v>
      </c>
      <c r="J161" s="1270">
        <f t="shared" ca="1" si="3"/>
        <v>0</v>
      </c>
      <c r="K161" s="186">
        <f t="shared" ca="1" si="3"/>
        <v>0</v>
      </c>
      <c r="L161" s="186">
        <f t="shared" ca="1" si="3"/>
        <v>0</v>
      </c>
      <c r="M161" s="186">
        <f t="shared" ca="1" si="3"/>
        <v>0</v>
      </c>
      <c r="N161" s="186">
        <f t="shared" ca="1" si="3"/>
        <v>0</v>
      </c>
      <c r="O161" s="186">
        <f t="shared" si="3"/>
        <v>0</v>
      </c>
      <c r="P161" s="186">
        <f t="shared" ca="1" si="3"/>
        <v>0</v>
      </c>
      <c r="Q161" s="186">
        <f t="shared" ca="1" si="3"/>
        <v>0</v>
      </c>
      <c r="R161" s="186">
        <f t="shared" ca="1" si="3"/>
        <v>0</v>
      </c>
      <c r="S161" s="186">
        <f t="shared" ca="1" si="3"/>
        <v>0</v>
      </c>
      <c r="T161" s="186">
        <f t="shared" ca="1" si="3"/>
        <v>0</v>
      </c>
      <c r="U161" s="186">
        <f t="shared" ca="1" si="3"/>
        <v>0</v>
      </c>
      <c r="V161" s="186">
        <f t="shared" ca="1" si="3"/>
        <v>0</v>
      </c>
      <c r="W161" s="186">
        <f t="shared" si="3"/>
        <v>0</v>
      </c>
      <c r="X161" s="186">
        <f t="shared" ca="1" si="3"/>
        <v>0</v>
      </c>
      <c r="Y161" s="186">
        <f t="shared" ca="1" si="3"/>
        <v>0</v>
      </c>
      <c r="Z161" s="1168"/>
      <c r="AA161" s="1270">
        <f t="shared" ref="AA161:AU161" si="4">+SUM(AA10:AA149)</f>
        <v>0</v>
      </c>
      <c r="AB161" s="186">
        <f t="shared" ca="1" si="4"/>
        <v>0</v>
      </c>
      <c r="AC161" s="186">
        <f t="shared" ca="1" si="4"/>
        <v>0</v>
      </c>
      <c r="AD161" s="186">
        <f t="shared" si="4"/>
        <v>0</v>
      </c>
      <c r="AE161" s="186">
        <f>+SUM(AE10:AE149)</f>
        <v>0</v>
      </c>
      <c r="AF161" s="186">
        <f t="shared" ca="1" si="4"/>
        <v>0</v>
      </c>
      <c r="AG161" s="1270">
        <f t="shared" ca="1" si="4"/>
        <v>0</v>
      </c>
      <c r="AH161" s="186">
        <f t="shared" ca="1" si="4"/>
        <v>0</v>
      </c>
      <c r="AI161" s="186">
        <f t="shared" ca="1" si="4"/>
        <v>0</v>
      </c>
      <c r="AJ161" s="186">
        <f t="shared" ca="1" si="4"/>
        <v>0</v>
      </c>
      <c r="AK161" s="186">
        <f t="shared" si="4"/>
        <v>0</v>
      </c>
      <c r="AL161" s="186">
        <f t="shared" ca="1" si="4"/>
        <v>0</v>
      </c>
      <c r="AM161" s="186">
        <f t="shared" si="4"/>
        <v>0</v>
      </c>
      <c r="AN161" s="1270">
        <f t="shared" ca="1" si="4"/>
        <v>0</v>
      </c>
      <c r="AO161" s="1168">
        <f t="shared" si="4"/>
        <v>0</v>
      </c>
      <c r="AP161" s="186">
        <f t="shared" ca="1" si="4"/>
        <v>0</v>
      </c>
      <c r="AQ161" s="186">
        <f t="shared" ca="1" si="4"/>
        <v>0</v>
      </c>
      <c r="AR161" s="1270">
        <f t="shared" si="4"/>
        <v>0</v>
      </c>
      <c r="AS161" s="186">
        <f t="shared" ca="1" si="4"/>
        <v>0</v>
      </c>
      <c r="AT161" s="186">
        <f t="shared" ca="1" si="4"/>
        <v>0</v>
      </c>
      <c r="AU161" s="1270">
        <f t="shared" ca="1" si="4"/>
        <v>0</v>
      </c>
      <c r="AV161" s="186">
        <f t="shared" ref="AV161" ca="1" si="5">+SUM(AV10:AV149)</f>
        <v>0</v>
      </c>
      <c r="AX161" s="186">
        <f t="shared" ref="AX161:AY161" si="6">+SUM(AX10:AX149)</f>
        <v>0</v>
      </c>
      <c r="AY161" s="186">
        <f t="shared" si="6"/>
        <v>0</v>
      </c>
      <c r="BA161" s="1270"/>
      <c r="BG161" s="1168"/>
      <c r="BH161" s="1270"/>
      <c r="BI161" s="1175"/>
    </row>
    <row r="162" spans="1:62" outlineLevel="1" x14ac:dyDescent="0.25">
      <c r="B162" s="187" t="s">
        <v>91</v>
      </c>
      <c r="C162" s="187"/>
      <c r="D162" s="186">
        <f t="shared" ref="D162:AU162" ca="1" si="7">+SUM(D10:D149)</f>
        <v>0</v>
      </c>
      <c r="E162" s="186">
        <f t="shared" ca="1" si="7"/>
        <v>0</v>
      </c>
      <c r="F162" s="186">
        <f t="shared" si="7"/>
        <v>0</v>
      </c>
      <c r="G162" s="186">
        <f t="shared" ca="1" si="7"/>
        <v>0</v>
      </c>
      <c r="H162" s="186">
        <f t="shared" ca="1" si="7"/>
        <v>0</v>
      </c>
      <c r="I162" s="186">
        <f t="shared" ca="1" si="7"/>
        <v>0</v>
      </c>
      <c r="J162" s="1270">
        <f t="shared" ca="1" si="7"/>
        <v>0</v>
      </c>
      <c r="K162" s="186">
        <f t="shared" ca="1" si="7"/>
        <v>0</v>
      </c>
      <c r="L162" s="186">
        <f t="shared" ca="1" si="7"/>
        <v>0</v>
      </c>
      <c r="M162" s="186">
        <f t="shared" ca="1" si="7"/>
        <v>0</v>
      </c>
      <c r="N162" s="186">
        <f t="shared" ca="1" si="7"/>
        <v>0</v>
      </c>
      <c r="O162" s="186">
        <f t="shared" si="7"/>
        <v>0</v>
      </c>
      <c r="P162" s="186">
        <f t="shared" ca="1" si="7"/>
        <v>0</v>
      </c>
      <c r="Q162" s="186">
        <f t="shared" ca="1" si="7"/>
        <v>0</v>
      </c>
      <c r="R162" s="186">
        <f t="shared" ca="1" si="7"/>
        <v>0</v>
      </c>
      <c r="S162" s="186">
        <f t="shared" ca="1" si="7"/>
        <v>0</v>
      </c>
      <c r="T162" s="186">
        <f t="shared" ca="1" si="7"/>
        <v>0</v>
      </c>
      <c r="U162" s="186">
        <f t="shared" ca="1" si="7"/>
        <v>0</v>
      </c>
      <c r="V162" s="186">
        <f t="shared" ca="1" si="7"/>
        <v>0</v>
      </c>
      <c r="W162" s="186">
        <f t="shared" si="7"/>
        <v>0</v>
      </c>
      <c r="X162" s="186">
        <f t="shared" ca="1" si="7"/>
        <v>0</v>
      </c>
      <c r="Y162" s="186">
        <f t="shared" ca="1" si="7"/>
        <v>0</v>
      </c>
      <c r="Z162" s="1168">
        <f t="shared" ca="1" si="7"/>
        <v>0</v>
      </c>
      <c r="AA162" s="1270">
        <f t="shared" si="7"/>
        <v>0</v>
      </c>
      <c r="AB162" s="186">
        <f t="shared" ca="1" si="7"/>
        <v>0</v>
      </c>
      <c r="AC162" s="186">
        <f t="shared" ca="1" si="7"/>
        <v>0</v>
      </c>
      <c r="AD162" s="186">
        <f t="shared" si="7"/>
        <v>0</v>
      </c>
      <c r="AE162" s="186">
        <f>+SUM(AE10:AE149)</f>
        <v>0</v>
      </c>
      <c r="AF162" s="186">
        <f t="shared" ca="1" si="7"/>
        <v>0</v>
      </c>
      <c r="AG162" s="1270">
        <f t="shared" ca="1" si="7"/>
        <v>0</v>
      </c>
      <c r="AH162" s="186">
        <f t="shared" ca="1" si="7"/>
        <v>0</v>
      </c>
      <c r="AI162" s="186">
        <f t="shared" ca="1" si="7"/>
        <v>0</v>
      </c>
      <c r="AJ162" s="186">
        <f t="shared" ca="1" si="7"/>
        <v>0</v>
      </c>
      <c r="AK162" s="186">
        <f t="shared" si="7"/>
        <v>0</v>
      </c>
      <c r="AL162" s="186">
        <f t="shared" ca="1" si="7"/>
        <v>0</v>
      </c>
      <c r="AM162" s="186">
        <f t="shared" si="7"/>
        <v>0</v>
      </c>
      <c r="AN162" s="1270">
        <f t="shared" ca="1" si="7"/>
        <v>0</v>
      </c>
      <c r="AO162" s="1168">
        <f t="shared" si="7"/>
        <v>0</v>
      </c>
      <c r="AP162" s="186">
        <f t="shared" ca="1" si="7"/>
        <v>0</v>
      </c>
      <c r="AQ162" s="186">
        <f t="shared" ca="1" si="7"/>
        <v>0</v>
      </c>
      <c r="AR162" s="1270">
        <f t="shared" si="7"/>
        <v>0</v>
      </c>
      <c r="AS162" s="186">
        <f t="shared" ca="1" si="7"/>
        <v>0</v>
      </c>
      <c r="AT162" s="186">
        <f t="shared" ca="1" si="7"/>
        <v>0</v>
      </c>
      <c r="AU162" s="1270">
        <f t="shared" ca="1" si="7"/>
        <v>0</v>
      </c>
      <c r="AV162" s="186">
        <f t="shared" ref="AV162" ca="1" si="8">+SUM(AV10:AV149)</f>
        <v>0</v>
      </c>
      <c r="AX162" s="186">
        <f t="shared" ref="AX162:AY162" si="9">+SUM(AX10:AX149)</f>
        <v>0</v>
      </c>
      <c r="AY162" s="186">
        <f t="shared" si="9"/>
        <v>0</v>
      </c>
      <c r="BA162" s="1270"/>
      <c r="BG162" s="1168"/>
      <c r="BH162" s="1270"/>
      <c r="BI162" s="188"/>
    </row>
    <row r="163" spans="1:62" x14ac:dyDescent="0.25">
      <c r="C163" s="187"/>
      <c r="J163" s="1270"/>
      <c r="W163" s="186"/>
      <c r="Z163" s="1168"/>
      <c r="AA163" s="1270"/>
      <c r="AG163" s="1270"/>
      <c r="AH163" s="186"/>
      <c r="AN163" s="1270"/>
      <c r="AO163" s="1168"/>
      <c r="AR163" s="1270"/>
      <c r="AU163" s="1270"/>
      <c r="AX163" s="186"/>
      <c r="AY163" s="186"/>
      <c r="BA163" s="1270"/>
      <c r="BG163" s="1168"/>
      <c r="BH163" s="1270"/>
      <c r="BI163" s="188"/>
    </row>
    <row r="164" spans="1:62" x14ac:dyDescent="0.25">
      <c r="A164" s="1816"/>
      <c r="B164" s="1816"/>
      <c r="C164" s="187"/>
      <c r="G164" s="1259"/>
      <c r="H164" s="1259"/>
      <c r="I164" s="1259"/>
      <c r="J164" s="1270"/>
      <c r="K164" s="1259"/>
      <c r="W164" s="186"/>
      <c r="Z164" s="1168"/>
      <c r="AA164" s="1270"/>
      <c r="AE164" s="1259"/>
      <c r="AF164" s="1259"/>
      <c r="AG164" s="1270"/>
      <c r="AH164" s="1259"/>
      <c r="AI164" s="1259"/>
      <c r="AL164" s="1259"/>
      <c r="AM164" s="1259"/>
      <c r="AN164" s="1270"/>
      <c r="AO164" s="1168"/>
      <c r="AR164" s="1270"/>
      <c r="AU164" s="1270"/>
      <c r="AX164" s="186"/>
      <c r="AY164" s="1259"/>
      <c r="AZ164" s="1259"/>
      <c r="BA164" s="1270"/>
      <c r="BD164" s="1259"/>
      <c r="BE164" s="1259"/>
      <c r="BF164" s="1259"/>
      <c r="BG164" s="1259"/>
      <c r="BH164" s="1270"/>
      <c r="BI164" s="188"/>
    </row>
    <row r="165" spans="1:62" x14ac:dyDescent="0.25">
      <c r="A165" s="192"/>
      <c r="B165" s="192"/>
      <c r="C165" s="192"/>
      <c r="D165" s="193"/>
      <c r="E165" s="193"/>
      <c r="F165" s="193"/>
      <c r="G165" s="193"/>
      <c r="H165" s="193"/>
      <c r="I165" s="193"/>
      <c r="J165" s="1268"/>
      <c r="K165" s="193"/>
      <c r="L165" s="193"/>
      <c r="M165" s="193"/>
      <c r="N165" s="193"/>
      <c r="O165" s="193"/>
      <c r="P165" s="193"/>
      <c r="Q165" s="193"/>
      <c r="R165" s="193"/>
      <c r="S165" s="193"/>
      <c r="T165" s="193"/>
      <c r="U165" s="193"/>
      <c r="V165" s="193"/>
      <c r="W165" s="193"/>
      <c r="X165" s="193"/>
      <c r="Y165" s="193"/>
      <c r="Z165" s="1170"/>
      <c r="AA165" s="1268"/>
      <c r="AB165" s="193"/>
      <c r="AC165" s="193"/>
      <c r="AD165" s="193"/>
      <c r="AE165" s="193"/>
      <c r="AF165" s="193"/>
      <c r="AG165" s="1268"/>
      <c r="AH165" s="193"/>
      <c r="AI165" s="193"/>
      <c r="AJ165" s="193"/>
      <c r="AK165" s="193"/>
      <c r="AL165" s="193"/>
      <c r="AM165" s="193"/>
      <c r="AN165" s="1268"/>
      <c r="AO165" s="1170"/>
      <c r="AP165" s="193"/>
      <c r="AQ165" s="193"/>
      <c r="AR165" s="1268"/>
      <c r="AS165" s="193"/>
      <c r="AT165" s="193"/>
      <c r="AU165" s="1268"/>
      <c r="AV165" s="193"/>
      <c r="AW165" s="193"/>
      <c r="AX165" s="193"/>
      <c r="AY165" s="193"/>
      <c r="AZ165" s="193"/>
      <c r="BA165" s="1268"/>
      <c r="BB165" s="193"/>
      <c r="BC165" s="193"/>
      <c r="BD165" s="193"/>
      <c r="BE165" s="193"/>
      <c r="BF165" s="193"/>
      <c r="BG165" s="1170"/>
      <c r="BH165" s="1268"/>
      <c r="BI165" s="194"/>
    </row>
    <row r="166" spans="1:62" ht="27.45" customHeight="1" x14ac:dyDescent="0.25">
      <c r="A166" s="1818" t="s">
        <v>207</v>
      </c>
      <c r="B166" s="1818"/>
      <c r="F166" s="1259" t="s">
        <v>1324</v>
      </c>
      <c r="G166" s="1259" t="s">
        <v>1324</v>
      </c>
      <c r="H166" s="1259" t="s">
        <v>1324</v>
      </c>
      <c r="I166" s="1270" t="s">
        <v>1326</v>
      </c>
      <c r="J166" s="1259"/>
      <c r="W166" s="186" t="s">
        <v>366</v>
      </c>
      <c r="X166" s="186" t="s">
        <v>366</v>
      </c>
      <c r="Y166" s="1168" t="s">
        <v>366</v>
      </c>
      <c r="Z166" s="1270" t="s">
        <v>1326</v>
      </c>
      <c r="AD166" s="1259" t="s">
        <v>1325</v>
      </c>
      <c r="AE166" s="1259" t="s">
        <v>1325</v>
      </c>
      <c r="AF166" s="1270" t="s">
        <v>1326</v>
      </c>
      <c r="AG166" s="1259"/>
      <c r="AH166" s="1259"/>
      <c r="AK166" s="1259" t="s">
        <v>269</v>
      </c>
      <c r="AL166" s="1259" t="s">
        <v>269</v>
      </c>
      <c r="AM166" s="1270" t="s">
        <v>1326</v>
      </c>
      <c r="AN166" s="1168"/>
      <c r="AO166" s="186" t="s">
        <v>235</v>
      </c>
      <c r="AP166" s="186" t="s">
        <v>235</v>
      </c>
      <c r="AQ166" s="1270" t="s">
        <v>1326</v>
      </c>
      <c r="AR166" s="186" t="s">
        <v>386</v>
      </c>
      <c r="AS166" s="186" t="s">
        <v>386</v>
      </c>
      <c r="AT166" s="1270" t="s">
        <v>1326</v>
      </c>
      <c r="AX166" s="1259" t="s">
        <v>300</v>
      </c>
      <c r="AY166" s="1259" t="s">
        <v>300</v>
      </c>
      <c r="AZ166" s="1270" t="s">
        <v>1326</v>
      </c>
      <c r="BC166" s="1259" t="s">
        <v>311</v>
      </c>
      <c r="BD166" s="1259" t="s">
        <v>311</v>
      </c>
      <c r="BE166" s="1259" t="s">
        <v>311</v>
      </c>
      <c r="BF166" s="1259" t="s">
        <v>311</v>
      </c>
      <c r="BG166" s="1270" t="s">
        <v>1326</v>
      </c>
    </row>
    <row r="167" spans="1:62" ht="92.4" x14ac:dyDescent="0.25">
      <c r="A167" s="1157"/>
      <c r="B167" s="1157"/>
      <c r="C167" s="1262" t="str">
        <f>+C7</f>
        <v>Anestesiologia</v>
      </c>
      <c r="D167" s="1262" t="str">
        <f t="shared" ref="D167:BH167" si="10">+D7</f>
        <v>Angiologia</v>
      </c>
      <c r="E167" s="1156" t="str">
        <f t="shared" si="10"/>
        <v>Cardiologia</v>
      </c>
      <c r="F167" s="1156" t="str">
        <f t="shared" si="10"/>
        <v>Chirurgia (senza approfondimento)</v>
      </c>
      <c r="G167" s="1156" t="str">
        <f t="shared" si="10"/>
        <v>Chirurgia con approfondimento in chirurgia viscerale</v>
      </c>
      <c r="H167" s="1156" t="str">
        <f t="shared" si="10"/>
        <v>Chirurgia con approfondimento in traumatologia specialistica</v>
      </c>
      <c r="I167" s="1268" t="str">
        <f t="shared" si="10"/>
        <v>Chirurgia</v>
      </c>
      <c r="J167" s="1156" t="str">
        <f t="shared" si="10"/>
        <v>Chirurgia del cuore e dei vasi toracici</v>
      </c>
      <c r="K167" s="1156" t="str">
        <f t="shared" si="10"/>
        <v>Chirurgia della mano</v>
      </c>
      <c r="L167" s="1156" t="str">
        <f t="shared" si="10"/>
        <v>Chirurgia orale e maxillo-facciale</v>
      </c>
      <c r="M167" s="1156" t="str">
        <f t="shared" si="10"/>
        <v>Chirurgia ortopedica con approfondimento in chirurgia della colonna vertebrale</v>
      </c>
      <c r="N167" s="1156" t="str">
        <f t="shared" si="10"/>
        <v>Chirurgia ortopedica e traumatologia dell’apparato locomotore</v>
      </c>
      <c r="O167" s="1156" t="str">
        <f t="shared" si="10"/>
        <v>Chirurgia pediatrica (senza approfondimento)</v>
      </c>
      <c r="P167" s="1156" t="str">
        <f t="shared" si="10"/>
        <v>Chirurgia plastica, ricostruttiva ed estetica</v>
      </c>
      <c r="Q167" s="1156" t="str">
        <f t="shared" si="10"/>
        <v>Chirurgia toracica</v>
      </c>
      <c r="R167" s="1156" t="str">
        <f t="shared" si="10"/>
        <v>Chirurgia vascolare</v>
      </c>
      <c r="S167" s="1156" t="str">
        <f t="shared" si="10"/>
        <v>Dermatologia e venereologia</v>
      </c>
      <c r="T167" s="1156" t="str">
        <f t="shared" si="10"/>
        <v>Ematologia</v>
      </c>
      <c r="U167" s="1156" t="str">
        <f t="shared" si="10"/>
        <v>Endocrinologia / diabetologia</v>
      </c>
      <c r="V167" s="1156" t="str">
        <f t="shared" si="10"/>
        <v>Gastroenterologia</v>
      </c>
      <c r="W167" s="1156" t="str">
        <f t="shared" si="10"/>
        <v>Ginecologia e ostetricia (senza approfondimento)</v>
      </c>
      <c r="X167" s="1156" t="str">
        <f t="shared" si="10"/>
        <v>Ginecologia e ostetricia con approfondimento in medicina materna fetale</v>
      </c>
      <c r="Y167" s="1170" t="str">
        <f t="shared" si="10"/>
        <v>Ginecologia e ostetricia con approfondimento in oncologia ginecologica</v>
      </c>
      <c r="Z167" s="1268" t="str">
        <f t="shared" si="10"/>
        <v>Ginecologia e ostetricia</v>
      </c>
      <c r="AA167" s="1160" t="str">
        <f t="shared" si="10"/>
        <v>Malattie infettive</v>
      </c>
      <c r="AB167" s="1160" t="str">
        <f t="shared" si="10"/>
        <v>Medicina fisica e riabilitazione</v>
      </c>
      <c r="AC167" s="1160" t="str">
        <f t="shared" si="10"/>
        <v>Medicina intensiva</v>
      </c>
      <c r="AD167" s="1156" t="str">
        <f t="shared" si="10"/>
        <v>Medicina interna generale (senza approfondimento)</v>
      </c>
      <c r="AE167" s="1156" t="str">
        <f t="shared" si="10"/>
        <v>Medicina interna generale con approfondimento in geriatria</v>
      </c>
      <c r="AF167" s="1268" t="str">
        <f t="shared" si="10"/>
        <v>Medicina interna generale</v>
      </c>
      <c r="AG167" s="1156" t="str">
        <f t="shared" si="10"/>
        <v>Medicina nucleare</v>
      </c>
      <c r="AH167" s="1156" t="str">
        <f t="shared" si="10"/>
        <v>Nefrologia</v>
      </c>
      <c r="AI167" s="1156" t="str">
        <f t="shared" si="10"/>
        <v>Neurochirurgia</v>
      </c>
      <c r="AJ167" s="1156" t="str">
        <f t="shared" si="10"/>
        <v>Neurologia</v>
      </c>
      <c r="AK167" s="1156" t="str">
        <f t="shared" si="10"/>
        <v>Oftalmologia (senza approfondimento)</v>
      </c>
      <c r="AL167" s="1156" t="str">
        <f t="shared" si="10"/>
        <v>Oftalmologia con approfondimento in oftalmochirurgia</v>
      </c>
      <c r="AM167" s="1268" t="str">
        <f t="shared" si="10"/>
        <v>Oftalmologia</v>
      </c>
      <c r="AN167" s="1170" t="str">
        <f t="shared" si="10"/>
        <v>Oncologia medica</v>
      </c>
      <c r="AO167" s="1156" t="str">
        <f t="shared" si="10"/>
        <v>Otorinolaringoiatria (senza approfondimento)</v>
      </c>
      <c r="AP167" s="1156" t="str">
        <f t="shared" si="10"/>
        <v>Otorinolaringoiatria con approfondimento in chirurgia cervico-facciale</v>
      </c>
      <c r="AQ167" s="1268" t="str">
        <f t="shared" si="10"/>
        <v>Otorinolaringoiatria</v>
      </c>
      <c r="AR167" s="1156" t="str">
        <f t="shared" si="10"/>
        <v>Pediatria (senza approfondimento)</v>
      </c>
      <c r="AS167" s="1156" t="str">
        <f t="shared" si="10"/>
        <v>Pediatria con approfondimento in neonatologia</v>
      </c>
      <c r="AT167" s="1268" t="str">
        <f t="shared" si="10"/>
        <v>Pediatria</v>
      </c>
      <c r="AU167" s="1156" t="str">
        <f t="shared" si="10"/>
        <v>Pneumologia</v>
      </c>
      <c r="AV167" s="1156" t="str">
        <f t="shared" si="10"/>
        <v>Psichiatria e psicoterapia</v>
      </c>
      <c r="AW167" s="1156"/>
      <c r="AX167" s="1156" t="str">
        <f t="shared" si="10"/>
        <v>Radiologia (senza approfondimento)</v>
      </c>
      <c r="AY167" s="1156" t="str">
        <f t="shared" si="10"/>
        <v>Radiologia con approfondimento in neuroradiologia invasiva</v>
      </c>
      <c r="AZ167" s="1268" t="str">
        <f t="shared" si="10"/>
        <v>Radiologia</v>
      </c>
      <c r="BA167" s="1156" t="str">
        <f t="shared" si="10"/>
        <v>Radio-oncologia / radioterapia</v>
      </c>
      <c r="BB167" s="1156" t="str">
        <f t="shared" si="10"/>
        <v>Reumatologia</v>
      </c>
      <c r="BC167" s="1156" t="str">
        <f t="shared" si="10"/>
        <v>Urologia (senza approfondimento)</v>
      </c>
      <c r="BD167" s="1156" t="str">
        <f t="shared" si="10"/>
        <v>Urologia con approfondimento in urologia femminile</v>
      </c>
      <c r="BE167" s="1156" t="str">
        <f t="shared" si="10"/>
        <v>Urologia con approfondimento in neurourologia</v>
      </c>
      <c r="BF167" s="1170" t="str">
        <f t="shared" si="10"/>
        <v>Urologia con approfondimento in urologia operativa</v>
      </c>
      <c r="BG167" s="1268" t="str">
        <f t="shared" si="10"/>
        <v>Urologia</v>
      </c>
      <c r="BH167" s="1174" t="str">
        <f t="shared" si="10"/>
        <v>Maximum</v>
      </c>
      <c r="BI167" s="1174"/>
    </row>
    <row r="168" spans="1:62" s="617" customFormat="1" ht="39.6" customHeight="1" x14ac:dyDescent="0.25">
      <c r="A168" s="1179"/>
      <c r="B168" s="1157" t="s">
        <v>35</v>
      </c>
      <c r="C168" s="618">
        <f ca="1">IF(C166="X",MAX(INDIRECT(ADDRESS(166,MATCH(C$167,$166:$166,0),1,1)&amp;":"&amp;ADDRESS(168,COLUMN(C168)-1,1,1),TRUE)),VLOOKUP(C167,'3.3'!$B$15:$K$62,7,FALSE))</f>
        <v>0</v>
      </c>
      <c r="D168" s="618">
        <f ca="1">IF(D166="X",MAX(INDIRECT(ADDRESS(166,MATCH(D$167,$166:$166,0),1,1)&amp;":"&amp;ADDRESS(168,COLUMN(D168)-1,1,1),TRUE)),VLOOKUP(D167,'3.3'!$B$15:$K$62,7,FALSE))</f>
        <v>0</v>
      </c>
      <c r="E168" s="618">
        <f ca="1">IF(E166="X",MAX(INDIRECT(ADDRESS(166,MATCH(E$167,$166:$166,0),1,1)&amp;":"&amp;ADDRESS(168,COLUMN(E168)-1,1,1),TRUE)),VLOOKUP(E167,'3.3'!$B$15:$K$62,7,FALSE))</f>
        <v>0</v>
      </c>
      <c r="F168" s="618">
        <f ca="1">IF(F166="X",MAX(INDIRECT(ADDRESS(166,MATCH(F$167,$166:$166,0),1,1)&amp;":"&amp;ADDRESS(168,COLUMN(F168)-1,1,1),TRUE)),VLOOKUP(F167,'3.3'!$B$15:$K$62,7,FALSE))</f>
        <v>0</v>
      </c>
      <c r="G168" s="618">
        <f ca="1">IF(G166="X",MAX(INDIRECT(ADDRESS(166,MATCH(G$167,$166:$166,0),1,1)&amp;":"&amp;ADDRESS(168,COLUMN(G168)-1,1,1),TRUE)),VLOOKUP(G167,'3.3'!$B$15:$K$62,7,FALSE))</f>
        <v>0</v>
      </c>
      <c r="H168" s="618">
        <f ca="1">IF(H166="X",MAX(INDIRECT(ADDRESS(166,MATCH(H$167,$166:$166,0),1,1)&amp;":"&amp;ADDRESS(168,COLUMN(H168)-1,1,1),TRUE)),VLOOKUP(H167,'3.3'!$B$15:$K$62,7,FALSE))</f>
        <v>0</v>
      </c>
      <c r="I168" s="618">
        <f ca="1">IF(I166="X",MAX(INDIRECT(ADDRESS(166,MATCH(I$167,$166:$166,0),1,1)&amp;":"&amp;ADDRESS(168,COLUMN(I168)-1,1,1),TRUE)),VLOOKUP(I167,'3.3'!$B$15:$K$62,7,FALSE))</f>
        <v>0</v>
      </c>
      <c r="J168" s="618">
        <f ca="1">IF(J166="X",MAX(INDIRECT(ADDRESS(166,MATCH(J$167,$166:$166,0),1,1)&amp;":"&amp;ADDRESS(168,COLUMN(J168)-1,1,1),TRUE)),VLOOKUP(J167,'3.3'!$B$15:$K$62,7,FALSE))</f>
        <v>0</v>
      </c>
      <c r="K168" s="618">
        <f ca="1">IF(K166="X",MAX(INDIRECT(ADDRESS(166,MATCH(K$167,$166:$166,0),1,1)&amp;":"&amp;ADDRESS(168,COLUMN(K168)-1,1,1),TRUE)),VLOOKUP(K167,'3.3'!$B$15:$K$62,7,FALSE))</f>
        <v>0</v>
      </c>
      <c r="L168" s="618">
        <f ca="1">IF(L166="X",MAX(INDIRECT(ADDRESS(166,MATCH(L$167,$166:$166,0),1,1)&amp;":"&amp;ADDRESS(168,COLUMN(L168)-1,1,1),TRUE)),VLOOKUP(L167,'3.3'!$B$15:$K$62,7,FALSE))</f>
        <v>0</v>
      </c>
      <c r="M168" s="618">
        <f ca="1">IF(M166="X",MAX(INDIRECT(ADDRESS(166,MATCH(M$167,$166:$166,0),1,1)&amp;":"&amp;ADDRESS(168,COLUMN(M168)-1,1,1),TRUE)),VLOOKUP(M167,'3.3'!$B$15:$K$62,7,FALSE))</f>
        <v>0</v>
      </c>
      <c r="N168" s="618">
        <f ca="1">IF(N166="X",MAX(INDIRECT(ADDRESS(166,MATCH(N$167,$166:$166,0),1,1)&amp;":"&amp;ADDRESS(168,COLUMN(N168)-1,1,1),TRUE)),VLOOKUP(N167,'3.3'!$B$15:$K$62,7,FALSE))</f>
        <v>0</v>
      </c>
      <c r="O168" s="618">
        <f ca="1">IF(O166="X",MAX(INDIRECT(ADDRESS(166,MATCH(O$167,$166:$166,0),1,1)&amp;":"&amp;ADDRESS(168,COLUMN(O168)-1,1,1),TRUE)),VLOOKUP(O167,'3.3'!$B$15:$K$62,7,FALSE))</f>
        <v>0</v>
      </c>
      <c r="P168" s="618">
        <f ca="1">IF(P166="X",MAX(INDIRECT(ADDRESS(166,MATCH(P$167,$166:$166,0),1,1)&amp;":"&amp;ADDRESS(168,COLUMN(P168)-1,1,1),TRUE)),VLOOKUP(P167,'3.3'!$B$15:$K$62,7,FALSE))</f>
        <v>0</v>
      </c>
      <c r="Q168" s="618">
        <f ca="1">IF(Q166="X",MAX(INDIRECT(ADDRESS(166,MATCH(Q$167,$166:$166,0),1,1)&amp;":"&amp;ADDRESS(168,COLUMN(Q168)-1,1,1),TRUE)),VLOOKUP(Q167,'3.3'!$B$15:$K$62,7,FALSE))</f>
        <v>0</v>
      </c>
      <c r="R168" s="618">
        <f ca="1">IF(R166="X",MAX(INDIRECT(ADDRESS(166,MATCH(R$167,$166:$166,0),1,1)&amp;":"&amp;ADDRESS(168,COLUMN(R168)-1,1,1),TRUE)),VLOOKUP(R167,'3.3'!$B$15:$K$62,7,FALSE))</f>
        <v>0</v>
      </c>
      <c r="S168" s="618">
        <f ca="1">IF(S166="X",MAX(INDIRECT(ADDRESS(166,MATCH(S$167,$166:$166,0),1,1)&amp;":"&amp;ADDRESS(168,COLUMN(S168)-1,1,1),TRUE)),VLOOKUP(S167,'3.3'!$B$15:$K$62,7,FALSE))</f>
        <v>0</v>
      </c>
      <c r="T168" s="618">
        <f ca="1">IF(T166="X",MAX(INDIRECT(ADDRESS(166,MATCH(T$167,$166:$166,0),1,1)&amp;":"&amp;ADDRESS(168,COLUMN(T168)-1,1,1),TRUE)),VLOOKUP(T167,'3.3'!$B$15:$K$62,7,FALSE))</f>
        <v>0</v>
      </c>
      <c r="U168" s="618">
        <f ca="1">IF(U166="X",MAX(INDIRECT(ADDRESS(166,MATCH(U$167,$166:$166,0),1,1)&amp;":"&amp;ADDRESS(168,COLUMN(U168)-1,1,1),TRUE)),VLOOKUP(U167,'3.3'!$B$15:$K$62,7,FALSE))</f>
        <v>0</v>
      </c>
      <c r="V168" s="618">
        <f ca="1">IF(V166="X",MAX(INDIRECT(ADDRESS(166,MATCH(V$167,$166:$166,0),1,1)&amp;":"&amp;ADDRESS(168,COLUMN(V168)-1,1,1),TRUE)),VLOOKUP(V167,'3.3'!$B$15:$K$62,7,FALSE))</f>
        <v>0</v>
      </c>
      <c r="W168" s="618">
        <f ca="1">IF(W166="X",MAX(INDIRECT(ADDRESS(166,MATCH(W$167,$166:$166,0),1,1)&amp;":"&amp;ADDRESS(168,COLUMN(W168)-1,1,1),TRUE)),VLOOKUP(W167,'3.3'!$B$15:$K$62,7,FALSE))</f>
        <v>0</v>
      </c>
      <c r="X168" s="618">
        <f ca="1">IF(X166="X",MAX(INDIRECT(ADDRESS(166,MATCH(X$167,$166:$166,0),1,1)&amp;":"&amp;ADDRESS(168,COLUMN(X168)-1,1,1),TRUE)),VLOOKUP(X167,'3.3'!$B$15:$K$62,7,FALSE))</f>
        <v>0</v>
      </c>
      <c r="Y168" s="618">
        <f ca="1">IF(Y166="X",MAX(INDIRECT(ADDRESS(166,MATCH(Y$167,$166:$166,0),1,1)&amp;":"&amp;ADDRESS(168,COLUMN(Y168)-1,1,1),TRUE)),VLOOKUP(Y167,'3.3'!$B$15:$K$62,7,FALSE))</f>
        <v>0</v>
      </c>
      <c r="Z168" s="618">
        <f ca="1">IF(Z166="X",MAX(INDIRECT(ADDRESS(166,MATCH(Z$167,$166:$166,0),1,1)&amp;":"&amp;ADDRESS(168,COLUMN(Z168)-1,1,1),TRUE)),VLOOKUP(Z167,'3.3'!$B$15:$K$62,7,FALSE))</f>
        <v>0</v>
      </c>
      <c r="AA168" s="618">
        <f ca="1">IF(AA166="X",MAX(INDIRECT(ADDRESS(166,MATCH(AA$167,$166:$166,0),1,1)&amp;":"&amp;ADDRESS(168,COLUMN(AA168)-1,1,1),TRUE)),VLOOKUP(AA167,'3.3'!$B$15:$K$62,7,FALSE))</f>
        <v>0</v>
      </c>
      <c r="AB168" s="618">
        <f ca="1">IF(AB166="X",MAX(INDIRECT(ADDRESS(166,MATCH(AB$167,$166:$166,0),1,1)&amp;":"&amp;ADDRESS(168,COLUMN(AB168)-1,1,1),TRUE)),VLOOKUP(AB167,'3.3'!$B$15:$K$62,7,FALSE))</f>
        <v>0</v>
      </c>
      <c r="AC168" s="618">
        <f ca="1">IF(AC166="X",MAX(INDIRECT(ADDRESS(166,MATCH(AC$167,$166:$166,0),1,1)&amp;":"&amp;ADDRESS(168,COLUMN(AC168)-1,1,1),TRUE)),VLOOKUP(AC167,'3.3'!$B$15:$K$62,7,FALSE))</f>
        <v>0</v>
      </c>
      <c r="AD168" s="618">
        <f ca="1">IF(AD166="X",MAX(INDIRECT(ADDRESS(166,MATCH(AD$167,$166:$166,0),1,1)&amp;":"&amp;ADDRESS(168,COLUMN(AD168)-1,1,1),TRUE)),VLOOKUP(AD167,'3.3'!$B$15:$K$62,7,FALSE))</f>
        <v>0</v>
      </c>
      <c r="AE168" s="618">
        <f ca="1">IF(AE166="X",MAX(INDIRECT(ADDRESS(166,MATCH(AE$167,$166:$166,0),1,1)&amp;":"&amp;ADDRESS(168,COLUMN(AE168)-1,1,1),TRUE)),VLOOKUP(AE167,'3.3'!$B$15:$K$62,7,FALSE))</f>
        <v>0</v>
      </c>
      <c r="AF168" s="618">
        <f ca="1">IF(AF166="X",MAX(INDIRECT(ADDRESS(166,MATCH(AF$167,$166:$166,0),1,1)&amp;":"&amp;ADDRESS(168,COLUMN(AF168)-1,1,1),TRUE)),VLOOKUP(AF167,'3.3'!$B$15:$K$62,7,FALSE))</f>
        <v>0</v>
      </c>
      <c r="AG168" s="618">
        <f ca="1">IF(AG166="X",MAX(INDIRECT(ADDRESS(166,MATCH(AG$167,$166:$166,0),1,1)&amp;":"&amp;ADDRESS(168,COLUMN(AG168)-1,1,1),TRUE)),VLOOKUP(AG167,'3.3'!$B$15:$K$62,7,FALSE))</f>
        <v>0</v>
      </c>
      <c r="AH168" s="618">
        <f ca="1">IF(AH166="X",MAX(INDIRECT(ADDRESS(166,MATCH(AH$167,$166:$166,0),1,1)&amp;":"&amp;ADDRESS(168,COLUMN(AH168)-1,1,1),TRUE)),VLOOKUP(AH167,'3.3'!$B$15:$K$62,7,FALSE))</f>
        <v>0</v>
      </c>
      <c r="AI168" s="618">
        <f ca="1">IF(AI166="X",MAX(INDIRECT(ADDRESS(166,MATCH(AI$167,$166:$166,0),1,1)&amp;":"&amp;ADDRESS(168,COLUMN(AI168)-1,1,1),TRUE)),VLOOKUP(AI167,'3.3'!$B$15:$K$62,7,FALSE))</f>
        <v>0</v>
      </c>
      <c r="AJ168" s="618">
        <f ca="1">IF(AJ166="X",MAX(INDIRECT(ADDRESS(166,MATCH(AJ$167,$166:$166,0),1,1)&amp;":"&amp;ADDRESS(168,COLUMN(AJ168)-1,1,1),TRUE)),VLOOKUP(AJ167,'3.3'!$B$15:$K$62,7,FALSE))</f>
        <v>0</v>
      </c>
      <c r="AK168" s="618">
        <f ca="1">IF(AK166="X",MAX(INDIRECT(ADDRESS(166,MATCH(AK$167,$166:$166,0),1,1)&amp;":"&amp;ADDRESS(168,COLUMN(AK168)-1,1,1),TRUE)),VLOOKUP(AK167,'3.3'!$B$15:$K$62,7,FALSE))</f>
        <v>0</v>
      </c>
      <c r="AL168" s="618">
        <f ca="1">IF(AL166="X",MAX(INDIRECT(ADDRESS(166,MATCH(AL$167,$166:$166,0),1,1)&amp;":"&amp;ADDRESS(168,COLUMN(AL168)-1,1,1),TRUE)),VLOOKUP(AL167,'3.3'!$B$15:$K$62,7,FALSE))</f>
        <v>0</v>
      </c>
      <c r="AM168" s="618">
        <f ca="1">IF(AM166="X",MAX(INDIRECT(ADDRESS(166,MATCH(AM$167,$166:$166,0),1,1)&amp;":"&amp;ADDRESS(168,COLUMN(AM168)-1,1,1),TRUE)),VLOOKUP(AM167,'3.3'!$B$15:$K$62,7,FALSE))</f>
        <v>0</v>
      </c>
      <c r="AN168" s="618">
        <f ca="1">IF(AN166="X",MAX(INDIRECT(ADDRESS(166,MATCH(AN$167,$166:$166,0),1,1)&amp;":"&amp;ADDRESS(168,COLUMN(AN168)-1,1,1),TRUE)),VLOOKUP(AN167,'3.3'!$B$15:$K$62,7,FALSE))</f>
        <v>0</v>
      </c>
      <c r="AO168" s="618">
        <f ca="1">IF(AO166="X",MAX(INDIRECT(ADDRESS(166,MATCH(AO$167,$166:$166,0),1,1)&amp;":"&amp;ADDRESS(168,COLUMN(AO168)-1,1,1),TRUE)),VLOOKUP(AO167,'3.3'!$B$15:$K$62,7,FALSE))</f>
        <v>0</v>
      </c>
      <c r="AP168" s="618">
        <f ca="1">IF(AP166="X",MAX(INDIRECT(ADDRESS(166,MATCH(AP$167,$166:$166,0),1,1)&amp;":"&amp;ADDRESS(168,COLUMN(AP168)-1,1,1),TRUE)),VLOOKUP(AP167,'3.3'!$B$15:$K$62,7,FALSE))</f>
        <v>0</v>
      </c>
      <c r="AQ168" s="618">
        <f ca="1">IF(AQ166="X",MAX(INDIRECT(ADDRESS(166,MATCH(AQ$167,$166:$166,0),1,1)&amp;":"&amp;ADDRESS(168,COLUMN(AQ168)-1,1,1),TRUE)),VLOOKUP(AQ167,'3.3'!$B$15:$K$62,7,FALSE))</f>
        <v>0</v>
      </c>
      <c r="AR168" s="618">
        <f ca="1">IF(AR166="X",MAX(INDIRECT(ADDRESS(166,MATCH(AR$167,$166:$166,0),1,1)&amp;":"&amp;ADDRESS(168,COLUMN(AR168)-1,1,1),TRUE)),VLOOKUP(AR167,'3.3'!$B$15:$K$62,7,FALSE))</f>
        <v>0</v>
      </c>
      <c r="AS168" s="618">
        <f ca="1">IF(AS166="X",MAX(INDIRECT(ADDRESS(166,MATCH(AS$167,$166:$166,0),1,1)&amp;":"&amp;ADDRESS(168,COLUMN(AS168)-1,1,1),TRUE)),VLOOKUP(AS167,'3.3'!$B$15:$K$62,7,FALSE))</f>
        <v>0</v>
      </c>
      <c r="AT168" s="618">
        <f ca="1">IF(AT166="X",MAX(INDIRECT(ADDRESS(166,MATCH(AT$167,$166:$166,0),1,1)&amp;":"&amp;ADDRESS(168,COLUMN(AT168)-1,1,1),TRUE)),VLOOKUP(AT167,'3.3'!$B$15:$K$62,7,FALSE))</f>
        <v>0</v>
      </c>
      <c r="AU168" s="618">
        <f ca="1">IF(AU166="X",MAX(INDIRECT(ADDRESS(166,MATCH(AU$167,$166:$166,0),1,1)&amp;":"&amp;ADDRESS(168,COLUMN(AU168)-1,1,1),TRUE)),VLOOKUP(AU167,'3.3'!$B$15:$K$62,7,FALSE))</f>
        <v>0</v>
      </c>
      <c r="AV168" s="618">
        <f ca="1">IF(AV166="X",MAX(INDIRECT(ADDRESS(166,MATCH(AV$167,$166:$166,0),1,1)&amp;":"&amp;ADDRESS(168,COLUMN(AV168)-1,1,1),TRUE)),VLOOKUP(AV167,'3.3'!$B$15:$K$62,7,FALSE))</f>
        <v>0</v>
      </c>
      <c r="AW168" s="618"/>
      <c r="AX168" s="618">
        <f ca="1">IF(AX166="X",MAX(INDIRECT(ADDRESS(166,MATCH(AX$167,$166:$166,0),1,1)&amp;":"&amp;ADDRESS(168,COLUMN(AX168)-1,1,1),TRUE)),VLOOKUP(AX167,'3.3'!$B$15:$K$62,7,FALSE))</f>
        <v>0</v>
      </c>
      <c r="AY168" s="618">
        <f ca="1">IF(AY166="X",MAX(INDIRECT(ADDRESS(166,MATCH(AY$167,$166:$166,0),1,1)&amp;":"&amp;ADDRESS(168,COLUMN(AY168)-1,1,1),TRUE)),VLOOKUP(AY167,'3.3'!$B$15:$K$62,7,FALSE))</f>
        <v>0</v>
      </c>
      <c r="AZ168" s="618">
        <f ca="1">IF(AZ166="X",MAX(INDIRECT(ADDRESS(166,MATCH(AZ$167,$166:$166,0),1,1)&amp;":"&amp;ADDRESS(168,COLUMN(AZ168)-1,1,1),TRUE)),VLOOKUP(AZ167,'3.3'!$B$15:$K$62,7,FALSE))</f>
        <v>0</v>
      </c>
      <c r="BA168" s="618">
        <f ca="1">IF(BA166="X",MAX(INDIRECT(ADDRESS(166,MATCH(BA$167,$166:$166,0),1,1)&amp;":"&amp;ADDRESS(168,COLUMN(BA168)-1,1,1),TRUE)),VLOOKUP(BA167,'3.3'!$B$15:$K$62,7,FALSE))</f>
        <v>0</v>
      </c>
      <c r="BB168" s="618">
        <f ca="1">IF(BB166="X",MAX(INDIRECT(ADDRESS(166,MATCH(BB$167,$166:$166,0),1,1)&amp;":"&amp;ADDRESS(168,COLUMN(BB168)-1,1,1),TRUE)),VLOOKUP(BB167,'3.3'!$B$15:$K$62,7,FALSE))</f>
        <v>0</v>
      </c>
      <c r="BC168" s="618">
        <f ca="1">IF(BC166="X",MAX(INDIRECT(ADDRESS(166,MATCH(BC$167,$166:$166,0),1,1)&amp;":"&amp;ADDRESS(168,COLUMN(BC168)-1,1,1),TRUE)),VLOOKUP(BC167,'3.3'!$B$15:$K$62,7,FALSE))</f>
        <v>0</v>
      </c>
      <c r="BD168" s="618">
        <f ca="1">IF(BD166="X",MAX(INDIRECT(ADDRESS(166,MATCH(BD$167,$166:$166,0),1,1)&amp;":"&amp;ADDRESS(168,COLUMN(BD168)-1,1,1),TRUE)),VLOOKUP(BD167,'3.3'!$B$15:$K$62,7,FALSE))</f>
        <v>0</v>
      </c>
      <c r="BE168" s="618">
        <f ca="1">IF(BE166="X",MAX(INDIRECT(ADDRESS(166,MATCH(BE$167,$166:$166,0),1,1)&amp;":"&amp;ADDRESS(168,COLUMN(BE168)-1,1,1),TRUE)),VLOOKUP(BE167,'3.3'!$B$15:$K$62,7,FALSE))</f>
        <v>0</v>
      </c>
      <c r="BF168" s="618">
        <f ca="1">IF(BF166="X",MAX(INDIRECT(ADDRESS(166,MATCH(BF$167,$166:$166,0),1,1)&amp;":"&amp;ADDRESS(168,COLUMN(BF168)-1,1,1),TRUE)),VLOOKUP(BF167,'3.3'!$B$15:$K$62,7,FALSE))</f>
        <v>0</v>
      </c>
      <c r="BG168" s="618">
        <f ca="1">IF(BG166="X",MAX(INDIRECT(ADDRESS(166,MATCH(BG$167,$166:$166,0),1,1)&amp;":"&amp;ADDRESS(168,COLUMN(BG168)-1,1,1),TRUE)),VLOOKUP(BG167,'3.3'!$B$15:$K$62,7,FALSE))</f>
        <v>0</v>
      </c>
      <c r="BH168" s="1258"/>
      <c r="BI168" s="1258"/>
    </row>
    <row r="169" spans="1:62" ht="28.2" customHeight="1" x14ac:dyDescent="0.25">
      <c r="A169" s="716" t="str">
        <f t="shared" ref="A169:B169" si="11">+A9</f>
        <v>BP</v>
      </c>
      <c r="B169" s="1157" t="str">
        <f t="shared" si="11"/>
        <v>Pacchetto di base chirurgia e medicina interna</v>
      </c>
      <c r="C169" s="1156" t="str">
        <f ca="1">IF(VLOOKUP($A169,intern2!$A$165:$BH$316,COLUMN(C169)+1,FALSE)="","",IF(VLOOKUP($A169,'2.2'!$D:$O,5,FALSE)&lt;=C$168,"OK","NOK"))</f>
        <v>NOK</v>
      </c>
      <c r="D169" s="1156" t="str">
        <f>IF(VLOOKUP($A169,intern2!$A$165:$BH$316,COLUMN(D169)+1,FALSE)="","",IF(VLOOKUP($A169,'2.2'!$D:$O,5,FALSE)&lt;=D$168,"OK","NOK"))</f>
        <v/>
      </c>
      <c r="E169" s="1156" t="str">
        <f>IF(VLOOKUP($A169,intern2!$A$165:$BH$316,COLUMN(E169)+1,FALSE)="","",IF(VLOOKUP($A169,'2.2'!$D:$O,5,FALSE)&lt;=E$168,"OK","NOK"))</f>
        <v/>
      </c>
      <c r="F169" s="1156" t="str">
        <f>IF(VLOOKUP($A169,intern2!$A$165:$BH$316,COLUMN(F169)+1,FALSE)="","",IF(VLOOKUP($A169,'2.2'!$D:$O,5,FALSE)&lt;=F$168,"OK","NOK"))</f>
        <v/>
      </c>
      <c r="G169" s="1156" t="str">
        <f>IF(VLOOKUP($A169,intern2!$A$165:$BH$316,COLUMN(G169)+1,FALSE)="","",IF(VLOOKUP($A169,'2.2'!$D:$O,5,FALSE)&lt;=G$168,"OK","NOK"))</f>
        <v/>
      </c>
      <c r="H169" s="1156" t="str">
        <f>IF(VLOOKUP($A169,intern2!$A$165:$BH$316,COLUMN(H169)+1,FALSE)="","",IF(VLOOKUP($A169,'2.2'!$D:$O,5,FALSE)&lt;=H$168,"OK","NOK"))</f>
        <v/>
      </c>
      <c r="I169" s="1269" t="str">
        <f ca="1">IF(VLOOKUP($A169,intern2!$A$165:$BH$316,COLUMN(I169)+1,FALSE)="","",IF(VLOOKUP($A169,'2.2'!$D:$O,5,FALSE)&lt;=I$168,"OK","NOK"))</f>
        <v>NOK</v>
      </c>
      <c r="J169" s="1159" t="str">
        <f>IF(VLOOKUP($A169,intern2!$A$165:$BH$316,COLUMN(J169)+1,FALSE)="","",IF(VLOOKUP($A169,'2.2'!$D:$O,5,FALSE)&lt;=J$168,"OK","NOK"))</f>
        <v/>
      </c>
      <c r="K169" s="1156" t="str">
        <f>IF(VLOOKUP($A169,intern2!$A$165:$BH$316,COLUMN(K169)+1,FALSE)="","",IF(VLOOKUP($A169,'2.2'!$D:$O,5,FALSE)&lt;=K$168,"OK","NOK"))</f>
        <v/>
      </c>
      <c r="L169" s="1156" t="str">
        <f>IF(VLOOKUP($A169,intern2!$A$165:$BH$316,COLUMN(L169)+1,FALSE)="","",IF(VLOOKUP($A169,'2.2'!$D:$O,5,FALSE)&lt;=L$168,"OK","NOK"))</f>
        <v/>
      </c>
      <c r="M169" s="1156" t="str">
        <f>IF(VLOOKUP($A169,intern2!$A$165:$BH$316,COLUMN(M169)+1,FALSE)="","",IF(VLOOKUP($A169,'2.2'!$D:$O,5,FALSE)&lt;=M$168,"OK","NOK"))</f>
        <v/>
      </c>
      <c r="N169" s="1156" t="str">
        <f>IF(VLOOKUP($A169,intern2!$A$165:$BH$316,COLUMN(N169)+1,FALSE)="","",IF(VLOOKUP($A169,'2.2'!$D:$O,5,FALSE)&lt;=N$168,"OK","NOK"))</f>
        <v/>
      </c>
      <c r="O169" s="1156" t="str">
        <f>IF(VLOOKUP($A169,intern2!$A$165:$BH$316,COLUMN(O169)+1,FALSE)="","",IF(VLOOKUP($A169,'2.2'!$D:$O,5,FALSE)&lt;=O$168,"OK","NOK"))</f>
        <v/>
      </c>
      <c r="P169" s="1156" t="str">
        <f>IF(VLOOKUP($A169,intern2!$A$165:$BH$316,COLUMN(P169)+1,FALSE)="","",IF(VLOOKUP($A169,'2.2'!$D:$O,5,FALSE)&lt;=P$168,"OK","NOK"))</f>
        <v/>
      </c>
      <c r="Q169" s="1156" t="str">
        <f>IF(VLOOKUP($A169,intern2!$A$165:$BH$316,COLUMN(Q169)+1,FALSE)="","",IF(VLOOKUP($A169,'2.2'!$D:$O,5,FALSE)&lt;=Q$168,"OK","NOK"))</f>
        <v/>
      </c>
      <c r="R169" s="1159" t="str">
        <f>IF(VLOOKUP($A169,intern2!$A$165:$BH$316,COLUMN(R169)+1,FALSE)="","",IF(VLOOKUP($A169,'2.2'!$D:$O,5,FALSE)&lt;=R$168,"OK","NOK"))</f>
        <v/>
      </c>
      <c r="S169" s="1159" t="str">
        <f>IF(VLOOKUP($A169,intern2!$A$165:$BH$316,COLUMN(S169)+1,FALSE)="","",IF(VLOOKUP($A169,'2.2'!$D:$O,5,FALSE)&lt;=S$168,"OK","NOK"))</f>
        <v/>
      </c>
      <c r="T169" s="1156" t="str">
        <f>IF(VLOOKUP($A169,intern2!$A$165:$BH$316,COLUMN(T169)+1,FALSE)="","",IF(VLOOKUP($A169,'2.2'!$D:$O,5,FALSE)&lt;=T$168,"OK","NOK"))</f>
        <v/>
      </c>
      <c r="U169" s="1156" t="str">
        <f>IF(VLOOKUP($A169,intern2!$A$165:$BH$316,COLUMN(U169)+1,FALSE)="","",IF(VLOOKUP($A169,'2.2'!$D:$O,5,FALSE)&lt;=U$168,"OK","NOK"))</f>
        <v/>
      </c>
      <c r="V169" s="1156" t="str">
        <f>IF(VLOOKUP($A169,intern2!$A$165:$BH$316,COLUMN(V169)+1,FALSE)="","",IF(VLOOKUP($A169,'2.2'!$D:$O,5,FALSE)&lt;=V$168,"OK","NOK"))</f>
        <v/>
      </c>
      <c r="W169" s="1156" t="str">
        <f>IF(VLOOKUP($A169,intern2!$A$165:$BH$316,COLUMN(W169)+1,FALSE)="","",IF(VLOOKUP($A169,'2.2'!$D:$O,5,FALSE)&lt;=W$168,"OK","NOK"))</f>
        <v/>
      </c>
      <c r="X169" s="1156" t="str">
        <f>IF(VLOOKUP($A169,intern2!$A$165:$BH$316,COLUMN(X169)+1,FALSE)="","",IF(VLOOKUP($A169,'2.2'!$D:$O,5,FALSE)&lt;=X$168,"OK","NOK"))</f>
        <v/>
      </c>
      <c r="Y169" s="1170" t="str">
        <f>IF(VLOOKUP($A169,intern2!$A$165:$BH$316,COLUMN(Y169)+1,FALSE)="","",IF(VLOOKUP($A169,'2.2'!$D:$O,5,FALSE)&lt;=Y$168,"OK","NOK"))</f>
        <v/>
      </c>
      <c r="Z169" s="1269" t="str">
        <f>IF(VLOOKUP($A169,intern2!$A$165:$BH$316,COLUMN(Z169)+1,FALSE)="","",IF(VLOOKUP($A169,'2.2'!$D:$O,5,FALSE)&lt;=Z$168,"OK","NOK"))</f>
        <v/>
      </c>
      <c r="AA169" s="1156" t="str">
        <f>IF(VLOOKUP($A169,intern2!$A$165:$BH$316,COLUMN(AA169)+1,FALSE)="","",IF(VLOOKUP($A169,'2.2'!$D:$O,5,FALSE)&lt;=AA$168,"OK","NOK"))</f>
        <v/>
      </c>
      <c r="AB169" s="1156" t="str">
        <f>IF(VLOOKUP($A169,intern2!$A$165:$BH$316,COLUMN(AB169)+1,FALSE)="","",IF(VLOOKUP($A169,'2.2'!$D:$O,5,FALSE)&lt;=AB$168,"OK","NOK"))</f>
        <v/>
      </c>
      <c r="AC169" s="1156" t="str">
        <f>IF(VLOOKUP($A169,intern2!$A$165:$BH$316,COLUMN(AC169)+1,FALSE)="","",IF(VLOOKUP($A169,'2.2'!$D:$O,5,FALSE)&lt;=AC$168,"OK","NOK"))</f>
        <v/>
      </c>
      <c r="AD169" s="1156" t="str">
        <f>IF(VLOOKUP($A169,intern2!$A$165:$BH$316,COLUMN(AD169)+1,FALSE)="","",IF(VLOOKUP($A169,'2.2'!$D:$O,5,FALSE)&lt;=AD$168,"OK","NOK"))</f>
        <v/>
      </c>
      <c r="AE169" s="1160" t="str">
        <f>IF(VLOOKUP($A169,intern2!$A$165:$BH$316,COLUMN(AE169)+1,FALSE)="","",IF(VLOOKUP($A169,'2.2'!$D:$O,5,FALSE)&lt;=AE$168,"OK","NOK"))</f>
        <v/>
      </c>
      <c r="AF169" s="1269" t="str">
        <f ca="1">IF(VLOOKUP($A169,intern2!$A$165:$BH$316,COLUMN(AF169)+1,FALSE)="","",IF(VLOOKUP($A169,'2.2'!$D:$O,5,FALSE)&lt;=AF$168,"OK","NOK"))</f>
        <v>NOK</v>
      </c>
      <c r="AG169" s="1160" t="str">
        <f>IF(VLOOKUP($A169,intern2!$A$165:$BH$316,COLUMN(AG169)+1,FALSE)="","",IF(VLOOKUP($A169,'2.2'!$D:$O,5,FALSE)&lt;=AG$168,"OK","NOK"))</f>
        <v/>
      </c>
      <c r="AH169" s="1160" t="str">
        <f>IF(VLOOKUP($A169,intern2!$A$165:$BH$316,COLUMN(AH169)+1,FALSE)="","",IF(VLOOKUP($A169,'2.2'!$D:$O,5,FALSE)&lt;=AH$168,"OK","NOK"))</f>
        <v/>
      </c>
      <c r="AI169" s="1156" t="str">
        <f>IF(VLOOKUP($A169,intern2!$A$165:$BH$316,COLUMN(AI169)+1,FALSE)="","",IF(VLOOKUP($A169,'2.2'!$D:$O,5,FALSE)&lt;=AI$168,"OK","NOK"))</f>
        <v/>
      </c>
      <c r="AJ169" s="1156" t="str">
        <f>IF(VLOOKUP($A169,intern2!$A$165:$BH$316,COLUMN(AJ169)+1,FALSE)="","",IF(VLOOKUP($A169,'2.2'!$D:$O,5,FALSE)&lt;=AJ$168,"OK","NOK"))</f>
        <v/>
      </c>
      <c r="AK169" s="1156" t="str">
        <f>IF(VLOOKUP($A169,intern2!$A$165:$BH$316,COLUMN(AK169)+1,FALSE)="","",IF(VLOOKUP($A169,'2.2'!$D:$O,5,FALSE)&lt;=AK$168,"OK","NOK"))</f>
        <v/>
      </c>
      <c r="AL169" s="1156" t="str">
        <f>IF(VLOOKUP($A169,intern2!$A$165:$BH$316,COLUMN(AL169)+1,FALSE)="","",IF(VLOOKUP($A169,'2.2'!$D:$O,5,FALSE)&lt;=AL$168,"OK","NOK"))</f>
        <v/>
      </c>
      <c r="AM169" s="1269" t="str">
        <f>IF(VLOOKUP($A169,intern2!$A$165:$BH$316,COLUMN(AM169)+1,FALSE)="","",IF(VLOOKUP($A169,'2.2'!$D:$O,5,FALSE)&lt;=AM$168,"OK","NOK"))</f>
        <v/>
      </c>
      <c r="AN169" s="1170" t="str">
        <f>IF(VLOOKUP($A169,intern2!$A$165:$BH$316,COLUMN(AN169)+1,FALSE)="","",IF(VLOOKUP($A169,'2.2'!$D:$O,5,FALSE)&lt;=AN$168,"OK","NOK"))</f>
        <v/>
      </c>
      <c r="AO169" s="1156" t="str">
        <f>IF(VLOOKUP($A169,intern2!$A$165:$BH$316,COLUMN(AO169)+1,FALSE)="","",IF(VLOOKUP($A169,'2.2'!$D:$O,5,FALSE)&lt;=AO$168,"OK","NOK"))</f>
        <v/>
      </c>
      <c r="AP169" s="1156" t="str">
        <f>IF(VLOOKUP($A169,intern2!$A$165:$BH$316,COLUMN(AP169)+1,FALSE)="","",IF(VLOOKUP($A169,'2.2'!$D:$O,5,FALSE)&lt;=AP$168,"OK","NOK"))</f>
        <v/>
      </c>
      <c r="AQ169" s="1269" t="str">
        <f>IF(VLOOKUP($A169,intern2!$A$165:$BH$316,COLUMN(AQ169)+1,FALSE)="","",IF(VLOOKUP($A169,'2.2'!$D:$O,5,FALSE)&lt;=AQ$168,"OK","NOK"))</f>
        <v/>
      </c>
      <c r="AR169" s="1156" t="str">
        <f>IF(VLOOKUP($A169,intern2!$A$165:$BH$316,COLUMN(AR169)+1,FALSE)="","",IF(VLOOKUP($A169,'2.2'!$D:$O,5,FALSE)&lt;=AR$168,"OK","NOK"))</f>
        <v/>
      </c>
      <c r="AS169" s="1156" t="str">
        <f>IF(VLOOKUP($A169,intern2!$A$165:$BH$316,COLUMN(AS169)+1,FALSE)="","",IF(VLOOKUP($A169,'2.2'!$D:$O,5,FALSE)&lt;=AS$168,"OK","NOK"))</f>
        <v/>
      </c>
      <c r="AT169" s="1269" t="str">
        <f>IF(VLOOKUP($A169,intern2!$A$165:$BH$316,COLUMN(AT169)+1,FALSE)="","",IF(VLOOKUP($A169,'2.2'!$D:$O,5,FALSE)&lt;=AT$168,"OK","NOK"))</f>
        <v/>
      </c>
      <c r="AU169" s="1156" t="str">
        <f>IF(VLOOKUP($A169,intern2!$A$165:$BH$316,COLUMN(AU169)+1,FALSE)="","",IF(VLOOKUP($A169,'2.2'!$D:$O,5,FALSE)&lt;=AU$168,"OK","NOK"))</f>
        <v/>
      </c>
      <c r="AV169" s="1156" t="str">
        <f>IF(VLOOKUP($A169,intern2!$A$165:$BH$316,COLUMN(AV169)+1,FALSE)="","",IF(VLOOKUP($A169,'2.2'!$D:$O,5,FALSE)&lt;=AV$168,"OK","NOK"))</f>
        <v/>
      </c>
      <c r="AW169" s="1156" t="str">
        <f>IF(VLOOKUP($A169,intern2!$A$165:$BH$316,COLUMN(AW169)+1,FALSE)="","",IF(VLOOKUP($A169,'2.2'!$D:$O,5,FALSE)&lt;=AW$168,"OK","NOK"))</f>
        <v/>
      </c>
      <c r="AX169" s="1156" t="str">
        <f>IF(VLOOKUP($A169,intern2!$A$165:$BH$316,COLUMN(AX169)+1,FALSE)="","",IF(VLOOKUP($A169,'2.2'!$D:$O,5,FALSE)&lt;=AX$168,"OK","NOK"))</f>
        <v/>
      </c>
      <c r="AY169" s="1156" t="str">
        <f>IF(VLOOKUP($A169,intern2!$A$165:$BH$316,COLUMN(AY169)+1,FALSE)="","",IF(VLOOKUP($A169,'2.2'!$D:$O,5,FALSE)&lt;=AY$168,"OK","NOK"))</f>
        <v/>
      </c>
      <c r="AZ169" s="1269" t="str">
        <f>IF(VLOOKUP($A169,intern2!$A$165:$BH$316,COLUMN(AZ169)+1,FALSE)="","",IF(VLOOKUP($A169,'2.2'!$D:$O,5,FALSE)&lt;=AZ$168,"OK","NOK"))</f>
        <v/>
      </c>
      <c r="BA169" s="1156" t="str">
        <f>IF(VLOOKUP($A169,intern2!$A$165:$BH$316,COLUMN(BA169)+1,FALSE)="","",IF(VLOOKUP($A169,'2.2'!$D:$O,5,FALSE)&lt;=BA$168,"OK","NOK"))</f>
        <v/>
      </c>
      <c r="BB169" s="1156" t="str">
        <f>IF(VLOOKUP($A169,intern2!$A$165:$BH$316,COLUMN(BB169)+1,FALSE)="","",IF(VLOOKUP($A169,'2.2'!$D:$O,5,FALSE)&lt;=BB$168,"OK","NOK"))</f>
        <v/>
      </c>
      <c r="BC169" s="1156" t="str">
        <f>IF(VLOOKUP($A169,intern2!$A$165:$BH$316,COLUMN(BC169)+1,FALSE)="","",IF(VLOOKUP($A169,'2.2'!$D:$O,5,FALSE)&lt;=BC$168,"OK","NOK"))</f>
        <v/>
      </c>
      <c r="BD169" s="1156" t="str">
        <f>IF(VLOOKUP($A169,intern2!$A$165:$BH$316,COLUMN(BD169)+1,FALSE)="","",IF(VLOOKUP($A169,'2.2'!$D:$O,5,FALSE)&lt;=BD$168,"OK","NOK"))</f>
        <v/>
      </c>
      <c r="BE169" s="1156" t="str">
        <f>IF(VLOOKUP($A169,intern2!$A$165:$BH$316,COLUMN(BE169)+1,FALSE)="","",IF(VLOOKUP($A169,'2.2'!$D:$O,5,FALSE)&lt;=BE$168,"OK","NOK"))</f>
        <v/>
      </c>
      <c r="BF169" s="1170" t="str">
        <f>IF(VLOOKUP($A169,intern2!$A$165:$BH$316,COLUMN(BF169)+1,FALSE)="","",IF(VLOOKUP($A169,'2.2'!$D:$O,5,FALSE)&lt;=BF$168,"OK","NOK"))</f>
        <v/>
      </c>
      <c r="BG169" s="1269" t="str">
        <f>IF(VLOOKUP($A169,intern2!$A$165:$BH$316,COLUMN(BG169)+1,FALSE)="","",IF(VLOOKUP($A169,'2.2'!$D:$O,5,FALSE)&lt;=BG$168,"OK","NOK"))</f>
        <v/>
      </c>
      <c r="BH169" s="1176" t="str">
        <f t="shared" ref="BH169:BH232" ca="1" si="12">IF(BI169="C",IF(COUNTIF($C169:$BG169,"nok")&gt;0,"NOK","OK"),IF(COUNTBLANK($C169:$BG169)=57,"OK",IF(COUNTIF($C169:$BG169,"OK")&gt;0,"OK","NOK")))</f>
        <v>NOK</v>
      </c>
      <c r="BI169" s="1176" t="s">
        <v>1358</v>
      </c>
      <c r="BJ169" s="1259"/>
    </row>
    <row r="170" spans="1:62" ht="26.4" x14ac:dyDescent="0.25">
      <c r="A170" s="1181" t="str">
        <f t="shared" ref="A170:B170" si="13">+A10</f>
        <v>BPE</v>
      </c>
      <c r="B170" s="1157" t="str">
        <f t="shared" si="13"/>
        <v>Pacchetto di base per fornitori di prestazioni elettive</v>
      </c>
      <c r="C170" s="1156" t="str">
        <f ca="1">IF(intern2!D6&gt;0,
        IF(C$166="X",
              IF(COUNTBLANK(INDIRECT(ADDRESS(ROW(C170),MATCH(C$167,$166:$166,0),1,1)&amp;":"&amp;ADDRESS(ROW(C170),COLUMN(C170)-1,1,1),TRUE))&gt;0,"",
                    IF(COUNTIF(INDIRECT(ADDRESS(ROW(C170),MATCH(C$167,$166:$166,0),1,1)&amp;":"&amp;ADDRESS(ROW(C170),COLUMN(C170)-1,1,1),TRUE),"OK")&gt;0,"OK","NOK")),
              IF(C$8&gt;=VLOOKUP($A170,'2.2'!$D:$O,5,FALSE),"OK","NOK")),
         "")</f>
        <v/>
      </c>
      <c r="D170" s="1156" t="str">
        <f ca="1">IF(intern2!E6&gt;0,
        IF(D$166="X",
              IF(COUNTBLANK(INDIRECT(ADDRESS(ROW(D170),MATCH(D$167,$166:$166,0),1,1)&amp;":"&amp;ADDRESS(ROW(D170),COLUMN(D170)-1,1,1),TRUE))&gt;0,"",
                    IF(COUNTIF(INDIRECT(ADDRESS(ROW(D170),MATCH(D$167,$166:$166,0),1,1)&amp;":"&amp;ADDRESS(ROW(D170),COLUMN(D170)-1,1,1),TRUE),"OK")&gt;0,"OK","NOK")),
              IF(D$8&gt;=VLOOKUP($A170,'2.2'!$D:$O,5,FALSE),"OK","NOK")),
         "")</f>
        <v/>
      </c>
      <c r="E170" s="1156" t="str">
        <f ca="1">IF(intern2!F6&gt;0,
        IF(E$166="X",
              IF(COUNTBLANK(INDIRECT(ADDRESS(ROW(E170),MATCH(E$167,$166:$166,0),1,1)&amp;":"&amp;ADDRESS(ROW(E170),COLUMN(E170)-1,1,1),TRUE))&gt;0,"",
                    IF(COUNTIF(INDIRECT(ADDRESS(ROW(E170),MATCH(E$167,$166:$166,0),1,1)&amp;":"&amp;ADDRESS(ROW(E170),COLUMN(E170)-1,1,1),TRUE),"OK")&gt;0,"OK","NOK")),
              IF(E$8&gt;=VLOOKUP($A170,'2.2'!$D:$O,5,FALSE),"OK","NOK")),
         "")</f>
        <v/>
      </c>
      <c r="F170" s="1156" t="str">
        <f ca="1">IF(intern2!G6&gt;0,
        IF(F$166="X",
              IF(COUNTBLANK(INDIRECT(ADDRESS(ROW(F170),MATCH(F$167,$166:$166,0),1,1)&amp;":"&amp;ADDRESS(ROW(F170),COLUMN(F170)-1,1,1),TRUE))&gt;0,"",
                    IF(COUNTIF(INDIRECT(ADDRESS(ROW(F170),MATCH(F$167,$166:$166,0),1,1)&amp;":"&amp;ADDRESS(ROW(F170),COLUMN(F170)-1,1,1),TRUE),"OK")&gt;0,"OK","NOK")),
              IF(F$8&gt;=VLOOKUP($A170,'2.2'!$D:$O,5,FALSE),"OK","NOK")),
         "")</f>
        <v/>
      </c>
      <c r="G170" s="1156" t="str">
        <f ca="1">IF(intern2!H6&gt;0,
        IF(G$166="X",
              IF(COUNTBLANK(INDIRECT(ADDRESS(ROW(G170),MATCH(G$167,$166:$166,0),1,1)&amp;":"&amp;ADDRESS(ROW(G170),COLUMN(G170)-1,1,1),TRUE))&gt;0,"",
                    IF(COUNTIF(INDIRECT(ADDRESS(ROW(G170),MATCH(G$167,$166:$166,0),1,1)&amp;":"&amp;ADDRESS(ROW(G170),COLUMN(G170)-1,1,1),TRUE),"OK")&gt;0,"OK","NOK")),
              IF(G$8&gt;=VLOOKUP($A170,'2.2'!$D:$O,5,FALSE),"OK","NOK")),
         "")</f>
        <v/>
      </c>
      <c r="H170" s="1156" t="str">
        <f ca="1">IF(intern2!I6&gt;0,
        IF(H$166="X",
              IF(COUNTBLANK(INDIRECT(ADDRESS(ROW(H170),MATCH(H$167,$166:$166,0),1,1)&amp;":"&amp;ADDRESS(ROW(H170),COLUMN(H170)-1,1,1),TRUE))&gt;0,"",
                    IF(COUNTIF(INDIRECT(ADDRESS(ROW(H170),MATCH(H$167,$166:$166,0),1,1)&amp;":"&amp;ADDRESS(ROW(H170),COLUMN(H170)-1,1,1),TRUE),"OK")&gt;0,"OK","NOK")),
              IF(H$8&gt;=VLOOKUP($A170,'2.2'!$D:$O,5,FALSE),"OK","NOK")),
         "")</f>
        <v/>
      </c>
      <c r="I170" s="1269" t="str">
        <f ca="1">IF(intern2!J6&gt;0,
        IF(I$166="X",
              IF(COUNTBLANK(INDIRECT(ADDRESS(ROW(I170),MATCH(I$167,$166:$166,0),1,1)&amp;":"&amp;ADDRESS(ROW(I170),COLUMN(I170)-1,1,1),TRUE))&gt;0,"",
                    IF(COUNTIF(INDIRECT(ADDRESS(ROW(I170),MATCH(I$167,$166:$166,0),1,1)&amp;":"&amp;ADDRESS(ROW(I170),COLUMN(I170)-1,1,1),TRUE),"OK")&gt;0,"OK","NOK")),
              IF(I$8&gt;=VLOOKUP($A170,'2.2'!$D:$O,5,FALSE),"OK","NOK")),
         "")</f>
        <v/>
      </c>
      <c r="J170" s="1159" t="str">
        <f ca="1">IF(intern2!K6&gt;0,
        IF(J$166="X",
              IF(COUNTBLANK(INDIRECT(ADDRESS(ROW(J170),MATCH(J$167,$166:$166,0),1,1)&amp;":"&amp;ADDRESS(ROW(J170),COLUMN(J170)-1,1,1),TRUE))&gt;0,"",
                    IF(COUNTIF(INDIRECT(ADDRESS(ROW(J170),MATCH(J$167,$166:$166,0),1,1)&amp;":"&amp;ADDRESS(ROW(J170),COLUMN(J170)-1,1,1),TRUE),"OK")&gt;0,"OK","NOK")),
              IF(J$8&gt;=VLOOKUP($A170,'2.2'!$D:$O,5,FALSE),"OK","NOK")),
         "")</f>
        <v/>
      </c>
      <c r="K170" s="1156" t="str">
        <f ca="1">IF(intern2!L6&gt;0,
        IF(K$166="X",
              IF(COUNTBLANK(INDIRECT(ADDRESS(ROW(K170),MATCH(K$167,$166:$166,0),1,1)&amp;":"&amp;ADDRESS(ROW(K170),COLUMN(K170)-1,1,1),TRUE))&gt;0,"",
                    IF(COUNTIF(INDIRECT(ADDRESS(ROW(K170),MATCH(K$167,$166:$166,0),1,1)&amp;":"&amp;ADDRESS(ROW(K170),COLUMN(K170)-1,1,1),TRUE),"OK")&gt;0,"OK","NOK")),
              IF(K$8&gt;=VLOOKUP($A170,'2.2'!$D:$O,5,FALSE),"OK","NOK")),
         "")</f>
        <v/>
      </c>
      <c r="L170" s="1156" t="str">
        <f ca="1">IF(intern2!M6&gt;0,
        IF(L$166="X",
              IF(COUNTBLANK(INDIRECT(ADDRESS(ROW(L170),MATCH(L$167,$166:$166,0),1,1)&amp;":"&amp;ADDRESS(ROW(L170),COLUMN(L170)-1,1,1),TRUE))&gt;0,"",
                    IF(COUNTIF(INDIRECT(ADDRESS(ROW(L170),MATCH(L$167,$166:$166,0),1,1)&amp;":"&amp;ADDRESS(ROW(L170),COLUMN(L170)-1,1,1),TRUE),"OK")&gt;0,"OK","NOK")),
              IF(L$8&gt;=VLOOKUP($A170,'2.2'!$D:$O,5,FALSE),"OK","NOK")),
         "")</f>
        <v/>
      </c>
      <c r="M170" s="1156" t="str">
        <f ca="1">IF(intern2!N6&gt;0,
        IF(M$166="X",
              IF(COUNTBLANK(INDIRECT(ADDRESS(ROW(M170),MATCH(M$167,$166:$166,0),1,1)&amp;":"&amp;ADDRESS(ROW(M170),COLUMN(M170)-1,1,1),TRUE))&gt;0,"",
                    IF(COUNTIF(INDIRECT(ADDRESS(ROW(M170),MATCH(M$167,$166:$166,0),1,1)&amp;":"&amp;ADDRESS(ROW(M170),COLUMN(M170)-1,1,1),TRUE),"OK")&gt;0,"OK","NOK")),
              IF(M$8&gt;=VLOOKUP($A170,'2.2'!$D:$O,5,FALSE),"OK","NOK")),
         "")</f>
        <v/>
      </c>
      <c r="N170" s="1156" t="str">
        <f ca="1">IF(intern2!O6&gt;0,
        IF(N$166="X",
              IF(COUNTBLANK(INDIRECT(ADDRESS(ROW(N170),MATCH(N$167,$166:$166,0),1,1)&amp;":"&amp;ADDRESS(ROW(N170),COLUMN(N170)-1,1,1),TRUE))&gt;0,"",
                    IF(COUNTIF(INDIRECT(ADDRESS(ROW(N170),MATCH(N$167,$166:$166,0),1,1)&amp;":"&amp;ADDRESS(ROW(N170),COLUMN(N170)-1,1,1),TRUE),"OK")&gt;0,"OK","NOK")),
              IF(N$8&gt;=VLOOKUP($A170,'2.2'!$D:$O,5,FALSE),"OK","NOK")),
         "")</f>
        <v/>
      </c>
      <c r="O170" s="1156" t="str">
        <f ca="1">IF(intern2!P6&gt;0,
        IF(O$166="X",
              IF(COUNTBLANK(INDIRECT(ADDRESS(ROW(O170),MATCH(O$167,$166:$166,0),1,1)&amp;":"&amp;ADDRESS(ROW(O170),COLUMN(O170)-1,1,1),TRUE))&gt;0,"",
                    IF(COUNTIF(INDIRECT(ADDRESS(ROW(O170),MATCH(O$167,$166:$166,0),1,1)&amp;":"&amp;ADDRESS(ROW(O170),COLUMN(O170)-1,1,1),TRUE),"OK")&gt;0,"OK","NOK")),
              IF(O$8&gt;=VLOOKUP($A170,'2.2'!$D:$O,5,FALSE),"OK","NOK")),
         "")</f>
        <v/>
      </c>
      <c r="P170" s="1156" t="str">
        <f ca="1">IF(intern2!Q6&gt;0,
        IF(P$166="X",
              IF(COUNTBLANK(INDIRECT(ADDRESS(ROW(P170),MATCH(P$167,$166:$166,0),1,1)&amp;":"&amp;ADDRESS(ROW(P170),COLUMN(P170)-1,1,1),TRUE))&gt;0,"",
                    IF(COUNTIF(INDIRECT(ADDRESS(ROW(P170),MATCH(P$167,$166:$166,0),1,1)&amp;":"&amp;ADDRESS(ROW(P170),COLUMN(P170)-1,1,1),TRUE),"OK")&gt;0,"OK","NOK")),
              IF(P$8&gt;=VLOOKUP($A170,'2.2'!$D:$O,5,FALSE),"OK","NOK")),
         "")</f>
        <v/>
      </c>
      <c r="Q170" s="1156" t="str">
        <f ca="1">IF(intern2!R6&gt;0,
        IF(Q$166="X",
              IF(COUNTBLANK(INDIRECT(ADDRESS(ROW(Q170),MATCH(Q$167,$166:$166,0),1,1)&amp;":"&amp;ADDRESS(ROW(Q170),COLUMN(Q170)-1,1,1),TRUE))&gt;0,"",
                    IF(COUNTIF(INDIRECT(ADDRESS(ROW(Q170),MATCH(Q$167,$166:$166,0),1,1)&amp;":"&amp;ADDRESS(ROW(Q170),COLUMN(Q170)-1,1,1),TRUE),"OK")&gt;0,"OK","NOK")),
              IF(Q$8&gt;=VLOOKUP($A170,'2.2'!$D:$O,5,FALSE),"OK","NOK")),
         "")</f>
        <v/>
      </c>
      <c r="R170" s="1159" t="str">
        <f ca="1">IF(intern2!S6&gt;0,
        IF(R$166="X",
              IF(COUNTBLANK(INDIRECT(ADDRESS(ROW(R170),MATCH(R$167,$166:$166,0),1,1)&amp;":"&amp;ADDRESS(ROW(R170),COLUMN(R170)-1,1,1),TRUE))&gt;0,"",
                    IF(COUNTIF(INDIRECT(ADDRESS(ROW(R170),MATCH(R$167,$166:$166,0),1,1)&amp;":"&amp;ADDRESS(ROW(R170),COLUMN(R170)-1,1,1),TRUE),"OK")&gt;0,"OK","NOK")),
              IF(R$8&gt;=VLOOKUP($A170,'2.2'!$D:$O,5,FALSE),"OK","NOK")),
         "")</f>
        <v/>
      </c>
      <c r="S170" s="1159" t="str">
        <f ca="1">IF(intern2!T6&gt;0,
        IF(S$166="X",
              IF(COUNTBLANK(INDIRECT(ADDRESS(ROW(S170),MATCH(S$167,$166:$166,0),1,1)&amp;":"&amp;ADDRESS(ROW(S170),COLUMN(S170)-1,1,1),TRUE))&gt;0,"",
                    IF(COUNTIF(INDIRECT(ADDRESS(ROW(S170),MATCH(S$167,$166:$166,0),1,1)&amp;":"&amp;ADDRESS(ROW(S170),COLUMN(S170)-1,1,1),TRUE),"OK")&gt;0,"OK","NOK")),
              IF(S$8&gt;=VLOOKUP($A170,'2.2'!$D:$O,5,FALSE),"OK","NOK")),
         "")</f>
        <v/>
      </c>
      <c r="T170" s="1156" t="str">
        <f ca="1">IF(intern2!U6&gt;0,
        IF(T$166="X",
              IF(COUNTBLANK(INDIRECT(ADDRESS(ROW(T170),MATCH(T$167,$166:$166,0),1,1)&amp;":"&amp;ADDRESS(ROW(T170),COLUMN(T170)-1,1,1),TRUE))&gt;0,"",
                    IF(COUNTIF(INDIRECT(ADDRESS(ROW(T170),MATCH(T$167,$166:$166,0),1,1)&amp;":"&amp;ADDRESS(ROW(T170),COLUMN(T170)-1,1,1),TRUE),"OK")&gt;0,"OK","NOK")),
              IF(T$8&gt;=VLOOKUP($A170,'2.2'!$D:$O,5,FALSE),"OK","NOK")),
         "")</f>
        <v/>
      </c>
      <c r="U170" s="1156" t="str">
        <f ca="1">IF(intern2!V6&gt;0,
        IF(U$166="X",
              IF(COUNTBLANK(INDIRECT(ADDRESS(ROW(U170),MATCH(U$167,$166:$166,0),1,1)&amp;":"&amp;ADDRESS(ROW(U170),COLUMN(U170)-1,1,1),TRUE))&gt;0,"",
                    IF(COUNTIF(INDIRECT(ADDRESS(ROW(U170),MATCH(U$167,$166:$166,0),1,1)&amp;":"&amp;ADDRESS(ROW(U170),COLUMN(U170)-1,1,1),TRUE),"OK")&gt;0,"OK","NOK")),
              IF(U$8&gt;=VLOOKUP($A170,'2.2'!$D:$O,5,FALSE),"OK","NOK")),
         "")</f>
        <v/>
      </c>
      <c r="V170" s="1156" t="str">
        <f ca="1">IF(intern2!W6&gt;0,
        IF(V$166="X",
              IF(COUNTBLANK(INDIRECT(ADDRESS(ROW(V170),MATCH(V$167,$166:$166,0),1,1)&amp;":"&amp;ADDRESS(ROW(V170),COLUMN(V170)-1,1,1),TRUE))&gt;0,"",
                    IF(COUNTIF(INDIRECT(ADDRESS(ROW(V170),MATCH(V$167,$166:$166,0),1,1)&amp;":"&amp;ADDRESS(ROW(V170),COLUMN(V170)-1,1,1),TRUE),"OK")&gt;0,"OK","NOK")),
              IF(V$8&gt;=VLOOKUP($A170,'2.2'!$D:$O,5,FALSE),"OK","NOK")),
         "")</f>
        <v/>
      </c>
      <c r="W170" s="1156" t="str">
        <f ca="1">IF(intern2!X6&gt;0,
        IF(W$166="X",
              IF(COUNTBLANK(INDIRECT(ADDRESS(ROW(W170),MATCH(W$167,$166:$166,0),1,1)&amp;":"&amp;ADDRESS(ROW(W170),COLUMN(W170)-1,1,1),TRUE))&gt;0,"",
                    IF(COUNTIF(INDIRECT(ADDRESS(ROW(W170),MATCH(W$167,$166:$166,0),1,1)&amp;":"&amp;ADDRESS(ROW(W170),COLUMN(W170)-1,1,1),TRUE),"OK")&gt;0,"OK","NOK")),
              IF(W$8&gt;=VLOOKUP($A170,'2.2'!$D:$O,5,FALSE),"OK","NOK")),
         "")</f>
        <v/>
      </c>
      <c r="X170" s="1156" t="str">
        <f ca="1">IF(intern2!Y6&gt;0,
        IF(X$166="X",
              IF(COUNTBLANK(INDIRECT(ADDRESS(ROW(X170),MATCH(X$167,$166:$166,0),1,1)&amp;":"&amp;ADDRESS(ROW(X170),COLUMN(X170)-1,1,1),TRUE))&gt;0,"",
                    IF(COUNTIF(INDIRECT(ADDRESS(ROW(X170),MATCH(X$167,$166:$166,0),1,1)&amp;":"&amp;ADDRESS(ROW(X170),COLUMN(X170)-1,1,1),TRUE),"OK")&gt;0,"OK","NOK")),
              IF(X$8&gt;=VLOOKUP($A170,'2.2'!$D:$O,5,FALSE),"OK","NOK")),
         "")</f>
        <v/>
      </c>
      <c r="Y170" s="1170" t="str">
        <f ca="1">IF(intern2!Z6&gt;0,
        IF(Y$166="X",
              IF(COUNTBLANK(INDIRECT(ADDRESS(ROW(Y170),MATCH(Y$167,$166:$166,0),1,1)&amp;":"&amp;ADDRESS(ROW(Y170),COLUMN(Y170)-1,1,1),TRUE))&gt;0,"",
                    IF(COUNTIF(INDIRECT(ADDRESS(ROW(Y170),MATCH(Y$167,$166:$166,0),1,1)&amp;":"&amp;ADDRESS(ROW(Y170),COLUMN(Y170)-1,1,1),TRUE),"OK")&gt;0,"OK","NOK")),
              IF(Y$8&gt;=VLOOKUP($A170,'2.2'!$D:$O,5,FALSE),"OK","NOK")),
         "")</f>
        <v/>
      </c>
      <c r="Z170" s="1269" t="str">
        <f ca="1">IF(intern2!AA6&gt;0,
        IF(Z$166="X",
              IF(COUNTBLANK(INDIRECT(ADDRESS(ROW(Z170),MATCH(Z$167,$166:$166,0),1,1)&amp;":"&amp;ADDRESS(ROW(Z170),COLUMN(Z170)-1,1,1),TRUE))&gt;0,"",
                    IF(COUNTIF(INDIRECT(ADDRESS(ROW(Z170),MATCH(Z$167,$166:$166,0),1,1)&amp;":"&amp;ADDRESS(ROW(Z170),COLUMN(Z170)-1,1,1),TRUE),"OK")&gt;0,"OK","NOK")),
              IF(Z$8&gt;=VLOOKUP($A170,'2.2'!$D:$O,5,FALSE),"OK","NOK")),
         "")</f>
        <v/>
      </c>
      <c r="AA170" s="1156" t="str">
        <f ca="1">IF(intern2!AB6&gt;0,
        IF(AA$166="X",
              IF(COUNTBLANK(INDIRECT(ADDRESS(ROW(AA170),MATCH(AA$167,$166:$166,0),1,1)&amp;":"&amp;ADDRESS(ROW(AA170),COLUMN(AA170)-1,1,1),TRUE))&gt;0,"",
                    IF(COUNTIF(INDIRECT(ADDRESS(ROW(AA170),MATCH(AA$167,$166:$166,0),1,1)&amp;":"&amp;ADDRESS(ROW(AA170),COLUMN(AA170)-1,1,1),TRUE),"OK")&gt;0,"OK","NOK")),
              IF(AA$8&gt;=VLOOKUP($A170,'2.2'!$D:$O,5,FALSE),"OK","NOK")),
         "")</f>
        <v/>
      </c>
      <c r="AB170" s="1156" t="str">
        <f ca="1">IF(intern2!AC6&gt;0,
        IF(AB$166="X",
              IF(COUNTBLANK(INDIRECT(ADDRESS(ROW(AB170),MATCH(AB$167,$166:$166,0),1,1)&amp;":"&amp;ADDRESS(ROW(AB170),COLUMN(AB170)-1,1,1),TRUE))&gt;0,"",
                    IF(COUNTIF(INDIRECT(ADDRESS(ROW(AB170),MATCH(AB$167,$166:$166,0),1,1)&amp;":"&amp;ADDRESS(ROW(AB170),COLUMN(AB170)-1,1,1),TRUE),"OK")&gt;0,"OK","NOK")),
              IF(AB$8&gt;=VLOOKUP($A170,'2.2'!$D:$O,5,FALSE),"OK","NOK")),
         "")</f>
        <v/>
      </c>
      <c r="AC170" s="1156" t="str">
        <f ca="1">IF(intern2!AD6&gt;0,
        IF(AC$166="X",
              IF(COUNTBLANK(INDIRECT(ADDRESS(ROW(AC170),MATCH(AC$167,$166:$166,0),1,1)&amp;":"&amp;ADDRESS(ROW(AC170),COLUMN(AC170)-1,1,1),TRUE))&gt;0,"",
                    IF(COUNTIF(INDIRECT(ADDRESS(ROW(AC170),MATCH(AC$167,$166:$166,0),1,1)&amp;":"&amp;ADDRESS(ROW(AC170),COLUMN(AC170)-1,1,1),TRUE),"OK")&gt;0,"OK","NOK")),
              IF(AC$8&gt;=VLOOKUP($A170,'2.2'!$D:$O,5,FALSE),"OK","NOK")),
         "")</f>
        <v/>
      </c>
      <c r="AD170" s="1156" t="str">
        <f ca="1">IF(intern2!AE6&gt;0,
        IF(AD$166="X",
              IF(COUNTBLANK(INDIRECT(ADDRESS(ROW(AD170),MATCH(AD$167,$166:$166,0),1,1)&amp;":"&amp;ADDRESS(ROW(AD170),COLUMN(AD170)-1,1,1),TRUE))&gt;0,"",
                    IF(COUNTIF(INDIRECT(ADDRESS(ROW(AD170),MATCH(AD$167,$166:$166,0),1,1)&amp;":"&amp;ADDRESS(ROW(AD170),COLUMN(AD170)-1,1,1),TRUE),"OK")&gt;0,"OK","NOK")),
              IF(AD$8&gt;=VLOOKUP($A170,'2.2'!$D:$O,5,FALSE),"OK","NOK")),
         "")</f>
        <v/>
      </c>
      <c r="AE170" s="1160" t="str">
        <f ca="1">IF(intern2!AF6&gt;0,
        IF(AE$166="X",
              IF(COUNTBLANK(INDIRECT(ADDRESS(ROW(AE170),MATCH(AE$167,$166:$166,0),1,1)&amp;":"&amp;ADDRESS(ROW(AE170),COLUMN(AE170)-1,1,1),TRUE))&gt;0,"",
                    IF(COUNTIF(INDIRECT(ADDRESS(ROW(AE170),MATCH(AE$167,$166:$166,0),1,1)&amp;":"&amp;ADDRESS(ROW(AE170),COLUMN(AE170)-1,1,1),TRUE),"OK")&gt;0,"OK","NOK")),
              IF(AE$8&gt;=VLOOKUP($A170,'2.2'!$D:$O,5,FALSE),"OK","NOK")),
         "")</f>
        <v/>
      </c>
      <c r="AF170" s="1269" t="str">
        <f ca="1">IF(intern2!AG6&gt;0,
        IF(AF$166="X",
              IF(COUNTBLANK(INDIRECT(ADDRESS(ROW(AF170),MATCH(AF$167,$166:$166,0),1,1)&amp;":"&amp;ADDRESS(ROW(AF170),COLUMN(AF170)-1,1,1),TRUE))&gt;0,"",
                    IF(COUNTIF(INDIRECT(ADDRESS(ROW(AF170),MATCH(AF$167,$166:$166,0),1,1)&amp;":"&amp;ADDRESS(ROW(AF170),COLUMN(AF170)-1,1,1),TRUE),"OK")&gt;0,"OK","NOK")),
              IF(AF$8&gt;=VLOOKUP($A170,'2.2'!$D:$O,5,FALSE),"OK","NOK")),
         "")</f>
        <v/>
      </c>
      <c r="AG170" s="1160" t="str">
        <f ca="1">IF(intern2!AH6&gt;0,
        IF(AG$166="X",
              IF(COUNTBLANK(INDIRECT(ADDRESS(ROW(AG170),MATCH(AG$167,$166:$166,0),1,1)&amp;":"&amp;ADDRESS(ROW(AG170),COLUMN(AG170)-1,1,1),TRUE))&gt;0,"",
                    IF(COUNTIF(INDIRECT(ADDRESS(ROW(AG170),MATCH(AG$167,$166:$166,0),1,1)&amp;":"&amp;ADDRESS(ROW(AG170),COLUMN(AG170)-1,1,1),TRUE),"OK")&gt;0,"OK","NOK")),
              IF(AG$8&gt;=VLOOKUP($A170,'2.2'!$D:$O,5,FALSE),"OK","NOK")),
         "")</f>
        <v/>
      </c>
      <c r="AH170" s="1160" t="str">
        <f ca="1">IF(intern2!AI6&gt;0,
        IF(AH$166="X",
              IF(COUNTBLANK(INDIRECT(ADDRESS(ROW(AH170),MATCH(AH$167,$166:$166,0),1,1)&amp;":"&amp;ADDRESS(ROW(AH170),COLUMN(AH170)-1,1,1),TRUE))&gt;0,"",
                    IF(COUNTIF(INDIRECT(ADDRESS(ROW(AH170),MATCH(AH$167,$166:$166,0),1,1)&amp;":"&amp;ADDRESS(ROW(AH170),COLUMN(AH170)-1,1,1),TRUE),"OK")&gt;0,"OK","NOK")),
              IF(AH$8&gt;=VLOOKUP($A170,'2.2'!$D:$O,5,FALSE),"OK","NOK")),
         "")</f>
        <v/>
      </c>
      <c r="AI170" s="1156" t="str">
        <f ca="1">IF(intern2!AJ6&gt;0,
        IF(AI$166="X",
              IF(COUNTBLANK(INDIRECT(ADDRESS(ROW(AI170),MATCH(AI$167,$166:$166,0),1,1)&amp;":"&amp;ADDRESS(ROW(AI170),COLUMN(AI170)-1,1,1),TRUE))&gt;0,"",
                    IF(COUNTIF(INDIRECT(ADDRESS(ROW(AI170),MATCH(AI$167,$166:$166,0),1,1)&amp;":"&amp;ADDRESS(ROW(AI170),COLUMN(AI170)-1,1,1),TRUE),"OK")&gt;0,"OK","NOK")),
              IF(AI$8&gt;=VLOOKUP($A170,'2.2'!$D:$O,5,FALSE),"OK","NOK")),
         "")</f>
        <v/>
      </c>
      <c r="AJ170" s="1156" t="str">
        <f ca="1">IF(intern2!AK6&gt;0,
        IF(AJ$166="X",
              IF(COUNTBLANK(INDIRECT(ADDRESS(ROW(AJ170),MATCH(AJ$167,$166:$166,0),1,1)&amp;":"&amp;ADDRESS(ROW(AJ170),COLUMN(AJ170)-1,1,1),TRUE))&gt;0,"",
                    IF(COUNTIF(INDIRECT(ADDRESS(ROW(AJ170),MATCH(AJ$167,$166:$166,0),1,1)&amp;":"&amp;ADDRESS(ROW(AJ170),COLUMN(AJ170)-1,1,1),TRUE),"OK")&gt;0,"OK","NOK")),
              IF(AJ$8&gt;=VLOOKUP($A170,'2.2'!$D:$O,5,FALSE),"OK","NOK")),
         "")</f>
        <v/>
      </c>
      <c r="AK170" s="1156" t="str">
        <f ca="1">IF(intern2!AL6&gt;0,
        IF(AK$166="X",
              IF(COUNTBLANK(INDIRECT(ADDRESS(ROW(AK170),MATCH(AK$167,$166:$166,0),1,1)&amp;":"&amp;ADDRESS(ROW(AK170),COLUMN(AK170)-1,1,1),TRUE))&gt;0,"",
                    IF(COUNTIF(INDIRECT(ADDRESS(ROW(AK170),MATCH(AK$167,$166:$166,0),1,1)&amp;":"&amp;ADDRESS(ROW(AK170),COLUMN(AK170)-1,1,1),TRUE),"OK")&gt;0,"OK","NOK")),
              IF(AK$8&gt;=VLOOKUP($A170,'2.2'!$D:$O,5,FALSE),"OK","NOK")),
         "")</f>
        <v/>
      </c>
      <c r="AL170" s="1156" t="str">
        <f ca="1">IF(intern2!AM6&gt;0,
        IF(AL$166="X",
              IF(COUNTBLANK(INDIRECT(ADDRESS(ROW(AL170),MATCH(AL$167,$166:$166,0),1,1)&amp;":"&amp;ADDRESS(ROW(AL170),COLUMN(AL170)-1,1,1),TRUE))&gt;0,"",
                    IF(COUNTIF(INDIRECT(ADDRESS(ROW(AL170),MATCH(AL$167,$166:$166,0),1,1)&amp;":"&amp;ADDRESS(ROW(AL170),COLUMN(AL170)-1,1,1),TRUE),"OK")&gt;0,"OK","NOK")),
              IF(AL$8&gt;=VLOOKUP($A170,'2.2'!$D:$O,5,FALSE),"OK","NOK")),
         "")</f>
        <v/>
      </c>
      <c r="AM170" s="1269" t="str">
        <f ca="1">IF(intern2!AN6&gt;0,
        IF(AM$166="X",
              IF(COUNTBLANK(INDIRECT(ADDRESS(ROW(AM170),MATCH(AM$167,$166:$166,0),1,1)&amp;":"&amp;ADDRESS(ROW(AM170),COLUMN(AM170)-1,1,1),TRUE))&gt;0,"",
                    IF(COUNTIF(INDIRECT(ADDRESS(ROW(AM170),MATCH(AM$167,$166:$166,0),1,1)&amp;":"&amp;ADDRESS(ROW(AM170),COLUMN(AM170)-1,1,1),TRUE),"OK")&gt;0,"OK","NOK")),
              IF(AM$8&gt;=VLOOKUP($A170,'2.2'!$D:$O,5,FALSE),"OK","NOK")),
         "")</f>
        <v/>
      </c>
      <c r="AN170" s="1170" t="str">
        <f ca="1">IF(intern2!AO6&gt;0,
        IF(AN$166="X",
              IF(COUNTBLANK(INDIRECT(ADDRESS(ROW(AN170),MATCH(AN$167,$166:$166,0),1,1)&amp;":"&amp;ADDRESS(ROW(AN170),COLUMN(AN170)-1,1,1),TRUE))&gt;0,"",
                    IF(COUNTIF(INDIRECT(ADDRESS(ROW(AN170),MATCH(AN$167,$166:$166,0),1,1)&amp;":"&amp;ADDRESS(ROW(AN170),COLUMN(AN170)-1,1,1),TRUE),"OK")&gt;0,"OK","NOK")),
              IF(AN$8&gt;=VLOOKUP($A170,'2.2'!$D:$O,5,FALSE),"OK","NOK")),
         "")</f>
        <v/>
      </c>
      <c r="AO170" s="1156" t="str">
        <f ca="1">IF(intern2!AP6&gt;0,
        IF(AO$166="X",
              IF(COUNTBLANK(INDIRECT(ADDRESS(ROW(AO170),MATCH(AO$167,$166:$166,0),1,1)&amp;":"&amp;ADDRESS(ROW(AO170),COLUMN(AO170)-1,1,1),TRUE))&gt;0,"",
                    IF(COUNTIF(INDIRECT(ADDRESS(ROW(AO170),MATCH(AO$167,$166:$166,0),1,1)&amp;":"&amp;ADDRESS(ROW(AO170),COLUMN(AO170)-1,1,1),TRUE),"OK")&gt;0,"OK","NOK")),
              IF(AO$8&gt;=VLOOKUP($A170,'2.2'!$D:$O,5,FALSE),"OK","NOK")),
         "")</f>
        <v/>
      </c>
      <c r="AP170" s="1156" t="str">
        <f ca="1">IF(intern2!AQ6&gt;0,
        IF(AP$166="X",
              IF(COUNTBLANK(INDIRECT(ADDRESS(ROW(AP170),MATCH(AP$167,$166:$166,0),1,1)&amp;":"&amp;ADDRESS(ROW(AP170),COLUMN(AP170)-1,1,1),TRUE))&gt;0,"",
                    IF(COUNTIF(INDIRECT(ADDRESS(ROW(AP170),MATCH(AP$167,$166:$166,0),1,1)&amp;":"&amp;ADDRESS(ROW(AP170),COLUMN(AP170)-1,1,1),TRUE),"OK")&gt;0,"OK","NOK")),
              IF(AP$8&gt;=VLOOKUP($A170,'2.2'!$D:$O,5,FALSE),"OK","NOK")),
         "")</f>
        <v/>
      </c>
      <c r="AQ170" s="1269" t="str">
        <f ca="1">IF(intern2!AR6&gt;0,
        IF(AQ$166="X",
              IF(COUNTBLANK(INDIRECT(ADDRESS(ROW(AQ170),MATCH(AQ$167,$166:$166,0),1,1)&amp;":"&amp;ADDRESS(ROW(AQ170),COLUMN(AQ170)-1,1,1),TRUE))&gt;0,"",
                    IF(COUNTIF(INDIRECT(ADDRESS(ROW(AQ170),MATCH(AQ$167,$166:$166,0),1,1)&amp;":"&amp;ADDRESS(ROW(AQ170),COLUMN(AQ170)-1,1,1),TRUE),"OK")&gt;0,"OK","NOK")),
              IF(AQ$8&gt;=VLOOKUP($A170,'2.2'!$D:$O,5,FALSE),"OK","NOK")),
         "")</f>
        <v/>
      </c>
      <c r="AR170" s="1156" t="str">
        <f ca="1">IF(intern2!AS6&gt;0,
        IF(AR$166="X",
              IF(COUNTBLANK(INDIRECT(ADDRESS(ROW(AR170),MATCH(AR$167,$166:$166,0),1,1)&amp;":"&amp;ADDRESS(ROW(AR170),COLUMN(AR170)-1,1,1),TRUE))&gt;0,"",
                    IF(COUNTIF(INDIRECT(ADDRESS(ROW(AR170),MATCH(AR$167,$166:$166,0),1,1)&amp;":"&amp;ADDRESS(ROW(AR170),COLUMN(AR170)-1,1,1),TRUE),"OK")&gt;0,"OK","NOK")),
              IF(AR$8&gt;=VLOOKUP($A170,'2.2'!$D:$O,5,FALSE),"OK","NOK")),
         "")</f>
        <v/>
      </c>
      <c r="AS170" s="1156" t="str">
        <f ca="1">IF(intern2!AT6&gt;0,
        IF(AS$166="X",
              IF(COUNTBLANK(INDIRECT(ADDRESS(ROW(AS170),MATCH(AS$167,$166:$166,0),1,1)&amp;":"&amp;ADDRESS(ROW(AS170),COLUMN(AS170)-1,1,1),TRUE))&gt;0,"",
                    IF(COUNTIF(INDIRECT(ADDRESS(ROW(AS170),MATCH(AS$167,$166:$166,0),1,1)&amp;":"&amp;ADDRESS(ROW(AS170),COLUMN(AS170)-1,1,1),TRUE),"OK")&gt;0,"OK","NOK")),
              IF(AS$8&gt;=VLOOKUP($A170,'2.2'!$D:$O,5,FALSE),"OK","NOK")),
         "")</f>
        <v/>
      </c>
      <c r="AT170" s="1269" t="str">
        <f ca="1">IF(intern2!AU6&gt;0,
        IF(AT$166="X",
              IF(COUNTBLANK(INDIRECT(ADDRESS(ROW(AT170),MATCH(AT$167,$166:$166,0),1,1)&amp;":"&amp;ADDRESS(ROW(AT170),COLUMN(AT170)-1,1,1),TRUE))&gt;0,"",
                    IF(COUNTIF(INDIRECT(ADDRESS(ROW(AT170),MATCH(AT$167,$166:$166,0),1,1)&amp;":"&amp;ADDRESS(ROW(AT170),COLUMN(AT170)-1,1,1),TRUE),"OK")&gt;0,"OK","NOK")),
              IF(AT$8&gt;=VLOOKUP($A170,'2.2'!$D:$O,5,FALSE),"OK","NOK")),
         "")</f>
        <v/>
      </c>
      <c r="AU170" s="1156" t="str">
        <f ca="1">IF(intern2!AV6&gt;0,
        IF(AU$166="X",
              IF(COUNTBLANK(INDIRECT(ADDRESS(ROW(AU170),MATCH(AU$167,$166:$166,0),1,1)&amp;":"&amp;ADDRESS(ROW(AU170),COLUMN(AU170)-1,1,1),TRUE))&gt;0,"",
                    IF(COUNTIF(INDIRECT(ADDRESS(ROW(AU170),MATCH(AU$167,$166:$166,0),1,1)&amp;":"&amp;ADDRESS(ROW(AU170),COLUMN(AU170)-1,1,1),TRUE),"OK")&gt;0,"OK","NOK")),
              IF(AU$8&gt;=VLOOKUP($A170,'2.2'!$D:$O,5,FALSE),"OK","NOK")),
         "")</f>
        <v/>
      </c>
      <c r="AV170" s="1156" t="str">
        <f ca="1">IF(intern2!AW6&gt;0,
        IF(AV$166="X",
              IF(COUNTBLANK(INDIRECT(ADDRESS(ROW(AV170),MATCH(AV$167,$166:$166,0),1,1)&amp;":"&amp;ADDRESS(ROW(AV170),COLUMN(AV170)-1,1,1),TRUE))&gt;0,"",
                    IF(COUNTIF(INDIRECT(ADDRESS(ROW(AV170),MATCH(AV$167,$166:$166,0),1,1)&amp;":"&amp;ADDRESS(ROW(AV170),COLUMN(AV170)-1,1,1),TRUE),"OK")&gt;0,"OK","NOK")),
              IF(AV$8&gt;=VLOOKUP($A170,'2.2'!$D:$O,5,FALSE),"OK","NOK")),
         "")</f>
        <v/>
      </c>
      <c r="AW170" s="1156" t="str">
        <f ca="1">IF(intern2!AX6&gt;0,
        IF(AW$166="X",
              IF(COUNTBLANK(INDIRECT(ADDRESS(ROW(AW170),MATCH(AW$167,$166:$166,0),1,1)&amp;":"&amp;ADDRESS(ROW(AW170),COLUMN(AW170)-1,1,1),TRUE))&gt;0,"",
                    IF(COUNTIF(INDIRECT(ADDRESS(ROW(AW170),MATCH(AW$167,$166:$166,0),1,1)&amp;":"&amp;ADDRESS(ROW(AW170),COLUMN(AW170)-1,1,1),TRUE),"OK")&gt;0,"OK","NOK")),
              IF(AW$8&gt;=VLOOKUP($A170,'2.2'!$D:$O,5,FALSE),"OK","NOK")),
         "")</f>
        <v/>
      </c>
      <c r="AX170" s="1156" t="str">
        <f ca="1">IF(intern2!AY6&gt;0,
        IF(AX$166="X",
              IF(COUNTBLANK(INDIRECT(ADDRESS(ROW(AX170),MATCH(AX$167,$166:$166,0),1,1)&amp;":"&amp;ADDRESS(ROW(AX170),COLUMN(AX170)-1,1,1),TRUE))&gt;0,"",
                    IF(COUNTIF(INDIRECT(ADDRESS(ROW(AX170),MATCH(AX$167,$166:$166,0),1,1)&amp;":"&amp;ADDRESS(ROW(AX170),COLUMN(AX170)-1,1,1),TRUE),"OK")&gt;0,"OK","NOK")),
              IF(AX$8&gt;=VLOOKUP($A170,'2.2'!$D:$O,5,FALSE),"OK","NOK")),
         "")</f>
        <v/>
      </c>
      <c r="AY170" s="1156" t="str">
        <f ca="1">IF(intern2!AZ6&gt;0,
        IF(AY$166="X",
              IF(COUNTBLANK(INDIRECT(ADDRESS(ROW(AY170),MATCH(AY$167,$166:$166,0),1,1)&amp;":"&amp;ADDRESS(ROW(AY170),COLUMN(AY170)-1,1,1),TRUE))&gt;0,"",
                    IF(COUNTIF(INDIRECT(ADDRESS(ROW(AY170),MATCH(AY$167,$166:$166,0),1,1)&amp;":"&amp;ADDRESS(ROW(AY170),COLUMN(AY170)-1,1,1),TRUE),"OK")&gt;0,"OK","NOK")),
              IF(AY$8&gt;=VLOOKUP($A170,'2.2'!$D:$O,5,FALSE),"OK","NOK")),
         "")</f>
        <v/>
      </c>
      <c r="AZ170" s="1269" t="str">
        <f ca="1">IF(intern2!BA6&gt;0,
        IF(AZ$166="X",
              IF(COUNTBLANK(INDIRECT(ADDRESS(ROW(AZ170),MATCH(AZ$167,$166:$166,0),1,1)&amp;":"&amp;ADDRESS(ROW(AZ170),COLUMN(AZ170)-1,1,1),TRUE))&gt;0,"",
                    IF(COUNTIF(INDIRECT(ADDRESS(ROW(AZ170),MATCH(AZ$167,$166:$166,0),1,1)&amp;":"&amp;ADDRESS(ROW(AZ170),COLUMN(AZ170)-1,1,1),TRUE),"OK")&gt;0,"OK","NOK")),
              IF(AZ$8&gt;=VLOOKUP($A170,'2.2'!$D:$O,5,FALSE),"OK","NOK")),
         "")</f>
        <v/>
      </c>
      <c r="BA170" s="1156" t="str">
        <f ca="1">IF(intern2!BB6&gt;0,
        IF(BA$166="X",
              IF(COUNTBLANK(INDIRECT(ADDRESS(ROW(BA170),MATCH(BA$167,$166:$166,0),1,1)&amp;":"&amp;ADDRESS(ROW(BA170),COLUMN(BA170)-1,1,1),TRUE))&gt;0,"",
                    IF(COUNTIF(INDIRECT(ADDRESS(ROW(BA170),MATCH(BA$167,$166:$166,0),1,1)&amp;":"&amp;ADDRESS(ROW(BA170),COLUMN(BA170)-1,1,1),TRUE),"OK")&gt;0,"OK","NOK")),
              IF(BA$8&gt;=VLOOKUP($A170,'2.2'!$D:$O,5,FALSE),"OK","NOK")),
         "")</f>
        <v/>
      </c>
      <c r="BB170" s="1156" t="str">
        <f ca="1">IF(intern2!BC6&gt;0,
        IF(BB$166="X",
              IF(COUNTBLANK(INDIRECT(ADDRESS(ROW(BB170),MATCH(BB$167,$166:$166,0),1,1)&amp;":"&amp;ADDRESS(ROW(BB170),COLUMN(BB170)-1,1,1),TRUE))&gt;0,"",
                    IF(COUNTIF(INDIRECT(ADDRESS(ROW(BB170),MATCH(BB$167,$166:$166,0),1,1)&amp;":"&amp;ADDRESS(ROW(BB170),COLUMN(BB170)-1,1,1),TRUE),"OK")&gt;0,"OK","NOK")),
              IF(BB$8&gt;=VLOOKUP($A170,'2.2'!$D:$O,5,FALSE),"OK","NOK")),
         "")</f>
        <v/>
      </c>
      <c r="BC170" s="1156" t="str">
        <f ca="1">IF(intern2!BD6&gt;0,
        IF(BC$166="X",
              IF(COUNTBLANK(INDIRECT(ADDRESS(ROW(BC170),MATCH(BC$167,$166:$166,0),1,1)&amp;":"&amp;ADDRESS(ROW(BC170),COLUMN(BC170)-1,1,1),TRUE))&gt;0,"",
                    IF(COUNTIF(INDIRECT(ADDRESS(ROW(BC170),MATCH(BC$167,$166:$166,0),1,1)&amp;":"&amp;ADDRESS(ROW(BC170),COLUMN(BC170)-1,1,1),TRUE),"OK")&gt;0,"OK","NOK")),
              IF(BC$8&gt;=VLOOKUP($A170,'2.2'!$D:$O,5,FALSE),"OK","NOK")),
         "")</f>
        <v/>
      </c>
      <c r="BD170" s="1156" t="str">
        <f ca="1">IF(intern2!BE6&gt;0,
        IF(BD$166="X",
              IF(COUNTBLANK(INDIRECT(ADDRESS(ROW(BD170),MATCH(BD$167,$166:$166,0),1,1)&amp;":"&amp;ADDRESS(ROW(BD170),COLUMN(BD170)-1,1,1),TRUE))&gt;0,"",
                    IF(COUNTIF(INDIRECT(ADDRESS(ROW(BD170),MATCH(BD$167,$166:$166,0),1,1)&amp;":"&amp;ADDRESS(ROW(BD170),COLUMN(BD170)-1,1,1),TRUE),"OK")&gt;0,"OK","NOK")),
              IF(BD$8&gt;=VLOOKUP($A170,'2.2'!$D:$O,5,FALSE),"OK","NOK")),
         "")</f>
        <v/>
      </c>
      <c r="BE170" s="1156" t="str">
        <f ca="1">IF(intern2!BF6&gt;0,
        IF(BE$166="X",
              IF(COUNTBLANK(INDIRECT(ADDRESS(ROW(BE170),MATCH(BE$167,$166:$166,0),1,1)&amp;":"&amp;ADDRESS(ROW(BE170),COLUMN(BE170)-1,1,1),TRUE))&gt;0,"",
                    IF(COUNTIF(INDIRECT(ADDRESS(ROW(BE170),MATCH(BE$167,$166:$166,0),1,1)&amp;":"&amp;ADDRESS(ROW(BE170),COLUMN(BE170)-1,1,1),TRUE),"OK")&gt;0,"OK","NOK")),
              IF(BE$8&gt;=VLOOKUP($A170,'2.2'!$D:$O,5,FALSE),"OK","NOK")),
         "")</f>
        <v/>
      </c>
      <c r="BF170" s="1170" t="str">
        <f ca="1">IF(intern2!BG6&gt;0,
        IF(BF$166="X",
              IF(COUNTBLANK(INDIRECT(ADDRESS(ROW(BF170),MATCH(BF$167,$166:$166,0),1,1)&amp;":"&amp;ADDRESS(ROW(BF170),COLUMN(BF170)-1,1,1),TRUE))&gt;0,"",
                    IF(COUNTIF(INDIRECT(ADDRESS(ROW(BF170),MATCH(BF$167,$166:$166,0),1,1)&amp;":"&amp;ADDRESS(ROW(BF170),COLUMN(BF170)-1,1,1),TRUE),"OK")&gt;0,"OK","NOK")),
              IF(BF$8&gt;=VLOOKUP($A170,'2.2'!$D:$O,5,FALSE),"OK","NOK")),
         "")</f>
        <v/>
      </c>
      <c r="BG170" s="1269" t="str">
        <f ca="1">IF(intern2!BH6&gt;0,
        IF(BG$166="X",
              IF(COUNTBLANK(INDIRECT(ADDRESS(ROW(BG170),MATCH(BG$167,$166:$166,0),1,1)&amp;":"&amp;ADDRESS(ROW(BG170),COLUMN(BG170)-1,1,1),TRUE))&gt;0,"",
                    IF(COUNTIF(INDIRECT(ADDRESS(ROW(BG170),MATCH(BG$167,$166:$166,0),1,1)&amp;":"&amp;ADDRESS(ROW(BG170),COLUMN(BG170)-1,1,1),TRUE),"OK")&gt;0,"OK","NOK")),
              IF(BG$8&gt;=VLOOKUP($A170,'2.2'!$D:$O,5,FALSE),"OK","NOK")),
         "")</f>
        <v/>
      </c>
      <c r="BH170" s="1176" t="str">
        <f t="shared" ca="1" si="12"/>
        <v>OK</v>
      </c>
      <c r="BI170" s="1176"/>
    </row>
    <row r="171" spans="1:62" ht="26.4" x14ac:dyDescent="0.25">
      <c r="A171" s="716" t="str">
        <f t="shared" ref="A171:B171" si="14">+A11</f>
        <v>BPM</v>
      </c>
      <c r="B171" s="1157" t="str">
        <f t="shared" si="14"/>
        <v>Pacchetto di base di medicina interna generale</v>
      </c>
      <c r="C171" s="1156" t="str">
        <f ca="1">IF(intern2!D7&gt;0,
        IF(C$166="X",
              IF(COUNTBLANK(INDIRECT(ADDRESS(ROW(C171),MATCH(C$167,$166:$166,0),1,1)&amp;":"&amp;ADDRESS(ROW(C171),COLUMN(C171)-1,1,1),TRUE))&gt;0,"",
                    IF(COUNTIF(INDIRECT(ADDRESS(ROW(C171),MATCH(C$167,$166:$166,0),1,1)&amp;":"&amp;ADDRESS(ROW(C171),COLUMN(C171)-1,1,1),TRUE),"OK")&gt;0,"OK","NOK")),
              IF(C$8&gt;=VLOOKUP($A171,'2.2'!$D:$O,5,FALSE),"OK","NOK")),
         "")</f>
        <v/>
      </c>
      <c r="D171" s="1156" t="str">
        <f ca="1">IF(intern2!E7&gt;0,
        IF(D$166="X",
              IF(COUNTBLANK(INDIRECT(ADDRESS(ROW(D171),MATCH(D$167,$166:$166,0),1,1)&amp;":"&amp;ADDRESS(ROW(D171),COLUMN(D171)-1,1,1),TRUE))&gt;0,"",
                    IF(COUNTIF(INDIRECT(ADDRESS(ROW(D171),MATCH(D$167,$166:$166,0),1,1)&amp;":"&amp;ADDRESS(ROW(D171),COLUMN(D171)-1,1,1),TRUE),"OK")&gt;0,"OK","NOK")),
              IF(D$8&gt;=VLOOKUP($A171,'2.2'!$D:$O,5,FALSE),"OK","NOK")),
         "")</f>
        <v/>
      </c>
      <c r="E171" s="1156" t="str">
        <f ca="1">IF(intern2!F7&gt;0,
        IF(E$166="X",
              IF(COUNTBLANK(INDIRECT(ADDRESS(ROW(E171),MATCH(E$167,$166:$166,0),1,1)&amp;":"&amp;ADDRESS(ROW(E171),COLUMN(E171)-1,1,1),TRUE))&gt;0,"",
                    IF(COUNTIF(INDIRECT(ADDRESS(ROW(E171),MATCH(E$167,$166:$166,0),1,1)&amp;":"&amp;ADDRESS(ROW(E171),COLUMN(E171)-1,1,1),TRUE),"OK")&gt;0,"OK","NOK")),
              IF(E$8&gt;=VLOOKUP($A171,'2.2'!$D:$O,5,FALSE),"OK","NOK")),
         "")</f>
        <v/>
      </c>
      <c r="F171" s="1156" t="str">
        <f ca="1">IF(intern2!G7&gt;0,
        IF(F$166="X",
              IF(COUNTBLANK(INDIRECT(ADDRESS(ROW(F171),MATCH(F$167,$166:$166,0),1,1)&amp;":"&amp;ADDRESS(ROW(F171),COLUMN(F171)-1,1,1),TRUE))&gt;0,"",
                    IF(COUNTIF(INDIRECT(ADDRESS(ROW(F171),MATCH(F$167,$166:$166,0),1,1)&amp;":"&amp;ADDRESS(ROW(F171),COLUMN(F171)-1,1,1),TRUE),"OK")&gt;0,"OK","NOK")),
              IF(F$8&gt;=VLOOKUP($A171,'2.2'!$D:$O,5,FALSE),"OK","NOK")),
         "")</f>
        <v/>
      </c>
      <c r="G171" s="1156" t="str">
        <f ca="1">IF(intern2!H7&gt;0,
        IF(G$166="X",
              IF(COUNTBLANK(INDIRECT(ADDRESS(ROW(G171),MATCH(G$167,$166:$166,0),1,1)&amp;":"&amp;ADDRESS(ROW(G171),COLUMN(G171)-1,1,1),TRUE))&gt;0,"",
                    IF(COUNTIF(INDIRECT(ADDRESS(ROW(G171),MATCH(G$167,$166:$166,0),1,1)&amp;":"&amp;ADDRESS(ROW(G171),COLUMN(G171)-1,1,1),TRUE),"OK")&gt;0,"OK","NOK")),
              IF(G$8&gt;=VLOOKUP($A171,'2.2'!$D:$O,5,FALSE),"OK","NOK")),
         "")</f>
        <v/>
      </c>
      <c r="H171" s="1156" t="str">
        <f ca="1">IF(intern2!I7&gt;0,
        IF(H$166="X",
              IF(COUNTBLANK(INDIRECT(ADDRESS(ROW(H171),MATCH(H$167,$166:$166,0),1,1)&amp;":"&amp;ADDRESS(ROW(H171),COLUMN(H171)-1,1,1),TRUE))&gt;0,"",
                    IF(COUNTIF(INDIRECT(ADDRESS(ROW(H171),MATCH(H$167,$166:$166,0),1,1)&amp;":"&amp;ADDRESS(ROW(H171),COLUMN(H171)-1,1,1),TRUE),"OK")&gt;0,"OK","NOK")),
              IF(H$8&gt;=VLOOKUP($A171,'2.2'!$D:$O,5,FALSE),"OK","NOK")),
         "")</f>
        <v/>
      </c>
      <c r="I171" s="1269" t="str">
        <f ca="1">IF(intern2!J7&gt;0,
        IF(I$166="X",
              IF(COUNTBLANK(INDIRECT(ADDRESS(ROW(I171),MATCH(I$167,$166:$166,0),1,1)&amp;":"&amp;ADDRESS(ROW(I171),COLUMN(I171)-1,1,1),TRUE))&gt;0,"",
                    IF(COUNTIF(INDIRECT(ADDRESS(ROW(I171),MATCH(I$167,$166:$166,0),1,1)&amp;":"&amp;ADDRESS(ROW(I171),COLUMN(I171)-1,1,1),TRUE),"OK")&gt;0,"OK","NOK")),
              IF(I$8&gt;=VLOOKUP($A171,'2.2'!$D:$O,5,FALSE),"OK","NOK")),
         "")</f>
        <v/>
      </c>
      <c r="J171" s="1159" t="str">
        <f ca="1">IF(intern2!K7&gt;0,
        IF(J$166="X",
              IF(COUNTBLANK(INDIRECT(ADDRESS(ROW(J171),MATCH(J$167,$166:$166,0),1,1)&amp;":"&amp;ADDRESS(ROW(J171),COLUMN(J171)-1,1,1),TRUE))&gt;0,"",
                    IF(COUNTIF(INDIRECT(ADDRESS(ROW(J171),MATCH(J$167,$166:$166,0),1,1)&amp;":"&amp;ADDRESS(ROW(J171),COLUMN(J171)-1,1,1),TRUE),"OK")&gt;0,"OK","NOK")),
              IF(J$8&gt;=VLOOKUP($A171,'2.2'!$D:$O,5,FALSE),"OK","NOK")),
         "")</f>
        <v/>
      </c>
      <c r="K171" s="1156" t="str">
        <f ca="1">IF(intern2!L7&gt;0,
        IF(K$166="X",
              IF(COUNTBLANK(INDIRECT(ADDRESS(ROW(K171),MATCH(K$167,$166:$166,0),1,1)&amp;":"&amp;ADDRESS(ROW(K171),COLUMN(K171)-1,1,1),TRUE))&gt;0,"",
                    IF(COUNTIF(INDIRECT(ADDRESS(ROW(K171),MATCH(K$167,$166:$166,0),1,1)&amp;":"&amp;ADDRESS(ROW(K171),COLUMN(K171)-1,1,1),TRUE),"OK")&gt;0,"OK","NOK")),
              IF(K$8&gt;=VLOOKUP($A171,'2.2'!$D:$O,5,FALSE),"OK","NOK")),
         "")</f>
        <v/>
      </c>
      <c r="L171" s="1156" t="str">
        <f ca="1">IF(intern2!M7&gt;0,
        IF(L$166="X",
              IF(COUNTBLANK(INDIRECT(ADDRESS(ROW(L171),MATCH(L$167,$166:$166,0),1,1)&amp;":"&amp;ADDRESS(ROW(L171),COLUMN(L171)-1,1,1),TRUE))&gt;0,"",
                    IF(COUNTIF(INDIRECT(ADDRESS(ROW(L171),MATCH(L$167,$166:$166,0),1,1)&amp;":"&amp;ADDRESS(ROW(L171),COLUMN(L171)-1,1,1),TRUE),"OK")&gt;0,"OK","NOK")),
              IF(L$8&gt;=VLOOKUP($A171,'2.2'!$D:$O,5,FALSE),"OK","NOK")),
         "")</f>
        <v/>
      </c>
      <c r="M171" s="1156" t="str">
        <f ca="1">IF(intern2!N7&gt;0,
        IF(M$166="X",
              IF(COUNTBLANK(INDIRECT(ADDRESS(ROW(M171),MATCH(M$167,$166:$166,0),1,1)&amp;":"&amp;ADDRESS(ROW(M171),COLUMN(M171)-1,1,1),TRUE))&gt;0,"",
                    IF(COUNTIF(INDIRECT(ADDRESS(ROW(M171),MATCH(M$167,$166:$166,0),1,1)&amp;":"&amp;ADDRESS(ROW(M171),COLUMN(M171)-1,1,1),TRUE),"OK")&gt;0,"OK","NOK")),
              IF(M$8&gt;=VLOOKUP($A171,'2.2'!$D:$O,5,FALSE),"OK","NOK")),
         "")</f>
        <v/>
      </c>
      <c r="N171" s="1156" t="str">
        <f ca="1">IF(intern2!O7&gt;0,
        IF(N$166="X",
              IF(COUNTBLANK(INDIRECT(ADDRESS(ROW(N171),MATCH(N$167,$166:$166,0),1,1)&amp;":"&amp;ADDRESS(ROW(N171),COLUMN(N171)-1,1,1),TRUE))&gt;0,"",
                    IF(COUNTIF(INDIRECT(ADDRESS(ROW(N171),MATCH(N$167,$166:$166,0),1,1)&amp;":"&amp;ADDRESS(ROW(N171),COLUMN(N171)-1,1,1),TRUE),"OK")&gt;0,"OK","NOK")),
              IF(N$8&gt;=VLOOKUP($A171,'2.2'!$D:$O,5,FALSE),"OK","NOK")),
         "")</f>
        <v/>
      </c>
      <c r="O171" s="1156" t="str">
        <f ca="1">IF(intern2!P7&gt;0,
        IF(O$166="X",
              IF(COUNTBLANK(INDIRECT(ADDRESS(ROW(O171),MATCH(O$167,$166:$166,0),1,1)&amp;":"&amp;ADDRESS(ROW(O171),COLUMN(O171)-1,1,1),TRUE))&gt;0,"",
                    IF(COUNTIF(INDIRECT(ADDRESS(ROW(O171),MATCH(O$167,$166:$166,0),1,1)&amp;":"&amp;ADDRESS(ROW(O171),COLUMN(O171)-1,1,1),TRUE),"OK")&gt;0,"OK","NOK")),
              IF(O$8&gt;=VLOOKUP($A171,'2.2'!$D:$O,5,FALSE),"OK","NOK")),
         "")</f>
        <v/>
      </c>
      <c r="P171" s="1156" t="str">
        <f ca="1">IF(intern2!Q7&gt;0,
        IF(P$166="X",
              IF(COUNTBLANK(INDIRECT(ADDRESS(ROW(P171),MATCH(P$167,$166:$166,0),1,1)&amp;":"&amp;ADDRESS(ROW(P171),COLUMN(P171)-1,1,1),TRUE))&gt;0,"",
                    IF(COUNTIF(INDIRECT(ADDRESS(ROW(P171),MATCH(P$167,$166:$166,0),1,1)&amp;":"&amp;ADDRESS(ROW(P171),COLUMN(P171)-1,1,1),TRUE),"OK")&gt;0,"OK","NOK")),
              IF(P$8&gt;=VLOOKUP($A171,'2.2'!$D:$O,5,FALSE),"OK","NOK")),
         "")</f>
        <v/>
      </c>
      <c r="Q171" s="1156" t="str">
        <f ca="1">IF(intern2!R7&gt;0,
        IF(Q$166="X",
              IF(COUNTBLANK(INDIRECT(ADDRESS(ROW(Q171),MATCH(Q$167,$166:$166,0),1,1)&amp;":"&amp;ADDRESS(ROW(Q171),COLUMN(Q171)-1,1,1),TRUE))&gt;0,"",
                    IF(COUNTIF(INDIRECT(ADDRESS(ROW(Q171),MATCH(Q$167,$166:$166,0),1,1)&amp;":"&amp;ADDRESS(ROW(Q171),COLUMN(Q171)-1,1,1),TRUE),"OK")&gt;0,"OK","NOK")),
              IF(Q$8&gt;=VLOOKUP($A171,'2.2'!$D:$O,5,FALSE),"OK","NOK")),
         "")</f>
        <v/>
      </c>
      <c r="R171" s="1159" t="str">
        <f ca="1">IF(intern2!S7&gt;0,
        IF(R$166="X",
              IF(COUNTBLANK(INDIRECT(ADDRESS(ROW(R171),MATCH(R$167,$166:$166,0),1,1)&amp;":"&amp;ADDRESS(ROW(R171),COLUMN(R171)-1,1,1),TRUE))&gt;0,"",
                    IF(COUNTIF(INDIRECT(ADDRESS(ROW(R171),MATCH(R$167,$166:$166,0),1,1)&amp;":"&amp;ADDRESS(ROW(R171),COLUMN(R171)-1,1,1),TRUE),"OK")&gt;0,"OK","NOK")),
              IF(R$8&gt;=VLOOKUP($A171,'2.2'!$D:$O,5,FALSE),"OK","NOK")),
         "")</f>
        <v/>
      </c>
      <c r="S171" s="1159" t="str">
        <f ca="1">IF(intern2!T7&gt;0,
        IF(S$166="X",
              IF(COUNTBLANK(INDIRECT(ADDRESS(ROW(S171),MATCH(S$167,$166:$166,0),1,1)&amp;":"&amp;ADDRESS(ROW(S171),COLUMN(S171)-1,1,1),TRUE))&gt;0,"",
                    IF(COUNTIF(INDIRECT(ADDRESS(ROW(S171),MATCH(S$167,$166:$166,0),1,1)&amp;":"&amp;ADDRESS(ROW(S171),COLUMN(S171)-1,1,1),TRUE),"OK")&gt;0,"OK","NOK")),
              IF(S$8&gt;=VLOOKUP($A171,'2.2'!$D:$O,5,FALSE),"OK","NOK")),
         "")</f>
        <v/>
      </c>
      <c r="T171" s="1156" t="str">
        <f ca="1">IF(intern2!U7&gt;0,
        IF(T$166="X",
              IF(COUNTBLANK(INDIRECT(ADDRESS(ROW(T171),MATCH(T$167,$166:$166,0),1,1)&amp;":"&amp;ADDRESS(ROW(T171),COLUMN(T171)-1,1,1),TRUE))&gt;0,"",
                    IF(COUNTIF(INDIRECT(ADDRESS(ROW(T171),MATCH(T$167,$166:$166,0),1,1)&amp;":"&amp;ADDRESS(ROW(T171),COLUMN(T171)-1,1,1),TRUE),"OK")&gt;0,"OK","NOK")),
              IF(T$8&gt;=VLOOKUP($A171,'2.2'!$D:$O,5,FALSE),"OK","NOK")),
         "")</f>
        <v/>
      </c>
      <c r="U171" s="1156" t="str">
        <f ca="1">IF(intern2!V7&gt;0,
        IF(U$166="X",
              IF(COUNTBLANK(INDIRECT(ADDRESS(ROW(U171),MATCH(U$167,$166:$166,0),1,1)&amp;":"&amp;ADDRESS(ROW(U171),COLUMN(U171)-1,1,1),TRUE))&gt;0,"",
                    IF(COUNTIF(INDIRECT(ADDRESS(ROW(U171),MATCH(U$167,$166:$166,0),1,1)&amp;":"&amp;ADDRESS(ROW(U171),COLUMN(U171)-1,1,1),TRUE),"OK")&gt;0,"OK","NOK")),
              IF(U$8&gt;=VLOOKUP($A171,'2.2'!$D:$O,5,FALSE),"OK","NOK")),
         "")</f>
        <v/>
      </c>
      <c r="V171" s="1156" t="str">
        <f ca="1">IF(intern2!W7&gt;0,
        IF(V$166="X",
              IF(COUNTBLANK(INDIRECT(ADDRESS(ROW(V171),MATCH(V$167,$166:$166,0),1,1)&amp;":"&amp;ADDRESS(ROW(V171),COLUMN(V171)-1,1,1),TRUE))&gt;0,"",
                    IF(COUNTIF(INDIRECT(ADDRESS(ROW(V171),MATCH(V$167,$166:$166,0),1,1)&amp;":"&amp;ADDRESS(ROW(V171),COLUMN(V171)-1,1,1),TRUE),"OK")&gt;0,"OK","NOK")),
              IF(V$8&gt;=VLOOKUP($A171,'2.2'!$D:$O,5,FALSE),"OK","NOK")),
         "")</f>
        <v/>
      </c>
      <c r="W171" s="1156" t="str">
        <f ca="1">IF(intern2!X7&gt;0,
        IF(W$166="X",
              IF(COUNTBLANK(INDIRECT(ADDRESS(ROW(W171),MATCH(W$167,$166:$166,0),1,1)&amp;":"&amp;ADDRESS(ROW(W171),COLUMN(W171)-1,1,1),TRUE))&gt;0,"",
                    IF(COUNTIF(INDIRECT(ADDRESS(ROW(W171),MATCH(W$167,$166:$166,0),1,1)&amp;":"&amp;ADDRESS(ROW(W171),COLUMN(W171)-1,1,1),TRUE),"OK")&gt;0,"OK","NOK")),
              IF(W$8&gt;=VLOOKUP($A171,'2.2'!$D:$O,5,FALSE),"OK","NOK")),
         "")</f>
        <v/>
      </c>
      <c r="X171" s="1156" t="str">
        <f ca="1">IF(intern2!Y7&gt;0,
        IF(X$166="X",
              IF(COUNTBLANK(INDIRECT(ADDRESS(ROW(X171),MATCH(X$167,$166:$166,0),1,1)&amp;":"&amp;ADDRESS(ROW(X171),COLUMN(X171)-1,1,1),TRUE))&gt;0,"",
                    IF(COUNTIF(INDIRECT(ADDRESS(ROW(X171),MATCH(X$167,$166:$166,0),1,1)&amp;":"&amp;ADDRESS(ROW(X171),COLUMN(X171)-1,1,1),TRUE),"OK")&gt;0,"OK","NOK")),
              IF(X$8&gt;=VLOOKUP($A171,'2.2'!$D:$O,5,FALSE),"OK","NOK")),
         "")</f>
        <v/>
      </c>
      <c r="Y171" s="1170" t="str">
        <f ca="1">IF(intern2!Z7&gt;0,
        IF(Y$166="X",
              IF(COUNTBLANK(INDIRECT(ADDRESS(ROW(Y171),MATCH(Y$167,$166:$166,0),1,1)&amp;":"&amp;ADDRESS(ROW(Y171),COLUMN(Y171)-1,1,1),TRUE))&gt;0,"",
                    IF(COUNTIF(INDIRECT(ADDRESS(ROW(Y171),MATCH(Y$167,$166:$166,0),1,1)&amp;":"&amp;ADDRESS(ROW(Y171),COLUMN(Y171)-1,1,1),TRUE),"OK")&gt;0,"OK","NOK")),
              IF(Y$8&gt;=VLOOKUP($A171,'2.2'!$D:$O,5,FALSE),"OK","NOK")),
         "")</f>
        <v/>
      </c>
      <c r="Z171" s="1269" t="str">
        <f ca="1">IF(intern2!AA7&gt;0,
        IF(Z$166="X",
              IF(COUNTBLANK(INDIRECT(ADDRESS(ROW(Z171),MATCH(Z$167,$166:$166,0),1,1)&amp;":"&amp;ADDRESS(ROW(Z171),COLUMN(Z171)-1,1,1),TRUE))&gt;0,"",
                    IF(COUNTIF(INDIRECT(ADDRESS(ROW(Z171),MATCH(Z$167,$166:$166,0),1,1)&amp;":"&amp;ADDRESS(ROW(Z171),COLUMN(Z171)-1,1,1),TRUE),"OK")&gt;0,"OK","NOK")),
              IF(Z$8&gt;=VLOOKUP($A171,'2.2'!$D:$O,5,FALSE),"OK","NOK")),
         "")</f>
        <v/>
      </c>
      <c r="AA171" s="1156" t="str">
        <f ca="1">IF(intern2!AB7&gt;0,
        IF(AA$166="X",
              IF(COUNTBLANK(INDIRECT(ADDRESS(ROW(AA171),MATCH(AA$167,$166:$166,0),1,1)&amp;":"&amp;ADDRESS(ROW(AA171),COLUMN(AA171)-1,1,1),TRUE))&gt;0,"",
                    IF(COUNTIF(INDIRECT(ADDRESS(ROW(AA171),MATCH(AA$167,$166:$166,0),1,1)&amp;":"&amp;ADDRESS(ROW(AA171),COLUMN(AA171)-1,1,1),TRUE),"OK")&gt;0,"OK","NOK")),
              IF(AA$8&gt;=VLOOKUP($A171,'2.2'!$D:$O,5,FALSE),"OK","NOK")),
         "")</f>
        <v/>
      </c>
      <c r="AB171" s="1156" t="str">
        <f ca="1">IF(intern2!AC7&gt;0,
        IF(AB$166="X",
              IF(COUNTBLANK(INDIRECT(ADDRESS(ROW(AB171),MATCH(AB$167,$166:$166,0),1,1)&amp;":"&amp;ADDRESS(ROW(AB171),COLUMN(AB171)-1,1,1),TRUE))&gt;0,"",
                    IF(COUNTIF(INDIRECT(ADDRESS(ROW(AB171),MATCH(AB$167,$166:$166,0),1,1)&amp;":"&amp;ADDRESS(ROW(AB171),COLUMN(AB171)-1,1,1),TRUE),"OK")&gt;0,"OK","NOK")),
              IF(AB$8&gt;=VLOOKUP($A171,'2.2'!$D:$O,5,FALSE),"OK","NOK")),
         "")</f>
        <v/>
      </c>
      <c r="AC171" s="1156" t="str">
        <f ca="1">IF(intern2!AD7&gt;0,
        IF(AC$166="X",
              IF(COUNTBLANK(INDIRECT(ADDRESS(ROW(AC171),MATCH(AC$167,$166:$166,0),1,1)&amp;":"&amp;ADDRESS(ROW(AC171),COLUMN(AC171)-1,1,1),TRUE))&gt;0,"",
                    IF(COUNTIF(INDIRECT(ADDRESS(ROW(AC171),MATCH(AC$167,$166:$166,0),1,1)&amp;":"&amp;ADDRESS(ROW(AC171),COLUMN(AC171)-1,1,1),TRUE),"OK")&gt;0,"OK","NOK")),
              IF(AC$8&gt;=VLOOKUP($A171,'2.2'!$D:$O,5,FALSE),"OK","NOK")),
         "")</f>
        <v/>
      </c>
      <c r="AD171" s="1156" t="str">
        <f ca="1">IF(intern2!AE7&gt;0,
        IF(AD$166="X",
              IF(COUNTBLANK(INDIRECT(ADDRESS(ROW(AD171),MATCH(AD$167,$166:$166,0),1,1)&amp;":"&amp;ADDRESS(ROW(AD171),COLUMN(AD171)-1,1,1),TRUE))&gt;0,"",
                    IF(COUNTIF(INDIRECT(ADDRESS(ROW(AD171),MATCH(AD$167,$166:$166,0),1,1)&amp;":"&amp;ADDRESS(ROW(AD171),COLUMN(AD171)-1,1,1),TRUE),"OK")&gt;0,"OK","NOK")),
              IF(AD$8&gt;=VLOOKUP($A171,'2.2'!$D:$O,5,FALSE),"OK","NOK")),
         "")</f>
        <v>NOK</v>
      </c>
      <c r="AE171" s="1160" t="str">
        <f ca="1">IF(intern2!AF7&gt;0,
        IF(AE$166="X",
              IF(COUNTBLANK(INDIRECT(ADDRESS(ROW(AE171),MATCH(AE$167,$166:$166,0),1,1)&amp;":"&amp;ADDRESS(ROW(AE171),COLUMN(AE171)-1,1,1),TRUE))&gt;0,"",
                    IF(COUNTIF(INDIRECT(ADDRESS(ROW(AE171),MATCH(AE$167,$166:$166,0),1,1)&amp;":"&amp;ADDRESS(ROW(AE171),COLUMN(AE171)-1,1,1),TRUE),"OK")&gt;0,"OK","NOK")),
              IF(AE$8&gt;=VLOOKUP($A171,'2.2'!$D:$O,5,FALSE),"OK","NOK")),
         "")</f>
        <v>NOK</v>
      </c>
      <c r="AF171" s="1269" t="str">
        <f ca="1">IF(intern2!AG7&gt;0,
        IF(AF$166="X",
              IF(COUNTBLANK(INDIRECT(ADDRESS(ROW(AF171),MATCH(AF$167,$166:$166,0),1,1)&amp;":"&amp;ADDRESS(ROW(AF171),COLUMN(AF171)-1,1,1),TRUE))&gt;0,"",
                    IF(COUNTIF(INDIRECT(ADDRESS(ROW(AF171),MATCH(AF$167,$166:$166,0),1,1)&amp;":"&amp;ADDRESS(ROW(AF171),COLUMN(AF171)-1,1,1),TRUE),"OK")&gt;0,"OK","NOK")),
              IF(AF$8&gt;=VLOOKUP($A171,'2.2'!$D:$O,5,FALSE),"OK","NOK")),
         "")</f>
        <v>NOK</v>
      </c>
      <c r="AG171" s="1160" t="str">
        <f ca="1">IF(intern2!AH7&gt;0,
        IF(AG$166="X",
              IF(COUNTBLANK(INDIRECT(ADDRESS(ROW(AG171),MATCH(AG$167,$166:$166,0),1,1)&amp;":"&amp;ADDRESS(ROW(AG171),COLUMN(AG171)-1,1,1),TRUE))&gt;0,"",
                    IF(COUNTIF(INDIRECT(ADDRESS(ROW(AG171),MATCH(AG$167,$166:$166,0),1,1)&amp;":"&amp;ADDRESS(ROW(AG171),COLUMN(AG171)-1,1,1),TRUE),"OK")&gt;0,"OK","NOK")),
              IF(AG$8&gt;=VLOOKUP($A171,'2.2'!$D:$O,5,FALSE),"OK","NOK")),
         "")</f>
        <v/>
      </c>
      <c r="AH171" s="1160" t="str">
        <f ca="1">IF(intern2!AI7&gt;0,
        IF(AH$166="X",
              IF(COUNTBLANK(INDIRECT(ADDRESS(ROW(AH171),MATCH(AH$167,$166:$166,0),1,1)&amp;":"&amp;ADDRESS(ROW(AH171),COLUMN(AH171)-1,1,1),TRUE))&gt;0,"",
                    IF(COUNTIF(INDIRECT(ADDRESS(ROW(AH171),MATCH(AH$167,$166:$166,0),1,1)&amp;":"&amp;ADDRESS(ROW(AH171),COLUMN(AH171)-1,1,1),TRUE),"OK")&gt;0,"OK","NOK")),
              IF(AH$8&gt;=VLOOKUP($A171,'2.2'!$D:$O,5,FALSE),"OK","NOK")),
         "")</f>
        <v/>
      </c>
      <c r="AI171" s="1156" t="str">
        <f ca="1">IF(intern2!AJ7&gt;0,
        IF(AI$166="X",
              IF(COUNTBLANK(INDIRECT(ADDRESS(ROW(AI171),MATCH(AI$167,$166:$166,0),1,1)&amp;":"&amp;ADDRESS(ROW(AI171),COLUMN(AI171)-1,1,1),TRUE))&gt;0,"",
                    IF(COUNTIF(INDIRECT(ADDRESS(ROW(AI171),MATCH(AI$167,$166:$166,0),1,1)&amp;":"&amp;ADDRESS(ROW(AI171),COLUMN(AI171)-1,1,1),TRUE),"OK")&gt;0,"OK","NOK")),
              IF(AI$8&gt;=VLOOKUP($A171,'2.2'!$D:$O,5,FALSE),"OK","NOK")),
         "")</f>
        <v/>
      </c>
      <c r="AJ171" s="1156" t="str">
        <f ca="1">IF(intern2!AK7&gt;0,
        IF(AJ$166="X",
              IF(COUNTBLANK(INDIRECT(ADDRESS(ROW(AJ171),MATCH(AJ$167,$166:$166,0),1,1)&amp;":"&amp;ADDRESS(ROW(AJ171),COLUMN(AJ171)-1,1,1),TRUE))&gt;0,"",
                    IF(COUNTIF(INDIRECT(ADDRESS(ROW(AJ171),MATCH(AJ$167,$166:$166,0),1,1)&amp;":"&amp;ADDRESS(ROW(AJ171),COLUMN(AJ171)-1,1,1),TRUE),"OK")&gt;0,"OK","NOK")),
              IF(AJ$8&gt;=VLOOKUP($A171,'2.2'!$D:$O,5,FALSE),"OK","NOK")),
         "")</f>
        <v/>
      </c>
      <c r="AK171" s="1156" t="str">
        <f ca="1">IF(intern2!AL7&gt;0,
        IF(AK$166="X",
              IF(COUNTBLANK(INDIRECT(ADDRESS(ROW(AK171),MATCH(AK$167,$166:$166,0),1,1)&amp;":"&amp;ADDRESS(ROW(AK171),COLUMN(AK171)-1,1,1),TRUE))&gt;0,"",
                    IF(COUNTIF(INDIRECT(ADDRESS(ROW(AK171),MATCH(AK$167,$166:$166,0),1,1)&amp;":"&amp;ADDRESS(ROW(AK171),COLUMN(AK171)-1,1,1),TRUE),"OK")&gt;0,"OK","NOK")),
              IF(AK$8&gt;=VLOOKUP($A171,'2.2'!$D:$O,5,FALSE),"OK","NOK")),
         "")</f>
        <v/>
      </c>
      <c r="AL171" s="1156" t="str">
        <f ca="1">IF(intern2!AM7&gt;0,
        IF(AL$166="X",
              IF(COUNTBLANK(INDIRECT(ADDRESS(ROW(AL171),MATCH(AL$167,$166:$166,0),1,1)&amp;":"&amp;ADDRESS(ROW(AL171),COLUMN(AL171)-1,1,1),TRUE))&gt;0,"",
                    IF(COUNTIF(INDIRECT(ADDRESS(ROW(AL171),MATCH(AL$167,$166:$166,0),1,1)&amp;":"&amp;ADDRESS(ROW(AL171),COLUMN(AL171)-1,1,1),TRUE),"OK")&gt;0,"OK","NOK")),
              IF(AL$8&gt;=VLOOKUP($A171,'2.2'!$D:$O,5,FALSE),"OK","NOK")),
         "")</f>
        <v/>
      </c>
      <c r="AM171" s="1269" t="str">
        <f ca="1">IF(intern2!AN7&gt;0,
        IF(AM$166="X",
              IF(COUNTBLANK(INDIRECT(ADDRESS(ROW(AM171),MATCH(AM$167,$166:$166,0),1,1)&amp;":"&amp;ADDRESS(ROW(AM171),COLUMN(AM171)-1,1,1),TRUE))&gt;0,"",
                    IF(COUNTIF(INDIRECT(ADDRESS(ROW(AM171),MATCH(AM$167,$166:$166,0),1,1)&amp;":"&amp;ADDRESS(ROW(AM171),COLUMN(AM171)-1,1,1),TRUE),"OK")&gt;0,"OK","NOK")),
              IF(AM$8&gt;=VLOOKUP($A171,'2.2'!$D:$O,5,FALSE),"OK","NOK")),
         "")</f>
        <v/>
      </c>
      <c r="AN171" s="1170" t="str">
        <f ca="1">IF(intern2!AO7&gt;0,
        IF(AN$166="X",
              IF(COUNTBLANK(INDIRECT(ADDRESS(ROW(AN171),MATCH(AN$167,$166:$166,0),1,1)&amp;":"&amp;ADDRESS(ROW(AN171),COLUMN(AN171)-1,1,1),TRUE))&gt;0,"",
                    IF(COUNTIF(INDIRECT(ADDRESS(ROW(AN171),MATCH(AN$167,$166:$166,0),1,1)&amp;":"&amp;ADDRESS(ROW(AN171),COLUMN(AN171)-1,1,1),TRUE),"OK")&gt;0,"OK","NOK")),
              IF(AN$8&gt;=VLOOKUP($A171,'2.2'!$D:$O,5,FALSE),"OK","NOK")),
         "")</f>
        <v/>
      </c>
      <c r="AO171" s="1156" t="str">
        <f ca="1">IF(intern2!AP7&gt;0,
        IF(AO$166="X",
              IF(COUNTBLANK(INDIRECT(ADDRESS(ROW(AO171),MATCH(AO$167,$166:$166,0),1,1)&amp;":"&amp;ADDRESS(ROW(AO171),COLUMN(AO171)-1,1,1),TRUE))&gt;0,"",
                    IF(COUNTIF(INDIRECT(ADDRESS(ROW(AO171),MATCH(AO$167,$166:$166,0),1,1)&amp;":"&amp;ADDRESS(ROW(AO171),COLUMN(AO171)-1,1,1),TRUE),"OK")&gt;0,"OK","NOK")),
              IF(AO$8&gt;=VLOOKUP($A171,'2.2'!$D:$O,5,FALSE),"OK","NOK")),
         "")</f>
        <v/>
      </c>
      <c r="AP171" s="1156" t="str">
        <f ca="1">IF(intern2!AQ7&gt;0,
        IF(AP$166="X",
              IF(COUNTBLANK(INDIRECT(ADDRESS(ROW(AP171),MATCH(AP$167,$166:$166,0),1,1)&amp;":"&amp;ADDRESS(ROW(AP171),COLUMN(AP171)-1,1,1),TRUE))&gt;0,"",
                    IF(COUNTIF(INDIRECT(ADDRESS(ROW(AP171),MATCH(AP$167,$166:$166,0),1,1)&amp;":"&amp;ADDRESS(ROW(AP171),COLUMN(AP171)-1,1,1),TRUE),"OK")&gt;0,"OK","NOK")),
              IF(AP$8&gt;=VLOOKUP($A171,'2.2'!$D:$O,5,FALSE),"OK","NOK")),
         "")</f>
        <v/>
      </c>
      <c r="AQ171" s="1269" t="str">
        <f ca="1">IF(intern2!AR7&gt;0,
        IF(AQ$166="X",
              IF(COUNTBLANK(INDIRECT(ADDRESS(ROW(AQ171),MATCH(AQ$167,$166:$166,0),1,1)&amp;":"&amp;ADDRESS(ROW(AQ171),COLUMN(AQ171)-1,1,1),TRUE))&gt;0,"",
                    IF(COUNTIF(INDIRECT(ADDRESS(ROW(AQ171),MATCH(AQ$167,$166:$166,0),1,1)&amp;":"&amp;ADDRESS(ROW(AQ171),COLUMN(AQ171)-1,1,1),TRUE),"OK")&gt;0,"OK","NOK")),
              IF(AQ$8&gt;=VLOOKUP($A171,'2.2'!$D:$O,5,FALSE),"OK","NOK")),
         "")</f>
        <v/>
      </c>
      <c r="AR171" s="1156" t="str">
        <f ca="1">IF(intern2!AS7&gt;0,
        IF(AR$166="X",
              IF(COUNTBLANK(INDIRECT(ADDRESS(ROW(AR171),MATCH(AR$167,$166:$166,0),1,1)&amp;":"&amp;ADDRESS(ROW(AR171),COLUMN(AR171)-1,1,1),TRUE))&gt;0,"",
                    IF(COUNTIF(INDIRECT(ADDRESS(ROW(AR171),MATCH(AR$167,$166:$166,0),1,1)&amp;":"&amp;ADDRESS(ROW(AR171),COLUMN(AR171)-1,1,1),TRUE),"OK")&gt;0,"OK","NOK")),
              IF(AR$8&gt;=VLOOKUP($A171,'2.2'!$D:$O,5,FALSE),"OK","NOK")),
         "")</f>
        <v/>
      </c>
      <c r="AS171" s="1156" t="str">
        <f ca="1">IF(intern2!AT7&gt;0,
        IF(AS$166="X",
              IF(COUNTBLANK(INDIRECT(ADDRESS(ROW(AS171),MATCH(AS$167,$166:$166,0),1,1)&amp;":"&amp;ADDRESS(ROW(AS171),COLUMN(AS171)-1,1,1),TRUE))&gt;0,"",
                    IF(COUNTIF(INDIRECT(ADDRESS(ROW(AS171),MATCH(AS$167,$166:$166,0),1,1)&amp;":"&amp;ADDRESS(ROW(AS171),COLUMN(AS171)-1,1,1),TRUE),"OK")&gt;0,"OK","NOK")),
              IF(AS$8&gt;=VLOOKUP($A171,'2.2'!$D:$O,5,FALSE),"OK","NOK")),
         "")</f>
        <v/>
      </c>
      <c r="AT171" s="1269" t="str">
        <f ca="1">IF(intern2!AU7&gt;0,
        IF(AT$166="X",
              IF(COUNTBLANK(INDIRECT(ADDRESS(ROW(AT171),MATCH(AT$167,$166:$166,0),1,1)&amp;":"&amp;ADDRESS(ROW(AT171),COLUMN(AT171)-1,1,1),TRUE))&gt;0,"",
                    IF(COUNTIF(INDIRECT(ADDRESS(ROW(AT171),MATCH(AT$167,$166:$166,0),1,1)&amp;":"&amp;ADDRESS(ROW(AT171),COLUMN(AT171)-1,1,1),TRUE),"OK")&gt;0,"OK","NOK")),
              IF(AT$8&gt;=VLOOKUP($A171,'2.2'!$D:$O,5,FALSE),"OK","NOK")),
         "")</f>
        <v/>
      </c>
      <c r="AU171" s="1156" t="str">
        <f ca="1">IF(intern2!AV7&gt;0,
        IF(AU$166="X",
              IF(COUNTBLANK(INDIRECT(ADDRESS(ROW(AU171),MATCH(AU$167,$166:$166,0),1,1)&amp;":"&amp;ADDRESS(ROW(AU171),COLUMN(AU171)-1,1,1),TRUE))&gt;0,"",
                    IF(COUNTIF(INDIRECT(ADDRESS(ROW(AU171),MATCH(AU$167,$166:$166,0),1,1)&amp;":"&amp;ADDRESS(ROW(AU171),COLUMN(AU171)-1,1,1),TRUE),"OK")&gt;0,"OK","NOK")),
              IF(AU$8&gt;=VLOOKUP($A171,'2.2'!$D:$O,5,FALSE),"OK","NOK")),
         "")</f>
        <v/>
      </c>
      <c r="AV171" s="1156" t="str">
        <f ca="1">IF(intern2!AW7&gt;0,
        IF(AV$166="X",
              IF(COUNTBLANK(INDIRECT(ADDRESS(ROW(AV171),MATCH(AV$167,$166:$166,0),1,1)&amp;":"&amp;ADDRESS(ROW(AV171),COLUMN(AV171)-1,1,1),TRUE))&gt;0,"",
                    IF(COUNTIF(INDIRECT(ADDRESS(ROW(AV171),MATCH(AV$167,$166:$166,0),1,1)&amp;":"&amp;ADDRESS(ROW(AV171),COLUMN(AV171)-1,1,1),TRUE),"OK")&gt;0,"OK","NOK")),
              IF(AV$8&gt;=VLOOKUP($A171,'2.2'!$D:$O,5,FALSE),"OK","NOK")),
         "")</f>
        <v/>
      </c>
      <c r="AW171" s="1156" t="str">
        <f ca="1">IF(intern2!AX7&gt;0,
        IF(AW$166="X",
              IF(COUNTBLANK(INDIRECT(ADDRESS(ROW(AW171),MATCH(AW$167,$166:$166,0),1,1)&amp;":"&amp;ADDRESS(ROW(AW171),COLUMN(AW171)-1,1,1),TRUE))&gt;0,"",
                    IF(COUNTIF(INDIRECT(ADDRESS(ROW(AW171),MATCH(AW$167,$166:$166,0),1,1)&amp;":"&amp;ADDRESS(ROW(AW171),COLUMN(AW171)-1,1,1),TRUE),"OK")&gt;0,"OK","NOK")),
              IF(AW$8&gt;=VLOOKUP($A171,'2.2'!$D:$O,5,FALSE),"OK","NOK")),
         "")</f>
        <v/>
      </c>
      <c r="AX171" s="1156" t="str">
        <f ca="1">IF(intern2!AY7&gt;0,
        IF(AX$166="X",
              IF(COUNTBLANK(INDIRECT(ADDRESS(ROW(AX171),MATCH(AX$167,$166:$166,0),1,1)&amp;":"&amp;ADDRESS(ROW(AX171),COLUMN(AX171)-1,1,1),TRUE))&gt;0,"",
                    IF(COUNTIF(INDIRECT(ADDRESS(ROW(AX171),MATCH(AX$167,$166:$166,0),1,1)&amp;":"&amp;ADDRESS(ROW(AX171),COLUMN(AX171)-1,1,1),TRUE),"OK")&gt;0,"OK","NOK")),
              IF(AX$8&gt;=VLOOKUP($A171,'2.2'!$D:$O,5,FALSE),"OK","NOK")),
         "")</f>
        <v/>
      </c>
      <c r="AY171" s="1156" t="str">
        <f ca="1">IF(intern2!AZ7&gt;0,
        IF(AY$166="X",
              IF(COUNTBLANK(INDIRECT(ADDRESS(ROW(AY171),MATCH(AY$167,$166:$166,0),1,1)&amp;":"&amp;ADDRESS(ROW(AY171),COLUMN(AY171)-1,1,1),TRUE))&gt;0,"",
                    IF(COUNTIF(INDIRECT(ADDRESS(ROW(AY171),MATCH(AY$167,$166:$166,0),1,1)&amp;":"&amp;ADDRESS(ROW(AY171),COLUMN(AY171)-1,1,1),TRUE),"OK")&gt;0,"OK","NOK")),
              IF(AY$8&gt;=VLOOKUP($A171,'2.2'!$D:$O,5,FALSE),"OK","NOK")),
         "")</f>
        <v/>
      </c>
      <c r="AZ171" s="1269" t="str">
        <f ca="1">IF(intern2!BA7&gt;0,
        IF(AZ$166="X",
              IF(COUNTBLANK(INDIRECT(ADDRESS(ROW(AZ171),MATCH(AZ$167,$166:$166,0),1,1)&amp;":"&amp;ADDRESS(ROW(AZ171),COLUMN(AZ171)-1,1,1),TRUE))&gt;0,"",
                    IF(COUNTIF(INDIRECT(ADDRESS(ROW(AZ171),MATCH(AZ$167,$166:$166,0),1,1)&amp;":"&amp;ADDRESS(ROW(AZ171),COLUMN(AZ171)-1,1,1),TRUE),"OK")&gt;0,"OK","NOK")),
              IF(AZ$8&gt;=VLOOKUP($A171,'2.2'!$D:$O,5,FALSE),"OK","NOK")),
         "")</f>
        <v/>
      </c>
      <c r="BA171" s="1156" t="str">
        <f ca="1">IF(intern2!BB7&gt;0,
        IF(BA$166="X",
              IF(COUNTBLANK(INDIRECT(ADDRESS(ROW(BA171),MATCH(BA$167,$166:$166,0),1,1)&amp;":"&amp;ADDRESS(ROW(BA171),COLUMN(BA171)-1,1,1),TRUE))&gt;0,"",
                    IF(COUNTIF(INDIRECT(ADDRESS(ROW(BA171),MATCH(BA$167,$166:$166,0),1,1)&amp;":"&amp;ADDRESS(ROW(BA171),COLUMN(BA171)-1,1,1),TRUE),"OK")&gt;0,"OK","NOK")),
              IF(BA$8&gt;=VLOOKUP($A171,'2.2'!$D:$O,5,FALSE),"OK","NOK")),
         "")</f>
        <v/>
      </c>
      <c r="BB171" s="1156" t="str">
        <f ca="1">IF(intern2!BC7&gt;0,
        IF(BB$166="X",
              IF(COUNTBLANK(INDIRECT(ADDRESS(ROW(BB171),MATCH(BB$167,$166:$166,0),1,1)&amp;":"&amp;ADDRESS(ROW(BB171),COLUMN(BB171)-1,1,1),TRUE))&gt;0,"",
                    IF(COUNTIF(INDIRECT(ADDRESS(ROW(BB171),MATCH(BB$167,$166:$166,0),1,1)&amp;":"&amp;ADDRESS(ROW(BB171),COLUMN(BB171)-1,1,1),TRUE),"OK")&gt;0,"OK","NOK")),
              IF(BB$8&gt;=VLOOKUP($A171,'2.2'!$D:$O,5,FALSE),"OK","NOK")),
         "")</f>
        <v/>
      </c>
      <c r="BC171" s="1156" t="str">
        <f ca="1">IF(intern2!BD7&gt;0,
        IF(BC$166="X",
              IF(COUNTBLANK(INDIRECT(ADDRESS(ROW(BC171),MATCH(BC$167,$166:$166,0),1,1)&amp;":"&amp;ADDRESS(ROW(BC171),COLUMN(BC171)-1,1,1),TRUE))&gt;0,"",
                    IF(COUNTIF(INDIRECT(ADDRESS(ROW(BC171),MATCH(BC$167,$166:$166,0),1,1)&amp;":"&amp;ADDRESS(ROW(BC171),COLUMN(BC171)-1,1,1),TRUE),"OK")&gt;0,"OK","NOK")),
              IF(BC$8&gt;=VLOOKUP($A171,'2.2'!$D:$O,5,FALSE),"OK","NOK")),
         "")</f>
        <v/>
      </c>
      <c r="BD171" s="1156" t="str">
        <f ca="1">IF(intern2!BE7&gt;0,
        IF(BD$166="X",
              IF(COUNTBLANK(INDIRECT(ADDRESS(ROW(BD171),MATCH(BD$167,$166:$166,0),1,1)&amp;":"&amp;ADDRESS(ROW(BD171),COLUMN(BD171)-1,1,1),TRUE))&gt;0,"",
                    IF(COUNTIF(INDIRECT(ADDRESS(ROW(BD171),MATCH(BD$167,$166:$166,0),1,1)&amp;":"&amp;ADDRESS(ROW(BD171),COLUMN(BD171)-1,1,1),TRUE),"OK")&gt;0,"OK","NOK")),
              IF(BD$8&gt;=VLOOKUP($A171,'2.2'!$D:$O,5,FALSE),"OK","NOK")),
         "")</f>
        <v/>
      </c>
      <c r="BE171" s="1156" t="str">
        <f ca="1">IF(intern2!BF7&gt;0,
        IF(BE$166="X",
              IF(COUNTBLANK(INDIRECT(ADDRESS(ROW(BE171),MATCH(BE$167,$166:$166,0),1,1)&amp;":"&amp;ADDRESS(ROW(BE171),COLUMN(BE171)-1,1,1),TRUE))&gt;0,"",
                    IF(COUNTIF(INDIRECT(ADDRESS(ROW(BE171),MATCH(BE$167,$166:$166,0),1,1)&amp;":"&amp;ADDRESS(ROW(BE171),COLUMN(BE171)-1,1,1),TRUE),"OK")&gt;0,"OK","NOK")),
              IF(BE$8&gt;=VLOOKUP($A171,'2.2'!$D:$O,5,FALSE),"OK","NOK")),
         "")</f>
        <v/>
      </c>
      <c r="BF171" s="1170" t="str">
        <f ca="1">IF(intern2!BG7&gt;0,
        IF(BF$166="X",
              IF(COUNTBLANK(INDIRECT(ADDRESS(ROW(BF171),MATCH(BF$167,$166:$166,0),1,1)&amp;":"&amp;ADDRESS(ROW(BF171),COLUMN(BF171)-1,1,1),TRUE))&gt;0,"",
                    IF(COUNTIF(INDIRECT(ADDRESS(ROW(BF171),MATCH(BF$167,$166:$166,0),1,1)&amp;":"&amp;ADDRESS(ROW(BF171),COLUMN(BF171)-1,1,1),TRUE),"OK")&gt;0,"OK","NOK")),
              IF(BF$8&gt;=VLOOKUP($A171,'2.2'!$D:$O,5,FALSE),"OK","NOK")),
         "")</f>
        <v/>
      </c>
      <c r="BG171" s="1269" t="str">
        <f ca="1">IF(intern2!BH7&gt;0,
        IF(BG$166="X",
              IF(COUNTBLANK(INDIRECT(ADDRESS(ROW(BG171),MATCH(BG$167,$166:$166,0),1,1)&amp;":"&amp;ADDRESS(ROW(BG171),COLUMN(BG171)-1,1,1),TRUE))&gt;0,"",
                    IF(COUNTIF(INDIRECT(ADDRESS(ROW(BG171),MATCH(BG$167,$166:$166,0),1,1)&amp;":"&amp;ADDRESS(ROW(BG171),COLUMN(BG171)-1,1,1),TRUE),"OK")&gt;0,"OK","NOK")),
              IF(BG$8&gt;=VLOOKUP($A171,'2.2'!$D:$O,5,FALSE),"OK","NOK")),
         "")</f>
        <v/>
      </c>
      <c r="BH171" s="1176" t="str">
        <f t="shared" ca="1" si="12"/>
        <v>NOK</v>
      </c>
      <c r="BI171" s="1176"/>
    </row>
    <row r="172" spans="1:62" ht="26.4" x14ac:dyDescent="0.25">
      <c r="A172" s="716" t="str">
        <f t="shared" ref="A172:B172" si="15">+A12</f>
        <v>DER1</v>
      </c>
      <c r="B172" s="1157" t="str">
        <f t="shared" si="15"/>
        <v>Dermatologia (incluse malattie sessualmente trasmissibili)</v>
      </c>
      <c r="C172" s="1156" t="str">
        <f ca="1">IF(intern2!D8&gt;0,
        IF(C$166="X",
              IF(COUNTBLANK(INDIRECT(ADDRESS(ROW(C172),MATCH(C$167,$166:$166,0),1,1)&amp;":"&amp;ADDRESS(ROW(C172),COLUMN(C172)-1,1,1),TRUE))&gt;0,"",
                    IF(COUNTIF(INDIRECT(ADDRESS(ROW(C172),MATCH(C$167,$166:$166,0),1,1)&amp;":"&amp;ADDRESS(ROW(C172),COLUMN(C172)-1,1,1),TRUE),"OK")&gt;0,"OK","NOK")),
              IF(C$8&gt;=VLOOKUP($A172,'2.2'!$D:$O,5,FALSE),"OK","NOK")),
         "")</f>
        <v/>
      </c>
      <c r="D172" s="1156" t="str">
        <f ca="1">IF(intern2!E8&gt;0,
        IF(D$166="X",
              IF(COUNTBLANK(INDIRECT(ADDRESS(ROW(D172),MATCH(D$167,$166:$166,0),1,1)&amp;":"&amp;ADDRESS(ROW(D172),COLUMN(D172)-1,1,1),TRUE))&gt;0,"",
                    IF(COUNTIF(INDIRECT(ADDRESS(ROW(D172),MATCH(D$167,$166:$166,0),1,1)&amp;":"&amp;ADDRESS(ROW(D172),COLUMN(D172)-1,1,1),TRUE),"OK")&gt;0,"OK","NOK")),
              IF(D$8&gt;=VLOOKUP($A172,'2.2'!$D:$O,5,FALSE),"OK","NOK")),
         "")</f>
        <v/>
      </c>
      <c r="E172" s="1156" t="str">
        <f ca="1">IF(intern2!F8&gt;0,
        IF(E$166="X",
              IF(COUNTBLANK(INDIRECT(ADDRESS(ROW(E172),MATCH(E$167,$166:$166,0),1,1)&amp;":"&amp;ADDRESS(ROW(E172),COLUMN(E172)-1,1,1),TRUE))&gt;0,"",
                    IF(COUNTIF(INDIRECT(ADDRESS(ROW(E172),MATCH(E$167,$166:$166,0),1,1)&amp;":"&amp;ADDRESS(ROW(E172),COLUMN(E172)-1,1,1),TRUE),"OK")&gt;0,"OK","NOK")),
              IF(E$8&gt;=VLOOKUP($A172,'2.2'!$D:$O,5,FALSE),"OK","NOK")),
         "")</f>
        <v/>
      </c>
      <c r="F172" s="1156" t="str">
        <f ca="1">IF(intern2!G8&gt;0,
        IF(F$166="X",
              IF(COUNTBLANK(INDIRECT(ADDRESS(ROW(F172),MATCH(F$167,$166:$166,0),1,1)&amp;":"&amp;ADDRESS(ROW(F172),COLUMN(F172)-1,1,1),TRUE))&gt;0,"",
                    IF(COUNTIF(INDIRECT(ADDRESS(ROW(F172),MATCH(F$167,$166:$166,0),1,1)&amp;":"&amp;ADDRESS(ROW(F172),COLUMN(F172)-1,1,1),TRUE),"OK")&gt;0,"OK","NOK")),
              IF(F$8&gt;=VLOOKUP($A172,'2.2'!$D:$O,5,FALSE),"OK","NOK")),
         "")</f>
        <v/>
      </c>
      <c r="G172" s="1156" t="str">
        <f ca="1">IF(intern2!H8&gt;0,
        IF(G$166="X",
              IF(COUNTBLANK(INDIRECT(ADDRESS(ROW(G172),MATCH(G$167,$166:$166,0),1,1)&amp;":"&amp;ADDRESS(ROW(G172),COLUMN(G172)-1,1,1),TRUE))&gt;0,"",
                    IF(COUNTIF(INDIRECT(ADDRESS(ROW(G172),MATCH(G$167,$166:$166,0),1,1)&amp;":"&amp;ADDRESS(ROW(G172),COLUMN(G172)-1,1,1),TRUE),"OK")&gt;0,"OK","NOK")),
              IF(G$8&gt;=VLOOKUP($A172,'2.2'!$D:$O,5,FALSE),"OK","NOK")),
         "")</f>
        <v/>
      </c>
      <c r="H172" s="1156" t="str">
        <f ca="1">IF(intern2!I8&gt;0,
        IF(H$166="X",
              IF(COUNTBLANK(INDIRECT(ADDRESS(ROW(H172),MATCH(H$167,$166:$166,0),1,1)&amp;":"&amp;ADDRESS(ROW(H172),COLUMN(H172)-1,1,1),TRUE))&gt;0,"",
                    IF(COUNTIF(INDIRECT(ADDRESS(ROW(H172),MATCH(H$167,$166:$166,0),1,1)&amp;":"&amp;ADDRESS(ROW(H172),COLUMN(H172)-1,1,1),TRUE),"OK")&gt;0,"OK","NOK")),
              IF(H$8&gt;=VLOOKUP($A172,'2.2'!$D:$O,5,FALSE),"OK","NOK")),
         "")</f>
        <v/>
      </c>
      <c r="I172" s="1269" t="str">
        <f ca="1">IF(intern2!J8&gt;0,
        IF(I$166="X",
              IF(COUNTBLANK(INDIRECT(ADDRESS(ROW(I172),MATCH(I$167,$166:$166,0),1,1)&amp;":"&amp;ADDRESS(ROW(I172),COLUMN(I172)-1,1,1),TRUE))&gt;0,"",
                    IF(COUNTIF(INDIRECT(ADDRESS(ROW(I172),MATCH(I$167,$166:$166,0),1,1)&amp;":"&amp;ADDRESS(ROW(I172),COLUMN(I172)-1,1,1),TRUE),"OK")&gt;0,"OK","NOK")),
              IF(I$8&gt;=VLOOKUP($A172,'2.2'!$D:$O,5,FALSE),"OK","NOK")),
         "")</f>
        <v/>
      </c>
      <c r="J172" s="1159" t="str">
        <f ca="1">IF(intern2!K8&gt;0,
        IF(J$166="X",
              IF(COUNTBLANK(INDIRECT(ADDRESS(ROW(J172),MATCH(J$167,$166:$166,0),1,1)&amp;":"&amp;ADDRESS(ROW(J172),COLUMN(J172)-1,1,1),TRUE))&gt;0,"",
                    IF(COUNTIF(INDIRECT(ADDRESS(ROW(J172),MATCH(J$167,$166:$166,0),1,1)&amp;":"&amp;ADDRESS(ROW(J172),COLUMN(J172)-1,1,1),TRUE),"OK")&gt;0,"OK","NOK")),
              IF(J$8&gt;=VLOOKUP($A172,'2.2'!$D:$O,5,FALSE),"OK","NOK")),
         "")</f>
        <v/>
      </c>
      <c r="K172" s="1156" t="str">
        <f ca="1">IF(intern2!L8&gt;0,
        IF(K$166="X",
              IF(COUNTBLANK(INDIRECT(ADDRESS(ROW(K172),MATCH(K$167,$166:$166,0),1,1)&amp;":"&amp;ADDRESS(ROW(K172),COLUMN(K172)-1,1,1),TRUE))&gt;0,"",
                    IF(COUNTIF(INDIRECT(ADDRESS(ROW(K172),MATCH(K$167,$166:$166,0),1,1)&amp;":"&amp;ADDRESS(ROW(K172),COLUMN(K172)-1,1,1),TRUE),"OK")&gt;0,"OK","NOK")),
              IF(K$8&gt;=VLOOKUP($A172,'2.2'!$D:$O,5,FALSE),"OK","NOK")),
         "")</f>
        <v/>
      </c>
      <c r="L172" s="1156" t="str">
        <f ca="1">IF(intern2!M8&gt;0,
        IF(L$166="X",
              IF(COUNTBLANK(INDIRECT(ADDRESS(ROW(L172),MATCH(L$167,$166:$166,0),1,1)&amp;":"&amp;ADDRESS(ROW(L172),COLUMN(L172)-1,1,1),TRUE))&gt;0,"",
                    IF(COUNTIF(INDIRECT(ADDRESS(ROW(L172),MATCH(L$167,$166:$166,0),1,1)&amp;":"&amp;ADDRESS(ROW(L172),COLUMN(L172)-1,1,1),TRUE),"OK")&gt;0,"OK","NOK")),
              IF(L$8&gt;=VLOOKUP($A172,'2.2'!$D:$O,5,FALSE),"OK","NOK")),
         "")</f>
        <v/>
      </c>
      <c r="M172" s="1156" t="str">
        <f ca="1">IF(intern2!N8&gt;0,
        IF(M$166="X",
              IF(COUNTBLANK(INDIRECT(ADDRESS(ROW(M172),MATCH(M$167,$166:$166,0),1,1)&amp;":"&amp;ADDRESS(ROW(M172),COLUMN(M172)-1,1,1),TRUE))&gt;0,"",
                    IF(COUNTIF(INDIRECT(ADDRESS(ROW(M172),MATCH(M$167,$166:$166,0),1,1)&amp;":"&amp;ADDRESS(ROW(M172),COLUMN(M172)-1,1,1),TRUE),"OK")&gt;0,"OK","NOK")),
              IF(M$8&gt;=VLOOKUP($A172,'2.2'!$D:$O,5,FALSE),"OK","NOK")),
         "")</f>
        <v/>
      </c>
      <c r="N172" s="1156" t="str">
        <f ca="1">IF(intern2!O8&gt;0,
        IF(N$166="X",
              IF(COUNTBLANK(INDIRECT(ADDRESS(ROW(N172),MATCH(N$167,$166:$166,0),1,1)&amp;":"&amp;ADDRESS(ROW(N172),COLUMN(N172)-1,1,1),TRUE))&gt;0,"",
                    IF(COUNTIF(INDIRECT(ADDRESS(ROW(N172),MATCH(N$167,$166:$166,0),1,1)&amp;":"&amp;ADDRESS(ROW(N172),COLUMN(N172)-1,1,1),TRUE),"OK")&gt;0,"OK","NOK")),
              IF(N$8&gt;=VLOOKUP($A172,'2.2'!$D:$O,5,FALSE),"OK","NOK")),
         "")</f>
        <v/>
      </c>
      <c r="O172" s="1156" t="str">
        <f ca="1">IF(intern2!P8&gt;0,
        IF(O$166="X",
              IF(COUNTBLANK(INDIRECT(ADDRESS(ROW(O172),MATCH(O$167,$166:$166,0),1,1)&amp;":"&amp;ADDRESS(ROW(O172),COLUMN(O172)-1,1,1),TRUE))&gt;0,"",
                    IF(COUNTIF(INDIRECT(ADDRESS(ROW(O172),MATCH(O$167,$166:$166,0),1,1)&amp;":"&amp;ADDRESS(ROW(O172),COLUMN(O172)-1,1,1),TRUE),"OK")&gt;0,"OK","NOK")),
              IF(O$8&gt;=VLOOKUP($A172,'2.2'!$D:$O,5,FALSE),"OK","NOK")),
         "")</f>
        <v/>
      </c>
      <c r="P172" s="1156" t="str">
        <f ca="1">IF(intern2!Q8&gt;0,
        IF(P$166="X",
              IF(COUNTBLANK(INDIRECT(ADDRESS(ROW(P172),MATCH(P$167,$166:$166,0),1,1)&amp;":"&amp;ADDRESS(ROW(P172),COLUMN(P172)-1,1,1),TRUE))&gt;0,"",
                    IF(COUNTIF(INDIRECT(ADDRESS(ROW(P172),MATCH(P$167,$166:$166,0),1,1)&amp;":"&amp;ADDRESS(ROW(P172),COLUMN(P172)-1,1,1),TRUE),"OK")&gt;0,"OK","NOK")),
              IF(P$8&gt;=VLOOKUP($A172,'2.2'!$D:$O,5,FALSE),"OK","NOK")),
         "")</f>
        <v/>
      </c>
      <c r="Q172" s="1156" t="str">
        <f ca="1">IF(intern2!R8&gt;0,
        IF(Q$166="X",
              IF(COUNTBLANK(INDIRECT(ADDRESS(ROW(Q172),MATCH(Q$167,$166:$166,0),1,1)&amp;":"&amp;ADDRESS(ROW(Q172),COLUMN(Q172)-1,1,1),TRUE))&gt;0,"",
                    IF(COUNTIF(INDIRECT(ADDRESS(ROW(Q172),MATCH(Q$167,$166:$166,0),1,1)&amp;":"&amp;ADDRESS(ROW(Q172),COLUMN(Q172)-1,1,1),TRUE),"OK")&gt;0,"OK","NOK")),
              IF(Q$8&gt;=VLOOKUP($A172,'2.2'!$D:$O,5,FALSE),"OK","NOK")),
         "")</f>
        <v/>
      </c>
      <c r="R172" s="1159" t="str">
        <f ca="1">IF(intern2!S8&gt;0,
        IF(R$166="X",
              IF(COUNTBLANK(INDIRECT(ADDRESS(ROW(R172),MATCH(R$167,$166:$166,0),1,1)&amp;":"&amp;ADDRESS(ROW(R172),COLUMN(R172)-1,1,1),TRUE))&gt;0,"",
                    IF(COUNTIF(INDIRECT(ADDRESS(ROW(R172),MATCH(R$167,$166:$166,0),1,1)&amp;":"&amp;ADDRESS(ROW(R172),COLUMN(R172)-1,1,1),TRUE),"OK")&gt;0,"OK","NOK")),
              IF(R$8&gt;=VLOOKUP($A172,'2.2'!$D:$O,5,FALSE),"OK","NOK")),
         "")</f>
        <v/>
      </c>
      <c r="S172" s="1159" t="str">
        <f ca="1">IF(intern2!T8&gt;0,
        IF(S$166="X",
              IF(COUNTBLANK(INDIRECT(ADDRESS(ROW(S172),MATCH(S$167,$166:$166,0),1,1)&amp;":"&amp;ADDRESS(ROW(S172),COLUMN(S172)-1,1,1),TRUE))&gt;0,"",
                    IF(COUNTIF(INDIRECT(ADDRESS(ROW(S172),MATCH(S$167,$166:$166,0),1,1)&amp;":"&amp;ADDRESS(ROW(S172),COLUMN(S172)-1,1,1),TRUE),"OK")&gt;0,"OK","NOK")),
              IF(S$8&gt;=VLOOKUP($A172,'2.2'!$D:$O,5,FALSE),"OK","NOK")),
         "")</f>
        <v>NOK</v>
      </c>
      <c r="T172" s="1156" t="str">
        <f ca="1">IF(intern2!U8&gt;0,
        IF(T$166="X",
              IF(COUNTBLANK(INDIRECT(ADDRESS(ROW(T172),MATCH(T$167,$166:$166,0),1,1)&amp;":"&amp;ADDRESS(ROW(T172),COLUMN(T172)-1,1,1),TRUE))&gt;0,"",
                    IF(COUNTIF(INDIRECT(ADDRESS(ROW(T172),MATCH(T$167,$166:$166,0),1,1)&amp;":"&amp;ADDRESS(ROW(T172),COLUMN(T172)-1,1,1),TRUE),"OK")&gt;0,"OK","NOK")),
              IF(T$8&gt;=VLOOKUP($A172,'2.2'!$D:$O,5,FALSE),"OK","NOK")),
         "")</f>
        <v/>
      </c>
      <c r="U172" s="1156" t="str">
        <f ca="1">IF(intern2!V8&gt;0,
        IF(U$166="X",
              IF(COUNTBLANK(INDIRECT(ADDRESS(ROW(U172),MATCH(U$167,$166:$166,0),1,1)&amp;":"&amp;ADDRESS(ROW(U172),COLUMN(U172)-1,1,1),TRUE))&gt;0,"",
                    IF(COUNTIF(INDIRECT(ADDRESS(ROW(U172),MATCH(U$167,$166:$166,0),1,1)&amp;":"&amp;ADDRESS(ROW(U172),COLUMN(U172)-1,1,1),TRUE),"OK")&gt;0,"OK","NOK")),
              IF(U$8&gt;=VLOOKUP($A172,'2.2'!$D:$O,5,FALSE),"OK","NOK")),
         "")</f>
        <v/>
      </c>
      <c r="V172" s="1156" t="str">
        <f ca="1">IF(intern2!W8&gt;0,
        IF(V$166="X",
              IF(COUNTBLANK(INDIRECT(ADDRESS(ROW(V172),MATCH(V$167,$166:$166,0),1,1)&amp;":"&amp;ADDRESS(ROW(V172),COLUMN(V172)-1,1,1),TRUE))&gt;0,"",
                    IF(COUNTIF(INDIRECT(ADDRESS(ROW(V172),MATCH(V$167,$166:$166,0),1,1)&amp;":"&amp;ADDRESS(ROW(V172),COLUMN(V172)-1,1,1),TRUE),"OK")&gt;0,"OK","NOK")),
              IF(V$8&gt;=VLOOKUP($A172,'2.2'!$D:$O,5,FALSE),"OK","NOK")),
         "")</f>
        <v/>
      </c>
      <c r="W172" s="1156" t="str">
        <f ca="1">IF(intern2!X8&gt;0,
        IF(W$166="X",
              IF(COUNTBLANK(INDIRECT(ADDRESS(ROW(W172),MATCH(W$167,$166:$166,0),1,1)&amp;":"&amp;ADDRESS(ROW(W172),COLUMN(W172)-1,1,1),TRUE))&gt;0,"",
                    IF(COUNTIF(INDIRECT(ADDRESS(ROW(W172),MATCH(W$167,$166:$166,0),1,1)&amp;":"&amp;ADDRESS(ROW(W172),COLUMN(W172)-1,1,1),TRUE),"OK")&gt;0,"OK","NOK")),
              IF(W$8&gt;=VLOOKUP($A172,'2.2'!$D:$O,5,FALSE),"OK","NOK")),
         "")</f>
        <v/>
      </c>
      <c r="X172" s="1156" t="str">
        <f ca="1">IF(intern2!Y8&gt;0,
        IF(X$166="X",
              IF(COUNTBLANK(INDIRECT(ADDRESS(ROW(X172),MATCH(X$167,$166:$166,0),1,1)&amp;":"&amp;ADDRESS(ROW(X172),COLUMN(X172)-1,1,1),TRUE))&gt;0,"",
                    IF(COUNTIF(INDIRECT(ADDRESS(ROW(X172),MATCH(X$167,$166:$166,0),1,1)&amp;":"&amp;ADDRESS(ROW(X172),COLUMN(X172)-1,1,1),TRUE),"OK")&gt;0,"OK","NOK")),
              IF(X$8&gt;=VLOOKUP($A172,'2.2'!$D:$O,5,FALSE),"OK","NOK")),
         "")</f>
        <v/>
      </c>
      <c r="Y172" s="1170" t="str">
        <f ca="1">IF(intern2!Z8&gt;0,
        IF(Y$166="X",
              IF(COUNTBLANK(INDIRECT(ADDRESS(ROW(Y172),MATCH(Y$167,$166:$166,0),1,1)&amp;":"&amp;ADDRESS(ROW(Y172),COLUMN(Y172)-1,1,1),TRUE))&gt;0,"",
                    IF(COUNTIF(INDIRECT(ADDRESS(ROW(Y172),MATCH(Y$167,$166:$166,0),1,1)&amp;":"&amp;ADDRESS(ROW(Y172),COLUMN(Y172)-1,1,1),TRUE),"OK")&gt;0,"OK","NOK")),
              IF(Y$8&gt;=VLOOKUP($A172,'2.2'!$D:$O,5,FALSE),"OK","NOK")),
         "")</f>
        <v/>
      </c>
      <c r="Z172" s="1269" t="str">
        <f ca="1">IF(intern2!AA8&gt;0,
        IF(Z$166="X",
              IF(COUNTBLANK(INDIRECT(ADDRESS(ROW(Z172),MATCH(Z$167,$166:$166,0),1,1)&amp;":"&amp;ADDRESS(ROW(Z172),COLUMN(Z172)-1,1,1),TRUE))&gt;0,"",
                    IF(COUNTIF(INDIRECT(ADDRESS(ROW(Z172),MATCH(Z$167,$166:$166,0),1,1)&amp;":"&amp;ADDRESS(ROW(Z172),COLUMN(Z172)-1,1,1),TRUE),"OK")&gt;0,"OK","NOK")),
              IF(Z$8&gt;=VLOOKUP($A172,'2.2'!$D:$O,5,FALSE),"OK","NOK")),
         "")</f>
        <v/>
      </c>
      <c r="AA172" s="1156" t="str">
        <f ca="1">IF(intern2!AB8&gt;0,
        IF(AA$166="X",
              IF(COUNTBLANK(INDIRECT(ADDRESS(ROW(AA172),MATCH(AA$167,$166:$166,0),1,1)&amp;":"&amp;ADDRESS(ROW(AA172),COLUMN(AA172)-1,1,1),TRUE))&gt;0,"",
                    IF(COUNTIF(INDIRECT(ADDRESS(ROW(AA172),MATCH(AA$167,$166:$166,0),1,1)&amp;":"&amp;ADDRESS(ROW(AA172),COLUMN(AA172)-1,1,1),TRUE),"OK")&gt;0,"OK","NOK")),
              IF(AA$8&gt;=VLOOKUP($A172,'2.2'!$D:$O,5,FALSE),"OK","NOK")),
         "")</f>
        <v/>
      </c>
      <c r="AB172" s="1156" t="str">
        <f ca="1">IF(intern2!AC8&gt;0,
        IF(AB$166="X",
              IF(COUNTBLANK(INDIRECT(ADDRESS(ROW(AB172),MATCH(AB$167,$166:$166,0),1,1)&amp;":"&amp;ADDRESS(ROW(AB172),COLUMN(AB172)-1,1,1),TRUE))&gt;0,"",
                    IF(COUNTIF(INDIRECT(ADDRESS(ROW(AB172),MATCH(AB$167,$166:$166,0),1,1)&amp;":"&amp;ADDRESS(ROW(AB172),COLUMN(AB172)-1,1,1),TRUE),"OK")&gt;0,"OK","NOK")),
              IF(AB$8&gt;=VLOOKUP($A172,'2.2'!$D:$O,5,FALSE),"OK","NOK")),
         "")</f>
        <v/>
      </c>
      <c r="AC172" s="1156" t="str">
        <f ca="1">IF(intern2!AD8&gt;0,
        IF(AC$166="X",
              IF(COUNTBLANK(INDIRECT(ADDRESS(ROW(AC172),MATCH(AC$167,$166:$166,0),1,1)&amp;":"&amp;ADDRESS(ROW(AC172),COLUMN(AC172)-1,1,1),TRUE))&gt;0,"",
                    IF(COUNTIF(INDIRECT(ADDRESS(ROW(AC172),MATCH(AC$167,$166:$166,0),1,1)&amp;":"&amp;ADDRESS(ROW(AC172),COLUMN(AC172)-1,1,1),TRUE),"OK")&gt;0,"OK","NOK")),
              IF(AC$8&gt;=VLOOKUP($A172,'2.2'!$D:$O,5,FALSE),"OK","NOK")),
         "")</f>
        <v/>
      </c>
      <c r="AD172" s="1156" t="str">
        <f ca="1">IF(intern2!AE8&gt;0,
        IF(AD$166="X",
              IF(COUNTBLANK(INDIRECT(ADDRESS(ROW(AD172),MATCH(AD$167,$166:$166,0),1,1)&amp;":"&amp;ADDRESS(ROW(AD172),COLUMN(AD172)-1,1,1),TRUE))&gt;0,"",
                    IF(COUNTIF(INDIRECT(ADDRESS(ROW(AD172),MATCH(AD$167,$166:$166,0),1,1)&amp;":"&amp;ADDRESS(ROW(AD172),COLUMN(AD172)-1,1,1),TRUE),"OK")&gt;0,"OK","NOK")),
              IF(AD$8&gt;=VLOOKUP($A172,'2.2'!$D:$O,5,FALSE),"OK","NOK")),
         "")</f>
        <v/>
      </c>
      <c r="AE172" s="1160" t="str">
        <f ca="1">IF(intern2!AF8&gt;0,
        IF(AE$166="X",
              IF(COUNTBLANK(INDIRECT(ADDRESS(ROW(AE172),MATCH(AE$167,$166:$166,0),1,1)&amp;":"&amp;ADDRESS(ROW(AE172),COLUMN(AE172)-1,1,1),TRUE))&gt;0,"",
                    IF(COUNTIF(INDIRECT(ADDRESS(ROW(AE172),MATCH(AE$167,$166:$166,0),1,1)&amp;":"&amp;ADDRESS(ROW(AE172),COLUMN(AE172)-1,1,1),TRUE),"OK")&gt;0,"OK","NOK")),
              IF(AE$8&gt;=VLOOKUP($A172,'2.2'!$D:$O,5,FALSE),"OK","NOK")),
         "")</f>
        <v/>
      </c>
      <c r="AF172" s="1269" t="str">
        <f ca="1">IF(intern2!AG8&gt;0,
        IF(AF$166="X",
              IF(COUNTBLANK(INDIRECT(ADDRESS(ROW(AF172),MATCH(AF$167,$166:$166,0),1,1)&amp;":"&amp;ADDRESS(ROW(AF172),COLUMN(AF172)-1,1,1),TRUE))&gt;0,"",
                    IF(COUNTIF(INDIRECT(ADDRESS(ROW(AF172),MATCH(AF$167,$166:$166,0),1,1)&amp;":"&amp;ADDRESS(ROW(AF172),COLUMN(AF172)-1,1,1),TRUE),"OK")&gt;0,"OK","NOK")),
              IF(AF$8&gt;=VLOOKUP($A172,'2.2'!$D:$O,5,FALSE),"OK","NOK")),
         "")</f>
        <v/>
      </c>
      <c r="AG172" s="1160" t="str">
        <f ca="1">IF(intern2!AH8&gt;0,
        IF(AG$166="X",
              IF(COUNTBLANK(INDIRECT(ADDRESS(ROW(AG172),MATCH(AG$167,$166:$166,0),1,1)&amp;":"&amp;ADDRESS(ROW(AG172),COLUMN(AG172)-1,1,1),TRUE))&gt;0,"",
                    IF(COUNTIF(INDIRECT(ADDRESS(ROW(AG172),MATCH(AG$167,$166:$166,0),1,1)&amp;":"&amp;ADDRESS(ROW(AG172),COLUMN(AG172)-1,1,1),TRUE),"OK")&gt;0,"OK","NOK")),
              IF(AG$8&gt;=VLOOKUP($A172,'2.2'!$D:$O,5,FALSE),"OK","NOK")),
         "")</f>
        <v/>
      </c>
      <c r="AH172" s="1160" t="str">
        <f ca="1">IF(intern2!AI8&gt;0,
        IF(AH$166="X",
              IF(COUNTBLANK(INDIRECT(ADDRESS(ROW(AH172),MATCH(AH$167,$166:$166,0),1,1)&amp;":"&amp;ADDRESS(ROW(AH172),COLUMN(AH172)-1,1,1),TRUE))&gt;0,"",
                    IF(COUNTIF(INDIRECT(ADDRESS(ROW(AH172),MATCH(AH$167,$166:$166,0),1,1)&amp;":"&amp;ADDRESS(ROW(AH172),COLUMN(AH172)-1,1,1),TRUE),"OK")&gt;0,"OK","NOK")),
              IF(AH$8&gt;=VLOOKUP($A172,'2.2'!$D:$O,5,FALSE),"OK","NOK")),
         "")</f>
        <v/>
      </c>
      <c r="AI172" s="1156" t="str">
        <f ca="1">IF(intern2!AJ8&gt;0,
        IF(AI$166="X",
              IF(COUNTBLANK(INDIRECT(ADDRESS(ROW(AI172),MATCH(AI$167,$166:$166,0),1,1)&amp;":"&amp;ADDRESS(ROW(AI172),COLUMN(AI172)-1,1,1),TRUE))&gt;0,"",
                    IF(COUNTIF(INDIRECT(ADDRESS(ROW(AI172),MATCH(AI$167,$166:$166,0),1,1)&amp;":"&amp;ADDRESS(ROW(AI172),COLUMN(AI172)-1,1,1),TRUE),"OK")&gt;0,"OK","NOK")),
              IF(AI$8&gt;=VLOOKUP($A172,'2.2'!$D:$O,5,FALSE),"OK","NOK")),
         "")</f>
        <v/>
      </c>
      <c r="AJ172" s="1156" t="str">
        <f ca="1">IF(intern2!AK8&gt;0,
        IF(AJ$166="X",
              IF(COUNTBLANK(INDIRECT(ADDRESS(ROW(AJ172),MATCH(AJ$167,$166:$166,0),1,1)&amp;":"&amp;ADDRESS(ROW(AJ172),COLUMN(AJ172)-1,1,1),TRUE))&gt;0,"",
                    IF(COUNTIF(INDIRECT(ADDRESS(ROW(AJ172),MATCH(AJ$167,$166:$166,0),1,1)&amp;":"&amp;ADDRESS(ROW(AJ172),COLUMN(AJ172)-1,1,1),TRUE),"OK")&gt;0,"OK","NOK")),
              IF(AJ$8&gt;=VLOOKUP($A172,'2.2'!$D:$O,5,FALSE),"OK","NOK")),
         "")</f>
        <v/>
      </c>
      <c r="AK172" s="1156" t="str">
        <f ca="1">IF(intern2!AL8&gt;0,
        IF(AK$166="X",
              IF(COUNTBLANK(INDIRECT(ADDRESS(ROW(AK172),MATCH(AK$167,$166:$166,0),1,1)&amp;":"&amp;ADDRESS(ROW(AK172),COLUMN(AK172)-1,1,1),TRUE))&gt;0,"",
                    IF(COUNTIF(INDIRECT(ADDRESS(ROW(AK172),MATCH(AK$167,$166:$166,0),1,1)&amp;":"&amp;ADDRESS(ROW(AK172),COLUMN(AK172)-1,1,1),TRUE),"OK")&gt;0,"OK","NOK")),
              IF(AK$8&gt;=VLOOKUP($A172,'2.2'!$D:$O,5,FALSE),"OK","NOK")),
         "")</f>
        <v/>
      </c>
      <c r="AL172" s="1156" t="str">
        <f ca="1">IF(intern2!AM8&gt;0,
        IF(AL$166="X",
              IF(COUNTBLANK(INDIRECT(ADDRESS(ROW(AL172),MATCH(AL$167,$166:$166,0),1,1)&amp;":"&amp;ADDRESS(ROW(AL172),COLUMN(AL172)-1,1,1),TRUE))&gt;0,"",
                    IF(COUNTIF(INDIRECT(ADDRESS(ROW(AL172),MATCH(AL$167,$166:$166,0),1,1)&amp;":"&amp;ADDRESS(ROW(AL172),COLUMN(AL172)-1,1,1),TRUE),"OK")&gt;0,"OK","NOK")),
              IF(AL$8&gt;=VLOOKUP($A172,'2.2'!$D:$O,5,FALSE),"OK","NOK")),
         "")</f>
        <v/>
      </c>
      <c r="AM172" s="1269" t="str">
        <f ca="1">IF(intern2!AN8&gt;0,
        IF(AM$166="X",
              IF(COUNTBLANK(INDIRECT(ADDRESS(ROW(AM172),MATCH(AM$167,$166:$166,0),1,1)&amp;":"&amp;ADDRESS(ROW(AM172),COLUMN(AM172)-1,1,1),TRUE))&gt;0,"",
                    IF(COUNTIF(INDIRECT(ADDRESS(ROW(AM172),MATCH(AM$167,$166:$166,0),1,1)&amp;":"&amp;ADDRESS(ROW(AM172),COLUMN(AM172)-1,1,1),TRUE),"OK")&gt;0,"OK","NOK")),
              IF(AM$8&gt;=VLOOKUP($A172,'2.2'!$D:$O,5,FALSE),"OK","NOK")),
         "")</f>
        <v/>
      </c>
      <c r="AN172" s="1170" t="str">
        <f ca="1">IF(intern2!AO8&gt;0,
        IF(AN$166="X",
              IF(COUNTBLANK(INDIRECT(ADDRESS(ROW(AN172),MATCH(AN$167,$166:$166,0),1,1)&amp;":"&amp;ADDRESS(ROW(AN172),COLUMN(AN172)-1,1,1),TRUE))&gt;0,"",
                    IF(COUNTIF(INDIRECT(ADDRESS(ROW(AN172),MATCH(AN$167,$166:$166,0),1,1)&amp;":"&amp;ADDRESS(ROW(AN172),COLUMN(AN172)-1,1,1),TRUE),"OK")&gt;0,"OK","NOK")),
              IF(AN$8&gt;=VLOOKUP($A172,'2.2'!$D:$O,5,FALSE),"OK","NOK")),
         "")</f>
        <v/>
      </c>
      <c r="AO172" s="1156" t="str">
        <f ca="1">IF(intern2!AP8&gt;0,
        IF(AO$166="X",
              IF(COUNTBLANK(INDIRECT(ADDRESS(ROW(AO172),MATCH(AO$167,$166:$166,0),1,1)&amp;":"&amp;ADDRESS(ROW(AO172),COLUMN(AO172)-1,1,1),TRUE))&gt;0,"",
                    IF(COUNTIF(INDIRECT(ADDRESS(ROW(AO172),MATCH(AO$167,$166:$166,0),1,1)&amp;":"&amp;ADDRESS(ROW(AO172),COLUMN(AO172)-1,1,1),TRUE),"OK")&gt;0,"OK","NOK")),
              IF(AO$8&gt;=VLOOKUP($A172,'2.2'!$D:$O,5,FALSE),"OK","NOK")),
         "")</f>
        <v/>
      </c>
      <c r="AP172" s="1156" t="str">
        <f ca="1">IF(intern2!AQ8&gt;0,
        IF(AP$166="X",
              IF(COUNTBLANK(INDIRECT(ADDRESS(ROW(AP172),MATCH(AP$167,$166:$166,0),1,1)&amp;":"&amp;ADDRESS(ROW(AP172),COLUMN(AP172)-1,1,1),TRUE))&gt;0,"",
                    IF(COUNTIF(INDIRECT(ADDRESS(ROW(AP172),MATCH(AP$167,$166:$166,0),1,1)&amp;":"&amp;ADDRESS(ROW(AP172),COLUMN(AP172)-1,1,1),TRUE),"OK")&gt;0,"OK","NOK")),
              IF(AP$8&gt;=VLOOKUP($A172,'2.2'!$D:$O,5,FALSE),"OK","NOK")),
         "")</f>
        <v/>
      </c>
      <c r="AQ172" s="1269" t="str">
        <f ca="1">IF(intern2!AR8&gt;0,
        IF(AQ$166="X",
              IF(COUNTBLANK(INDIRECT(ADDRESS(ROW(AQ172),MATCH(AQ$167,$166:$166,0),1,1)&amp;":"&amp;ADDRESS(ROW(AQ172),COLUMN(AQ172)-1,1,1),TRUE))&gt;0,"",
                    IF(COUNTIF(INDIRECT(ADDRESS(ROW(AQ172),MATCH(AQ$167,$166:$166,0),1,1)&amp;":"&amp;ADDRESS(ROW(AQ172),COLUMN(AQ172)-1,1,1),TRUE),"OK")&gt;0,"OK","NOK")),
              IF(AQ$8&gt;=VLOOKUP($A172,'2.2'!$D:$O,5,FALSE),"OK","NOK")),
         "")</f>
        <v/>
      </c>
      <c r="AR172" s="1156" t="str">
        <f ca="1">IF(intern2!AS8&gt;0,
        IF(AR$166="X",
              IF(COUNTBLANK(INDIRECT(ADDRESS(ROW(AR172),MATCH(AR$167,$166:$166,0),1,1)&amp;":"&amp;ADDRESS(ROW(AR172),COLUMN(AR172)-1,1,1),TRUE))&gt;0,"",
                    IF(COUNTIF(INDIRECT(ADDRESS(ROW(AR172),MATCH(AR$167,$166:$166,0),1,1)&amp;":"&amp;ADDRESS(ROW(AR172),COLUMN(AR172)-1,1,1),TRUE),"OK")&gt;0,"OK","NOK")),
              IF(AR$8&gt;=VLOOKUP($A172,'2.2'!$D:$O,5,FALSE),"OK","NOK")),
         "")</f>
        <v/>
      </c>
      <c r="AS172" s="1156" t="str">
        <f ca="1">IF(intern2!AT8&gt;0,
        IF(AS$166="X",
              IF(COUNTBLANK(INDIRECT(ADDRESS(ROW(AS172),MATCH(AS$167,$166:$166,0),1,1)&amp;":"&amp;ADDRESS(ROW(AS172),COLUMN(AS172)-1,1,1),TRUE))&gt;0,"",
                    IF(COUNTIF(INDIRECT(ADDRESS(ROW(AS172),MATCH(AS$167,$166:$166,0),1,1)&amp;":"&amp;ADDRESS(ROW(AS172),COLUMN(AS172)-1,1,1),TRUE),"OK")&gt;0,"OK","NOK")),
              IF(AS$8&gt;=VLOOKUP($A172,'2.2'!$D:$O,5,FALSE),"OK","NOK")),
         "")</f>
        <v/>
      </c>
      <c r="AT172" s="1269" t="str">
        <f ca="1">IF(intern2!AU8&gt;0,
        IF(AT$166="X",
              IF(COUNTBLANK(INDIRECT(ADDRESS(ROW(AT172),MATCH(AT$167,$166:$166,0),1,1)&amp;":"&amp;ADDRESS(ROW(AT172),COLUMN(AT172)-1,1,1),TRUE))&gt;0,"",
                    IF(COUNTIF(INDIRECT(ADDRESS(ROW(AT172),MATCH(AT$167,$166:$166,0),1,1)&amp;":"&amp;ADDRESS(ROW(AT172),COLUMN(AT172)-1,1,1),TRUE),"OK")&gt;0,"OK","NOK")),
              IF(AT$8&gt;=VLOOKUP($A172,'2.2'!$D:$O,5,FALSE),"OK","NOK")),
         "")</f>
        <v/>
      </c>
      <c r="AU172" s="1156" t="str">
        <f ca="1">IF(intern2!AV8&gt;0,
        IF(AU$166="X",
              IF(COUNTBLANK(INDIRECT(ADDRESS(ROW(AU172),MATCH(AU$167,$166:$166,0),1,1)&amp;":"&amp;ADDRESS(ROW(AU172),COLUMN(AU172)-1,1,1),TRUE))&gt;0,"",
                    IF(COUNTIF(INDIRECT(ADDRESS(ROW(AU172),MATCH(AU$167,$166:$166,0),1,1)&amp;":"&amp;ADDRESS(ROW(AU172),COLUMN(AU172)-1,1,1),TRUE),"OK")&gt;0,"OK","NOK")),
              IF(AU$8&gt;=VLOOKUP($A172,'2.2'!$D:$O,5,FALSE),"OK","NOK")),
         "")</f>
        <v/>
      </c>
      <c r="AV172" s="1156" t="str">
        <f ca="1">IF(intern2!AW8&gt;0,
        IF(AV$166="X",
              IF(COUNTBLANK(INDIRECT(ADDRESS(ROW(AV172),MATCH(AV$167,$166:$166,0),1,1)&amp;":"&amp;ADDRESS(ROW(AV172),COLUMN(AV172)-1,1,1),TRUE))&gt;0,"",
                    IF(COUNTIF(INDIRECT(ADDRESS(ROW(AV172),MATCH(AV$167,$166:$166,0),1,1)&amp;":"&amp;ADDRESS(ROW(AV172),COLUMN(AV172)-1,1,1),TRUE),"OK")&gt;0,"OK","NOK")),
              IF(AV$8&gt;=VLOOKUP($A172,'2.2'!$D:$O,5,FALSE),"OK","NOK")),
         "")</f>
        <v/>
      </c>
      <c r="AW172" s="1156" t="str">
        <f ca="1">IF(intern2!AX8&gt;0,
        IF(AW$166="X",
              IF(COUNTBLANK(INDIRECT(ADDRESS(ROW(AW172),MATCH(AW$167,$166:$166,0),1,1)&amp;":"&amp;ADDRESS(ROW(AW172),COLUMN(AW172)-1,1,1),TRUE))&gt;0,"",
                    IF(COUNTIF(INDIRECT(ADDRESS(ROW(AW172),MATCH(AW$167,$166:$166,0),1,1)&amp;":"&amp;ADDRESS(ROW(AW172),COLUMN(AW172)-1,1,1),TRUE),"OK")&gt;0,"OK","NOK")),
              IF(AW$8&gt;=VLOOKUP($A172,'2.2'!$D:$O,5,FALSE),"OK","NOK")),
         "")</f>
        <v/>
      </c>
      <c r="AX172" s="1156" t="str">
        <f ca="1">IF(intern2!AY8&gt;0,
        IF(AX$166="X",
              IF(COUNTBLANK(INDIRECT(ADDRESS(ROW(AX172),MATCH(AX$167,$166:$166,0),1,1)&amp;":"&amp;ADDRESS(ROW(AX172),COLUMN(AX172)-1,1,1),TRUE))&gt;0,"",
                    IF(COUNTIF(INDIRECT(ADDRESS(ROW(AX172),MATCH(AX$167,$166:$166,0),1,1)&amp;":"&amp;ADDRESS(ROW(AX172),COLUMN(AX172)-1,1,1),TRUE),"OK")&gt;0,"OK","NOK")),
              IF(AX$8&gt;=VLOOKUP($A172,'2.2'!$D:$O,5,FALSE),"OK","NOK")),
         "")</f>
        <v/>
      </c>
      <c r="AY172" s="1156" t="str">
        <f ca="1">IF(intern2!AZ8&gt;0,
        IF(AY$166="X",
              IF(COUNTBLANK(INDIRECT(ADDRESS(ROW(AY172),MATCH(AY$167,$166:$166,0),1,1)&amp;":"&amp;ADDRESS(ROW(AY172),COLUMN(AY172)-1,1,1),TRUE))&gt;0,"",
                    IF(COUNTIF(INDIRECT(ADDRESS(ROW(AY172),MATCH(AY$167,$166:$166,0),1,1)&amp;":"&amp;ADDRESS(ROW(AY172),COLUMN(AY172)-1,1,1),TRUE),"OK")&gt;0,"OK","NOK")),
              IF(AY$8&gt;=VLOOKUP($A172,'2.2'!$D:$O,5,FALSE),"OK","NOK")),
         "")</f>
        <v/>
      </c>
      <c r="AZ172" s="1269" t="str">
        <f ca="1">IF(intern2!BA8&gt;0,
        IF(AZ$166="X",
              IF(COUNTBLANK(INDIRECT(ADDRESS(ROW(AZ172),MATCH(AZ$167,$166:$166,0),1,1)&amp;":"&amp;ADDRESS(ROW(AZ172),COLUMN(AZ172)-1,1,1),TRUE))&gt;0,"",
                    IF(COUNTIF(INDIRECT(ADDRESS(ROW(AZ172),MATCH(AZ$167,$166:$166,0),1,1)&amp;":"&amp;ADDRESS(ROW(AZ172),COLUMN(AZ172)-1,1,1),TRUE),"OK")&gt;0,"OK","NOK")),
              IF(AZ$8&gt;=VLOOKUP($A172,'2.2'!$D:$O,5,FALSE),"OK","NOK")),
         "")</f>
        <v/>
      </c>
      <c r="BA172" s="1156" t="str">
        <f ca="1">IF(intern2!BB8&gt;0,
        IF(BA$166="X",
              IF(COUNTBLANK(INDIRECT(ADDRESS(ROW(BA172),MATCH(BA$167,$166:$166,0),1,1)&amp;":"&amp;ADDRESS(ROW(BA172),COLUMN(BA172)-1,1,1),TRUE))&gt;0,"",
                    IF(COUNTIF(INDIRECT(ADDRESS(ROW(BA172),MATCH(BA$167,$166:$166,0),1,1)&amp;":"&amp;ADDRESS(ROW(BA172),COLUMN(BA172)-1,1,1),TRUE),"OK")&gt;0,"OK","NOK")),
              IF(BA$8&gt;=VLOOKUP($A172,'2.2'!$D:$O,5,FALSE),"OK","NOK")),
         "")</f>
        <v/>
      </c>
      <c r="BB172" s="1156" t="str">
        <f ca="1">IF(intern2!BC8&gt;0,
        IF(BB$166="X",
              IF(COUNTBLANK(INDIRECT(ADDRESS(ROW(BB172),MATCH(BB$167,$166:$166,0),1,1)&amp;":"&amp;ADDRESS(ROW(BB172),COLUMN(BB172)-1,1,1),TRUE))&gt;0,"",
                    IF(COUNTIF(INDIRECT(ADDRESS(ROW(BB172),MATCH(BB$167,$166:$166,0),1,1)&amp;":"&amp;ADDRESS(ROW(BB172),COLUMN(BB172)-1,1,1),TRUE),"OK")&gt;0,"OK","NOK")),
              IF(BB$8&gt;=VLOOKUP($A172,'2.2'!$D:$O,5,FALSE),"OK","NOK")),
         "")</f>
        <v/>
      </c>
      <c r="BC172" s="1156" t="str">
        <f ca="1">IF(intern2!BD8&gt;0,
        IF(BC$166="X",
              IF(COUNTBLANK(INDIRECT(ADDRESS(ROW(BC172),MATCH(BC$167,$166:$166,0),1,1)&amp;":"&amp;ADDRESS(ROW(BC172),COLUMN(BC172)-1,1,1),TRUE))&gt;0,"",
                    IF(COUNTIF(INDIRECT(ADDRESS(ROW(BC172),MATCH(BC$167,$166:$166,0),1,1)&amp;":"&amp;ADDRESS(ROW(BC172),COLUMN(BC172)-1,1,1),TRUE),"OK")&gt;0,"OK","NOK")),
              IF(BC$8&gt;=VLOOKUP($A172,'2.2'!$D:$O,5,FALSE),"OK","NOK")),
         "")</f>
        <v/>
      </c>
      <c r="BD172" s="1156" t="str">
        <f ca="1">IF(intern2!BE8&gt;0,
        IF(BD$166="X",
              IF(COUNTBLANK(INDIRECT(ADDRESS(ROW(BD172),MATCH(BD$167,$166:$166,0),1,1)&amp;":"&amp;ADDRESS(ROW(BD172),COLUMN(BD172)-1,1,1),TRUE))&gt;0,"",
                    IF(COUNTIF(INDIRECT(ADDRESS(ROW(BD172),MATCH(BD$167,$166:$166,0),1,1)&amp;":"&amp;ADDRESS(ROW(BD172),COLUMN(BD172)-1,1,1),TRUE),"OK")&gt;0,"OK","NOK")),
              IF(BD$8&gt;=VLOOKUP($A172,'2.2'!$D:$O,5,FALSE),"OK","NOK")),
         "")</f>
        <v/>
      </c>
      <c r="BE172" s="1156" t="str">
        <f ca="1">IF(intern2!BF8&gt;0,
        IF(BE$166="X",
              IF(COUNTBLANK(INDIRECT(ADDRESS(ROW(BE172),MATCH(BE$167,$166:$166,0),1,1)&amp;":"&amp;ADDRESS(ROW(BE172),COLUMN(BE172)-1,1,1),TRUE))&gt;0,"",
                    IF(COUNTIF(INDIRECT(ADDRESS(ROW(BE172),MATCH(BE$167,$166:$166,0),1,1)&amp;":"&amp;ADDRESS(ROW(BE172),COLUMN(BE172)-1,1,1),TRUE),"OK")&gt;0,"OK","NOK")),
              IF(BE$8&gt;=VLOOKUP($A172,'2.2'!$D:$O,5,FALSE),"OK","NOK")),
         "")</f>
        <v/>
      </c>
      <c r="BF172" s="1170" t="str">
        <f ca="1">IF(intern2!BG8&gt;0,
        IF(BF$166="X",
              IF(COUNTBLANK(INDIRECT(ADDRESS(ROW(BF172),MATCH(BF$167,$166:$166,0),1,1)&amp;":"&amp;ADDRESS(ROW(BF172),COLUMN(BF172)-1,1,1),TRUE))&gt;0,"",
                    IF(COUNTIF(INDIRECT(ADDRESS(ROW(BF172),MATCH(BF$167,$166:$166,0),1,1)&amp;":"&amp;ADDRESS(ROW(BF172),COLUMN(BF172)-1,1,1),TRUE),"OK")&gt;0,"OK","NOK")),
              IF(BF$8&gt;=VLOOKUP($A172,'2.2'!$D:$O,5,FALSE),"OK","NOK")),
         "")</f>
        <v/>
      </c>
      <c r="BG172" s="1269" t="str">
        <f ca="1">IF(intern2!BH8&gt;0,
        IF(BG$166="X",
              IF(COUNTBLANK(INDIRECT(ADDRESS(ROW(BG172),MATCH(BG$167,$166:$166,0),1,1)&amp;":"&amp;ADDRESS(ROW(BG172),COLUMN(BG172)-1,1,1),TRUE))&gt;0,"",
                    IF(COUNTIF(INDIRECT(ADDRESS(ROW(BG172),MATCH(BG$167,$166:$166,0),1,1)&amp;":"&amp;ADDRESS(ROW(BG172),COLUMN(BG172)-1,1,1),TRUE),"OK")&gt;0,"OK","NOK")),
              IF(BG$8&gt;=VLOOKUP($A172,'2.2'!$D:$O,5,FALSE),"OK","NOK")),
         "")</f>
        <v/>
      </c>
      <c r="BH172" s="1176" t="str">
        <f t="shared" ca="1" si="12"/>
        <v>NOK</v>
      </c>
      <c r="BI172" s="1176"/>
    </row>
    <row r="173" spans="1:62" x14ac:dyDescent="0.25">
      <c r="A173" s="716" t="str">
        <f t="shared" ref="A173:B173" si="16">+A13</f>
        <v>DER1.1</v>
      </c>
      <c r="B173" s="1157" t="str">
        <f t="shared" si="16"/>
        <v>Dermatologia oncologica</v>
      </c>
      <c r="C173" s="1156" t="str">
        <f ca="1">IF(intern2!D9&gt;0,
        IF(C$166="X",
              IF(COUNTBLANK(INDIRECT(ADDRESS(ROW(C173),MATCH(C$167,$166:$166,0),1,1)&amp;":"&amp;ADDRESS(ROW(C173),COLUMN(C173)-1,1,1),TRUE))&gt;0,"",
                    IF(COUNTIF(INDIRECT(ADDRESS(ROW(C173),MATCH(C$167,$166:$166,0),1,1)&amp;":"&amp;ADDRESS(ROW(C173),COLUMN(C173)-1,1,1),TRUE),"OK")&gt;0,"OK","NOK")),
              IF(C$8&gt;=VLOOKUP($A173,'2.2'!$D:$O,5,FALSE),"OK","NOK")),
         "")</f>
        <v/>
      </c>
      <c r="D173" s="1156" t="str">
        <f ca="1">IF(intern2!E9&gt;0,
        IF(D$166="X",
              IF(COUNTBLANK(INDIRECT(ADDRESS(ROW(D173),MATCH(D$167,$166:$166,0),1,1)&amp;":"&amp;ADDRESS(ROW(D173),COLUMN(D173)-1,1,1),TRUE))&gt;0,"",
                    IF(COUNTIF(INDIRECT(ADDRESS(ROW(D173),MATCH(D$167,$166:$166,0),1,1)&amp;":"&amp;ADDRESS(ROW(D173),COLUMN(D173)-1,1,1),TRUE),"OK")&gt;0,"OK","NOK")),
              IF(D$8&gt;=VLOOKUP($A173,'2.2'!$D:$O,5,FALSE),"OK","NOK")),
         "")</f>
        <v/>
      </c>
      <c r="E173" s="1156" t="str">
        <f ca="1">IF(intern2!F9&gt;0,
        IF(E$166="X",
              IF(COUNTBLANK(INDIRECT(ADDRESS(ROW(E173),MATCH(E$167,$166:$166,0),1,1)&amp;":"&amp;ADDRESS(ROW(E173),COLUMN(E173)-1,1,1),TRUE))&gt;0,"",
                    IF(COUNTIF(INDIRECT(ADDRESS(ROW(E173),MATCH(E$167,$166:$166,0),1,1)&amp;":"&amp;ADDRESS(ROW(E173),COLUMN(E173)-1,1,1),TRUE),"OK")&gt;0,"OK","NOK")),
              IF(E$8&gt;=VLOOKUP($A173,'2.2'!$D:$O,5,FALSE),"OK","NOK")),
         "")</f>
        <v/>
      </c>
      <c r="F173" s="1156" t="str">
        <f ca="1">IF(intern2!G9&gt;0,
        IF(F$166="X",
              IF(COUNTBLANK(INDIRECT(ADDRESS(ROW(F173),MATCH(F$167,$166:$166,0),1,1)&amp;":"&amp;ADDRESS(ROW(F173),COLUMN(F173)-1,1,1),TRUE))&gt;0,"",
                    IF(COUNTIF(INDIRECT(ADDRESS(ROW(F173),MATCH(F$167,$166:$166,0),1,1)&amp;":"&amp;ADDRESS(ROW(F173),COLUMN(F173)-1,1,1),TRUE),"OK")&gt;0,"OK","NOK")),
              IF(F$8&gt;=VLOOKUP($A173,'2.2'!$D:$O,5,FALSE),"OK","NOK")),
         "")</f>
        <v/>
      </c>
      <c r="G173" s="1156" t="str">
        <f ca="1">IF(intern2!H9&gt;0,
        IF(G$166="X",
              IF(COUNTBLANK(INDIRECT(ADDRESS(ROW(G173),MATCH(G$167,$166:$166,0),1,1)&amp;":"&amp;ADDRESS(ROW(G173),COLUMN(G173)-1,1,1),TRUE))&gt;0,"",
                    IF(COUNTIF(INDIRECT(ADDRESS(ROW(G173),MATCH(G$167,$166:$166,0),1,1)&amp;":"&amp;ADDRESS(ROW(G173),COLUMN(G173)-1,1,1),TRUE),"OK")&gt;0,"OK","NOK")),
              IF(G$8&gt;=VLOOKUP($A173,'2.2'!$D:$O,5,FALSE),"OK","NOK")),
         "")</f>
        <v/>
      </c>
      <c r="H173" s="1156" t="str">
        <f ca="1">IF(intern2!I9&gt;0,
        IF(H$166="X",
              IF(COUNTBLANK(INDIRECT(ADDRESS(ROW(H173),MATCH(H$167,$166:$166,0),1,1)&amp;":"&amp;ADDRESS(ROW(H173),COLUMN(H173)-1,1,1),TRUE))&gt;0,"",
                    IF(COUNTIF(INDIRECT(ADDRESS(ROW(H173),MATCH(H$167,$166:$166,0),1,1)&amp;":"&amp;ADDRESS(ROW(H173),COLUMN(H173)-1,1,1),TRUE),"OK")&gt;0,"OK","NOK")),
              IF(H$8&gt;=VLOOKUP($A173,'2.2'!$D:$O,5,FALSE),"OK","NOK")),
         "")</f>
        <v/>
      </c>
      <c r="I173" s="1269" t="str">
        <f ca="1">IF(intern2!J9&gt;0,
        IF(I$166="X",
              IF(COUNTBLANK(INDIRECT(ADDRESS(ROW(I173),MATCH(I$167,$166:$166,0),1,1)&amp;":"&amp;ADDRESS(ROW(I173),COLUMN(I173)-1,1,1),TRUE))&gt;0,"",
                    IF(COUNTIF(INDIRECT(ADDRESS(ROW(I173),MATCH(I$167,$166:$166,0),1,1)&amp;":"&amp;ADDRESS(ROW(I173),COLUMN(I173)-1,1,1),TRUE),"OK")&gt;0,"OK","NOK")),
              IF(I$8&gt;=VLOOKUP($A173,'2.2'!$D:$O,5,FALSE),"OK","NOK")),
         "")</f>
        <v/>
      </c>
      <c r="J173" s="1159" t="str">
        <f ca="1">IF(intern2!K9&gt;0,
        IF(J$166="X",
              IF(COUNTBLANK(INDIRECT(ADDRESS(ROW(J173),MATCH(J$167,$166:$166,0),1,1)&amp;":"&amp;ADDRESS(ROW(J173),COLUMN(J173)-1,1,1),TRUE))&gt;0,"",
                    IF(COUNTIF(INDIRECT(ADDRESS(ROW(J173),MATCH(J$167,$166:$166,0),1,1)&amp;":"&amp;ADDRESS(ROW(J173),COLUMN(J173)-1,1,1),TRUE),"OK")&gt;0,"OK","NOK")),
              IF(J$8&gt;=VLOOKUP($A173,'2.2'!$D:$O,5,FALSE),"OK","NOK")),
         "")</f>
        <v/>
      </c>
      <c r="K173" s="1156" t="str">
        <f ca="1">IF(intern2!L9&gt;0,
        IF(K$166="X",
              IF(COUNTBLANK(INDIRECT(ADDRESS(ROW(K173),MATCH(K$167,$166:$166,0),1,1)&amp;":"&amp;ADDRESS(ROW(K173),COLUMN(K173)-1,1,1),TRUE))&gt;0,"",
                    IF(COUNTIF(INDIRECT(ADDRESS(ROW(K173),MATCH(K$167,$166:$166,0),1,1)&amp;":"&amp;ADDRESS(ROW(K173),COLUMN(K173)-1,1,1),TRUE),"OK")&gt;0,"OK","NOK")),
              IF(K$8&gt;=VLOOKUP($A173,'2.2'!$D:$O,5,FALSE),"OK","NOK")),
         "")</f>
        <v/>
      </c>
      <c r="L173" s="1156" t="str">
        <f ca="1">IF(intern2!M9&gt;0,
        IF(L$166="X",
              IF(COUNTBLANK(INDIRECT(ADDRESS(ROW(L173),MATCH(L$167,$166:$166,0),1,1)&amp;":"&amp;ADDRESS(ROW(L173),COLUMN(L173)-1,1,1),TRUE))&gt;0,"",
                    IF(COUNTIF(INDIRECT(ADDRESS(ROW(L173),MATCH(L$167,$166:$166,0),1,1)&amp;":"&amp;ADDRESS(ROW(L173),COLUMN(L173)-1,1,1),TRUE),"OK")&gt;0,"OK","NOK")),
              IF(L$8&gt;=VLOOKUP($A173,'2.2'!$D:$O,5,FALSE),"OK","NOK")),
         "")</f>
        <v/>
      </c>
      <c r="M173" s="1156" t="str">
        <f ca="1">IF(intern2!N9&gt;0,
        IF(M$166="X",
              IF(COUNTBLANK(INDIRECT(ADDRESS(ROW(M173),MATCH(M$167,$166:$166,0),1,1)&amp;":"&amp;ADDRESS(ROW(M173),COLUMN(M173)-1,1,1),TRUE))&gt;0,"",
                    IF(COUNTIF(INDIRECT(ADDRESS(ROW(M173),MATCH(M$167,$166:$166,0),1,1)&amp;":"&amp;ADDRESS(ROW(M173),COLUMN(M173)-1,1,1),TRUE),"OK")&gt;0,"OK","NOK")),
              IF(M$8&gt;=VLOOKUP($A173,'2.2'!$D:$O,5,FALSE),"OK","NOK")),
         "")</f>
        <v/>
      </c>
      <c r="N173" s="1156" t="str">
        <f ca="1">IF(intern2!O9&gt;0,
        IF(N$166="X",
              IF(COUNTBLANK(INDIRECT(ADDRESS(ROW(N173),MATCH(N$167,$166:$166,0),1,1)&amp;":"&amp;ADDRESS(ROW(N173),COLUMN(N173)-1,1,1),TRUE))&gt;0,"",
                    IF(COUNTIF(INDIRECT(ADDRESS(ROW(N173),MATCH(N$167,$166:$166,0),1,1)&amp;":"&amp;ADDRESS(ROW(N173),COLUMN(N173)-1,1,1),TRUE),"OK")&gt;0,"OK","NOK")),
              IF(N$8&gt;=VLOOKUP($A173,'2.2'!$D:$O,5,FALSE),"OK","NOK")),
         "")</f>
        <v/>
      </c>
      <c r="O173" s="1156" t="str">
        <f ca="1">IF(intern2!P9&gt;0,
        IF(O$166="X",
              IF(COUNTBLANK(INDIRECT(ADDRESS(ROW(O173),MATCH(O$167,$166:$166,0),1,1)&amp;":"&amp;ADDRESS(ROW(O173),COLUMN(O173)-1,1,1),TRUE))&gt;0,"",
                    IF(COUNTIF(INDIRECT(ADDRESS(ROW(O173),MATCH(O$167,$166:$166,0),1,1)&amp;":"&amp;ADDRESS(ROW(O173),COLUMN(O173)-1,1,1),TRUE),"OK")&gt;0,"OK","NOK")),
              IF(O$8&gt;=VLOOKUP($A173,'2.2'!$D:$O,5,FALSE),"OK","NOK")),
         "")</f>
        <v/>
      </c>
      <c r="P173" s="1156" t="str">
        <f ca="1">IF(intern2!Q9&gt;0,
        IF(P$166="X",
              IF(COUNTBLANK(INDIRECT(ADDRESS(ROW(P173),MATCH(P$167,$166:$166,0),1,1)&amp;":"&amp;ADDRESS(ROW(P173),COLUMN(P173)-1,1,1),TRUE))&gt;0,"",
                    IF(COUNTIF(INDIRECT(ADDRESS(ROW(P173),MATCH(P$167,$166:$166,0),1,1)&amp;":"&amp;ADDRESS(ROW(P173),COLUMN(P173)-1,1,1),TRUE),"OK")&gt;0,"OK","NOK")),
              IF(P$8&gt;=VLOOKUP($A173,'2.2'!$D:$O,5,FALSE),"OK","NOK")),
         "")</f>
        <v/>
      </c>
      <c r="Q173" s="1156" t="str">
        <f ca="1">IF(intern2!R9&gt;0,
        IF(Q$166="X",
              IF(COUNTBLANK(INDIRECT(ADDRESS(ROW(Q173),MATCH(Q$167,$166:$166,0),1,1)&amp;":"&amp;ADDRESS(ROW(Q173),COLUMN(Q173)-1,1,1),TRUE))&gt;0,"",
                    IF(COUNTIF(INDIRECT(ADDRESS(ROW(Q173),MATCH(Q$167,$166:$166,0),1,1)&amp;":"&amp;ADDRESS(ROW(Q173),COLUMN(Q173)-1,1,1),TRUE),"OK")&gt;0,"OK","NOK")),
              IF(Q$8&gt;=VLOOKUP($A173,'2.2'!$D:$O,5,FALSE),"OK","NOK")),
         "")</f>
        <v/>
      </c>
      <c r="R173" s="1159" t="str">
        <f ca="1">IF(intern2!S9&gt;0,
        IF(R$166="X",
              IF(COUNTBLANK(INDIRECT(ADDRESS(ROW(R173),MATCH(R$167,$166:$166,0),1,1)&amp;":"&amp;ADDRESS(ROW(R173),COLUMN(R173)-1,1,1),TRUE))&gt;0,"",
                    IF(COUNTIF(INDIRECT(ADDRESS(ROW(R173),MATCH(R$167,$166:$166,0),1,1)&amp;":"&amp;ADDRESS(ROW(R173),COLUMN(R173)-1,1,1),TRUE),"OK")&gt;0,"OK","NOK")),
              IF(R$8&gt;=VLOOKUP($A173,'2.2'!$D:$O,5,FALSE),"OK","NOK")),
         "")</f>
        <v/>
      </c>
      <c r="S173" s="1159" t="str">
        <f ca="1">IF(intern2!T9&gt;0,
        IF(S$166="X",
              IF(COUNTBLANK(INDIRECT(ADDRESS(ROW(S173),MATCH(S$167,$166:$166,0),1,1)&amp;":"&amp;ADDRESS(ROW(S173),COLUMN(S173)-1,1,1),TRUE))&gt;0,"",
                    IF(COUNTIF(INDIRECT(ADDRESS(ROW(S173),MATCH(S$167,$166:$166,0),1,1)&amp;":"&amp;ADDRESS(ROW(S173),COLUMN(S173)-1,1,1),TRUE),"OK")&gt;0,"OK","NOK")),
              IF(S$8&gt;=VLOOKUP($A173,'2.2'!$D:$O,5,FALSE),"OK","NOK")),
         "")</f>
        <v>OK</v>
      </c>
      <c r="T173" s="1156" t="str">
        <f ca="1">IF(intern2!U9&gt;0,
        IF(T$166="X",
              IF(COUNTBLANK(INDIRECT(ADDRESS(ROW(T173),MATCH(T$167,$166:$166,0),1,1)&amp;":"&amp;ADDRESS(ROW(T173),COLUMN(T173)-1,1,1),TRUE))&gt;0,"",
                    IF(COUNTIF(INDIRECT(ADDRESS(ROW(T173),MATCH(T$167,$166:$166,0),1,1)&amp;":"&amp;ADDRESS(ROW(T173),COLUMN(T173)-1,1,1),TRUE),"OK")&gt;0,"OK","NOK")),
              IF(T$8&gt;=VLOOKUP($A173,'2.2'!$D:$O,5,FALSE),"OK","NOK")),
         "")</f>
        <v/>
      </c>
      <c r="U173" s="1156" t="str">
        <f ca="1">IF(intern2!V9&gt;0,
        IF(U$166="X",
              IF(COUNTBLANK(INDIRECT(ADDRESS(ROW(U173),MATCH(U$167,$166:$166,0),1,1)&amp;":"&amp;ADDRESS(ROW(U173),COLUMN(U173)-1,1,1),TRUE))&gt;0,"",
                    IF(COUNTIF(INDIRECT(ADDRESS(ROW(U173),MATCH(U$167,$166:$166,0),1,1)&amp;":"&amp;ADDRESS(ROW(U173),COLUMN(U173)-1,1,1),TRUE),"OK")&gt;0,"OK","NOK")),
              IF(U$8&gt;=VLOOKUP($A173,'2.2'!$D:$O,5,FALSE),"OK","NOK")),
         "")</f>
        <v/>
      </c>
      <c r="V173" s="1156" t="str">
        <f ca="1">IF(intern2!W9&gt;0,
        IF(V$166="X",
              IF(COUNTBLANK(INDIRECT(ADDRESS(ROW(V173),MATCH(V$167,$166:$166,0),1,1)&amp;":"&amp;ADDRESS(ROW(V173),COLUMN(V173)-1,1,1),TRUE))&gt;0,"",
                    IF(COUNTIF(INDIRECT(ADDRESS(ROW(V173),MATCH(V$167,$166:$166,0),1,1)&amp;":"&amp;ADDRESS(ROW(V173),COLUMN(V173)-1,1,1),TRUE),"OK")&gt;0,"OK","NOK")),
              IF(V$8&gt;=VLOOKUP($A173,'2.2'!$D:$O,5,FALSE),"OK","NOK")),
         "")</f>
        <v/>
      </c>
      <c r="W173" s="1156" t="str">
        <f ca="1">IF(intern2!X9&gt;0,
        IF(W$166="X",
              IF(COUNTBLANK(INDIRECT(ADDRESS(ROW(W173),MATCH(W$167,$166:$166,0),1,1)&amp;":"&amp;ADDRESS(ROW(W173),COLUMN(W173)-1,1,1),TRUE))&gt;0,"",
                    IF(COUNTIF(INDIRECT(ADDRESS(ROW(W173),MATCH(W$167,$166:$166,0),1,1)&amp;":"&amp;ADDRESS(ROW(W173),COLUMN(W173)-1,1,1),TRUE),"OK")&gt;0,"OK","NOK")),
              IF(W$8&gt;=VLOOKUP($A173,'2.2'!$D:$O,5,FALSE),"OK","NOK")),
         "")</f>
        <v/>
      </c>
      <c r="X173" s="1156" t="str">
        <f ca="1">IF(intern2!Y9&gt;0,
        IF(X$166="X",
              IF(COUNTBLANK(INDIRECT(ADDRESS(ROW(X173),MATCH(X$167,$166:$166,0),1,1)&amp;":"&amp;ADDRESS(ROW(X173),COLUMN(X173)-1,1,1),TRUE))&gt;0,"",
                    IF(COUNTIF(INDIRECT(ADDRESS(ROW(X173),MATCH(X$167,$166:$166,0),1,1)&amp;":"&amp;ADDRESS(ROW(X173),COLUMN(X173)-1,1,1),TRUE),"OK")&gt;0,"OK","NOK")),
              IF(X$8&gt;=VLOOKUP($A173,'2.2'!$D:$O,5,FALSE),"OK","NOK")),
         "")</f>
        <v/>
      </c>
      <c r="Y173" s="1170" t="str">
        <f ca="1">IF(intern2!Z9&gt;0,
        IF(Y$166="X",
              IF(COUNTBLANK(INDIRECT(ADDRESS(ROW(Y173),MATCH(Y$167,$166:$166,0),1,1)&amp;":"&amp;ADDRESS(ROW(Y173),COLUMN(Y173)-1,1,1),TRUE))&gt;0,"",
                    IF(COUNTIF(INDIRECT(ADDRESS(ROW(Y173),MATCH(Y$167,$166:$166,0),1,1)&amp;":"&amp;ADDRESS(ROW(Y173),COLUMN(Y173)-1,1,1),TRUE),"OK")&gt;0,"OK","NOK")),
              IF(Y$8&gt;=VLOOKUP($A173,'2.2'!$D:$O,5,FALSE),"OK","NOK")),
         "")</f>
        <v/>
      </c>
      <c r="Z173" s="1269" t="str">
        <f ca="1">IF(intern2!AA9&gt;0,
        IF(Z$166="X",
              IF(COUNTBLANK(INDIRECT(ADDRESS(ROW(Z173),MATCH(Z$167,$166:$166,0),1,1)&amp;":"&amp;ADDRESS(ROW(Z173),COLUMN(Z173)-1,1,1),TRUE))&gt;0,"",
                    IF(COUNTIF(INDIRECT(ADDRESS(ROW(Z173),MATCH(Z$167,$166:$166,0),1,1)&amp;":"&amp;ADDRESS(ROW(Z173),COLUMN(Z173)-1,1,1),TRUE),"OK")&gt;0,"OK","NOK")),
              IF(Z$8&gt;=VLOOKUP($A173,'2.2'!$D:$O,5,FALSE),"OK","NOK")),
         "")</f>
        <v/>
      </c>
      <c r="AA173" s="1156" t="str">
        <f ca="1">IF(intern2!AB9&gt;0,
        IF(AA$166="X",
              IF(COUNTBLANK(INDIRECT(ADDRESS(ROW(AA173),MATCH(AA$167,$166:$166,0),1,1)&amp;":"&amp;ADDRESS(ROW(AA173),COLUMN(AA173)-1,1,1),TRUE))&gt;0,"",
                    IF(COUNTIF(INDIRECT(ADDRESS(ROW(AA173),MATCH(AA$167,$166:$166,0),1,1)&amp;":"&amp;ADDRESS(ROW(AA173),COLUMN(AA173)-1,1,1),TRUE),"OK")&gt;0,"OK","NOK")),
              IF(AA$8&gt;=VLOOKUP($A173,'2.2'!$D:$O,5,FALSE),"OK","NOK")),
         "")</f>
        <v/>
      </c>
      <c r="AB173" s="1156" t="str">
        <f ca="1">IF(intern2!AC9&gt;0,
        IF(AB$166="X",
              IF(COUNTBLANK(INDIRECT(ADDRESS(ROW(AB173),MATCH(AB$167,$166:$166,0),1,1)&amp;":"&amp;ADDRESS(ROW(AB173),COLUMN(AB173)-1,1,1),TRUE))&gt;0,"",
                    IF(COUNTIF(INDIRECT(ADDRESS(ROW(AB173),MATCH(AB$167,$166:$166,0),1,1)&amp;":"&amp;ADDRESS(ROW(AB173),COLUMN(AB173)-1,1,1),TRUE),"OK")&gt;0,"OK","NOK")),
              IF(AB$8&gt;=VLOOKUP($A173,'2.2'!$D:$O,5,FALSE),"OK","NOK")),
         "")</f>
        <v/>
      </c>
      <c r="AC173" s="1156" t="str">
        <f ca="1">IF(intern2!AD9&gt;0,
        IF(AC$166="X",
              IF(COUNTBLANK(INDIRECT(ADDRESS(ROW(AC173),MATCH(AC$167,$166:$166,0),1,1)&amp;":"&amp;ADDRESS(ROW(AC173),COLUMN(AC173)-1,1,1),TRUE))&gt;0,"",
                    IF(COUNTIF(INDIRECT(ADDRESS(ROW(AC173),MATCH(AC$167,$166:$166,0),1,1)&amp;":"&amp;ADDRESS(ROW(AC173),COLUMN(AC173)-1,1,1),TRUE),"OK")&gt;0,"OK","NOK")),
              IF(AC$8&gt;=VLOOKUP($A173,'2.2'!$D:$O,5,FALSE),"OK","NOK")),
         "")</f>
        <v/>
      </c>
      <c r="AD173" s="1156" t="str">
        <f ca="1">IF(intern2!AE9&gt;0,
        IF(AD$166="X",
              IF(COUNTBLANK(INDIRECT(ADDRESS(ROW(AD173),MATCH(AD$167,$166:$166,0),1,1)&amp;":"&amp;ADDRESS(ROW(AD173),COLUMN(AD173)-1,1,1),TRUE))&gt;0,"",
                    IF(COUNTIF(INDIRECT(ADDRESS(ROW(AD173),MATCH(AD$167,$166:$166,0),1,1)&amp;":"&amp;ADDRESS(ROW(AD173),COLUMN(AD173)-1,1,1),TRUE),"OK")&gt;0,"OK","NOK")),
              IF(AD$8&gt;=VLOOKUP($A173,'2.2'!$D:$O,5,FALSE),"OK","NOK")),
         "")</f>
        <v/>
      </c>
      <c r="AE173" s="1160" t="str">
        <f ca="1">IF(intern2!AF9&gt;0,
        IF(AE$166="X",
              IF(COUNTBLANK(INDIRECT(ADDRESS(ROW(AE173),MATCH(AE$167,$166:$166,0),1,1)&amp;":"&amp;ADDRESS(ROW(AE173),COLUMN(AE173)-1,1,1),TRUE))&gt;0,"",
                    IF(COUNTIF(INDIRECT(ADDRESS(ROW(AE173),MATCH(AE$167,$166:$166,0),1,1)&amp;":"&amp;ADDRESS(ROW(AE173),COLUMN(AE173)-1,1,1),TRUE),"OK")&gt;0,"OK","NOK")),
              IF(AE$8&gt;=VLOOKUP($A173,'2.2'!$D:$O,5,FALSE),"OK","NOK")),
         "")</f>
        <v/>
      </c>
      <c r="AF173" s="1269" t="str">
        <f ca="1">IF(intern2!AG9&gt;0,
        IF(AF$166="X",
              IF(COUNTBLANK(INDIRECT(ADDRESS(ROW(AF173),MATCH(AF$167,$166:$166,0),1,1)&amp;":"&amp;ADDRESS(ROW(AF173),COLUMN(AF173)-1,1,1),TRUE))&gt;0,"",
                    IF(COUNTIF(INDIRECT(ADDRESS(ROW(AF173),MATCH(AF$167,$166:$166,0),1,1)&amp;":"&amp;ADDRESS(ROW(AF173),COLUMN(AF173)-1,1,1),TRUE),"OK")&gt;0,"OK","NOK")),
              IF(AF$8&gt;=VLOOKUP($A173,'2.2'!$D:$O,5,FALSE),"OK","NOK")),
         "")</f>
        <v/>
      </c>
      <c r="AG173" s="1160" t="str">
        <f ca="1">IF(intern2!AH9&gt;0,
        IF(AG$166="X",
              IF(COUNTBLANK(INDIRECT(ADDRESS(ROW(AG173),MATCH(AG$167,$166:$166,0),1,1)&amp;":"&amp;ADDRESS(ROW(AG173),COLUMN(AG173)-1,1,1),TRUE))&gt;0,"",
                    IF(COUNTIF(INDIRECT(ADDRESS(ROW(AG173),MATCH(AG$167,$166:$166,0),1,1)&amp;":"&amp;ADDRESS(ROW(AG173),COLUMN(AG173)-1,1,1),TRUE),"OK")&gt;0,"OK","NOK")),
              IF(AG$8&gt;=VLOOKUP($A173,'2.2'!$D:$O,5,FALSE),"OK","NOK")),
         "")</f>
        <v/>
      </c>
      <c r="AH173" s="1160" t="str">
        <f ca="1">IF(intern2!AI9&gt;0,
        IF(AH$166="X",
              IF(COUNTBLANK(INDIRECT(ADDRESS(ROW(AH173),MATCH(AH$167,$166:$166,0),1,1)&amp;":"&amp;ADDRESS(ROW(AH173),COLUMN(AH173)-1,1,1),TRUE))&gt;0,"",
                    IF(COUNTIF(INDIRECT(ADDRESS(ROW(AH173),MATCH(AH$167,$166:$166,0),1,1)&amp;":"&amp;ADDRESS(ROW(AH173),COLUMN(AH173)-1,1,1),TRUE),"OK")&gt;0,"OK","NOK")),
              IF(AH$8&gt;=VLOOKUP($A173,'2.2'!$D:$O,5,FALSE),"OK","NOK")),
         "")</f>
        <v/>
      </c>
      <c r="AI173" s="1156" t="str">
        <f ca="1">IF(intern2!AJ9&gt;0,
        IF(AI$166="X",
              IF(COUNTBLANK(INDIRECT(ADDRESS(ROW(AI173),MATCH(AI$167,$166:$166,0),1,1)&amp;":"&amp;ADDRESS(ROW(AI173),COLUMN(AI173)-1,1,1),TRUE))&gt;0,"",
                    IF(COUNTIF(INDIRECT(ADDRESS(ROW(AI173),MATCH(AI$167,$166:$166,0),1,1)&amp;":"&amp;ADDRESS(ROW(AI173),COLUMN(AI173)-1,1,1),TRUE),"OK")&gt;0,"OK","NOK")),
              IF(AI$8&gt;=VLOOKUP($A173,'2.2'!$D:$O,5,FALSE),"OK","NOK")),
         "")</f>
        <v/>
      </c>
      <c r="AJ173" s="1156" t="str">
        <f ca="1">IF(intern2!AK9&gt;0,
        IF(AJ$166="X",
              IF(COUNTBLANK(INDIRECT(ADDRESS(ROW(AJ173),MATCH(AJ$167,$166:$166,0),1,1)&amp;":"&amp;ADDRESS(ROW(AJ173),COLUMN(AJ173)-1,1,1),TRUE))&gt;0,"",
                    IF(COUNTIF(INDIRECT(ADDRESS(ROW(AJ173),MATCH(AJ$167,$166:$166,0),1,1)&amp;":"&amp;ADDRESS(ROW(AJ173),COLUMN(AJ173)-1,1,1),TRUE),"OK")&gt;0,"OK","NOK")),
              IF(AJ$8&gt;=VLOOKUP($A173,'2.2'!$D:$O,5,FALSE),"OK","NOK")),
         "")</f>
        <v/>
      </c>
      <c r="AK173" s="1156" t="str">
        <f ca="1">IF(intern2!AL9&gt;0,
        IF(AK$166="X",
              IF(COUNTBLANK(INDIRECT(ADDRESS(ROW(AK173),MATCH(AK$167,$166:$166,0),1,1)&amp;":"&amp;ADDRESS(ROW(AK173),COLUMN(AK173)-1,1,1),TRUE))&gt;0,"",
                    IF(COUNTIF(INDIRECT(ADDRESS(ROW(AK173),MATCH(AK$167,$166:$166,0),1,1)&amp;":"&amp;ADDRESS(ROW(AK173),COLUMN(AK173)-1,1,1),TRUE),"OK")&gt;0,"OK","NOK")),
              IF(AK$8&gt;=VLOOKUP($A173,'2.2'!$D:$O,5,FALSE),"OK","NOK")),
         "")</f>
        <v/>
      </c>
      <c r="AL173" s="1156" t="str">
        <f ca="1">IF(intern2!AM9&gt;0,
        IF(AL$166="X",
              IF(COUNTBLANK(INDIRECT(ADDRESS(ROW(AL173),MATCH(AL$167,$166:$166,0),1,1)&amp;":"&amp;ADDRESS(ROW(AL173),COLUMN(AL173)-1,1,1),TRUE))&gt;0,"",
                    IF(COUNTIF(INDIRECT(ADDRESS(ROW(AL173),MATCH(AL$167,$166:$166,0),1,1)&amp;":"&amp;ADDRESS(ROW(AL173),COLUMN(AL173)-1,1,1),TRUE),"OK")&gt;0,"OK","NOK")),
              IF(AL$8&gt;=VLOOKUP($A173,'2.2'!$D:$O,5,FALSE),"OK","NOK")),
         "")</f>
        <v/>
      </c>
      <c r="AM173" s="1269" t="str">
        <f ca="1">IF(intern2!AN9&gt;0,
        IF(AM$166="X",
              IF(COUNTBLANK(INDIRECT(ADDRESS(ROW(AM173),MATCH(AM$167,$166:$166,0),1,1)&amp;":"&amp;ADDRESS(ROW(AM173),COLUMN(AM173)-1,1,1),TRUE))&gt;0,"",
                    IF(COUNTIF(INDIRECT(ADDRESS(ROW(AM173),MATCH(AM$167,$166:$166,0),1,1)&amp;":"&amp;ADDRESS(ROW(AM173),COLUMN(AM173)-1,1,1),TRUE),"OK")&gt;0,"OK","NOK")),
              IF(AM$8&gt;=VLOOKUP($A173,'2.2'!$D:$O,5,FALSE),"OK","NOK")),
         "")</f>
        <v/>
      </c>
      <c r="AN173" s="1170" t="str">
        <f ca="1">IF(intern2!AO9&gt;0,
        IF(AN$166="X",
              IF(COUNTBLANK(INDIRECT(ADDRESS(ROW(AN173),MATCH(AN$167,$166:$166,0),1,1)&amp;":"&amp;ADDRESS(ROW(AN173),COLUMN(AN173)-1,1,1),TRUE))&gt;0,"",
                    IF(COUNTIF(INDIRECT(ADDRESS(ROW(AN173),MATCH(AN$167,$166:$166,0),1,1)&amp;":"&amp;ADDRESS(ROW(AN173),COLUMN(AN173)-1,1,1),TRUE),"OK")&gt;0,"OK","NOK")),
              IF(AN$8&gt;=VLOOKUP($A173,'2.2'!$D:$O,5,FALSE),"OK","NOK")),
         "")</f>
        <v/>
      </c>
      <c r="AO173" s="1156" t="str">
        <f ca="1">IF(intern2!AP9&gt;0,
        IF(AO$166="X",
              IF(COUNTBLANK(INDIRECT(ADDRESS(ROW(AO173),MATCH(AO$167,$166:$166,0),1,1)&amp;":"&amp;ADDRESS(ROW(AO173),COLUMN(AO173)-1,1,1),TRUE))&gt;0,"",
                    IF(COUNTIF(INDIRECT(ADDRESS(ROW(AO173),MATCH(AO$167,$166:$166,0),1,1)&amp;":"&amp;ADDRESS(ROW(AO173),COLUMN(AO173)-1,1,1),TRUE),"OK")&gt;0,"OK","NOK")),
              IF(AO$8&gt;=VLOOKUP($A173,'2.2'!$D:$O,5,FALSE),"OK","NOK")),
         "")</f>
        <v/>
      </c>
      <c r="AP173" s="1156" t="str">
        <f ca="1">IF(intern2!AQ9&gt;0,
        IF(AP$166="X",
              IF(COUNTBLANK(INDIRECT(ADDRESS(ROW(AP173),MATCH(AP$167,$166:$166,0),1,1)&amp;":"&amp;ADDRESS(ROW(AP173),COLUMN(AP173)-1,1,1),TRUE))&gt;0,"",
                    IF(COUNTIF(INDIRECT(ADDRESS(ROW(AP173),MATCH(AP$167,$166:$166,0),1,1)&amp;":"&amp;ADDRESS(ROW(AP173),COLUMN(AP173)-1,1,1),TRUE),"OK")&gt;0,"OK","NOK")),
              IF(AP$8&gt;=VLOOKUP($A173,'2.2'!$D:$O,5,FALSE),"OK","NOK")),
         "")</f>
        <v/>
      </c>
      <c r="AQ173" s="1269" t="str">
        <f ca="1">IF(intern2!AR9&gt;0,
        IF(AQ$166="X",
              IF(COUNTBLANK(INDIRECT(ADDRESS(ROW(AQ173),MATCH(AQ$167,$166:$166,0),1,1)&amp;":"&amp;ADDRESS(ROW(AQ173),COLUMN(AQ173)-1,1,1),TRUE))&gt;0,"",
                    IF(COUNTIF(INDIRECT(ADDRESS(ROW(AQ173),MATCH(AQ$167,$166:$166,0),1,1)&amp;":"&amp;ADDRESS(ROW(AQ173),COLUMN(AQ173)-1,1,1),TRUE),"OK")&gt;0,"OK","NOK")),
              IF(AQ$8&gt;=VLOOKUP($A173,'2.2'!$D:$O,5,FALSE),"OK","NOK")),
         "")</f>
        <v/>
      </c>
      <c r="AR173" s="1156" t="str">
        <f ca="1">IF(intern2!AS9&gt;0,
        IF(AR$166="X",
              IF(COUNTBLANK(INDIRECT(ADDRESS(ROW(AR173),MATCH(AR$167,$166:$166,0),1,1)&amp;":"&amp;ADDRESS(ROW(AR173),COLUMN(AR173)-1,1,1),TRUE))&gt;0,"",
                    IF(COUNTIF(INDIRECT(ADDRESS(ROW(AR173),MATCH(AR$167,$166:$166,0),1,1)&amp;":"&amp;ADDRESS(ROW(AR173),COLUMN(AR173)-1,1,1),TRUE),"OK")&gt;0,"OK","NOK")),
              IF(AR$8&gt;=VLOOKUP($A173,'2.2'!$D:$O,5,FALSE),"OK","NOK")),
         "")</f>
        <v/>
      </c>
      <c r="AS173" s="1156" t="str">
        <f ca="1">IF(intern2!AT9&gt;0,
        IF(AS$166="X",
              IF(COUNTBLANK(INDIRECT(ADDRESS(ROW(AS173),MATCH(AS$167,$166:$166,0),1,1)&amp;":"&amp;ADDRESS(ROW(AS173),COLUMN(AS173)-1,1,1),TRUE))&gt;0,"",
                    IF(COUNTIF(INDIRECT(ADDRESS(ROW(AS173),MATCH(AS$167,$166:$166,0),1,1)&amp;":"&amp;ADDRESS(ROW(AS173),COLUMN(AS173)-1,1,1),TRUE),"OK")&gt;0,"OK","NOK")),
              IF(AS$8&gt;=VLOOKUP($A173,'2.2'!$D:$O,5,FALSE),"OK","NOK")),
         "")</f>
        <v/>
      </c>
      <c r="AT173" s="1269" t="str">
        <f ca="1">IF(intern2!AU9&gt;0,
        IF(AT$166="X",
              IF(COUNTBLANK(INDIRECT(ADDRESS(ROW(AT173),MATCH(AT$167,$166:$166,0),1,1)&amp;":"&amp;ADDRESS(ROW(AT173),COLUMN(AT173)-1,1,1),TRUE))&gt;0,"",
                    IF(COUNTIF(INDIRECT(ADDRESS(ROW(AT173),MATCH(AT$167,$166:$166,0),1,1)&amp;":"&amp;ADDRESS(ROW(AT173),COLUMN(AT173)-1,1,1),TRUE),"OK")&gt;0,"OK","NOK")),
              IF(AT$8&gt;=VLOOKUP($A173,'2.2'!$D:$O,5,FALSE),"OK","NOK")),
         "")</f>
        <v/>
      </c>
      <c r="AU173" s="1156" t="str">
        <f ca="1">IF(intern2!AV9&gt;0,
        IF(AU$166="X",
              IF(COUNTBLANK(INDIRECT(ADDRESS(ROW(AU173),MATCH(AU$167,$166:$166,0),1,1)&amp;":"&amp;ADDRESS(ROW(AU173),COLUMN(AU173)-1,1,1),TRUE))&gt;0,"",
                    IF(COUNTIF(INDIRECT(ADDRESS(ROW(AU173),MATCH(AU$167,$166:$166,0),1,1)&amp;":"&amp;ADDRESS(ROW(AU173),COLUMN(AU173)-1,1,1),TRUE),"OK")&gt;0,"OK","NOK")),
              IF(AU$8&gt;=VLOOKUP($A173,'2.2'!$D:$O,5,FALSE),"OK","NOK")),
         "")</f>
        <v/>
      </c>
      <c r="AV173" s="1156" t="str">
        <f ca="1">IF(intern2!AW9&gt;0,
        IF(AV$166="X",
              IF(COUNTBLANK(INDIRECT(ADDRESS(ROW(AV173),MATCH(AV$167,$166:$166,0),1,1)&amp;":"&amp;ADDRESS(ROW(AV173),COLUMN(AV173)-1,1,1),TRUE))&gt;0,"",
                    IF(COUNTIF(INDIRECT(ADDRESS(ROW(AV173),MATCH(AV$167,$166:$166,0),1,1)&amp;":"&amp;ADDRESS(ROW(AV173),COLUMN(AV173)-1,1,1),TRUE),"OK")&gt;0,"OK","NOK")),
              IF(AV$8&gt;=VLOOKUP($A173,'2.2'!$D:$O,5,FALSE),"OK","NOK")),
         "")</f>
        <v/>
      </c>
      <c r="AW173" s="1156" t="str">
        <f ca="1">IF(intern2!AX9&gt;0,
        IF(AW$166="X",
              IF(COUNTBLANK(INDIRECT(ADDRESS(ROW(AW173),MATCH(AW$167,$166:$166,0),1,1)&amp;":"&amp;ADDRESS(ROW(AW173),COLUMN(AW173)-1,1,1),TRUE))&gt;0,"",
                    IF(COUNTIF(INDIRECT(ADDRESS(ROW(AW173),MATCH(AW$167,$166:$166,0),1,1)&amp;":"&amp;ADDRESS(ROW(AW173),COLUMN(AW173)-1,1,1),TRUE),"OK")&gt;0,"OK","NOK")),
              IF(AW$8&gt;=VLOOKUP($A173,'2.2'!$D:$O,5,FALSE),"OK","NOK")),
         "")</f>
        <v/>
      </c>
      <c r="AX173" s="1156" t="str">
        <f ca="1">IF(intern2!AY9&gt;0,
        IF(AX$166="X",
              IF(COUNTBLANK(INDIRECT(ADDRESS(ROW(AX173),MATCH(AX$167,$166:$166,0),1,1)&amp;":"&amp;ADDRESS(ROW(AX173),COLUMN(AX173)-1,1,1),TRUE))&gt;0,"",
                    IF(COUNTIF(INDIRECT(ADDRESS(ROW(AX173),MATCH(AX$167,$166:$166,0),1,1)&amp;":"&amp;ADDRESS(ROW(AX173),COLUMN(AX173)-1,1,1),TRUE),"OK")&gt;0,"OK","NOK")),
              IF(AX$8&gt;=VLOOKUP($A173,'2.2'!$D:$O,5,FALSE),"OK","NOK")),
         "")</f>
        <v/>
      </c>
      <c r="AY173" s="1156" t="str">
        <f ca="1">IF(intern2!AZ9&gt;0,
        IF(AY$166="X",
              IF(COUNTBLANK(INDIRECT(ADDRESS(ROW(AY173),MATCH(AY$167,$166:$166,0),1,1)&amp;":"&amp;ADDRESS(ROW(AY173),COLUMN(AY173)-1,1,1),TRUE))&gt;0,"",
                    IF(COUNTIF(INDIRECT(ADDRESS(ROW(AY173),MATCH(AY$167,$166:$166,0),1,1)&amp;":"&amp;ADDRESS(ROW(AY173),COLUMN(AY173)-1,1,1),TRUE),"OK")&gt;0,"OK","NOK")),
              IF(AY$8&gt;=VLOOKUP($A173,'2.2'!$D:$O,5,FALSE),"OK","NOK")),
         "")</f>
        <v/>
      </c>
      <c r="AZ173" s="1269" t="str">
        <f ca="1">IF(intern2!BA9&gt;0,
        IF(AZ$166="X",
              IF(COUNTBLANK(INDIRECT(ADDRESS(ROW(AZ173),MATCH(AZ$167,$166:$166,0),1,1)&amp;":"&amp;ADDRESS(ROW(AZ173),COLUMN(AZ173)-1,1,1),TRUE))&gt;0,"",
                    IF(COUNTIF(INDIRECT(ADDRESS(ROW(AZ173),MATCH(AZ$167,$166:$166,0),1,1)&amp;":"&amp;ADDRESS(ROW(AZ173),COLUMN(AZ173)-1,1,1),TRUE),"OK")&gt;0,"OK","NOK")),
              IF(AZ$8&gt;=VLOOKUP($A173,'2.2'!$D:$O,5,FALSE),"OK","NOK")),
         "")</f>
        <v/>
      </c>
      <c r="BA173" s="1156" t="str">
        <f ca="1">IF(intern2!BB9&gt;0,
        IF(BA$166="X",
              IF(COUNTBLANK(INDIRECT(ADDRESS(ROW(BA173),MATCH(BA$167,$166:$166,0),1,1)&amp;":"&amp;ADDRESS(ROW(BA173),COLUMN(BA173)-1,1,1),TRUE))&gt;0,"",
                    IF(COUNTIF(INDIRECT(ADDRESS(ROW(BA173),MATCH(BA$167,$166:$166,0),1,1)&amp;":"&amp;ADDRESS(ROW(BA173),COLUMN(BA173)-1,1,1),TRUE),"OK")&gt;0,"OK","NOK")),
              IF(BA$8&gt;=VLOOKUP($A173,'2.2'!$D:$O,5,FALSE),"OK","NOK")),
         "")</f>
        <v/>
      </c>
      <c r="BB173" s="1156" t="str">
        <f ca="1">IF(intern2!BC9&gt;0,
        IF(BB$166="X",
              IF(COUNTBLANK(INDIRECT(ADDRESS(ROW(BB173),MATCH(BB$167,$166:$166,0),1,1)&amp;":"&amp;ADDRESS(ROW(BB173),COLUMN(BB173)-1,1,1),TRUE))&gt;0,"",
                    IF(COUNTIF(INDIRECT(ADDRESS(ROW(BB173),MATCH(BB$167,$166:$166,0),1,1)&amp;":"&amp;ADDRESS(ROW(BB173),COLUMN(BB173)-1,1,1),TRUE),"OK")&gt;0,"OK","NOK")),
              IF(BB$8&gt;=VLOOKUP($A173,'2.2'!$D:$O,5,FALSE),"OK","NOK")),
         "")</f>
        <v/>
      </c>
      <c r="BC173" s="1156" t="str">
        <f ca="1">IF(intern2!BD9&gt;0,
        IF(BC$166="X",
              IF(COUNTBLANK(INDIRECT(ADDRESS(ROW(BC173),MATCH(BC$167,$166:$166,0),1,1)&amp;":"&amp;ADDRESS(ROW(BC173),COLUMN(BC173)-1,1,1),TRUE))&gt;0,"",
                    IF(COUNTIF(INDIRECT(ADDRESS(ROW(BC173),MATCH(BC$167,$166:$166,0),1,1)&amp;":"&amp;ADDRESS(ROW(BC173),COLUMN(BC173)-1,1,1),TRUE),"OK")&gt;0,"OK","NOK")),
              IF(BC$8&gt;=VLOOKUP($A173,'2.2'!$D:$O,5,FALSE),"OK","NOK")),
         "")</f>
        <v/>
      </c>
      <c r="BD173" s="1156" t="str">
        <f ca="1">IF(intern2!BE9&gt;0,
        IF(BD$166="X",
              IF(COUNTBLANK(INDIRECT(ADDRESS(ROW(BD173),MATCH(BD$167,$166:$166,0),1,1)&amp;":"&amp;ADDRESS(ROW(BD173),COLUMN(BD173)-1,1,1),TRUE))&gt;0,"",
                    IF(COUNTIF(INDIRECT(ADDRESS(ROW(BD173),MATCH(BD$167,$166:$166,0),1,1)&amp;":"&amp;ADDRESS(ROW(BD173),COLUMN(BD173)-1,1,1),TRUE),"OK")&gt;0,"OK","NOK")),
              IF(BD$8&gt;=VLOOKUP($A173,'2.2'!$D:$O,5,FALSE),"OK","NOK")),
         "")</f>
        <v/>
      </c>
      <c r="BE173" s="1156" t="str">
        <f ca="1">IF(intern2!BF9&gt;0,
        IF(BE$166="X",
              IF(COUNTBLANK(INDIRECT(ADDRESS(ROW(BE173),MATCH(BE$167,$166:$166,0),1,1)&amp;":"&amp;ADDRESS(ROW(BE173),COLUMN(BE173)-1,1,1),TRUE))&gt;0,"",
                    IF(COUNTIF(INDIRECT(ADDRESS(ROW(BE173),MATCH(BE$167,$166:$166,0),1,1)&amp;":"&amp;ADDRESS(ROW(BE173),COLUMN(BE173)-1,1,1),TRUE),"OK")&gt;0,"OK","NOK")),
              IF(BE$8&gt;=VLOOKUP($A173,'2.2'!$D:$O,5,FALSE),"OK","NOK")),
         "")</f>
        <v/>
      </c>
      <c r="BF173" s="1170" t="str">
        <f ca="1">IF(intern2!BG9&gt;0,
        IF(BF$166="X",
              IF(COUNTBLANK(INDIRECT(ADDRESS(ROW(BF173),MATCH(BF$167,$166:$166,0),1,1)&amp;":"&amp;ADDRESS(ROW(BF173),COLUMN(BF173)-1,1,1),TRUE))&gt;0,"",
                    IF(COUNTIF(INDIRECT(ADDRESS(ROW(BF173),MATCH(BF$167,$166:$166,0),1,1)&amp;":"&amp;ADDRESS(ROW(BF173),COLUMN(BF173)-1,1,1),TRUE),"OK")&gt;0,"OK","NOK")),
              IF(BF$8&gt;=VLOOKUP($A173,'2.2'!$D:$O,5,FALSE),"OK","NOK")),
         "")</f>
        <v/>
      </c>
      <c r="BG173" s="1269" t="str">
        <f ca="1">IF(intern2!BH9&gt;0,
        IF(BG$166="X",
              IF(COUNTBLANK(INDIRECT(ADDRESS(ROW(BG173),MATCH(BG$167,$166:$166,0),1,1)&amp;":"&amp;ADDRESS(ROW(BG173),COLUMN(BG173)-1,1,1),TRUE))&gt;0,"",
                    IF(COUNTIF(INDIRECT(ADDRESS(ROW(BG173),MATCH(BG$167,$166:$166,0),1,1)&amp;":"&amp;ADDRESS(ROW(BG173),COLUMN(BG173)-1,1,1),TRUE),"OK")&gt;0,"OK","NOK")),
              IF(BG$8&gt;=VLOOKUP($A173,'2.2'!$D:$O,5,FALSE),"OK","NOK")),
         "")</f>
        <v/>
      </c>
      <c r="BH173" s="1176" t="str">
        <f t="shared" ca="1" si="12"/>
        <v>OK</v>
      </c>
      <c r="BI173" s="1176"/>
    </row>
    <row r="174" spans="1:62" ht="26.4" x14ac:dyDescent="0.25">
      <c r="A174" s="716" t="str">
        <f t="shared" ref="A174:B174" si="17">+A14</f>
        <v>DER1.2</v>
      </c>
      <c r="B174" s="1157" t="str">
        <f t="shared" si="17"/>
        <v>Patologie dermatologiche severe</v>
      </c>
      <c r="C174" s="1156" t="str">
        <f ca="1">IF(intern2!D10&gt;0,
        IF(C$166="X",
              IF(COUNTBLANK(INDIRECT(ADDRESS(ROW(C174),MATCH(C$167,$166:$166,0),1,1)&amp;":"&amp;ADDRESS(ROW(C174),COLUMN(C174)-1,1,1),TRUE))&gt;0,"",
                    IF(COUNTIF(INDIRECT(ADDRESS(ROW(C174),MATCH(C$167,$166:$166,0),1,1)&amp;":"&amp;ADDRESS(ROW(C174),COLUMN(C174)-1,1,1),TRUE),"OK")&gt;0,"OK","NOK")),
              IF(C$8&gt;=VLOOKUP($A174,'2.2'!$D:$O,5,FALSE),"OK","NOK")),
         "")</f>
        <v/>
      </c>
      <c r="D174" s="1156" t="str">
        <f ca="1">IF(intern2!E10&gt;0,
        IF(D$166="X",
              IF(COUNTBLANK(INDIRECT(ADDRESS(ROW(D174),MATCH(D$167,$166:$166,0),1,1)&amp;":"&amp;ADDRESS(ROW(D174),COLUMN(D174)-1,1,1),TRUE))&gt;0,"",
                    IF(COUNTIF(INDIRECT(ADDRESS(ROW(D174),MATCH(D$167,$166:$166,0),1,1)&amp;":"&amp;ADDRESS(ROW(D174),COLUMN(D174)-1,1,1),TRUE),"OK")&gt;0,"OK","NOK")),
              IF(D$8&gt;=VLOOKUP($A174,'2.2'!$D:$O,5,FALSE),"OK","NOK")),
         "")</f>
        <v/>
      </c>
      <c r="E174" s="1156" t="str">
        <f ca="1">IF(intern2!F10&gt;0,
        IF(E$166="X",
              IF(COUNTBLANK(INDIRECT(ADDRESS(ROW(E174),MATCH(E$167,$166:$166,0),1,1)&amp;":"&amp;ADDRESS(ROW(E174),COLUMN(E174)-1,1,1),TRUE))&gt;0,"",
                    IF(COUNTIF(INDIRECT(ADDRESS(ROW(E174),MATCH(E$167,$166:$166,0),1,1)&amp;":"&amp;ADDRESS(ROW(E174),COLUMN(E174)-1,1,1),TRUE),"OK")&gt;0,"OK","NOK")),
              IF(E$8&gt;=VLOOKUP($A174,'2.2'!$D:$O,5,FALSE),"OK","NOK")),
         "")</f>
        <v/>
      </c>
      <c r="F174" s="1156" t="str">
        <f ca="1">IF(intern2!G10&gt;0,
        IF(F$166="X",
              IF(COUNTBLANK(INDIRECT(ADDRESS(ROW(F174),MATCH(F$167,$166:$166,0),1,1)&amp;":"&amp;ADDRESS(ROW(F174),COLUMN(F174)-1,1,1),TRUE))&gt;0,"",
                    IF(COUNTIF(INDIRECT(ADDRESS(ROW(F174),MATCH(F$167,$166:$166,0),1,1)&amp;":"&amp;ADDRESS(ROW(F174),COLUMN(F174)-1,1,1),TRUE),"OK")&gt;0,"OK","NOK")),
              IF(F$8&gt;=VLOOKUP($A174,'2.2'!$D:$O,5,FALSE),"OK","NOK")),
         "")</f>
        <v/>
      </c>
      <c r="G174" s="1156" t="str">
        <f ca="1">IF(intern2!H10&gt;0,
        IF(G$166="X",
              IF(COUNTBLANK(INDIRECT(ADDRESS(ROW(G174),MATCH(G$167,$166:$166,0),1,1)&amp;":"&amp;ADDRESS(ROW(G174),COLUMN(G174)-1,1,1),TRUE))&gt;0,"",
                    IF(COUNTIF(INDIRECT(ADDRESS(ROW(G174),MATCH(G$167,$166:$166,0),1,1)&amp;":"&amp;ADDRESS(ROW(G174),COLUMN(G174)-1,1,1),TRUE),"OK")&gt;0,"OK","NOK")),
              IF(G$8&gt;=VLOOKUP($A174,'2.2'!$D:$O,5,FALSE),"OK","NOK")),
         "")</f>
        <v/>
      </c>
      <c r="H174" s="1156" t="str">
        <f ca="1">IF(intern2!I10&gt;0,
        IF(H$166="X",
              IF(COUNTBLANK(INDIRECT(ADDRESS(ROW(H174),MATCH(H$167,$166:$166,0),1,1)&amp;":"&amp;ADDRESS(ROW(H174),COLUMN(H174)-1,1,1),TRUE))&gt;0,"",
                    IF(COUNTIF(INDIRECT(ADDRESS(ROW(H174),MATCH(H$167,$166:$166,0),1,1)&amp;":"&amp;ADDRESS(ROW(H174),COLUMN(H174)-1,1,1),TRUE),"OK")&gt;0,"OK","NOK")),
              IF(H$8&gt;=VLOOKUP($A174,'2.2'!$D:$O,5,FALSE),"OK","NOK")),
         "")</f>
        <v/>
      </c>
      <c r="I174" s="1269" t="str">
        <f ca="1">IF(intern2!J10&gt;0,
        IF(I$166="X",
              IF(COUNTBLANK(INDIRECT(ADDRESS(ROW(I174),MATCH(I$167,$166:$166,0),1,1)&amp;":"&amp;ADDRESS(ROW(I174),COLUMN(I174)-1,1,1),TRUE))&gt;0,"",
                    IF(COUNTIF(INDIRECT(ADDRESS(ROW(I174),MATCH(I$167,$166:$166,0),1,1)&amp;":"&amp;ADDRESS(ROW(I174),COLUMN(I174)-1,1,1),TRUE),"OK")&gt;0,"OK","NOK")),
              IF(I$8&gt;=VLOOKUP($A174,'2.2'!$D:$O,5,FALSE),"OK","NOK")),
         "")</f>
        <v/>
      </c>
      <c r="J174" s="1159" t="str">
        <f ca="1">IF(intern2!K10&gt;0,
        IF(J$166="X",
              IF(COUNTBLANK(INDIRECT(ADDRESS(ROW(J174),MATCH(J$167,$166:$166,0),1,1)&amp;":"&amp;ADDRESS(ROW(J174),COLUMN(J174)-1,1,1),TRUE))&gt;0,"",
                    IF(COUNTIF(INDIRECT(ADDRESS(ROW(J174),MATCH(J$167,$166:$166,0),1,1)&amp;":"&amp;ADDRESS(ROW(J174),COLUMN(J174)-1,1,1),TRUE),"OK")&gt;0,"OK","NOK")),
              IF(J$8&gt;=VLOOKUP($A174,'2.2'!$D:$O,5,FALSE),"OK","NOK")),
         "")</f>
        <v/>
      </c>
      <c r="K174" s="1156" t="str">
        <f ca="1">IF(intern2!L10&gt;0,
        IF(K$166="X",
              IF(COUNTBLANK(INDIRECT(ADDRESS(ROW(K174),MATCH(K$167,$166:$166,0),1,1)&amp;":"&amp;ADDRESS(ROW(K174),COLUMN(K174)-1,1,1),TRUE))&gt;0,"",
                    IF(COUNTIF(INDIRECT(ADDRESS(ROW(K174),MATCH(K$167,$166:$166,0),1,1)&amp;":"&amp;ADDRESS(ROW(K174),COLUMN(K174)-1,1,1),TRUE),"OK")&gt;0,"OK","NOK")),
              IF(K$8&gt;=VLOOKUP($A174,'2.2'!$D:$O,5,FALSE),"OK","NOK")),
         "")</f>
        <v/>
      </c>
      <c r="L174" s="1156" t="str">
        <f ca="1">IF(intern2!M10&gt;0,
        IF(L$166="X",
              IF(COUNTBLANK(INDIRECT(ADDRESS(ROW(L174),MATCH(L$167,$166:$166,0),1,1)&amp;":"&amp;ADDRESS(ROW(L174),COLUMN(L174)-1,1,1),TRUE))&gt;0,"",
                    IF(COUNTIF(INDIRECT(ADDRESS(ROW(L174),MATCH(L$167,$166:$166,0),1,1)&amp;":"&amp;ADDRESS(ROW(L174),COLUMN(L174)-1,1,1),TRUE),"OK")&gt;0,"OK","NOK")),
              IF(L$8&gt;=VLOOKUP($A174,'2.2'!$D:$O,5,FALSE),"OK","NOK")),
         "")</f>
        <v/>
      </c>
      <c r="M174" s="1156" t="str">
        <f ca="1">IF(intern2!N10&gt;0,
        IF(M$166="X",
              IF(COUNTBLANK(INDIRECT(ADDRESS(ROW(M174),MATCH(M$167,$166:$166,0),1,1)&amp;":"&amp;ADDRESS(ROW(M174),COLUMN(M174)-1,1,1),TRUE))&gt;0,"",
                    IF(COUNTIF(INDIRECT(ADDRESS(ROW(M174),MATCH(M$167,$166:$166,0),1,1)&amp;":"&amp;ADDRESS(ROW(M174),COLUMN(M174)-1,1,1),TRUE),"OK")&gt;0,"OK","NOK")),
              IF(M$8&gt;=VLOOKUP($A174,'2.2'!$D:$O,5,FALSE),"OK","NOK")),
         "")</f>
        <v/>
      </c>
      <c r="N174" s="1156" t="str">
        <f ca="1">IF(intern2!O10&gt;0,
        IF(N$166="X",
              IF(COUNTBLANK(INDIRECT(ADDRESS(ROW(N174),MATCH(N$167,$166:$166,0),1,1)&amp;":"&amp;ADDRESS(ROW(N174),COLUMN(N174)-1,1,1),TRUE))&gt;0,"",
                    IF(COUNTIF(INDIRECT(ADDRESS(ROW(N174),MATCH(N$167,$166:$166,0),1,1)&amp;":"&amp;ADDRESS(ROW(N174),COLUMN(N174)-1,1,1),TRUE),"OK")&gt;0,"OK","NOK")),
              IF(N$8&gt;=VLOOKUP($A174,'2.2'!$D:$O,5,FALSE),"OK","NOK")),
         "")</f>
        <v/>
      </c>
      <c r="O174" s="1156" t="str">
        <f ca="1">IF(intern2!P10&gt;0,
        IF(O$166="X",
              IF(COUNTBLANK(INDIRECT(ADDRESS(ROW(O174),MATCH(O$167,$166:$166,0),1,1)&amp;":"&amp;ADDRESS(ROW(O174),COLUMN(O174)-1,1,1),TRUE))&gt;0,"",
                    IF(COUNTIF(INDIRECT(ADDRESS(ROW(O174),MATCH(O$167,$166:$166,0),1,1)&amp;":"&amp;ADDRESS(ROW(O174),COLUMN(O174)-1,1,1),TRUE),"OK")&gt;0,"OK","NOK")),
              IF(O$8&gt;=VLOOKUP($A174,'2.2'!$D:$O,5,FALSE),"OK","NOK")),
         "")</f>
        <v/>
      </c>
      <c r="P174" s="1156" t="str">
        <f ca="1">IF(intern2!Q10&gt;0,
        IF(P$166="X",
              IF(COUNTBLANK(INDIRECT(ADDRESS(ROW(P174),MATCH(P$167,$166:$166,0),1,1)&amp;":"&amp;ADDRESS(ROW(P174),COLUMN(P174)-1,1,1),TRUE))&gt;0,"",
                    IF(COUNTIF(INDIRECT(ADDRESS(ROW(P174),MATCH(P$167,$166:$166,0),1,1)&amp;":"&amp;ADDRESS(ROW(P174),COLUMN(P174)-1,1,1),TRUE),"OK")&gt;0,"OK","NOK")),
              IF(P$8&gt;=VLOOKUP($A174,'2.2'!$D:$O,5,FALSE),"OK","NOK")),
         "")</f>
        <v/>
      </c>
      <c r="Q174" s="1156" t="str">
        <f ca="1">IF(intern2!R10&gt;0,
        IF(Q$166="X",
              IF(COUNTBLANK(INDIRECT(ADDRESS(ROW(Q174),MATCH(Q$167,$166:$166,0),1,1)&amp;":"&amp;ADDRESS(ROW(Q174),COLUMN(Q174)-1,1,1),TRUE))&gt;0,"",
                    IF(COUNTIF(INDIRECT(ADDRESS(ROW(Q174),MATCH(Q$167,$166:$166,0),1,1)&amp;":"&amp;ADDRESS(ROW(Q174),COLUMN(Q174)-1,1,1),TRUE),"OK")&gt;0,"OK","NOK")),
              IF(Q$8&gt;=VLOOKUP($A174,'2.2'!$D:$O,5,FALSE),"OK","NOK")),
         "")</f>
        <v/>
      </c>
      <c r="R174" s="1159" t="str">
        <f ca="1">IF(intern2!S10&gt;0,
        IF(R$166="X",
              IF(COUNTBLANK(INDIRECT(ADDRESS(ROW(R174),MATCH(R$167,$166:$166,0),1,1)&amp;":"&amp;ADDRESS(ROW(R174),COLUMN(R174)-1,1,1),TRUE))&gt;0,"",
                    IF(COUNTIF(INDIRECT(ADDRESS(ROW(R174),MATCH(R$167,$166:$166,0),1,1)&amp;":"&amp;ADDRESS(ROW(R174),COLUMN(R174)-1,1,1),TRUE),"OK")&gt;0,"OK","NOK")),
              IF(R$8&gt;=VLOOKUP($A174,'2.2'!$D:$O,5,FALSE),"OK","NOK")),
         "")</f>
        <v/>
      </c>
      <c r="S174" s="1159" t="str">
        <f ca="1">IF(intern2!T10&gt;0,
        IF(S$166="X",
              IF(COUNTBLANK(INDIRECT(ADDRESS(ROW(S174),MATCH(S$167,$166:$166,0),1,1)&amp;":"&amp;ADDRESS(ROW(S174),COLUMN(S174)-1,1,1),TRUE))&gt;0,"",
                    IF(COUNTIF(INDIRECT(ADDRESS(ROW(S174),MATCH(S$167,$166:$166,0),1,1)&amp;":"&amp;ADDRESS(ROW(S174),COLUMN(S174)-1,1,1),TRUE),"OK")&gt;0,"OK","NOK")),
              IF(S$8&gt;=VLOOKUP($A174,'2.2'!$D:$O,5,FALSE),"OK","NOK")),
         "")</f>
        <v>NOK</v>
      </c>
      <c r="T174" s="1156" t="str">
        <f ca="1">IF(intern2!U10&gt;0,
        IF(T$166="X",
              IF(COUNTBLANK(INDIRECT(ADDRESS(ROW(T174),MATCH(T$167,$166:$166,0),1,1)&amp;":"&amp;ADDRESS(ROW(T174),COLUMN(T174)-1,1,1),TRUE))&gt;0,"",
                    IF(COUNTIF(INDIRECT(ADDRESS(ROW(T174),MATCH(T$167,$166:$166,0),1,1)&amp;":"&amp;ADDRESS(ROW(T174),COLUMN(T174)-1,1,1),TRUE),"OK")&gt;0,"OK","NOK")),
              IF(T$8&gt;=VLOOKUP($A174,'2.2'!$D:$O,5,FALSE),"OK","NOK")),
         "")</f>
        <v/>
      </c>
      <c r="U174" s="1156" t="str">
        <f ca="1">IF(intern2!V10&gt;0,
        IF(U$166="X",
              IF(COUNTBLANK(INDIRECT(ADDRESS(ROW(U174),MATCH(U$167,$166:$166,0),1,1)&amp;":"&amp;ADDRESS(ROW(U174),COLUMN(U174)-1,1,1),TRUE))&gt;0,"",
                    IF(COUNTIF(INDIRECT(ADDRESS(ROW(U174),MATCH(U$167,$166:$166,0),1,1)&amp;":"&amp;ADDRESS(ROW(U174),COLUMN(U174)-1,1,1),TRUE),"OK")&gt;0,"OK","NOK")),
              IF(U$8&gt;=VLOOKUP($A174,'2.2'!$D:$O,5,FALSE),"OK","NOK")),
         "")</f>
        <v/>
      </c>
      <c r="V174" s="1156" t="str">
        <f ca="1">IF(intern2!W10&gt;0,
        IF(V$166="X",
              IF(COUNTBLANK(INDIRECT(ADDRESS(ROW(V174),MATCH(V$167,$166:$166,0),1,1)&amp;":"&amp;ADDRESS(ROW(V174),COLUMN(V174)-1,1,1),TRUE))&gt;0,"",
                    IF(COUNTIF(INDIRECT(ADDRESS(ROW(V174),MATCH(V$167,$166:$166,0),1,1)&amp;":"&amp;ADDRESS(ROW(V174),COLUMN(V174)-1,1,1),TRUE),"OK")&gt;0,"OK","NOK")),
              IF(V$8&gt;=VLOOKUP($A174,'2.2'!$D:$O,5,FALSE),"OK","NOK")),
         "")</f>
        <v/>
      </c>
      <c r="W174" s="1156" t="str">
        <f ca="1">IF(intern2!X10&gt;0,
        IF(W$166="X",
              IF(COUNTBLANK(INDIRECT(ADDRESS(ROW(W174),MATCH(W$167,$166:$166,0),1,1)&amp;":"&amp;ADDRESS(ROW(W174),COLUMN(W174)-1,1,1),TRUE))&gt;0,"",
                    IF(COUNTIF(INDIRECT(ADDRESS(ROW(W174),MATCH(W$167,$166:$166,0),1,1)&amp;":"&amp;ADDRESS(ROW(W174),COLUMN(W174)-1,1,1),TRUE),"OK")&gt;0,"OK","NOK")),
              IF(W$8&gt;=VLOOKUP($A174,'2.2'!$D:$O,5,FALSE),"OK","NOK")),
         "")</f>
        <v/>
      </c>
      <c r="X174" s="1156" t="str">
        <f ca="1">IF(intern2!Y10&gt;0,
        IF(X$166="X",
              IF(COUNTBLANK(INDIRECT(ADDRESS(ROW(X174),MATCH(X$167,$166:$166,0),1,1)&amp;":"&amp;ADDRESS(ROW(X174),COLUMN(X174)-1,1,1),TRUE))&gt;0,"",
                    IF(COUNTIF(INDIRECT(ADDRESS(ROW(X174),MATCH(X$167,$166:$166,0),1,1)&amp;":"&amp;ADDRESS(ROW(X174),COLUMN(X174)-1,1,1),TRUE),"OK")&gt;0,"OK","NOK")),
              IF(X$8&gt;=VLOOKUP($A174,'2.2'!$D:$O,5,FALSE),"OK","NOK")),
         "")</f>
        <v/>
      </c>
      <c r="Y174" s="1170" t="str">
        <f ca="1">IF(intern2!Z10&gt;0,
        IF(Y$166="X",
              IF(COUNTBLANK(INDIRECT(ADDRESS(ROW(Y174),MATCH(Y$167,$166:$166,0),1,1)&amp;":"&amp;ADDRESS(ROW(Y174),COLUMN(Y174)-1,1,1),TRUE))&gt;0,"",
                    IF(COUNTIF(INDIRECT(ADDRESS(ROW(Y174),MATCH(Y$167,$166:$166,0),1,1)&amp;":"&amp;ADDRESS(ROW(Y174),COLUMN(Y174)-1,1,1),TRUE),"OK")&gt;0,"OK","NOK")),
              IF(Y$8&gt;=VLOOKUP($A174,'2.2'!$D:$O,5,FALSE),"OK","NOK")),
         "")</f>
        <v/>
      </c>
      <c r="Z174" s="1269" t="str">
        <f ca="1">IF(intern2!AA10&gt;0,
        IF(Z$166="X",
              IF(COUNTBLANK(INDIRECT(ADDRESS(ROW(Z174),MATCH(Z$167,$166:$166,0),1,1)&amp;":"&amp;ADDRESS(ROW(Z174),COLUMN(Z174)-1,1,1),TRUE))&gt;0,"",
                    IF(COUNTIF(INDIRECT(ADDRESS(ROW(Z174),MATCH(Z$167,$166:$166,0),1,1)&amp;":"&amp;ADDRESS(ROW(Z174),COLUMN(Z174)-1,1,1),TRUE),"OK")&gt;0,"OK","NOK")),
              IF(Z$8&gt;=VLOOKUP($A174,'2.2'!$D:$O,5,FALSE),"OK","NOK")),
         "")</f>
        <v/>
      </c>
      <c r="AA174" s="1156" t="str">
        <f ca="1">IF(intern2!AB10&gt;0,
        IF(AA$166="X",
              IF(COUNTBLANK(INDIRECT(ADDRESS(ROW(AA174),MATCH(AA$167,$166:$166,0),1,1)&amp;":"&amp;ADDRESS(ROW(AA174),COLUMN(AA174)-1,1,1),TRUE))&gt;0,"",
                    IF(COUNTIF(INDIRECT(ADDRESS(ROW(AA174),MATCH(AA$167,$166:$166,0),1,1)&amp;":"&amp;ADDRESS(ROW(AA174),COLUMN(AA174)-1,1,1),TRUE),"OK")&gt;0,"OK","NOK")),
              IF(AA$8&gt;=VLOOKUP($A174,'2.2'!$D:$O,5,FALSE),"OK","NOK")),
         "")</f>
        <v/>
      </c>
      <c r="AB174" s="1156" t="str">
        <f ca="1">IF(intern2!AC10&gt;0,
        IF(AB$166="X",
              IF(COUNTBLANK(INDIRECT(ADDRESS(ROW(AB174),MATCH(AB$167,$166:$166,0),1,1)&amp;":"&amp;ADDRESS(ROW(AB174),COLUMN(AB174)-1,1,1),TRUE))&gt;0,"",
                    IF(COUNTIF(INDIRECT(ADDRESS(ROW(AB174),MATCH(AB$167,$166:$166,0),1,1)&amp;":"&amp;ADDRESS(ROW(AB174),COLUMN(AB174)-1,1,1),TRUE),"OK")&gt;0,"OK","NOK")),
              IF(AB$8&gt;=VLOOKUP($A174,'2.2'!$D:$O,5,FALSE),"OK","NOK")),
         "")</f>
        <v/>
      </c>
      <c r="AC174" s="1156" t="str">
        <f ca="1">IF(intern2!AD10&gt;0,
        IF(AC$166="X",
              IF(COUNTBLANK(INDIRECT(ADDRESS(ROW(AC174),MATCH(AC$167,$166:$166,0),1,1)&amp;":"&amp;ADDRESS(ROW(AC174),COLUMN(AC174)-1,1,1),TRUE))&gt;0,"",
                    IF(COUNTIF(INDIRECT(ADDRESS(ROW(AC174),MATCH(AC$167,$166:$166,0),1,1)&amp;":"&amp;ADDRESS(ROW(AC174),COLUMN(AC174)-1,1,1),TRUE),"OK")&gt;0,"OK","NOK")),
              IF(AC$8&gt;=VLOOKUP($A174,'2.2'!$D:$O,5,FALSE),"OK","NOK")),
         "")</f>
        <v/>
      </c>
      <c r="AD174" s="1156" t="str">
        <f ca="1">IF(intern2!AE10&gt;0,
        IF(AD$166="X",
              IF(COUNTBLANK(INDIRECT(ADDRESS(ROW(AD174),MATCH(AD$167,$166:$166,0),1,1)&amp;":"&amp;ADDRESS(ROW(AD174),COLUMN(AD174)-1,1,1),TRUE))&gt;0,"",
                    IF(COUNTIF(INDIRECT(ADDRESS(ROW(AD174),MATCH(AD$167,$166:$166,0),1,1)&amp;":"&amp;ADDRESS(ROW(AD174),COLUMN(AD174)-1,1,1),TRUE),"OK")&gt;0,"OK","NOK")),
              IF(AD$8&gt;=VLOOKUP($A174,'2.2'!$D:$O,5,FALSE),"OK","NOK")),
         "")</f>
        <v/>
      </c>
      <c r="AE174" s="1160" t="str">
        <f ca="1">IF(intern2!AF10&gt;0,
        IF(AE$166="X",
              IF(COUNTBLANK(INDIRECT(ADDRESS(ROW(AE174),MATCH(AE$167,$166:$166,0),1,1)&amp;":"&amp;ADDRESS(ROW(AE174),COLUMN(AE174)-1,1,1),TRUE))&gt;0,"",
                    IF(COUNTIF(INDIRECT(ADDRESS(ROW(AE174),MATCH(AE$167,$166:$166,0),1,1)&amp;":"&amp;ADDRESS(ROW(AE174),COLUMN(AE174)-1,1,1),TRUE),"OK")&gt;0,"OK","NOK")),
              IF(AE$8&gt;=VLOOKUP($A174,'2.2'!$D:$O,5,FALSE),"OK","NOK")),
         "")</f>
        <v/>
      </c>
      <c r="AF174" s="1269" t="str">
        <f ca="1">IF(intern2!AG10&gt;0,
        IF(AF$166="X",
              IF(COUNTBLANK(INDIRECT(ADDRESS(ROW(AF174),MATCH(AF$167,$166:$166,0),1,1)&amp;":"&amp;ADDRESS(ROW(AF174),COLUMN(AF174)-1,1,1),TRUE))&gt;0,"",
                    IF(COUNTIF(INDIRECT(ADDRESS(ROW(AF174),MATCH(AF$167,$166:$166,0),1,1)&amp;":"&amp;ADDRESS(ROW(AF174),COLUMN(AF174)-1,1,1),TRUE),"OK")&gt;0,"OK","NOK")),
              IF(AF$8&gt;=VLOOKUP($A174,'2.2'!$D:$O,5,FALSE),"OK","NOK")),
         "")</f>
        <v/>
      </c>
      <c r="AG174" s="1160" t="str">
        <f ca="1">IF(intern2!AH10&gt;0,
        IF(AG$166="X",
              IF(COUNTBLANK(INDIRECT(ADDRESS(ROW(AG174),MATCH(AG$167,$166:$166,0),1,1)&amp;":"&amp;ADDRESS(ROW(AG174),COLUMN(AG174)-1,1,1),TRUE))&gt;0,"",
                    IF(COUNTIF(INDIRECT(ADDRESS(ROW(AG174),MATCH(AG$167,$166:$166,0),1,1)&amp;":"&amp;ADDRESS(ROW(AG174),COLUMN(AG174)-1,1,1),TRUE),"OK")&gt;0,"OK","NOK")),
              IF(AG$8&gt;=VLOOKUP($A174,'2.2'!$D:$O,5,FALSE),"OK","NOK")),
         "")</f>
        <v/>
      </c>
      <c r="AH174" s="1160" t="str">
        <f ca="1">IF(intern2!AI10&gt;0,
        IF(AH$166="X",
              IF(COUNTBLANK(INDIRECT(ADDRESS(ROW(AH174),MATCH(AH$167,$166:$166,0),1,1)&amp;":"&amp;ADDRESS(ROW(AH174),COLUMN(AH174)-1,1,1),TRUE))&gt;0,"",
                    IF(COUNTIF(INDIRECT(ADDRESS(ROW(AH174),MATCH(AH$167,$166:$166,0),1,1)&amp;":"&amp;ADDRESS(ROW(AH174),COLUMN(AH174)-1,1,1),TRUE),"OK")&gt;0,"OK","NOK")),
              IF(AH$8&gt;=VLOOKUP($A174,'2.2'!$D:$O,5,FALSE),"OK","NOK")),
         "")</f>
        <v/>
      </c>
      <c r="AI174" s="1156" t="str">
        <f ca="1">IF(intern2!AJ10&gt;0,
        IF(AI$166="X",
              IF(COUNTBLANK(INDIRECT(ADDRESS(ROW(AI174),MATCH(AI$167,$166:$166,0),1,1)&amp;":"&amp;ADDRESS(ROW(AI174),COLUMN(AI174)-1,1,1),TRUE))&gt;0,"",
                    IF(COUNTIF(INDIRECT(ADDRESS(ROW(AI174),MATCH(AI$167,$166:$166,0),1,1)&amp;":"&amp;ADDRESS(ROW(AI174),COLUMN(AI174)-1,1,1),TRUE),"OK")&gt;0,"OK","NOK")),
              IF(AI$8&gt;=VLOOKUP($A174,'2.2'!$D:$O,5,FALSE),"OK","NOK")),
         "")</f>
        <v/>
      </c>
      <c r="AJ174" s="1156" t="str">
        <f ca="1">IF(intern2!AK10&gt;0,
        IF(AJ$166="X",
              IF(COUNTBLANK(INDIRECT(ADDRESS(ROW(AJ174),MATCH(AJ$167,$166:$166,0),1,1)&amp;":"&amp;ADDRESS(ROW(AJ174),COLUMN(AJ174)-1,1,1),TRUE))&gt;0,"",
                    IF(COUNTIF(INDIRECT(ADDRESS(ROW(AJ174),MATCH(AJ$167,$166:$166,0),1,1)&amp;":"&amp;ADDRESS(ROW(AJ174),COLUMN(AJ174)-1,1,1),TRUE),"OK")&gt;0,"OK","NOK")),
              IF(AJ$8&gt;=VLOOKUP($A174,'2.2'!$D:$O,5,FALSE),"OK","NOK")),
         "")</f>
        <v/>
      </c>
      <c r="AK174" s="1156" t="str">
        <f ca="1">IF(intern2!AL10&gt;0,
        IF(AK$166="X",
              IF(COUNTBLANK(INDIRECT(ADDRESS(ROW(AK174),MATCH(AK$167,$166:$166,0),1,1)&amp;":"&amp;ADDRESS(ROW(AK174),COLUMN(AK174)-1,1,1),TRUE))&gt;0,"",
                    IF(COUNTIF(INDIRECT(ADDRESS(ROW(AK174),MATCH(AK$167,$166:$166,0),1,1)&amp;":"&amp;ADDRESS(ROW(AK174),COLUMN(AK174)-1,1,1),TRUE),"OK")&gt;0,"OK","NOK")),
              IF(AK$8&gt;=VLOOKUP($A174,'2.2'!$D:$O,5,FALSE),"OK","NOK")),
         "")</f>
        <v/>
      </c>
      <c r="AL174" s="1156" t="str">
        <f ca="1">IF(intern2!AM10&gt;0,
        IF(AL$166="X",
              IF(COUNTBLANK(INDIRECT(ADDRESS(ROW(AL174),MATCH(AL$167,$166:$166,0),1,1)&amp;":"&amp;ADDRESS(ROW(AL174),COLUMN(AL174)-1,1,1),TRUE))&gt;0,"",
                    IF(COUNTIF(INDIRECT(ADDRESS(ROW(AL174),MATCH(AL$167,$166:$166,0),1,1)&amp;":"&amp;ADDRESS(ROW(AL174),COLUMN(AL174)-1,1,1),TRUE),"OK")&gt;0,"OK","NOK")),
              IF(AL$8&gt;=VLOOKUP($A174,'2.2'!$D:$O,5,FALSE),"OK","NOK")),
         "")</f>
        <v/>
      </c>
      <c r="AM174" s="1269" t="str">
        <f ca="1">IF(intern2!AN10&gt;0,
        IF(AM$166="X",
              IF(COUNTBLANK(INDIRECT(ADDRESS(ROW(AM174),MATCH(AM$167,$166:$166,0),1,1)&amp;":"&amp;ADDRESS(ROW(AM174),COLUMN(AM174)-1,1,1),TRUE))&gt;0,"",
                    IF(COUNTIF(INDIRECT(ADDRESS(ROW(AM174),MATCH(AM$167,$166:$166,0),1,1)&amp;":"&amp;ADDRESS(ROW(AM174),COLUMN(AM174)-1,1,1),TRUE),"OK")&gt;0,"OK","NOK")),
              IF(AM$8&gt;=VLOOKUP($A174,'2.2'!$D:$O,5,FALSE),"OK","NOK")),
         "")</f>
        <v/>
      </c>
      <c r="AN174" s="1170" t="str">
        <f ca="1">IF(intern2!AO10&gt;0,
        IF(AN$166="X",
              IF(COUNTBLANK(INDIRECT(ADDRESS(ROW(AN174),MATCH(AN$167,$166:$166,0),1,1)&amp;":"&amp;ADDRESS(ROW(AN174),COLUMN(AN174)-1,1,1),TRUE))&gt;0,"",
                    IF(COUNTIF(INDIRECT(ADDRESS(ROW(AN174),MATCH(AN$167,$166:$166,0),1,1)&amp;":"&amp;ADDRESS(ROW(AN174),COLUMN(AN174)-1,1,1),TRUE),"OK")&gt;0,"OK","NOK")),
              IF(AN$8&gt;=VLOOKUP($A174,'2.2'!$D:$O,5,FALSE),"OK","NOK")),
         "")</f>
        <v/>
      </c>
      <c r="AO174" s="1156" t="str">
        <f ca="1">IF(intern2!AP10&gt;0,
        IF(AO$166="X",
              IF(COUNTBLANK(INDIRECT(ADDRESS(ROW(AO174),MATCH(AO$167,$166:$166,0),1,1)&amp;":"&amp;ADDRESS(ROW(AO174),COLUMN(AO174)-1,1,1),TRUE))&gt;0,"",
                    IF(COUNTIF(INDIRECT(ADDRESS(ROW(AO174),MATCH(AO$167,$166:$166,0),1,1)&amp;":"&amp;ADDRESS(ROW(AO174),COLUMN(AO174)-1,1,1),TRUE),"OK")&gt;0,"OK","NOK")),
              IF(AO$8&gt;=VLOOKUP($A174,'2.2'!$D:$O,5,FALSE),"OK","NOK")),
         "")</f>
        <v/>
      </c>
      <c r="AP174" s="1156" t="str">
        <f ca="1">IF(intern2!AQ10&gt;0,
        IF(AP$166="X",
              IF(COUNTBLANK(INDIRECT(ADDRESS(ROW(AP174),MATCH(AP$167,$166:$166,0),1,1)&amp;":"&amp;ADDRESS(ROW(AP174),COLUMN(AP174)-1,1,1),TRUE))&gt;0,"",
                    IF(COUNTIF(INDIRECT(ADDRESS(ROW(AP174),MATCH(AP$167,$166:$166,0),1,1)&amp;":"&amp;ADDRESS(ROW(AP174),COLUMN(AP174)-1,1,1),TRUE),"OK")&gt;0,"OK","NOK")),
              IF(AP$8&gt;=VLOOKUP($A174,'2.2'!$D:$O,5,FALSE),"OK","NOK")),
         "")</f>
        <v/>
      </c>
      <c r="AQ174" s="1269" t="str">
        <f ca="1">IF(intern2!AR10&gt;0,
        IF(AQ$166="X",
              IF(COUNTBLANK(INDIRECT(ADDRESS(ROW(AQ174),MATCH(AQ$167,$166:$166,0),1,1)&amp;":"&amp;ADDRESS(ROW(AQ174),COLUMN(AQ174)-1,1,1),TRUE))&gt;0,"",
                    IF(COUNTIF(INDIRECT(ADDRESS(ROW(AQ174),MATCH(AQ$167,$166:$166,0),1,1)&amp;":"&amp;ADDRESS(ROW(AQ174),COLUMN(AQ174)-1,1,1),TRUE),"OK")&gt;0,"OK","NOK")),
              IF(AQ$8&gt;=VLOOKUP($A174,'2.2'!$D:$O,5,FALSE),"OK","NOK")),
         "")</f>
        <v/>
      </c>
      <c r="AR174" s="1156" t="str">
        <f ca="1">IF(intern2!AS10&gt;0,
        IF(AR$166="X",
              IF(COUNTBLANK(INDIRECT(ADDRESS(ROW(AR174),MATCH(AR$167,$166:$166,0),1,1)&amp;":"&amp;ADDRESS(ROW(AR174),COLUMN(AR174)-1,1,1),TRUE))&gt;0,"",
                    IF(COUNTIF(INDIRECT(ADDRESS(ROW(AR174),MATCH(AR$167,$166:$166,0),1,1)&amp;":"&amp;ADDRESS(ROW(AR174),COLUMN(AR174)-1,1,1),TRUE),"OK")&gt;0,"OK","NOK")),
              IF(AR$8&gt;=VLOOKUP($A174,'2.2'!$D:$O,5,FALSE),"OK","NOK")),
         "")</f>
        <v/>
      </c>
      <c r="AS174" s="1156" t="str">
        <f ca="1">IF(intern2!AT10&gt;0,
        IF(AS$166="X",
              IF(COUNTBLANK(INDIRECT(ADDRESS(ROW(AS174),MATCH(AS$167,$166:$166,0),1,1)&amp;":"&amp;ADDRESS(ROW(AS174),COLUMN(AS174)-1,1,1),TRUE))&gt;0,"",
                    IF(COUNTIF(INDIRECT(ADDRESS(ROW(AS174),MATCH(AS$167,$166:$166,0),1,1)&amp;":"&amp;ADDRESS(ROW(AS174),COLUMN(AS174)-1,1,1),TRUE),"OK")&gt;0,"OK","NOK")),
              IF(AS$8&gt;=VLOOKUP($A174,'2.2'!$D:$O,5,FALSE),"OK","NOK")),
         "")</f>
        <v/>
      </c>
      <c r="AT174" s="1269" t="str">
        <f ca="1">IF(intern2!AU10&gt;0,
        IF(AT$166="X",
              IF(COUNTBLANK(INDIRECT(ADDRESS(ROW(AT174),MATCH(AT$167,$166:$166,0),1,1)&amp;":"&amp;ADDRESS(ROW(AT174),COLUMN(AT174)-1,1,1),TRUE))&gt;0,"",
                    IF(COUNTIF(INDIRECT(ADDRESS(ROW(AT174),MATCH(AT$167,$166:$166,0),1,1)&amp;":"&amp;ADDRESS(ROW(AT174),COLUMN(AT174)-1,1,1),TRUE),"OK")&gt;0,"OK","NOK")),
              IF(AT$8&gt;=VLOOKUP($A174,'2.2'!$D:$O,5,FALSE),"OK","NOK")),
         "")</f>
        <v/>
      </c>
      <c r="AU174" s="1156" t="str">
        <f ca="1">IF(intern2!AV10&gt;0,
        IF(AU$166="X",
              IF(COUNTBLANK(INDIRECT(ADDRESS(ROW(AU174),MATCH(AU$167,$166:$166,0),1,1)&amp;":"&amp;ADDRESS(ROW(AU174),COLUMN(AU174)-1,1,1),TRUE))&gt;0,"",
                    IF(COUNTIF(INDIRECT(ADDRESS(ROW(AU174),MATCH(AU$167,$166:$166,0),1,1)&amp;":"&amp;ADDRESS(ROW(AU174),COLUMN(AU174)-1,1,1),TRUE),"OK")&gt;0,"OK","NOK")),
              IF(AU$8&gt;=VLOOKUP($A174,'2.2'!$D:$O,5,FALSE),"OK","NOK")),
         "")</f>
        <v/>
      </c>
      <c r="AV174" s="1156" t="str">
        <f ca="1">IF(intern2!AW10&gt;0,
        IF(AV$166="X",
              IF(COUNTBLANK(INDIRECT(ADDRESS(ROW(AV174),MATCH(AV$167,$166:$166,0),1,1)&amp;":"&amp;ADDRESS(ROW(AV174),COLUMN(AV174)-1,1,1),TRUE))&gt;0,"",
                    IF(COUNTIF(INDIRECT(ADDRESS(ROW(AV174),MATCH(AV$167,$166:$166,0),1,1)&amp;":"&amp;ADDRESS(ROW(AV174),COLUMN(AV174)-1,1,1),TRUE),"OK")&gt;0,"OK","NOK")),
              IF(AV$8&gt;=VLOOKUP($A174,'2.2'!$D:$O,5,FALSE),"OK","NOK")),
         "")</f>
        <v/>
      </c>
      <c r="AW174" s="1156" t="str">
        <f ca="1">IF(intern2!AX10&gt;0,
        IF(AW$166="X",
              IF(COUNTBLANK(INDIRECT(ADDRESS(ROW(AW174),MATCH(AW$167,$166:$166,0),1,1)&amp;":"&amp;ADDRESS(ROW(AW174),COLUMN(AW174)-1,1,1),TRUE))&gt;0,"",
                    IF(COUNTIF(INDIRECT(ADDRESS(ROW(AW174),MATCH(AW$167,$166:$166,0),1,1)&amp;":"&amp;ADDRESS(ROW(AW174),COLUMN(AW174)-1,1,1),TRUE),"OK")&gt;0,"OK","NOK")),
              IF(AW$8&gt;=VLOOKUP($A174,'2.2'!$D:$O,5,FALSE),"OK","NOK")),
         "")</f>
        <v/>
      </c>
      <c r="AX174" s="1156" t="str">
        <f ca="1">IF(intern2!AY10&gt;0,
        IF(AX$166="X",
              IF(COUNTBLANK(INDIRECT(ADDRESS(ROW(AX174),MATCH(AX$167,$166:$166,0),1,1)&amp;":"&amp;ADDRESS(ROW(AX174),COLUMN(AX174)-1,1,1),TRUE))&gt;0,"",
                    IF(COUNTIF(INDIRECT(ADDRESS(ROW(AX174),MATCH(AX$167,$166:$166,0),1,1)&amp;":"&amp;ADDRESS(ROW(AX174),COLUMN(AX174)-1,1,1),TRUE),"OK")&gt;0,"OK","NOK")),
              IF(AX$8&gt;=VLOOKUP($A174,'2.2'!$D:$O,5,FALSE),"OK","NOK")),
         "")</f>
        <v/>
      </c>
      <c r="AY174" s="1156" t="str">
        <f ca="1">IF(intern2!AZ10&gt;0,
        IF(AY$166="X",
              IF(COUNTBLANK(INDIRECT(ADDRESS(ROW(AY174),MATCH(AY$167,$166:$166,0),1,1)&amp;":"&amp;ADDRESS(ROW(AY174),COLUMN(AY174)-1,1,1),TRUE))&gt;0,"",
                    IF(COUNTIF(INDIRECT(ADDRESS(ROW(AY174),MATCH(AY$167,$166:$166,0),1,1)&amp;":"&amp;ADDRESS(ROW(AY174),COLUMN(AY174)-1,1,1),TRUE),"OK")&gt;0,"OK","NOK")),
              IF(AY$8&gt;=VLOOKUP($A174,'2.2'!$D:$O,5,FALSE),"OK","NOK")),
         "")</f>
        <v/>
      </c>
      <c r="AZ174" s="1269" t="str">
        <f ca="1">IF(intern2!BA10&gt;0,
        IF(AZ$166="X",
              IF(COUNTBLANK(INDIRECT(ADDRESS(ROW(AZ174),MATCH(AZ$167,$166:$166,0),1,1)&amp;":"&amp;ADDRESS(ROW(AZ174),COLUMN(AZ174)-1,1,1),TRUE))&gt;0,"",
                    IF(COUNTIF(INDIRECT(ADDRESS(ROW(AZ174),MATCH(AZ$167,$166:$166,0),1,1)&amp;":"&amp;ADDRESS(ROW(AZ174),COLUMN(AZ174)-1,1,1),TRUE),"OK")&gt;0,"OK","NOK")),
              IF(AZ$8&gt;=VLOOKUP($A174,'2.2'!$D:$O,5,FALSE),"OK","NOK")),
         "")</f>
        <v/>
      </c>
      <c r="BA174" s="1156" t="str">
        <f ca="1">IF(intern2!BB10&gt;0,
        IF(BA$166="X",
              IF(COUNTBLANK(INDIRECT(ADDRESS(ROW(BA174),MATCH(BA$167,$166:$166,0),1,1)&amp;":"&amp;ADDRESS(ROW(BA174),COLUMN(BA174)-1,1,1),TRUE))&gt;0,"",
                    IF(COUNTIF(INDIRECT(ADDRESS(ROW(BA174),MATCH(BA$167,$166:$166,0),1,1)&amp;":"&amp;ADDRESS(ROW(BA174),COLUMN(BA174)-1,1,1),TRUE),"OK")&gt;0,"OK","NOK")),
              IF(BA$8&gt;=VLOOKUP($A174,'2.2'!$D:$O,5,FALSE),"OK","NOK")),
         "")</f>
        <v/>
      </c>
      <c r="BB174" s="1156" t="str">
        <f ca="1">IF(intern2!BC10&gt;0,
        IF(BB$166="X",
              IF(COUNTBLANK(INDIRECT(ADDRESS(ROW(BB174),MATCH(BB$167,$166:$166,0),1,1)&amp;":"&amp;ADDRESS(ROW(BB174),COLUMN(BB174)-1,1,1),TRUE))&gt;0,"",
                    IF(COUNTIF(INDIRECT(ADDRESS(ROW(BB174),MATCH(BB$167,$166:$166,0),1,1)&amp;":"&amp;ADDRESS(ROW(BB174),COLUMN(BB174)-1,1,1),TRUE),"OK")&gt;0,"OK","NOK")),
              IF(BB$8&gt;=VLOOKUP($A174,'2.2'!$D:$O,5,FALSE),"OK","NOK")),
         "")</f>
        <v/>
      </c>
      <c r="BC174" s="1156" t="str">
        <f ca="1">IF(intern2!BD10&gt;0,
        IF(BC$166="X",
              IF(COUNTBLANK(INDIRECT(ADDRESS(ROW(BC174),MATCH(BC$167,$166:$166,0),1,1)&amp;":"&amp;ADDRESS(ROW(BC174),COLUMN(BC174)-1,1,1),TRUE))&gt;0,"",
                    IF(COUNTIF(INDIRECT(ADDRESS(ROW(BC174),MATCH(BC$167,$166:$166,0),1,1)&amp;":"&amp;ADDRESS(ROW(BC174),COLUMN(BC174)-1,1,1),TRUE),"OK")&gt;0,"OK","NOK")),
              IF(BC$8&gt;=VLOOKUP($A174,'2.2'!$D:$O,5,FALSE),"OK","NOK")),
         "")</f>
        <v/>
      </c>
      <c r="BD174" s="1156" t="str">
        <f ca="1">IF(intern2!BE10&gt;0,
        IF(BD$166="X",
              IF(COUNTBLANK(INDIRECT(ADDRESS(ROW(BD174),MATCH(BD$167,$166:$166,0),1,1)&amp;":"&amp;ADDRESS(ROW(BD174),COLUMN(BD174)-1,1,1),TRUE))&gt;0,"",
                    IF(COUNTIF(INDIRECT(ADDRESS(ROW(BD174),MATCH(BD$167,$166:$166,0),1,1)&amp;":"&amp;ADDRESS(ROW(BD174),COLUMN(BD174)-1,1,1),TRUE),"OK")&gt;0,"OK","NOK")),
              IF(BD$8&gt;=VLOOKUP($A174,'2.2'!$D:$O,5,FALSE),"OK","NOK")),
         "")</f>
        <v/>
      </c>
      <c r="BE174" s="1156" t="str">
        <f ca="1">IF(intern2!BF10&gt;0,
        IF(BE$166="X",
              IF(COUNTBLANK(INDIRECT(ADDRESS(ROW(BE174),MATCH(BE$167,$166:$166,0),1,1)&amp;":"&amp;ADDRESS(ROW(BE174),COLUMN(BE174)-1,1,1),TRUE))&gt;0,"",
                    IF(COUNTIF(INDIRECT(ADDRESS(ROW(BE174),MATCH(BE$167,$166:$166,0),1,1)&amp;":"&amp;ADDRESS(ROW(BE174),COLUMN(BE174)-1,1,1),TRUE),"OK")&gt;0,"OK","NOK")),
              IF(BE$8&gt;=VLOOKUP($A174,'2.2'!$D:$O,5,FALSE),"OK","NOK")),
         "")</f>
        <v/>
      </c>
      <c r="BF174" s="1170" t="str">
        <f ca="1">IF(intern2!BG10&gt;0,
        IF(BF$166="X",
              IF(COUNTBLANK(INDIRECT(ADDRESS(ROW(BF174),MATCH(BF$167,$166:$166,0),1,1)&amp;":"&amp;ADDRESS(ROW(BF174),COLUMN(BF174)-1,1,1),TRUE))&gt;0,"",
                    IF(COUNTIF(INDIRECT(ADDRESS(ROW(BF174),MATCH(BF$167,$166:$166,0),1,1)&amp;":"&amp;ADDRESS(ROW(BF174),COLUMN(BF174)-1,1,1),TRUE),"OK")&gt;0,"OK","NOK")),
              IF(BF$8&gt;=VLOOKUP($A174,'2.2'!$D:$O,5,FALSE),"OK","NOK")),
         "")</f>
        <v/>
      </c>
      <c r="BG174" s="1269" t="str">
        <f ca="1">IF(intern2!BH10&gt;0,
        IF(BG$166="X",
              IF(COUNTBLANK(INDIRECT(ADDRESS(ROW(BG174),MATCH(BG$167,$166:$166,0),1,1)&amp;":"&amp;ADDRESS(ROW(BG174),COLUMN(BG174)-1,1,1),TRUE))&gt;0,"",
                    IF(COUNTIF(INDIRECT(ADDRESS(ROW(BG174),MATCH(BG$167,$166:$166,0),1,1)&amp;":"&amp;ADDRESS(ROW(BG174),COLUMN(BG174)-1,1,1),TRUE),"OK")&gt;0,"OK","NOK")),
              IF(BG$8&gt;=VLOOKUP($A174,'2.2'!$D:$O,5,FALSE),"OK","NOK")),
         "")</f>
        <v/>
      </c>
      <c r="BH174" s="1176" t="str">
        <f t="shared" ca="1" si="12"/>
        <v>NOK</v>
      </c>
      <c r="BI174" s="1176"/>
    </row>
    <row r="175" spans="1:62" x14ac:dyDescent="0.25">
      <c r="A175" s="716" t="str">
        <f t="shared" ref="A175:B175" si="18">+A15</f>
        <v>DER2</v>
      </c>
      <c r="B175" s="1157" t="str">
        <f t="shared" si="18"/>
        <v>Trattamento delle ferite</v>
      </c>
      <c r="C175" s="1156" t="str">
        <f ca="1">IF(intern2!D11&gt;0,
        IF(C$166="X",
              IF(COUNTBLANK(INDIRECT(ADDRESS(ROW(C175),MATCH(C$167,$166:$166,0),1,1)&amp;":"&amp;ADDRESS(ROW(C175),COLUMN(C175)-1,1,1),TRUE))&gt;0,"",
                    IF(COUNTIF(INDIRECT(ADDRESS(ROW(C175),MATCH(C$167,$166:$166,0),1,1)&amp;":"&amp;ADDRESS(ROW(C175),COLUMN(C175)-1,1,1),TRUE),"OK")&gt;0,"OK","NOK")),
              IF(C$8&gt;=VLOOKUP($A175,'2.2'!$D:$O,5,FALSE),"OK","NOK")),
         "")</f>
        <v/>
      </c>
      <c r="D175" s="1156" t="str">
        <f ca="1">IF(intern2!E11&gt;0,
        IF(D$166="X",
              IF(COUNTBLANK(INDIRECT(ADDRESS(ROW(D175),MATCH(D$167,$166:$166,0),1,1)&amp;":"&amp;ADDRESS(ROW(D175),COLUMN(D175)-1,1,1),TRUE))&gt;0,"",
                    IF(COUNTIF(INDIRECT(ADDRESS(ROW(D175),MATCH(D$167,$166:$166,0),1,1)&amp;":"&amp;ADDRESS(ROW(D175),COLUMN(D175)-1,1,1),TRUE),"OK")&gt;0,"OK","NOK")),
              IF(D$8&gt;=VLOOKUP($A175,'2.2'!$D:$O,5,FALSE),"OK","NOK")),
         "")</f>
        <v/>
      </c>
      <c r="E175" s="1156" t="str">
        <f ca="1">IF(intern2!F11&gt;0,
        IF(E$166="X",
              IF(COUNTBLANK(INDIRECT(ADDRESS(ROW(E175),MATCH(E$167,$166:$166,0),1,1)&amp;":"&amp;ADDRESS(ROW(E175),COLUMN(E175)-1,1,1),TRUE))&gt;0,"",
                    IF(COUNTIF(INDIRECT(ADDRESS(ROW(E175),MATCH(E$167,$166:$166,0),1,1)&amp;":"&amp;ADDRESS(ROW(E175),COLUMN(E175)-1,1,1),TRUE),"OK")&gt;0,"OK","NOK")),
              IF(E$8&gt;=VLOOKUP($A175,'2.2'!$D:$O,5,FALSE),"OK","NOK")),
         "")</f>
        <v/>
      </c>
      <c r="F175" s="1156" t="str">
        <f ca="1">IF(intern2!G11&gt;0,
        IF(F$166="X",
              IF(COUNTBLANK(INDIRECT(ADDRESS(ROW(F175),MATCH(F$167,$166:$166,0),1,1)&amp;":"&amp;ADDRESS(ROW(F175),COLUMN(F175)-1,1,1),TRUE))&gt;0,"",
                    IF(COUNTIF(INDIRECT(ADDRESS(ROW(F175),MATCH(F$167,$166:$166,0),1,1)&amp;":"&amp;ADDRESS(ROW(F175),COLUMN(F175)-1,1,1),TRUE),"OK")&gt;0,"OK","NOK")),
              IF(F$8&gt;=VLOOKUP($A175,'2.2'!$D:$O,5,FALSE),"OK","NOK")),
         "")</f>
        <v/>
      </c>
      <c r="G175" s="1156" t="str">
        <f ca="1">IF(intern2!H11&gt;0,
        IF(G$166="X",
              IF(COUNTBLANK(INDIRECT(ADDRESS(ROW(G175),MATCH(G$167,$166:$166,0),1,1)&amp;":"&amp;ADDRESS(ROW(G175),COLUMN(G175)-1,1,1),TRUE))&gt;0,"",
                    IF(COUNTIF(INDIRECT(ADDRESS(ROW(G175),MATCH(G$167,$166:$166,0),1,1)&amp;":"&amp;ADDRESS(ROW(G175),COLUMN(G175)-1,1,1),TRUE),"OK")&gt;0,"OK","NOK")),
              IF(G$8&gt;=VLOOKUP($A175,'2.2'!$D:$O,5,FALSE),"OK","NOK")),
         "")</f>
        <v/>
      </c>
      <c r="H175" s="1156" t="str">
        <f ca="1">IF(intern2!I11&gt;0,
        IF(H$166="X",
              IF(COUNTBLANK(INDIRECT(ADDRESS(ROW(H175),MATCH(H$167,$166:$166,0),1,1)&amp;":"&amp;ADDRESS(ROW(H175),COLUMN(H175)-1,1,1),TRUE))&gt;0,"",
                    IF(COUNTIF(INDIRECT(ADDRESS(ROW(H175),MATCH(H$167,$166:$166,0),1,1)&amp;":"&amp;ADDRESS(ROW(H175),COLUMN(H175)-1,1,1),TRUE),"OK")&gt;0,"OK","NOK")),
              IF(H$8&gt;=VLOOKUP($A175,'2.2'!$D:$O,5,FALSE),"OK","NOK")),
         "")</f>
        <v/>
      </c>
      <c r="I175" s="1269" t="str">
        <f ca="1">IF(intern2!J11&gt;0,
        IF(I$166="X",
              IF(COUNTBLANK(INDIRECT(ADDRESS(ROW(I175),MATCH(I$167,$166:$166,0),1,1)&amp;":"&amp;ADDRESS(ROW(I175),COLUMN(I175)-1,1,1),TRUE))&gt;0,"",
                    IF(COUNTIF(INDIRECT(ADDRESS(ROW(I175),MATCH(I$167,$166:$166,0),1,1)&amp;":"&amp;ADDRESS(ROW(I175),COLUMN(I175)-1,1,1),TRUE),"OK")&gt;0,"OK","NOK")),
              IF(I$8&gt;=VLOOKUP($A175,'2.2'!$D:$O,5,FALSE),"OK","NOK")),
         "")</f>
        <v/>
      </c>
      <c r="J175" s="1159" t="str">
        <f ca="1">IF(intern2!K11&gt;0,
        IF(J$166="X",
              IF(COUNTBLANK(INDIRECT(ADDRESS(ROW(J175),MATCH(J$167,$166:$166,0),1,1)&amp;":"&amp;ADDRESS(ROW(J175),COLUMN(J175)-1,1,1),TRUE))&gt;0,"",
                    IF(COUNTIF(INDIRECT(ADDRESS(ROW(J175),MATCH(J$167,$166:$166,0),1,1)&amp;":"&amp;ADDRESS(ROW(J175),COLUMN(J175)-1,1,1),TRUE),"OK")&gt;0,"OK","NOK")),
              IF(J$8&gt;=VLOOKUP($A175,'2.2'!$D:$O,5,FALSE),"OK","NOK")),
         "")</f>
        <v/>
      </c>
      <c r="K175" s="1156" t="str">
        <f ca="1">IF(intern2!L11&gt;0,
        IF(K$166="X",
              IF(COUNTBLANK(INDIRECT(ADDRESS(ROW(K175),MATCH(K$167,$166:$166,0),1,1)&amp;":"&amp;ADDRESS(ROW(K175),COLUMN(K175)-1,1,1),TRUE))&gt;0,"",
                    IF(COUNTIF(INDIRECT(ADDRESS(ROW(K175),MATCH(K$167,$166:$166,0),1,1)&amp;":"&amp;ADDRESS(ROW(K175),COLUMN(K175)-1,1,1),TRUE),"OK")&gt;0,"OK","NOK")),
              IF(K$8&gt;=VLOOKUP($A175,'2.2'!$D:$O,5,FALSE),"OK","NOK")),
         "")</f>
        <v/>
      </c>
      <c r="L175" s="1156" t="str">
        <f ca="1">IF(intern2!M11&gt;0,
        IF(L$166="X",
              IF(COUNTBLANK(INDIRECT(ADDRESS(ROW(L175),MATCH(L$167,$166:$166,0),1,1)&amp;":"&amp;ADDRESS(ROW(L175),COLUMN(L175)-1,1,1),TRUE))&gt;0,"",
                    IF(COUNTIF(INDIRECT(ADDRESS(ROW(L175),MATCH(L$167,$166:$166,0),1,1)&amp;":"&amp;ADDRESS(ROW(L175),COLUMN(L175)-1,1,1),TRUE),"OK")&gt;0,"OK","NOK")),
              IF(L$8&gt;=VLOOKUP($A175,'2.2'!$D:$O,5,FALSE),"OK","NOK")),
         "")</f>
        <v/>
      </c>
      <c r="M175" s="1156" t="str">
        <f ca="1">IF(intern2!N11&gt;0,
        IF(M$166="X",
              IF(COUNTBLANK(INDIRECT(ADDRESS(ROW(M175),MATCH(M$167,$166:$166,0),1,1)&amp;":"&amp;ADDRESS(ROW(M175),COLUMN(M175)-1,1,1),TRUE))&gt;0,"",
                    IF(COUNTIF(INDIRECT(ADDRESS(ROW(M175),MATCH(M$167,$166:$166,0),1,1)&amp;":"&amp;ADDRESS(ROW(M175),COLUMN(M175)-1,1,1),TRUE),"OK")&gt;0,"OK","NOK")),
              IF(M$8&gt;=VLOOKUP($A175,'2.2'!$D:$O,5,FALSE),"OK","NOK")),
         "")</f>
        <v/>
      </c>
      <c r="N175" s="1156" t="str">
        <f ca="1">IF(intern2!O11&gt;0,
        IF(N$166="X",
              IF(COUNTBLANK(INDIRECT(ADDRESS(ROW(N175),MATCH(N$167,$166:$166,0),1,1)&amp;":"&amp;ADDRESS(ROW(N175),COLUMN(N175)-1,1,1),TRUE))&gt;0,"",
                    IF(COUNTIF(INDIRECT(ADDRESS(ROW(N175),MATCH(N$167,$166:$166,0),1,1)&amp;":"&amp;ADDRESS(ROW(N175),COLUMN(N175)-1,1,1),TRUE),"OK")&gt;0,"OK","NOK")),
              IF(N$8&gt;=VLOOKUP($A175,'2.2'!$D:$O,5,FALSE),"OK","NOK")),
         "")</f>
        <v/>
      </c>
      <c r="O175" s="1156" t="str">
        <f ca="1">IF(intern2!P11&gt;0,
        IF(O$166="X",
              IF(COUNTBLANK(INDIRECT(ADDRESS(ROW(O175),MATCH(O$167,$166:$166,0),1,1)&amp;":"&amp;ADDRESS(ROW(O175),COLUMN(O175)-1,1,1),TRUE))&gt;0,"",
                    IF(COUNTIF(INDIRECT(ADDRESS(ROW(O175),MATCH(O$167,$166:$166,0),1,1)&amp;":"&amp;ADDRESS(ROW(O175),COLUMN(O175)-1,1,1),TRUE),"OK")&gt;0,"OK","NOK")),
              IF(O$8&gt;=VLOOKUP($A175,'2.2'!$D:$O,5,FALSE),"OK","NOK")),
         "")</f>
        <v/>
      </c>
      <c r="P175" s="1156" t="str">
        <f ca="1">IF(intern2!Q11&gt;0,
        IF(P$166="X",
              IF(COUNTBLANK(INDIRECT(ADDRESS(ROW(P175),MATCH(P$167,$166:$166,0),1,1)&amp;":"&amp;ADDRESS(ROW(P175),COLUMN(P175)-1,1,1),TRUE))&gt;0,"",
                    IF(COUNTIF(INDIRECT(ADDRESS(ROW(P175),MATCH(P$167,$166:$166,0),1,1)&amp;":"&amp;ADDRESS(ROW(P175),COLUMN(P175)-1,1,1),TRUE),"OK")&gt;0,"OK","NOK")),
              IF(P$8&gt;=VLOOKUP($A175,'2.2'!$D:$O,5,FALSE),"OK","NOK")),
         "")</f>
        <v/>
      </c>
      <c r="Q175" s="1156" t="str">
        <f ca="1">IF(intern2!R11&gt;0,
        IF(Q$166="X",
              IF(COUNTBLANK(INDIRECT(ADDRESS(ROW(Q175),MATCH(Q$167,$166:$166,0),1,1)&amp;":"&amp;ADDRESS(ROW(Q175),COLUMN(Q175)-1,1,1),TRUE))&gt;0,"",
                    IF(COUNTIF(INDIRECT(ADDRESS(ROW(Q175),MATCH(Q$167,$166:$166,0),1,1)&amp;":"&amp;ADDRESS(ROW(Q175),COLUMN(Q175)-1,1,1),TRUE),"OK")&gt;0,"OK","NOK")),
              IF(Q$8&gt;=VLOOKUP($A175,'2.2'!$D:$O,5,FALSE),"OK","NOK")),
         "")</f>
        <v/>
      </c>
      <c r="R175" s="1159" t="str">
        <f ca="1">IF(intern2!S11&gt;0,
        IF(R$166="X",
              IF(COUNTBLANK(INDIRECT(ADDRESS(ROW(R175),MATCH(R$167,$166:$166,0),1,1)&amp;":"&amp;ADDRESS(ROW(R175),COLUMN(R175)-1,1,1),TRUE))&gt;0,"",
                    IF(COUNTIF(INDIRECT(ADDRESS(ROW(R175),MATCH(R$167,$166:$166,0),1,1)&amp;":"&amp;ADDRESS(ROW(R175),COLUMN(R175)-1,1,1),TRUE),"OK")&gt;0,"OK","NOK")),
              IF(R$8&gt;=VLOOKUP($A175,'2.2'!$D:$O,5,FALSE),"OK","NOK")),
         "")</f>
        <v/>
      </c>
      <c r="S175" s="1159" t="str">
        <f ca="1">IF(intern2!T11&gt;0,
        IF(S$166="X",
              IF(COUNTBLANK(INDIRECT(ADDRESS(ROW(S175),MATCH(S$167,$166:$166,0),1,1)&amp;":"&amp;ADDRESS(ROW(S175),COLUMN(S175)-1,1,1),TRUE))&gt;0,"",
                    IF(COUNTIF(INDIRECT(ADDRESS(ROW(S175),MATCH(S$167,$166:$166,0),1,1)&amp;":"&amp;ADDRESS(ROW(S175),COLUMN(S175)-1,1,1),TRUE),"OK")&gt;0,"OK","NOK")),
              IF(S$8&gt;=VLOOKUP($A175,'2.2'!$D:$O,5,FALSE),"OK","NOK")),
         "")</f>
        <v/>
      </c>
      <c r="T175" s="1156" t="str">
        <f ca="1">IF(intern2!U11&gt;0,
        IF(T$166="X",
              IF(COUNTBLANK(INDIRECT(ADDRESS(ROW(T175),MATCH(T$167,$166:$166,0),1,1)&amp;":"&amp;ADDRESS(ROW(T175),COLUMN(T175)-1,1,1),TRUE))&gt;0,"",
                    IF(COUNTIF(INDIRECT(ADDRESS(ROW(T175),MATCH(T$167,$166:$166,0),1,1)&amp;":"&amp;ADDRESS(ROW(T175),COLUMN(T175)-1,1,1),TRUE),"OK")&gt;0,"OK","NOK")),
              IF(T$8&gt;=VLOOKUP($A175,'2.2'!$D:$O,5,FALSE),"OK","NOK")),
         "")</f>
        <v/>
      </c>
      <c r="U175" s="1156" t="str">
        <f ca="1">IF(intern2!V11&gt;0,
        IF(U$166="X",
              IF(COUNTBLANK(INDIRECT(ADDRESS(ROW(U175),MATCH(U$167,$166:$166,0),1,1)&amp;":"&amp;ADDRESS(ROW(U175),COLUMN(U175)-1,1,1),TRUE))&gt;0,"",
                    IF(COUNTIF(INDIRECT(ADDRESS(ROW(U175),MATCH(U$167,$166:$166,0),1,1)&amp;":"&amp;ADDRESS(ROW(U175),COLUMN(U175)-1,1,1),TRUE),"OK")&gt;0,"OK","NOK")),
              IF(U$8&gt;=VLOOKUP($A175,'2.2'!$D:$O,5,FALSE),"OK","NOK")),
         "")</f>
        <v/>
      </c>
      <c r="V175" s="1156" t="str">
        <f ca="1">IF(intern2!W11&gt;0,
        IF(V$166="X",
              IF(COUNTBLANK(INDIRECT(ADDRESS(ROW(V175),MATCH(V$167,$166:$166,0),1,1)&amp;":"&amp;ADDRESS(ROW(V175),COLUMN(V175)-1,1,1),TRUE))&gt;0,"",
                    IF(COUNTIF(INDIRECT(ADDRESS(ROW(V175),MATCH(V$167,$166:$166,0),1,1)&amp;":"&amp;ADDRESS(ROW(V175),COLUMN(V175)-1,1,1),TRUE),"OK")&gt;0,"OK","NOK")),
              IF(V$8&gt;=VLOOKUP($A175,'2.2'!$D:$O,5,FALSE),"OK","NOK")),
         "")</f>
        <v/>
      </c>
      <c r="W175" s="1156" t="str">
        <f ca="1">IF(intern2!X11&gt;0,
        IF(W$166="X",
              IF(COUNTBLANK(INDIRECT(ADDRESS(ROW(W175),MATCH(W$167,$166:$166,0),1,1)&amp;":"&amp;ADDRESS(ROW(W175),COLUMN(W175)-1,1,1),TRUE))&gt;0,"",
                    IF(COUNTIF(INDIRECT(ADDRESS(ROW(W175),MATCH(W$167,$166:$166,0),1,1)&amp;":"&amp;ADDRESS(ROW(W175),COLUMN(W175)-1,1,1),TRUE),"OK")&gt;0,"OK","NOK")),
              IF(W$8&gt;=VLOOKUP($A175,'2.2'!$D:$O,5,FALSE),"OK","NOK")),
         "")</f>
        <v/>
      </c>
      <c r="X175" s="1156" t="str">
        <f ca="1">IF(intern2!Y11&gt;0,
        IF(X$166="X",
              IF(COUNTBLANK(INDIRECT(ADDRESS(ROW(X175),MATCH(X$167,$166:$166,0),1,1)&amp;":"&amp;ADDRESS(ROW(X175),COLUMN(X175)-1,1,1),TRUE))&gt;0,"",
                    IF(COUNTIF(INDIRECT(ADDRESS(ROW(X175),MATCH(X$167,$166:$166,0),1,1)&amp;":"&amp;ADDRESS(ROW(X175),COLUMN(X175)-1,1,1),TRUE),"OK")&gt;0,"OK","NOK")),
              IF(X$8&gt;=VLOOKUP($A175,'2.2'!$D:$O,5,FALSE),"OK","NOK")),
         "")</f>
        <v/>
      </c>
      <c r="Y175" s="1170" t="str">
        <f ca="1">IF(intern2!Z11&gt;0,
        IF(Y$166="X",
              IF(COUNTBLANK(INDIRECT(ADDRESS(ROW(Y175),MATCH(Y$167,$166:$166,0),1,1)&amp;":"&amp;ADDRESS(ROW(Y175),COLUMN(Y175)-1,1,1),TRUE))&gt;0,"",
                    IF(COUNTIF(INDIRECT(ADDRESS(ROW(Y175),MATCH(Y$167,$166:$166,0),1,1)&amp;":"&amp;ADDRESS(ROW(Y175),COLUMN(Y175)-1,1,1),TRUE),"OK")&gt;0,"OK","NOK")),
              IF(Y$8&gt;=VLOOKUP($A175,'2.2'!$D:$O,5,FALSE),"OK","NOK")),
         "")</f>
        <v/>
      </c>
      <c r="Z175" s="1269" t="str">
        <f ca="1">IF(intern2!AA11&gt;0,
        IF(Z$166="X",
              IF(COUNTBLANK(INDIRECT(ADDRESS(ROW(Z175),MATCH(Z$167,$166:$166,0),1,1)&amp;":"&amp;ADDRESS(ROW(Z175),COLUMN(Z175)-1,1,1),TRUE))&gt;0,"",
                    IF(COUNTIF(INDIRECT(ADDRESS(ROW(Z175),MATCH(Z$167,$166:$166,0),1,1)&amp;":"&amp;ADDRESS(ROW(Z175),COLUMN(Z175)-1,1,1),TRUE),"OK")&gt;0,"OK","NOK")),
              IF(Z$8&gt;=VLOOKUP($A175,'2.2'!$D:$O,5,FALSE),"OK","NOK")),
         "")</f>
        <v/>
      </c>
      <c r="AA175" s="1156" t="str">
        <f ca="1">IF(intern2!AB11&gt;0,
        IF(AA$166="X",
              IF(COUNTBLANK(INDIRECT(ADDRESS(ROW(AA175),MATCH(AA$167,$166:$166,0),1,1)&amp;":"&amp;ADDRESS(ROW(AA175),COLUMN(AA175)-1,1,1),TRUE))&gt;0,"",
                    IF(COUNTIF(INDIRECT(ADDRESS(ROW(AA175),MATCH(AA$167,$166:$166,0),1,1)&amp;":"&amp;ADDRESS(ROW(AA175),COLUMN(AA175)-1,1,1),TRUE),"OK")&gt;0,"OK","NOK")),
              IF(AA$8&gt;=VLOOKUP($A175,'2.2'!$D:$O,5,FALSE),"OK","NOK")),
         "")</f>
        <v/>
      </c>
      <c r="AB175" s="1156" t="str">
        <f ca="1">IF(intern2!AC11&gt;0,
        IF(AB$166="X",
              IF(COUNTBLANK(INDIRECT(ADDRESS(ROW(AB175),MATCH(AB$167,$166:$166,0),1,1)&amp;":"&amp;ADDRESS(ROW(AB175),COLUMN(AB175)-1,1,1),TRUE))&gt;0,"",
                    IF(COUNTIF(INDIRECT(ADDRESS(ROW(AB175),MATCH(AB$167,$166:$166,0),1,1)&amp;":"&amp;ADDRESS(ROW(AB175),COLUMN(AB175)-1,1,1),TRUE),"OK")&gt;0,"OK","NOK")),
              IF(AB$8&gt;=VLOOKUP($A175,'2.2'!$D:$O,5,FALSE),"OK","NOK")),
         "")</f>
        <v/>
      </c>
      <c r="AC175" s="1156" t="str">
        <f ca="1">IF(intern2!AD11&gt;0,
        IF(AC$166="X",
              IF(COUNTBLANK(INDIRECT(ADDRESS(ROW(AC175),MATCH(AC$167,$166:$166,0),1,1)&amp;":"&amp;ADDRESS(ROW(AC175),COLUMN(AC175)-1,1,1),TRUE))&gt;0,"",
                    IF(COUNTIF(INDIRECT(ADDRESS(ROW(AC175),MATCH(AC$167,$166:$166,0),1,1)&amp;":"&amp;ADDRESS(ROW(AC175),COLUMN(AC175)-1,1,1),TRUE),"OK")&gt;0,"OK","NOK")),
              IF(AC$8&gt;=VLOOKUP($A175,'2.2'!$D:$O,5,FALSE),"OK","NOK")),
         "")</f>
        <v/>
      </c>
      <c r="AD175" s="1156" t="str">
        <f ca="1">IF(intern2!AE11&gt;0,
        IF(AD$166="X",
              IF(COUNTBLANK(INDIRECT(ADDRESS(ROW(AD175),MATCH(AD$167,$166:$166,0),1,1)&amp;":"&amp;ADDRESS(ROW(AD175),COLUMN(AD175)-1,1,1),TRUE))&gt;0,"",
                    IF(COUNTIF(INDIRECT(ADDRESS(ROW(AD175),MATCH(AD$167,$166:$166,0),1,1)&amp;":"&amp;ADDRESS(ROW(AD175),COLUMN(AD175)-1,1,1),TRUE),"OK")&gt;0,"OK","NOK")),
              IF(AD$8&gt;=VLOOKUP($A175,'2.2'!$D:$O,5,FALSE),"OK","NOK")),
         "")</f>
        <v/>
      </c>
      <c r="AE175" s="1160" t="str">
        <f ca="1">IF(intern2!AF11&gt;0,
        IF(AE$166="X",
              IF(COUNTBLANK(INDIRECT(ADDRESS(ROW(AE175),MATCH(AE$167,$166:$166,0),1,1)&amp;":"&amp;ADDRESS(ROW(AE175),COLUMN(AE175)-1,1,1),TRUE))&gt;0,"",
                    IF(COUNTIF(INDIRECT(ADDRESS(ROW(AE175),MATCH(AE$167,$166:$166,0),1,1)&amp;":"&amp;ADDRESS(ROW(AE175),COLUMN(AE175)-1,1,1),TRUE),"OK")&gt;0,"OK","NOK")),
              IF(AE$8&gt;=VLOOKUP($A175,'2.2'!$D:$O,5,FALSE),"OK","NOK")),
         "")</f>
        <v/>
      </c>
      <c r="AF175" s="1269" t="str">
        <f ca="1">IF(intern2!AG11&gt;0,
        IF(AF$166="X",
              IF(COUNTBLANK(INDIRECT(ADDRESS(ROW(AF175),MATCH(AF$167,$166:$166,0),1,1)&amp;":"&amp;ADDRESS(ROW(AF175),COLUMN(AF175)-1,1,1),TRUE))&gt;0,"",
                    IF(COUNTIF(INDIRECT(ADDRESS(ROW(AF175),MATCH(AF$167,$166:$166,0),1,1)&amp;":"&amp;ADDRESS(ROW(AF175),COLUMN(AF175)-1,1,1),TRUE),"OK")&gt;0,"OK","NOK")),
              IF(AF$8&gt;=VLOOKUP($A175,'2.2'!$D:$O,5,FALSE),"OK","NOK")),
         "")</f>
        <v/>
      </c>
      <c r="AG175" s="1160" t="str">
        <f ca="1">IF(intern2!AH11&gt;0,
        IF(AG$166="X",
              IF(COUNTBLANK(INDIRECT(ADDRESS(ROW(AG175),MATCH(AG$167,$166:$166,0),1,1)&amp;":"&amp;ADDRESS(ROW(AG175),COLUMN(AG175)-1,1,1),TRUE))&gt;0,"",
                    IF(COUNTIF(INDIRECT(ADDRESS(ROW(AG175),MATCH(AG$167,$166:$166,0),1,1)&amp;":"&amp;ADDRESS(ROW(AG175),COLUMN(AG175)-1,1,1),TRUE),"OK")&gt;0,"OK","NOK")),
              IF(AG$8&gt;=VLOOKUP($A175,'2.2'!$D:$O,5,FALSE),"OK","NOK")),
         "")</f>
        <v/>
      </c>
      <c r="AH175" s="1160" t="str">
        <f ca="1">IF(intern2!AI11&gt;0,
        IF(AH$166="X",
              IF(COUNTBLANK(INDIRECT(ADDRESS(ROW(AH175),MATCH(AH$167,$166:$166,0),1,1)&amp;":"&amp;ADDRESS(ROW(AH175),COLUMN(AH175)-1,1,1),TRUE))&gt;0,"",
                    IF(COUNTIF(INDIRECT(ADDRESS(ROW(AH175),MATCH(AH$167,$166:$166,0),1,1)&amp;":"&amp;ADDRESS(ROW(AH175),COLUMN(AH175)-1,1,1),TRUE),"OK")&gt;0,"OK","NOK")),
              IF(AH$8&gt;=VLOOKUP($A175,'2.2'!$D:$O,5,FALSE),"OK","NOK")),
         "")</f>
        <v/>
      </c>
      <c r="AI175" s="1156" t="str">
        <f ca="1">IF(intern2!AJ11&gt;0,
        IF(AI$166="X",
              IF(COUNTBLANK(INDIRECT(ADDRESS(ROW(AI175),MATCH(AI$167,$166:$166,0),1,1)&amp;":"&amp;ADDRESS(ROW(AI175),COLUMN(AI175)-1,1,1),TRUE))&gt;0,"",
                    IF(COUNTIF(INDIRECT(ADDRESS(ROW(AI175),MATCH(AI$167,$166:$166,0),1,1)&amp;":"&amp;ADDRESS(ROW(AI175),COLUMN(AI175)-1,1,1),TRUE),"OK")&gt;0,"OK","NOK")),
              IF(AI$8&gt;=VLOOKUP($A175,'2.2'!$D:$O,5,FALSE),"OK","NOK")),
         "")</f>
        <v/>
      </c>
      <c r="AJ175" s="1156" t="str">
        <f ca="1">IF(intern2!AK11&gt;0,
        IF(AJ$166="X",
              IF(COUNTBLANK(INDIRECT(ADDRESS(ROW(AJ175),MATCH(AJ$167,$166:$166,0),1,1)&amp;":"&amp;ADDRESS(ROW(AJ175),COLUMN(AJ175)-1,1,1),TRUE))&gt;0,"",
                    IF(COUNTIF(INDIRECT(ADDRESS(ROW(AJ175),MATCH(AJ$167,$166:$166,0),1,1)&amp;":"&amp;ADDRESS(ROW(AJ175),COLUMN(AJ175)-1,1,1),TRUE),"OK")&gt;0,"OK","NOK")),
              IF(AJ$8&gt;=VLOOKUP($A175,'2.2'!$D:$O,5,FALSE),"OK","NOK")),
         "")</f>
        <v/>
      </c>
      <c r="AK175" s="1156" t="str">
        <f ca="1">IF(intern2!AL11&gt;0,
        IF(AK$166="X",
              IF(COUNTBLANK(INDIRECT(ADDRESS(ROW(AK175),MATCH(AK$167,$166:$166,0),1,1)&amp;":"&amp;ADDRESS(ROW(AK175),COLUMN(AK175)-1,1,1),TRUE))&gt;0,"",
                    IF(COUNTIF(INDIRECT(ADDRESS(ROW(AK175),MATCH(AK$167,$166:$166,0),1,1)&amp;":"&amp;ADDRESS(ROW(AK175),COLUMN(AK175)-1,1,1),TRUE),"OK")&gt;0,"OK","NOK")),
              IF(AK$8&gt;=VLOOKUP($A175,'2.2'!$D:$O,5,FALSE),"OK","NOK")),
         "")</f>
        <v/>
      </c>
      <c r="AL175" s="1156" t="str">
        <f ca="1">IF(intern2!AM11&gt;0,
        IF(AL$166="X",
              IF(COUNTBLANK(INDIRECT(ADDRESS(ROW(AL175),MATCH(AL$167,$166:$166,0),1,1)&amp;":"&amp;ADDRESS(ROW(AL175),COLUMN(AL175)-1,1,1),TRUE))&gt;0,"",
                    IF(COUNTIF(INDIRECT(ADDRESS(ROW(AL175),MATCH(AL$167,$166:$166,0),1,1)&amp;":"&amp;ADDRESS(ROW(AL175),COLUMN(AL175)-1,1,1),TRUE),"OK")&gt;0,"OK","NOK")),
              IF(AL$8&gt;=VLOOKUP($A175,'2.2'!$D:$O,5,FALSE),"OK","NOK")),
         "")</f>
        <v/>
      </c>
      <c r="AM175" s="1269" t="str">
        <f ca="1">IF(intern2!AN11&gt;0,
        IF(AM$166="X",
              IF(COUNTBLANK(INDIRECT(ADDRESS(ROW(AM175),MATCH(AM$167,$166:$166,0),1,1)&amp;":"&amp;ADDRESS(ROW(AM175),COLUMN(AM175)-1,1,1),TRUE))&gt;0,"",
                    IF(COUNTIF(INDIRECT(ADDRESS(ROW(AM175),MATCH(AM$167,$166:$166,0),1,1)&amp;":"&amp;ADDRESS(ROW(AM175),COLUMN(AM175)-1,1,1),TRUE),"OK")&gt;0,"OK","NOK")),
              IF(AM$8&gt;=VLOOKUP($A175,'2.2'!$D:$O,5,FALSE),"OK","NOK")),
         "")</f>
        <v/>
      </c>
      <c r="AN175" s="1170" t="str">
        <f ca="1">IF(intern2!AO11&gt;0,
        IF(AN$166="X",
              IF(COUNTBLANK(INDIRECT(ADDRESS(ROW(AN175),MATCH(AN$167,$166:$166,0),1,1)&amp;":"&amp;ADDRESS(ROW(AN175),COLUMN(AN175)-1,1,1),TRUE))&gt;0,"",
                    IF(COUNTIF(INDIRECT(ADDRESS(ROW(AN175),MATCH(AN$167,$166:$166,0),1,1)&amp;":"&amp;ADDRESS(ROW(AN175),COLUMN(AN175)-1,1,1),TRUE),"OK")&gt;0,"OK","NOK")),
              IF(AN$8&gt;=VLOOKUP($A175,'2.2'!$D:$O,5,FALSE),"OK","NOK")),
         "")</f>
        <v/>
      </c>
      <c r="AO175" s="1156" t="str">
        <f ca="1">IF(intern2!AP11&gt;0,
        IF(AO$166="X",
              IF(COUNTBLANK(INDIRECT(ADDRESS(ROW(AO175),MATCH(AO$167,$166:$166,0),1,1)&amp;":"&amp;ADDRESS(ROW(AO175),COLUMN(AO175)-1,1,1),TRUE))&gt;0,"",
                    IF(COUNTIF(INDIRECT(ADDRESS(ROW(AO175),MATCH(AO$167,$166:$166,0),1,1)&amp;":"&amp;ADDRESS(ROW(AO175),COLUMN(AO175)-1,1,1),TRUE),"OK")&gt;0,"OK","NOK")),
              IF(AO$8&gt;=VLOOKUP($A175,'2.2'!$D:$O,5,FALSE),"OK","NOK")),
         "")</f>
        <v/>
      </c>
      <c r="AP175" s="1156" t="str">
        <f ca="1">IF(intern2!AQ11&gt;0,
        IF(AP$166="X",
              IF(COUNTBLANK(INDIRECT(ADDRESS(ROW(AP175),MATCH(AP$167,$166:$166,0),1,1)&amp;":"&amp;ADDRESS(ROW(AP175),COLUMN(AP175)-1,1,1),TRUE))&gt;0,"",
                    IF(COUNTIF(INDIRECT(ADDRESS(ROW(AP175),MATCH(AP$167,$166:$166,0),1,1)&amp;":"&amp;ADDRESS(ROW(AP175),COLUMN(AP175)-1,1,1),TRUE),"OK")&gt;0,"OK","NOK")),
              IF(AP$8&gt;=VLOOKUP($A175,'2.2'!$D:$O,5,FALSE),"OK","NOK")),
         "")</f>
        <v/>
      </c>
      <c r="AQ175" s="1269" t="str">
        <f ca="1">IF(intern2!AR11&gt;0,
        IF(AQ$166="X",
              IF(COUNTBLANK(INDIRECT(ADDRESS(ROW(AQ175),MATCH(AQ$167,$166:$166,0),1,1)&amp;":"&amp;ADDRESS(ROW(AQ175),COLUMN(AQ175)-1,1,1),TRUE))&gt;0,"",
                    IF(COUNTIF(INDIRECT(ADDRESS(ROW(AQ175),MATCH(AQ$167,$166:$166,0),1,1)&amp;":"&amp;ADDRESS(ROW(AQ175),COLUMN(AQ175)-1,1,1),TRUE),"OK")&gt;0,"OK","NOK")),
              IF(AQ$8&gt;=VLOOKUP($A175,'2.2'!$D:$O,5,FALSE),"OK","NOK")),
         "")</f>
        <v/>
      </c>
      <c r="AR175" s="1156" t="str">
        <f ca="1">IF(intern2!AS11&gt;0,
        IF(AR$166="X",
              IF(COUNTBLANK(INDIRECT(ADDRESS(ROW(AR175),MATCH(AR$167,$166:$166,0),1,1)&amp;":"&amp;ADDRESS(ROW(AR175),COLUMN(AR175)-1,1,1),TRUE))&gt;0,"",
                    IF(COUNTIF(INDIRECT(ADDRESS(ROW(AR175),MATCH(AR$167,$166:$166,0),1,1)&amp;":"&amp;ADDRESS(ROW(AR175),COLUMN(AR175)-1,1,1),TRUE),"OK")&gt;0,"OK","NOK")),
              IF(AR$8&gt;=VLOOKUP($A175,'2.2'!$D:$O,5,FALSE),"OK","NOK")),
         "")</f>
        <v/>
      </c>
      <c r="AS175" s="1156" t="str">
        <f ca="1">IF(intern2!AT11&gt;0,
        IF(AS$166="X",
              IF(COUNTBLANK(INDIRECT(ADDRESS(ROW(AS175),MATCH(AS$167,$166:$166,0),1,1)&amp;":"&amp;ADDRESS(ROW(AS175),COLUMN(AS175)-1,1,1),TRUE))&gt;0,"",
                    IF(COUNTIF(INDIRECT(ADDRESS(ROW(AS175),MATCH(AS$167,$166:$166,0),1,1)&amp;":"&amp;ADDRESS(ROW(AS175),COLUMN(AS175)-1,1,1),TRUE),"OK")&gt;0,"OK","NOK")),
              IF(AS$8&gt;=VLOOKUP($A175,'2.2'!$D:$O,5,FALSE),"OK","NOK")),
         "")</f>
        <v/>
      </c>
      <c r="AT175" s="1269" t="str">
        <f ca="1">IF(intern2!AU11&gt;0,
        IF(AT$166="X",
              IF(COUNTBLANK(INDIRECT(ADDRESS(ROW(AT175),MATCH(AT$167,$166:$166,0),1,1)&amp;":"&amp;ADDRESS(ROW(AT175),COLUMN(AT175)-1,1,1),TRUE))&gt;0,"",
                    IF(COUNTIF(INDIRECT(ADDRESS(ROW(AT175),MATCH(AT$167,$166:$166,0),1,1)&amp;":"&amp;ADDRESS(ROW(AT175),COLUMN(AT175)-1,1,1),TRUE),"OK")&gt;0,"OK","NOK")),
              IF(AT$8&gt;=VLOOKUP($A175,'2.2'!$D:$O,5,FALSE),"OK","NOK")),
         "")</f>
        <v/>
      </c>
      <c r="AU175" s="1156" t="str">
        <f ca="1">IF(intern2!AV11&gt;0,
        IF(AU$166="X",
              IF(COUNTBLANK(INDIRECT(ADDRESS(ROW(AU175),MATCH(AU$167,$166:$166,0),1,1)&amp;":"&amp;ADDRESS(ROW(AU175),COLUMN(AU175)-1,1,1),TRUE))&gt;0,"",
                    IF(COUNTIF(INDIRECT(ADDRESS(ROW(AU175),MATCH(AU$167,$166:$166,0),1,1)&amp;":"&amp;ADDRESS(ROW(AU175),COLUMN(AU175)-1,1,1),TRUE),"OK")&gt;0,"OK","NOK")),
              IF(AU$8&gt;=VLOOKUP($A175,'2.2'!$D:$O,5,FALSE),"OK","NOK")),
         "")</f>
        <v/>
      </c>
      <c r="AV175" s="1156" t="str">
        <f ca="1">IF(intern2!AW11&gt;0,
        IF(AV$166="X",
              IF(COUNTBLANK(INDIRECT(ADDRESS(ROW(AV175),MATCH(AV$167,$166:$166,0),1,1)&amp;":"&amp;ADDRESS(ROW(AV175),COLUMN(AV175)-1,1,1),TRUE))&gt;0,"",
                    IF(COUNTIF(INDIRECT(ADDRESS(ROW(AV175),MATCH(AV$167,$166:$166,0),1,1)&amp;":"&amp;ADDRESS(ROW(AV175),COLUMN(AV175)-1,1,1),TRUE),"OK")&gt;0,"OK","NOK")),
              IF(AV$8&gt;=VLOOKUP($A175,'2.2'!$D:$O,5,FALSE),"OK","NOK")),
         "")</f>
        <v/>
      </c>
      <c r="AW175" s="1156" t="str">
        <f ca="1">IF(intern2!AX11&gt;0,
        IF(AW$166="X",
              IF(COUNTBLANK(INDIRECT(ADDRESS(ROW(AW175),MATCH(AW$167,$166:$166,0),1,1)&amp;":"&amp;ADDRESS(ROW(AW175),COLUMN(AW175)-1,1,1),TRUE))&gt;0,"",
                    IF(COUNTIF(INDIRECT(ADDRESS(ROW(AW175),MATCH(AW$167,$166:$166,0),1,1)&amp;":"&amp;ADDRESS(ROW(AW175),COLUMN(AW175)-1,1,1),TRUE),"OK")&gt;0,"OK","NOK")),
              IF(AW$8&gt;=VLOOKUP($A175,'2.2'!$D:$O,5,FALSE),"OK","NOK")),
         "")</f>
        <v/>
      </c>
      <c r="AX175" s="1156" t="str">
        <f ca="1">IF(intern2!AY11&gt;0,
        IF(AX$166="X",
              IF(COUNTBLANK(INDIRECT(ADDRESS(ROW(AX175),MATCH(AX$167,$166:$166,0),1,1)&amp;":"&amp;ADDRESS(ROW(AX175),COLUMN(AX175)-1,1,1),TRUE))&gt;0,"",
                    IF(COUNTIF(INDIRECT(ADDRESS(ROW(AX175),MATCH(AX$167,$166:$166,0),1,1)&amp;":"&amp;ADDRESS(ROW(AX175),COLUMN(AX175)-1,1,1),TRUE),"OK")&gt;0,"OK","NOK")),
              IF(AX$8&gt;=VLOOKUP($A175,'2.2'!$D:$O,5,FALSE),"OK","NOK")),
         "")</f>
        <v/>
      </c>
      <c r="AY175" s="1156" t="str">
        <f ca="1">IF(intern2!AZ11&gt;0,
        IF(AY$166="X",
              IF(COUNTBLANK(INDIRECT(ADDRESS(ROW(AY175),MATCH(AY$167,$166:$166,0),1,1)&amp;":"&amp;ADDRESS(ROW(AY175),COLUMN(AY175)-1,1,1),TRUE))&gt;0,"",
                    IF(COUNTIF(INDIRECT(ADDRESS(ROW(AY175),MATCH(AY$167,$166:$166,0),1,1)&amp;":"&amp;ADDRESS(ROW(AY175),COLUMN(AY175)-1,1,1),TRUE),"OK")&gt;0,"OK","NOK")),
              IF(AY$8&gt;=VLOOKUP($A175,'2.2'!$D:$O,5,FALSE),"OK","NOK")),
         "")</f>
        <v/>
      </c>
      <c r="AZ175" s="1269" t="str">
        <f ca="1">IF(intern2!BA11&gt;0,
        IF(AZ$166="X",
              IF(COUNTBLANK(INDIRECT(ADDRESS(ROW(AZ175),MATCH(AZ$167,$166:$166,0),1,1)&amp;":"&amp;ADDRESS(ROW(AZ175),COLUMN(AZ175)-1,1,1),TRUE))&gt;0,"",
                    IF(COUNTIF(INDIRECT(ADDRESS(ROW(AZ175),MATCH(AZ$167,$166:$166,0),1,1)&amp;":"&amp;ADDRESS(ROW(AZ175),COLUMN(AZ175)-1,1,1),TRUE),"OK")&gt;0,"OK","NOK")),
              IF(AZ$8&gt;=VLOOKUP($A175,'2.2'!$D:$O,5,FALSE),"OK","NOK")),
         "")</f>
        <v/>
      </c>
      <c r="BA175" s="1156" t="str">
        <f ca="1">IF(intern2!BB11&gt;0,
        IF(BA$166="X",
              IF(COUNTBLANK(INDIRECT(ADDRESS(ROW(BA175),MATCH(BA$167,$166:$166,0),1,1)&amp;":"&amp;ADDRESS(ROW(BA175),COLUMN(BA175)-1,1,1),TRUE))&gt;0,"",
                    IF(COUNTIF(INDIRECT(ADDRESS(ROW(BA175),MATCH(BA$167,$166:$166,0),1,1)&amp;":"&amp;ADDRESS(ROW(BA175),COLUMN(BA175)-1,1,1),TRUE),"OK")&gt;0,"OK","NOK")),
              IF(BA$8&gt;=VLOOKUP($A175,'2.2'!$D:$O,5,FALSE),"OK","NOK")),
         "")</f>
        <v/>
      </c>
      <c r="BB175" s="1156" t="str">
        <f ca="1">IF(intern2!BC11&gt;0,
        IF(BB$166="X",
              IF(COUNTBLANK(INDIRECT(ADDRESS(ROW(BB175),MATCH(BB$167,$166:$166,0),1,1)&amp;":"&amp;ADDRESS(ROW(BB175),COLUMN(BB175)-1,1,1),TRUE))&gt;0,"",
                    IF(COUNTIF(INDIRECT(ADDRESS(ROW(BB175),MATCH(BB$167,$166:$166,0),1,1)&amp;":"&amp;ADDRESS(ROW(BB175),COLUMN(BB175)-1,1,1),TRUE),"OK")&gt;0,"OK","NOK")),
              IF(BB$8&gt;=VLOOKUP($A175,'2.2'!$D:$O,5,FALSE),"OK","NOK")),
         "")</f>
        <v/>
      </c>
      <c r="BC175" s="1156" t="str">
        <f ca="1">IF(intern2!BD11&gt;0,
        IF(BC$166="X",
              IF(COUNTBLANK(INDIRECT(ADDRESS(ROW(BC175),MATCH(BC$167,$166:$166,0),1,1)&amp;":"&amp;ADDRESS(ROW(BC175),COLUMN(BC175)-1,1,1),TRUE))&gt;0,"",
                    IF(COUNTIF(INDIRECT(ADDRESS(ROW(BC175),MATCH(BC$167,$166:$166,0),1,1)&amp;":"&amp;ADDRESS(ROW(BC175),COLUMN(BC175)-1,1,1),TRUE),"OK")&gt;0,"OK","NOK")),
              IF(BC$8&gt;=VLOOKUP($A175,'2.2'!$D:$O,5,FALSE),"OK","NOK")),
         "")</f>
        <v/>
      </c>
      <c r="BD175" s="1156" t="str">
        <f ca="1">IF(intern2!BE11&gt;0,
        IF(BD$166="X",
              IF(COUNTBLANK(INDIRECT(ADDRESS(ROW(BD175),MATCH(BD$167,$166:$166,0),1,1)&amp;":"&amp;ADDRESS(ROW(BD175),COLUMN(BD175)-1,1,1),TRUE))&gt;0,"",
                    IF(COUNTIF(INDIRECT(ADDRESS(ROW(BD175),MATCH(BD$167,$166:$166,0),1,1)&amp;":"&amp;ADDRESS(ROW(BD175),COLUMN(BD175)-1,1,1),TRUE),"OK")&gt;0,"OK","NOK")),
              IF(BD$8&gt;=VLOOKUP($A175,'2.2'!$D:$O,5,FALSE),"OK","NOK")),
         "")</f>
        <v/>
      </c>
      <c r="BE175" s="1156" t="str">
        <f ca="1">IF(intern2!BF11&gt;0,
        IF(BE$166="X",
              IF(COUNTBLANK(INDIRECT(ADDRESS(ROW(BE175),MATCH(BE$167,$166:$166,0),1,1)&amp;":"&amp;ADDRESS(ROW(BE175),COLUMN(BE175)-1,1,1),TRUE))&gt;0,"",
                    IF(COUNTIF(INDIRECT(ADDRESS(ROW(BE175),MATCH(BE$167,$166:$166,0),1,1)&amp;":"&amp;ADDRESS(ROW(BE175),COLUMN(BE175)-1,1,1),TRUE),"OK")&gt;0,"OK","NOK")),
              IF(BE$8&gt;=VLOOKUP($A175,'2.2'!$D:$O,5,FALSE),"OK","NOK")),
         "")</f>
        <v/>
      </c>
      <c r="BF175" s="1170" t="str">
        <f ca="1">IF(intern2!BG11&gt;0,
        IF(BF$166="X",
              IF(COUNTBLANK(INDIRECT(ADDRESS(ROW(BF175),MATCH(BF$167,$166:$166,0),1,1)&amp;":"&amp;ADDRESS(ROW(BF175),COLUMN(BF175)-1,1,1),TRUE))&gt;0,"",
                    IF(COUNTIF(INDIRECT(ADDRESS(ROW(BF175),MATCH(BF$167,$166:$166,0),1,1)&amp;":"&amp;ADDRESS(ROW(BF175),COLUMN(BF175)-1,1,1),TRUE),"OK")&gt;0,"OK","NOK")),
              IF(BF$8&gt;=VLOOKUP($A175,'2.2'!$D:$O,5,FALSE),"OK","NOK")),
         "")</f>
        <v/>
      </c>
      <c r="BG175" s="1269" t="str">
        <f ca="1">IF(intern2!BH11&gt;0,
        IF(BG$166="X",
              IF(COUNTBLANK(INDIRECT(ADDRESS(ROW(BG175),MATCH(BG$167,$166:$166,0),1,1)&amp;":"&amp;ADDRESS(ROW(BG175),COLUMN(BG175)-1,1,1),TRUE))&gt;0,"",
                    IF(COUNTIF(INDIRECT(ADDRESS(ROW(BG175),MATCH(BG$167,$166:$166,0),1,1)&amp;":"&amp;ADDRESS(ROW(BG175),COLUMN(BG175)-1,1,1),TRUE),"OK")&gt;0,"OK","NOK")),
              IF(BG$8&gt;=VLOOKUP($A175,'2.2'!$D:$O,5,FALSE),"OK","NOK")),
         "")</f>
        <v/>
      </c>
      <c r="BH175" s="1176" t="str">
        <f t="shared" ca="1" si="12"/>
        <v>OK</v>
      </c>
      <c r="BI175" s="1176"/>
    </row>
    <row r="176" spans="1:62" ht="26.4" x14ac:dyDescent="0.25">
      <c r="A176" s="716" t="str">
        <f t="shared" ref="A176:B176" si="19">+A16</f>
        <v>HNO1</v>
      </c>
      <c r="B176" s="1157" t="str">
        <f t="shared" si="19"/>
        <v>Otorinolaringoiatria (chirurgia ORL)</v>
      </c>
      <c r="C176" s="1156" t="str">
        <f ca="1">IF(intern2!D12&gt;0,
        IF(C$166="X",
              IF(COUNTBLANK(INDIRECT(ADDRESS(ROW(C176),MATCH(C$167,$166:$166,0),1,1)&amp;":"&amp;ADDRESS(ROW(C176),COLUMN(C176)-1,1,1),TRUE))&gt;0,"",
                    IF(COUNTIF(INDIRECT(ADDRESS(ROW(C176),MATCH(C$167,$166:$166,0),1,1)&amp;":"&amp;ADDRESS(ROW(C176),COLUMN(C176)-1,1,1),TRUE),"OK")&gt;0,"OK","NOK")),
              IF(C$8&gt;=VLOOKUP($A176,'2.2'!$D:$O,5,FALSE),"OK","NOK")),
         "")</f>
        <v/>
      </c>
      <c r="D176" s="1156" t="str">
        <f ca="1">IF(intern2!E12&gt;0,
        IF(D$166="X",
              IF(COUNTBLANK(INDIRECT(ADDRESS(ROW(D176),MATCH(D$167,$166:$166,0),1,1)&amp;":"&amp;ADDRESS(ROW(D176),COLUMN(D176)-1,1,1),TRUE))&gt;0,"",
                    IF(COUNTIF(INDIRECT(ADDRESS(ROW(D176),MATCH(D$167,$166:$166,0),1,1)&amp;":"&amp;ADDRESS(ROW(D176),COLUMN(D176)-1,1,1),TRUE),"OK")&gt;0,"OK","NOK")),
              IF(D$8&gt;=VLOOKUP($A176,'2.2'!$D:$O,5,FALSE),"OK","NOK")),
         "")</f>
        <v/>
      </c>
      <c r="E176" s="1156" t="str">
        <f ca="1">IF(intern2!F12&gt;0,
        IF(E$166="X",
              IF(COUNTBLANK(INDIRECT(ADDRESS(ROW(E176),MATCH(E$167,$166:$166,0),1,1)&amp;":"&amp;ADDRESS(ROW(E176),COLUMN(E176)-1,1,1),TRUE))&gt;0,"",
                    IF(COUNTIF(INDIRECT(ADDRESS(ROW(E176),MATCH(E$167,$166:$166,0),1,1)&amp;":"&amp;ADDRESS(ROW(E176),COLUMN(E176)-1,1,1),TRUE),"OK")&gt;0,"OK","NOK")),
              IF(E$8&gt;=VLOOKUP($A176,'2.2'!$D:$O,5,FALSE),"OK","NOK")),
         "")</f>
        <v/>
      </c>
      <c r="F176" s="1156" t="str">
        <f ca="1">IF(intern2!G12&gt;0,
        IF(F$166="X",
              IF(COUNTBLANK(INDIRECT(ADDRESS(ROW(F176),MATCH(F$167,$166:$166,0),1,1)&amp;":"&amp;ADDRESS(ROW(F176),COLUMN(F176)-1,1,1),TRUE))&gt;0,"",
                    IF(COUNTIF(INDIRECT(ADDRESS(ROW(F176),MATCH(F$167,$166:$166,0),1,1)&amp;":"&amp;ADDRESS(ROW(F176),COLUMN(F176)-1,1,1),TRUE),"OK")&gt;0,"OK","NOK")),
              IF(F$8&gt;=VLOOKUP($A176,'2.2'!$D:$O,5,FALSE),"OK","NOK")),
         "")</f>
        <v/>
      </c>
      <c r="G176" s="1156" t="str">
        <f ca="1">IF(intern2!H12&gt;0,
        IF(G$166="X",
              IF(COUNTBLANK(INDIRECT(ADDRESS(ROW(G176),MATCH(G$167,$166:$166,0),1,1)&amp;":"&amp;ADDRESS(ROW(G176),COLUMN(G176)-1,1,1),TRUE))&gt;0,"",
                    IF(COUNTIF(INDIRECT(ADDRESS(ROW(G176),MATCH(G$167,$166:$166,0),1,1)&amp;":"&amp;ADDRESS(ROW(G176),COLUMN(G176)-1,1,1),TRUE),"OK")&gt;0,"OK","NOK")),
              IF(G$8&gt;=VLOOKUP($A176,'2.2'!$D:$O,5,FALSE),"OK","NOK")),
         "")</f>
        <v/>
      </c>
      <c r="H176" s="1156" t="str">
        <f ca="1">IF(intern2!I12&gt;0,
        IF(H$166="X",
              IF(COUNTBLANK(INDIRECT(ADDRESS(ROW(H176),MATCH(H$167,$166:$166,0),1,1)&amp;":"&amp;ADDRESS(ROW(H176),COLUMN(H176)-1,1,1),TRUE))&gt;0,"",
                    IF(COUNTIF(INDIRECT(ADDRESS(ROW(H176),MATCH(H$167,$166:$166,0),1,1)&amp;":"&amp;ADDRESS(ROW(H176),COLUMN(H176)-1,1,1),TRUE),"OK")&gt;0,"OK","NOK")),
              IF(H$8&gt;=VLOOKUP($A176,'2.2'!$D:$O,5,FALSE),"OK","NOK")),
         "")</f>
        <v/>
      </c>
      <c r="I176" s="1269" t="str">
        <f ca="1">IF(intern2!J12&gt;0,
        IF(I$166="X",
              IF(COUNTBLANK(INDIRECT(ADDRESS(ROW(I176),MATCH(I$167,$166:$166,0),1,1)&amp;":"&amp;ADDRESS(ROW(I176),COLUMN(I176)-1,1,1),TRUE))&gt;0,"",
                    IF(COUNTIF(INDIRECT(ADDRESS(ROW(I176),MATCH(I$167,$166:$166,0),1,1)&amp;":"&amp;ADDRESS(ROW(I176),COLUMN(I176)-1,1,1),TRUE),"OK")&gt;0,"OK","NOK")),
              IF(I$8&gt;=VLOOKUP($A176,'2.2'!$D:$O,5,FALSE),"OK","NOK")),
         "")</f>
        <v/>
      </c>
      <c r="J176" s="1159" t="str">
        <f ca="1">IF(intern2!K12&gt;0,
        IF(J$166="X",
              IF(COUNTBLANK(INDIRECT(ADDRESS(ROW(J176),MATCH(J$167,$166:$166,0),1,1)&amp;":"&amp;ADDRESS(ROW(J176),COLUMN(J176)-1,1,1),TRUE))&gt;0,"",
                    IF(COUNTIF(INDIRECT(ADDRESS(ROW(J176),MATCH(J$167,$166:$166,0),1,1)&amp;":"&amp;ADDRESS(ROW(J176),COLUMN(J176)-1,1,1),TRUE),"OK")&gt;0,"OK","NOK")),
              IF(J$8&gt;=VLOOKUP($A176,'2.2'!$D:$O,5,FALSE),"OK","NOK")),
         "")</f>
        <v/>
      </c>
      <c r="K176" s="1156" t="str">
        <f ca="1">IF(intern2!L12&gt;0,
        IF(K$166="X",
              IF(COUNTBLANK(INDIRECT(ADDRESS(ROW(K176),MATCH(K$167,$166:$166,0),1,1)&amp;":"&amp;ADDRESS(ROW(K176),COLUMN(K176)-1,1,1),TRUE))&gt;0,"",
                    IF(COUNTIF(INDIRECT(ADDRESS(ROW(K176),MATCH(K$167,$166:$166,0),1,1)&amp;":"&amp;ADDRESS(ROW(K176),COLUMN(K176)-1,1,1),TRUE),"OK")&gt;0,"OK","NOK")),
              IF(K$8&gt;=VLOOKUP($A176,'2.2'!$D:$O,5,FALSE),"OK","NOK")),
         "")</f>
        <v/>
      </c>
      <c r="L176" s="1156" t="str">
        <f ca="1">IF(intern2!M12&gt;0,
        IF(L$166="X",
              IF(COUNTBLANK(INDIRECT(ADDRESS(ROW(L176),MATCH(L$167,$166:$166,0),1,1)&amp;":"&amp;ADDRESS(ROW(L176),COLUMN(L176)-1,1,1),TRUE))&gt;0,"",
                    IF(COUNTIF(INDIRECT(ADDRESS(ROW(L176),MATCH(L$167,$166:$166,0),1,1)&amp;":"&amp;ADDRESS(ROW(L176),COLUMN(L176)-1,1,1),TRUE),"OK")&gt;0,"OK","NOK")),
              IF(L$8&gt;=VLOOKUP($A176,'2.2'!$D:$O,5,FALSE),"OK","NOK")),
         "")</f>
        <v/>
      </c>
      <c r="M176" s="1156" t="str">
        <f ca="1">IF(intern2!N12&gt;0,
        IF(M$166="X",
              IF(COUNTBLANK(INDIRECT(ADDRESS(ROW(M176),MATCH(M$167,$166:$166,0),1,1)&amp;":"&amp;ADDRESS(ROW(M176),COLUMN(M176)-1,1,1),TRUE))&gt;0,"",
                    IF(COUNTIF(INDIRECT(ADDRESS(ROW(M176),MATCH(M$167,$166:$166,0),1,1)&amp;":"&amp;ADDRESS(ROW(M176),COLUMN(M176)-1,1,1),TRUE),"OK")&gt;0,"OK","NOK")),
              IF(M$8&gt;=VLOOKUP($A176,'2.2'!$D:$O,5,FALSE),"OK","NOK")),
         "")</f>
        <v/>
      </c>
      <c r="N176" s="1156" t="str">
        <f ca="1">IF(intern2!O12&gt;0,
        IF(N$166="X",
              IF(COUNTBLANK(INDIRECT(ADDRESS(ROW(N176),MATCH(N$167,$166:$166,0),1,1)&amp;":"&amp;ADDRESS(ROW(N176),COLUMN(N176)-1,1,1),TRUE))&gt;0,"",
                    IF(COUNTIF(INDIRECT(ADDRESS(ROW(N176),MATCH(N$167,$166:$166,0),1,1)&amp;":"&amp;ADDRESS(ROW(N176),COLUMN(N176)-1,1,1),TRUE),"OK")&gt;0,"OK","NOK")),
              IF(N$8&gt;=VLOOKUP($A176,'2.2'!$D:$O,5,FALSE),"OK","NOK")),
         "")</f>
        <v/>
      </c>
      <c r="O176" s="1156" t="str">
        <f ca="1">IF(intern2!P12&gt;0,
        IF(O$166="X",
              IF(COUNTBLANK(INDIRECT(ADDRESS(ROW(O176),MATCH(O$167,$166:$166,0),1,1)&amp;":"&amp;ADDRESS(ROW(O176),COLUMN(O176)-1,1,1),TRUE))&gt;0,"",
                    IF(COUNTIF(INDIRECT(ADDRESS(ROW(O176),MATCH(O$167,$166:$166,0),1,1)&amp;":"&amp;ADDRESS(ROW(O176),COLUMN(O176)-1,1,1),TRUE),"OK")&gt;0,"OK","NOK")),
              IF(O$8&gt;=VLOOKUP($A176,'2.2'!$D:$O,5,FALSE),"OK","NOK")),
         "")</f>
        <v/>
      </c>
      <c r="P176" s="1156" t="str">
        <f ca="1">IF(intern2!Q12&gt;0,
        IF(P$166="X",
              IF(COUNTBLANK(INDIRECT(ADDRESS(ROW(P176),MATCH(P$167,$166:$166,0),1,1)&amp;":"&amp;ADDRESS(ROW(P176),COLUMN(P176)-1,1,1),TRUE))&gt;0,"",
                    IF(COUNTIF(INDIRECT(ADDRESS(ROW(P176),MATCH(P$167,$166:$166,0),1,1)&amp;":"&amp;ADDRESS(ROW(P176),COLUMN(P176)-1,1,1),TRUE),"OK")&gt;0,"OK","NOK")),
              IF(P$8&gt;=VLOOKUP($A176,'2.2'!$D:$O,5,FALSE),"OK","NOK")),
         "")</f>
        <v/>
      </c>
      <c r="Q176" s="1156" t="str">
        <f ca="1">IF(intern2!R12&gt;0,
        IF(Q$166="X",
              IF(COUNTBLANK(INDIRECT(ADDRESS(ROW(Q176),MATCH(Q$167,$166:$166,0),1,1)&amp;":"&amp;ADDRESS(ROW(Q176),COLUMN(Q176)-1,1,1),TRUE))&gt;0,"",
                    IF(COUNTIF(INDIRECT(ADDRESS(ROW(Q176),MATCH(Q$167,$166:$166,0),1,1)&amp;":"&amp;ADDRESS(ROW(Q176),COLUMN(Q176)-1,1,1),TRUE),"OK")&gt;0,"OK","NOK")),
              IF(Q$8&gt;=VLOOKUP($A176,'2.2'!$D:$O,5,FALSE),"OK","NOK")),
         "")</f>
        <v/>
      </c>
      <c r="R176" s="1159" t="str">
        <f ca="1">IF(intern2!S12&gt;0,
        IF(R$166="X",
              IF(COUNTBLANK(INDIRECT(ADDRESS(ROW(R176),MATCH(R$167,$166:$166,0),1,1)&amp;":"&amp;ADDRESS(ROW(R176),COLUMN(R176)-1,1,1),TRUE))&gt;0,"",
                    IF(COUNTIF(INDIRECT(ADDRESS(ROW(R176),MATCH(R$167,$166:$166,0),1,1)&amp;":"&amp;ADDRESS(ROW(R176),COLUMN(R176)-1,1,1),TRUE),"OK")&gt;0,"OK","NOK")),
              IF(R$8&gt;=VLOOKUP($A176,'2.2'!$D:$O,5,FALSE),"OK","NOK")),
         "")</f>
        <v/>
      </c>
      <c r="S176" s="1159" t="str">
        <f ca="1">IF(intern2!T12&gt;0,
        IF(S$166="X",
              IF(COUNTBLANK(INDIRECT(ADDRESS(ROW(S176),MATCH(S$167,$166:$166,0),1,1)&amp;":"&amp;ADDRESS(ROW(S176),COLUMN(S176)-1,1,1),TRUE))&gt;0,"",
                    IF(COUNTIF(INDIRECT(ADDRESS(ROW(S176),MATCH(S$167,$166:$166,0),1,1)&amp;":"&amp;ADDRESS(ROW(S176),COLUMN(S176)-1,1,1),TRUE),"OK")&gt;0,"OK","NOK")),
              IF(S$8&gt;=VLOOKUP($A176,'2.2'!$D:$O,5,FALSE),"OK","NOK")),
         "")</f>
        <v/>
      </c>
      <c r="T176" s="1156" t="str">
        <f ca="1">IF(intern2!U12&gt;0,
        IF(T$166="X",
              IF(COUNTBLANK(INDIRECT(ADDRESS(ROW(T176),MATCH(T$167,$166:$166,0),1,1)&amp;":"&amp;ADDRESS(ROW(T176),COLUMN(T176)-1,1,1),TRUE))&gt;0,"",
                    IF(COUNTIF(INDIRECT(ADDRESS(ROW(T176),MATCH(T$167,$166:$166,0),1,1)&amp;":"&amp;ADDRESS(ROW(T176),COLUMN(T176)-1,1,1),TRUE),"OK")&gt;0,"OK","NOK")),
              IF(T$8&gt;=VLOOKUP($A176,'2.2'!$D:$O,5,FALSE),"OK","NOK")),
         "")</f>
        <v/>
      </c>
      <c r="U176" s="1156" t="str">
        <f ca="1">IF(intern2!V12&gt;0,
        IF(U$166="X",
              IF(COUNTBLANK(INDIRECT(ADDRESS(ROW(U176),MATCH(U$167,$166:$166,0),1,1)&amp;":"&amp;ADDRESS(ROW(U176),COLUMN(U176)-1,1,1),TRUE))&gt;0,"",
                    IF(COUNTIF(INDIRECT(ADDRESS(ROW(U176),MATCH(U$167,$166:$166,0),1,1)&amp;":"&amp;ADDRESS(ROW(U176),COLUMN(U176)-1,1,1),TRUE),"OK")&gt;0,"OK","NOK")),
              IF(U$8&gt;=VLOOKUP($A176,'2.2'!$D:$O,5,FALSE),"OK","NOK")),
         "")</f>
        <v/>
      </c>
      <c r="V176" s="1156" t="str">
        <f ca="1">IF(intern2!W12&gt;0,
        IF(V$166="X",
              IF(COUNTBLANK(INDIRECT(ADDRESS(ROW(V176),MATCH(V$167,$166:$166,0),1,1)&amp;":"&amp;ADDRESS(ROW(V176),COLUMN(V176)-1,1,1),TRUE))&gt;0,"",
                    IF(COUNTIF(INDIRECT(ADDRESS(ROW(V176),MATCH(V$167,$166:$166,0),1,1)&amp;":"&amp;ADDRESS(ROW(V176),COLUMN(V176)-1,1,1),TRUE),"OK")&gt;0,"OK","NOK")),
              IF(V$8&gt;=VLOOKUP($A176,'2.2'!$D:$O,5,FALSE),"OK","NOK")),
         "")</f>
        <v/>
      </c>
      <c r="W176" s="1156" t="str">
        <f ca="1">IF(intern2!X12&gt;0,
        IF(W$166="X",
              IF(COUNTBLANK(INDIRECT(ADDRESS(ROW(W176),MATCH(W$167,$166:$166,0),1,1)&amp;":"&amp;ADDRESS(ROW(W176),COLUMN(W176)-1,1,1),TRUE))&gt;0,"",
                    IF(COUNTIF(INDIRECT(ADDRESS(ROW(W176),MATCH(W$167,$166:$166,0),1,1)&amp;":"&amp;ADDRESS(ROW(W176),COLUMN(W176)-1,1,1),TRUE),"OK")&gt;0,"OK","NOK")),
              IF(W$8&gt;=VLOOKUP($A176,'2.2'!$D:$O,5,FALSE),"OK","NOK")),
         "")</f>
        <v/>
      </c>
      <c r="X176" s="1156" t="str">
        <f ca="1">IF(intern2!Y12&gt;0,
        IF(X$166="X",
              IF(COUNTBLANK(INDIRECT(ADDRESS(ROW(X176),MATCH(X$167,$166:$166,0),1,1)&amp;":"&amp;ADDRESS(ROW(X176),COLUMN(X176)-1,1,1),TRUE))&gt;0,"",
                    IF(COUNTIF(INDIRECT(ADDRESS(ROW(X176),MATCH(X$167,$166:$166,0),1,1)&amp;":"&amp;ADDRESS(ROW(X176),COLUMN(X176)-1,1,1),TRUE),"OK")&gt;0,"OK","NOK")),
              IF(X$8&gt;=VLOOKUP($A176,'2.2'!$D:$O,5,FALSE),"OK","NOK")),
         "")</f>
        <v/>
      </c>
      <c r="Y176" s="1170" t="str">
        <f ca="1">IF(intern2!Z12&gt;0,
        IF(Y$166="X",
              IF(COUNTBLANK(INDIRECT(ADDRESS(ROW(Y176),MATCH(Y$167,$166:$166,0),1,1)&amp;":"&amp;ADDRESS(ROW(Y176),COLUMN(Y176)-1,1,1),TRUE))&gt;0,"",
                    IF(COUNTIF(INDIRECT(ADDRESS(ROW(Y176),MATCH(Y$167,$166:$166,0),1,1)&amp;":"&amp;ADDRESS(ROW(Y176),COLUMN(Y176)-1,1,1),TRUE),"OK")&gt;0,"OK","NOK")),
              IF(Y$8&gt;=VLOOKUP($A176,'2.2'!$D:$O,5,FALSE),"OK","NOK")),
         "")</f>
        <v/>
      </c>
      <c r="Z176" s="1269" t="str">
        <f ca="1">IF(intern2!AA12&gt;0,
        IF(Z$166="X",
              IF(COUNTBLANK(INDIRECT(ADDRESS(ROW(Z176),MATCH(Z$167,$166:$166,0),1,1)&amp;":"&amp;ADDRESS(ROW(Z176),COLUMN(Z176)-1,1,1),TRUE))&gt;0,"",
                    IF(COUNTIF(INDIRECT(ADDRESS(ROW(Z176),MATCH(Z$167,$166:$166,0),1,1)&amp;":"&amp;ADDRESS(ROW(Z176),COLUMN(Z176)-1,1,1),TRUE),"OK")&gt;0,"OK","NOK")),
              IF(Z$8&gt;=VLOOKUP($A176,'2.2'!$D:$O,5,FALSE),"OK","NOK")),
         "")</f>
        <v/>
      </c>
      <c r="AA176" s="1156" t="str">
        <f ca="1">IF(intern2!AB12&gt;0,
        IF(AA$166="X",
              IF(COUNTBLANK(INDIRECT(ADDRESS(ROW(AA176),MATCH(AA$167,$166:$166,0),1,1)&amp;":"&amp;ADDRESS(ROW(AA176),COLUMN(AA176)-1,1,1),TRUE))&gt;0,"",
                    IF(COUNTIF(INDIRECT(ADDRESS(ROW(AA176),MATCH(AA$167,$166:$166,0),1,1)&amp;":"&amp;ADDRESS(ROW(AA176),COLUMN(AA176)-1,1,1),TRUE),"OK")&gt;0,"OK","NOK")),
              IF(AA$8&gt;=VLOOKUP($A176,'2.2'!$D:$O,5,FALSE),"OK","NOK")),
         "")</f>
        <v/>
      </c>
      <c r="AB176" s="1156" t="str">
        <f ca="1">IF(intern2!AC12&gt;0,
        IF(AB$166="X",
              IF(COUNTBLANK(INDIRECT(ADDRESS(ROW(AB176),MATCH(AB$167,$166:$166,0),1,1)&amp;":"&amp;ADDRESS(ROW(AB176),COLUMN(AB176)-1,1,1),TRUE))&gt;0,"",
                    IF(COUNTIF(INDIRECT(ADDRESS(ROW(AB176),MATCH(AB$167,$166:$166,0),1,1)&amp;":"&amp;ADDRESS(ROW(AB176),COLUMN(AB176)-1,1,1),TRUE),"OK")&gt;0,"OK","NOK")),
              IF(AB$8&gt;=VLOOKUP($A176,'2.2'!$D:$O,5,FALSE),"OK","NOK")),
         "")</f>
        <v/>
      </c>
      <c r="AC176" s="1156" t="str">
        <f ca="1">IF(intern2!AD12&gt;0,
        IF(AC$166="X",
              IF(COUNTBLANK(INDIRECT(ADDRESS(ROW(AC176),MATCH(AC$167,$166:$166,0),1,1)&amp;":"&amp;ADDRESS(ROW(AC176),COLUMN(AC176)-1,1,1),TRUE))&gt;0,"",
                    IF(COUNTIF(INDIRECT(ADDRESS(ROW(AC176),MATCH(AC$167,$166:$166,0),1,1)&amp;":"&amp;ADDRESS(ROW(AC176),COLUMN(AC176)-1,1,1),TRUE),"OK")&gt;0,"OK","NOK")),
              IF(AC$8&gt;=VLOOKUP($A176,'2.2'!$D:$O,5,FALSE),"OK","NOK")),
         "")</f>
        <v/>
      </c>
      <c r="AD176" s="1156" t="str">
        <f ca="1">IF(intern2!AE12&gt;0,
        IF(AD$166="X",
              IF(COUNTBLANK(INDIRECT(ADDRESS(ROW(AD176),MATCH(AD$167,$166:$166,0),1,1)&amp;":"&amp;ADDRESS(ROW(AD176),COLUMN(AD176)-1,1,1),TRUE))&gt;0,"",
                    IF(COUNTIF(INDIRECT(ADDRESS(ROW(AD176),MATCH(AD$167,$166:$166,0),1,1)&amp;":"&amp;ADDRESS(ROW(AD176),COLUMN(AD176)-1,1,1),TRUE),"OK")&gt;0,"OK","NOK")),
              IF(AD$8&gt;=VLOOKUP($A176,'2.2'!$D:$O,5,FALSE),"OK","NOK")),
         "")</f>
        <v/>
      </c>
      <c r="AE176" s="1160" t="str">
        <f ca="1">IF(intern2!AF12&gt;0,
        IF(AE$166="X",
              IF(COUNTBLANK(INDIRECT(ADDRESS(ROW(AE176),MATCH(AE$167,$166:$166,0),1,1)&amp;":"&amp;ADDRESS(ROW(AE176),COLUMN(AE176)-1,1,1),TRUE))&gt;0,"",
                    IF(COUNTIF(INDIRECT(ADDRESS(ROW(AE176),MATCH(AE$167,$166:$166,0),1,1)&amp;":"&amp;ADDRESS(ROW(AE176),COLUMN(AE176)-1,1,1),TRUE),"OK")&gt;0,"OK","NOK")),
              IF(AE$8&gt;=VLOOKUP($A176,'2.2'!$D:$O,5,FALSE),"OK","NOK")),
         "")</f>
        <v/>
      </c>
      <c r="AF176" s="1269" t="str">
        <f ca="1">IF(intern2!AG12&gt;0,
        IF(AF$166="X",
              IF(COUNTBLANK(INDIRECT(ADDRESS(ROW(AF176),MATCH(AF$167,$166:$166,0),1,1)&amp;":"&amp;ADDRESS(ROW(AF176),COLUMN(AF176)-1,1,1),TRUE))&gt;0,"",
                    IF(COUNTIF(INDIRECT(ADDRESS(ROW(AF176),MATCH(AF$167,$166:$166,0),1,1)&amp;":"&amp;ADDRESS(ROW(AF176),COLUMN(AF176)-1,1,1),TRUE),"OK")&gt;0,"OK","NOK")),
              IF(AF$8&gt;=VLOOKUP($A176,'2.2'!$D:$O,5,FALSE),"OK","NOK")),
         "")</f>
        <v/>
      </c>
      <c r="AG176" s="1160" t="str">
        <f ca="1">IF(intern2!AH12&gt;0,
        IF(AG$166="X",
              IF(COUNTBLANK(INDIRECT(ADDRESS(ROW(AG176),MATCH(AG$167,$166:$166,0),1,1)&amp;":"&amp;ADDRESS(ROW(AG176),COLUMN(AG176)-1,1,1),TRUE))&gt;0,"",
                    IF(COUNTIF(INDIRECT(ADDRESS(ROW(AG176),MATCH(AG$167,$166:$166,0),1,1)&amp;":"&amp;ADDRESS(ROW(AG176),COLUMN(AG176)-1,1,1),TRUE),"OK")&gt;0,"OK","NOK")),
              IF(AG$8&gt;=VLOOKUP($A176,'2.2'!$D:$O,5,FALSE),"OK","NOK")),
         "")</f>
        <v/>
      </c>
      <c r="AH176" s="1160" t="str">
        <f ca="1">IF(intern2!AI12&gt;0,
        IF(AH$166="X",
              IF(COUNTBLANK(INDIRECT(ADDRESS(ROW(AH176),MATCH(AH$167,$166:$166,0),1,1)&amp;":"&amp;ADDRESS(ROW(AH176),COLUMN(AH176)-1,1,1),TRUE))&gt;0,"",
                    IF(COUNTIF(INDIRECT(ADDRESS(ROW(AH176),MATCH(AH$167,$166:$166,0),1,1)&amp;":"&amp;ADDRESS(ROW(AH176),COLUMN(AH176)-1,1,1),TRUE),"OK")&gt;0,"OK","NOK")),
              IF(AH$8&gt;=VLOOKUP($A176,'2.2'!$D:$O,5,FALSE),"OK","NOK")),
         "")</f>
        <v/>
      </c>
      <c r="AI176" s="1156" t="str">
        <f ca="1">IF(intern2!AJ12&gt;0,
        IF(AI$166="X",
              IF(COUNTBLANK(INDIRECT(ADDRESS(ROW(AI176),MATCH(AI$167,$166:$166,0),1,1)&amp;":"&amp;ADDRESS(ROW(AI176),COLUMN(AI176)-1,1,1),TRUE))&gt;0,"",
                    IF(COUNTIF(INDIRECT(ADDRESS(ROW(AI176),MATCH(AI$167,$166:$166,0),1,1)&amp;":"&amp;ADDRESS(ROW(AI176),COLUMN(AI176)-1,1,1),TRUE),"OK")&gt;0,"OK","NOK")),
              IF(AI$8&gt;=VLOOKUP($A176,'2.2'!$D:$O,5,FALSE),"OK","NOK")),
         "")</f>
        <v/>
      </c>
      <c r="AJ176" s="1156" t="str">
        <f ca="1">IF(intern2!AK12&gt;0,
        IF(AJ$166="X",
              IF(COUNTBLANK(INDIRECT(ADDRESS(ROW(AJ176),MATCH(AJ$167,$166:$166,0),1,1)&amp;":"&amp;ADDRESS(ROW(AJ176),COLUMN(AJ176)-1,1,1),TRUE))&gt;0,"",
                    IF(COUNTIF(INDIRECT(ADDRESS(ROW(AJ176),MATCH(AJ$167,$166:$166,0),1,1)&amp;":"&amp;ADDRESS(ROW(AJ176),COLUMN(AJ176)-1,1,1),TRUE),"OK")&gt;0,"OK","NOK")),
              IF(AJ$8&gt;=VLOOKUP($A176,'2.2'!$D:$O,5,FALSE),"OK","NOK")),
         "")</f>
        <v/>
      </c>
      <c r="AK176" s="1156" t="str">
        <f ca="1">IF(intern2!AL12&gt;0,
        IF(AK$166="X",
              IF(COUNTBLANK(INDIRECT(ADDRESS(ROW(AK176),MATCH(AK$167,$166:$166,0),1,1)&amp;":"&amp;ADDRESS(ROW(AK176),COLUMN(AK176)-1,1,1),TRUE))&gt;0,"",
                    IF(COUNTIF(INDIRECT(ADDRESS(ROW(AK176),MATCH(AK$167,$166:$166,0),1,1)&amp;":"&amp;ADDRESS(ROW(AK176),COLUMN(AK176)-1,1,1),TRUE),"OK")&gt;0,"OK","NOK")),
              IF(AK$8&gt;=VLOOKUP($A176,'2.2'!$D:$O,5,FALSE),"OK","NOK")),
         "")</f>
        <v/>
      </c>
      <c r="AL176" s="1156" t="str">
        <f ca="1">IF(intern2!AM12&gt;0,
        IF(AL$166="X",
              IF(COUNTBLANK(INDIRECT(ADDRESS(ROW(AL176),MATCH(AL$167,$166:$166,0),1,1)&amp;":"&amp;ADDRESS(ROW(AL176),COLUMN(AL176)-1,1,1),TRUE))&gt;0,"",
                    IF(COUNTIF(INDIRECT(ADDRESS(ROW(AL176),MATCH(AL$167,$166:$166,0),1,1)&amp;":"&amp;ADDRESS(ROW(AL176),COLUMN(AL176)-1,1,1),TRUE),"OK")&gt;0,"OK","NOK")),
              IF(AL$8&gt;=VLOOKUP($A176,'2.2'!$D:$O,5,FALSE),"OK","NOK")),
         "")</f>
        <v/>
      </c>
      <c r="AM176" s="1269" t="str">
        <f ca="1">IF(intern2!AN12&gt;0,
        IF(AM$166="X",
              IF(COUNTBLANK(INDIRECT(ADDRESS(ROW(AM176),MATCH(AM$167,$166:$166,0),1,1)&amp;":"&amp;ADDRESS(ROW(AM176),COLUMN(AM176)-1,1,1),TRUE))&gt;0,"",
                    IF(COUNTIF(INDIRECT(ADDRESS(ROW(AM176),MATCH(AM$167,$166:$166,0),1,1)&amp;":"&amp;ADDRESS(ROW(AM176),COLUMN(AM176)-1,1,1),TRUE),"OK")&gt;0,"OK","NOK")),
              IF(AM$8&gt;=VLOOKUP($A176,'2.2'!$D:$O,5,FALSE),"OK","NOK")),
         "")</f>
        <v/>
      </c>
      <c r="AN176" s="1170" t="str">
        <f ca="1">IF(intern2!AO12&gt;0,
        IF(AN$166="X",
              IF(COUNTBLANK(INDIRECT(ADDRESS(ROW(AN176),MATCH(AN$167,$166:$166,0),1,1)&amp;":"&amp;ADDRESS(ROW(AN176),COLUMN(AN176)-1,1,1),TRUE))&gt;0,"",
                    IF(COUNTIF(INDIRECT(ADDRESS(ROW(AN176),MATCH(AN$167,$166:$166,0),1,1)&amp;":"&amp;ADDRESS(ROW(AN176),COLUMN(AN176)-1,1,1),TRUE),"OK")&gt;0,"OK","NOK")),
              IF(AN$8&gt;=VLOOKUP($A176,'2.2'!$D:$O,5,FALSE),"OK","NOK")),
         "")</f>
        <v/>
      </c>
      <c r="AO176" s="1156" t="str">
        <f ca="1">IF(intern2!AP12&gt;0,
        IF(AO$166="X",
              IF(COUNTBLANK(INDIRECT(ADDRESS(ROW(AO176),MATCH(AO$167,$166:$166,0),1,1)&amp;":"&amp;ADDRESS(ROW(AO176),COLUMN(AO176)-1,1,1),TRUE))&gt;0,"",
                    IF(COUNTIF(INDIRECT(ADDRESS(ROW(AO176),MATCH(AO$167,$166:$166,0),1,1)&amp;":"&amp;ADDRESS(ROW(AO176),COLUMN(AO176)-1,1,1),TRUE),"OK")&gt;0,"OK","NOK")),
              IF(AO$8&gt;=VLOOKUP($A176,'2.2'!$D:$O,5,FALSE),"OK","NOK")),
         "")</f>
        <v>NOK</v>
      </c>
      <c r="AP176" s="1156" t="str">
        <f ca="1">IF(intern2!AQ12&gt;0,
        IF(AP$166="X",
              IF(COUNTBLANK(INDIRECT(ADDRESS(ROW(AP176),MATCH(AP$167,$166:$166,0),1,1)&amp;":"&amp;ADDRESS(ROW(AP176),COLUMN(AP176)-1,1,1),TRUE))&gt;0,"",
                    IF(COUNTIF(INDIRECT(ADDRESS(ROW(AP176),MATCH(AP$167,$166:$166,0),1,1)&amp;":"&amp;ADDRESS(ROW(AP176),COLUMN(AP176)-1,1,1),TRUE),"OK")&gt;0,"OK","NOK")),
              IF(AP$8&gt;=VLOOKUP($A176,'2.2'!$D:$O,5,FALSE),"OK","NOK")),
         "")</f>
        <v>NOK</v>
      </c>
      <c r="AQ176" s="1269" t="str">
        <f ca="1">IF(intern2!AR12&gt;0,
        IF(AQ$166="X",
              IF(COUNTBLANK(INDIRECT(ADDRESS(ROW(AQ176),MATCH(AQ$167,$166:$166,0),1,1)&amp;":"&amp;ADDRESS(ROW(AQ176),COLUMN(AQ176)-1,1,1),TRUE))&gt;0,"",
                    IF(COUNTIF(INDIRECT(ADDRESS(ROW(AQ176),MATCH(AQ$167,$166:$166,0),1,1)&amp;":"&amp;ADDRESS(ROW(AQ176),COLUMN(AQ176)-1,1,1),TRUE),"OK")&gt;0,"OK","NOK")),
              IF(AQ$8&gt;=VLOOKUP($A176,'2.2'!$D:$O,5,FALSE),"OK","NOK")),
         "")</f>
        <v>NOK</v>
      </c>
      <c r="AR176" s="1156" t="str">
        <f ca="1">IF(intern2!AS12&gt;0,
        IF(AR$166="X",
              IF(COUNTBLANK(INDIRECT(ADDRESS(ROW(AR176),MATCH(AR$167,$166:$166,0),1,1)&amp;":"&amp;ADDRESS(ROW(AR176),COLUMN(AR176)-1,1,1),TRUE))&gt;0,"",
                    IF(COUNTIF(INDIRECT(ADDRESS(ROW(AR176),MATCH(AR$167,$166:$166,0),1,1)&amp;":"&amp;ADDRESS(ROW(AR176),COLUMN(AR176)-1,1,1),TRUE),"OK")&gt;0,"OK","NOK")),
              IF(AR$8&gt;=VLOOKUP($A176,'2.2'!$D:$O,5,FALSE),"OK","NOK")),
         "")</f>
        <v/>
      </c>
      <c r="AS176" s="1156" t="str">
        <f ca="1">IF(intern2!AT12&gt;0,
        IF(AS$166="X",
              IF(COUNTBLANK(INDIRECT(ADDRESS(ROW(AS176),MATCH(AS$167,$166:$166,0),1,1)&amp;":"&amp;ADDRESS(ROW(AS176),COLUMN(AS176)-1,1,1),TRUE))&gt;0,"",
                    IF(COUNTIF(INDIRECT(ADDRESS(ROW(AS176),MATCH(AS$167,$166:$166,0),1,1)&amp;":"&amp;ADDRESS(ROW(AS176),COLUMN(AS176)-1,1,1),TRUE),"OK")&gt;0,"OK","NOK")),
              IF(AS$8&gt;=VLOOKUP($A176,'2.2'!$D:$O,5,FALSE),"OK","NOK")),
         "")</f>
        <v/>
      </c>
      <c r="AT176" s="1269" t="str">
        <f ca="1">IF(intern2!AU12&gt;0,
        IF(AT$166="X",
              IF(COUNTBLANK(INDIRECT(ADDRESS(ROW(AT176),MATCH(AT$167,$166:$166,0),1,1)&amp;":"&amp;ADDRESS(ROW(AT176),COLUMN(AT176)-1,1,1),TRUE))&gt;0,"",
                    IF(COUNTIF(INDIRECT(ADDRESS(ROW(AT176),MATCH(AT$167,$166:$166,0),1,1)&amp;":"&amp;ADDRESS(ROW(AT176),COLUMN(AT176)-1,1,1),TRUE),"OK")&gt;0,"OK","NOK")),
              IF(AT$8&gt;=VLOOKUP($A176,'2.2'!$D:$O,5,FALSE),"OK","NOK")),
         "")</f>
        <v/>
      </c>
      <c r="AU176" s="1156" t="str">
        <f ca="1">IF(intern2!AV12&gt;0,
        IF(AU$166="X",
              IF(COUNTBLANK(INDIRECT(ADDRESS(ROW(AU176),MATCH(AU$167,$166:$166,0),1,1)&amp;":"&amp;ADDRESS(ROW(AU176),COLUMN(AU176)-1,1,1),TRUE))&gt;0,"",
                    IF(COUNTIF(INDIRECT(ADDRESS(ROW(AU176),MATCH(AU$167,$166:$166,0),1,1)&amp;":"&amp;ADDRESS(ROW(AU176),COLUMN(AU176)-1,1,1),TRUE),"OK")&gt;0,"OK","NOK")),
              IF(AU$8&gt;=VLOOKUP($A176,'2.2'!$D:$O,5,FALSE),"OK","NOK")),
         "")</f>
        <v/>
      </c>
      <c r="AV176" s="1156" t="str">
        <f ca="1">IF(intern2!AW12&gt;0,
        IF(AV$166="X",
              IF(COUNTBLANK(INDIRECT(ADDRESS(ROW(AV176),MATCH(AV$167,$166:$166,0),1,1)&amp;":"&amp;ADDRESS(ROW(AV176),COLUMN(AV176)-1,1,1),TRUE))&gt;0,"",
                    IF(COUNTIF(INDIRECT(ADDRESS(ROW(AV176),MATCH(AV$167,$166:$166,0),1,1)&amp;":"&amp;ADDRESS(ROW(AV176),COLUMN(AV176)-1,1,1),TRUE),"OK")&gt;0,"OK","NOK")),
              IF(AV$8&gt;=VLOOKUP($A176,'2.2'!$D:$O,5,FALSE),"OK","NOK")),
         "")</f>
        <v/>
      </c>
      <c r="AW176" s="1156" t="str">
        <f ca="1">IF(intern2!AX12&gt;0,
        IF(AW$166="X",
              IF(COUNTBLANK(INDIRECT(ADDRESS(ROW(AW176),MATCH(AW$167,$166:$166,0),1,1)&amp;":"&amp;ADDRESS(ROW(AW176),COLUMN(AW176)-1,1,1),TRUE))&gt;0,"",
                    IF(COUNTIF(INDIRECT(ADDRESS(ROW(AW176),MATCH(AW$167,$166:$166,0),1,1)&amp;":"&amp;ADDRESS(ROW(AW176),COLUMN(AW176)-1,1,1),TRUE),"OK")&gt;0,"OK","NOK")),
              IF(AW$8&gt;=VLOOKUP($A176,'2.2'!$D:$O,5,FALSE),"OK","NOK")),
         "")</f>
        <v/>
      </c>
      <c r="AX176" s="1156" t="str">
        <f ca="1">IF(intern2!AY12&gt;0,
        IF(AX$166="X",
              IF(COUNTBLANK(INDIRECT(ADDRESS(ROW(AX176),MATCH(AX$167,$166:$166,0),1,1)&amp;":"&amp;ADDRESS(ROW(AX176),COLUMN(AX176)-1,1,1),TRUE))&gt;0,"",
                    IF(COUNTIF(INDIRECT(ADDRESS(ROW(AX176),MATCH(AX$167,$166:$166,0),1,1)&amp;":"&amp;ADDRESS(ROW(AX176),COLUMN(AX176)-1,1,1),TRUE),"OK")&gt;0,"OK","NOK")),
              IF(AX$8&gt;=VLOOKUP($A176,'2.2'!$D:$O,5,FALSE),"OK","NOK")),
         "")</f>
        <v/>
      </c>
      <c r="AY176" s="1156" t="str">
        <f ca="1">IF(intern2!AZ12&gt;0,
        IF(AY$166="X",
              IF(COUNTBLANK(INDIRECT(ADDRESS(ROW(AY176),MATCH(AY$167,$166:$166,0),1,1)&amp;":"&amp;ADDRESS(ROW(AY176),COLUMN(AY176)-1,1,1),TRUE))&gt;0,"",
                    IF(COUNTIF(INDIRECT(ADDRESS(ROW(AY176),MATCH(AY$167,$166:$166,0),1,1)&amp;":"&amp;ADDRESS(ROW(AY176),COLUMN(AY176)-1,1,1),TRUE),"OK")&gt;0,"OK","NOK")),
              IF(AY$8&gt;=VLOOKUP($A176,'2.2'!$D:$O,5,FALSE),"OK","NOK")),
         "")</f>
        <v/>
      </c>
      <c r="AZ176" s="1269" t="str">
        <f ca="1">IF(intern2!BA12&gt;0,
        IF(AZ$166="X",
              IF(COUNTBLANK(INDIRECT(ADDRESS(ROW(AZ176),MATCH(AZ$167,$166:$166,0),1,1)&amp;":"&amp;ADDRESS(ROW(AZ176),COLUMN(AZ176)-1,1,1),TRUE))&gt;0,"",
                    IF(COUNTIF(INDIRECT(ADDRESS(ROW(AZ176),MATCH(AZ$167,$166:$166,0),1,1)&amp;":"&amp;ADDRESS(ROW(AZ176),COLUMN(AZ176)-1,1,1),TRUE),"OK")&gt;0,"OK","NOK")),
              IF(AZ$8&gt;=VLOOKUP($A176,'2.2'!$D:$O,5,FALSE),"OK","NOK")),
         "")</f>
        <v/>
      </c>
      <c r="BA176" s="1156" t="str">
        <f ca="1">IF(intern2!BB12&gt;0,
        IF(BA$166="X",
              IF(COUNTBLANK(INDIRECT(ADDRESS(ROW(BA176),MATCH(BA$167,$166:$166,0),1,1)&amp;":"&amp;ADDRESS(ROW(BA176),COLUMN(BA176)-1,1,1),TRUE))&gt;0,"",
                    IF(COUNTIF(INDIRECT(ADDRESS(ROW(BA176),MATCH(BA$167,$166:$166,0),1,1)&amp;":"&amp;ADDRESS(ROW(BA176),COLUMN(BA176)-1,1,1),TRUE),"OK")&gt;0,"OK","NOK")),
              IF(BA$8&gt;=VLOOKUP($A176,'2.2'!$D:$O,5,FALSE),"OK","NOK")),
         "")</f>
        <v/>
      </c>
      <c r="BB176" s="1156" t="str">
        <f ca="1">IF(intern2!BC12&gt;0,
        IF(BB$166="X",
              IF(COUNTBLANK(INDIRECT(ADDRESS(ROW(BB176),MATCH(BB$167,$166:$166,0),1,1)&amp;":"&amp;ADDRESS(ROW(BB176),COLUMN(BB176)-1,1,1),TRUE))&gt;0,"",
                    IF(COUNTIF(INDIRECT(ADDRESS(ROW(BB176),MATCH(BB$167,$166:$166,0),1,1)&amp;":"&amp;ADDRESS(ROW(BB176),COLUMN(BB176)-1,1,1),TRUE),"OK")&gt;0,"OK","NOK")),
              IF(BB$8&gt;=VLOOKUP($A176,'2.2'!$D:$O,5,FALSE),"OK","NOK")),
         "")</f>
        <v/>
      </c>
      <c r="BC176" s="1156" t="str">
        <f ca="1">IF(intern2!BD12&gt;0,
        IF(BC$166="X",
              IF(COUNTBLANK(INDIRECT(ADDRESS(ROW(BC176),MATCH(BC$167,$166:$166,0),1,1)&amp;":"&amp;ADDRESS(ROW(BC176),COLUMN(BC176)-1,1,1),TRUE))&gt;0,"",
                    IF(COUNTIF(INDIRECT(ADDRESS(ROW(BC176),MATCH(BC$167,$166:$166,0),1,1)&amp;":"&amp;ADDRESS(ROW(BC176),COLUMN(BC176)-1,1,1),TRUE),"OK")&gt;0,"OK","NOK")),
              IF(BC$8&gt;=VLOOKUP($A176,'2.2'!$D:$O,5,FALSE),"OK","NOK")),
         "")</f>
        <v/>
      </c>
      <c r="BD176" s="1156" t="str">
        <f ca="1">IF(intern2!BE12&gt;0,
        IF(BD$166="X",
              IF(COUNTBLANK(INDIRECT(ADDRESS(ROW(BD176),MATCH(BD$167,$166:$166,0),1,1)&amp;":"&amp;ADDRESS(ROW(BD176),COLUMN(BD176)-1,1,1),TRUE))&gt;0,"",
                    IF(COUNTIF(INDIRECT(ADDRESS(ROW(BD176),MATCH(BD$167,$166:$166,0),1,1)&amp;":"&amp;ADDRESS(ROW(BD176),COLUMN(BD176)-1,1,1),TRUE),"OK")&gt;0,"OK","NOK")),
              IF(BD$8&gt;=VLOOKUP($A176,'2.2'!$D:$O,5,FALSE),"OK","NOK")),
         "")</f>
        <v/>
      </c>
      <c r="BE176" s="1156" t="str">
        <f ca="1">IF(intern2!BF12&gt;0,
        IF(BE$166="X",
              IF(COUNTBLANK(INDIRECT(ADDRESS(ROW(BE176),MATCH(BE$167,$166:$166,0),1,1)&amp;":"&amp;ADDRESS(ROW(BE176),COLUMN(BE176)-1,1,1),TRUE))&gt;0,"",
                    IF(COUNTIF(INDIRECT(ADDRESS(ROW(BE176),MATCH(BE$167,$166:$166,0),1,1)&amp;":"&amp;ADDRESS(ROW(BE176),COLUMN(BE176)-1,1,1),TRUE),"OK")&gt;0,"OK","NOK")),
              IF(BE$8&gt;=VLOOKUP($A176,'2.2'!$D:$O,5,FALSE),"OK","NOK")),
         "")</f>
        <v/>
      </c>
      <c r="BF176" s="1170" t="str">
        <f ca="1">IF(intern2!BG12&gt;0,
        IF(BF$166="X",
              IF(COUNTBLANK(INDIRECT(ADDRESS(ROW(BF176),MATCH(BF$167,$166:$166,0),1,1)&amp;":"&amp;ADDRESS(ROW(BF176),COLUMN(BF176)-1,1,1),TRUE))&gt;0,"",
                    IF(COUNTIF(INDIRECT(ADDRESS(ROW(BF176),MATCH(BF$167,$166:$166,0),1,1)&amp;":"&amp;ADDRESS(ROW(BF176),COLUMN(BF176)-1,1,1),TRUE),"OK")&gt;0,"OK","NOK")),
              IF(BF$8&gt;=VLOOKUP($A176,'2.2'!$D:$O,5,FALSE),"OK","NOK")),
         "")</f>
        <v/>
      </c>
      <c r="BG176" s="1269" t="str">
        <f ca="1">IF(intern2!BH12&gt;0,
        IF(BG$166="X",
              IF(COUNTBLANK(INDIRECT(ADDRESS(ROW(BG176),MATCH(BG$167,$166:$166,0),1,1)&amp;":"&amp;ADDRESS(ROW(BG176),COLUMN(BG176)-1,1,1),TRUE))&gt;0,"",
                    IF(COUNTIF(INDIRECT(ADDRESS(ROW(BG176),MATCH(BG$167,$166:$166,0),1,1)&amp;":"&amp;ADDRESS(ROW(BG176),COLUMN(BG176)-1,1,1),TRUE),"OK")&gt;0,"OK","NOK")),
              IF(BG$8&gt;=VLOOKUP($A176,'2.2'!$D:$O,5,FALSE),"OK","NOK")),
         "")</f>
        <v/>
      </c>
      <c r="BH176" s="1176" t="str">
        <f t="shared" ca="1" si="12"/>
        <v>NOK</v>
      </c>
      <c r="BI176" s="1176"/>
    </row>
    <row r="177" spans="1:61" x14ac:dyDescent="0.25">
      <c r="A177" s="716" t="str">
        <f t="shared" ref="A177:B177" si="20">+A17</f>
        <v>HNO1.1</v>
      </c>
      <c r="B177" s="1157" t="str">
        <f t="shared" si="20"/>
        <v>Chirurgia cervico-facciale</v>
      </c>
      <c r="C177" s="1156" t="str">
        <f ca="1">IF(intern2!D13&gt;0,
        IF(C$166="X",
              IF(COUNTBLANK(INDIRECT(ADDRESS(ROW(C177),MATCH(C$167,$166:$166,0),1,1)&amp;":"&amp;ADDRESS(ROW(C177),COLUMN(C177)-1,1,1),TRUE))&gt;0,"",
                    IF(COUNTIF(INDIRECT(ADDRESS(ROW(C177),MATCH(C$167,$166:$166,0),1,1)&amp;":"&amp;ADDRESS(ROW(C177),COLUMN(C177)-1,1,1),TRUE),"OK")&gt;0,"OK","NOK")),
              IF(C$8&gt;=VLOOKUP($A177,'2.2'!$D:$O,5,FALSE),"OK","NOK")),
         "")</f>
        <v/>
      </c>
      <c r="D177" s="1156" t="str">
        <f ca="1">IF(intern2!E13&gt;0,
        IF(D$166="X",
              IF(COUNTBLANK(INDIRECT(ADDRESS(ROW(D177),MATCH(D$167,$166:$166,0),1,1)&amp;":"&amp;ADDRESS(ROW(D177),COLUMN(D177)-1,1,1),TRUE))&gt;0,"",
                    IF(COUNTIF(INDIRECT(ADDRESS(ROW(D177),MATCH(D$167,$166:$166,0),1,1)&amp;":"&amp;ADDRESS(ROW(D177),COLUMN(D177)-1,1,1),TRUE),"OK")&gt;0,"OK","NOK")),
              IF(D$8&gt;=VLOOKUP($A177,'2.2'!$D:$O,5,FALSE),"OK","NOK")),
         "")</f>
        <v/>
      </c>
      <c r="E177" s="1156" t="str">
        <f ca="1">IF(intern2!F13&gt;0,
        IF(E$166="X",
              IF(COUNTBLANK(INDIRECT(ADDRESS(ROW(E177),MATCH(E$167,$166:$166,0),1,1)&amp;":"&amp;ADDRESS(ROW(E177),COLUMN(E177)-1,1,1),TRUE))&gt;0,"",
                    IF(COUNTIF(INDIRECT(ADDRESS(ROW(E177),MATCH(E$167,$166:$166,0),1,1)&amp;":"&amp;ADDRESS(ROW(E177),COLUMN(E177)-1,1,1),TRUE),"OK")&gt;0,"OK","NOK")),
              IF(E$8&gt;=VLOOKUP($A177,'2.2'!$D:$O,5,FALSE),"OK","NOK")),
         "")</f>
        <v/>
      </c>
      <c r="F177" s="1156" t="str">
        <f ca="1">IF(intern2!G13&gt;0,
        IF(F$166="X",
              IF(COUNTBLANK(INDIRECT(ADDRESS(ROW(F177),MATCH(F$167,$166:$166,0),1,1)&amp;":"&amp;ADDRESS(ROW(F177),COLUMN(F177)-1,1,1),TRUE))&gt;0,"",
                    IF(COUNTIF(INDIRECT(ADDRESS(ROW(F177),MATCH(F$167,$166:$166,0),1,1)&amp;":"&amp;ADDRESS(ROW(F177),COLUMN(F177)-1,1,1),TRUE),"OK")&gt;0,"OK","NOK")),
              IF(F$8&gt;=VLOOKUP($A177,'2.2'!$D:$O,5,FALSE),"OK","NOK")),
         "")</f>
        <v/>
      </c>
      <c r="G177" s="1156" t="str">
        <f ca="1">IF(intern2!H13&gt;0,
        IF(G$166="X",
              IF(COUNTBLANK(INDIRECT(ADDRESS(ROW(G177),MATCH(G$167,$166:$166,0),1,1)&amp;":"&amp;ADDRESS(ROW(G177),COLUMN(G177)-1,1,1),TRUE))&gt;0,"",
                    IF(COUNTIF(INDIRECT(ADDRESS(ROW(G177),MATCH(G$167,$166:$166,0),1,1)&amp;":"&amp;ADDRESS(ROW(G177),COLUMN(G177)-1,1,1),TRUE),"OK")&gt;0,"OK","NOK")),
              IF(G$8&gt;=VLOOKUP($A177,'2.2'!$D:$O,5,FALSE),"OK","NOK")),
         "")</f>
        <v/>
      </c>
      <c r="H177" s="1156" t="str">
        <f ca="1">IF(intern2!I13&gt;0,
        IF(H$166="X",
              IF(COUNTBLANK(INDIRECT(ADDRESS(ROW(H177),MATCH(H$167,$166:$166,0),1,1)&amp;":"&amp;ADDRESS(ROW(H177),COLUMN(H177)-1,1,1),TRUE))&gt;0,"",
                    IF(COUNTIF(INDIRECT(ADDRESS(ROW(H177),MATCH(H$167,$166:$166,0),1,1)&amp;":"&amp;ADDRESS(ROW(H177),COLUMN(H177)-1,1,1),TRUE),"OK")&gt;0,"OK","NOK")),
              IF(H$8&gt;=VLOOKUP($A177,'2.2'!$D:$O,5,FALSE),"OK","NOK")),
         "")</f>
        <v/>
      </c>
      <c r="I177" s="1269" t="str">
        <f ca="1">IF(intern2!J13&gt;0,
        IF(I$166="X",
              IF(COUNTBLANK(INDIRECT(ADDRESS(ROW(I177),MATCH(I$167,$166:$166,0),1,1)&amp;":"&amp;ADDRESS(ROW(I177),COLUMN(I177)-1,1,1),TRUE))&gt;0,"",
                    IF(COUNTIF(INDIRECT(ADDRESS(ROW(I177),MATCH(I$167,$166:$166,0),1,1)&amp;":"&amp;ADDRESS(ROW(I177),COLUMN(I177)-1,1,1),TRUE),"OK")&gt;0,"OK","NOK")),
              IF(I$8&gt;=VLOOKUP($A177,'2.2'!$D:$O,5,FALSE),"OK","NOK")),
         "")</f>
        <v/>
      </c>
      <c r="J177" s="1159" t="str">
        <f ca="1">IF(intern2!K13&gt;0,
        IF(J$166="X",
              IF(COUNTBLANK(INDIRECT(ADDRESS(ROW(J177),MATCH(J$167,$166:$166,0),1,1)&amp;":"&amp;ADDRESS(ROW(J177),COLUMN(J177)-1,1,1),TRUE))&gt;0,"",
                    IF(COUNTIF(INDIRECT(ADDRESS(ROW(J177),MATCH(J$167,$166:$166,0),1,1)&amp;":"&amp;ADDRESS(ROW(J177),COLUMN(J177)-1,1,1),TRUE),"OK")&gt;0,"OK","NOK")),
              IF(J$8&gt;=VLOOKUP($A177,'2.2'!$D:$O,5,FALSE),"OK","NOK")),
         "")</f>
        <v/>
      </c>
      <c r="K177" s="1156" t="str">
        <f ca="1">IF(intern2!L13&gt;0,
        IF(K$166="X",
              IF(COUNTBLANK(INDIRECT(ADDRESS(ROW(K177),MATCH(K$167,$166:$166,0),1,1)&amp;":"&amp;ADDRESS(ROW(K177),COLUMN(K177)-1,1,1),TRUE))&gt;0,"",
                    IF(COUNTIF(INDIRECT(ADDRESS(ROW(K177),MATCH(K$167,$166:$166,0),1,1)&amp;":"&amp;ADDRESS(ROW(K177),COLUMN(K177)-1,1,1),TRUE),"OK")&gt;0,"OK","NOK")),
              IF(K$8&gt;=VLOOKUP($A177,'2.2'!$D:$O,5,FALSE),"OK","NOK")),
         "")</f>
        <v/>
      </c>
      <c r="L177" s="1156" t="str">
        <f ca="1">IF(intern2!M13&gt;0,
        IF(L$166="X",
              IF(COUNTBLANK(INDIRECT(ADDRESS(ROW(L177),MATCH(L$167,$166:$166,0),1,1)&amp;":"&amp;ADDRESS(ROW(L177),COLUMN(L177)-1,1,1),TRUE))&gt;0,"",
                    IF(COUNTIF(INDIRECT(ADDRESS(ROW(L177),MATCH(L$167,$166:$166,0),1,1)&amp;":"&amp;ADDRESS(ROW(L177),COLUMN(L177)-1,1,1),TRUE),"OK")&gt;0,"OK","NOK")),
              IF(L$8&gt;=VLOOKUP($A177,'2.2'!$D:$O,5,FALSE),"OK","NOK")),
         "")</f>
        <v/>
      </c>
      <c r="M177" s="1156" t="str">
        <f ca="1">IF(intern2!N13&gt;0,
        IF(M$166="X",
              IF(COUNTBLANK(INDIRECT(ADDRESS(ROW(M177),MATCH(M$167,$166:$166,0),1,1)&amp;":"&amp;ADDRESS(ROW(M177),COLUMN(M177)-1,1,1),TRUE))&gt;0,"",
                    IF(COUNTIF(INDIRECT(ADDRESS(ROW(M177),MATCH(M$167,$166:$166,0),1,1)&amp;":"&amp;ADDRESS(ROW(M177),COLUMN(M177)-1,1,1),TRUE),"OK")&gt;0,"OK","NOK")),
              IF(M$8&gt;=VLOOKUP($A177,'2.2'!$D:$O,5,FALSE),"OK","NOK")),
         "")</f>
        <v/>
      </c>
      <c r="N177" s="1156" t="str">
        <f ca="1">IF(intern2!O13&gt;0,
        IF(N$166="X",
              IF(COUNTBLANK(INDIRECT(ADDRESS(ROW(N177),MATCH(N$167,$166:$166,0),1,1)&amp;":"&amp;ADDRESS(ROW(N177),COLUMN(N177)-1,1,1),TRUE))&gt;0,"",
                    IF(COUNTIF(INDIRECT(ADDRESS(ROW(N177),MATCH(N$167,$166:$166,0),1,1)&amp;":"&amp;ADDRESS(ROW(N177),COLUMN(N177)-1,1,1),TRUE),"OK")&gt;0,"OK","NOK")),
              IF(N$8&gt;=VLOOKUP($A177,'2.2'!$D:$O,5,FALSE),"OK","NOK")),
         "")</f>
        <v/>
      </c>
      <c r="O177" s="1156" t="str">
        <f ca="1">IF(intern2!P13&gt;0,
        IF(O$166="X",
              IF(COUNTBLANK(INDIRECT(ADDRESS(ROW(O177),MATCH(O$167,$166:$166,0),1,1)&amp;":"&amp;ADDRESS(ROW(O177),COLUMN(O177)-1,1,1),TRUE))&gt;0,"",
                    IF(COUNTIF(INDIRECT(ADDRESS(ROW(O177),MATCH(O$167,$166:$166,0),1,1)&amp;":"&amp;ADDRESS(ROW(O177),COLUMN(O177)-1,1,1),TRUE),"OK")&gt;0,"OK","NOK")),
              IF(O$8&gt;=VLOOKUP($A177,'2.2'!$D:$O,5,FALSE),"OK","NOK")),
         "")</f>
        <v/>
      </c>
      <c r="P177" s="1156" t="str">
        <f ca="1">IF(intern2!Q13&gt;0,
        IF(P$166="X",
              IF(COUNTBLANK(INDIRECT(ADDRESS(ROW(P177),MATCH(P$167,$166:$166,0),1,1)&amp;":"&amp;ADDRESS(ROW(P177),COLUMN(P177)-1,1,1),TRUE))&gt;0,"",
                    IF(COUNTIF(INDIRECT(ADDRESS(ROW(P177),MATCH(P$167,$166:$166,0),1,1)&amp;":"&amp;ADDRESS(ROW(P177),COLUMN(P177)-1,1,1),TRUE),"OK")&gt;0,"OK","NOK")),
              IF(P$8&gt;=VLOOKUP($A177,'2.2'!$D:$O,5,FALSE),"OK","NOK")),
         "")</f>
        <v/>
      </c>
      <c r="Q177" s="1156" t="str">
        <f ca="1">IF(intern2!R13&gt;0,
        IF(Q$166="X",
              IF(COUNTBLANK(INDIRECT(ADDRESS(ROW(Q177),MATCH(Q$167,$166:$166,0),1,1)&amp;":"&amp;ADDRESS(ROW(Q177),COLUMN(Q177)-1,1,1),TRUE))&gt;0,"",
                    IF(COUNTIF(INDIRECT(ADDRESS(ROW(Q177),MATCH(Q$167,$166:$166,0),1,1)&amp;":"&amp;ADDRESS(ROW(Q177),COLUMN(Q177)-1,1,1),TRUE),"OK")&gt;0,"OK","NOK")),
              IF(Q$8&gt;=VLOOKUP($A177,'2.2'!$D:$O,5,FALSE),"OK","NOK")),
         "")</f>
        <v/>
      </c>
      <c r="R177" s="1159" t="str">
        <f ca="1">IF(intern2!S13&gt;0,
        IF(R$166="X",
              IF(COUNTBLANK(INDIRECT(ADDRESS(ROW(R177),MATCH(R$167,$166:$166,0),1,1)&amp;":"&amp;ADDRESS(ROW(R177),COLUMN(R177)-1,1,1),TRUE))&gt;0,"",
                    IF(COUNTIF(INDIRECT(ADDRESS(ROW(R177),MATCH(R$167,$166:$166,0),1,1)&amp;":"&amp;ADDRESS(ROW(R177),COLUMN(R177)-1,1,1),TRUE),"OK")&gt;0,"OK","NOK")),
              IF(R$8&gt;=VLOOKUP($A177,'2.2'!$D:$O,5,FALSE),"OK","NOK")),
         "")</f>
        <v/>
      </c>
      <c r="S177" s="1159" t="str">
        <f ca="1">IF(intern2!T13&gt;0,
        IF(S$166="X",
              IF(COUNTBLANK(INDIRECT(ADDRESS(ROW(S177),MATCH(S$167,$166:$166,0),1,1)&amp;":"&amp;ADDRESS(ROW(S177),COLUMN(S177)-1,1,1),TRUE))&gt;0,"",
                    IF(COUNTIF(INDIRECT(ADDRESS(ROW(S177),MATCH(S$167,$166:$166,0),1,1)&amp;":"&amp;ADDRESS(ROW(S177),COLUMN(S177)-1,1,1),TRUE),"OK")&gt;0,"OK","NOK")),
              IF(S$8&gt;=VLOOKUP($A177,'2.2'!$D:$O,5,FALSE),"OK","NOK")),
         "")</f>
        <v/>
      </c>
      <c r="T177" s="1156" t="str">
        <f ca="1">IF(intern2!U13&gt;0,
        IF(T$166="X",
              IF(COUNTBLANK(INDIRECT(ADDRESS(ROW(T177),MATCH(T$167,$166:$166,0),1,1)&amp;":"&amp;ADDRESS(ROW(T177),COLUMN(T177)-1,1,1),TRUE))&gt;0,"",
                    IF(COUNTIF(INDIRECT(ADDRESS(ROW(T177),MATCH(T$167,$166:$166,0),1,1)&amp;":"&amp;ADDRESS(ROW(T177),COLUMN(T177)-1,1,1),TRUE),"OK")&gt;0,"OK","NOK")),
              IF(T$8&gt;=VLOOKUP($A177,'2.2'!$D:$O,5,FALSE),"OK","NOK")),
         "")</f>
        <v/>
      </c>
      <c r="U177" s="1156" t="str">
        <f ca="1">IF(intern2!V13&gt;0,
        IF(U$166="X",
              IF(COUNTBLANK(INDIRECT(ADDRESS(ROW(U177),MATCH(U$167,$166:$166,0),1,1)&amp;":"&amp;ADDRESS(ROW(U177),COLUMN(U177)-1,1,1),TRUE))&gt;0,"",
                    IF(COUNTIF(INDIRECT(ADDRESS(ROW(U177),MATCH(U$167,$166:$166,0),1,1)&amp;":"&amp;ADDRESS(ROW(U177),COLUMN(U177)-1,1,1),TRUE),"OK")&gt;0,"OK","NOK")),
              IF(U$8&gt;=VLOOKUP($A177,'2.2'!$D:$O,5,FALSE),"OK","NOK")),
         "")</f>
        <v/>
      </c>
      <c r="V177" s="1156" t="str">
        <f ca="1">IF(intern2!W13&gt;0,
        IF(V$166="X",
              IF(COUNTBLANK(INDIRECT(ADDRESS(ROW(V177),MATCH(V$167,$166:$166,0),1,1)&amp;":"&amp;ADDRESS(ROW(V177),COLUMN(V177)-1,1,1),TRUE))&gt;0,"",
                    IF(COUNTIF(INDIRECT(ADDRESS(ROW(V177),MATCH(V$167,$166:$166,0),1,1)&amp;":"&amp;ADDRESS(ROW(V177),COLUMN(V177)-1,1,1),TRUE),"OK")&gt;0,"OK","NOK")),
              IF(V$8&gt;=VLOOKUP($A177,'2.2'!$D:$O,5,FALSE),"OK","NOK")),
         "")</f>
        <v/>
      </c>
      <c r="W177" s="1156" t="str">
        <f ca="1">IF(intern2!X13&gt;0,
        IF(W$166="X",
              IF(COUNTBLANK(INDIRECT(ADDRESS(ROW(W177),MATCH(W$167,$166:$166,0),1,1)&amp;":"&amp;ADDRESS(ROW(W177),COLUMN(W177)-1,1,1),TRUE))&gt;0,"",
                    IF(COUNTIF(INDIRECT(ADDRESS(ROW(W177),MATCH(W$167,$166:$166,0),1,1)&amp;":"&amp;ADDRESS(ROW(W177),COLUMN(W177)-1,1,1),TRUE),"OK")&gt;0,"OK","NOK")),
              IF(W$8&gt;=VLOOKUP($A177,'2.2'!$D:$O,5,FALSE),"OK","NOK")),
         "")</f>
        <v/>
      </c>
      <c r="X177" s="1156" t="str">
        <f ca="1">IF(intern2!Y13&gt;0,
        IF(X$166="X",
              IF(COUNTBLANK(INDIRECT(ADDRESS(ROW(X177),MATCH(X$167,$166:$166,0),1,1)&amp;":"&amp;ADDRESS(ROW(X177),COLUMN(X177)-1,1,1),TRUE))&gt;0,"",
                    IF(COUNTIF(INDIRECT(ADDRESS(ROW(X177),MATCH(X$167,$166:$166,0),1,1)&amp;":"&amp;ADDRESS(ROW(X177),COLUMN(X177)-1,1,1),TRUE),"OK")&gt;0,"OK","NOK")),
              IF(X$8&gt;=VLOOKUP($A177,'2.2'!$D:$O,5,FALSE),"OK","NOK")),
         "")</f>
        <v/>
      </c>
      <c r="Y177" s="1170" t="str">
        <f ca="1">IF(intern2!Z13&gt;0,
        IF(Y$166="X",
              IF(COUNTBLANK(INDIRECT(ADDRESS(ROW(Y177),MATCH(Y$167,$166:$166,0),1,1)&amp;":"&amp;ADDRESS(ROW(Y177),COLUMN(Y177)-1,1,1),TRUE))&gt;0,"",
                    IF(COUNTIF(INDIRECT(ADDRESS(ROW(Y177),MATCH(Y$167,$166:$166,0),1,1)&amp;":"&amp;ADDRESS(ROW(Y177),COLUMN(Y177)-1,1,1),TRUE),"OK")&gt;0,"OK","NOK")),
              IF(Y$8&gt;=VLOOKUP($A177,'2.2'!$D:$O,5,FALSE),"OK","NOK")),
         "")</f>
        <v/>
      </c>
      <c r="Z177" s="1269" t="str">
        <f ca="1">IF(intern2!AA13&gt;0,
        IF(Z$166="X",
              IF(COUNTBLANK(INDIRECT(ADDRESS(ROW(Z177),MATCH(Z$167,$166:$166,0),1,1)&amp;":"&amp;ADDRESS(ROW(Z177),COLUMN(Z177)-1,1,1),TRUE))&gt;0,"",
                    IF(COUNTIF(INDIRECT(ADDRESS(ROW(Z177),MATCH(Z$167,$166:$166,0),1,1)&amp;":"&amp;ADDRESS(ROW(Z177),COLUMN(Z177)-1,1,1),TRUE),"OK")&gt;0,"OK","NOK")),
              IF(Z$8&gt;=VLOOKUP($A177,'2.2'!$D:$O,5,FALSE),"OK","NOK")),
         "")</f>
        <v/>
      </c>
      <c r="AA177" s="1156" t="str">
        <f ca="1">IF(intern2!AB13&gt;0,
        IF(AA$166="X",
              IF(COUNTBLANK(INDIRECT(ADDRESS(ROW(AA177),MATCH(AA$167,$166:$166,0),1,1)&amp;":"&amp;ADDRESS(ROW(AA177),COLUMN(AA177)-1,1,1),TRUE))&gt;0,"",
                    IF(COUNTIF(INDIRECT(ADDRESS(ROW(AA177),MATCH(AA$167,$166:$166,0),1,1)&amp;":"&amp;ADDRESS(ROW(AA177),COLUMN(AA177)-1,1,1),TRUE),"OK")&gt;0,"OK","NOK")),
              IF(AA$8&gt;=VLOOKUP($A177,'2.2'!$D:$O,5,FALSE),"OK","NOK")),
         "")</f>
        <v/>
      </c>
      <c r="AB177" s="1156" t="str">
        <f ca="1">IF(intern2!AC13&gt;0,
        IF(AB$166="X",
              IF(COUNTBLANK(INDIRECT(ADDRESS(ROW(AB177),MATCH(AB$167,$166:$166,0),1,1)&amp;":"&amp;ADDRESS(ROW(AB177),COLUMN(AB177)-1,1,1),TRUE))&gt;0,"",
                    IF(COUNTIF(INDIRECT(ADDRESS(ROW(AB177),MATCH(AB$167,$166:$166,0),1,1)&amp;":"&amp;ADDRESS(ROW(AB177),COLUMN(AB177)-1,1,1),TRUE),"OK")&gt;0,"OK","NOK")),
              IF(AB$8&gt;=VLOOKUP($A177,'2.2'!$D:$O,5,FALSE),"OK","NOK")),
         "")</f>
        <v/>
      </c>
      <c r="AC177" s="1156" t="str">
        <f ca="1">IF(intern2!AD13&gt;0,
        IF(AC$166="X",
              IF(COUNTBLANK(INDIRECT(ADDRESS(ROW(AC177),MATCH(AC$167,$166:$166,0),1,1)&amp;":"&amp;ADDRESS(ROW(AC177),COLUMN(AC177)-1,1,1),TRUE))&gt;0,"",
                    IF(COUNTIF(INDIRECT(ADDRESS(ROW(AC177),MATCH(AC$167,$166:$166,0),1,1)&amp;":"&amp;ADDRESS(ROW(AC177),COLUMN(AC177)-1,1,1),TRUE),"OK")&gt;0,"OK","NOK")),
              IF(AC$8&gt;=VLOOKUP($A177,'2.2'!$D:$O,5,FALSE),"OK","NOK")),
         "")</f>
        <v/>
      </c>
      <c r="AD177" s="1156" t="str">
        <f ca="1">IF(intern2!AE13&gt;0,
        IF(AD$166="X",
              IF(COUNTBLANK(INDIRECT(ADDRESS(ROW(AD177),MATCH(AD$167,$166:$166,0),1,1)&amp;":"&amp;ADDRESS(ROW(AD177),COLUMN(AD177)-1,1,1),TRUE))&gt;0,"",
                    IF(COUNTIF(INDIRECT(ADDRESS(ROW(AD177),MATCH(AD$167,$166:$166,0),1,1)&amp;":"&amp;ADDRESS(ROW(AD177),COLUMN(AD177)-1,1,1),TRUE),"OK")&gt;0,"OK","NOK")),
              IF(AD$8&gt;=VLOOKUP($A177,'2.2'!$D:$O,5,FALSE),"OK","NOK")),
         "")</f>
        <v/>
      </c>
      <c r="AE177" s="1160" t="str">
        <f ca="1">IF(intern2!AF13&gt;0,
        IF(AE$166="X",
              IF(COUNTBLANK(INDIRECT(ADDRESS(ROW(AE177),MATCH(AE$167,$166:$166,0),1,1)&amp;":"&amp;ADDRESS(ROW(AE177),COLUMN(AE177)-1,1,1),TRUE))&gt;0,"",
                    IF(COUNTIF(INDIRECT(ADDRESS(ROW(AE177),MATCH(AE$167,$166:$166,0),1,1)&amp;":"&amp;ADDRESS(ROW(AE177),COLUMN(AE177)-1,1,1),TRUE),"OK")&gt;0,"OK","NOK")),
              IF(AE$8&gt;=VLOOKUP($A177,'2.2'!$D:$O,5,FALSE),"OK","NOK")),
         "")</f>
        <v/>
      </c>
      <c r="AF177" s="1269" t="str">
        <f ca="1">IF(intern2!AG13&gt;0,
        IF(AF$166="X",
              IF(COUNTBLANK(INDIRECT(ADDRESS(ROW(AF177),MATCH(AF$167,$166:$166,0),1,1)&amp;":"&amp;ADDRESS(ROW(AF177),COLUMN(AF177)-1,1,1),TRUE))&gt;0,"",
                    IF(COUNTIF(INDIRECT(ADDRESS(ROW(AF177),MATCH(AF$167,$166:$166,0),1,1)&amp;":"&amp;ADDRESS(ROW(AF177),COLUMN(AF177)-1,1,1),TRUE),"OK")&gt;0,"OK","NOK")),
              IF(AF$8&gt;=VLOOKUP($A177,'2.2'!$D:$O,5,FALSE),"OK","NOK")),
         "")</f>
        <v/>
      </c>
      <c r="AG177" s="1160" t="str">
        <f ca="1">IF(intern2!AH13&gt;0,
        IF(AG$166="X",
              IF(COUNTBLANK(INDIRECT(ADDRESS(ROW(AG177),MATCH(AG$167,$166:$166,0),1,1)&amp;":"&amp;ADDRESS(ROW(AG177),COLUMN(AG177)-1,1,1),TRUE))&gt;0,"",
                    IF(COUNTIF(INDIRECT(ADDRESS(ROW(AG177),MATCH(AG$167,$166:$166,0),1,1)&amp;":"&amp;ADDRESS(ROW(AG177),COLUMN(AG177)-1,1,1),TRUE),"OK")&gt;0,"OK","NOK")),
              IF(AG$8&gt;=VLOOKUP($A177,'2.2'!$D:$O,5,FALSE),"OK","NOK")),
         "")</f>
        <v/>
      </c>
      <c r="AH177" s="1160" t="str">
        <f ca="1">IF(intern2!AI13&gt;0,
        IF(AH$166="X",
              IF(COUNTBLANK(INDIRECT(ADDRESS(ROW(AH177),MATCH(AH$167,$166:$166,0),1,1)&amp;":"&amp;ADDRESS(ROW(AH177),COLUMN(AH177)-1,1,1),TRUE))&gt;0,"",
                    IF(COUNTIF(INDIRECT(ADDRESS(ROW(AH177),MATCH(AH$167,$166:$166,0),1,1)&amp;":"&amp;ADDRESS(ROW(AH177),COLUMN(AH177)-1,1,1),TRUE),"OK")&gt;0,"OK","NOK")),
              IF(AH$8&gt;=VLOOKUP($A177,'2.2'!$D:$O,5,FALSE),"OK","NOK")),
         "")</f>
        <v/>
      </c>
      <c r="AI177" s="1156" t="str">
        <f ca="1">IF(intern2!AJ13&gt;0,
        IF(AI$166="X",
              IF(COUNTBLANK(INDIRECT(ADDRESS(ROW(AI177),MATCH(AI$167,$166:$166,0),1,1)&amp;":"&amp;ADDRESS(ROW(AI177),COLUMN(AI177)-1,1,1),TRUE))&gt;0,"",
                    IF(COUNTIF(INDIRECT(ADDRESS(ROW(AI177),MATCH(AI$167,$166:$166,0),1,1)&amp;":"&amp;ADDRESS(ROW(AI177),COLUMN(AI177)-1,1,1),TRUE),"OK")&gt;0,"OK","NOK")),
              IF(AI$8&gt;=VLOOKUP($A177,'2.2'!$D:$O,5,FALSE),"OK","NOK")),
         "")</f>
        <v/>
      </c>
      <c r="AJ177" s="1156" t="str">
        <f ca="1">IF(intern2!AK13&gt;0,
        IF(AJ$166="X",
              IF(COUNTBLANK(INDIRECT(ADDRESS(ROW(AJ177),MATCH(AJ$167,$166:$166,0),1,1)&amp;":"&amp;ADDRESS(ROW(AJ177),COLUMN(AJ177)-1,1,1),TRUE))&gt;0,"",
                    IF(COUNTIF(INDIRECT(ADDRESS(ROW(AJ177),MATCH(AJ$167,$166:$166,0),1,1)&amp;":"&amp;ADDRESS(ROW(AJ177),COLUMN(AJ177)-1,1,1),TRUE),"OK")&gt;0,"OK","NOK")),
              IF(AJ$8&gt;=VLOOKUP($A177,'2.2'!$D:$O,5,FALSE),"OK","NOK")),
         "")</f>
        <v/>
      </c>
      <c r="AK177" s="1156" t="str">
        <f ca="1">IF(intern2!AL13&gt;0,
        IF(AK$166="X",
              IF(COUNTBLANK(INDIRECT(ADDRESS(ROW(AK177),MATCH(AK$167,$166:$166,0),1,1)&amp;":"&amp;ADDRESS(ROW(AK177),COLUMN(AK177)-1,1,1),TRUE))&gt;0,"",
                    IF(COUNTIF(INDIRECT(ADDRESS(ROW(AK177),MATCH(AK$167,$166:$166,0),1,1)&amp;":"&amp;ADDRESS(ROW(AK177),COLUMN(AK177)-1,1,1),TRUE),"OK")&gt;0,"OK","NOK")),
              IF(AK$8&gt;=VLOOKUP($A177,'2.2'!$D:$O,5,FALSE),"OK","NOK")),
         "")</f>
        <v/>
      </c>
      <c r="AL177" s="1156" t="str">
        <f ca="1">IF(intern2!AM13&gt;0,
        IF(AL$166="X",
              IF(COUNTBLANK(INDIRECT(ADDRESS(ROW(AL177),MATCH(AL$167,$166:$166,0),1,1)&amp;":"&amp;ADDRESS(ROW(AL177),COLUMN(AL177)-1,1,1),TRUE))&gt;0,"",
                    IF(COUNTIF(INDIRECT(ADDRESS(ROW(AL177),MATCH(AL$167,$166:$166,0),1,1)&amp;":"&amp;ADDRESS(ROW(AL177),COLUMN(AL177)-1,1,1),TRUE),"OK")&gt;0,"OK","NOK")),
              IF(AL$8&gt;=VLOOKUP($A177,'2.2'!$D:$O,5,FALSE),"OK","NOK")),
         "")</f>
        <v/>
      </c>
      <c r="AM177" s="1269" t="str">
        <f ca="1">IF(intern2!AN13&gt;0,
        IF(AM$166="X",
              IF(COUNTBLANK(INDIRECT(ADDRESS(ROW(AM177),MATCH(AM$167,$166:$166,0),1,1)&amp;":"&amp;ADDRESS(ROW(AM177),COLUMN(AM177)-1,1,1),TRUE))&gt;0,"",
                    IF(COUNTIF(INDIRECT(ADDRESS(ROW(AM177),MATCH(AM$167,$166:$166,0),1,1)&amp;":"&amp;ADDRESS(ROW(AM177),COLUMN(AM177)-1,1,1),TRUE),"OK")&gt;0,"OK","NOK")),
              IF(AM$8&gt;=VLOOKUP($A177,'2.2'!$D:$O,5,FALSE),"OK","NOK")),
         "")</f>
        <v/>
      </c>
      <c r="AN177" s="1170" t="str">
        <f ca="1">IF(intern2!AO13&gt;0,
        IF(AN$166="X",
              IF(COUNTBLANK(INDIRECT(ADDRESS(ROW(AN177),MATCH(AN$167,$166:$166,0),1,1)&amp;":"&amp;ADDRESS(ROW(AN177),COLUMN(AN177)-1,1,1),TRUE))&gt;0,"",
                    IF(COUNTIF(INDIRECT(ADDRESS(ROW(AN177),MATCH(AN$167,$166:$166,0),1,1)&amp;":"&amp;ADDRESS(ROW(AN177),COLUMN(AN177)-1,1,1),TRUE),"OK")&gt;0,"OK","NOK")),
              IF(AN$8&gt;=VLOOKUP($A177,'2.2'!$D:$O,5,FALSE),"OK","NOK")),
         "")</f>
        <v/>
      </c>
      <c r="AO177" s="1156" t="str">
        <f ca="1">IF(intern2!AP13&gt;0,
        IF(AO$166="X",
              IF(COUNTBLANK(INDIRECT(ADDRESS(ROW(AO177),MATCH(AO$167,$166:$166,0),1,1)&amp;":"&amp;ADDRESS(ROW(AO177),COLUMN(AO177)-1,1,1),TRUE))&gt;0,"",
                    IF(COUNTIF(INDIRECT(ADDRESS(ROW(AO177),MATCH(AO$167,$166:$166,0),1,1)&amp;":"&amp;ADDRESS(ROW(AO177),COLUMN(AO177)-1,1,1),TRUE),"OK")&gt;0,"OK","NOK")),
              IF(AO$8&gt;=VLOOKUP($A177,'2.2'!$D:$O,5,FALSE),"OK","NOK")),
         "")</f>
        <v>NOK</v>
      </c>
      <c r="AP177" s="1156" t="str">
        <f ca="1">IF(intern2!AQ13&gt;0,
        IF(AP$166="X",
              IF(COUNTBLANK(INDIRECT(ADDRESS(ROW(AP177),MATCH(AP$167,$166:$166,0),1,1)&amp;":"&amp;ADDRESS(ROW(AP177),COLUMN(AP177)-1,1,1),TRUE))&gt;0,"",
                    IF(COUNTIF(INDIRECT(ADDRESS(ROW(AP177),MATCH(AP$167,$166:$166,0),1,1)&amp;":"&amp;ADDRESS(ROW(AP177),COLUMN(AP177)-1,1,1),TRUE),"OK")&gt;0,"OK","NOK")),
              IF(AP$8&gt;=VLOOKUP($A177,'2.2'!$D:$O,5,FALSE),"OK","NOK")),
         "")</f>
        <v>NOK</v>
      </c>
      <c r="AQ177" s="1269" t="str">
        <f ca="1">IF(intern2!AR13&gt;0,
        IF(AQ$166="X",
              IF(COUNTBLANK(INDIRECT(ADDRESS(ROW(AQ177),MATCH(AQ$167,$166:$166,0),1,1)&amp;":"&amp;ADDRESS(ROW(AQ177),COLUMN(AQ177)-1,1,1),TRUE))&gt;0,"",
                    IF(COUNTIF(INDIRECT(ADDRESS(ROW(AQ177),MATCH(AQ$167,$166:$166,0),1,1)&amp;":"&amp;ADDRESS(ROW(AQ177),COLUMN(AQ177)-1,1,1),TRUE),"OK")&gt;0,"OK","NOK")),
              IF(AQ$8&gt;=VLOOKUP($A177,'2.2'!$D:$O,5,FALSE),"OK","NOK")),
         "")</f>
        <v>NOK</v>
      </c>
      <c r="AR177" s="1156" t="str">
        <f ca="1">IF(intern2!AS13&gt;0,
        IF(AR$166="X",
              IF(COUNTBLANK(INDIRECT(ADDRESS(ROW(AR177),MATCH(AR$167,$166:$166,0),1,1)&amp;":"&amp;ADDRESS(ROW(AR177),COLUMN(AR177)-1,1,1),TRUE))&gt;0,"",
                    IF(COUNTIF(INDIRECT(ADDRESS(ROW(AR177),MATCH(AR$167,$166:$166,0),1,1)&amp;":"&amp;ADDRESS(ROW(AR177),COLUMN(AR177)-1,1,1),TRUE),"OK")&gt;0,"OK","NOK")),
              IF(AR$8&gt;=VLOOKUP($A177,'2.2'!$D:$O,5,FALSE),"OK","NOK")),
         "")</f>
        <v/>
      </c>
      <c r="AS177" s="1156" t="str">
        <f ca="1">IF(intern2!AT13&gt;0,
        IF(AS$166="X",
              IF(COUNTBLANK(INDIRECT(ADDRESS(ROW(AS177),MATCH(AS$167,$166:$166,0),1,1)&amp;":"&amp;ADDRESS(ROW(AS177),COLUMN(AS177)-1,1,1),TRUE))&gt;0,"",
                    IF(COUNTIF(INDIRECT(ADDRESS(ROW(AS177),MATCH(AS$167,$166:$166,0),1,1)&amp;":"&amp;ADDRESS(ROW(AS177),COLUMN(AS177)-1,1,1),TRUE),"OK")&gt;0,"OK","NOK")),
              IF(AS$8&gt;=VLOOKUP($A177,'2.2'!$D:$O,5,FALSE),"OK","NOK")),
         "")</f>
        <v/>
      </c>
      <c r="AT177" s="1269" t="str">
        <f ca="1">IF(intern2!AU13&gt;0,
        IF(AT$166="X",
              IF(COUNTBLANK(INDIRECT(ADDRESS(ROW(AT177),MATCH(AT$167,$166:$166,0),1,1)&amp;":"&amp;ADDRESS(ROW(AT177),COLUMN(AT177)-1,1,1),TRUE))&gt;0,"",
                    IF(COUNTIF(INDIRECT(ADDRESS(ROW(AT177),MATCH(AT$167,$166:$166,0),1,1)&amp;":"&amp;ADDRESS(ROW(AT177),COLUMN(AT177)-1,1,1),TRUE),"OK")&gt;0,"OK","NOK")),
              IF(AT$8&gt;=VLOOKUP($A177,'2.2'!$D:$O,5,FALSE),"OK","NOK")),
         "")</f>
        <v/>
      </c>
      <c r="AU177" s="1156" t="str">
        <f ca="1">IF(intern2!AV13&gt;0,
        IF(AU$166="X",
              IF(COUNTBLANK(INDIRECT(ADDRESS(ROW(AU177),MATCH(AU$167,$166:$166,0),1,1)&amp;":"&amp;ADDRESS(ROW(AU177),COLUMN(AU177)-1,1,1),TRUE))&gt;0,"",
                    IF(COUNTIF(INDIRECT(ADDRESS(ROW(AU177),MATCH(AU$167,$166:$166,0),1,1)&amp;":"&amp;ADDRESS(ROW(AU177),COLUMN(AU177)-1,1,1),TRUE),"OK")&gt;0,"OK","NOK")),
              IF(AU$8&gt;=VLOOKUP($A177,'2.2'!$D:$O,5,FALSE),"OK","NOK")),
         "")</f>
        <v/>
      </c>
      <c r="AV177" s="1156" t="str">
        <f ca="1">IF(intern2!AW13&gt;0,
        IF(AV$166="X",
              IF(COUNTBLANK(INDIRECT(ADDRESS(ROW(AV177),MATCH(AV$167,$166:$166,0),1,1)&amp;":"&amp;ADDRESS(ROW(AV177),COLUMN(AV177)-1,1,1),TRUE))&gt;0,"",
                    IF(COUNTIF(INDIRECT(ADDRESS(ROW(AV177),MATCH(AV$167,$166:$166,0),1,1)&amp;":"&amp;ADDRESS(ROW(AV177),COLUMN(AV177)-1,1,1),TRUE),"OK")&gt;0,"OK","NOK")),
              IF(AV$8&gt;=VLOOKUP($A177,'2.2'!$D:$O,5,FALSE),"OK","NOK")),
         "")</f>
        <v/>
      </c>
      <c r="AW177" s="1156" t="str">
        <f ca="1">IF(intern2!AX13&gt;0,
        IF(AW$166="X",
              IF(COUNTBLANK(INDIRECT(ADDRESS(ROW(AW177),MATCH(AW$167,$166:$166,0),1,1)&amp;":"&amp;ADDRESS(ROW(AW177),COLUMN(AW177)-1,1,1),TRUE))&gt;0,"",
                    IF(COUNTIF(INDIRECT(ADDRESS(ROW(AW177),MATCH(AW$167,$166:$166,0),1,1)&amp;":"&amp;ADDRESS(ROW(AW177),COLUMN(AW177)-1,1,1),TRUE),"OK")&gt;0,"OK","NOK")),
              IF(AW$8&gt;=VLOOKUP($A177,'2.2'!$D:$O,5,FALSE),"OK","NOK")),
         "")</f>
        <v/>
      </c>
      <c r="AX177" s="1156" t="str">
        <f ca="1">IF(intern2!AY13&gt;0,
        IF(AX$166="X",
              IF(COUNTBLANK(INDIRECT(ADDRESS(ROW(AX177),MATCH(AX$167,$166:$166,0),1,1)&amp;":"&amp;ADDRESS(ROW(AX177),COLUMN(AX177)-1,1,1),TRUE))&gt;0,"",
                    IF(COUNTIF(INDIRECT(ADDRESS(ROW(AX177),MATCH(AX$167,$166:$166,0),1,1)&amp;":"&amp;ADDRESS(ROW(AX177),COLUMN(AX177)-1,1,1),TRUE),"OK")&gt;0,"OK","NOK")),
              IF(AX$8&gt;=VLOOKUP($A177,'2.2'!$D:$O,5,FALSE),"OK","NOK")),
         "")</f>
        <v/>
      </c>
      <c r="AY177" s="1156" t="str">
        <f ca="1">IF(intern2!AZ13&gt;0,
        IF(AY$166="X",
              IF(COUNTBLANK(INDIRECT(ADDRESS(ROW(AY177),MATCH(AY$167,$166:$166,0),1,1)&amp;":"&amp;ADDRESS(ROW(AY177),COLUMN(AY177)-1,1,1),TRUE))&gt;0,"",
                    IF(COUNTIF(INDIRECT(ADDRESS(ROW(AY177),MATCH(AY$167,$166:$166,0),1,1)&amp;":"&amp;ADDRESS(ROW(AY177),COLUMN(AY177)-1,1,1),TRUE),"OK")&gt;0,"OK","NOK")),
              IF(AY$8&gt;=VLOOKUP($A177,'2.2'!$D:$O,5,FALSE),"OK","NOK")),
         "")</f>
        <v/>
      </c>
      <c r="AZ177" s="1269" t="str">
        <f ca="1">IF(intern2!BA13&gt;0,
        IF(AZ$166="X",
              IF(COUNTBLANK(INDIRECT(ADDRESS(ROW(AZ177),MATCH(AZ$167,$166:$166,0),1,1)&amp;":"&amp;ADDRESS(ROW(AZ177),COLUMN(AZ177)-1,1,1),TRUE))&gt;0,"",
                    IF(COUNTIF(INDIRECT(ADDRESS(ROW(AZ177),MATCH(AZ$167,$166:$166,0),1,1)&amp;":"&amp;ADDRESS(ROW(AZ177),COLUMN(AZ177)-1,1,1),TRUE),"OK")&gt;0,"OK","NOK")),
              IF(AZ$8&gt;=VLOOKUP($A177,'2.2'!$D:$O,5,FALSE),"OK","NOK")),
         "")</f>
        <v/>
      </c>
      <c r="BA177" s="1156" t="str">
        <f ca="1">IF(intern2!BB13&gt;0,
        IF(BA$166="X",
              IF(COUNTBLANK(INDIRECT(ADDRESS(ROW(BA177),MATCH(BA$167,$166:$166,0),1,1)&amp;":"&amp;ADDRESS(ROW(BA177),COLUMN(BA177)-1,1,1),TRUE))&gt;0,"",
                    IF(COUNTIF(INDIRECT(ADDRESS(ROW(BA177),MATCH(BA$167,$166:$166,0),1,1)&amp;":"&amp;ADDRESS(ROW(BA177),COLUMN(BA177)-1,1,1),TRUE),"OK")&gt;0,"OK","NOK")),
              IF(BA$8&gt;=VLOOKUP($A177,'2.2'!$D:$O,5,FALSE),"OK","NOK")),
         "")</f>
        <v/>
      </c>
      <c r="BB177" s="1156" t="str">
        <f ca="1">IF(intern2!BC13&gt;0,
        IF(BB$166="X",
              IF(COUNTBLANK(INDIRECT(ADDRESS(ROW(BB177),MATCH(BB$167,$166:$166,0),1,1)&amp;":"&amp;ADDRESS(ROW(BB177),COLUMN(BB177)-1,1,1),TRUE))&gt;0,"",
                    IF(COUNTIF(INDIRECT(ADDRESS(ROW(BB177),MATCH(BB$167,$166:$166,0),1,1)&amp;":"&amp;ADDRESS(ROW(BB177),COLUMN(BB177)-1,1,1),TRUE),"OK")&gt;0,"OK","NOK")),
              IF(BB$8&gt;=VLOOKUP($A177,'2.2'!$D:$O,5,FALSE),"OK","NOK")),
         "")</f>
        <v/>
      </c>
      <c r="BC177" s="1156" t="str">
        <f ca="1">IF(intern2!BD13&gt;0,
        IF(BC$166="X",
              IF(COUNTBLANK(INDIRECT(ADDRESS(ROW(BC177),MATCH(BC$167,$166:$166,0),1,1)&amp;":"&amp;ADDRESS(ROW(BC177),COLUMN(BC177)-1,1,1),TRUE))&gt;0,"",
                    IF(COUNTIF(INDIRECT(ADDRESS(ROW(BC177),MATCH(BC$167,$166:$166,0),1,1)&amp;":"&amp;ADDRESS(ROW(BC177),COLUMN(BC177)-1,1,1),TRUE),"OK")&gt;0,"OK","NOK")),
              IF(BC$8&gt;=VLOOKUP($A177,'2.2'!$D:$O,5,FALSE),"OK","NOK")),
         "")</f>
        <v/>
      </c>
      <c r="BD177" s="1156" t="str">
        <f ca="1">IF(intern2!BE13&gt;0,
        IF(BD$166="X",
              IF(COUNTBLANK(INDIRECT(ADDRESS(ROW(BD177),MATCH(BD$167,$166:$166,0),1,1)&amp;":"&amp;ADDRESS(ROW(BD177),COLUMN(BD177)-1,1,1),TRUE))&gt;0,"",
                    IF(COUNTIF(INDIRECT(ADDRESS(ROW(BD177),MATCH(BD$167,$166:$166,0),1,1)&amp;":"&amp;ADDRESS(ROW(BD177),COLUMN(BD177)-1,1,1),TRUE),"OK")&gt;0,"OK","NOK")),
              IF(BD$8&gt;=VLOOKUP($A177,'2.2'!$D:$O,5,FALSE),"OK","NOK")),
         "")</f>
        <v/>
      </c>
      <c r="BE177" s="1156" t="str">
        <f ca="1">IF(intern2!BF13&gt;0,
        IF(BE$166="X",
              IF(COUNTBLANK(INDIRECT(ADDRESS(ROW(BE177),MATCH(BE$167,$166:$166,0),1,1)&amp;":"&amp;ADDRESS(ROW(BE177),COLUMN(BE177)-1,1,1),TRUE))&gt;0,"",
                    IF(COUNTIF(INDIRECT(ADDRESS(ROW(BE177),MATCH(BE$167,$166:$166,0),1,1)&amp;":"&amp;ADDRESS(ROW(BE177),COLUMN(BE177)-1,1,1),TRUE),"OK")&gt;0,"OK","NOK")),
              IF(BE$8&gt;=VLOOKUP($A177,'2.2'!$D:$O,5,FALSE),"OK","NOK")),
         "")</f>
        <v/>
      </c>
      <c r="BF177" s="1170" t="str">
        <f ca="1">IF(intern2!BG13&gt;0,
        IF(BF$166="X",
              IF(COUNTBLANK(INDIRECT(ADDRESS(ROW(BF177),MATCH(BF$167,$166:$166,0),1,1)&amp;":"&amp;ADDRESS(ROW(BF177),COLUMN(BF177)-1,1,1),TRUE))&gt;0,"",
                    IF(COUNTIF(INDIRECT(ADDRESS(ROW(BF177),MATCH(BF$167,$166:$166,0),1,1)&amp;":"&amp;ADDRESS(ROW(BF177),COLUMN(BF177)-1,1,1),TRUE),"OK")&gt;0,"OK","NOK")),
              IF(BF$8&gt;=VLOOKUP($A177,'2.2'!$D:$O,5,FALSE),"OK","NOK")),
         "")</f>
        <v/>
      </c>
      <c r="BG177" s="1269" t="str">
        <f ca="1">IF(intern2!BH13&gt;0,
        IF(BG$166="X",
              IF(COUNTBLANK(INDIRECT(ADDRESS(ROW(BG177),MATCH(BG$167,$166:$166,0),1,1)&amp;":"&amp;ADDRESS(ROW(BG177),COLUMN(BG177)-1,1,1),TRUE))&gt;0,"",
                    IF(COUNTIF(INDIRECT(ADDRESS(ROW(BG177),MATCH(BG$167,$166:$166,0),1,1)&amp;":"&amp;ADDRESS(ROW(BG177),COLUMN(BG177)-1,1,1),TRUE),"OK")&gt;0,"OK","NOK")),
              IF(BG$8&gt;=VLOOKUP($A177,'2.2'!$D:$O,5,FALSE),"OK","NOK")),
         "")</f>
        <v/>
      </c>
      <c r="BH177" s="1176" t="str">
        <f t="shared" ca="1" si="12"/>
        <v>NOK</v>
      </c>
      <c r="BI177" s="1176"/>
    </row>
    <row r="178" spans="1:61" ht="39.6" x14ac:dyDescent="0.25">
      <c r="A178" s="716" t="str">
        <f t="shared" ref="A178:B178" si="21">+A18</f>
        <v>HNO1.1.1</v>
      </c>
      <c r="B178" s="1157" t="str">
        <f t="shared" si="21"/>
        <v>Chirurgia cervicale complessa (chirurgia tumorale interdisciplinare)</v>
      </c>
      <c r="C178" s="1156" t="str">
        <f ca="1">IF(intern2!D14&gt;0,
        IF(C$166="X",
              IF(COUNTBLANK(INDIRECT(ADDRESS(ROW(C178),MATCH(C$167,$166:$166,0),1,1)&amp;":"&amp;ADDRESS(ROW(C178),COLUMN(C178)-1,1,1),TRUE))&gt;0,"",
                    IF(COUNTIF(INDIRECT(ADDRESS(ROW(C178),MATCH(C$167,$166:$166,0),1,1)&amp;":"&amp;ADDRESS(ROW(C178),COLUMN(C178)-1,1,1),TRUE),"OK")&gt;0,"OK","NOK")),
              IF(C$8&gt;=VLOOKUP($A178,'2.2'!$D:$O,5,FALSE),"OK","NOK")),
         "")</f>
        <v/>
      </c>
      <c r="D178" s="1156" t="str">
        <f ca="1">IF(intern2!E14&gt;0,
        IF(D$166="X",
              IF(COUNTBLANK(INDIRECT(ADDRESS(ROW(D178),MATCH(D$167,$166:$166,0),1,1)&amp;":"&amp;ADDRESS(ROW(D178),COLUMN(D178)-1,1,1),TRUE))&gt;0,"",
                    IF(COUNTIF(INDIRECT(ADDRESS(ROW(D178),MATCH(D$167,$166:$166,0),1,1)&amp;":"&amp;ADDRESS(ROW(D178),COLUMN(D178)-1,1,1),TRUE),"OK")&gt;0,"OK","NOK")),
              IF(D$8&gt;=VLOOKUP($A178,'2.2'!$D:$O,5,FALSE),"OK","NOK")),
         "")</f>
        <v/>
      </c>
      <c r="E178" s="1156" t="str">
        <f ca="1">IF(intern2!F14&gt;0,
        IF(E$166="X",
              IF(COUNTBLANK(INDIRECT(ADDRESS(ROW(E178),MATCH(E$167,$166:$166,0),1,1)&amp;":"&amp;ADDRESS(ROW(E178),COLUMN(E178)-1,1,1),TRUE))&gt;0,"",
                    IF(COUNTIF(INDIRECT(ADDRESS(ROW(E178),MATCH(E$167,$166:$166,0),1,1)&amp;":"&amp;ADDRESS(ROW(E178),COLUMN(E178)-1,1,1),TRUE),"OK")&gt;0,"OK","NOK")),
              IF(E$8&gt;=VLOOKUP($A178,'2.2'!$D:$O,5,FALSE),"OK","NOK")),
         "")</f>
        <v/>
      </c>
      <c r="F178" s="1156" t="str">
        <f ca="1">IF(intern2!G14&gt;0,
        IF(F$166="X",
              IF(COUNTBLANK(INDIRECT(ADDRESS(ROW(F178),MATCH(F$167,$166:$166,0),1,1)&amp;":"&amp;ADDRESS(ROW(F178),COLUMN(F178)-1,1,1),TRUE))&gt;0,"",
                    IF(COUNTIF(INDIRECT(ADDRESS(ROW(F178),MATCH(F$167,$166:$166,0),1,1)&amp;":"&amp;ADDRESS(ROW(F178),COLUMN(F178)-1,1,1),TRUE),"OK")&gt;0,"OK","NOK")),
              IF(F$8&gt;=VLOOKUP($A178,'2.2'!$D:$O,5,FALSE),"OK","NOK")),
         "")</f>
        <v/>
      </c>
      <c r="G178" s="1156" t="str">
        <f ca="1">IF(intern2!H14&gt;0,
        IF(G$166="X",
              IF(COUNTBLANK(INDIRECT(ADDRESS(ROW(G178),MATCH(G$167,$166:$166,0),1,1)&amp;":"&amp;ADDRESS(ROW(G178),COLUMN(G178)-1,1,1),TRUE))&gt;0,"",
                    IF(COUNTIF(INDIRECT(ADDRESS(ROW(G178),MATCH(G$167,$166:$166,0),1,1)&amp;":"&amp;ADDRESS(ROW(G178),COLUMN(G178)-1,1,1),TRUE),"OK")&gt;0,"OK","NOK")),
              IF(G$8&gt;=VLOOKUP($A178,'2.2'!$D:$O,5,FALSE),"OK","NOK")),
         "")</f>
        <v/>
      </c>
      <c r="H178" s="1156" t="str">
        <f ca="1">IF(intern2!I14&gt;0,
        IF(H$166="X",
              IF(COUNTBLANK(INDIRECT(ADDRESS(ROW(H178),MATCH(H$167,$166:$166,0),1,1)&amp;":"&amp;ADDRESS(ROW(H178),COLUMN(H178)-1,1,1),TRUE))&gt;0,"",
                    IF(COUNTIF(INDIRECT(ADDRESS(ROW(H178),MATCH(H$167,$166:$166,0),1,1)&amp;":"&amp;ADDRESS(ROW(H178),COLUMN(H178)-1,1,1),TRUE),"OK")&gt;0,"OK","NOK")),
              IF(H$8&gt;=VLOOKUP($A178,'2.2'!$D:$O,5,FALSE),"OK","NOK")),
         "")</f>
        <v/>
      </c>
      <c r="I178" s="1269" t="str">
        <f ca="1">IF(intern2!J14&gt;0,
        IF(I$166="X",
              IF(COUNTBLANK(INDIRECT(ADDRESS(ROW(I178),MATCH(I$167,$166:$166,0),1,1)&amp;":"&amp;ADDRESS(ROW(I178),COLUMN(I178)-1,1,1),TRUE))&gt;0,"",
                    IF(COUNTIF(INDIRECT(ADDRESS(ROW(I178),MATCH(I$167,$166:$166,0),1,1)&amp;":"&amp;ADDRESS(ROW(I178),COLUMN(I178)-1,1,1),TRUE),"OK")&gt;0,"OK","NOK")),
              IF(I$8&gt;=VLOOKUP($A178,'2.2'!$D:$O,5,FALSE),"OK","NOK")),
         "")</f>
        <v/>
      </c>
      <c r="J178" s="1159" t="str">
        <f ca="1">IF(intern2!K14&gt;0,
        IF(J$166="X",
              IF(COUNTBLANK(INDIRECT(ADDRESS(ROW(J178),MATCH(J$167,$166:$166,0),1,1)&amp;":"&amp;ADDRESS(ROW(J178),COLUMN(J178)-1,1,1),TRUE))&gt;0,"",
                    IF(COUNTIF(INDIRECT(ADDRESS(ROW(J178),MATCH(J$167,$166:$166,0),1,1)&amp;":"&amp;ADDRESS(ROW(J178),COLUMN(J178)-1,1,1),TRUE),"OK")&gt;0,"OK","NOK")),
              IF(J$8&gt;=VLOOKUP($A178,'2.2'!$D:$O,5,FALSE),"OK","NOK")),
         "")</f>
        <v/>
      </c>
      <c r="K178" s="1156" t="str">
        <f ca="1">IF(intern2!L14&gt;0,
        IF(K$166="X",
              IF(COUNTBLANK(INDIRECT(ADDRESS(ROW(K178),MATCH(K$167,$166:$166,0),1,1)&amp;":"&amp;ADDRESS(ROW(K178),COLUMN(K178)-1,1,1),TRUE))&gt;0,"",
                    IF(COUNTIF(INDIRECT(ADDRESS(ROW(K178),MATCH(K$167,$166:$166,0),1,1)&amp;":"&amp;ADDRESS(ROW(K178),COLUMN(K178)-1,1,1),TRUE),"OK")&gt;0,"OK","NOK")),
              IF(K$8&gt;=VLOOKUP($A178,'2.2'!$D:$O,5,FALSE),"OK","NOK")),
         "")</f>
        <v/>
      </c>
      <c r="L178" s="1156" t="str">
        <f ca="1">IF(intern2!M14&gt;0,
        IF(L$166="X",
              IF(COUNTBLANK(INDIRECT(ADDRESS(ROW(L178),MATCH(L$167,$166:$166,0),1,1)&amp;":"&amp;ADDRESS(ROW(L178),COLUMN(L178)-1,1,1),TRUE))&gt;0,"",
                    IF(COUNTIF(INDIRECT(ADDRESS(ROW(L178),MATCH(L$167,$166:$166,0),1,1)&amp;":"&amp;ADDRESS(ROW(L178),COLUMN(L178)-1,1,1),TRUE),"OK")&gt;0,"OK","NOK")),
              IF(L$8&gt;=VLOOKUP($A178,'2.2'!$D:$O,5,FALSE),"OK","NOK")),
         "")</f>
        <v/>
      </c>
      <c r="M178" s="1156" t="str">
        <f ca="1">IF(intern2!N14&gt;0,
        IF(M$166="X",
              IF(COUNTBLANK(INDIRECT(ADDRESS(ROW(M178),MATCH(M$167,$166:$166,0),1,1)&amp;":"&amp;ADDRESS(ROW(M178),COLUMN(M178)-1,1,1),TRUE))&gt;0,"",
                    IF(COUNTIF(INDIRECT(ADDRESS(ROW(M178),MATCH(M$167,$166:$166,0),1,1)&amp;":"&amp;ADDRESS(ROW(M178),COLUMN(M178)-1,1,1),TRUE),"OK")&gt;0,"OK","NOK")),
              IF(M$8&gt;=VLOOKUP($A178,'2.2'!$D:$O,5,FALSE),"OK","NOK")),
         "")</f>
        <v/>
      </c>
      <c r="N178" s="1156" t="str">
        <f ca="1">IF(intern2!O14&gt;0,
        IF(N$166="X",
              IF(COUNTBLANK(INDIRECT(ADDRESS(ROW(N178),MATCH(N$167,$166:$166,0),1,1)&amp;":"&amp;ADDRESS(ROW(N178),COLUMN(N178)-1,1,1),TRUE))&gt;0,"",
                    IF(COUNTIF(INDIRECT(ADDRESS(ROW(N178),MATCH(N$167,$166:$166,0),1,1)&amp;":"&amp;ADDRESS(ROW(N178),COLUMN(N178)-1,1,1),TRUE),"OK")&gt;0,"OK","NOK")),
              IF(N$8&gt;=VLOOKUP($A178,'2.2'!$D:$O,5,FALSE),"OK","NOK")),
         "")</f>
        <v/>
      </c>
      <c r="O178" s="1156" t="str">
        <f ca="1">IF(intern2!P14&gt;0,
        IF(O$166="X",
              IF(COUNTBLANK(INDIRECT(ADDRESS(ROW(O178),MATCH(O$167,$166:$166,0),1,1)&amp;":"&amp;ADDRESS(ROW(O178),COLUMN(O178)-1,1,1),TRUE))&gt;0,"",
                    IF(COUNTIF(INDIRECT(ADDRESS(ROW(O178),MATCH(O$167,$166:$166,0),1,1)&amp;":"&amp;ADDRESS(ROW(O178),COLUMN(O178)-1,1,1),TRUE),"OK")&gt;0,"OK","NOK")),
              IF(O$8&gt;=VLOOKUP($A178,'2.2'!$D:$O,5,FALSE),"OK","NOK")),
         "")</f>
        <v/>
      </c>
      <c r="P178" s="1156" t="str">
        <f ca="1">IF(intern2!Q14&gt;0,
        IF(P$166="X",
              IF(COUNTBLANK(INDIRECT(ADDRESS(ROW(P178),MATCH(P$167,$166:$166,0),1,1)&amp;":"&amp;ADDRESS(ROW(P178),COLUMN(P178)-1,1,1),TRUE))&gt;0,"",
                    IF(COUNTIF(INDIRECT(ADDRESS(ROW(P178),MATCH(P$167,$166:$166,0),1,1)&amp;":"&amp;ADDRESS(ROW(P178),COLUMN(P178)-1,1,1),TRUE),"OK")&gt;0,"OK","NOK")),
              IF(P$8&gt;=VLOOKUP($A178,'2.2'!$D:$O,5,FALSE),"OK","NOK")),
         "")</f>
        <v/>
      </c>
      <c r="Q178" s="1156" t="str">
        <f ca="1">IF(intern2!R14&gt;0,
        IF(Q$166="X",
              IF(COUNTBLANK(INDIRECT(ADDRESS(ROW(Q178),MATCH(Q$167,$166:$166,0),1,1)&amp;":"&amp;ADDRESS(ROW(Q178),COLUMN(Q178)-1,1,1),TRUE))&gt;0,"",
                    IF(COUNTIF(INDIRECT(ADDRESS(ROW(Q178),MATCH(Q$167,$166:$166,0),1,1)&amp;":"&amp;ADDRESS(ROW(Q178),COLUMN(Q178)-1,1,1),TRUE),"OK")&gt;0,"OK","NOK")),
              IF(Q$8&gt;=VLOOKUP($A178,'2.2'!$D:$O,5,FALSE),"OK","NOK")),
         "")</f>
        <v/>
      </c>
      <c r="R178" s="1159" t="str">
        <f ca="1">IF(intern2!S14&gt;0,
        IF(R$166="X",
              IF(COUNTBLANK(INDIRECT(ADDRESS(ROW(R178),MATCH(R$167,$166:$166,0),1,1)&amp;":"&amp;ADDRESS(ROW(R178),COLUMN(R178)-1,1,1),TRUE))&gt;0,"",
                    IF(COUNTIF(INDIRECT(ADDRESS(ROW(R178),MATCH(R$167,$166:$166,0),1,1)&amp;":"&amp;ADDRESS(ROW(R178),COLUMN(R178)-1,1,1),TRUE),"OK")&gt;0,"OK","NOK")),
              IF(R$8&gt;=VLOOKUP($A178,'2.2'!$D:$O,5,FALSE),"OK","NOK")),
         "")</f>
        <v/>
      </c>
      <c r="S178" s="1159" t="str">
        <f ca="1">IF(intern2!T14&gt;0,
        IF(S$166="X",
              IF(COUNTBLANK(INDIRECT(ADDRESS(ROW(S178),MATCH(S$167,$166:$166,0),1,1)&amp;":"&amp;ADDRESS(ROW(S178),COLUMN(S178)-1,1,1),TRUE))&gt;0,"",
                    IF(COUNTIF(INDIRECT(ADDRESS(ROW(S178),MATCH(S$167,$166:$166,0),1,1)&amp;":"&amp;ADDRESS(ROW(S178),COLUMN(S178)-1,1,1),TRUE),"OK")&gt;0,"OK","NOK")),
              IF(S$8&gt;=VLOOKUP($A178,'2.2'!$D:$O,5,FALSE),"OK","NOK")),
         "")</f>
        <v/>
      </c>
      <c r="T178" s="1156" t="str">
        <f ca="1">IF(intern2!U14&gt;0,
        IF(T$166="X",
              IF(COUNTBLANK(INDIRECT(ADDRESS(ROW(T178),MATCH(T$167,$166:$166,0),1,1)&amp;":"&amp;ADDRESS(ROW(T178),COLUMN(T178)-1,1,1),TRUE))&gt;0,"",
                    IF(COUNTIF(INDIRECT(ADDRESS(ROW(T178),MATCH(T$167,$166:$166,0),1,1)&amp;":"&amp;ADDRESS(ROW(T178),COLUMN(T178)-1,1,1),TRUE),"OK")&gt;0,"OK","NOK")),
              IF(T$8&gt;=VLOOKUP($A178,'2.2'!$D:$O,5,FALSE),"OK","NOK")),
         "")</f>
        <v/>
      </c>
      <c r="U178" s="1156" t="str">
        <f ca="1">IF(intern2!V14&gt;0,
        IF(U$166="X",
              IF(COUNTBLANK(INDIRECT(ADDRESS(ROW(U178),MATCH(U$167,$166:$166,0),1,1)&amp;":"&amp;ADDRESS(ROW(U178),COLUMN(U178)-1,1,1),TRUE))&gt;0,"",
                    IF(COUNTIF(INDIRECT(ADDRESS(ROW(U178),MATCH(U$167,$166:$166,0),1,1)&amp;":"&amp;ADDRESS(ROW(U178),COLUMN(U178)-1,1,1),TRUE),"OK")&gt;0,"OK","NOK")),
              IF(U$8&gt;=VLOOKUP($A178,'2.2'!$D:$O,5,FALSE),"OK","NOK")),
         "")</f>
        <v/>
      </c>
      <c r="V178" s="1156" t="str">
        <f ca="1">IF(intern2!W14&gt;0,
        IF(V$166="X",
              IF(COUNTBLANK(INDIRECT(ADDRESS(ROW(V178),MATCH(V$167,$166:$166,0),1,1)&amp;":"&amp;ADDRESS(ROW(V178),COLUMN(V178)-1,1,1),TRUE))&gt;0,"",
                    IF(COUNTIF(INDIRECT(ADDRESS(ROW(V178),MATCH(V$167,$166:$166,0),1,1)&amp;":"&amp;ADDRESS(ROW(V178),COLUMN(V178)-1,1,1),TRUE),"OK")&gt;0,"OK","NOK")),
              IF(V$8&gt;=VLOOKUP($A178,'2.2'!$D:$O,5,FALSE),"OK","NOK")),
         "")</f>
        <v/>
      </c>
      <c r="W178" s="1156" t="str">
        <f ca="1">IF(intern2!X14&gt;0,
        IF(W$166="X",
              IF(COUNTBLANK(INDIRECT(ADDRESS(ROW(W178),MATCH(W$167,$166:$166,0),1,1)&amp;":"&amp;ADDRESS(ROW(W178),COLUMN(W178)-1,1,1),TRUE))&gt;0,"",
                    IF(COUNTIF(INDIRECT(ADDRESS(ROW(W178),MATCH(W$167,$166:$166,0),1,1)&amp;":"&amp;ADDRESS(ROW(W178),COLUMN(W178)-1,1,1),TRUE),"OK")&gt;0,"OK","NOK")),
              IF(W$8&gt;=VLOOKUP($A178,'2.2'!$D:$O,5,FALSE),"OK","NOK")),
         "")</f>
        <v/>
      </c>
      <c r="X178" s="1156" t="str">
        <f ca="1">IF(intern2!Y14&gt;0,
        IF(X$166="X",
              IF(COUNTBLANK(INDIRECT(ADDRESS(ROW(X178),MATCH(X$167,$166:$166,0),1,1)&amp;":"&amp;ADDRESS(ROW(X178),COLUMN(X178)-1,1,1),TRUE))&gt;0,"",
                    IF(COUNTIF(INDIRECT(ADDRESS(ROW(X178),MATCH(X$167,$166:$166,0),1,1)&amp;":"&amp;ADDRESS(ROW(X178),COLUMN(X178)-1,1,1),TRUE),"OK")&gt;0,"OK","NOK")),
              IF(X$8&gt;=VLOOKUP($A178,'2.2'!$D:$O,5,FALSE),"OK","NOK")),
         "")</f>
        <v/>
      </c>
      <c r="Y178" s="1170" t="str">
        <f ca="1">IF(intern2!Z14&gt;0,
        IF(Y$166="X",
              IF(COUNTBLANK(INDIRECT(ADDRESS(ROW(Y178),MATCH(Y$167,$166:$166,0),1,1)&amp;":"&amp;ADDRESS(ROW(Y178),COLUMN(Y178)-1,1,1),TRUE))&gt;0,"",
                    IF(COUNTIF(INDIRECT(ADDRESS(ROW(Y178),MATCH(Y$167,$166:$166,0),1,1)&amp;":"&amp;ADDRESS(ROW(Y178),COLUMN(Y178)-1,1,1),TRUE),"OK")&gt;0,"OK","NOK")),
              IF(Y$8&gt;=VLOOKUP($A178,'2.2'!$D:$O,5,FALSE),"OK","NOK")),
         "")</f>
        <v/>
      </c>
      <c r="Z178" s="1269" t="str">
        <f ca="1">IF(intern2!AA14&gt;0,
        IF(Z$166="X",
              IF(COUNTBLANK(INDIRECT(ADDRESS(ROW(Z178),MATCH(Z$167,$166:$166,0),1,1)&amp;":"&amp;ADDRESS(ROW(Z178),COLUMN(Z178)-1,1,1),TRUE))&gt;0,"",
                    IF(COUNTIF(INDIRECT(ADDRESS(ROW(Z178),MATCH(Z$167,$166:$166,0),1,1)&amp;":"&amp;ADDRESS(ROW(Z178),COLUMN(Z178)-1,1,1),TRUE),"OK")&gt;0,"OK","NOK")),
              IF(Z$8&gt;=VLOOKUP($A178,'2.2'!$D:$O,5,FALSE),"OK","NOK")),
         "")</f>
        <v/>
      </c>
      <c r="AA178" s="1156" t="str">
        <f ca="1">IF(intern2!AB14&gt;0,
        IF(AA$166="X",
              IF(COUNTBLANK(INDIRECT(ADDRESS(ROW(AA178),MATCH(AA$167,$166:$166,0),1,1)&amp;":"&amp;ADDRESS(ROW(AA178),COLUMN(AA178)-1,1,1),TRUE))&gt;0,"",
                    IF(COUNTIF(INDIRECT(ADDRESS(ROW(AA178),MATCH(AA$167,$166:$166,0),1,1)&amp;":"&amp;ADDRESS(ROW(AA178),COLUMN(AA178)-1,1,1),TRUE),"OK")&gt;0,"OK","NOK")),
              IF(AA$8&gt;=VLOOKUP($A178,'2.2'!$D:$O,5,FALSE),"OK","NOK")),
         "")</f>
        <v/>
      </c>
      <c r="AB178" s="1156" t="str">
        <f ca="1">IF(intern2!AC14&gt;0,
        IF(AB$166="X",
              IF(COUNTBLANK(INDIRECT(ADDRESS(ROW(AB178),MATCH(AB$167,$166:$166,0),1,1)&amp;":"&amp;ADDRESS(ROW(AB178),COLUMN(AB178)-1,1,1),TRUE))&gt;0,"",
                    IF(COUNTIF(INDIRECT(ADDRESS(ROW(AB178),MATCH(AB$167,$166:$166,0),1,1)&amp;":"&amp;ADDRESS(ROW(AB178),COLUMN(AB178)-1,1,1),TRUE),"OK")&gt;0,"OK","NOK")),
              IF(AB$8&gt;=VLOOKUP($A178,'2.2'!$D:$O,5,FALSE),"OK","NOK")),
         "")</f>
        <v/>
      </c>
      <c r="AC178" s="1156" t="str">
        <f ca="1">IF(intern2!AD14&gt;0,
        IF(AC$166="X",
              IF(COUNTBLANK(INDIRECT(ADDRESS(ROW(AC178),MATCH(AC$167,$166:$166,0),1,1)&amp;":"&amp;ADDRESS(ROW(AC178),COLUMN(AC178)-1,1,1),TRUE))&gt;0,"",
                    IF(COUNTIF(INDIRECT(ADDRESS(ROW(AC178),MATCH(AC$167,$166:$166,0),1,1)&amp;":"&amp;ADDRESS(ROW(AC178),COLUMN(AC178)-1,1,1),TRUE),"OK")&gt;0,"OK","NOK")),
              IF(AC$8&gt;=VLOOKUP($A178,'2.2'!$D:$O,5,FALSE),"OK","NOK")),
         "")</f>
        <v/>
      </c>
      <c r="AD178" s="1156" t="str">
        <f ca="1">IF(intern2!AE14&gt;0,
        IF(AD$166="X",
              IF(COUNTBLANK(INDIRECT(ADDRESS(ROW(AD178),MATCH(AD$167,$166:$166,0),1,1)&amp;":"&amp;ADDRESS(ROW(AD178),COLUMN(AD178)-1,1,1),TRUE))&gt;0,"",
                    IF(COUNTIF(INDIRECT(ADDRESS(ROW(AD178),MATCH(AD$167,$166:$166,0),1,1)&amp;":"&amp;ADDRESS(ROW(AD178),COLUMN(AD178)-1,1,1),TRUE),"OK")&gt;0,"OK","NOK")),
              IF(AD$8&gt;=VLOOKUP($A178,'2.2'!$D:$O,5,FALSE),"OK","NOK")),
         "")</f>
        <v/>
      </c>
      <c r="AE178" s="1160" t="str">
        <f ca="1">IF(intern2!AF14&gt;0,
        IF(AE$166="X",
              IF(COUNTBLANK(INDIRECT(ADDRESS(ROW(AE178),MATCH(AE$167,$166:$166,0),1,1)&amp;":"&amp;ADDRESS(ROW(AE178),COLUMN(AE178)-1,1,1),TRUE))&gt;0,"",
                    IF(COUNTIF(INDIRECT(ADDRESS(ROW(AE178),MATCH(AE$167,$166:$166,0),1,1)&amp;":"&amp;ADDRESS(ROW(AE178),COLUMN(AE178)-1,1,1),TRUE),"OK")&gt;0,"OK","NOK")),
              IF(AE$8&gt;=VLOOKUP($A178,'2.2'!$D:$O,5,FALSE),"OK","NOK")),
         "")</f>
        <v/>
      </c>
      <c r="AF178" s="1269" t="str">
        <f ca="1">IF(intern2!AG14&gt;0,
        IF(AF$166="X",
              IF(COUNTBLANK(INDIRECT(ADDRESS(ROW(AF178),MATCH(AF$167,$166:$166,0),1,1)&amp;":"&amp;ADDRESS(ROW(AF178),COLUMN(AF178)-1,1,1),TRUE))&gt;0,"",
                    IF(COUNTIF(INDIRECT(ADDRESS(ROW(AF178),MATCH(AF$167,$166:$166,0),1,1)&amp;":"&amp;ADDRESS(ROW(AF178),COLUMN(AF178)-1,1,1),TRUE),"OK")&gt;0,"OK","NOK")),
              IF(AF$8&gt;=VLOOKUP($A178,'2.2'!$D:$O,5,FALSE),"OK","NOK")),
         "")</f>
        <v/>
      </c>
      <c r="AG178" s="1160" t="str">
        <f ca="1">IF(intern2!AH14&gt;0,
        IF(AG$166="X",
              IF(COUNTBLANK(INDIRECT(ADDRESS(ROW(AG178),MATCH(AG$167,$166:$166,0),1,1)&amp;":"&amp;ADDRESS(ROW(AG178),COLUMN(AG178)-1,1,1),TRUE))&gt;0,"",
                    IF(COUNTIF(INDIRECT(ADDRESS(ROW(AG178),MATCH(AG$167,$166:$166,0),1,1)&amp;":"&amp;ADDRESS(ROW(AG178),COLUMN(AG178)-1,1,1),TRUE),"OK")&gt;0,"OK","NOK")),
              IF(AG$8&gt;=VLOOKUP($A178,'2.2'!$D:$O,5,FALSE),"OK","NOK")),
         "")</f>
        <v/>
      </c>
      <c r="AH178" s="1160" t="str">
        <f ca="1">IF(intern2!AI14&gt;0,
        IF(AH$166="X",
              IF(COUNTBLANK(INDIRECT(ADDRESS(ROW(AH178),MATCH(AH$167,$166:$166,0),1,1)&amp;":"&amp;ADDRESS(ROW(AH178),COLUMN(AH178)-1,1,1),TRUE))&gt;0,"",
                    IF(COUNTIF(INDIRECT(ADDRESS(ROW(AH178),MATCH(AH$167,$166:$166,0),1,1)&amp;":"&amp;ADDRESS(ROW(AH178),COLUMN(AH178)-1,1,1),TRUE),"OK")&gt;0,"OK","NOK")),
              IF(AH$8&gt;=VLOOKUP($A178,'2.2'!$D:$O,5,FALSE),"OK","NOK")),
         "")</f>
        <v/>
      </c>
      <c r="AI178" s="1156" t="str">
        <f ca="1">IF(intern2!AJ14&gt;0,
        IF(AI$166="X",
              IF(COUNTBLANK(INDIRECT(ADDRESS(ROW(AI178),MATCH(AI$167,$166:$166,0),1,1)&amp;":"&amp;ADDRESS(ROW(AI178),COLUMN(AI178)-1,1,1),TRUE))&gt;0,"",
                    IF(COUNTIF(INDIRECT(ADDRESS(ROW(AI178),MATCH(AI$167,$166:$166,0),1,1)&amp;":"&amp;ADDRESS(ROW(AI178),COLUMN(AI178)-1,1,1),TRUE),"OK")&gt;0,"OK","NOK")),
              IF(AI$8&gt;=VLOOKUP($A178,'2.2'!$D:$O,5,FALSE),"OK","NOK")),
         "")</f>
        <v/>
      </c>
      <c r="AJ178" s="1156" t="str">
        <f ca="1">IF(intern2!AK14&gt;0,
        IF(AJ$166="X",
              IF(COUNTBLANK(INDIRECT(ADDRESS(ROW(AJ178),MATCH(AJ$167,$166:$166,0),1,1)&amp;":"&amp;ADDRESS(ROW(AJ178),COLUMN(AJ178)-1,1,1),TRUE))&gt;0,"",
                    IF(COUNTIF(INDIRECT(ADDRESS(ROW(AJ178),MATCH(AJ$167,$166:$166,0),1,1)&amp;":"&amp;ADDRESS(ROW(AJ178),COLUMN(AJ178)-1,1,1),TRUE),"OK")&gt;0,"OK","NOK")),
              IF(AJ$8&gt;=VLOOKUP($A178,'2.2'!$D:$O,5,FALSE),"OK","NOK")),
         "")</f>
        <v/>
      </c>
      <c r="AK178" s="1156" t="str">
        <f ca="1">IF(intern2!AL14&gt;0,
        IF(AK$166="X",
              IF(COUNTBLANK(INDIRECT(ADDRESS(ROW(AK178),MATCH(AK$167,$166:$166,0),1,1)&amp;":"&amp;ADDRESS(ROW(AK178),COLUMN(AK178)-1,1,1),TRUE))&gt;0,"",
                    IF(COUNTIF(INDIRECT(ADDRESS(ROW(AK178),MATCH(AK$167,$166:$166,0),1,1)&amp;":"&amp;ADDRESS(ROW(AK178),COLUMN(AK178)-1,1,1),TRUE),"OK")&gt;0,"OK","NOK")),
              IF(AK$8&gt;=VLOOKUP($A178,'2.2'!$D:$O,5,FALSE),"OK","NOK")),
         "")</f>
        <v/>
      </c>
      <c r="AL178" s="1156" t="str">
        <f ca="1">IF(intern2!AM14&gt;0,
        IF(AL$166="X",
              IF(COUNTBLANK(INDIRECT(ADDRESS(ROW(AL178),MATCH(AL$167,$166:$166,0),1,1)&amp;":"&amp;ADDRESS(ROW(AL178),COLUMN(AL178)-1,1,1),TRUE))&gt;0,"",
                    IF(COUNTIF(INDIRECT(ADDRESS(ROW(AL178),MATCH(AL$167,$166:$166,0),1,1)&amp;":"&amp;ADDRESS(ROW(AL178),COLUMN(AL178)-1,1,1),TRUE),"OK")&gt;0,"OK","NOK")),
              IF(AL$8&gt;=VLOOKUP($A178,'2.2'!$D:$O,5,FALSE),"OK","NOK")),
         "")</f>
        <v/>
      </c>
      <c r="AM178" s="1269" t="str">
        <f ca="1">IF(intern2!AN14&gt;0,
        IF(AM$166="X",
              IF(COUNTBLANK(INDIRECT(ADDRESS(ROW(AM178),MATCH(AM$167,$166:$166,0),1,1)&amp;":"&amp;ADDRESS(ROW(AM178),COLUMN(AM178)-1,1,1),TRUE))&gt;0,"",
                    IF(COUNTIF(INDIRECT(ADDRESS(ROW(AM178),MATCH(AM$167,$166:$166,0),1,1)&amp;":"&amp;ADDRESS(ROW(AM178),COLUMN(AM178)-1,1,1),TRUE),"OK")&gt;0,"OK","NOK")),
              IF(AM$8&gt;=VLOOKUP($A178,'2.2'!$D:$O,5,FALSE),"OK","NOK")),
         "")</f>
        <v/>
      </c>
      <c r="AN178" s="1170" t="str">
        <f ca="1">IF(intern2!AO14&gt;0,
        IF(AN$166="X",
              IF(COUNTBLANK(INDIRECT(ADDRESS(ROW(AN178),MATCH(AN$167,$166:$166,0),1,1)&amp;":"&amp;ADDRESS(ROW(AN178),COLUMN(AN178)-1,1,1),TRUE))&gt;0,"",
                    IF(COUNTIF(INDIRECT(ADDRESS(ROW(AN178),MATCH(AN$167,$166:$166,0),1,1)&amp;":"&amp;ADDRESS(ROW(AN178),COLUMN(AN178)-1,1,1),TRUE),"OK")&gt;0,"OK","NOK")),
              IF(AN$8&gt;=VLOOKUP($A178,'2.2'!$D:$O,5,FALSE),"OK","NOK")),
         "")</f>
        <v/>
      </c>
      <c r="AO178" s="1156" t="str">
        <f ca="1">IF(intern2!AP14&gt;0,
        IF(AO$166="X",
              IF(COUNTBLANK(INDIRECT(ADDRESS(ROW(AO178),MATCH(AO$167,$166:$166,0),1,1)&amp;":"&amp;ADDRESS(ROW(AO178),COLUMN(AO178)-1,1,1),TRUE))&gt;0,"",
                    IF(COUNTIF(INDIRECT(ADDRESS(ROW(AO178),MATCH(AO$167,$166:$166,0),1,1)&amp;":"&amp;ADDRESS(ROW(AO178),COLUMN(AO178)-1,1,1),TRUE),"OK")&gt;0,"OK","NOK")),
              IF(AO$8&gt;=VLOOKUP($A178,'2.2'!$D:$O,5,FALSE),"OK","NOK")),
         "")</f>
        <v/>
      </c>
      <c r="AP178" s="1156" t="str">
        <f ca="1">IF(intern2!AQ14&gt;0,
        IF(AP$166="X",
              IF(COUNTBLANK(INDIRECT(ADDRESS(ROW(AP178),MATCH(AP$167,$166:$166,0),1,1)&amp;":"&amp;ADDRESS(ROW(AP178),COLUMN(AP178)-1,1,1),TRUE))&gt;0,"",
                    IF(COUNTIF(INDIRECT(ADDRESS(ROW(AP178),MATCH(AP$167,$166:$166,0),1,1)&amp;":"&amp;ADDRESS(ROW(AP178),COLUMN(AP178)-1,1,1),TRUE),"OK")&gt;0,"OK","NOK")),
              IF(AP$8&gt;=VLOOKUP($A178,'2.2'!$D:$O,5,FALSE),"OK","NOK")),
         "")</f>
        <v>NOK</v>
      </c>
      <c r="AQ178" s="1269" t="str">
        <f ca="1">IF(intern2!AR14&gt;0,
        IF(AQ$166="X",
              IF(COUNTBLANK(INDIRECT(ADDRESS(ROW(AQ178),MATCH(AQ$167,$166:$166,0),1,1)&amp;":"&amp;ADDRESS(ROW(AQ178),COLUMN(AQ178)-1,1,1),TRUE))&gt;0,"",
                    IF(COUNTIF(INDIRECT(ADDRESS(ROW(AQ178),MATCH(AQ$167,$166:$166,0),1,1)&amp;":"&amp;ADDRESS(ROW(AQ178),COLUMN(AQ178)-1,1,1),TRUE),"OK")&gt;0,"OK","NOK")),
              IF(AQ$8&gt;=VLOOKUP($A178,'2.2'!$D:$O,5,FALSE),"OK","NOK")),
         "")</f>
        <v/>
      </c>
      <c r="AR178" s="1156" t="str">
        <f ca="1">IF(intern2!AS14&gt;0,
        IF(AR$166="X",
              IF(COUNTBLANK(INDIRECT(ADDRESS(ROW(AR178),MATCH(AR$167,$166:$166,0),1,1)&amp;":"&amp;ADDRESS(ROW(AR178),COLUMN(AR178)-1,1,1),TRUE))&gt;0,"",
                    IF(COUNTIF(INDIRECT(ADDRESS(ROW(AR178),MATCH(AR$167,$166:$166,0),1,1)&amp;":"&amp;ADDRESS(ROW(AR178),COLUMN(AR178)-1,1,1),TRUE),"OK")&gt;0,"OK","NOK")),
              IF(AR$8&gt;=VLOOKUP($A178,'2.2'!$D:$O,5,FALSE),"OK","NOK")),
         "")</f>
        <v/>
      </c>
      <c r="AS178" s="1156" t="str">
        <f ca="1">IF(intern2!AT14&gt;0,
        IF(AS$166="X",
              IF(COUNTBLANK(INDIRECT(ADDRESS(ROW(AS178),MATCH(AS$167,$166:$166,0),1,1)&amp;":"&amp;ADDRESS(ROW(AS178),COLUMN(AS178)-1,1,1),TRUE))&gt;0,"",
                    IF(COUNTIF(INDIRECT(ADDRESS(ROW(AS178),MATCH(AS$167,$166:$166,0),1,1)&amp;":"&amp;ADDRESS(ROW(AS178),COLUMN(AS178)-1,1,1),TRUE),"OK")&gt;0,"OK","NOK")),
              IF(AS$8&gt;=VLOOKUP($A178,'2.2'!$D:$O,5,FALSE),"OK","NOK")),
         "")</f>
        <v/>
      </c>
      <c r="AT178" s="1269" t="str">
        <f ca="1">IF(intern2!AU14&gt;0,
        IF(AT$166="X",
              IF(COUNTBLANK(INDIRECT(ADDRESS(ROW(AT178),MATCH(AT$167,$166:$166,0),1,1)&amp;":"&amp;ADDRESS(ROW(AT178),COLUMN(AT178)-1,1,1),TRUE))&gt;0,"",
                    IF(COUNTIF(INDIRECT(ADDRESS(ROW(AT178),MATCH(AT$167,$166:$166,0),1,1)&amp;":"&amp;ADDRESS(ROW(AT178),COLUMN(AT178)-1,1,1),TRUE),"OK")&gt;0,"OK","NOK")),
              IF(AT$8&gt;=VLOOKUP($A178,'2.2'!$D:$O,5,FALSE),"OK","NOK")),
         "")</f>
        <v/>
      </c>
      <c r="AU178" s="1156" t="str">
        <f ca="1">IF(intern2!AV14&gt;0,
        IF(AU$166="X",
              IF(COUNTBLANK(INDIRECT(ADDRESS(ROW(AU178),MATCH(AU$167,$166:$166,0),1,1)&amp;":"&amp;ADDRESS(ROW(AU178),COLUMN(AU178)-1,1,1),TRUE))&gt;0,"",
                    IF(COUNTIF(INDIRECT(ADDRESS(ROW(AU178),MATCH(AU$167,$166:$166,0),1,1)&amp;":"&amp;ADDRESS(ROW(AU178),COLUMN(AU178)-1,1,1),TRUE),"OK")&gt;0,"OK","NOK")),
              IF(AU$8&gt;=VLOOKUP($A178,'2.2'!$D:$O,5,FALSE),"OK","NOK")),
         "")</f>
        <v/>
      </c>
      <c r="AV178" s="1156" t="str">
        <f ca="1">IF(intern2!AW14&gt;0,
        IF(AV$166="X",
              IF(COUNTBLANK(INDIRECT(ADDRESS(ROW(AV178),MATCH(AV$167,$166:$166,0),1,1)&amp;":"&amp;ADDRESS(ROW(AV178),COLUMN(AV178)-1,1,1),TRUE))&gt;0,"",
                    IF(COUNTIF(INDIRECT(ADDRESS(ROW(AV178),MATCH(AV$167,$166:$166,0),1,1)&amp;":"&amp;ADDRESS(ROW(AV178),COLUMN(AV178)-1,1,1),TRUE),"OK")&gt;0,"OK","NOK")),
              IF(AV$8&gt;=VLOOKUP($A178,'2.2'!$D:$O,5,FALSE),"OK","NOK")),
         "")</f>
        <v/>
      </c>
      <c r="AW178" s="1156" t="str">
        <f ca="1">IF(intern2!AX14&gt;0,
        IF(AW$166="X",
              IF(COUNTBLANK(INDIRECT(ADDRESS(ROW(AW178),MATCH(AW$167,$166:$166,0),1,1)&amp;":"&amp;ADDRESS(ROW(AW178),COLUMN(AW178)-1,1,1),TRUE))&gt;0,"",
                    IF(COUNTIF(INDIRECT(ADDRESS(ROW(AW178),MATCH(AW$167,$166:$166,0),1,1)&amp;":"&amp;ADDRESS(ROW(AW178),COLUMN(AW178)-1,1,1),TRUE),"OK")&gt;0,"OK","NOK")),
              IF(AW$8&gt;=VLOOKUP($A178,'2.2'!$D:$O,5,FALSE),"OK","NOK")),
         "")</f>
        <v/>
      </c>
      <c r="AX178" s="1156" t="str">
        <f ca="1">IF(intern2!AY14&gt;0,
        IF(AX$166="X",
              IF(COUNTBLANK(INDIRECT(ADDRESS(ROW(AX178),MATCH(AX$167,$166:$166,0),1,1)&amp;":"&amp;ADDRESS(ROW(AX178),COLUMN(AX178)-1,1,1),TRUE))&gt;0,"",
                    IF(COUNTIF(INDIRECT(ADDRESS(ROW(AX178),MATCH(AX$167,$166:$166,0),1,1)&amp;":"&amp;ADDRESS(ROW(AX178),COLUMN(AX178)-1,1,1),TRUE),"OK")&gt;0,"OK","NOK")),
              IF(AX$8&gt;=VLOOKUP($A178,'2.2'!$D:$O,5,FALSE),"OK","NOK")),
         "")</f>
        <v/>
      </c>
      <c r="AY178" s="1156" t="str">
        <f ca="1">IF(intern2!AZ14&gt;0,
        IF(AY$166="X",
              IF(COUNTBLANK(INDIRECT(ADDRESS(ROW(AY178),MATCH(AY$167,$166:$166,0),1,1)&amp;":"&amp;ADDRESS(ROW(AY178),COLUMN(AY178)-1,1,1),TRUE))&gt;0,"",
                    IF(COUNTIF(INDIRECT(ADDRESS(ROW(AY178),MATCH(AY$167,$166:$166,0),1,1)&amp;":"&amp;ADDRESS(ROW(AY178),COLUMN(AY178)-1,1,1),TRUE),"OK")&gt;0,"OK","NOK")),
              IF(AY$8&gt;=VLOOKUP($A178,'2.2'!$D:$O,5,FALSE),"OK","NOK")),
         "")</f>
        <v/>
      </c>
      <c r="AZ178" s="1269" t="str">
        <f ca="1">IF(intern2!BA14&gt;0,
        IF(AZ$166="X",
              IF(COUNTBLANK(INDIRECT(ADDRESS(ROW(AZ178),MATCH(AZ$167,$166:$166,0),1,1)&amp;":"&amp;ADDRESS(ROW(AZ178),COLUMN(AZ178)-1,1,1),TRUE))&gt;0,"",
                    IF(COUNTIF(INDIRECT(ADDRESS(ROW(AZ178),MATCH(AZ$167,$166:$166,0),1,1)&amp;":"&amp;ADDRESS(ROW(AZ178),COLUMN(AZ178)-1,1,1),TRUE),"OK")&gt;0,"OK","NOK")),
              IF(AZ$8&gt;=VLOOKUP($A178,'2.2'!$D:$O,5,FALSE),"OK","NOK")),
         "")</f>
        <v/>
      </c>
      <c r="BA178" s="1156" t="str">
        <f ca="1">IF(intern2!BB14&gt;0,
        IF(BA$166="X",
              IF(COUNTBLANK(INDIRECT(ADDRESS(ROW(BA178),MATCH(BA$167,$166:$166,0),1,1)&amp;":"&amp;ADDRESS(ROW(BA178),COLUMN(BA178)-1,1,1),TRUE))&gt;0,"",
                    IF(COUNTIF(INDIRECT(ADDRESS(ROW(BA178),MATCH(BA$167,$166:$166,0),1,1)&amp;":"&amp;ADDRESS(ROW(BA178),COLUMN(BA178)-1,1,1),TRUE),"OK")&gt;0,"OK","NOK")),
              IF(BA$8&gt;=VLOOKUP($A178,'2.2'!$D:$O,5,FALSE),"OK","NOK")),
         "")</f>
        <v/>
      </c>
      <c r="BB178" s="1156" t="str">
        <f ca="1">IF(intern2!BC14&gt;0,
        IF(BB$166="X",
              IF(COUNTBLANK(INDIRECT(ADDRESS(ROW(BB178),MATCH(BB$167,$166:$166,0),1,1)&amp;":"&amp;ADDRESS(ROW(BB178),COLUMN(BB178)-1,1,1),TRUE))&gt;0,"",
                    IF(COUNTIF(INDIRECT(ADDRESS(ROW(BB178),MATCH(BB$167,$166:$166,0),1,1)&amp;":"&amp;ADDRESS(ROW(BB178),COLUMN(BB178)-1,1,1),TRUE),"OK")&gt;0,"OK","NOK")),
              IF(BB$8&gt;=VLOOKUP($A178,'2.2'!$D:$O,5,FALSE),"OK","NOK")),
         "")</f>
        <v/>
      </c>
      <c r="BC178" s="1156" t="str">
        <f ca="1">IF(intern2!BD14&gt;0,
        IF(BC$166="X",
              IF(COUNTBLANK(INDIRECT(ADDRESS(ROW(BC178),MATCH(BC$167,$166:$166,0),1,1)&amp;":"&amp;ADDRESS(ROW(BC178),COLUMN(BC178)-1,1,1),TRUE))&gt;0,"",
                    IF(COUNTIF(INDIRECT(ADDRESS(ROW(BC178),MATCH(BC$167,$166:$166,0),1,1)&amp;":"&amp;ADDRESS(ROW(BC178),COLUMN(BC178)-1,1,1),TRUE),"OK")&gt;0,"OK","NOK")),
              IF(BC$8&gt;=VLOOKUP($A178,'2.2'!$D:$O,5,FALSE),"OK","NOK")),
         "")</f>
        <v/>
      </c>
      <c r="BD178" s="1156" t="str">
        <f ca="1">IF(intern2!BE14&gt;0,
        IF(BD$166="X",
              IF(COUNTBLANK(INDIRECT(ADDRESS(ROW(BD178),MATCH(BD$167,$166:$166,0),1,1)&amp;":"&amp;ADDRESS(ROW(BD178),COLUMN(BD178)-1,1,1),TRUE))&gt;0,"",
                    IF(COUNTIF(INDIRECT(ADDRESS(ROW(BD178),MATCH(BD$167,$166:$166,0),1,1)&amp;":"&amp;ADDRESS(ROW(BD178),COLUMN(BD178)-1,1,1),TRUE),"OK")&gt;0,"OK","NOK")),
              IF(BD$8&gt;=VLOOKUP($A178,'2.2'!$D:$O,5,FALSE),"OK","NOK")),
         "")</f>
        <v/>
      </c>
      <c r="BE178" s="1156" t="str">
        <f ca="1">IF(intern2!BF14&gt;0,
        IF(BE$166="X",
              IF(COUNTBLANK(INDIRECT(ADDRESS(ROW(BE178),MATCH(BE$167,$166:$166,0),1,1)&amp;":"&amp;ADDRESS(ROW(BE178),COLUMN(BE178)-1,1,1),TRUE))&gt;0,"",
                    IF(COUNTIF(INDIRECT(ADDRESS(ROW(BE178),MATCH(BE$167,$166:$166,0),1,1)&amp;":"&amp;ADDRESS(ROW(BE178),COLUMN(BE178)-1,1,1),TRUE),"OK")&gt;0,"OK","NOK")),
              IF(BE$8&gt;=VLOOKUP($A178,'2.2'!$D:$O,5,FALSE),"OK","NOK")),
         "")</f>
        <v/>
      </c>
      <c r="BF178" s="1170" t="str">
        <f ca="1">IF(intern2!BG14&gt;0,
        IF(BF$166="X",
              IF(COUNTBLANK(INDIRECT(ADDRESS(ROW(BF178),MATCH(BF$167,$166:$166,0),1,1)&amp;":"&amp;ADDRESS(ROW(BF178),COLUMN(BF178)-1,1,1),TRUE))&gt;0,"",
                    IF(COUNTIF(INDIRECT(ADDRESS(ROW(BF178),MATCH(BF$167,$166:$166,0),1,1)&amp;":"&amp;ADDRESS(ROW(BF178),COLUMN(BF178)-1,1,1),TRUE),"OK")&gt;0,"OK","NOK")),
              IF(BF$8&gt;=VLOOKUP($A178,'2.2'!$D:$O,5,FALSE),"OK","NOK")),
         "")</f>
        <v/>
      </c>
      <c r="BG178" s="1269" t="str">
        <f ca="1">IF(intern2!BH14&gt;0,
        IF(BG$166="X",
              IF(COUNTBLANK(INDIRECT(ADDRESS(ROW(BG178),MATCH(BG$167,$166:$166,0),1,1)&amp;":"&amp;ADDRESS(ROW(BG178),COLUMN(BG178)-1,1,1),TRUE))&gt;0,"",
                    IF(COUNTIF(INDIRECT(ADDRESS(ROW(BG178),MATCH(BG$167,$166:$166,0),1,1)&amp;":"&amp;ADDRESS(ROW(BG178),COLUMN(BG178)-1,1,1),TRUE),"OK")&gt;0,"OK","NOK")),
              IF(BG$8&gt;=VLOOKUP($A178,'2.2'!$D:$O,5,FALSE),"OK","NOK")),
         "")</f>
        <v/>
      </c>
      <c r="BH178" s="1176" t="str">
        <f t="shared" ca="1" si="12"/>
        <v>NOK</v>
      </c>
      <c r="BI178" s="1176"/>
    </row>
    <row r="179" spans="1:61" ht="26.4" x14ac:dyDescent="0.25">
      <c r="A179" s="716" t="str">
        <f t="shared" ref="A179:B179" si="22">+A19</f>
        <v>HNO1.2</v>
      </c>
      <c r="B179" s="1157" t="str">
        <f t="shared" si="22"/>
        <v>Chirurgia allargata del naso e dei seni paranasali</v>
      </c>
      <c r="C179" s="1156" t="str">
        <f ca="1">IF(intern2!D15&gt;0,
        IF(C$166="X",
              IF(COUNTBLANK(INDIRECT(ADDRESS(ROW(C179),MATCH(C$167,$166:$166,0),1,1)&amp;":"&amp;ADDRESS(ROW(C179),COLUMN(C179)-1,1,1),TRUE))&gt;0,"",
                    IF(COUNTIF(INDIRECT(ADDRESS(ROW(C179),MATCH(C$167,$166:$166,0),1,1)&amp;":"&amp;ADDRESS(ROW(C179),COLUMN(C179)-1,1,1),TRUE),"OK")&gt;0,"OK","NOK")),
              IF(C$8&gt;=VLOOKUP($A179,'2.2'!$D:$O,5,FALSE),"OK","NOK")),
         "")</f>
        <v/>
      </c>
      <c r="D179" s="1156" t="str">
        <f ca="1">IF(intern2!E15&gt;0,
        IF(D$166="X",
              IF(COUNTBLANK(INDIRECT(ADDRESS(ROW(D179),MATCH(D$167,$166:$166,0),1,1)&amp;":"&amp;ADDRESS(ROW(D179),COLUMN(D179)-1,1,1),TRUE))&gt;0,"",
                    IF(COUNTIF(INDIRECT(ADDRESS(ROW(D179),MATCH(D$167,$166:$166,0),1,1)&amp;":"&amp;ADDRESS(ROW(D179),COLUMN(D179)-1,1,1),TRUE),"OK")&gt;0,"OK","NOK")),
              IF(D$8&gt;=VLOOKUP($A179,'2.2'!$D:$O,5,FALSE),"OK","NOK")),
         "")</f>
        <v/>
      </c>
      <c r="E179" s="1156" t="str">
        <f ca="1">IF(intern2!F15&gt;0,
        IF(E$166="X",
              IF(COUNTBLANK(INDIRECT(ADDRESS(ROW(E179),MATCH(E$167,$166:$166,0),1,1)&amp;":"&amp;ADDRESS(ROW(E179),COLUMN(E179)-1,1,1),TRUE))&gt;0,"",
                    IF(COUNTIF(INDIRECT(ADDRESS(ROW(E179),MATCH(E$167,$166:$166,0),1,1)&amp;":"&amp;ADDRESS(ROW(E179),COLUMN(E179)-1,1,1),TRUE),"OK")&gt;0,"OK","NOK")),
              IF(E$8&gt;=VLOOKUP($A179,'2.2'!$D:$O,5,FALSE),"OK","NOK")),
         "")</f>
        <v/>
      </c>
      <c r="F179" s="1156" t="str">
        <f ca="1">IF(intern2!G15&gt;0,
        IF(F$166="X",
              IF(COUNTBLANK(INDIRECT(ADDRESS(ROW(F179),MATCH(F$167,$166:$166,0),1,1)&amp;":"&amp;ADDRESS(ROW(F179),COLUMN(F179)-1,1,1),TRUE))&gt;0,"",
                    IF(COUNTIF(INDIRECT(ADDRESS(ROW(F179),MATCH(F$167,$166:$166,0),1,1)&amp;":"&amp;ADDRESS(ROW(F179),COLUMN(F179)-1,1,1),TRUE),"OK")&gt;0,"OK","NOK")),
              IF(F$8&gt;=VLOOKUP($A179,'2.2'!$D:$O,5,FALSE),"OK","NOK")),
         "")</f>
        <v/>
      </c>
      <c r="G179" s="1156" t="str">
        <f ca="1">IF(intern2!H15&gt;0,
        IF(G$166="X",
              IF(COUNTBLANK(INDIRECT(ADDRESS(ROW(G179),MATCH(G$167,$166:$166,0),1,1)&amp;":"&amp;ADDRESS(ROW(G179),COLUMN(G179)-1,1,1),TRUE))&gt;0,"",
                    IF(COUNTIF(INDIRECT(ADDRESS(ROW(G179),MATCH(G$167,$166:$166,0),1,1)&amp;":"&amp;ADDRESS(ROW(G179),COLUMN(G179)-1,1,1),TRUE),"OK")&gt;0,"OK","NOK")),
              IF(G$8&gt;=VLOOKUP($A179,'2.2'!$D:$O,5,FALSE),"OK","NOK")),
         "")</f>
        <v/>
      </c>
      <c r="H179" s="1156" t="str">
        <f ca="1">IF(intern2!I15&gt;0,
        IF(H$166="X",
              IF(COUNTBLANK(INDIRECT(ADDRESS(ROW(H179),MATCH(H$167,$166:$166,0),1,1)&amp;":"&amp;ADDRESS(ROW(H179),COLUMN(H179)-1,1,1),TRUE))&gt;0,"",
                    IF(COUNTIF(INDIRECT(ADDRESS(ROW(H179),MATCH(H$167,$166:$166,0),1,1)&amp;":"&amp;ADDRESS(ROW(H179),COLUMN(H179)-1,1,1),TRUE),"OK")&gt;0,"OK","NOK")),
              IF(H$8&gt;=VLOOKUP($A179,'2.2'!$D:$O,5,FALSE),"OK","NOK")),
         "")</f>
        <v/>
      </c>
      <c r="I179" s="1269" t="str">
        <f ca="1">IF(intern2!J15&gt;0,
        IF(I$166="X",
              IF(COUNTBLANK(INDIRECT(ADDRESS(ROW(I179),MATCH(I$167,$166:$166,0),1,1)&amp;":"&amp;ADDRESS(ROW(I179),COLUMN(I179)-1,1,1),TRUE))&gt;0,"",
                    IF(COUNTIF(INDIRECT(ADDRESS(ROW(I179),MATCH(I$167,$166:$166,0),1,1)&amp;":"&amp;ADDRESS(ROW(I179),COLUMN(I179)-1,1,1),TRUE),"OK")&gt;0,"OK","NOK")),
              IF(I$8&gt;=VLOOKUP($A179,'2.2'!$D:$O,5,FALSE),"OK","NOK")),
         "")</f>
        <v/>
      </c>
      <c r="J179" s="1159" t="str">
        <f ca="1">IF(intern2!K15&gt;0,
        IF(J$166="X",
              IF(COUNTBLANK(INDIRECT(ADDRESS(ROW(J179),MATCH(J$167,$166:$166,0),1,1)&amp;":"&amp;ADDRESS(ROW(J179),COLUMN(J179)-1,1,1),TRUE))&gt;0,"",
                    IF(COUNTIF(INDIRECT(ADDRESS(ROW(J179),MATCH(J$167,$166:$166,0),1,1)&amp;":"&amp;ADDRESS(ROW(J179),COLUMN(J179)-1,1,1),TRUE),"OK")&gt;0,"OK","NOK")),
              IF(J$8&gt;=VLOOKUP($A179,'2.2'!$D:$O,5,FALSE),"OK","NOK")),
         "")</f>
        <v/>
      </c>
      <c r="K179" s="1156" t="str">
        <f ca="1">IF(intern2!L15&gt;0,
        IF(K$166="X",
              IF(COUNTBLANK(INDIRECT(ADDRESS(ROW(K179),MATCH(K$167,$166:$166,0),1,1)&amp;":"&amp;ADDRESS(ROW(K179),COLUMN(K179)-1,1,1),TRUE))&gt;0,"",
                    IF(COUNTIF(INDIRECT(ADDRESS(ROW(K179),MATCH(K$167,$166:$166,0),1,1)&amp;":"&amp;ADDRESS(ROW(K179),COLUMN(K179)-1,1,1),TRUE),"OK")&gt;0,"OK","NOK")),
              IF(K$8&gt;=VLOOKUP($A179,'2.2'!$D:$O,5,FALSE),"OK","NOK")),
         "")</f>
        <v/>
      </c>
      <c r="L179" s="1156" t="str">
        <f ca="1">IF(intern2!M15&gt;0,
        IF(L$166="X",
              IF(COUNTBLANK(INDIRECT(ADDRESS(ROW(L179),MATCH(L$167,$166:$166,0),1,1)&amp;":"&amp;ADDRESS(ROW(L179),COLUMN(L179)-1,1,1),TRUE))&gt;0,"",
                    IF(COUNTIF(INDIRECT(ADDRESS(ROW(L179),MATCH(L$167,$166:$166,0),1,1)&amp;":"&amp;ADDRESS(ROW(L179),COLUMN(L179)-1,1,1),TRUE),"OK")&gt;0,"OK","NOK")),
              IF(L$8&gt;=VLOOKUP($A179,'2.2'!$D:$O,5,FALSE),"OK","NOK")),
         "")</f>
        <v/>
      </c>
      <c r="M179" s="1156" t="str">
        <f ca="1">IF(intern2!N15&gt;0,
        IF(M$166="X",
              IF(COUNTBLANK(INDIRECT(ADDRESS(ROW(M179),MATCH(M$167,$166:$166,0),1,1)&amp;":"&amp;ADDRESS(ROW(M179),COLUMN(M179)-1,1,1),TRUE))&gt;0,"",
                    IF(COUNTIF(INDIRECT(ADDRESS(ROW(M179),MATCH(M$167,$166:$166,0),1,1)&amp;":"&amp;ADDRESS(ROW(M179),COLUMN(M179)-1,1,1),TRUE),"OK")&gt;0,"OK","NOK")),
              IF(M$8&gt;=VLOOKUP($A179,'2.2'!$D:$O,5,FALSE),"OK","NOK")),
         "")</f>
        <v/>
      </c>
      <c r="N179" s="1156" t="str">
        <f ca="1">IF(intern2!O15&gt;0,
        IF(N$166="X",
              IF(COUNTBLANK(INDIRECT(ADDRESS(ROW(N179),MATCH(N$167,$166:$166,0),1,1)&amp;":"&amp;ADDRESS(ROW(N179),COLUMN(N179)-1,1,1),TRUE))&gt;0,"",
                    IF(COUNTIF(INDIRECT(ADDRESS(ROW(N179),MATCH(N$167,$166:$166,0),1,1)&amp;":"&amp;ADDRESS(ROW(N179),COLUMN(N179)-1,1,1),TRUE),"OK")&gt;0,"OK","NOK")),
              IF(N$8&gt;=VLOOKUP($A179,'2.2'!$D:$O,5,FALSE),"OK","NOK")),
         "")</f>
        <v/>
      </c>
      <c r="O179" s="1156" t="str">
        <f ca="1">IF(intern2!P15&gt;0,
        IF(O$166="X",
              IF(COUNTBLANK(INDIRECT(ADDRESS(ROW(O179),MATCH(O$167,$166:$166,0),1,1)&amp;":"&amp;ADDRESS(ROW(O179),COLUMN(O179)-1,1,1),TRUE))&gt;0,"",
                    IF(COUNTIF(INDIRECT(ADDRESS(ROW(O179),MATCH(O$167,$166:$166,0),1,1)&amp;":"&amp;ADDRESS(ROW(O179),COLUMN(O179)-1,1,1),TRUE),"OK")&gt;0,"OK","NOK")),
              IF(O$8&gt;=VLOOKUP($A179,'2.2'!$D:$O,5,FALSE),"OK","NOK")),
         "")</f>
        <v/>
      </c>
      <c r="P179" s="1156" t="str">
        <f ca="1">IF(intern2!Q15&gt;0,
        IF(P$166="X",
              IF(COUNTBLANK(INDIRECT(ADDRESS(ROW(P179),MATCH(P$167,$166:$166,0),1,1)&amp;":"&amp;ADDRESS(ROW(P179),COLUMN(P179)-1,1,1),TRUE))&gt;0,"",
                    IF(COUNTIF(INDIRECT(ADDRESS(ROW(P179),MATCH(P$167,$166:$166,0),1,1)&amp;":"&amp;ADDRESS(ROW(P179),COLUMN(P179)-1,1,1),TRUE),"OK")&gt;0,"OK","NOK")),
              IF(P$8&gt;=VLOOKUP($A179,'2.2'!$D:$O,5,FALSE),"OK","NOK")),
         "")</f>
        <v/>
      </c>
      <c r="Q179" s="1156" t="str">
        <f ca="1">IF(intern2!R15&gt;0,
        IF(Q$166="X",
              IF(COUNTBLANK(INDIRECT(ADDRESS(ROW(Q179),MATCH(Q$167,$166:$166,0),1,1)&amp;":"&amp;ADDRESS(ROW(Q179),COLUMN(Q179)-1,1,1),TRUE))&gt;0,"",
                    IF(COUNTIF(INDIRECT(ADDRESS(ROW(Q179),MATCH(Q$167,$166:$166,0),1,1)&amp;":"&amp;ADDRESS(ROW(Q179),COLUMN(Q179)-1,1,1),TRUE),"OK")&gt;0,"OK","NOK")),
              IF(Q$8&gt;=VLOOKUP($A179,'2.2'!$D:$O,5,FALSE),"OK","NOK")),
         "")</f>
        <v/>
      </c>
      <c r="R179" s="1159" t="str">
        <f ca="1">IF(intern2!S15&gt;0,
        IF(R$166="X",
              IF(COUNTBLANK(INDIRECT(ADDRESS(ROW(R179),MATCH(R$167,$166:$166,0),1,1)&amp;":"&amp;ADDRESS(ROW(R179),COLUMN(R179)-1,1,1),TRUE))&gt;0,"",
                    IF(COUNTIF(INDIRECT(ADDRESS(ROW(R179),MATCH(R$167,$166:$166,0),1,1)&amp;":"&amp;ADDRESS(ROW(R179),COLUMN(R179)-1,1,1),TRUE),"OK")&gt;0,"OK","NOK")),
              IF(R$8&gt;=VLOOKUP($A179,'2.2'!$D:$O,5,FALSE),"OK","NOK")),
         "")</f>
        <v/>
      </c>
      <c r="S179" s="1159" t="str">
        <f ca="1">IF(intern2!T15&gt;0,
        IF(S$166="X",
              IF(COUNTBLANK(INDIRECT(ADDRESS(ROW(S179),MATCH(S$167,$166:$166,0),1,1)&amp;":"&amp;ADDRESS(ROW(S179),COLUMN(S179)-1,1,1),TRUE))&gt;0,"",
                    IF(COUNTIF(INDIRECT(ADDRESS(ROW(S179),MATCH(S$167,$166:$166,0),1,1)&amp;":"&amp;ADDRESS(ROW(S179),COLUMN(S179)-1,1,1),TRUE),"OK")&gt;0,"OK","NOK")),
              IF(S$8&gt;=VLOOKUP($A179,'2.2'!$D:$O,5,FALSE),"OK","NOK")),
         "")</f>
        <v/>
      </c>
      <c r="T179" s="1156" t="str">
        <f ca="1">IF(intern2!U15&gt;0,
        IF(T$166="X",
              IF(COUNTBLANK(INDIRECT(ADDRESS(ROW(T179),MATCH(T$167,$166:$166,0),1,1)&amp;":"&amp;ADDRESS(ROW(T179),COLUMN(T179)-1,1,1),TRUE))&gt;0,"",
                    IF(COUNTIF(INDIRECT(ADDRESS(ROW(T179),MATCH(T$167,$166:$166,0),1,1)&amp;":"&amp;ADDRESS(ROW(T179),COLUMN(T179)-1,1,1),TRUE),"OK")&gt;0,"OK","NOK")),
              IF(T$8&gt;=VLOOKUP($A179,'2.2'!$D:$O,5,FALSE),"OK","NOK")),
         "")</f>
        <v/>
      </c>
      <c r="U179" s="1156" t="str">
        <f ca="1">IF(intern2!V15&gt;0,
        IF(U$166="X",
              IF(COUNTBLANK(INDIRECT(ADDRESS(ROW(U179),MATCH(U$167,$166:$166,0),1,1)&amp;":"&amp;ADDRESS(ROW(U179),COLUMN(U179)-1,1,1),TRUE))&gt;0,"",
                    IF(COUNTIF(INDIRECT(ADDRESS(ROW(U179),MATCH(U$167,$166:$166,0),1,1)&amp;":"&amp;ADDRESS(ROW(U179),COLUMN(U179)-1,1,1),TRUE),"OK")&gt;0,"OK","NOK")),
              IF(U$8&gt;=VLOOKUP($A179,'2.2'!$D:$O,5,FALSE),"OK","NOK")),
         "")</f>
        <v/>
      </c>
      <c r="V179" s="1156" t="str">
        <f ca="1">IF(intern2!W15&gt;0,
        IF(V$166="X",
              IF(COUNTBLANK(INDIRECT(ADDRESS(ROW(V179),MATCH(V$167,$166:$166,0),1,1)&amp;":"&amp;ADDRESS(ROW(V179),COLUMN(V179)-1,1,1),TRUE))&gt;0,"",
                    IF(COUNTIF(INDIRECT(ADDRESS(ROW(V179),MATCH(V$167,$166:$166,0),1,1)&amp;":"&amp;ADDRESS(ROW(V179),COLUMN(V179)-1,1,1),TRUE),"OK")&gt;0,"OK","NOK")),
              IF(V$8&gt;=VLOOKUP($A179,'2.2'!$D:$O,5,FALSE),"OK","NOK")),
         "")</f>
        <v/>
      </c>
      <c r="W179" s="1156" t="str">
        <f ca="1">IF(intern2!X15&gt;0,
        IF(W$166="X",
              IF(COUNTBLANK(INDIRECT(ADDRESS(ROW(W179),MATCH(W$167,$166:$166,0),1,1)&amp;":"&amp;ADDRESS(ROW(W179),COLUMN(W179)-1,1,1),TRUE))&gt;0,"",
                    IF(COUNTIF(INDIRECT(ADDRESS(ROW(W179),MATCH(W$167,$166:$166,0),1,1)&amp;":"&amp;ADDRESS(ROW(W179),COLUMN(W179)-1,1,1),TRUE),"OK")&gt;0,"OK","NOK")),
              IF(W$8&gt;=VLOOKUP($A179,'2.2'!$D:$O,5,FALSE),"OK","NOK")),
         "")</f>
        <v/>
      </c>
      <c r="X179" s="1156" t="str">
        <f ca="1">IF(intern2!Y15&gt;0,
        IF(X$166="X",
              IF(COUNTBLANK(INDIRECT(ADDRESS(ROW(X179),MATCH(X$167,$166:$166,0),1,1)&amp;":"&amp;ADDRESS(ROW(X179),COLUMN(X179)-1,1,1),TRUE))&gt;0,"",
                    IF(COUNTIF(INDIRECT(ADDRESS(ROW(X179),MATCH(X$167,$166:$166,0),1,1)&amp;":"&amp;ADDRESS(ROW(X179),COLUMN(X179)-1,1,1),TRUE),"OK")&gt;0,"OK","NOK")),
              IF(X$8&gt;=VLOOKUP($A179,'2.2'!$D:$O,5,FALSE),"OK","NOK")),
         "")</f>
        <v/>
      </c>
      <c r="Y179" s="1170" t="str">
        <f ca="1">IF(intern2!Z15&gt;0,
        IF(Y$166="X",
              IF(COUNTBLANK(INDIRECT(ADDRESS(ROW(Y179),MATCH(Y$167,$166:$166,0),1,1)&amp;":"&amp;ADDRESS(ROW(Y179),COLUMN(Y179)-1,1,1),TRUE))&gt;0,"",
                    IF(COUNTIF(INDIRECT(ADDRESS(ROW(Y179),MATCH(Y$167,$166:$166,0),1,1)&amp;":"&amp;ADDRESS(ROW(Y179),COLUMN(Y179)-1,1,1),TRUE),"OK")&gt;0,"OK","NOK")),
              IF(Y$8&gt;=VLOOKUP($A179,'2.2'!$D:$O,5,FALSE),"OK","NOK")),
         "")</f>
        <v/>
      </c>
      <c r="Z179" s="1269" t="str">
        <f ca="1">IF(intern2!AA15&gt;0,
        IF(Z$166="X",
              IF(COUNTBLANK(INDIRECT(ADDRESS(ROW(Z179),MATCH(Z$167,$166:$166,0),1,1)&amp;":"&amp;ADDRESS(ROW(Z179),COLUMN(Z179)-1,1,1),TRUE))&gt;0,"",
                    IF(COUNTIF(INDIRECT(ADDRESS(ROW(Z179),MATCH(Z$167,$166:$166,0),1,1)&amp;":"&amp;ADDRESS(ROW(Z179),COLUMN(Z179)-1,1,1),TRUE),"OK")&gt;0,"OK","NOK")),
              IF(Z$8&gt;=VLOOKUP($A179,'2.2'!$D:$O,5,FALSE),"OK","NOK")),
         "")</f>
        <v/>
      </c>
      <c r="AA179" s="1156" t="str">
        <f ca="1">IF(intern2!AB15&gt;0,
        IF(AA$166="X",
              IF(COUNTBLANK(INDIRECT(ADDRESS(ROW(AA179),MATCH(AA$167,$166:$166,0),1,1)&amp;":"&amp;ADDRESS(ROW(AA179),COLUMN(AA179)-1,1,1),TRUE))&gt;0,"",
                    IF(COUNTIF(INDIRECT(ADDRESS(ROW(AA179),MATCH(AA$167,$166:$166,0),1,1)&amp;":"&amp;ADDRESS(ROW(AA179),COLUMN(AA179)-1,1,1),TRUE),"OK")&gt;0,"OK","NOK")),
              IF(AA$8&gt;=VLOOKUP($A179,'2.2'!$D:$O,5,FALSE),"OK","NOK")),
         "")</f>
        <v/>
      </c>
      <c r="AB179" s="1156" t="str">
        <f ca="1">IF(intern2!AC15&gt;0,
        IF(AB$166="X",
              IF(COUNTBLANK(INDIRECT(ADDRESS(ROW(AB179),MATCH(AB$167,$166:$166,0),1,1)&amp;":"&amp;ADDRESS(ROW(AB179),COLUMN(AB179)-1,1,1),TRUE))&gt;0,"",
                    IF(COUNTIF(INDIRECT(ADDRESS(ROW(AB179),MATCH(AB$167,$166:$166,0),1,1)&amp;":"&amp;ADDRESS(ROW(AB179),COLUMN(AB179)-1,1,1),TRUE),"OK")&gt;0,"OK","NOK")),
              IF(AB$8&gt;=VLOOKUP($A179,'2.2'!$D:$O,5,FALSE),"OK","NOK")),
         "")</f>
        <v/>
      </c>
      <c r="AC179" s="1156" t="str">
        <f ca="1">IF(intern2!AD15&gt;0,
        IF(AC$166="X",
              IF(COUNTBLANK(INDIRECT(ADDRESS(ROW(AC179),MATCH(AC$167,$166:$166,0),1,1)&amp;":"&amp;ADDRESS(ROW(AC179),COLUMN(AC179)-1,1,1),TRUE))&gt;0,"",
                    IF(COUNTIF(INDIRECT(ADDRESS(ROW(AC179),MATCH(AC$167,$166:$166,0),1,1)&amp;":"&amp;ADDRESS(ROW(AC179),COLUMN(AC179)-1,1,1),TRUE),"OK")&gt;0,"OK","NOK")),
              IF(AC$8&gt;=VLOOKUP($A179,'2.2'!$D:$O,5,FALSE),"OK","NOK")),
         "")</f>
        <v/>
      </c>
      <c r="AD179" s="1156" t="str">
        <f ca="1">IF(intern2!AE15&gt;0,
        IF(AD$166="X",
              IF(COUNTBLANK(INDIRECT(ADDRESS(ROW(AD179),MATCH(AD$167,$166:$166,0),1,1)&amp;":"&amp;ADDRESS(ROW(AD179),COLUMN(AD179)-1,1,1),TRUE))&gt;0,"",
                    IF(COUNTIF(INDIRECT(ADDRESS(ROW(AD179),MATCH(AD$167,$166:$166,0),1,1)&amp;":"&amp;ADDRESS(ROW(AD179),COLUMN(AD179)-1,1,1),TRUE),"OK")&gt;0,"OK","NOK")),
              IF(AD$8&gt;=VLOOKUP($A179,'2.2'!$D:$O,5,FALSE),"OK","NOK")),
         "")</f>
        <v/>
      </c>
      <c r="AE179" s="1160" t="str">
        <f ca="1">IF(intern2!AF15&gt;0,
        IF(AE$166="X",
              IF(COUNTBLANK(INDIRECT(ADDRESS(ROW(AE179),MATCH(AE$167,$166:$166,0),1,1)&amp;":"&amp;ADDRESS(ROW(AE179),COLUMN(AE179)-1,1,1),TRUE))&gt;0,"",
                    IF(COUNTIF(INDIRECT(ADDRESS(ROW(AE179),MATCH(AE$167,$166:$166,0),1,1)&amp;":"&amp;ADDRESS(ROW(AE179),COLUMN(AE179)-1,1,1),TRUE),"OK")&gt;0,"OK","NOK")),
              IF(AE$8&gt;=VLOOKUP($A179,'2.2'!$D:$O,5,FALSE),"OK","NOK")),
         "")</f>
        <v/>
      </c>
      <c r="AF179" s="1269" t="str">
        <f ca="1">IF(intern2!AG15&gt;0,
        IF(AF$166="X",
              IF(COUNTBLANK(INDIRECT(ADDRESS(ROW(AF179),MATCH(AF$167,$166:$166,0),1,1)&amp;":"&amp;ADDRESS(ROW(AF179),COLUMN(AF179)-1,1,1),TRUE))&gt;0,"",
                    IF(COUNTIF(INDIRECT(ADDRESS(ROW(AF179),MATCH(AF$167,$166:$166,0),1,1)&amp;":"&amp;ADDRESS(ROW(AF179),COLUMN(AF179)-1,1,1),TRUE),"OK")&gt;0,"OK","NOK")),
              IF(AF$8&gt;=VLOOKUP($A179,'2.2'!$D:$O,5,FALSE),"OK","NOK")),
         "")</f>
        <v/>
      </c>
      <c r="AG179" s="1160" t="str">
        <f ca="1">IF(intern2!AH15&gt;0,
        IF(AG$166="X",
              IF(COUNTBLANK(INDIRECT(ADDRESS(ROW(AG179),MATCH(AG$167,$166:$166,0),1,1)&amp;":"&amp;ADDRESS(ROW(AG179),COLUMN(AG179)-1,1,1),TRUE))&gt;0,"",
                    IF(COUNTIF(INDIRECT(ADDRESS(ROW(AG179),MATCH(AG$167,$166:$166,0),1,1)&amp;":"&amp;ADDRESS(ROW(AG179),COLUMN(AG179)-1,1,1),TRUE),"OK")&gt;0,"OK","NOK")),
              IF(AG$8&gt;=VLOOKUP($A179,'2.2'!$D:$O,5,FALSE),"OK","NOK")),
         "")</f>
        <v/>
      </c>
      <c r="AH179" s="1160" t="str">
        <f ca="1">IF(intern2!AI15&gt;0,
        IF(AH$166="X",
              IF(COUNTBLANK(INDIRECT(ADDRESS(ROW(AH179),MATCH(AH$167,$166:$166,0),1,1)&amp;":"&amp;ADDRESS(ROW(AH179),COLUMN(AH179)-1,1,1),TRUE))&gt;0,"",
                    IF(COUNTIF(INDIRECT(ADDRESS(ROW(AH179),MATCH(AH$167,$166:$166,0),1,1)&amp;":"&amp;ADDRESS(ROW(AH179),COLUMN(AH179)-1,1,1),TRUE),"OK")&gt;0,"OK","NOK")),
              IF(AH$8&gt;=VLOOKUP($A179,'2.2'!$D:$O,5,FALSE),"OK","NOK")),
         "")</f>
        <v/>
      </c>
      <c r="AI179" s="1156" t="str">
        <f ca="1">IF(intern2!AJ15&gt;0,
        IF(AI$166="X",
              IF(COUNTBLANK(INDIRECT(ADDRESS(ROW(AI179),MATCH(AI$167,$166:$166,0),1,1)&amp;":"&amp;ADDRESS(ROW(AI179),COLUMN(AI179)-1,1,1),TRUE))&gt;0,"",
                    IF(COUNTIF(INDIRECT(ADDRESS(ROW(AI179),MATCH(AI$167,$166:$166,0),1,1)&amp;":"&amp;ADDRESS(ROW(AI179),COLUMN(AI179)-1,1,1),TRUE),"OK")&gt;0,"OK","NOK")),
              IF(AI$8&gt;=VLOOKUP($A179,'2.2'!$D:$O,5,FALSE),"OK","NOK")),
         "")</f>
        <v/>
      </c>
      <c r="AJ179" s="1156" t="str">
        <f ca="1">IF(intern2!AK15&gt;0,
        IF(AJ$166="X",
              IF(COUNTBLANK(INDIRECT(ADDRESS(ROW(AJ179),MATCH(AJ$167,$166:$166,0),1,1)&amp;":"&amp;ADDRESS(ROW(AJ179),COLUMN(AJ179)-1,1,1),TRUE))&gt;0,"",
                    IF(COUNTIF(INDIRECT(ADDRESS(ROW(AJ179),MATCH(AJ$167,$166:$166,0),1,1)&amp;":"&amp;ADDRESS(ROW(AJ179),COLUMN(AJ179)-1,1,1),TRUE),"OK")&gt;0,"OK","NOK")),
              IF(AJ$8&gt;=VLOOKUP($A179,'2.2'!$D:$O,5,FALSE),"OK","NOK")),
         "")</f>
        <v/>
      </c>
      <c r="AK179" s="1156" t="str">
        <f ca="1">IF(intern2!AL15&gt;0,
        IF(AK$166="X",
              IF(COUNTBLANK(INDIRECT(ADDRESS(ROW(AK179),MATCH(AK$167,$166:$166,0),1,1)&amp;":"&amp;ADDRESS(ROW(AK179),COLUMN(AK179)-1,1,1),TRUE))&gt;0,"",
                    IF(COUNTIF(INDIRECT(ADDRESS(ROW(AK179),MATCH(AK$167,$166:$166,0),1,1)&amp;":"&amp;ADDRESS(ROW(AK179),COLUMN(AK179)-1,1,1),TRUE),"OK")&gt;0,"OK","NOK")),
              IF(AK$8&gt;=VLOOKUP($A179,'2.2'!$D:$O,5,FALSE),"OK","NOK")),
         "")</f>
        <v/>
      </c>
      <c r="AL179" s="1156" t="str">
        <f ca="1">IF(intern2!AM15&gt;0,
        IF(AL$166="X",
              IF(COUNTBLANK(INDIRECT(ADDRESS(ROW(AL179),MATCH(AL$167,$166:$166,0),1,1)&amp;":"&amp;ADDRESS(ROW(AL179),COLUMN(AL179)-1,1,1),TRUE))&gt;0,"",
                    IF(COUNTIF(INDIRECT(ADDRESS(ROW(AL179),MATCH(AL$167,$166:$166,0),1,1)&amp;":"&amp;ADDRESS(ROW(AL179),COLUMN(AL179)-1,1,1),TRUE),"OK")&gt;0,"OK","NOK")),
              IF(AL$8&gt;=VLOOKUP($A179,'2.2'!$D:$O,5,FALSE),"OK","NOK")),
         "")</f>
        <v/>
      </c>
      <c r="AM179" s="1269" t="str">
        <f ca="1">IF(intern2!AN15&gt;0,
        IF(AM$166="X",
              IF(COUNTBLANK(INDIRECT(ADDRESS(ROW(AM179),MATCH(AM$167,$166:$166,0),1,1)&amp;":"&amp;ADDRESS(ROW(AM179),COLUMN(AM179)-1,1,1),TRUE))&gt;0,"",
                    IF(COUNTIF(INDIRECT(ADDRESS(ROW(AM179),MATCH(AM$167,$166:$166,0),1,1)&amp;":"&amp;ADDRESS(ROW(AM179),COLUMN(AM179)-1,1,1),TRUE),"OK")&gt;0,"OK","NOK")),
              IF(AM$8&gt;=VLOOKUP($A179,'2.2'!$D:$O,5,FALSE),"OK","NOK")),
         "")</f>
        <v/>
      </c>
      <c r="AN179" s="1170" t="str">
        <f ca="1">IF(intern2!AO15&gt;0,
        IF(AN$166="X",
              IF(COUNTBLANK(INDIRECT(ADDRESS(ROW(AN179),MATCH(AN$167,$166:$166,0),1,1)&amp;":"&amp;ADDRESS(ROW(AN179),COLUMN(AN179)-1,1,1),TRUE))&gt;0,"",
                    IF(COUNTIF(INDIRECT(ADDRESS(ROW(AN179),MATCH(AN$167,$166:$166,0),1,1)&amp;":"&amp;ADDRESS(ROW(AN179),COLUMN(AN179)-1,1,1),TRUE),"OK")&gt;0,"OK","NOK")),
              IF(AN$8&gt;=VLOOKUP($A179,'2.2'!$D:$O,5,FALSE),"OK","NOK")),
         "")</f>
        <v/>
      </c>
      <c r="AO179" s="1156" t="str">
        <f ca="1">IF(intern2!AP15&gt;0,
        IF(AO$166="X",
              IF(COUNTBLANK(INDIRECT(ADDRESS(ROW(AO179),MATCH(AO$167,$166:$166,0),1,1)&amp;":"&amp;ADDRESS(ROW(AO179),COLUMN(AO179)-1,1,1),TRUE))&gt;0,"",
                    IF(COUNTIF(INDIRECT(ADDRESS(ROW(AO179),MATCH(AO$167,$166:$166,0),1,1)&amp;":"&amp;ADDRESS(ROW(AO179),COLUMN(AO179)-1,1,1),TRUE),"OK")&gt;0,"OK","NOK")),
              IF(AO$8&gt;=VLOOKUP($A179,'2.2'!$D:$O,5,FALSE),"OK","NOK")),
         "")</f>
        <v>NOK</v>
      </c>
      <c r="AP179" s="1156" t="str">
        <f ca="1">IF(intern2!AQ15&gt;0,
        IF(AP$166="X",
              IF(COUNTBLANK(INDIRECT(ADDRESS(ROW(AP179),MATCH(AP$167,$166:$166,0),1,1)&amp;":"&amp;ADDRESS(ROW(AP179),COLUMN(AP179)-1,1,1),TRUE))&gt;0,"",
                    IF(COUNTIF(INDIRECT(ADDRESS(ROW(AP179),MATCH(AP$167,$166:$166,0),1,1)&amp;":"&amp;ADDRESS(ROW(AP179),COLUMN(AP179)-1,1,1),TRUE),"OK")&gt;0,"OK","NOK")),
              IF(AP$8&gt;=VLOOKUP($A179,'2.2'!$D:$O,5,FALSE),"OK","NOK")),
         "")</f>
        <v>NOK</v>
      </c>
      <c r="AQ179" s="1269" t="str">
        <f ca="1">IF(intern2!AR15&gt;0,
        IF(AQ$166="X",
              IF(COUNTBLANK(INDIRECT(ADDRESS(ROW(AQ179),MATCH(AQ$167,$166:$166,0),1,1)&amp;":"&amp;ADDRESS(ROW(AQ179),COLUMN(AQ179)-1,1,1),TRUE))&gt;0,"",
                    IF(COUNTIF(INDIRECT(ADDRESS(ROW(AQ179),MATCH(AQ$167,$166:$166,0),1,1)&amp;":"&amp;ADDRESS(ROW(AQ179),COLUMN(AQ179)-1,1,1),TRUE),"OK")&gt;0,"OK","NOK")),
              IF(AQ$8&gt;=VLOOKUP($A179,'2.2'!$D:$O,5,FALSE),"OK","NOK")),
         "")</f>
        <v>NOK</v>
      </c>
      <c r="AR179" s="1156" t="str">
        <f ca="1">IF(intern2!AS15&gt;0,
        IF(AR$166="X",
              IF(COUNTBLANK(INDIRECT(ADDRESS(ROW(AR179),MATCH(AR$167,$166:$166,0),1,1)&amp;":"&amp;ADDRESS(ROW(AR179),COLUMN(AR179)-1,1,1),TRUE))&gt;0,"",
                    IF(COUNTIF(INDIRECT(ADDRESS(ROW(AR179),MATCH(AR$167,$166:$166,0),1,1)&amp;":"&amp;ADDRESS(ROW(AR179),COLUMN(AR179)-1,1,1),TRUE),"OK")&gt;0,"OK","NOK")),
              IF(AR$8&gt;=VLOOKUP($A179,'2.2'!$D:$O,5,FALSE),"OK","NOK")),
         "")</f>
        <v/>
      </c>
      <c r="AS179" s="1156" t="str">
        <f ca="1">IF(intern2!AT15&gt;0,
        IF(AS$166="X",
              IF(COUNTBLANK(INDIRECT(ADDRESS(ROW(AS179),MATCH(AS$167,$166:$166,0),1,1)&amp;":"&amp;ADDRESS(ROW(AS179),COLUMN(AS179)-1,1,1),TRUE))&gt;0,"",
                    IF(COUNTIF(INDIRECT(ADDRESS(ROW(AS179),MATCH(AS$167,$166:$166,0),1,1)&amp;":"&amp;ADDRESS(ROW(AS179),COLUMN(AS179)-1,1,1),TRUE),"OK")&gt;0,"OK","NOK")),
              IF(AS$8&gt;=VLOOKUP($A179,'2.2'!$D:$O,5,FALSE),"OK","NOK")),
         "")</f>
        <v/>
      </c>
      <c r="AT179" s="1269" t="str">
        <f ca="1">IF(intern2!AU15&gt;0,
        IF(AT$166="X",
              IF(COUNTBLANK(INDIRECT(ADDRESS(ROW(AT179),MATCH(AT$167,$166:$166,0),1,1)&amp;":"&amp;ADDRESS(ROW(AT179),COLUMN(AT179)-1,1,1),TRUE))&gt;0,"",
                    IF(COUNTIF(INDIRECT(ADDRESS(ROW(AT179),MATCH(AT$167,$166:$166,0),1,1)&amp;":"&amp;ADDRESS(ROW(AT179),COLUMN(AT179)-1,1,1),TRUE),"OK")&gt;0,"OK","NOK")),
              IF(AT$8&gt;=VLOOKUP($A179,'2.2'!$D:$O,5,FALSE),"OK","NOK")),
         "")</f>
        <v/>
      </c>
      <c r="AU179" s="1156" t="str">
        <f ca="1">IF(intern2!AV15&gt;0,
        IF(AU$166="X",
              IF(COUNTBLANK(INDIRECT(ADDRESS(ROW(AU179),MATCH(AU$167,$166:$166,0),1,1)&amp;":"&amp;ADDRESS(ROW(AU179),COLUMN(AU179)-1,1,1),TRUE))&gt;0,"",
                    IF(COUNTIF(INDIRECT(ADDRESS(ROW(AU179),MATCH(AU$167,$166:$166,0),1,1)&amp;":"&amp;ADDRESS(ROW(AU179),COLUMN(AU179)-1,1,1),TRUE),"OK")&gt;0,"OK","NOK")),
              IF(AU$8&gt;=VLOOKUP($A179,'2.2'!$D:$O,5,FALSE),"OK","NOK")),
         "")</f>
        <v/>
      </c>
      <c r="AV179" s="1156" t="str">
        <f ca="1">IF(intern2!AW15&gt;0,
        IF(AV$166="X",
              IF(COUNTBLANK(INDIRECT(ADDRESS(ROW(AV179),MATCH(AV$167,$166:$166,0),1,1)&amp;":"&amp;ADDRESS(ROW(AV179),COLUMN(AV179)-1,1,1),TRUE))&gt;0,"",
                    IF(COUNTIF(INDIRECT(ADDRESS(ROW(AV179),MATCH(AV$167,$166:$166,0),1,1)&amp;":"&amp;ADDRESS(ROW(AV179),COLUMN(AV179)-1,1,1),TRUE),"OK")&gt;0,"OK","NOK")),
              IF(AV$8&gt;=VLOOKUP($A179,'2.2'!$D:$O,5,FALSE),"OK","NOK")),
         "")</f>
        <v/>
      </c>
      <c r="AW179" s="1156" t="str">
        <f ca="1">IF(intern2!AX15&gt;0,
        IF(AW$166="X",
              IF(COUNTBLANK(INDIRECT(ADDRESS(ROW(AW179),MATCH(AW$167,$166:$166,0),1,1)&amp;":"&amp;ADDRESS(ROW(AW179),COLUMN(AW179)-1,1,1),TRUE))&gt;0,"",
                    IF(COUNTIF(INDIRECT(ADDRESS(ROW(AW179),MATCH(AW$167,$166:$166,0),1,1)&amp;":"&amp;ADDRESS(ROW(AW179),COLUMN(AW179)-1,1,1),TRUE),"OK")&gt;0,"OK","NOK")),
              IF(AW$8&gt;=VLOOKUP($A179,'2.2'!$D:$O,5,FALSE),"OK","NOK")),
         "")</f>
        <v/>
      </c>
      <c r="AX179" s="1156" t="str">
        <f ca="1">IF(intern2!AY15&gt;0,
        IF(AX$166="X",
              IF(COUNTBLANK(INDIRECT(ADDRESS(ROW(AX179),MATCH(AX$167,$166:$166,0),1,1)&amp;":"&amp;ADDRESS(ROW(AX179),COLUMN(AX179)-1,1,1),TRUE))&gt;0,"",
                    IF(COUNTIF(INDIRECT(ADDRESS(ROW(AX179),MATCH(AX$167,$166:$166,0),1,1)&amp;":"&amp;ADDRESS(ROW(AX179),COLUMN(AX179)-1,1,1),TRUE),"OK")&gt;0,"OK","NOK")),
              IF(AX$8&gt;=VLOOKUP($A179,'2.2'!$D:$O,5,FALSE),"OK","NOK")),
         "")</f>
        <v/>
      </c>
      <c r="AY179" s="1156" t="str">
        <f ca="1">IF(intern2!AZ15&gt;0,
        IF(AY$166="X",
              IF(COUNTBLANK(INDIRECT(ADDRESS(ROW(AY179),MATCH(AY$167,$166:$166,0),1,1)&amp;":"&amp;ADDRESS(ROW(AY179),COLUMN(AY179)-1,1,1),TRUE))&gt;0,"",
                    IF(COUNTIF(INDIRECT(ADDRESS(ROW(AY179),MATCH(AY$167,$166:$166,0),1,1)&amp;":"&amp;ADDRESS(ROW(AY179),COLUMN(AY179)-1,1,1),TRUE),"OK")&gt;0,"OK","NOK")),
              IF(AY$8&gt;=VLOOKUP($A179,'2.2'!$D:$O,5,FALSE),"OK","NOK")),
         "")</f>
        <v/>
      </c>
      <c r="AZ179" s="1269" t="str">
        <f ca="1">IF(intern2!BA15&gt;0,
        IF(AZ$166="X",
              IF(COUNTBLANK(INDIRECT(ADDRESS(ROW(AZ179),MATCH(AZ$167,$166:$166,0),1,1)&amp;":"&amp;ADDRESS(ROW(AZ179),COLUMN(AZ179)-1,1,1),TRUE))&gt;0,"",
                    IF(COUNTIF(INDIRECT(ADDRESS(ROW(AZ179),MATCH(AZ$167,$166:$166,0),1,1)&amp;":"&amp;ADDRESS(ROW(AZ179),COLUMN(AZ179)-1,1,1),TRUE),"OK")&gt;0,"OK","NOK")),
              IF(AZ$8&gt;=VLOOKUP($A179,'2.2'!$D:$O,5,FALSE),"OK","NOK")),
         "")</f>
        <v/>
      </c>
      <c r="BA179" s="1156" t="str">
        <f ca="1">IF(intern2!BB15&gt;0,
        IF(BA$166="X",
              IF(COUNTBLANK(INDIRECT(ADDRESS(ROW(BA179),MATCH(BA$167,$166:$166,0),1,1)&amp;":"&amp;ADDRESS(ROW(BA179),COLUMN(BA179)-1,1,1),TRUE))&gt;0,"",
                    IF(COUNTIF(INDIRECT(ADDRESS(ROW(BA179),MATCH(BA$167,$166:$166,0),1,1)&amp;":"&amp;ADDRESS(ROW(BA179),COLUMN(BA179)-1,1,1),TRUE),"OK")&gt;0,"OK","NOK")),
              IF(BA$8&gt;=VLOOKUP($A179,'2.2'!$D:$O,5,FALSE),"OK","NOK")),
         "")</f>
        <v/>
      </c>
      <c r="BB179" s="1156" t="str">
        <f ca="1">IF(intern2!BC15&gt;0,
        IF(BB$166="X",
              IF(COUNTBLANK(INDIRECT(ADDRESS(ROW(BB179),MATCH(BB$167,$166:$166,0),1,1)&amp;":"&amp;ADDRESS(ROW(BB179),COLUMN(BB179)-1,1,1),TRUE))&gt;0,"",
                    IF(COUNTIF(INDIRECT(ADDRESS(ROW(BB179),MATCH(BB$167,$166:$166,0),1,1)&amp;":"&amp;ADDRESS(ROW(BB179),COLUMN(BB179)-1,1,1),TRUE),"OK")&gt;0,"OK","NOK")),
              IF(BB$8&gt;=VLOOKUP($A179,'2.2'!$D:$O,5,FALSE),"OK","NOK")),
         "")</f>
        <v/>
      </c>
      <c r="BC179" s="1156" t="str">
        <f ca="1">IF(intern2!BD15&gt;0,
        IF(BC$166="X",
              IF(COUNTBLANK(INDIRECT(ADDRESS(ROW(BC179),MATCH(BC$167,$166:$166,0),1,1)&amp;":"&amp;ADDRESS(ROW(BC179),COLUMN(BC179)-1,1,1),TRUE))&gt;0,"",
                    IF(COUNTIF(INDIRECT(ADDRESS(ROW(BC179),MATCH(BC$167,$166:$166,0),1,1)&amp;":"&amp;ADDRESS(ROW(BC179),COLUMN(BC179)-1,1,1),TRUE),"OK")&gt;0,"OK","NOK")),
              IF(BC$8&gt;=VLOOKUP($A179,'2.2'!$D:$O,5,FALSE),"OK","NOK")),
         "")</f>
        <v/>
      </c>
      <c r="BD179" s="1156" t="str">
        <f ca="1">IF(intern2!BE15&gt;0,
        IF(BD$166="X",
              IF(COUNTBLANK(INDIRECT(ADDRESS(ROW(BD179),MATCH(BD$167,$166:$166,0),1,1)&amp;":"&amp;ADDRESS(ROW(BD179),COLUMN(BD179)-1,1,1),TRUE))&gt;0,"",
                    IF(COUNTIF(INDIRECT(ADDRESS(ROW(BD179),MATCH(BD$167,$166:$166,0),1,1)&amp;":"&amp;ADDRESS(ROW(BD179),COLUMN(BD179)-1,1,1),TRUE),"OK")&gt;0,"OK","NOK")),
              IF(BD$8&gt;=VLOOKUP($A179,'2.2'!$D:$O,5,FALSE),"OK","NOK")),
         "")</f>
        <v/>
      </c>
      <c r="BE179" s="1156" t="str">
        <f ca="1">IF(intern2!BF15&gt;0,
        IF(BE$166="X",
              IF(COUNTBLANK(INDIRECT(ADDRESS(ROW(BE179),MATCH(BE$167,$166:$166,0),1,1)&amp;":"&amp;ADDRESS(ROW(BE179),COLUMN(BE179)-1,1,1),TRUE))&gt;0,"",
                    IF(COUNTIF(INDIRECT(ADDRESS(ROW(BE179),MATCH(BE$167,$166:$166,0),1,1)&amp;":"&amp;ADDRESS(ROW(BE179),COLUMN(BE179)-1,1,1),TRUE),"OK")&gt;0,"OK","NOK")),
              IF(BE$8&gt;=VLOOKUP($A179,'2.2'!$D:$O,5,FALSE),"OK","NOK")),
         "")</f>
        <v/>
      </c>
      <c r="BF179" s="1170" t="str">
        <f ca="1">IF(intern2!BG15&gt;0,
        IF(BF$166="X",
              IF(COUNTBLANK(INDIRECT(ADDRESS(ROW(BF179),MATCH(BF$167,$166:$166,0),1,1)&amp;":"&amp;ADDRESS(ROW(BF179),COLUMN(BF179)-1,1,1),TRUE))&gt;0,"",
                    IF(COUNTIF(INDIRECT(ADDRESS(ROW(BF179),MATCH(BF$167,$166:$166,0),1,1)&amp;":"&amp;ADDRESS(ROW(BF179),COLUMN(BF179)-1,1,1),TRUE),"OK")&gt;0,"OK","NOK")),
              IF(BF$8&gt;=VLOOKUP($A179,'2.2'!$D:$O,5,FALSE),"OK","NOK")),
         "")</f>
        <v/>
      </c>
      <c r="BG179" s="1269" t="str">
        <f ca="1">IF(intern2!BH15&gt;0,
        IF(BG$166="X",
              IF(COUNTBLANK(INDIRECT(ADDRESS(ROW(BG179),MATCH(BG$167,$166:$166,0),1,1)&amp;":"&amp;ADDRESS(ROW(BG179),COLUMN(BG179)-1,1,1),TRUE))&gt;0,"",
                    IF(COUNTIF(INDIRECT(ADDRESS(ROW(BG179),MATCH(BG$167,$166:$166,0),1,1)&amp;":"&amp;ADDRESS(ROW(BG179),COLUMN(BG179)-1,1,1),TRUE),"OK")&gt;0,"OK","NOK")),
              IF(BG$8&gt;=VLOOKUP($A179,'2.2'!$D:$O,5,FALSE),"OK","NOK")),
         "")</f>
        <v/>
      </c>
      <c r="BH179" s="1176" t="str">
        <f t="shared" ca="1" si="12"/>
        <v>NOK</v>
      </c>
      <c r="BI179" s="1176"/>
    </row>
    <row r="180" spans="1:61" ht="66" x14ac:dyDescent="0.25">
      <c r="A180" s="716" t="str">
        <f t="shared" ref="A180:B180" si="23">+A20</f>
        <v>HNO1.2.1</v>
      </c>
      <c r="B180" s="1157" t="str">
        <f t="shared" si="23"/>
        <v xml:space="preserve">Chirurgia allargata del naso e dei seni paranasali con apertura della dura madre (chirurgia interdisciplinare craniale di base) </v>
      </c>
      <c r="C180" s="1156" t="str">
        <f ca="1">IF(intern2!D16&gt;0,
        IF(C$166="X",
              IF(COUNTBLANK(INDIRECT(ADDRESS(ROW(C180),MATCH(C$167,$166:$166,0),1,1)&amp;":"&amp;ADDRESS(ROW(C180),COLUMN(C180)-1,1,1),TRUE))&gt;0,"",
                    IF(COUNTIF(INDIRECT(ADDRESS(ROW(C180),MATCH(C$167,$166:$166,0),1,1)&amp;":"&amp;ADDRESS(ROW(C180),COLUMN(C180)-1,1,1),TRUE),"OK")&gt;0,"OK","NOK")),
              IF(C$8&gt;=VLOOKUP($A180,'2.2'!$D:$O,5,FALSE),"OK","NOK")),
         "")</f>
        <v/>
      </c>
      <c r="D180" s="1156" t="str">
        <f ca="1">IF(intern2!E16&gt;0,
        IF(D$166="X",
              IF(COUNTBLANK(INDIRECT(ADDRESS(ROW(D180),MATCH(D$167,$166:$166,0),1,1)&amp;":"&amp;ADDRESS(ROW(D180),COLUMN(D180)-1,1,1),TRUE))&gt;0,"",
                    IF(COUNTIF(INDIRECT(ADDRESS(ROW(D180),MATCH(D$167,$166:$166,0),1,1)&amp;":"&amp;ADDRESS(ROW(D180),COLUMN(D180)-1,1,1),TRUE),"OK")&gt;0,"OK","NOK")),
              IF(D$8&gt;=VLOOKUP($A180,'2.2'!$D:$O,5,FALSE),"OK","NOK")),
         "")</f>
        <v/>
      </c>
      <c r="E180" s="1156" t="str">
        <f ca="1">IF(intern2!F16&gt;0,
        IF(E$166="X",
              IF(COUNTBLANK(INDIRECT(ADDRESS(ROW(E180),MATCH(E$167,$166:$166,0),1,1)&amp;":"&amp;ADDRESS(ROW(E180),COLUMN(E180)-1,1,1),TRUE))&gt;0,"",
                    IF(COUNTIF(INDIRECT(ADDRESS(ROW(E180),MATCH(E$167,$166:$166,0),1,1)&amp;":"&amp;ADDRESS(ROW(E180),COLUMN(E180)-1,1,1),TRUE),"OK")&gt;0,"OK","NOK")),
              IF(E$8&gt;=VLOOKUP($A180,'2.2'!$D:$O,5,FALSE),"OK","NOK")),
         "")</f>
        <v/>
      </c>
      <c r="F180" s="1156" t="str">
        <f ca="1">IF(intern2!G16&gt;0,
        IF(F$166="X",
              IF(COUNTBLANK(INDIRECT(ADDRESS(ROW(F180),MATCH(F$167,$166:$166,0),1,1)&amp;":"&amp;ADDRESS(ROW(F180),COLUMN(F180)-1,1,1),TRUE))&gt;0,"",
                    IF(COUNTIF(INDIRECT(ADDRESS(ROW(F180),MATCH(F$167,$166:$166,0),1,1)&amp;":"&amp;ADDRESS(ROW(F180),COLUMN(F180)-1,1,1),TRUE),"OK")&gt;0,"OK","NOK")),
              IF(F$8&gt;=VLOOKUP($A180,'2.2'!$D:$O,5,FALSE),"OK","NOK")),
         "")</f>
        <v/>
      </c>
      <c r="G180" s="1156" t="str">
        <f ca="1">IF(intern2!H16&gt;0,
        IF(G$166="X",
              IF(COUNTBLANK(INDIRECT(ADDRESS(ROW(G180),MATCH(G$167,$166:$166,0),1,1)&amp;":"&amp;ADDRESS(ROW(G180),COLUMN(G180)-1,1,1),TRUE))&gt;0,"",
                    IF(COUNTIF(INDIRECT(ADDRESS(ROW(G180),MATCH(G$167,$166:$166,0),1,1)&amp;":"&amp;ADDRESS(ROW(G180),COLUMN(G180)-1,1,1),TRUE),"OK")&gt;0,"OK","NOK")),
              IF(G$8&gt;=VLOOKUP($A180,'2.2'!$D:$O,5,FALSE),"OK","NOK")),
         "")</f>
        <v/>
      </c>
      <c r="H180" s="1156" t="str">
        <f ca="1">IF(intern2!I16&gt;0,
        IF(H$166="X",
              IF(COUNTBLANK(INDIRECT(ADDRESS(ROW(H180),MATCH(H$167,$166:$166,0),1,1)&amp;":"&amp;ADDRESS(ROW(H180),COLUMN(H180)-1,1,1),TRUE))&gt;0,"",
                    IF(COUNTIF(INDIRECT(ADDRESS(ROW(H180),MATCH(H$167,$166:$166,0),1,1)&amp;":"&amp;ADDRESS(ROW(H180),COLUMN(H180)-1,1,1),TRUE),"OK")&gt;0,"OK","NOK")),
              IF(H$8&gt;=VLOOKUP($A180,'2.2'!$D:$O,5,FALSE),"OK","NOK")),
         "")</f>
        <v/>
      </c>
      <c r="I180" s="1269" t="str">
        <f ca="1">IF(intern2!J16&gt;0,
        IF(I$166="X",
              IF(COUNTBLANK(INDIRECT(ADDRESS(ROW(I180),MATCH(I$167,$166:$166,0),1,1)&amp;":"&amp;ADDRESS(ROW(I180),COLUMN(I180)-1,1,1),TRUE))&gt;0,"",
                    IF(COUNTIF(INDIRECT(ADDRESS(ROW(I180),MATCH(I$167,$166:$166,0),1,1)&amp;":"&amp;ADDRESS(ROW(I180),COLUMN(I180)-1,1,1),TRUE),"OK")&gt;0,"OK","NOK")),
              IF(I$8&gt;=VLOOKUP($A180,'2.2'!$D:$O,5,FALSE),"OK","NOK")),
         "")</f>
        <v/>
      </c>
      <c r="J180" s="1159" t="str">
        <f ca="1">IF(intern2!K16&gt;0,
        IF(J$166="X",
              IF(COUNTBLANK(INDIRECT(ADDRESS(ROW(J180),MATCH(J$167,$166:$166,0),1,1)&amp;":"&amp;ADDRESS(ROW(J180),COLUMN(J180)-1,1,1),TRUE))&gt;0,"",
                    IF(COUNTIF(INDIRECT(ADDRESS(ROW(J180),MATCH(J$167,$166:$166,0),1,1)&amp;":"&amp;ADDRESS(ROW(J180),COLUMN(J180)-1,1,1),TRUE),"OK")&gt;0,"OK","NOK")),
              IF(J$8&gt;=VLOOKUP($A180,'2.2'!$D:$O,5,FALSE),"OK","NOK")),
         "")</f>
        <v/>
      </c>
      <c r="K180" s="1156" t="str">
        <f ca="1">IF(intern2!L16&gt;0,
        IF(K$166="X",
              IF(COUNTBLANK(INDIRECT(ADDRESS(ROW(K180),MATCH(K$167,$166:$166,0),1,1)&amp;":"&amp;ADDRESS(ROW(K180),COLUMN(K180)-1,1,1),TRUE))&gt;0,"",
                    IF(COUNTIF(INDIRECT(ADDRESS(ROW(K180),MATCH(K$167,$166:$166,0),1,1)&amp;":"&amp;ADDRESS(ROW(K180),COLUMN(K180)-1,1,1),TRUE),"OK")&gt;0,"OK","NOK")),
              IF(K$8&gt;=VLOOKUP($A180,'2.2'!$D:$O,5,FALSE),"OK","NOK")),
         "")</f>
        <v/>
      </c>
      <c r="L180" s="1156" t="str">
        <f ca="1">IF(intern2!M16&gt;0,
        IF(L$166="X",
              IF(COUNTBLANK(INDIRECT(ADDRESS(ROW(L180),MATCH(L$167,$166:$166,0),1,1)&amp;":"&amp;ADDRESS(ROW(L180),COLUMN(L180)-1,1,1),TRUE))&gt;0,"",
                    IF(COUNTIF(INDIRECT(ADDRESS(ROW(L180),MATCH(L$167,$166:$166,0),1,1)&amp;":"&amp;ADDRESS(ROW(L180),COLUMN(L180)-1,1,1),TRUE),"OK")&gt;0,"OK","NOK")),
              IF(L$8&gt;=VLOOKUP($A180,'2.2'!$D:$O,5,FALSE),"OK","NOK")),
         "")</f>
        <v/>
      </c>
      <c r="M180" s="1156" t="str">
        <f ca="1">IF(intern2!N16&gt;0,
        IF(M$166="X",
              IF(COUNTBLANK(INDIRECT(ADDRESS(ROW(M180),MATCH(M$167,$166:$166,0),1,1)&amp;":"&amp;ADDRESS(ROW(M180),COLUMN(M180)-1,1,1),TRUE))&gt;0,"",
                    IF(COUNTIF(INDIRECT(ADDRESS(ROW(M180),MATCH(M$167,$166:$166,0),1,1)&amp;":"&amp;ADDRESS(ROW(M180),COLUMN(M180)-1,1,1),TRUE),"OK")&gt;0,"OK","NOK")),
              IF(M$8&gt;=VLOOKUP($A180,'2.2'!$D:$O,5,FALSE),"OK","NOK")),
         "")</f>
        <v/>
      </c>
      <c r="N180" s="1156" t="str">
        <f ca="1">IF(intern2!O16&gt;0,
        IF(N$166="X",
              IF(COUNTBLANK(INDIRECT(ADDRESS(ROW(N180),MATCH(N$167,$166:$166,0),1,1)&amp;":"&amp;ADDRESS(ROW(N180),COLUMN(N180)-1,1,1),TRUE))&gt;0,"",
                    IF(COUNTIF(INDIRECT(ADDRESS(ROW(N180),MATCH(N$167,$166:$166,0),1,1)&amp;":"&amp;ADDRESS(ROW(N180),COLUMN(N180)-1,1,1),TRUE),"OK")&gt;0,"OK","NOK")),
              IF(N$8&gt;=VLOOKUP($A180,'2.2'!$D:$O,5,FALSE),"OK","NOK")),
         "")</f>
        <v/>
      </c>
      <c r="O180" s="1156" t="str">
        <f ca="1">IF(intern2!P16&gt;0,
        IF(O$166="X",
              IF(COUNTBLANK(INDIRECT(ADDRESS(ROW(O180),MATCH(O$167,$166:$166,0),1,1)&amp;":"&amp;ADDRESS(ROW(O180),COLUMN(O180)-1,1,1),TRUE))&gt;0,"",
                    IF(COUNTIF(INDIRECT(ADDRESS(ROW(O180),MATCH(O$167,$166:$166,0),1,1)&amp;":"&amp;ADDRESS(ROW(O180),COLUMN(O180)-1,1,1),TRUE),"OK")&gt;0,"OK","NOK")),
              IF(O$8&gt;=VLOOKUP($A180,'2.2'!$D:$O,5,FALSE),"OK","NOK")),
         "")</f>
        <v/>
      </c>
      <c r="P180" s="1156" t="str">
        <f ca="1">IF(intern2!Q16&gt;0,
        IF(P$166="X",
              IF(COUNTBLANK(INDIRECT(ADDRESS(ROW(P180),MATCH(P$167,$166:$166,0),1,1)&amp;":"&amp;ADDRESS(ROW(P180),COLUMN(P180)-1,1,1),TRUE))&gt;0,"",
                    IF(COUNTIF(INDIRECT(ADDRESS(ROW(P180),MATCH(P$167,$166:$166,0),1,1)&amp;":"&amp;ADDRESS(ROW(P180),COLUMN(P180)-1,1,1),TRUE),"OK")&gt;0,"OK","NOK")),
              IF(P$8&gt;=VLOOKUP($A180,'2.2'!$D:$O,5,FALSE),"OK","NOK")),
         "")</f>
        <v/>
      </c>
      <c r="Q180" s="1156" t="str">
        <f ca="1">IF(intern2!R16&gt;0,
        IF(Q$166="X",
              IF(COUNTBLANK(INDIRECT(ADDRESS(ROW(Q180),MATCH(Q$167,$166:$166,0),1,1)&amp;":"&amp;ADDRESS(ROW(Q180),COLUMN(Q180)-1,1,1),TRUE))&gt;0,"",
                    IF(COUNTIF(INDIRECT(ADDRESS(ROW(Q180),MATCH(Q$167,$166:$166,0),1,1)&amp;":"&amp;ADDRESS(ROW(Q180),COLUMN(Q180)-1,1,1),TRUE),"OK")&gt;0,"OK","NOK")),
              IF(Q$8&gt;=VLOOKUP($A180,'2.2'!$D:$O,5,FALSE),"OK","NOK")),
         "")</f>
        <v/>
      </c>
      <c r="R180" s="1159" t="str">
        <f ca="1">IF(intern2!S16&gt;0,
        IF(R$166="X",
              IF(COUNTBLANK(INDIRECT(ADDRESS(ROW(R180),MATCH(R$167,$166:$166,0),1,1)&amp;":"&amp;ADDRESS(ROW(R180),COLUMN(R180)-1,1,1),TRUE))&gt;0,"",
                    IF(COUNTIF(INDIRECT(ADDRESS(ROW(R180),MATCH(R$167,$166:$166,0),1,1)&amp;":"&amp;ADDRESS(ROW(R180),COLUMN(R180)-1,1,1),TRUE),"OK")&gt;0,"OK","NOK")),
              IF(R$8&gt;=VLOOKUP($A180,'2.2'!$D:$O,5,FALSE),"OK","NOK")),
         "")</f>
        <v/>
      </c>
      <c r="S180" s="1159" t="str">
        <f ca="1">IF(intern2!T16&gt;0,
        IF(S$166="X",
              IF(COUNTBLANK(INDIRECT(ADDRESS(ROW(S180),MATCH(S$167,$166:$166,0),1,1)&amp;":"&amp;ADDRESS(ROW(S180),COLUMN(S180)-1,1,1),TRUE))&gt;0,"",
                    IF(COUNTIF(INDIRECT(ADDRESS(ROW(S180),MATCH(S$167,$166:$166,0),1,1)&amp;":"&amp;ADDRESS(ROW(S180),COLUMN(S180)-1,1,1),TRUE),"OK")&gt;0,"OK","NOK")),
              IF(S$8&gt;=VLOOKUP($A180,'2.2'!$D:$O,5,FALSE),"OK","NOK")),
         "")</f>
        <v/>
      </c>
      <c r="T180" s="1156" t="str">
        <f ca="1">IF(intern2!U16&gt;0,
        IF(T$166="X",
              IF(COUNTBLANK(INDIRECT(ADDRESS(ROW(T180),MATCH(T$167,$166:$166,0),1,1)&amp;":"&amp;ADDRESS(ROW(T180),COLUMN(T180)-1,1,1),TRUE))&gt;0,"",
                    IF(COUNTIF(INDIRECT(ADDRESS(ROW(T180),MATCH(T$167,$166:$166,0),1,1)&amp;":"&amp;ADDRESS(ROW(T180),COLUMN(T180)-1,1,1),TRUE),"OK")&gt;0,"OK","NOK")),
              IF(T$8&gt;=VLOOKUP($A180,'2.2'!$D:$O,5,FALSE),"OK","NOK")),
         "")</f>
        <v/>
      </c>
      <c r="U180" s="1156" t="str">
        <f ca="1">IF(intern2!V16&gt;0,
        IF(U$166="X",
              IF(COUNTBLANK(INDIRECT(ADDRESS(ROW(U180),MATCH(U$167,$166:$166,0),1,1)&amp;":"&amp;ADDRESS(ROW(U180),COLUMN(U180)-1,1,1),TRUE))&gt;0,"",
                    IF(COUNTIF(INDIRECT(ADDRESS(ROW(U180),MATCH(U$167,$166:$166,0),1,1)&amp;":"&amp;ADDRESS(ROW(U180),COLUMN(U180)-1,1,1),TRUE),"OK")&gt;0,"OK","NOK")),
              IF(U$8&gt;=VLOOKUP($A180,'2.2'!$D:$O,5,FALSE),"OK","NOK")),
         "")</f>
        <v/>
      </c>
      <c r="V180" s="1156" t="str">
        <f ca="1">IF(intern2!W16&gt;0,
        IF(V$166="X",
              IF(COUNTBLANK(INDIRECT(ADDRESS(ROW(V180),MATCH(V$167,$166:$166,0),1,1)&amp;":"&amp;ADDRESS(ROW(V180),COLUMN(V180)-1,1,1),TRUE))&gt;0,"",
                    IF(COUNTIF(INDIRECT(ADDRESS(ROW(V180),MATCH(V$167,$166:$166,0),1,1)&amp;":"&amp;ADDRESS(ROW(V180),COLUMN(V180)-1,1,1),TRUE),"OK")&gt;0,"OK","NOK")),
              IF(V$8&gt;=VLOOKUP($A180,'2.2'!$D:$O,5,FALSE),"OK","NOK")),
         "")</f>
        <v/>
      </c>
      <c r="W180" s="1156" t="str">
        <f ca="1">IF(intern2!X16&gt;0,
        IF(W$166="X",
              IF(COUNTBLANK(INDIRECT(ADDRESS(ROW(W180),MATCH(W$167,$166:$166,0),1,1)&amp;":"&amp;ADDRESS(ROW(W180),COLUMN(W180)-1,1,1),TRUE))&gt;0,"",
                    IF(COUNTIF(INDIRECT(ADDRESS(ROW(W180),MATCH(W$167,$166:$166,0),1,1)&amp;":"&amp;ADDRESS(ROW(W180),COLUMN(W180)-1,1,1),TRUE),"OK")&gt;0,"OK","NOK")),
              IF(W$8&gt;=VLOOKUP($A180,'2.2'!$D:$O,5,FALSE),"OK","NOK")),
         "")</f>
        <v/>
      </c>
      <c r="X180" s="1156" t="str">
        <f ca="1">IF(intern2!Y16&gt;0,
        IF(X$166="X",
              IF(COUNTBLANK(INDIRECT(ADDRESS(ROW(X180),MATCH(X$167,$166:$166,0),1,1)&amp;":"&amp;ADDRESS(ROW(X180),COLUMN(X180)-1,1,1),TRUE))&gt;0,"",
                    IF(COUNTIF(INDIRECT(ADDRESS(ROW(X180),MATCH(X$167,$166:$166,0),1,1)&amp;":"&amp;ADDRESS(ROW(X180),COLUMN(X180)-1,1,1),TRUE),"OK")&gt;0,"OK","NOK")),
              IF(X$8&gt;=VLOOKUP($A180,'2.2'!$D:$O,5,FALSE),"OK","NOK")),
         "")</f>
        <v/>
      </c>
      <c r="Y180" s="1170" t="str">
        <f ca="1">IF(intern2!Z16&gt;0,
        IF(Y$166="X",
              IF(COUNTBLANK(INDIRECT(ADDRESS(ROW(Y180),MATCH(Y$167,$166:$166,0),1,1)&amp;":"&amp;ADDRESS(ROW(Y180),COLUMN(Y180)-1,1,1),TRUE))&gt;0,"",
                    IF(COUNTIF(INDIRECT(ADDRESS(ROW(Y180),MATCH(Y$167,$166:$166,0),1,1)&amp;":"&amp;ADDRESS(ROW(Y180),COLUMN(Y180)-1,1,1),TRUE),"OK")&gt;0,"OK","NOK")),
              IF(Y$8&gt;=VLOOKUP($A180,'2.2'!$D:$O,5,FALSE),"OK","NOK")),
         "")</f>
        <v/>
      </c>
      <c r="Z180" s="1269" t="str">
        <f ca="1">IF(intern2!AA16&gt;0,
        IF(Z$166="X",
              IF(COUNTBLANK(INDIRECT(ADDRESS(ROW(Z180),MATCH(Z$167,$166:$166,0),1,1)&amp;":"&amp;ADDRESS(ROW(Z180),COLUMN(Z180)-1,1,1),TRUE))&gt;0,"",
                    IF(COUNTIF(INDIRECT(ADDRESS(ROW(Z180),MATCH(Z$167,$166:$166,0),1,1)&amp;":"&amp;ADDRESS(ROW(Z180),COLUMN(Z180)-1,1,1),TRUE),"OK")&gt;0,"OK","NOK")),
              IF(Z$8&gt;=VLOOKUP($A180,'2.2'!$D:$O,5,FALSE),"OK","NOK")),
         "")</f>
        <v/>
      </c>
      <c r="AA180" s="1156" t="str">
        <f ca="1">IF(intern2!AB16&gt;0,
        IF(AA$166="X",
              IF(COUNTBLANK(INDIRECT(ADDRESS(ROW(AA180),MATCH(AA$167,$166:$166,0),1,1)&amp;":"&amp;ADDRESS(ROW(AA180),COLUMN(AA180)-1,1,1),TRUE))&gt;0,"",
                    IF(COUNTIF(INDIRECT(ADDRESS(ROW(AA180),MATCH(AA$167,$166:$166,0),1,1)&amp;":"&amp;ADDRESS(ROW(AA180),COLUMN(AA180)-1,1,1),TRUE),"OK")&gt;0,"OK","NOK")),
              IF(AA$8&gt;=VLOOKUP($A180,'2.2'!$D:$O,5,FALSE),"OK","NOK")),
         "")</f>
        <v/>
      </c>
      <c r="AB180" s="1156" t="str">
        <f ca="1">IF(intern2!AC16&gt;0,
        IF(AB$166="X",
              IF(COUNTBLANK(INDIRECT(ADDRESS(ROW(AB180),MATCH(AB$167,$166:$166,0),1,1)&amp;":"&amp;ADDRESS(ROW(AB180),COLUMN(AB180)-1,1,1),TRUE))&gt;0,"",
                    IF(COUNTIF(INDIRECT(ADDRESS(ROW(AB180),MATCH(AB$167,$166:$166,0),1,1)&amp;":"&amp;ADDRESS(ROW(AB180),COLUMN(AB180)-1,1,1),TRUE),"OK")&gt;0,"OK","NOK")),
              IF(AB$8&gt;=VLOOKUP($A180,'2.2'!$D:$O,5,FALSE),"OK","NOK")),
         "")</f>
        <v/>
      </c>
      <c r="AC180" s="1156" t="str">
        <f ca="1">IF(intern2!AD16&gt;0,
        IF(AC$166="X",
              IF(COUNTBLANK(INDIRECT(ADDRESS(ROW(AC180),MATCH(AC$167,$166:$166,0),1,1)&amp;":"&amp;ADDRESS(ROW(AC180),COLUMN(AC180)-1,1,1),TRUE))&gt;0,"",
                    IF(COUNTIF(INDIRECT(ADDRESS(ROW(AC180),MATCH(AC$167,$166:$166,0),1,1)&amp;":"&amp;ADDRESS(ROW(AC180),COLUMN(AC180)-1,1,1),TRUE),"OK")&gt;0,"OK","NOK")),
              IF(AC$8&gt;=VLOOKUP($A180,'2.2'!$D:$O,5,FALSE),"OK","NOK")),
         "")</f>
        <v/>
      </c>
      <c r="AD180" s="1156" t="str">
        <f ca="1">IF(intern2!AE16&gt;0,
        IF(AD$166="X",
              IF(COUNTBLANK(INDIRECT(ADDRESS(ROW(AD180),MATCH(AD$167,$166:$166,0),1,1)&amp;":"&amp;ADDRESS(ROW(AD180),COLUMN(AD180)-1,1,1),TRUE))&gt;0,"",
                    IF(COUNTIF(INDIRECT(ADDRESS(ROW(AD180),MATCH(AD$167,$166:$166,0),1,1)&amp;":"&amp;ADDRESS(ROW(AD180),COLUMN(AD180)-1,1,1),TRUE),"OK")&gt;0,"OK","NOK")),
              IF(AD$8&gt;=VLOOKUP($A180,'2.2'!$D:$O,5,FALSE),"OK","NOK")),
         "")</f>
        <v/>
      </c>
      <c r="AE180" s="1160" t="str">
        <f ca="1">IF(intern2!AF16&gt;0,
        IF(AE$166="X",
              IF(COUNTBLANK(INDIRECT(ADDRESS(ROW(AE180),MATCH(AE$167,$166:$166,0),1,1)&amp;":"&amp;ADDRESS(ROW(AE180),COLUMN(AE180)-1,1,1),TRUE))&gt;0,"",
                    IF(COUNTIF(INDIRECT(ADDRESS(ROW(AE180),MATCH(AE$167,$166:$166,0),1,1)&amp;":"&amp;ADDRESS(ROW(AE180),COLUMN(AE180)-1,1,1),TRUE),"OK")&gt;0,"OK","NOK")),
              IF(AE$8&gt;=VLOOKUP($A180,'2.2'!$D:$O,5,FALSE),"OK","NOK")),
         "")</f>
        <v/>
      </c>
      <c r="AF180" s="1269" t="str">
        <f ca="1">IF(intern2!AG16&gt;0,
        IF(AF$166="X",
              IF(COUNTBLANK(INDIRECT(ADDRESS(ROW(AF180),MATCH(AF$167,$166:$166,0),1,1)&amp;":"&amp;ADDRESS(ROW(AF180),COLUMN(AF180)-1,1,1),TRUE))&gt;0,"",
                    IF(COUNTIF(INDIRECT(ADDRESS(ROW(AF180),MATCH(AF$167,$166:$166,0),1,1)&amp;":"&amp;ADDRESS(ROW(AF180),COLUMN(AF180)-1,1,1),TRUE),"OK")&gt;0,"OK","NOK")),
              IF(AF$8&gt;=VLOOKUP($A180,'2.2'!$D:$O,5,FALSE),"OK","NOK")),
         "")</f>
        <v/>
      </c>
      <c r="AG180" s="1160" t="str">
        <f ca="1">IF(intern2!AH16&gt;0,
        IF(AG$166="X",
              IF(COUNTBLANK(INDIRECT(ADDRESS(ROW(AG180),MATCH(AG$167,$166:$166,0),1,1)&amp;":"&amp;ADDRESS(ROW(AG180),COLUMN(AG180)-1,1,1),TRUE))&gt;0,"",
                    IF(COUNTIF(INDIRECT(ADDRESS(ROW(AG180),MATCH(AG$167,$166:$166,0),1,1)&amp;":"&amp;ADDRESS(ROW(AG180),COLUMN(AG180)-1,1,1),TRUE),"OK")&gt;0,"OK","NOK")),
              IF(AG$8&gt;=VLOOKUP($A180,'2.2'!$D:$O,5,FALSE),"OK","NOK")),
         "")</f>
        <v/>
      </c>
      <c r="AH180" s="1160" t="str">
        <f ca="1">IF(intern2!AI16&gt;0,
        IF(AH$166="X",
              IF(COUNTBLANK(INDIRECT(ADDRESS(ROW(AH180),MATCH(AH$167,$166:$166,0),1,1)&amp;":"&amp;ADDRESS(ROW(AH180),COLUMN(AH180)-1,1,1),TRUE))&gt;0,"",
                    IF(COUNTIF(INDIRECT(ADDRESS(ROW(AH180),MATCH(AH$167,$166:$166,0),1,1)&amp;":"&amp;ADDRESS(ROW(AH180),COLUMN(AH180)-1,1,1),TRUE),"OK")&gt;0,"OK","NOK")),
              IF(AH$8&gt;=VLOOKUP($A180,'2.2'!$D:$O,5,FALSE),"OK","NOK")),
         "")</f>
        <v/>
      </c>
      <c r="AI180" s="1156" t="str">
        <f ca="1">IF(intern2!AJ16&gt;0,
        IF(AI$166="X",
              IF(COUNTBLANK(INDIRECT(ADDRESS(ROW(AI180),MATCH(AI$167,$166:$166,0),1,1)&amp;":"&amp;ADDRESS(ROW(AI180),COLUMN(AI180)-1,1,1),TRUE))&gt;0,"",
                    IF(COUNTIF(INDIRECT(ADDRESS(ROW(AI180),MATCH(AI$167,$166:$166,0),1,1)&amp;":"&amp;ADDRESS(ROW(AI180),COLUMN(AI180)-1,1,1),TRUE),"OK")&gt;0,"OK","NOK")),
              IF(AI$8&gt;=VLOOKUP($A180,'2.2'!$D:$O,5,FALSE),"OK","NOK")),
         "")</f>
        <v/>
      </c>
      <c r="AJ180" s="1156" t="str">
        <f ca="1">IF(intern2!AK16&gt;0,
        IF(AJ$166="X",
              IF(COUNTBLANK(INDIRECT(ADDRESS(ROW(AJ180),MATCH(AJ$167,$166:$166,0),1,1)&amp;":"&amp;ADDRESS(ROW(AJ180),COLUMN(AJ180)-1,1,1),TRUE))&gt;0,"",
                    IF(COUNTIF(INDIRECT(ADDRESS(ROW(AJ180),MATCH(AJ$167,$166:$166,0),1,1)&amp;":"&amp;ADDRESS(ROW(AJ180),COLUMN(AJ180)-1,1,1),TRUE),"OK")&gt;0,"OK","NOK")),
              IF(AJ$8&gt;=VLOOKUP($A180,'2.2'!$D:$O,5,FALSE),"OK","NOK")),
         "")</f>
        <v/>
      </c>
      <c r="AK180" s="1156" t="str">
        <f ca="1">IF(intern2!AL16&gt;0,
        IF(AK$166="X",
              IF(COUNTBLANK(INDIRECT(ADDRESS(ROW(AK180),MATCH(AK$167,$166:$166,0),1,1)&amp;":"&amp;ADDRESS(ROW(AK180),COLUMN(AK180)-1,1,1),TRUE))&gt;0,"",
                    IF(COUNTIF(INDIRECT(ADDRESS(ROW(AK180),MATCH(AK$167,$166:$166,0),1,1)&amp;":"&amp;ADDRESS(ROW(AK180),COLUMN(AK180)-1,1,1),TRUE),"OK")&gt;0,"OK","NOK")),
              IF(AK$8&gt;=VLOOKUP($A180,'2.2'!$D:$O,5,FALSE),"OK","NOK")),
         "")</f>
        <v/>
      </c>
      <c r="AL180" s="1156" t="str">
        <f ca="1">IF(intern2!AM16&gt;0,
        IF(AL$166="X",
              IF(COUNTBLANK(INDIRECT(ADDRESS(ROW(AL180),MATCH(AL$167,$166:$166,0),1,1)&amp;":"&amp;ADDRESS(ROW(AL180),COLUMN(AL180)-1,1,1),TRUE))&gt;0,"",
                    IF(COUNTIF(INDIRECT(ADDRESS(ROW(AL180),MATCH(AL$167,$166:$166,0),1,1)&amp;":"&amp;ADDRESS(ROW(AL180),COLUMN(AL180)-1,1,1),TRUE),"OK")&gt;0,"OK","NOK")),
              IF(AL$8&gt;=VLOOKUP($A180,'2.2'!$D:$O,5,FALSE),"OK","NOK")),
         "")</f>
        <v/>
      </c>
      <c r="AM180" s="1269" t="str">
        <f ca="1">IF(intern2!AN16&gt;0,
        IF(AM$166="X",
              IF(COUNTBLANK(INDIRECT(ADDRESS(ROW(AM180),MATCH(AM$167,$166:$166,0),1,1)&amp;":"&amp;ADDRESS(ROW(AM180),COLUMN(AM180)-1,1,1),TRUE))&gt;0,"",
                    IF(COUNTIF(INDIRECT(ADDRESS(ROW(AM180),MATCH(AM$167,$166:$166,0),1,1)&amp;":"&amp;ADDRESS(ROW(AM180),COLUMN(AM180)-1,1,1),TRUE),"OK")&gt;0,"OK","NOK")),
              IF(AM$8&gt;=VLOOKUP($A180,'2.2'!$D:$O,5,FALSE),"OK","NOK")),
         "")</f>
        <v/>
      </c>
      <c r="AN180" s="1170" t="str">
        <f ca="1">IF(intern2!AO16&gt;0,
        IF(AN$166="X",
              IF(COUNTBLANK(INDIRECT(ADDRESS(ROW(AN180),MATCH(AN$167,$166:$166,0),1,1)&amp;":"&amp;ADDRESS(ROW(AN180),COLUMN(AN180)-1,1,1),TRUE))&gt;0,"",
                    IF(COUNTIF(INDIRECT(ADDRESS(ROW(AN180),MATCH(AN$167,$166:$166,0),1,1)&amp;":"&amp;ADDRESS(ROW(AN180),COLUMN(AN180)-1,1,1),TRUE),"OK")&gt;0,"OK","NOK")),
              IF(AN$8&gt;=VLOOKUP($A180,'2.2'!$D:$O,5,FALSE),"OK","NOK")),
         "")</f>
        <v/>
      </c>
      <c r="AO180" s="1156" t="str">
        <f ca="1">IF(intern2!AP16&gt;0,
        IF(AO$166="X",
              IF(COUNTBLANK(INDIRECT(ADDRESS(ROW(AO180),MATCH(AO$167,$166:$166,0),1,1)&amp;":"&amp;ADDRESS(ROW(AO180),COLUMN(AO180)-1,1,1),TRUE))&gt;0,"",
                    IF(COUNTIF(INDIRECT(ADDRESS(ROW(AO180),MATCH(AO$167,$166:$166,0),1,1)&amp;":"&amp;ADDRESS(ROW(AO180),COLUMN(AO180)-1,1,1),TRUE),"OK")&gt;0,"OK","NOK")),
              IF(AO$8&gt;=VLOOKUP($A180,'2.2'!$D:$O,5,FALSE),"OK","NOK")),
         "")</f>
        <v/>
      </c>
      <c r="AP180" s="1156" t="str">
        <f ca="1">IF(intern2!AQ16&gt;0,
        IF(AP$166="X",
              IF(COUNTBLANK(INDIRECT(ADDRESS(ROW(AP180),MATCH(AP$167,$166:$166,0),1,1)&amp;":"&amp;ADDRESS(ROW(AP180),COLUMN(AP180)-1,1,1),TRUE))&gt;0,"",
                    IF(COUNTIF(INDIRECT(ADDRESS(ROW(AP180),MATCH(AP$167,$166:$166,0),1,1)&amp;":"&amp;ADDRESS(ROW(AP180),COLUMN(AP180)-1,1,1),TRUE),"OK")&gt;0,"OK","NOK")),
              IF(AP$8&gt;=VLOOKUP($A180,'2.2'!$D:$O,5,FALSE),"OK","NOK")),
         "")</f>
        <v>NOK</v>
      </c>
      <c r="AQ180" s="1269" t="str">
        <f ca="1">IF(intern2!AR16&gt;0,
        IF(AQ$166="X",
              IF(COUNTBLANK(INDIRECT(ADDRESS(ROW(AQ180),MATCH(AQ$167,$166:$166,0),1,1)&amp;":"&amp;ADDRESS(ROW(AQ180),COLUMN(AQ180)-1,1,1),TRUE))&gt;0,"",
                    IF(COUNTIF(INDIRECT(ADDRESS(ROW(AQ180),MATCH(AQ$167,$166:$166,0),1,1)&amp;":"&amp;ADDRESS(ROW(AQ180),COLUMN(AQ180)-1,1,1),TRUE),"OK")&gt;0,"OK","NOK")),
              IF(AQ$8&gt;=VLOOKUP($A180,'2.2'!$D:$O,5,FALSE),"OK","NOK")),
         "")</f>
        <v/>
      </c>
      <c r="AR180" s="1156" t="str">
        <f ca="1">IF(intern2!AS16&gt;0,
        IF(AR$166="X",
              IF(COUNTBLANK(INDIRECT(ADDRESS(ROW(AR180),MATCH(AR$167,$166:$166,0),1,1)&amp;":"&amp;ADDRESS(ROW(AR180),COLUMN(AR180)-1,1,1),TRUE))&gt;0,"",
                    IF(COUNTIF(INDIRECT(ADDRESS(ROW(AR180),MATCH(AR$167,$166:$166,0),1,1)&amp;":"&amp;ADDRESS(ROW(AR180),COLUMN(AR180)-1,1,1),TRUE),"OK")&gt;0,"OK","NOK")),
              IF(AR$8&gt;=VLOOKUP($A180,'2.2'!$D:$O,5,FALSE),"OK","NOK")),
         "")</f>
        <v/>
      </c>
      <c r="AS180" s="1156" t="str">
        <f ca="1">IF(intern2!AT16&gt;0,
        IF(AS$166="X",
              IF(COUNTBLANK(INDIRECT(ADDRESS(ROW(AS180),MATCH(AS$167,$166:$166,0),1,1)&amp;":"&amp;ADDRESS(ROW(AS180),COLUMN(AS180)-1,1,1),TRUE))&gt;0,"",
                    IF(COUNTIF(INDIRECT(ADDRESS(ROW(AS180),MATCH(AS$167,$166:$166,0),1,1)&amp;":"&amp;ADDRESS(ROW(AS180),COLUMN(AS180)-1,1,1),TRUE),"OK")&gt;0,"OK","NOK")),
              IF(AS$8&gt;=VLOOKUP($A180,'2.2'!$D:$O,5,FALSE),"OK","NOK")),
         "")</f>
        <v/>
      </c>
      <c r="AT180" s="1269" t="str">
        <f ca="1">IF(intern2!AU16&gt;0,
        IF(AT$166="X",
              IF(COUNTBLANK(INDIRECT(ADDRESS(ROW(AT180),MATCH(AT$167,$166:$166,0),1,1)&amp;":"&amp;ADDRESS(ROW(AT180),COLUMN(AT180)-1,1,1),TRUE))&gt;0,"",
                    IF(COUNTIF(INDIRECT(ADDRESS(ROW(AT180),MATCH(AT$167,$166:$166,0),1,1)&amp;":"&amp;ADDRESS(ROW(AT180),COLUMN(AT180)-1,1,1),TRUE),"OK")&gt;0,"OK","NOK")),
              IF(AT$8&gt;=VLOOKUP($A180,'2.2'!$D:$O,5,FALSE),"OK","NOK")),
         "")</f>
        <v/>
      </c>
      <c r="AU180" s="1156" t="str">
        <f ca="1">IF(intern2!AV16&gt;0,
        IF(AU$166="X",
              IF(COUNTBLANK(INDIRECT(ADDRESS(ROW(AU180),MATCH(AU$167,$166:$166,0),1,1)&amp;":"&amp;ADDRESS(ROW(AU180),COLUMN(AU180)-1,1,1),TRUE))&gt;0,"",
                    IF(COUNTIF(INDIRECT(ADDRESS(ROW(AU180),MATCH(AU$167,$166:$166,0),1,1)&amp;":"&amp;ADDRESS(ROW(AU180),COLUMN(AU180)-1,1,1),TRUE),"OK")&gt;0,"OK","NOK")),
              IF(AU$8&gt;=VLOOKUP($A180,'2.2'!$D:$O,5,FALSE),"OK","NOK")),
         "")</f>
        <v/>
      </c>
      <c r="AV180" s="1156" t="str">
        <f ca="1">IF(intern2!AW16&gt;0,
        IF(AV$166="X",
              IF(COUNTBLANK(INDIRECT(ADDRESS(ROW(AV180),MATCH(AV$167,$166:$166,0),1,1)&amp;":"&amp;ADDRESS(ROW(AV180),COLUMN(AV180)-1,1,1),TRUE))&gt;0,"",
                    IF(COUNTIF(INDIRECT(ADDRESS(ROW(AV180),MATCH(AV$167,$166:$166,0),1,1)&amp;":"&amp;ADDRESS(ROW(AV180),COLUMN(AV180)-1,1,1),TRUE),"OK")&gt;0,"OK","NOK")),
              IF(AV$8&gt;=VLOOKUP($A180,'2.2'!$D:$O,5,FALSE),"OK","NOK")),
         "")</f>
        <v/>
      </c>
      <c r="AW180" s="1156" t="str">
        <f ca="1">IF(intern2!AX16&gt;0,
        IF(AW$166="X",
              IF(COUNTBLANK(INDIRECT(ADDRESS(ROW(AW180),MATCH(AW$167,$166:$166,0),1,1)&amp;":"&amp;ADDRESS(ROW(AW180),COLUMN(AW180)-1,1,1),TRUE))&gt;0,"",
                    IF(COUNTIF(INDIRECT(ADDRESS(ROW(AW180),MATCH(AW$167,$166:$166,0),1,1)&amp;":"&amp;ADDRESS(ROW(AW180),COLUMN(AW180)-1,1,1),TRUE),"OK")&gt;0,"OK","NOK")),
              IF(AW$8&gt;=VLOOKUP($A180,'2.2'!$D:$O,5,FALSE),"OK","NOK")),
         "")</f>
        <v/>
      </c>
      <c r="AX180" s="1156" t="str">
        <f ca="1">IF(intern2!AY16&gt;0,
        IF(AX$166="X",
              IF(COUNTBLANK(INDIRECT(ADDRESS(ROW(AX180),MATCH(AX$167,$166:$166,0),1,1)&amp;":"&amp;ADDRESS(ROW(AX180),COLUMN(AX180)-1,1,1),TRUE))&gt;0,"",
                    IF(COUNTIF(INDIRECT(ADDRESS(ROW(AX180),MATCH(AX$167,$166:$166,0),1,1)&amp;":"&amp;ADDRESS(ROW(AX180),COLUMN(AX180)-1,1,1),TRUE),"OK")&gt;0,"OK","NOK")),
              IF(AX$8&gt;=VLOOKUP($A180,'2.2'!$D:$O,5,FALSE),"OK","NOK")),
         "")</f>
        <v/>
      </c>
      <c r="AY180" s="1156" t="str">
        <f ca="1">IF(intern2!AZ16&gt;0,
        IF(AY$166="X",
              IF(COUNTBLANK(INDIRECT(ADDRESS(ROW(AY180),MATCH(AY$167,$166:$166,0),1,1)&amp;":"&amp;ADDRESS(ROW(AY180),COLUMN(AY180)-1,1,1),TRUE))&gt;0,"",
                    IF(COUNTIF(INDIRECT(ADDRESS(ROW(AY180),MATCH(AY$167,$166:$166,0),1,1)&amp;":"&amp;ADDRESS(ROW(AY180),COLUMN(AY180)-1,1,1),TRUE),"OK")&gt;0,"OK","NOK")),
              IF(AY$8&gt;=VLOOKUP($A180,'2.2'!$D:$O,5,FALSE),"OK","NOK")),
         "")</f>
        <v/>
      </c>
      <c r="AZ180" s="1269" t="str">
        <f ca="1">IF(intern2!BA16&gt;0,
        IF(AZ$166="X",
              IF(COUNTBLANK(INDIRECT(ADDRESS(ROW(AZ180),MATCH(AZ$167,$166:$166,0),1,1)&amp;":"&amp;ADDRESS(ROW(AZ180),COLUMN(AZ180)-1,1,1),TRUE))&gt;0,"",
                    IF(COUNTIF(INDIRECT(ADDRESS(ROW(AZ180),MATCH(AZ$167,$166:$166,0),1,1)&amp;":"&amp;ADDRESS(ROW(AZ180),COLUMN(AZ180)-1,1,1),TRUE),"OK")&gt;0,"OK","NOK")),
              IF(AZ$8&gt;=VLOOKUP($A180,'2.2'!$D:$O,5,FALSE),"OK","NOK")),
         "")</f>
        <v/>
      </c>
      <c r="BA180" s="1156" t="str">
        <f ca="1">IF(intern2!BB16&gt;0,
        IF(BA$166="X",
              IF(COUNTBLANK(INDIRECT(ADDRESS(ROW(BA180),MATCH(BA$167,$166:$166,0),1,1)&amp;":"&amp;ADDRESS(ROW(BA180),COLUMN(BA180)-1,1,1),TRUE))&gt;0,"",
                    IF(COUNTIF(INDIRECT(ADDRESS(ROW(BA180),MATCH(BA$167,$166:$166,0),1,1)&amp;":"&amp;ADDRESS(ROW(BA180),COLUMN(BA180)-1,1,1),TRUE),"OK")&gt;0,"OK","NOK")),
              IF(BA$8&gt;=VLOOKUP($A180,'2.2'!$D:$O,5,FALSE),"OK","NOK")),
         "")</f>
        <v/>
      </c>
      <c r="BB180" s="1156" t="str">
        <f ca="1">IF(intern2!BC16&gt;0,
        IF(BB$166="X",
              IF(COUNTBLANK(INDIRECT(ADDRESS(ROW(BB180),MATCH(BB$167,$166:$166,0),1,1)&amp;":"&amp;ADDRESS(ROW(BB180),COLUMN(BB180)-1,1,1),TRUE))&gt;0,"",
                    IF(COUNTIF(INDIRECT(ADDRESS(ROW(BB180),MATCH(BB$167,$166:$166,0),1,1)&amp;":"&amp;ADDRESS(ROW(BB180),COLUMN(BB180)-1,1,1),TRUE),"OK")&gt;0,"OK","NOK")),
              IF(BB$8&gt;=VLOOKUP($A180,'2.2'!$D:$O,5,FALSE),"OK","NOK")),
         "")</f>
        <v/>
      </c>
      <c r="BC180" s="1156" t="str">
        <f ca="1">IF(intern2!BD16&gt;0,
        IF(BC$166="X",
              IF(COUNTBLANK(INDIRECT(ADDRESS(ROW(BC180),MATCH(BC$167,$166:$166,0),1,1)&amp;":"&amp;ADDRESS(ROW(BC180),COLUMN(BC180)-1,1,1),TRUE))&gt;0,"",
                    IF(COUNTIF(INDIRECT(ADDRESS(ROW(BC180),MATCH(BC$167,$166:$166,0),1,1)&amp;":"&amp;ADDRESS(ROW(BC180),COLUMN(BC180)-1,1,1),TRUE),"OK")&gt;0,"OK","NOK")),
              IF(BC$8&gt;=VLOOKUP($A180,'2.2'!$D:$O,5,FALSE),"OK","NOK")),
         "")</f>
        <v/>
      </c>
      <c r="BD180" s="1156" t="str">
        <f ca="1">IF(intern2!BE16&gt;0,
        IF(BD$166="X",
              IF(COUNTBLANK(INDIRECT(ADDRESS(ROW(BD180),MATCH(BD$167,$166:$166,0),1,1)&amp;":"&amp;ADDRESS(ROW(BD180),COLUMN(BD180)-1,1,1),TRUE))&gt;0,"",
                    IF(COUNTIF(INDIRECT(ADDRESS(ROW(BD180),MATCH(BD$167,$166:$166,0),1,1)&amp;":"&amp;ADDRESS(ROW(BD180),COLUMN(BD180)-1,1,1),TRUE),"OK")&gt;0,"OK","NOK")),
              IF(BD$8&gt;=VLOOKUP($A180,'2.2'!$D:$O,5,FALSE),"OK","NOK")),
         "")</f>
        <v/>
      </c>
      <c r="BE180" s="1156" t="str">
        <f ca="1">IF(intern2!BF16&gt;0,
        IF(BE$166="X",
              IF(COUNTBLANK(INDIRECT(ADDRESS(ROW(BE180),MATCH(BE$167,$166:$166,0),1,1)&amp;":"&amp;ADDRESS(ROW(BE180),COLUMN(BE180)-1,1,1),TRUE))&gt;0,"",
                    IF(COUNTIF(INDIRECT(ADDRESS(ROW(BE180),MATCH(BE$167,$166:$166,0),1,1)&amp;":"&amp;ADDRESS(ROW(BE180),COLUMN(BE180)-1,1,1),TRUE),"OK")&gt;0,"OK","NOK")),
              IF(BE$8&gt;=VLOOKUP($A180,'2.2'!$D:$O,5,FALSE),"OK","NOK")),
         "")</f>
        <v/>
      </c>
      <c r="BF180" s="1170" t="str">
        <f ca="1">IF(intern2!BG16&gt;0,
        IF(BF$166="X",
              IF(COUNTBLANK(INDIRECT(ADDRESS(ROW(BF180),MATCH(BF$167,$166:$166,0),1,1)&amp;":"&amp;ADDRESS(ROW(BF180),COLUMN(BF180)-1,1,1),TRUE))&gt;0,"",
                    IF(COUNTIF(INDIRECT(ADDRESS(ROW(BF180),MATCH(BF$167,$166:$166,0),1,1)&amp;":"&amp;ADDRESS(ROW(BF180),COLUMN(BF180)-1,1,1),TRUE),"OK")&gt;0,"OK","NOK")),
              IF(BF$8&gt;=VLOOKUP($A180,'2.2'!$D:$O,5,FALSE),"OK","NOK")),
         "")</f>
        <v/>
      </c>
      <c r="BG180" s="1269" t="str">
        <f ca="1">IF(intern2!BH16&gt;0,
        IF(BG$166="X",
              IF(COUNTBLANK(INDIRECT(ADDRESS(ROW(BG180),MATCH(BG$167,$166:$166,0),1,1)&amp;":"&amp;ADDRESS(ROW(BG180),COLUMN(BG180)-1,1,1),TRUE))&gt;0,"",
                    IF(COUNTIF(INDIRECT(ADDRESS(ROW(BG180),MATCH(BG$167,$166:$166,0),1,1)&amp;":"&amp;ADDRESS(ROW(BG180),COLUMN(BG180)-1,1,1),TRUE),"OK")&gt;0,"OK","NOK")),
              IF(BG$8&gt;=VLOOKUP($A180,'2.2'!$D:$O,5,FALSE),"OK","NOK")),
         "")</f>
        <v/>
      </c>
      <c r="BH180" s="1176" t="str">
        <f t="shared" ca="1" si="12"/>
        <v>NOK</v>
      </c>
      <c r="BI180" s="1176"/>
    </row>
    <row r="181" spans="1:61" ht="52.8" x14ac:dyDescent="0.25">
      <c r="A181" s="716" t="str">
        <f t="shared" ref="A181:B181" si="24">+A21</f>
        <v>HNO1.3</v>
      </c>
      <c r="B181" s="1157" t="str">
        <f t="shared" si="24"/>
        <v>Chirurgia dell'orecchio medio (timpanoplastica, chirurgia della mastoide, ossiculoplastica incl. Operazioni della staffa)</v>
      </c>
      <c r="C181" s="1156" t="str">
        <f ca="1">IF(intern2!D17&gt;0,
        IF(C$166="X",
              IF(COUNTBLANK(INDIRECT(ADDRESS(ROW(C181),MATCH(C$167,$166:$166,0),1,1)&amp;":"&amp;ADDRESS(ROW(C181),COLUMN(C181)-1,1,1),TRUE))&gt;0,"",
                    IF(COUNTIF(INDIRECT(ADDRESS(ROW(C181),MATCH(C$167,$166:$166,0),1,1)&amp;":"&amp;ADDRESS(ROW(C181),COLUMN(C181)-1,1,1),TRUE),"OK")&gt;0,"OK","NOK")),
              IF(C$8&gt;=VLOOKUP($A181,'2.2'!$D:$O,5,FALSE),"OK","NOK")),
         "")</f>
        <v/>
      </c>
      <c r="D181" s="1156" t="str">
        <f ca="1">IF(intern2!E17&gt;0,
        IF(D$166="X",
              IF(COUNTBLANK(INDIRECT(ADDRESS(ROW(D181),MATCH(D$167,$166:$166,0),1,1)&amp;":"&amp;ADDRESS(ROW(D181),COLUMN(D181)-1,1,1),TRUE))&gt;0,"",
                    IF(COUNTIF(INDIRECT(ADDRESS(ROW(D181),MATCH(D$167,$166:$166,0),1,1)&amp;":"&amp;ADDRESS(ROW(D181),COLUMN(D181)-1,1,1),TRUE),"OK")&gt;0,"OK","NOK")),
              IF(D$8&gt;=VLOOKUP($A181,'2.2'!$D:$O,5,FALSE),"OK","NOK")),
         "")</f>
        <v/>
      </c>
      <c r="E181" s="1156" t="str">
        <f ca="1">IF(intern2!F17&gt;0,
        IF(E$166="X",
              IF(COUNTBLANK(INDIRECT(ADDRESS(ROW(E181),MATCH(E$167,$166:$166,0),1,1)&amp;":"&amp;ADDRESS(ROW(E181),COLUMN(E181)-1,1,1),TRUE))&gt;0,"",
                    IF(COUNTIF(INDIRECT(ADDRESS(ROW(E181),MATCH(E$167,$166:$166,0),1,1)&amp;":"&amp;ADDRESS(ROW(E181),COLUMN(E181)-1,1,1),TRUE),"OK")&gt;0,"OK","NOK")),
              IF(E$8&gt;=VLOOKUP($A181,'2.2'!$D:$O,5,FALSE),"OK","NOK")),
         "")</f>
        <v/>
      </c>
      <c r="F181" s="1156" t="str">
        <f ca="1">IF(intern2!G17&gt;0,
        IF(F$166="X",
              IF(COUNTBLANK(INDIRECT(ADDRESS(ROW(F181),MATCH(F$167,$166:$166,0),1,1)&amp;":"&amp;ADDRESS(ROW(F181),COLUMN(F181)-1,1,1),TRUE))&gt;0,"",
                    IF(COUNTIF(INDIRECT(ADDRESS(ROW(F181),MATCH(F$167,$166:$166,0),1,1)&amp;":"&amp;ADDRESS(ROW(F181),COLUMN(F181)-1,1,1),TRUE),"OK")&gt;0,"OK","NOK")),
              IF(F$8&gt;=VLOOKUP($A181,'2.2'!$D:$O,5,FALSE),"OK","NOK")),
         "")</f>
        <v/>
      </c>
      <c r="G181" s="1156" t="str">
        <f ca="1">IF(intern2!H17&gt;0,
        IF(G$166="X",
              IF(COUNTBLANK(INDIRECT(ADDRESS(ROW(G181),MATCH(G$167,$166:$166,0),1,1)&amp;":"&amp;ADDRESS(ROW(G181),COLUMN(G181)-1,1,1),TRUE))&gt;0,"",
                    IF(COUNTIF(INDIRECT(ADDRESS(ROW(G181),MATCH(G$167,$166:$166,0),1,1)&amp;":"&amp;ADDRESS(ROW(G181),COLUMN(G181)-1,1,1),TRUE),"OK")&gt;0,"OK","NOK")),
              IF(G$8&gt;=VLOOKUP($A181,'2.2'!$D:$O,5,FALSE),"OK","NOK")),
         "")</f>
        <v/>
      </c>
      <c r="H181" s="1156" t="str">
        <f ca="1">IF(intern2!I17&gt;0,
        IF(H$166="X",
              IF(COUNTBLANK(INDIRECT(ADDRESS(ROW(H181),MATCH(H$167,$166:$166,0),1,1)&amp;":"&amp;ADDRESS(ROW(H181),COLUMN(H181)-1,1,1),TRUE))&gt;0,"",
                    IF(COUNTIF(INDIRECT(ADDRESS(ROW(H181),MATCH(H$167,$166:$166,0),1,1)&amp;":"&amp;ADDRESS(ROW(H181),COLUMN(H181)-1,1,1),TRUE),"OK")&gt;0,"OK","NOK")),
              IF(H$8&gt;=VLOOKUP($A181,'2.2'!$D:$O,5,FALSE),"OK","NOK")),
         "")</f>
        <v/>
      </c>
      <c r="I181" s="1269" t="str">
        <f ca="1">IF(intern2!J17&gt;0,
        IF(I$166="X",
              IF(COUNTBLANK(INDIRECT(ADDRESS(ROW(I181),MATCH(I$167,$166:$166,0),1,1)&amp;":"&amp;ADDRESS(ROW(I181),COLUMN(I181)-1,1,1),TRUE))&gt;0,"",
                    IF(COUNTIF(INDIRECT(ADDRESS(ROW(I181),MATCH(I$167,$166:$166,0),1,1)&amp;":"&amp;ADDRESS(ROW(I181),COLUMN(I181)-1,1,1),TRUE),"OK")&gt;0,"OK","NOK")),
              IF(I$8&gt;=VLOOKUP($A181,'2.2'!$D:$O,5,FALSE),"OK","NOK")),
         "")</f>
        <v/>
      </c>
      <c r="J181" s="1159" t="str">
        <f ca="1">IF(intern2!K17&gt;0,
        IF(J$166="X",
              IF(COUNTBLANK(INDIRECT(ADDRESS(ROW(J181),MATCH(J$167,$166:$166,0),1,1)&amp;":"&amp;ADDRESS(ROW(J181),COLUMN(J181)-1,1,1),TRUE))&gt;0,"",
                    IF(COUNTIF(INDIRECT(ADDRESS(ROW(J181),MATCH(J$167,$166:$166,0),1,1)&amp;":"&amp;ADDRESS(ROW(J181),COLUMN(J181)-1,1,1),TRUE),"OK")&gt;0,"OK","NOK")),
              IF(J$8&gt;=VLOOKUP($A181,'2.2'!$D:$O,5,FALSE),"OK","NOK")),
         "")</f>
        <v/>
      </c>
      <c r="K181" s="1156" t="str">
        <f ca="1">IF(intern2!L17&gt;0,
        IF(K$166="X",
              IF(COUNTBLANK(INDIRECT(ADDRESS(ROW(K181),MATCH(K$167,$166:$166,0),1,1)&amp;":"&amp;ADDRESS(ROW(K181),COLUMN(K181)-1,1,1),TRUE))&gt;0,"",
                    IF(COUNTIF(INDIRECT(ADDRESS(ROW(K181),MATCH(K$167,$166:$166,0),1,1)&amp;":"&amp;ADDRESS(ROW(K181),COLUMN(K181)-1,1,1),TRUE),"OK")&gt;0,"OK","NOK")),
              IF(K$8&gt;=VLOOKUP($A181,'2.2'!$D:$O,5,FALSE),"OK","NOK")),
         "")</f>
        <v/>
      </c>
      <c r="L181" s="1156" t="str">
        <f ca="1">IF(intern2!M17&gt;0,
        IF(L$166="X",
              IF(COUNTBLANK(INDIRECT(ADDRESS(ROW(L181),MATCH(L$167,$166:$166,0),1,1)&amp;":"&amp;ADDRESS(ROW(L181),COLUMN(L181)-1,1,1),TRUE))&gt;0,"",
                    IF(COUNTIF(INDIRECT(ADDRESS(ROW(L181),MATCH(L$167,$166:$166,0),1,1)&amp;":"&amp;ADDRESS(ROW(L181),COLUMN(L181)-1,1,1),TRUE),"OK")&gt;0,"OK","NOK")),
              IF(L$8&gt;=VLOOKUP($A181,'2.2'!$D:$O,5,FALSE),"OK","NOK")),
         "")</f>
        <v/>
      </c>
      <c r="M181" s="1156" t="str">
        <f ca="1">IF(intern2!N17&gt;0,
        IF(M$166="X",
              IF(COUNTBLANK(INDIRECT(ADDRESS(ROW(M181),MATCH(M$167,$166:$166,0),1,1)&amp;":"&amp;ADDRESS(ROW(M181),COLUMN(M181)-1,1,1),TRUE))&gt;0,"",
                    IF(COUNTIF(INDIRECT(ADDRESS(ROW(M181),MATCH(M$167,$166:$166,0),1,1)&amp;":"&amp;ADDRESS(ROW(M181),COLUMN(M181)-1,1,1),TRUE),"OK")&gt;0,"OK","NOK")),
              IF(M$8&gt;=VLOOKUP($A181,'2.2'!$D:$O,5,FALSE),"OK","NOK")),
         "")</f>
        <v/>
      </c>
      <c r="N181" s="1156" t="str">
        <f ca="1">IF(intern2!O17&gt;0,
        IF(N$166="X",
              IF(COUNTBLANK(INDIRECT(ADDRESS(ROW(N181),MATCH(N$167,$166:$166,0),1,1)&amp;":"&amp;ADDRESS(ROW(N181),COLUMN(N181)-1,1,1),TRUE))&gt;0,"",
                    IF(COUNTIF(INDIRECT(ADDRESS(ROW(N181),MATCH(N$167,$166:$166,0),1,1)&amp;":"&amp;ADDRESS(ROW(N181),COLUMN(N181)-1,1,1),TRUE),"OK")&gt;0,"OK","NOK")),
              IF(N$8&gt;=VLOOKUP($A181,'2.2'!$D:$O,5,FALSE),"OK","NOK")),
         "")</f>
        <v/>
      </c>
      <c r="O181" s="1156" t="str">
        <f ca="1">IF(intern2!P17&gt;0,
        IF(O$166="X",
              IF(COUNTBLANK(INDIRECT(ADDRESS(ROW(O181),MATCH(O$167,$166:$166,0),1,1)&amp;":"&amp;ADDRESS(ROW(O181),COLUMN(O181)-1,1,1),TRUE))&gt;0,"",
                    IF(COUNTIF(INDIRECT(ADDRESS(ROW(O181),MATCH(O$167,$166:$166,0),1,1)&amp;":"&amp;ADDRESS(ROW(O181),COLUMN(O181)-1,1,1),TRUE),"OK")&gt;0,"OK","NOK")),
              IF(O$8&gt;=VLOOKUP($A181,'2.2'!$D:$O,5,FALSE),"OK","NOK")),
         "")</f>
        <v/>
      </c>
      <c r="P181" s="1156" t="str">
        <f ca="1">IF(intern2!Q17&gt;0,
        IF(P$166="X",
              IF(COUNTBLANK(INDIRECT(ADDRESS(ROW(P181),MATCH(P$167,$166:$166,0),1,1)&amp;":"&amp;ADDRESS(ROW(P181),COLUMN(P181)-1,1,1),TRUE))&gt;0,"",
                    IF(COUNTIF(INDIRECT(ADDRESS(ROW(P181),MATCH(P$167,$166:$166,0),1,1)&amp;":"&amp;ADDRESS(ROW(P181),COLUMN(P181)-1,1,1),TRUE),"OK")&gt;0,"OK","NOK")),
              IF(P$8&gt;=VLOOKUP($A181,'2.2'!$D:$O,5,FALSE),"OK","NOK")),
         "")</f>
        <v/>
      </c>
      <c r="Q181" s="1156" t="str">
        <f ca="1">IF(intern2!R17&gt;0,
        IF(Q$166="X",
              IF(COUNTBLANK(INDIRECT(ADDRESS(ROW(Q181),MATCH(Q$167,$166:$166,0),1,1)&amp;":"&amp;ADDRESS(ROW(Q181),COLUMN(Q181)-1,1,1),TRUE))&gt;0,"",
                    IF(COUNTIF(INDIRECT(ADDRESS(ROW(Q181),MATCH(Q$167,$166:$166,0),1,1)&amp;":"&amp;ADDRESS(ROW(Q181),COLUMN(Q181)-1,1,1),TRUE),"OK")&gt;0,"OK","NOK")),
              IF(Q$8&gt;=VLOOKUP($A181,'2.2'!$D:$O,5,FALSE),"OK","NOK")),
         "")</f>
        <v/>
      </c>
      <c r="R181" s="1159" t="str">
        <f ca="1">IF(intern2!S17&gt;0,
        IF(R$166="X",
              IF(COUNTBLANK(INDIRECT(ADDRESS(ROW(R181),MATCH(R$167,$166:$166,0),1,1)&amp;":"&amp;ADDRESS(ROW(R181),COLUMN(R181)-1,1,1),TRUE))&gt;0,"",
                    IF(COUNTIF(INDIRECT(ADDRESS(ROW(R181),MATCH(R$167,$166:$166,0),1,1)&amp;":"&amp;ADDRESS(ROW(R181),COLUMN(R181)-1,1,1),TRUE),"OK")&gt;0,"OK","NOK")),
              IF(R$8&gt;=VLOOKUP($A181,'2.2'!$D:$O,5,FALSE),"OK","NOK")),
         "")</f>
        <v/>
      </c>
      <c r="S181" s="1159" t="str">
        <f ca="1">IF(intern2!T17&gt;0,
        IF(S$166="X",
              IF(COUNTBLANK(INDIRECT(ADDRESS(ROW(S181),MATCH(S$167,$166:$166,0),1,1)&amp;":"&amp;ADDRESS(ROW(S181),COLUMN(S181)-1,1,1),TRUE))&gt;0,"",
                    IF(COUNTIF(INDIRECT(ADDRESS(ROW(S181),MATCH(S$167,$166:$166,0),1,1)&amp;":"&amp;ADDRESS(ROW(S181),COLUMN(S181)-1,1,1),TRUE),"OK")&gt;0,"OK","NOK")),
              IF(S$8&gt;=VLOOKUP($A181,'2.2'!$D:$O,5,FALSE),"OK","NOK")),
         "")</f>
        <v/>
      </c>
      <c r="T181" s="1156" t="str">
        <f ca="1">IF(intern2!U17&gt;0,
        IF(T$166="X",
              IF(COUNTBLANK(INDIRECT(ADDRESS(ROW(T181),MATCH(T$167,$166:$166,0),1,1)&amp;":"&amp;ADDRESS(ROW(T181),COLUMN(T181)-1,1,1),TRUE))&gt;0,"",
                    IF(COUNTIF(INDIRECT(ADDRESS(ROW(T181),MATCH(T$167,$166:$166,0),1,1)&amp;":"&amp;ADDRESS(ROW(T181),COLUMN(T181)-1,1,1),TRUE),"OK")&gt;0,"OK","NOK")),
              IF(T$8&gt;=VLOOKUP($A181,'2.2'!$D:$O,5,FALSE),"OK","NOK")),
         "")</f>
        <v/>
      </c>
      <c r="U181" s="1156" t="str">
        <f ca="1">IF(intern2!V17&gt;0,
        IF(U$166="X",
              IF(COUNTBLANK(INDIRECT(ADDRESS(ROW(U181),MATCH(U$167,$166:$166,0),1,1)&amp;":"&amp;ADDRESS(ROW(U181),COLUMN(U181)-1,1,1),TRUE))&gt;0,"",
                    IF(COUNTIF(INDIRECT(ADDRESS(ROW(U181),MATCH(U$167,$166:$166,0),1,1)&amp;":"&amp;ADDRESS(ROW(U181),COLUMN(U181)-1,1,1),TRUE),"OK")&gt;0,"OK","NOK")),
              IF(U$8&gt;=VLOOKUP($A181,'2.2'!$D:$O,5,FALSE),"OK","NOK")),
         "")</f>
        <v/>
      </c>
      <c r="V181" s="1156" t="str">
        <f ca="1">IF(intern2!W17&gt;0,
        IF(V$166="X",
              IF(COUNTBLANK(INDIRECT(ADDRESS(ROW(V181),MATCH(V$167,$166:$166,0),1,1)&amp;":"&amp;ADDRESS(ROW(V181),COLUMN(V181)-1,1,1),TRUE))&gt;0,"",
                    IF(COUNTIF(INDIRECT(ADDRESS(ROW(V181),MATCH(V$167,$166:$166,0),1,1)&amp;":"&amp;ADDRESS(ROW(V181),COLUMN(V181)-1,1,1),TRUE),"OK")&gt;0,"OK","NOK")),
              IF(V$8&gt;=VLOOKUP($A181,'2.2'!$D:$O,5,FALSE),"OK","NOK")),
         "")</f>
        <v/>
      </c>
      <c r="W181" s="1156" t="str">
        <f ca="1">IF(intern2!X17&gt;0,
        IF(W$166="X",
              IF(COUNTBLANK(INDIRECT(ADDRESS(ROW(W181),MATCH(W$167,$166:$166,0),1,1)&amp;":"&amp;ADDRESS(ROW(W181),COLUMN(W181)-1,1,1),TRUE))&gt;0,"",
                    IF(COUNTIF(INDIRECT(ADDRESS(ROW(W181),MATCH(W$167,$166:$166,0),1,1)&amp;":"&amp;ADDRESS(ROW(W181),COLUMN(W181)-1,1,1),TRUE),"OK")&gt;0,"OK","NOK")),
              IF(W$8&gt;=VLOOKUP($A181,'2.2'!$D:$O,5,FALSE),"OK","NOK")),
         "")</f>
        <v/>
      </c>
      <c r="X181" s="1156" t="str">
        <f ca="1">IF(intern2!Y17&gt;0,
        IF(X$166="X",
              IF(COUNTBLANK(INDIRECT(ADDRESS(ROW(X181),MATCH(X$167,$166:$166,0),1,1)&amp;":"&amp;ADDRESS(ROW(X181),COLUMN(X181)-1,1,1),TRUE))&gt;0,"",
                    IF(COUNTIF(INDIRECT(ADDRESS(ROW(X181),MATCH(X$167,$166:$166,0),1,1)&amp;":"&amp;ADDRESS(ROW(X181),COLUMN(X181)-1,1,1),TRUE),"OK")&gt;0,"OK","NOK")),
              IF(X$8&gt;=VLOOKUP($A181,'2.2'!$D:$O,5,FALSE),"OK","NOK")),
         "")</f>
        <v/>
      </c>
      <c r="Y181" s="1170" t="str">
        <f ca="1">IF(intern2!Z17&gt;0,
        IF(Y$166="X",
              IF(COUNTBLANK(INDIRECT(ADDRESS(ROW(Y181),MATCH(Y$167,$166:$166,0),1,1)&amp;":"&amp;ADDRESS(ROW(Y181),COLUMN(Y181)-1,1,1),TRUE))&gt;0,"",
                    IF(COUNTIF(INDIRECT(ADDRESS(ROW(Y181),MATCH(Y$167,$166:$166,0),1,1)&amp;":"&amp;ADDRESS(ROW(Y181),COLUMN(Y181)-1,1,1),TRUE),"OK")&gt;0,"OK","NOK")),
              IF(Y$8&gt;=VLOOKUP($A181,'2.2'!$D:$O,5,FALSE),"OK","NOK")),
         "")</f>
        <v/>
      </c>
      <c r="Z181" s="1269" t="str">
        <f ca="1">IF(intern2!AA17&gt;0,
        IF(Z$166="X",
              IF(COUNTBLANK(INDIRECT(ADDRESS(ROW(Z181),MATCH(Z$167,$166:$166,0),1,1)&amp;":"&amp;ADDRESS(ROW(Z181),COLUMN(Z181)-1,1,1),TRUE))&gt;0,"",
                    IF(COUNTIF(INDIRECT(ADDRESS(ROW(Z181),MATCH(Z$167,$166:$166,0),1,1)&amp;":"&amp;ADDRESS(ROW(Z181),COLUMN(Z181)-1,1,1),TRUE),"OK")&gt;0,"OK","NOK")),
              IF(Z$8&gt;=VLOOKUP($A181,'2.2'!$D:$O,5,FALSE),"OK","NOK")),
         "")</f>
        <v/>
      </c>
      <c r="AA181" s="1156" t="str">
        <f ca="1">IF(intern2!AB17&gt;0,
        IF(AA$166="X",
              IF(COUNTBLANK(INDIRECT(ADDRESS(ROW(AA181),MATCH(AA$167,$166:$166,0),1,1)&amp;":"&amp;ADDRESS(ROW(AA181),COLUMN(AA181)-1,1,1),TRUE))&gt;0,"",
                    IF(COUNTIF(INDIRECT(ADDRESS(ROW(AA181),MATCH(AA$167,$166:$166,0),1,1)&amp;":"&amp;ADDRESS(ROW(AA181),COLUMN(AA181)-1,1,1),TRUE),"OK")&gt;0,"OK","NOK")),
              IF(AA$8&gt;=VLOOKUP($A181,'2.2'!$D:$O,5,FALSE),"OK","NOK")),
         "")</f>
        <v/>
      </c>
      <c r="AB181" s="1156" t="str">
        <f ca="1">IF(intern2!AC17&gt;0,
        IF(AB$166="X",
              IF(COUNTBLANK(INDIRECT(ADDRESS(ROW(AB181),MATCH(AB$167,$166:$166,0),1,1)&amp;":"&amp;ADDRESS(ROW(AB181),COLUMN(AB181)-1,1,1),TRUE))&gt;0,"",
                    IF(COUNTIF(INDIRECT(ADDRESS(ROW(AB181),MATCH(AB$167,$166:$166,0),1,1)&amp;":"&amp;ADDRESS(ROW(AB181),COLUMN(AB181)-1,1,1),TRUE),"OK")&gt;0,"OK","NOK")),
              IF(AB$8&gt;=VLOOKUP($A181,'2.2'!$D:$O,5,FALSE),"OK","NOK")),
         "")</f>
        <v/>
      </c>
      <c r="AC181" s="1156" t="str">
        <f ca="1">IF(intern2!AD17&gt;0,
        IF(AC$166="X",
              IF(COUNTBLANK(INDIRECT(ADDRESS(ROW(AC181),MATCH(AC$167,$166:$166,0),1,1)&amp;":"&amp;ADDRESS(ROW(AC181),COLUMN(AC181)-1,1,1),TRUE))&gt;0,"",
                    IF(COUNTIF(INDIRECT(ADDRESS(ROW(AC181),MATCH(AC$167,$166:$166,0),1,1)&amp;":"&amp;ADDRESS(ROW(AC181),COLUMN(AC181)-1,1,1),TRUE),"OK")&gt;0,"OK","NOK")),
              IF(AC$8&gt;=VLOOKUP($A181,'2.2'!$D:$O,5,FALSE),"OK","NOK")),
         "")</f>
        <v/>
      </c>
      <c r="AD181" s="1156" t="str">
        <f ca="1">IF(intern2!AE17&gt;0,
        IF(AD$166="X",
              IF(COUNTBLANK(INDIRECT(ADDRESS(ROW(AD181),MATCH(AD$167,$166:$166,0),1,1)&amp;":"&amp;ADDRESS(ROW(AD181),COLUMN(AD181)-1,1,1),TRUE))&gt;0,"",
                    IF(COUNTIF(INDIRECT(ADDRESS(ROW(AD181),MATCH(AD$167,$166:$166,0),1,1)&amp;":"&amp;ADDRESS(ROW(AD181),COLUMN(AD181)-1,1,1),TRUE),"OK")&gt;0,"OK","NOK")),
              IF(AD$8&gt;=VLOOKUP($A181,'2.2'!$D:$O,5,FALSE),"OK","NOK")),
         "")</f>
        <v/>
      </c>
      <c r="AE181" s="1160" t="str">
        <f ca="1">IF(intern2!AF17&gt;0,
        IF(AE$166="X",
              IF(COUNTBLANK(INDIRECT(ADDRESS(ROW(AE181),MATCH(AE$167,$166:$166,0),1,1)&amp;":"&amp;ADDRESS(ROW(AE181),COLUMN(AE181)-1,1,1),TRUE))&gt;0,"",
                    IF(COUNTIF(INDIRECT(ADDRESS(ROW(AE181),MATCH(AE$167,$166:$166,0),1,1)&amp;":"&amp;ADDRESS(ROW(AE181),COLUMN(AE181)-1,1,1),TRUE),"OK")&gt;0,"OK","NOK")),
              IF(AE$8&gt;=VLOOKUP($A181,'2.2'!$D:$O,5,FALSE),"OK","NOK")),
         "")</f>
        <v/>
      </c>
      <c r="AF181" s="1269" t="str">
        <f ca="1">IF(intern2!AG17&gt;0,
        IF(AF$166="X",
              IF(COUNTBLANK(INDIRECT(ADDRESS(ROW(AF181),MATCH(AF$167,$166:$166,0),1,1)&amp;":"&amp;ADDRESS(ROW(AF181),COLUMN(AF181)-1,1,1),TRUE))&gt;0,"",
                    IF(COUNTIF(INDIRECT(ADDRESS(ROW(AF181),MATCH(AF$167,$166:$166,0),1,1)&amp;":"&amp;ADDRESS(ROW(AF181),COLUMN(AF181)-1,1,1),TRUE),"OK")&gt;0,"OK","NOK")),
              IF(AF$8&gt;=VLOOKUP($A181,'2.2'!$D:$O,5,FALSE),"OK","NOK")),
         "")</f>
        <v/>
      </c>
      <c r="AG181" s="1160" t="str">
        <f ca="1">IF(intern2!AH17&gt;0,
        IF(AG$166="X",
              IF(COUNTBLANK(INDIRECT(ADDRESS(ROW(AG181),MATCH(AG$167,$166:$166,0),1,1)&amp;":"&amp;ADDRESS(ROW(AG181),COLUMN(AG181)-1,1,1),TRUE))&gt;0,"",
                    IF(COUNTIF(INDIRECT(ADDRESS(ROW(AG181),MATCH(AG$167,$166:$166,0),1,1)&amp;":"&amp;ADDRESS(ROW(AG181),COLUMN(AG181)-1,1,1),TRUE),"OK")&gt;0,"OK","NOK")),
              IF(AG$8&gt;=VLOOKUP($A181,'2.2'!$D:$O,5,FALSE),"OK","NOK")),
         "")</f>
        <v/>
      </c>
      <c r="AH181" s="1160" t="str">
        <f ca="1">IF(intern2!AI17&gt;0,
        IF(AH$166="X",
              IF(COUNTBLANK(INDIRECT(ADDRESS(ROW(AH181),MATCH(AH$167,$166:$166,0),1,1)&amp;":"&amp;ADDRESS(ROW(AH181),COLUMN(AH181)-1,1,1),TRUE))&gt;0,"",
                    IF(COUNTIF(INDIRECT(ADDRESS(ROW(AH181),MATCH(AH$167,$166:$166,0),1,1)&amp;":"&amp;ADDRESS(ROW(AH181),COLUMN(AH181)-1,1,1),TRUE),"OK")&gt;0,"OK","NOK")),
              IF(AH$8&gt;=VLOOKUP($A181,'2.2'!$D:$O,5,FALSE),"OK","NOK")),
         "")</f>
        <v/>
      </c>
      <c r="AI181" s="1156" t="str">
        <f ca="1">IF(intern2!AJ17&gt;0,
        IF(AI$166="X",
              IF(COUNTBLANK(INDIRECT(ADDRESS(ROW(AI181),MATCH(AI$167,$166:$166,0),1,1)&amp;":"&amp;ADDRESS(ROW(AI181),COLUMN(AI181)-1,1,1),TRUE))&gt;0,"",
                    IF(COUNTIF(INDIRECT(ADDRESS(ROW(AI181),MATCH(AI$167,$166:$166,0),1,1)&amp;":"&amp;ADDRESS(ROW(AI181),COLUMN(AI181)-1,1,1),TRUE),"OK")&gt;0,"OK","NOK")),
              IF(AI$8&gt;=VLOOKUP($A181,'2.2'!$D:$O,5,FALSE),"OK","NOK")),
         "")</f>
        <v/>
      </c>
      <c r="AJ181" s="1156" t="str">
        <f ca="1">IF(intern2!AK17&gt;0,
        IF(AJ$166="X",
              IF(COUNTBLANK(INDIRECT(ADDRESS(ROW(AJ181),MATCH(AJ$167,$166:$166,0),1,1)&amp;":"&amp;ADDRESS(ROW(AJ181),COLUMN(AJ181)-1,1,1),TRUE))&gt;0,"",
                    IF(COUNTIF(INDIRECT(ADDRESS(ROW(AJ181),MATCH(AJ$167,$166:$166,0),1,1)&amp;":"&amp;ADDRESS(ROW(AJ181),COLUMN(AJ181)-1,1,1),TRUE),"OK")&gt;0,"OK","NOK")),
              IF(AJ$8&gt;=VLOOKUP($A181,'2.2'!$D:$O,5,FALSE),"OK","NOK")),
         "")</f>
        <v/>
      </c>
      <c r="AK181" s="1156" t="str">
        <f ca="1">IF(intern2!AL17&gt;0,
        IF(AK$166="X",
              IF(COUNTBLANK(INDIRECT(ADDRESS(ROW(AK181),MATCH(AK$167,$166:$166,0),1,1)&amp;":"&amp;ADDRESS(ROW(AK181),COLUMN(AK181)-1,1,1),TRUE))&gt;0,"",
                    IF(COUNTIF(INDIRECT(ADDRESS(ROW(AK181),MATCH(AK$167,$166:$166,0),1,1)&amp;":"&amp;ADDRESS(ROW(AK181),COLUMN(AK181)-1,1,1),TRUE),"OK")&gt;0,"OK","NOK")),
              IF(AK$8&gt;=VLOOKUP($A181,'2.2'!$D:$O,5,FALSE),"OK","NOK")),
         "")</f>
        <v/>
      </c>
      <c r="AL181" s="1156" t="str">
        <f ca="1">IF(intern2!AM17&gt;0,
        IF(AL$166="X",
              IF(COUNTBLANK(INDIRECT(ADDRESS(ROW(AL181),MATCH(AL$167,$166:$166,0),1,1)&amp;":"&amp;ADDRESS(ROW(AL181),COLUMN(AL181)-1,1,1),TRUE))&gt;0,"",
                    IF(COUNTIF(INDIRECT(ADDRESS(ROW(AL181),MATCH(AL$167,$166:$166,0),1,1)&amp;":"&amp;ADDRESS(ROW(AL181),COLUMN(AL181)-1,1,1),TRUE),"OK")&gt;0,"OK","NOK")),
              IF(AL$8&gt;=VLOOKUP($A181,'2.2'!$D:$O,5,FALSE),"OK","NOK")),
         "")</f>
        <v/>
      </c>
      <c r="AM181" s="1269" t="str">
        <f ca="1">IF(intern2!AN17&gt;0,
        IF(AM$166="X",
              IF(COUNTBLANK(INDIRECT(ADDRESS(ROW(AM181),MATCH(AM$167,$166:$166,0),1,1)&amp;":"&amp;ADDRESS(ROW(AM181),COLUMN(AM181)-1,1,1),TRUE))&gt;0,"",
                    IF(COUNTIF(INDIRECT(ADDRESS(ROW(AM181),MATCH(AM$167,$166:$166,0),1,1)&amp;":"&amp;ADDRESS(ROW(AM181),COLUMN(AM181)-1,1,1),TRUE),"OK")&gt;0,"OK","NOK")),
              IF(AM$8&gt;=VLOOKUP($A181,'2.2'!$D:$O,5,FALSE),"OK","NOK")),
         "")</f>
        <v/>
      </c>
      <c r="AN181" s="1170" t="str">
        <f ca="1">IF(intern2!AO17&gt;0,
        IF(AN$166="X",
              IF(COUNTBLANK(INDIRECT(ADDRESS(ROW(AN181),MATCH(AN$167,$166:$166,0),1,1)&amp;":"&amp;ADDRESS(ROW(AN181),COLUMN(AN181)-1,1,1),TRUE))&gt;0,"",
                    IF(COUNTIF(INDIRECT(ADDRESS(ROW(AN181),MATCH(AN$167,$166:$166,0),1,1)&amp;":"&amp;ADDRESS(ROW(AN181),COLUMN(AN181)-1,1,1),TRUE),"OK")&gt;0,"OK","NOK")),
              IF(AN$8&gt;=VLOOKUP($A181,'2.2'!$D:$O,5,FALSE),"OK","NOK")),
         "")</f>
        <v/>
      </c>
      <c r="AO181" s="1156" t="str">
        <f ca="1">IF(intern2!AP17&gt;0,
        IF(AO$166="X",
              IF(COUNTBLANK(INDIRECT(ADDRESS(ROW(AO181),MATCH(AO$167,$166:$166,0),1,1)&amp;":"&amp;ADDRESS(ROW(AO181),COLUMN(AO181)-1,1,1),TRUE))&gt;0,"",
                    IF(COUNTIF(INDIRECT(ADDRESS(ROW(AO181),MATCH(AO$167,$166:$166,0),1,1)&amp;":"&amp;ADDRESS(ROW(AO181),COLUMN(AO181)-1,1,1),TRUE),"OK")&gt;0,"OK","NOK")),
              IF(AO$8&gt;=VLOOKUP($A181,'2.2'!$D:$O,5,FALSE),"OK","NOK")),
         "")</f>
        <v>NOK</v>
      </c>
      <c r="AP181" s="1156" t="str">
        <f ca="1">IF(intern2!AQ17&gt;0,
        IF(AP$166="X",
              IF(COUNTBLANK(INDIRECT(ADDRESS(ROW(AP181),MATCH(AP$167,$166:$166,0),1,1)&amp;":"&amp;ADDRESS(ROW(AP181),COLUMN(AP181)-1,1,1),TRUE))&gt;0,"",
                    IF(COUNTIF(INDIRECT(ADDRESS(ROW(AP181),MATCH(AP$167,$166:$166,0),1,1)&amp;":"&amp;ADDRESS(ROW(AP181),COLUMN(AP181)-1,1,1),TRUE),"OK")&gt;0,"OK","NOK")),
              IF(AP$8&gt;=VLOOKUP($A181,'2.2'!$D:$O,5,FALSE),"OK","NOK")),
         "")</f>
        <v>NOK</v>
      </c>
      <c r="AQ181" s="1269" t="str">
        <f ca="1">IF(intern2!AR17&gt;0,
        IF(AQ$166="X",
              IF(COUNTBLANK(INDIRECT(ADDRESS(ROW(AQ181),MATCH(AQ$167,$166:$166,0),1,1)&amp;":"&amp;ADDRESS(ROW(AQ181),COLUMN(AQ181)-1,1,1),TRUE))&gt;0,"",
                    IF(COUNTIF(INDIRECT(ADDRESS(ROW(AQ181),MATCH(AQ$167,$166:$166,0),1,1)&amp;":"&amp;ADDRESS(ROW(AQ181),COLUMN(AQ181)-1,1,1),TRUE),"OK")&gt;0,"OK","NOK")),
              IF(AQ$8&gt;=VLOOKUP($A181,'2.2'!$D:$O,5,FALSE),"OK","NOK")),
         "")</f>
        <v>NOK</v>
      </c>
      <c r="AR181" s="1156" t="str">
        <f ca="1">IF(intern2!AS17&gt;0,
        IF(AR$166="X",
              IF(COUNTBLANK(INDIRECT(ADDRESS(ROW(AR181),MATCH(AR$167,$166:$166,0),1,1)&amp;":"&amp;ADDRESS(ROW(AR181),COLUMN(AR181)-1,1,1),TRUE))&gt;0,"",
                    IF(COUNTIF(INDIRECT(ADDRESS(ROW(AR181),MATCH(AR$167,$166:$166,0),1,1)&amp;":"&amp;ADDRESS(ROW(AR181),COLUMN(AR181)-1,1,1),TRUE),"OK")&gt;0,"OK","NOK")),
              IF(AR$8&gt;=VLOOKUP($A181,'2.2'!$D:$O,5,FALSE),"OK","NOK")),
         "")</f>
        <v/>
      </c>
      <c r="AS181" s="1156" t="str">
        <f ca="1">IF(intern2!AT17&gt;0,
        IF(AS$166="X",
              IF(COUNTBLANK(INDIRECT(ADDRESS(ROW(AS181),MATCH(AS$167,$166:$166,0),1,1)&amp;":"&amp;ADDRESS(ROW(AS181),COLUMN(AS181)-1,1,1),TRUE))&gt;0,"",
                    IF(COUNTIF(INDIRECT(ADDRESS(ROW(AS181),MATCH(AS$167,$166:$166,0),1,1)&amp;":"&amp;ADDRESS(ROW(AS181),COLUMN(AS181)-1,1,1),TRUE),"OK")&gt;0,"OK","NOK")),
              IF(AS$8&gt;=VLOOKUP($A181,'2.2'!$D:$O,5,FALSE),"OK","NOK")),
         "")</f>
        <v/>
      </c>
      <c r="AT181" s="1269" t="str">
        <f ca="1">IF(intern2!AU17&gt;0,
        IF(AT$166="X",
              IF(COUNTBLANK(INDIRECT(ADDRESS(ROW(AT181),MATCH(AT$167,$166:$166,0),1,1)&amp;":"&amp;ADDRESS(ROW(AT181),COLUMN(AT181)-1,1,1),TRUE))&gt;0,"",
                    IF(COUNTIF(INDIRECT(ADDRESS(ROW(AT181),MATCH(AT$167,$166:$166,0),1,1)&amp;":"&amp;ADDRESS(ROW(AT181),COLUMN(AT181)-1,1,1),TRUE),"OK")&gt;0,"OK","NOK")),
              IF(AT$8&gt;=VLOOKUP($A181,'2.2'!$D:$O,5,FALSE),"OK","NOK")),
         "")</f>
        <v/>
      </c>
      <c r="AU181" s="1156" t="str">
        <f ca="1">IF(intern2!AV17&gt;0,
        IF(AU$166="X",
              IF(COUNTBLANK(INDIRECT(ADDRESS(ROW(AU181),MATCH(AU$167,$166:$166,0),1,1)&amp;":"&amp;ADDRESS(ROW(AU181),COLUMN(AU181)-1,1,1),TRUE))&gt;0,"",
                    IF(COUNTIF(INDIRECT(ADDRESS(ROW(AU181),MATCH(AU$167,$166:$166,0),1,1)&amp;":"&amp;ADDRESS(ROW(AU181),COLUMN(AU181)-1,1,1),TRUE),"OK")&gt;0,"OK","NOK")),
              IF(AU$8&gt;=VLOOKUP($A181,'2.2'!$D:$O,5,FALSE),"OK","NOK")),
         "")</f>
        <v/>
      </c>
      <c r="AV181" s="1156" t="str">
        <f ca="1">IF(intern2!AW17&gt;0,
        IF(AV$166="X",
              IF(COUNTBLANK(INDIRECT(ADDRESS(ROW(AV181),MATCH(AV$167,$166:$166,0),1,1)&amp;":"&amp;ADDRESS(ROW(AV181),COLUMN(AV181)-1,1,1),TRUE))&gt;0,"",
                    IF(COUNTIF(INDIRECT(ADDRESS(ROW(AV181),MATCH(AV$167,$166:$166,0),1,1)&amp;":"&amp;ADDRESS(ROW(AV181),COLUMN(AV181)-1,1,1),TRUE),"OK")&gt;0,"OK","NOK")),
              IF(AV$8&gt;=VLOOKUP($A181,'2.2'!$D:$O,5,FALSE),"OK","NOK")),
         "")</f>
        <v/>
      </c>
      <c r="AW181" s="1156" t="str">
        <f ca="1">IF(intern2!AX17&gt;0,
        IF(AW$166="X",
              IF(COUNTBLANK(INDIRECT(ADDRESS(ROW(AW181),MATCH(AW$167,$166:$166,0),1,1)&amp;":"&amp;ADDRESS(ROW(AW181),COLUMN(AW181)-1,1,1),TRUE))&gt;0,"",
                    IF(COUNTIF(INDIRECT(ADDRESS(ROW(AW181),MATCH(AW$167,$166:$166,0),1,1)&amp;":"&amp;ADDRESS(ROW(AW181),COLUMN(AW181)-1,1,1),TRUE),"OK")&gt;0,"OK","NOK")),
              IF(AW$8&gt;=VLOOKUP($A181,'2.2'!$D:$O,5,FALSE),"OK","NOK")),
         "")</f>
        <v/>
      </c>
      <c r="AX181" s="1156" t="str">
        <f ca="1">IF(intern2!AY17&gt;0,
        IF(AX$166="X",
              IF(COUNTBLANK(INDIRECT(ADDRESS(ROW(AX181),MATCH(AX$167,$166:$166,0),1,1)&amp;":"&amp;ADDRESS(ROW(AX181),COLUMN(AX181)-1,1,1),TRUE))&gt;0,"",
                    IF(COUNTIF(INDIRECT(ADDRESS(ROW(AX181),MATCH(AX$167,$166:$166,0),1,1)&amp;":"&amp;ADDRESS(ROW(AX181),COLUMN(AX181)-1,1,1),TRUE),"OK")&gt;0,"OK","NOK")),
              IF(AX$8&gt;=VLOOKUP($A181,'2.2'!$D:$O,5,FALSE),"OK","NOK")),
         "")</f>
        <v/>
      </c>
      <c r="AY181" s="1156" t="str">
        <f ca="1">IF(intern2!AZ17&gt;0,
        IF(AY$166="X",
              IF(COUNTBLANK(INDIRECT(ADDRESS(ROW(AY181),MATCH(AY$167,$166:$166,0),1,1)&amp;":"&amp;ADDRESS(ROW(AY181),COLUMN(AY181)-1,1,1),TRUE))&gt;0,"",
                    IF(COUNTIF(INDIRECT(ADDRESS(ROW(AY181),MATCH(AY$167,$166:$166,0),1,1)&amp;":"&amp;ADDRESS(ROW(AY181),COLUMN(AY181)-1,1,1),TRUE),"OK")&gt;0,"OK","NOK")),
              IF(AY$8&gt;=VLOOKUP($A181,'2.2'!$D:$O,5,FALSE),"OK","NOK")),
         "")</f>
        <v/>
      </c>
      <c r="AZ181" s="1269" t="str">
        <f ca="1">IF(intern2!BA17&gt;0,
        IF(AZ$166="X",
              IF(COUNTBLANK(INDIRECT(ADDRESS(ROW(AZ181),MATCH(AZ$167,$166:$166,0),1,1)&amp;":"&amp;ADDRESS(ROW(AZ181),COLUMN(AZ181)-1,1,1),TRUE))&gt;0,"",
                    IF(COUNTIF(INDIRECT(ADDRESS(ROW(AZ181),MATCH(AZ$167,$166:$166,0),1,1)&amp;":"&amp;ADDRESS(ROW(AZ181),COLUMN(AZ181)-1,1,1),TRUE),"OK")&gt;0,"OK","NOK")),
              IF(AZ$8&gt;=VLOOKUP($A181,'2.2'!$D:$O,5,FALSE),"OK","NOK")),
         "")</f>
        <v/>
      </c>
      <c r="BA181" s="1156" t="str">
        <f ca="1">IF(intern2!BB17&gt;0,
        IF(BA$166="X",
              IF(COUNTBLANK(INDIRECT(ADDRESS(ROW(BA181),MATCH(BA$167,$166:$166,0),1,1)&amp;":"&amp;ADDRESS(ROW(BA181),COLUMN(BA181)-1,1,1),TRUE))&gt;0,"",
                    IF(COUNTIF(INDIRECT(ADDRESS(ROW(BA181),MATCH(BA$167,$166:$166,0),1,1)&amp;":"&amp;ADDRESS(ROW(BA181),COLUMN(BA181)-1,1,1),TRUE),"OK")&gt;0,"OK","NOK")),
              IF(BA$8&gt;=VLOOKUP($A181,'2.2'!$D:$O,5,FALSE),"OK","NOK")),
         "")</f>
        <v/>
      </c>
      <c r="BB181" s="1156" t="str">
        <f ca="1">IF(intern2!BC17&gt;0,
        IF(BB$166="X",
              IF(COUNTBLANK(INDIRECT(ADDRESS(ROW(BB181),MATCH(BB$167,$166:$166,0),1,1)&amp;":"&amp;ADDRESS(ROW(BB181),COLUMN(BB181)-1,1,1),TRUE))&gt;0,"",
                    IF(COUNTIF(INDIRECT(ADDRESS(ROW(BB181),MATCH(BB$167,$166:$166,0),1,1)&amp;":"&amp;ADDRESS(ROW(BB181),COLUMN(BB181)-1,1,1),TRUE),"OK")&gt;0,"OK","NOK")),
              IF(BB$8&gt;=VLOOKUP($A181,'2.2'!$D:$O,5,FALSE),"OK","NOK")),
         "")</f>
        <v/>
      </c>
      <c r="BC181" s="1156" t="str">
        <f ca="1">IF(intern2!BD17&gt;0,
        IF(BC$166="X",
              IF(COUNTBLANK(INDIRECT(ADDRESS(ROW(BC181),MATCH(BC$167,$166:$166,0),1,1)&amp;":"&amp;ADDRESS(ROW(BC181),COLUMN(BC181)-1,1,1),TRUE))&gt;0,"",
                    IF(COUNTIF(INDIRECT(ADDRESS(ROW(BC181),MATCH(BC$167,$166:$166,0),1,1)&amp;":"&amp;ADDRESS(ROW(BC181),COLUMN(BC181)-1,1,1),TRUE),"OK")&gt;0,"OK","NOK")),
              IF(BC$8&gt;=VLOOKUP($A181,'2.2'!$D:$O,5,FALSE),"OK","NOK")),
         "")</f>
        <v/>
      </c>
      <c r="BD181" s="1156" t="str">
        <f ca="1">IF(intern2!BE17&gt;0,
        IF(BD$166="X",
              IF(COUNTBLANK(INDIRECT(ADDRESS(ROW(BD181),MATCH(BD$167,$166:$166,0),1,1)&amp;":"&amp;ADDRESS(ROW(BD181),COLUMN(BD181)-1,1,1),TRUE))&gt;0,"",
                    IF(COUNTIF(INDIRECT(ADDRESS(ROW(BD181),MATCH(BD$167,$166:$166,0),1,1)&amp;":"&amp;ADDRESS(ROW(BD181),COLUMN(BD181)-1,1,1),TRUE),"OK")&gt;0,"OK","NOK")),
              IF(BD$8&gt;=VLOOKUP($A181,'2.2'!$D:$O,5,FALSE),"OK","NOK")),
         "")</f>
        <v/>
      </c>
      <c r="BE181" s="1156" t="str">
        <f ca="1">IF(intern2!BF17&gt;0,
        IF(BE$166="X",
              IF(COUNTBLANK(INDIRECT(ADDRESS(ROW(BE181),MATCH(BE$167,$166:$166,0),1,1)&amp;":"&amp;ADDRESS(ROW(BE181),COLUMN(BE181)-1,1,1),TRUE))&gt;0,"",
                    IF(COUNTIF(INDIRECT(ADDRESS(ROW(BE181),MATCH(BE$167,$166:$166,0),1,1)&amp;":"&amp;ADDRESS(ROW(BE181),COLUMN(BE181)-1,1,1),TRUE),"OK")&gt;0,"OK","NOK")),
              IF(BE$8&gt;=VLOOKUP($A181,'2.2'!$D:$O,5,FALSE),"OK","NOK")),
         "")</f>
        <v/>
      </c>
      <c r="BF181" s="1170" t="str">
        <f ca="1">IF(intern2!BG17&gt;0,
        IF(BF$166="X",
              IF(COUNTBLANK(INDIRECT(ADDRESS(ROW(BF181),MATCH(BF$167,$166:$166,0),1,1)&amp;":"&amp;ADDRESS(ROW(BF181),COLUMN(BF181)-1,1,1),TRUE))&gt;0,"",
                    IF(COUNTIF(INDIRECT(ADDRESS(ROW(BF181),MATCH(BF$167,$166:$166,0),1,1)&amp;":"&amp;ADDRESS(ROW(BF181),COLUMN(BF181)-1,1,1),TRUE),"OK")&gt;0,"OK","NOK")),
              IF(BF$8&gt;=VLOOKUP($A181,'2.2'!$D:$O,5,FALSE),"OK","NOK")),
         "")</f>
        <v/>
      </c>
      <c r="BG181" s="1269" t="str">
        <f ca="1">IF(intern2!BH17&gt;0,
        IF(BG$166="X",
              IF(COUNTBLANK(INDIRECT(ADDRESS(ROW(BG181),MATCH(BG$167,$166:$166,0),1,1)&amp;":"&amp;ADDRESS(ROW(BG181),COLUMN(BG181)-1,1,1),TRUE))&gt;0,"",
                    IF(COUNTIF(INDIRECT(ADDRESS(ROW(BG181),MATCH(BG$167,$166:$166,0),1,1)&amp;":"&amp;ADDRESS(ROW(BG181),COLUMN(BG181)-1,1,1),TRUE),"OK")&gt;0,"OK","NOK")),
              IF(BG$8&gt;=VLOOKUP($A181,'2.2'!$D:$O,5,FALSE),"OK","NOK")),
         "")</f>
        <v/>
      </c>
      <c r="BH181" s="1176" t="str">
        <f t="shared" ca="1" si="12"/>
        <v>NOK</v>
      </c>
      <c r="BI181" s="1176"/>
    </row>
    <row r="182" spans="1:61" ht="52.8" x14ac:dyDescent="0.25">
      <c r="A182" s="716" t="str">
        <f t="shared" ref="A182:B182" si="25">+A22</f>
        <v>HNO1.3.1</v>
      </c>
      <c r="B182" s="1157" t="str">
        <f t="shared" si="25"/>
        <v>Chirurgia allargata dell'orecchio con orecchio interno e/o apertura della dura madre</v>
      </c>
      <c r="C182" s="1156" t="str">
        <f ca="1">IF(intern2!D18&gt;0,
        IF(C$166="X",
              IF(COUNTBLANK(INDIRECT(ADDRESS(ROW(C182),MATCH(C$167,$166:$166,0),1,1)&amp;":"&amp;ADDRESS(ROW(C182),COLUMN(C182)-1,1,1),TRUE))&gt;0,"",
                    IF(COUNTIF(INDIRECT(ADDRESS(ROW(C182),MATCH(C$167,$166:$166,0),1,1)&amp;":"&amp;ADDRESS(ROW(C182),COLUMN(C182)-1,1,1),TRUE),"OK")&gt;0,"OK","NOK")),
              IF(C$8&gt;=VLOOKUP($A182,'2.2'!$D:$O,5,FALSE),"OK","NOK")),
         "")</f>
        <v/>
      </c>
      <c r="D182" s="1156" t="str">
        <f ca="1">IF(intern2!E18&gt;0,
        IF(D$166="X",
              IF(COUNTBLANK(INDIRECT(ADDRESS(ROW(D182),MATCH(D$167,$166:$166,0),1,1)&amp;":"&amp;ADDRESS(ROW(D182),COLUMN(D182)-1,1,1),TRUE))&gt;0,"",
                    IF(COUNTIF(INDIRECT(ADDRESS(ROW(D182),MATCH(D$167,$166:$166,0),1,1)&amp;":"&amp;ADDRESS(ROW(D182),COLUMN(D182)-1,1,1),TRUE),"OK")&gt;0,"OK","NOK")),
              IF(D$8&gt;=VLOOKUP($A182,'2.2'!$D:$O,5,FALSE),"OK","NOK")),
         "")</f>
        <v/>
      </c>
      <c r="E182" s="1156" t="str">
        <f ca="1">IF(intern2!F18&gt;0,
        IF(E$166="X",
              IF(COUNTBLANK(INDIRECT(ADDRESS(ROW(E182),MATCH(E$167,$166:$166,0),1,1)&amp;":"&amp;ADDRESS(ROW(E182),COLUMN(E182)-1,1,1),TRUE))&gt;0,"",
                    IF(COUNTIF(INDIRECT(ADDRESS(ROW(E182),MATCH(E$167,$166:$166,0),1,1)&amp;":"&amp;ADDRESS(ROW(E182),COLUMN(E182)-1,1,1),TRUE),"OK")&gt;0,"OK","NOK")),
              IF(E$8&gt;=VLOOKUP($A182,'2.2'!$D:$O,5,FALSE),"OK","NOK")),
         "")</f>
        <v/>
      </c>
      <c r="F182" s="1156" t="str">
        <f ca="1">IF(intern2!G18&gt;0,
        IF(F$166="X",
              IF(COUNTBLANK(INDIRECT(ADDRESS(ROW(F182),MATCH(F$167,$166:$166,0),1,1)&amp;":"&amp;ADDRESS(ROW(F182),COLUMN(F182)-1,1,1),TRUE))&gt;0,"",
                    IF(COUNTIF(INDIRECT(ADDRESS(ROW(F182),MATCH(F$167,$166:$166,0),1,1)&amp;":"&amp;ADDRESS(ROW(F182),COLUMN(F182)-1,1,1),TRUE),"OK")&gt;0,"OK","NOK")),
              IF(F$8&gt;=VLOOKUP($A182,'2.2'!$D:$O,5,FALSE),"OK","NOK")),
         "")</f>
        <v/>
      </c>
      <c r="G182" s="1156" t="str">
        <f ca="1">IF(intern2!H18&gt;0,
        IF(G$166="X",
              IF(COUNTBLANK(INDIRECT(ADDRESS(ROW(G182),MATCH(G$167,$166:$166,0),1,1)&amp;":"&amp;ADDRESS(ROW(G182),COLUMN(G182)-1,1,1),TRUE))&gt;0,"",
                    IF(COUNTIF(INDIRECT(ADDRESS(ROW(G182),MATCH(G$167,$166:$166,0),1,1)&amp;":"&amp;ADDRESS(ROW(G182),COLUMN(G182)-1,1,1),TRUE),"OK")&gt;0,"OK","NOK")),
              IF(G$8&gt;=VLOOKUP($A182,'2.2'!$D:$O,5,FALSE),"OK","NOK")),
         "")</f>
        <v/>
      </c>
      <c r="H182" s="1156" t="str">
        <f ca="1">IF(intern2!I18&gt;0,
        IF(H$166="X",
              IF(COUNTBLANK(INDIRECT(ADDRESS(ROW(H182),MATCH(H$167,$166:$166,0),1,1)&amp;":"&amp;ADDRESS(ROW(H182),COLUMN(H182)-1,1,1),TRUE))&gt;0,"",
                    IF(COUNTIF(INDIRECT(ADDRESS(ROW(H182),MATCH(H$167,$166:$166,0),1,1)&amp;":"&amp;ADDRESS(ROW(H182),COLUMN(H182)-1,1,1),TRUE),"OK")&gt;0,"OK","NOK")),
              IF(H$8&gt;=VLOOKUP($A182,'2.2'!$D:$O,5,FALSE),"OK","NOK")),
         "")</f>
        <v/>
      </c>
      <c r="I182" s="1269" t="str">
        <f ca="1">IF(intern2!J18&gt;0,
        IF(I$166="X",
              IF(COUNTBLANK(INDIRECT(ADDRESS(ROW(I182),MATCH(I$167,$166:$166,0),1,1)&amp;":"&amp;ADDRESS(ROW(I182),COLUMN(I182)-1,1,1),TRUE))&gt;0,"",
                    IF(COUNTIF(INDIRECT(ADDRESS(ROW(I182),MATCH(I$167,$166:$166,0),1,1)&amp;":"&amp;ADDRESS(ROW(I182),COLUMN(I182)-1,1,1),TRUE),"OK")&gt;0,"OK","NOK")),
              IF(I$8&gt;=VLOOKUP($A182,'2.2'!$D:$O,5,FALSE),"OK","NOK")),
         "")</f>
        <v/>
      </c>
      <c r="J182" s="1159" t="str">
        <f ca="1">IF(intern2!K18&gt;0,
        IF(J$166="X",
              IF(COUNTBLANK(INDIRECT(ADDRESS(ROW(J182),MATCH(J$167,$166:$166,0),1,1)&amp;":"&amp;ADDRESS(ROW(J182),COLUMN(J182)-1,1,1),TRUE))&gt;0,"",
                    IF(COUNTIF(INDIRECT(ADDRESS(ROW(J182),MATCH(J$167,$166:$166,0),1,1)&amp;":"&amp;ADDRESS(ROW(J182),COLUMN(J182)-1,1,1),TRUE),"OK")&gt;0,"OK","NOK")),
              IF(J$8&gt;=VLOOKUP($A182,'2.2'!$D:$O,5,FALSE),"OK","NOK")),
         "")</f>
        <v/>
      </c>
      <c r="K182" s="1156" t="str">
        <f ca="1">IF(intern2!L18&gt;0,
        IF(K$166="X",
              IF(COUNTBLANK(INDIRECT(ADDRESS(ROW(K182),MATCH(K$167,$166:$166,0),1,1)&amp;":"&amp;ADDRESS(ROW(K182),COLUMN(K182)-1,1,1),TRUE))&gt;0,"",
                    IF(COUNTIF(INDIRECT(ADDRESS(ROW(K182),MATCH(K$167,$166:$166,0),1,1)&amp;":"&amp;ADDRESS(ROW(K182),COLUMN(K182)-1,1,1),TRUE),"OK")&gt;0,"OK","NOK")),
              IF(K$8&gt;=VLOOKUP($A182,'2.2'!$D:$O,5,FALSE),"OK","NOK")),
         "")</f>
        <v/>
      </c>
      <c r="L182" s="1156" t="str">
        <f ca="1">IF(intern2!M18&gt;0,
        IF(L$166="X",
              IF(COUNTBLANK(INDIRECT(ADDRESS(ROW(L182),MATCH(L$167,$166:$166,0),1,1)&amp;":"&amp;ADDRESS(ROW(L182),COLUMN(L182)-1,1,1),TRUE))&gt;0,"",
                    IF(COUNTIF(INDIRECT(ADDRESS(ROW(L182),MATCH(L$167,$166:$166,0),1,1)&amp;":"&amp;ADDRESS(ROW(L182),COLUMN(L182)-1,1,1),TRUE),"OK")&gt;0,"OK","NOK")),
              IF(L$8&gt;=VLOOKUP($A182,'2.2'!$D:$O,5,FALSE),"OK","NOK")),
         "")</f>
        <v/>
      </c>
      <c r="M182" s="1156" t="str">
        <f ca="1">IF(intern2!N18&gt;0,
        IF(M$166="X",
              IF(COUNTBLANK(INDIRECT(ADDRESS(ROW(M182),MATCH(M$167,$166:$166,0),1,1)&amp;":"&amp;ADDRESS(ROW(M182),COLUMN(M182)-1,1,1),TRUE))&gt;0,"",
                    IF(COUNTIF(INDIRECT(ADDRESS(ROW(M182),MATCH(M$167,$166:$166,0),1,1)&amp;":"&amp;ADDRESS(ROW(M182),COLUMN(M182)-1,1,1),TRUE),"OK")&gt;0,"OK","NOK")),
              IF(M$8&gt;=VLOOKUP($A182,'2.2'!$D:$O,5,FALSE),"OK","NOK")),
         "")</f>
        <v/>
      </c>
      <c r="N182" s="1156" t="str">
        <f ca="1">IF(intern2!O18&gt;0,
        IF(N$166="X",
              IF(COUNTBLANK(INDIRECT(ADDRESS(ROW(N182),MATCH(N$167,$166:$166,0),1,1)&amp;":"&amp;ADDRESS(ROW(N182),COLUMN(N182)-1,1,1),TRUE))&gt;0,"",
                    IF(COUNTIF(INDIRECT(ADDRESS(ROW(N182),MATCH(N$167,$166:$166,0),1,1)&amp;":"&amp;ADDRESS(ROW(N182),COLUMN(N182)-1,1,1),TRUE),"OK")&gt;0,"OK","NOK")),
              IF(N$8&gt;=VLOOKUP($A182,'2.2'!$D:$O,5,FALSE),"OK","NOK")),
         "")</f>
        <v/>
      </c>
      <c r="O182" s="1156" t="str">
        <f ca="1">IF(intern2!P18&gt;0,
        IF(O$166="X",
              IF(COUNTBLANK(INDIRECT(ADDRESS(ROW(O182),MATCH(O$167,$166:$166,0),1,1)&amp;":"&amp;ADDRESS(ROW(O182),COLUMN(O182)-1,1,1),TRUE))&gt;0,"",
                    IF(COUNTIF(INDIRECT(ADDRESS(ROW(O182),MATCH(O$167,$166:$166,0),1,1)&amp;":"&amp;ADDRESS(ROW(O182),COLUMN(O182)-1,1,1),TRUE),"OK")&gt;0,"OK","NOK")),
              IF(O$8&gt;=VLOOKUP($A182,'2.2'!$D:$O,5,FALSE),"OK","NOK")),
         "")</f>
        <v/>
      </c>
      <c r="P182" s="1156" t="str">
        <f ca="1">IF(intern2!Q18&gt;0,
        IF(P$166="X",
              IF(COUNTBLANK(INDIRECT(ADDRESS(ROW(P182),MATCH(P$167,$166:$166,0),1,1)&amp;":"&amp;ADDRESS(ROW(P182),COLUMN(P182)-1,1,1),TRUE))&gt;0,"",
                    IF(COUNTIF(INDIRECT(ADDRESS(ROW(P182),MATCH(P$167,$166:$166,0),1,1)&amp;":"&amp;ADDRESS(ROW(P182),COLUMN(P182)-1,1,1),TRUE),"OK")&gt;0,"OK","NOK")),
              IF(P$8&gt;=VLOOKUP($A182,'2.2'!$D:$O,5,FALSE),"OK","NOK")),
         "")</f>
        <v/>
      </c>
      <c r="Q182" s="1156" t="str">
        <f ca="1">IF(intern2!R18&gt;0,
        IF(Q$166="X",
              IF(COUNTBLANK(INDIRECT(ADDRESS(ROW(Q182),MATCH(Q$167,$166:$166,0),1,1)&amp;":"&amp;ADDRESS(ROW(Q182),COLUMN(Q182)-1,1,1),TRUE))&gt;0,"",
                    IF(COUNTIF(INDIRECT(ADDRESS(ROW(Q182),MATCH(Q$167,$166:$166,0),1,1)&amp;":"&amp;ADDRESS(ROW(Q182),COLUMN(Q182)-1,1,1),TRUE),"OK")&gt;0,"OK","NOK")),
              IF(Q$8&gt;=VLOOKUP($A182,'2.2'!$D:$O,5,FALSE),"OK","NOK")),
         "")</f>
        <v/>
      </c>
      <c r="R182" s="1159" t="str">
        <f ca="1">IF(intern2!S18&gt;0,
        IF(R$166="X",
              IF(COUNTBLANK(INDIRECT(ADDRESS(ROW(R182),MATCH(R$167,$166:$166,0),1,1)&amp;":"&amp;ADDRESS(ROW(R182),COLUMN(R182)-1,1,1),TRUE))&gt;0,"",
                    IF(COUNTIF(INDIRECT(ADDRESS(ROW(R182),MATCH(R$167,$166:$166,0),1,1)&amp;":"&amp;ADDRESS(ROW(R182),COLUMN(R182)-1,1,1),TRUE),"OK")&gt;0,"OK","NOK")),
              IF(R$8&gt;=VLOOKUP($A182,'2.2'!$D:$O,5,FALSE),"OK","NOK")),
         "")</f>
        <v/>
      </c>
      <c r="S182" s="1159" t="str">
        <f ca="1">IF(intern2!T18&gt;0,
        IF(S$166="X",
              IF(COUNTBLANK(INDIRECT(ADDRESS(ROW(S182),MATCH(S$167,$166:$166,0),1,1)&amp;":"&amp;ADDRESS(ROW(S182),COLUMN(S182)-1,1,1),TRUE))&gt;0,"",
                    IF(COUNTIF(INDIRECT(ADDRESS(ROW(S182),MATCH(S$167,$166:$166,0),1,1)&amp;":"&amp;ADDRESS(ROW(S182),COLUMN(S182)-1,1,1),TRUE),"OK")&gt;0,"OK","NOK")),
              IF(S$8&gt;=VLOOKUP($A182,'2.2'!$D:$O,5,FALSE),"OK","NOK")),
         "")</f>
        <v/>
      </c>
      <c r="T182" s="1156" t="str">
        <f ca="1">IF(intern2!U18&gt;0,
        IF(T$166="X",
              IF(COUNTBLANK(INDIRECT(ADDRESS(ROW(T182),MATCH(T$167,$166:$166,0),1,1)&amp;":"&amp;ADDRESS(ROW(T182),COLUMN(T182)-1,1,1),TRUE))&gt;0,"",
                    IF(COUNTIF(INDIRECT(ADDRESS(ROW(T182),MATCH(T$167,$166:$166,0),1,1)&amp;":"&amp;ADDRESS(ROW(T182),COLUMN(T182)-1,1,1),TRUE),"OK")&gt;0,"OK","NOK")),
              IF(T$8&gt;=VLOOKUP($A182,'2.2'!$D:$O,5,FALSE),"OK","NOK")),
         "")</f>
        <v/>
      </c>
      <c r="U182" s="1156" t="str">
        <f ca="1">IF(intern2!V18&gt;0,
        IF(U$166="X",
              IF(COUNTBLANK(INDIRECT(ADDRESS(ROW(U182),MATCH(U$167,$166:$166,0),1,1)&amp;":"&amp;ADDRESS(ROW(U182),COLUMN(U182)-1,1,1),TRUE))&gt;0,"",
                    IF(COUNTIF(INDIRECT(ADDRESS(ROW(U182),MATCH(U$167,$166:$166,0),1,1)&amp;":"&amp;ADDRESS(ROW(U182),COLUMN(U182)-1,1,1),TRUE),"OK")&gt;0,"OK","NOK")),
              IF(U$8&gt;=VLOOKUP($A182,'2.2'!$D:$O,5,FALSE),"OK","NOK")),
         "")</f>
        <v/>
      </c>
      <c r="V182" s="1156" t="str">
        <f ca="1">IF(intern2!W18&gt;0,
        IF(V$166="X",
              IF(COUNTBLANK(INDIRECT(ADDRESS(ROW(V182),MATCH(V$167,$166:$166,0),1,1)&amp;":"&amp;ADDRESS(ROW(V182),COLUMN(V182)-1,1,1),TRUE))&gt;0,"",
                    IF(COUNTIF(INDIRECT(ADDRESS(ROW(V182),MATCH(V$167,$166:$166,0),1,1)&amp;":"&amp;ADDRESS(ROW(V182),COLUMN(V182)-1,1,1),TRUE),"OK")&gt;0,"OK","NOK")),
              IF(V$8&gt;=VLOOKUP($A182,'2.2'!$D:$O,5,FALSE),"OK","NOK")),
         "")</f>
        <v/>
      </c>
      <c r="W182" s="1156" t="str">
        <f ca="1">IF(intern2!X18&gt;0,
        IF(W$166="X",
              IF(COUNTBLANK(INDIRECT(ADDRESS(ROW(W182),MATCH(W$167,$166:$166,0),1,1)&amp;":"&amp;ADDRESS(ROW(W182),COLUMN(W182)-1,1,1),TRUE))&gt;0,"",
                    IF(COUNTIF(INDIRECT(ADDRESS(ROW(W182),MATCH(W$167,$166:$166,0),1,1)&amp;":"&amp;ADDRESS(ROW(W182),COLUMN(W182)-1,1,1),TRUE),"OK")&gt;0,"OK","NOK")),
              IF(W$8&gt;=VLOOKUP($A182,'2.2'!$D:$O,5,FALSE),"OK","NOK")),
         "")</f>
        <v/>
      </c>
      <c r="X182" s="1156" t="str">
        <f ca="1">IF(intern2!Y18&gt;0,
        IF(X$166="X",
              IF(COUNTBLANK(INDIRECT(ADDRESS(ROW(X182),MATCH(X$167,$166:$166,0),1,1)&amp;":"&amp;ADDRESS(ROW(X182),COLUMN(X182)-1,1,1),TRUE))&gt;0,"",
                    IF(COUNTIF(INDIRECT(ADDRESS(ROW(X182),MATCH(X$167,$166:$166,0),1,1)&amp;":"&amp;ADDRESS(ROW(X182),COLUMN(X182)-1,1,1),TRUE),"OK")&gt;0,"OK","NOK")),
              IF(X$8&gt;=VLOOKUP($A182,'2.2'!$D:$O,5,FALSE),"OK","NOK")),
         "")</f>
        <v/>
      </c>
      <c r="Y182" s="1170" t="str">
        <f ca="1">IF(intern2!Z18&gt;0,
        IF(Y$166="X",
              IF(COUNTBLANK(INDIRECT(ADDRESS(ROW(Y182),MATCH(Y$167,$166:$166,0),1,1)&amp;":"&amp;ADDRESS(ROW(Y182),COLUMN(Y182)-1,1,1),TRUE))&gt;0,"",
                    IF(COUNTIF(INDIRECT(ADDRESS(ROW(Y182),MATCH(Y$167,$166:$166,0),1,1)&amp;":"&amp;ADDRESS(ROW(Y182),COLUMN(Y182)-1,1,1),TRUE),"OK")&gt;0,"OK","NOK")),
              IF(Y$8&gt;=VLOOKUP($A182,'2.2'!$D:$O,5,FALSE),"OK","NOK")),
         "")</f>
        <v/>
      </c>
      <c r="Z182" s="1269" t="str">
        <f ca="1">IF(intern2!AA18&gt;0,
        IF(Z$166="X",
              IF(COUNTBLANK(INDIRECT(ADDRESS(ROW(Z182),MATCH(Z$167,$166:$166,0),1,1)&amp;":"&amp;ADDRESS(ROW(Z182),COLUMN(Z182)-1,1,1),TRUE))&gt;0,"",
                    IF(COUNTIF(INDIRECT(ADDRESS(ROW(Z182),MATCH(Z$167,$166:$166,0),1,1)&amp;":"&amp;ADDRESS(ROW(Z182),COLUMN(Z182)-1,1,1),TRUE),"OK")&gt;0,"OK","NOK")),
              IF(Z$8&gt;=VLOOKUP($A182,'2.2'!$D:$O,5,FALSE),"OK","NOK")),
         "")</f>
        <v/>
      </c>
      <c r="AA182" s="1156" t="str">
        <f ca="1">IF(intern2!AB18&gt;0,
        IF(AA$166="X",
              IF(COUNTBLANK(INDIRECT(ADDRESS(ROW(AA182),MATCH(AA$167,$166:$166,0),1,1)&amp;":"&amp;ADDRESS(ROW(AA182),COLUMN(AA182)-1,1,1),TRUE))&gt;0,"",
                    IF(COUNTIF(INDIRECT(ADDRESS(ROW(AA182),MATCH(AA$167,$166:$166,0),1,1)&amp;":"&amp;ADDRESS(ROW(AA182),COLUMN(AA182)-1,1,1),TRUE),"OK")&gt;0,"OK","NOK")),
              IF(AA$8&gt;=VLOOKUP($A182,'2.2'!$D:$O,5,FALSE),"OK","NOK")),
         "")</f>
        <v/>
      </c>
      <c r="AB182" s="1156" t="str">
        <f ca="1">IF(intern2!AC18&gt;0,
        IF(AB$166="X",
              IF(COUNTBLANK(INDIRECT(ADDRESS(ROW(AB182),MATCH(AB$167,$166:$166,0),1,1)&amp;":"&amp;ADDRESS(ROW(AB182),COLUMN(AB182)-1,1,1),TRUE))&gt;0,"",
                    IF(COUNTIF(INDIRECT(ADDRESS(ROW(AB182),MATCH(AB$167,$166:$166,0),1,1)&amp;":"&amp;ADDRESS(ROW(AB182),COLUMN(AB182)-1,1,1),TRUE),"OK")&gt;0,"OK","NOK")),
              IF(AB$8&gt;=VLOOKUP($A182,'2.2'!$D:$O,5,FALSE),"OK","NOK")),
         "")</f>
        <v/>
      </c>
      <c r="AC182" s="1156" t="str">
        <f ca="1">IF(intern2!AD18&gt;0,
        IF(AC$166="X",
              IF(COUNTBLANK(INDIRECT(ADDRESS(ROW(AC182),MATCH(AC$167,$166:$166,0),1,1)&amp;":"&amp;ADDRESS(ROW(AC182),COLUMN(AC182)-1,1,1),TRUE))&gt;0,"",
                    IF(COUNTIF(INDIRECT(ADDRESS(ROW(AC182),MATCH(AC$167,$166:$166,0),1,1)&amp;":"&amp;ADDRESS(ROW(AC182),COLUMN(AC182)-1,1,1),TRUE),"OK")&gt;0,"OK","NOK")),
              IF(AC$8&gt;=VLOOKUP($A182,'2.2'!$D:$O,5,FALSE),"OK","NOK")),
         "")</f>
        <v/>
      </c>
      <c r="AD182" s="1156" t="str">
        <f ca="1">IF(intern2!AE18&gt;0,
        IF(AD$166="X",
              IF(COUNTBLANK(INDIRECT(ADDRESS(ROW(AD182),MATCH(AD$167,$166:$166,0),1,1)&amp;":"&amp;ADDRESS(ROW(AD182),COLUMN(AD182)-1,1,1),TRUE))&gt;0,"",
                    IF(COUNTIF(INDIRECT(ADDRESS(ROW(AD182),MATCH(AD$167,$166:$166,0),1,1)&amp;":"&amp;ADDRESS(ROW(AD182),COLUMN(AD182)-1,1,1),TRUE),"OK")&gt;0,"OK","NOK")),
              IF(AD$8&gt;=VLOOKUP($A182,'2.2'!$D:$O,5,FALSE),"OK","NOK")),
         "")</f>
        <v/>
      </c>
      <c r="AE182" s="1160" t="str">
        <f ca="1">IF(intern2!AF18&gt;0,
        IF(AE$166="X",
              IF(COUNTBLANK(INDIRECT(ADDRESS(ROW(AE182),MATCH(AE$167,$166:$166,0),1,1)&amp;":"&amp;ADDRESS(ROW(AE182),COLUMN(AE182)-1,1,1),TRUE))&gt;0,"",
                    IF(COUNTIF(INDIRECT(ADDRESS(ROW(AE182),MATCH(AE$167,$166:$166,0),1,1)&amp;":"&amp;ADDRESS(ROW(AE182),COLUMN(AE182)-1,1,1),TRUE),"OK")&gt;0,"OK","NOK")),
              IF(AE$8&gt;=VLOOKUP($A182,'2.2'!$D:$O,5,FALSE),"OK","NOK")),
         "")</f>
        <v/>
      </c>
      <c r="AF182" s="1269" t="str">
        <f ca="1">IF(intern2!AG18&gt;0,
        IF(AF$166="X",
              IF(COUNTBLANK(INDIRECT(ADDRESS(ROW(AF182),MATCH(AF$167,$166:$166,0),1,1)&amp;":"&amp;ADDRESS(ROW(AF182),COLUMN(AF182)-1,1,1),TRUE))&gt;0,"",
                    IF(COUNTIF(INDIRECT(ADDRESS(ROW(AF182),MATCH(AF$167,$166:$166,0),1,1)&amp;":"&amp;ADDRESS(ROW(AF182),COLUMN(AF182)-1,1,1),TRUE),"OK")&gt;0,"OK","NOK")),
              IF(AF$8&gt;=VLOOKUP($A182,'2.2'!$D:$O,5,FALSE),"OK","NOK")),
         "")</f>
        <v/>
      </c>
      <c r="AG182" s="1160" t="str">
        <f ca="1">IF(intern2!AH18&gt;0,
        IF(AG$166="X",
              IF(COUNTBLANK(INDIRECT(ADDRESS(ROW(AG182),MATCH(AG$167,$166:$166,0),1,1)&amp;":"&amp;ADDRESS(ROW(AG182),COLUMN(AG182)-1,1,1),TRUE))&gt;0,"",
                    IF(COUNTIF(INDIRECT(ADDRESS(ROW(AG182),MATCH(AG$167,$166:$166,0),1,1)&amp;":"&amp;ADDRESS(ROW(AG182),COLUMN(AG182)-1,1,1),TRUE),"OK")&gt;0,"OK","NOK")),
              IF(AG$8&gt;=VLOOKUP($A182,'2.2'!$D:$O,5,FALSE),"OK","NOK")),
         "")</f>
        <v/>
      </c>
      <c r="AH182" s="1160" t="str">
        <f ca="1">IF(intern2!AI18&gt;0,
        IF(AH$166="X",
              IF(COUNTBLANK(INDIRECT(ADDRESS(ROW(AH182),MATCH(AH$167,$166:$166,0),1,1)&amp;":"&amp;ADDRESS(ROW(AH182),COLUMN(AH182)-1,1,1),TRUE))&gt;0,"",
                    IF(COUNTIF(INDIRECT(ADDRESS(ROW(AH182),MATCH(AH$167,$166:$166,0),1,1)&amp;":"&amp;ADDRESS(ROW(AH182),COLUMN(AH182)-1,1,1),TRUE),"OK")&gt;0,"OK","NOK")),
              IF(AH$8&gt;=VLOOKUP($A182,'2.2'!$D:$O,5,FALSE),"OK","NOK")),
         "")</f>
        <v/>
      </c>
      <c r="AI182" s="1156" t="str">
        <f ca="1">IF(intern2!AJ18&gt;0,
        IF(AI$166="X",
              IF(COUNTBLANK(INDIRECT(ADDRESS(ROW(AI182),MATCH(AI$167,$166:$166,0),1,1)&amp;":"&amp;ADDRESS(ROW(AI182),COLUMN(AI182)-1,1,1),TRUE))&gt;0,"",
                    IF(COUNTIF(INDIRECT(ADDRESS(ROW(AI182),MATCH(AI$167,$166:$166,0),1,1)&amp;":"&amp;ADDRESS(ROW(AI182),COLUMN(AI182)-1,1,1),TRUE),"OK")&gt;0,"OK","NOK")),
              IF(AI$8&gt;=VLOOKUP($A182,'2.2'!$D:$O,5,FALSE),"OK","NOK")),
         "")</f>
        <v/>
      </c>
      <c r="AJ182" s="1156" t="str">
        <f ca="1">IF(intern2!AK18&gt;0,
        IF(AJ$166="X",
              IF(COUNTBLANK(INDIRECT(ADDRESS(ROW(AJ182),MATCH(AJ$167,$166:$166,0),1,1)&amp;":"&amp;ADDRESS(ROW(AJ182),COLUMN(AJ182)-1,1,1),TRUE))&gt;0,"",
                    IF(COUNTIF(INDIRECT(ADDRESS(ROW(AJ182),MATCH(AJ$167,$166:$166,0),1,1)&amp;":"&amp;ADDRESS(ROW(AJ182),COLUMN(AJ182)-1,1,1),TRUE),"OK")&gt;0,"OK","NOK")),
              IF(AJ$8&gt;=VLOOKUP($A182,'2.2'!$D:$O,5,FALSE),"OK","NOK")),
         "")</f>
        <v/>
      </c>
      <c r="AK182" s="1156" t="str">
        <f ca="1">IF(intern2!AL18&gt;0,
        IF(AK$166="X",
              IF(COUNTBLANK(INDIRECT(ADDRESS(ROW(AK182),MATCH(AK$167,$166:$166,0),1,1)&amp;":"&amp;ADDRESS(ROW(AK182),COLUMN(AK182)-1,1,1),TRUE))&gt;0,"",
                    IF(COUNTIF(INDIRECT(ADDRESS(ROW(AK182),MATCH(AK$167,$166:$166,0),1,1)&amp;":"&amp;ADDRESS(ROW(AK182),COLUMN(AK182)-1,1,1),TRUE),"OK")&gt;0,"OK","NOK")),
              IF(AK$8&gt;=VLOOKUP($A182,'2.2'!$D:$O,5,FALSE),"OK","NOK")),
         "")</f>
        <v/>
      </c>
      <c r="AL182" s="1156" t="str">
        <f ca="1">IF(intern2!AM18&gt;0,
        IF(AL$166="X",
              IF(COUNTBLANK(INDIRECT(ADDRESS(ROW(AL182),MATCH(AL$167,$166:$166,0),1,1)&amp;":"&amp;ADDRESS(ROW(AL182),COLUMN(AL182)-1,1,1),TRUE))&gt;0,"",
                    IF(COUNTIF(INDIRECT(ADDRESS(ROW(AL182),MATCH(AL$167,$166:$166,0),1,1)&amp;":"&amp;ADDRESS(ROW(AL182),COLUMN(AL182)-1,1,1),TRUE),"OK")&gt;0,"OK","NOK")),
              IF(AL$8&gt;=VLOOKUP($A182,'2.2'!$D:$O,5,FALSE),"OK","NOK")),
         "")</f>
        <v/>
      </c>
      <c r="AM182" s="1269" t="str">
        <f ca="1">IF(intern2!AN18&gt;0,
        IF(AM$166="X",
              IF(COUNTBLANK(INDIRECT(ADDRESS(ROW(AM182),MATCH(AM$167,$166:$166,0),1,1)&amp;":"&amp;ADDRESS(ROW(AM182),COLUMN(AM182)-1,1,1),TRUE))&gt;0,"",
                    IF(COUNTIF(INDIRECT(ADDRESS(ROW(AM182),MATCH(AM$167,$166:$166,0),1,1)&amp;":"&amp;ADDRESS(ROW(AM182),COLUMN(AM182)-1,1,1),TRUE),"OK")&gt;0,"OK","NOK")),
              IF(AM$8&gt;=VLOOKUP($A182,'2.2'!$D:$O,5,FALSE),"OK","NOK")),
         "")</f>
        <v/>
      </c>
      <c r="AN182" s="1170" t="str">
        <f ca="1">IF(intern2!AO18&gt;0,
        IF(AN$166="X",
              IF(COUNTBLANK(INDIRECT(ADDRESS(ROW(AN182),MATCH(AN$167,$166:$166,0),1,1)&amp;":"&amp;ADDRESS(ROW(AN182),COLUMN(AN182)-1,1,1),TRUE))&gt;0,"",
                    IF(COUNTIF(INDIRECT(ADDRESS(ROW(AN182),MATCH(AN$167,$166:$166,0),1,1)&amp;":"&amp;ADDRESS(ROW(AN182),COLUMN(AN182)-1,1,1),TRUE),"OK")&gt;0,"OK","NOK")),
              IF(AN$8&gt;=VLOOKUP($A182,'2.2'!$D:$O,5,FALSE),"OK","NOK")),
         "")</f>
        <v/>
      </c>
      <c r="AO182" s="1156" t="str">
        <f ca="1">IF(intern2!AP18&gt;0,
        IF(AO$166="X",
              IF(COUNTBLANK(INDIRECT(ADDRESS(ROW(AO182),MATCH(AO$167,$166:$166,0),1,1)&amp;":"&amp;ADDRESS(ROW(AO182),COLUMN(AO182)-1,1,1),TRUE))&gt;0,"",
                    IF(COUNTIF(INDIRECT(ADDRESS(ROW(AO182),MATCH(AO$167,$166:$166,0),1,1)&amp;":"&amp;ADDRESS(ROW(AO182),COLUMN(AO182)-1,1,1),TRUE),"OK")&gt;0,"OK","NOK")),
              IF(AO$8&gt;=VLOOKUP($A182,'2.2'!$D:$O,5,FALSE),"OK","NOK")),
         "")</f>
        <v/>
      </c>
      <c r="AP182" s="1156" t="str">
        <f ca="1">IF(intern2!AQ18&gt;0,
        IF(AP$166="X",
              IF(COUNTBLANK(INDIRECT(ADDRESS(ROW(AP182),MATCH(AP$167,$166:$166,0),1,1)&amp;":"&amp;ADDRESS(ROW(AP182),COLUMN(AP182)-1,1,1),TRUE))&gt;0,"",
                    IF(COUNTIF(INDIRECT(ADDRESS(ROW(AP182),MATCH(AP$167,$166:$166,0),1,1)&amp;":"&amp;ADDRESS(ROW(AP182),COLUMN(AP182)-1,1,1),TRUE),"OK")&gt;0,"OK","NOK")),
              IF(AP$8&gt;=VLOOKUP($A182,'2.2'!$D:$O,5,FALSE),"OK","NOK")),
         "")</f>
        <v>NOK</v>
      </c>
      <c r="AQ182" s="1269" t="str">
        <f ca="1">IF(intern2!AR18&gt;0,
        IF(AQ$166="X",
              IF(COUNTBLANK(INDIRECT(ADDRESS(ROW(AQ182),MATCH(AQ$167,$166:$166,0),1,1)&amp;":"&amp;ADDRESS(ROW(AQ182),COLUMN(AQ182)-1,1,1),TRUE))&gt;0,"",
                    IF(COUNTIF(INDIRECT(ADDRESS(ROW(AQ182),MATCH(AQ$167,$166:$166,0),1,1)&amp;":"&amp;ADDRESS(ROW(AQ182),COLUMN(AQ182)-1,1,1),TRUE),"OK")&gt;0,"OK","NOK")),
              IF(AQ$8&gt;=VLOOKUP($A182,'2.2'!$D:$O,5,FALSE),"OK","NOK")),
         "")</f>
        <v/>
      </c>
      <c r="AR182" s="1156" t="str">
        <f ca="1">IF(intern2!AS18&gt;0,
        IF(AR$166="X",
              IF(COUNTBLANK(INDIRECT(ADDRESS(ROW(AR182),MATCH(AR$167,$166:$166,0),1,1)&amp;":"&amp;ADDRESS(ROW(AR182),COLUMN(AR182)-1,1,1),TRUE))&gt;0,"",
                    IF(COUNTIF(INDIRECT(ADDRESS(ROW(AR182),MATCH(AR$167,$166:$166,0),1,1)&amp;":"&amp;ADDRESS(ROW(AR182),COLUMN(AR182)-1,1,1),TRUE),"OK")&gt;0,"OK","NOK")),
              IF(AR$8&gt;=VLOOKUP($A182,'2.2'!$D:$O,5,FALSE),"OK","NOK")),
         "")</f>
        <v/>
      </c>
      <c r="AS182" s="1156" t="str">
        <f ca="1">IF(intern2!AT18&gt;0,
        IF(AS$166="X",
              IF(COUNTBLANK(INDIRECT(ADDRESS(ROW(AS182),MATCH(AS$167,$166:$166,0),1,1)&amp;":"&amp;ADDRESS(ROW(AS182),COLUMN(AS182)-1,1,1),TRUE))&gt;0,"",
                    IF(COUNTIF(INDIRECT(ADDRESS(ROW(AS182),MATCH(AS$167,$166:$166,0),1,1)&amp;":"&amp;ADDRESS(ROW(AS182),COLUMN(AS182)-1,1,1),TRUE),"OK")&gt;0,"OK","NOK")),
              IF(AS$8&gt;=VLOOKUP($A182,'2.2'!$D:$O,5,FALSE),"OK","NOK")),
         "")</f>
        <v/>
      </c>
      <c r="AT182" s="1269" t="str">
        <f ca="1">IF(intern2!AU18&gt;0,
        IF(AT$166="X",
              IF(COUNTBLANK(INDIRECT(ADDRESS(ROW(AT182),MATCH(AT$167,$166:$166,0),1,1)&amp;":"&amp;ADDRESS(ROW(AT182),COLUMN(AT182)-1,1,1),TRUE))&gt;0,"",
                    IF(COUNTIF(INDIRECT(ADDRESS(ROW(AT182),MATCH(AT$167,$166:$166,0),1,1)&amp;":"&amp;ADDRESS(ROW(AT182),COLUMN(AT182)-1,1,1),TRUE),"OK")&gt;0,"OK","NOK")),
              IF(AT$8&gt;=VLOOKUP($A182,'2.2'!$D:$O,5,FALSE),"OK","NOK")),
         "")</f>
        <v/>
      </c>
      <c r="AU182" s="1156" t="str">
        <f ca="1">IF(intern2!AV18&gt;0,
        IF(AU$166="X",
              IF(COUNTBLANK(INDIRECT(ADDRESS(ROW(AU182),MATCH(AU$167,$166:$166,0),1,1)&amp;":"&amp;ADDRESS(ROW(AU182),COLUMN(AU182)-1,1,1),TRUE))&gt;0,"",
                    IF(COUNTIF(INDIRECT(ADDRESS(ROW(AU182),MATCH(AU$167,$166:$166,0),1,1)&amp;":"&amp;ADDRESS(ROW(AU182),COLUMN(AU182)-1,1,1),TRUE),"OK")&gt;0,"OK","NOK")),
              IF(AU$8&gt;=VLOOKUP($A182,'2.2'!$D:$O,5,FALSE),"OK","NOK")),
         "")</f>
        <v/>
      </c>
      <c r="AV182" s="1156" t="str">
        <f ca="1">IF(intern2!AW18&gt;0,
        IF(AV$166="X",
              IF(COUNTBLANK(INDIRECT(ADDRESS(ROW(AV182),MATCH(AV$167,$166:$166,0),1,1)&amp;":"&amp;ADDRESS(ROW(AV182),COLUMN(AV182)-1,1,1),TRUE))&gt;0,"",
                    IF(COUNTIF(INDIRECT(ADDRESS(ROW(AV182),MATCH(AV$167,$166:$166,0),1,1)&amp;":"&amp;ADDRESS(ROW(AV182),COLUMN(AV182)-1,1,1),TRUE),"OK")&gt;0,"OK","NOK")),
              IF(AV$8&gt;=VLOOKUP($A182,'2.2'!$D:$O,5,FALSE),"OK","NOK")),
         "")</f>
        <v/>
      </c>
      <c r="AW182" s="1156" t="str">
        <f ca="1">IF(intern2!AX18&gt;0,
        IF(AW$166="X",
              IF(COUNTBLANK(INDIRECT(ADDRESS(ROW(AW182),MATCH(AW$167,$166:$166,0),1,1)&amp;":"&amp;ADDRESS(ROW(AW182),COLUMN(AW182)-1,1,1),TRUE))&gt;0,"",
                    IF(COUNTIF(INDIRECT(ADDRESS(ROW(AW182),MATCH(AW$167,$166:$166,0),1,1)&amp;":"&amp;ADDRESS(ROW(AW182),COLUMN(AW182)-1,1,1),TRUE),"OK")&gt;0,"OK","NOK")),
              IF(AW$8&gt;=VLOOKUP($A182,'2.2'!$D:$O,5,FALSE),"OK","NOK")),
         "")</f>
        <v/>
      </c>
      <c r="AX182" s="1156" t="str">
        <f ca="1">IF(intern2!AY18&gt;0,
        IF(AX$166="X",
              IF(COUNTBLANK(INDIRECT(ADDRESS(ROW(AX182),MATCH(AX$167,$166:$166,0),1,1)&amp;":"&amp;ADDRESS(ROW(AX182),COLUMN(AX182)-1,1,1),TRUE))&gt;0,"",
                    IF(COUNTIF(INDIRECT(ADDRESS(ROW(AX182),MATCH(AX$167,$166:$166,0),1,1)&amp;":"&amp;ADDRESS(ROW(AX182),COLUMN(AX182)-1,1,1),TRUE),"OK")&gt;0,"OK","NOK")),
              IF(AX$8&gt;=VLOOKUP($A182,'2.2'!$D:$O,5,FALSE),"OK","NOK")),
         "")</f>
        <v/>
      </c>
      <c r="AY182" s="1156" t="str">
        <f ca="1">IF(intern2!AZ18&gt;0,
        IF(AY$166="X",
              IF(COUNTBLANK(INDIRECT(ADDRESS(ROW(AY182),MATCH(AY$167,$166:$166,0),1,1)&amp;":"&amp;ADDRESS(ROW(AY182),COLUMN(AY182)-1,1,1),TRUE))&gt;0,"",
                    IF(COUNTIF(INDIRECT(ADDRESS(ROW(AY182),MATCH(AY$167,$166:$166,0),1,1)&amp;":"&amp;ADDRESS(ROW(AY182),COLUMN(AY182)-1,1,1),TRUE),"OK")&gt;0,"OK","NOK")),
              IF(AY$8&gt;=VLOOKUP($A182,'2.2'!$D:$O,5,FALSE),"OK","NOK")),
         "")</f>
        <v/>
      </c>
      <c r="AZ182" s="1269" t="str">
        <f ca="1">IF(intern2!BA18&gt;0,
        IF(AZ$166="X",
              IF(COUNTBLANK(INDIRECT(ADDRESS(ROW(AZ182),MATCH(AZ$167,$166:$166,0),1,1)&amp;":"&amp;ADDRESS(ROW(AZ182),COLUMN(AZ182)-1,1,1),TRUE))&gt;0,"",
                    IF(COUNTIF(INDIRECT(ADDRESS(ROW(AZ182),MATCH(AZ$167,$166:$166,0),1,1)&amp;":"&amp;ADDRESS(ROW(AZ182),COLUMN(AZ182)-1,1,1),TRUE),"OK")&gt;0,"OK","NOK")),
              IF(AZ$8&gt;=VLOOKUP($A182,'2.2'!$D:$O,5,FALSE),"OK","NOK")),
         "")</f>
        <v/>
      </c>
      <c r="BA182" s="1156" t="str">
        <f ca="1">IF(intern2!BB18&gt;0,
        IF(BA$166="X",
              IF(COUNTBLANK(INDIRECT(ADDRESS(ROW(BA182),MATCH(BA$167,$166:$166,0),1,1)&amp;":"&amp;ADDRESS(ROW(BA182),COLUMN(BA182)-1,1,1),TRUE))&gt;0,"",
                    IF(COUNTIF(INDIRECT(ADDRESS(ROW(BA182),MATCH(BA$167,$166:$166,0),1,1)&amp;":"&amp;ADDRESS(ROW(BA182),COLUMN(BA182)-1,1,1),TRUE),"OK")&gt;0,"OK","NOK")),
              IF(BA$8&gt;=VLOOKUP($A182,'2.2'!$D:$O,5,FALSE),"OK","NOK")),
         "")</f>
        <v/>
      </c>
      <c r="BB182" s="1156" t="str">
        <f ca="1">IF(intern2!BC18&gt;0,
        IF(BB$166="X",
              IF(COUNTBLANK(INDIRECT(ADDRESS(ROW(BB182),MATCH(BB$167,$166:$166,0),1,1)&amp;":"&amp;ADDRESS(ROW(BB182),COLUMN(BB182)-1,1,1),TRUE))&gt;0,"",
                    IF(COUNTIF(INDIRECT(ADDRESS(ROW(BB182),MATCH(BB$167,$166:$166,0),1,1)&amp;":"&amp;ADDRESS(ROW(BB182),COLUMN(BB182)-1,1,1),TRUE),"OK")&gt;0,"OK","NOK")),
              IF(BB$8&gt;=VLOOKUP($A182,'2.2'!$D:$O,5,FALSE),"OK","NOK")),
         "")</f>
        <v/>
      </c>
      <c r="BC182" s="1156" t="str">
        <f ca="1">IF(intern2!BD18&gt;0,
        IF(BC$166="X",
              IF(COUNTBLANK(INDIRECT(ADDRESS(ROW(BC182),MATCH(BC$167,$166:$166,0),1,1)&amp;":"&amp;ADDRESS(ROW(BC182),COLUMN(BC182)-1,1,1),TRUE))&gt;0,"",
                    IF(COUNTIF(INDIRECT(ADDRESS(ROW(BC182),MATCH(BC$167,$166:$166,0),1,1)&amp;":"&amp;ADDRESS(ROW(BC182),COLUMN(BC182)-1,1,1),TRUE),"OK")&gt;0,"OK","NOK")),
              IF(BC$8&gt;=VLOOKUP($A182,'2.2'!$D:$O,5,FALSE),"OK","NOK")),
         "")</f>
        <v/>
      </c>
      <c r="BD182" s="1156" t="str">
        <f ca="1">IF(intern2!BE18&gt;0,
        IF(BD$166="X",
              IF(COUNTBLANK(INDIRECT(ADDRESS(ROW(BD182),MATCH(BD$167,$166:$166,0),1,1)&amp;":"&amp;ADDRESS(ROW(BD182),COLUMN(BD182)-1,1,1),TRUE))&gt;0,"",
                    IF(COUNTIF(INDIRECT(ADDRESS(ROW(BD182),MATCH(BD$167,$166:$166,0),1,1)&amp;":"&amp;ADDRESS(ROW(BD182),COLUMN(BD182)-1,1,1),TRUE),"OK")&gt;0,"OK","NOK")),
              IF(BD$8&gt;=VLOOKUP($A182,'2.2'!$D:$O,5,FALSE),"OK","NOK")),
         "")</f>
        <v/>
      </c>
      <c r="BE182" s="1156" t="str">
        <f ca="1">IF(intern2!BF18&gt;0,
        IF(BE$166="X",
              IF(COUNTBLANK(INDIRECT(ADDRESS(ROW(BE182),MATCH(BE$167,$166:$166,0),1,1)&amp;":"&amp;ADDRESS(ROW(BE182),COLUMN(BE182)-1,1,1),TRUE))&gt;0,"",
                    IF(COUNTIF(INDIRECT(ADDRESS(ROW(BE182),MATCH(BE$167,$166:$166,0),1,1)&amp;":"&amp;ADDRESS(ROW(BE182),COLUMN(BE182)-1,1,1),TRUE),"OK")&gt;0,"OK","NOK")),
              IF(BE$8&gt;=VLOOKUP($A182,'2.2'!$D:$O,5,FALSE),"OK","NOK")),
         "")</f>
        <v/>
      </c>
      <c r="BF182" s="1170" t="str">
        <f ca="1">IF(intern2!BG18&gt;0,
        IF(BF$166="X",
              IF(COUNTBLANK(INDIRECT(ADDRESS(ROW(BF182),MATCH(BF$167,$166:$166,0),1,1)&amp;":"&amp;ADDRESS(ROW(BF182),COLUMN(BF182)-1,1,1),TRUE))&gt;0,"",
                    IF(COUNTIF(INDIRECT(ADDRESS(ROW(BF182),MATCH(BF$167,$166:$166,0),1,1)&amp;":"&amp;ADDRESS(ROW(BF182),COLUMN(BF182)-1,1,1),TRUE),"OK")&gt;0,"OK","NOK")),
              IF(BF$8&gt;=VLOOKUP($A182,'2.2'!$D:$O,5,FALSE),"OK","NOK")),
         "")</f>
        <v/>
      </c>
      <c r="BG182" s="1269" t="str">
        <f ca="1">IF(intern2!BH18&gt;0,
        IF(BG$166="X",
              IF(COUNTBLANK(INDIRECT(ADDRESS(ROW(BG182),MATCH(BG$167,$166:$166,0),1,1)&amp;":"&amp;ADDRESS(ROW(BG182),COLUMN(BG182)-1,1,1),TRUE))&gt;0,"",
                    IF(COUNTIF(INDIRECT(ADDRESS(ROW(BG182),MATCH(BG$167,$166:$166,0),1,1)&amp;":"&amp;ADDRESS(ROW(BG182),COLUMN(BG182)-1,1,1),TRUE),"OK")&gt;0,"OK","NOK")),
              IF(BG$8&gt;=VLOOKUP($A182,'2.2'!$D:$O,5,FALSE),"OK","NOK")),
         "")</f>
        <v/>
      </c>
      <c r="BH182" s="1176" t="str">
        <f t="shared" ca="1" si="12"/>
        <v>NOK</v>
      </c>
      <c r="BI182" s="1176"/>
    </row>
    <row r="183" spans="1:61" x14ac:dyDescent="0.25">
      <c r="A183" s="716" t="str">
        <f t="shared" ref="A183:B183" si="26">+A23</f>
        <v>HNO1.3.2</v>
      </c>
      <c r="B183" s="1157" t="str">
        <f t="shared" si="26"/>
        <v>Impianti cocleari (CIMAS)</v>
      </c>
      <c r="C183" s="1156" t="str">
        <f ca="1">IF(intern2!D19&gt;0,
        IF(C$166="X",
              IF(COUNTBLANK(INDIRECT(ADDRESS(ROW(C183),MATCH(C$167,$166:$166,0),1,1)&amp;":"&amp;ADDRESS(ROW(C183),COLUMN(C183)-1,1,1),TRUE))&gt;0,"",
                    IF(COUNTIF(INDIRECT(ADDRESS(ROW(C183),MATCH(C$167,$166:$166,0),1,1)&amp;":"&amp;ADDRESS(ROW(C183),COLUMN(C183)-1,1,1),TRUE),"OK")&gt;0,"OK","NOK")),
              IF(C$8&gt;=VLOOKUP($A183,'2.2'!$D:$O,5,FALSE),"OK","NOK")),
         "")</f>
        <v/>
      </c>
      <c r="D183" s="1156" t="str">
        <f ca="1">IF(intern2!E19&gt;0,
        IF(D$166="X",
              IF(COUNTBLANK(INDIRECT(ADDRESS(ROW(D183),MATCH(D$167,$166:$166,0),1,1)&amp;":"&amp;ADDRESS(ROW(D183),COLUMN(D183)-1,1,1),TRUE))&gt;0,"",
                    IF(COUNTIF(INDIRECT(ADDRESS(ROW(D183),MATCH(D$167,$166:$166,0),1,1)&amp;":"&amp;ADDRESS(ROW(D183),COLUMN(D183)-1,1,1),TRUE),"OK")&gt;0,"OK","NOK")),
              IF(D$8&gt;=VLOOKUP($A183,'2.2'!$D:$O,5,FALSE),"OK","NOK")),
         "")</f>
        <v/>
      </c>
      <c r="E183" s="1156" t="str">
        <f ca="1">IF(intern2!F19&gt;0,
        IF(E$166="X",
              IF(COUNTBLANK(INDIRECT(ADDRESS(ROW(E183),MATCH(E$167,$166:$166,0),1,1)&amp;":"&amp;ADDRESS(ROW(E183),COLUMN(E183)-1,1,1),TRUE))&gt;0,"",
                    IF(COUNTIF(INDIRECT(ADDRESS(ROW(E183),MATCH(E$167,$166:$166,0),1,1)&amp;":"&amp;ADDRESS(ROW(E183),COLUMN(E183)-1,1,1),TRUE),"OK")&gt;0,"OK","NOK")),
              IF(E$8&gt;=VLOOKUP($A183,'2.2'!$D:$O,5,FALSE),"OK","NOK")),
         "")</f>
        <v/>
      </c>
      <c r="F183" s="1156" t="str">
        <f ca="1">IF(intern2!G19&gt;0,
        IF(F$166="X",
              IF(COUNTBLANK(INDIRECT(ADDRESS(ROW(F183),MATCH(F$167,$166:$166,0),1,1)&amp;":"&amp;ADDRESS(ROW(F183),COLUMN(F183)-1,1,1),TRUE))&gt;0,"",
                    IF(COUNTIF(INDIRECT(ADDRESS(ROW(F183),MATCH(F$167,$166:$166,0),1,1)&amp;":"&amp;ADDRESS(ROW(F183),COLUMN(F183)-1,1,1),TRUE),"OK")&gt;0,"OK","NOK")),
              IF(F$8&gt;=VLOOKUP($A183,'2.2'!$D:$O,5,FALSE),"OK","NOK")),
         "")</f>
        <v/>
      </c>
      <c r="G183" s="1156" t="str">
        <f ca="1">IF(intern2!H19&gt;0,
        IF(G$166="X",
              IF(COUNTBLANK(INDIRECT(ADDRESS(ROW(G183),MATCH(G$167,$166:$166,0),1,1)&amp;":"&amp;ADDRESS(ROW(G183),COLUMN(G183)-1,1,1),TRUE))&gt;0,"",
                    IF(COUNTIF(INDIRECT(ADDRESS(ROW(G183),MATCH(G$167,$166:$166,0),1,1)&amp;":"&amp;ADDRESS(ROW(G183),COLUMN(G183)-1,1,1),TRUE),"OK")&gt;0,"OK","NOK")),
              IF(G$8&gt;=VLOOKUP($A183,'2.2'!$D:$O,5,FALSE),"OK","NOK")),
         "")</f>
        <v/>
      </c>
      <c r="H183" s="1156" t="str">
        <f ca="1">IF(intern2!I19&gt;0,
        IF(H$166="X",
              IF(COUNTBLANK(INDIRECT(ADDRESS(ROW(H183),MATCH(H$167,$166:$166,0),1,1)&amp;":"&amp;ADDRESS(ROW(H183),COLUMN(H183)-1,1,1),TRUE))&gt;0,"",
                    IF(COUNTIF(INDIRECT(ADDRESS(ROW(H183),MATCH(H$167,$166:$166,0),1,1)&amp;":"&amp;ADDRESS(ROW(H183),COLUMN(H183)-1,1,1),TRUE),"OK")&gt;0,"OK","NOK")),
              IF(H$8&gt;=VLOOKUP($A183,'2.2'!$D:$O,5,FALSE),"OK","NOK")),
         "")</f>
        <v/>
      </c>
      <c r="I183" s="1269" t="str">
        <f ca="1">IF(intern2!J19&gt;0,
        IF(I$166="X",
              IF(COUNTBLANK(INDIRECT(ADDRESS(ROW(I183),MATCH(I$167,$166:$166,0),1,1)&amp;":"&amp;ADDRESS(ROW(I183),COLUMN(I183)-1,1,1),TRUE))&gt;0,"",
                    IF(COUNTIF(INDIRECT(ADDRESS(ROW(I183),MATCH(I$167,$166:$166,0),1,1)&amp;":"&amp;ADDRESS(ROW(I183),COLUMN(I183)-1,1,1),TRUE),"OK")&gt;0,"OK","NOK")),
              IF(I$8&gt;=VLOOKUP($A183,'2.2'!$D:$O,5,FALSE),"OK","NOK")),
         "")</f>
        <v/>
      </c>
      <c r="J183" s="1159" t="str">
        <f ca="1">IF(intern2!K19&gt;0,
        IF(J$166="X",
              IF(COUNTBLANK(INDIRECT(ADDRESS(ROW(J183),MATCH(J$167,$166:$166,0),1,1)&amp;":"&amp;ADDRESS(ROW(J183),COLUMN(J183)-1,1,1),TRUE))&gt;0,"",
                    IF(COUNTIF(INDIRECT(ADDRESS(ROW(J183),MATCH(J$167,$166:$166,0),1,1)&amp;":"&amp;ADDRESS(ROW(J183),COLUMN(J183)-1,1,1),TRUE),"OK")&gt;0,"OK","NOK")),
              IF(J$8&gt;=VLOOKUP($A183,'2.2'!$D:$O,5,FALSE),"OK","NOK")),
         "")</f>
        <v/>
      </c>
      <c r="K183" s="1156" t="str">
        <f ca="1">IF(intern2!L19&gt;0,
        IF(K$166="X",
              IF(COUNTBLANK(INDIRECT(ADDRESS(ROW(K183),MATCH(K$167,$166:$166,0),1,1)&amp;":"&amp;ADDRESS(ROW(K183),COLUMN(K183)-1,1,1),TRUE))&gt;0,"",
                    IF(COUNTIF(INDIRECT(ADDRESS(ROW(K183),MATCH(K$167,$166:$166,0),1,1)&amp;":"&amp;ADDRESS(ROW(K183),COLUMN(K183)-1,1,1),TRUE),"OK")&gt;0,"OK","NOK")),
              IF(K$8&gt;=VLOOKUP($A183,'2.2'!$D:$O,5,FALSE),"OK","NOK")),
         "")</f>
        <v/>
      </c>
      <c r="L183" s="1156" t="str">
        <f ca="1">IF(intern2!M19&gt;0,
        IF(L$166="X",
              IF(COUNTBLANK(INDIRECT(ADDRESS(ROW(L183),MATCH(L$167,$166:$166,0),1,1)&amp;":"&amp;ADDRESS(ROW(L183),COLUMN(L183)-1,1,1),TRUE))&gt;0,"",
                    IF(COUNTIF(INDIRECT(ADDRESS(ROW(L183),MATCH(L$167,$166:$166,0),1,1)&amp;":"&amp;ADDRESS(ROW(L183),COLUMN(L183)-1,1,1),TRUE),"OK")&gt;0,"OK","NOK")),
              IF(L$8&gt;=VLOOKUP($A183,'2.2'!$D:$O,5,FALSE),"OK","NOK")),
         "")</f>
        <v/>
      </c>
      <c r="M183" s="1156" t="str">
        <f ca="1">IF(intern2!N19&gt;0,
        IF(M$166="X",
              IF(COUNTBLANK(INDIRECT(ADDRESS(ROW(M183),MATCH(M$167,$166:$166,0),1,1)&amp;":"&amp;ADDRESS(ROW(M183),COLUMN(M183)-1,1,1),TRUE))&gt;0,"",
                    IF(COUNTIF(INDIRECT(ADDRESS(ROW(M183),MATCH(M$167,$166:$166,0),1,1)&amp;":"&amp;ADDRESS(ROW(M183),COLUMN(M183)-1,1,1),TRUE),"OK")&gt;0,"OK","NOK")),
              IF(M$8&gt;=VLOOKUP($A183,'2.2'!$D:$O,5,FALSE),"OK","NOK")),
         "")</f>
        <v/>
      </c>
      <c r="N183" s="1156" t="str">
        <f ca="1">IF(intern2!O19&gt;0,
        IF(N$166="X",
              IF(COUNTBLANK(INDIRECT(ADDRESS(ROW(N183),MATCH(N$167,$166:$166,0),1,1)&amp;":"&amp;ADDRESS(ROW(N183),COLUMN(N183)-1,1,1),TRUE))&gt;0,"",
                    IF(COUNTIF(INDIRECT(ADDRESS(ROW(N183),MATCH(N$167,$166:$166,0),1,1)&amp;":"&amp;ADDRESS(ROW(N183),COLUMN(N183)-1,1,1),TRUE),"OK")&gt;0,"OK","NOK")),
              IF(N$8&gt;=VLOOKUP($A183,'2.2'!$D:$O,5,FALSE),"OK","NOK")),
         "")</f>
        <v/>
      </c>
      <c r="O183" s="1156" t="str">
        <f ca="1">IF(intern2!P19&gt;0,
        IF(O$166="X",
              IF(COUNTBLANK(INDIRECT(ADDRESS(ROW(O183),MATCH(O$167,$166:$166,0),1,1)&amp;":"&amp;ADDRESS(ROW(O183),COLUMN(O183)-1,1,1),TRUE))&gt;0,"",
                    IF(COUNTIF(INDIRECT(ADDRESS(ROW(O183),MATCH(O$167,$166:$166,0),1,1)&amp;":"&amp;ADDRESS(ROW(O183),COLUMN(O183)-1,1,1),TRUE),"OK")&gt;0,"OK","NOK")),
              IF(O$8&gt;=VLOOKUP($A183,'2.2'!$D:$O,5,FALSE),"OK","NOK")),
         "")</f>
        <v/>
      </c>
      <c r="P183" s="1156" t="str">
        <f ca="1">IF(intern2!Q19&gt;0,
        IF(P$166="X",
              IF(COUNTBLANK(INDIRECT(ADDRESS(ROW(P183),MATCH(P$167,$166:$166,0),1,1)&amp;":"&amp;ADDRESS(ROW(P183),COLUMN(P183)-1,1,1),TRUE))&gt;0,"",
                    IF(COUNTIF(INDIRECT(ADDRESS(ROW(P183),MATCH(P$167,$166:$166,0),1,1)&amp;":"&amp;ADDRESS(ROW(P183),COLUMN(P183)-1,1,1),TRUE),"OK")&gt;0,"OK","NOK")),
              IF(P$8&gt;=VLOOKUP($A183,'2.2'!$D:$O,5,FALSE),"OK","NOK")),
         "")</f>
        <v/>
      </c>
      <c r="Q183" s="1156" t="str">
        <f ca="1">IF(intern2!R19&gt;0,
        IF(Q$166="X",
              IF(COUNTBLANK(INDIRECT(ADDRESS(ROW(Q183),MATCH(Q$167,$166:$166,0),1,1)&amp;":"&amp;ADDRESS(ROW(Q183),COLUMN(Q183)-1,1,1),TRUE))&gt;0,"",
                    IF(COUNTIF(INDIRECT(ADDRESS(ROW(Q183),MATCH(Q$167,$166:$166,0),1,1)&amp;":"&amp;ADDRESS(ROW(Q183),COLUMN(Q183)-1,1,1),TRUE),"OK")&gt;0,"OK","NOK")),
              IF(Q$8&gt;=VLOOKUP($A183,'2.2'!$D:$O,5,FALSE),"OK","NOK")),
         "")</f>
        <v/>
      </c>
      <c r="R183" s="1159" t="str">
        <f ca="1">IF(intern2!S19&gt;0,
        IF(R$166="X",
              IF(COUNTBLANK(INDIRECT(ADDRESS(ROW(R183),MATCH(R$167,$166:$166,0),1,1)&amp;":"&amp;ADDRESS(ROW(R183),COLUMN(R183)-1,1,1),TRUE))&gt;0,"",
                    IF(COUNTIF(INDIRECT(ADDRESS(ROW(R183),MATCH(R$167,$166:$166,0),1,1)&amp;":"&amp;ADDRESS(ROW(R183),COLUMN(R183)-1,1,1),TRUE),"OK")&gt;0,"OK","NOK")),
              IF(R$8&gt;=VLOOKUP($A183,'2.2'!$D:$O,5,FALSE),"OK","NOK")),
         "")</f>
        <v/>
      </c>
      <c r="S183" s="1159" t="str">
        <f ca="1">IF(intern2!T19&gt;0,
        IF(S$166="X",
              IF(COUNTBLANK(INDIRECT(ADDRESS(ROW(S183),MATCH(S$167,$166:$166,0),1,1)&amp;":"&amp;ADDRESS(ROW(S183),COLUMN(S183)-1,1,1),TRUE))&gt;0,"",
                    IF(COUNTIF(INDIRECT(ADDRESS(ROW(S183),MATCH(S$167,$166:$166,0),1,1)&amp;":"&amp;ADDRESS(ROW(S183),COLUMN(S183)-1,1,1),TRUE),"OK")&gt;0,"OK","NOK")),
              IF(S$8&gt;=VLOOKUP($A183,'2.2'!$D:$O,5,FALSE),"OK","NOK")),
         "")</f>
        <v/>
      </c>
      <c r="T183" s="1156" t="str">
        <f ca="1">IF(intern2!U19&gt;0,
        IF(T$166="X",
              IF(COUNTBLANK(INDIRECT(ADDRESS(ROW(T183),MATCH(T$167,$166:$166,0),1,1)&amp;":"&amp;ADDRESS(ROW(T183),COLUMN(T183)-1,1,1),TRUE))&gt;0,"",
                    IF(COUNTIF(INDIRECT(ADDRESS(ROW(T183),MATCH(T$167,$166:$166,0),1,1)&amp;":"&amp;ADDRESS(ROW(T183),COLUMN(T183)-1,1,1),TRUE),"OK")&gt;0,"OK","NOK")),
              IF(T$8&gt;=VLOOKUP($A183,'2.2'!$D:$O,5,FALSE),"OK","NOK")),
         "")</f>
        <v/>
      </c>
      <c r="U183" s="1156" t="str">
        <f ca="1">IF(intern2!V19&gt;0,
        IF(U$166="X",
              IF(COUNTBLANK(INDIRECT(ADDRESS(ROW(U183),MATCH(U$167,$166:$166,0),1,1)&amp;":"&amp;ADDRESS(ROW(U183),COLUMN(U183)-1,1,1),TRUE))&gt;0,"",
                    IF(COUNTIF(INDIRECT(ADDRESS(ROW(U183),MATCH(U$167,$166:$166,0),1,1)&amp;":"&amp;ADDRESS(ROW(U183),COLUMN(U183)-1,1,1),TRUE),"OK")&gt;0,"OK","NOK")),
              IF(U$8&gt;=VLOOKUP($A183,'2.2'!$D:$O,5,FALSE),"OK","NOK")),
         "")</f>
        <v/>
      </c>
      <c r="V183" s="1156" t="str">
        <f ca="1">IF(intern2!W19&gt;0,
        IF(V$166="X",
              IF(COUNTBLANK(INDIRECT(ADDRESS(ROW(V183),MATCH(V$167,$166:$166,0),1,1)&amp;":"&amp;ADDRESS(ROW(V183),COLUMN(V183)-1,1,1),TRUE))&gt;0,"",
                    IF(COUNTIF(INDIRECT(ADDRESS(ROW(V183),MATCH(V$167,$166:$166,0),1,1)&amp;":"&amp;ADDRESS(ROW(V183),COLUMN(V183)-1,1,1),TRUE),"OK")&gt;0,"OK","NOK")),
              IF(V$8&gt;=VLOOKUP($A183,'2.2'!$D:$O,5,FALSE),"OK","NOK")),
         "")</f>
        <v/>
      </c>
      <c r="W183" s="1156" t="str">
        <f ca="1">IF(intern2!X19&gt;0,
        IF(W$166="X",
              IF(COUNTBLANK(INDIRECT(ADDRESS(ROW(W183),MATCH(W$167,$166:$166,0),1,1)&amp;":"&amp;ADDRESS(ROW(W183),COLUMN(W183)-1,1,1),TRUE))&gt;0,"",
                    IF(COUNTIF(INDIRECT(ADDRESS(ROW(W183),MATCH(W$167,$166:$166,0),1,1)&amp;":"&amp;ADDRESS(ROW(W183),COLUMN(W183)-1,1,1),TRUE),"OK")&gt;0,"OK","NOK")),
              IF(W$8&gt;=VLOOKUP($A183,'2.2'!$D:$O,5,FALSE),"OK","NOK")),
         "")</f>
        <v/>
      </c>
      <c r="X183" s="1156" t="str">
        <f ca="1">IF(intern2!Y19&gt;0,
        IF(X$166="X",
              IF(COUNTBLANK(INDIRECT(ADDRESS(ROW(X183),MATCH(X$167,$166:$166,0),1,1)&amp;":"&amp;ADDRESS(ROW(X183),COLUMN(X183)-1,1,1),TRUE))&gt;0,"",
                    IF(COUNTIF(INDIRECT(ADDRESS(ROW(X183),MATCH(X$167,$166:$166,0),1,1)&amp;":"&amp;ADDRESS(ROW(X183),COLUMN(X183)-1,1,1),TRUE),"OK")&gt;0,"OK","NOK")),
              IF(X$8&gt;=VLOOKUP($A183,'2.2'!$D:$O,5,FALSE),"OK","NOK")),
         "")</f>
        <v/>
      </c>
      <c r="Y183" s="1170" t="str">
        <f ca="1">IF(intern2!Z19&gt;0,
        IF(Y$166="X",
              IF(COUNTBLANK(INDIRECT(ADDRESS(ROW(Y183),MATCH(Y$167,$166:$166,0),1,1)&amp;":"&amp;ADDRESS(ROW(Y183),COLUMN(Y183)-1,1,1),TRUE))&gt;0,"",
                    IF(COUNTIF(INDIRECT(ADDRESS(ROW(Y183),MATCH(Y$167,$166:$166,0),1,1)&amp;":"&amp;ADDRESS(ROW(Y183),COLUMN(Y183)-1,1,1),TRUE),"OK")&gt;0,"OK","NOK")),
              IF(Y$8&gt;=VLOOKUP($A183,'2.2'!$D:$O,5,FALSE),"OK","NOK")),
         "")</f>
        <v/>
      </c>
      <c r="Z183" s="1269" t="str">
        <f ca="1">IF(intern2!AA19&gt;0,
        IF(Z$166="X",
              IF(COUNTBLANK(INDIRECT(ADDRESS(ROW(Z183),MATCH(Z$167,$166:$166,0),1,1)&amp;":"&amp;ADDRESS(ROW(Z183),COLUMN(Z183)-1,1,1),TRUE))&gt;0,"",
                    IF(COUNTIF(INDIRECT(ADDRESS(ROW(Z183),MATCH(Z$167,$166:$166,0),1,1)&amp;":"&amp;ADDRESS(ROW(Z183),COLUMN(Z183)-1,1,1),TRUE),"OK")&gt;0,"OK","NOK")),
              IF(Z$8&gt;=VLOOKUP($A183,'2.2'!$D:$O,5,FALSE),"OK","NOK")),
         "")</f>
        <v/>
      </c>
      <c r="AA183" s="1156" t="str">
        <f ca="1">IF(intern2!AB19&gt;0,
        IF(AA$166="X",
              IF(COUNTBLANK(INDIRECT(ADDRESS(ROW(AA183),MATCH(AA$167,$166:$166,0),1,1)&amp;":"&amp;ADDRESS(ROW(AA183),COLUMN(AA183)-1,1,1),TRUE))&gt;0,"",
                    IF(COUNTIF(INDIRECT(ADDRESS(ROW(AA183),MATCH(AA$167,$166:$166,0),1,1)&amp;":"&amp;ADDRESS(ROW(AA183),COLUMN(AA183)-1,1,1),TRUE),"OK")&gt;0,"OK","NOK")),
              IF(AA$8&gt;=VLOOKUP($A183,'2.2'!$D:$O,5,FALSE),"OK","NOK")),
         "")</f>
        <v/>
      </c>
      <c r="AB183" s="1156" t="str">
        <f ca="1">IF(intern2!AC19&gt;0,
        IF(AB$166="X",
              IF(COUNTBLANK(INDIRECT(ADDRESS(ROW(AB183),MATCH(AB$167,$166:$166,0),1,1)&amp;":"&amp;ADDRESS(ROW(AB183),COLUMN(AB183)-1,1,1),TRUE))&gt;0,"",
                    IF(COUNTIF(INDIRECT(ADDRESS(ROW(AB183),MATCH(AB$167,$166:$166,0),1,1)&amp;":"&amp;ADDRESS(ROW(AB183),COLUMN(AB183)-1,1,1),TRUE),"OK")&gt;0,"OK","NOK")),
              IF(AB$8&gt;=VLOOKUP($A183,'2.2'!$D:$O,5,FALSE),"OK","NOK")),
         "")</f>
        <v/>
      </c>
      <c r="AC183" s="1156" t="str">
        <f ca="1">IF(intern2!AD19&gt;0,
        IF(AC$166="X",
              IF(COUNTBLANK(INDIRECT(ADDRESS(ROW(AC183),MATCH(AC$167,$166:$166,0),1,1)&amp;":"&amp;ADDRESS(ROW(AC183),COLUMN(AC183)-1,1,1),TRUE))&gt;0,"",
                    IF(COUNTIF(INDIRECT(ADDRESS(ROW(AC183),MATCH(AC$167,$166:$166,0),1,1)&amp;":"&amp;ADDRESS(ROW(AC183),COLUMN(AC183)-1,1,1),TRUE),"OK")&gt;0,"OK","NOK")),
              IF(AC$8&gt;=VLOOKUP($A183,'2.2'!$D:$O,5,FALSE),"OK","NOK")),
         "")</f>
        <v/>
      </c>
      <c r="AD183" s="1156" t="str">
        <f ca="1">IF(intern2!AE19&gt;0,
        IF(AD$166="X",
              IF(COUNTBLANK(INDIRECT(ADDRESS(ROW(AD183),MATCH(AD$167,$166:$166,0),1,1)&amp;":"&amp;ADDRESS(ROW(AD183),COLUMN(AD183)-1,1,1),TRUE))&gt;0,"",
                    IF(COUNTIF(INDIRECT(ADDRESS(ROW(AD183),MATCH(AD$167,$166:$166,0),1,1)&amp;":"&amp;ADDRESS(ROW(AD183),COLUMN(AD183)-1,1,1),TRUE),"OK")&gt;0,"OK","NOK")),
              IF(AD$8&gt;=VLOOKUP($A183,'2.2'!$D:$O,5,FALSE),"OK","NOK")),
         "")</f>
        <v/>
      </c>
      <c r="AE183" s="1160" t="str">
        <f ca="1">IF(intern2!AF19&gt;0,
        IF(AE$166="X",
              IF(COUNTBLANK(INDIRECT(ADDRESS(ROW(AE183),MATCH(AE$167,$166:$166,0),1,1)&amp;":"&amp;ADDRESS(ROW(AE183),COLUMN(AE183)-1,1,1),TRUE))&gt;0,"",
                    IF(COUNTIF(INDIRECT(ADDRESS(ROW(AE183),MATCH(AE$167,$166:$166,0),1,1)&amp;":"&amp;ADDRESS(ROW(AE183),COLUMN(AE183)-1,1,1),TRUE),"OK")&gt;0,"OK","NOK")),
              IF(AE$8&gt;=VLOOKUP($A183,'2.2'!$D:$O,5,FALSE),"OK","NOK")),
         "")</f>
        <v/>
      </c>
      <c r="AF183" s="1269" t="str">
        <f ca="1">IF(intern2!AG19&gt;0,
        IF(AF$166="X",
              IF(COUNTBLANK(INDIRECT(ADDRESS(ROW(AF183),MATCH(AF$167,$166:$166,0),1,1)&amp;":"&amp;ADDRESS(ROW(AF183),COLUMN(AF183)-1,1,1),TRUE))&gt;0,"",
                    IF(COUNTIF(INDIRECT(ADDRESS(ROW(AF183),MATCH(AF$167,$166:$166,0),1,1)&amp;":"&amp;ADDRESS(ROW(AF183),COLUMN(AF183)-1,1,1),TRUE),"OK")&gt;0,"OK","NOK")),
              IF(AF$8&gt;=VLOOKUP($A183,'2.2'!$D:$O,5,FALSE),"OK","NOK")),
         "")</f>
        <v/>
      </c>
      <c r="AG183" s="1160" t="str">
        <f ca="1">IF(intern2!AH19&gt;0,
        IF(AG$166="X",
              IF(COUNTBLANK(INDIRECT(ADDRESS(ROW(AG183),MATCH(AG$167,$166:$166,0),1,1)&amp;":"&amp;ADDRESS(ROW(AG183),COLUMN(AG183)-1,1,1),TRUE))&gt;0,"",
                    IF(COUNTIF(INDIRECT(ADDRESS(ROW(AG183),MATCH(AG$167,$166:$166,0),1,1)&amp;":"&amp;ADDRESS(ROW(AG183),COLUMN(AG183)-1,1,1),TRUE),"OK")&gt;0,"OK","NOK")),
              IF(AG$8&gt;=VLOOKUP($A183,'2.2'!$D:$O,5,FALSE),"OK","NOK")),
         "")</f>
        <v/>
      </c>
      <c r="AH183" s="1160" t="str">
        <f ca="1">IF(intern2!AI19&gt;0,
        IF(AH$166="X",
              IF(COUNTBLANK(INDIRECT(ADDRESS(ROW(AH183),MATCH(AH$167,$166:$166,0),1,1)&amp;":"&amp;ADDRESS(ROW(AH183),COLUMN(AH183)-1,1,1),TRUE))&gt;0,"",
                    IF(COUNTIF(INDIRECT(ADDRESS(ROW(AH183),MATCH(AH$167,$166:$166,0),1,1)&amp;":"&amp;ADDRESS(ROW(AH183),COLUMN(AH183)-1,1,1),TRUE),"OK")&gt;0,"OK","NOK")),
              IF(AH$8&gt;=VLOOKUP($A183,'2.2'!$D:$O,5,FALSE),"OK","NOK")),
         "")</f>
        <v/>
      </c>
      <c r="AI183" s="1156" t="str">
        <f ca="1">IF(intern2!AJ19&gt;0,
        IF(AI$166="X",
              IF(COUNTBLANK(INDIRECT(ADDRESS(ROW(AI183),MATCH(AI$167,$166:$166,0),1,1)&amp;":"&amp;ADDRESS(ROW(AI183),COLUMN(AI183)-1,1,1),TRUE))&gt;0,"",
                    IF(COUNTIF(INDIRECT(ADDRESS(ROW(AI183),MATCH(AI$167,$166:$166,0),1,1)&amp;":"&amp;ADDRESS(ROW(AI183),COLUMN(AI183)-1,1,1),TRUE),"OK")&gt;0,"OK","NOK")),
              IF(AI$8&gt;=VLOOKUP($A183,'2.2'!$D:$O,5,FALSE),"OK","NOK")),
         "")</f>
        <v/>
      </c>
      <c r="AJ183" s="1156" t="str">
        <f ca="1">IF(intern2!AK19&gt;0,
        IF(AJ$166="X",
              IF(COUNTBLANK(INDIRECT(ADDRESS(ROW(AJ183),MATCH(AJ$167,$166:$166,0),1,1)&amp;":"&amp;ADDRESS(ROW(AJ183),COLUMN(AJ183)-1,1,1),TRUE))&gt;0,"",
                    IF(COUNTIF(INDIRECT(ADDRESS(ROW(AJ183),MATCH(AJ$167,$166:$166,0),1,1)&amp;":"&amp;ADDRESS(ROW(AJ183),COLUMN(AJ183)-1,1,1),TRUE),"OK")&gt;0,"OK","NOK")),
              IF(AJ$8&gt;=VLOOKUP($A183,'2.2'!$D:$O,5,FALSE),"OK","NOK")),
         "")</f>
        <v/>
      </c>
      <c r="AK183" s="1156" t="str">
        <f ca="1">IF(intern2!AL19&gt;0,
        IF(AK$166="X",
              IF(COUNTBLANK(INDIRECT(ADDRESS(ROW(AK183),MATCH(AK$167,$166:$166,0),1,1)&amp;":"&amp;ADDRESS(ROW(AK183),COLUMN(AK183)-1,1,1),TRUE))&gt;0,"",
                    IF(COUNTIF(INDIRECT(ADDRESS(ROW(AK183),MATCH(AK$167,$166:$166,0),1,1)&amp;":"&amp;ADDRESS(ROW(AK183),COLUMN(AK183)-1,1,1),TRUE),"OK")&gt;0,"OK","NOK")),
              IF(AK$8&gt;=VLOOKUP($A183,'2.2'!$D:$O,5,FALSE),"OK","NOK")),
         "")</f>
        <v/>
      </c>
      <c r="AL183" s="1156" t="str">
        <f ca="1">IF(intern2!AM19&gt;0,
        IF(AL$166="X",
              IF(COUNTBLANK(INDIRECT(ADDRESS(ROW(AL183),MATCH(AL$167,$166:$166,0),1,1)&amp;":"&amp;ADDRESS(ROW(AL183),COLUMN(AL183)-1,1,1),TRUE))&gt;0,"",
                    IF(COUNTIF(INDIRECT(ADDRESS(ROW(AL183),MATCH(AL$167,$166:$166,0),1,1)&amp;":"&amp;ADDRESS(ROW(AL183),COLUMN(AL183)-1,1,1),TRUE),"OK")&gt;0,"OK","NOK")),
              IF(AL$8&gt;=VLOOKUP($A183,'2.2'!$D:$O,5,FALSE),"OK","NOK")),
         "")</f>
        <v/>
      </c>
      <c r="AM183" s="1269" t="str">
        <f ca="1">IF(intern2!AN19&gt;0,
        IF(AM$166="X",
              IF(COUNTBLANK(INDIRECT(ADDRESS(ROW(AM183),MATCH(AM$167,$166:$166,0),1,1)&amp;":"&amp;ADDRESS(ROW(AM183),COLUMN(AM183)-1,1,1),TRUE))&gt;0,"",
                    IF(COUNTIF(INDIRECT(ADDRESS(ROW(AM183),MATCH(AM$167,$166:$166,0),1,1)&amp;":"&amp;ADDRESS(ROW(AM183),COLUMN(AM183)-1,1,1),TRUE),"OK")&gt;0,"OK","NOK")),
              IF(AM$8&gt;=VLOOKUP($A183,'2.2'!$D:$O,5,FALSE),"OK","NOK")),
         "")</f>
        <v/>
      </c>
      <c r="AN183" s="1170" t="str">
        <f ca="1">IF(intern2!AO19&gt;0,
        IF(AN$166="X",
              IF(COUNTBLANK(INDIRECT(ADDRESS(ROW(AN183),MATCH(AN$167,$166:$166,0),1,1)&amp;":"&amp;ADDRESS(ROW(AN183),COLUMN(AN183)-1,1,1),TRUE))&gt;0,"",
                    IF(COUNTIF(INDIRECT(ADDRESS(ROW(AN183),MATCH(AN$167,$166:$166,0),1,1)&amp;":"&amp;ADDRESS(ROW(AN183),COLUMN(AN183)-1,1,1),TRUE),"OK")&gt;0,"OK","NOK")),
              IF(AN$8&gt;=VLOOKUP($A183,'2.2'!$D:$O,5,FALSE),"OK","NOK")),
         "")</f>
        <v/>
      </c>
      <c r="AO183" s="1156" t="str">
        <f ca="1">IF(intern2!AP19&gt;0,
        IF(AO$166="X",
              IF(COUNTBLANK(INDIRECT(ADDRESS(ROW(AO183),MATCH(AO$167,$166:$166,0),1,1)&amp;":"&amp;ADDRESS(ROW(AO183),COLUMN(AO183)-1,1,1),TRUE))&gt;0,"",
                    IF(COUNTIF(INDIRECT(ADDRESS(ROW(AO183),MATCH(AO$167,$166:$166,0),1,1)&amp;":"&amp;ADDRESS(ROW(AO183),COLUMN(AO183)-1,1,1),TRUE),"OK")&gt;0,"OK","NOK")),
              IF(AO$8&gt;=VLOOKUP($A183,'2.2'!$D:$O,5,FALSE),"OK","NOK")),
         "")</f>
        <v/>
      </c>
      <c r="AP183" s="1156" t="str">
        <f ca="1">IF(intern2!AQ19&gt;0,
        IF(AP$166="X",
              IF(COUNTBLANK(INDIRECT(ADDRESS(ROW(AP183),MATCH(AP$167,$166:$166,0),1,1)&amp;":"&amp;ADDRESS(ROW(AP183),COLUMN(AP183)-1,1,1),TRUE))&gt;0,"",
                    IF(COUNTIF(INDIRECT(ADDRESS(ROW(AP183),MATCH(AP$167,$166:$166,0),1,1)&amp;":"&amp;ADDRESS(ROW(AP183),COLUMN(AP183)-1,1,1),TRUE),"OK")&gt;0,"OK","NOK")),
              IF(AP$8&gt;=VLOOKUP($A183,'2.2'!$D:$O,5,FALSE),"OK","NOK")),
         "")</f>
        <v/>
      </c>
      <c r="AQ183" s="1269" t="str">
        <f ca="1">IF(intern2!AR19&gt;0,
        IF(AQ$166="X",
              IF(COUNTBLANK(INDIRECT(ADDRESS(ROW(AQ183),MATCH(AQ$167,$166:$166,0),1,1)&amp;":"&amp;ADDRESS(ROW(AQ183),COLUMN(AQ183)-1,1,1),TRUE))&gt;0,"",
                    IF(COUNTIF(INDIRECT(ADDRESS(ROW(AQ183),MATCH(AQ$167,$166:$166,0),1,1)&amp;":"&amp;ADDRESS(ROW(AQ183),COLUMN(AQ183)-1,1,1),TRUE),"OK")&gt;0,"OK","NOK")),
              IF(AQ$8&gt;=VLOOKUP($A183,'2.2'!$D:$O,5,FALSE),"OK","NOK")),
         "")</f>
        <v/>
      </c>
      <c r="AR183" s="1156" t="str">
        <f ca="1">IF(intern2!AS19&gt;0,
        IF(AR$166="X",
              IF(COUNTBLANK(INDIRECT(ADDRESS(ROW(AR183),MATCH(AR$167,$166:$166,0),1,1)&amp;":"&amp;ADDRESS(ROW(AR183),COLUMN(AR183)-1,1,1),TRUE))&gt;0,"",
                    IF(COUNTIF(INDIRECT(ADDRESS(ROW(AR183),MATCH(AR$167,$166:$166,0),1,1)&amp;":"&amp;ADDRESS(ROW(AR183),COLUMN(AR183)-1,1,1),TRUE),"OK")&gt;0,"OK","NOK")),
              IF(AR$8&gt;=VLOOKUP($A183,'2.2'!$D:$O,5,FALSE),"OK","NOK")),
         "")</f>
        <v/>
      </c>
      <c r="AS183" s="1156" t="str">
        <f ca="1">IF(intern2!AT19&gt;0,
        IF(AS$166="X",
              IF(COUNTBLANK(INDIRECT(ADDRESS(ROW(AS183),MATCH(AS$167,$166:$166,0),1,1)&amp;":"&amp;ADDRESS(ROW(AS183),COLUMN(AS183)-1,1,1),TRUE))&gt;0,"",
                    IF(COUNTIF(INDIRECT(ADDRESS(ROW(AS183),MATCH(AS$167,$166:$166,0),1,1)&amp;":"&amp;ADDRESS(ROW(AS183),COLUMN(AS183)-1,1,1),TRUE),"OK")&gt;0,"OK","NOK")),
              IF(AS$8&gt;=VLOOKUP($A183,'2.2'!$D:$O,5,FALSE),"OK","NOK")),
         "")</f>
        <v/>
      </c>
      <c r="AT183" s="1269" t="str">
        <f ca="1">IF(intern2!AU19&gt;0,
        IF(AT$166="X",
              IF(COUNTBLANK(INDIRECT(ADDRESS(ROW(AT183),MATCH(AT$167,$166:$166,0),1,1)&amp;":"&amp;ADDRESS(ROW(AT183),COLUMN(AT183)-1,1,1),TRUE))&gt;0,"",
                    IF(COUNTIF(INDIRECT(ADDRESS(ROW(AT183),MATCH(AT$167,$166:$166,0),1,1)&amp;":"&amp;ADDRESS(ROW(AT183),COLUMN(AT183)-1,1,1),TRUE),"OK")&gt;0,"OK","NOK")),
              IF(AT$8&gt;=VLOOKUP($A183,'2.2'!$D:$O,5,FALSE),"OK","NOK")),
         "")</f>
        <v/>
      </c>
      <c r="AU183" s="1156" t="str">
        <f ca="1">IF(intern2!AV19&gt;0,
        IF(AU$166="X",
              IF(COUNTBLANK(INDIRECT(ADDRESS(ROW(AU183),MATCH(AU$167,$166:$166,0),1,1)&amp;":"&amp;ADDRESS(ROW(AU183),COLUMN(AU183)-1,1,1),TRUE))&gt;0,"",
                    IF(COUNTIF(INDIRECT(ADDRESS(ROW(AU183),MATCH(AU$167,$166:$166,0),1,1)&amp;":"&amp;ADDRESS(ROW(AU183),COLUMN(AU183)-1,1,1),TRUE),"OK")&gt;0,"OK","NOK")),
              IF(AU$8&gt;=VLOOKUP($A183,'2.2'!$D:$O,5,FALSE),"OK","NOK")),
         "")</f>
        <v/>
      </c>
      <c r="AV183" s="1156" t="str">
        <f ca="1">IF(intern2!AW19&gt;0,
        IF(AV$166="X",
              IF(COUNTBLANK(INDIRECT(ADDRESS(ROW(AV183),MATCH(AV$167,$166:$166,0),1,1)&amp;":"&amp;ADDRESS(ROW(AV183),COLUMN(AV183)-1,1,1),TRUE))&gt;0,"",
                    IF(COUNTIF(INDIRECT(ADDRESS(ROW(AV183),MATCH(AV$167,$166:$166,0),1,1)&amp;":"&amp;ADDRESS(ROW(AV183),COLUMN(AV183)-1,1,1),TRUE),"OK")&gt;0,"OK","NOK")),
              IF(AV$8&gt;=VLOOKUP($A183,'2.2'!$D:$O,5,FALSE),"OK","NOK")),
         "")</f>
        <v/>
      </c>
      <c r="AW183" s="1156" t="str">
        <f ca="1">IF(intern2!AX19&gt;0,
        IF(AW$166="X",
              IF(COUNTBLANK(INDIRECT(ADDRESS(ROW(AW183),MATCH(AW$167,$166:$166,0),1,1)&amp;":"&amp;ADDRESS(ROW(AW183),COLUMN(AW183)-1,1,1),TRUE))&gt;0,"",
                    IF(COUNTIF(INDIRECT(ADDRESS(ROW(AW183),MATCH(AW$167,$166:$166,0),1,1)&amp;":"&amp;ADDRESS(ROW(AW183),COLUMN(AW183)-1,1,1),TRUE),"OK")&gt;0,"OK","NOK")),
              IF(AW$8&gt;=VLOOKUP($A183,'2.2'!$D:$O,5,FALSE),"OK","NOK")),
         "")</f>
        <v/>
      </c>
      <c r="AX183" s="1156" t="str">
        <f ca="1">IF(intern2!AY19&gt;0,
        IF(AX$166="X",
              IF(COUNTBLANK(INDIRECT(ADDRESS(ROW(AX183),MATCH(AX$167,$166:$166,0),1,1)&amp;":"&amp;ADDRESS(ROW(AX183),COLUMN(AX183)-1,1,1),TRUE))&gt;0,"",
                    IF(COUNTIF(INDIRECT(ADDRESS(ROW(AX183),MATCH(AX$167,$166:$166,0),1,1)&amp;":"&amp;ADDRESS(ROW(AX183),COLUMN(AX183)-1,1,1),TRUE),"OK")&gt;0,"OK","NOK")),
              IF(AX$8&gt;=VLOOKUP($A183,'2.2'!$D:$O,5,FALSE),"OK","NOK")),
         "")</f>
        <v/>
      </c>
      <c r="AY183" s="1156" t="str">
        <f ca="1">IF(intern2!AZ19&gt;0,
        IF(AY$166="X",
              IF(COUNTBLANK(INDIRECT(ADDRESS(ROW(AY183),MATCH(AY$167,$166:$166,0),1,1)&amp;":"&amp;ADDRESS(ROW(AY183),COLUMN(AY183)-1,1,1),TRUE))&gt;0,"",
                    IF(COUNTIF(INDIRECT(ADDRESS(ROW(AY183),MATCH(AY$167,$166:$166,0),1,1)&amp;":"&amp;ADDRESS(ROW(AY183),COLUMN(AY183)-1,1,1),TRUE),"OK")&gt;0,"OK","NOK")),
              IF(AY$8&gt;=VLOOKUP($A183,'2.2'!$D:$O,5,FALSE),"OK","NOK")),
         "")</f>
        <v/>
      </c>
      <c r="AZ183" s="1269" t="str">
        <f ca="1">IF(intern2!BA19&gt;0,
        IF(AZ$166="X",
              IF(COUNTBLANK(INDIRECT(ADDRESS(ROW(AZ183),MATCH(AZ$167,$166:$166,0),1,1)&amp;":"&amp;ADDRESS(ROW(AZ183),COLUMN(AZ183)-1,1,1),TRUE))&gt;0,"",
                    IF(COUNTIF(INDIRECT(ADDRESS(ROW(AZ183),MATCH(AZ$167,$166:$166,0),1,1)&amp;":"&amp;ADDRESS(ROW(AZ183),COLUMN(AZ183)-1,1,1),TRUE),"OK")&gt;0,"OK","NOK")),
              IF(AZ$8&gt;=VLOOKUP($A183,'2.2'!$D:$O,5,FALSE),"OK","NOK")),
         "")</f>
        <v/>
      </c>
      <c r="BA183" s="1156" t="str">
        <f ca="1">IF(intern2!BB19&gt;0,
        IF(BA$166="X",
              IF(COUNTBLANK(INDIRECT(ADDRESS(ROW(BA183),MATCH(BA$167,$166:$166,0),1,1)&amp;":"&amp;ADDRESS(ROW(BA183),COLUMN(BA183)-1,1,1),TRUE))&gt;0,"",
                    IF(COUNTIF(INDIRECT(ADDRESS(ROW(BA183),MATCH(BA$167,$166:$166,0),1,1)&amp;":"&amp;ADDRESS(ROW(BA183),COLUMN(BA183)-1,1,1),TRUE),"OK")&gt;0,"OK","NOK")),
              IF(BA$8&gt;=VLOOKUP($A183,'2.2'!$D:$O,5,FALSE),"OK","NOK")),
         "")</f>
        <v/>
      </c>
      <c r="BB183" s="1156" t="str">
        <f ca="1">IF(intern2!BC19&gt;0,
        IF(BB$166="X",
              IF(COUNTBLANK(INDIRECT(ADDRESS(ROW(BB183),MATCH(BB$167,$166:$166,0),1,1)&amp;":"&amp;ADDRESS(ROW(BB183),COLUMN(BB183)-1,1,1),TRUE))&gt;0,"",
                    IF(COUNTIF(INDIRECT(ADDRESS(ROW(BB183),MATCH(BB$167,$166:$166,0),1,1)&amp;":"&amp;ADDRESS(ROW(BB183),COLUMN(BB183)-1,1,1),TRUE),"OK")&gt;0,"OK","NOK")),
              IF(BB$8&gt;=VLOOKUP($A183,'2.2'!$D:$O,5,FALSE),"OK","NOK")),
         "")</f>
        <v/>
      </c>
      <c r="BC183" s="1156" t="str">
        <f ca="1">IF(intern2!BD19&gt;0,
        IF(BC$166="X",
              IF(COUNTBLANK(INDIRECT(ADDRESS(ROW(BC183),MATCH(BC$167,$166:$166,0),1,1)&amp;":"&amp;ADDRESS(ROW(BC183),COLUMN(BC183)-1,1,1),TRUE))&gt;0,"",
                    IF(COUNTIF(INDIRECT(ADDRESS(ROW(BC183),MATCH(BC$167,$166:$166,0),1,1)&amp;":"&amp;ADDRESS(ROW(BC183),COLUMN(BC183)-1,1,1),TRUE),"OK")&gt;0,"OK","NOK")),
              IF(BC$8&gt;=VLOOKUP($A183,'2.2'!$D:$O,5,FALSE),"OK","NOK")),
         "")</f>
        <v/>
      </c>
      <c r="BD183" s="1156" t="str">
        <f ca="1">IF(intern2!BE19&gt;0,
        IF(BD$166="X",
              IF(COUNTBLANK(INDIRECT(ADDRESS(ROW(BD183),MATCH(BD$167,$166:$166,0),1,1)&amp;":"&amp;ADDRESS(ROW(BD183),COLUMN(BD183)-1,1,1),TRUE))&gt;0,"",
                    IF(COUNTIF(INDIRECT(ADDRESS(ROW(BD183),MATCH(BD$167,$166:$166,0),1,1)&amp;":"&amp;ADDRESS(ROW(BD183),COLUMN(BD183)-1,1,1),TRUE),"OK")&gt;0,"OK","NOK")),
              IF(BD$8&gt;=VLOOKUP($A183,'2.2'!$D:$O,5,FALSE),"OK","NOK")),
         "")</f>
        <v/>
      </c>
      <c r="BE183" s="1156" t="str">
        <f ca="1">IF(intern2!BF19&gt;0,
        IF(BE$166="X",
              IF(COUNTBLANK(INDIRECT(ADDRESS(ROW(BE183),MATCH(BE$167,$166:$166,0),1,1)&amp;":"&amp;ADDRESS(ROW(BE183),COLUMN(BE183)-1,1,1),TRUE))&gt;0,"",
                    IF(COUNTIF(INDIRECT(ADDRESS(ROW(BE183),MATCH(BE$167,$166:$166,0),1,1)&amp;":"&amp;ADDRESS(ROW(BE183),COLUMN(BE183)-1,1,1),TRUE),"OK")&gt;0,"OK","NOK")),
              IF(BE$8&gt;=VLOOKUP($A183,'2.2'!$D:$O,5,FALSE),"OK","NOK")),
         "")</f>
        <v/>
      </c>
      <c r="BF183" s="1170" t="str">
        <f ca="1">IF(intern2!BG19&gt;0,
        IF(BF$166="X",
              IF(COUNTBLANK(INDIRECT(ADDRESS(ROW(BF183),MATCH(BF$167,$166:$166,0),1,1)&amp;":"&amp;ADDRESS(ROW(BF183),COLUMN(BF183)-1,1,1),TRUE))&gt;0,"",
                    IF(COUNTIF(INDIRECT(ADDRESS(ROW(BF183),MATCH(BF$167,$166:$166,0),1,1)&amp;":"&amp;ADDRESS(ROW(BF183),COLUMN(BF183)-1,1,1),TRUE),"OK")&gt;0,"OK","NOK")),
              IF(BF$8&gt;=VLOOKUP($A183,'2.2'!$D:$O,5,FALSE),"OK","NOK")),
         "")</f>
        <v/>
      </c>
      <c r="BG183" s="1269" t="str">
        <f ca="1">IF(intern2!BH19&gt;0,
        IF(BG$166="X",
              IF(COUNTBLANK(INDIRECT(ADDRESS(ROW(BG183),MATCH(BG$167,$166:$166,0),1,1)&amp;":"&amp;ADDRESS(ROW(BG183),COLUMN(BG183)-1,1,1),TRUE))&gt;0,"",
                    IF(COUNTIF(INDIRECT(ADDRESS(ROW(BG183),MATCH(BG$167,$166:$166,0),1,1)&amp;":"&amp;ADDRESS(ROW(BG183),COLUMN(BG183)-1,1,1),TRUE),"OK")&gt;0,"OK","NOK")),
              IF(BG$8&gt;=VLOOKUP($A183,'2.2'!$D:$O,5,FALSE),"OK","NOK")),
         "")</f>
        <v/>
      </c>
      <c r="BH183" s="1176" t="str">
        <f t="shared" ca="1" si="12"/>
        <v>OK</v>
      </c>
      <c r="BI183" s="1176"/>
    </row>
    <row r="184" spans="1:61" ht="26.4" x14ac:dyDescent="0.25">
      <c r="A184" s="716" t="str">
        <f t="shared" ref="A184:B184" si="27">+A24</f>
        <v>HNO2</v>
      </c>
      <c r="B184" s="1157" t="str">
        <f t="shared" si="27"/>
        <v>Chirurgia della tiroide e delle paratiroidi</v>
      </c>
      <c r="C184" s="1156" t="str">
        <f ca="1">IF(intern2!D20&gt;0,
        IF(C$166="X",
              IF(COUNTBLANK(INDIRECT(ADDRESS(ROW(C184),MATCH(C$167,$166:$166,0),1,1)&amp;":"&amp;ADDRESS(ROW(C184),COLUMN(C184)-1,1,1),TRUE))&gt;0,"",
                    IF(COUNTIF(INDIRECT(ADDRESS(ROW(C184),MATCH(C$167,$166:$166,0),1,1)&amp;":"&amp;ADDRESS(ROW(C184),COLUMN(C184)-1,1,1),TRUE),"OK")&gt;0,"OK","NOK")),
              IF(C$8&gt;=VLOOKUP($A184,'2.2'!$D:$O,5,FALSE),"OK","NOK")),
         "")</f>
        <v/>
      </c>
      <c r="D184" s="1156" t="str">
        <f ca="1">IF(intern2!E20&gt;0,
        IF(D$166="X",
              IF(COUNTBLANK(INDIRECT(ADDRESS(ROW(D184),MATCH(D$167,$166:$166,0),1,1)&amp;":"&amp;ADDRESS(ROW(D184),COLUMN(D184)-1,1,1),TRUE))&gt;0,"",
                    IF(COUNTIF(INDIRECT(ADDRESS(ROW(D184),MATCH(D$167,$166:$166,0),1,1)&amp;":"&amp;ADDRESS(ROW(D184),COLUMN(D184)-1,1,1),TRUE),"OK")&gt;0,"OK","NOK")),
              IF(D$8&gt;=VLOOKUP($A184,'2.2'!$D:$O,5,FALSE),"OK","NOK")),
         "")</f>
        <v/>
      </c>
      <c r="E184" s="1156" t="str">
        <f ca="1">IF(intern2!F20&gt;0,
        IF(E$166="X",
              IF(COUNTBLANK(INDIRECT(ADDRESS(ROW(E184),MATCH(E$167,$166:$166,0),1,1)&amp;":"&amp;ADDRESS(ROW(E184),COLUMN(E184)-1,1,1),TRUE))&gt;0,"",
                    IF(COUNTIF(INDIRECT(ADDRESS(ROW(E184),MATCH(E$167,$166:$166,0),1,1)&amp;":"&amp;ADDRESS(ROW(E184),COLUMN(E184)-1,1,1),TRUE),"OK")&gt;0,"OK","NOK")),
              IF(E$8&gt;=VLOOKUP($A184,'2.2'!$D:$O,5,FALSE),"OK","NOK")),
         "")</f>
        <v/>
      </c>
      <c r="F184" s="1156" t="str">
        <f ca="1">IF(intern2!G20&gt;0,
        IF(F$166="X",
              IF(COUNTBLANK(INDIRECT(ADDRESS(ROW(F184),MATCH(F$167,$166:$166,0),1,1)&amp;":"&amp;ADDRESS(ROW(F184),COLUMN(F184)-1,1,1),TRUE))&gt;0,"",
                    IF(COUNTIF(INDIRECT(ADDRESS(ROW(F184),MATCH(F$167,$166:$166,0),1,1)&amp;":"&amp;ADDRESS(ROW(F184),COLUMN(F184)-1,1,1),TRUE),"OK")&gt;0,"OK","NOK")),
              IF(F$8&gt;=VLOOKUP($A184,'2.2'!$D:$O,5,FALSE),"OK","NOK")),
         "")</f>
        <v>NOK</v>
      </c>
      <c r="G184" s="1156" t="str">
        <f ca="1">IF(intern2!H20&gt;0,
        IF(G$166="X",
              IF(COUNTBLANK(INDIRECT(ADDRESS(ROW(G184),MATCH(G$167,$166:$166,0),1,1)&amp;":"&amp;ADDRESS(ROW(G184),COLUMN(G184)-1,1,1),TRUE))&gt;0,"",
                    IF(COUNTIF(INDIRECT(ADDRESS(ROW(G184),MATCH(G$167,$166:$166,0),1,1)&amp;":"&amp;ADDRESS(ROW(G184),COLUMN(G184)-1,1,1),TRUE),"OK")&gt;0,"OK","NOK")),
              IF(G$8&gt;=VLOOKUP($A184,'2.2'!$D:$O,5,FALSE),"OK","NOK")),
         "")</f>
        <v>NOK</v>
      </c>
      <c r="H184" s="1156" t="str">
        <f ca="1">IF(intern2!I20&gt;0,
        IF(H$166="X",
              IF(COUNTBLANK(INDIRECT(ADDRESS(ROW(H184),MATCH(H$167,$166:$166,0),1,1)&amp;":"&amp;ADDRESS(ROW(H184),COLUMN(H184)-1,1,1),TRUE))&gt;0,"",
                    IF(COUNTIF(INDIRECT(ADDRESS(ROW(H184),MATCH(H$167,$166:$166,0),1,1)&amp;":"&amp;ADDRESS(ROW(H184),COLUMN(H184)-1,1,1),TRUE),"OK")&gt;0,"OK","NOK")),
              IF(H$8&gt;=VLOOKUP($A184,'2.2'!$D:$O,5,FALSE),"OK","NOK")),
         "")</f>
        <v>NOK</v>
      </c>
      <c r="I184" s="1269" t="str">
        <f ca="1">IF(intern2!J20&gt;0,
        IF(I$166="X",
              IF(COUNTBLANK(INDIRECT(ADDRESS(ROW(I184),MATCH(I$167,$166:$166,0),1,1)&amp;":"&amp;ADDRESS(ROW(I184),COLUMN(I184)-1,1,1),TRUE))&gt;0,"",
                    IF(COUNTIF(INDIRECT(ADDRESS(ROW(I184),MATCH(I$167,$166:$166,0),1,1)&amp;":"&amp;ADDRESS(ROW(I184),COLUMN(I184)-1,1,1),TRUE),"OK")&gt;0,"OK","NOK")),
              IF(I$8&gt;=VLOOKUP($A184,'2.2'!$D:$O,5,FALSE),"OK","NOK")),
         "")</f>
        <v>NOK</v>
      </c>
      <c r="J184" s="1159" t="str">
        <f ca="1">IF(intern2!K20&gt;0,
        IF(J$166="X",
              IF(COUNTBLANK(INDIRECT(ADDRESS(ROW(J184),MATCH(J$167,$166:$166,0),1,1)&amp;":"&amp;ADDRESS(ROW(J184),COLUMN(J184)-1,1,1),TRUE))&gt;0,"",
                    IF(COUNTIF(INDIRECT(ADDRESS(ROW(J184),MATCH(J$167,$166:$166,0),1,1)&amp;":"&amp;ADDRESS(ROW(J184),COLUMN(J184)-1,1,1),TRUE),"OK")&gt;0,"OK","NOK")),
              IF(J$8&gt;=VLOOKUP($A184,'2.2'!$D:$O,5,FALSE),"OK","NOK")),
         "")</f>
        <v/>
      </c>
      <c r="K184" s="1156" t="str">
        <f ca="1">IF(intern2!L20&gt;0,
        IF(K$166="X",
              IF(COUNTBLANK(INDIRECT(ADDRESS(ROW(K184),MATCH(K$167,$166:$166,0),1,1)&amp;":"&amp;ADDRESS(ROW(K184),COLUMN(K184)-1,1,1),TRUE))&gt;0,"",
                    IF(COUNTIF(INDIRECT(ADDRESS(ROW(K184),MATCH(K$167,$166:$166,0),1,1)&amp;":"&amp;ADDRESS(ROW(K184),COLUMN(K184)-1,1,1),TRUE),"OK")&gt;0,"OK","NOK")),
              IF(K$8&gt;=VLOOKUP($A184,'2.2'!$D:$O,5,FALSE),"OK","NOK")),
         "")</f>
        <v/>
      </c>
      <c r="L184" s="1156" t="str">
        <f ca="1">IF(intern2!M20&gt;0,
        IF(L$166="X",
              IF(COUNTBLANK(INDIRECT(ADDRESS(ROW(L184),MATCH(L$167,$166:$166,0),1,1)&amp;":"&amp;ADDRESS(ROW(L184),COLUMN(L184)-1,1,1),TRUE))&gt;0,"",
                    IF(COUNTIF(INDIRECT(ADDRESS(ROW(L184),MATCH(L$167,$166:$166,0),1,1)&amp;":"&amp;ADDRESS(ROW(L184),COLUMN(L184)-1,1,1),TRUE),"OK")&gt;0,"OK","NOK")),
              IF(L$8&gt;=VLOOKUP($A184,'2.2'!$D:$O,5,FALSE),"OK","NOK")),
         "")</f>
        <v/>
      </c>
      <c r="M184" s="1156" t="str">
        <f ca="1">IF(intern2!N20&gt;0,
        IF(M$166="X",
              IF(COUNTBLANK(INDIRECT(ADDRESS(ROW(M184),MATCH(M$167,$166:$166,0),1,1)&amp;":"&amp;ADDRESS(ROW(M184),COLUMN(M184)-1,1,1),TRUE))&gt;0,"",
                    IF(COUNTIF(INDIRECT(ADDRESS(ROW(M184),MATCH(M$167,$166:$166,0),1,1)&amp;":"&amp;ADDRESS(ROW(M184),COLUMN(M184)-1,1,1),TRUE),"OK")&gt;0,"OK","NOK")),
              IF(M$8&gt;=VLOOKUP($A184,'2.2'!$D:$O,5,FALSE),"OK","NOK")),
         "")</f>
        <v/>
      </c>
      <c r="N184" s="1156" t="str">
        <f ca="1">IF(intern2!O20&gt;0,
        IF(N$166="X",
              IF(COUNTBLANK(INDIRECT(ADDRESS(ROW(N184),MATCH(N$167,$166:$166,0),1,1)&amp;":"&amp;ADDRESS(ROW(N184),COLUMN(N184)-1,1,1),TRUE))&gt;0,"",
                    IF(COUNTIF(INDIRECT(ADDRESS(ROW(N184),MATCH(N$167,$166:$166,0),1,1)&amp;":"&amp;ADDRESS(ROW(N184),COLUMN(N184)-1,1,1),TRUE),"OK")&gt;0,"OK","NOK")),
              IF(N$8&gt;=VLOOKUP($A184,'2.2'!$D:$O,5,FALSE),"OK","NOK")),
         "")</f>
        <v/>
      </c>
      <c r="O184" s="1156" t="str">
        <f ca="1">IF(intern2!P20&gt;0,
        IF(O$166="X",
              IF(COUNTBLANK(INDIRECT(ADDRESS(ROW(O184),MATCH(O$167,$166:$166,0),1,1)&amp;":"&amp;ADDRESS(ROW(O184),COLUMN(O184)-1,1,1),TRUE))&gt;0,"",
                    IF(COUNTIF(INDIRECT(ADDRESS(ROW(O184),MATCH(O$167,$166:$166,0),1,1)&amp;":"&amp;ADDRESS(ROW(O184),COLUMN(O184)-1,1,1),TRUE),"OK")&gt;0,"OK","NOK")),
              IF(O$8&gt;=VLOOKUP($A184,'2.2'!$D:$O,5,FALSE),"OK","NOK")),
         "")</f>
        <v/>
      </c>
      <c r="P184" s="1156" t="str">
        <f ca="1">IF(intern2!Q20&gt;0,
        IF(P$166="X",
              IF(COUNTBLANK(INDIRECT(ADDRESS(ROW(P184),MATCH(P$167,$166:$166,0),1,1)&amp;":"&amp;ADDRESS(ROW(P184),COLUMN(P184)-1,1,1),TRUE))&gt;0,"",
                    IF(COUNTIF(INDIRECT(ADDRESS(ROW(P184),MATCH(P$167,$166:$166,0),1,1)&amp;":"&amp;ADDRESS(ROW(P184),COLUMN(P184)-1,1,1),TRUE),"OK")&gt;0,"OK","NOK")),
              IF(P$8&gt;=VLOOKUP($A184,'2.2'!$D:$O,5,FALSE),"OK","NOK")),
         "")</f>
        <v/>
      </c>
      <c r="Q184" s="1156" t="str">
        <f ca="1">IF(intern2!R20&gt;0,
        IF(Q$166="X",
              IF(COUNTBLANK(INDIRECT(ADDRESS(ROW(Q184),MATCH(Q$167,$166:$166,0),1,1)&amp;":"&amp;ADDRESS(ROW(Q184),COLUMN(Q184)-1,1,1),TRUE))&gt;0,"",
                    IF(COUNTIF(INDIRECT(ADDRESS(ROW(Q184),MATCH(Q$167,$166:$166,0),1,1)&amp;":"&amp;ADDRESS(ROW(Q184),COLUMN(Q184)-1,1,1),TRUE),"OK")&gt;0,"OK","NOK")),
              IF(Q$8&gt;=VLOOKUP($A184,'2.2'!$D:$O,5,FALSE),"OK","NOK")),
         "")</f>
        <v/>
      </c>
      <c r="R184" s="1159" t="str">
        <f ca="1">IF(intern2!S20&gt;0,
        IF(R$166="X",
              IF(COUNTBLANK(INDIRECT(ADDRESS(ROW(R184),MATCH(R$167,$166:$166,0),1,1)&amp;":"&amp;ADDRESS(ROW(R184),COLUMN(R184)-1,1,1),TRUE))&gt;0,"",
                    IF(COUNTIF(INDIRECT(ADDRESS(ROW(R184),MATCH(R$167,$166:$166,0),1,1)&amp;":"&amp;ADDRESS(ROW(R184),COLUMN(R184)-1,1,1),TRUE),"OK")&gt;0,"OK","NOK")),
              IF(R$8&gt;=VLOOKUP($A184,'2.2'!$D:$O,5,FALSE),"OK","NOK")),
         "")</f>
        <v/>
      </c>
      <c r="S184" s="1159" t="str">
        <f ca="1">IF(intern2!T20&gt;0,
        IF(S$166="X",
              IF(COUNTBLANK(INDIRECT(ADDRESS(ROW(S184),MATCH(S$167,$166:$166,0),1,1)&amp;":"&amp;ADDRESS(ROW(S184),COLUMN(S184)-1,1,1),TRUE))&gt;0,"",
                    IF(COUNTIF(INDIRECT(ADDRESS(ROW(S184),MATCH(S$167,$166:$166,0),1,1)&amp;":"&amp;ADDRESS(ROW(S184),COLUMN(S184)-1,1,1),TRUE),"OK")&gt;0,"OK","NOK")),
              IF(S$8&gt;=VLOOKUP($A184,'2.2'!$D:$O,5,FALSE),"OK","NOK")),
         "")</f>
        <v/>
      </c>
      <c r="T184" s="1156" t="str">
        <f ca="1">IF(intern2!U20&gt;0,
        IF(T$166="X",
              IF(COUNTBLANK(INDIRECT(ADDRESS(ROW(T184),MATCH(T$167,$166:$166,0),1,1)&amp;":"&amp;ADDRESS(ROW(T184),COLUMN(T184)-1,1,1),TRUE))&gt;0,"",
                    IF(COUNTIF(INDIRECT(ADDRESS(ROW(T184),MATCH(T$167,$166:$166,0),1,1)&amp;":"&amp;ADDRESS(ROW(T184),COLUMN(T184)-1,1,1),TRUE),"OK")&gt;0,"OK","NOK")),
              IF(T$8&gt;=VLOOKUP($A184,'2.2'!$D:$O,5,FALSE),"OK","NOK")),
         "")</f>
        <v/>
      </c>
      <c r="U184" s="1156" t="str">
        <f ca="1">IF(intern2!V20&gt;0,
        IF(U$166="X",
              IF(COUNTBLANK(INDIRECT(ADDRESS(ROW(U184),MATCH(U$167,$166:$166,0),1,1)&amp;":"&amp;ADDRESS(ROW(U184),COLUMN(U184)-1,1,1),TRUE))&gt;0,"",
                    IF(COUNTIF(INDIRECT(ADDRESS(ROW(U184),MATCH(U$167,$166:$166,0),1,1)&amp;":"&amp;ADDRESS(ROW(U184),COLUMN(U184)-1,1,1),TRUE),"OK")&gt;0,"OK","NOK")),
              IF(U$8&gt;=VLOOKUP($A184,'2.2'!$D:$O,5,FALSE),"OK","NOK")),
         "")</f>
        <v/>
      </c>
      <c r="V184" s="1156" t="str">
        <f ca="1">IF(intern2!W20&gt;0,
        IF(V$166="X",
              IF(COUNTBLANK(INDIRECT(ADDRESS(ROW(V184),MATCH(V$167,$166:$166,0),1,1)&amp;":"&amp;ADDRESS(ROW(V184),COLUMN(V184)-1,1,1),TRUE))&gt;0,"",
                    IF(COUNTIF(INDIRECT(ADDRESS(ROW(V184),MATCH(V$167,$166:$166,0),1,1)&amp;":"&amp;ADDRESS(ROW(V184),COLUMN(V184)-1,1,1),TRUE),"OK")&gt;0,"OK","NOK")),
              IF(V$8&gt;=VLOOKUP($A184,'2.2'!$D:$O,5,FALSE),"OK","NOK")),
         "")</f>
        <v/>
      </c>
      <c r="W184" s="1156" t="str">
        <f ca="1">IF(intern2!X20&gt;0,
        IF(W$166="X",
              IF(COUNTBLANK(INDIRECT(ADDRESS(ROW(W184),MATCH(W$167,$166:$166,0),1,1)&amp;":"&amp;ADDRESS(ROW(W184),COLUMN(W184)-1,1,1),TRUE))&gt;0,"",
                    IF(COUNTIF(INDIRECT(ADDRESS(ROW(W184),MATCH(W$167,$166:$166,0),1,1)&amp;":"&amp;ADDRESS(ROW(W184),COLUMN(W184)-1,1,1),TRUE),"OK")&gt;0,"OK","NOK")),
              IF(W$8&gt;=VLOOKUP($A184,'2.2'!$D:$O,5,FALSE),"OK","NOK")),
         "")</f>
        <v/>
      </c>
      <c r="X184" s="1156" t="str">
        <f ca="1">IF(intern2!Y20&gt;0,
        IF(X$166="X",
              IF(COUNTBLANK(INDIRECT(ADDRESS(ROW(X184),MATCH(X$167,$166:$166,0),1,1)&amp;":"&amp;ADDRESS(ROW(X184),COLUMN(X184)-1,1,1),TRUE))&gt;0,"",
                    IF(COUNTIF(INDIRECT(ADDRESS(ROW(X184),MATCH(X$167,$166:$166,0),1,1)&amp;":"&amp;ADDRESS(ROW(X184),COLUMN(X184)-1,1,1),TRUE),"OK")&gt;0,"OK","NOK")),
              IF(X$8&gt;=VLOOKUP($A184,'2.2'!$D:$O,5,FALSE),"OK","NOK")),
         "")</f>
        <v/>
      </c>
      <c r="Y184" s="1170" t="str">
        <f ca="1">IF(intern2!Z20&gt;0,
        IF(Y$166="X",
              IF(COUNTBLANK(INDIRECT(ADDRESS(ROW(Y184),MATCH(Y$167,$166:$166,0),1,1)&amp;":"&amp;ADDRESS(ROW(Y184),COLUMN(Y184)-1,1,1),TRUE))&gt;0,"",
                    IF(COUNTIF(INDIRECT(ADDRESS(ROW(Y184),MATCH(Y$167,$166:$166,0),1,1)&amp;":"&amp;ADDRESS(ROW(Y184),COLUMN(Y184)-1,1,1),TRUE),"OK")&gt;0,"OK","NOK")),
              IF(Y$8&gt;=VLOOKUP($A184,'2.2'!$D:$O,5,FALSE),"OK","NOK")),
         "")</f>
        <v/>
      </c>
      <c r="Z184" s="1269" t="str">
        <f ca="1">IF(intern2!AA20&gt;0,
        IF(Z$166="X",
              IF(COUNTBLANK(INDIRECT(ADDRESS(ROW(Z184),MATCH(Z$167,$166:$166,0),1,1)&amp;":"&amp;ADDRESS(ROW(Z184),COLUMN(Z184)-1,1,1),TRUE))&gt;0,"",
                    IF(COUNTIF(INDIRECT(ADDRESS(ROW(Z184),MATCH(Z$167,$166:$166,0),1,1)&amp;":"&amp;ADDRESS(ROW(Z184),COLUMN(Z184)-1,1,1),TRUE),"OK")&gt;0,"OK","NOK")),
              IF(Z$8&gt;=VLOOKUP($A184,'2.2'!$D:$O,5,FALSE),"OK","NOK")),
         "")</f>
        <v/>
      </c>
      <c r="AA184" s="1156" t="str">
        <f ca="1">IF(intern2!AB20&gt;0,
        IF(AA$166="X",
              IF(COUNTBLANK(INDIRECT(ADDRESS(ROW(AA184),MATCH(AA$167,$166:$166,0),1,1)&amp;":"&amp;ADDRESS(ROW(AA184),COLUMN(AA184)-1,1,1),TRUE))&gt;0,"",
                    IF(COUNTIF(INDIRECT(ADDRESS(ROW(AA184),MATCH(AA$167,$166:$166,0),1,1)&amp;":"&amp;ADDRESS(ROW(AA184),COLUMN(AA184)-1,1,1),TRUE),"OK")&gt;0,"OK","NOK")),
              IF(AA$8&gt;=VLOOKUP($A184,'2.2'!$D:$O,5,FALSE),"OK","NOK")),
         "")</f>
        <v/>
      </c>
      <c r="AB184" s="1156" t="str">
        <f ca="1">IF(intern2!AC20&gt;0,
        IF(AB$166="X",
              IF(COUNTBLANK(INDIRECT(ADDRESS(ROW(AB184),MATCH(AB$167,$166:$166,0),1,1)&amp;":"&amp;ADDRESS(ROW(AB184),COLUMN(AB184)-1,1,1),TRUE))&gt;0,"",
                    IF(COUNTIF(INDIRECT(ADDRESS(ROW(AB184),MATCH(AB$167,$166:$166,0),1,1)&amp;":"&amp;ADDRESS(ROW(AB184),COLUMN(AB184)-1,1,1),TRUE),"OK")&gt;0,"OK","NOK")),
              IF(AB$8&gt;=VLOOKUP($A184,'2.2'!$D:$O,5,FALSE),"OK","NOK")),
         "")</f>
        <v/>
      </c>
      <c r="AC184" s="1156" t="str">
        <f ca="1">IF(intern2!AD20&gt;0,
        IF(AC$166="X",
              IF(COUNTBLANK(INDIRECT(ADDRESS(ROW(AC184),MATCH(AC$167,$166:$166,0),1,1)&amp;":"&amp;ADDRESS(ROW(AC184),COLUMN(AC184)-1,1,1),TRUE))&gt;0,"",
                    IF(COUNTIF(INDIRECT(ADDRESS(ROW(AC184),MATCH(AC$167,$166:$166,0),1,1)&amp;":"&amp;ADDRESS(ROW(AC184),COLUMN(AC184)-1,1,1),TRUE),"OK")&gt;0,"OK","NOK")),
              IF(AC$8&gt;=VLOOKUP($A184,'2.2'!$D:$O,5,FALSE),"OK","NOK")),
         "")</f>
        <v/>
      </c>
      <c r="AD184" s="1156" t="str">
        <f ca="1">IF(intern2!AE20&gt;0,
        IF(AD$166="X",
              IF(COUNTBLANK(INDIRECT(ADDRESS(ROW(AD184),MATCH(AD$167,$166:$166,0),1,1)&amp;":"&amp;ADDRESS(ROW(AD184),COLUMN(AD184)-1,1,1),TRUE))&gt;0,"",
                    IF(COUNTIF(INDIRECT(ADDRESS(ROW(AD184),MATCH(AD$167,$166:$166,0),1,1)&amp;":"&amp;ADDRESS(ROW(AD184),COLUMN(AD184)-1,1,1),TRUE),"OK")&gt;0,"OK","NOK")),
              IF(AD$8&gt;=VLOOKUP($A184,'2.2'!$D:$O,5,FALSE),"OK","NOK")),
         "")</f>
        <v/>
      </c>
      <c r="AE184" s="1160" t="str">
        <f ca="1">IF(intern2!AF20&gt;0,
        IF(AE$166="X",
              IF(COUNTBLANK(INDIRECT(ADDRESS(ROW(AE184),MATCH(AE$167,$166:$166,0),1,1)&amp;":"&amp;ADDRESS(ROW(AE184),COLUMN(AE184)-1,1,1),TRUE))&gt;0,"",
                    IF(COUNTIF(INDIRECT(ADDRESS(ROW(AE184),MATCH(AE$167,$166:$166,0),1,1)&amp;":"&amp;ADDRESS(ROW(AE184),COLUMN(AE184)-1,1,1),TRUE),"OK")&gt;0,"OK","NOK")),
              IF(AE$8&gt;=VLOOKUP($A184,'2.2'!$D:$O,5,FALSE),"OK","NOK")),
         "")</f>
        <v/>
      </c>
      <c r="AF184" s="1269" t="str">
        <f ca="1">IF(intern2!AG20&gt;0,
        IF(AF$166="X",
              IF(COUNTBLANK(INDIRECT(ADDRESS(ROW(AF184),MATCH(AF$167,$166:$166,0),1,1)&amp;":"&amp;ADDRESS(ROW(AF184),COLUMN(AF184)-1,1,1),TRUE))&gt;0,"",
                    IF(COUNTIF(INDIRECT(ADDRESS(ROW(AF184),MATCH(AF$167,$166:$166,0),1,1)&amp;":"&amp;ADDRESS(ROW(AF184),COLUMN(AF184)-1,1,1),TRUE),"OK")&gt;0,"OK","NOK")),
              IF(AF$8&gt;=VLOOKUP($A184,'2.2'!$D:$O,5,FALSE),"OK","NOK")),
         "")</f>
        <v/>
      </c>
      <c r="AG184" s="1160" t="str">
        <f ca="1">IF(intern2!AH20&gt;0,
        IF(AG$166="X",
              IF(COUNTBLANK(INDIRECT(ADDRESS(ROW(AG184),MATCH(AG$167,$166:$166,0),1,1)&amp;":"&amp;ADDRESS(ROW(AG184),COLUMN(AG184)-1,1,1),TRUE))&gt;0,"",
                    IF(COUNTIF(INDIRECT(ADDRESS(ROW(AG184),MATCH(AG$167,$166:$166,0),1,1)&amp;":"&amp;ADDRESS(ROW(AG184),COLUMN(AG184)-1,1,1),TRUE),"OK")&gt;0,"OK","NOK")),
              IF(AG$8&gt;=VLOOKUP($A184,'2.2'!$D:$O,5,FALSE),"OK","NOK")),
         "")</f>
        <v/>
      </c>
      <c r="AH184" s="1160" t="str">
        <f ca="1">IF(intern2!AI20&gt;0,
        IF(AH$166="X",
              IF(COUNTBLANK(INDIRECT(ADDRESS(ROW(AH184),MATCH(AH$167,$166:$166,0),1,1)&amp;":"&amp;ADDRESS(ROW(AH184),COLUMN(AH184)-1,1,1),TRUE))&gt;0,"",
                    IF(COUNTIF(INDIRECT(ADDRESS(ROW(AH184),MATCH(AH$167,$166:$166,0),1,1)&amp;":"&amp;ADDRESS(ROW(AH184),COLUMN(AH184)-1,1,1),TRUE),"OK")&gt;0,"OK","NOK")),
              IF(AH$8&gt;=VLOOKUP($A184,'2.2'!$D:$O,5,FALSE),"OK","NOK")),
         "")</f>
        <v/>
      </c>
      <c r="AI184" s="1156" t="str">
        <f ca="1">IF(intern2!AJ20&gt;0,
        IF(AI$166="X",
              IF(COUNTBLANK(INDIRECT(ADDRESS(ROW(AI184),MATCH(AI$167,$166:$166,0),1,1)&amp;":"&amp;ADDRESS(ROW(AI184),COLUMN(AI184)-1,1,1),TRUE))&gt;0,"",
                    IF(COUNTIF(INDIRECT(ADDRESS(ROW(AI184),MATCH(AI$167,$166:$166,0),1,1)&amp;":"&amp;ADDRESS(ROW(AI184),COLUMN(AI184)-1,1,1),TRUE),"OK")&gt;0,"OK","NOK")),
              IF(AI$8&gt;=VLOOKUP($A184,'2.2'!$D:$O,5,FALSE),"OK","NOK")),
         "")</f>
        <v/>
      </c>
      <c r="AJ184" s="1156" t="str">
        <f ca="1">IF(intern2!AK20&gt;0,
        IF(AJ$166="X",
              IF(COUNTBLANK(INDIRECT(ADDRESS(ROW(AJ184),MATCH(AJ$167,$166:$166,0),1,1)&amp;":"&amp;ADDRESS(ROW(AJ184),COLUMN(AJ184)-1,1,1),TRUE))&gt;0,"",
                    IF(COUNTIF(INDIRECT(ADDRESS(ROW(AJ184),MATCH(AJ$167,$166:$166,0),1,1)&amp;":"&amp;ADDRESS(ROW(AJ184),COLUMN(AJ184)-1,1,1),TRUE),"OK")&gt;0,"OK","NOK")),
              IF(AJ$8&gt;=VLOOKUP($A184,'2.2'!$D:$O,5,FALSE),"OK","NOK")),
         "")</f>
        <v/>
      </c>
      <c r="AK184" s="1156" t="str">
        <f ca="1">IF(intern2!AL20&gt;0,
        IF(AK$166="X",
              IF(COUNTBLANK(INDIRECT(ADDRESS(ROW(AK184),MATCH(AK$167,$166:$166,0),1,1)&amp;":"&amp;ADDRESS(ROW(AK184),COLUMN(AK184)-1,1,1),TRUE))&gt;0,"",
                    IF(COUNTIF(INDIRECT(ADDRESS(ROW(AK184),MATCH(AK$167,$166:$166,0),1,1)&amp;":"&amp;ADDRESS(ROW(AK184),COLUMN(AK184)-1,1,1),TRUE),"OK")&gt;0,"OK","NOK")),
              IF(AK$8&gt;=VLOOKUP($A184,'2.2'!$D:$O,5,FALSE),"OK","NOK")),
         "")</f>
        <v/>
      </c>
      <c r="AL184" s="1156" t="str">
        <f ca="1">IF(intern2!AM20&gt;0,
        IF(AL$166="X",
              IF(COUNTBLANK(INDIRECT(ADDRESS(ROW(AL184),MATCH(AL$167,$166:$166,0),1,1)&amp;":"&amp;ADDRESS(ROW(AL184),COLUMN(AL184)-1,1,1),TRUE))&gt;0,"",
                    IF(COUNTIF(INDIRECT(ADDRESS(ROW(AL184),MATCH(AL$167,$166:$166,0),1,1)&amp;":"&amp;ADDRESS(ROW(AL184),COLUMN(AL184)-1,1,1),TRUE),"OK")&gt;0,"OK","NOK")),
              IF(AL$8&gt;=VLOOKUP($A184,'2.2'!$D:$O,5,FALSE),"OK","NOK")),
         "")</f>
        <v/>
      </c>
      <c r="AM184" s="1269" t="str">
        <f ca="1">IF(intern2!AN20&gt;0,
        IF(AM$166="X",
              IF(COUNTBLANK(INDIRECT(ADDRESS(ROW(AM184),MATCH(AM$167,$166:$166,0),1,1)&amp;":"&amp;ADDRESS(ROW(AM184),COLUMN(AM184)-1,1,1),TRUE))&gt;0,"",
                    IF(COUNTIF(INDIRECT(ADDRESS(ROW(AM184),MATCH(AM$167,$166:$166,0),1,1)&amp;":"&amp;ADDRESS(ROW(AM184),COLUMN(AM184)-1,1,1),TRUE),"OK")&gt;0,"OK","NOK")),
              IF(AM$8&gt;=VLOOKUP($A184,'2.2'!$D:$O,5,FALSE),"OK","NOK")),
         "")</f>
        <v/>
      </c>
      <c r="AN184" s="1170" t="str">
        <f ca="1">IF(intern2!AO20&gt;0,
        IF(AN$166="X",
              IF(COUNTBLANK(INDIRECT(ADDRESS(ROW(AN184),MATCH(AN$167,$166:$166,0),1,1)&amp;":"&amp;ADDRESS(ROW(AN184),COLUMN(AN184)-1,1,1),TRUE))&gt;0,"",
                    IF(COUNTIF(INDIRECT(ADDRESS(ROW(AN184),MATCH(AN$167,$166:$166,0),1,1)&amp;":"&amp;ADDRESS(ROW(AN184),COLUMN(AN184)-1,1,1),TRUE),"OK")&gt;0,"OK","NOK")),
              IF(AN$8&gt;=VLOOKUP($A184,'2.2'!$D:$O,5,FALSE),"OK","NOK")),
         "")</f>
        <v/>
      </c>
      <c r="AO184" s="1156" t="str">
        <f ca="1">IF(intern2!AP20&gt;0,
        IF(AO$166="X",
              IF(COUNTBLANK(INDIRECT(ADDRESS(ROW(AO184),MATCH(AO$167,$166:$166,0),1,1)&amp;":"&amp;ADDRESS(ROW(AO184),COLUMN(AO184)-1,1,1),TRUE))&gt;0,"",
                    IF(COUNTIF(INDIRECT(ADDRESS(ROW(AO184),MATCH(AO$167,$166:$166,0),1,1)&amp;":"&amp;ADDRESS(ROW(AO184),COLUMN(AO184)-1,1,1),TRUE),"OK")&gt;0,"OK","NOK")),
              IF(AO$8&gt;=VLOOKUP($A184,'2.2'!$D:$O,5,FALSE),"OK","NOK")),
         "")</f>
        <v>NOK</v>
      </c>
      <c r="AP184" s="1156" t="str">
        <f ca="1">IF(intern2!AQ20&gt;0,
        IF(AP$166="X",
              IF(COUNTBLANK(INDIRECT(ADDRESS(ROW(AP184),MATCH(AP$167,$166:$166,0),1,1)&amp;":"&amp;ADDRESS(ROW(AP184),COLUMN(AP184)-1,1,1),TRUE))&gt;0,"",
                    IF(COUNTIF(INDIRECT(ADDRESS(ROW(AP184),MATCH(AP$167,$166:$166,0),1,1)&amp;":"&amp;ADDRESS(ROW(AP184),COLUMN(AP184)-1,1,1),TRUE),"OK")&gt;0,"OK","NOK")),
              IF(AP$8&gt;=VLOOKUP($A184,'2.2'!$D:$O,5,FALSE),"OK","NOK")),
         "")</f>
        <v>NOK</v>
      </c>
      <c r="AQ184" s="1269" t="str">
        <f ca="1">IF(intern2!AR20&gt;0,
        IF(AQ$166="X",
              IF(COUNTBLANK(INDIRECT(ADDRESS(ROW(AQ184),MATCH(AQ$167,$166:$166,0),1,1)&amp;":"&amp;ADDRESS(ROW(AQ184),COLUMN(AQ184)-1,1,1),TRUE))&gt;0,"",
                    IF(COUNTIF(INDIRECT(ADDRESS(ROW(AQ184),MATCH(AQ$167,$166:$166,0),1,1)&amp;":"&amp;ADDRESS(ROW(AQ184),COLUMN(AQ184)-1,1,1),TRUE),"OK")&gt;0,"OK","NOK")),
              IF(AQ$8&gt;=VLOOKUP($A184,'2.2'!$D:$O,5,FALSE),"OK","NOK")),
         "")</f>
        <v>NOK</v>
      </c>
      <c r="AR184" s="1156" t="str">
        <f ca="1">IF(intern2!AS20&gt;0,
        IF(AR$166="X",
              IF(COUNTBLANK(INDIRECT(ADDRESS(ROW(AR184),MATCH(AR$167,$166:$166,0),1,1)&amp;":"&amp;ADDRESS(ROW(AR184),COLUMN(AR184)-1,1,1),TRUE))&gt;0,"",
                    IF(COUNTIF(INDIRECT(ADDRESS(ROW(AR184),MATCH(AR$167,$166:$166,0),1,1)&amp;":"&amp;ADDRESS(ROW(AR184),COLUMN(AR184)-1,1,1),TRUE),"OK")&gt;0,"OK","NOK")),
              IF(AR$8&gt;=VLOOKUP($A184,'2.2'!$D:$O,5,FALSE),"OK","NOK")),
         "")</f>
        <v/>
      </c>
      <c r="AS184" s="1156" t="str">
        <f ca="1">IF(intern2!AT20&gt;0,
        IF(AS$166="X",
              IF(COUNTBLANK(INDIRECT(ADDRESS(ROW(AS184),MATCH(AS$167,$166:$166,0),1,1)&amp;":"&amp;ADDRESS(ROW(AS184),COLUMN(AS184)-1,1,1),TRUE))&gt;0,"",
                    IF(COUNTIF(INDIRECT(ADDRESS(ROW(AS184),MATCH(AS$167,$166:$166,0),1,1)&amp;":"&amp;ADDRESS(ROW(AS184),COLUMN(AS184)-1,1,1),TRUE),"OK")&gt;0,"OK","NOK")),
              IF(AS$8&gt;=VLOOKUP($A184,'2.2'!$D:$O,5,FALSE),"OK","NOK")),
         "")</f>
        <v/>
      </c>
      <c r="AT184" s="1269" t="str">
        <f ca="1">IF(intern2!AU20&gt;0,
        IF(AT$166="X",
              IF(COUNTBLANK(INDIRECT(ADDRESS(ROW(AT184),MATCH(AT$167,$166:$166,0),1,1)&amp;":"&amp;ADDRESS(ROW(AT184),COLUMN(AT184)-1,1,1),TRUE))&gt;0,"",
                    IF(COUNTIF(INDIRECT(ADDRESS(ROW(AT184),MATCH(AT$167,$166:$166,0),1,1)&amp;":"&amp;ADDRESS(ROW(AT184),COLUMN(AT184)-1,1,1),TRUE),"OK")&gt;0,"OK","NOK")),
              IF(AT$8&gt;=VLOOKUP($A184,'2.2'!$D:$O,5,FALSE),"OK","NOK")),
         "")</f>
        <v/>
      </c>
      <c r="AU184" s="1156" t="str">
        <f ca="1">IF(intern2!AV20&gt;0,
        IF(AU$166="X",
              IF(COUNTBLANK(INDIRECT(ADDRESS(ROW(AU184),MATCH(AU$167,$166:$166,0),1,1)&amp;":"&amp;ADDRESS(ROW(AU184),COLUMN(AU184)-1,1,1),TRUE))&gt;0,"",
                    IF(COUNTIF(INDIRECT(ADDRESS(ROW(AU184),MATCH(AU$167,$166:$166,0),1,1)&amp;":"&amp;ADDRESS(ROW(AU184),COLUMN(AU184)-1,1,1),TRUE),"OK")&gt;0,"OK","NOK")),
              IF(AU$8&gt;=VLOOKUP($A184,'2.2'!$D:$O,5,FALSE),"OK","NOK")),
         "")</f>
        <v/>
      </c>
      <c r="AV184" s="1156" t="str">
        <f ca="1">IF(intern2!AW20&gt;0,
        IF(AV$166="X",
              IF(COUNTBLANK(INDIRECT(ADDRESS(ROW(AV184),MATCH(AV$167,$166:$166,0),1,1)&amp;":"&amp;ADDRESS(ROW(AV184),COLUMN(AV184)-1,1,1),TRUE))&gt;0,"",
                    IF(COUNTIF(INDIRECT(ADDRESS(ROW(AV184),MATCH(AV$167,$166:$166,0),1,1)&amp;":"&amp;ADDRESS(ROW(AV184),COLUMN(AV184)-1,1,1),TRUE),"OK")&gt;0,"OK","NOK")),
              IF(AV$8&gt;=VLOOKUP($A184,'2.2'!$D:$O,5,FALSE),"OK","NOK")),
         "")</f>
        <v/>
      </c>
      <c r="AW184" s="1156" t="str">
        <f ca="1">IF(intern2!AX20&gt;0,
        IF(AW$166="X",
              IF(COUNTBLANK(INDIRECT(ADDRESS(ROW(AW184),MATCH(AW$167,$166:$166,0),1,1)&amp;":"&amp;ADDRESS(ROW(AW184),COLUMN(AW184)-1,1,1),TRUE))&gt;0,"",
                    IF(COUNTIF(INDIRECT(ADDRESS(ROW(AW184),MATCH(AW$167,$166:$166,0),1,1)&amp;":"&amp;ADDRESS(ROW(AW184),COLUMN(AW184)-1,1,1),TRUE),"OK")&gt;0,"OK","NOK")),
              IF(AW$8&gt;=VLOOKUP($A184,'2.2'!$D:$O,5,FALSE),"OK","NOK")),
         "")</f>
        <v/>
      </c>
      <c r="AX184" s="1156" t="str">
        <f ca="1">IF(intern2!AY20&gt;0,
        IF(AX$166="X",
              IF(COUNTBLANK(INDIRECT(ADDRESS(ROW(AX184),MATCH(AX$167,$166:$166,0),1,1)&amp;":"&amp;ADDRESS(ROW(AX184),COLUMN(AX184)-1,1,1),TRUE))&gt;0,"",
                    IF(COUNTIF(INDIRECT(ADDRESS(ROW(AX184),MATCH(AX$167,$166:$166,0),1,1)&amp;":"&amp;ADDRESS(ROW(AX184),COLUMN(AX184)-1,1,1),TRUE),"OK")&gt;0,"OK","NOK")),
              IF(AX$8&gt;=VLOOKUP($A184,'2.2'!$D:$O,5,FALSE),"OK","NOK")),
         "")</f>
        <v/>
      </c>
      <c r="AY184" s="1156" t="str">
        <f ca="1">IF(intern2!AZ20&gt;0,
        IF(AY$166="X",
              IF(COUNTBLANK(INDIRECT(ADDRESS(ROW(AY184),MATCH(AY$167,$166:$166,0),1,1)&amp;":"&amp;ADDRESS(ROW(AY184),COLUMN(AY184)-1,1,1),TRUE))&gt;0,"",
                    IF(COUNTIF(INDIRECT(ADDRESS(ROW(AY184),MATCH(AY$167,$166:$166,0),1,1)&amp;":"&amp;ADDRESS(ROW(AY184),COLUMN(AY184)-1,1,1),TRUE),"OK")&gt;0,"OK","NOK")),
              IF(AY$8&gt;=VLOOKUP($A184,'2.2'!$D:$O,5,FALSE),"OK","NOK")),
         "")</f>
        <v/>
      </c>
      <c r="AZ184" s="1269" t="str">
        <f ca="1">IF(intern2!BA20&gt;0,
        IF(AZ$166="X",
              IF(COUNTBLANK(INDIRECT(ADDRESS(ROW(AZ184),MATCH(AZ$167,$166:$166,0),1,1)&amp;":"&amp;ADDRESS(ROW(AZ184),COLUMN(AZ184)-1,1,1),TRUE))&gt;0,"",
                    IF(COUNTIF(INDIRECT(ADDRESS(ROW(AZ184),MATCH(AZ$167,$166:$166,0),1,1)&amp;":"&amp;ADDRESS(ROW(AZ184),COLUMN(AZ184)-1,1,1),TRUE),"OK")&gt;0,"OK","NOK")),
              IF(AZ$8&gt;=VLOOKUP($A184,'2.2'!$D:$O,5,FALSE),"OK","NOK")),
         "")</f>
        <v/>
      </c>
      <c r="BA184" s="1156" t="str">
        <f ca="1">IF(intern2!BB20&gt;0,
        IF(BA$166="X",
              IF(COUNTBLANK(INDIRECT(ADDRESS(ROW(BA184),MATCH(BA$167,$166:$166,0),1,1)&amp;":"&amp;ADDRESS(ROW(BA184),COLUMN(BA184)-1,1,1),TRUE))&gt;0,"",
                    IF(COUNTIF(INDIRECT(ADDRESS(ROW(BA184),MATCH(BA$167,$166:$166,0),1,1)&amp;":"&amp;ADDRESS(ROW(BA184),COLUMN(BA184)-1,1,1),TRUE),"OK")&gt;0,"OK","NOK")),
              IF(BA$8&gt;=VLOOKUP($A184,'2.2'!$D:$O,5,FALSE),"OK","NOK")),
         "")</f>
        <v/>
      </c>
      <c r="BB184" s="1156" t="str">
        <f ca="1">IF(intern2!BC20&gt;0,
        IF(BB$166="X",
              IF(COUNTBLANK(INDIRECT(ADDRESS(ROW(BB184),MATCH(BB$167,$166:$166,0),1,1)&amp;":"&amp;ADDRESS(ROW(BB184),COLUMN(BB184)-1,1,1),TRUE))&gt;0,"",
                    IF(COUNTIF(INDIRECT(ADDRESS(ROW(BB184),MATCH(BB$167,$166:$166,0),1,1)&amp;":"&amp;ADDRESS(ROW(BB184),COLUMN(BB184)-1,1,1),TRUE),"OK")&gt;0,"OK","NOK")),
              IF(BB$8&gt;=VLOOKUP($A184,'2.2'!$D:$O,5,FALSE),"OK","NOK")),
         "")</f>
        <v/>
      </c>
      <c r="BC184" s="1156" t="str">
        <f ca="1">IF(intern2!BD20&gt;0,
        IF(BC$166="X",
              IF(COUNTBLANK(INDIRECT(ADDRESS(ROW(BC184),MATCH(BC$167,$166:$166,0),1,1)&amp;":"&amp;ADDRESS(ROW(BC184),COLUMN(BC184)-1,1,1),TRUE))&gt;0,"",
                    IF(COUNTIF(INDIRECT(ADDRESS(ROW(BC184),MATCH(BC$167,$166:$166,0),1,1)&amp;":"&amp;ADDRESS(ROW(BC184),COLUMN(BC184)-1,1,1),TRUE),"OK")&gt;0,"OK","NOK")),
              IF(BC$8&gt;=VLOOKUP($A184,'2.2'!$D:$O,5,FALSE),"OK","NOK")),
         "")</f>
        <v/>
      </c>
      <c r="BD184" s="1156" t="str">
        <f ca="1">IF(intern2!BE20&gt;0,
        IF(BD$166="X",
              IF(COUNTBLANK(INDIRECT(ADDRESS(ROW(BD184),MATCH(BD$167,$166:$166,0),1,1)&amp;":"&amp;ADDRESS(ROW(BD184),COLUMN(BD184)-1,1,1),TRUE))&gt;0,"",
                    IF(COUNTIF(INDIRECT(ADDRESS(ROW(BD184),MATCH(BD$167,$166:$166,0),1,1)&amp;":"&amp;ADDRESS(ROW(BD184),COLUMN(BD184)-1,1,1),TRUE),"OK")&gt;0,"OK","NOK")),
              IF(BD$8&gt;=VLOOKUP($A184,'2.2'!$D:$O,5,FALSE),"OK","NOK")),
         "")</f>
        <v/>
      </c>
      <c r="BE184" s="1156" t="str">
        <f ca="1">IF(intern2!BF20&gt;0,
        IF(BE$166="X",
              IF(COUNTBLANK(INDIRECT(ADDRESS(ROW(BE184),MATCH(BE$167,$166:$166,0),1,1)&amp;":"&amp;ADDRESS(ROW(BE184),COLUMN(BE184)-1,1,1),TRUE))&gt;0,"",
                    IF(COUNTIF(INDIRECT(ADDRESS(ROW(BE184),MATCH(BE$167,$166:$166,0),1,1)&amp;":"&amp;ADDRESS(ROW(BE184),COLUMN(BE184)-1,1,1),TRUE),"OK")&gt;0,"OK","NOK")),
              IF(BE$8&gt;=VLOOKUP($A184,'2.2'!$D:$O,5,FALSE),"OK","NOK")),
         "")</f>
        <v/>
      </c>
      <c r="BF184" s="1170" t="str">
        <f ca="1">IF(intern2!BG20&gt;0,
        IF(BF$166="X",
              IF(COUNTBLANK(INDIRECT(ADDRESS(ROW(BF184),MATCH(BF$167,$166:$166,0),1,1)&amp;":"&amp;ADDRESS(ROW(BF184),COLUMN(BF184)-1,1,1),TRUE))&gt;0,"",
                    IF(COUNTIF(INDIRECT(ADDRESS(ROW(BF184),MATCH(BF$167,$166:$166,0),1,1)&amp;":"&amp;ADDRESS(ROW(BF184),COLUMN(BF184)-1,1,1),TRUE),"OK")&gt;0,"OK","NOK")),
              IF(BF$8&gt;=VLOOKUP($A184,'2.2'!$D:$O,5,FALSE),"OK","NOK")),
         "")</f>
        <v/>
      </c>
      <c r="BG184" s="1269" t="str">
        <f ca="1">IF(intern2!BH20&gt;0,
        IF(BG$166="X",
              IF(COUNTBLANK(INDIRECT(ADDRESS(ROW(BG184),MATCH(BG$167,$166:$166,0),1,1)&amp;":"&amp;ADDRESS(ROW(BG184),COLUMN(BG184)-1,1,1),TRUE))&gt;0,"",
                    IF(COUNTIF(INDIRECT(ADDRESS(ROW(BG184),MATCH(BG$167,$166:$166,0),1,1)&amp;":"&amp;ADDRESS(ROW(BG184),COLUMN(BG184)-1,1,1),TRUE),"OK")&gt;0,"OK","NOK")),
              IF(BG$8&gt;=VLOOKUP($A184,'2.2'!$D:$O,5,FALSE),"OK","NOK")),
         "")</f>
        <v/>
      </c>
      <c r="BH184" s="1176" t="str">
        <f t="shared" ca="1" si="12"/>
        <v>NOK</v>
      </c>
      <c r="BI184" s="1176"/>
    </row>
    <row r="185" spans="1:61" x14ac:dyDescent="0.25">
      <c r="A185" s="716" t="str">
        <f t="shared" ref="A185:B185" si="28">+A25</f>
        <v>KIE1</v>
      </c>
      <c r="B185" s="1157" t="str">
        <f t="shared" si="28"/>
        <v>Chirurgia maxillare</v>
      </c>
      <c r="C185" s="1156" t="str">
        <f ca="1">IF(intern2!D21&gt;0,
        IF(C$166="X",
              IF(COUNTBLANK(INDIRECT(ADDRESS(ROW(C185),MATCH(C$167,$166:$166,0),1,1)&amp;":"&amp;ADDRESS(ROW(C185),COLUMN(C185)-1,1,1),TRUE))&gt;0,"",
                    IF(COUNTIF(INDIRECT(ADDRESS(ROW(C185),MATCH(C$167,$166:$166,0),1,1)&amp;":"&amp;ADDRESS(ROW(C185),COLUMN(C185)-1,1,1),TRUE),"OK")&gt;0,"OK","NOK")),
              IF(C$8&gt;=VLOOKUP($A185,'2.2'!$D:$O,5,FALSE),"OK","NOK")),
         "")</f>
        <v/>
      </c>
      <c r="D185" s="1156" t="str">
        <f ca="1">IF(intern2!E21&gt;0,
        IF(D$166="X",
              IF(COUNTBLANK(INDIRECT(ADDRESS(ROW(D185),MATCH(D$167,$166:$166,0),1,1)&amp;":"&amp;ADDRESS(ROW(D185),COLUMN(D185)-1,1,1),TRUE))&gt;0,"",
                    IF(COUNTIF(INDIRECT(ADDRESS(ROW(D185),MATCH(D$167,$166:$166,0),1,1)&amp;":"&amp;ADDRESS(ROW(D185),COLUMN(D185)-1,1,1),TRUE),"OK")&gt;0,"OK","NOK")),
              IF(D$8&gt;=VLOOKUP($A185,'2.2'!$D:$O,5,FALSE),"OK","NOK")),
         "")</f>
        <v/>
      </c>
      <c r="E185" s="1156" t="str">
        <f ca="1">IF(intern2!F21&gt;0,
        IF(E$166="X",
              IF(COUNTBLANK(INDIRECT(ADDRESS(ROW(E185),MATCH(E$167,$166:$166,0),1,1)&amp;":"&amp;ADDRESS(ROW(E185),COLUMN(E185)-1,1,1),TRUE))&gt;0,"",
                    IF(COUNTIF(INDIRECT(ADDRESS(ROW(E185),MATCH(E$167,$166:$166,0),1,1)&amp;":"&amp;ADDRESS(ROW(E185),COLUMN(E185)-1,1,1),TRUE),"OK")&gt;0,"OK","NOK")),
              IF(E$8&gt;=VLOOKUP($A185,'2.2'!$D:$O,5,FALSE),"OK","NOK")),
         "")</f>
        <v/>
      </c>
      <c r="F185" s="1156" t="str">
        <f ca="1">IF(intern2!G21&gt;0,
        IF(F$166="X",
              IF(COUNTBLANK(INDIRECT(ADDRESS(ROW(F185),MATCH(F$167,$166:$166,0),1,1)&amp;":"&amp;ADDRESS(ROW(F185),COLUMN(F185)-1,1,1),TRUE))&gt;0,"",
                    IF(COUNTIF(INDIRECT(ADDRESS(ROW(F185),MATCH(F$167,$166:$166,0),1,1)&amp;":"&amp;ADDRESS(ROW(F185),COLUMN(F185)-1,1,1),TRUE),"OK")&gt;0,"OK","NOK")),
              IF(F$8&gt;=VLOOKUP($A185,'2.2'!$D:$O,5,FALSE),"OK","NOK")),
         "")</f>
        <v/>
      </c>
      <c r="G185" s="1156" t="str">
        <f ca="1">IF(intern2!H21&gt;0,
        IF(G$166="X",
              IF(COUNTBLANK(INDIRECT(ADDRESS(ROW(G185),MATCH(G$167,$166:$166,0),1,1)&amp;":"&amp;ADDRESS(ROW(G185),COLUMN(G185)-1,1,1),TRUE))&gt;0,"",
                    IF(COUNTIF(INDIRECT(ADDRESS(ROW(G185),MATCH(G$167,$166:$166,0),1,1)&amp;":"&amp;ADDRESS(ROW(G185),COLUMN(G185)-1,1,1),TRUE),"OK")&gt;0,"OK","NOK")),
              IF(G$8&gt;=VLOOKUP($A185,'2.2'!$D:$O,5,FALSE),"OK","NOK")),
         "")</f>
        <v/>
      </c>
      <c r="H185" s="1156" t="str">
        <f ca="1">IF(intern2!I21&gt;0,
        IF(H$166="X",
              IF(COUNTBLANK(INDIRECT(ADDRESS(ROW(H185),MATCH(H$167,$166:$166,0),1,1)&amp;":"&amp;ADDRESS(ROW(H185),COLUMN(H185)-1,1,1),TRUE))&gt;0,"",
                    IF(COUNTIF(INDIRECT(ADDRESS(ROW(H185),MATCH(H$167,$166:$166,0),1,1)&amp;":"&amp;ADDRESS(ROW(H185),COLUMN(H185)-1,1,1),TRUE),"OK")&gt;0,"OK","NOK")),
              IF(H$8&gt;=VLOOKUP($A185,'2.2'!$D:$O,5,FALSE),"OK","NOK")),
         "")</f>
        <v/>
      </c>
      <c r="I185" s="1269" t="str">
        <f ca="1">IF(intern2!J21&gt;0,
        IF(I$166="X",
              IF(COUNTBLANK(INDIRECT(ADDRESS(ROW(I185),MATCH(I$167,$166:$166,0),1,1)&amp;":"&amp;ADDRESS(ROW(I185),COLUMN(I185)-1,1,1),TRUE))&gt;0,"",
                    IF(COUNTIF(INDIRECT(ADDRESS(ROW(I185),MATCH(I$167,$166:$166,0),1,1)&amp;":"&amp;ADDRESS(ROW(I185),COLUMN(I185)-1,1,1),TRUE),"OK")&gt;0,"OK","NOK")),
              IF(I$8&gt;=VLOOKUP($A185,'2.2'!$D:$O,5,FALSE),"OK","NOK")),
         "")</f>
        <v/>
      </c>
      <c r="J185" s="1159" t="str">
        <f ca="1">IF(intern2!K21&gt;0,
        IF(J$166="X",
              IF(COUNTBLANK(INDIRECT(ADDRESS(ROW(J185),MATCH(J$167,$166:$166,0),1,1)&amp;":"&amp;ADDRESS(ROW(J185),COLUMN(J185)-1,1,1),TRUE))&gt;0,"",
                    IF(COUNTIF(INDIRECT(ADDRESS(ROW(J185),MATCH(J$167,$166:$166,0),1,1)&amp;":"&amp;ADDRESS(ROW(J185),COLUMN(J185)-1,1,1),TRUE),"OK")&gt;0,"OK","NOK")),
              IF(J$8&gt;=VLOOKUP($A185,'2.2'!$D:$O,5,FALSE),"OK","NOK")),
         "")</f>
        <v/>
      </c>
      <c r="K185" s="1156" t="str">
        <f ca="1">IF(intern2!L21&gt;0,
        IF(K$166="X",
              IF(COUNTBLANK(INDIRECT(ADDRESS(ROW(K185),MATCH(K$167,$166:$166,0),1,1)&amp;":"&amp;ADDRESS(ROW(K185),COLUMN(K185)-1,1,1),TRUE))&gt;0,"",
                    IF(COUNTIF(INDIRECT(ADDRESS(ROW(K185),MATCH(K$167,$166:$166,0),1,1)&amp;":"&amp;ADDRESS(ROW(K185),COLUMN(K185)-1,1,1),TRUE),"OK")&gt;0,"OK","NOK")),
              IF(K$8&gt;=VLOOKUP($A185,'2.2'!$D:$O,5,FALSE),"OK","NOK")),
         "")</f>
        <v/>
      </c>
      <c r="L185" s="1156" t="str">
        <f ca="1">IF(intern2!M21&gt;0,
        IF(L$166="X",
              IF(COUNTBLANK(INDIRECT(ADDRESS(ROW(L185),MATCH(L$167,$166:$166,0),1,1)&amp;":"&amp;ADDRESS(ROW(L185),COLUMN(L185)-1,1,1),TRUE))&gt;0,"",
                    IF(COUNTIF(INDIRECT(ADDRESS(ROW(L185),MATCH(L$167,$166:$166,0),1,1)&amp;":"&amp;ADDRESS(ROW(L185),COLUMN(L185)-1,1,1),TRUE),"OK")&gt;0,"OK","NOK")),
              IF(L$8&gt;=VLOOKUP($A185,'2.2'!$D:$O,5,FALSE),"OK","NOK")),
         "")</f>
        <v>NOK</v>
      </c>
      <c r="M185" s="1156" t="str">
        <f ca="1">IF(intern2!N21&gt;0,
        IF(M$166="X",
              IF(COUNTBLANK(INDIRECT(ADDRESS(ROW(M185),MATCH(M$167,$166:$166,0),1,1)&amp;":"&amp;ADDRESS(ROW(M185),COLUMN(M185)-1,1,1),TRUE))&gt;0,"",
                    IF(COUNTIF(INDIRECT(ADDRESS(ROW(M185),MATCH(M$167,$166:$166,0),1,1)&amp;":"&amp;ADDRESS(ROW(M185),COLUMN(M185)-1,1,1),TRUE),"OK")&gt;0,"OK","NOK")),
              IF(M$8&gt;=VLOOKUP($A185,'2.2'!$D:$O,5,FALSE),"OK","NOK")),
         "")</f>
        <v/>
      </c>
      <c r="N185" s="1156" t="str">
        <f ca="1">IF(intern2!O21&gt;0,
        IF(N$166="X",
              IF(COUNTBLANK(INDIRECT(ADDRESS(ROW(N185),MATCH(N$167,$166:$166,0),1,1)&amp;":"&amp;ADDRESS(ROW(N185),COLUMN(N185)-1,1,1),TRUE))&gt;0,"",
                    IF(COUNTIF(INDIRECT(ADDRESS(ROW(N185),MATCH(N$167,$166:$166,0),1,1)&amp;":"&amp;ADDRESS(ROW(N185),COLUMN(N185)-1,1,1),TRUE),"OK")&gt;0,"OK","NOK")),
              IF(N$8&gt;=VLOOKUP($A185,'2.2'!$D:$O,5,FALSE),"OK","NOK")),
         "")</f>
        <v/>
      </c>
      <c r="O185" s="1156" t="str">
        <f ca="1">IF(intern2!P21&gt;0,
        IF(O$166="X",
              IF(COUNTBLANK(INDIRECT(ADDRESS(ROW(O185),MATCH(O$167,$166:$166,0),1,1)&amp;":"&amp;ADDRESS(ROW(O185),COLUMN(O185)-1,1,1),TRUE))&gt;0,"",
                    IF(COUNTIF(INDIRECT(ADDRESS(ROW(O185),MATCH(O$167,$166:$166,0),1,1)&amp;":"&amp;ADDRESS(ROW(O185),COLUMN(O185)-1,1,1),TRUE),"OK")&gt;0,"OK","NOK")),
              IF(O$8&gt;=VLOOKUP($A185,'2.2'!$D:$O,5,FALSE),"OK","NOK")),
         "")</f>
        <v/>
      </c>
      <c r="P185" s="1156" t="str">
        <f ca="1">IF(intern2!Q21&gt;0,
        IF(P$166="X",
              IF(COUNTBLANK(INDIRECT(ADDRESS(ROW(P185),MATCH(P$167,$166:$166,0),1,1)&amp;":"&amp;ADDRESS(ROW(P185),COLUMN(P185)-1,1,1),TRUE))&gt;0,"",
                    IF(COUNTIF(INDIRECT(ADDRESS(ROW(P185),MATCH(P$167,$166:$166,0),1,1)&amp;":"&amp;ADDRESS(ROW(P185),COLUMN(P185)-1,1,1),TRUE),"OK")&gt;0,"OK","NOK")),
              IF(P$8&gt;=VLOOKUP($A185,'2.2'!$D:$O,5,FALSE),"OK","NOK")),
         "")</f>
        <v>NOK</v>
      </c>
      <c r="Q185" s="1156" t="str">
        <f ca="1">IF(intern2!R21&gt;0,
        IF(Q$166="X",
              IF(COUNTBLANK(INDIRECT(ADDRESS(ROW(Q185),MATCH(Q$167,$166:$166,0),1,1)&amp;":"&amp;ADDRESS(ROW(Q185),COLUMN(Q185)-1,1,1),TRUE))&gt;0,"",
                    IF(COUNTIF(INDIRECT(ADDRESS(ROW(Q185),MATCH(Q$167,$166:$166,0),1,1)&amp;":"&amp;ADDRESS(ROW(Q185),COLUMN(Q185)-1,1,1),TRUE),"OK")&gt;0,"OK","NOK")),
              IF(Q$8&gt;=VLOOKUP($A185,'2.2'!$D:$O,5,FALSE),"OK","NOK")),
         "")</f>
        <v/>
      </c>
      <c r="R185" s="1159" t="str">
        <f ca="1">IF(intern2!S21&gt;0,
        IF(R$166="X",
              IF(COUNTBLANK(INDIRECT(ADDRESS(ROW(R185),MATCH(R$167,$166:$166,0),1,1)&amp;":"&amp;ADDRESS(ROW(R185),COLUMN(R185)-1,1,1),TRUE))&gt;0,"",
                    IF(COUNTIF(INDIRECT(ADDRESS(ROW(R185),MATCH(R$167,$166:$166,0),1,1)&amp;":"&amp;ADDRESS(ROW(R185),COLUMN(R185)-1,1,1),TRUE),"OK")&gt;0,"OK","NOK")),
              IF(R$8&gt;=VLOOKUP($A185,'2.2'!$D:$O,5,FALSE),"OK","NOK")),
         "")</f>
        <v/>
      </c>
      <c r="S185" s="1159" t="str">
        <f ca="1">IF(intern2!T21&gt;0,
        IF(S$166="X",
              IF(COUNTBLANK(INDIRECT(ADDRESS(ROW(S185),MATCH(S$167,$166:$166,0),1,1)&amp;":"&amp;ADDRESS(ROW(S185),COLUMN(S185)-1,1,1),TRUE))&gt;0,"",
                    IF(COUNTIF(INDIRECT(ADDRESS(ROW(S185),MATCH(S$167,$166:$166,0),1,1)&amp;":"&amp;ADDRESS(ROW(S185),COLUMN(S185)-1,1,1),TRUE),"OK")&gt;0,"OK","NOK")),
              IF(S$8&gt;=VLOOKUP($A185,'2.2'!$D:$O,5,FALSE),"OK","NOK")),
         "")</f>
        <v/>
      </c>
      <c r="T185" s="1156" t="str">
        <f ca="1">IF(intern2!U21&gt;0,
        IF(T$166="X",
              IF(COUNTBLANK(INDIRECT(ADDRESS(ROW(T185),MATCH(T$167,$166:$166,0),1,1)&amp;":"&amp;ADDRESS(ROW(T185),COLUMN(T185)-1,1,1),TRUE))&gt;0,"",
                    IF(COUNTIF(INDIRECT(ADDRESS(ROW(T185),MATCH(T$167,$166:$166,0),1,1)&amp;":"&amp;ADDRESS(ROW(T185),COLUMN(T185)-1,1,1),TRUE),"OK")&gt;0,"OK","NOK")),
              IF(T$8&gt;=VLOOKUP($A185,'2.2'!$D:$O,5,FALSE),"OK","NOK")),
         "")</f>
        <v/>
      </c>
      <c r="U185" s="1156" t="str">
        <f ca="1">IF(intern2!V21&gt;0,
        IF(U$166="X",
              IF(COUNTBLANK(INDIRECT(ADDRESS(ROW(U185),MATCH(U$167,$166:$166,0),1,1)&amp;":"&amp;ADDRESS(ROW(U185),COLUMN(U185)-1,1,1),TRUE))&gt;0,"",
                    IF(COUNTIF(INDIRECT(ADDRESS(ROW(U185),MATCH(U$167,$166:$166,0),1,1)&amp;":"&amp;ADDRESS(ROW(U185),COLUMN(U185)-1,1,1),TRUE),"OK")&gt;0,"OK","NOK")),
              IF(U$8&gt;=VLOOKUP($A185,'2.2'!$D:$O,5,FALSE),"OK","NOK")),
         "")</f>
        <v/>
      </c>
      <c r="V185" s="1156" t="str">
        <f ca="1">IF(intern2!W21&gt;0,
        IF(V$166="X",
              IF(COUNTBLANK(INDIRECT(ADDRESS(ROW(V185),MATCH(V$167,$166:$166,0),1,1)&amp;":"&amp;ADDRESS(ROW(V185),COLUMN(V185)-1,1,1),TRUE))&gt;0,"",
                    IF(COUNTIF(INDIRECT(ADDRESS(ROW(V185),MATCH(V$167,$166:$166,0),1,1)&amp;":"&amp;ADDRESS(ROW(V185),COLUMN(V185)-1,1,1),TRUE),"OK")&gt;0,"OK","NOK")),
              IF(V$8&gt;=VLOOKUP($A185,'2.2'!$D:$O,5,FALSE),"OK","NOK")),
         "")</f>
        <v/>
      </c>
      <c r="W185" s="1156" t="str">
        <f ca="1">IF(intern2!X21&gt;0,
        IF(W$166="X",
              IF(COUNTBLANK(INDIRECT(ADDRESS(ROW(W185),MATCH(W$167,$166:$166,0),1,1)&amp;":"&amp;ADDRESS(ROW(W185),COLUMN(W185)-1,1,1),TRUE))&gt;0,"",
                    IF(COUNTIF(INDIRECT(ADDRESS(ROW(W185),MATCH(W$167,$166:$166,0),1,1)&amp;":"&amp;ADDRESS(ROW(W185),COLUMN(W185)-1,1,1),TRUE),"OK")&gt;0,"OK","NOK")),
              IF(W$8&gt;=VLOOKUP($A185,'2.2'!$D:$O,5,FALSE),"OK","NOK")),
         "")</f>
        <v/>
      </c>
      <c r="X185" s="1156" t="str">
        <f ca="1">IF(intern2!Y21&gt;0,
        IF(X$166="X",
              IF(COUNTBLANK(INDIRECT(ADDRESS(ROW(X185),MATCH(X$167,$166:$166,0),1,1)&amp;":"&amp;ADDRESS(ROW(X185),COLUMN(X185)-1,1,1),TRUE))&gt;0,"",
                    IF(COUNTIF(INDIRECT(ADDRESS(ROW(X185),MATCH(X$167,$166:$166,0),1,1)&amp;":"&amp;ADDRESS(ROW(X185),COLUMN(X185)-1,1,1),TRUE),"OK")&gt;0,"OK","NOK")),
              IF(X$8&gt;=VLOOKUP($A185,'2.2'!$D:$O,5,FALSE),"OK","NOK")),
         "")</f>
        <v/>
      </c>
      <c r="Y185" s="1170" t="str">
        <f ca="1">IF(intern2!Z21&gt;0,
        IF(Y$166="X",
              IF(COUNTBLANK(INDIRECT(ADDRESS(ROW(Y185),MATCH(Y$167,$166:$166,0),1,1)&amp;":"&amp;ADDRESS(ROW(Y185),COLUMN(Y185)-1,1,1),TRUE))&gt;0,"",
                    IF(COUNTIF(INDIRECT(ADDRESS(ROW(Y185),MATCH(Y$167,$166:$166,0),1,1)&amp;":"&amp;ADDRESS(ROW(Y185),COLUMN(Y185)-1,1,1),TRUE),"OK")&gt;0,"OK","NOK")),
              IF(Y$8&gt;=VLOOKUP($A185,'2.2'!$D:$O,5,FALSE),"OK","NOK")),
         "")</f>
        <v/>
      </c>
      <c r="Z185" s="1269" t="str">
        <f ca="1">IF(intern2!AA21&gt;0,
        IF(Z$166="X",
              IF(COUNTBLANK(INDIRECT(ADDRESS(ROW(Z185),MATCH(Z$167,$166:$166,0),1,1)&amp;":"&amp;ADDRESS(ROW(Z185),COLUMN(Z185)-1,1,1),TRUE))&gt;0,"",
                    IF(COUNTIF(INDIRECT(ADDRESS(ROW(Z185),MATCH(Z$167,$166:$166,0),1,1)&amp;":"&amp;ADDRESS(ROW(Z185),COLUMN(Z185)-1,1,1),TRUE),"OK")&gt;0,"OK","NOK")),
              IF(Z$8&gt;=VLOOKUP($A185,'2.2'!$D:$O,5,FALSE),"OK","NOK")),
         "")</f>
        <v/>
      </c>
      <c r="AA185" s="1156" t="str">
        <f ca="1">IF(intern2!AB21&gt;0,
        IF(AA$166="X",
              IF(COUNTBLANK(INDIRECT(ADDRESS(ROW(AA185),MATCH(AA$167,$166:$166,0),1,1)&amp;":"&amp;ADDRESS(ROW(AA185),COLUMN(AA185)-1,1,1),TRUE))&gt;0,"",
                    IF(COUNTIF(INDIRECT(ADDRESS(ROW(AA185),MATCH(AA$167,$166:$166,0),1,1)&amp;":"&amp;ADDRESS(ROW(AA185),COLUMN(AA185)-1,1,1),TRUE),"OK")&gt;0,"OK","NOK")),
              IF(AA$8&gt;=VLOOKUP($A185,'2.2'!$D:$O,5,FALSE),"OK","NOK")),
         "")</f>
        <v/>
      </c>
      <c r="AB185" s="1156" t="str">
        <f ca="1">IF(intern2!AC21&gt;0,
        IF(AB$166="X",
              IF(COUNTBLANK(INDIRECT(ADDRESS(ROW(AB185),MATCH(AB$167,$166:$166,0),1,1)&amp;":"&amp;ADDRESS(ROW(AB185),COLUMN(AB185)-1,1,1),TRUE))&gt;0,"",
                    IF(COUNTIF(INDIRECT(ADDRESS(ROW(AB185),MATCH(AB$167,$166:$166,0),1,1)&amp;":"&amp;ADDRESS(ROW(AB185),COLUMN(AB185)-1,1,1),TRUE),"OK")&gt;0,"OK","NOK")),
              IF(AB$8&gt;=VLOOKUP($A185,'2.2'!$D:$O,5,FALSE),"OK","NOK")),
         "")</f>
        <v/>
      </c>
      <c r="AC185" s="1156" t="str">
        <f ca="1">IF(intern2!AD21&gt;0,
        IF(AC$166="X",
              IF(COUNTBLANK(INDIRECT(ADDRESS(ROW(AC185),MATCH(AC$167,$166:$166,0),1,1)&amp;":"&amp;ADDRESS(ROW(AC185),COLUMN(AC185)-1,1,1),TRUE))&gt;0,"",
                    IF(COUNTIF(INDIRECT(ADDRESS(ROW(AC185),MATCH(AC$167,$166:$166,0),1,1)&amp;":"&amp;ADDRESS(ROW(AC185),COLUMN(AC185)-1,1,1),TRUE),"OK")&gt;0,"OK","NOK")),
              IF(AC$8&gt;=VLOOKUP($A185,'2.2'!$D:$O,5,FALSE),"OK","NOK")),
         "")</f>
        <v/>
      </c>
      <c r="AD185" s="1156" t="str">
        <f ca="1">IF(intern2!AE21&gt;0,
        IF(AD$166="X",
              IF(COUNTBLANK(INDIRECT(ADDRESS(ROW(AD185),MATCH(AD$167,$166:$166,0),1,1)&amp;":"&amp;ADDRESS(ROW(AD185),COLUMN(AD185)-1,1,1),TRUE))&gt;0,"",
                    IF(COUNTIF(INDIRECT(ADDRESS(ROW(AD185),MATCH(AD$167,$166:$166,0),1,1)&amp;":"&amp;ADDRESS(ROW(AD185),COLUMN(AD185)-1,1,1),TRUE),"OK")&gt;0,"OK","NOK")),
              IF(AD$8&gt;=VLOOKUP($A185,'2.2'!$D:$O,5,FALSE),"OK","NOK")),
         "")</f>
        <v/>
      </c>
      <c r="AE185" s="1160" t="str">
        <f ca="1">IF(intern2!AF21&gt;0,
        IF(AE$166="X",
              IF(COUNTBLANK(INDIRECT(ADDRESS(ROW(AE185),MATCH(AE$167,$166:$166,0),1,1)&amp;":"&amp;ADDRESS(ROW(AE185),COLUMN(AE185)-1,1,1),TRUE))&gt;0,"",
                    IF(COUNTIF(INDIRECT(ADDRESS(ROW(AE185),MATCH(AE$167,$166:$166,0),1,1)&amp;":"&amp;ADDRESS(ROW(AE185),COLUMN(AE185)-1,1,1),TRUE),"OK")&gt;0,"OK","NOK")),
              IF(AE$8&gt;=VLOOKUP($A185,'2.2'!$D:$O,5,FALSE),"OK","NOK")),
         "")</f>
        <v/>
      </c>
      <c r="AF185" s="1269" t="str">
        <f ca="1">IF(intern2!AG21&gt;0,
        IF(AF$166="X",
              IF(COUNTBLANK(INDIRECT(ADDRESS(ROW(AF185),MATCH(AF$167,$166:$166,0),1,1)&amp;":"&amp;ADDRESS(ROW(AF185),COLUMN(AF185)-1,1,1),TRUE))&gt;0,"",
                    IF(COUNTIF(INDIRECT(ADDRESS(ROW(AF185),MATCH(AF$167,$166:$166,0),1,1)&amp;":"&amp;ADDRESS(ROW(AF185),COLUMN(AF185)-1,1,1),TRUE),"OK")&gt;0,"OK","NOK")),
              IF(AF$8&gt;=VLOOKUP($A185,'2.2'!$D:$O,5,FALSE),"OK","NOK")),
         "")</f>
        <v/>
      </c>
      <c r="AG185" s="1160" t="str">
        <f ca="1">IF(intern2!AH21&gt;0,
        IF(AG$166="X",
              IF(COUNTBLANK(INDIRECT(ADDRESS(ROW(AG185),MATCH(AG$167,$166:$166,0),1,1)&amp;":"&amp;ADDRESS(ROW(AG185),COLUMN(AG185)-1,1,1),TRUE))&gt;0,"",
                    IF(COUNTIF(INDIRECT(ADDRESS(ROW(AG185),MATCH(AG$167,$166:$166,0),1,1)&amp;":"&amp;ADDRESS(ROW(AG185),COLUMN(AG185)-1,1,1),TRUE),"OK")&gt;0,"OK","NOK")),
              IF(AG$8&gt;=VLOOKUP($A185,'2.2'!$D:$O,5,FALSE),"OK","NOK")),
         "")</f>
        <v/>
      </c>
      <c r="AH185" s="1160" t="str">
        <f ca="1">IF(intern2!AI21&gt;0,
        IF(AH$166="X",
              IF(COUNTBLANK(INDIRECT(ADDRESS(ROW(AH185),MATCH(AH$167,$166:$166,0),1,1)&amp;":"&amp;ADDRESS(ROW(AH185),COLUMN(AH185)-1,1,1),TRUE))&gt;0,"",
                    IF(COUNTIF(INDIRECT(ADDRESS(ROW(AH185),MATCH(AH$167,$166:$166,0),1,1)&amp;":"&amp;ADDRESS(ROW(AH185),COLUMN(AH185)-1,1,1),TRUE),"OK")&gt;0,"OK","NOK")),
              IF(AH$8&gt;=VLOOKUP($A185,'2.2'!$D:$O,5,FALSE),"OK","NOK")),
         "")</f>
        <v/>
      </c>
      <c r="AI185" s="1156" t="str">
        <f ca="1">IF(intern2!AJ21&gt;0,
        IF(AI$166="X",
              IF(COUNTBLANK(INDIRECT(ADDRESS(ROW(AI185),MATCH(AI$167,$166:$166,0),1,1)&amp;":"&amp;ADDRESS(ROW(AI185),COLUMN(AI185)-1,1,1),TRUE))&gt;0,"",
                    IF(COUNTIF(INDIRECT(ADDRESS(ROW(AI185),MATCH(AI$167,$166:$166,0),1,1)&amp;":"&amp;ADDRESS(ROW(AI185),COLUMN(AI185)-1,1,1),TRUE),"OK")&gt;0,"OK","NOK")),
              IF(AI$8&gt;=VLOOKUP($A185,'2.2'!$D:$O,5,FALSE),"OK","NOK")),
         "")</f>
        <v/>
      </c>
      <c r="AJ185" s="1156" t="str">
        <f ca="1">IF(intern2!AK21&gt;0,
        IF(AJ$166="X",
              IF(COUNTBLANK(INDIRECT(ADDRESS(ROW(AJ185),MATCH(AJ$167,$166:$166,0),1,1)&amp;":"&amp;ADDRESS(ROW(AJ185),COLUMN(AJ185)-1,1,1),TRUE))&gt;0,"",
                    IF(COUNTIF(INDIRECT(ADDRESS(ROW(AJ185),MATCH(AJ$167,$166:$166,0),1,1)&amp;":"&amp;ADDRESS(ROW(AJ185),COLUMN(AJ185)-1,1,1),TRUE),"OK")&gt;0,"OK","NOK")),
              IF(AJ$8&gt;=VLOOKUP($A185,'2.2'!$D:$O,5,FALSE),"OK","NOK")),
         "")</f>
        <v/>
      </c>
      <c r="AK185" s="1156" t="str">
        <f ca="1">IF(intern2!AL21&gt;0,
        IF(AK$166="X",
              IF(COUNTBLANK(INDIRECT(ADDRESS(ROW(AK185),MATCH(AK$167,$166:$166,0),1,1)&amp;":"&amp;ADDRESS(ROW(AK185),COLUMN(AK185)-1,1,1),TRUE))&gt;0,"",
                    IF(COUNTIF(INDIRECT(ADDRESS(ROW(AK185),MATCH(AK$167,$166:$166,0),1,1)&amp;":"&amp;ADDRESS(ROW(AK185),COLUMN(AK185)-1,1,1),TRUE),"OK")&gt;0,"OK","NOK")),
              IF(AK$8&gt;=VLOOKUP($A185,'2.2'!$D:$O,5,FALSE),"OK","NOK")),
         "")</f>
        <v/>
      </c>
      <c r="AL185" s="1156" t="str">
        <f ca="1">IF(intern2!AM21&gt;0,
        IF(AL$166="X",
              IF(COUNTBLANK(INDIRECT(ADDRESS(ROW(AL185),MATCH(AL$167,$166:$166,0),1,1)&amp;":"&amp;ADDRESS(ROW(AL185),COLUMN(AL185)-1,1,1),TRUE))&gt;0,"",
                    IF(COUNTIF(INDIRECT(ADDRESS(ROW(AL185),MATCH(AL$167,$166:$166,0),1,1)&amp;":"&amp;ADDRESS(ROW(AL185),COLUMN(AL185)-1,1,1),TRUE),"OK")&gt;0,"OK","NOK")),
              IF(AL$8&gt;=VLOOKUP($A185,'2.2'!$D:$O,5,FALSE),"OK","NOK")),
         "")</f>
        <v/>
      </c>
      <c r="AM185" s="1269" t="str">
        <f ca="1">IF(intern2!AN21&gt;0,
        IF(AM$166="X",
              IF(COUNTBLANK(INDIRECT(ADDRESS(ROW(AM185),MATCH(AM$167,$166:$166,0),1,1)&amp;":"&amp;ADDRESS(ROW(AM185),COLUMN(AM185)-1,1,1),TRUE))&gt;0,"",
                    IF(COUNTIF(INDIRECT(ADDRESS(ROW(AM185),MATCH(AM$167,$166:$166,0),1,1)&amp;":"&amp;ADDRESS(ROW(AM185),COLUMN(AM185)-1,1,1),TRUE),"OK")&gt;0,"OK","NOK")),
              IF(AM$8&gt;=VLOOKUP($A185,'2.2'!$D:$O,5,FALSE),"OK","NOK")),
         "")</f>
        <v/>
      </c>
      <c r="AN185" s="1170" t="str">
        <f ca="1">IF(intern2!AO21&gt;0,
        IF(AN$166="X",
              IF(COUNTBLANK(INDIRECT(ADDRESS(ROW(AN185),MATCH(AN$167,$166:$166,0),1,1)&amp;":"&amp;ADDRESS(ROW(AN185),COLUMN(AN185)-1,1,1),TRUE))&gt;0,"",
                    IF(COUNTIF(INDIRECT(ADDRESS(ROW(AN185),MATCH(AN$167,$166:$166,0),1,1)&amp;":"&amp;ADDRESS(ROW(AN185),COLUMN(AN185)-1,1,1),TRUE),"OK")&gt;0,"OK","NOK")),
              IF(AN$8&gt;=VLOOKUP($A185,'2.2'!$D:$O,5,FALSE),"OK","NOK")),
         "")</f>
        <v/>
      </c>
      <c r="AO185" s="1156" t="str">
        <f ca="1">IF(intern2!AP21&gt;0,
        IF(AO$166="X",
              IF(COUNTBLANK(INDIRECT(ADDRESS(ROW(AO185),MATCH(AO$167,$166:$166,0),1,1)&amp;":"&amp;ADDRESS(ROW(AO185),COLUMN(AO185)-1,1,1),TRUE))&gt;0,"",
                    IF(COUNTIF(INDIRECT(ADDRESS(ROW(AO185),MATCH(AO$167,$166:$166,0),1,1)&amp;":"&amp;ADDRESS(ROW(AO185),COLUMN(AO185)-1,1,1),TRUE),"OK")&gt;0,"OK","NOK")),
              IF(AO$8&gt;=VLOOKUP($A185,'2.2'!$D:$O,5,FALSE),"OK","NOK")),
         "")</f>
        <v/>
      </c>
      <c r="AP185" s="1156" t="str">
        <f ca="1">IF(intern2!AQ21&gt;0,
        IF(AP$166="X",
              IF(COUNTBLANK(INDIRECT(ADDRESS(ROW(AP185),MATCH(AP$167,$166:$166,0),1,1)&amp;":"&amp;ADDRESS(ROW(AP185),COLUMN(AP185)-1,1,1),TRUE))&gt;0,"",
                    IF(COUNTIF(INDIRECT(ADDRESS(ROW(AP185),MATCH(AP$167,$166:$166,0),1,1)&amp;":"&amp;ADDRESS(ROW(AP185),COLUMN(AP185)-1,1,1),TRUE),"OK")&gt;0,"OK","NOK")),
              IF(AP$8&gt;=VLOOKUP($A185,'2.2'!$D:$O,5,FALSE),"OK","NOK")),
         "")</f>
        <v/>
      </c>
      <c r="AQ185" s="1269" t="str">
        <f ca="1">IF(intern2!AR21&gt;0,
        IF(AQ$166="X",
              IF(COUNTBLANK(INDIRECT(ADDRESS(ROW(AQ185),MATCH(AQ$167,$166:$166,0),1,1)&amp;":"&amp;ADDRESS(ROW(AQ185),COLUMN(AQ185)-1,1,1),TRUE))&gt;0,"",
                    IF(COUNTIF(INDIRECT(ADDRESS(ROW(AQ185),MATCH(AQ$167,$166:$166,0),1,1)&amp;":"&amp;ADDRESS(ROW(AQ185),COLUMN(AQ185)-1,1,1),TRUE),"OK")&gt;0,"OK","NOK")),
              IF(AQ$8&gt;=VLOOKUP($A185,'2.2'!$D:$O,5,FALSE),"OK","NOK")),
         "")</f>
        <v/>
      </c>
      <c r="AR185" s="1156" t="str">
        <f ca="1">IF(intern2!AS21&gt;0,
        IF(AR$166="X",
              IF(COUNTBLANK(INDIRECT(ADDRESS(ROW(AR185),MATCH(AR$167,$166:$166,0),1,1)&amp;":"&amp;ADDRESS(ROW(AR185),COLUMN(AR185)-1,1,1),TRUE))&gt;0,"",
                    IF(COUNTIF(INDIRECT(ADDRESS(ROW(AR185),MATCH(AR$167,$166:$166,0),1,1)&amp;":"&amp;ADDRESS(ROW(AR185),COLUMN(AR185)-1,1,1),TRUE),"OK")&gt;0,"OK","NOK")),
              IF(AR$8&gt;=VLOOKUP($A185,'2.2'!$D:$O,5,FALSE),"OK","NOK")),
         "")</f>
        <v/>
      </c>
      <c r="AS185" s="1156" t="str">
        <f ca="1">IF(intern2!AT21&gt;0,
        IF(AS$166="X",
              IF(COUNTBLANK(INDIRECT(ADDRESS(ROW(AS185),MATCH(AS$167,$166:$166,0),1,1)&amp;":"&amp;ADDRESS(ROW(AS185),COLUMN(AS185)-1,1,1),TRUE))&gt;0,"",
                    IF(COUNTIF(INDIRECT(ADDRESS(ROW(AS185),MATCH(AS$167,$166:$166,0),1,1)&amp;":"&amp;ADDRESS(ROW(AS185),COLUMN(AS185)-1,1,1),TRUE),"OK")&gt;0,"OK","NOK")),
              IF(AS$8&gt;=VLOOKUP($A185,'2.2'!$D:$O,5,FALSE),"OK","NOK")),
         "")</f>
        <v/>
      </c>
      <c r="AT185" s="1269" t="str">
        <f ca="1">IF(intern2!AU21&gt;0,
        IF(AT$166="X",
              IF(COUNTBLANK(INDIRECT(ADDRESS(ROW(AT185),MATCH(AT$167,$166:$166,0),1,1)&amp;":"&amp;ADDRESS(ROW(AT185),COLUMN(AT185)-1,1,1),TRUE))&gt;0,"",
                    IF(COUNTIF(INDIRECT(ADDRESS(ROW(AT185),MATCH(AT$167,$166:$166,0),1,1)&amp;":"&amp;ADDRESS(ROW(AT185),COLUMN(AT185)-1,1,1),TRUE),"OK")&gt;0,"OK","NOK")),
              IF(AT$8&gt;=VLOOKUP($A185,'2.2'!$D:$O,5,FALSE),"OK","NOK")),
         "")</f>
        <v/>
      </c>
      <c r="AU185" s="1156" t="str">
        <f ca="1">IF(intern2!AV21&gt;0,
        IF(AU$166="X",
              IF(COUNTBLANK(INDIRECT(ADDRESS(ROW(AU185),MATCH(AU$167,$166:$166,0),1,1)&amp;":"&amp;ADDRESS(ROW(AU185),COLUMN(AU185)-1,1,1),TRUE))&gt;0,"",
                    IF(COUNTIF(INDIRECT(ADDRESS(ROW(AU185),MATCH(AU$167,$166:$166,0),1,1)&amp;":"&amp;ADDRESS(ROW(AU185),COLUMN(AU185)-1,1,1),TRUE),"OK")&gt;0,"OK","NOK")),
              IF(AU$8&gt;=VLOOKUP($A185,'2.2'!$D:$O,5,FALSE),"OK","NOK")),
         "")</f>
        <v/>
      </c>
      <c r="AV185" s="1156" t="str">
        <f ca="1">IF(intern2!AW21&gt;0,
        IF(AV$166="X",
              IF(COUNTBLANK(INDIRECT(ADDRESS(ROW(AV185),MATCH(AV$167,$166:$166,0),1,1)&amp;":"&amp;ADDRESS(ROW(AV185),COLUMN(AV185)-1,1,1),TRUE))&gt;0,"",
                    IF(COUNTIF(INDIRECT(ADDRESS(ROW(AV185),MATCH(AV$167,$166:$166,0),1,1)&amp;":"&amp;ADDRESS(ROW(AV185),COLUMN(AV185)-1,1,1),TRUE),"OK")&gt;0,"OK","NOK")),
              IF(AV$8&gt;=VLOOKUP($A185,'2.2'!$D:$O,5,FALSE),"OK","NOK")),
         "")</f>
        <v/>
      </c>
      <c r="AW185" s="1156" t="str">
        <f ca="1">IF(intern2!AX21&gt;0,
        IF(AW$166="X",
              IF(COUNTBLANK(INDIRECT(ADDRESS(ROW(AW185),MATCH(AW$167,$166:$166,0),1,1)&amp;":"&amp;ADDRESS(ROW(AW185),COLUMN(AW185)-1,1,1),TRUE))&gt;0,"",
                    IF(COUNTIF(INDIRECT(ADDRESS(ROW(AW185),MATCH(AW$167,$166:$166,0),1,1)&amp;":"&amp;ADDRESS(ROW(AW185),COLUMN(AW185)-1,1,1),TRUE),"OK")&gt;0,"OK","NOK")),
              IF(AW$8&gt;=VLOOKUP($A185,'2.2'!$D:$O,5,FALSE),"OK","NOK")),
         "")</f>
        <v/>
      </c>
      <c r="AX185" s="1156" t="str">
        <f ca="1">IF(intern2!AY21&gt;0,
        IF(AX$166="X",
              IF(COUNTBLANK(INDIRECT(ADDRESS(ROW(AX185),MATCH(AX$167,$166:$166,0),1,1)&amp;":"&amp;ADDRESS(ROW(AX185),COLUMN(AX185)-1,1,1),TRUE))&gt;0,"",
                    IF(COUNTIF(INDIRECT(ADDRESS(ROW(AX185),MATCH(AX$167,$166:$166,0),1,1)&amp;":"&amp;ADDRESS(ROW(AX185),COLUMN(AX185)-1,1,1),TRUE),"OK")&gt;0,"OK","NOK")),
              IF(AX$8&gt;=VLOOKUP($A185,'2.2'!$D:$O,5,FALSE),"OK","NOK")),
         "")</f>
        <v/>
      </c>
      <c r="AY185" s="1156" t="str">
        <f ca="1">IF(intern2!AZ21&gt;0,
        IF(AY$166="X",
              IF(COUNTBLANK(INDIRECT(ADDRESS(ROW(AY185),MATCH(AY$167,$166:$166,0),1,1)&amp;":"&amp;ADDRESS(ROW(AY185),COLUMN(AY185)-1,1,1),TRUE))&gt;0,"",
                    IF(COUNTIF(INDIRECT(ADDRESS(ROW(AY185),MATCH(AY$167,$166:$166,0),1,1)&amp;":"&amp;ADDRESS(ROW(AY185),COLUMN(AY185)-1,1,1),TRUE),"OK")&gt;0,"OK","NOK")),
              IF(AY$8&gt;=VLOOKUP($A185,'2.2'!$D:$O,5,FALSE),"OK","NOK")),
         "")</f>
        <v/>
      </c>
      <c r="AZ185" s="1269" t="str">
        <f ca="1">IF(intern2!BA21&gt;0,
        IF(AZ$166="X",
              IF(COUNTBLANK(INDIRECT(ADDRESS(ROW(AZ185),MATCH(AZ$167,$166:$166,0),1,1)&amp;":"&amp;ADDRESS(ROW(AZ185),COLUMN(AZ185)-1,1,1),TRUE))&gt;0,"",
                    IF(COUNTIF(INDIRECT(ADDRESS(ROW(AZ185),MATCH(AZ$167,$166:$166,0),1,1)&amp;":"&amp;ADDRESS(ROW(AZ185),COLUMN(AZ185)-1,1,1),TRUE),"OK")&gt;0,"OK","NOK")),
              IF(AZ$8&gt;=VLOOKUP($A185,'2.2'!$D:$O,5,FALSE),"OK","NOK")),
         "")</f>
        <v/>
      </c>
      <c r="BA185" s="1156" t="str">
        <f ca="1">IF(intern2!BB21&gt;0,
        IF(BA$166="X",
              IF(COUNTBLANK(INDIRECT(ADDRESS(ROW(BA185),MATCH(BA$167,$166:$166,0),1,1)&amp;":"&amp;ADDRESS(ROW(BA185),COLUMN(BA185)-1,1,1),TRUE))&gt;0,"",
                    IF(COUNTIF(INDIRECT(ADDRESS(ROW(BA185),MATCH(BA$167,$166:$166,0),1,1)&amp;":"&amp;ADDRESS(ROW(BA185),COLUMN(BA185)-1,1,1),TRUE),"OK")&gt;0,"OK","NOK")),
              IF(BA$8&gt;=VLOOKUP($A185,'2.2'!$D:$O,5,FALSE),"OK","NOK")),
         "")</f>
        <v/>
      </c>
      <c r="BB185" s="1156" t="str">
        <f ca="1">IF(intern2!BC21&gt;0,
        IF(BB$166="X",
              IF(COUNTBLANK(INDIRECT(ADDRESS(ROW(BB185),MATCH(BB$167,$166:$166,0),1,1)&amp;":"&amp;ADDRESS(ROW(BB185),COLUMN(BB185)-1,1,1),TRUE))&gt;0,"",
                    IF(COUNTIF(INDIRECT(ADDRESS(ROW(BB185),MATCH(BB$167,$166:$166,0),1,1)&amp;":"&amp;ADDRESS(ROW(BB185),COLUMN(BB185)-1,1,1),TRUE),"OK")&gt;0,"OK","NOK")),
              IF(BB$8&gt;=VLOOKUP($A185,'2.2'!$D:$O,5,FALSE),"OK","NOK")),
         "")</f>
        <v/>
      </c>
      <c r="BC185" s="1156" t="str">
        <f ca="1">IF(intern2!BD21&gt;0,
        IF(BC$166="X",
              IF(COUNTBLANK(INDIRECT(ADDRESS(ROW(BC185),MATCH(BC$167,$166:$166,0),1,1)&amp;":"&amp;ADDRESS(ROW(BC185),COLUMN(BC185)-1,1,1),TRUE))&gt;0,"",
                    IF(COUNTIF(INDIRECT(ADDRESS(ROW(BC185),MATCH(BC$167,$166:$166,0),1,1)&amp;":"&amp;ADDRESS(ROW(BC185),COLUMN(BC185)-1,1,1),TRUE),"OK")&gt;0,"OK","NOK")),
              IF(BC$8&gt;=VLOOKUP($A185,'2.2'!$D:$O,5,FALSE),"OK","NOK")),
         "")</f>
        <v/>
      </c>
      <c r="BD185" s="1156" t="str">
        <f ca="1">IF(intern2!BE21&gt;0,
        IF(BD$166="X",
              IF(COUNTBLANK(INDIRECT(ADDRESS(ROW(BD185),MATCH(BD$167,$166:$166,0),1,1)&amp;":"&amp;ADDRESS(ROW(BD185),COLUMN(BD185)-1,1,1),TRUE))&gt;0,"",
                    IF(COUNTIF(INDIRECT(ADDRESS(ROW(BD185),MATCH(BD$167,$166:$166,0),1,1)&amp;":"&amp;ADDRESS(ROW(BD185),COLUMN(BD185)-1,1,1),TRUE),"OK")&gt;0,"OK","NOK")),
              IF(BD$8&gt;=VLOOKUP($A185,'2.2'!$D:$O,5,FALSE),"OK","NOK")),
         "")</f>
        <v/>
      </c>
      <c r="BE185" s="1156" t="str">
        <f ca="1">IF(intern2!BF21&gt;0,
        IF(BE$166="X",
              IF(COUNTBLANK(INDIRECT(ADDRESS(ROW(BE185),MATCH(BE$167,$166:$166,0),1,1)&amp;":"&amp;ADDRESS(ROW(BE185),COLUMN(BE185)-1,1,1),TRUE))&gt;0,"",
                    IF(COUNTIF(INDIRECT(ADDRESS(ROW(BE185),MATCH(BE$167,$166:$166,0),1,1)&amp;":"&amp;ADDRESS(ROW(BE185),COLUMN(BE185)-1,1,1),TRUE),"OK")&gt;0,"OK","NOK")),
              IF(BE$8&gt;=VLOOKUP($A185,'2.2'!$D:$O,5,FALSE),"OK","NOK")),
         "")</f>
        <v/>
      </c>
      <c r="BF185" s="1170" t="str">
        <f ca="1">IF(intern2!BG21&gt;0,
        IF(BF$166="X",
              IF(COUNTBLANK(INDIRECT(ADDRESS(ROW(BF185),MATCH(BF$167,$166:$166,0),1,1)&amp;":"&amp;ADDRESS(ROW(BF185),COLUMN(BF185)-1,1,1),TRUE))&gt;0,"",
                    IF(COUNTIF(INDIRECT(ADDRESS(ROW(BF185),MATCH(BF$167,$166:$166,0),1,1)&amp;":"&amp;ADDRESS(ROW(BF185),COLUMN(BF185)-1,1,1),TRUE),"OK")&gt;0,"OK","NOK")),
              IF(BF$8&gt;=VLOOKUP($A185,'2.2'!$D:$O,5,FALSE),"OK","NOK")),
         "")</f>
        <v/>
      </c>
      <c r="BG185" s="1269" t="str">
        <f ca="1">IF(intern2!BH21&gt;0,
        IF(BG$166="X",
              IF(COUNTBLANK(INDIRECT(ADDRESS(ROW(BG185),MATCH(BG$167,$166:$166,0),1,1)&amp;":"&amp;ADDRESS(ROW(BG185),COLUMN(BG185)-1,1,1),TRUE))&gt;0,"",
                    IF(COUNTIF(INDIRECT(ADDRESS(ROW(BG185),MATCH(BG$167,$166:$166,0),1,1)&amp;":"&amp;ADDRESS(ROW(BG185),COLUMN(BG185)-1,1,1),TRUE),"OK")&gt;0,"OK","NOK")),
              IF(BG$8&gt;=VLOOKUP($A185,'2.2'!$D:$O,5,FALSE),"OK","NOK")),
         "")</f>
        <v/>
      </c>
      <c r="BH185" s="1176" t="str">
        <f t="shared" ca="1" si="12"/>
        <v>NOK</v>
      </c>
      <c r="BI185" s="1176"/>
    </row>
    <row r="186" spans="1:61" x14ac:dyDescent="0.25">
      <c r="A186" s="716" t="str">
        <f t="shared" ref="A186:B186" si="29">+A26</f>
        <v>NCH1</v>
      </c>
      <c r="B186" s="1157" t="str">
        <f t="shared" si="29"/>
        <v>Neurochirurgia craniale</v>
      </c>
      <c r="C186" s="1156" t="str">
        <f ca="1">IF(intern2!D22&gt;0,
        IF(C$166="X",
              IF(COUNTBLANK(INDIRECT(ADDRESS(ROW(C186),MATCH(C$167,$166:$166,0),1,1)&amp;":"&amp;ADDRESS(ROW(C186),COLUMN(C186)-1,1,1),TRUE))&gt;0,"",
                    IF(COUNTIF(INDIRECT(ADDRESS(ROW(C186),MATCH(C$167,$166:$166,0),1,1)&amp;":"&amp;ADDRESS(ROW(C186),COLUMN(C186)-1,1,1),TRUE),"OK")&gt;0,"OK","NOK")),
              IF(C$8&gt;=VLOOKUP($A186,'2.2'!$D:$O,5,FALSE),"OK","NOK")),
         "")</f>
        <v/>
      </c>
      <c r="D186" s="1156" t="str">
        <f ca="1">IF(intern2!E22&gt;0,
        IF(D$166="X",
              IF(COUNTBLANK(INDIRECT(ADDRESS(ROW(D186),MATCH(D$167,$166:$166,0),1,1)&amp;":"&amp;ADDRESS(ROW(D186),COLUMN(D186)-1,1,1),TRUE))&gt;0,"",
                    IF(COUNTIF(INDIRECT(ADDRESS(ROW(D186),MATCH(D$167,$166:$166,0),1,1)&amp;":"&amp;ADDRESS(ROW(D186),COLUMN(D186)-1,1,1),TRUE),"OK")&gt;0,"OK","NOK")),
              IF(D$8&gt;=VLOOKUP($A186,'2.2'!$D:$O,5,FALSE),"OK","NOK")),
         "")</f>
        <v/>
      </c>
      <c r="E186" s="1156" t="str">
        <f ca="1">IF(intern2!F22&gt;0,
        IF(E$166="X",
              IF(COUNTBLANK(INDIRECT(ADDRESS(ROW(E186),MATCH(E$167,$166:$166,0),1,1)&amp;":"&amp;ADDRESS(ROW(E186),COLUMN(E186)-1,1,1),TRUE))&gt;0,"",
                    IF(COUNTIF(INDIRECT(ADDRESS(ROW(E186),MATCH(E$167,$166:$166,0),1,1)&amp;":"&amp;ADDRESS(ROW(E186),COLUMN(E186)-1,1,1),TRUE),"OK")&gt;0,"OK","NOK")),
              IF(E$8&gt;=VLOOKUP($A186,'2.2'!$D:$O,5,FALSE),"OK","NOK")),
         "")</f>
        <v/>
      </c>
      <c r="F186" s="1156" t="str">
        <f ca="1">IF(intern2!G22&gt;0,
        IF(F$166="X",
              IF(COUNTBLANK(INDIRECT(ADDRESS(ROW(F186),MATCH(F$167,$166:$166,0),1,1)&amp;":"&amp;ADDRESS(ROW(F186),COLUMN(F186)-1,1,1),TRUE))&gt;0,"",
                    IF(COUNTIF(INDIRECT(ADDRESS(ROW(F186),MATCH(F$167,$166:$166,0),1,1)&amp;":"&amp;ADDRESS(ROW(F186),COLUMN(F186)-1,1,1),TRUE),"OK")&gt;0,"OK","NOK")),
              IF(F$8&gt;=VLOOKUP($A186,'2.2'!$D:$O,5,FALSE),"OK","NOK")),
         "")</f>
        <v/>
      </c>
      <c r="G186" s="1156" t="str">
        <f ca="1">IF(intern2!H22&gt;0,
        IF(G$166="X",
              IF(COUNTBLANK(INDIRECT(ADDRESS(ROW(G186),MATCH(G$167,$166:$166,0),1,1)&amp;":"&amp;ADDRESS(ROW(G186),COLUMN(G186)-1,1,1),TRUE))&gt;0,"",
                    IF(COUNTIF(INDIRECT(ADDRESS(ROW(G186),MATCH(G$167,$166:$166,0),1,1)&amp;":"&amp;ADDRESS(ROW(G186),COLUMN(G186)-1,1,1),TRUE),"OK")&gt;0,"OK","NOK")),
              IF(G$8&gt;=VLOOKUP($A186,'2.2'!$D:$O,5,FALSE),"OK","NOK")),
         "")</f>
        <v/>
      </c>
      <c r="H186" s="1156" t="str">
        <f ca="1">IF(intern2!I22&gt;0,
        IF(H$166="X",
              IF(COUNTBLANK(INDIRECT(ADDRESS(ROW(H186),MATCH(H$167,$166:$166,0),1,1)&amp;":"&amp;ADDRESS(ROW(H186),COLUMN(H186)-1,1,1),TRUE))&gt;0,"",
                    IF(COUNTIF(INDIRECT(ADDRESS(ROW(H186),MATCH(H$167,$166:$166,0),1,1)&amp;":"&amp;ADDRESS(ROW(H186),COLUMN(H186)-1,1,1),TRUE),"OK")&gt;0,"OK","NOK")),
              IF(H$8&gt;=VLOOKUP($A186,'2.2'!$D:$O,5,FALSE),"OK","NOK")),
         "")</f>
        <v/>
      </c>
      <c r="I186" s="1269" t="str">
        <f ca="1">IF(intern2!J22&gt;0,
        IF(I$166="X",
              IF(COUNTBLANK(INDIRECT(ADDRESS(ROW(I186),MATCH(I$167,$166:$166,0),1,1)&amp;":"&amp;ADDRESS(ROW(I186),COLUMN(I186)-1,1,1),TRUE))&gt;0,"",
                    IF(COUNTIF(INDIRECT(ADDRESS(ROW(I186),MATCH(I$167,$166:$166,0),1,1)&amp;":"&amp;ADDRESS(ROW(I186),COLUMN(I186)-1,1,1),TRUE),"OK")&gt;0,"OK","NOK")),
              IF(I$8&gt;=VLOOKUP($A186,'2.2'!$D:$O,5,FALSE),"OK","NOK")),
         "")</f>
        <v/>
      </c>
      <c r="J186" s="1159" t="str">
        <f ca="1">IF(intern2!K22&gt;0,
        IF(J$166="X",
              IF(COUNTBLANK(INDIRECT(ADDRESS(ROW(J186),MATCH(J$167,$166:$166,0),1,1)&amp;":"&amp;ADDRESS(ROW(J186),COLUMN(J186)-1,1,1),TRUE))&gt;0,"",
                    IF(COUNTIF(INDIRECT(ADDRESS(ROW(J186),MATCH(J$167,$166:$166,0),1,1)&amp;":"&amp;ADDRESS(ROW(J186),COLUMN(J186)-1,1,1),TRUE),"OK")&gt;0,"OK","NOK")),
              IF(J$8&gt;=VLOOKUP($A186,'2.2'!$D:$O,5,FALSE),"OK","NOK")),
         "")</f>
        <v/>
      </c>
      <c r="K186" s="1156" t="str">
        <f ca="1">IF(intern2!L22&gt;0,
        IF(K$166="X",
              IF(COUNTBLANK(INDIRECT(ADDRESS(ROW(K186),MATCH(K$167,$166:$166,0),1,1)&amp;":"&amp;ADDRESS(ROW(K186),COLUMN(K186)-1,1,1),TRUE))&gt;0,"",
                    IF(COUNTIF(INDIRECT(ADDRESS(ROW(K186),MATCH(K$167,$166:$166,0),1,1)&amp;":"&amp;ADDRESS(ROW(K186),COLUMN(K186)-1,1,1),TRUE),"OK")&gt;0,"OK","NOK")),
              IF(K$8&gt;=VLOOKUP($A186,'2.2'!$D:$O,5,FALSE),"OK","NOK")),
         "")</f>
        <v/>
      </c>
      <c r="L186" s="1156" t="str">
        <f ca="1">IF(intern2!M22&gt;0,
        IF(L$166="X",
              IF(COUNTBLANK(INDIRECT(ADDRESS(ROW(L186),MATCH(L$167,$166:$166,0),1,1)&amp;":"&amp;ADDRESS(ROW(L186),COLUMN(L186)-1,1,1),TRUE))&gt;0,"",
                    IF(COUNTIF(INDIRECT(ADDRESS(ROW(L186),MATCH(L$167,$166:$166,0),1,1)&amp;":"&amp;ADDRESS(ROW(L186),COLUMN(L186)-1,1,1),TRUE),"OK")&gt;0,"OK","NOK")),
              IF(L$8&gt;=VLOOKUP($A186,'2.2'!$D:$O,5,FALSE),"OK","NOK")),
         "")</f>
        <v/>
      </c>
      <c r="M186" s="1156" t="str">
        <f ca="1">IF(intern2!N22&gt;0,
        IF(M$166="X",
              IF(COUNTBLANK(INDIRECT(ADDRESS(ROW(M186),MATCH(M$167,$166:$166,0),1,1)&amp;":"&amp;ADDRESS(ROW(M186),COLUMN(M186)-1,1,1),TRUE))&gt;0,"",
                    IF(COUNTIF(INDIRECT(ADDRESS(ROW(M186),MATCH(M$167,$166:$166,0),1,1)&amp;":"&amp;ADDRESS(ROW(M186),COLUMN(M186)-1,1,1),TRUE),"OK")&gt;0,"OK","NOK")),
              IF(M$8&gt;=VLOOKUP($A186,'2.2'!$D:$O,5,FALSE),"OK","NOK")),
         "")</f>
        <v/>
      </c>
      <c r="N186" s="1156" t="str">
        <f ca="1">IF(intern2!O22&gt;0,
        IF(N$166="X",
              IF(COUNTBLANK(INDIRECT(ADDRESS(ROW(N186),MATCH(N$167,$166:$166,0),1,1)&amp;":"&amp;ADDRESS(ROW(N186),COLUMN(N186)-1,1,1),TRUE))&gt;0,"",
                    IF(COUNTIF(INDIRECT(ADDRESS(ROW(N186),MATCH(N$167,$166:$166,0),1,1)&amp;":"&amp;ADDRESS(ROW(N186),COLUMN(N186)-1,1,1),TRUE),"OK")&gt;0,"OK","NOK")),
              IF(N$8&gt;=VLOOKUP($A186,'2.2'!$D:$O,5,FALSE),"OK","NOK")),
         "")</f>
        <v/>
      </c>
      <c r="O186" s="1156" t="str">
        <f ca="1">IF(intern2!P22&gt;0,
        IF(O$166="X",
              IF(COUNTBLANK(INDIRECT(ADDRESS(ROW(O186),MATCH(O$167,$166:$166,0),1,1)&amp;":"&amp;ADDRESS(ROW(O186),COLUMN(O186)-1,1,1),TRUE))&gt;0,"",
                    IF(COUNTIF(INDIRECT(ADDRESS(ROW(O186),MATCH(O$167,$166:$166,0),1,1)&amp;":"&amp;ADDRESS(ROW(O186),COLUMN(O186)-1,1,1),TRUE),"OK")&gt;0,"OK","NOK")),
              IF(O$8&gt;=VLOOKUP($A186,'2.2'!$D:$O,5,FALSE),"OK","NOK")),
         "")</f>
        <v/>
      </c>
      <c r="P186" s="1156" t="str">
        <f ca="1">IF(intern2!Q22&gt;0,
        IF(P$166="X",
              IF(COUNTBLANK(INDIRECT(ADDRESS(ROW(P186),MATCH(P$167,$166:$166,0),1,1)&amp;":"&amp;ADDRESS(ROW(P186),COLUMN(P186)-1,1,1),TRUE))&gt;0,"",
                    IF(COUNTIF(INDIRECT(ADDRESS(ROW(P186),MATCH(P$167,$166:$166,0),1,1)&amp;":"&amp;ADDRESS(ROW(P186),COLUMN(P186)-1,1,1),TRUE),"OK")&gt;0,"OK","NOK")),
              IF(P$8&gt;=VLOOKUP($A186,'2.2'!$D:$O,5,FALSE),"OK","NOK")),
         "")</f>
        <v/>
      </c>
      <c r="Q186" s="1156" t="str">
        <f ca="1">IF(intern2!R22&gt;0,
        IF(Q$166="X",
              IF(COUNTBLANK(INDIRECT(ADDRESS(ROW(Q186),MATCH(Q$167,$166:$166,0),1,1)&amp;":"&amp;ADDRESS(ROW(Q186),COLUMN(Q186)-1,1,1),TRUE))&gt;0,"",
                    IF(COUNTIF(INDIRECT(ADDRESS(ROW(Q186),MATCH(Q$167,$166:$166,0),1,1)&amp;":"&amp;ADDRESS(ROW(Q186),COLUMN(Q186)-1,1,1),TRUE),"OK")&gt;0,"OK","NOK")),
              IF(Q$8&gt;=VLOOKUP($A186,'2.2'!$D:$O,5,FALSE),"OK","NOK")),
         "")</f>
        <v/>
      </c>
      <c r="R186" s="1159" t="str">
        <f ca="1">IF(intern2!S22&gt;0,
        IF(R$166="X",
              IF(COUNTBLANK(INDIRECT(ADDRESS(ROW(R186),MATCH(R$167,$166:$166,0),1,1)&amp;":"&amp;ADDRESS(ROW(R186),COLUMN(R186)-1,1,1),TRUE))&gt;0,"",
                    IF(COUNTIF(INDIRECT(ADDRESS(ROW(R186),MATCH(R$167,$166:$166,0),1,1)&amp;":"&amp;ADDRESS(ROW(R186),COLUMN(R186)-1,1,1),TRUE),"OK")&gt;0,"OK","NOK")),
              IF(R$8&gt;=VLOOKUP($A186,'2.2'!$D:$O,5,FALSE),"OK","NOK")),
         "")</f>
        <v/>
      </c>
      <c r="S186" s="1159" t="str">
        <f ca="1">IF(intern2!T22&gt;0,
        IF(S$166="X",
              IF(COUNTBLANK(INDIRECT(ADDRESS(ROW(S186),MATCH(S$167,$166:$166,0),1,1)&amp;":"&amp;ADDRESS(ROW(S186),COLUMN(S186)-1,1,1),TRUE))&gt;0,"",
                    IF(COUNTIF(INDIRECT(ADDRESS(ROW(S186),MATCH(S$167,$166:$166,0),1,1)&amp;":"&amp;ADDRESS(ROW(S186),COLUMN(S186)-1,1,1),TRUE),"OK")&gt;0,"OK","NOK")),
              IF(S$8&gt;=VLOOKUP($A186,'2.2'!$D:$O,5,FALSE),"OK","NOK")),
         "")</f>
        <v/>
      </c>
      <c r="T186" s="1156" t="str">
        <f ca="1">IF(intern2!U22&gt;0,
        IF(T$166="X",
              IF(COUNTBLANK(INDIRECT(ADDRESS(ROW(T186),MATCH(T$167,$166:$166,0),1,1)&amp;":"&amp;ADDRESS(ROW(T186),COLUMN(T186)-1,1,1),TRUE))&gt;0,"",
                    IF(COUNTIF(INDIRECT(ADDRESS(ROW(T186),MATCH(T$167,$166:$166,0),1,1)&amp;":"&amp;ADDRESS(ROW(T186),COLUMN(T186)-1,1,1),TRUE),"OK")&gt;0,"OK","NOK")),
              IF(T$8&gt;=VLOOKUP($A186,'2.2'!$D:$O,5,FALSE),"OK","NOK")),
         "")</f>
        <v/>
      </c>
      <c r="U186" s="1156" t="str">
        <f ca="1">IF(intern2!V22&gt;0,
        IF(U$166="X",
              IF(COUNTBLANK(INDIRECT(ADDRESS(ROW(U186),MATCH(U$167,$166:$166,0),1,1)&amp;":"&amp;ADDRESS(ROW(U186),COLUMN(U186)-1,1,1),TRUE))&gt;0,"",
                    IF(COUNTIF(INDIRECT(ADDRESS(ROW(U186),MATCH(U$167,$166:$166,0),1,1)&amp;":"&amp;ADDRESS(ROW(U186),COLUMN(U186)-1,1,1),TRUE),"OK")&gt;0,"OK","NOK")),
              IF(U$8&gt;=VLOOKUP($A186,'2.2'!$D:$O,5,FALSE),"OK","NOK")),
         "")</f>
        <v/>
      </c>
      <c r="V186" s="1156" t="str">
        <f ca="1">IF(intern2!W22&gt;0,
        IF(V$166="X",
              IF(COUNTBLANK(INDIRECT(ADDRESS(ROW(V186),MATCH(V$167,$166:$166,0),1,1)&amp;":"&amp;ADDRESS(ROW(V186),COLUMN(V186)-1,1,1),TRUE))&gt;0,"",
                    IF(COUNTIF(INDIRECT(ADDRESS(ROW(V186),MATCH(V$167,$166:$166,0),1,1)&amp;":"&amp;ADDRESS(ROW(V186),COLUMN(V186)-1,1,1),TRUE),"OK")&gt;0,"OK","NOK")),
              IF(V$8&gt;=VLOOKUP($A186,'2.2'!$D:$O,5,FALSE),"OK","NOK")),
         "")</f>
        <v/>
      </c>
      <c r="W186" s="1156" t="str">
        <f ca="1">IF(intern2!X22&gt;0,
        IF(W$166="X",
              IF(COUNTBLANK(INDIRECT(ADDRESS(ROW(W186),MATCH(W$167,$166:$166,0),1,1)&amp;":"&amp;ADDRESS(ROW(W186),COLUMN(W186)-1,1,1),TRUE))&gt;0,"",
                    IF(COUNTIF(INDIRECT(ADDRESS(ROW(W186),MATCH(W$167,$166:$166,0),1,1)&amp;":"&amp;ADDRESS(ROW(W186),COLUMN(W186)-1,1,1),TRUE),"OK")&gt;0,"OK","NOK")),
              IF(W$8&gt;=VLOOKUP($A186,'2.2'!$D:$O,5,FALSE),"OK","NOK")),
         "")</f>
        <v/>
      </c>
      <c r="X186" s="1156" t="str">
        <f ca="1">IF(intern2!Y22&gt;0,
        IF(X$166="X",
              IF(COUNTBLANK(INDIRECT(ADDRESS(ROW(X186),MATCH(X$167,$166:$166,0),1,1)&amp;":"&amp;ADDRESS(ROW(X186),COLUMN(X186)-1,1,1),TRUE))&gt;0,"",
                    IF(COUNTIF(INDIRECT(ADDRESS(ROW(X186),MATCH(X$167,$166:$166,0),1,1)&amp;":"&amp;ADDRESS(ROW(X186),COLUMN(X186)-1,1,1),TRUE),"OK")&gt;0,"OK","NOK")),
              IF(X$8&gt;=VLOOKUP($A186,'2.2'!$D:$O,5,FALSE),"OK","NOK")),
         "")</f>
        <v/>
      </c>
      <c r="Y186" s="1170" t="str">
        <f ca="1">IF(intern2!Z22&gt;0,
        IF(Y$166="X",
              IF(COUNTBLANK(INDIRECT(ADDRESS(ROW(Y186),MATCH(Y$167,$166:$166,0),1,1)&amp;":"&amp;ADDRESS(ROW(Y186),COLUMN(Y186)-1,1,1),TRUE))&gt;0,"",
                    IF(COUNTIF(INDIRECT(ADDRESS(ROW(Y186),MATCH(Y$167,$166:$166,0),1,1)&amp;":"&amp;ADDRESS(ROW(Y186),COLUMN(Y186)-1,1,1),TRUE),"OK")&gt;0,"OK","NOK")),
              IF(Y$8&gt;=VLOOKUP($A186,'2.2'!$D:$O,5,FALSE),"OK","NOK")),
         "")</f>
        <v/>
      </c>
      <c r="Z186" s="1269" t="str">
        <f ca="1">IF(intern2!AA22&gt;0,
        IF(Z$166="X",
              IF(COUNTBLANK(INDIRECT(ADDRESS(ROW(Z186),MATCH(Z$167,$166:$166,0),1,1)&amp;":"&amp;ADDRESS(ROW(Z186),COLUMN(Z186)-1,1,1),TRUE))&gt;0,"",
                    IF(COUNTIF(INDIRECT(ADDRESS(ROW(Z186),MATCH(Z$167,$166:$166,0),1,1)&amp;":"&amp;ADDRESS(ROW(Z186),COLUMN(Z186)-1,1,1),TRUE),"OK")&gt;0,"OK","NOK")),
              IF(Z$8&gt;=VLOOKUP($A186,'2.2'!$D:$O,5,FALSE),"OK","NOK")),
         "")</f>
        <v/>
      </c>
      <c r="AA186" s="1156" t="str">
        <f ca="1">IF(intern2!AB22&gt;0,
        IF(AA$166="X",
              IF(COUNTBLANK(INDIRECT(ADDRESS(ROW(AA186),MATCH(AA$167,$166:$166,0),1,1)&amp;":"&amp;ADDRESS(ROW(AA186),COLUMN(AA186)-1,1,1),TRUE))&gt;0,"",
                    IF(COUNTIF(INDIRECT(ADDRESS(ROW(AA186),MATCH(AA$167,$166:$166,0),1,1)&amp;":"&amp;ADDRESS(ROW(AA186),COLUMN(AA186)-1,1,1),TRUE),"OK")&gt;0,"OK","NOK")),
              IF(AA$8&gt;=VLOOKUP($A186,'2.2'!$D:$O,5,FALSE),"OK","NOK")),
         "")</f>
        <v/>
      </c>
      <c r="AB186" s="1156" t="str">
        <f ca="1">IF(intern2!AC22&gt;0,
        IF(AB$166="X",
              IF(COUNTBLANK(INDIRECT(ADDRESS(ROW(AB186),MATCH(AB$167,$166:$166,0),1,1)&amp;":"&amp;ADDRESS(ROW(AB186),COLUMN(AB186)-1,1,1),TRUE))&gt;0,"",
                    IF(COUNTIF(INDIRECT(ADDRESS(ROW(AB186),MATCH(AB$167,$166:$166,0),1,1)&amp;":"&amp;ADDRESS(ROW(AB186),COLUMN(AB186)-1,1,1),TRUE),"OK")&gt;0,"OK","NOK")),
              IF(AB$8&gt;=VLOOKUP($A186,'2.2'!$D:$O,5,FALSE),"OK","NOK")),
         "")</f>
        <v/>
      </c>
      <c r="AC186" s="1156" t="str">
        <f ca="1">IF(intern2!AD22&gt;0,
        IF(AC$166="X",
              IF(COUNTBLANK(INDIRECT(ADDRESS(ROW(AC186),MATCH(AC$167,$166:$166,0),1,1)&amp;":"&amp;ADDRESS(ROW(AC186),COLUMN(AC186)-1,1,1),TRUE))&gt;0,"",
                    IF(COUNTIF(INDIRECT(ADDRESS(ROW(AC186),MATCH(AC$167,$166:$166,0),1,1)&amp;":"&amp;ADDRESS(ROW(AC186),COLUMN(AC186)-1,1,1),TRUE),"OK")&gt;0,"OK","NOK")),
              IF(AC$8&gt;=VLOOKUP($A186,'2.2'!$D:$O,5,FALSE),"OK","NOK")),
         "")</f>
        <v/>
      </c>
      <c r="AD186" s="1156" t="str">
        <f ca="1">IF(intern2!AE22&gt;0,
        IF(AD$166="X",
              IF(COUNTBLANK(INDIRECT(ADDRESS(ROW(AD186),MATCH(AD$167,$166:$166,0),1,1)&amp;":"&amp;ADDRESS(ROW(AD186),COLUMN(AD186)-1,1,1),TRUE))&gt;0,"",
                    IF(COUNTIF(INDIRECT(ADDRESS(ROW(AD186),MATCH(AD$167,$166:$166,0),1,1)&amp;":"&amp;ADDRESS(ROW(AD186),COLUMN(AD186)-1,1,1),TRUE),"OK")&gt;0,"OK","NOK")),
              IF(AD$8&gt;=VLOOKUP($A186,'2.2'!$D:$O,5,FALSE),"OK","NOK")),
         "")</f>
        <v/>
      </c>
      <c r="AE186" s="1160" t="str">
        <f ca="1">IF(intern2!AF22&gt;0,
        IF(AE$166="X",
              IF(COUNTBLANK(INDIRECT(ADDRESS(ROW(AE186),MATCH(AE$167,$166:$166,0),1,1)&amp;":"&amp;ADDRESS(ROW(AE186),COLUMN(AE186)-1,1,1),TRUE))&gt;0,"",
                    IF(COUNTIF(INDIRECT(ADDRESS(ROW(AE186),MATCH(AE$167,$166:$166,0),1,1)&amp;":"&amp;ADDRESS(ROW(AE186),COLUMN(AE186)-1,1,1),TRUE),"OK")&gt;0,"OK","NOK")),
              IF(AE$8&gt;=VLOOKUP($A186,'2.2'!$D:$O,5,FALSE),"OK","NOK")),
         "")</f>
        <v/>
      </c>
      <c r="AF186" s="1269" t="str">
        <f ca="1">IF(intern2!AG22&gt;0,
        IF(AF$166="X",
              IF(COUNTBLANK(INDIRECT(ADDRESS(ROW(AF186),MATCH(AF$167,$166:$166,0),1,1)&amp;":"&amp;ADDRESS(ROW(AF186),COLUMN(AF186)-1,1,1),TRUE))&gt;0,"",
                    IF(COUNTIF(INDIRECT(ADDRESS(ROW(AF186),MATCH(AF$167,$166:$166,0),1,1)&amp;":"&amp;ADDRESS(ROW(AF186),COLUMN(AF186)-1,1,1),TRUE),"OK")&gt;0,"OK","NOK")),
              IF(AF$8&gt;=VLOOKUP($A186,'2.2'!$D:$O,5,FALSE),"OK","NOK")),
         "")</f>
        <v/>
      </c>
      <c r="AG186" s="1160" t="str">
        <f ca="1">IF(intern2!AH22&gt;0,
        IF(AG$166="X",
              IF(COUNTBLANK(INDIRECT(ADDRESS(ROW(AG186),MATCH(AG$167,$166:$166,0),1,1)&amp;":"&amp;ADDRESS(ROW(AG186),COLUMN(AG186)-1,1,1),TRUE))&gt;0,"",
                    IF(COUNTIF(INDIRECT(ADDRESS(ROW(AG186),MATCH(AG$167,$166:$166,0),1,1)&amp;":"&amp;ADDRESS(ROW(AG186),COLUMN(AG186)-1,1,1),TRUE),"OK")&gt;0,"OK","NOK")),
              IF(AG$8&gt;=VLOOKUP($A186,'2.2'!$D:$O,5,FALSE),"OK","NOK")),
         "")</f>
        <v/>
      </c>
      <c r="AH186" s="1160" t="str">
        <f ca="1">IF(intern2!AI22&gt;0,
        IF(AH$166="X",
              IF(COUNTBLANK(INDIRECT(ADDRESS(ROW(AH186),MATCH(AH$167,$166:$166,0),1,1)&amp;":"&amp;ADDRESS(ROW(AH186),COLUMN(AH186)-1,1,1),TRUE))&gt;0,"",
                    IF(COUNTIF(INDIRECT(ADDRESS(ROW(AH186),MATCH(AH$167,$166:$166,0),1,1)&amp;":"&amp;ADDRESS(ROW(AH186),COLUMN(AH186)-1,1,1),TRUE),"OK")&gt;0,"OK","NOK")),
              IF(AH$8&gt;=VLOOKUP($A186,'2.2'!$D:$O,5,FALSE),"OK","NOK")),
         "")</f>
        <v/>
      </c>
      <c r="AI186" s="1156" t="str">
        <f ca="1">IF(intern2!AJ22&gt;0,
        IF(AI$166="X",
              IF(COUNTBLANK(INDIRECT(ADDRESS(ROW(AI186),MATCH(AI$167,$166:$166,0),1,1)&amp;":"&amp;ADDRESS(ROW(AI186),COLUMN(AI186)-1,1,1),TRUE))&gt;0,"",
                    IF(COUNTIF(INDIRECT(ADDRESS(ROW(AI186),MATCH(AI$167,$166:$166,0),1,1)&amp;":"&amp;ADDRESS(ROW(AI186),COLUMN(AI186)-1,1,1),TRUE),"OK")&gt;0,"OK","NOK")),
              IF(AI$8&gt;=VLOOKUP($A186,'2.2'!$D:$O,5,FALSE),"OK","NOK")),
         "")</f>
        <v>NOK</v>
      </c>
      <c r="AJ186" s="1156" t="str">
        <f ca="1">IF(intern2!AK22&gt;0,
        IF(AJ$166="X",
              IF(COUNTBLANK(INDIRECT(ADDRESS(ROW(AJ186),MATCH(AJ$167,$166:$166,0),1,1)&amp;":"&amp;ADDRESS(ROW(AJ186),COLUMN(AJ186)-1,1,1),TRUE))&gt;0,"",
                    IF(COUNTIF(INDIRECT(ADDRESS(ROW(AJ186),MATCH(AJ$167,$166:$166,0),1,1)&amp;":"&amp;ADDRESS(ROW(AJ186),COLUMN(AJ186)-1,1,1),TRUE),"OK")&gt;0,"OK","NOK")),
              IF(AJ$8&gt;=VLOOKUP($A186,'2.2'!$D:$O,5,FALSE),"OK","NOK")),
         "")</f>
        <v/>
      </c>
      <c r="AK186" s="1156" t="str">
        <f ca="1">IF(intern2!AL22&gt;0,
        IF(AK$166="X",
              IF(COUNTBLANK(INDIRECT(ADDRESS(ROW(AK186),MATCH(AK$167,$166:$166,0),1,1)&amp;":"&amp;ADDRESS(ROW(AK186),COLUMN(AK186)-1,1,1),TRUE))&gt;0,"",
                    IF(COUNTIF(INDIRECT(ADDRESS(ROW(AK186),MATCH(AK$167,$166:$166,0),1,1)&amp;":"&amp;ADDRESS(ROW(AK186),COLUMN(AK186)-1,1,1),TRUE),"OK")&gt;0,"OK","NOK")),
              IF(AK$8&gt;=VLOOKUP($A186,'2.2'!$D:$O,5,FALSE),"OK","NOK")),
         "")</f>
        <v/>
      </c>
      <c r="AL186" s="1156" t="str">
        <f ca="1">IF(intern2!AM22&gt;0,
        IF(AL$166="X",
              IF(COUNTBLANK(INDIRECT(ADDRESS(ROW(AL186),MATCH(AL$167,$166:$166,0),1,1)&amp;":"&amp;ADDRESS(ROW(AL186),COLUMN(AL186)-1,1,1),TRUE))&gt;0,"",
                    IF(COUNTIF(INDIRECT(ADDRESS(ROW(AL186),MATCH(AL$167,$166:$166,0),1,1)&amp;":"&amp;ADDRESS(ROW(AL186),COLUMN(AL186)-1,1,1),TRUE),"OK")&gt;0,"OK","NOK")),
              IF(AL$8&gt;=VLOOKUP($A186,'2.2'!$D:$O,5,FALSE),"OK","NOK")),
         "")</f>
        <v/>
      </c>
      <c r="AM186" s="1269" t="str">
        <f ca="1">IF(intern2!AN22&gt;0,
        IF(AM$166="X",
              IF(COUNTBLANK(INDIRECT(ADDRESS(ROW(AM186),MATCH(AM$167,$166:$166,0),1,1)&amp;":"&amp;ADDRESS(ROW(AM186),COLUMN(AM186)-1,1,1),TRUE))&gt;0,"",
                    IF(COUNTIF(INDIRECT(ADDRESS(ROW(AM186),MATCH(AM$167,$166:$166,0),1,1)&amp;":"&amp;ADDRESS(ROW(AM186),COLUMN(AM186)-1,1,1),TRUE),"OK")&gt;0,"OK","NOK")),
              IF(AM$8&gt;=VLOOKUP($A186,'2.2'!$D:$O,5,FALSE),"OK","NOK")),
         "")</f>
        <v/>
      </c>
      <c r="AN186" s="1170" t="str">
        <f ca="1">IF(intern2!AO22&gt;0,
        IF(AN$166="X",
              IF(COUNTBLANK(INDIRECT(ADDRESS(ROW(AN186),MATCH(AN$167,$166:$166,0),1,1)&amp;":"&amp;ADDRESS(ROW(AN186),COLUMN(AN186)-1,1,1),TRUE))&gt;0,"",
                    IF(COUNTIF(INDIRECT(ADDRESS(ROW(AN186),MATCH(AN$167,$166:$166,0),1,1)&amp;":"&amp;ADDRESS(ROW(AN186),COLUMN(AN186)-1,1,1),TRUE),"OK")&gt;0,"OK","NOK")),
              IF(AN$8&gt;=VLOOKUP($A186,'2.2'!$D:$O,5,FALSE),"OK","NOK")),
         "")</f>
        <v/>
      </c>
      <c r="AO186" s="1156" t="str">
        <f ca="1">IF(intern2!AP22&gt;0,
        IF(AO$166="X",
              IF(COUNTBLANK(INDIRECT(ADDRESS(ROW(AO186),MATCH(AO$167,$166:$166,0),1,1)&amp;":"&amp;ADDRESS(ROW(AO186),COLUMN(AO186)-1,1,1),TRUE))&gt;0,"",
                    IF(COUNTIF(INDIRECT(ADDRESS(ROW(AO186),MATCH(AO$167,$166:$166,0),1,1)&amp;":"&amp;ADDRESS(ROW(AO186),COLUMN(AO186)-1,1,1),TRUE),"OK")&gt;0,"OK","NOK")),
              IF(AO$8&gt;=VLOOKUP($A186,'2.2'!$D:$O,5,FALSE),"OK","NOK")),
         "")</f>
        <v/>
      </c>
      <c r="AP186" s="1156" t="str">
        <f ca="1">IF(intern2!AQ22&gt;0,
        IF(AP$166="X",
              IF(COUNTBLANK(INDIRECT(ADDRESS(ROW(AP186),MATCH(AP$167,$166:$166,0),1,1)&amp;":"&amp;ADDRESS(ROW(AP186),COLUMN(AP186)-1,1,1),TRUE))&gt;0,"",
                    IF(COUNTIF(INDIRECT(ADDRESS(ROW(AP186),MATCH(AP$167,$166:$166,0),1,1)&amp;":"&amp;ADDRESS(ROW(AP186),COLUMN(AP186)-1,1,1),TRUE),"OK")&gt;0,"OK","NOK")),
              IF(AP$8&gt;=VLOOKUP($A186,'2.2'!$D:$O,5,FALSE),"OK","NOK")),
         "")</f>
        <v/>
      </c>
      <c r="AQ186" s="1269" t="str">
        <f ca="1">IF(intern2!AR22&gt;0,
        IF(AQ$166="X",
              IF(COUNTBLANK(INDIRECT(ADDRESS(ROW(AQ186),MATCH(AQ$167,$166:$166,0),1,1)&amp;":"&amp;ADDRESS(ROW(AQ186),COLUMN(AQ186)-1,1,1),TRUE))&gt;0,"",
                    IF(COUNTIF(INDIRECT(ADDRESS(ROW(AQ186),MATCH(AQ$167,$166:$166,0),1,1)&amp;":"&amp;ADDRESS(ROW(AQ186),COLUMN(AQ186)-1,1,1),TRUE),"OK")&gt;0,"OK","NOK")),
              IF(AQ$8&gt;=VLOOKUP($A186,'2.2'!$D:$O,5,FALSE),"OK","NOK")),
         "")</f>
        <v/>
      </c>
      <c r="AR186" s="1156" t="str">
        <f ca="1">IF(intern2!AS22&gt;0,
        IF(AR$166="X",
              IF(COUNTBLANK(INDIRECT(ADDRESS(ROW(AR186),MATCH(AR$167,$166:$166,0),1,1)&amp;":"&amp;ADDRESS(ROW(AR186),COLUMN(AR186)-1,1,1),TRUE))&gt;0,"",
                    IF(COUNTIF(INDIRECT(ADDRESS(ROW(AR186),MATCH(AR$167,$166:$166,0),1,1)&amp;":"&amp;ADDRESS(ROW(AR186),COLUMN(AR186)-1,1,1),TRUE),"OK")&gt;0,"OK","NOK")),
              IF(AR$8&gt;=VLOOKUP($A186,'2.2'!$D:$O,5,FALSE),"OK","NOK")),
         "")</f>
        <v/>
      </c>
      <c r="AS186" s="1156" t="str">
        <f ca="1">IF(intern2!AT22&gt;0,
        IF(AS$166="X",
              IF(COUNTBLANK(INDIRECT(ADDRESS(ROW(AS186),MATCH(AS$167,$166:$166,0),1,1)&amp;":"&amp;ADDRESS(ROW(AS186),COLUMN(AS186)-1,1,1),TRUE))&gt;0,"",
                    IF(COUNTIF(INDIRECT(ADDRESS(ROW(AS186),MATCH(AS$167,$166:$166,0),1,1)&amp;":"&amp;ADDRESS(ROW(AS186),COLUMN(AS186)-1,1,1),TRUE),"OK")&gt;0,"OK","NOK")),
              IF(AS$8&gt;=VLOOKUP($A186,'2.2'!$D:$O,5,FALSE),"OK","NOK")),
         "")</f>
        <v/>
      </c>
      <c r="AT186" s="1269" t="str">
        <f ca="1">IF(intern2!AU22&gt;0,
        IF(AT$166="X",
              IF(COUNTBLANK(INDIRECT(ADDRESS(ROW(AT186),MATCH(AT$167,$166:$166,0),1,1)&amp;":"&amp;ADDRESS(ROW(AT186),COLUMN(AT186)-1,1,1),TRUE))&gt;0,"",
                    IF(COUNTIF(INDIRECT(ADDRESS(ROW(AT186),MATCH(AT$167,$166:$166,0),1,1)&amp;":"&amp;ADDRESS(ROW(AT186),COLUMN(AT186)-1,1,1),TRUE),"OK")&gt;0,"OK","NOK")),
              IF(AT$8&gt;=VLOOKUP($A186,'2.2'!$D:$O,5,FALSE),"OK","NOK")),
         "")</f>
        <v/>
      </c>
      <c r="AU186" s="1156" t="str">
        <f ca="1">IF(intern2!AV22&gt;0,
        IF(AU$166="X",
              IF(COUNTBLANK(INDIRECT(ADDRESS(ROW(AU186),MATCH(AU$167,$166:$166,0),1,1)&amp;":"&amp;ADDRESS(ROW(AU186),COLUMN(AU186)-1,1,1),TRUE))&gt;0,"",
                    IF(COUNTIF(INDIRECT(ADDRESS(ROW(AU186),MATCH(AU$167,$166:$166,0),1,1)&amp;":"&amp;ADDRESS(ROW(AU186),COLUMN(AU186)-1,1,1),TRUE),"OK")&gt;0,"OK","NOK")),
              IF(AU$8&gt;=VLOOKUP($A186,'2.2'!$D:$O,5,FALSE),"OK","NOK")),
         "")</f>
        <v/>
      </c>
      <c r="AV186" s="1156" t="str">
        <f ca="1">IF(intern2!AW22&gt;0,
        IF(AV$166="X",
              IF(COUNTBLANK(INDIRECT(ADDRESS(ROW(AV186),MATCH(AV$167,$166:$166,0),1,1)&amp;":"&amp;ADDRESS(ROW(AV186),COLUMN(AV186)-1,1,1),TRUE))&gt;0,"",
                    IF(COUNTIF(INDIRECT(ADDRESS(ROW(AV186),MATCH(AV$167,$166:$166,0),1,1)&amp;":"&amp;ADDRESS(ROW(AV186),COLUMN(AV186)-1,1,1),TRUE),"OK")&gt;0,"OK","NOK")),
              IF(AV$8&gt;=VLOOKUP($A186,'2.2'!$D:$O,5,FALSE),"OK","NOK")),
         "")</f>
        <v/>
      </c>
      <c r="AW186" s="1156" t="str">
        <f ca="1">IF(intern2!AX22&gt;0,
        IF(AW$166="X",
              IF(COUNTBLANK(INDIRECT(ADDRESS(ROW(AW186),MATCH(AW$167,$166:$166,0),1,1)&amp;":"&amp;ADDRESS(ROW(AW186),COLUMN(AW186)-1,1,1),TRUE))&gt;0,"",
                    IF(COUNTIF(INDIRECT(ADDRESS(ROW(AW186),MATCH(AW$167,$166:$166,0),1,1)&amp;":"&amp;ADDRESS(ROW(AW186),COLUMN(AW186)-1,1,1),TRUE),"OK")&gt;0,"OK","NOK")),
              IF(AW$8&gt;=VLOOKUP($A186,'2.2'!$D:$O,5,FALSE),"OK","NOK")),
         "")</f>
        <v/>
      </c>
      <c r="AX186" s="1156" t="str">
        <f ca="1">IF(intern2!AY22&gt;0,
        IF(AX$166="X",
              IF(COUNTBLANK(INDIRECT(ADDRESS(ROW(AX186),MATCH(AX$167,$166:$166,0),1,1)&amp;":"&amp;ADDRESS(ROW(AX186),COLUMN(AX186)-1,1,1),TRUE))&gt;0,"",
                    IF(COUNTIF(INDIRECT(ADDRESS(ROW(AX186),MATCH(AX$167,$166:$166,0),1,1)&amp;":"&amp;ADDRESS(ROW(AX186),COLUMN(AX186)-1,1,1),TRUE),"OK")&gt;0,"OK","NOK")),
              IF(AX$8&gt;=VLOOKUP($A186,'2.2'!$D:$O,5,FALSE),"OK","NOK")),
         "")</f>
        <v/>
      </c>
      <c r="AY186" s="1156" t="str">
        <f ca="1">IF(intern2!AZ22&gt;0,
        IF(AY$166="X",
              IF(COUNTBLANK(INDIRECT(ADDRESS(ROW(AY186),MATCH(AY$167,$166:$166,0),1,1)&amp;":"&amp;ADDRESS(ROW(AY186),COLUMN(AY186)-1,1,1),TRUE))&gt;0,"",
                    IF(COUNTIF(INDIRECT(ADDRESS(ROW(AY186),MATCH(AY$167,$166:$166,0),1,1)&amp;":"&amp;ADDRESS(ROW(AY186),COLUMN(AY186)-1,1,1),TRUE),"OK")&gt;0,"OK","NOK")),
              IF(AY$8&gt;=VLOOKUP($A186,'2.2'!$D:$O,5,FALSE),"OK","NOK")),
         "")</f>
        <v/>
      </c>
      <c r="AZ186" s="1269" t="str">
        <f ca="1">IF(intern2!BA22&gt;0,
        IF(AZ$166="X",
              IF(COUNTBLANK(INDIRECT(ADDRESS(ROW(AZ186),MATCH(AZ$167,$166:$166,0),1,1)&amp;":"&amp;ADDRESS(ROW(AZ186),COLUMN(AZ186)-1,1,1),TRUE))&gt;0,"",
                    IF(COUNTIF(INDIRECT(ADDRESS(ROW(AZ186),MATCH(AZ$167,$166:$166,0),1,1)&amp;":"&amp;ADDRESS(ROW(AZ186),COLUMN(AZ186)-1,1,1),TRUE),"OK")&gt;0,"OK","NOK")),
              IF(AZ$8&gt;=VLOOKUP($A186,'2.2'!$D:$O,5,FALSE),"OK","NOK")),
         "")</f>
        <v/>
      </c>
      <c r="BA186" s="1156" t="str">
        <f ca="1">IF(intern2!BB22&gt;0,
        IF(BA$166="X",
              IF(COUNTBLANK(INDIRECT(ADDRESS(ROW(BA186),MATCH(BA$167,$166:$166,0),1,1)&amp;":"&amp;ADDRESS(ROW(BA186),COLUMN(BA186)-1,1,1),TRUE))&gt;0,"",
                    IF(COUNTIF(INDIRECT(ADDRESS(ROW(BA186),MATCH(BA$167,$166:$166,0),1,1)&amp;":"&amp;ADDRESS(ROW(BA186),COLUMN(BA186)-1,1,1),TRUE),"OK")&gt;0,"OK","NOK")),
              IF(BA$8&gt;=VLOOKUP($A186,'2.2'!$D:$O,5,FALSE),"OK","NOK")),
         "")</f>
        <v/>
      </c>
      <c r="BB186" s="1156" t="str">
        <f ca="1">IF(intern2!BC22&gt;0,
        IF(BB$166="X",
              IF(COUNTBLANK(INDIRECT(ADDRESS(ROW(BB186),MATCH(BB$167,$166:$166,0),1,1)&amp;":"&amp;ADDRESS(ROW(BB186),COLUMN(BB186)-1,1,1),TRUE))&gt;0,"",
                    IF(COUNTIF(INDIRECT(ADDRESS(ROW(BB186),MATCH(BB$167,$166:$166,0),1,1)&amp;":"&amp;ADDRESS(ROW(BB186),COLUMN(BB186)-1,1,1),TRUE),"OK")&gt;0,"OK","NOK")),
              IF(BB$8&gt;=VLOOKUP($A186,'2.2'!$D:$O,5,FALSE),"OK","NOK")),
         "")</f>
        <v/>
      </c>
      <c r="BC186" s="1156" t="str">
        <f ca="1">IF(intern2!BD22&gt;0,
        IF(BC$166="X",
              IF(COUNTBLANK(INDIRECT(ADDRESS(ROW(BC186),MATCH(BC$167,$166:$166,0),1,1)&amp;":"&amp;ADDRESS(ROW(BC186),COLUMN(BC186)-1,1,1),TRUE))&gt;0,"",
                    IF(COUNTIF(INDIRECT(ADDRESS(ROW(BC186),MATCH(BC$167,$166:$166,0),1,1)&amp;":"&amp;ADDRESS(ROW(BC186),COLUMN(BC186)-1,1,1),TRUE),"OK")&gt;0,"OK","NOK")),
              IF(BC$8&gt;=VLOOKUP($A186,'2.2'!$D:$O,5,FALSE),"OK","NOK")),
         "")</f>
        <v/>
      </c>
      <c r="BD186" s="1156" t="str">
        <f ca="1">IF(intern2!BE22&gt;0,
        IF(BD$166="X",
              IF(COUNTBLANK(INDIRECT(ADDRESS(ROW(BD186),MATCH(BD$167,$166:$166,0),1,1)&amp;":"&amp;ADDRESS(ROW(BD186),COLUMN(BD186)-1,1,1),TRUE))&gt;0,"",
                    IF(COUNTIF(INDIRECT(ADDRESS(ROW(BD186),MATCH(BD$167,$166:$166,0),1,1)&amp;":"&amp;ADDRESS(ROW(BD186),COLUMN(BD186)-1,1,1),TRUE),"OK")&gt;0,"OK","NOK")),
              IF(BD$8&gt;=VLOOKUP($A186,'2.2'!$D:$O,5,FALSE),"OK","NOK")),
         "")</f>
        <v/>
      </c>
      <c r="BE186" s="1156" t="str">
        <f ca="1">IF(intern2!BF22&gt;0,
        IF(BE$166="X",
              IF(COUNTBLANK(INDIRECT(ADDRESS(ROW(BE186),MATCH(BE$167,$166:$166,0),1,1)&amp;":"&amp;ADDRESS(ROW(BE186),COLUMN(BE186)-1,1,1),TRUE))&gt;0,"",
                    IF(COUNTIF(INDIRECT(ADDRESS(ROW(BE186),MATCH(BE$167,$166:$166,0),1,1)&amp;":"&amp;ADDRESS(ROW(BE186),COLUMN(BE186)-1,1,1),TRUE),"OK")&gt;0,"OK","NOK")),
              IF(BE$8&gt;=VLOOKUP($A186,'2.2'!$D:$O,5,FALSE),"OK","NOK")),
         "")</f>
        <v/>
      </c>
      <c r="BF186" s="1170" t="str">
        <f ca="1">IF(intern2!BG22&gt;0,
        IF(BF$166="X",
              IF(COUNTBLANK(INDIRECT(ADDRESS(ROW(BF186),MATCH(BF$167,$166:$166,0),1,1)&amp;":"&amp;ADDRESS(ROW(BF186),COLUMN(BF186)-1,1,1),TRUE))&gt;0,"",
                    IF(COUNTIF(INDIRECT(ADDRESS(ROW(BF186),MATCH(BF$167,$166:$166,0),1,1)&amp;":"&amp;ADDRESS(ROW(BF186),COLUMN(BF186)-1,1,1),TRUE),"OK")&gt;0,"OK","NOK")),
              IF(BF$8&gt;=VLOOKUP($A186,'2.2'!$D:$O,5,FALSE),"OK","NOK")),
         "")</f>
        <v/>
      </c>
      <c r="BG186" s="1269" t="str">
        <f ca="1">IF(intern2!BH22&gt;0,
        IF(BG$166="X",
              IF(COUNTBLANK(INDIRECT(ADDRESS(ROW(BG186),MATCH(BG$167,$166:$166,0),1,1)&amp;":"&amp;ADDRESS(ROW(BG186),COLUMN(BG186)-1,1,1),TRUE))&gt;0,"",
                    IF(COUNTIF(INDIRECT(ADDRESS(ROW(BG186),MATCH(BG$167,$166:$166,0),1,1)&amp;":"&amp;ADDRESS(ROW(BG186),COLUMN(BG186)-1,1,1),TRUE),"OK")&gt;0,"OK","NOK")),
              IF(BG$8&gt;=VLOOKUP($A186,'2.2'!$D:$O,5,FALSE),"OK","NOK")),
         "")</f>
        <v/>
      </c>
      <c r="BH186" s="1176" t="str">
        <f t="shared" ca="1" si="12"/>
        <v>NOK</v>
      </c>
      <c r="BI186" s="1176"/>
    </row>
    <row r="187" spans="1:61" x14ac:dyDescent="0.25">
      <c r="A187" s="716" t="str">
        <f t="shared" ref="A187:B187" si="30">+A27</f>
        <v>NCH1.1</v>
      </c>
      <c r="B187" s="1157" t="str">
        <f t="shared" si="30"/>
        <v>Neurochirurgia specializzata</v>
      </c>
      <c r="C187" s="1156" t="str">
        <f ca="1">IF(intern2!D23&gt;0,
        IF(C$166="X",
              IF(COUNTBLANK(INDIRECT(ADDRESS(ROW(C187),MATCH(C$167,$166:$166,0),1,1)&amp;":"&amp;ADDRESS(ROW(C187),COLUMN(C187)-1,1,1),TRUE))&gt;0,"",
                    IF(COUNTIF(INDIRECT(ADDRESS(ROW(C187),MATCH(C$167,$166:$166,0),1,1)&amp;":"&amp;ADDRESS(ROW(C187),COLUMN(C187)-1,1,1),TRUE),"OK")&gt;0,"OK","NOK")),
              IF(C$8&gt;=VLOOKUP($A187,'2.2'!$D:$O,5,FALSE),"OK","NOK")),
         "")</f>
        <v/>
      </c>
      <c r="D187" s="1156" t="str">
        <f ca="1">IF(intern2!E23&gt;0,
        IF(D$166="X",
              IF(COUNTBLANK(INDIRECT(ADDRESS(ROW(D187),MATCH(D$167,$166:$166,0),1,1)&amp;":"&amp;ADDRESS(ROW(D187),COLUMN(D187)-1,1,1),TRUE))&gt;0,"",
                    IF(COUNTIF(INDIRECT(ADDRESS(ROW(D187),MATCH(D$167,$166:$166,0),1,1)&amp;":"&amp;ADDRESS(ROW(D187),COLUMN(D187)-1,1,1),TRUE),"OK")&gt;0,"OK","NOK")),
              IF(D$8&gt;=VLOOKUP($A187,'2.2'!$D:$O,5,FALSE),"OK","NOK")),
         "")</f>
        <v/>
      </c>
      <c r="E187" s="1156" t="str">
        <f ca="1">IF(intern2!F23&gt;0,
        IF(E$166="X",
              IF(COUNTBLANK(INDIRECT(ADDRESS(ROW(E187),MATCH(E$167,$166:$166,0),1,1)&amp;":"&amp;ADDRESS(ROW(E187),COLUMN(E187)-1,1,1),TRUE))&gt;0,"",
                    IF(COUNTIF(INDIRECT(ADDRESS(ROW(E187),MATCH(E$167,$166:$166,0),1,1)&amp;":"&amp;ADDRESS(ROW(E187),COLUMN(E187)-1,1,1),TRUE),"OK")&gt;0,"OK","NOK")),
              IF(E$8&gt;=VLOOKUP($A187,'2.2'!$D:$O,5,FALSE),"OK","NOK")),
         "")</f>
        <v/>
      </c>
      <c r="F187" s="1156" t="str">
        <f ca="1">IF(intern2!G23&gt;0,
        IF(F$166="X",
              IF(COUNTBLANK(INDIRECT(ADDRESS(ROW(F187),MATCH(F$167,$166:$166,0),1,1)&amp;":"&amp;ADDRESS(ROW(F187),COLUMN(F187)-1,1,1),TRUE))&gt;0,"",
                    IF(COUNTIF(INDIRECT(ADDRESS(ROW(F187),MATCH(F$167,$166:$166,0),1,1)&amp;":"&amp;ADDRESS(ROW(F187),COLUMN(F187)-1,1,1),TRUE),"OK")&gt;0,"OK","NOK")),
              IF(F$8&gt;=VLOOKUP($A187,'2.2'!$D:$O,5,FALSE),"OK","NOK")),
         "")</f>
        <v/>
      </c>
      <c r="G187" s="1156" t="str">
        <f ca="1">IF(intern2!H23&gt;0,
        IF(G$166="X",
              IF(COUNTBLANK(INDIRECT(ADDRESS(ROW(G187),MATCH(G$167,$166:$166,0),1,1)&amp;":"&amp;ADDRESS(ROW(G187),COLUMN(G187)-1,1,1),TRUE))&gt;0,"",
                    IF(COUNTIF(INDIRECT(ADDRESS(ROW(G187),MATCH(G$167,$166:$166,0),1,1)&amp;":"&amp;ADDRESS(ROW(G187),COLUMN(G187)-1,1,1),TRUE),"OK")&gt;0,"OK","NOK")),
              IF(G$8&gt;=VLOOKUP($A187,'2.2'!$D:$O,5,FALSE),"OK","NOK")),
         "")</f>
        <v/>
      </c>
      <c r="H187" s="1156" t="str">
        <f ca="1">IF(intern2!I23&gt;0,
        IF(H$166="X",
              IF(COUNTBLANK(INDIRECT(ADDRESS(ROW(H187),MATCH(H$167,$166:$166,0),1,1)&amp;":"&amp;ADDRESS(ROW(H187),COLUMN(H187)-1,1,1),TRUE))&gt;0,"",
                    IF(COUNTIF(INDIRECT(ADDRESS(ROW(H187),MATCH(H$167,$166:$166,0),1,1)&amp;":"&amp;ADDRESS(ROW(H187),COLUMN(H187)-1,1,1),TRUE),"OK")&gt;0,"OK","NOK")),
              IF(H$8&gt;=VLOOKUP($A187,'2.2'!$D:$O,5,FALSE),"OK","NOK")),
         "")</f>
        <v/>
      </c>
      <c r="I187" s="1269" t="str">
        <f ca="1">IF(intern2!J23&gt;0,
        IF(I$166="X",
              IF(COUNTBLANK(INDIRECT(ADDRESS(ROW(I187),MATCH(I$167,$166:$166,0),1,1)&amp;":"&amp;ADDRESS(ROW(I187),COLUMN(I187)-1,1,1),TRUE))&gt;0,"",
                    IF(COUNTIF(INDIRECT(ADDRESS(ROW(I187),MATCH(I$167,$166:$166,0),1,1)&amp;":"&amp;ADDRESS(ROW(I187),COLUMN(I187)-1,1,1),TRUE),"OK")&gt;0,"OK","NOK")),
              IF(I$8&gt;=VLOOKUP($A187,'2.2'!$D:$O,5,FALSE),"OK","NOK")),
         "")</f>
        <v/>
      </c>
      <c r="J187" s="1159" t="str">
        <f ca="1">IF(intern2!K23&gt;0,
        IF(J$166="X",
              IF(COUNTBLANK(INDIRECT(ADDRESS(ROW(J187),MATCH(J$167,$166:$166,0),1,1)&amp;":"&amp;ADDRESS(ROW(J187),COLUMN(J187)-1,1,1),TRUE))&gt;0,"",
                    IF(COUNTIF(INDIRECT(ADDRESS(ROW(J187),MATCH(J$167,$166:$166,0),1,1)&amp;":"&amp;ADDRESS(ROW(J187),COLUMN(J187)-1,1,1),TRUE),"OK")&gt;0,"OK","NOK")),
              IF(J$8&gt;=VLOOKUP($A187,'2.2'!$D:$O,5,FALSE),"OK","NOK")),
         "")</f>
        <v/>
      </c>
      <c r="K187" s="1156" t="str">
        <f ca="1">IF(intern2!L23&gt;0,
        IF(K$166="X",
              IF(COUNTBLANK(INDIRECT(ADDRESS(ROW(K187),MATCH(K$167,$166:$166,0),1,1)&amp;":"&amp;ADDRESS(ROW(K187),COLUMN(K187)-1,1,1),TRUE))&gt;0,"",
                    IF(COUNTIF(INDIRECT(ADDRESS(ROW(K187),MATCH(K$167,$166:$166,0),1,1)&amp;":"&amp;ADDRESS(ROW(K187),COLUMN(K187)-1,1,1),TRUE),"OK")&gt;0,"OK","NOK")),
              IF(K$8&gt;=VLOOKUP($A187,'2.2'!$D:$O,5,FALSE),"OK","NOK")),
         "")</f>
        <v/>
      </c>
      <c r="L187" s="1156" t="str">
        <f ca="1">IF(intern2!M23&gt;0,
        IF(L$166="X",
              IF(COUNTBLANK(INDIRECT(ADDRESS(ROW(L187),MATCH(L$167,$166:$166,0),1,1)&amp;":"&amp;ADDRESS(ROW(L187),COLUMN(L187)-1,1,1),TRUE))&gt;0,"",
                    IF(COUNTIF(INDIRECT(ADDRESS(ROW(L187),MATCH(L$167,$166:$166,0),1,1)&amp;":"&amp;ADDRESS(ROW(L187),COLUMN(L187)-1,1,1),TRUE),"OK")&gt;0,"OK","NOK")),
              IF(L$8&gt;=VLOOKUP($A187,'2.2'!$D:$O,5,FALSE),"OK","NOK")),
         "")</f>
        <v/>
      </c>
      <c r="M187" s="1156" t="str">
        <f ca="1">IF(intern2!N23&gt;0,
        IF(M$166="X",
              IF(COUNTBLANK(INDIRECT(ADDRESS(ROW(M187),MATCH(M$167,$166:$166,0),1,1)&amp;":"&amp;ADDRESS(ROW(M187),COLUMN(M187)-1,1,1),TRUE))&gt;0,"",
                    IF(COUNTIF(INDIRECT(ADDRESS(ROW(M187),MATCH(M$167,$166:$166,0),1,1)&amp;":"&amp;ADDRESS(ROW(M187),COLUMN(M187)-1,1,1),TRUE),"OK")&gt;0,"OK","NOK")),
              IF(M$8&gt;=VLOOKUP($A187,'2.2'!$D:$O,5,FALSE),"OK","NOK")),
         "")</f>
        <v/>
      </c>
      <c r="N187" s="1156" t="str">
        <f ca="1">IF(intern2!O23&gt;0,
        IF(N$166="X",
              IF(COUNTBLANK(INDIRECT(ADDRESS(ROW(N187),MATCH(N$167,$166:$166,0),1,1)&amp;":"&amp;ADDRESS(ROW(N187),COLUMN(N187)-1,1,1),TRUE))&gt;0,"",
                    IF(COUNTIF(INDIRECT(ADDRESS(ROW(N187),MATCH(N$167,$166:$166,0),1,1)&amp;":"&amp;ADDRESS(ROW(N187),COLUMN(N187)-1,1,1),TRUE),"OK")&gt;0,"OK","NOK")),
              IF(N$8&gt;=VLOOKUP($A187,'2.2'!$D:$O,5,FALSE),"OK","NOK")),
         "")</f>
        <v/>
      </c>
      <c r="O187" s="1156" t="str">
        <f ca="1">IF(intern2!P23&gt;0,
        IF(O$166="X",
              IF(COUNTBLANK(INDIRECT(ADDRESS(ROW(O187),MATCH(O$167,$166:$166,0),1,1)&amp;":"&amp;ADDRESS(ROW(O187),COLUMN(O187)-1,1,1),TRUE))&gt;0,"",
                    IF(COUNTIF(INDIRECT(ADDRESS(ROW(O187),MATCH(O$167,$166:$166,0),1,1)&amp;":"&amp;ADDRESS(ROW(O187),COLUMN(O187)-1,1,1),TRUE),"OK")&gt;0,"OK","NOK")),
              IF(O$8&gt;=VLOOKUP($A187,'2.2'!$D:$O,5,FALSE),"OK","NOK")),
         "")</f>
        <v/>
      </c>
      <c r="P187" s="1156" t="str">
        <f ca="1">IF(intern2!Q23&gt;0,
        IF(P$166="X",
              IF(COUNTBLANK(INDIRECT(ADDRESS(ROW(P187),MATCH(P$167,$166:$166,0),1,1)&amp;":"&amp;ADDRESS(ROW(P187),COLUMN(P187)-1,1,1),TRUE))&gt;0,"",
                    IF(COUNTIF(INDIRECT(ADDRESS(ROW(P187),MATCH(P$167,$166:$166,0),1,1)&amp;":"&amp;ADDRESS(ROW(P187),COLUMN(P187)-1,1,1),TRUE),"OK")&gt;0,"OK","NOK")),
              IF(P$8&gt;=VLOOKUP($A187,'2.2'!$D:$O,5,FALSE),"OK","NOK")),
         "")</f>
        <v/>
      </c>
      <c r="Q187" s="1156" t="str">
        <f ca="1">IF(intern2!R23&gt;0,
        IF(Q$166="X",
              IF(COUNTBLANK(INDIRECT(ADDRESS(ROW(Q187),MATCH(Q$167,$166:$166,0),1,1)&amp;":"&amp;ADDRESS(ROW(Q187),COLUMN(Q187)-1,1,1),TRUE))&gt;0,"",
                    IF(COUNTIF(INDIRECT(ADDRESS(ROW(Q187),MATCH(Q$167,$166:$166,0),1,1)&amp;":"&amp;ADDRESS(ROW(Q187),COLUMN(Q187)-1,1,1),TRUE),"OK")&gt;0,"OK","NOK")),
              IF(Q$8&gt;=VLOOKUP($A187,'2.2'!$D:$O,5,FALSE),"OK","NOK")),
         "")</f>
        <v/>
      </c>
      <c r="R187" s="1159" t="str">
        <f ca="1">IF(intern2!S23&gt;0,
        IF(R$166="X",
              IF(COUNTBLANK(INDIRECT(ADDRESS(ROW(R187),MATCH(R$167,$166:$166,0),1,1)&amp;":"&amp;ADDRESS(ROW(R187),COLUMN(R187)-1,1,1),TRUE))&gt;0,"",
                    IF(COUNTIF(INDIRECT(ADDRESS(ROW(R187),MATCH(R$167,$166:$166,0),1,1)&amp;":"&amp;ADDRESS(ROW(R187),COLUMN(R187)-1,1,1),TRUE),"OK")&gt;0,"OK","NOK")),
              IF(R$8&gt;=VLOOKUP($A187,'2.2'!$D:$O,5,FALSE),"OK","NOK")),
         "")</f>
        <v/>
      </c>
      <c r="S187" s="1159" t="str">
        <f ca="1">IF(intern2!T23&gt;0,
        IF(S$166="X",
              IF(COUNTBLANK(INDIRECT(ADDRESS(ROW(S187),MATCH(S$167,$166:$166,0),1,1)&amp;":"&amp;ADDRESS(ROW(S187),COLUMN(S187)-1,1,1),TRUE))&gt;0,"",
                    IF(COUNTIF(INDIRECT(ADDRESS(ROW(S187),MATCH(S$167,$166:$166,0),1,1)&amp;":"&amp;ADDRESS(ROW(S187),COLUMN(S187)-1,1,1),TRUE),"OK")&gt;0,"OK","NOK")),
              IF(S$8&gt;=VLOOKUP($A187,'2.2'!$D:$O,5,FALSE),"OK","NOK")),
         "")</f>
        <v/>
      </c>
      <c r="T187" s="1156" t="str">
        <f ca="1">IF(intern2!U23&gt;0,
        IF(T$166="X",
              IF(COUNTBLANK(INDIRECT(ADDRESS(ROW(T187),MATCH(T$167,$166:$166,0),1,1)&amp;":"&amp;ADDRESS(ROW(T187),COLUMN(T187)-1,1,1),TRUE))&gt;0,"",
                    IF(COUNTIF(INDIRECT(ADDRESS(ROW(T187),MATCH(T$167,$166:$166,0),1,1)&amp;":"&amp;ADDRESS(ROW(T187),COLUMN(T187)-1,1,1),TRUE),"OK")&gt;0,"OK","NOK")),
              IF(T$8&gt;=VLOOKUP($A187,'2.2'!$D:$O,5,FALSE),"OK","NOK")),
         "")</f>
        <v/>
      </c>
      <c r="U187" s="1156" t="str">
        <f ca="1">IF(intern2!V23&gt;0,
        IF(U$166="X",
              IF(COUNTBLANK(INDIRECT(ADDRESS(ROW(U187),MATCH(U$167,$166:$166,0),1,1)&amp;":"&amp;ADDRESS(ROW(U187),COLUMN(U187)-1,1,1),TRUE))&gt;0,"",
                    IF(COUNTIF(INDIRECT(ADDRESS(ROW(U187),MATCH(U$167,$166:$166,0),1,1)&amp;":"&amp;ADDRESS(ROW(U187),COLUMN(U187)-1,1,1),TRUE),"OK")&gt;0,"OK","NOK")),
              IF(U$8&gt;=VLOOKUP($A187,'2.2'!$D:$O,5,FALSE),"OK","NOK")),
         "")</f>
        <v/>
      </c>
      <c r="V187" s="1156" t="str">
        <f ca="1">IF(intern2!W23&gt;0,
        IF(V$166="X",
              IF(COUNTBLANK(INDIRECT(ADDRESS(ROW(V187),MATCH(V$167,$166:$166,0),1,1)&amp;":"&amp;ADDRESS(ROW(V187),COLUMN(V187)-1,1,1),TRUE))&gt;0,"",
                    IF(COUNTIF(INDIRECT(ADDRESS(ROW(V187),MATCH(V$167,$166:$166,0),1,1)&amp;":"&amp;ADDRESS(ROW(V187),COLUMN(V187)-1,1,1),TRUE),"OK")&gt;0,"OK","NOK")),
              IF(V$8&gt;=VLOOKUP($A187,'2.2'!$D:$O,5,FALSE),"OK","NOK")),
         "")</f>
        <v/>
      </c>
      <c r="W187" s="1156" t="str">
        <f ca="1">IF(intern2!X23&gt;0,
        IF(W$166="X",
              IF(COUNTBLANK(INDIRECT(ADDRESS(ROW(W187),MATCH(W$167,$166:$166,0),1,1)&amp;":"&amp;ADDRESS(ROW(W187),COLUMN(W187)-1,1,1),TRUE))&gt;0,"",
                    IF(COUNTIF(INDIRECT(ADDRESS(ROW(W187),MATCH(W$167,$166:$166,0),1,1)&amp;":"&amp;ADDRESS(ROW(W187),COLUMN(W187)-1,1,1),TRUE),"OK")&gt;0,"OK","NOK")),
              IF(W$8&gt;=VLOOKUP($A187,'2.2'!$D:$O,5,FALSE),"OK","NOK")),
         "")</f>
        <v/>
      </c>
      <c r="X187" s="1156" t="str">
        <f ca="1">IF(intern2!Y23&gt;0,
        IF(X$166="X",
              IF(COUNTBLANK(INDIRECT(ADDRESS(ROW(X187),MATCH(X$167,$166:$166,0),1,1)&amp;":"&amp;ADDRESS(ROW(X187),COLUMN(X187)-1,1,1),TRUE))&gt;0,"",
                    IF(COUNTIF(INDIRECT(ADDRESS(ROW(X187),MATCH(X$167,$166:$166,0),1,1)&amp;":"&amp;ADDRESS(ROW(X187),COLUMN(X187)-1,1,1),TRUE),"OK")&gt;0,"OK","NOK")),
              IF(X$8&gt;=VLOOKUP($A187,'2.2'!$D:$O,5,FALSE),"OK","NOK")),
         "")</f>
        <v/>
      </c>
      <c r="Y187" s="1170" t="str">
        <f ca="1">IF(intern2!Z23&gt;0,
        IF(Y$166="X",
              IF(COUNTBLANK(INDIRECT(ADDRESS(ROW(Y187),MATCH(Y$167,$166:$166,0),1,1)&amp;":"&amp;ADDRESS(ROW(Y187),COLUMN(Y187)-1,1,1),TRUE))&gt;0,"",
                    IF(COUNTIF(INDIRECT(ADDRESS(ROW(Y187),MATCH(Y$167,$166:$166,0),1,1)&amp;":"&amp;ADDRESS(ROW(Y187),COLUMN(Y187)-1,1,1),TRUE),"OK")&gt;0,"OK","NOK")),
              IF(Y$8&gt;=VLOOKUP($A187,'2.2'!$D:$O,5,FALSE),"OK","NOK")),
         "")</f>
        <v/>
      </c>
      <c r="Z187" s="1269" t="str">
        <f ca="1">IF(intern2!AA23&gt;0,
        IF(Z$166="X",
              IF(COUNTBLANK(INDIRECT(ADDRESS(ROW(Z187),MATCH(Z$167,$166:$166,0),1,1)&amp;":"&amp;ADDRESS(ROW(Z187),COLUMN(Z187)-1,1,1),TRUE))&gt;0,"",
                    IF(COUNTIF(INDIRECT(ADDRESS(ROW(Z187),MATCH(Z$167,$166:$166,0),1,1)&amp;":"&amp;ADDRESS(ROW(Z187),COLUMN(Z187)-1,1,1),TRUE),"OK")&gt;0,"OK","NOK")),
              IF(Z$8&gt;=VLOOKUP($A187,'2.2'!$D:$O,5,FALSE),"OK","NOK")),
         "")</f>
        <v/>
      </c>
      <c r="AA187" s="1156" t="str">
        <f ca="1">IF(intern2!AB23&gt;0,
        IF(AA$166="X",
              IF(COUNTBLANK(INDIRECT(ADDRESS(ROW(AA187),MATCH(AA$167,$166:$166,0),1,1)&amp;":"&amp;ADDRESS(ROW(AA187),COLUMN(AA187)-1,1,1),TRUE))&gt;0,"",
                    IF(COUNTIF(INDIRECT(ADDRESS(ROW(AA187),MATCH(AA$167,$166:$166,0),1,1)&amp;":"&amp;ADDRESS(ROW(AA187),COLUMN(AA187)-1,1,1),TRUE),"OK")&gt;0,"OK","NOK")),
              IF(AA$8&gt;=VLOOKUP($A187,'2.2'!$D:$O,5,FALSE),"OK","NOK")),
         "")</f>
        <v/>
      </c>
      <c r="AB187" s="1156" t="str">
        <f ca="1">IF(intern2!AC23&gt;0,
        IF(AB$166="X",
              IF(COUNTBLANK(INDIRECT(ADDRESS(ROW(AB187),MATCH(AB$167,$166:$166,0),1,1)&amp;":"&amp;ADDRESS(ROW(AB187),COLUMN(AB187)-1,1,1),TRUE))&gt;0,"",
                    IF(COUNTIF(INDIRECT(ADDRESS(ROW(AB187),MATCH(AB$167,$166:$166,0),1,1)&amp;":"&amp;ADDRESS(ROW(AB187),COLUMN(AB187)-1,1,1),TRUE),"OK")&gt;0,"OK","NOK")),
              IF(AB$8&gt;=VLOOKUP($A187,'2.2'!$D:$O,5,FALSE),"OK","NOK")),
         "")</f>
        <v/>
      </c>
      <c r="AC187" s="1156" t="str">
        <f ca="1">IF(intern2!AD23&gt;0,
        IF(AC$166="X",
              IF(COUNTBLANK(INDIRECT(ADDRESS(ROW(AC187),MATCH(AC$167,$166:$166,0),1,1)&amp;":"&amp;ADDRESS(ROW(AC187),COLUMN(AC187)-1,1,1),TRUE))&gt;0,"",
                    IF(COUNTIF(INDIRECT(ADDRESS(ROW(AC187),MATCH(AC$167,$166:$166,0),1,1)&amp;":"&amp;ADDRESS(ROW(AC187),COLUMN(AC187)-1,1,1),TRUE),"OK")&gt;0,"OK","NOK")),
              IF(AC$8&gt;=VLOOKUP($A187,'2.2'!$D:$O,5,FALSE),"OK","NOK")),
         "")</f>
        <v/>
      </c>
      <c r="AD187" s="1156" t="str">
        <f ca="1">IF(intern2!AE23&gt;0,
        IF(AD$166="X",
              IF(COUNTBLANK(INDIRECT(ADDRESS(ROW(AD187),MATCH(AD$167,$166:$166,0),1,1)&amp;":"&amp;ADDRESS(ROW(AD187),COLUMN(AD187)-1,1,1),TRUE))&gt;0,"",
                    IF(COUNTIF(INDIRECT(ADDRESS(ROW(AD187),MATCH(AD$167,$166:$166,0),1,1)&amp;":"&amp;ADDRESS(ROW(AD187),COLUMN(AD187)-1,1,1),TRUE),"OK")&gt;0,"OK","NOK")),
              IF(AD$8&gt;=VLOOKUP($A187,'2.2'!$D:$O,5,FALSE),"OK","NOK")),
         "")</f>
        <v/>
      </c>
      <c r="AE187" s="1160" t="str">
        <f ca="1">IF(intern2!AF23&gt;0,
        IF(AE$166="X",
              IF(COUNTBLANK(INDIRECT(ADDRESS(ROW(AE187),MATCH(AE$167,$166:$166,0),1,1)&amp;":"&amp;ADDRESS(ROW(AE187),COLUMN(AE187)-1,1,1),TRUE))&gt;0,"",
                    IF(COUNTIF(INDIRECT(ADDRESS(ROW(AE187),MATCH(AE$167,$166:$166,0),1,1)&amp;":"&amp;ADDRESS(ROW(AE187),COLUMN(AE187)-1,1,1),TRUE),"OK")&gt;0,"OK","NOK")),
              IF(AE$8&gt;=VLOOKUP($A187,'2.2'!$D:$O,5,FALSE),"OK","NOK")),
         "")</f>
        <v/>
      </c>
      <c r="AF187" s="1269" t="str">
        <f ca="1">IF(intern2!AG23&gt;0,
        IF(AF$166="X",
              IF(COUNTBLANK(INDIRECT(ADDRESS(ROW(AF187),MATCH(AF$167,$166:$166,0),1,1)&amp;":"&amp;ADDRESS(ROW(AF187),COLUMN(AF187)-1,1,1),TRUE))&gt;0,"",
                    IF(COUNTIF(INDIRECT(ADDRESS(ROW(AF187),MATCH(AF$167,$166:$166,0),1,1)&amp;":"&amp;ADDRESS(ROW(AF187),COLUMN(AF187)-1,1,1),TRUE),"OK")&gt;0,"OK","NOK")),
              IF(AF$8&gt;=VLOOKUP($A187,'2.2'!$D:$O,5,FALSE),"OK","NOK")),
         "")</f>
        <v/>
      </c>
      <c r="AG187" s="1160" t="str">
        <f ca="1">IF(intern2!AH23&gt;0,
        IF(AG$166="X",
              IF(COUNTBLANK(INDIRECT(ADDRESS(ROW(AG187),MATCH(AG$167,$166:$166,0),1,1)&amp;":"&amp;ADDRESS(ROW(AG187),COLUMN(AG187)-1,1,1),TRUE))&gt;0,"",
                    IF(COUNTIF(INDIRECT(ADDRESS(ROW(AG187),MATCH(AG$167,$166:$166,0),1,1)&amp;":"&amp;ADDRESS(ROW(AG187),COLUMN(AG187)-1,1,1),TRUE),"OK")&gt;0,"OK","NOK")),
              IF(AG$8&gt;=VLOOKUP($A187,'2.2'!$D:$O,5,FALSE),"OK","NOK")),
         "")</f>
        <v/>
      </c>
      <c r="AH187" s="1160" t="str">
        <f ca="1">IF(intern2!AI23&gt;0,
        IF(AH$166="X",
              IF(COUNTBLANK(INDIRECT(ADDRESS(ROW(AH187),MATCH(AH$167,$166:$166,0),1,1)&amp;":"&amp;ADDRESS(ROW(AH187),COLUMN(AH187)-1,1,1),TRUE))&gt;0,"",
                    IF(COUNTIF(INDIRECT(ADDRESS(ROW(AH187),MATCH(AH$167,$166:$166,0),1,1)&amp;":"&amp;ADDRESS(ROW(AH187),COLUMN(AH187)-1,1,1),TRUE),"OK")&gt;0,"OK","NOK")),
              IF(AH$8&gt;=VLOOKUP($A187,'2.2'!$D:$O,5,FALSE),"OK","NOK")),
         "")</f>
        <v/>
      </c>
      <c r="AI187" s="1156" t="str">
        <f ca="1">IF(intern2!AJ23&gt;0,
        IF(AI$166="X",
              IF(COUNTBLANK(INDIRECT(ADDRESS(ROW(AI187),MATCH(AI$167,$166:$166,0),1,1)&amp;":"&amp;ADDRESS(ROW(AI187),COLUMN(AI187)-1,1,1),TRUE))&gt;0,"",
                    IF(COUNTIF(INDIRECT(ADDRESS(ROW(AI187),MATCH(AI$167,$166:$166,0),1,1)&amp;":"&amp;ADDRESS(ROW(AI187),COLUMN(AI187)-1,1,1),TRUE),"OK")&gt;0,"OK","NOK")),
              IF(AI$8&gt;=VLOOKUP($A187,'2.2'!$D:$O,5,FALSE),"OK","NOK")),
         "")</f>
        <v>NOK</v>
      </c>
      <c r="AJ187" s="1156" t="str">
        <f ca="1">IF(intern2!AK23&gt;0,
        IF(AJ$166="X",
              IF(COUNTBLANK(INDIRECT(ADDRESS(ROW(AJ187),MATCH(AJ$167,$166:$166,0),1,1)&amp;":"&amp;ADDRESS(ROW(AJ187),COLUMN(AJ187)-1,1,1),TRUE))&gt;0,"",
                    IF(COUNTIF(INDIRECT(ADDRESS(ROW(AJ187),MATCH(AJ$167,$166:$166,0),1,1)&amp;":"&amp;ADDRESS(ROW(AJ187),COLUMN(AJ187)-1,1,1),TRUE),"OK")&gt;0,"OK","NOK")),
              IF(AJ$8&gt;=VLOOKUP($A187,'2.2'!$D:$O,5,FALSE),"OK","NOK")),
         "")</f>
        <v/>
      </c>
      <c r="AK187" s="1156" t="str">
        <f ca="1">IF(intern2!AL23&gt;0,
        IF(AK$166="X",
              IF(COUNTBLANK(INDIRECT(ADDRESS(ROW(AK187),MATCH(AK$167,$166:$166,0),1,1)&amp;":"&amp;ADDRESS(ROW(AK187),COLUMN(AK187)-1,1,1),TRUE))&gt;0,"",
                    IF(COUNTIF(INDIRECT(ADDRESS(ROW(AK187),MATCH(AK$167,$166:$166,0),1,1)&amp;":"&amp;ADDRESS(ROW(AK187),COLUMN(AK187)-1,1,1),TRUE),"OK")&gt;0,"OK","NOK")),
              IF(AK$8&gt;=VLOOKUP($A187,'2.2'!$D:$O,5,FALSE),"OK","NOK")),
         "")</f>
        <v/>
      </c>
      <c r="AL187" s="1156" t="str">
        <f ca="1">IF(intern2!AM23&gt;0,
        IF(AL$166="X",
              IF(COUNTBLANK(INDIRECT(ADDRESS(ROW(AL187),MATCH(AL$167,$166:$166,0),1,1)&amp;":"&amp;ADDRESS(ROW(AL187),COLUMN(AL187)-1,1,1),TRUE))&gt;0,"",
                    IF(COUNTIF(INDIRECT(ADDRESS(ROW(AL187),MATCH(AL$167,$166:$166,0),1,1)&amp;":"&amp;ADDRESS(ROW(AL187),COLUMN(AL187)-1,1,1),TRUE),"OK")&gt;0,"OK","NOK")),
              IF(AL$8&gt;=VLOOKUP($A187,'2.2'!$D:$O,5,FALSE),"OK","NOK")),
         "")</f>
        <v/>
      </c>
      <c r="AM187" s="1269" t="str">
        <f ca="1">IF(intern2!AN23&gt;0,
        IF(AM$166="X",
              IF(COUNTBLANK(INDIRECT(ADDRESS(ROW(AM187),MATCH(AM$167,$166:$166,0),1,1)&amp;":"&amp;ADDRESS(ROW(AM187),COLUMN(AM187)-1,1,1),TRUE))&gt;0,"",
                    IF(COUNTIF(INDIRECT(ADDRESS(ROW(AM187),MATCH(AM$167,$166:$166,0),1,1)&amp;":"&amp;ADDRESS(ROW(AM187),COLUMN(AM187)-1,1,1),TRUE),"OK")&gt;0,"OK","NOK")),
              IF(AM$8&gt;=VLOOKUP($A187,'2.2'!$D:$O,5,FALSE),"OK","NOK")),
         "")</f>
        <v/>
      </c>
      <c r="AN187" s="1170" t="str">
        <f ca="1">IF(intern2!AO23&gt;0,
        IF(AN$166="X",
              IF(COUNTBLANK(INDIRECT(ADDRESS(ROW(AN187),MATCH(AN$167,$166:$166,0),1,1)&amp;":"&amp;ADDRESS(ROW(AN187),COLUMN(AN187)-1,1,1),TRUE))&gt;0,"",
                    IF(COUNTIF(INDIRECT(ADDRESS(ROW(AN187),MATCH(AN$167,$166:$166,0),1,1)&amp;":"&amp;ADDRESS(ROW(AN187),COLUMN(AN187)-1,1,1),TRUE),"OK")&gt;0,"OK","NOK")),
              IF(AN$8&gt;=VLOOKUP($A187,'2.2'!$D:$O,5,FALSE),"OK","NOK")),
         "")</f>
        <v/>
      </c>
      <c r="AO187" s="1156" t="str">
        <f ca="1">IF(intern2!AP23&gt;0,
        IF(AO$166="X",
              IF(COUNTBLANK(INDIRECT(ADDRESS(ROW(AO187),MATCH(AO$167,$166:$166,0),1,1)&amp;":"&amp;ADDRESS(ROW(AO187),COLUMN(AO187)-1,1,1),TRUE))&gt;0,"",
                    IF(COUNTIF(INDIRECT(ADDRESS(ROW(AO187),MATCH(AO$167,$166:$166,0),1,1)&amp;":"&amp;ADDRESS(ROW(AO187),COLUMN(AO187)-1,1,1),TRUE),"OK")&gt;0,"OK","NOK")),
              IF(AO$8&gt;=VLOOKUP($A187,'2.2'!$D:$O,5,FALSE),"OK","NOK")),
         "")</f>
        <v/>
      </c>
      <c r="AP187" s="1156" t="str">
        <f ca="1">IF(intern2!AQ23&gt;0,
        IF(AP$166="X",
              IF(COUNTBLANK(INDIRECT(ADDRESS(ROW(AP187),MATCH(AP$167,$166:$166,0),1,1)&amp;":"&amp;ADDRESS(ROW(AP187),COLUMN(AP187)-1,1,1),TRUE))&gt;0,"",
                    IF(COUNTIF(INDIRECT(ADDRESS(ROW(AP187),MATCH(AP$167,$166:$166,0),1,1)&amp;":"&amp;ADDRESS(ROW(AP187),COLUMN(AP187)-1,1,1),TRUE),"OK")&gt;0,"OK","NOK")),
              IF(AP$8&gt;=VLOOKUP($A187,'2.2'!$D:$O,5,FALSE),"OK","NOK")),
         "")</f>
        <v/>
      </c>
      <c r="AQ187" s="1269" t="str">
        <f ca="1">IF(intern2!AR23&gt;0,
        IF(AQ$166="X",
              IF(COUNTBLANK(INDIRECT(ADDRESS(ROW(AQ187),MATCH(AQ$167,$166:$166,0),1,1)&amp;":"&amp;ADDRESS(ROW(AQ187),COLUMN(AQ187)-1,1,1),TRUE))&gt;0,"",
                    IF(COUNTIF(INDIRECT(ADDRESS(ROW(AQ187),MATCH(AQ$167,$166:$166,0),1,1)&amp;":"&amp;ADDRESS(ROW(AQ187),COLUMN(AQ187)-1,1,1),TRUE),"OK")&gt;0,"OK","NOK")),
              IF(AQ$8&gt;=VLOOKUP($A187,'2.2'!$D:$O,5,FALSE),"OK","NOK")),
         "")</f>
        <v/>
      </c>
      <c r="AR187" s="1156" t="str">
        <f ca="1">IF(intern2!AS23&gt;0,
        IF(AR$166="X",
              IF(COUNTBLANK(INDIRECT(ADDRESS(ROW(AR187),MATCH(AR$167,$166:$166,0),1,1)&amp;":"&amp;ADDRESS(ROW(AR187),COLUMN(AR187)-1,1,1),TRUE))&gt;0,"",
                    IF(COUNTIF(INDIRECT(ADDRESS(ROW(AR187),MATCH(AR$167,$166:$166,0),1,1)&amp;":"&amp;ADDRESS(ROW(AR187),COLUMN(AR187)-1,1,1),TRUE),"OK")&gt;0,"OK","NOK")),
              IF(AR$8&gt;=VLOOKUP($A187,'2.2'!$D:$O,5,FALSE),"OK","NOK")),
         "")</f>
        <v/>
      </c>
      <c r="AS187" s="1156" t="str">
        <f ca="1">IF(intern2!AT23&gt;0,
        IF(AS$166="X",
              IF(COUNTBLANK(INDIRECT(ADDRESS(ROW(AS187),MATCH(AS$167,$166:$166,0),1,1)&amp;":"&amp;ADDRESS(ROW(AS187),COLUMN(AS187)-1,1,1),TRUE))&gt;0,"",
                    IF(COUNTIF(INDIRECT(ADDRESS(ROW(AS187),MATCH(AS$167,$166:$166,0),1,1)&amp;":"&amp;ADDRESS(ROW(AS187),COLUMN(AS187)-1,1,1),TRUE),"OK")&gt;0,"OK","NOK")),
              IF(AS$8&gt;=VLOOKUP($A187,'2.2'!$D:$O,5,FALSE),"OK","NOK")),
         "")</f>
        <v/>
      </c>
      <c r="AT187" s="1269" t="str">
        <f ca="1">IF(intern2!AU23&gt;0,
        IF(AT$166="X",
              IF(COUNTBLANK(INDIRECT(ADDRESS(ROW(AT187),MATCH(AT$167,$166:$166,0),1,1)&amp;":"&amp;ADDRESS(ROW(AT187),COLUMN(AT187)-1,1,1),TRUE))&gt;0,"",
                    IF(COUNTIF(INDIRECT(ADDRESS(ROW(AT187),MATCH(AT$167,$166:$166,0),1,1)&amp;":"&amp;ADDRESS(ROW(AT187),COLUMN(AT187)-1,1,1),TRUE),"OK")&gt;0,"OK","NOK")),
              IF(AT$8&gt;=VLOOKUP($A187,'2.2'!$D:$O,5,FALSE),"OK","NOK")),
         "")</f>
        <v/>
      </c>
      <c r="AU187" s="1156" t="str">
        <f ca="1">IF(intern2!AV23&gt;0,
        IF(AU$166="X",
              IF(COUNTBLANK(INDIRECT(ADDRESS(ROW(AU187),MATCH(AU$167,$166:$166,0),1,1)&amp;":"&amp;ADDRESS(ROW(AU187),COLUMN(AU187)-1,1,1),TRUE))&gt;0,"",
                    IF(COUNTIF(INDIRECT(ADDRESS(ROW(AU187),MATCH(AU$167,$166:$166,0),1,1)&amp;":"&amp;ADDRESS(ROW(AU187),COLUMN(AU187)-1,1,1),TRUE),"OK")&gt;0,"OK","NOK")),
              IF(AU$8&gt;=VLOOKUP($A187,'2.2'!$D:$O,5,FALSE),"OK","NOK")),
         "")</f>
        <v/>
      </c>
      <c r="AV187" s="1156" t="str">
        <f ca="1">IF(intern2!AW23&gt;0,
        IF(AV$166="X",
              IF(COUNTBLANK(INDIRECT(ADDRESS(ROW(AV187),MATCH(AV$167,$166:$166,0),1,1)&amp;":"&amp;ADDRESS(ROW(AV187),COLUMN(AV187)-1,1,1),TRUE))&gt;0,"",
                    IF(COUNTIF(INDIRECT(ADDRESS(ROW(AV187),MATCH(AV$167,$166:$166,0),1,1)&amp;":"&amp;ADDRESS(ROW(AV187),COLUMN(AV187)-1,1,1),TRUE),"OK")&gt;0,"OK","NOK")),
              IF(AV$8&gt;=VLOOKUP($A187,'2.2'!$D:$O,5,FALSE),"OK","NOK")),
         "")</f>
        <v/>
      </c>
      <c r="AW187" s="1156" t="str">
        <f ca="1">IF(intern2!AX23&gt;0,
        IF(AW$166="X",
              IF(COUNTBLANK(INDIRECT(ADDRESS(ROW(AW187),MATCH(AW$167,$166:$166,0),1,1)&amp;":"&amp;ADDRESS(ROW(AW187),COLUMN(AW187)-1,1,1),TRUE))&gt;0,"",
                    IF(COUNTIF(INDIRECT(ADDRESS(ROW(AW187),MATCH(AW$167,$166:$166,0),1,1)&amp;":"&amp;ADDRESS(ROW(AW187),COLUMN(AW187)-1,1,1),TRUE),"OK")&gt;0,"OK","NOK")),
              IF(AW$8&gt;=VLOOKUP($A187,'2.2'!$D:$O,5,FALSE),"OK","NOK")),
         "")</f>
        <v/>
      </c>
      <c r="AX187" s="1156" t="str">
        <f ca="1">IF(intern2!AY23&gt;0,
        IF(AX$166="X",
              IF(COUNTBLANK(INDIRECT(ADDRESS(ROW(AX187),MATCH(AX$167,$166:$166,0),1,1)&amp;":"&amp;ADDRESS(ROW(AX187),COLUMN(AX187)-1,1,1),TRUE))&gt;0,"",
                    IF(COUNTIF(INDIRECT(ADDRESS(ROW(AX187),MATCH(AX$167,$166:$166,0),1,1)&amp;":"&amp;ADDRESS(ROW(AX187),COLUMN(AX187)-1,1,1),TRUE),"OK")&gt;0,"OK","NOK")),
              IF(AX$8&gt;=VLOOKUP($A187,'2.2'!$D:$O,5,FALSE),"OK","NOK")),
         "")</f>
        <v/>
      </c>
      <c r="AY187" s="1156" t="str">
        <f ca="1">IF(intern2!AZ23&gt;0,
        IF(AY$166="X",
              IF(COUNTBLANK(INDIRECT(ADDRESS(ROW(AY187),MATCH(AY$167,$166:$166,0),1,1)&amp;":"&amp;ADDRESS(ROW(AY187),COLUMN(AY187)-1,1,1),TRUE))&gt;0,"",
                    IF(COUNTIF(INDIRECT(ADDRESS(ROW(AY187),MATCH(AY$167,$166:$166,0),1,1)&amp;":"&amp;ADDRESS(ROW(AY187),COLUMN(AY187)-1,1,1),TRUE),"OK")&gt;0,"OK","NOK")),
              IF(AY$8&gt;=VLOOKUP($A187,'2.2'!$D:$O,5,FALSE),"OK","NOK")),
         "")</f>
        <v/>
      </c>
      <c r="AZ187" s="1269" t="str">
        <f ca="1">IF(intern2!BA23&gt;0,
        IF(AZ$166="X",
              IF(COUNTBLANK(INDIRECT(ADDRESS(ROW(AZ187),MATCH(AZ$167,$166:$166,0),1,1)&amp;":"&amp;ADDRESS(ROW(AZ187),COLUMN(AZ187)-1,1,1),TRUE))&gt;0,"",
                    IF(COUNTIF(INDIRECT(ADDRESS(ROW(AZ187),MATCH(AZ$167,$166:$166,0),1,1)&amp;":"&amp;ADDRESS(ROW(AZ187),COLUMN(AZ187)-1,1,1),TRUE),"OK")&gt;0,"OK","NOK")),
              IF(AZ$8&gt;=VLOOKUP($A187,'2.2'!$D:$O,5,FALSE),"OK","NOK")),
         "")</f>
        <v/>
      </c>
      <c r="BA187" s="1156" t="str">
        <f ca="1">IF(intern2!BB23&gt;0,
        IF(BA$166="X",
              IF(COUNTBLANK(INDIRECT(ADDRESS(ROW(BA187),MATCH(BA$167,$166:$166,0),1,1)&amp;":"&amp;ADDRESS(ROW(BA187),COLUMN(BA187)-1,1,1),TRUE))&gt;0,"",
                    IF(COUNTIF(INDIRECT(ADDRESS(ROW(BA187),MATCH(BA$167,$166:$166,0),1,1)&amp;":"&amp;ADDRESS(ROW(BA187),COLUMN(BA187)-1,1,1),TRUE),"OK")&gt;0,"OK","NOK")),
              IF(BA$8&gt;=VLOOKUP($A187,'2.2'!$D:$O,5,FALSE),"OK","NOK")),
         "")</f>
        <v/>
      </c>
      <c r="BB187" s="1156" t="str">
        <f ca="1">IF(intern2!BC23&gt;0,
        IF(BB$166="X",
              IF(COUNTBLANK(INDIRECT(ADDRESS(ROW(BB187),MATCH(BB$167,$166:$166,0),1,1)&amp;":"&amp;ADDRESS(ROW(BB187),COLUMN(BB187)-1,1,1),TRUE))&gt;0,"",
                    IF(COUNTIF(INDIRECT(ADDRESS(ROW(BB187),MATCH(BB$167,$166:$166,0),1,1)&amp;":"&amp;ADDRESS(ROW(BB187),COLUMN(BB187)-1,1,1),TRUE),"OK")&gt;0,"OK","NOK")),
              IF(BB$8&gt;=VLOOKUP($A187,'2.2'!$D:$O,5,FALSE),"OK","NOK")),
         "")</f>
        <v/>
      </c>
      <c r="BC187" s="1156" t="str">
        <f ca="1">IF(intern2!BD23&gt;0,
        IF(BC$166="X",
              IF(COUNTBLANK(INDIRECT(ADDRESS(ROW(BC187),MATCH(BC$167,$166:$166,0),1,1)&amp;":"&amp;ADDRESS(ROW(BC187),COLUMN(BC187)-1,1,1),TRUE))&gt;0,"",
                    IF(COUNTIF(INDIRECT(ADDRESS(ROW(BC187),MATCH(BC$167,$166:$166,0),1,1)&amp;":"&amp;ADDRESS(ROW(BC187),COLUMN(BC187)-1,1,1),TRUE),"OK")&gt;0,"OK","NOK")),
              IF(BC$8&gt;=VLOOKUP($A187,'2.2'!$D:$O,5,FALSE),"OK","NOK")),
         "")</f>
        <v/>
      </c>
      <c r="BD187" s="1156" t="str">
        <f ca="1">IF(intern2!BE23&gt;0,
        IF(BD$166="X",
              IF(COUNTBLANK(INDIRECT(ADDRESS(ROW(BD187),MATCH(BD$167,$166:$166,0),1,1)&amp;":"&amp;ADDRESS(ROW(BD187),COLUMN(BD187)-1,1,1),TRUE))&gt;0,"",
                    IF(COUNTIF(INDIRECT(ADDRESS(ROW(BD187),MATCH(BD$167,$166:$166,0),1,1)&amp;":"&amp;ADDRESS(ROW(BD187),COLUMN(BD187)-1,1,1),TRUE),"OK")&gt;0,"OK","NOK")),
              IF(BD$8&gt;=VLOOKUP($A187,'2.2'!$D:$O,5,FALSE),"OK","NOK")),
         "")</f>
        <v/>
      </c>
      <c r="BE187" s="1156" t="str">
        <f ca="1">IF(intern2!BF23&gt;0,
        IF(BE$166="X",
              IF(COUNTBLANK(INDIRECT(ADDRESS(ROW(BE187),MATCH(BE$167,$166:$166,0),1,1)&amp;":"&amp;ADDRESS(ROW(BE187),COLUMN(BE187)-1,1,1),TRUE))&gt;0,"",
                    IF(COUNTIF(INDIRECT(ADDRESS(ROW(BE187),MATCH(BE$167,$166:$166,0),1,1)&amp;":"&amp;ADDRESS(ROW(BE187),COLUMN(BE187)-1,1,1),TRUE),"OK")&gt;0,"OK","NOK")),
              IF(BE$8&gt;=VLOOKUP($A187,'2.2'!$D:$O,5,FALSE),"OK","NOK")),
         "")</f>
        <v/>
      </c>
      <c r="BF187" s="1170" t="str">
        <f ca="1">IF(intern2!BG23&gt;0,
        IF(BF$166="X",
              IF(COUNTBLANK(INDIRECT(ADDRESS(ROW(BF187),MATCH(BF$167,$166:$166,0),1,1)&amp;":"&amp;ADDRESS(ROW(BF187),COLUMN(BF187)-1,1,1),TRUE))&gt;0,"",
                    IF(COUNTIF(INDIRECT(ADDRESS(ROW(BF187),MATCH(BF$167,$166:$166,0),1,1)&amp;":"&amp;ADDRESS(ROW(BF187),COLUMN(BF187)-1,1,1),TRUE),"OK")&gt;0,"OK","NOK")),
              IF(BF$8&gt;=VLOOKUP($A187,'2.2'!$D:$O,5,FALSE),"OK","NOK")),
         "")</f>
        <v/>
      </c>
      <c r="BG187" s="1269" t="str">
        <f ca="1">IF(intern2!BH23&gt;0,
        IF(BG$166="X",
              IF(COUNTBLANK(INDIRECT(ADDRESS(ROW(BG187),MATCH(BG$167,$166:$166,0),1,1)&amp;":"&amp;ADDRESS(ROW(BG187),COLUMN(BG187)-1,1,1),TRUE))&gt;0,"",
                    IF(COUNTIF(INDIRECT(ADDRESS(ROW(BG187),MATCH(BG$167,$166:$166,0),1,1)&amp;":"&amp;ADDRESS(ROW(BG187),COLUMN(BG187)-1,1,1),TRUE),"OK")&gt;0,"OK","NOK")),
              IF(BG$8&gt;=VLOOKUP($A187,'2.2'!$D:$O,5,FALSE),"OK","NOK")),
         "")</f>
        <v/>
      </c>
      <c r="BH187" s="1176" t="str">
        <f t="shared" ca="1" si="12"/>
        <v>NOK</v>
      </c>
      <c r="BI187" s="1176"/>
    </row>
    <row r="188" spans="1:61" ht="52.8" x14ac:dyDescent="0.25">
      <c r="A188" s="716" t="str">
        <f t="shared" ref="A188:B188" si="31">+A28</f>
        <v>NCH1.1.1</v>
      </c>
      <c r="B188" s="1157" t="str">
        <f t="shared" si="31"/>
        <v>Trattamento di patologie  vascolari del SNC senza anomalie vascolari complesse (CIMAS)</v>
      </c>
      <c r="C188" s="1156" t="str">
        <f ca="1">IF(intern2!D24&gt;0,
        IF(C$166="X",
              IF(COUNTBLANK(INDIRECT(ADDRESS(ROW(C188),MATCH(C$167,$166:$166,0),1,1)&amp;":"&amp;ADDRESS(ROW(C188),COLUMN(C188)-1,1,1),TRUE))&gt;0,"",
                    IF(COUNTIF(INDIRECT(ADDRESS(ROW(C188),MATCH(C$167,$166:$166,0),1,1)&amp;":"&amp;ADDRESS(ROW(C188),COLUMN(C188)-1,1,1),TRUE),"OK")&gt;0,"OK","NOK")),
              IF(C$8&gt;=VLOOKUP($A188,'2.2'!$D:$O,5,FALSE),"OK","NOK")),
         "")</f>
        <v/>
      </c>
      <c r="D188" s="1156" t="str">
        <f ca="1">IF(intern2!E24&gt;0,
        IF(D$166="X",
              IF(COUNTBLANK(INDIRECT(ADDRESS(ROW(D188),MATCH(D$167,$166:$166,0),1,1)&amp;":"&amp;ADDRESS(ROW(D188),COLUMN(D188)-1,1,1),TRUE))&gt;0,"",
                    IF(COUNTIF(INDIRECT(ADDRESS(ROW(D188),MATCH(D$167,$166:$166,0),1,1)&amp;":"&amp;ADDRESS(ROW(D188),COLUMN(D188)-1,1,1),TRUE),"OK")&gt;0,"OK","NOK")),
              IF(D$8&gt;=VLOOKUP($A188,'2.2'!$D:$O,5,FALSE),"OK","NOK")),
         "")</f>
        <v/>
      </c>
      <c r="E188" s="1156" t="str">
        <f ca="1">IF(intern2!F24&gt;0,
        IF(E$166="X",
              IF(COUNTBLANK(INDIRECT(ADDRESS(ROW(E188),MATCH(E$167,$166:$166,0),1,1)&amp;":"&amp;ADDRESS(ROW(E188),COLUMN(E188)-1,1,1),TRUE))&gt;0,"",
                    IF(COUNTIF(INDIRECT(ADDRESS(ROW(E188),MATCH(E$167,$166:$166,0),1,1)&amp;":"&amp;ADDRESS(ROW(E188),COLUMN(E188)-1,1,1),TRUE),"OK")&gt;0,"OK","NOK")),
              IF(E$8&gt;=VLOOKUP($A188,'2.2'!$D:$O,5,FALSE),"OK","NOK")),
         "")</f>
        <v/>
      </c>
      <c r="F188" s="1156" t="str">
        <f ca="1">IF(intern2!G24&gt;0,
        IF(F$166="X",
              IF(COUNTBLANK(INDIRECT(ADDRESS(ROW(F188),MATCH(F$167,$166:$166,0),1,1)&amp;":"&amp;ADDRESS(ROW(F188),COLUMN(F188)-1,1,1),TRUE))&gt;0,"",
                    IF(COUNTIF(INDIRECT(ADDRESS(ROW(F188),MATCH(F$167,$166:$166,0),1,1)&amp;":"&amp;ADDRESS(ROW(F188),COLUMN(F188)-1,1,1),TRUE),"OK")&gt;0,"OK","NOK")),
              IF(F$8&gt;=VLOOKUP($A188,'2.2'!$D:$O,5,FALSE),"OK","NOK")),
         "")</f>
        <v/>
      </c>
      <c r="G188" s="1156" t="str">
        <f ca="1">IF(intern2!H24&gt;0,
        IF(G$166="X",
              IF(COUNTBLANK(INDIRECT(ADDRESS(ROW(G188),MATCH(G$167,$166:$166,0),1,1)&amp;":"&amp;ADDRESS(ROW(G188),COLUMN(G188)-1,1,1),TRUE))&gt;0,"",
                    IF(COUNTIF(INDIRECT(ADDRESS(ROW(G188),MATCH(G$167,$166:$166,0),1,1)&amp;":"&amp;ADDRESS(ROW(G188),COLUMN(G188)-1,1,1),TRUE),"OK")&gt;0,"OK","NOK")),
              IF(G$8&gt;=VLOOKUP($A188,'2.2'!$D:$O,5,FALSE),"OK","NOK")),
         "")</f>
        <v/>
      </c>
      <c r="H188" s="1156" t="str">
        <f ca="1">IF(intern2!I24&gt;0,
        IF(H$166="X",
              IF(COUNTBLANK(INDIRECT(ADDRESS(ROW(H188),MATCH(H$167,$166:$166,0),1,1)&amp;":"&amp;ADDRESS(ROW(H188),COLUMN(H188)-1,1,1),TRUE))&gt;0,"",
                    IF(COUNTIF(INDIRECT(ADDRESS(ROW(H188),MATCH(H$167,$166:$166,0),1,1)&amp;":"&amp;ADDRESS(ROW(H188),COLUMN(H188)-1,1,1),TRUE),"OK")&gt;0,"OK","NOK")),
              IF(H$8&gt;=VLOOKUP($A188,'2.2'!$D:$O,5,FALSE),"OK","NOK")),
         "")</f>
        <v/>
      </c>
      <c r="I188" s="1269" t="str">
        <f ca="1">IF(intern2!J24&gt;0,
        IF(I$166="X",
              IF(COUNTBLANK(INDIRECT(ADDRESS(ROW(I188),MATCH(I$167,$166:$166,0),1,1)&amp;":"&amp;ADDRESS(ROW(I188),COLUMN(I188)-1,1,1),TRUE))&gt;0,"",
                    IF(COUNTIF(INDIRECT(ADDRESS(ROW(I188),MATCH(I$167,$166:$166,0),1,1)&amp;":"&amp;ADDRESS(ROW(I188),COLUMN(I188)-1,1,1),TRUE),"OK")&gt;0,"OK","NOK")),
              IF(I$8&gt;=VLOOKUP($A188,'2.2'!$D:$O,5,FALSE),"OK","NOK")),
         "")</f>
        <v/>
      </c>
      <c r="J188" s="1159" t="str">
        <f ca="1">IF(intern2!K24&gt;0,
        IF(J$166="X",
              IF(COUNTBLANK(INDIRECT(ADDRESS(ROW(J188),MATCH(J$167,$166:$166,0),1,1)&amp;":"&amp;ADDRESS(ROW(J188),COLUMN(J188)-1,1,1),TRUE))&gt;0,"",
                    IF(COUNTIF(INDIRECT(ADDRESS(ROW(J188),MATCH(J$167,$166:$166,0),1,1)&amp;":"&amp;ADDRESS(ROW(J188),COLUMN(J188)-1,1,1),TRUE),"OK")&gt;0,"OK","NOK")),
              IF(J$8&gt;=VLOOKUP($A188,'2.2'!$D:$O,5,FALSE),"OK","NOK")),
         "")</f>
        <v/>
      </c>
      <c r="K188" s="1156" t="str">
        <f ca="1">IF(intern2!L24&gt;0,
        IF(K$166="X",
              IF(COUNTBLANK(INDIRECT(ADDRESS(ROW(K188),MATCH(K$167,$166:$166,0),1,1)&amp;":"&amp;ADDRESS(ROW(K188),COLUMN(K188)-1,1,1),TRUE))&gt;0,"",
                    IF(COUNTIF(INDIRECT(ADDRESS(ROW(K188),MATCH(K$167,$166:$166,0),1,1)&amp;":"&amp;ADDRESS(ROW(K188),COLUMN(K188)-1,1,1),TRUE),"OK")&gt;0,"OK","NOK")),
              IF(K$8&gt;=VLOOKUP($A188,'2.2'!$D:$O,5,FALSE),"OK","NOK")),
         "")</f>
        <v/>
      </c>
      <c r="L188" s="1156" t="str">
        <f ca="1">IF(intern2!M24&gt;0,
        IF(L$166="X",
              IF(COUNTBLANK(INDIRECT(ADDRESS(ROW(L188),MATCH(L$167,$166:$166,0),1,1)&amp;":"&amp;ADDRESS(ROW(L188),COLUMN(L188)-1,1,1),TRUE))&gt;0,"",
                    IF(COUNTIF(INDIRECT(ADDRESS(ROW(L188),MATCH(L$167,$166:$166,0),1,1)&amp;":"&amp;ADDRESS(ROW(L188),COLUMN(L188)-1,1,1),TRUE),"OK")&gt;0,"OK","NOK")),
              IF(L$8&gt;=VLOOKUP($A188,'2.2'!$D:$O,5,FALSE),"OK","NOK")),
         "")</f>
        <v/>
      </c>
      <c r="M188" s="1156" t="str">
        <f ca="1">IF(intern2!N24&gt;0,
        IF(M$166="X",
              IF(COUNTBLANK(INDIRECT(ADDRESS(ROW(M188),MATCH(M$167,$166:$166,0),1,1)&amp;":"&amp;ADDRESS(ROW(M188),COLUMN(M188)-1,1,1),TRUE))&gt;0,"",
                    IF(COUNTIF(INDIRECT(ADDRESS(ROW(M188),MATCH(M$167,$166:$166,0),1,1)&amp;":"&amp;ADDRESS(ROW(M188),COLUMN(M188)-1,1,1),TRUE),"OK")&gt;0,"OK","NOK")),
              IF(M$8&gt;=VLOOKUP($A188,'2.2'!$D:$O,5,FALSE),"OK","NOK")),
         "")</f>
        <v/>
      </c>
      <c r="N188" s="1156" t="str">
        <f ca="1">IF(intern2!O24&gt;0,
        IF(N$166="X",
              IF(COUNTBLANK(INDIRECT(ADDRESS(ROW(N188),MATCH(N$167,$166:$166,0),1,1)&amp;":"&amp;ADDRESS(ROW(N188),COLUMN(N188)-1,1,1),TRUE))&gt;0,"",
                    IF(COUNTIF(INDIRECT(ADDRESS(ROW(N188),MATCH(N$167,$166:$166,0),1,1)&amp;":"&amp;ADDRESS(ROW(N188),COLUMN(N188)-1,1,1),TRUE),"OK")&gt;0,"OK","NOK")),
              IF(N$8&gt;=VLOOKUP($A188,'2.2'!$D:$O,5,FALSE),"OK","NOK")),
         "")</f>
        <v/>
      </c>
      <c r="O188" s="1156" t="str">
        <f ca="1">IF(intern2!P24&gt;0,
        IF(O$166="X",
              IF(COUNTBLANK(INDIRECT(ADDRESS(ROW(O188),MATCH(O$167,$166:$166,0),1,1)&amp;":"&amp;ADDRESS(ROW(O188),COLUMN(O188)-1,1,1),TRUE))&gt;0,"",
                    IF(COUNTIF(INDIRECT(ADDRESS(ROW(O188),MATCH(O$167,$166:$166,0),1,1)&amp;":"&amp;ADDRESS(ROW(O188),COLUMN(O188)-1,1,1),TRUE),"OK")&gt;0,"OK","NOK")),
              IF(O$8&gt;=VLOOKUP($A188,'2.2'!$D:$O,5,FALSE),"OK","NOK")),
         "")</f>
        <v/>
      </c>
      <c r="P188" s="1156" t="str">
        <f ca="1">IF(intern2!Q24&gt;0,
        IF(P$166="X",
              IF(COUNTBLANK(INDIRECT(ADDRESS(ROW(P188),MATCH(P$167,$166:$166,0),1,1)&amp;":"&amp;ADDRESS(ROW(P188),COLUMN(P188)-1,1,1),TRUE))&gt;0,"",
                    IF(COUNTIF(INDIRECT(ADDRESS(ROW(P188),MATCH(P$167,$166:$166,0),1,1)&amp;":"&amp;ADDRESS(ROW(P188),COLUMN(P188)-1,1,1),TRUE),"OK")&gt;0,"OK","NOK")),
              IF(P$8&gt;=VLOOKUP($A188,'2.2'!$D:$O,5,FALSE),"OK","NOK")),
         "")</f>
        <v/>
      </c>
      <c r="Q188" s="1156" t="str">
        <f ca="1">IF(intern2!R24&gt;0,
        IF(Q$166="X",
              IF(COUNTBLANK(INDIRECT(ADDRESS(ROW(Q188),MATCH(Q$167,$166:$166,0),1,1)&amp;":"&amp;ADDRESS(ROW(Q188),COLUMN(Q188)-1,1,1),TRUE))&gt;0,"",
                    IF(COUNTIF(INDIRECT(ADDRESS(ROW(Q188),MATCH(Q$167,$166:$166,0),1,1)&amp;":"&amp;ADDRESS(ROW(Q188),COLUMN(Q188)-1,1,1),TRUE),"OK")&gt;0,"OK","NOK")),
              IF(Q$8&gt;=VLOOKUP($A188,'2.2'!$D:$O,5,FALSE),"OK","NOK")),
         "")</f>
        <v/>
      </c>
      <c r="R188" s="1159" t="str">
        <f ca="1">IF(intern2!S24&gt;0,
        IF(R$166="X",
              IF(COUNTBLANK(INDIRECT(ADDRESS(ROW(R188),MATCH(R$167,$166:$166,0),1,1)&amp;":"&amp;ADDRESS(ROW(R188),COLUMN(R188)-1,1,1),TRUE))&gt;0,"",
                    IF(COUNTIF(INDIRECT(ADDRESS(ROW(R188),MATCH(R$167,$166:$166,0),1,1)&amp;":"&amp;ADDRESS(ROW(R188),COLUMN(R188)-1,1,1),TRUE),"OK")&gt;0,"OK","NOK")),
              IF(R$8&gt;=VLOOKUP($A188,'2.2'!$D:$O,5,FALSE),"OK","NOK")),
         "")</f>
        <v/>
      </c>
      <c r="S188" s="1159" t="str">
        <f ca="1">IF(intern2!T24&gt;0,
        IF(S$166="X",
              IF(COUNTBLANK(INDIRECT(ADDRESS(ROW(S188),MATCH(S$167,$166:$166,0),1,1)&amp;":"&amp;ADDRESS(ROW(S188),COLUMN(S188)-1,1,1),TRUE))&gt;0,"",
                    IF(COUNTIF(INDIRECT(ADDRESS(ROW(S188),MATCH(S$167,$166:$166,0),1,1)&amp;":"&amp;ADDRESS(ROW(S188),COLUMN(S188)-1,1,1),TRUE),"OK")&gt;0,"OK","NOK")),
              IF(S$8&gt;=VLOOKUP($A188,'2.2'!$D:$O,5,FALSE),"OK","NOK")),
         "")</f>
        <v/>
      </c>
      <c r="T188" s="1156" t="str">
        <f ca="1">IF(intern2!U24&gt;0,
        IF(T$166="X",
              IF(COUNTBLANK(INDIRECT(ADDRESS(ROW(T188),MATCH(T$167,$166:$166,0),1,1)&amp;":"&amp;ADDRESS(ROW(T188),COLUMN(T188)-1,1,1),TRUE))&gt;0,"",
                    IF(COUNTIF(INDIRECT(ADDRESS(ROW(T188),MATCH(T$167,$166:$166,0),1,1)&amp;":"&amp;ADDRESS(ROW(T188),COLUMN(T188)-1,1,1),TRUE),"OK")&gt;0,"OK","NOK")),
              IF(T$8&gt;=VLOOKUP($A188,'2.2'!$D:$O,5,FALSE),"OK","NOK")),
         "")</f>
        <v/>
      </c>
      <c r="U188" s="1156" t="str">
        <f ca="1">IF(intern2!V24&gt;0,
        IF(U$166="X",
              IF(COUNTBLANK(INDIRECT(ADDRESS(ROW(U188),MATCH(U$167,$166:$166,0),1,1)&amp;":"&amp;ADDRESS(ROW(U188),COLUMN(U188)-1,1,1),TRUE))&gt;0,"",
                    IF(COUNTIF(INDIRECT(ADDRESS(ROW(U188),MATCH(U$167,$166:$166,0),1,1)&amp;":"&amp;ADDRESS(ROW(U188),COLUMN(U188)-1,1,1),TRUE),"OK")&gt;0,"OK","NOK")),
              IF(U$8&gt;=VLOOKUP($A188,'2.2'!$D:$O,5,FALSE),"OK","NOK")),
         "")</f>
        <v/>
      </c>
      <c r="V188" s="1156" t="str">
        <f ca="1">IF(intern2!W24&gt;0,
        IF(V$166="X",
              IF(COUNTBLANK(INDIRECT(ADDRESS(ROW(V188),MATCH(V$167,$166:$166,0),1,1)&amp;":"&amp;ADDRESS(ROW(V188),COLUMN(V188)-1,1,1),TRUE))&gt;0,"",
                    IF(COUNTIF(INDIRECT(ADDRESS(ROW(V188),MATCH(V$167,$166:$166,0),1,1)&amp;":"&amp;ADDRESS(ROW(V188),COLUMN(V188)-1,1,1),TRUE),"OK")&gt;0,"OK","NOK")),
              IF(V$8&gt;=VLOOKUP($A188,'2.2'!$D:$O,5,FALSE),"OK","NOK")),
         "")</f>
        <v/>
      </c>
      <c r="W188" s="1156" t="str">
        <f ca="1">IF(intern2!X24&gt;0,
        IF(W$166="X",
              IF(COUNTBLANK(INDIRECT(ADDRESS(ROW(W188),MATCH(W$167,$166:$166,0),1,1)&amp;":"&amp;ADDRESS(ROW(W188),COLUMN(W188)-1,1,1),TRUE))&gt;0,"",
                    IF(COUNTIF(INDIRECT(ADDRESS(ROW(W188),MATCH(W$167,$166:$166,0),1,1)&amp;":"&amp;ADDRESS(ROW(W188),COLUMN(W188)-1,1,1),TRUE),"OK")&gt;0,"OK","NOK")),
              IF(W$8&gt;=VLOOKUP($A188,'2.2'!$D:$O,5,FALSE),"OK","NOK")),
         "")</f>
        <v/>
      </c>
      <c r="X188" s="1156" t="str">
        <f ca="1">IF(intern2!Y24&gt;0,
        IF(X$166="X",
              IF(COUNTBLANK(INDIRECT(ADDRESS(ROW(X188),MATCH(X$167,$166:$166,0),1,1)&amp;":"&amp;ADDRESS(ROW(X188),COLUMN(X188)-1,1,1),TRUE))&gt;0,"",
                    IF(COUNTIF(INDIRECT(ADDRESS(ROW(X188),MATCH(X$167,$166:$166,0),1,1)&amp;":"&amp;ADDRESS(ROW(X188),COLUMN(X188)-1,1,1),TRUE),"OK")&gt;0,"OK","NOK")),
              IF(X$8&gt;=VLOOKUP($A188,'2.2'!$D:$O,5,FALSE),"OK","NOK")),
         "")</f>
        <v/>
      </c>
      <c r="Y188" s="1170" t="str">
        <f ca="1">IF(intern2!Z24&gt;0,
        IF(Y$166="X",
              IF(COUNTBLANK(INDIRECT(ADDRESS(ROW(Y188),MATCH(Y$167,$166:$166,0),1,1)&amp;":"&amp;ADDRESS(ROW(Y188),COLUMN(Y188)-1,1,1),TRUE))&gt;0,"",
                    IF(COUNTIF(INDIRECT(ADDRESS(ROW(Y188),MATCH(Y$167,$166:$166,0),1,1)&amp;":"&amp;ADDRESS(ROW(Y188),COLUMN(Y188)-1,1,1),TRUE),"OK")&gt;0,"OK","NOK")),
              IF(Y$8&gt;=VLOOKUP($A188,'2.2'!$D:$O,5,FALSE),"OK","NOK")),
         "")</f>
        <v/>
      </c>
      <c r="Z188" s="1269" t="str">
        <f ca="1">IF(intern2!AA24&gt;0,
        IF(Z$166="X",
              IF(COUNTBLANK(INDIRECT(ADDRESS(ROW(Z188),MATCH(Z$167,$166:$166,0),1,1)&amp;":"&amp;ADDRESS(ROW(Z188),COLUMN(Z188)-1,1,1),TRUE))&gt;0,"",
                    IF(COUNTIF(INDIRECT(ADDRESS(ROW(Z188),MATCH(Z$167,$166:$166,0),1,1)&amp;":"&amp;ADDRESS(ROW(Z188),COLUMN(Z188)-1,1,1),TRUE),"OK")&gt;0,"OK","NOK")),
              IF(Z$8&gt;=VLOOKUP($A188,'2.2'!$D:$O,5,FALSE),"OK","NOK")),
         "")</f>
        <v/>
      </c>
      <c r="AA188" s="1156" t="str">
        <f ca="1">IF(intern2!AB24&gt;0,
        IF(AA$166="X",
              IF(COUNTBLANK(INDIRECT(ADDRESS(ROW(AA188),MATCH(AA$167,$166:$166,0),1,1)&amp;":"&amp;ADDRESS(ROW(AA188),COLUMN(AA188)-1,1,1),TRUE))&gt;0,"",
                    IF(COUNTIF(INDIRECT(ADDRESS(ROW(AA188),MATCH(AA$167,$166:$166,0),1,1)&amp;":"&amp;ADDRESS(ROW(AA188),COLUMN(AA188)-1,1,1),TRUE),"OK")&gt;0,"OK","NOK")),
              IF(AA$8&gt;=VLOOKUP($A188,'2.2'!$D:$O,5,FALSE),"OK","NOK")),
         "")</f>
        <v/>
      </c>
      <c r="AB188" s="1156" t="str">
        <f ca="1">IF(intern2!AC24&gt;0,
        IF(AB$166="X",
              IF(COUNTBLANK(INDIRECT(ADDRESS(ROW(AB188),MATCH(AB$167,$166:$166,0),1,1)&amp;":"&amp;ADDRESS(ROW(AB188),COLUMN(AB188)-1,1,1),TRUE))&gt;0,"",
                    IF(COUNTIF(INDIRECT(ADDRESS(ROW(AB188),MATCH(AB$167,$166:$166,0),1,1)&amp;":"&amp;ADDRESS(ROW(AB188),COLUMN(AB188)-1,1,1),TRUE),"OK")&gt;0,"OK","NOK")),
              IF(AB$8&gt;=VLOOKUP($A188,'2.2'!$D:$O,5,FALSE),"OK","NOK")),
         "")</f>
        <v/>
      </c>
      <c r="AC188" s="1156" t="str">
        <f ca="1">IF(intern2!AD24&gt;0,
        IF(AC$166="X",
              IF(COUNTBLANK(INDIRECT(ADDRESS(ROW(AC188),MATCH(AC$167,$166:$166,0),1,1)&amp;":"&amp;ADDRESS(ROW(AC188),COLUMN(AC188)-1,1,1),TRUE))&gt;0,"",
                    IF(COUNTIF(INDIRECT(ADDRESS(ROW(AC188),MATCH(AC$167,$166:$166,0),1,1)&amp;":"&amp;ADDRESS(ROW(AC188),COLUMN(AC188)-1,1,1),TRUE),"OK")&gt;0,"OK","NOK")),
              IF(AC$8&gt;=VLOOKUP($A188,'2.2'!$D:$O,5,FALSE),"OK","NOK")),
         "")</f>
        <v/>
      </c>
      <c r="AD188" s="1156" t="str">
        <f ca="1">IF(intern2!AE24&gt;0,
        IF(AD$166="X",
              IF(COUNTBLANK(INDIRECT(ADDRESS(ROW(AD188),MATCH(AD$167,$166:$166,0),1,1)&amp;":"&amp;ADDRESS(ROW(AD188),COLUMN(AD188)-1,1,1),TRUE))&gt;0,"",
                    IF(COUNTIF(INDIRECT(ADDRESS(ROW(AD188),MATCH(AD$167,$166:$166,0),1,1)&amp;":"&amp;ADDRESS(ROW(AD188),COLUMN(AD188)-1,1,1),TRUE),"OK")&gt;0,"OK","NOK")),
              IF(AD$8&gt;=VLOOKUP($A188,'2.2'!$D:$O,5,FALSE),"OK","NOK")),
         "")</f>
        <v/>
      </c>
      <c r="AE188" s="1160" t="str">
        <f ca="1">IF(intern2!AF24&gt;0,
        IF(AE$166="X",
              IF(COUNTBLANK(INDIRECT(ADDRESS(ROW(AE188),MATCH(AE$167,$166:$166,0),1,1)&amp;":"&amp;ADDRESS(ROW(AE188),COLUMN(AE188)-1,1,1),TRUE))&gt;0,"",
                    IF(COUNTIF(INDIRECT(ADDRESS(ROW(AE188),MATCH(AE$167,$166:$166,0),1,1)&amp;":"&amp;ADDRESS(ROW(AE188),COLUMN(AE188)-1,1,1),TRUE),"OK")&gt;0,"OK","NOK")),
              IF(AE$8&gt;=VLOOKUP($A188,'2.2'!$D:$O,5,FALSE),"OK","NOK")),
         "")</f>
        <v/>
      </c>
      <c r="AF188" s="1269" t="str">
        <f ca="1">IF(intern2!AG24&gt;0,
        IF(AF$166="X",
              IF(COUNTBLANK(INDIRECT(ADDRESS(ROW(AF188),MATCH(AF$167,$166:$166,0),1,1)&amp;":"&amp;ADDRESS(ROW(AF188),COLUMN(AF188)-1,1,1),TRUE))&gt;0,"",
                    IF(COUNTIF(INDIRECT(ADDRESS(ROW(AF188),MATCH(AF$167,$166:$166,0),1,1)&amp;":"&amp;ADDRESS(ROW(AF188),COLUMN(AF188)-1,1,1),TRUE),"OK")&gt;0,"OK","NOK")),
              IF(AF$8&gt;=VLOOKUP($A188,'2.2'!$D:$O,5,FALSE),"OK","NOK")),
         "")</f>
        <v/>
      </c>
      <c r="AG188" s="1160" t="str">
        <f ca="1">IF(intern2!AH24&gt;0,
        IF(AG$166="X",
              IF(COUNTBLANK(INDIRECT(ADDRESS(ROW(AG188),MATCH(AG$167,$166:$166,0),1,1)&amp;":"&amp;ADDRESS(ROW(AG188),COLUMN(AG188)-1,1,1),TRUE))&gt;0,"",
                    IF(COUNTIF(INDIRECT(ADDRESS(ROW(AG188),MATCH(AG$167,$166:$166,0),1,1)&amp;":"&amp;ADDRESS(ROW(AG188),COLUMN(AG188)-1,1,1),TRUE),"OK")&gt;0,"OK","NOK")),
              IF(AG$8&gt;=VLOOKUP($A188,'2.2'!$D:$O,5,FALSE),"OK","NOK")),
         "")</f>
        <v/>
      </c>
      <c r="AH188" s="1160" t="str">
        <f ca="1">IF(intern2!AI24&gt;0,
        IF(AH$166="X",
              IF(COUNTBLANK(INDIRECT(ADDRESS(ROW(AH188),MATCH(AH$167,$166:$166,0),1,1)&amp;":"&amp;ADDRESS(ROW(AH188),COLUMN(AH188)-1,1,1),TRUE))&gt;0,"",
                    IF(COUNTIF(INDIRECT(ADDRESS(ROW(AH188),MATCH(AH$167,$166:$166,0),1,1)&amp;":"&amp;ADDRESS(ROW(AH188),COLUMN(AH188)-1,1,1),TRUE),"OK")&gt;0,"OK","NOK")),
              IF(AH$8&gt;=VLOOKUP($A188,'2.2'!$D:$O,5,FALSE),"OK","NOK")),
         "")</f>
        <v/>
      </c>
      <c r="AI188" s="1156" t="str">
        <f ca="1">IF(intern2!AJ24&gt;0,
        IF(AI$166="X",
              IF(COUNTBLANK(INDIRECT(ADDRESS(ROW(AI188),MATCH(AI$167,$166:$166,0),1,1)&amp;":"&amp;ADDRESS(ROW(AI188),COLUMN(AI188)-1,1,1),TRUE))&gt;0,"",
                    IF(COUNTIF(INDIRECT(ADDRESS(ROW(AI188),MATCH(AI$167,$166:$166,0),1,1)&amp;":"&amp;ADDRESS(ROW(AI188),COLUMN(AI188)-1,1,1),TRUE),"OK")&gt;0,"OK","NOK")),
              IF(AI$8&gt;=VLOOKUP($A188,'2.2'!$D:$O,5,FALSE),"OK","NOK")),
         "")</f>
        <v/>
      </c>
      <c r="AJ188" s="1156" t="str">
        <f ca="1">IF(intern2!AK24&gt;0,
        IF(AJ$166="X",
              IF(COUNTBLANK(INDIRECT(ADDRESS(ROW(AJ188),MATCH(AJ$167,$166:$166,0),1,1)&amp;":"&amp;ADDRESS(ROW(AJ188),COLUMN(AJ188)-1,1,1),TRUE))&gt;0,"",
                    IF(COUNTIF(INDIRECT(ADDRESS(ROW(AJ188),MATCH(AJ$167,$166:$166,0),1,1)&amp;":"&amp;ADDRESS(ROW(AJ188),COLUMN(AJ188)-1,1,1),TRUE),"OK")&gt;0,"OK","NOK")),
              IF(AJ$8&gt;=VLOOKUP($A188,'2.2'!$D:$O,5,FALSE),"OK","NOK")),
         "")</f>
        <v/>
      </c>
      <c r="AK188" s="1156" t="str">
        <f ca="1">IF(intern2!AL24&gt;0,
        IF(AK$166="X",
              IF(COUNTBLANK(INDIRECT(ADDRESS(ROW(AK188),MATCH(AK$167,$166:$166,0),1,1)&amp;":"&amp;ADDRESS(ROW(AK188),COLUMN(AK188)-1,1,1),TRUE))&gt;0,"",
                    IF(COUNTIF(INDIRECT(ADDRESS(ROW(AK188),MATCH(AK$167,$166:$166,0),1,1)&amp;":"&amp;ADDRESS(ROW(AK188),COLUMN(AK188)-1,1,1),TRUE),"OK")&gt;0,"OK","NOK")),
              IF(AK$8&gt;=VLOOKUP($A188,'2.2'!$D:$O,5,FALSE),"OK","NOK")),
         "")</f>
        <v/>
      </c>
      <c r="AL188" s="1156" t="str">
        <f ca="1">IF(intern2!AM24&gt;0,
        IF(AL$166="X",
              IF(COUNTBLANK(INDIRECT(ADDRESS(ROW(AL188),MATCH(AL$167,$166:$166,0),1,1)&amp;":"&amp;ADDRESS(ROW(AL188),COLUMN(AL188)-1,1,1),TRUE))&gt;0,"",
                    IF(COUNTIF(INDIRECT(ADDRESS(ROW(AL188),MATCH(AL$167,$166:$166,0),1,1)&amp;":"&amp;ADDRESS(ROW(AL188),COLUMN(AL188)-1,1,1),TRUE),"OK")&gt;0,"OK","NOK")),
              IF(AL$8&gt;=VLOOKUP($A188,'2.2'!$D:$O,5,FALSE),"OK","NOK")),
         "")</f>
        <v/>
      </c>
      <c r="AM188" s="1269" t="str">
        <f ca="1">IF(intern2!AN24&gt;0,
        IF(AM$166="X",
              IF(COUNTBLANK(INDIRECT(ADDRESS(ROW(AM188),MATCH(AM$167,$166:$166,0),1,1)&amp;":"&amp;ADDRESS(ROW(AM188),COLUMN(AM188)-1,1,1),TRUE))&gt;0,"",
                    IF(COUNTIF(INDIRECT(ADDRESS(ROW(AM188),MATCH(AM$167,$166:$166,0),1,1)&amp;":"&amp;ADDRESS(ROW(AM188),COLUMN(AM188)-1,1,1),TRUE),"OK")&gt;0,"OK","NOK")),
              IF(AM$8&gt;=VLOOKUP($A188,'2.2'!$D:$O,5,FALSE),"OK","NOK")),
         "")</f>
        <v/>
      </c>
      <c r="AN188" s="1170" t="str">
        <f ca="1">IF(intern2!AO24&gt;0,
        IF(AN$166="X",
              IF(COUNTBLANK(INDIRECT(ADDRESS(ROW(AN188),MATCH(AN$167,$166:$166,0),1,1)&amp;":"&amp;ADDRESS(ROW(AN188),COLUMN(AN188)-1,1,1),TRUE))&gt;0,"",
                    IF(COUNTIF(INDIRECT(ADDRESS(ROW(AN188),MATCH(AN$167,$166:$166,0),1,1)&amp;":"&amp;ADDRESS(ROW(AN188),COLUMN(AN188)-1,1,1),TRUE),"OK")&gt;0,"OK","NOK")),
              IF(AN$8&gt;=VLOOKUP($A188,'2.2'!$D:$O,5,FALSE),"OK","NOK")),
         "")</f>
        <v/>
      </c>
      <c r="AO188" s="1156" t="str">
        <f ca="1">IF(intern2!AP24&gt;0,
        IF(AO$166="X",
              IF(COUNTBLANK(INDIRECT(ADDRESS(ROW(AO188),MATCH(AO$167,$166:$166,0),1,1)&amp;":"&amp;ADDRESS(ROW(AO188),COLUMN(AO188)-1,1,1),TRUE))&gt;0,"",
                    IF(COUNTIF(INDIRECT(ADDRESS(ROW(AO188),MATCH(AO$167,$166:$166,0),1,1)&amp;":"&amp;ADDRESS(ROW(AO188),COLUMN(AO188)-1,1,1),TRUE),"OK")&gt;0,"OK","NOK")),
              IF(AO$8&gt;=VLOOKUP($A188,'2.2'!$D:$O,5,FALSE),"OK","NOK")),
         "")</f>
        <v/>
      </c>
      <c r="AP188" s="1156" t="str">
        <f ca="1">IF(intern2!AQ24&gt;0,
        IF(AP$166="X",
              IF(COUNTBLANK(INDIRECT(ADDRESS(ROW(AP188),MATCH(AP$167,$166:$166,0),1,1)&amp;":"&amp;ADDRESS(ROW(AP188),COLUMN(AP188)-1,1,1),TRUE))&gt;0,"",
                    IF(COUNTIF(INDIRECT(ADDRESS(ROW(AP188),MATCH(AP$167,$166:$166,0),1,1)&amp;":"&amp;ADDRESS(ROW(AP188),COLUMN(AP188)-1,1,1),TRUE),"OK")&gt;0,"OK","NOK")),
              IF(AP$8&gt;=VLOOKUP($A188,'2.2'!$D:$O,5,FALSE),"OK","NOK")),
         "")</f>
        <v/>
      </c>
      <c r="AQ188" s="1269" t="str">
        <f ca="1">IF(intern2!AR24&gt;0,
        IF(AQ$166="X",
              IF(COUNTBLANK(INDIRECT(ADDRESS(ROW(AQ188),MATCH(AQ$167,$166:$166,0),1,1)&amp;":"&amp;ADDRESS(ROW(AQ188),COLUMN(AQ188)-1,1,1),TRUE))&gt;0,"",
                    IF(COUNTIF(INDIRECT(ADDRESS(ROW(AQ188),MATCH(AQ$167,$166:$166,0),1,1)&amp;":"&amp;ADDRESS(ROW(AQ188),COLUMN(AQ188)-1,1,1),TRUE),"OK")&gt;0,"OK","NOK")),
              IF(AQ$8&gt;=VLOOKUP($A188,'2.2'!$D:$O,5,FALSE),"OK","NOK")),
         "")</f>
        <v/>
      </c>
      <c r="AR188" s="1156" t="str">
        <f ca="1">IF(intern2!AS24&gt;0,
        IF(AR$166="X",
              IF(COUNTBLANK(INDIRECT(ADDRESS(ROW(AR188),MATCH(AR$167,$166:$166,0),1,1)&amp;":"&amp;ADDRESS(ROW(AR188),COLUMN(AR188)-1,1,1),TRUE))&gt;0,"",
                    IF(COUNTIF(INDIRECT(ADDRESS(ROW(AR188),MATCH(AR$167,$166:$166,0),1,1)&amp;":"&amp;ADDRESS(ROW(AR188),COLUMN(AR188)-1,1,1),TRUE),"OK")&gt;0,"OK","NOK")),
              IF(AR$8&gt;=VLOOKUP($A188,'2.2'!$D:$O,5,FALSE),"OK","NOK")),
         "")</f>
        <v/>
      </c>
      <c r="AS188" s="1156" t="str">
        <f ca="1">IF(intern2!AT24&gt;0,
        IF(AS$166="X",
              IF(COUNTBLANK(INDIRECT(ADDRESS(ROW(AS188),MATCH(AS$167,$166:$166,0),1,1)&amp;":"&amp;ADDRESS(ROW(AS188),COLUMN(AS188)-1,1,1),TRUE))&gt;0,"",
                    IF(COUNTIF(INDIRECT(ADDRESS(ROW(AS188),MATCH(AS$167,$166:$166,0),1,1)&amp;":"&amp;ADDRESS(ROW(AS188),COLUMN(AS188)-1,1,1),TRUE),"OK")&gt;0,"OK","NOK")),
              IF(AS$8&gt;=VLOOKUP($A188,'2.2'!$D:$O,5,FALSE),"OK","NOK")),
         "")</f>
        <v/>
      </c>
      <c r="AT188" s="1269" t="str">
        <f ca="1">IF(intern2!AU24&gt;0,
        IF(AT$166="X",
              IF(COUNTBLANK(INDIRECT(ADDRESS(ROW(AT188),MATCH(AT$167,$166:$166,0),1,1)&amp;":"&amp;ADDRESS(ROW(AT188),COLUMN(AT188)-1,1,1),TRUE))&gt;0,"",
                    IF(COUNTIF(INDIRECT(ADDRESS(ROW(AT188),MATCH(AT$167,$166:$166,0),1,1)&amp;":"&amp;ADDRESS(ROW(AT188),COLUMN(AT188)-1,1,1),TRUE),"OK")&gt;0,"OK","NOK")),
              IF(AT$8&gt;=VLOOKUP($A188,'2.2'!$D:$O,5,FALSE),"OK","NOK")),
         "")</f>
        <v/>
      </c>
      <c r="AU188" s="1156" t="str">
        <f ca="1">IF(intern2!AV24&gt;0,
        IF(AU$166="X",
              IF(COUNTBLANK(INDIRECT(ADDRESS(ROW(AU188),MATCH(AU$167,$166:$166,0),1,1)&amp;":"&amp;ADDRESS(ROW(AU188),COLUMN(AU188)-1,1,1),TRUE))&gt;0,"",
                    IF(COUNTIF(INDIRECT(ADDRESS(ROW(AU188),MATCH(AU$167,$166:$166,0),1,1)&amp;":"&amp;ADDRESS(ROW(AU188),COLUMN(AU188)-1,1,1),TRUE),"OK")&gt;0,"OK","NOK")),
              IF(AU$8&gt;=VLOOKUP($A188,'2.2'!$D:$O,5,FALSE),"OK","NOK")),
         "")</f>
        <v/>
      </c>
      <c r="AV188" s="1156" t="str">
        <f ca="1">IF(intern2!AW24&gt;0,
        IF(AV$166="X",
              IF(COUNTBLANK(INDIRECT(ADDRESS(ROW(AV188),MATCH(AV$167,$166:$166,0),1,1)&amp;":"&amp;ADDRESS(ROW(AV188),COLUMN(AV188)-1,1,1),TRUE))&gt;0,"",
                    IF(COUNTIF(INDIRECT(ADDRESS(ROW(AV188),MATCH(AV$167,$166:$166,0),1,1)&amp;":"&amp;ADDRESS(ROW(AV188),COLUMN(AV188)-1,1,1),TRUE),"OK")&gt;0,"OK","NOK")),
              IF(AV$8&gt;=VLOOKUP($A188,'2.2'!$D:$O,5,FALSE),"OK","NOK")),
         "")</f>
        <v/>
      </c>
      <c r="AW188" s="1156" t="str">
        <f ca="1">IF(intern2!AX24&gt;0,
        IF(AW$166="X",
              IF(COUNTBLANK(INDIRECT(ADDRESS(ROW(AW188),MATCH(AW$167,$166:$166,0),1,1)&amp;":"&amp;ADDRESS(ROW(AW188),COLUMN(AW188)-1,1,1),TRUE))&gt;0,"",
                    IF(COUNTIF(INDIRECT(ADDRESS(ROW(AW188),MATCH(AW$167,$166:$166,0),1,1)&amp;":"&amp;ADDRESS(ROW(AW188),COLUMN(AW188)-1,1,1),TRUE),"OK")&gt;0,"OK","NOK")),
              IF(AW$8&gt;=VLOOKUP($A188,'2.2'!$D:$O,5,FALSE),"OK","NOK")),
         "")</f>
        <v/>
      </c>
      <c r="AX188" s="1156" t="str">
        <f ca="1">IF(intern2!AY24&gt;0,
        IF(AX$166="X",
              IF(COUNTBLANK(INDIRECT(ADDRESS(ROW(AX188),MATCH(AX$167,$166:$166,0),1,1)&amp;":"&amp;ADDRESS(ROW(AX188),COLUMN(AX188)-1,1,1),TRUE))&gt;0,"",
                    IF(COUNTIF(INDIRECT(ADDRESS(ROW(AX188),MATCH(AX$167,$166:$166,0),1,1)&amp;":"&amp;ADDRESS(ROW(AX188),COLUMN(AX188)-1,1,1),TRUE),"OK")&gt;0,"OK","NOK")),
              IF(AX$8&gt;=VLOOKUP($A188,'2.2'!$D:$O,5,FALSE),"OK","NOK")),
         "")</f>
        <v/>
      </c>
      <c r="AY188" s="1156" t="str">
        <f ca="1">IF(intern2!AZ24&gt;0,
        IF(AY$166="X",
              IF(COUNTBLANK(INDIRECT(ADDRESS(ROW(AY188),MATCH(AY$167,$166:$166,0),1,1)&amp;":"&amp;ADDRESS(ROW(AY188),COLUMN(AY188)-1,1,1),TRUE))&gt;0,"",
                    IF(COUNTIF(INDIRECT(ADDRESS(ROW(AY188),MATCH(AY$167,$166:$166,0),1,1)&amp;":"&amp;ADDRESS(ROW(AY188),COLUMN(AY188)-1,1,1),TRUE),"OK")&gt;0,"OK","NOK")),
              IF(AY$8&gt;=VLOOKUP($A188,'2.2'!$D:$O,5,FALSE),"OK","NOK")),
         "")</f>
        <v/>
      </c>
      <c r="AZ188" s="1269" t="str">
        <f ca="1">IF(intern2!BA24&gt;0,
        IF(AZ$166="X",
              IF(COUNTBLANK(INDIRECT(ADDRESS(ROW(AZ188),MATCH(AZ$167,$166:$166,0),1,1)&amp;":"&amp;ADDRESS(ROW(AZ188),COLUMN(AZ188)-1,1,1),TRUE))&gt;0,"",
                    IF(COUNTIF(INDIRECT(ADDRESS(ROW(AZ188),MATCH(AZ$167,$166:$166,0),1,1)&amp;":"&amp;ADDRESS(ROW(AZ188),COLUMN(AZ188)-1,1,1),TRUE),"OK")&gt;0,"OK","NOK")),
              IF(AZ$8&gt;=VLOOKUP($A188,'2.2'!$D:$O,5,FALSE),"OK","NOK")),
         "")</f>
        <v/>
      </c>
      <c r="BA188" s="1156" t="str">
        <f ca="1">IF(intern2!BB24&gt;0,
        IF(BA$166="X",
              IF(COUNTBLANK(INDIRECT(ADDRESS(ROW(BA188),MATCH(BA$167,$166:$166,0),1,1)&amp;":"&amp;ADDRESS(ROW(BA188),COLUMN(BA188)-1,1,1),TRUE))&gt;0,"",
                    IF(COUNTIF(INDIRECT(ADDRESS(ROW(BA188),MATCH(BA$167,$166:$166,0),1,1)&amp;":"&amp;ADDRESS(ROW(BA188),COLUMN(BA188)-1,1,1),TRUE),"OK")&gt;0,"OK","NOK")),
              IF(BA$8&gt;=VLOOKUP($A188,'2.2'!$D:$O,5,FALSE),"OK","NOK")),
         "")</f>
        <v/>
      </c>
      <c r="BB188" s="1156" t="str">
        <f ca="1">IF(intern2!BC24&gt;0,
        IF(BB$166="X",
              IF(COUNTBLANK(INDIRECT(ADDRESS(ROW(BB188),MATCH(BB$167,$166:$166,0),1,1)&amp;":"&amp;ADDRESS(ROW(BB188),COLUMN(BB188)-1,1,1),TRUE))&gt;0,"",
                    IF(COUNTIF(INDIRECT(ADDRESS(ROW(BB188),MATCH(BB$167,$166:$166,0),1,1)&amp;":"&amp;ADDRESS(ROW(BB188),COLUMN(BB188)-1,1,1),TRUE),"OK")&gt;0,"OK","NOK")),
              IF(BB$8&gt;=VLOOKUP($A188,'2.2'!$D:$O,5,FALSE),"OK","NOK")),
         "")</f>
        <v/>
      </c>
      <c r="BC188" s="1156" t="str">
        <f ca="1">IF(intern2!BD24&gt;0,
        IF(BC$166="X",
              IF(COUNTBLANK(INDIRECT(ADDRESS(ROW(BC188),MATCH(BC$167,$166:$166,0),1,1)&amp;":"&amp;ADDRESS(ROW(BC188),COLUMN(BC188)-1,1,1),TRUE))&gt;0,"",
                    IF(COUNTIF(INDIRECT(ADDRESS(ROW(BC188),MATCH(BC$167,$166:$166,0),1,1)&amp;":"&amp;ADDRESS(ROW(BC188),COLUMN(BC188)-1,1,1),TRUE),"OK")&gt;0,"OK","NOK")),
              IF(BC$8&gt;=VLOOKUP($A188,'2.2'!$D:$O,5,FALSE),"OK","NOK")),
         "")</f>
        <v/>
      </c>
      <c r="BD188" s="1156" t="str">
        <f ca="1">IF(intern2!BE24&gt;0,
        IF(BD$166="X",
              IF(COUNTBLANK(INDIRECT(ADDRESS(ROW(BD188),MATCH(BD$167,$166:$166,0),1,1)&amp;":"&amp;ADDRESS(ROW(BD188),COLUMN(BD188)-1,1,1),TRUE))&gt;0,"",
                    IF(COUNTIF(INDIRECT(ADDRESS(ROW(BD188),MATCH(BD$167,$166:$166,0),1,1)&amp;":"&amp;ADDRESS(ROW(BD188),COLUMN(BD188)-1,1,1),TRUE),"OK")&gt;0,"OK","NOK")),
              IF(BD$8&gt;=VLOOKUP($A188,'2.2'!$D:$O,5,FALSE),"OK","NOK")),
         "")</f>
        <v/>
      </c>
      <c r="BE188" s="1156" t="str">
        <f ca="1">IF(intern2!BF24&gt;0,
        IF(BE$166="X",
              IF(COUNTBLANK(INDIRECT(ADDRESS(ROW(BE188),MATCH(BE$167,$166:$166,0),1,1)&amp;":"&amp;ADDRESS(ROW(BE188),COLUMN(BE188)-1,1,1),TRUE))&gt;0,"",
                    IF(COUNTIF(INDIRECT(ADDRESS(ROW(BE188),MATCH(BE$167,$166:$166,0),1,1)&amp;":"&amp;ADDRESS(ROW(BE188),COLUMN(BE188)-1,1,1),TRUE),"OK")&gt;0,"OK","NOK")),
              IF(BE$8&gt;=VLOOKUP($A188,'2.2'!$D:$O,5,FALSE),"OK","NOK")),
         "")</f>
        <v/>
      </c>
      <c r="BF188" s="1170" t="str">
        <f ca="1">IF(intern2!BG24&gt;0,
        IF(BF$166="X",
              IF(COUNTBLANK(INDIRECT(ADDRESS(ROW(BF188),MATCH(BF$167,$166:$166,0),1,1)&amp;":"&amp;ADDRESS(ROW(BF188),COLUMN(BF188)-1,1,1),TRUE))&gt;0,"",
                    IF(COUNTIF(INDIRECT(ADDRESS(ROW(BF188),MATCH(BF$167,$166:$166,0),1,1)&amp;":"&amp;ADDRESS(ROW(BF188),COLUMN(BF188)-1,1,1),TRUE),"OK")&gt;0,"OK","NOK")),
              IF(BF$8&gt;=VLOOKUP($A188,'2.2'!$D:$O,5,FALSE),"OK","NOK")),
         "")</f>
        <v/>
      </c>
      <c r="BG188" s="1269" t="str">
        <f ca="1">IF(intern2!BH24&gt;0,
        IF(BG$166="X",
              IF(COUNTBLANK(INDIRECT(ADDRESS(ROW(BG188),MATCH(BG$167,$166:$166,0),1,1)&amp;":"&amp;ADDRESS(ROW(BG188),COLUMN(BG188)-1,1,1),TRUE))&gt;0,"",
                    IF(COUNTIF(INDIRECT(ADDRESS(ROW(BG188),MATCH(BG$167,$166:$166,0),1,1)&amp;":"&amp;ADDRESS(ROW(BG188),COLUMN(BG188)-1,1,1),TRUE),"OK")&gt;0,"OK","NOK")),
              IF(BG$8&gt;=VLOOKUP($A188,'2.2'!$D:$O,5,FALSE),"OK","NOK")),
         "")</f>
        <v/>
      </c>
      <c r="BH188" s="1176" t="str">
        <f t="shared" ca="1" si="12"/>
        <v>OK</v>
      </c>
      <c r="BI188" s="1176"/>
    </row>
    <row r="189" spans="1:61" ht="39.6" x14ac:dyDescent="0.25">
      <c r="A189" s="716" t="str">
        <f t="shared" ref="A189:B189" si="32">+A29</f>
        <v>NCH1.1.1.1</v>
      </c>
      <c r="B189" s="1157" t="str">
        <f t="shared" si="32"/>
        <v>Trattamento di patologie  vascolari complesse del SNC (CIMAS)</v>
      </c>
      <c r="C189" s="1156" t="str">
        <f ca="1">IF(intern2!D25&gt;0,
        IF(C$166="X",
              IF(COUNTBLANK(INDIRECT(ADDRESS(ROW(C189),MATCH(C$167,$166:$166,0),1,1)&amp;":"&amp;ADDRESS(ROW(C189),COLUMN(C189)-1,1,1),TRUE))&gt;0,"",
                    IF(COUNTIF(INDIRECT(ADDRESS(ROW(C189),MATCH(C$167,$166:$166,0),1,1)&amp;":"&amp;ADDRESS(ROW(C189),COLUMN(C189)-1,1,1),TRUE),"OK")&gt;0,"OK","NOK")),
              IF(C$8&gt;=VLOOKUP($A189,'2.2'!$D:$O,5,FALSE),"OK","NOK")),
         "")</f>
        <v/>
      </c>
      <c r="D189" s="1156" t="str">
        <f ca="1">IF(intern2!E25&gt;0,
        IF(D$166="X",
              IF(COUNTBLANK(INDIRECT(ADDRESS(ROW(D189),MATCH(D$167,$166:$166,0),1,1)&amp;":"&amp;ADDRESS(ROW(D189),COLUMN(D189)-1,1,1),TRUE))&gt;0,"",
                    IF(COUNTIF(INDIRECT(ADDRESS(ROW(D189),MATCH(D$167,$166:$166,0),1,1)&amp;":"&amp;ADDRESS(ROW(D189),COLUMN(D189)-1,1,1),TRUE),"OK")&gt;0,"OK","NOK")),
              IF(D$8&gt;=VLOOKUP($A189,'2.2'!$D:$O,5,FALSE),"OK","NOK")),
         "")</f>
        <v/>
      </c>
      <c r="E189" s="1156" t="str">
        <f ca="1">IF(intern2!F25&gt;0,
        IF(E$166="X",
              IF(COUNTBLANK(INDIRECT(ADDRESS(ROW(E189),MATCH(E$167,$166:$166,0),1,1)&amp;":"&amp;ADDRESS(ROW(E189),COLUMN(E189)-1,1,1),TRUE))&gt;0,"",
                    IF(COUNTIF(INDIRECT(ADDRESS(ROW(E189),MATCH(E$167,$166:$166,0),1,1)&amp;":"&amp;ADDRESS(ROW(E189),COLUMN(E189)-1,1,1),TRUE),"OK")&gt;0,"OK","NOK")),
              IF(E$8&gt;=VLOOKUP($A189,'2.2'!$D:$O,5,FALSE),"OK","NOK")),
         "")</f>
        <v/>
      </c>
      <c r="F189" s="1156" t="str">
        <f ca="1">IF(intern2!G25&gt;0,
        IF(F$166="X",
              IF(COUNTBLANK(INDIRECT(ADDRESS(ROW(F189),MATCH(F$167,$166:$166,0),1,1)&amp;":"&amp;ADDRESS(ROW(F189),COLUMN(F189)-1,1,1),TRUE))&gt;0,"",
                    IF(COUNTIF(INDIRECT(ADDRESS(ROW(F189),MATCH(F$167,$166:$166,0),1,1)&amp;":"&amp;ADDRESS(ROW(F189),COLUMN(F189)-1,1,1),TRUE),"OK")&gt;0,"OK","NOK")),
              IF(F$8&gt;=VLOOKUP($A189,'2.2'!$D:$O,5,FALSE),"OK","NOK")),
         "")</f>
        <v/>
      </c>
      <c r="G189" s="1156" t="str">
        <f ca="1">IF(intern2!H25&gt;0,
        IF(G$166="X",
              IF(COUNTBLANK(INDIRECT(ADDRESS(ROW(G189),MATCH(G$167,$166:$166,0),1,1)&amp;":"&amp;ADDRESS(ROW(G189),COLUMN(G189)-1,1,1),TRUE))&gt;0,"",
                    IF(COUNTIF(INDIRECT(ADDRESS(ROW(G189),MATCH(G$167,$166:$166,0),1,1)&amp;":"&amp;ADDRESS(ROW(G189),COLUMN(G189)-1,1,1),TRUE),"OK")&gt;0,"OK","NOK")),
              IF(G$8&gt;=VLOOKUP($A189,'2.2'!$D:$O,5,FALSE),"OK","NOK")),
         "")</f>
        <v/>
      </c>
      <c r="H189" s="1156" t="str">
        <f ca="1">IF(intern2!I25&gt;0,
        IF(H$166="X",
              IF(COUNTBLANK(INDIRECT(ADDRESS(ROW(H189),MATCH(H$167,$166:$166,0),1,1)&amp;":"&amp;ADDRESS(ROW(H189),COLUMN(H189)-1,1,1),TRUE))&gt;0,"",
                    IF(COUNTIF(INDIRECT(ADDRESS(ROW(H189),MATCH(H$167,$166:$166,0),1,1)&amp;":"&amp;ADDRESS(ROW(H189),COLUMN(H189)-1,1,1),TRUE),"OK")&gt;0,"OK","NOK")),
              IF(H$8&gt;=VLOOKUP($A189,'2.2'!$D:$O,5,FALSE),"OK","NOK")),
         "")</f>
        <v/>
      </c>
      <c r="I189" s="1269" t="str">
        <f ca="1">IF(intern2!J25&gt;0,
        IF(I$166="X",
              IF(COUNTBLANK(INDIRECT(ADDRESS(ROW(I189),MATCH(I$167,$166:$166,0),1,1)&amp;":"&amp;ADDRESS(ROW(I189),COLUMN(I189)-1,1,1),TRUE))&gt;0,"",
                    IF(COUNTIF(INDIRECT(ADDRESS(ROW(I189),MATCH(I$167,$166:$166,0),1,1)&amp;":"&amp;ADDRESS(ROW(I189),COLUMN(I189)-1,1,1),TRUE),"OK")&gt;0,"OK","NOK")),
              IF(I$8&gt;=VLOOKUP($A189,'2.2'!$D:$O,5,FALSE),"OK","NOK")),
         "")</f>
        <v/>
      </c>
      <c r="J189" s="1159" t="str">
        <f ca="1">IF(intern2!K25&gt;0,
        IF(J$166="X",
              IF(COUNTBLANK(INDIRECT(ADDRESS(ROW(J189),MATCH(J$167,$166:$166,0),1,1)&amp;":"&amp;ADDRESS(ROW(J189),COLUMN(J189)-1,1,1),TRUE))&gt;0,"",
                    IF(COUNTIF(INDIRECT(ADDRESS(ROW(J189),MATCH(J$167,$166:$166,0),1,1)&amp;":"&amp;ADDRESS(ROW(J189),COLUMN(J189)-1,1,1),TRUE),"OK")&gt;0,"OK","NOK")),
              IF(J$8&gt;=VLOOKUP($A189,'2.2'!$D:$O,5,FALSE),"OK","NOK")),
         "")</f>
        <v/>
      </c>
      <c r="K189" s="1156" t="str">
        <f ca="1">IF(intern2!L25&gt;0,
        IF(K$166="X",
              IF(COUNTBLANK(INDIRECT(ADDRESS(ROW(K189),MATCH(K$167,$166:$166,0),1,1)&amp;":"&amp;ADDRESS(ROW(K189),COLUMN(K189)-1,1,1),TRUE))&gt;0,"",
                    IF(COUNTIF(INDIRECT(ADDRESS(ROW(K189),MATCH(K$167,$166:$166,0),1,1)&amp;":"&amp;ADDRESS(ROW(K189),COLUMN(K189)-1,1,1),TRUE),"OK")&gt;0,"OK","NOK")),
              IF(K$8&gt;=VLOOKUP($A189,'2.2'!$D:$O,5,FALSE),"OK","NOK")),
         "")</f>
        <v/>
      </c>
      <c r="L189" s="1156" t="str">
        <f ca="1">IF(intern2!M25&gt;0,
        IF(L$166="X",
              IF(COUNTBLANK(INDIRECT(ADDRESS(ROW(L189),MATCH(L$167,$166:$166,0),1,1)&amp;":"&amp;ADDRESS(ROW(L189),COLUMN(L189)-1,1,1),TRUE))&gt;0,"",
                    IF(COUNTIF(INDIRECT(ADDRESS(ROW(L189),MATCH(L$167,$166:$166,0),1,1)&amp;":"&amp;ADDRESS(ROW(L189),COLUMN(L189)-1,1,1),TRUE),"OK")&gt;0,"OK","NOK")),
              IF(L$8&gt;=VLOOKUP($A189,'2.2'!$D:$O,5,FALSE),"OK","NOK")),
         "")</f>
        <v/>
      </c>
      <c r="M189" s="1156" t="str">
        <f ca="1">IF(intern2!N25&gt;0,
        IF(M$166="X",
              IF(COUNTBLANK(INDIRECT(ADDRESS(ROW(M189),MATCH(M$167,$166:$166,0),1,1)&amp;":"&amp;ADDRESS(ROW(M189),COLUMN(M189)-1,1,1),TRUE))&gt;0,"",
                    IF(COUNTIF(INDIRECT(ADDRESS(ROW(M189),MATCH(M$167,$166:$166,0),1,1)&amp;":"&amp;ADDRESS(ROW(M189),COLUMN(M189)-1,1,1),TRUE),"OK")&gt;0,"OK","NOK")),
              IF(M$8&gt;=VLOOKUP($A189,'2.2'!$D:$O,5,FALSE),"OK","NOK")),
         "")</f>
        <v/>
      </c>
      <c r="N189" s="1156" t="str">
        <f ca="1">IF(intern2!O25&gt;0,
        IF(N$166="X",
              IF(COUNTBLANK(INDIRECT(ADDRESS(ROW(N189),MATCH(N$167,$166:$166,0),1,1)&amp;":"&amp;ADDRESS(ROW(N189),COLUMN(N189)-1,1,1),TRUE))&gt;0,"",
                    IF(COUNTIF(INDIRECT(ADDRESS(ROW(N189),MATCH(N$167,$166:$166,0),1,1)&amp;":"&amp;ADDRESS(ROW(N189),COLUMN(N189)-1,1,1),TRUE),"OK")&gt;0,"OK","NOK")),
              IF(N$8&gt;=VLOOKUP($A189,'2.2'!$D:$O,5,FALSE),"OK","NOK")),
         "")</f>
        <v/>
      </c>
      <c r="O189" s="1156" t="str">
        <f ca="1">IF(intern2!P25&gt;0,
        IF(O$166="X",
              IF(COUNTBLANK(INDIRECT(ADDRESS(ROW(O189),MATCH(O$167,$166:$166,0),1,1)&amp;":"&amp;ADDRESS(ROW(O189),COLUMN(O189)-1,1,1),TRUE))&gt;0,"",
                    IF(COUNTIF(INDIRECT(ADDRESS(ROW(O189),MATCH(O$167,$166:$166,0),1,1)&amp;":"&amp;ADDRESS(ROW(O189),COLUMN(O189)-1,1,1),TRUE),"OK")&gt;0,"OK","NOK")),
              IF(O$8&gt;=VLOOKUP($A189,'2.2'!$D:$O,5,FALSE),"OK","NOK")),
         "")</f>
        <v/>
      </c>
      <c r="P189" s="1156" t="str">
        <f ca="1">IF(intern2!Q25&gt;0,
        IF(P$166="X",
              IF(COUNTBLANK(INDIRECT(ADDRESS(ROW(P189),MATCH(P$167,$166:$166,0),1,1)&amp;":"&amp;ADDRESS(ROW(P189),COLUMN(P189)-1,1,1),TRUE))&gt;0,"",
                    IF(COUNTIF(INDIRECT(ADDRESS(ROW(P189),MATCH(P$167,$166:$166,0),1,1)&amp;":"&amp;ADDRESS(ROW(P189),COLUMN(P189)-1,1,1),TRUE),"OK")&gt;0,"OK","NOK")),
              IF(P$8&gt;=VLOOKUP($A189,'2.2'!$D:$O,5,FALSE),"OK","NOK")),
         "")</f>
        <v/>
      </c>
      <c r="Q189" s="1156" t="str">
        <f ca="1">IF(intern2!R25&gt;0,
        IF(Q$166="X",
              IF(COUNTBLANK(INDIRECT(ADDRESS(ROW(Q189),MATCH(Q$167,$166:$166,0),1,1)&amp;":"&amp;ADDRESS(ROW(Q189),COLUMN(Q189)-1,1,1),TRUE))&gt;0,"",
                    IF(COUNTIF(INDIRECT(ADDRESS(ROW(Q189),MATCH(Q$167,$166:$166,0),1,1)&amp;":"&amp;ADDRESS(ROW(Q189),COLUMN(Q189)-1,1,1),TRUE),"OK")&gt;0,"OK","NOK")),
              IF(Q$8&gt;=VLOOKUP($A189,'2.2'!$D:$O,5,FALSE),"OK","NOK")),
         "")</f>
        <v/>
      </c>
      <c r="R189" s="1159" t="str">
        <f ca="1">IF(intern2!S25&gt;0,
        IF(R$166="X",
              IF(COUNTBLANK(INDIRECT(ADDRESS(ROW(R189),MATCH(R$167,$166:$166,0),1,1)&amp;":"&amp;ADDRESS(ROW(R189),COLUMN(R189)-1,1,1),TRUE))&gt;0,"",
                    IF(COUNTIF(INDIRECT(ADDRESS(ROW(R189),MATCH(R$167,$166:$166,0),1,1)&amp;":"&amp;ADDRESS(ROW(R189),COLUMN(R189)-1,1,1),TRUE),"OK")&gt;0,"OK","NOK")),
              IF(R$8&gt;=VLOOKUP($A189,'2.2'!$D:$O,5,FALSE),"OK","NOK")),
         "")</f>
        <v/>
      </c>
      <c r="S189" s="1159" t="str">
        <f ca="1">IF(intern2!T25&gt;0,
        IF(S$166="X",
              IF(COUNTBLANK(INDIRECT(ADDRESS(ROW(S189),MATCH(S$167,$166:$166,0),1,1)&amp;":"&amp;ADDRESS(ROW(S189),COLUMN(S189)-1,1,1),TRUE))&gt;0,"",
                    IF(COUNTIF(INDIRECT(ADDRESS(ROW(S189),MATCH(S$167,$166:$166,0),1,1)&amp;":"&amp;ADDRESS(ROW(S189),COLUMN(S189)-1,1,1),TRUE),"OK")&gt;0,"OK","NOK")),
              IF(S$8&gt;=VLOOKUP($A189,'2.2'!$D:$O,5,FALSE),"OK","NOK")),
         "")</f>
        <v/>
      </c>
      <c r="T189" s="1156" t="str">
        <f ca="1">IF(intern2!U25&gt;0,
        IF(T$166="X",
              IF(COUNTBLANK(INDIRECT(ADDRESS(ROW(T189),MATCH(T$167,$166:$166,0),1,1)&amp;":"&amp;ADDRESS(ROW(T189),COLUMN(T189)-1,1,1),TRUE))&gt;0,"",
                    IF(COUNTIF(INDIRECT(ADDRESS(ROW(T189),MATCH(T$167,$166:$166,0),1,1)&amp;":"&amp;ADDRESS(ROW(T189),COLUMN(T189)-1,1,1),TRUE),"OK")&gt;0,"OK","NOK")),
              IF(T$8&gt;=VLOOKUP($A189,'2.2'!$D:$O,5,FALSE),"OK","NOK")),
         "")</f>
        <v/>
      </c>
      <c r="U189" s="1156" t="str">
        <f ca="1">IF(intern2!V25&gt;0,
        IF(U$166="X",
              IF(COUNTBLANK(INDIRECT(ADDRESS(ROW(U189),MATCH(U$167,$166:$166,0),1,1)&amp;":"&amp;ADDRESS(ROW(U189),COLUMN(U189)-1,1,1),TRUE))&gt;0,"",
                    IF(COUNTIF(INDIRECT(ADDRESS(ROW(U189),MATCH(U$167,$166:$166,0),1,1)&amp;":"&amp;ADDRESS(ROW(U189),COLUMN(U189)-1,1,1),TRUE),"OK")&gt;0,"OK","NOK")),
              IF(U$8&gt;=VLOOKUP($A189,'2.2'!$D:$O,5,FALSE),"OK","NOK")),
         "")</f>
        <v/>
      </c>
      <c r="V189" s="1156" t="str">
        <f ca="1">IF(intern2!W25&gt;0,
        IF(V$166="X",
              IF(COUNTBLANK(INDIRECT(ADDRESS(ROW(V189),MATCH(V$167,$166:$166,0),1,1)&amp;":"&amp;ADDRESS(ROW(V189),COLUMN(V189)-1,1,1),TRUE))&gt;0,"",
                    IF(COUNTIF(INDIRECT(ADDRESS(ROW(V189),MATCH(V$167,$166:$166,0),1,1)&amp;":"&amp;ADDRESS(ROW(V189),COLUMN(V189)-1,1,1),TRUE),"OK")&gt;0,"OK","NOK")),
              IF(V$8&gt;=VLOOKUP($A189,'2.2'!$D:$O,5,FALSE),"OK","NOK")),
         "")</f>
        <v/>
      </c>
      <c r="W189" s="1156" t="str">
        <f ca="1">IF(intern2!X25&gt;0,
        IF(W$166="X",
              IF(COUNTBLANK(INDIRECT(ADDRESS(ROW(W189),MATCH(W$167,$166:$166,0),1,1)&amp;":"&amp;ADDRESS(ROW(W189),COLUMN(W189)-1,1,1),TRUE))&gt;0,"",
                    IF(COUNTIF(INDIRECT(ADDRESS(ROW(W189),MATCH(W$167,$166:$166,0),1,1)&amp;":"&amp;ADDRESS(ROW(W189),COLUMN(W189)-1,1,1),TRUE),"OK")&gt;0,"OK","NOK")),
              IF(W$8&gt;=VLOOKUP($A189,'2.2'!$D:$O,5,FALSE),"OK","NOK")),
         "")</f>
        <v/>
      </c>
      <c r="X189" s="1156" t="str">
        <f ca="1">IF(intern2!Y25&gt;0,
        IF(X$166="X",
              IF(COUNTBLANK(INDIRECT(ADDRESS(ROW(X189),MATCH(X$167,$166:$166,0),1,1)&amp;":"&amp;ADDRESS(ROW(X189),COLUMN(X189)-1,1,1),TRUE))&gt;0,"",
                    IF(COUNTIF(INDIRECT(ADDRESS(ROW(X189),MATCH(X$167,$166:$166,0),1,1)&amp;":"&amp;ADDRESS(ROW(X189),COLUMN(X189)-1,1,1),TRUE),"OK")&gt;0,"OK","NOK")),
              IF(X$8&gt;=VLOOKUP($A189,'2.2'!$D:$O,5,FALSE),"OK","NOK")),
         "")</f>
        <v/>
      </c>
      <c r="Y189" s="1170" t="str">
        <f ca="1">IF(intern2!Z25&gt;0,
        IF(Y$166="X",
              IF(COUNTBLANK(INDIRECT(ADDRESS(ROW(Y189),MATCH(Y$167,$166:$166,0),1,1)&amp;":"&amp;ADDRESS(ROW(Y189),COLUMN(Y189)-1,1,1),TRUE))&gt;0,"",
                    IF(COUNTIF(INDIRECT(ADDRESS(ROW(Y189),MATCH(Y$167,$166:$166,0),1,1)&amp;":"&amp;ADDRESS(ROW(Y189),COLUMN(Y189)-1,1,1),TRUE),"OK")&gt;0,"OK","NOK")),
              IF(Y$8&gt;=VLOOKUP($A189,'2.2'!$D:$O,5,FALSE),"OK","NOK")),
         "")</f>
        <v/>
      </c>
      <c r="Z189" s="1269" t="str">
        <f ca="1">IF(intern2!AA25&gt;0,
        IF(Z$166="X",
              IF(COUNTBLANK(INDIRECT(ADDRESS(ROW(Z189),MATCH(Z$167,$166:$166,0),1,1)&amp;":"&amp;ADDRESS(ROW(Z189),COLUMN(Z189)-1,1,1),TRUE))&gt;0,"",
                    IF(COUNTIF(INDIRECT(ADDRESS(ROW(Z189),MATCH(Z$167,$166:$166,0),1,1)&amp;":"&amp;ADDRESS(ROW(Z189),COLUMN(Z189)-1,1,1),TRUE),"OK")&gt;0,"OK","NOK")),
              IF(Z$8&gt;=VLOOKUP($A189,'2.2'!$D:$O,5,FALSE),"OK","NOK")),
         "")</f>
        <v/>
      </c>
      <c r="AA189" s="1156" t="str">
        <f ca="1">IF(intern2!AB25&gt;0,
        IF(AA$166="X",
              IF(COUNTBLANK(INDIRECT(ADDRESS(ROW(AA189),MATCH(AA$167,$166:$166,0),1,1)&amp;":"&amp;ADDRESS(ROW(AA189),COLUMN(AA189)-1,1,1),TRUE))&gt;0,"",
                    IF(COUNTIF(INDIRECT(ADDRESS(ROW(AA189),MATCH(AA$167,$166:$166,0),1,1)&amp;":"&amp;ADDRESS(ROW(AA189),COLUMN(AA189)-1,1,1),TRUE),"OK")&gt;0,"OK","NOK")),
              IF(AA$8&gt;=VLOOKUP($A189,'2.2'!$D:$O,5,FALSE),"OK","NOK")),
         "")</f>
        <v/>
      </c>
      <c r="AB189" s="1156" t="str">
        <f ca="1">IF(intern2!AC25&gt;0,
        IF(AB$166="X",
              IF(COUNTBLANK(INDIRECT(ADDRESS(ROW(AB189),MATCH(AB$167,$166:$166,0),1,1)&amp;":"&amp;ADDRESS(ROW(AB189),COLUMN(AB189)-1,1,1),TRUE))&gt;0,"",
                    IF(COUNTIF(INDIRECT(ADDRESS(ROW(AB189),MATCH(AB$167,$166:$166,0),1,1)&amp;":"&amp;ADDRESS(ROW(AB189),COLUMN(AB189)-1,1,1),TRUE),"OK")&gt;0,"OK","NOK")),
              IF(AB$8&gt;=VLOOKUP($A189,'2.2'!$D:$O,5,FALSE),"OK","NOK")),
         "")</f>
        <v/>
      </c>
      <c r="AC189" s="1156" t="str">
        <f ca="1">IF(intern2!AD25&gt;0,
        IF(AC$166="X",
              IF(COUNTBLANK(INDIRECT(ADDRESS(ROW(AC189),MATCH(AC$167,$166:$166,0),1,1)&amp;":"&amp;ADDRESS(ROW(AC189),COLUMN(AC189)-1,1,1),TRUE))&gt;0,"",
                    IF(COUNTIF(INDIRECT(ADDRESS(ROW(AC189),MATCH(AC$167,$166:$166,0),1,1)&amp;":"&amp;ADDRESS(ROW(AC189),COLUMN(AC189)-1,1,1),TRUE),"OK")&gt;0,"OK","NOK")),
              IF(AC$8&gt;=VLOOKUP($A189,'2.2'!$D:$O,5,FALSE),"OK","NOK")),
         "")</f>
        <v/>
      </c>
      <c r="AD189" s="1156" t="str">
        <f ca="1">IF(intern2!AE25&gt;0,
        IF(AD$166="X",
              IF(COUNTBLANK(INDIRECT(ADDRESS(ROW(AD189),MATCH(AD$167,$166:$166,0),1,1)&amp;":"&amp;ADDRESS(ROW(AD189),COLUMN(AD189)-1,1,1),TRUE))&gt;0,"",
                    IF(COUNTIF(INDIRECT(ADDRESS(ROW(AD189),MATCH(AD$167,$166:$166,0),1,1)&amp;":"&amp;ADDRESS(ROW(AD189),COLUMN(AD189)-1,1,1),TRUE),"OK")&gt;0,"OK","NOK")),
              IF(AD$8&gt;=VLOOKUP($A189,'2.2'!$D:$O,5,FALSE),"OK","NOK")),
         "")</f>
        <v/>
      </c>
      <c r="AE189" s="1160" t="str">
        <f ca="1">IF(intern2!AF25&gt;0,
        IF(AE$166="X",
              IF(COUNTBLANK(INDIRECT(ADDRESS(ROW(AE189),MATCH(AE$167,$166:$166,0),1,1)&amp;":"&amp;ADDRESS(ROW(AE189),COLUMN(AE189)-1,1,1),TRUE))&gt;0,"",
                    IF(COUNTIF(INDIRECT(ADDRESS(ROW(AE189),MATCH(AE$167,$166:$166,0),1,1)&amp;":"&amp;ADDRESS(ROW(AE189),COLUMN(AE189)-1,1,1),TRUE),"OK")&gt;0,"OK","NOK")),
              IF(AE$8&gt;=VLOOKUP($A189,'2.2'!$D:$O,5,FALSE),"OK","NOK")),
         "")</f>
        <v/>
      </c>
      <c r="AF189" s="1269" t="str">
        <f ca="1">IF(intern2!AG25&gt;0,
        IF(AF$166="X",
              IF(COUNTBLANK(INDIRECT(ADDRESS(ROW(AF189),MATCH(AF$167,$166:$166,0),1,1)&amp;":"&amp;ADDRESS(ROW(AF189),COLUMN(AF189)-1,1,1),TRUE))&gt;0,"",
                    IF(COUNTIF(INDIRECT(ADDRESS(ROW(AF189),MATCH(AF$167,$166:$166,0),1,1)&amp;":"&amp;ADDRESS(ROW(AF189),COLUMN(AF189)-1,1,1),TRUE),"OK")&gt;0,"OK","NOK")),
              IF(AF$8&gt;=VLOOKUP($A189,'2.2'!$D:$O,5,FALSE),"OK","NOK")),
         "")</f>
        <v/>
      </c>
      <c r="AG189" s="1160" t="str">
        <f ca="1">IF(intern2!AH25&gt;0,
        IF(AG$166="X",
              IF(COUNTBLANK(INDIRECT(ADDRESS(ROW(AG189),MATCH(AG$167,$166:$166,0),1,1)&amp;":"&amp;ADDRESS(ROW(AG189),COLUMN(AG189)-1,1,1),TRUE))&gt;0,"",
                    IF(COUNTIF(INDIRECT(ADDRESS(ROW(AG189),MATCH(AG$167,$166:$166,0),1,1)&amp;":"&amp;ADDRESS(ROW(AG189),COLUMN(AG189)-1,1,1),TRUE),"OK")&gt;0,"OK","NOK")),
              IF(AG$8&gt;=VLOOKUP($A189,'2.2'!$D:$O,5,FALSE),"OK","NOK")),
         "")</f>
        <v/>
      </c>
      <c r="AH189" s="1160" t="str">
        <f ca="1">IF(intern2!AI25&gt;0,
        IF(AH$166="X",
              IF(COUNTBLANK(INDIRECT(ADDRESS(ROW(AH189),MATCH(AH$167,$166:$166,0),1,1)&amp;":"&amp;ADDRESS(ROW(AH189),COLUMN(AH189)-1,1,1),TRUE))&gt;0,"",
                    IF(COUNTIF(INDIRECT(ADDRESS(ROW(AH189),MATCH(AH$167,$166:$166,0),1,1)&amp;":"&amp;ADDRESS(ROW(AH189),COLUMN(AH189)-1,1,1),TRUE),"OK")&gt;0,"OK","NOK")),
              IF(AH$8&gt;=VLOOKUP($A189,'2.2'!$D:$O,5,FALSE),"OK","NOK")),
         "")</f>
        <v/>
      </c>
      <c r="AI189" s="1156" t="str">
        <f ca="1">IF(intern2!AJ25&gt;0,
        IF(AI$166="X",
              IF(COUNTBLANK(INDIRECT(ADDRESS(ROW(AI189),MATCH(AI$167,$166:$166,0),1,1)&amp;":"&amp;ADDRESS(ROW(AI189),COLUMN(AI189)-1,1,1),TRUE))&gt;0,"",
                    IF(COUNTIF(INDIRECT(ADDRESS(ROW(AI189),MATCH(AI$167,$166:$166,0),1,1)&amp;":"&amp;ADDRESS(ROW(AI189),COLUMN(AI189)-1,1,1),TRUE),"OK")&gt;0,"OK","NOK")),
              IF(AI$8&gt;=VLOOKUP($A189,'2.2'!$D:$O,5,FALSE),"OK","NOK")),
         "")</f>
        <v/>
      </c>
      <c r="AJ189" s="1156" t="str">
        <f ca="1">IF(intern2!AK25&gt;0,
        IF(AJ$166="X",
              IF(COUNTBLANK(INDIRECT(ADDRESS(ROW(AJ189),MATCH(AJ$167,$166:$166,0),1,1)&amp;":"&amp;ADDRESS(ROW(AJ189),COLUMN(AJ189)-1,1,1),TRUE))&gt;0,"",
                    IF(COUNTIF(INDIRECT(ADDRESS(ROW(AJ189),MATCH(AJ$167,$166:$166,0),1,1)&amp;":"&amp;ADDRESS(ROW(AJ189),COLUMN(AJ189)-1,1,1),TRUE),"OK")&gt;0,"OK","NOK")),
              IF(AJ$8&gt;=VLOOKUP($A189,'2.2'!$D:$O,5,FALSE),"OK","NOK")),
         "")</f>
        <v/>
      </c>
      <c r="AK189" s="1156" t="str">
        <f ca="1">IF(intern2!AL25&gt;0,
        IF(AK$166="X",
              IF(COUNTBLANK(INDIRECT(ADDRESS(ROW(AK189),MATCH(AK$167,$166:$166,0),1,1)&amp;":"&amp;ADDRESS(ROW(AK189),COLUMN(AK189)-1,1,1),TRUE))&gt;0,"",
                    IF(COUNTIF(INDIRECT(ADDRESS(ROW(AK189),MATCH(AK$167,$166:$166,0),1,1)&amp;":"&amp;ADDRESS(ROW(AK189),COLUMN(AK189)-1,1,1),TRUE),"OK")&gt;0,"OK","NOK")),
              IF(AK$8&gt;=VLOOKUP($A189,'2.2'!$D:$O,5,FALSE),"OK","NOK")),
         "")</f>
        <v/>
      </c>
      <c r="AL189" s="1156" t="str">
        <f ca="1">IF(intern2!AM25&gt;0,
        IF(AL$166="X",
              IF(COUNTBLANK(INDIRECT(ADDRESS(ROW(AL189),MATCH(AL$167,$166:$166,0),1,1)&amp;":"&amp;ADDRESS(ROW(AL189),COLUMN(AL189)-1,1,1),TRUE))&gt;0,"",
                    IF(COUNTIF(INDIRECT(ADDRESS(ROW(AL189),MATCH(AL$167,$166:$166,0),1,1)&amp;":"&amp;ADDRESS(ROW(AL189),COLUMN(AL189)-1,1,1),TRUE),"OK")&gt;0,"OK","NOK")),
              IF(AL$8&gt;=VLOOKUP($A189,'2.2'!$D:$O,5,FALSE),"OK","NOK")),
         "")</f>
        <v/>
      </c>
      <c r="AM189" s="1269" t="str">
        <f ca="1">IF(intern2!AN25&gt;0,
        IF(AM$166="X",
              IF(COUNTBLANK(INDIRECT(ADDRESS(ROW(AM189),MATCH(AM$167,$166:$166,0),1,1)&amp;":"&amp;ADDRESS(ROW(AM189),COLUMN(AM189)-1,1,1),TRUE))&gt;0,"",
                    IF(COUNTIF(INDIRECT(ADDRESS(ROW(AM189),MATCH(AM$167,$166:$166,0),1,1)&amp;":"&amp;ADDRESS(ROW(AM189),COLUMN(AM189)-1,1,1),TRUE),"OK")&gt;0,"OK","NOK")),
              IF(AM$8&gt;=VLOOKUP($A189,'2.2'!$D:$O,5,FALSE),"OK","NOK")),
         "")</f>
        <v/>
      </c>
      <c r="AN189" s="1170" t="str">
        <f ca="1">IF(intern2!AO25&gt;0,
        IF(AN$166="X",
              IF(COUNTBLANK(INDIRECT(ADDRESS(ROW(AN189),MATCH(AN$167,$166:$166,0),1,1)&amp;":"&amp;ADDRESS(ROW(AN189),COLUMN(AN189)-1,1,1),TRUE))&gt;0,"",
                    IF(COUNTIF(INDIRECT(ADDRESS(ROW(AN189),MATCH(AN$167,$166:$166,0),1,1)&amp;":"&amp;ADDRESS(ROW(AN189),COLUMN(AN189)-1,1,1),TRUE),"OK")&gt;0,"OK","NOK")),
              IF(AN$8&gt;=VLOOKUP($A189,'2.2'!$D:$O,5,FALSE),"OK","NOK")),
         "")</f>
        <v/>
      </c>
      <c r="AO189" s="1156" t="str">
        <f ca="1">IF(intern2!AP25&gt;0,
        IF(AO$166="X",
              IF(COUNTBLANK(INDIRECT(ADDRESS(ROW(AO189),MATCH(AO$167,$166:$166,0),1,1)&amp;":"&amp;ADDRESS(ROW(AO189),COLUMN(AO189)-1,1,1),TRUE))&gt;0,"",
                    IF(COUNTIF(INDIRECT(ADDRESS(ROW(AO189),MATCH(AO$167,$166:$166,0),1,1)&amp;":"&amp;ADDRESS(ROW(AO189),COLUMN(AO189)-1,1,1),TRUE),"OK")&gt;0,"OK","NOK")),
              IF(AO$8&gt;=VLOOKUP($A189,'2.2'!$D:$O,5,FALSE),"OK","NOK")),
         "")</f>
        <v/>
      </c>
      <c r="AP189" s="1156" t="str">
        <f ca="1">IF(intern2!AQ25&gt;0,
        IF(AP$166="X",
              IF(COUNTBLANK(INDIRECT(ADDRESS(ROW(AP189),MATCH(AP$167,$166:$166,0),1,1)&amp;":"&amp;ADDRESS(ROW(AP189),COLUMN(AP189)-1,1,1),TRUE))&gt;0,"",
                    IF(COUNTIF(INDIRECT(ADDRESS(ROW(AP189),MATCH(AP$167,$166:$166,0),1,1)&amp;":"&amp;ADDRESS(ROW(AP189),COLUMN(AP189)-1,1,1),TRUE),"OK")&gt;0,"OK","NOK")),
              IF(AP$8&gt;=VLOOKUP($A189,'2.2'!$D:$O,5,FALSE),"OK","NOK")),
         "")</f>
        <v/>
      </c>
      <c r="AQ189" s="1269" t="str">
        <f ca="1">IF(intern2!AR25&gt;0,
        IF(AQ$166="X",
              IF(COUNTBLANK(INDIRECT(ADDRESS(ROW(AQ189),MATCH(AQ$167,$166:$166,0),1,1)&amp;":"&amp;ADDRESS(ROW(AQ189),COLUMN(AQ189)-1,1,1),TRUE))&gt;0,"",
                    IF(COUNTIF(INDIRECT(ADDRESS(ROW(AQ189),MATCH(AQ$167,$166:$166,0),1,1)&amp;":"&amp;ADDRESS(ROW(AQ189),COLUMN(AQ189)-1,1,1),TRUE),"OK")&gt;0,"OK","NOK")),
              IF(AQ$8&gt;=VLOOKUP($A189,'2.2'!$D:$O,5,FALSE),"OK","NOK")),
         "")</f>
        <v/>
      </c>
      <c r="AR189" s="1156" t="str">
        <f ca="1">IF(intern2!AS25&gt;0,
        IF(AR$166="X",
              IF(COUNTBLANK(INDIRECT(ADDRESS(ROW(AR189),MATCH(AR$167,$166:$166,0),1,1)&amp;":"&amp;ADDRESS(ROW(AR189),COLUMN(AR189)-1,1,1),TRUE))&gt;0,"",
                    IF(COUNTIF(INDIRECT(ADDRESS(ROW(AR189),MATCH(AR$167,$166:$166,0),1,1)&amp;":"&amp;ADDRESS(ROW(AR189),COLUMN(AR189)-1,1,1),TRUE),"OK")&gt;0,"OK","NOK")),
              IF(AR$8&gt;=VLOOKUP($A189,'2.2'!$D:$O,5,FALSE),"OK","NOK")),
         "")</f>
        <v/>
      </c>
      <c r="AS189" s="1156" t="str">
        <f ca="1">IF(intern2!AT25&gt;0,
        IF(AS$166="X",
              IF(COUNTBLANK(INDIRECT(ADDRESS(ROW(AS189),MATCH(AS$167,$166:$166,0),1,1)&amp;":"&amp;ADDRESS(ROW(AS189),COLUMN(AS189)-1,1,1),TRUE))&gt;0,"",
                    IF(COUNTIF(INDIRECT(ADDRESS(ROW(AS189),MATCH(AS$167,$166:$166,0),1,1)&amp;":"&amp;ADDRESS(ROW(AS189),COLUMN(AS189)-1,1,1),TRUE),"OK")&gt;0,"OK","NOK")),
              IF(AS$8&gt;=VLOOKUP($A189,'2.2'!$D:$O,5,FALSE),"OK","NOK")),
         "")</f>
        <v/>
      </c>
      <c r="AT189" s="1269" t="str">
        <f ca="1">IF(intern2!AU25&gt;0,
        IF(AT$166="X",
              IF(COUNTBLANK(INDIRECT(ADDRESS(ROW(AT189),MATCH(AT$167,$166:$166,0),1,1)&amp;":"&amp;ADDRESS(ROW(AT189),COLUMN(AT189)-1,1,1),TRUE))&gt;0,"",
                    IF(COUNTIF(INDIRECT(ADDRESS(ROW(AT189),MATCH(AT$167,$166:$166,0),1,1)&amp;":"&amp;ADDRESS(ROW(AT189),COLUMN(AT189)-1,1,1),TRUE),"OK")&gt;0,"OK","NOK")),
              IF(AT$8&gt;=VLOOKUP($A189,'2.2'!$D:$O,5,FALSE),"OK","NOK")),
         "")</f>
        <v/>
      </c>
      <c r="AU189" s="1156" t="str">
        <f ca="1">IF(intern2!AV25&gt;0,
        IF(AU$166="X",
              IF(COUNTBLANK(INDIRECT(ADDRESS(ROW(AU189),MATCH(AU$167,$166:$166,0),1,1)&amp;":"&amp;ADDRESS(ROW(AU189),COLUMN(AU189)-1,1,1),TRUE))&gt;0,"",
                    IF(COUNTIF(INDIRECT(ADDRESS(ROW(AU189),MATCH(AU$167,$166:$166,0),1,1)&amp;":"&amp;ADDRESS(ROW(AU189),COLUMN(AU189)-1,1,1),TRUE),"OK")&gt;0,"OK","NOK")),
              IF(AU$8&gt;=VLOOKUP($A189,'2.2'!$D:$O,5,FALSE),"OK","NOK")),
         "")</f>
        <v/>
      </c>
      <c r="AV189" s="1156" t="str">
        <f ca="1">IF(intern2!AW25&gt;0,
        IF(AV$166="X",
              IF(COUNTBLANK(INDIRECT(ADDRESS(ROW(AV189),MATCH(AV$167,$166:$166,0),1,1)&amp;":"&amp;ADDRESS(ROW(AV189),COLUMN(AV189)-1,1,1),TRUE))&gt;0,"",
                    IF(COUNTIF(INDIRECT(ADDRESS(ROW(AV189),MATCH(AV$167,$166:$166,0),1,1)&amp;":"&amp;ADDRESS(ROW(AV189),COLUMN(AV189)-1,1,1),TRUE),"OK")&gt;0,"OK","NOK")),
              IF(AV$8&gt;=VLOOKUP($A189,'2.2'!$D:$O,5,FALSE),"OK","NOK")),
         "")</f>
        <v/>
      </c>
      <c r="AW189" s="1156" t="str">
        <f ca="1">IF(intern2!AX25&gt;0,
        IF(AW$166="X",
              IF(COUNTBLANK(INDIRECT(ADDRESS(ROW(AW189),MATCH(AW$167,$166:$166,0),1,1)&amp;":"&amp;ADDRESS(ROW(AW189),COLUMN(AW189)-1,1,1),TRUE))&gt;0,"",
                    IF(COUNTIF(INDIRECT(ADDRESS(ROW(AW189),MATCH(AW$167,$166:$166,0),1,1)&amp;":"&amp;ADDRESS(ROW(AW189),COLUMN(AW189)-1,1,1),TRUE),"OK")&gt;0,"OK","NOK")),
              IF(AW$8&gt;=VLOOKUP($A189,'2.2'!$D:$O,5,FALSE),"OK","NOK")),
         "")</f>
        <v/>
      </c>
      <c r="AX189" s="1156" t="str">
        <f ca="1">IF(intern2!AY25&gt;0,
        IF(AX$166="X",
              IF(COUNTBLANK(INDIRECT(ADDRESS(ROW(AX189),MATCH(AX$167,$166:$166,0),1,1)&amp;":"&amp;ADDRESS(ROW(AX189),COLUMN(AX189)-1,1,1),TRUE))&gt;0,"",
                    IF(COUNTIF(INDIRECT(ADDRESS(ROW(AX189),MATCH(AX$167,$166:$166,0),1,1)&amp;":"&amp;ADDRESS(ROW(AX189),COLUMN(AX189)-1,1,1),TRUE),"OK")&gt;0,"OK","NOK")),
              IF(AX$8&gt;=VLOOKUP($A189,'2.2'!$D:$O,5,FALSE),"OK","NOK")),
         "")</f>
        <v/>
      </c>
      <c r="AY189" s="1156" t="str">
        <f ca="1">IF(intern2!AZ25&gt;0,
        IF(AY$166="X",
              IF(COUNTBLANK(INDIRECT(ADDRESS(ROW(AY189),MATCH(AY$167,$166:$166,0),1,1)&amp;":"&amp;ADDRESS(ROW(AY189),COLUMN(AY189)-1,1,1),TRUE))&gt;0,"",
                    IF(COUNTIF(INDIRECT(ADDRESS(ROW(AY189),MATCH(AY$167,$166:$166,0),1,1)&amp;":"&amp;ADDRESS(ROW(AY189),COLUMN(AY189)-1,1,1),TRUE),"OK")&gt;0,"OK","NOK")),
              IF(AY$8&gt;=VLOOKUP($A189,'2.2'!$D:$O,5,FALSE),"OK","NOK")),
         "")</f>
        <v/>
      </c>
      <c r="AZ189" s="1269" t="str">
        <f ca="1">IF(intern2!BA25&gt;0,
        IF(AZ$166="X",
              IF(COUNTBLANK(INDIRECT(ADDRESS(ROW(AZ189),MATCH(AZ$167,$166:$166,0),1,1)&amp;":"&amp;ADDRESS(ROW(AZ189),COLUMN(AZ189)-1,1,1),TRUE))&gt;0,"",
                    IF(COUNTIF(INDIRECT(ADDRESS(ROW(AZ189),MATCH(AZ$167,$166:$166,0),1,1)&amp;":"&amp;ADDRESS(ROW(AZ189),COLUMN(AZ189)-1,1,1),TRUE),"OK")&gt;0,"OK","NOK")),
              IF(AZ$8&gt;=VLOOKUP($A189,'2.2'!$D:$O,5,FALSE),"OK","NOK")),
         "")</f>
        <v/>
      </c>
      <c r="BA189" s="1156" t="str">
        <f ca="1">IF(intern2!BB25&gt;0,
        IF(BA$166="X",
              IF(COUNTBLANK(INDIRECT(ADDRESS(ROW(BA189),MATCH(BA$167,$166:$166,0),1,1)&amp;":"&amp;ADDRESS(ROW(BA189),COLUMN(BA189)-1,1,1),TRUE))&gt;0,"",
                    IF(COUNTIF(INDIRECT(ADDRESS(ROW(BA189),MATCH(BA$167,$166:$166,0),1,1)&amp;":"&amp;ADDRESS(ROW(BA189),COLUMN(BA189)-1,1,1),TRUE),"OK")&gt;0,"OK","NOK")),
              IF(BA$8&gt;=VLOOKUP($A189,'2.2'!$D:$O,5,FALSE),"OK","NOK")),
         "")</f>
        <v/>
      </c>
      <c r="BB189" s="1156" t="str">
        <f ca="1">IF(intern2!BC25&gt;0,
        IF(BB$166="X",
              IF(COUNTBLANK(INDIRECT(ADDRESS(ROW(BB189),MATCH(BB$167,$166:$166,0),1,1)&amp;":"&amp;ADDRESS(ROW(BB189),COLUMN(BB189)-1,1,1),TRUE))&gt;0,"",
                    IF(COUNTIF(INDIRECT(ADDRESS(ROW(BB189),MATCH(BB$167,$166:$166,0),1,1)&amp;":"&amp;ADDRESS(ROW(BB189),COLUMN(BB189)-1,1,1),TRUE),"OK")&gt;0,"OK","NOK")),
              IF(BB$8&gt;=VLOOKUP($A189,'2.2'!$D:$O,5,FALSE),"OK","NOK")),
         "")</f>
        <v/>
      </c>
      <c r="BC189" s="1156" t="str">
        <f ca="1">IF(intern2!BD25&gt;0,
        IF(BC$166="X",
              IF(COUNTBLANK(INDIRECT(ADDRESS(ROW(BC189),MATCH(BC$167,$166:$166,0),1,1)&amp;":"&amp;ADDRESS(ROW(BC189),COLUMN(BC189)-1,1,1),TRUE))&gt;0,"",
                    IF(COUNTIF(INDIRECT(ADDRESS(ROW(BC189),MATCH(BC$167,$166:$166,0),1,1)&amp;":"&amp;ADDRESS(ROW(BC189),COLUMN(BC189)-1,1,1),TRUE),"OK")&gt;0,"OK","NOK")),
              IF(BC$8&gt;=VLOOKUP($A189,'2.2'!$D:$O,5,FALSE),"OK","NOK")),
         "")</f>
        <v/>
      </c>
      <c r="BD189" s="1156" t="str">
        <f ca="1">IF(intern2!BE25&gt;0,
        IF(BD$166="X",
              IF(COUNTBLANK(INDIRECT(ADDRESS(ROW(BD189),MATCH(BD$167,$166:$166,0),1,1)&amp;":"&amp;ADDRESS(ROW(BD189),COLUMN(BD189)-1,1,1),TRUE))&gt;0,"",
                    IF(COUNTIF(INDIRECT(ADDRESS(ROW(BD189),MATCH(BD$167,$166:$166,0),1,1)&amp;":"&amp;ADDRESS(ROW(BD189),COLUMN(BD189)-1,1,1),TRUE),"OK")&gt;0,"OK","NOK")),
              IF(BD$8&gt;=VLOOKUP($A189,'2.2'!$D:$O,5,FALSE),"OK","NOK")),
         "")</f>
        <v/>
      </c>
      <c r="BE189" s="1156" t="str">
        <f ca="1">IF(intern2!BF25&gt;0,
        IF(BE$166="X",
              IF(COUNTBLANK(INDIRECT(ADDRESS(ROW(BE189),MATCH(BE$167,$166:$166,0),1,1)&amp;":"&amp;ADDRESS(ROW(BE189),COLUMN(BE189)-1,1,1),TRUE))&gt;0,"",
                    IF(COUNTIF(INDIRECT(ADDRESS(ROW(BE189),MATCH(BE$167,$166:$166,0),1,1)&amp;":"&amp;ADDRESS(ROW(BE189),COLUMN(BE189)-1,1,1),TRUE),"OK")&gt;0,"OK","NOK")),
              IF(BE$8&gt;=VLOOKUP($A189,'2.2'!$D:$O,5,FALSE),"OK","NOK")),
         "")</f>
        <v/>
      </c>
      <c r="BF189" s="1170" t="str">
        <f ca="1">IF(intern2!BG25&gt;0,
        IF(BF$166="X",
              IF(COUNTBLANK(INDIRECT(ADDRESS(ROW(BF189),MATCH(BF$167,$166:$166,0),1,1)&amp;":"&amp;ADDRESS(ROW(BF189),COLUMN(BF189)-1,1,1),TRUE))&gt;0,"",
                    IF(COUNTIF(INDIRECT(ADDRESS(ROW(BF189),MATCH(BF$167,$166:$166,0),1,1)&amp;":"&amp;ADDRESS(ROW(BF189),COLUMN(BF189)-1,1,1),TRUE),"OK")&gt;0,"OK","NOK")),
              IF(BF$8&gt;=VLOOKUP($A189,'2.2'!$D:$O,5,FALSE),"OK","NOK")),
         "")</f>
        <v/>
      </c>
      <c r="BG189" s="1269" t="str">
        <f ca="1">IF(intern2!BH25&gt;0,
        IF(BG$166="X",
              IF(COUNTBLANK(INDIRECT(ADDRESS(ROW(BG189),MATCH(BG$167,$166:$166,0),1,1)&amp;":"&amp;ADDRESS(ROW(BG189),COLUMN(BG189)-1,1,1),TRUE))&gt;0,"",
                    IF(COUNTIF(INDIRECT(ADDRESS(ROW(BG189),MATCH(BG$167,$166:$166,0),1,1)&amp;":"&amp;ADDRESS(ROW(BG189),COLUMN(BG189)-1,1,1),TRUE),"OK")&gt;0,"OK","NOK")),
              IF(BG$8&gt;=VLOOKUP($A189,'2.2'!$D:$O,5,FALSE),"OK","NOK")),
         "")</f>
        <v/>
      </c>
      <c r="BH189" s="1176" t="str">
        <f t="shared" ca="1" si="12"/>
        <v>OK</v>
      </c>
      <c r="BI189" s="1176"/>
    </row>
    <row r="190" spans="1:61" ht="26.4" x14ac:dyDescent="0.25">
      <c r="A190" s="716" t="str">
        <f t="shared" ref="A190:B190" si="33">+A30</f>
        <v>NCH1.1.2</v>
      </c>
      <c r="B190" s="1157" t="str">
        <f t="shared" si="33"/>
        <v>Neurochirurgia stereotassica funzionale (CIMAS)</v>
      </c>
      <c r="C190" s="1156" t="str">
        <f ca="1">IF(intern2!D26&gt;0,
        IF(C$166="X",
              IF(COUNTBLANK(INDIRECT(ADDRESS(ROW(C190),MATCH(C$167,$166:$166,0),1,1)&amp;":"&amp;ADDRESS(ROW(C190),COLUMN(C190)-1,1,1),TRUE))&gt;0,"",
                    IF(COUNTIF(INDIRECT(ADDRESS(ROW(C190),MATCH(C$167,$166:$166,0),1,1)&amp;":"&amp;ADDRESS(ROW(C190),COLUMN(C190)-1,1,1),TRUE),"OK")&gt;0,"OK","NOK")),
              IF(C$8&gt;=VLOOKUP($A190,'2.2'!$D:$O,5,FALSE),"OK","NOK")),
         "")</f>
        <v/>
      </c>
      <c r="D190" s="1156" t="str">
        <f ca="1">IF(intern2!E26&gt;0,
        IF(D$166="X",
              IF(COUNTBLANK(INDIRECT(ADDRESS(ROW(D190),MATCH(D$167,$166:$166,0),1,1)&amp;":"&amp;ADDRESS(ROW(D190),COLUMN(D190)-1,1,1),TRUE))&gt;0,"",
                    IF(COUNTIF(INDIRECT(ADDRESS(ROW(D190),MATCH(D$167,$166:$166,0),1,1)&amp;":"&amp;ADDRESS(ROW(D190),COLUMN(D190)-1,1,1),TRUE),"OK")&gt;0,"OK","NOK")),
              IF(D$8&gt;=VLOOKUP($A190,'2.2'!$D:$O,5,FALSE),"OK","NOK")),
         "")</f>
        <v/>
      </c>
      <c r="E190" s="1156" t="str">
        <f ca="1">IF(intern2!F26&gt;0,
        IF(E$166="X",
              IF(COUNTBLANK(INDIRECT(ADDRESS(ROW(E190),MATCH(E$167,$166:$166,0),1,1)&amp;":"&amp;ADDRESS(ROW(E190),COLUMN(E190)-1,1,1),TRUE))&gt;0,"",
                    IF(COUNTIF(INDIRECT(ADDRESS(ROW(E190),MATCH(E$167,$166:$166,0),1,1)&amp;":"&amp;ADDRESS(ROW(E190),COLUMN(E190)-1,1,1),TRUE),"OK")&gt;0,"OK","NOK")),
              IF(E$8&gt;=VLOOKUP($A190,'2.2'!$D:$O,5,FALSE),"OK","NOK")),
         "")</f>
        <v/>
      </c>
      <c r="F190" s="1156" t="str">
        <f ca="1">IF(intern2!G26&gt;0,
        IF(F$166="X",
              IF(COUNTBLANK(INDIRECT(ADDRESS(ROW(F190),MATCH(F$167,$166:$166,0),1,1)&amp;":"&amp;ADDRESS(ROW(F190),COLUMN(F190)-1,1,1),TRUE))&gt;0,"",
                    IF(COUNTIF(INDIRECT(ADDRESS(ROW(F190),MATCH(F$167,$166:$166,0),1,1)&amp;":"&amp;ADDRESS(ROW(F190),COLUMN(F190)-1,1,1),TRUE),"OK")&gt;0,"OK","NOK")),
              IF(F$8&gt;=VLOOKUP($A190,'2.2'!$D:$O,5,FALSE),"OK","NOK")),
         "")</f>
        <v/>
      </c>
      <c r="G190" s="1156" t="str">
        <f ca="1">IF(intern2!H26&gt;0,
        IF(G$166="X",
              IF(COUNTBLANK(INDIRECT(ADDRESS(ROW(G190),MATCH(G$167,$166:$166,0),1,1)&amp;":"&amp;ADDRESS(ROW(G190),COLUMN(G190)-1,1,1),TRUE))&gt;0,"",
                    IF(COUNTIF(INDIRECT(ADDRESS(ROW(G190),MATCH(G$167,$166:$166,0),1,1)&amp;":"&amp;ADDRESS(ROW(G190),COLUMN(G190)-1,1,1),TRUE),"OK")&gt;0,"OK","NOK")),
              IF(G$8&gt;=VLOOKUP($A190,'2.2'!$D:$O,5,FALSE),"OK","NOK")),
         "")</f>
        <v/>
      </c>
      <c r="H190" s="1156" t="str">
        <f ca="1">IF(intern2!I26&gt;0,
        IF(H$166="X",
              IF(COUNTBLANK(INDIRECT(ADDRESS(ROW(H190),MATCH(H$167,$166:$166,0),1,1)&amp;":"&amp;ADDRESS(ROW(H190),COLUMN(H190)-1,1,1),TRUE))&gt;0,"",
                    IF(COUNTIF(INDIRECT(ADDRESS(ROW(H190),MATCH(H$167,$166:$166,0),1,1)&amp;":"&amp;ADDRESS(ROW(H190),COLUMN(H190)-1,1,1),TRUE),"OK")&gt;0,"OK","NOK")),
              IF(H$8&gt;=VLOOKUP($A190,'2.2'!$D:$O,5,FALSE),"OK","NOK")),
         "")</f>
        <v/>
      </c>
      <c r="I190" s="1269" t="str">
        <f ca="1">IF(intern2!J26&gt;0,
        IF(I$166="X",
              IF(COUNTBLANK(INDIRECT(ADDRESS(ROW(I190),MATCH(I$167,$166:$166,0),1,1)&amp;":"&amp;ADDRESS(ROW(I190),COLUMN(I190)-1,1,1),TRUE))&gt;0,"",
                    IF(COUNTIF(INDIRECT(ADDRESS(ROW(I190),MATCH(I$167,$166:$166,0),1,1)&amp;":"&amp;ADDRESS(ROW(I190),COLUMN(I190)-1,1,1),TRUE),"OK")&gt;0,"OK","NOK")),
              IF(I$8&gt;=VLOOKUP($A190,'2.2'!$D:$O,5,FALSE),"OK","NOK")),
         "")</f>
        <v/>
      </c>
      <c r="J190" s="1159" t="str">
        <f ca="1">IF(intern2!K26&gt;0,
        IF(J$166="X",
              IF(COUNTBLANK(INDIRECT(ADDRESS(ROW(J190),MATCH(J$167,$166:$166,0),1,1)&amp;":"&amp;ADDRESS(ROW(J190),COLUMN(J190)-1,1,1),TRUE))&gt;0,"",
                    IF(COUNTIF(INDIRECT(ADDRESS(ROW(J190),MATCH(J$167,$166:$166,0),1,1)&amp;":"&amp;ADDRESS(ROW(J190),COLUMN(J190)-1,1,1),TRUE),"OK")&gt;0,"OK","NOK")),
              IF(J$8&gt;=VLOOKUP($A190,'2.2'!$D:$O,5,FALSE),"OK","NOK")),
         "")</f>
        <v/>
      </c>
      <c r="K190" s="1156" t="str">
        <f ca="1">IF(intern2!L26&gt;0,
        IF(K$166="X",
              IF(COUNTBLANK(INDIRECT(ADDRESS(ROW(K190),MATCH(K$167,$166:$166,0),1,1)&amp;":"&amp;ADDRESS(ROW(K190),COLUMN(K190)-1,1,1),TRUE))&gt;0,"",
                    IF(COUNTIF(INDIRECT(ADDRESS(ROW(K190),MATCH(K$167,$166:$166,0),1,1)&amp;":"&amp;ADDRESS(ROW(K190),COLUMN(K190)-1,1,1),TRUE),"OK")&gt;0,"OK","NOK")),
              IF(K$8&gt;=VLOOKUP($A190,'2.2'!$D:$O,5,FALSE),"OK","NOK")),
         "")</f>
        <v/>
      </c>
      <c r="L190" s="1156" t="str">
        <f ca="1">IF(intern2!M26&gt;0,
        IF(L$166="X",
              IF(COUNTBLANK(INDIRECT(ADDRESS(ROW(L190),MATCH(L$167,$166:$166,0),1,1)&amp;":"&amp;ADDRESS(ROW(L190),COLUMN(L190)-1,1,1),TRUE))&gt;0,"",
                    IF(COUNTIF(INDIRECT(ADDRESS(ROW(L190),MATCH(L$167,$166:$166,0),1,1)&amp;":"&amp;ADDRESS(ROW(L190),COLUMN(L190)-1,1,1),TRUE),"OK")&gt;0,"OK","NOK")),
              IF(L$8&gt;=VLOOKUP($A190,'2.2'!$D:$O,5,FALSE),"OK","NOK")),
         "")</f>
        <v/>
      </c>
      <c r="M190" s="1156" t="str">
        <f ca="1">IF(intern2!N26&gt;0,
        IF(M$166="X",
              IF(COUNTBLANK(INDIRECT(ADDRESS(ROW(M190),MATCH(M$167,$166:$166,0),1,1)&amp;":"&amp;ADDRESS(ROW(M190),COLUMN(M190)-1,1,1),TRUE))&gt;0,"",
                    IF(COUNTIF(INDIRECT(ADDRESS(ROW(M190),MATCH(M$167,$166:$166,0),1,1)&amp;":"&amp;ADDRESS(ROW(M190),COLUMN(M190)-1,1,1),TRUE),"OK")&gt;0,"OK","NOK")),
              IF(M$8&gt;=VLOOKUP($A190,'2.2'!$D:$O,5,FALSE),"OK","NOK")),
         "")</f>
        <v/>
      </c>
      <c r="N190" s="1156" t="str">
        <f ca="1">IF(intern2!O26&gt;0,
        IF(N$166="X",
              IF(COUNTBLANK(INDIRECT(ADDRESS(ROW(N190),MATCH(N$167,$166:$166,0),1,1)&amp;":"&amp;ADDRESS(ROW(N190),COLUMN(N190)-1,1,1),TRUE))&gt;0,"",
                    IF(COUNTIF(INDIRECT(ADDRESS(ROW(N190),MATCH(N$167,$166:$166,0),1,1)&amp;":"&amp;ADDRESS(ROW(N190),COLUMN(N190)-1,1,1),TRUE),"OK")&gt;0,"OK","NOK")),
              IF(N$8&gt;=VLOOKUP($A190,'2.2'!$D:$O,5,FALSE),"OK","NOK")),
         "")</f>
        <v/>
      </c>
      <c r="O190" s="1156" t="str">
        <f ca="1">IF(intern2!P26&gt;0,
        IF(O$166="X",
              IF(COUNTBLANK(INDIRECT(ADDRESS(ROW(O190),MATCH(O$167,$166:$166,0),1,1)&amp;":"&amp;ADDRESS(ROW(O190),COLUMN(O190)-1,1,1),TRUE))&gt;0,"",
                    IF(COUNTIF(INDIRECT(ADDRESS(ROW(O190),MATCH(O$167,$166:$166,0),1,1)&amp;":"&amp;ADDRESS(ROW(O190),COLUMN(O190)-1,1,1),TRUE),"OK")&gt;0,"OK","NOK")),
              IF(O$8&gt;=VLOOKUP($A190,'2.2'!$D:$O,5,FALSE),"OK","NOK")),
         "")</f>
        <v/>
      </c>
      <c r="P190" s="1156" t="str">
        <f ca="1">IF(intern2!Q26&gt;0,
        IF(P$166="X",
              IF(COUNTBLANK(INDIRECT(ADDRESS(ROW(P190),MATCH(P$167,$166:$166,0),1,1)&amp;":"&amp;ADDRESS(ROW(P190),COLUMN(P190)-1,1,1),TRUE))&gt;0,"",
                    IF(COUNTIF(INDIRECT(ADDRESS(ROW(P190),MATCH(P$167,$166:$166,0),1,1)&amp;":"&amp;ADDRESS(ROW(P190),COLUMN(P190)-1,1,1),TRUE),"OK")&gt;0,"OK","NOK")),
              IF(P$8&gt;=VLOOKUP($A190,'2.2'!$D:$O,5,FALSE),"OK","NOK")),
         "")</f>
        <v/>
      </c>
      <c r="Q190" s="1156" t="str">
        <f ca="1">IF(intern2!R26&gt;0,
        IF(Q$166="X",
              IF(COUNTBLANK(INDIRECT(ADDRESS(ROW(Q190),MATCH(Q$167,$166:$166,0),1,1)&amp;":"&amp;ADDRESS(ROW(Q190),COLUMN(Q190)-1,1,1),TRUE))&gt;0,"",
                    IF(COUNTIF(INDIRECT(ADDRESS(ROW(Q190),MATCH(Q$167,$166:$166,0),1,1)&amp;":"&amp;ADDRESS(ROW(Q190),COLUMN(Q190)-1,1,1),TRUE),"OK")&gt;0,"OK","NOK")),
              IF(Q$8&gt;=VLOOKUP($A190,'2.2'!$D:$O,5,FALSE),"OK","NOK")),
         "")</f>
        <v/>
      </c>
      <c r="R190" s="1159" t="str">
        <f ca="1">IF(intern2!S26&gt;0,
        IF(R$166="X",
              IF(COUNTBLANK(INDIRECT(ADDRESS(ROW(R190),MATCH(R$167,$166:$166,0),1,1)&amp;":"&amp;ADDRESS(ROW(R190),COLUMN(R190)-1,1,1),TRUE))&gt;0,"",
                    IF(COUNTIF(INDIRECT(ADDRESS(ROW(R190),MATCH(R$167,$166:$166,0),1,1)&amp;":"&amp;ADDRESS(ROW(R190),COLUMN(R190)-1,1,1),TRUE),"OK")&gt;0,"OK","NOK")),
              IF(R$8&gt;=VLOOKUP($A190,'2.2'!$D:$O,5,FALSE),"OK","NOK")),
         "")</f>
        <v/>
      </c>
      <c r="S190" s="1159" t="str">
        <f ca="1">IF(intern2!T26&gt;0,
        IF(S$166="X",
              IF(COUNTBLANK(INDIRECT(ADDRESS(ROW(S190),MATCH(S$167,$166:$166,0),1,1)&amp;":"&amp;ADDRESS(ROW(S190),COLUMN(S190)-1,1,1),TRUE))&gt;0,"",
                    IF(COUNTIF(INDIRECT(ADDRESS(ROW(S190),MATCH(S$167,$166:$166,0),1,1)&amp;":"&amp;ADDRESS(ROW(S190),COLUMN(S190)-1,1,1),TRUE),"OK")&gt;0,"OK","NOK")),
              IF(S$8&gt;=VLOOKUP($A190,'2.2'!$D:$O,5,FALSE),"OK","NOK")),
         "")</f>
        <v/>
      </c>
      <c r="T190" s="1156" t="str">
        <f ca="1">IF(intern2!U26&gt;0,
        IF(T$166="X",
              IF(COUNTBLANK(INDIRECT(ADDRESS(ROW(T190),MATCH(T$167,$166:$166,0),1,1)&amp;":"&amp;ADDRESS(ROW(T190),COLUMN(T190)-1,1,1),TRUE))&gt;0,"",
                    IF(COUNTIF(INDIRECT(ADDRESS(ROW(T190),MATCH(T$167,$166:$166,0),1,1)&amp;":"&amp;ADDRESS(ROW(T190),COLUMN(T190)-1,1,1),TRUE),"OK")&gt;0,"OK","NOK")),
              IF(T$8&gt;=VLOOKUP($A190,'2.2'!$D:$O,5,FALSE),"OK","NOK")),
         "")</f>
        <v/>
      </c>
      <c r="U190" s="1156" t="str">
        <f ca="1">IF(intern2!V26&gt;0,
        IF(U$166="X",
              IF(COUNTBLANK(INDIRECT(ADDRESS(ROW(U190),MATCH(U$167,$166:$166,0),1,1)&amp;":"&amp;ADDRESS(ROW(U190),COLUMN(U190)-1,1,1),TRUE))&gt;0,"",
                    IF(COUNTIF(INDIRECT(ADDRESS(ROW(U190),MATCH(U$167,$166:$166,0),1,1)&amp;":"&amp;ADDRESS(ROW(U190),COLUMN(U190)-1,1,1),TRUE),"OK")&gt;0,"OK","NOK")),
              IF(U$8&gt;=VLOOKUP($A190,'2.2'!$D:$O,5,FALSE),"OK","NOK")),
         "")</f>
        <v/>
      </c>
      <c r="V190" s="1156" t="str">
        <f ca="1">IF(intern2!W26&gt;0,
        IF(V$166="X",
              IF(COUNTBLANK(INDIRECT(ADDRESS(ROW(V190),MATCH(V$167,$166:$166,0),1,1)&amp;":"&amp;ADDRESS(ROW(V190),COLUMN(V190)-1,1,1),TRUE))&gt;0,"",
                    IF(COUNTIF(INDIRECT(ADDRESS(ROW(V190),MATCH(V$167,$166:$166,0),1,1)&amp;":"&amp;ADDRESS(ROW(V190),COLUMN(V190)-1,1,1),TRUE),"OK")&gt;0,"OK","NOK")),
              IF(V$8&gt;=VLOOKUP($A190,'2.2'!$D:$O,5,FALSE),"OK","NOK")),
         "")</f>
        <v/>
      </c>
      <c r="W190" s="1156" t="str">
        <f ca="1">IF(intern2!X26&gt;0,
        IF(W$166="X",
              IF(COUNTBLANK(INDIRECT(ADDRESS(ROW(W190),MATCH(W$167,$166:$166,0),1,1)&amp;":"&amp;ADDRESS(ROW(W190),COLUMN(W190)-1,1,1),TRUE))&gt;0,"",
                    IF(COUNTIF(INDIRECT(ADDRESS(ROW(W190),MATCH(W$167,$166:$166,0),1,1)&amp;":"&amp;ADDRESS(ROW(W190),COLUMN(W190)-1,1,1),TRUE),"OK")&gt;0,"OK","NOK")),
              IF(W$8&gt;=VLOOKUP($A190,'2.2'!$D:$O,5,FALSE),"OK","NOK")),
         "")</f>
        <v/>
      </c>
      <c r="X190" s="1156" t="str">
        <f ca="1">IF(intern2!Y26&gt;0,
        IF(X$166="X",
              IF(COUNTBLANK(INDIRECT(ADDRESS(ROW(X190),MATCH(X$167,$166:$166,0),1,1)&amp;":"&amp;ADDRESS(ROW(X190),COLUMN(X190)-1,1,1),TRUE))&gt;0,"",
                    IF(COUNTIF(INDIRECT(ADDRESS(ROW(X190),MATCH(X$167,$166:$166,0),1,1)&amp;":"&amp;ADDRESS(ROW(X190),COLUMN(X190)-1,1,1),TRUE),"OK")&gt;0,"OK","NOK")),
              IF(X$8&gt;=VLOOKUP($A190,'2.2'!$D:$O,5,FALSE),"OK","NOK")),
         "")</f>
        <v/>
      </c>
      <c r="Y190" s="1170" t="str">
        <f ca="1">IF(intern2!Z26&gt;0,
        IF(Y$166="X",
              IF(COUNTBLANK(INDIRECT(ADDRESS(ROW(Y190),MATCH(Y$167,$166:$166,0),1,1)&amp;":"&amp;ADDRESS(ROW(Y190),COLUMN(Y190)-1,1,1),TRUE))&gt;0,"",
                    IF(COUNTIF(INDIRECT(ADDRESS(ROW(Y190),MATCH(Y$167,$166:$166,0),1,1)&amp;":"&amp;ADDRESS(ROW(Y190),COLUMN(Y190)-1,1,1),TRUE),"OK")&gt;0,"OK","NOK")),
              IF(Y$8&gt;=VLOOKUP($A190,'2.2'!$D:$O,5,FALSE),"OK","NOK")),
         "")</f>
        <v/>
      </c>
      <c r="Z190" s="1269" t="str">
        <f ca="1">IF(intern2!AA26&gt;0,
        IF(Z$166="X",
              IF(COUNTBLANK(INDIRECT(ADDRESS(ROW(Z190),MATCH(Z$167,$166:$166,0),1,1)&amp;":"&amp;ADDRESS(ROW(Z190),COLUMN(Z190)-1,1,1),TRUE))&gt;0,"",
                    IF(COUNTIF(INDIRECT(ADDRESS(ROW(Z190),MATCH(Z$167,$166:$166,0),1,1)&amp;":"&amp;ADDRESS(ROW(Z190),COLUMN(Z190)-1,1,1),TRUE),"OK")&gt;0,"OK","NOK")),
              IF(Z$8&gt;=VLOOKUP($A190,'2.2'!$D:$O,5,FALSE),"OK","NOK")),
         "")</f>
        <v/>
      </c>
      <c r="AA190" s="1156" t="str">
        <f ca="1">IF(intern2!AB26&gt;0,
        IF(AA$166="X",
              IF(COUNTBLANK(INDIRECT(ADDRESS(ROW(AA190),MATCH(AA$167,$166:$166,0),1,1)&amp;":"&amp;ADDRESS(ROW(AA190),COLUMN(AA190)-1,1,1),TRUE))&gt;0,"",
                    IF(COUNTIF(INDIRECT(ADDRESS(ROW(AA190),MATCH(AA$167,$166:$166,0),1,1)&amp;":"&amp;ADDRESS(ROW(AA190),COLUMN(AA190)-1,1,1),TRUE),"OK")&gt;0,"OK","NOK")),
              IF(AA$8&gt;=VLOOKUP($A190,'2.2'!$D:$O,5,FALSE),"OK","NOK")),
         "")</f>
        <v/>
      </c>
      <c r="AB190" s="1156" t="str">
        <f ca="1">IF(intern2!AC26&gt;0,
        IF(AB$166="X",
              IF(COUNTBLANK(INDIRECT(ADDRESS(ROW(AB190),MATCH(AB$167,$166:$166,0),1,1)&amp;":"&amp;ADDRESS(ROW(AB190),COLUMN(AB190)-1,1,1),TRUE))&gt;0,"",
                    IF(COUNTIF(INDIRECT(ADDRESS(ROW(AB190),MATCH(AB$167,$166:$166,0),1,1)&amp;":"&amp;ADDRESS(ROW(AB190),COLUMN(AB190)-1,1,1),TRUE),"OK")&gt;0,"OK","NOK")),
              IF(AB$8&gt;=VLOOKUP($A190,'2.2'!$D:$O,5,FALSE),"OK","NOK")),
         "")</f>
        <v/>
      </c>
      <c r="AC190" s="1156" t="str">
        <f ca="1">IF(intern2!AD26&gt;0,
        IF(AC$166="X",
              IF(COUNTBLANK(INDIRECT(ADDRESS(ROW(AC190),MATCH(AC$167,$166:$166,0),1,1)&amp;":"&amp;ADDRESS(ROW(AC190),COLUMN(AC190)-1,1,1),TRUE))&gt;0,"",
                    IF(COUNTIF(INDIRECT(ADDRESS(ROW(AC190),MATCH(AC$167,$166:$166,0),1,1)&amp;":"&amp;ADDRESS(ROW(AC190),COLUMN(AC190)-1,1,1),TRUE),"OK")&gt;0,"OK","NOK")),
              IF(AC$8&gt;=VLOOKUP($A190,'2.2'!$D:$O,5,FALSE),"OK","NOK")),
         "")</f>
        <v/>
      </c>
      <c r="AD190" s="1156" t="str">
        <f ca="1">IF(intern2!AE26&gt;0,
        IF(AD$166="X",
              IF(COUNTBLANK(INDIRECT(ADDRESS(ROW(AD190),MATCH(AD$167,$166:$166,0),1,1)&amp;":"&amp;ADDRESS(ROW(AD190),COLUMN(AD190)-1,1,1),TRUE))&gt;0,"",
                    IF(COUNTIF(INDIRECT(ADDRESS(ROW(AD190),MATCH(AD$167,$166:$166,0),1,1)&amp;":"&amp;ADDRESS(ROW(AD190),COLUMN(AD190)-1,1,1),TRUE),"OK")&gt;0,"OK","NOK")),
              IF(AD$8&gt;=VLOOKUP($A190,'2.2'!$D:$O,5,FALSE),"OK","NOK")),
         "")</f>
        <v/>
      </c>
      <c r="AE190" s="1160" t="str">
        <f ca="1">IF(intern2!AF26&gt;0,
        IF(AE$166="X",
              IF(COUNTBLANK(INDIRECT(ADDRESS(ROW(AE190),MATCH(AE$167,$166:$166,0),1,1)&amp;":"&amp;ADDRESS(ROW(AE190),COLUMN(AE190)-1,1,1),TRUE))&gt;0,"",
                    IF(COUNTIF(INDIRECT(ADDRESS(ROW(AE190),MATCH(AE$167,$166:$166,0),1,1)&amp;":"&amp;ADDRESS(ROW(AE190),COLUMN(AE190)-1,1,1),TRUE),"OK")&gt;0,"OK","NOK")),
              IF(AE$8&gt;=VLOOKUP($A190,'2.2'!$D:$O,5,FALSE),"OK","NOK")),
         "")</f>
        <v/>
      </c>
      <c r="AF190" s="1269" t="str">
        <f ca="1">IF(intern2!AG26&gt;0,
        IF(AF$166="X",
              IF(COUNTBLANK(INDIRECT(ADDRESS(ROW(AF190),MATCH(AF$167,$166:$166,0),1,1)&amp;":"&amp;ADDRESS(ROW(AF190),COLUMN(AF190)-1,1,1),TRUE))&gt;0,"",
                    IF(COUNTIF(INDIRECT(ADDRESS(ROW(AF190),MATCH(AF$167,$166:$166,0),1,1)&amp;":"&amp;ADDRESS(ROW(AF190),COLUMN(AF190)-1,1,1),TRUE),"OK")&gt;0,"OK","NOK")),
              IF(AF$8&gt;=VLOOKUP($A190,'2.2'!$D:$O,5,FALSE),"OK","NOK")),
         "")</f>
        <v/>
      </c>
      <c r="AG190" s="1160" t="str">
        <f ca="1">IF(intern2!AH26&gt;0,
        IF(AG$166="X",
              IF(COUNTBLANK(INDIRECT(ADDRESS(ROW(AG190),MATCH(AG$167,$166:$166,0),1,1)&amp;":"&amp;ADDRESS(ROW(AG190),COLUMN(AG190)-1,1,1),TRUE))&gt;0,"",
                    IF(COUNTIF(INDIRECT(ADDRESS(ROW(AG190),MATCH(AG$167,$166:$166,0),1,1)&amp;":"&amp;ADDRESS(ROW(AG190),COLUMN(AG190)-1,1,1),TRUE),"OK")&gt;0,"OK","NOK")),
              IF(AG$8&gt;=VLOOKUP($A190,'2.2'!$D:$O,5,FALSE),"OK","NOK")),
         "")</f>
        <v/>
      </c>
      <c r="AH190" s="1160" t="str">
        <f ca="1">IF(intern2!AI26&gt;0,
        IF(AH$166="X",
              IF(COUNTBLANK(INDIRECT(ADDRESS(ROW(AH190),MATCH(AH$167,$166:$166,0),1,1)&amp;":"&amp;ADDRESS(ROW(AH190),COLUMN(AH190)-1,1,1),TRUE))&gt;0,"",
                    IF(COUNTIF(INDIRECT(ADDRESS(ROW(AH190),MATCH(AH$167,$166:$166,0),1,1)&amp;":"&amp;ADDRESS(ROW(AH190),COLUMN(AH190)-1,1,1),TRUE),"OK")&gt;0,"OK","NOK")),
              IF(AH$8&gt;=VLOOKUP($A190,'2.2'!$D:$O,5,FALSE),"OK","NOK")),
         "")</f>
        <v/>
      </c>
      <c r="AI190" s="1156" t="str">
        <f ca="1">IF(intern2!AJ26&gt;0,
        IF(AI$166="X",
              IF(COUNTBLANK(INDIRECT(ADDRESS(ROW(AI190),MATCH(AI$167,$166:$166,0),1,1)&amp;":"&amp;ADDRESS(ROW(AI190),COLUMN(AI190)-1,1,1),TRUE))&gt;0,"",
                    IF(COUNTIF(INDIRECT(ADDRESS(ROW(AI190),MATCH(AI$167,$166:$166,0),1,1)&amp;":"&amp;ADDRESS(ROW(AI190),COLUMN(AI190)-1,1,1),TRUE),"OK")&gt;0,"OK","NOK")),
              IF(AI$8&gt;=VLOOKUP($A190,'2.2'!$D:$O,5,FALSE),"OK","NOK")),
         "")</f>
        <v/>
      </c>
      <c r="AJ190" s="1156" t="str">
        <f ca="1">IF(intern2!AK26&gt;0,
        IF(AJ$166="X",
              IF(COUNTBLANK(INDIRECT(ADDRESS(ROW(AJ190),MATCH(AJ$167,$166:$166,0),1,1)&amp;":"&amp;ADDRESS(ROW(AJ190),COLUMN(AJ190)-1,1,1),TRUE))&gt;0,"",
                    IF(COUNTIF(INDIRECT(ADDRESS(ROW(AJ190),MATCH(AJ$167,$166:$166,0),1,1)&amp;":"&amp;ADDRESS(ROW(AJ190),COLUMN(AJ190)-1,1,1),TRUE),"OK")&gt;0,"OK","NOK")),
              IF(AJ$8&gt;=VLOOKUP($A190,'2.2'!$D:$O,5,FALSE),"OK","NOK")),
         "")</f>
        <v/>
      </c>
      <c r="AK190" s="1156" t="str">
        <f ca="1">IF(intern2!AL26&gt;0,
        IF(AK$166="X",
              IF(COUNTBLANK(INDIRECT(ADDRESS(ROW(AK190),MATCH(AK$167,$166:$166,0),1,1)&amp;":"&amp;ADDRESS(ROW(AK190),COLUMN(AK190)-1,1,1),TRUE))&gt;0,"",
                    IF(COUNTIF(INDIRECT(ADDRESS(ROW(AK190),MATCH(AK$167,$166:$166,0),1,1)&amp;":"&amp;ADDRESS(ROW(AK190),COLUMN(AK190)-1,1,1),TRUE),"OK")&gt;0,"OK","NOK")),
              IF(AK$8&gt;=VLOOKUP($A190,'2.2'!$D:$O,5,FALSE),"OK","NOK")),
         "")</f>
        <v/>
      </c>
      <c r="AL190" s="1156" t="str">
        <f ca="1">IF(intern2!AM26&gt;0,
        IF(AL$166="X",
              IF(COUNTBLANK(INDIRECT(ADDRESS(ROW(AL190),MATCH(AL$167,$166:$166,0),1,1)&amp;":"&amp;ADDRESS(ROW(AL190),COLUMN(AL190)-1,1,1),TRUE))&gt;0,"",
                    IF(COUNTIF(INDIRECT(ADDRESS(ROW(AL190),MATCH(AL$167,$166:$166,0),1,1)&amp;":"&amp;ADDRESS(ROW(AL190),COLUMN(AL190)-1,1,1),TRUE),"OK")&gt;0,"OK","NOK")),
              IF(AL$8&gt;=VLOOKUP($A190,'2.2'!$D:$O,5,FALSE),"OK","NOK")),
         "")</f>
        <v/>
      </c>
      <c r="AM190" s="1269" t="str">
        <f ca="1">IF(intern2!AN26&gt;0,
        IF(AM$166="X",
              IF(COUNTBLANK(INDIRECT(ADDRESS(ROW(AM190),MATCH(AM$167,$166:$166,0),1,1)&amp;":"&amp;ADDRESS(ROW(AM190),COLUMN(AM190)-1,1,1),TRUE))&gt;0,"",
                    IF(COUNTIF(INDIRECT(ADDRESS(ROW(AM190),MATCH(AM$167,$166:$166,0),1,1)&amp;":"&amp;ADDRESS(ROW(AM190),COLUMN(AM190)-1,1,1),TRUE),"OK")&gt;0,"OK","NOK")),
              IF(AM$8&gt;=VLOOKUP($A190,'2.2'!$D:$O,5,FALSE),"OK","NOK")),
         "")</f>
        <v/>
      </c>
      <c r="AN190" s="1170" t="str">
        <f ca="1">IF(intern2!AO26&gt;0,
        IF(AN$166="X",
              IF(COUNTBLANK(INDIRECT(ADDRESS(ROW(AN190),MATCH(AN$167,$166:$166,0),1,1)&amp;":"&amp;ADDRESS(ROW(AN190),COLUMN(AN190)-1,1,1),TRUE))&gt;0,"",
                    IF(COUNTIF(INDIRECT(ADDRESS(ROW(AN190),MATCH(AN$167,$166:$166,0),1,1)&amp;":"&amp;ADDRESS(ROW(AN190),COLUMN(AN190)-1,1,1),TRUE),"OK")&gt;0,"OK","NOK")),
              IF(AN$8&gt;=VLOOKUP($A190,'2.2'!$D:$O,5,FALSE),"OK","NOK")),
         "")</f>
        <v/>
      </c>
      <c r="AO190" s="1156" t="str">
        <f ca="1">IF(intern2!AP26&gt;0,
        IF(AO$166="X",
              IF(COUNTBLANK(INDIRECT(ADDRESS(ROW(AO190),MATCH(AO$167,$166:$166,0),1,1)&amp;":"&amp;ADDRESS(ROW(AO190),COLUMN(AO190)-1,1,1),TRUE))&gt;0,"",
                    IF(COUNTIF(INDIRECT(ADDRESS(ROW(AO190),MATCH(AO$167,$166:$166,0),1,1)&amp;":"&amp;ADDRESS(ROW(AO190),COLUMN(AO190)-1,1,1),TRUE),"OK")&gt;0,"OK","NOK")),
              IF(AO$8&gt;=VLOOKUP($A190,'2.2'!$D:$O,5,FALSE),"OK","NOK")),
         "")</f>
        <v/>
      </c>
      <c r="AP190" s="1156" t="str">
        <f ca="1">IF(intern2!AQ26&gt;0,
        IF(AP$166="X",
              IF(COUNTBLANK(INDIRECT(ADDRESS(ROW(AP190),MATCH(AP$167,$166:$166,0),1,1)&amp;":"&amp;ADDRESS(ROW(AP190),COLUMN(AP190)-1,1,1),TRUE))&gt;0,"",
                    IF(COUNTIF(INDIRECT(ADDRESS(ROW(AP190),MATCH(AP$167,$166:$166,0),1,1)&amp;":"&amp;ADDRESS(ROW(AP190),COLUMN(AP190)-1,1,1),TRUE),"OK")&gt;0,"OK","NOK")),
              IF(AP$8&gt;=VLOOKUP($A190,'2.2'!$D:$O,5,FALSE),"OK","NOK")),
         "")</f>
        <v/>
      </c>
      <c r="AQ190" s="1269" t="str">
        <f ca="1">IF(intern2!AR26&gt;0,
        IF(AQ$166="X",
              IF(COUNTBLANK(INDIRECT(ADDRESS(ROW(AQ190),MATCH(AQ$167,$166:$166,0),1,1)&amp;":"&amp;ADDRESS(ROW(AQ190),COLUMN(AQ190)-1,1,1),TRUE))&gt;0,"",
                    IF(COUNTIF(INDIRECT(ADDRESS(ROW(AQ190),MATCH(AQ$167,$166:$166,0),1,1)&amp;":"&amp;ADDRESS(ROW(AQ190),COLUMN(AQ190)-1,1,1),TRUE),"OK")&gt;0,"OK","NOK")),
              IF(AQ$8&gt;=VLOOKUP($A190,'2.2'!$D:$O,5,FALSE),"OK","NOK")),
         "")</f>
        <v/>
      </c>
      <c r="AR190" s="1156" t="str">
        <f ca="1">IF(intern2!AS26&gt;0,
        IF(AR$166="X",
              IF(COUNTBLANK(INDIRECT(ADDRESS(ROW(AR190),MATCH(AR$167,$166:$166,0),1,1)&amp;":"&amp;ADDRESS(ROW(AR190),COLUMN(AR190)-1,1,1),TRUE))&gt;0,"",
                    IF(COUNTIF(INDIRECT(ADDRESS(ROW(AR190),MATCH(AR$167,$166:$166,0),1,1)&amp;":"&amp;ADDRESS(ROW(AR190),COLUMN(AR190)-1,1,1),TRUE),"OK")&gt;0,"OK","NOK")),
              IF(AR$8&gt;=VLOOKUP($A190,'2.2'!$D:$O,5,FALSE),"OK","NOK")),
         "")</f>
        <v/>
      </c>
      <c r="AS190" s="1156" t="str">
        <f ca="1">IF(intern2!AT26&gt;0,
        IF(AS$166="X",
              IF(COUNTBLANK(INDIRECT(ADDRESS(ROW(AS190),MATCH(AS$167,$166:$166,0),1,1)&amp;":"&amp;ADDRESS(ROW(AS190),COLUMN(AS190)-1,1,1),TRUE))&gt;0,"",
                    IF(COUNTIF(INDIRECT(ADDRESS(ROW(AS190),MATCH(AS$167,$166:$166,0),1,1)&amp;":"&amp;ADDRESS(ROW(AS190),COLUMN(AS190)-1,1,1),TRUE),"OK")&gt;0,"OK","NOK")),
              IF(AS$8&gt;=VLOOKUP($A190,'2.2'!$D:$O,5,FALSE),"OK","NOK")),
         "")</f>
        <v/>
      </c>
      <c r="AT190" s="1269" t="str">
        <f ca="1">IF(intern2!AU26&gt;0,
        IF(AT$166="X",
              IF(COUNTBLANK(INDIRECT(ADDRESS(ROW(AT190),MATCH(AT$167,$166:$166,0),1,1)&amp;":"&amp;ADDRESS(ROW(AT190),COLUMN(AT190)-1,1,1),TRUE))&gt;0,"",
                    IF(COUNTIF(INDIRECT(ADDRESS(ROW(AT190),MATCH(AT$167,$166:$166,0),1,1)&amp;":"&amp;ADDRESS(ROW(AT190),COLUMN(AT190)-1,1,1),TRUE),"OK")&gt;0,"OK","NOK")),
              IF(AT$8&gt;=VLOOKUP($A190,'2.2'!$D:$O,5,FALSE),"OK","NOK")),
         "")</f>
        <v/>
      </c>
      <c r="AU190" s="1156" t="str">
        <f ca="1">IF(intern2!AV26&gt;0,
        IF(AU$166="X",
              IF(COUNTBLANK(INDIRECT(ADDRESS(ROW(AU190),MATCH(AU$167,$166:$166,0),1,1)&amp;":"&amp;ADDRESS(ROW(AU190),COLUMN(AU190)-1,1,1),TRUE))&gt;0,"",
                    IF(COUNTIF(INDIRECT(ADDRESS(ROW(AU190),MATCH(AU$167,$166:$166,0),1,1)&amp;":"&amp;ADDRESS(ROW(AU190),COLUMN(AU190)-1,1,1),TRUE),"OK")&gt;0,"OK","NOK")),
              IF(AU$8&gt;=VLOOKUP($A190,'2.2'!$D:$O,5,FALSE),"OK","NOK")),
         "")</f>
        <v/>
      </c>
      <c r="AV190" s="1156" t="str">
        <f ca="1">IF(intern2!AW26&gt;0,
        IF(AV$166="X",
              IF(COUNTBLANK(INDIRECT(ADDRESS(ROW(AV190),MATCH(AV$167,$166:$166,0),1,1)&amp;":"&amp;ADDRESS(ROW(AV190),COLUMN(AV190)-1,1,1),TRUE))&gt;0,"",
                    IF(COUNTIF(INDIRECT(ADDRESS(ROW(AV190),MATCH(AV$167,$166:$166,0),1,1)&amp;":"&amp;ADDRESS(ROW(AV190),COLUMN(AV190)-1,1,1),TRUE),"OK")&gt;0,"OK","NOK")),
              IF(AV$8&gt;=VLOOKUP($A190,'2.2'!$D:$O,5,FALSE),"OK","NOK")),
         "")</f>
        <v/>
      </c>
      <c r="AW190" s="1156" t="str">
        <f ca="1">IF(intern2!AX26&gt;0,
        IF(AW$166="X",
              IF(COUNTBLANK(INDIRECT(ADDRESS(ROW(AW190),MATCH(AW$167,$166:$166,0),1,1)&amp;":"&amp;ADDRESS(ROW(AW190),COLUMN(AW190)-1,1,1),TRUE))&gt;0,"",
                    IF(COUNTIF(INDIRECT(ADDRESS(ROW(AW190),MATCH(AW$167,$166:$166,0),1,1)&amp;":"&amp;ADDRESS(ROW(AW190),COLUMN(AW190)-1,1,1),TRUE),"OK")&gt;0,"OK","NOK")),
              IF(AW$8&gt;=VLOOKUP($A190,'2.2'!$D:$O,5,FALSE),"OK","NOK")),
         "")</f>
        <v/>
      </c>
      <c r="AX190" s="1156" t="str">
        <f ca="1">IF(intern2!AY26&gt;0,
        IF(AX$166="X",
              IF(COUNTBLANK(INDIRECT(ADDRESS(ROW(AX190),MATCH(AX$167,$166:$166,0),1,1)&amp;":"&amp;ADDRESS(ROW(AX190),COLUMN(AX190)-1,1,1),TRUE))&gt;0,"",
                    IF(COUNTIF(INDIRECT(ADDRESS(ROW(AX190),MATCH(AX$167,$166:$166,0),1,1)&amp;":"&amp;ADDRESS(ROW(AX190),COLUMN(AX190)-1,1,1),TRUE),"OK")&gt;0,"OK","NOK")),
              IF(AX$8&gt;=VLOOKUP($A190,'2.2'!$D:$O,5,FALSE),"OK","NOK")),
         "")</f>
        <v/>
      </c>
      <c r="AY190" s="1156" t="str">
        <f ca="1">IF(intern2!AZ26&gt;0,
        IF(AY$166="X",
              IF(COUNTBLANK(INDIRECT(ADDRESS(ROW(AY190),MATCH(AY$167,$166:$166,0),1,1)&amp;":"&amp;ADDRESS(ROW(AY190),COLUMN(AY190)-1,1,1),TRUE))&gt;0,"",
                    IF(COUNTIF(INDIRECT(ADDRESS(ROW(AY190),MATCH(AY$167,$166:$166,0),1,1)&amp;":"&amp;ADDRESS(ROW(AY190),COLUMN(AY190)-1,1,1),TRUE),"OK")&gt;0,"OK","NOK")),
              IF(AY$8&gt;=VLOOKUP($A190,'2.2'!$D:$O,5,FALSE),"OK","NOK")),
         "")</f>
        <v/>
      </c>
      <c r="AZ190" s="1269" t="str">
        <f ca="1">IF(intern2!BA26&gt;0,
        IF(AZ$166="X",
              IF(COUNTBLANK(INDIRECT(ADDRESS(ROW(AZ190),MATCH(AZ$167,$166:$166,0),1,1)&amp;":"&amp;ADDRESS(ROW(AZ190),COLUMN(AZ190)-1,1,1),TRUE))&gt;0,"",
                    IF(COUNTIF(INDIRECT(ADDRESS(ROW(AZ190),MATCH(AZ$167,$166:$166,0),1,1)&amp;":"&amp;ADDRESS(ROW(AZ190),COLUMN(AZ190)-1,1,1),TRUE),"OK")&gt;0,"OK","NOK")),
              IF(AZ$8&gt;=VLOOKUP($A190,'2.2'!$D:$O,5,FALSE),"OK","NOK")),
         "")</f>
        <v/>
      </c>
      <c r="BA190" s="1156" t="str">
        <f ca="1">IF(intern2!BB26&gt;0,
        IF(BA$166="X",
              IF(COUNTBLANK(INDIRECT(ADDRESS(ROW(BA190),MATCH(BA$167,$166:$166,0),1,1)&amp;":"&amp;ADDRESS(ROW(BA190),COLUMN(BA190)-1,1,1),TRUE))&gt;0,"",
                    IF(COUNTIF(INDIRECT(ADDRESS(ROW(BA190),MATCH(BA$167,$166:$166,0),1,1)&amp;":"&amp;ADDRESS(ROW(BA190),COLUMN(BA190)-1,1,1),TRUE),"OK")&gt;0,"OK","NOK")),
              IF(BA$8&gt;=VLOOKUP($A190,'2.2'!$D:$O,5,FALSE),"OK","NOK")),
         "")</f>
        <v/>
      </c>
      <c r="BB190" s="1156" t="str">
        <f ca="1">IF(intern2!BC26&gt;0,
        IF(BB$166="X",
              IF(COUNTBLANK(INDIRECT(ADDRESS(ROW(BB190),MATCH(BB$167,$166:$166,0),1,1)&amp;":"&amp;ADDRESS(ROW(BB190),COLUMN(BB190)-1,1,1),TRUE))&gt;0,"",
                    IF(COUNTIF(INDIRECT(ADDRESS(ROW(BB190),MATCH(BB$167,$166:$166,0),1,1)&amp;":"&amp;ADDRESS(ROW(BB190),COLUMN(BB190)-1,1,1),TRUE),"OK")&gt;0,"OK","NOK")),
              IF(BB$8&gt;=VLOOKUP($A190,'2.2'!$D:$O,5,FALSE),"OK","NOK")),
         "")</f>
        <v/>
      </c>
      <c r="BC190" s="1156" t="str">
        <f ca="1">IF(intern2!BD26&gt;0,
        IF(BC$166="X",
              IF(COUNTBLANK(INDIRECT(ADDRESS(ROW(BC190),MATCH(BC$167,$166:$166,0),1,1)&amp;":"&amp;ADDRESS(ROW(BC190),COLUMN(BC190)-1,1,1),TRUE))&gt;0,"",
                    IF(COUNTIF(INDIRECT(ADDRESS(ROW(BC190),MATCH(BC$167,$166:$166,0),1,1)&amp;":"&amp;ADDRESS(ROW(BC190),COLUMN(BC190)-1,1,1),TRUE),"OK")&gt;0,"OK","NOK")),
              IF(BC$8&gt;=VLOOKUP($A190,'2.2'!$D:$O,5,FALSE),"OK","NOK")),
         "")</f>
        <v/>
      </c>
      <c r="BD190" s="1156" t="str">
        <f ca="1">IF(intern2!BE26&gt;0,
        IF(BD$166="X",
              IF(COUNTBLANK(INDIRECT(ADDRESS(ROW(BD190),MATCH(BD$167,$166:$166,0),1,1)&amp;":"&amp;ADDRESS(ROW(BD190),COLUMN(BD190)-1,1,1),TRUE))&gt;0,"",
                    IF(COUNTIF(INDIRECT(ADDRESS(ROW(BD190),MATCH(BD$167,$166:$166,0),1,1)&amp;":"&amp;ADDRESS(ROW(BD190),COLUMN(BD190)-1,1,1),TRUE),"OK")&gt;0,"OK","NOK")),
              IF(BD$8&gt;=VLOOKUP($A190,'2.2'!$D:$O,5,FALSE),"OK","NOK")),
         "")</f>
        <v/>
      </c>
      <c r="BE190" s="1156" t="str">
        <f ca="1">IF(intern2!BF26&gt;0,
        IF(BE$166="X",
              IF(COUNTBLANK(INDIRECT(ADDRESS(ROW(BE190),MATCH(BE$167,$166:$166,0),1,1)&amp;":"&amp;ADDRESS(ROW(BE190),COLUMN(BE190)-1,1,1),TRUE))&gt;0,"",
                    IF(COUNTIF(INDIRECT(ADDRESS(ROW(BE190),MATCH(BE$167,$166:$166,0),1,1)&amp;":"&amp;ADDRESS(ROW(BE190),COLUMN(BE190)-1,1,1),TRUE),"OK")&gt;0,"OK","NOK")),
              IF(BE$8&gt;=VLOOKUP($A190,'2.2'!$D:$O,5,FALSE),"OK","NOK")),
         "")</f>
        <v/>
      </c>
      <c r="BF190" s="1170" t="str">
        <f ca="1">IF(intern2!BG26&gt;0,
        IF(BF$166="X",
              IF(COUNTBLANK(INDIRECT(ADDRESS(ROW(BF190),MATCH(BF$167,$166:$166,0),1,1)&amp;":"&amp;ADDRESS(ROW(BF190),COLUMN(BF190)-1,1,1),TRUE))&gt;0,"",
                    IF(COUNTIF(INDIRECT(ADDRESS(ROW(BF190),MATCH(BF$167,$166:$166,0),1,1)&amp;":"&amp;ADDRESS(ROW(BF190),COLUMN(BF190)-1,1,1),TRUE),"OK")&gt;0,"OK","NOK")),
              IF(BF$8&gt;=VLOOKUP($A190,'2.2'!$D:$O,5,FALSE),"OK","NOK")),
         "")</f>
        <v/>
      </c>
      <c r="BG190" s="1269" t="str">
        <f ca="1">IF(intern2!BH26&gt;0,
        IF(BG$166="X",
              IF(COUNTBLANK(INDIRECT(ADDRESS(ROW(BG190),MATCH(BG$167,$166:$166,0),1,1)&amp;":"&amp;ADDRESS(ROW(BG190),COLUMN(BG190)-1,1,1),TRUE))&gt;0,"",
                    IF(COUNTIF(INDIRECT(ADDRESS(ROW(BG190),MATCH(BG$167,$166:$166,0),1,1)&amp;":"&amp;ADDRESS(ROW(BG190),COLUMN(BG190)-1,1,1),TRUE),"OK")&gt;0,"OK","NOK")),
              IF(BG$8&gt;=VLOOKUP($A190,'2.2'!$D:$O,5,FALSE),"OK","NOK")),
         "")</f>
        <v/>
      </c>
      <c r="BH190" s="1176" t="str">
        <f t="shared" ca="1" si="12"/>
        <v>OK</v>
      </c>
      <c r="BI190" s="1176"/>
    </row>
    <row r="191" spans="1:61" ht="26.4" x14ac:dyDescent="0.25">
      <c r="A191" s="716" t="str">
        <f t="shared" ref="A191:B191" si="34">+A31</f>
        <v>NCH1.1.3</v>
      </c>
      <c r="B191" s="1157" t="str">
        <f t="shared" si="34"/>
        <v>Chirurgia dell'epilessia (CIMAS)</v>
      </c>
      <c r="C191" s="1156" t="str">
        <f ca="1">IF(intern2!D27&gt;0,
        IF(C$166="X",
              IF(COUNTBLANK(INDIRECT(ADDRESS(ROW(C191),MATCH(C$167,$166:$166,0),1,1)&amp;":"&amp;ADDRESS(ROW(C191),COLUMN(C191)-1,1,1),TRUE))&gt;0,"",
                    IF(COUNTIF(INDIRECT(ADDRESS(ROW(C191),MATCH(C$167,$166:$166,0),1,1)&amp;":"&amp;ADDRESS(ROW(C191),COLUMN(C191)-1,1,1),TRUE),"OK")&gt;0,"OK","NOK")),
              IF(C$8&gt;=VLOOKUP($A191,'2.2'!$D:$O,5,FALSE),"OK","NOK")),
         "")</f>
        <v/>
      </c>
      <c r="D191" s="1156" t="str">
        <f ca="1">IF(intern2!E27&gt;0,
        IF(D$166="X",
              IF(COUNTBLANK(INDIRECT(ADDRESS(ROW(D191),MATCH(D$167,$166:$166,0),1,1)&amp;":"&amp;ADDRESS(ROW(D191),COLUMN(D191)-1,1,1),TRUE))&gt;0,"",
                    IF(COUNTIF(INDIRECT(ADDRESS(ROW(D191),MATCH(D$167,$166:$166,0),1,1)&amp;":"&amp;ADDRESS(ROW(D191),COLUMN(D191)-1,1,1),TRUE),"OK")&gt;0,"OK","NOK")),
              IF(D$8&gt;=VLOOKUP($A191,'2.2'!$D:$O,5,FALSE),"OK","NOK")),
         "")</f>
        <v/>
      </c>
      <c r="E191" s="1156" t="str">
        <f ca="1">IF(intern2!F27&gt;0,
        IF(E$166="X",
              IF(COUNTBLANK(INDIRECT(ADDRESS(ROW(E191),MATCH(E$167,$166:$166,0),1,1)&amp;":"&amp;ADDRESS(ROW(E191),COLUMN(E191)-1,1,1),TRUE))&gt;0,"",
                    IF(COUNTIF(INDIRECT(ADDRESS(ROW(E191),MATCH(E$167,$166:$166,0),1,1)&amp;":"&amp;ADDRESS(ROW(E191),COLUMN(E191)-1,1,1),TRUE),"OK")&gt;0,"OK","NOK")),
              IF(E$8&gt;=VLOOKUP($A191,'2.2'!$D:$O,5,FALSE),"OK","NOK")),
         "")</f>
        <v/>
      </c>
      <c r="F191" s="1156" t="str">
        <f ca="1">IF(intern2!G27&gt;0,
        IF(F$166="X",
              IF(COUNTBLANK(INDIRECT(ADDRESS(ROW(F191),MATCH(F$167,$166:$166,0),1,1)&amp;":"&amp;ADDRESS(ROW(F191),COLUMN(F191)-1,1,1),TRUE))&gt;0,"",
                    IF(COUNTIF(INDIRECT(ADDRESS(ROW(F191),MATCH(F$167,$166:$166,0),1,1)&amp;":"&amp;ADDRESS(ROW(F191),COLUMN(F191)-1,1,1),TRUE),"OK")&gt;0,"OK","NOK")),
              IF(F$8&gt;=VLOOKUP($A191,'2.2'!$D:$O,5,FALSE),"OK","NOK")),
         "")</f>
        <v/>
      </c>
      <c r="G191" s="1156" t="str">
        <f ca="1">IF(intern2!H27&gt;0,
        IF(G$166="X",
              IF(COUNTBLANK(INDIRECT(ADDRESS(ROW(G191),MATCH(G$167,$166:$166,0),1,1)&amp;":"&amp;ADDRESS(ROW(G191),COLUMN(G191)-1,1,1),TRUE))&gt;0,"",
                    IF(COUNTIF(INDIRECT(ADDRESS(ROW(G191),MATCH(G$167,$166:$166,0),1,1)&amp;":"&amp;ADDRESS(ROW(G191),COLUMN(G191)-1,1,1),TRUE),"OK")&gt;0,"OK","NOK")),
              IF(G$8&gt;=VLOOKUP($A191,'2.2'!$D:$O,5,FALSE),"OK","NOK")),
         "")</f>
        <v/>
      </c>
      <c r="H191" s="1156" t="str">
        <f ca="1">IF(intern2!I27&gt;0,
        IF(H$166="X",
              IF(COUNTBLANK(INDIRECT(ADDRESS(ROW(H191),MATCH(H$167,$166:$166,0),1,1)&amp;":"&amp;ADDRESS(ROW(H191),COLUMN(H191)-1,1,1),TRUE))&gt;0,"",
                    IF(COUNTIF(INDIRECT(ADDRESS(ROW(H191),MATCH(H$167,$166:$166,0),1,1)&amp;":"&amp;ADDRESS(ROW(H191),COLUMN(H191)-1,1,1),TRUE),"OK")&gt;0,"OK","NOK")),
              IF(H$8&gt;=VLOOKUP($A191,'2.2'!$D:$O,5,FALSE),"OK","NOK")),
         "")</f>
        <v/>
      </c>
      <c r="I191" s="1269" t="str">
        <f ca="1">IF(intern2!J27&gt;0,
        IF(I$166="X",
              IF(COUNTBLANK(INDIRECT(ADDRESS(ROW(I191),MATCH(I$167,$166:$166,0),1,1)&amp;":"&amp;ADDRESS(ROW(I191),COLUMN(I191)-1,1,1),TRUE))&gt;0,"",
                    IF(COUNTIF(INDIRECT(ADDRESS(ROW(I191),MATCH(I$167,$166:$166,0),1,1)&amp;":"&amp;ADDRESS(ROW(I191),COLUMN(I191)-1,1,1),TRUE),"OK")&gt;0,"OK","NOK")),
              IF(I$8&gt;=VLOOKUP($A191,'2.2'!$D:$O,5,FALSE),"OK","NOK")),
         "")</f>
        <v/>
      </c>
      <c r="J191" s="1159" t="str">
        <f ca="1">IF(intern2!K27&gt;0,
        IF(J$166="X",
              IF(COUNTBLANK(INDIRECT(ADDRESS(ROW(J191),MATCH(J$167,$166:$166,0),1,1)&amp;":"&amp;ADDRESS(ROW(J191),COLUMN(J191)-1,1,1),TRUE))&gt;0,"",
                    IF(COUNTIF(INDIRECT(ADDRESS(ROW(J191),MATCH(J$167,$166:$166,0),1,1)&amp;":"&amp;ADDRESS(ROW(J191),COLUMN(J191)-1,1,1),TRUE),"OK")&gt;0,"OK","NOK")),
              IF(J$8&gt;=VLOOKUP($A191,'2.2'!$D:$O,5,FALSE),"OK","NOK")),
         "")</f>
        <v/>
      </c>
      <c r="K191" s="1156" t="str">
        <f ca="1">IF(intern2!L27&gt;0,
        IF(K$166="X",
              IF(COUNTBLANK(INDIRECT(ADDRESS(ROW(K191),MATCH(K$167,$166:$166,0),1,1)&amp;":"&amp;ADDRESS(ROW(K191),COLUMN(K191)-1,1,1),TRUE))&gt;0,"",
                    IF(COUNTIF(INDIRECT(ADDRESS(ROW(K191),MATCH(K$167,$166:$166,0),1,1)&amp;":"&amp;ADDRESS(ROW(K191),COLUMN(K191)-1,1,1),TRUE),"OK")&gt;0,"OK","NOK")),
              IF(K$8&gt;=VLOOKUP($A191,'2.2'!$D:$O,5,FALSE),"OK","NOK")),
         "")</f>
        <v/>
      </c>
      <c r="L191" s="1156" t="str">
        <f ca="1">IF(intern2!M27&gt;0,
        IF(L$166="X",
              IF(COUNTBLANK(INDIRECT(ADDRESS(ROW(L191),MATCH(L$167,$166:$166,0),1,1)&amp;":"&amp;ADDRESS(ROW(L191),COLUMN(L191)-1,1,1),TRUE))&gt;0,"",
                    IF(COUNTIF(INDIRECT(ADDRESS(ROW(L191),MATCH(L$167,$166:$166,0),1,1)&amp;":"&amp;ADDRESS(ROW(L191),COLUMN(L191)-1,1,1),TRUE),"OK")&gt;0,"OK","NOK")),
              IF(L$8&gt;=VLOOKUP($A191,'2.2'!$D:$O,5,FALSE),"OK","NOK")),
         "")</f>
        <v/>
      </c>
      <c r="M191" s="1156" t="str">
        <f ca="1">IF(intern2!N27&gt;0,
        IF(M$166="X",
              IF(COUNTBLANK(INDIRECT(ADDRESS(ROW(M191),MATCH(M$167,$166:$166,0),1,1)&amp;":"&amp;ADDRESS(ROW(M191),COLUMN(M191)-1,1,1),TRUE))&gt;0,"",
                    IF(COUNTIF(INDIRECT(ADDRESS(ROW(M191),MATCH(M$167,$166:$166,0),1,1)&amp;":"&amp;ADDRESS(ROW(M191),COLUMN(M191)-1,1,1),TRUE),"OK")&gt;0,"OK","NOK")),
              IF(M$8&gt;=VLOOKUP($A191,'2.2'!$D:$O,5,FALSE),"OK","NOK")),
         "")</f>
        <v/>
      </c>
      <c r="N191" s="1156" t="str">
        <f ca="1">IF(intern2!O27&gt;0,
        IF(N$166="X",
              IF(COUNTBLANK(INDIRECT(ADDRESS(ROW(N191),MATCH(N$167,$166:$166,0),1,1)&amp;":"&amp;ADDRESS(ROW(N191),COLUMN(N191)-1,1,1),TRUE))&gt;0,"",
                    IF(COUNTIF(INDIRECT(ADDRESS(ROW(N191),MATCH(N$167,$166:$166,0),1,1)&amp;":"&amp;ADDRESS(ROW(N191),COLUMN(N191)-1,1,1),TRUE),"OK")&gt;0,"OK","NOK")),
              IF(N$8&gt;=VLOOKUP($A191,'2.2'!$D:$O,5,FALSE),"OK","NOK")),
         "")</f>
        <v/>
      </c>
      <c r="O191" s="1156" t="str">
        <f ca="1">IF(intern2!P27&gt;0,
        IF(O$166="X",
              IF(COUNTBLANK(INDIRECT(ADDRESS(ROW(O191),MATCH(O$167,$166:$166,0),1,1)&amp;":"&amp;ADDRESS(ROW(O191),COLUMN(O191)-1,1,1),TRUE))&gt;0,"",
                    IF(COUNTIF(INDIRECT(ADDRESS(ROW(O191),MATCH(O$167,$166:$166,0),1,1)&amp;":"&amp;ADDRESS(ROW(O191),COLUMN(O191)-1,1,1),TRUE),"OK")&gt;0,"OK","NOK")),
              IF(O$8&gt;=VLOOKUP($A191,'2.2'!$D:$O,5,FALSE),"OK","NOK")),
         "")</f>
        <v/>
      </c>
      <c r="P191" s="1156" t="str">
        <f ca="1">IF(intern2!Q27&gt;0,
        IF(P$166="X",
              IF(COUNTBLANK(INDIRECT(ADDRESS(ROW(P191),MATCH(P$167,$166:$166,0),1,1)&amp;":"&amp;ADDRESS(ROW(P191),COLUMN(P191)-1,1,1),TRUE))&gt;0,"",
                    IF(COUNTIF(INDIRECT(ADDRESS(ROW(P191),MATCH(P$167,$166:$166,0),1,1)&amp;":"&amp;ADDRESS(ROW(P191),COLUMN(P191)-1,1,1),TRUE),"OK")&gt;0,"OK","NOK")),
              IF(P$8&gt;=VLOOKUP($A191,'2.2'!$D:$O,5,FALSE),"OK","NOK")),
         "")</f>
        <v/>
      </c>
      <c r="Q191" s="1156" t="str">
        <f ca="1">IF(intern2!R27&gt;0,
        IF(Q$166="X",
              IF(COUNTBLANK(INDIRECT(ADDRESS(ROW(Q191),MATCH(Q$167,$166:$166,0),1,1)&amp;":"&amp;ADDRESS(ROW(Q191),COLUMN(Q191)-1,1,1),TRUE))&gt;0,"",
                    IF(COUNTIF(INDIRECT(ADDRESS(ROW(Q191),MATCH(Q$167,$166:$166,0),1,1)&amp;":"&amp;ADDRESS(ROW(Q191),COLUMN(Q191)-1,1,1),TRUE),"OK")&gt;0,"OK","NOK")),
              IF(Q$8&gt;=VLOOKUP($A191,'2.2'!$D:$O,5,FALSE),"OK","NOK")),
         "")</f>
        <v/>
      </c>
      <c r="R191" s="1159" t="str">
        <f ca="1">IF(intern2!S27&gt;0,
        IF(R$166="X",
              IF(COUNTBLANK(INDIRECT(ADDRESS(ROW(R191),MATCH(R$167,$166:$166,0),1,1)&amp;":"&amp;ADDRESS(ROW(R191),COLUMN(R191)-1,1,1),TRUE))&gt;0,"",
                    IF(COUNTIF(INDIRECT(ADDRESS(ROW(R191),MATCH(R$167,$166:$166,0),1,1)&amp;":"&amp;ADDRESS(ROW(R191),COLUMN(R191)-1,1,1),TRUE),"OK")&gt;0,"OK","NOK")),
              IF(R$8&gt;=VLOOKUP($A191,'2.2'!$D:$O,5,FALSE),"OK","NOK")),
         "")</f>
        <v/>
      </c>
      <c r="S191" s="1159" t="str">
        <f ca="1">IF(intern2!T27&gt;0,
        IF(S$166="X",
              IF(COUNTBLANK(INDIRECT(ADDRESS(ROW(S191),MATCH(S$167,$166:$166,0),1,1)&amp;":"&amp;ADDRESS(ROW(S191),COLUMN(S191)-1,1,1),TRUE))&gt;0,"",
                    IF(COUNTIF(INDIRECT(ADDRESS(ROW(S191),MATCH(S$167,$166:$166,0),1,1)&amp;":"&amp;ADDRESS(ROW(S191),COLUMN(S191)-1,1,1),TRUE),"OK")&gt;0,"OK","NOK")),
              IF(S$8&gt;=VLOOKUP($A191,'2.2'!$D:$O,5,FALSE),"OK","NOK")),
         "")</f>
        <v/>
      </c>
      <c r="T191" s="1156" t="str">
        <f ca="1">IF(intern2!U27&gt;0,
        IF(T$166="X",
              IF(COUNTBLANK(INDIRECT(ADDRESS(ROW(T191),MATCH(T$167,$166:$166,0),1,1)&amp;":"&amp;ADDRESS(ROW(T191),COLUMN(T191)-1,1,1),TRUE))&gt;0,"",
                    IF(COUNTIF(INDIRECT(ADDRESS(ROW(T191),MATCH(T$167,$166:$166,0),1,1)&amp;":"&amp;ADDRESS(ROW(T191),COLUMN(T191)-1,1,1),TRUE),"OK")&gt;0,"OK","NOK")),
              IF(T$8&gt;=VLOOKUP($A191,'2.2'!$D:$O,5,FALSE),"OK","NOK")),
         "")</f>
        <v/>
      </c>
      <c r="U191" s="1156" t="str">
        <f ca="1">IF(intern2!V27&gt;0,
        IF(U$166="X",
              IF(COUNTBLANK(INDIRECT(ADDRESS(ROW(U191),MATCH(U$167,$166:$166,0),1,1)&amp;":"&amp;ADDRESS(ROW(U191),COLUMN(U191)-1,1,1),TRUE))&gt;0,"",
                    IF(COUNTIF(INDIRECT(ADDRESS(ROW(U191),MATCH(U$167,$166:$166,0),1,1)&amp;":"&amp;ADDRESS(ROW(U191),COLUMN(U191)-1,1,1),TRUE),"OK")&gt;0,"OK","NOK")),
              IF(U$8&gt;=VLOOKUP($A191,'2.2'!$D:$O,5,FALSE),"OK","NOK")),
         "")</f>
        <v/>
      </c>
      <c r="V191" s="1156" t="str">
        <f ca="1">IF(intern2!W27&gt;0,
        IF(V$166="X",
              IF(COUNTBLANK(INDIRECT(ADDRESS(ROW(V191),MATCH(V$167,$166:$166,0),1,1)&amp;":"&amp;ADDRESS(ROW(V191),COLUMN(V191)-1,1,1),TRUE))&gt;0,"",
                    IF(COUNTIF(INDIRECT(ADDRESS(ROW(V191),MATCH(V$167,$166:$166,0),1,1)&amp;":"&amp;ADDRESS(ROW(V191),COLUMN(V191)-1,1,1),TRUE),"OK")&gt;0,"OK","NOK")),
              IF(V$8&gt;=VLOOKUP($A191,'2.2'!$D:$O,5,FALSE),"OK","NOK")),
         "")</f>
        <v/>
      </c>
      <c r="W191" s="1156" t="str">
        <f ca="1">IF(intern2!X27&gt;0,
        IF(W$166="X",
              IF(COUNTBLANK(INDIRECT(ADDRESS(ROW(W191),MATCH(W$167,$166:$166,0),1,1)&amp;":"&amp;ADDRESS(ROW(W191),COLUMN(W191)-1,1,1),TRUE))&gt;0,"",
                    IF(COUNTIF(INDIRECT(ADDRESS(ROW(W191),MATCH(W$167,$166:$166,0),1,1)&amp;":"&amp;ADDRESS(ROW(W191),COLUMN(W191)-1,1,1),TRUE),"OK")&gt;0,"OK","NOK")),
              IF(W$8&gt;=VLOOKUP($A191,'2.2'!$D:$O,5,FALSE),"OK","NOK")),
         "")</f>
        <v/>
      </c>
      <c r="X191" s="1156" t="str">
        <f ca="1">IF(intern2!Y27&gt;0,
        IF(X$166="X",
              IF(COUNTBLANK(INDIRECT(ADDRESS(ROW(X191),MATCH(X$167,$166:$166,0),1,1)&amp;":"&amp;ADDRESS(ROW(X191),COLUMN(X191)-1,1,1),TRUE))&gt;0,"",
                    IF(COUNTIF(INDIRECT(ADDRESS(ROW(X191),MATCH(X$167,$166:$166,0),1,1)&amp;":"&amp;ADDRESS(ROW(X191),COLUMN(X191)-1,1,1),TRUE),"OK")&gt;0,"OK","NOK")),
              IF(X$8&gt;=VLOOKUP($A191,'2.2'!$D:$O,5,FALSE),"OK","NOK")),
         "")</f>
        <v/>
      </c>
      <c r="Y191" s="1170" t="str">
        <f ca="1">IF(intern2!Z27&gt;0,
        IF(Y$166="X",
              IF(COUNTBLANK(INDIRECT(ADDRESS(ROW(Y191),MATCH(Y$167,$166:$166,0),1,1)&amp;":"&amp;ADDRESS(ROW(Y191),COLUMN(Y191)-1,1,1),TRUE))&gt;0,"",
                    IF(COUNTIF(INDIRECT(ADDRESS(ROW(Y191),MATCH(Y$167,$166:$166,0),1,1)&amp;":"&amp;ADDRESS(ROW(Y191),COLUMN(Y191)-1,1,1),TRUE),"OK")&gt;0,"OK","NOK")),
              IF(Y$8&gt;=VLOOKUP($A191,'2.2'!$D:$O,5,FALSE),"OK","NOK")),
         "")</f>
        <v/>
      </c>
      <c r="Z191" s="1269" t="str">
        <f ca="1">IF(intern2!AA27&gt;0,
        IF(Z$166="X",
              IF(COUNTBLANK(INDIRECT(ADDRESS(ROW(Z191),MATCH(Z$167,$166:$166,0),1,1)&amp;":"&amp;ADDRESS(ROW(Z191),COLUMN(Z191)-1,1,1),TRUE))&gt;0,"",
                    IF(COUNTIF(INDIRECT(ADDRESS(ROW(Z191),MATCH(Z$167,$166:$166,0),1,1)&amp;":"&amp;ADDRESS(ROW(Z191),COLUMN(Z191)-1,1,1),TRUE),"OK")&gt;0,"OK","NOK")),
              IF(Z$8&gt;=VLOOKUP($A191,'2.2'!$D:$O,5,FALSE),"OK","NOK")),
         "")</f>
        <v/>
      </c>
      <c r="AA191" s="1156" t="str">
        <f ca="1">IF(intern2!AB27&gt;0,
        IF(AA$166="X",
              IF(COUNTBLANK(INDIRECT(ADDRESS(ROW(AA191),MATCH(AA$167,$166:$166,0),1,1)&amp;":"&amp;ADDRESS(ROW(AA191),COLUMN(AA191)-1,1,1),TRUE))&gt;0,"",
                    IF(COUNTIF(INDIRECT(ADDRESS(ROW(AA191),MATCH(AA$167,$166:$166,0),1,1)&amp;":"&amp;ADDRESS(ROW(AA191),COLUMN(AA191)-1,1,1),TRUE),"OK")&gt;0,"OK","NOK")),
              IF(AA$8&gt;=VLOOKUP($A191,'2.2'!$D:$O,5,FALSE),"OK","NOK")),
         "")</f>
        <v/>
      </c>
      <c r="AB191" s="1156" t="str">
        <f ca="1">IF(intern2!AC27&gt;0,
        IF(AB$166="X",
              IF(COUNTBLANK(INDIRECT(ADDRESS(ROW(AB191),MATCH(AB$167,$166:$166,0),1,1)&amp;":"&amp;ADDRESS(ROW(AB191),COLUMN(AB191)-1,1,1),TRUE))&gt;0,"",
                    IF(COUNTIF(INDIRECT(ADDRESS(ROW(AB191),MATCH(AB$167,$166:$166,0),1,1)&amp;":"&amp;ADDRESS(ROW(AB191),COLUMN(AB191)-1,1,1),TRUE),"OK")&gt;0,"OK","NOK")),
              IF(AB$8&gt;=VLOOKUP($A191,'2.2'!$D:$O,5,FALSE),"OK","NOK")),
         "")</f>
        <v/>
      </c>
      <c r="AC191" s="1156" t="str">
        <f ca="1">IF(intern2!AD27&gt;0,
        IF(AC$166="X",
              IF(COUNTBLANK(INDIRECT(ADDRESS(ROW(AC191),MATCH(AC$167,$166:$166,0),1,1)&amp;":"&amp;ADDRESS(ROW(AC191),COLUMN(AC191)-1,1,1),TRUE))&gt;0,"",
                    IF(COUNTIF(INDIRECT(ADDRESS(ROW(AC191),MATCH(AC$167,$166:$166,0),1,1)&amp;":"&amp;ADDRESS(ROW(AC191),COLUMN(AC191)-1,1,1),TRUE),"OK")&gt;0,"OK","NOK")),
              IF(AC$8&gt;=VLOOKUP($A191,'2.2'!$D:$O,5,FALSE),"OK","NOK")),
         "")</f>
        <v/>
      </c>
      <c r="AD191" s="1156" t="str">
        <f ca="1">IF(intern2!AE27&gt;0,
        IF(AD$166="X",
              IF(COUNTBLANK(INDIRECT(ADDRESS(ROW(AD191),MATCH(AD$167,$166:$166,0),1,1)&amp;":"&amp;ADDRESS(ROW(AD191),COLUMN(AD191)-1,1,1),TRUE))&gt;0,"",
                    IF(COUNTIF(INDIRECT(ADDRESS(ROW(AD191),MATCH(AD$167,$166:$166,0),1,1)&amp;":"&amp;ADDRESS(ROW(AD191),COLUMN(AD191)-1,1,1),TRUE),"OK")&gt;0,"OK","NOK")),
              IF(AD$8&gt;=VLOOKUP($A191,'2.2'!$D:$O,5,FALSE),"OK","NOK")),
         "")</f>
        <v/>
      </c>
      <c r="AE191" s="1160" t="str">
        <f ca="1">IF(intern2!AF27&gt;0,
        IF(AE$166="X",
              IF(COUNTBLANK(INDIRECT(ADDRESS(ROW(AE191),MATCH(AE$167,$166:$166,0),1,1)&amp;":"&amp;ADDRESS(ROW(AE191),COLUMN(AE191)-1,1,1),TRUE))&gt;0,"",
                    IF(COUNTIF(INDIRECT(ADDRESS(ROW(AE191),MATCH(AE$167,$166:$166,0),1,1)&amp;":"&amp;ADDRESS(ROW(AE191),COLUMN(AE191)-1,1,1),TRUE),"OK")&gt;0,"OK","NOK")),
              IF(AE$8&gt;=VLOOKUP($A191,'2.2'!$D:$O,5,FALSE),"OK","NOK")),
         "")</f>
        <v/>
      </c>
      <c r="AF191" s="1269" t="str">
        <f ca="1">IF(intern2!AG27&gt;0,
        IF(AF$166="X",
              IF(COUNTBLANK(INDIRECT(ADDRESS(ROW(AF191),MATCH(AF$167,$166:$166,0),1,1)&amp;":"&amp;ADDRESS(ROW(AF191),COLUMN(AF191)-1,1,1),TRUE))&gt;0,"",
                    IF(COUNTIF(INDIRECT(ADDRESS(ROW(AF191),MATCH(AF$167,$166:$166,0),1,1)&amp;":"&amp;ADDRESS(ROW(AF191),COLUMN(AF191)-1,1,1),TRUE),"OK")&gt;0,"OK","NOK")),
              IF(AF$8&gt;=VLOOKUP($A191,'2.2'!$D:$O,5,FALSE),"OK","NOK")),
         "")</f>
        <v/>
      </c>
      <c r="AG191" s="1160" t="str">
        <f ca="1">IF(intern2!AH27&gt;0,
        IF(AG$166="X",
              IF(COUNTBLANK(INDIRECT(ADDRESS(ROW(AG191),MATCH(AG$167,$166:$166,0),1,1)&amp;":"&amp;ADDRESS(ROW(AG191),COLUMN(AG191)-1,1,1),TRUE))&gt;0,"",
                    IF(COUNTIF(INDIRECT(ADDRESS(ROW(AG191),MATCH(AG$167,$166:$166,0),1,1)&amp;":"&amp;ADDRESS(ROW(AG191),COLUMN(AG191)-1,1,1),TRUE),"OK")&gt;0,"OK","NOK")),
              IF(AG$8&gt;=VLOOKUP($A191,'2.2'!$D:$O,5,FALSE),"OK","NOK")),
         "")</f>
        <v/>
      </c>
      <c r="AH191" s="1160" t="str">
        <f ca="1">IF(intern2!AI27&gt;0,
        IF(AH$166="X",
              IF(COUNTBLANK(INDIRECT(ADDRESS(ROW(AH191),MATCH(AH$167,$166:$166,0),1,1)&amp;":"&amp;ADDRESS(ROW(AH191),COLUMN(AH191)-1,1,1),TRUE))&gt;0,"",
                    IF(COUNTIF(INDIRECT(ADDRESS(ROW(AH191),MATCH(AH$167,$166:$166,0),1,1)&amp;":"&amp;ADDRESS(ROW(AH191),COLUMN(AH191)-1,1,1),TRUE),"OK")&gt;0,"OK","NOK")),
              IF(AH$8&gt;=VLOOKUP($A191,'2.2'!$D:$O,5,FALSE),"OK","NOK")),
         "")</f>
        <v/>
      </c>
      <c r="AI191" s="1156" t="str">
        <f ca="1">IF(intern2!AJ27&gt;0,
        IF(AI$166="X",
              IF(COUNTBLANK(INDIRECT(ADDRESS(ROW(AI191),MATCH(AI$167,$166:$166,0),1,1)&amp;":"&amp;ADDRESS(ROW(AI191),COLUMN(AI191)-1,1,1),TRUE))&gt;0,"",
                    IF(COUNTIF(INDIRECT(ADDRESS(ROW(AI191),MATCH(AI$167,$166:$166,0),1,1)&amp;":"&amp;ADDRESS(ROW(AI191),COLUMN(AI191)-1,1,1),TRUE),"OK")&gt;0,"OK","NOK")),
              IF(AI$8&gt;=VLOOKUP($A191,'2.2'!$D:$O,5,FALSE),"OK","NOK")),
         "")</f>
        <v/>
      </c>
      <c r="AJ191" s="1156" t="str">
        <f ca="1">IF(intern2!AK27&gt;0,
        IF(AJ$166="X",
              IF(COUNTBLANK(INDIRECT(ADDRESS(ROW(AJ191),MATCH(AJ$167,$166:$166,0),1,1)&amp;":"&amp;ADDRESS(ROW(AJ191),COLUMN(AJ191)-1,1,1),TRUE))&gt;0,"",
                    IF(COUNTIF(INDIRECT(ADDRESS(ROW(AJ191),MATCH(AJ$167,$166:$166,0),1,1)&amp;":"&amp;ADDRESS(ROW(AJ191),COLUMN(AJ191)-1,1,1),TRUE),"OK")&gt;0,"OK","NOK")),
              IF(AJ$8&gt;=VLOOKUP($A191,'2.2'!$D:$O,5,FALSE),"OK","NOK")),
         "")</f>
        <v/>
      </c>
      <c r="AK191" s="1156" t="str">
        <f ca="1">IF(intern2!AL27&gt;0,
        IF(AK$166="X",
              IF(COUNTBLANK(INDIRECT(ADDRESS(ROW(AK191),MATCH(AK$167,$166:$166,0),1,1)&amp;":"&amp;ADDRESS(ROW(AK191),COLUMN(AK191)-1,1,1),TRUE))&gt;0,"",
                    IF(COUNTIF(INDIRECT(ADDRESS(ROW(AK191),MATCH(AK$167,$166:$166,0),1,1)&amp;":"&amp;ADDRESS(ROW(AK191),COLUMN(AK191)-1,1,1),TRUE),"OK")&gt;0,"OK","NOK")),
              IF(AK$8&gt;=VLOOKUP($A191,'2.2'!$D:$O,5,FALSE),"OK","NOK")),
         "")</f>
        <v/>
      </c>
      <c r="AL191" s="1156" t="str">
        <f ca="1">IF(intern2!AM27&gt;0,
        IF(AL$166="X",
              IF(COUNTBLANK(INDIRECT(ADDRESS(ROW(AL191),MATCH(AL$167,$166:$166,0),1,1)&amp;":"&amp;ADDRESS(ROW(AL191),COLUMN(AL191)-1,1,1),TRUE))&gt;0,"",
                    IF(COUNTIF(INDIRECT(ADDRESS(ROW(AL191),MATCH(AL$167,$166:$166,0),1,1)&amp;":"&amp;ADDRESS(ROW(AL191),COLUMN(AL191)-1,1,1),TRUE),"OK")&gt;0,"OK","NOK")),
              IF(AL$8&gt;=VLOOKUP($A191,'2.2'!$D:$O,5,FALSE),"OK","NOK")),
         "")</f>
        <v/>
      </c>
      <c r="AM191" s="1269" t="str">
        <f ca="1">IF(intern2!AN27&gt;0,
        IF(AM$166="X",
              IF(COUNTBLANK(INDIRECT(ADDRESS(ROW(AM191),MATCH(AM$167,$166:$166,0),1,1)&amp;":"&amp;ADDRESS(ROW(AM191),COLUMN(AM191)-1,1,1),TRUE))&gt;0,"",
                    IF(COUNTIF(INDIRECT(ADDRESS(ROW(AM191),MATCH(AM$167,$166:$166,0),1,1)&amp;":"&amp;ADDRESS(ROW(AM191),COLUMN(AM191)-1,1,1),TRUE),"OK")&gt;0,"OK","NOK")),
              IF(AM$8&gt;=VLOOKUP($A191,'2.2'!$D:$O,5,FALSE),"OK","NOK")),
         "")</f>
        <v/>
      </c>
      <c r="AN191" s="1170" t="str">
        <f ca="1">IF(intern2!AO27&gt;0,
        IF(AN$166="X",
              IF(COUNTBLANK(INDIRECT(ADDRESS(ROW(AN191),MATCH(AN$167,$166:$166,0),1,1)&amp;":"&amp;ADDRESS(ROW(AN191),COLUMN(AN191)-1,1,1),TRUE))&gt;0,"",
                    IF(COUNTIF(INDIRECT(ADDRESS(ROW(AN191),MATCH(AN$167,$166:$166,0),1,1)&amp;":"&amp;ADDRESS(ROW(AN191),COLUMN(AN191)-1,1,1),TRUE),"OK")&gt;0,"OK","NOK")),
              IF(AN$8&gt;=VLOOKUP($A191,'2.2'!$D:$O,5,FALSE),"OK","NOK")),
         "")</f>
        <v/>
      </c>
      <c r="AO191" s="1156" t="str">
        <f ca="1">IF(intern2!AP27&gt;0,
        IF(AO$166="X",
              IF(COUNTBLANK(INDIRECT(ADDRESS(ROW(AO191),MATCH(AO$167,$166:$166,0),1,1)&amp;":"&amp;ADDRESS(ROW(AO191),COLUMN(AO191)-1,1,1),TRUE))&gt;0,"",
                    IF(COUNTIF(INDIRECT(ADDRESS(ROW(AO191),MATCH(AO$167,$166:$166,0),1,1)&amp;":"&amp;ADDRESS(ROW(AO191),COLUMN(AO191)-1,1,1),TRUE),"OK")&gt;0,"OK","NOK")),
              IF(AO$8&gt;=VLOOKUP($A191,'2.2'!$D:$O,5,FALSE),"OK","NOK")),
         "")</f>
        <v/>
      </c>
      <c r="AP191" s="1156" t="str">
        <f ca="1">IF(intern2!AQ27&gt;0,
        IF(AP$166="X",
              IF(COUNTBLANK(INDIRECT(ADDRESS(ROW(AP191),MATCH(AP$167,$166:$166,0),1,1)&amp;":"&amp;ADDRESS(ROW(AP191),COLUMN(AP191)-1,1,1),TRUE))&gt;0,"",
                    IF(COUNTIF(INDIRECT(ADDRESS(ROW(AP191),MATCH(AP$167,$166:$166,0),1,1)&amp;":"&amp;ADDRESS(ROW(AP191),COLUMN(AP191)-1,1,1),TRUE),"OK")&gt;0,"OK","NOK")),
              IF(AP$8&gt;=VLOOKUP($A191,'2.2'!$D:$O,5,FALSE),"OK","NOK")),
         "")</f>
        <v/>
      </c>
      <c r="AQ191" s="1269" t="str">
        <f ca="1">IF(intern2!AR27&gt;0,
        IF(AQ$166="X",
              IF(COUNTBLANK(INDIRECT(ADDRESS(ROW(AQ191),MATCH(AQ$167,$166:$166,0),1,1)&amp;":"&amp;ADDRESS(ROW(AQ191),COLUMN(AQ191)-1,1,1),TRUE))&gt;0,"",
                    IF(COUNTIF(INDIRECT(ADDRESS(ROW(AQ191),MATCH(AQ$167,$166:$166,0),1,1)&amp;":"&amp;ADDRESS(ROW(AQ191),COLUMN(AQ191)-1,1,1),TRUE),"OK")&gt;0,"OK","NOK")),
              IF(AQ$8&gt;=VLOOKUP($A191,'2.2'!$D:$O,5,FALSE),"OK","NOK")),
         "")</f>
        <v/>
      </c>
      <c r="AR191" s="1156" t="str">
        <f ca="1">IF(intern2!AS27&gt;0,
        IF(AR$166="X",
              IF(COUNTBLANK(INDIRECT(ADDRESS(ROW(AR191),MATCH(AR$167,$166:$166,0),1,1)&amp;":"&amp;ADDRESS(ROW(AR191),COLUMN(AR191)-1,1,1),TRUE))&gt;0,"",
                    IF(COUNTIF(INDIRECT(ADDRESS(ROW(AR191),MATCH(AR$167,$166:$166,0),1,1)&amp;":"&amp;ADDRESS(ROW(AR191),COLUMN(AR191)-1,1,1),TRUE),"OK")&gt;0,"OK","NOK")),
              IF(AR$8&gt;=VLOOKUP($A191,'2.2'!$D:$O,5,FALSE),"OK","NOK")),
         "")</f>
        <v/>
      </c>
      <c r="AS191" s="1156" t="str">
        <f ca="1">IF(intern2!AT27&gt;0,
        IF(AS$166="X",
              IF(COUNTBLANK(INDIRECT(ADDRESS(ROW(AS191),MATCH(AS$167,$166:$166,0),1,1)&amp;":"&amp;ADDRESS(ROW(AS191),COLUMN(AS191)-1,1,1),TRUE))&gt;0,"",
                    IF(COUNTIF(INDIRECT(ADDRESS(ROW(AS191),MATCH(AS$167,$166:$166,0),1,1)&amp;":"&amp;ADDRESS(ROW(AS191),COLUMN(AS191)-1,1,1),TRUE),"OK")&gt;0,"OK","NOK")),
              IF(AS$8&gt;=VLOOKUP($A191,'2.2'!$D:$O,5,FALSE),"OK","NOK")),
         "")</f>
        <v/>
      </c>
      <c r="AT191" s="1269" t="str">
        <f ca="1">IF(intern2!AU27&gt;0,
        IF(AT$166="X",
              IF(COUNTBLANK(INDIRECT(ADDRESS(ROW(AT191),MATCH(AT$167,$166:$166,0),1,1)&amp;":"&amp;ADDRESS(ROW(AT191),COLUMN(AT191)-1,1,1),TRUE))&gt;0,"",
                    IF(COUNTIF(INDIRECT(ADDRESS(ROW(AT191),MATCH(AT$167,$166:$166,0),1,1)&amp;":"&amp;ADDRESS(ROW(AT191),COLUMN(AT191)-1,1,1),TRUE),"OK")&gt;0,"OK","NOK")),
              IF(AT$8&gt;=VLOOKUP($A191,'2.2'!$D:$O,5,FALSE),"OK","NOK")),
         "")</f>
        <v/>
      </c>
      <c r="AU191" s="1156" t="str">
        <f ca="1">IF(intern2!AV27&gt;0,
        IF(AU$166="X",
              IF(COUNTBLANK(INDIRECT(ADDRESS(ROW(AU191),MATCH(AU$167,$166:$166,0),1,1)&amp;":"&amp;ADDRESS(ROW(AU191),COLUMN(AU191)-1,1,1),TRUE))&gt;0,"",
                    IF(COUNTIF(INDIRECT(ADDRESS(ROW(AU191),MATCH(AU$167,$166:$166,0),1,1)&amp;":"&amp;ADDRESS(ROW(AU191),COLUMN(AU191)-1,1,1),TRUE),"OK")&gt;0,"OK","NOK")),
              IF(AU$8&gt;=VLOOKUP($A191,'2.2'!$D:$O,5,FALSE),"OK","NOK")),
         "")</f>
        <v/>
      </c>
      <c r="AV191" s="1156" t="str">
        <f ca="1">IF(intern2!AW27&gt;0,
        IF(AV$166="X",
              IF(COUNTBLANK(INDIRECT(ADDRESS(ROW(AV191),MATCH(AV$167,$166:$166,0),1,1)&amp;":"&amp;ADDRESS(ROW(AV191),COLUMN(AV191)-1,1,1),TRUE))&gt;0,"",
                    IF(COUNTIF(INDIRECT(ADDRESS(ROW(AV191),MATCH(AV$167,$166:$166,0),1,1)&amp;":"&amp;ADDRESS(ROW(AV191),COLUMN(AV191)-1,1,1),TRUE),"OK")&gt;0,"OK","NOK")),
              IF(AV$8&gt;=VLOOKUP($A191,'2.2'!$D:$O,5,FALSE),"OK","NOK")),
         "")</f>
        <v/>
      </c>
      <c r="AW191" s="1156" t="str">
        <f ca="1">IF(intern2!AX27&gt;0,
        IF(AW$166="X",
              IF(COUNTBLANK(INDIRECT(ADDRESS(ROW(AW191),MATCH(AW$167,$166:$166,0),1,1)&amp;":"&amp;ADDRESS(ROW(AW191),COLUMN(AW191)-1,1,1),TRUE))&gt;0,"",
                    IF(COUNTIF(INDIRECT(ADDRESS(ROW(AW191),MATCH(AW$167,$166:$166,0),1,1)&amp;":"&amp;ADDRESS(ROW(AW191),COLUMN(AW191)-1,1,1),TRUE),"OK")&gt;0,"OK","NOK")),
              IF(AW$8&gt;=VLOOKUP($A191,'2.2'!$D:$O,5,FALSE),"OK","NOK")),
         "")</f>
        <v/>
      </c>
      <c r="AX191" s="1156" t="str">
        <f ca="1">IF(intern2!AY27&gt;0,
        IF(AX$166="X",
              IF(COUNTBLANK(INDIRECT(ADDRESS(ROW(AX191),MATCH(AX$167,$166:$166,0),1,1)&amp;":"&amp;ADDRESS(ROW(AX191),COLUMN(AX191)-1,1,1),TRUE))&gt;0,"",
                    IF(COUNTIF(INDIRECT(ADDRESS(ROW(AX191),MATCH(AX$167,$166:$166,0),1,1)&amp;":"&amp;ADDRESS(ROW(AX191),COLUMN(AX191)-1,1,1),TRUE),"OK")&gt;0,"OK","NOK")),
              IF(AX$8&gt;=VLOOKUP($A191,'2.2'!$D:$O,5,FALSE),"OK","NOK")),
         "")</f>
        <v/>
      </c>
      <c r="AY191" s="1156" t="str">
        <f ca="1">IF(intern2!AZ27&gt;0,
        IF(AY$166="X",
              IF(COUNTBLANK(INDIRECT(ADDRESS(ROW(AY191),MATCH(AY$167,$166:$166,0),1,1)&amp;":"&amp;ADDRESS(ROW(AY191),COLUMN(AY191)-1,1,1),TRUE))&gt;0,"",
                    IF(COUNTIF(INDIRECT(ADDRESS(ROW(AY191),MATCH(AY$167,$166:$166,0),1,1)&amp;":"&amp;ADDRESS(ROW(AY191),COLUMN(AY191)-1,1,1),TRUE),"OK")&gt;0,"OK","NOK")),
              IF(AY$8&gt;=VLOOKUP($A191,'2.2'!$D:$O,5,FALSE),"OK","NOK")),
         "")</f>
        <v/>
      </c>
      <c r="AZ191" s="1269" t="str">
        <f ca="1">IF(intern2!BA27&gt;0,
        IF(AZ$166="X",
              IF(COUNTBLANK(INDIRECT(ADDRESS(ROW(AZ191),MATCH(AZ$167,$166:$166,0),1,1)&amp;":"&amp;ADDRESS(ROW(AZ191),COLUMN(AZ191)-1,1,1),TRUE))&gt;0,"",
                    IF(COUNTIF(INDIRECT(ADDRESS(ROW(AZ191),MATCH(AZ$167,$166:$166,0),1,1)&amp;":"&amp;ADDRESS(ROW(AZ191),COLUMN(AZ191)-1,1,1),TRUE),"OK")&gt;0,"OK","NOK")),
              IF(AZ$8&gt;=VLOOKUP($A191,'2.2'!$D:$O,5,FALSE),"OK","NOK")),
         "")</f>
        <v/>
      </c>
      <c r="BA191" s="1156" t="str">
        <f ca="1">IF(intern2!BB27&gt;0,
        IF(BA$166="X",
              IF(COUNTBLANK(INDIRECT(ADDRESS(ROW(BA191),MATCH(BA$167,$166:$166,0),1,1)&amp;":"&amp;ADDRESS(ROW(BA191),COLUMN(BA191)-1,1,1),TRUE))&gt;0,"",
                    IF(COUNTIF(INDIRECT(ADDRESS(ROW(BA191),MATCH(BA$167,$166:$166,0),1,1)&amp;":"&amp;ADDRESS(ROW(BA191),COLUMN(BA191)-1,1,1),TRUE),"OK")&gt;0,"OK","NOK")),
              IF(BA$8&gt;=VLOOKUP($A191,'2.2'!$D:$O,5,FALSE),"OK","NOK")),
         "")</f>
        <v/>
      </c>
      <c r="BB191" s="1156" t="str">
        <f ca="1">IF(intern2!BC27&gt;0,
        IF(BB$166="X",
              IF(COUNTBLANK(INDIRECT(ADDRESS(ROW(BB191),MATCH(BB$167,$166:$166,0),1,1)&amp;":"&amp;ADDRESS(ROW(BB191),COLUMN(BB191)-1,1,1),TRUE))&gt;0,"",
                    IF(COUNTIF(INDIRECT(ADDRESS(ROW(BB191),MATCH(BB$167,$166:$166,0),1,1)&amp;":"&amp;ADDRESS(ROW(BB191),COLUMN(BB191)-1,1,1),TRUE),"OK")&gt;0,"OK","NOK")),
              IF(BB$8&gt;=VLOOKUP($A191,'2.2'!$D:$O,5,FALSE),"OK","NOK")),
         "")</f>
        <v/>
      </c>
      <c r="BC191" s="1156" t="str">
        <f ca="1">IF(intern2!BD27&gt;0,
        IF(BC$166="X",
              IF(COUNTBLANK(INDIRECT(ADDRESS(ROW(BC191),MATCH(BC$167,$166:$166,0),1,1)&amp;":"&amp;ADDRESS(ROW(BC191),COLUMN(BC191)-1,1,1),TRUE))&gt;0,"",
                    IF(COUNTIF(INDIRECT(ADDRESS(ROW(BC191),MATCH(BC$167,$166:$166,0),1,1)&amp;":"&amp;ADDRESS(ROW(BC191),COLUMN(BC191)-1,1,1),TRUE),"OK")&gt;0,"OK","NOK")),
              IF(BC$8&gt;=VLOOKUP($A191,'2.2'!$D:$O,5,FALSE),"OK","NOK")),
         "")</f>
        <v/>
      </c>
      <c r="BD191" s="1156" t="str">
        <f ca="1">IF(intern2!BE27&gt;0,
        IF(BD$166="X",
              IF(COUNTBLANK(INDIRECT(ADDRESS(ROW(BD191),MATCH(BD$167,$166:$166,0),1,1)&amp;":"&amp;ADDRESS(ROW(BD191),COLUMN(BD191)-1,1,1),TRUE))&gt;0,"",
                    IF(COUNTIF(INDIRECT(ADDRESS(ROW(BD191),MATCH(BD$167,$166:$166,0),1,1)&amp;":"&amp;ADDRESS(ROW(BD191),COLUMN(BD191)-1,1,1),TRUE),"OK")&gt;0,"OK","NOK")),
              IF(BD$8&gt;=VLOOKUP($A191,'2.2'!$D:$O,5,FALSE),"OK","NOK")),
         "")</f>
        <v/>
      </c>
      <c r="BE191" s="1156" t="str">
        <f ca="1">IF(intern2!BF27&gt;0,
        IF(BE$166="X",
              IF(COUNTBLANK(INDIRECT(ADDRESS(ROW(BE191),MATCH(BE$167,$166:$166,0),1,1)&amp;":"&amp;ADDRESS(ROW(BE191),COLUMN(BE191)-1,1,1),TRUE))&gt;0,"",
                    IF(COUNTIF(INDIRECT(ADDRESS(ROW(BE191),MATCH(BE$167,$166:$166,0),1,1)&amp;":"&amp;ADDRESS(ROW(BE191),COLUMN(BE191)-1,1,1),TRUE),"OK")&gt;0,"OK","NOK")),
              IF(BE$8&gt;=VLOOKUP($A191,'2.2'!$D:$O,5,FALSE),"OK","NOK")),
         "")</f>
        <v/>
      </c>
      <c r="BF191" s="1170" t="str">
        <f ca="1">IF(intern2!BG27&gt;0,
        IF(BF$166="X",
              IF(COUNTBLANK(INDIRECT(ADDRESS(ROW(BF191),MATCH(BF$167,$166:$166,0),1,1)&amp;":"&amp;ADDRESS(ROW(BF191),COLUMN(BF191)-1,1,1),TRUE))&gt;0,"",
                    IF(COUNTIF(INDIRECT(ADDRESS(ROW(BF191),MATCH(BF$167,$166:$166,0),1,1)&amp;":"&amp;ADDRESS(ROW(BF191),COLUMN(BF191)-1,1,1),TRUE),"OK")&gt;0,"OK","NOK")),
              IF(BF$8&gt;=VLOOKUP($A191,'2.2'!$D:$O,5,FALSE),"OK","NOK")),
         "")</f>
        <v/>
      </c>
      <c r="BG191" s="1269" t="str">
        <f ca="1">IF(intern2!BH27&gt;0,
        IF(BG$166="X",
              IF(COUNTBLANK(INDIRECT(ADDRESS(ROW(BG191),MATCH(BG$167,$166:$166,0),1,1)&amp;":"&amp;ADDRESS(ROW(BG191),COLUMN(BG191)-1,1,1),TRUE))&gt;0,"",
                    IF(COUNTIF(INDIRECT(ADDRESS(ROW(BG191),MATCH(BG$167,$166:$166,0),1,1)&amp;":"&amp;ADDRESS(ROW(BG191),COLUMN(BG191)-1,1,1),TRUE),"OK")&gt;0,"OK","NOK")),
              IF(BG$8&gt;=VLOOKUP($A191,'2.2'!$D:$O,5,FALSE),"OK","NOK")),
         "")</f>
        <v/>
      </c>
      <c r="BH191" s="1176" t="str">
        <f t="shared" ca="1" si="12"/>
        <v>OK</v>
      </c>
      <c r="BI191" s="1176"/>
    </row>
    <row r="192" spans="1:61" x14ac:dyDescent="0.25">
      <c r="A192" s="716" t="str">
        <f t="shared" ref="A192:B192" si="35">+A32</f>
        <v>NCH2</v>
      </c>
      <c r="B192" s="1157" t="str">
        <f t="shared" si="35"/>
        <v>Neurochirurgia spinale</v>
      </c>
      <c r="C192" s="1156" t="str">
        <f ca="1">IF(intern2!D28&gt;0,
        IF(C$166="X",
              IF(COUNTBLANK(INDIRECT(ADDRESS(ROW(C192),MATCH(C$167,$166:$166,0),1,1)&amp;":"&amp;ADDRESS(ROW(C192),COLUMN(C192)-1,1,1),TRUE))&gt;0,"",
                    IF(COUNTIF(INDIRECT(ADDRESS(ROW(C192),MATCH(C$167,$166:$166,0),1,1)&amp;":"&amp;ADDRESS(ROW(C192),COLUMN(C192)-1,1,1),TRUE),"OK")&gt;0,"OK","NOK")),
              IF(C$8&gt;=VLOOKUP($A192,'2.2'!$D:$O,5,FALSE),"OK","NOK")),
         "")</f>
        <v/>
      </c>
      <c r="D192" s="1156" t="str">
        <f ca="1">IF(intern2!E28&gt;0,
        IF(D$166="X",
              IF(COUNTBLANK(INDIRECT(ADDRESS(ROW(D192),MATCH(D$167,$166:$166,0),1,1)&amp;":"&amp;ADDRESS(ROW(D192),COLUMN(D192)-1,1,1),TRUE))&gt;0,"",
                    IF(COUNTIF(INDIRECT(ADDRESS(ROW(D192),MATCH(D$167,$166:$166,0),1,1)&amp;":"&amp;ADDRESS(ROW(D192),COLUMN(D192)-1,1,1),TRUE),"OK")&gt;0,"OK","NOK")),
              IF(D$8&gt;=VLOOKUP($A192,'2.2'!$D:$O,5,FALSE),"OK","NOK")),
         "")</f>
        <v/>
      </c>
      <c r="E192" s="1156" t="str">
        <f ca="1">IF(intern2!F28&gt;0,
        IF(E$166="X",
              IF(COUNTBLANK(INDIRECT(ADDRESS(ROW(E192),MATCH(E$167,$166:$166,0),1,1)&amp;":"&amp;ADDRESS(ROW(E192),COLUMN(E192)-1,1,1),TRUE))&gt;0,"",
                    IF(COUNTIF(INDIRECT(ADDRESS(ROW(E192),MATCH(E$167,$166:$166,0),1,1)&amp;":"&amp;ADDRESS(ROW(E192),COLUMN(E192)-1,1,1),TRUE),"OK")&gt;0,"OK","NOK")),
              IF(E$8&gt;=VLOOKUP($A192,'2.2'!$D:$O,5,FALSE),"OK","NOK")),
         "")</f>
        <v/>
      </c>
      <c r="F192" s="1156" t="str">
        <f ca="1">IF(intern2!G28&gt;0,
        IF(F$166="X",
              IF(COUNTBLANK(INDIRECT(ADDRESS(ROW(F192),MATCH(F$167,$166:$166,0),1,1)&amp;":"&amp;ADDRESS(ROW(F192),COLUMN(F192)-1,1,1),TRUE))&gt;0,"",
                    IF(COUNTIF(INDIRECT(ADDRESS(ROW(F192),MATCH(F$167,$166:$166,0),1,1)&amp;":"&amp;ADDRESS(ROW(F192),COLUMN(F192)-1,1,1),TRUE),"OK")&gt;0,"OK","NOK")),
              IF(F$8&gt;=VLOOKUP($A192,'2.2'!$D:$O,5,FALSE),"OK","NOK")),
         "")</f>
        <v/>
      </c>
      <c r="G192" s="1156" t="str">
        <f ca="1">IF(intern2!H28&gt;0,
        IF(G$166="X",
              IF(COUNTBLANK(INDIRECT(ADDRESS(ROW(G192),MATCH(G$167,$166:$166,0),1,1)&amp;":"&amp;ADDRESS(ROW(G192),COLUMN(G192)-1,1,1),TRUE))&gt;0,"",
                    IF(COUNTIF(INDIRECT(ADDRESS(ROW(G192),MATCH(G$167,$166:$166,0),1,1)&amp;":"&amp;ADDRESS(ROW(G192),COLUMN(G192)-1,1,1),TRUE),"OK")&gt;0,"OK","NOK")),
              IF(G$8&gt;=VLOOKUP($A192,'2.2'!$D:$O,5,FALSE),"OK","NOK")),
         "")</f>
        <v/>
      </c>
      <c r="H192" s="1156" t="str">
        <f ca="1">IF(intern2!I28&gt;0,
        IF(H$166="X",
              IF(COUNTBLANK(INDIRECT(ADDRESS(ROW(H192),MATCH(H$167,$166:$166,0),1,1)&amp;":"&amp;ADDRESS(ROW(H192),COLUMN(H192)-1,1,1),TRUE))&gt;0,"",
                    IF(COUNTIF(INDIRECT(ADDRESS(ROW(H192),MATCH(H$167,$166:$166,0),1,1)&amp;":"&amp;ADDRESS(ROW(H192),COLUMN(H192)-1,1,1),TRUE),"OK")&gt;0,"OK","NOK")),
              IF(H$8&gt;=VLOOKUP($A192,'2.2'!$D:$O,5,FALSE),"OK","NOK")),
         "")</f>
        <v/>
      </c>
      <c r="I192" s="1269" t="str">
        <f ca="1">IF(intern2!J28&gt;0,
        IF(I$166="X",
              IF(COUNTBLANK(INDIRECT(ADDRESS(ROW(I192),MATCH(I$167,$166:$166,0),1,1)&amp;":"&amp;ADDRESS(ROW(I192),COLUMN(I192)-1,1,1),TRUE))&gt;0,"",
                    IF(COUNTIF(INDIRECT(ADDRESS(ROW(I192),MATCH(I$167,$166:$166,0),1,1)&amp;":"&amp;ADDRESS(ROW(I192),COLUMN(I192)-1,1,1),TRUE),"OK")&gt;0,"OK","NOK")),
              IF(I$8&gt;=VLOOKUP($A192,'2.2'!$D:$O,5,FALSE),"OK","NOK")),
         "")</f>
        <v/>
      </c>
      <c r="J192" s="1159" t="str">
        <f ca="1">IF(intern2!K28&gt;0,
        IF(J$166="X",
              IF(COUNTBLANK(INDIRECT(ADDRESS(ROW(J192),MATCH(J$167,$166:$166,0),1,1)&amp;":"&amp;ADDRESS(ROW(J192),COLUMN(J192)-1,1,1),TRUE))&gt;0,"",
                    IF(COUNTIF(INDIRECT(ADDRESS(ROW(J192),MATCH(J$167,$166:$166,0),1,1)&amp;":"&amp;ADDRESS(ROW(J192),COLUMN(J192)-1,1,1),TRUE),"OK")&gt;0,"OK","NOK")),
              IF(J$8&gt;=VLOOKUP($A192,'2.2'!$D:$O,5,FALSE),"OK","NOK")),
         "")</f>
        <v/>
      </c>
      <c r="K192" s="1156" t="str">
        <f ca="1">IF(intern2!L28&gt;0,
        IF(K$166="X",
              IF(COUNTBLANK(INDIRECT(ADDRESS(ROW(K192),MATCH(K$167,$166:$166,0),1,1)&amp;":"&amp;ADDRESS(ROW(K192),COLUMN(K192)-1,1,1),TRUE))&gt;0,"",
                    IF(COUNTIF(INDIRECT(ADDRESS(ROW(K192),MATCH(K$167,$166:$166,0),1,1)&amp;":"&amp;ADDRESS(ROW(K192),COLUMN(K192)-1,1,1),TRUE),"OK")&gt;0,"OK","NOK")),
              IF(K$8&gt;=VLOOKUP($A192,'2.2'!$D:$O,5,FALSE),"OK","NOK")),
         "")</f>
        <v/>
      </c>
      <c r="L192" s="1156" t="str">
        <f ca="1">IF(intern2!M28&gt;0,
        IF(L$166="X",
              IF(COUNTBLANK(INDIRECT(ADDRESS(ROW(L192),MATCH(L$167,$166:$166,0),1,1)&amp;":"&amp;ADDRESS(ROW(L192),COLUMN(L192)-1,1,1),TRUE))&gt;0,"",
                    IF(COUNTIF(INDIRECT(ADDRESS(ROW(L192),MATCH(L$167,$166:$166,0),1,1)&amp;":"&amp;ADDRESS(ROW(L192),COLUMN(L192)-1,1,1),TRUE),"OK")&gt;0,"OK","NOK")),
              IF(L$8&gt;=VLOOKUP($A192,'2.2'!$D:$O,5,FALSE),"OK","NOK")),
         "")</f>
        <v/>
      </c>
      <c r="M192" s="1156" t="str">
        <f ca="1">IF(intern2!N28&gt;0,
        IF(M$166="X",
              IF(COUNTBLANK(INDIRECT(ADDRESS(ROW(M192),MATCH(M$167,$166:$166,0),1,1)&amp;":"&amp;ADDRESS(ROW(M192),COLUMN(M192)-1,1,1),TRUE))&gt;0,"",
                    IF(COUNTIF(INDIRECT(ADDRESS(ROW(M192),MATCH(M$167,$166:$166,0),1,1)&amp;":"&amp;ADDRESS(ROW(M192),COLUMN(M192)-1,1,1),TRUE),"OK")&gt;0,"OK","NOK")),
              IF(M$8&gt;=VLOOKUP($A192,'2.2'!$D:$O,5,FALSE),"OK","NOK")),
         "")</f>
        <v/>
      </c>
      <c r="N192" s="1156" t="str">
        <f ca="1">IF(intern2!O28&gt;0,
        IF(N$166="X",
              IF(COUNTBLANK(INDIRECT(ADDRESS(ROW(N192),MATCH(N$167,$166:$166,0),1,1)&amp;":"&amp;ADDRESS(ROW(N192),COLUMN(N192)-1,1,1),TRUE))&gt;0,"",
                    IF(COUNTIF(INDIRECT(ADDRESS(ROW(N192),MATCH(N$167,$166:$166,0),1,1)&amp;":"&amp;ADDRESS(ROW(N192),COLUMN(N192)-1,1,1),TRUE),"OK")&gt;0,"OK","NOK")),
              IF(N$8&gt;=VLOOKUP($A192,'2.2'!$D:$O,5,FALSE),"OK","NOK")),
         "")</f>
        <v/>
      </c>
      <c r="O192" s="1156" t="str">
        <f ca="1">IF(intern2!P28&gt;0,
        IF(O$166="X",
              IF(COUNTBLANK(INDIRECT(ADDRESS(ROW(O192),MATCH(O$167,$166:$166,0),1,1)&amp;":"&amp;ADDRESS(ROW(O192),COLUMN(O192)-1,1,1),TRUE))&gt;0,"",
                    IF(COUNTIF(INDIRECT(ADDRESS(ROW(O192),MATCH(O$167,$166:$166,0),1,1)&amp;":"&amp;ADDRESS(ROW(O192),COLUMN(O192)-1,1,1),TRUE),"OK")&gt;0,"OK","NOK")),
              IF(O$8&gt;=VLOOKUP($A192,'2.2'!$D:$O,5,FALSE),"OK","NOK")),
         "")</f>
        <v/>
      </c>
      <c r="P192" s="1156" t="str">
        <f ca="1">IF(intern2!Q28&gt;0,
        IF(P$166="X",
              IF(COUNTBLANK(INDIRECT(ADDRESS(ROW(P192),MATCH(P$167,$166:$166,0),1,1)&amp;":"&amp;ADDRESS(ROW(P192),COLUMN(P192)-1,1,1),TRUE))&gt;0,"",
                    IF(COUNTIF(INDIRECT(ADDRESS(ROW(P192),MATCH(P$167,$166:$166,0),1,1)&amp;":"&amp;ADDRESS(ROW(P192),COLUMN(P192)-1,1,1),TRUE),"OK")&gt;0,"OK","NOK")),
              IF(P$8&gt;=VLOOKUP($A192,'2.2'!$D:$O,5,FALSE),"OK","NOK")),
         "")</f>
        <v/>
      </c>
      <c r="Q192" s="1156" t="str">
        <f ca="1">IF(intern2!R28&gt;0,
        IF(Q$166="X",
              IF(COUNTBLANK(INDIRECT(ADDRESS(ROW(Q192),MATCH(Q$167,$166:$166,0),1,1)&amp;":"&amp;ADDRESS(ROW(Q192),COLUMN(Q192)-1,1,1),TRUE))&gt;0,"",
                    IF(COUNTIF(INDIRECT(ADDRESS(ROW(Q192),MATCH(Q$167,$166:$166,0),1,1)&amp;":"&amp;ADDRESS(ROW(Q192),COLUMN(Q192)-1,1,1),TRUE),"OK")&gt;0,"OK","NOK")),
              IF(Q$8&gt;=VLOOKUP($A192,'2.2'!$D:$O,5,FALSE),"OK","NOK")),
         "")</f>
        <v/>
      </c>
      <c r="R192" s="1159" t="str">
        <f ca="1">IF(intern2!S28&gt;0,
        IF(R$166="X",
              IF(COUNTBLANK(INDIRECT(ADDRESS(ROW(R192),MATCH(R$167,$166:$166,0),1,1)&amp;":"&amp;ADDRESS(ROW(R192),COLUMN(R192)-1,1,1),TRUE))&gt;0,"",
                    IF(COUNTIF(INDIRECT(ADDRESS(ROW(R192),MATCH(R$167,$166:$166,0),1,1)&amp;":"&amp;ADDRESS(ROW(R192),COLUMN(R192)-1,1,1),TRUE),"OK")&gt;0,"OK","NOK")),
              IF(R$8&gt;=VLOOKUP($A192,'2.2'!$D:$O,5,FALSE),"OK","NOK")),
         "")</f>
        <v/>
      </c>
      <c r="S192" s="1159" t="str">
        <f ca="1">IF(intern2!T28&gt;0,
        IF(S$166="X",
              IF(COUNTBLANK(INDIRECT(ADDRESS(ROW(S192),MATCH(S$167,$166:$166,0),1,1)&amp;":"&amp;ADDRESS(ROW(S192),COLUMN(S192)-1,1,1),TRUE))&gt;0,"",
                    IF(COUNTIF(INDIRECT(ADDRESS(ROW(S192),MATCH(S$167,$166:$166,0),1,1)&amp;":"&amp;ADDRESS(ROW(S192),COLUMN(S192)-1,1,1),TRUE),"OK")&gt;0,"OK","NOK")),
              IF(S$8&gt;=VLOOKUP($A192,'2.2'!$D:$O,5,FALSE),"OK","NOK")),
         "")</f>
        <v/>
      </c>
      <c r="T192" s="1156" t="str">
        <f ca="1">IF(intern2!U28&gt;0,
        IF(T$166="X",
              IF(COUNTBLANK(INDIRECT(ADDRESS(ROW(T192),MATCH(T$167,$166:$166,0),1,1)&amp;":"&amp;ADDRESS(ROW(T192),COLUMN(T192)-1,1,1),TRUE))&gt;0,"",
                    IF(COUNTIF(INDIRECT(ADDRESS(ROW(T192),MATCH(T$167,$166:$166,0),1,1)&amp;":"&amp;ADDRESS(ROW(T192),COLUMN(T192)-1,1,1),TRUE),"OK")&gt;0,"OK","NOK")),
              IF(T$8&gt;=VLOOKUP($A192,'2.2'!$D:$O,5,FALSE),"OK","NOK")),
         "")</f>
        <v/>
      </c>
      <c r="U192" s="1156" t="str">
        <f ca="1">IF(intern2!V28&gt;0,
        IF(U$166="X",
              IF(COUNTBLANK(INDIRECT(ADDRESS(ROW(U192),MATCH(U$167,$166:$166,0),1,1)&amp;":"&amp;ADDRESS(ROW(U192),COLUMN(U192)-1,1,1),TRUE))&gt;0,"",
                    IF(COUNTIF(INDIRECT(ADDRESS(ROW(U192),MATCH(U$167,$166:$166,0),1,1)&amp;":"&amp;ADDRESS(ROW(U192),COLUMN(U192)-1,1,1),TRUE),"OK")&gt;0,"OK","NOK")),
              IF(U$8&gt;=VLOOKUP($A192,'2.2'!$D:$O,5,FALSE),"OK","NOK")),
         "")</f>
        <v/>
      </c>
      <c r="V192" s="1156" t="str">
        <f ca="1">IF(intern2!W28&gt;0,
        IF(V$166="X",
              IF(COUNTBLANK(INDIRECT(ADDRESS(ROW(V192),MATCH(V$167,$166:$166,0),1,1)&amp;":"&amp;ADDRESS(ROW(V192),COLUMN(V192)-1,1,1),TRUE))&gt;0,"",
                    IF(COUNTIF(INDIRECT(ADDRESS(ROW(V192),MATCH(V$167,$166:$166,0),1,1)&amp;":"&amp;ADDRESS(ROW(V192),COLUMN(V192)-1,1,1),TRUE),"OK")&gt;0,"OK","NOK")),
              IF(V$8&gt;=VLOOKUP($A192,'2.2'!$D:$O,5,FALSE),"OK","NOK")),
         "")</f>
        <v/>
      </c>
      <c r="W192" s="1156" t="str">
        <f ca="1">IF(intern2!X28&gt;0,
        IF(W$166="X",
              IF(COUNTBLANK(INDIRECT(ADDRESS(ROW(W192),MATCH(W$167,$166:$166,0),1,1)&amp;":"&amp;ADDRESS(ROW(W192),COLUMN(W192)-1,1,1),TRUE))&gt;0,"",
                    IF(COUNTIF(INDIRECT(ADDRESS(ROW(W192),MATCH(W$167,$166:$166,0),1,1)&amp;":"&amp;ADDRESS(ROW(W192),COLUMN(W192)-1,1,1),TRUE),"OK")&gt;0,"OK","NOK")),
              IF(W$8&gt;=VLOOKUP($A192,'2.2'!$D:$O,5,FALSE),"OK","NOK")),
         "")</f>
        <v/>
      </c>
      <c r="X192" s="1156" t="str">
        <f ca="1">IF(intern2!Y28&gt;0,
        IF(X$166="X",
              IF(COUNTBLANK(INDIRECT(ADDRESS(ROW(X192),MATCH(X$167,$166:$166,0),1,1)&amp;":"&amp;ADDRESS(ROW(X192),COLUMN(X192)-1,1,1),TRUE))&gt;0,"",
                    IF(COUNTIF(INDIRECT(ADDRESS(ROW(X192),MATCH(X$167,$166:$166,0),1,1)&amp;":"&amp;ADDRESS(ROW(X192),COLUMN(X192)-1,1,1),TRUE),"OK")&gt;0,"OK","NOK")),
              IF(X$8&gt;=VLOOKUP($A192,'2.2'!$D:$O,5,FALSE),"OK","NOK")),
         "")</f>
        <v/>
      </c>
      <c r="Y192" s="1170" t="str">
        <f ca="1">IF(intern2!Z28&gt;0,
        IF(Y$166="X",
              IF(COUNTBLANK(INDIRECT(ADDRESS(ROW(Y192),MATCH(Y$167,$166:$166,0),1,1)&amp;":"&amp;ADDRESS(ROW(Y192),COLUMN(Y192)-1,1,1),TRUE))&gt;0,"",
                    IF(COUNTIF(INDIRECT(ADDRESS(ROW(Y192),MATCH(Y$167,$166:$166,0),1,1)&amp;":"&amp;ADDRESS(ROW(Y192),COLUMN(Y192)-1,1,1),TRUE),"OK")&gt;0,"OK","NOK")),
              IF(Y$8&gt;=VLOOKUP($A192,'2.2'!$D:$O,5,FALSE),"OK","NOK")),
         "")</f>
        <v/>
      </c>
      <c r="Z192" s="1269" t="str">
        <f ca="1">IF(intern2!AA28&gt;0,
        IF(Z$166="X",
              IF(COUNTBLANK(INDIRECT(ADDRESS(ROW(Z192),MATCH(Z$167,$166:$166,0),1,1)&amp;":"&amp;ADDRESS(ROW(Z192),COLUMN(Z192)-1,1,1),TRUE))&gt;0,"",
                    IF(COUNTIF(INDIRECT(ADDRESS(ROW(Z192),MATCH(Z$167,$166:$166,0),1,1)&amp;":"&amp;ADDRESS(ROW(Z192),COLUMN(Z192)-1,1,1),TRUE),"OK")&gt;0,"OK","NOK")),
              IF(Z$8&gt;=VLOOKUP($A192,'2.2'!$D:$O,5,FALSE),"OK","NOK")),
         "")</f>
        <v/>
      </c>
      <c r="AA192" s="1156" t="str">
        <f ca="1">IF(intern2!AB28&gt;0,
        IF(AA$166="X",
              IF(COUNTBLANK(INDIRECT(ADDRESS(ROW(AA192),MATCH(AA$167,$166:$166,0),1,1)&amp;":"&amp;ADDRESS(ROW(AA192),COLUMN(AA192)-1,1,1),TRUE))&gt;0,"",
                    IF(COUNTIF(INDIRECT(ADDRESS(ROW(AA192),MATCH(AA$167,$166:$166,0),1,1)&amp;":"&amp;ADDRESS(ROW(AA192),COLUMN(AA192)-1,1,1),TRUE),"OK")&gt;0,"OK","NOK")),
              IF(AA$8&gt;=VLOOKUP($A192,'2.2'!$D:$O,5,FALSE),"OK","NOK")),
         "")</f>
        <v/>
      </c>
      <c r="AB192" s="1156" t="str">
        <f ca="1">IF(intern2!AC28&gt;0,
        IF(AB$166="X",
              IF(COUNTBLANK(INDIRECT(ADDRESS(ROW(AB192),MATCH(AB$167,$166:$166,0),1,1)&amp;":"&amp;ADDRESS(ROW(AB192),COLUMN(AB192)-1,1,1),TRUE))&gt;0,"",
                    IF(COUNTIF(INDIRECT(ADDRESS(ROW(AB192),MATCH(AB$167,$166:$166,0),1,1)&amp;":"&amp;ADDRESS(ROW(AB192),COLUMN(AB192)-1,1,1),TRUE),"OK")&gt;0,"OK","NOK")),
              IF(AB$8&gt;=VLOOKUP($A192,'2.2'!$D:$O,5,FALSE),"OK","NOK")),
         "")</f>
        <v/>
      </c>
      <c r="AC192" s="1156" t="str">
        <f ca="1">IF(intern2!AD28&gt;0,
        IF(AC$166="X",
              IF(COUNTBLANK(INDIRECT(ADDRESS(ROW(AC192),MATCH(AC$167,$166:$166,0),1,1)&amp;":"&amp;ADDRESS(ROW(AC192),COLUMN(AC192)-1,1,1),TRUE))&gt;0,"",
                    IF(COUNTIF(INDIRECT(ADDRESS(ROW(AC192),MATCH(AC$167,$166:$166,0),1,1)&amp;":"&amp;ADDRESS(ROW(AC192),COLUMN(AC192)-1,1,1),TRUE),"OK")&gt;0,"OK","NOK")),
              IF(AC$8&gt;=VLOOKUP($A192,'2.2'!$D:$O,5,FALSE),"OK","NOK")),
         "")</f>
        <v/>
      </c>
      <c r="AD192" s="1156" t="str">
        <f ca="1">IF(intern2!AE28&gt;0,
        IF(AD$166="X",
              IF(COUNTBLANK(INDIRECT(ADDRESS(ROW(AD192),MATCH(AD$167,$166:$166,0),1,1)&amp;":"&amp;ADDRESS(ROW(AD192),COLUMN(AD192)-1,1,1),TRUE))&gt;0,"",
                    IF(COUNTIF(INDIRECT(ADDRESS(ROW(AD192),MATCH(AD$167,$166:$166,0),1,1)&amp;":"&amp;ADDRESS(ROW(AD192),COLUMN(AD192)-1,1,1),TRUE),"OK")&gt;0,"OK","NOK")),
              IF(AD$8&gt;=VLOOKUP($A192,'2.2'!$D:$O,5,FALSE),"OK","NOK")),
         "")</f>
        <v/>
      </c>
      <c r="AE192" s="1160" t="str">
        <f ca="1">IF(intern2!AF28&gt;0,
        IF(AE$166="X",
              IF(COUNTBLANK(INDIRECT(ADDRESS(ROW(AE192),MATCH(AE$167,$166:$166,0),1,1)&amp;":"&amp;ADDRESS(ROW(AE192),COLUMN(AE192)-1,1,1),TRUE))&gt;0,"",
                    IF(COUNTIF(INDIRECT(ADDRESS(ROW(AE192),MATCH(AE$167,$166:$166,0),1,1)&amp;":"&amp;ADDRESS(ROW(AE192),COLUMN(AE192)-1,1,1),TRUE),"OK")&gt;0,"OK","NOK")),
              IF(AE$8&gt;=VLOOKUP($A192,'2.2'!$D:$O,5,FALSE),"OK","NOK")),
         "")</f>
        <v/>
      </c>
      <c r="AF192" s="1269" t="str">
        <f ca="1">IF(intern2!AG28&gt;0,
        IF(AF$166="X",
              IF(COUNTBLANK(INDIRECT(ADDRESS(ROW(AF192),MATCH(AF$167,$166:$166,0),1,1)&amp;":"&amp;ADDRESS(ROW(AF192),COLUMN(AF192)-1,1,1),TRUE))&gt;0,"",
                    IF(COUNTIF(INDIRECT(ADDRESS(ROW(AF192),MATCH(AF$167,$166:$166,0),1,1)&amp;":"&amp;ADDRESS(ROW(AF192),COLUMN(AF192)-1,1,1),TRUE),"OK")&gt;0,"OK","NOK")),
              IF(AF$8&gt;=VLOOKUP($A192,'2.2'!$D:$O,5,FALSE),"OK","NOK")),
         "")</f>
        <v/>
      </c>
      <c r="AG192" s="1160" t="str">
        <f ca="1">IF(intern2!AH28&gt;0,
        IF(AG$166="X",
              IF(COUNTBLANK(INDIRECT(ADDRESS(ROW(AG192),MATCH(AG$167,$166:$166,0),1,1)&amp;":"&amp;ADDRESS(ROW(AG192),COLUMN(AG192)-1,1,1),TRUE))&gt;0,"",
                    IF(COUNTIF(INDIRECT(ADDRESS(ROW(AG192),MATCH(AG$167,$166:$166,0),1,1)&amp;":"&amp;ADDRESS(ROW(AG192),COLUMN(AG192)-1,1,1),TRUE),"OK")&gt;0,"OK","NOK")),
              IF(AG$8&gt;=VLOOKUP($A192,'2.2'!$D:$O,5,FALSE),"OK","NOK")),
         "")</f>
        <v/>
      </c>
      <c r="AH192" s="1160" t="str">
        <f ca="1">IF(intern2!AI28&gt;0,
        IF(AH$166="X",
              IF(COUNTBLANK(INDIRECT(ADDRESS(ROW(AH192),MATCH(AH$167,$166:$166,0),1,1)&amp;":"&amp;ADDRESS(ROW(AH192),COLUMN(AH192)-1,1,1),TRUE))&gt;0,"",
                    IF(COUNTIF(INDIRECT(ADDRESS(ROW(AH192),MATCH(AH$167,$166:$166,0),1,1)&amp;":"&amp;ADDRESS(ROW(AH192),COLUMN(AH192)-1,1,1),TRUE),"OK")&gt;0,"OK","NOK")),
              IF(AH$8&gt;=VLOOKUP($A192,'2.2'!$D:$O,5,FALSE),"OK","NOK")),
         "")</f>
        <v/>
      </c>
      <c r="AI192" s="1156" t="str">
        <f ca="1">IF(intern2!AJ28&gt;0,
        IF(AI$166="X",
              IF(COUNTBLANK(INDIRECT(ADDRESS(ROW(AI192),MATCH(AI$167,$166:$166,0),1,1)&amp;":"&amp;ADDRESS(ROW(AI192),COLUMN(AI192)-1,1,1),TRUE))&gt;0,"",
                    IF(COUNTIF(INDIRECT(ADDRESS(ROW(AI192),MATCH(AI$167,$166:$166,0),1,1)&amp;":"&amp;ADDRESS(ROW(AI192),COLUMN(AI192)-1,1,1),TRUE),"OK")&gt;0,"OK","NOK")),
              IF(AI$8&gt;=VLOOKUP($A192,'2.2'!$D:$O,5,FALSE),"OK","NOK")),
         "")</f>
        <v>NOK</v>
      </c>
      <c r="AJ192" s="1156" t="str">
        <f ca="1">IF(intern2!AK28&gt;0,
        IF(AJ$166="X",
              IF(COUNTBLANK(INDIRECT(ADDRESS(ROW(AJ192),MATCH(AJ$167,$166:$166,0),1,1)&amp;":"&amp;ADDRESS(ROW(AJ192),COLUMN(AJ192)-1,1,1),TRUE))&gt;0,"",
                    IF(COUNTIF(INDIRECT(ADDRESS(ROW(AJ192),MATCH(AJ$167,$166:$166,0),1,1)&amp;":"&amp;ADDRESS(ROW(AJ192),COLUMN(AJ192)-1,1,1),TRUE),"OK")&gt;0,"OK","NOK")),
              IF(AJ$8&gt;=VLOOKUP($A192,'2.2'!$D:$O,5,FALSE),"OK","NOK")),
         "")</f>
        <v/>
      </c>
      <c r="AK192" s="1156" t="str">
        <f ca="1">IF(intern2!AL28&gt;0,
        IF(AK$166="X",
              IF(COUNTBLANK(INDIRECT(ADDRESS(ROW(AK192),MATCH(AK$167,$166:$166,0),1,1)&amp;":"&amp;ADDRESS(ROW(AK192),COLUMN(AK192)-1,1,1),TRUE))&gt;0,"",
                    IF(COUNTIF(INDIRECT(ADDRESS(ROW(AK192),MATCH(AK$167,$166:$166,0),1,1)&amp;":"&amp;ADDRESS(ROW(AK192),COLUMN(AK192)-1,1,1),TRUE),"OK")&gt;0,"OK","NOK")),
              IF(AK$8&gt;=VLOOKUP($A192,'2.2'!$D:$O,5,FALSE),"OK","NOK")),
         "")</f>
        <v/>
      </c>
      <c r="AL192" s="1156" t="str">
        <f ca="1">IF(intern2!AM28&gt;0,
        IF(AL$166="X",
              IF(COUNTBLANK(INDIRECT(ADDRESS(ROW(AL192),MATCH(AL$167,$166:$166,0),1,1)&amp;":"&amp;ADDRESS(ROW(AL192),COLUMN(AL192)-1,1,1),TRUE))&gt;0,"",
                    IF(COUNTIF(INDIRECT(ADDRESS(ROW(AL192),MATCH(AL$167,$166:$166,0),1,1)&amp;":"&amp;ADDRESS(ROW(AL192),COLUMN(AL192)-1,1,1),TRUE),"OK")&gt;0,"OK","NOK")),
              IF(AL$8&gt;=VLOOKUP($A192,'2.2'!$D:$O,5,FALSE),"OK","NOK")),
         "")</f>
        <v/>
      </c>
      <c r="AM192" s="1269" t="str">
        <f ca="1">IF(intern2!AN28&gt;0,
        IF(AM$166="X",
              IF(COUNTBLANK(INDIRECT(ADDRESS(ROW(AM192),MATCH(AM$167,$166:$166,0),1,1)&amp;":"&amp;ADDRESS(ROW(AM192),COLUMN(AM192)-1,1,1),TRUE))&gt;0,"",
                    IF(COUNTIF(INDIRECT(ADDRESS(ROW(AM192),MATCH(AM$167,$166:$166,0),1,1)&amp;":"&amp;ADDRESS(ROW(AM192),COLUMN(AM192)-1,1,1),TRUE),"OK")&gt;0,"OK","NOK")),
              IF(AM$8&gt;=VLOOKUP($A192,'2.2'!$D:$O,5,FALSE),"OK","NOK")),
         "")</f>
        <v/>
      </c>
      <c r="AN192" s="1170" t="str">
        <f ca="1">IF(intern2!AO28&gt;0,
        IF(AN$166="X",
              IF(COUNTBLANK(INDIRECT(ADDRESS(ROW(AN192),MATCH(AN$167,$166:$166,0),1,1)&amp;":"&amp;ADDRESS(ROW(AN192),COLUMN(AN192)-1,1,1),TRUE))&gt;0,"",
                    IF(COUNTIF(INDIRECT(ADDRESS(ROW(AN192),MATCH(AN$167,$166:$166,0),1,1)&amp;":"&amp;ADDRESS(ROW(AN192),COLUMN(AN192)-1,1,1),TRUE),"OK")&gt;0,"OK","NOK")),
              IF(AN$8&gt;=VLOOKUP($A192,'2.2'!$D:$O,5,FALSE),"OK","NOK")),
         "")</f>
        <v/>
      </c>
      <c r="AO192" s="1156" t="str">
        <f ca="1">IF(intern2!AP28&gt;0,
        IF(AO$166="X",
              IF(COUNTBLANK(INDIRECT(ADDRESS(ROW(AO192),MATCH(AO$167,$166:$166,0),1,1)&amp;":"&amp;ADDRESS(ROW(AO192),COLUMN(AO192)-1,1,1),TRUE))&gt;0,"",
                    IF(COUNTIF(INDIRECT(ADDRESS(ROW(AO192),MATCH(AO$167,$166:$166,0),1,1)&amp;":"&amp;ADDRESS(ROW(AO192),COLUMN(AO192)-1,1,1),TRUE),"OK")&gt;0,"OK","NOK")),
              IF(AO$8&gt;=VLOOKUP($A192,'2.2'!$D:$O,5,FALSE),"OK","NOK")),
         "")</f>
        <v/>
      </c>
      <c r="AP192" s="1156" t="str">
        <f ca="1">IF(intern2!AQ28&gt;0,
        IF(AP$166="X",
              IF(COUNTBLANK(INDIRECT(ADDRESS(ROW(AP192),MATCH(AP$167,$166:$166,0),1,1)&amp;":"&amp;ADDRESS(ROW(AP192),COLUMN(AP192)-1,1,1),TRUE))&gt;0,"",
                    IF(COUNTIF(INDIRECT(ADDRESS(ROW(AP192),MATCH(AP$167,$166:$166,0),1,1)&amp;":"&amp;ADDRESS(ROW(AP192),COLUMN(AP192)-1,1,1),TRUE),"OK")&gt;0,"OK","NOK")),
              IF(AP$8&gt;=VLOOKUP($A192,'2.2'!$D:$O,5,FALSE),"OK","NOK")),
         "")</f>
        <v/>
      </c>
      <c r="AQ192" s="1269" t="str">
        <f ca="1">IF(intern2!AR28&gt;0,
        IF(AQ$166="X",
              IF(COUNTBLANK(INDIRECT(ADDRESS(ROW(AQ192),MATCH(AQ$167,$166:$166,0),1,1)&amp;":"&amp;ADDRESS(ROW(AQ192),COLUMN(AQ192)-1,1,1),TRUE))&gt;0,"",
                    IF(COUNTIF(INDIRECT(ADDRESS(ROW(AQ192),MATCH(AQ$167,$166:$166,0),1,1)&amp;":"&amp;ADDRESS(ROW(AQ192),COLUMN(AQ192)-1,1,1),TRUE),"OK")&gt;0,"OK","NOK")),
              IF(AQ$8&gt;=VLOOKUP($A192,'2.2'!$D:$O,5,FALSE),"OK","NOK")),
         "")</f>
        <v/>
      </c>
      <c r="AR192" s="1156" t="str">
        <f ca="1">IF(intern2!AS28&gt;0,
        IF(AR$166="X",
              IF(COUNTBLANK(INDIRECT(ADDRESS(ROW(AR192),MATCH(AR$167,$166:$166,0),1,1)&amp;":"&amp;ADDRESS(ROW(AR192),COLUMN(AR192)-1,1,1),TRUE))&gt;0,"",
                    IF(COUNTIF(INDIRECT(ADDRESS(ROW(AR192),MATCH(AR$167,$166:$166,0),1,1)&amp;":"&amp;ADDRESS(ROW(AR192),COLUMN(AR192)-1,1,1),TRUE),"OK")&gt;0,"OK","NOK")),
              IF(AR$8&gt;=VLOOKUP($A192,'2.2'!$D:$O,5,FALSE),"OK","NOK")),
         "")</f>
        <v/>
      </c>
      <c r="AS192" s="1156" t="str">
        <f ca="1">IF(intern2!AT28&gt;0,
        IF(AS$166="X",
              IF(COUNTBLANK(INDIRECT(ADDRESS(ROW(AS192),MATCH(AS$167,$166:$166,0),1,1)&amp;":"&amp;ADDRESS(ROW(AS192),COLUMN(AS192)-1,1,1),TRUE))&gt;0,"",
                    IF(COUNTIF(INDIRECT(ADDRESS(ROW(AS192),MATCH(AS$167,$166:$166,0),1,1)&amp;":"&amp;ADDRESS(ROW(AS192),COLUMN(AS192)-1,1,1),TRUE),"OK")&gt;0,"OK","NOK")),
              IF(AS$8&gt;=VLOOKUP($A192,'2.2'!$D:$O,5,FALSE),"OK","NOK")),
         "")</f>
        <v/>
      </c>
      <c r="AT192" s="1269" t="str">
        <f ca="1">IF(intern2!AU28&gt;0,
        IF(AT$166="X",
              IF(COUNTBLANK(INDIRECT(ADDRESS(ROW(AT192),MATCH(AT$167,$166:$166,0),1,1)&amp;":"&amp;ADDRESS(ROW(AT192),COLUMN(AT192)-1,1,1),TRUE))&gt;0,"",
                    IF(COUNTIF(INDIRECT(ADDRESS(ROW(AT192),MATCH(AT$167,$166:$166,0),1,1)&amp;":"&amp;ADDRESS(ROW(AT192),COLUMN(AT192)-1,1,1),TRUE),"OK")&gt;0,"OK","NOK")),
              IF(AT$8&gt;=VLOOKUP($A192,'2.2'!$D:$O,5,FALSE),"OK","NOK")),
         "")</f>
        <v/>
      </c>
      <c r="AU192" s="1156" t="str">
        <f ca="1">IF(intern2!AV28&gt;0,
        IF(AU$166="X",
              IF(COUNTBLANK(INDIRECT(ADDRESS(ROW(AU192),MATCH(AU$167,$166:$166,0),1,1)&amp;":"&amp;ADDRESS(ROW(AU192),COLUMN(AU192)-1,1,1),TRUE))&gt;0,"",
                    IF(COUNTIF(INDIRECT(ADDRESS(ROW(AU192),MATCH(AU$167,$166:$166,0),1,1)&amp;":"&amp;ADDRESS(ROW(AU192),COLUMN(AU192)-1,1,1),TRUE),"OK")&gt;0,"OK","NOK")),
              IF(AU$8&gt;=VLOOKUP($A192,'2.2'!$D:$O,5,FALSE),"OK","NOK")),
         "")</f>
        <v/>
      </c>
      <c r="AV192" s="1156" t="str">
        <f ca="1">IF(intern2!AW28&gt;0,
        IF(AV$166="X",
              IF(COUNTBLANK(INDIRECT(ADDRESS(ROW(AV192),MATCH(AV$167,$166:$166,0),1,1)&amp;":"&amp;ADDRESS(ROW(AV192),COLUMN(AV192)-1,1,1),TRUE))&gt;0,"",
                    IF(COUNTIF(INDIRECT(ADDRESS(ROW(AV192),MATCH(AV$167,$166:$166,0),1,1)&amp;":"&amp;ADDRESS(ROW(AV192),COLUMN(AV192)-1,1,1),TRUE),"OK")&gt;0,"OK","NOK")),
              IF(AV$8&gt;=VLOOKUP($A192,'2.2'!$D:$O,5,FALSE),"OK","NOK")),
         "")</f>
        <v/>
      </c>
      <c r="AW192" s="1156" t="str">
        <f ca="1">IF(intern2!AX28&gt;0,
        IF(AW$166="X",
              IF(COUNTBLANK(INDIRECT(ADDRESS(ROW(AW192),MATCH(AW$167,$166:$166,0),1,1)&amp;":"&amp;ADDRESS(ROW(AW192),COLUMN(AW192)-1,1,1),TRUE))&gt;0,"",
                    IF(COUNTIF(INDIRECT(ADDRESS(ROW(AW192),MATCH(AW$167,$166:$166,0),1,1)&amp;":"&amp;ADDRESS(ROW(AW192),COLUMN(AW192)-1,1,1),TRUE),"OK")&gt;0,"OK","NOK")),
              IF(AW$8&gt;=VLOOKUP($A192,'2.2'!$D:$O,5,FALSE),"OK","NOK")),
         "")</f>
        <v/>
      </c>
      <c r="AX192" s="1156" t="str">
        <f ca="1">IF(intern2!AY28&gt;0,
        IF(AX$166="X",
              IF(COUNTBLANK(INDIRECT(ADDRESS(ROW(AX192),MATCH(AX$167,$166:$166,0),1,1)&amp;":"&amp;ADDRESS(ROW(AX192),COLUMN(AX192)-1,1,1),TRUE))&gt;0,"",
                    IF(COUNTIF(INDIRECT(ADDRESS(ROW(AX192),MATCH(AX$167,$166:$166,0),1,1)&amp;":"&amp;ADDRESS(ROW(AX192),COLUMN(AX192)-1,1,1),TRUE),"OK")&gt;0,"OK","NOK")),
              IF(AX$8&gt;=VLOOKUP($A192,'2.2'!$D:$O,5,FALSE),"OK","NOK")),
         "")</f>
        <v/>
      </c>
      <c r="AY192" s="1156" t="str">
        <f ca="1">IF(intern2!AZ28&gt;0,
        IF(AY$166="X",
              IF(COUNTBLANK(INDIRECT(ADDRESS(ROW(AY192),MATCH(AY$167,$166:$166,0),1,1)&amp;":"&amp;ADDRESS(ROW(AY192),COLUMN(AY192)-1,1,1),TRUE))&gt;0,"",
                    IF(COUNTIF(INDIRECT(ADDRESS(ROW(AY192),MATCH(AY$167,$166:$166,0),1,1)&amp;":"&amp;ADDRESS(ROW(AY192),COLUMN(AY192)-1,1,1),TRUE),"OK")&gt;0,"OK","NOK")),
              IF(AY$8&gt;=VLOOKUP($A192,'2.2'!$D:$O,5,FALSE),"OK","NOK")),
         "")</f>
        <v/>
      </c>
      <c r="AZ192" s="1269" t="str">
        <f ca="1">IF(intern2!BA28&gt;0,
        IF(AZ$166="X",
              IF(COUNTBLANK(INDIRECT(ADDRESS(ROW(AZ192),MATCH(AZ$167,$166:$166,0),1,1)&amp;":"&amp;ADDRESS(ROW(AZ192),COLUMN(AZ192)-1,1,1),TRUE))&gt;0,"",
                    IF(COUNTIF(INDIRECT(ADDRESS(ROW(AZ192),MATCH(AZ$167,$166:$166,0),1,1)&amp;":"&amp;ADDRESS(ROW(AZ192),COLUMN(AZ192)-1,1,1),TRUE),"OK")&gt;0,"OK","NOK")),
              IF(AZ$8&gt;=VLOOKUP($A192,'2.2'!$D:$O,5,FALSE),"OK","NOK")),
         "")</f>
        <v/>
      </c>
      <c r="BA192" s="1156" t="str">
        <f ca="1">IF(intern2!BB28&gt;0,
        IF(BA$166="X",
              IF(COUNTBLANK(INDIRECT(ADDRESS(ROW(BA192),MATCH(BA$167,$166:$166,0),1,1)&amp;":"&amp;ADDRESS(ROW(BA192),COLUMN(BA192)-1,1,1),TRUE))&gt;0,"",
                    IF(COUNTIF(INDIRECT(ADDRESS(ROW(BA192),MATCH(BA$167,$166:$166,0),1,1)&amp;":"&amp;ADDRESS(ROW(BA192),COLUMN(BA192)-1,1,1),TRUE),"OK")&gt;0,"OK","NOK")),
              IF(BA$8&gt;=VLOOKUP($A192,'2.2'!$D:$O,5,FALSE),"OK","NOK")),
         "")</f>
        <v/>
      </c>
      <c r="BB192" s="1156" t="str">
        <f ca="1">IF(intern2!BC28&gt;0,
        IF(BB$166="X",
              IF(COUNTBLANK(INDIRECT(ADDRESS(ROW(BB192),MATCH(BB$167,$166:$166,0),1,1)&amp;":"&amp;ADDRESS(ROW(BB192),COLUMN(BB192)-1,1,1),TRUE))&gt;0,"",
                    IF(COUNTIF(INDIRECT(ADDRESS(ROW(BB192),MATCH(BB$167,$166:$166,0),1,1)&amp;":"&amp;ADDRESS(ROW(BB192),COLUMN(BB192)-1,1,1),TRUE),"OK")&gt;0,"OK","NOK")),
              IF(BB$8&gt;=VLOOKUP($A192,'2.2'!$D:$O,5,FALSE),"OK","NOK")),
         "")</f>
        <v/>
      </c>
      <c r="BC192" s="1156" t="str">
        <f ca="1">IF(intern2!BD28&gt;0,
        IF(BC$166="X",
              IF(COUNTBLANK(INDIRECT(ADDRESS(ROW(BC192),MATCH(BC$167,$166:$166,0),1,1)&amp;":"&amp;ADDRESS(ROW(BC192),COLUMN(BC192)-1,1,1),TRUE))&gt;0,"",
                    IF(COUNTIF(INDIRECT(ADDRESS(ROW(BC192),MATCH(BC$167,$166:$166,0),1,1)&amp;":"&amp;ADDRESS(ROW(BC192),COLUMN(BC192)-1,1,1),TRUE),"OK")&gt;0,"OK","NOK")),
              IF(BC$8&gt;=VLOOKUP($A192,'2.2'!$D:$O,5,FALSE),"OK","NOK")),
         "")</f>
        <v/>
      </c>
      <c r="BD192" s="1156" t="str">
        <f ca="1">IF(intern2!BE28&gt;0,
        IF(BD$166="X",
              IF(COUNTBLANK(INDIRECT(ADDRESS(ROW(BD192),MATCH(BD$167,$166:$166,0),1,1)&amp;":"&amp;ADDRESS(ROW(BD192),COLUMN(BD192)-1,1,1),TRUE))&gt;0,"",
                    IF(COUNTIF(INDIRECT(ADDRESS(ROW(BD192),MATCH(BD$167,$166:$166,0),1,1)&amp;":"&amp;ADDRESS(ROW(BD192),COLUMN(BD192)-1,1,1),TRUE),"OK")&gt;0,"OK","NOK")),
              IF(BD$8&gt;=VLOOKUP($A192,'2.2'!$D:$O,5,FALSE),"OK","NOK")),
         "")</f>
        <v/>
      </c>
      <c r="BE192" s="1156" t="str">
        <f ca="1">IF(intern2!BF28&gt;0,
        IF(BE$166="X",
              IF(COUNTBLANK(INDIRECT(ADDRESS(ROW(BE192),MATCH(BE$167,$166:$166,0),1,1)&amp;":"&amp;ADDRESS(ROW(BE192),COLUMN(BE192)-1,1,1),TRUE))&gt;0,"",
                    IF(COUNTIF(INDIRECT(ADDRESS(ROW(BE192),MATCH(BE$167,$166:$166,0),1,1)&amp;":"&amp;ADDRESS(ROW(BE192),COLUMN(BE192)-1,1,1),TRUE),"OK")&gt;0,"OK","NOK")),
              IF(BE$8&gt;=VLOOKUP($A192,'2.2'!$D:$O,5,FALSE),"OK","NOK")),
         "")</f>
        <v/>
      </c>
      <c r="BF192" s="1170" t="str">
        <f ca="1">IF(intern2!BG28&gt;0,
        IF(BF$166="X",
              IF(COUNTBLANK(INDIRECT(ADDRESS(ROW(BF192),MATCH(BF$167,$166:$166,0),1,1)&amp;":"&amp;ADDRESS(ROW(BF192),COLUMN(BF192)-1,1,1),TRUE))&gt;0,"",
                    IF(COUNTIF(INDIRECT(ADDRESS(ROW(BF192),MATCH(BF$167,$166:$166,0),1,1)&amp;":"&amp;ADDRESS(ROW(BF192),COLUMN(BF192)-1,1,1),TRUE),"OK")&gt;0,"OK","NOK")),
              IF(BF$8&gt;=VLOOKUP($A192,'2.2'!$D:$O,5,FALSE),"OK","NOK")),
         "")</f>
        <v/>
      </c>
      <c r="BG192" s="1269" t="str">
        <f ca="1">IF(intern2!BH28&gt;0,
        IF(BG$166="X",
              IF(COUNTBLANK(INDIRECT(ADDRESS(ROW(BG192),MATCH(BG$167,$166:$166,0),1,1)&amp;":"&amp;ADDRESS(ROW(BG192),COLUMN(BG192)-1,1,1),TRUE))&gt;0,"",
                    IF(COUNTIF(INDIRECT(ADDRESS(ROW(BG192),MATCH(BG$167,$166:$166,0),1,1)&amp;":"&amp;ADDRESS(ROW(BG192),COLUMN(BG192)-1,1,1),TRUE),"OK")&gt;0,"OK","NOK")),
              IF(BG$8&gt;=VLOOKUP($A192,'2.2'!$D:$O,5,FALSE),"OK","NOK")),
         "")</f>
        <v/>
      </c>
      <c r="BH192" s="1176" t="str">
        <f t="shared" ca="1" si="12"/>
        <v>NOK</v>
      </c>
      <c r="BI192" s="1176"/>
    </row>
    <row r="193" spans="1:61" ht="26.4" x14ac:dyDescent="0.25">
      <c r="A193" s="716" t="str">
        <f t="shared" ref="A193:B193" si="36">+A33</f>
        <v>NCH2.1</v>
      </c>
      <c r="B193" s="1157" t="str">
        <f t="shared" si="36"/>
        <v>Tumore intramidollare primario e secondario (CIMAS)</v>
      </c>
      <c r="C193" s="1156" t="str">
        <f ca="1">IF(intern2!D29&gt;0,
        IF(C$166="X",
              IF(COUNTBLANK(INDIRECT(ADDRESS(ROW(C193),MATCH(C$167,$166:$166,0),1,1)&amp;":"&amp;ADDRESS(ROW(C193),COLUMN(C193)-1,1,1),TRUE))&gt;0,"",
                    IF(COUNTIF(INDIRECT(ADDRESS(ROW(C193),MATCH(C$167,$166:$166,0),1,1)&amp;":"&amp;ADDRESS(ROW(C193),COLUMN(C193)-1,1,1),TRUE),"OK")&gt;0,"OK","NOK")),
              IF(C$8&gt;=VLOOKUP($A193,'2.2'!$D:$O,5,FALSE),"OK","NOK")),
         "")</f>
        <v/>
      </c>
      <c r="D193" s="1156" t="str">
        <f ca="1">IF(intern2!E29&gt;0,
        IF(D$166="X",
              IF(COUNTBLANK(INDIRECT(ADDRESS(ROW(D193),MATCH(D$167,$166:$166,0),1,1)&amp;":"&amp;ADDRESS(ROW(D193),COLUMN(D193)-1,1,1),TRUE))&gt;0,"",
                    IF(COUNTIF(INDIRECT(ADDRESS(ROW(D193),MATCH(D$167,$166:$166,0),1,1)&amp;":"&amp;ADDRESS(ROW(D193),COLUMN(D193)-1,1,1),TRUE),"OK")&gt;0,"OK","NOK")),
              IF(D$8&gt;=VLOOKUP($A193,'2.2'!$D:$O,5,FALSE),"OK","NOK")),
         "")</f>
        <v/>
      </c>
      <c r="E193" s="1156" t="str">
        <f ca="1">IF(intern2!F29&gt;0,
        IF(E$166="X",
              IF(COUNTBLANK(INDIRECT(ADDRESS(ROW(E193),MATCH(E$167,$166:$166,0),1,1)&amp;":"&amp;ADDRESS(ROW(E193),COLUMN(E193)-1,1,1),TRUE))&gt;0,"",
                    IF(COUNTIF(INDIRECT(ADDRESS(ROW(E193),MATCH(E$167,$166:$166,0),1,1)&amp;":"&amp;ADDRESS(ROW(E193),COLUMN(E193)-1,1,1),TRUE),"OK")&gt;0,"OK","NOK")),
              IF(E$8&gt;=VLOOKUP($A193,'2.2'!$D:$O,5,FALSE),"OK","NOK")),
         "")</f>
        <v/>
      </c>
      <c r="F193" s="1156" t="str">
        <f ca="1">IF(intern2!G29&gt;0,
        IF(F$166="X",
              IF(COUNTBLANK(INDIRECT(ADDRESS(ROW(F193),MATCH(F$167,$166:$166,0),1,1)&amp;":"&amp;ADDRESS(ROW(F193),COLUMN(F193)-1,1,1),TRUE))&gt;0,"",
                    IF(COUNTIF(INDIRECT(ADDRESS(ROW(F193),MATCH(F$167,$166:$166,0),1,1)&amp;":"&amp;ADDRESS(ROW(F193),COLUMN(F193)-1,1,1),TRUE),"OK")&gt;0,"OK","NOK")),
              IF(F$8&gt;=VLOOKUP($A193,'2.2'!$D:$O,5,FALSE),"OK","NOK")),
         "")</f>
        <v/>
      </c>
      <c r="G193" s="1156" t="str">
        <f ca="1">IF(intern2!H29&gt;0,
        IF(G$166="X",
              IF(COUNTBLANK(INDIRECT(ADDRESS(ROW(G193),MATCH(G$167,$166:$166,0),1,1)&amp;":"&amp;ADDRESS(ROW(G193),COLUMN(G193)-1,1,1),TRUE))&gt;0,"",
                    IF(COUNTIF(INDIRECT(ADDRESS(ROW(G193),MATCH(G$167,$166:$166,0),1,1)&amp;":"&amp;ADDRESS(ROW(G193),COLUMN(G193)-1,1,1),TRUE),"OK")&gt;0,"OK","NOK")),
              IF(G$8&gt;=VLOOKUP($A193,'2.2'!$D:$O,5,FALSE),"OK","NOK")),
         "")</f>
        <v/>
      </c>
      <c r="H193" s="1156" t="str">
        <f ca="1">IF(intern2!I29&gt;0,
        IF(H$166="X",
              IF(COUNTBLANK(INDIRECT(ADDRESS(ROW(H193),MATCH(H$167,$166:$166,0),1,1)&amp;":"&amp;ADDRESS(ROW(H193),COLUMN(H193)-1,1,1),TRUE))&gt;0,"",
                    IF(COUNTIF(INDIRECT(ADDRESS(ROW(H193),MATCH(H$167,$166:$166,0),1,1)&amp;":"&amp;ADDRESS(ROW(H193),COLUMN(H193)-1,1,1),TRUE),"OK")&gt;0,"OK","NOK")),
              IF(H$8&gt;=VLOOKUP($A193,'2.2'!$D:$O,5,FALSE),"OK","NOK")),
         "")</f>
        <v/>
      </c>
      <c r="I193" s="1269" t="str">
        <f ca="1">IF(intern2!J29&gt;0,
        IF(I$166="X",
              IF(COUNTBLANK(INDIRECT(ADDRESS(ROW(I193),MATCH(I$167,$166:$166,0),1,1)&amp;":"&amp;ADDRESS(ROW(I193),COLUMN(I193)-1,1,1),TRUE))&gt;0,"",
                    IF(COUNTIF(INDIRECT(ADDRESS(ROW(I193),MATCH(I$167,$166:$166,0),1,1)&amp;":"&amp;ADDRESS(ROW(I193),COLUMN(I193)-1,1,1),TRUE),"OK")&gt;0,"OK","NOK")),
              IF(I$8&gt;=VLOOKUP($A193,'2.2'!$D:$O,5,FALSE),"OK","NOK")),
         "")</f>
        <v/>
      </c>
      <c r="J193" s="1159" t="str">
        <f ca="1">IF(intern2!K29&gt;0,
        IF(J$166="X",
              IF(COUNTBLANK(INDIRECT(ADDRESS(ROW(J193),MATCH(J$167,$166:$166,0),1,1)&amp;":"&amp;ADDRESS(ROW(J193),COLUMN(J193)-1,1,1),TRUE))&gt;0,"",
                    IF(COUNTIF(INDIRECT(ADDRESS(ROW(J193),MATCH(J$167,$166:$166,0),1,1)&amp;":"&amp;ADDRESS(ROW(J193),COLUMN(J193)-1,1,1),TRUE),"OK")&gt;0,"OK","NOK")),
              IF(J$8&gt;=VLOOKUP($A193,'2.2'!$D:$O,5,FALSE),"OK","NOK")),
         "")</f>
        <v/>
      </c>
      <c r="K193" s="1156" t="str">
        <f ca="1">IF(intern2!L29&gt;0,
        IF(K$166="X",
              IF(COUNTBLANK(INDIRECT(ADDRESS(ROW(K193),MATCH(K$167,$166:$166,0),1,1)&amp;":"&amp;ADDRESS(ROW(K193),COLUMN(K193)-1,1,1),TRUE))&gt;0,"",
                    IF(COUNTIF(INDIRECT(ADDRESS(ROW(K193),MATCH(K$167,$166:$166,0),1,1)&amp;":"&amp;ADDRESS(ROW(K193),COLUMN(K193)-1,1,1),TRUE),"OK")&gt;0,"OK","NOK")),
              IF(K$8&gt;=VLOOKUP($A193,'2.2'!$D:$O,5,FALSE),"OK","NOK")),
         "")</f>
        <v/>
      </c>
      <c r="L193" s="1156" t="str">
        <f ca="1">IF(intern2!M29&gt;0,
        IF(L$166="X",
              IF(COUNTBLANK(INDIRECT(ADDRESS(ROW(L193),MATCH(L$167,$166:$166,0),1,1)&amp;":"&amp;ADDRESS(ROW(L193),COLUMN(L193)-1,1,1),TRUE))&gt;0,"",
                    IF(COUNTIF(INDIRECT(ADDRESS(ROW(L193),MATCH(L$167,$166:$166,0),1,1)&amp;":"&amp;ADDRESS(ROW(L193),COLUMN(L193)-1,1,1),TRUE),"OK")&gt;0,"OK","NOK")),
              IF(L$8&gt;=VLOOKUP($A193,'2.2'!$D:$O,5,FALSE),"OK","NOK")),
         "")</f>
        <v/>
      </c>
      <c r="M193" s="1156" t="str">
        <f ca="1">IF(intern2!N29&gt;0,
        IF(M$166="X",
              IF(COUNTBLANK(INDIRECT(ADDRESS(ROW(M193),MATCH(M$167,$166:$166,0),1,1)&amp;":"&amp;ADDRESS(ROW(M193),COLUMN(M193)-1,1,1),TRUE))&gt;0,"",
                    IF(COUNTIF(INDIRECT(ADDRESS(ROW(M193),MATCH(M$167,$166:$166,0),1,1)&amp;":"&amp;ADDRESS(ROW(M193),COLUMN(M193)-1,1,1),TRUE),"OK")&gt;0,"OK","NOK")),
              IF(M$8&gt;=VLOOKUP($A193,'2.2'!$D:$O,5,FALSE),"OK","NOK")),
         "")</f>
        <v/>
      </c>
      <c r="N193" s="1156" t="str">
        <f ca="1">IF(intern2!O29&gt;0,
        IF(N$166="X",
              IF(COUNTBLANK(INDIRECT(ADDRESS(ROW(N193),MATCH(N$167,$166:$166,0),1,1)&amp;":"&amp;ADDRESS(ROW(N193),COLUMN(N193)-1,1,1),TRUE))&gt;0,"",
                    IF(COUNTIF(INDIRECT(ADDRESS(ROW(N193),MATCH(N$167,$166:$166,0),1,1)&amp;":"&amp;ADDRESS(ROW(N193),COLUMN(N193)-1,1,1),TRUE),"OK")&gt;0,"OK","NOK")),
              IF(N$8&gt;=VLOOKUP($A193,'2.2'!$D:$O,5,FALSE),"OK","NOK")),
         "")</f>
        <v/>
      </c>
      <c r="O193" s="1156" t="str">
        <f ca="1">IF(intern2!P29&gt;0,
        IF(O$166="X",
              IF(COUNTBLANK(INDIRECT(ADDRESS(ROW(O193),MATCH(O$167,$166:$166,0),1,1)&amp;":"&amp;ADDRESS(ROW(O193),COLUMN(O193)-1,1,1),TRUE))&gt;0,"",
                    IF(COUNTIF(INDIRECT(ADDRESS(ROW(O193),MATCH(O$167,$166:$166,0),1,1)&amp;":"&amp;ADDRESS(ROW(O193),COLUMN(O193)-1,1,1),TRUE),"OK")&gt;0,"OK","NOK")),
              IF(O$8&gt;=VLOOKUP($A193,'2.2'!$D:$O,5,FALSE),"OK","NOK")),
         "")</f>
        <v/>
      </c>
      <c r="P193" s="1156" t="str">
        <f ca="1">IF(intern2!Q29&gt;0,
        IF(P$166="X",
              IF(COUNTBLANK(INDIRECT(ADDRESS(ROW(P193),MATCH(P$167,$166:$166,0),1,1)&amp;":"&amp;ADDRESS(ROW(P193),COLUMN(P193)-1,1,1),TRUE))&gt;0,"",
                    IF(COUNTIF(INDIRECT(ADDRESS(ROW(P193),MATCH(P$167,$166:$166,0),1,1)&amp;":"&amp;ADDRESS(ROW(P193),COLUMN(P193)-1,1,1),TRUE),"OK")&gt;0,"OK","NOK")),
              IF(P$8&gt;=VLOOKUP($A193,'2.2'!$D:$O,5,FALSE),"OK","NOK")),
         "")</f>
        <v/>
      </c>
      <c r="Q193" s="1156" t="str">
        <f ca="1">IF(intern2!R29&gt;0,
        IF(Q$166="X",
              IF(COUNTBLANK(INDIRECT(ADDRESS(ROW(Q193),MATCH(Q$167,$166:$166,0),1,1)&amp;":"&amp;ADDRESS(ROW(Q193),COLUMN(Q193)-1,1,1),TRUE))&gt;0,"",
                    IF(COUNTIF(INDIRECT(ADDRESS(ROW(Q193),MATCH(Q$167,$166:$166,0),1,1)&amp;":"&amp;ADDRESS(ROW(Q193),COLUMN(Q193)-1,1,1),TRUE),"OK")&gt;0,"OK","NOK")),
              IF(Q$8&gt;=VLOOKUP($A193,'2.2'!$D:$O,5,FALSE),"OK","NOK")),
         "")</f>
        <v/>
      </c>
      <c r="R193" s="1159" t="str">
        <f ca="1">IF(intern2!S29&gt;0,
        IF(R$166="X",
              IF(COUNTBLANK(INDIRECT(ADDRESS(ROW(R193),MATCH(R$167,$166:$166,0),1,1)&amp;":"&amp;ADDRESS(ROW(R193),COLUMN(R193)-1,1,1),TRUE))&gt;0,"",
                    IF(COUNTIF(INDIRECT(ADDRESS(ROW(R193),MATCH(R$167,$166:$166,0),1,1)&amp;":"&amp;ADDRESS(ROW(R193),COLUMN(R193)-1,1,1),TRUE),"OK")&gt;0,"OK","NOK")),
              IF(R$8&gt;=VLOOKUP($A193,'2.2'!$D:$O,5,FALSE),"OK","NOK")),
         "")</f>
        <v/>
      </c>
      <c r="S193" s="1159" t="str">
        <f ca="1">IF(intern2!T29&gt;0,
        IF(S$166="X",
              IF(COUNTBLANK(INDIRECT(ADDRESS(ROW(S193),MATCH(S$167,$166:$166,0),1,1)&amp;":"&amp;ADDRESS(ROW(S193),COLUMN(S193)-1,1,1),TRUE))&gt;0,"",
                    IF(COUNTIF(INDIRECT(ADDRESS(ROW(S193),MATCH(S$167,$166:$166,0),1,1)&amp;":"&amp;ADDRESS(ROW(S193),COLUMN(S193)-1,1,1),TRUE),"OK")&gt;0,"OK","NOK")),
              IF(S$8&gt;=VLOOKUP($A193,'2.2'!$D:$O,5,FALSE),"OK","NOK")),
         "")</f>
        <v/>
      </c>
      <c r="T193" s="1156" t="str">
        <f ca="1">IF(intern2!U29&gt;0,
        IF(T$166="X",
              IF(COUNTBLANK(INDIRECT(ADDRESS(ROW(T193),MATCH(T$167,$166:$166,0),1,1)&amp;":"&amp;ADDRESS(ROW(T193),COLUMN(T193)-1,1,1),TRUE))&gt;0,"",
                    IF(COUNTIF(INDIRECT(ADDRESS(ROW(T193),MATCH(T$167,$166:$166,0),1,1)&amp;":"&amp;ADDRESS(ROW(T193),COLUMN(T193)-1,1,1),TRUE),"OK")&gt;0,"OK","NOK")),
              IF(T$8&gt;=VLOOKUP($A193,'2.2'!$D:$O,5,FALSE),"OK","NOK")),
         "")</f>
        <v/>
      </c>
      <c r="U193" s="1156" t="str">
        <f ca="1">IF(intern2!V29&gt;0,
        IF(U$166="X",
              IF(COUNTBLANK(INDIRECT(ADDRESS(ROW(U193),MATCH(U$167,$166:$166,0),1,1)&amp;":"&amp;ADDRESS(ROW(U193),COLUMN(U193)-1,1,1),TRUE))&gt;0,"",
                    IF(COUNTIF(INDIRECT(ADDRESS(ROW(U193),MATCH(U$167,$166:$166,0),1,1)&amp;":"&amp;ADDRESS(ROW(U193),COLUMN(U193)-1,1,1),TRUE),"OK")&gt;0,"OK","NOK")),
              IF(U$8&gt;=VLOOKUP($A193,'2.2'!$D:$O,5,FALSE),"OK","NOK")),
         "")</f>
        <v/>
      </c>
      <c r="V193" s="1156" t="str">
        <f ca="1">IF(intern2!W29&gt;0,
        IF(V$166="X",
              IF(COUNTBLANK(INDIRECT(ADDRESS(ROW(V193),MATCH(V$167,$166:$166,0),1,1)&amp;":"&amp;ADDRESS(ROW(V193),COLUMN(V193)-1,1,1),TRUE))&gt;0,"",
                    IF(COUNTIF(INDIRECT(ADDRESS(ROW(V193),MATCH(V$167,$166:$166,0),1,1)&amp;":"&amp;ADDRESS(ROW(V193),COLUMN(V193)-1,1,1),TRUE),"OK")&gt;0,"OK","NOK")),
              IF(V$8&gt;=VLOOKUP($A193,'2.2'!$D:$O,5,FALSE),"OK","NOK")),
         "")</f>
        <v/>
      </c>
      <c r="W193" s="1156" t="str">
        <f ca="1">IF(intern2!X29&gt;0,
        IF(W$166="X",
              IF(COUNTBLANK(INDIRECT(ADDRESS(ROW(W193),MATCH(W$167,$166:$166,0),1,1)&amp;":"&amp;ADDRESS(ROW(W193),COLUMN(W193)-1,1,1),TRUE))&gt;0,"",
                    IF(COUNTIF(INDIRECT(ADDRESS(ROW(W193),MATCH(W$167,$166:$166,0),1,1)&amp;":"&amp;ADDRESS(ROW(W193),COLUMN(W193)-1,1,1),TRUE),"OK")&gt;0,"OK","NOK")),
              IF(W$8&gt;=VLOOKUP($A193,'2.2'!$D:$O,5,FALSE),"OK","NOK")),
         "")</f>
        <v/>
      </c>
      <c r="X193" s="1156" t="str">
        <f ca="1">IF(intern2!Y29&gt;0,
        IF(X$166="X",
              IF(COUNTBLANK(INDIRECT(ADDRESS(ROW(X193),MATCH(X$167,$166:$166,0),1,1)&amp;":"&amp;ADDRESS(ROW(X193),COLUMN(X193)-1,1,1),TRUE))&gt;0,"",
                    IF(COUNTIF(INDIRECT(ADDRESS(ROW(X193),MATCH(X$167,$166:$166,0),1,1)&amp;":"&amp;ADDRESS(ROW(X193),COLUMN(X193)-1,1,1),TRUE),"OK")&gt;0,"OK","NOK")),
              IF(X$8&gt;=VLOOKUP($A193,'2.2'!$D:$O,5,FALSE),"OK","NOK")),
         "")</f>
        <v/>
      </c>
      <c r="Y193" s="1170" t="str">
        <f ca="1">IF(intern2!Z29&gt;0,
        IF(Y$166="X",
              IF(COUNTBLANK(INDIRECT(ADDRESS(ROW(Y193),MATCH(Y$167,$166:$166,0),1,1)&amp;":"&amp;ADDRESS(ROW(Y193),COLUMN(Y193)-1,1,1),TRUE))&gt;0,"",
                    IF(COUNTIF(INDIRECT(ADDRESS(ROW(Y193),MATCH(Y$167,$166:$166,0),1,1)&amp;":"&amp;ADDRESS(ROW(Y193),COLUMN(Y193)-1,1,1),TRUE),"OK")&gt;0,"OK","NOK")),
              IF(Y$8&gt;=VLOOKUP($A193,'2.2'!$D:$O,5,FALSE),"OK","NOK")),
         "")</f>
        <v/>
      </c>
      <c r="Z193" s="1269" t="str">
        <f ca="1">IF(intern2!AA29&gt;0,
        IF(Z$166="X",
              IF(COUNTBLANK(INDIRECT(ADDRESS(ROW(Z193),MATCH(Z$167,$166:$166,0),1,1)&amp;":"&amp;ADDRESS(ROW(Z193),COLUMN(Z193)-1,1,1),TRUE))&gt;0,"",
                    IF(COUNTIF(INDIRECT(ADDRESS(ROW(Z193),MATCH(Z$167,$166:$166,0),1,1)&amp;":"&amp;ADDRESS(ROW(Z193),COLUMN(Z193)-1,1,1),TRUE),"OK")&gt;0,"OK","NOK")),
              IF(Z$8&gt;=VLOOKUP($A193,'2.2'!$D:$O,5,FALSE),"OK","NOK")),
         "")</f>
        <v/>
      </c>
      <c r="AA193" s="1156" t="str">
        <f ca="1">IF(intern2!AB29&gt;0,
        IF(AA$166="X",
              IF(COUNTBLANK(INDIRECT(ADDRESS(ROW(AA193),MATCH(AA$167,$166:$166,0),1,1)&amp;":"&amp;ADDRESS(ROW(AA193),COLUMN(AA193)-1,1,1),TRUE))&gt;0,"",
                    IF(COUNTIF(INDIRECT(ADDRESS(ROW(AA193),MATCH(AA$167,$166:$166,0),1,1)&amp;":"&amp;ADDRESS(ROW(AA193),COLUMN(AA193)-1,1,1),TRUE),"OK")&gt;0,"OK","NOK")),
              IF(AA$8&gt;=VLOOKUP($A193,'2.2'!$D:$O,5,FALSE),"OK","NOK")),
         "")</f>
        <v/>
      </c>
      <c r="AB193" s="1156" t="str">
        <f ca="1">IF(intern2!AC29&gt;0,
        IF(AB$166="X",
              IF(COUNTBLANK(INDIRECT(ADDRESS(ROW(AB193),MATCH(AB$167,$166:$166,0),1,1)&amp;":"&amp;ADDRESS(ROW(AB193),COLUMN(AB193)-1,1,1),TRUE))&gt;0,"",
                    IF(COUNTIF(INDIRECT(ADDRESS(ROW(AB193),MATCH(AB$167,$166:$166,0),1,1)&amp;":"&amp;ADDRESS(ROW(AB193),COLUMN(AB193)-1,1,1),TRUE),"OK")&gt;0,"OK","NOK")),
              IF(AB$8&gt;=VLOOKUP($A193,'2.2'!$D:$O,5,FALSE),"OK","NOK")),
         "")</f>
        <v/>
      </c>
      <c r="AC193" s="1156" t="str">
        <f ca="1">IF(intern2!AD29&gt;0,
        IF(AC$166="X",
              IF(COUNTBLANK(INDIRECT(ADDRESS(ROW(AC193),MATCH(AC$167,$166:$166,0),1,1)&amp;":"&amp;ADDRESS(ROW(AC193),COLUMN(AC193)-1,1,1),TRUE))&gt;0,"",
                    IF(COUNTIF(INDIRECT(ADDRESS(ROW(AC193),MATCH(AC$167,$166:$166,0),1,1)&amp;":"&amp;ADDRESS(ROW(AC193),COLUMN(AC193)-1,1,1),TRUE),"OK")&gt;0,"OK","NOK")),
              IF(AC$8&gt;=VLOOKUP($A193,'2.2'!$D:$O,5,FALSE),"OK","NOK")),
         "")</f>
        <v/>
      </c>
      <c r="AD193" s="1156" t="str">
        <f ca="1">IF(intern2!AE29&gt;0,
        IF(AD$166="X",
              IF(COUNTBLANK(INDIRECT(ADDRESS(ROW(AD193),MATCH(AD$167,$166:$166,0),1,1)&amp;":"&amp;ADDRESS(ROW(AD193),COLUMN(AD193)-1,1,1),TRUE))&gt;0,"",
                    IF(COUNTIF(INDIRECT(ADDRESS(ROW(AD193),MATCH(AD$167,$166:$166,0),1,1)&amp;":"&amp;ADDRESS(ROW(AD193),COLUMN(AD193)-1,1,1),TRUE),"OK")&gt;0,"OK","NOK")),
              IF(AD$8&gt;=VLOOKUP($A193,'2.2'!$D:$O,5,FALSE),"OK","NOK")),
         "")</f>
        <v/>
      </c>
      <c r="AE193" s="1160" t="str">
        <f ca="1">IF(intern2!AF29&gt;0,
        IF(AE$166="X",
              IF(COUNTBLANK(INDIRECT(ADDRESS(ROW(AE193),MATCH(AE$167,$166:$166,0),1,1)&amp;":"&amp;ADDRESS(ROW(AE193),COLUMN(AE193)-1,1,1),TRUE))&gt;0,"",
                    IF(COUNTIF(INDIRECT(ADDRESS(ROW(AE193),MATCH(AE$167,$166:$166,0),1,1)&amp;":"&amp;ADDRESS(ROW(AE193),COLUMN(AE193)-1,1,1),TRUE),"OK")&gt;0,"OK","NOK")),
              IF(AE$8&gt;=VLOOKUP($A193,'2.2'!$D:$O,5,FALSE),"OK","NOK")),
         "")</f>
        <v/>
      </c>
      <c r="AF193" s="1269" t="str">
        <f ca="1">IF(intern2!AG29&gt;0,
        IF(AF$166="X",
              IF(COUNTBLANK(INDIRECT(ADDRESS(ROW(AF193),MATCH(AF$167,$166:$166,0),1,1)&amp;":"&amp;ADDRESS(ROW(AF193),COLUMN(AF193)-1,1,1),TRUE))&gt;0,"",
                    IF(COUNTIF(INDIRECT(ADDRESS(ROW(AF193),MATCH(AF$167,$166:$166,0),1,1)&amp;":"&amp;ADDRESS(ROW(AF193),COLUMN(AF193)-1,1,1),TRUE),"OK")&gt;0,"OK","NOK")),
              IF(AF$8&gt;=VLOOKUP($A193,'2.2'!$D:$O,5,FALSE),"OK","NOK")),
         "")</f>
        <v/>
      </c>
      <c r="AG193" s="1160" t="str">
        <f ca="1">IF(intern2!AH29&gt;0,
        IF(AG$166="X",
              IF(COUNTBLANK(INDIRECT(ADDRESS(ROW(AG193),MATCH(AG$167,$166:$166,0),1,1)&amp;":"&amp;ADDRESS(ROW(AG193),COLUMN(AG193)-1,1,1),TRUE))&gt;0,"",
                    IF(COUNTIF(INDIRECT(ADDRESS(ROW(AG193),MATCH(AG$167,$166:$166,0),1,1)&amp;":"&amp;ADDRESS(ROW(AG193),COLUMN(AG193)-1,1,1),TRUE),"OK")&gt;0,"OK","NOK")),
              IF(AG$8&gt;=VLOOKUP($A193,'2.2'!$D:$O,5,FALSE),"OK","NOK")),
         "")</f>
        <v/>
      </c>
      <c r="AH193" s="1160" t="str">
        <f ca="1">IF(intern2!AI29&gt;0,
        IF(AH$166="X",
              IF(COUNTBLANK(INDIRECT(ADDRESS(ROW(AH193),MATCH(AH$167,$166:$166,0),1,1)&amp;":"&amp;ADDRESS(ROW(AH193),COLUMN(AH193)-1,1,1),TRUE))&gt;0,"",
                    IF(COUNTIF(INDIRECT(ADDRESS(ROW(AH193),MATCH(AH$167,$166:$166,0),1,1)&amp;":"&amp;ADDRESS(ROW(AH193),COLUMN(AH193)-1,1,1),TRUE),"OK")&gt;0,"OK","NOK")),
              IF(AH$8&gt;=VLOOKUP($A193,'2.2'!$D:$O,5,FALSE),"OK","NOK")),
         "")</f>
        <v/>
      </c>
      <c r="AI193" s="1156" t="str">
        <f ca="1">IF(intern2!AJ29&gt;0,
        IF(AI$166="X",
              IF(COUNTBLANK(INDIRECT(ADDRESS(ROW(AI193),MATCH(AI$167,$166:$166,0),1,1)&amp;":"&amp;ADDRESS(ROW(AI193),COLUMN(AI193)-1,1,1),TRUE))&gt;0,"",
                    IF(COUNTIF(INDIRECT(ADDRESS(ROW(AI193),MATCH(AI$167,$166:$166,0),1,1)&amp;":"&amp;ADDRESS(ROW(AI193),COLUMN(AI193)-1,1,1),TRUE),"OK")&gt;0,"OK","NOK")),
              IF(AI$8&gt;=VLOOKUP($A193,'2.2'!$D:$O,5,FALSE),"OK","NOK")),
         "")</f>
        <v/>
      </c>
      <c r="AJ193" s="1156" t="str">
        <f ca="1">IF(intern2!AK29&gt;0,
        IF(AJ$166="X",
              IF(COUNTBLANK(INDIRECT(ADDRESS(ROW(AJ193),MATCH(AJ$167,$166:$166,0),1,1)&amp;":"&amp;ADDRESS(ROW(AJ193),COLUMN(AJ193)-1,1,1),TRUE))&gt;0,"",
                    IF(COUNTIF(INDIRECT(ADDRESS(ROW(AJ193),MATCH(AJ$167,$166:$166,0),1,1)&amp;":"&amp;ADDRESS(ROW(AJ193),COLUMN(AJ193)-1,1,1),TRUE),"OK")&gt;0,"OK","NOK")),
              IF(AJ$8&gt;=VLOOKUP($A193,'2.2'!$D:$O,5,FALSE),"OK","NOK")),
         "")</f>
        <v/>
      </c>
      <c r="AK193" s="1156" t="str">
        <f ca="1">IF(intern2!AL29&gt;0,
        IF(AK$166="X",
              IF(COUNTBLANK(INDIRECT(ADDRESS(ROW(AK193),MATCH(AK$167,$166:$166,0),1,1)&amp;":"&amp;ADDRESS(ROW(AK193),COLUMN(AK193)-1,1,1),TRUE))&gt;0,"",
                    IF(COUNTIF(INDIRECT(ADDRESS(ROW(AK193),MATCH(AK$167,$166:$166,0),1,1)&amp;":"&amp;ADDRESS(ROW(AK193),COLUMN(AK193)-1,1,1),TRUE),"OK")&gt;0,"OK","NOK")),
              IF(AK$8&gt;=VLOOKUP($A193,'2.2'!$D:$O,5,FALSE),"OK","NOK")),
         "")</f>
        <v/>
      </c>
      <c r="AL193" s="1156" t="str">
        <f ca="1">IF(intern2!AM29&gt;0,
        IF(AL$166="X",
              IF(COUNTBLANK(INDIRECT(ADDRESS(ROW(AL193),MATCH(AL$167,$166:$166,0),1,1)&amp;":"&amp;ADDRESS(ROW(AL193),COLUMN(AL193)-1,1,1),TRUE))&gt;0,"",
                    IF(COUNTIF(INDIRECT(ADDRESS(ROW(AL193),MATCH(AL$167,$166:$166,0),1,1)&amp;":"&amp;ADDRESS(ROW(AL193),COLUMN(AL193)-1,1,1),TRUE),"OK")&gt;0,"OK","NOK")),
              IF(AL$8&gt;=VLOOKUP($A193,'2.2'!$D:$O,5,FALSE),"OK","NOK")),
         "")</f>
        <v/>
      </c>
      <c r="AM193" s="1269" t="str">
        <f ca="1">IF(intern2!AN29&gt;0,
        IF(AM$166="X",
              IF(COUNTBLANK(INDIRECT(ADDRESS(ROW(AM193),MATCH(AM$167,$166:$166,0),1,1)&amp;":"&amp;ADDRESS(ROW(AM193),COLUMN(AM193)-1,1,1),TRUE))&gt;0,"",
                    IF(COUNTIF(INDIRECT(ADDRESS(ROW(AM193),MATCH(AM$167,$166:$166,0),1,1)&amp;":"&amp;ADDRESS(ROW(AM193),COLUMN(AM193)-1,1,1),TRUE),"OK")&gt;0,"OK","NOK")),
              IF(AM$8&gt;=VLOOKUP($A193,'2.2'!$D:$O,5,FALSE),"OK","NOK")),
         "")</f>
        <v/>
      </c>
      <c r="AN193" s="1170" t="str">
        <f ca="1">IF(intern2!AO29&gt;0,
        IF(AN$166="X",
              IF(COUNTBLANK(INDIRECT(ADDRESS(ROW(AN193),MATCH(AN$167,$166:$166,0),1,1)&amp;":"&amp;ADDRESS(ROW(AN193),COLUMN(AN193)-1,1,1),TRUE))&gt;0,"",
                    IF(COUNTIF(INDIRECT(ADDRESS(ROW(AN193),MATCH(AN$167,$166:$166,0),1,1)&amp;":"&amp;ADDRESS(ROW(AN193),COLUMN(AN193)-1,1,1),TRUE),"OK")&gt;0,"OK","NOK")),
              IF(AN$8&gt;=VLOOKUP($A193,'2.2'!$D:$O,5,FALSE),"OK","NOK")),
         "")</f>
        <v/>
      </c>
      <c r="AO193" s="1156" t="str">
        <f ca="1">IF(intern2!AP29&gt;0,
        IF(AO$166="X",
              IF(COUNTBLANK(INDIRECT(ADDRESS(ROW(AO193),MATCH(AO$167,$166:$166,0),1,1)&amp;":"&amp;ADDRESS(ROW(AO193),COLUMN(AO193)-1,1,1),TRUE))&gt;0,"",
                    IF(COUNTIF(INDIRECT(ADDRESS(ROW(AO193),MATCH(AO$167,$166:$166,0),1,1)&amp;":"&amp;ADDRESS(ROW(AO193),COLUMN(AO193)-1,1,1),TRUE),"OK")&gt;0,"OK","NOK")),
              IF(AO$8&gt;=VLOOKUP($A193,'2.2'!$D:$O,5,FALSE),"OK","NOK")),
         "")</f>
        <v/>
      </c>
      <c r="AP193" s="1156" t="str">
        <f ca="1">IF(intern2!AQ29&gt;0,
        IF(AP$166="X",
              IF(COUNTBLANK(INDIRECT(ADDRESS(ROW(AP193),MATCH(AP$167,$166:$166,0),1,1)&amp;":"&amp;ADDRESS(ROW(AP193),COLUMN(AP193)-1,1,1),TRUE))&gt;0,"",
                    IF(COUNTIF(INDIRECT(ADDRESS(ROW(AP193),MATCH(AP$167,$166:$166,0),1,1)&amp;":"&amp;ADDRESS(ROW(AP193),COLUMN(AP193)-1,1,1),TRUE),"OK")&gt;0,"OK","NOK")),
              IF(AP$8&gt;=VLOOKUP($A193,'2.2'!$D:$O,5,FALSE),"OK","NOK")),
         "")</f>
        <v/>
      </c>
      <c r="AQ193" s="1269" t="str">
        <f ca="1">IF(intern2!AR29&gt;0,
        IF(AQ$166="X",
              IF(COUNTBLANK(INDIRECT(ADDRESS(ROW(AQ193),MATCH(AQ$167,$166:$166,0),1,1)&amp;":"&amp;ADDRESS(ROW(AQ193),COLUMN(AQ193)-1,1,1),TRUE))&gt;0,"",
                    IF(COUNTIF(INDIRECT(ADDRESS(ROW(AQ193),MATCH(AQ$167,$166:$166,0),1,1)&amp;":"&amp;ADDRESS(ROW(AQ193),COLUMN(AQ193)-1,1,1),TRUE),"OK")&gt;0,"OK","NOK")),
              IF(AQ$8&gt;=VLOOKUP($A193,'2.2'!$D:$O,5,FALSE),"OK","NOK")),
         "")</f>
        <v/>
      </c>
      <c r="AR193" s="1156" t="str">
        <f ca="1">IF(intern2!AS29&gt;0,
        IF(AR$166="X",
              IF(COUNTBLANK(INDIRECT(ADDRESS(ROW(AR193),MATCH(AR$167,$166:$166,0),1,1)&amp;":"&amp;ADDRESS(ROW(AR193),COLUMN(AR193)-1,1,1),TRUE))&gt;0,"",
                    IF(COUNTIF(INDIRECT(ADDRESS(ROW(AR193),MATCH(AR$167,$166:$166,0),1,1)&amp;":"&amp;ADDRESS(ROW(AR193),COLUMN(AR193)-1,1,1),TRUE),"OK")&gt;0,"OK","NOK")),
              IF(AR$8&gt;=VLOOKUP($A193,'2.2'!$D:$O,5,FALSE),"OK","NOK")),
         "")</f>
        <v/>
      </c>
      <c r="AS193" s="1156" t="str">
        <f ca="1">IF(intern2!AT29&gt;0,
        IF(AS$166="X",
              IF(COUNTBLANK(INDIRECT(ADDRESS(ROW(AS193),MATCH(AS$167,$166:$166,0),1,1)&amp;":"&amp;ADDRESS(ROW(AS193),COLUMN(AS193)-1,1,1),TRUE))&gt;0,"",
                    IF(COUNTIF(INDIRECT(ADDRESS(ROW(AS193),MATCH(AS$167,$166:$166,0),1,1)&amp;":"&amp;ADDRESS(ROW(AS193),COLUMN(AS193)-1,1,1),TRUE),"OK")&gt;0,"OK","NOK")),
              IF(AS$8&gt;=VLOOKUP($A193,'2.2'!$D:$O,5,FALSE),"OK","NOK")),
         "")</f>
        <v/>
      </c>
      <c r="AT193" s="1269" t="str">
        <f ca="1">IF(intern2!AU29&gt;0,
        IF(AT$166="X",
              IF(COUNTBLANK(INDIRECT(ADDRESS(ROW(AT193),MATCH(AT$167,$166:$166,0),1,1)&amp;":"&amp;ADDRESS(ROW(AT193),COLUMN(AT193)-1,1,1),TRUE))&gt;0,"",
                    IF(COUNTIF(INDIRECT(ADDRESS(ROW(AT193),MATCH(AT$167,$166:$166,0),1,1)&amp;":"&amp;ADDRESS(ROW(AT193),COLUMN(AT193)-1,1,1),TRUE),"OK")&gt;0,"OK","NOK")),
              IF(AT$8&gt;=VLOOKUP($A193,'2.2'!$D:$O,5,FALSE),"OK","NOK")),
         "")</f>
        <v/>
      </c>
      <c r="AU193" s="1156" t="str">
        <f ca="1">IF(intern2!AV29&gt;0,
        IF(AU$166="X",
              IF(COUNTBLANK(INDIRECT(ADDRESS(ROW(AU193),MATCH(AU$167,$166:$166,0),1,1)&amp;":"&amp;ADDRESS(ROW(AU193),COLUMN(AU193)-1,1,1),TRUE))&gt;0,"",
                    IF(COUNTIF(INDIRECT(ADDRESS(ROW(AU193),MATCH(AU$167,$166:$166,0),1,1)&amp;":"&amp;ADDRESS(ROW(AU193),COLUMN(AU193)-1,1,1),TRUE),"OK")&gt;0,"OK","NOK")),
              IF(AU$8&gt;=VLOOKUP($A193,'2.2'!$D:$O,5,FALSE),"OK","NOK")),
         "")</f>
        <v/>
      </c>
      <c r="AV193" s="1156" t="str">
        <f ca="1">IF(intern2!AW29&gt;0,
        IF(AV$166="X",
              IF(COUNTBLANK(INDIRECT(ADDRESS(ROW(AV193),MATCH(AV$167,$166:$166,0),1,1)&amp;":"&amp;ADDRESS(ROW(AV193),COLUMN(AV193)-1,1,1),TRUE))&gt;0,"",
                    IF(COUNTIF(INDIRECT(ADDRESS(ROW(AV193),MATCH(AV$167,$166:$166,0),1,1)&amp;":"&amp;ADDRESS(ROW(AV193),COLUMN(AV193)-1,1,1),TRUE),"OK")&gt;0,"OK","NOK")),
              IF(AV$8&gt;=VLOOKUP($A193,'2.2'!$D:$O,5,FALSE),"OK","NOK")),
         "")</f>
        <v/>
      </c>
      <c r="AW193" s="1156" t="str">
        <f ca="1">IF(intern2!AX29&gt;0,
        IF(AW$166="X",
              IF(COUNTBLANK(INDIRECT(ADDRESS(ROW(AW193),MATCH(AW$167,$166:$166,0),1,1)&amp;":"&amp;ADDRESS(ROW(AW193),COLUMN(AW193)-1,1,1),TRUE))&gt;0,"",
                    IF(COUNTIF(INDIRECT(ADDRESS(ROW(AW193),MATCH(AW$167,$166:$166,0),1,1)&amp;":"&amp;ADDRESS(ROW(AW193),COLUMN(AW193)-1,1,1),TRUE),"OK")&gt;0,"OK","NOK")),
              IF(AW$8&gt;=VLOOKUP($A193,'2.2'!$D:$O,5,FALSE),"OK","NOK")),
         "")</f>
        <v/>
      </c>
      <c r="AX193" s="1156" t="str">
        <f ca="1">IF(intern2!AY29&gt;0,
        IF(AX$166="X",
              IF(COUNTBLANK(INDIRECT(ADDRESS(ROW(AX193),MATCH(AX$167,$166:$166,0),1,1)&amp;":"&amp;ADDRESS(ROW(AX193),COLUMN(AX193)-1,1,1),TRUE))&gt;0,"",
                    IF(COUNTIF(INDIRECT(ADDRESS(ROW(AX193),MATCH(AX$167,$166:$166,0),1,1)&amp;":"&amp;ADDRESS(ROW(AX193),COLUMN(AX193)-1,1,1),TRUE),"OK")&gt;0,"OK","NOK")),
              IF(AX$8&gt;=VLOOKUP($A193,'2.2'!$D:$O,5,FALSE),"OK","NOK")),
         "")</f>
        <v/>
      </c>
      <c r="AY193" s="1156" t="str">
        <f ca="1">IF(intern2!AZ29&gt;0,
        IF(AY$166="X",
              IF(COUNTBLANK(INDIRECT(ADDRESS(ROW(AY193),MATCH(AY$167,$166:$166,0),1,1)&amp;":"&amp;ADDRESS(ROW(AY193),COLUMN(AY193)-1,1,1),TRUE))&gt;0,"",
                    IF(COUNTIF(INDIRECT(ADDRESS(ROW(AY193),MATCH(AY$167,$166:$166,0),1,1)&amp;":"&amp;ADDRESS(ROW(AY193),COLUMN(AY193)-1,1,1),TRUE),"OK")&gt;0,"OK","NOK")),
              IF(AY$8&gt;=VLOOKUP($A193,'2.2'!$D:$O,5,FALSE),"OK","NOK")),
         "")</f>
        <v/>
      </c>
      <c r="AZ193" s="1269" t="str">
        <f ca="1">IF(intern2!BA29&gt;0,
        IF(AZ$166="X",
              IF(COUNTBLANK(INDIRECT(ADDRESS(ROW(AZ193),MATCH(AZ$167,$166:$166,0),1,1)&amp;":"&amp;ADDRESS(ROW(AZ193),COLUMN(AZ193)-1,1,1),TRUE))&gt;0,"",
                    IF(COUNTIF(INDIRECT(ADDRESS(ROW(AZ193),MATCH(AZ$167,$166:$166,0),1,1)&amp;":"&amp;ADDRESS(ROW(AZ193),COLUMN(AZ193)-1,1,1),TRUE),"OK")&gt;0,"OK","NOK")),
              IF(AZ$8&gt;=VLOOKUP($A193,'2.2'!$D:$O,5,FALSE),"OK","NOK")),
         "")</f>
        <v/>
      </c>
      <c r="BA193" s="1156" t="str">
        <f ca="1">IF(intern2!BB29&gt;0,
        IF(BA$166="X",
              IF(COUNTBLANK(INDIRECT(ADDRESS(ROW(BA193),MATCH(BA$167,$166:$166,0),1,1)&amp;":"&amp;ADDRESS(ROW(BA193),COLUMN(BA193)-1,1,1),TRUE))&gt;0,"",
                    IF(COUNTIF(INDIRECT(ADDRESS(ROW(BA193),MATCH(BA$167,$166:$166,0),1,1)&amp;":"&amp;ADDRESS(ROW(BA193),COLUMN(BA193)-1,1,1),TRUE),"OK")&gt;0,"OK","NOK")),
              IF(BA$8&gt;=VLOOKUP($A193,'2.2'!$D:$O,5,FALSE),"OK","NOK")),
         "")</f>
        <v/>
      </c>
      <c r="BB193" s="1156" t="str">
        <f ca="1">IF(intern2!BC29&gt;0,
        IF(BB$166="X",
              IF(COUNTBLANK(INDIRECT(ADDRESS(ROW(BB193),MATCH(BB$167,$166:$166,0),1,1)&amp;":"&amp;ADDRESS(ROW(BB193),COLUMN(BB193)-1,1,1),TRUE))&gt;0,"",
                    IF(COUNTIF(INDIRECT(ADDRESS(ROW(BB193),MATCH(BB$167,$166:$166,0),1,1)&amp;":"&amp;ADDRESS(ROW(BB193),COLUMN(BB193)-1,1,1),TRUE),"OK")&gt;0,"OK","NOK")),
              IF(BB$8&gt;=VLOOKUP($A193,'2.2'!$D:$O,5,FALSE),"OK","NOK")),
         "")</f>
        <v/>
      </c>
      <c r="BC193" s="1156" t="str">
        <f ca="1">IF(intern2!BD29&gt;0,
        IF(BC$166="X",
              IF(COUNTBLANK(INDIRECT(ADDRESS(ROW(BC193),MATCH(BC$167,$166:$166,0),1,1)&amp;":"&amp;ADDRESS(ROW(BC193),COLUMN(BC193)-1,1,1),TRUE))&gt;0,"",
                    IF(COUNTIF(INDIRECT(ADDRESS(ROW(BC193),MATCH(BC$167,$166:$166,0),1,1)&amp;":"&amp;ADDRESS(ROW(BC193),COLUMN(BC193)-1,1,1),TRUE),"OK")&gt;0,"OK","NOK")),
              IF(BC$8&gt;=VLOOKUP($A193,'2.2'!$D:$O,5,FALSE),"OK","NOK")),
         "")</f>
        <v/>
      </c>
      <c r="BD193" s="1156" t="str">
        <f ca="1">IF(intern2!BE29&gt;0,
        IF(BD$166="X",
              IF(COUNTBLANK(INDIRECT(ADDRESS(ROW(BD193),MATCH(BD$167,$166:$166,0),1,1)&amp;":"&amp;ADDRESS(ROW(BD193),COLUMN(BD193)-1,1,1),TRUE))&gt;0,"",
                    IF(COUNTIF(INDIRECT(ADDRESS(ROW(BD193),MATCH(BD$167,$166:$166,0),1,1)&amp;":"&amp;ADDRESS(ROW(BD193),COLUMN(BD193)-1,1,1),TRUE),"OK")&gt;0,"OK","NOK")),
              IF(BD$8&gt;=VLOOKUP($A193,'2.2'!$D:$O,5,FALSE),"OK","NOK")),
         "")</f>
        <v/>
      </c>
      <c r="BE193" s="1156" t="str">
        <f ca="1">IF(intern2!BF29&gt;0,
        IF(BE$166="X",
              IF(COUNTBLANK(INDIRECT(ADDRESS(ROW(BE193),MATCH(BE$167,$166:$166,0),1,1)&amp;":"&amp;ADDRESS(ROW(BE193),COLUMN(BE193)-1,1,1),TRUE))&gt;0,"",
                    IF(COUNTIF(INDIRECT(ADDRESS(ROW(BE193),MATCH(BE$167,$166:$166,0),1,1)&amp;":"&amp;ADDRESS(ROW(BE193),COLUMN(BE193)-1,1,1),TRUE),"OK")&gt;0,"OK","NOK")),
              IF(BE$8&gt;=VLOOKUP($A193,'2.2'!$D:$O,5,FALSE),"OK","NOK")),
         "")</f>
        <v/>
      </c>
      <c r="BF193" s="1170" t="str">
        <f ca="1">IF(intern2!BG29&gt;0,
        IF(BF$166="X",
              IF(COUNTBLANK(INDIRECT(ADDRESS(ROW(BF193),MATCH(BF$167,$166:$166,0),1,1)&amp;":"&amp;ADDRESS(ROW(BF193),COLUMN(BF193)-1,1,1),TRUE))&gt;0,"",
                    IF(COUNTIF(INDIRECT(ADDRESS(ROW(BF193),MATCH(BF$167,$166:$166,0),1,1)&amp;":"&amp;ADDRESS(ROW(BF193),COLUMN(BF193)-1,1,1),TRUE),"OK")&gt;0,"OK","NOK")),
              IF(BF$8&gt;=VLOOKUP($A193,'2.2'!$D:$O,5,FALSE),"OK","NOK")),
         "")</f>
        <v/>
      </c>
      <c r="BG193" s="1269" t="str">
        <f ca="1">IF(intern2!BH29&gt;0,
        IF(BG$166="X",
              IF(COUNTBLANK(INDIRECT(ADDRESS(ROW(BG193),MATCH(BG$167,$166:$166,0),1,1)&amp;":"&amp;ADDRESS(ROW(BG193),COLUMN(BG193)-1,1,1),TRUE))&gt;0,"",
                    IF(COUNTIF(INDIRECT(ADDRESS(ROW(BG193),MATCH(BG$167,$166:$166,0),1,1)&amp;":"&amp;ADDRESS(ROW(BG193),COLUMN(BG193)-1,1,1),TRUE),"OK")&gt;0,"OK","NOK")),
              IF(BG$8&gt;=VLOOKUP($A193,'2.2'!$D:$O,5,FALSE),"OK","NOK")),
         "")</f>
        <v/>
      </c>
      <c r="BH193" s="1176" t="str">
        <f t="shared" ca="1" si="12"/>
        <v>OK</v>
      </c>
      <c r="BI193" s="1176"/>
    </row>
    <row r="194" spans="1:61" x14ac:dyDescent="0.25">
      <c r="A194" s="716" t="str">
        <f t="shared" ref="A194:B194" si="37">+A34</f>
        <v>NCH3</v>
      </c>
      <c r="B194" s="1157" t="str">
        <f t="shared" si="37"/>
        <v>Neurochirurgia periferica</v>
      </c>
      <c r="C194" s="1156" t="str">
        <f ca="1">IF(intern2!D30&gt;0,
        IF(C$166="X",
              IF(COUNTBLANK(INDIRECT(ADDRESS(ROW(C194),MATCH(C$167,$166:$166,0),1,1)&amp;":"&amp;ADDRESS(ROW(C194),COLUMN(C194)-1,1,1),TRUE))&gt;0,"",
                    IF(COUNTIF(INDIRECT(ADDRESS(ROW(C194),MATCH(C$167,$166:$166,0),1,1)&amp;":"&amp;ADDRESS(ROW(C194),COLUMN(C194)-1,1,1),TRUE),"OK")&gt;0,"OK","NOK")),
              IF(C$8&gt;=VLOOKUP($A194,'2.2'!$D:$O,5,FALSE),"OK","NOK")),
         "")</f>
        <v/>
      </c>
      <c r="D194" s="1156" t="str">
        <f ca="1">IF(intern2!E30&gt;0,
        IF(D$166="X",
              IF(COUNTBLANK(INDIRECT(ADDRESS(ROW(D194),MATCH(D$167,$166:$166,0),1,1)&amp;":"&amp;ADDRESS(ROW(D194),COLUMN(D194)-1,1,1),TRUE))&gt;0,"",
                    IF(COUNTIF(INDIRECT(ADDRESS(ROW(D194),MATCH(D$167,$166:$166,0),1,1)&amp;":"&amp;ADDRESS(ROW(D194),COLUMN(D194)-1,1,1),TRUE),"OK")&gt;0,"OK","NOK")),
              IF(D$8&gt;=VLOOKUP($A194,'2.2'!$D:$O,5,FALSE),"OK","NOK")),
         "")</f>
        <v/>
      </c>
      <c r="E194" s="1156" t="str">
        <f ca="1">IF(intern2!F30&gt;0,
        IF(E$166="X",
              IF(COUNTBLANK(INDIRECT(ADDRESS(ROW(E194),MATCH(E$167,$166:$166,0),1,1)&amp;":"&amp;ADDRESS(ROW(E194),COLUMN(E194)-1,1,1),TRUE))&gt;0,"",
                    IF(COUNTIF(INDIRECT(ADDRESS(ROW(E194),MATCH(E$167,$166:$166,0),1,1)&amp;":"&amp;ADDRESS(ROW(E194),COLUMN(E194)-1,1,1),TRUE),"OK")&gt;0,"OK","NOK")),
              IF(E$8&gt;=VLOOKUP($A194,'2.2'!$D:$O,5,FALSE),"OK","NOK")),
         "")</f>
        <v/>
      </c>
      <c r="F194" s="1156" t="str">
        <f ca="1">IF(intern2!G30&gt;0,
        IF(F$166="X",
              IF(COUNTBLANK(INDIRECT(ADDRESS(ROW(F194),MATCH(F$167,$166:$166,0),1,1)&amp;":"&amp;ADDRESS(ROW(F194),COLUMN(F194)-1,1,1),TRUE))&gt;0,"",
                    IF(COUNTIF(INDIRECT(ADDRESS(ROW(F194),MATCH(F$167,$166:$166,0),1,1)&amp;":"&amp;ADDRESS(ROW(F194),COLUMN(F194)-1,1,1),TRUE),"OK")&gt;0,"OK","NOK")),
              IF(F$8&gt;=VLOOKUP($A194,'2.2'!$D:$O,5,FALSE),"OK","NOK")),
         "")</f>
        <v/>
      </c>
      <c r="G194" s="1156" t="str">
        <f ca="1">IF(intern2!H30&gt;0,
        IF(G$166="X",
              IF(COUNTBLANK(INDIRECT(ADDRESS(ROW(G194),MATCH(G$167,$166:$166,0),1,1)&amp;":"&amp;ADDRESS(ROW(G194),COLUMN(G194)-1,1,1),TRUE))&gt;0,"",
                    IF(COUNTIF(INDIRECT(ADDRESS(ROW(G194),MATCH(G$167,$166:$166,0),1,1)&amp;":"&amp;ADDRESS(ROW(G194),COLUMN(G194)-1,1,1),TRUE),"OK")&gt;0,"OK","NOK")),
              IF(G$8&gt;=VLOOKUP($A194,'2.2'!$D:$O,5,FALSE),"OK","NOK")),
         "")</f>
        <v/>
      </c>
      <c r="H194" s="1156" t="str">
        <f ca="1">IF(intern2!I30&gt;0,
        IF(H$166="X",
              IF(COUNTBLANK(INDIRECT(ADDRESS(ROW(H194),MATCH(H$167,$166:$166,0),1,1)&amp;":"&amp;ADDRESS(ROW(H194),COLUMN(H194)-1,1,1),TRUE))&gt;0,"",
                    IF(COUNTIF(INDIRECT(ADDRESS(ROW(H194),MATCH(H$167,$166:$166,0),1,1)&amp;":"&amp;ADDRESS(ROW(H194),COLUMN(H194)-1,1,1),TRUE),"OK")&gt;0,"OK","NOK")),
              IF(H$8&gt;=VLOOKUP($A194,'2.2'!$D:$O,5,FALSE),"OK","NOK")),
         "")</f>
        <v/>
      </c>
      <c r="I194" s="1269" t="str">
        <f ca="1">IF(intern2!J30&gt;0,
        IF(I$166="X",
              IF(COUNTBLANK(INDIRECT(ADDRESS(ROW(I194),MATCH(I$167,$166:$166,0),1,1)&amp;":"&amp;ADDRESS(ROW(I194),COLUMN(I194)-1,1,1),TRUE))&gt;0,"",
                    IF(COUNTIF(INDIRECT(ADDRESS(ROW(I194),MATCH(I$167,$166:$166,0),1,1)&amp;":"&amp;ADDRESS(ROW(I194),COLUMN(I194)-1,1,1),TRUE),"OK")&gt;0,"OK","NOK")),
              IF(I$8&gt;=VLOOKUP($A194,'2.2'!$D:$O,5,FALSE),"OK","NOK")),
         "")</f>
        <v/>
      </c>
      <c r="J194" s="1159" t="str">
        <f ca="1">IF(intern2!K30&gt;0,
        IF(J$166="X",
              IF(COUNTBLANK(INDIRECT(ADDRESS(ROW(J194),MATCH(J$167,$166:$166,0),1,1)&amp;":"&amp;ADDRESS(ROW(J194),COLUMN(J194)-1,1,1),TRUE))&gt;0,"",
                    IF(COUNTIF(INDIRECT(ADDRESS(ROW(J194),MATCH(J$167,$166:$166,0),1,1)&amp;":"&amp;ADDRESS(ROW(J194),COLUMN(J194)-1,1,1),TRUE),"OK")&gt;0,"OK","NOK")),
              IF(J$8&gt;=VLOOKUP($A194,'2.2'!$D:$O,5,FALSE),"OK","NOK")),
         "")</f>
        <v/>
      </c>
      <c r="K194" s="1156" t="str">
        <f ca="1">IF(intern2!L30&gt;0,
        IF(K$166="X",
              IF(COUNTBLANK(INDIRECT(ADDRESS(ROW(K194),MATCH(K$167,$166:$166,0),1,1)&amp;":"&amp;ADDRESS(ROW(K194),COLUMN(K194)-1,1,1),TRUE))&gt;0,"",
                    IF(COUNTIF(INDIRECT(ADDRESS(ROW(K194),MATCH(K$167,$166:$166,0),1,1)&amp;":"&amp;ADDRESS(ROW(K194),COLUMN(K194)-1,1,1),TRUE),"OK")&gt;0,"OK","NOK")),
              IF(K$8&gt;=VLOOKUP($A194,'2.2'!$D:$O,5,FALSE),"OK","NOK")),
         "")</f>
        <v/>
      </c>
      <c r="L194" s="1156" t="str">
        <f ca="1">IF(intern2!M30&gt;0,
        IF(L$166="X",
              IF(COUNTBLANK(INDIRECT(ADDRESS(ROW(L194),MATCH(L$167,$166:$166,0),1,1)&amp;":"&amp;ADDRESS(ROW(L194),COLUMN(L194)-1,1,1),TRUE))&gt;0,"",
                    IF(COUNTIF(INDIRECT(ADDRESS(ROW(L194),MATCH(L$167,$166:$166,0),1,1)&amp;":"&amp;ADDRESS(ROW(L194),COLUMN(L194)-1,1,1),TRUE),"OK")&gt;0,"OK","NOK")),
              IF(L$8&gt;=VLOOKUP($A194,'2.2'!$D:$O,5,FALSE),"OK","NOK")),
         "")</f>
        <v/>
      </c>
      <c r="M194" s="1156" t="str">
        <f ca="1">IF(intern2!N30&gt;0,
        IF(M$166="X",
              IF(COUNTBLANK(INDIRECT(ADDRESS(ROW(M194),MATCH(M$167,$166:$166,0),1,1)&amp;":"&amp;ADDRESS(ROW(M194),COLUMN(M194)-1,1,1),TRUE))&gt;0,"",
                    IF(COUNTIF(INDIRECT(ADDRESS(ROW(M194),MATCH(M$167,$166:$166,0),1,1)&amp;":"&amp;ADDRESS(ROW(M194),COLUMN(M194)-1,1,1),TRUE),"OK")&gt;0,"OK","NOK")),
              IF(M$8&gt;=VLOOKUP($A194,'2.2'!$D:$O,5,FALSE),"OK","NOK")),
         "")</f>
        <v/>
      </c>
      <c r="N194" s="1156" t="str">
        <f ca="1">IF(intern2!O30&gt;0,
        IF(N$166="X",
              IF(COUNTBLANK(INDIRECT(ADDRESS(ROW(N194),MATCH(N$167,$166:$166,0),1,1)&amp;":"&amp;ADDRESS(ROW(N194),COLUMN(N194)-1,1,1),TRUE))&gt;0,"",
                    IF(COUNTIF(INDIRECT(ADDRESS(ROW(N194),MATCH(N$167,$166:$166,0),1,1)&amp;":"&amp;ADDRESS(ROW(N194),COLUMN(N194)-1,1,1),TRUE),"OK")&gt;0,"OK","NOK")),
              IF(N$8&gt;=VLOOKUP($A194,'2.2'!$D:$O,5,FALSE),"OK","NOK")),
         "")</f>
        <v/>
      </c>
      <c r="O194" s="1156" t="str">
        <f ca="1">IF(intern2!P30&gt;0,
        IF(O$166="X",
              IF(COUNTBLANK(INDIRECT(ADDRESS(ROW(O194),MATCH(O$167,$166:$166,0),1,1)&amp;":"&amp;ADDRESS(ROW(O194),COLUMN(O194)-1,1,1),TRUE))&gt;0,"",
                    IF(COUNTIF(INDIRECT(ADDRESS(ROW(O194),MATCH(O$167,$166:$166,0),1,1)&amp;":"&amp;ADDRESS(ROW(O194),COLUMN(O194)-1,1,1),TRUE),"OK")&gt;0,"OK","NOK")),
              IF(O$8&gt;=VLOOKUP($A194,'2.2'!$D:$O,5,FALSE),"OK","NOK")),
         "")</f>
        <v/>
      </c>
      <c r="P194" s="1156" t="str">
        <f ca="1">IF(intern2!Q30&gt;0,
        IF(P$166="X",
              IF(COUNTBLANK(INDIRECT(ADDRESS(ROW(P194),MATCH(P$167,$166:$166,0),1,1)&amp;":"&amp;ADDRESS(ROW(P194),COLUMN(P194)-1,1,1),TRUE))&gt;0,"",
                    IF(COUNTIF(INDIRECT(ADDRESS(ROW(P194),MATCH(P$167,$166:$166,0),1,1)&amp;":"&amp;ADDRESS(ROW(P194),COLUMN(P194)-1,1,1),TRUE),"OK")&gt;0,"OK","NOK")),
              IF(P$8&gt;=VLOOKUP($A194,'2.2'!$D:$O,5,FALSE),"OK","NOK")),
         "")</f>
        <v/>
      </c>
      <c r="Q194" s="1156" t="str">
        <f ca="1">IF(intern2!R30&gt;0,
        IF(Q$166="X",
              IF(COUNTBLANK(INDIRECT(ADDRESS(ROW(Q194),MATCH(Q$167,$166:$166,0),1,1)&amp;":"&amp;ADDRESS(ROW(Q194),COLUMN(Q194)-1,1,1),TRUE))&gt;0,"",
                    IF(COUNTIF(INDIRECT(ADDRESS(ROW(Q194),MATCH(Q$167,$166:$166,0),1,1)&amp;":"&amp;ADDRESS(ROW(Q194),COLUMN(Q194)-1,1,1),TRUE),"OK")&gt;0,"OK","NOK")),
              IF(Q$8&gt;=VLOOKUP($A194,'2.2'!$D:$O,5,FALSE),"OK","NOK")),
         "")</f>
        <v/>
      </c>
      <c r="R194" s="1159" t="str">
        <f ca="1">IF(intern2!S30&gt;0,
        IF(R$166="X",
              IF(COUNTBLANK(INDIRECT(ADDRESS(ROW(R194),MATCH(R$167,$166:$166,0),1,1)&amp;":"&amp;ADDRESS(ROW(R194),COLUMN(R194)-1,1,1),TRUE))&gt;0,"",
                    IF(COUNTIF(INDIRECT(ADDRESS(ROW(R194),MATCH(R$167,$166:$166,0),1,1)&amp;":"&amp;ADDRESS(ROW(R194),COLUMN(R194)-1,1,1),TRUE),"OK")&gt;0,"OK","NOK")),
              IF(R$8&gt;=VLOOKUP($A194,'2.2'!$D:$O,5,FALSE),"OK","NOK")),
         "")</f>
        <v/>
      </c>
      <c r="S194" s="1159" t="str">
        <f ca="1">IF(intern2!T30&gt;0,
        IF(S$166="X",
              IF(COUNTBLANK(INDIRECT(ADDRESS(ROW(S194),MATCH(S$167,$166:$166,0),1,1)&amp;":"&amp;ADDRESS(ROW(S194),COLUMN(S194)-1,1,1),TRUE))&gt;0,"",
                    IF(COUNTIF(INDIRECT(ADDRESS(ROW(S194),MATCH(S$167,$166:$166,0),1,1)&amp;":"&amp;ADDRESS(ROW(S194),COLUMN(S194)-1,1,1),TRUE),"OK")&gt;0,"OK","NOK")),
              IF(S$8&gt;=VLOOKUP($A194,'2.2'!$D:$O,5,FALSE),"OK","NOK")),
         "")</f>
        <v/>
      </c>
      <c r="T194" s="1156" t="str">
        <f ca="1">IF(intern2!U30&gt;0,
        IF(T$166="X",
              IF(COUNTBLANK(INDIRECT(ADDRESS(ROW(T194),MATCH(T$167,$166:$166,0),1,1)&amp;":"&amp;ADDRESS(ROW(T194),COLUMN(T194)-1,1,1),TRUE))&gt;0,"",
                    IF(COUNTIF(INDIRECT(ADDRESS(ROW(T194),MATCH(T$167,$166:$166,0),1,1)&amp;":"&amp;ADDRESS(ROW(T194),COLUMN(T194)-1,1,1),TRUE),"OK")&gt;0,"OK","NOK")),
              IF(T$8&gt;=VLOOKUP($A194,'2.2'!$D:$O,5,FALSE),"OK","NOK")),
         "")</f>
        <v/>
      </c>
      <c r="U194" s="1156" t="str">
        <f ca="1">IF(intern2!V30&gt;0,
        IF(U$166="X",
              IF(COUNTBLANK(INDIRECT(ADDRESS(ROW(U194),MATCH(U$167,$166:$166,0),1,1)&amp;":"&amp;ADDRESS(ROW(U194),COLUMN(U194)-1,1,1),TRUE))&gt;0,"",
                    IF(COUNTIF(INDIRECT(ADDRESS(ROW(U194),MATCH(U$167,$166:$166,0),1,1)&amp;":"&amp;ADDRESS(ROW(U194),COLUMN(U194)-1,1,1),TRUE),"OK")&gt;0,"OK","NOK")),
              IF(U$8&gt;=VLOOKUP($A194,'2.2'!$D:$O,5,FALSE),"OK","NOK")),
         "")</f>
        <v/>
      </c>
      <c r="V194" s="1156" t="str">
        <f ca="1">IF(intern2!W30&gt;0,
        IF(V$166="X",
              IF(COUNTBLANK(INDIRECT(ADDRESS(ROW(V194),MATCH(V$167,$166:$166,0),1,1)&amp;":"&amp;ADDRESS(ROW(V194),COLUMN(V194)-1,1,1),TRUE))&gt;0,"",
                    IF(COUNTIF(INDIRECT(ADDRESS(ROW(V194),MATCH(V$167,$166:$166,0),1,1)&amp;":"&amp;ADDRESS(ROW(V194),COLUMN(V194)-1,1,1),TRUE),"OK")&gt;0,"OK","NOK")),
              IF(V$8&gt;=VLOOKUP($A194,'2.2'!$D:$O,5,FALSE),"OK","NOK")),
         "")</f>
        <v/>
      </c>
      <c r="W194" s="1156" t="str">
        <f ca="1">IF(intern2!X30&gt;0,
        IF(W$166="X",
              IF(COUNTBLANK(INDIRECT(ADDRESS(ROW(W194),MATCH(W$167,$166:$166,0),1,1)&amp;":"&amp;ADDRESS(ROW(W194),COLUMN(W194)-1,1,1),TRUE))&gt;0,"",
                    IF(COUNTIF(INDIRECT(ADDRESS(ROW(W194),MATCH(W$167,$166:$166,0),1,1)&amp;":"&amp;ADDRESS(ROW(W194),COLUMN(W194)-1,1,1),TRUE),"OK")&gt;0,"OK","NOK")),
              IF(W$8&gt;=VLOOKUP($A194,'2.2'!$D:$O,5,FALSE),"OK","NOK")),
         "")</f>
        <v/>
      </c>
      <c r="X194" s="1156" t="str">
        <f ca="1">IF(intern2!Y30&gt;0,
        IF(X$166="X",
              IF(COUNTBLANK(INDIRECT(ADDRESS(ROW(X194),MATCH(X$167,$166:$166,0),1,1)&amp;":"&amp;ADDRESS(ROW(X194),COLUMN(X194)-1,1,1),TRUE))&gt;0,"",
                    IF(COUNTIF(INDIRECT(ADDRESS(ROW(X194),MATCH(X$167,$166:$166,0),1,1)&amp;":"&amp;ADDRESS(ROW(X194),COLUMN(X194)-1,1,1),TRUE),"OK")&gt;0,"OK","NOK")),
              IF(X$8&gt;=VLOOKUP($A194,'2.2'!$D:$O,5,FALSE),"OK","NOK")),
         "")</f>
        <v/>
      </c>
      <c r="Y194" s="1170" t="str">
        <f ca="1">IF(intern2!Z30&gt;0,
        IF(Y$166="X",
              IF(COUNTBLANK(INDIRECT(ADDRESS(ROW(Y194),MATCH(Y$167,$166:$166,0),1,1)&amp;":"&amp;ADDRESS(ROW(Y194),COLUMN(Y194)-1,1,1),TRUE))&gt;0,"",
                    IF(COUNTIF(INDIRECT(ADDRESS(ROW(Y194),MATCH(Y$167,$166:$166,0),1,1)&amp;":"&amp;ADDRESS(ROW(Y194),COLUMN(Y194)-1,1,1),TRUE),"OK")&gt;0,"OK","NOK")),
              IF(Y$8&gt;=VLOOKUP($A194,'2.2'!$D:$O,5,FALSE),"OK","NOK")),
         "")</f>
        <v/>
      </c>
      <c r="Z194" s="1269" t="str">
        <f ca="1">IF(intern2!AA30&gt;0,
        IF(Z$166="X",
              IF(COUNTBLANK(INDIRECT(ADDRESS(ROW(Z194),MATCH(Z$167,$166:$166,0),1,1)&amp;":"&amp;ADDRESS(ROW(Z194),COLUMN(Z194)-1,1,1),TRUE))&gt;0,"",
                    IF(COUNTIF(INDIRECT(ADDRESS(ROW(Z194),MATCH(Z$167,$166:$166,0),1,1)&amp;":"&amp;ADDRESS(ROW(Z194),COLUMN(Z194)-1,1,1),TRUE),"OK")&gt;0,"OK","NOK")),
              IF(Z$8&gt;=VLOOKUP($A194,'2.2'!$D:$O,5,FALSE),"OK","NOK")),
         "")</f>
        <v/>
      </c>
      <c r="AA194" s="1156" t="str">
        <f ca="1">IF(intern2!AB30&gt;0,
        IF(AA$166="X",
              IF(COUNTBLANK(INDIRECT(ADDRESS(ROW(AA194),MATCH(AA$167,$166:$166,0),1,1)&amp;":"&amp;ADDRESS(ROW(AA194),COLUMN(AA194)-1,1,1),TRUE))&gt;0,"",
                    IF(COUNTIF(INDIRECT(ADDRESS(ROW(AA194),MATCH(AA$167,$166:$166,0),1,1)&amp;":"&amp;ADDRESS(ROW(AA194),COLUMN(AA194)-1,1,1),TRUE),"OK")&gt;0,"OK","NOK")),
              IF(AA$8&gt;=VLOOKUP($A194,'2.2'!$D:$O,5,FALSE),"OK","NOK")),
         "")</f>
        <v/>
      </c>
      <c r="AB194" s="1156" t="str">
        <f ca="1">IF(intern2!AC30&gt;0,
        IF(AB$166="X",
              IF(COUNTBLANK(INDIRECT(ADDRESS(ROW(AB194),MATCH(AB$167,$166:$166,0),1,1)&amp;":"&amp;ADDRESS(ROW(AB194),COLUMN(AB194)-1,1,1),TRUE))&gt;0,"",
                    IF(COUNTIF(INDIRECT(ADDRESS(ROW(AB194),MATCH(AB$167,$166:$166,0),1,1)&amp;":"&amp;ADDRESS(ROW(AB194),COLUMN(AB194)-1,1,1),TRUE),"OK")&gt;0,"OK","NOK")),
              IF(AB$8&gt;=VLOOKUP($A194,'2.2'!$D:$O,5,FALSE),"OK","NOK")),
         "")</f>
        <v/>
      </c>
      <c r="AC194" s="1156" t="str">
        <f ca="1">IF(intern2!AD30&gt;0,
        IF(AC$166="X",
              IF(COUNTBLANK(INDIRECT(ADDRESS(ROW(AC194),MATCH(AC$167,$166:$166,0),1,1)&amp;":"&amp;ADDRESS(ROW(AC194),COLUMN(AC194)-1,1,1),TRUE))&gt;0,"",
                    IF(COUNTIF(INDIRECT(ADDRESS(ROW(AC194),MATCH(AC$167,$166:$166,0),1,1)&amp;":"&amp;ADDRESS(ROW(AC194),COLUMN(AC194)-1,1,1),TRUE),"OK")&gt;0,"OK","NOK")),
              IF(AC$8&gt;=VLOOKUP($A194,'2.2'!$D:$O,5,FALSE),"OK","NOK")),
         "")</f>
        <v/>
      </c>
      <c r="AD194" s="1156" t="str">
        <f ca="1">IF(intern2!AE30&gt;0,
        IF(AD$166="X",
              IF(COUNTBLANK(INDIRECT(ADDRESS(ROW(AD194),MATCH(AD$167,$166:$166,0),1,1)&amp;":"&amp;ADDRESS(ROW(AD194),COLUMN(AD194)-1,1,1),TRUE))&gt;0,"",
                    IF(COUNTIF(INDIRECT(ADDRESS(ROW(AD194),MATCH(AD$167,$166:$166,0),1,1)&amp;":"&amp;ADDRESS(ROW(AD194),COLUMN(AD194)-1,1,1),TRUE),"OK")&gt;0,"OK","NOK")),
              IF(AD$8&gt;=VLOOKUP($A194,'2.2'!$D:$O,5,FALSE),"OK","NOK")),
         "")</f>
        <v/>
      </c>
      <c r="AE194" s="1160" t="str">
        <f ca="1">IF(intern2!AF30&gt;0,
        IF(AE$166="X",
              IF(COUNTBLANK(INDIRECT(ADDRESS(ROW(AE194),MATCH(AE$167,$166:$166,0),1,1)&amp;":"&amp;ADDRESS(ROW(AE194),COLUMN(AE194)-1,1,1),TRUE))&gt;0,"",
                    IF(COUNTIF(INDIRECT(ADDRESS(ROW(AE194),MATCH(AE$167,$166:$166,0),1,1)&amp;":"&amp;ADDRESS(ROW(AE194),COLUMN(AE194)-1,1,1),TRUE),"OK")&gt;0,"OK","NOK")),
              IF(AE$8&gt;=VLOOKUP($A194,'2.2'!$D:$O,5,FALSE),"OK","NOK")),
         "")</f>
        <v/>
      </c>
      <c r="AF194" s="1269" t="str">
        <f ca="1">IF(intern2!AG30&gt;0,
        IF(AF$166="X",
              IF(COUNTBLANK(INDIRECT(ADDRESS(ROW(AF194),MATCH(AF$167,$166:$166,0),1,1)&amp;":"&amp;ADDRESS(ROW(AF194),COLUMN(AF194)-1,1,1),TRUE))&gt;0,"",
                    IF(COUNTIF(INDIRECT(ADDRESS(ROW(AF194),MATCH(AF$167,$166:$166,0),1,1)&amp;":"&amp;ADDRESS(ROW(AF194),COLUMN(AF194)-1,1,1),TRUE),"OK")&gt;0,"OK","NOK")),
              IF(AF$8&gt;=VLOOKUP($A194,'2.2'!$D:$O,5,FALSE),"OK","NOK")),
         "")</f>
        <v/>
      </c>
      <c r="AG194" s="1160" t="str">
        <f ca="1">IF(intern2!AH30&gt;0,
        IF(AG$166="X",
              IF(COUNTBLANK(INDIRECT(ADDRESS(ROW(AG194),MATCH(AG$167,$166:$166,0),1,1)&amp;":"&amp;ADDRESS(ROW(AG194),COLUMN(AG194)-1,1,1),TRUE))&gt;0,"",
                    IF(COUNTIF(INDIRECT(ADDRESS(ROW(AG194),MATCH(AG$167,$166:$166,0),1,1)&amp;":"&amp;ADDRESS(ROW(AG194),COLUMN(AG194)-1,1,1),TRUE),"OK")&gt;0,"OK","NOK")),
              IF(AG$8&gt;=VLOOKUP($A194,'2.2'!$D:$O,5,FALSE),"OK","NOK")),
         "")</f>
        <v/>
      </c>
      <c r="AH194" s="1160" t="str">
        <f ca="1">IF(intern2!AI30&gt;0,
        IF(AH$166="X",
              IF(COUNTBLANK(INDIRECT(ADDRESS(ROW(AH194),MATCH(AH$167,$166:$166,0),1,1)&amp;":"&amp;ADDRESS(ROW(AH194),COLUMN(AH194)-1,1,1),TRUE))&gt;0,"",
                    IF(COUNTIF(INDIRECT(ADDRESS(ROW(AH194),MATCH(AH$167,$166:$166,0),1,1)&amp;":"&amp;ADDRESS(ROW(AH194),COLUMN(AH194)-1,1,1),TRUE),"OK")&gt;0,"OK","NOK")),
              IF(AH$8&gt;=VLOOKUP($A194,'2.2'!$D:$O,5,FALSE),"OK","NOK")),
         "")</f>
        <v/>
      </c>
      <c r="AI194" s="1156" t="str">
        <f ca="1">IF(intern2!AJ30&gt;0,
        IF(AI$166="X",
              IF(COUNTBLANK(INDIRECT(ADDRESS(ROW(AI194),MATCH(AI$167,$166:$166,0),1,1)&amp;":"&amp;ADDRESS(ROW(AI194),COLUMN(AI194)-1,1,1),TRUE))&gt;0,"",
                    IF(COUNTIF(INDIRECT(ADDRESS(ROW(AI194),MATCH(AI$167,$166:$166,0),1,1)&amp;":"&amp;ADDRESS(ROW(AI194),COLUMN(AI194)-1,1,1),TRUE),"OK")&gt;0,"OK","NOK")),
              IF(AI$8&gt;=VLOOKUP($A194,'2.2'!$D:$O,5,FALSE),"OK","NOK")),
         "")</f>
        <v>NOK</v>
      </c>
      <c r="AJ194" s="1156" t="str">
        <f ca="1">IF(intern2!AK30&gt;0,
        IF(AJ$166="X",
              IF(COUNTBLANK(INDIRECT(ADDRESS(ROW(AJ194),MATCH(AJ$167,$166:$166,0),1,1)&amp;":"&amp;ADDRESS(ROW(AJ194),COLUMN(AJ194)-1,1,1),TRUE))&gt;0,"",
                    IF(COUNTIF(INDIRECT(ADDRESS(ROW(AJ194),MATCH(AJ$167,$166:$166,0),1,1)&amp;":"&amp;ADDRESS(ROW(AJ194),COLUMN(AJ194)-1,1,1),TRUE),"OK")&gt;0,"OK","NOK")),
              IF(AJ$8&gt;=VLOOKUP($A194,'2.2'!$D:$O,5,FALSE),"OK","NOK")),
         "")</f>
        <v/>
      </c>
      <c r="AK194" s="1156" t="str">
        <f ca="1">IF(intern2!AL30&gt;0,
        IF(AK$166="X",
              IF(COUNTBLANK(INDIRECT(ADDRESS(ROW(AK194),MATCH(AK$167,$166:$166,0),1,1)&amp;":"&amp;ADDRESS(ROW(AK194),COLUMN(AK194)-1,1,1),TRUE))&gt;0,"",
                    IF(COUNTIF(INDIRECT(ADDRESS(ROW(AK194),MATCH(AK$167,$166:$166,0),1,1)&amp;":"&amp;ADDRESS(ROW(AK194),COLUMN(AK194)-1,1,1),TRUE),"OK")&gt;0,"OK","NOK")),
              IF(AK$8&gt;=VLOOKUP($A194,'2.2'!$D:$O,5,FALSE),"OK","NOK")),
         "")</f>
        <v/>
      </c>
      <c r="AL194" s="1156" t="str">
        <f ca="1">IF(intern2!AM30&gt;0,
        IF(AL$166="X",
              IF(COUNTBLANK(INDIRECT(ADDRESS(ROW(AL194),MATCH(AL$167,$166:$166,0),1,1)&amp;":"&amp;ADDRESS(ROW(AL194),COLUMN(AL194)-1,1,1),TRUE))&gt;0,"",
                    IF(COUNTIF(INDIRECT(ADDRESS(ROW(AL194),MATCH(AL$167,$166:$166,0),1,1)&amp;":"&amp;ADDRESS(ROW(AL194),COLUMN(AL194)-1,1,1),TRUE),"OK")&gt;0,"OK","NOK")),
              IF(AL$8&gt;=VLOOKUP($A194,'2.2'!$D:$O,5,FALSE),"OK","NOK")),
         "")</f>
        <v/>
      </c>
      <c r="AM194" s="1269" t="str">
        <f ca="1">IF(intern2!AN30&gt;0,
        IF(AM$166="X",
              IF(COUNTBLANK(INDIRECT(ADDRESS(ROW(AM194),MATCH(AM$167,$166:$166,0),1,1)&amp;":"&amp;ADDRESS(ROW(AM194),COLUMN(AM194)-1,1,1),TRUE))&gt;0,"",
                    IF(COUNTIF(INDIRECT(ADDRESS(ROW(AM194),MATCH(AM$167,$166:$166,0),1,1)&amp;":"&amp;ADDRESS(ROW(AM194),COLUMN(AM194)-1,1,1),TRUE),"OK")&gt;0,"OK","NOK")),
              IF(AM$8&gt;=VLOOKUP($A194,'2.2'!$D:$O,5,FALSE),"OK","NOK")),
         "")</f>
        <v/>
      </c>
      <c r="AN194" s="1170" t="str">
        <f ca="1">IF(intern2!AO30&gt;0,
        IF(AN$166="X",
              IF(COUNTBLANK(INDIRECT(ADDRESS(ROW(AN194),MATCH(AN$167,$166:$166,0),1,1)&amp;":"&amp;ADDRESS(ROW(AN194),COLUMN(AN194)-1,1,1),TRUE))&gt;0,"",
                    IF(COUNTIF(INDIRECT(ADDRESS(ROW(AN194),MATCH(AN$167,$166:$166,0),1,1)&amp;":"&amp;ADDRESS(ROW(AN194),COLUMN(AN194)-1,1,1),TRUE),"OK")&gt;0,"OK","NOK")),
              IF(AN$8&gt;=VLOOKUP($A194,'2.2'!$D:$O,5,FALSE),"OK","NOK")),
         "")</f>
        <v/>
      </c>
      <c r="AO194" s="1156" t="str">
        <f ca="1">IF(intern2!AP30&gt;0,
        IF(AO$166="X",
              IF(COUNTBLANK(INDIRECT(ADDRESS(ROW(AO194),MATCH(AO$167,$166:$166,0),1,1)&amp;":"&amp;ADDRESS(ROW(AO194),COLUMN(AO194)-1,1,1),TRUE))&gt;0,"",
                    IF(COUNTIF(INDIRECT(ADDRESS(ROW(AO194),MATCH(AO$167,$166:$166,0),1,1)&amp;":"&amp;ADDRESS(ROW(AO194),COLUMN(AO194)-1,1,1),TRUE),"OK")&gt;0,"OK","NOK")),
              IF(AO$8&gt;=VLOOKUP($A194,'2.2'!$D:$O,5,FALSE),"OK","NOK")),
         "")</f>
        <v/>
      </c>
      <c r="AP194" s="1156" t="str">
        <f ca="1">IF(intern2!AQ30&gt;0,
        IF(AP$166="X",
              IF(COUNTBLANK(INDIRECT(ADDRESS(ROW(AP194),MATCH(AP$167,$166:$166,0),1,1)&amp;":"&amp;ADDRESS(ROW(AP194),COLUMN(AP194)-1,1,1),TRUE))&gt;0,"",
                    IF(COUNTIF(INDIRECT(ADDRESS(ROW(AP194),MATCH(AP$167,$166:$166,0),1,1)&amp;":"&amp;ADDRESS(ROW(AP194),COLUMN(AP194)-1,1,1),TRUE),"OK")&gt;0,"OK","NOK")),
              IF(AP$8&gt;=VLOOKUP($A194,'2.2'!$D:$O,5,FALSE),"OK","NOK")),
         "")</f>
        <v/>
      </c>
      <c r="AQ194" s="1269" t="str">
        <f ca="1">IF(intern2!AR30&gt;0,
        IF(AQ$166="X",
              IF(COUNTBLANK(INDIRECT(ADDRESS(ROW(AQ194),MATCH(AQ$167,$166:$166,0),1,1)&amp;":"&amp;ADDRESS(ROW(AQ194),COLUMN(AQ194)-1,1,1),TRUE))&gt;0,"",
                    IF(COUNTIF(INDIRECT(ADDRESS(ROW(AQ194),MATCH(AQ$167,$166:$166,0),1,1)&amp;":"&amp;ADDRESS(ROW(AQ194),COLUMN(AQ194)-1,1,1),TRUE),"OK")&gt;0,"OK","NOK")),
              IF(AQ$8&gt;=VLOOKUP($A194,'2.2'!$D:$O,5,FALSE),"OK","NOK")),
         "")</f>
        <v/>
      </c>
      <c r="AR194" s="1156" t="str">
        <f ca="1">IF(intern2!AS30&gt;0,
        IF(AR$166="X",
              IF(COUNTBLANK(INDIRECT(ADDRESS(ROW(AR194),MATCH(AR$167,$166:$166,0),1,1)&amp;":"&amp;ADDRESS(ROW(AR194),COLUMN(AR194)-1,1,1),TRUE))&gt;0,"",
                    IF(COUNTIF(INDIRECT(ADDRESS(ROW(AR194),MATCH(AR$167,$166:$166,0),1,1)&amp;":"&amp;ADDRESS(ROW(AR194),COLUMN(AR194)-1,1,1),TRUE),"OK")&gt;0,"OK","NOK")),
              IF(AR$8&gt;=VLOOKUP($A194,'2.2'!$D:$O,5,FALSE),"OK","NOK")),
         "")</f>
        <v/>
      </c>
      <c r="AS194" s="1156" t="str">
        <f ca="1">IF(intern2!AT30&gt;0,
        IF(AS$166="X",
              IF(COUNTBLANK(INDIRECT(ADDRESS(ROW(AS194),MATCH(AS$167,$166:$166,0),1,1)&amp;":"&amp;ADDRESS(ROW(AS194),COLUMN(AS194)-1,1,1),TRUE))&gt;0,"",
                    IF(COUNTIF(INDIRECT(ADDRESS(ROW(AS194),MATCH(AS$167,$166:$166,0),1,1)&amp;":"&amp;ADDRESS(ROW(AS194),COLUMN(AS194)-1,1,1),TRUE),"OK")&gt;0,"OK","NOK")),
              IF(AS$8&gt;=VLOOKUP($A194,'2.2'!$D:$O,5,FALSE),"OK","NOK")),
         "")</f>
        <v/>
      </c>
      <c r="AT194" s="1269" t="str">
        <f ca="1">IF(intern2!AU30&gt;0,
        IF(AT$166="X",
              IF(COUNTBLANK(INDIRECT(ADDRESS(ROW(AT194),MATCH(AT$167,$166:$166,0),1,1)&amp;":"&amp;ADDRESS(ROW(AT194),COLUMN(AT194)-1,1,1),TRUE))&gt;0,"",
                    IF(COUNTIF(INDIRECT(ADDRESS(ROW(AT194),MATCH(AT$167,$166:$166,0),1,1)&amp;":"&amp;ADDRESS(ROW(AT194),COLUMN(AT194)-1,1,1),TRUE),"OK")&gt;0,"OK","NOK")),
              IF(AT$8&gt;=VLOOKUP($A194,'2.2'!$D:$O,5,FALSE),"OK","NOK")),
         "")</f>
        <v/>
      </c>
      <c r="AU194" s="1156" t="str">
        <f ca="1">IF(intern2!AV30&gt;0,
        IF(AU$166="X",
              IF(COUNTBLANK(INDIRECT(ADDRESS(ROW(AU194),MATCH(AU$167,$166:$166,0),1,1)&amp;":"&amp;ADDRESS(ROW(AU194),COLUMN(AU194)-1,1,1),TRUE))&gt;0,"",
                    IF(COUNTIF(INDIRECT(ADDRESS(ROW(AU194),MATCH(AU$167,$166:$166,0),1,1)&amp;":"&amp;ADDRESS(ROW(AU194),COLUMN(AU194)-1,1,1),TRUE),"OK")&gt;0,"OK","NOK")),
              IF(AU$8&gt;=VLOOKUP($A194,'2.2'!$D:$O,5,FALSE),"OK","NOK")),
         "")</f>
        <v/>
      </c>
      <c r="AV194" s="1156" t="str">
        <f ca="1">IF(intern2!AW30&gt;0,
        IF(AV$166="X",
              IF(COUNTBLANK(INDIRECT(ADDRESS(ROW(AV194),MATCH(AV$167,$166:$166,0),1,1)&amp;":"&amp;ADDRESS(ROW(AV194),COLUMN(AV194)-1,1,1),TRUE))&gt;0,"",
                    IF(COUNTIF(INDIRECT(ADDRESS(ROW(AV194),MATCH(AV$167,$166:$166,0),1,1)&amp;":"&amp;ADDRESS(ROW(AV194),COLUMN(AV194)-1,1,1),TRUE),"OK")&gt;0,"OK","NOK")),
              IF(AV$8&gt;=VLOOKUP($A194,'2.2'!$D:$O,5,FALSE),"OK","NOK")),
         "")</f>
        <v/>
      </c>
      <c r="AW194" s="1156" t="str">
        <f ca="1">IF(intern2!AX30&gt;0,
        IF(AW$166="X",
              IF(COUNTBLANK(INDIRECT(ADDRESS(ROW(AW194),MATCH(AW$167,$166:$166,0),1,1)&amp;":"&amp;ADDRESS(ROW(AW194),COLUMN(AW194)-1,1,1),TRUE))&gt;0,"",
                    IF(COUNTIF(INDIRECT(ADDRESS(ROW(AW194),MATCH(AW$167,$166:$166,0),1,1)&amp;":"&amp;ADDRESS(ROW(AW194),COLUMN(AW194)-1,1,1),TRUE),"OK")&gt;0,"OK","NOK")),
              IF(AW$8&gt;=VLOOKUP($A194,'2.2'!$D:$O,5,FALSE),"OK","NOK")),
         "")</f>
        <v/>
      </c>
      <c r="AX194" s="1156" t="str">
        <f ca="1">IF(intern2!AY30&gt;0,
        IF(AX$166="X",
              IF(COUNTBLANK(INDIRECT(ADDRESS(ROW(AX194),MATCH(AX$167,$166:$166,0),1,1)&amp;":"&amp;ADDRESS(ROW(AX194),COLUMN(AX194)-1,1,1),TRUE))&gt;0,"",
                    IF(COUNTIF(INDIRECT(ADDRESS(ROW(AX194),MATCH(AX$167,$166:$166,0),1,1)&amp;":"&amp;ADDRESS(ROW(AX194),COLUMN(AX194)-1,1,1),TRUE),"OK")&gt;0,"OK","NOK")),
              IF(AX$8&gt;=VLOOKUP($A194,'2.2'!$D:$O,5,FALSE),"OK","NOK")),
         "")</f>
        <v/>
      </c>
      <c r="AY194" s="1156" t="str">
        <f ca="1">IF(intern2!AZ30&gt;0,
        IF(AY$166="X",
              IF(COUNTBLANK(INDIRECT(ADDRESS(ROW(AY194),MATCH(AY$167,$166:$166,0),1,1)&amp;":"&amp;ADDRESS(ROW(AY194),COLUMN(AY194)-1,1,1),TRUE))&gt;0,"",
                    IF(COUNTIF(INDIRECT(ADDRESS(ROW(AY194),MATCH(AY$167,$166:$166,0),1,1)&amp;":"&amp;ADDRESS(ROW(AY194),COLUMN(AY194)-1,1,1),TRUE),"OK")&gt;0,"OK","NOK")),
              IF(AY$8&gt;=VLOOKUP($A194,'2.2'!$D:$O,5,FALSE),"OK","NOK")),
         "")</f>
        <v/>
      </c>
      <c r="AZ194" s="1269" t="str">
        <f ca="1">IF(intern2!BA30&gt;0,
        IF(AZ$166="X",
              IF(COUNTBLANK(INDIRECT(ADDRESS(ROW(AZ194),MATCH(AZ$167,$166:$166,0),1,1)&amp;":"&amp;ADDRESS(ROW(AZ194),COLUMN(AZ194)-1,1,1),TRUE))&gt;0,"",
                    IF(COUNTIF(INDIRECT(ADDRESS(ROW(AZ194),MATCH(AZ$167,$166:$166,0),1,1)&amp;":"&amp;ADDRESS(ROW(AZ194),COLUMN(AZ194)-1,1,1),TRUE),"OK")&gt;0,"OK","NOK")),
              IF(AZ$8&gt;=VLOOKUP($A194,'2.2'!$D:$O,5,FALSE),"OK","NOK")),
         "")</f>
        <v/>
      </c>
      <c r="BA194" s="1156" t="str">
        <f ca="1">IF(intern2!BB30&gt;0,
        IF(BA$166="X",
              IF(COUNTBLANK(INDIRECT(ADDRESS(ROW(BA194),MATCH(BA$167,$166:$166,0),1,1)&amp;":"&amp;ADDRESS(ROW(BA194),COLUMN(BA194)-1,1,1),TRUE))&gt;0,"",
                    IF(COUNTIF(INDIRECT(ADDRESS(ROW(BA194),MATCH(BA$167,$166:$166,0),1,1)&amp;":"&amp;ADDRESS(ROW(BA194),COLUMN(BA194)-1,1,1),TRUE),"OK")&gt;0,"OK","NOK")),
              IF(BA$8&gt;=VLOOKUP($A194,'2.2'!$D:$O,5,FALSE),"OK","NOK")),
         "")</f>
        <v/>
      </c>
      <c r="BB194" s="1156" t="str">
        <f ca="1">IF(intern2!BC30&gt;0,
        IF(BB$166="X",
              IF(COUNTBLANK(INDIRECT(ADDRESS(ROW(BB194),MATCH(BB$167,$166:$166,0),1,1)&amp;":"&amp;ADDRESS(ROW(BB194),COLUMN(BB194)-1,1,1),TRUE))&gt;0,"",
                    IF(COUNTIF(INDIRECT(ADDRESS(ROW(BB194),MATCH(BB$167,$166:$166,0),1,1)&amp;":"&amp;ADDRESS(ROW(BB194),COLUMN(BB194)-1,1,1),TRUE),"OK")&gt;0,"OK","NOK")),
              IF(BB$8&gt;=VLOOKUP($A194,'2.2'!$D:$O,5,FALSE),"OK","NOK")),
         "")</f>
        <v/>
      </c>
      <c r="BC194" s="1156" t="str">
        <f ca="1">IF(intern2!BD30&gt;0,
        IF(BC$166="X",
              IF(COUNTBLANK(INDIRECT(ADDRESS(ROW(BC194),MATCH(BC$167,$166:$166,0),1,1)&amp;":"&amp;ADDRESS(ROW(BC194),COLUMN(BC194)-1,1,1),TRUE))&gt;0,"",
                    IF(COUNTIF(INDIRECT(ADDRESS(ROW(BC194),MATCH(BC$167,$166:$166,0),1,1)&amp;":"&amp;ADDRESS(ROW(BC194),COLUMN(BC194)-1,1,1),TRUE),"OK")&gt;0,"OK","NOK")),
              IF(BC$8&gt;=VLOOKUP($A194,'2.2'!$D:$O,5,FALSE),"OK","NOK")),
         "")</f>
        <v/>
      </c>
      <c r="BD194" s="1156" t="str">
        <f ca="1">IF(intern2!BE30&gt;0,
        IF(BD$166="X",
              IF(COUNTBLANK(INDIRECT(ADDRESS(ROW(BD194),MATCH(BD$167,$166:$166,0),1,1)&amp;":"&amp;ADDRESS(ROW(BD194),COLUMN(BD194)-1,1,1),TRUE))&gt;0,"",
                    IF(COUNTIF(INDIRECT(ADDRESS(ROW(BD194),MATCH(BD$167,$166:$166,0),1,1)&amp;":"&amp;ADDRESS(ROW(BD194),COLUMN(BD194)-1,1,1),TRUE),"OK")&gt;0,"OK","NOK")),
              IF(BD$8&gt;=VLOOKUP($A194,'2.2'!$D:$O,5,FALSE),"OK","NOK")),
         "")</f>
        <v/>
      </c>
      <c r="BE194" s="1156" t="str">
        <f ca="1">IF(intern2!BF30&gt;0,
        IF(BE$166="X",
              IF(COUNTBLANK(INDIRECT(ADDRESS(ROW(BE194),MATCH(BE$167,$166:$166,0),1,1)&amp;":"&amp;ADDRESS(ROW(BE194),COLUMN(BE194)-1,1,1),TRUE))&gt;0,"",
                    IF(COUNTIF(INDIRECT(ADDRESS(ROW(BE194),MATCH(BE$167,$166:$166,0),1,1)&amp;":"&amp;ADDRESS(ROW(BE194),COLUMN(BE194)-1,1,1),TRUE),"OK")&gt;0,"OK","NOK")),
              IF(BE$8&gt;=VLOOKUP($A194,'2.2'!$D:$O,5,FALSE),"OK","NOK")),
         "")</f>
        <v/>
      </c>
      <c r="BF194" s="1170" t="str">
        <f ca="1">IF(intern2!BG30&gt;0,
        IF(BF$166="X",
              IF(COUNTBLANK(INDIRECT(ADDRESS(ROW(BF194),MATCH(BF$167,$166:$166,0),1,1)&amp;":"&amp;ADDRESS(ROW(BF194),COLUMN(BF194)-1,1,1),TRUE))&gt;0,"",
                    IF(COUNTIF(INDIRECT(ADDRESS(ROW(BF194),MATCH(BF$167,$166:$166,0),1,1)&amp;":"&amp;ADDRESS(ROW(BF194),COLUMN(BF194)-1,1,1),TRUE),"OK")&gt;0,"OK","NOK")),
              IF(BF$8&gt;=VLOOKUP($A194,'2.2'!$D:$O,5,FALSE),"OK","NOK")),
         "")</f>
        <v/>
      </c>
      <c r="BG194" s="1269" t="str">
        <f ca="1">IF(intern2!BH30&gt;0,
        IF(BG$166="X",
              IF(COUNTBLANK(INDIRECT(ADDRESS(ROW(BG194),MATCH(BG$167,$166:$166,0),1,1)&amp;":"&amp;ADDRESS(ROW(BG194),COLUMN(BG194)-1,1,1),TRUE))&gt;0,"",
                    IF(COUNTIF(INDIRECT(ADDRESS(ROW(BG194),MATCH(BG$167,$166:$166,0),1,1)&amp;":"&amp;ADDRESS(ROW(BG194),COLUMN(BG194)-1,1,1),TRUE),"OK")&gt;0,"OK","NOK")),
              IF(BG$8&gt;=VLOOKUP($A194,'2.2'!$D:$O,5,FALSE),"OK","NOK")),
         "")</f>
        <v/>
      </c>
      <c r="BH194" s="1176" t="str">
        <f t="shared" ca="1" si="12"/>
        <v>NOK</v>
      </c>
      <c r="BI194" s="1176"/>
    </row>
    <row r="195" spans="1:61" x14ac:dyDescent="0.25">
      <c r="A195" s="716" t="str">
        <f t="shared" ref="A195:B195" si="38">+A35</f>
        <v>NEU1</v>
      </c>
      <c r="B195" s="1157" t="str">
        <f t="shared" si="38"/>
        <v>Neurologia</v>
      </c>
      <c r="C195" s="1156" t="str">
        <f ca="1">IF(intern2!D31&gt;0,
        IF(C$166="X",
              IF(COUNTBLANK(INDIRECT(ADDRESS(ROW(C195),MATCH(C$167,$166:$166,0),1,1)&amp;":"&amp;ADDRESS(ROW(C195),COLUMN(C195)-1,1,1),TRUE))&gt;0,"",
                    IF(COUNTIF(INDIRECT(ADDRESS(ROW(C195),MATCH(C$167,$166:$166,0),1,1)&amp;":"&amp;ADDRESS(ROW(C195),COLUMN(C195)-1,1,1),TRUE),"OK")&gt;0,"OK","NOK")),
              IF(C$8&gt;=VLOOKUP($A195,'2.2'!$D:$O,5,FALSE),"OK","NOK")),
         "")</f>
        <v/>
      </c>
      <c r="D195" s="1156" t="str">
        <f ca="1">IF(intern2!E31&gt;0,
        IF(D$166="X",
              IF(COUNTBLANK(INDIRECT(ADDRESS(ROW(D195),MATCH(D$167,$166:$166,0),1,1)&amp;":"&amp;ADDRESS(ROW(D195),COLUMN(D195)-1,1,1),TRUE))&gt;0,"",
                    IF(COUNTIF(INDIRECT(ADDRESS(ROW(D195),MATCH(D$167,$166:$166,0),1,1)&amp;":"&amp;ADDRESS(ROW(D195),COLUMN(D195)-1,1,1),TRUE),"OK")&gt;0,"OK","NOK")),
              IF(D$8&gt;=VLOOKUP($A195,'2.2'!$D:$O,5,FALSE),"OK","NOK")),
         "")</f>
        <v/>
      </c>
      <c r="E195" s="1156" t="str">
        <f ca="1">IF(intern2!F31&gt;0,
        IF(E$166="X",
              IF(COUNTBLANK(INDIRECT(ADDRESS(ROW(E195),MATCH(E$167,$166:$166,0),1,1)&amp;":"&amp;ADDRESS(ROW(E195),COLUMN(E195)-1,1,1),TRUE))&gt;0,"",
                    IF(COUNTIF(INDIRECT(ADDRESS(ROW(E195),MATCH(E$167,$166:$166,0),1,1)&amp;":"&amp;ADDRESS(ROW(E195),COLUMN(E195)-1,1,1),TRUE),"OK")&gt;0,"OK","NOK")),
              IF(E$8&gt;=VLOOKUP($A195,'2.2'!$D:$O,5,FALSE),"OK","NOK")),
         "")</f>
        <v/>
      </c>
      <c r="F195" s="1156" t="str">
        <f ca="1">IF(intern2!G31&gt;0,
        IF(F$166="X",
              IF(COUNTBLANK(INDIRECT(ADDRESS(ROW(F195),MATCH(F$167,$166:$166,0),1,1)&amp;":"&amp;ADDRESS(ROW(F195),COLUMN(F195)-1,1,1),TRUE))&gt;0,"",
                    IF(COUNTIF(INDIRECT(ADDRESS(ROW(F195),MATCH(F$167,$166:$166,0),1,1)&amp;":"&amp;ADDRESS(ROW(F195),COLUMN(F195)-1,1,1),TRUE),"OK")&gt;0,"OK","NOK")),
              IF(F$8&gt;=VLOOKUP($A195,'2.2'!$D:$O,5,FALSE),"OK","NOK")),
         "")</f>
        <v/>
      </c>
      <c r="G195" s="1156" t="str">
        <f ca="1">IF(intern2!H31&gt;0,
        IF(G$166="X",
              IF(COUNTBLANK(INDIRECT(ADDRESS(ROW(G195),MATCH(G$167,$166:$166,0),1,1)&amp;":"&amp;ADDRESS(ROW(G195),COLUMN(G195)-1,1,1),TRUE))&gt;0,"",
                    IF(COUNTIF(INDIRECT(ADDRESS(ROW(G195),MATCH(G$167,$166:$166,0),1,1)&amp;":"&amp;ADDRESS(ROW(G195),COLUMN(G195)-1,1,1),TRUE),"OK")&gt;0,"OK","NOK")),
              IF(G$8&gt;=VLOOKUP($A195,'2.2'!$D:$O,5,FALSE),"OK","NOK")),
         "")</f>
        <v/>
      </c>
      <c r="H195" s="1156" t="str">
        <f ca="1">IF(intern2!I31&gt;0,
        IF(H$166="X",
              IF(COUNTBLANK(INDIRECT(ADDRESS(ROW(H195),MATCH(H$167,$166:$166,0),1,1)&amp;":"&amp;ADDRESS(ROW(H195),COLUMN(H195)-1,1,1),TRUE))&gt;0,"",
                    IF(COUNTIF(INDIRECT(ADDRESS(ROW(H195),MATCH(H$167,$166:$166,0),1,1)&amp;":"&amp;ADDRESS(ROW(H195),COLUMN(H195)-1,1,1),TRUE),"OK")&gt;0,"OK","NOK")),
              IF(H$8&gt;=VLOOKUP($A195,'2.2'!$D:$O,5,FALSE),"OK","NOK")),
         "")</f>
        <v/>
      </c>
      <c r="I195" s="1269" t="str">
        <f ca="1">IF(intern2!J31&gt;0,
        IF(I$166="X",
              IF(COUNTBLANK(INDIRECT(ADDRESS(ROW(I195),MATCH(I$167,$166:$166,0),1,1)&amp;":"&amp;ADDRESS(ROW(I195),COLUMN(I195)-1,1,1),TRUE))&gt;0,"",
                    IF(COUNTIF(INDIRECT(ADDRESS(ROW(I195),MATCH(I$167,$166:$166,0),1,1)&amp;":"&amp;ADDRESS(ROW(I195),COLUMN(I195)-1,1,1),TRUE),"OK")&gt;0,"OK","NOK")),
              IF(I$8&gt;=VLOOKUP($A195,'2.2'!$D:$O,5,FALSE),"OK","NOK")),
         "")</f>
        <v/>
      </c>
      <c r="J195" s="1159" t="str">
        <f ca="1">IF(intern2!K31&gt;0,
        IF(J$166="X",
              IF(COUNTBLANK(INDIRECT(ADDRESS(ROW(J195),MATCH(J$167,$166:$166,0),1,1)&amp;":"&amp;ADDRESS(ROW(J195),COLUMN(J195)-1,1,1),TRUE))&gt;0,"",
                    IF(COUNTIF(INDIRECT(ADDRESS(ROW(J195),MATCH(J$167,$166:$166,0),1,1)&amp;":"&amp;ADDRESS(ROW(J195),COLUMN(J195)-1,1,1),TRUE),"OK")&gt;0,"OK","NOK")),
              IF(J$8&gt;=VLOOKUP($A195,'2.2'!$D:$O,5,FALSE),"OK","NOK")),
         "")</f>
        <v/>
      </c>
      <c r="K195" s="1156" t="str">
        <f ca="1">IF(intern2!L31&gt;0,
        IF(K$166="X",
              IF(COUNTBLANK(INDIRECT(ADDRESS(ROW(K195),MATCH(K$167,$166:$166,0),1,1)&amp;":"&amp;ADDRESS(ROW(K195),COLUMN(K195)-1,1,1),TRUE))&gt;0,"",
                    IF(COUNTIF(INDIRECT(ADDRESS(ROW(K195),MATCH(K$167,$166:$166,0),1,1)&amp;":"&amp;ADDRESS(ROW(K195),COLUMN(K195)-1,1,1),TRUE),"OK")&gt;0,"OK","NOK")),
              IF(K$8&gt;=VLOOKUP($A195,'2.2'!$D:$O,5,FALSE),"OK","NOK")),
         "")</f>
        <v/>
      </c>
      <c r="L195" s="1156" t="str">
        <f ca="1">IF(intern2!M31&gt;0,
        IF(L$166="X",
              IF(COUNTBLANK(INDIRECT(ADDRESS(ROW(L195),MATCH(L$167,$166:$166,0),1,1)&amp;":"&amp;ADDRESS(ROW(L195),COLUMN(L195)-1,1,1),TRUE))&gt;0,"",
                    IF(COUNTIF(INDIRECT(ADDRESS(ROW(L195),MATCH(L$167,$166:$166,0),1,1)&amp;":"&amp;ADDRESS(ROW(L195),COLUMN(L195)-1,1,1),TRUE),"OK")&gt;0,"OK","NOK")),
              IF(L$8&gt;=VLOOKUP($A195,'2.2'!$D:$O,5,FALSE),"OK","NOK")),
         "")</f>
        <v/>
      </c>
      <c r="M195" s="1156" t="str">
        <f ca="1">IF(intern2!N31&gt;0,
        IF(M$166="X",
              IF(COUNTBLANK(INDIRECT(ADDRESS(ROW(M195),MATCH(M$167,$166:$166,0),1,1)&amp;":"&amp;ADDRESS(ROW(M195),COLUMN(M195)-1,1,1),TRUE))&gt;0,"",
                    IF(COUNTIF(INDIRECT(ADDRESS(ROW(M195),MATCH(M$167,$166:$166,0),1,1)&amp;":"&amp;ADDRESS(ROW(M195),COLUMN(M195)-1,1,1),TRUE),"OK")&gt;0,"OK","NOK")),
              IF(M$8&gt;=VLOOKUP($A195,'2.2'!$D:$O,5,FALSE),"OK","NOK")),
         "")</f>
        <v/>
      </c>
      <c r="N195" s="1156" t="str">
        <f ca="1">IF(intern2!O31&gt;0,
        IF(N$166="X",
              IF(COUNTBLANK(INDIRECT(ADDRESS(ROW(N195),MATCH(N$167,$166:$166,0),1,1)&amp;":"&amp;ADDRESS(ROW(N195),COLUMN(N195)-1,1,1),TRUE))&gt;0,"",
                    IF(COUNTIF(INDIRECT(ADDRESS(ROW(N195),MATCH(N$167,$166:$166,0),1,1)&amp;":"&amp;ADDRESS(ROW(N195),COLUMN(N195)-1,1,1),TRUE),"OK")&gt;0,"OK","NOK")),
              IF(N$8&gt;=VLOOKUP($A195,'2.2'!$D:$O,5,FALSE),"OK","NOK")),
         "")</f>
        <v/>
      </c>
      <c r="O195" s="1156" t="str">
        <f ca="1">IF(intern2!P31&gt;0,
        IF(O$166="X",
              IF(COUNTBLANK(INDIRECT(ADDRESS(ROW(O195),MATCH(O$167,$166:$166,0),1,1)&amp;":"&amp;ADDRESS(ROW(O195),COLUMN(O195)-1,1,1),TRUE))&gt;0,"",
                    IF(COUNTIF(INDIRECT(ADDRESS(ROW(O195),MATCH(O$167,$166:$166,0),1,1)&amp;":"&amp;ADDRESS(ROW(O195),COLUMN(O195)-1,1,1),TRUE),"OK")&gt;0,"OK","NOK")),
              IF(O$8&gt;=VLOOKUP($A195,'2.2'!$D:$O,5,FALSE),"OK","NOK")),
         "")</f>
        <v/>
      </c>
      <c r="P195" s="1156" t="str">
        <f ca="1">IF(intern2!Q31&gt;0,
        IF(P$166="X",
              IF(COUNTBLANK(INDIRECT(ADDRESS(ROW(P195),MATCH(P$167,$166:$166,0),1,1)&amp;":"&amp;ADDRESS(ROW(P195),COLUMN(P195)-1,1,1),TRUE))&gt;0,"",
                    IF(COUNTIF(INDIRECT(ADDRESS(ROW(P195),MATCH(P$167,$166:$166,0),1,1)&amp;":"&amp;ADDRESS(ROW(P195),COLUMN(P195)-1,1,1),TRUE),"OK")&gt;0,"OK","NOK")),
              IF(P$8&gt;=VLOOKUP($A195,'2.2'!$D:$O,5,FALSE),"OK","NOK")),
         "")</f>
        <v/>
      </c>
      <c r="Q195" s="1156" t="str">
        <f ca="1">IF(intern2!R31&gt;0,
        IF(Q$166="X",
              IF(COUNTBLANK(INDIRECT(ADDRESS(ROW(Q195),MATCH(Q$167,$166:$166,0),1,1)&amp;":"&amp;ADDRESS(ROW(Q195),COLUMN(Q195)-1,1,1),TRUE))&gt;0,"",
                    IF(COUNTIF(INDIRECT(ADDRESS(ROW(Q195),MATCH(Q$167,$166:$166,0),1,1)&amp;":"&amp;ADDRESS(ROW(Q195),COLUMN(Q195)-1,1,1),TRUE),"OK")&gt;0,"OK","NOK")),
              IF(Q$8&gt;=VLOOKUP($A195,'2.2'!$D:$O,5,FALSE),"OK","NOK")),
         "")</f>
        <v/>
      </c>
      <c r="R195" s="1159" t="str">
        <f ca="1">IF(intern2!S31&gt;0,
        IF(R$166="X",
              IF(COUNTBLANK(INDIRECT(ADDRESS(ROW(R195),MATCH(R$167,$166:$166,0),1,1)&amp;":"&amp;ADDRESS(ROW(R195),COLUMN(R195)-1,1,1),TRUE))&gt;0,"",
                    IF(COUNTIF(INDIRECT(ADDRESS(ROW(R195),MATCH(R$167,$166:$166,0),1,1)&amp;":"&amp;ADDRESS(ROW(R195),COLUMN(R195)-1,1,1),TRUE),"OK")&gt;0,"OK","NOK")),
              IF(R$8&gt;=VLOOKUP($A195,'2.2'!$D:$O,5,FALSE),"OK","NOK")),
         "")</f>
        <v/>
      </c>
      <c r="S195" s="1159" t="str">
        <f ca="1">IF(intern2!T31&gt;0,
        IF(S$166="X",
              IF(COUNTBLANK(INDIRECT(ADDRESS(ROW(S195),MATCH(S$167,$166:$166,0),1,1)&amp;":"&amp;ADDRESS(ROW(S195),COLUMN(S195)-1,1,1),TRUE))&gt;0,"",
                    IF(COUNTIF(INDIRECT(ADDRESS(ROW(S195),MATCH(S$167,$166:$166,0),1,1)&amp;":"&amp;ADDRESS(ROW(S195),COLUMN(S195)-1,1,1),TRUE),"OK")&gt;0,"OK","NOK")),
              IF(S$8&gt;=VLOOKUP($A195,'2.2'!$D:$O,5,FALSE),"OK","NOK")),
         "")</f>
        <v/>
      </c>
      <c r="T195" s="1156" t="str">
        <f ca="1">IF(intern2!U31&gt;0,
        IF(T$166="X",
              IF(COUNTBLANK(INDIRECT(ADDRESS(ROW(T195),MATCH(T$167,$166:$166,0),1,1)&amp;":"&amp;ADDRESS(ROW(T195),COLUMN(T195)-1,1,1),TRUE))&gt;0,"",
                    IF(COUNTIF(INDIRECT(ADDRESS(ROW(T195),MATCH(T$167,$166:$166,0),1,1)&amp;":"&amp;ADDRESS(ROW(T195),COLUMN(T195)-1,1,1),TRUE),"OK")&gt;0,"OK","NOK")),
              IF(T$8&gt;=VLOOKUP($A195,'2.2'!$D:$O,5,FALSE),"OK","NOK")),
         "")</f>
        <v/>
      </c>
      <c r="U195" s="1156" t="str">
        <f ca="1">IF(intern2!V31&gt;0,
        IF(U$166="X",
              IF(COUNTBLANK(INDIRECT(ADDRESS(ROW(U195),MATCH(U$167,$166:$166,0),1,1)&amp;":"&amp;ADDRESS(ROW(U195),COLUMN(U195)-1,1,1),TRUE))&gt;0,"",
                    IF(COUNTIF(INDIRECT(ADDRESS(ROW(U195),MATCH(U$167,$166:$166,0),1,1)&amp;":"&amp;ADDRESS(ROW(U195),COLUMN(U195)-1,1,1),TRUE),"OK")&gt;0,"OK","NOK")),
              IF(U$8&gt;=VLOOKUP($A195,'2.2'!$D:$O,5,FALSE),"OK","NOK")),
         "")</f>
        <v/>
      </c>
      <c r="V195" s="1156" t="str">
        <f ca="1">IF(intern2!W31&gt;0,
        IF(V$166="X",
              IF(COUNTBLANK(INDIRECT(ADDRESS(ROW(V195),MATCH(V$167,$166:$166,0),1,1)&amp;":"&amp;ADDRESS(ROW(V195),COLUMN(V195)-1,1,1),TRUE))&gt;0,"",
                    IF(COUNTIF(INDIRECT(ADDRESS(ROW(V195),MATCH(V$167,$166:$166,0),1,1)&amp;":"&amp;ADDRESS(ROW(V195),COLUMN(V195)-1,1,1),TRUE),"OK")&gt;0,"OK","NOK")),
              IF(V$8&gt;=VLOOKUP($A195,'2.2'!$D:$O,5,FALSE),"OK","NOK")),
         "")</f>
        <v/>
      </c>
      <c r="W195" s="1156" t="str">
        <f ca="1">IF(intern2!X31&gt;0,
        IF(W$166="X",
              IF(COUNTBLANK(INDIRECT(ADDRESS(ROW(W195),MATCH(W$167,$166:$166,0),1,1)&amp;":"&amp;ADDRESS(ROW(W195),COLUMN(W195)-1,1,1),TRUE))&gt;0,"",
                    IF(COUNTIF(INDIRECT(ADDRESS(ROW(W195),MATCH(W$167,$166:$166,0),1,1)&amp;":"&amp;ADDRESS(ROW(W195),COLUMN(W195)-1,1,1),TRUE),"OK")&gt;0,"OK","NOK")),
              IF(W$8&gt;=VLOOKUP($A195,'2.2'!$D:$O,5,FALSE),"OK","NOK")),
         "")</f>
        <v/>
      </c>
      <c r="X195" s="1156" t="str">
        <f ca="1">IF(intern2!Y31&gt;0,
        IF(X$166="X",
              IF(COUNTBLANK(INDIRECT(ADDRESS(ROW(X195),MATCH(X$167,$166:$166,0),1,1)&amp;":"&amp;ADDRESS(ROW(X195),COLUMN(X195)-1,1,1),TRUE))&gt;0,"",
                    IF(COUNTIF(INDIRECT(ADDRESS(ROW(X195),MATCH(X$167,$166:$166,0),1,1)&amp;":"&amp;ADDRESS(ROW(X195),COLUMN(X195)-1,1,1),TRUE),"OK")&gt;0,"OK","NOK")),
              IF(X$8&gt;=VLOOKUP($A195,'2.2'!$D:$O,5,FALSE),"OK","NOK")),
         "")</f>
        <v/>
      </c>
      <c r="Y195" s="1170" t="str">
        <f ca="1">IF(intern2!Z31&gt;0,
        IF(Y$166="X",
              IF(COUNTBLANK(INDIRECT(ADDRESS(ROW(Y195),MATCH(Y$167,$166:$166,0),1,1)&amp;":"&amp;ADDRESS(ROW(Y195),COLUMN(Y195)-1,1,1),TRUE))&gt;0,"",
                    IF(COUNTIF(INDIRECT(ADDRESS(ROW(Y195),MATCH(Y$167,$166:$166,0),1,1)&amp;":"&amp;ADDRESS(ROW(Y195),COLUMN(Y195)-1,1,1),TRUE),"OK")&gt;0,"OK","NOK")),
              IF(Y$8&gt;=VLOOKUP($A195,'2.2'!$D:$O,5,FALSE),"OK","NOK")),
         "")</f>
        <v/>
      </c>
      <c r="Z195" s="1269" t="str">
        <f ca="1">IF(intern2!AA31&gt;0,
        IF(Z$166="X",
              IF(COUNTBLANK(INDIRECT(ADDRESS(ROW(Z195),MATCH(Z$167,$166:$166,0),1,1)&amp;":"&amp;ADDRESS(ROW(Z195),COLUMN(Z195)-1,1,1),TRUE))&gt;0,"",
                    IF(COUNTIF(INDIRECT(ADDRESS(ROW(Z195),MATCH(Z$167,$166:$166,0),1,1)&amp;":"&amp;ADDRESS(ROW(Z195),COLUMN(Z195)-1,1,1),TRUE),"OK")&gt;0,"OK","NOK")),
              IF(Z$8&gt;=VLOOKUP($A195,'2.2'!$D:$O,5,FALSE),"OK","NOK")),
         "")</f>
        <v/>
      </c>
      <c r="AA195" s="1156" t="str">
        <f ca="1">IF(intern2!AB31&gt;0,
        IF(AA$166="X",
              IF(COUNTBLANK(INDIRECT(ADDRESS(ROW(AA195),MATCH(AA$167,$166:$166,0),1,1)&amp;":"&amp;ADDRESS(ROW(AA195),COLUMN(AA195)-1,1,1),TRUE))&gt;0,"",
                    IF(COUNTIF(INDIRECT(ADDRESS(ROW(AA195),MATCH(AA$167,$166:$166,0),1,1)&amp;":"&amp;ADDRESS(ROW(AA195),COLUMN(AA195)-1,1,1),TRUE),"OK")&gt;0,"OK","NOK")),
              IF(AA$8&gt;=VLOOKUP($A195,'2.2'!$D:$O,5,FALSE),"OK","NOK")),
         "")</f>
        <v/>
      </c>
      <c r="AB195" s="1156" t="str">
        <f ca="1">IF(intern2!AC31&gt;0,
        IF(AB$166="X",
              IF(COUNTBLANK(INDIRECT(ADDRESS(ROW(AB195),MATCH(AB$167,$166:$166,0),1,1)&amp;":"&amp;ADDRESS(ROW(AB195),COLUMN(AB195)-1,1,1),TRUE))&gt;0,"",
                    IF(COUNTIF(INDIRECT(ADDRESS(ROW(AB195),MATCH(AB$167,$166:$166,0),1,1)&amp;":"&amp;ADDRESS(ROW(AB195),COLUMN(AB195)-1,1,1),TRUE),"OK")&gt;0,"OK","NOK")),
              IF(AB$8&gt;=VLOOKUP($A195,'2.2'!$D:$O,5,FALSE),"OK","NOK")),
         "")</f>
        <v/>
      </c>
      <c r="AC195" s="1156" t="str">
        <f ca="1">IF(intern2!AD31&gt;0,
        IF(AC$166="X",
              IF(COUNTBLANK(INDIRECT(ADDRESS(ROW(AC195),MATCH(AC$167,$166:$166,0),1,1)&amp;":"&amp;ADDRESS(ROW(AC195),COLUMN(AC195)-1,1,1),TRUE))&gt;0,"",
                    IF(COUNTIF(INDIRECT(ADDRESS(ROW(AC195),MATCH(AC$167,$166:$166,0),1,1)&amp;":"&amp;ADDRESS(ROW(AC195),COLUMN(AC195)-1,1,1),TRUE),"OK")&gt;0,"OK","NOK")),
              IF(AC$8&gt;=VLOOKUP($A195,'2.2'!$D:$O,5,FALSE),"OK","NOK")),
         "")</f>
        <v/>
      </c>
      <c r="AD195" s="1156" t="str">
        <f ca="1">IF(intern2!AE31&gt;0,
        IF(AD$166="X",
              IF(COUNTBLANK(INDIRECT(ADDRESS(ROW(AD195),MATCH(AD$167,$166:$166,0),1,1)&amp;":"&amp;ADDRESS(ROW(AD195),COLUMN(AD195)-1,1,1),TRUE))&gt;0,"",
                    IF(COUNTIF(INDIRECT(ADDRESS(ROW(AD195),MATCH(AD$167,$166:$166,0),1,1)&amp;":"&amp;ADDRESS(ROW(AD195),COLUMN(AD195)-1,1,1),TRUE),"OK")&gt;0,"OK","NOK")),
              IF(AD$8&gt;=VLOOKUP($A195,'2.2'!$D:$O,5,FALSE),"OK","NOK")),
         "")</f>
        <v/>
      </c>
      <c r="AE195" s="1160" t="str">
        <f ca="1">IF(intern2!AF31&gt;0,
        IF(AE$166="X",
              IF(COUNTBLANK(INDIRECT(ADDRESS(ROW(AE195),MATCH(AE$167,$166:$166,0),1,1)&amp;":"&amp;ADDRESS(ROW(AE195),COLUMN(AE195)-1,1,1),TRUE))&gt;0,"",
                    IF(COUNTIF(INDIRECT(ADDRESS(ROW(AE195),MATCH(AE$167,$166:$166,0),1,1)&amp;":"&amp;ADDRESS(ROW(AE195),COLUMN(AE195)-1,1,1),TRUE),"OK")&gt;0,"OK","NOK")),
              IF(AE$8&gt;=VLOOKUP($A195,'2.2'!$D:$O,5,FALSE),"OK","NOK")),
         "")</f>
        <v/>
      </c>
      <c r="AF195" s="1269" t="str">
        <f ca="1">IF(intern2!AG31&gt;0,
        IF(AF$166="X",
              IF(COUNTBLANK(INDIRECT(ADDRESS(ROW(AF195),MATCH(AF$167,$166:$166,0),1,1)&amp;":"&amp;ADDRESS(ROW(AF195),COLUMN(AF195)-1,1,1),TRUE))&gt;0,"",
                    IF(COUNTIF(INDIRECT(ADDRESS(ROW(AF195),MATCH(AF$167,$166:$166,0),1,1)&amp;":"&amp;ADDRESS(ROW(AF195),COLUMN(AF195)-1,1,1),TRUE),"OK")&gt;0,"OK","NOK")),
              IF(AF$8&gt;=VLOOKUP($A195,'2.2'!$D:$O,5,FALSE),"OK","NOK")),
         "")</f>
        <v/>
      </c>
      <c r="AG195" s="1160" t="str">
        <f ca="1">IF(intern2!AH31&gt;0,
        IF(AG$166="X",
              IF(COUNTBLANK(INDIRECT(ADDRESS(ROW(AG195),MATCH(AG$167,$166:$166,0),1,1)&amp;":"&amp;ADDRESS(ROW(AG195),COLUMN(AG195)-1,1,1),TRUE))&gt;0,"",
                    IF(COUNTIF(INDIRECT(ADDRESS(ROW(AG195),MATCH(AG$167,$166:$166,0),1,1)&amp;":"&amp;ADDRESS(ROW(AG195),COLUMN(AG195)-1,1,1),TRUE),"OK")&gt;0,"OK","NOK")),
              IF(AG$8&gt;=VLOOKUP($A195,'2.2'!$D:$O,5,FALSE),"OK","NOK")),
         "")</f>
        <v/>
      </c>
      <c r="AH195" s="1160" t="str">
        <f ca="1">IF(intern2!AI31&gt;0,
        IF(AH$166="X",
              IF(COUNTBLANK(INDIRECT(ADDRESS(ROW(AH195),MATCH(AH$167,$166:$166,0),1,1)&amp;":"&amp;ADDRESS(ROW(AH195),COLUMN(AH195)-1,1,1),TRUE))&gt;0,"",
                    IF(COUNTIF(INDIRECT(ADDRESS(ROW(AH195),MATCH(AH$167,$166:$166,0),1,1)&amp;":"&amp;ADDRESS(ROW(AH195),COLUMN(AH195)-1,1,1),TRUE),"OK")&gt;0,"OK","NOK")),
              IF(AH$8&gt;=VLOOKUP($A195,'2.2'!$D:$O,5,FALSE),"OK","NOK")),
         "")</f>
        <v/>
      </c>
      <c r="AI195" s="1156" t="str">
        <f ca="1">IF(intern2!AJ31&gt;0,
        IF(AI$166="X",
              IF(COUNTBLANK(INDIRECT(ADDRESS(ROW(AI195),MATCH(AI$167,$166:$166,0),1,1)&amp;":"&amp;ADDRESS(ROW(AI195),COLUMN(AI195)-1,1,1),TRUE))&gt;0,"",
                    IF(COUNTIF(INDIRECT(ADDRESS(ROW(AI195),MATCH(AI$167,$166:$166,0),1,1)&amp;":"&amp;ADDRESS(ROW(AI195),COLUMN(AI195)-1,1,1),TRUE),"OK")&gt;0,"OK","NOK")),
              IF(AI$8&gt;=VLOOKUP($A195,'2.2'!$D:$O,5,FALSE),"OK","NOK")),
         "")</f>
        <v/>
      </c>
      <c r="AJ195" s="1156" t="str">
        <f ca="1">IF(intern2!AK31&gt;0,
        IF(AJ$166="X",
              IF(COUNTBLANK(INDIRECT(ADDRESS(ROW(AJ195),MATCH(AJ$167,$166:$166,0),1,1)&amp;":"&amp;ADDRESS(ROW(AJ195),COLUMN(AJ195)-1,1,1),TRUE))&gt;0,"",
                    IF(COUNTIF(INDIRECT(ADDRESS(ROW(AJ195),MATCH(AJ$167,$166:$166,0),1,1)&amp;":"&amp;ADDRESS(ROW(AJ195),COLUMN(AJ195)-1,1,1),TRUE),"OK")&gt;0,"OK","NOK")),
              IF(AJ$8&gt;=VLOOKUP($A195,'2.2'!$D:$O,5,FALSE),"OK","NOK")),
         "")</f>
        <v>NOK</v>
      </c>
      <c r="AK195" s="1156" t="str">
        <f ca="1">IF(intern2!AL31&gt;0,
        IF(AK$166="X",
              IF(COUNTBLANK(INDIRECT(ADDRESS(ROW(AK195),MATCH(AK$167,$166:$166,0),1,1)&amp;":"&amp;ADDRESS(ROW(AK195),COLUMN(AK195)-1,1,1),TRUE))&gt;0,"",
                    IF(COUNTIF(INDIRECT(ADDRESS(ROW(AK195),MATCH(AK$167,$166:$166,0),1,1)&amp;":"&amp;ADDRESS(ROW(AK195),COLUMN(AK195)-1,1,1),TRUE),"OK")&gt;0,"OK","NOK")),
              IF(AK$8&gt;=VLOOKUP($A195,'2.2'!$D:$O,5,FALSE),"OK","NOK")),
         "")</f>
        <v/>
      </c>
      <c r="AL195" s="1156" t="str">
        <f ca="1">IF(intern2!AM31&gt;0,
        IF(AL$166="X",
              IF(COUNTBLANK(INDIRECT(ADDRESS(ROW(AL195),MATCH(AL$167,$166:$166,0),1,1)&amp;":"&amp;ADDRESS(ROW(AL195),COLUMN(AL195)-1,1,1),TRUE))&gt;0,"",
                    IF(COUNTIF(INDIRECT(ADDRESS(ROW(AL195),MATCH(AL$167,$166:$166,0),1,1)&amp;":"&amp;ADDRESS(ROW(AL195),COLUMN(AL195)-1,1,1),TRUE),"OK")&gt;0,"OK","NOK")),
              IF(AL$8&gt;=VLOOKUP($A195,'2.2'!$D:$O,5,FALSE),"OK","NOK")),
         "")</f>
        <v/>
      </c>
      <c r="AM195" s="1269" t="str">
        <f ca="1">IF(intern2!AN31&gt;0,
        IF(AM$166="X",
              IF(COUNTBLANK(INDIRECT(ADDRESS(ROW(AM195),MATCH(AM$167,$166:$166,0),1,1)&amp;":"&amp;ADDRESS(ROW(AM195),COLUMN(AM195)-1,1,1),TRUE))&gt;0,"",
                    IF(COUNTIF(INDIRECT(ADDRESS(ROW(AM195),MATCH(AM$167,$166:$166,0),1,1)&amp;":"&amp;ADDRESS(ROW(AM195),COLUMN(AM195)-1,1,1),TRUE),"OK")&gt;0,"OK","NOK")),
              IF(AM$8&gt;=VLOOKUP($A195,'2.2'!$D:$O,5,FALSE),"OK","NOK")),
         "")</f>
        <v/>
      </c>
      <c r="AN195" s="1170" t="str">
        <f ca="1">IF(intern2!AO31&gt;0,
        IF(AN$166="X",
              IF(COUNTBLANK(INDIRECT(ADDRESS(ROW(AN195),MATCH(AN$167,$166:$166,0),1,1)&amp;":"&amp;ADDRESS(ROW(AN195),COLUMN(AN195)-1,1,1),TRUE))&gt;0,"",
                    IF(COUNTIF(INDIRECT(ADDRESS(ROW(AN195),MATCH(AN$167,$166:$166,0),1,1)&amp;":"&amp;ADDRESS(ROW(AN195),COLUMN(AN195)-1,1,1),TRUE),"OK")&gt;0,"OK","NOK")),
              IF(AN$8&gt;=VLOOKUP($A195,'2.2'!$D:$O,5,FALSE),"OK","NOK")),
         "")</f>
        <v/>
      </c>
      <c r="AO195" s="1156" t="str">
        <f ca="1">IF(intern2!AP31&gt;0,
        IF(AO$166="X",
              IF(COUNTBLANK(INDIRECT(ADDRESS(ROW(AO195),MATCH(AO$167,$166:$166,0),1,1)&amp;":"&amp;ADDRESS(ROW(AO195),COLUMN(AO195)-1,1,1),TRUE))&gt;0,"",
                    IF(COUNTIF(INDIRECT(ADDRESS(ROW(AO195),MATCH(AO$167,$166:$166,0),1,1)&amp;":"&amp;ADDRESS(ROW(AO195),COLUMN(AO195)-1,1,1),TRUE),"OK")&gt;0,"OK","NOK")),
              IF(AO$8&gt;=VLOOKUP($A195,'2.2'!$D:$O,5,FALSE),"OK","NOK")),
         "")</f>
        <v/>
      </c>
      <c r="AP195" s="1156" t="str">
        <f ca="1">IF(intern2!AQ31&gt;0,
        IF(AP$166="X",
              IF(COUNTBLANK(INDIRECT(ADDRESS(ROW(AP195),MATCH(AP$167,$166:$166,0),1,1)&amp;":"&amp;ADDRESS(ROW(AP195),COLUMN(AP195)-1,1,1),TRUE))&gt;0,"",
                    IF(COUNTIF(INDIRECT(ADDRESS(ROW(AP195),MATCH(AP$167,$166:$166,0),1,1)&amp;":"&amp;ADDRESS(ROW(AP195),COLUMN(AP195)-1,1,1),TRUE),"OK")&gt;0,"OK","NOK")),
              IF(AP$8&gt;=VLOOKUP($A195,'2.2'!$D:$O,5,FALSE),"OK","NOK")),
         "")</f>
        <v/>
      </c>
      <c r="AQ195" s="1269" t="str">
        <f ca="1">IF(intern2!AR31&gt;0,
        IF(AQ$166="X",
              IF(COUNTBLANK(INDIRECT(ADDRESS(ROW(AQ195),MATCH(AQ$167,$166:$166,0),1,1)&amp;":"&amp;ADDRESS(ROW(AQ195),COLUMN(AQ195)-1,1,1),TRUE))&gt;0,"",
                    IF(COUNTIF(INDIRECT(ADDRESS(ROW(AQ195),MATCH(AQ$167,$166:$166,0),1,1)&amp;":"&amp;ADDRESS(ROW(AQ195),COLUMN(AQ195)-1,1,1),TRUE),"OK")&gt;0,"OK","NOK")),
              IF(AQ$8&gt;=VLOOKUP($A195,'2.2'!$D:$O,5,FALSE),"OK","NOK")),
         "")</f>
        <v/>
      </c>
      <c r="AR195" s="1156" t="str">
        <f ca="1">IF(intern2!AS31&gt;0,
        IF(AR$166="X",
              IF(COUNTBLANK(INDIRECT(ADDRESS(ROW(AR195),MATCH(AR$167,$166:$166,0),1,1)&amp;":"&amp;ADDRESS(ROW(AR195),COLUMN(AR195)-1,1,1),TRUE))&gt;0,"",
                    IF(COUNTIF(INDIRECT(ADDRESS(ROW(AR195),MATCH(AR$167,$166:$166,0),1,1)&amp;":"&amp;ADDRESS(ROW(AR195),COLUMN(AR195)-1,1,1),TRUE),"OK")&gt;0,"OK","NOK")),
              IF(AR$8&gt;=VLOOKUP($A195,'2.2'!$D:$O,5,FALSE),"OK","NOK")),
         "")</f>
        <v/>
      </c>
      <c r="AS195" s="1156" t="str">
        <f ca="1">IF(intern2!AT31&gt;0,
        IF(AS$166="X",
              IF(COUNTBLANK(INDIRECT(ADDRESS(ROW(AS195),MATCH(AS$167,$166:$166,0),1,1)&amp;":"&amp;ADDRESS(ROW(AS195),COLUMN(AS195)-1,1,1),TRUE))&gt;0,"",
                    IF(COUNTIF(INDIRECT(ADDRESS(ROW(AS195),MATCH(AS$167,$166:$166,0),1,1)&amp;":"&amp;ADDRESS(ROW(AS195),COLUMN(AS195)-1,1,1),TRUE),"OK")&gt;0,"OK","NOK")),
              IF(AS$8&gt;=VLOOKUP($A195,'2.2'!$D:$O,5,FALSE),"OK","NOK")),
         "")</f>
        <v/>
      </c>
      <c r="AT195" s="1269" t="str">
        <f ca="1">IF(intern2!AU31&gt;0,
        IF(AT$166="X",
              IF(COUNTBLANK(INDIRECT(ADDRESS(ROW(AT195),MATCH(AT$167,$166:$166,0),1,1)&amp;":"&amp;ADDRESS(ROW(AT195),COLUMN(AT195)-1,1,1),TRUE))&gt;0,"",
                    IF(COUNTIF(INDIRECT(ADDRESS(ROW(AT195),MATCH(AT$167,$166:$166,0),1,1)&amp;":"&amp;ADDRESS(ROW(AT195),COLUMN(AT195)-1,1,1),TRUE),"OK")&gt;0,"OK","NOK")),
              IF(AT$8&gt;=VLOOKUP($A195,'2.2'!$D:$O,5,FALSE),"OK","NOK")),
         "")</f>
        <v/>
      </c>
      <c r="AU195" s="1156" t="str">
        <f ca="1">IF(intern2!AV31&gt;0,
        IF(AU$166="X",
              IF(COUNTBLANK(INDIRECT(ADDRESS(ROW(AU195),MATCH(AU$167,$166:$166,0),1,1)&amp;":"&amp;ADDRESS(ROW(AU195),COLUMN(AU195)-1,1,1),TRUE))&gt;0,"",
                    IF(COUNTIF(INDIRECT(ADDRESS(ROW(AU195),MATCH(AU$167,$166:$166,0),1,1)&amp;":"&amp;ADDRESS(ROW(AU195),COLUMN(AU195)-1,1,1),TRUE),"OK")&gt;0,"OK","NOK")),
              IF(AU$8&gt;=VLOOKUP($A195,'2.2'!$D:$O,5,FALSE),"OK","NOK")),
         "")</f>
        <v/>
      </c>
      <c r="AV195" s="1156" t="str">
        <f ca="1">IF(intern2!AW31&gt;0,
        IF(AV$166="X",
              IF(COUNTBLANK(INDIRECT(ADDRESS(ROW(AV195),MATCH(AV$167,$166:$166,0),1,1)&amp;":"&amp;ADDRESS(ROW(AV195),COLUMN(AV195)-1,1,1),TRUE))&gt;0,"",
                    IF(COUNTIF(INDIRECT(ADDRESS(ROW(AV195),MATCH(AV$167,$166:$166,0),1,1)&amp;":"&amp;ADDRESS(ROW(AV195),COLUMN(AV195)-1,1,1),TRUE),"OK")&gt;0,"OK","NOK")),
              IF(AV$8&gt;=VLOOKUP($A195,'2.2'!$D:$O,5,FALSE),"OK","NOK")),
         "")</f>
        <v/>
      </c>
      <c r="AW195" s="1156" t="str">
        <f ca="1">IF(intern2!AX31&gt;0,
        IF(AW$166="X",
              IF(COUNTBLANK(INDIRECT(ADDRESS(ROW(AW195),MATCH(AW$167,$166:$166,0),1,1)&amp;":"&amp;ADDRESS(ROW(AW195),COLUMN(AW195)-1,1,1),TRUE))&gt;0,"",
                    IF(COUNTIF(INDIRECT(ADDRESS(ROW(AW195),MATCH(AW$167,$166:$166,0),1,1)&amp;":"&amp;ADDRESS(ROW(AW195),COLUMN(AW195)-1,1,1),TRUE),"OK")&gt;0,"OK","NOK")),
              IF(AW$8&gt;=VLOOKUP($A195,'2.2'!$D:$O,5,FALSE),"OK","NOK")),
         "")</f>
        <v/>
      </c>
      <c r="AX195" s="1156" t="str">
        <f ca="1">IF(intern2!AY31&gt;0,
        IF(AX$166="X",
              IF(COUNTBLANK(INDIRECT(ADDRESS(ROW(AX195),MATCH(AX$167,$166:$166,0),1,1)&amp;":"&amp;ADDRESS(ROW(AX195),COLUMN(AX195)-1,1,1),TRUE))&gt;0,"",
                    IF(COUNTIF(INDIRECT(ADDRESS(ROW(AX195),MATCH(AX$167,$166:$166,0),1,1)&amp;":"&amp;ADDRESS(ROW(AX195),COLUMN(AX195)-1,1,1),TRUE),"OK")&gt;0,"OK","NOK")),
              IF(AX$8&gt;=VLOOKUP($A195,'2.2'!$D:$O,5,FALSE),"OK","NOK")),
         "")</f>
        <v/>
      </c>
      <c r="AY195" s="1156" t="str">
        <f ca="1">IF(intern2!AZ31&gt;0,
        IF(AY$166="X",
              IF(COUNTBLANK(INDIRECT(ADDRESS(ROW(AY195),MATCH(AY$167,$166:$166,0),1,1)&amp;":"&amp;ADDRESS(ROW(AY195),COLUMN(AY195)-1,1,1),TRUE))&gt;0,"",
                    IF(COUNTIF(INDIRECT(ADDRESS(ROW(AY195),MATCH(AY$167,$166:$166,0),1,1)&amp;":"&amp;ADDRESS(ROW(AY195),COLUMN(AY195)-1,1,1),TRUE),"OK")&gt;0,"OK","NOK")),
              IF(AY$8&gt;=VLOOKUP($A195,'2.2'!$D:$O,5,FALSE),"OK","NOK")),
         "")</f>
        <v/>
      </c>
      <c r="AZ195" s="1269" t="str">
        <f ca="1">IF(intern2!BA31&gt;0,
        IF(AZ$166="X",
              IF(COUNTBLANK(INDIRECT(ADDRESS(ROW(AZ195),MATCH(AZ$167,$166:$166,0),1,1)&amp;":"&amp;ADDRESS(ROW(AZ195),COLUMN(AZ195)-1,1,1),TRUE))&gt;0,"",
                    IF(COUNTIF(INDIRECT(ADDRESS(ROW(AZ195),MATCH(AZ$167,$166:$166,0),1,1)&amp;":"&amp;ADDRESS(ROW(AZ195),COLUMN(AZ195)-1,1,1),TRUE),"OK")&gt;0,"OK","NOK")),
              IF(AZ$8&gt;=VLOOKUP($A195,'2.2'!$D:$O,5,FALSE),"OK","NOK")),
         "")</f>
        <v/>
      </c>
      <c r="BA195" s="1156" t="str">
        <f ca="1">IF(intern2!BB31&gt;0,
        IF(BA$166="X",
              IF(COUNTBLANK(INDIRECT(ADDRESS(ROW(BA195),MATCH(BA$167,$166:$166,0),1,1)&amp;":"&amp;ADDRESS(ROW(BA195),COLUMN(BA195)-1,1,1),TRUE))&gt;0,"",
                    IF(COUNTIF(INDIRECT(ADDRESS(ROW(BA195),MATCH(BA$167,$166:$166,0),1,1)&amp;":"&amp;ADDRESS(ROW(BA195),COLUMN(BA195)-1,1,1),TRUE),"OK")&gt;0,"OK","NOK")),
              IF(BA$8&gt;=VLOOKUP($A195,'2.2'!$D:$O,5,FALSE),"OK","NOK")),
         "")</f>
        <v/>
      </c>
      <c r="BB195" s="1156" t="str">
        <f ca="1">IF(intern2!BC31&gt;0,
        IF(BB$166="X",
              IF(COUNTBLANK(INDIRECT(ADDRESS(ROW(BB195),MATCH(BB$167,$166:$166,0),1,1)&amp;":"&amp;ADDRESS(ROW(BB195),COLUMN(BB195)-1,1,1),TRUE))&gt;0,"",
                    IF(COUNTIF(INDIRECT(ADDRESS(ROW(BB195),MATCH(BB$167,$166:$166,0),1,1)&amp;":"&amp;ADDRESS(ROW(BB195),COLUMN(BB195)-1,1,1),TRUE),"OK")&gt;0,"OK","NOK")),
              IF(BB$8&gt;=VLOOKUP($A195,'2.2'!$D:$O,5,FALSE),"OK","NOK")),
         "")</f>
        <v/>
      </c>
      <c r="BC195" s="1156" t="str">
        <f ca="1">IF(intern2!BD31&gt;0,
        IF(BC$166="X",
              IF(COUNTBLANK(INDIRECT(ADDRESS(ROW(BC195),MATCH(BC$167,$166:$166,0),1,1)&amp;":"&amp;ADDRESS(ROW(BC195),COLUMN(BC195)-1,1,1),TRUE))&gt;0,"",
                    IF(COUNTIF(INDIRECT(ADDRESS(ROW(BC195),MATCH(BC$167,$166:$166,0),1,1)&amp;":"&amp;ADDRESS(ROW(BC195),COLUMN(BC195)-1,1,1),TRUE),"OK")&gt;0,"OK","NOK")),
              IF(BC$8&gt;=VLOOKUP($A195,'2.2'!$D:$O,5,FALSE),"OK","NOK")),
         "")</f>
        <v/>
      </c>
      <c r="BD195" s="1156" t="str">
        <f ca="1">IF(intern2!BE31&gt;0,
        IF(BD$166="X",
              IF(COUNTBLANK(INDIRECT(ADDRESS(ROW(BD195),MATCH(BD$167,$166:$166,0),1,1)&amp;":"&amp;ADDRESS(ROW(BD195),COLUMN(BD195)-1,1,1),TRUE))&gt;0,"",
                    IF(COUNTIF(INDIRECT(ADDRESS(ROW(BD195),MATCH(BD$167,$166:$166,0),1,1)&amp;":"&amp;ADDRESS(ROW(BD195),COLUMN(BD195)-1,1,1),TRUE),"OK")&gt;0,"OK","NOK")),
              IF(BD$8&gt;=VLOOKUP($A195,'2.2'!$D:$O,5,FALSE),"OK","NOK")),
         "")</f>
        <v/>
      </c>
      <c r="BE195" s="1156" t="str">
        <f ca="1">IF(intern2!BF31&gt;0,
        IF(BE$166="X",
              IF(COUNTBLANK(INDIRECT(ADDRESS(ROW(BE195),MATCH(BE$167,$166:$166,0),1,1)&amp;":"&amp;ADDRESS(ROW(BE195),COLUMN(BE195)-1,1,1),TRUE))&gt;0,"",
                    IF(COUNTIF(INDIRECT(ADDRESS(ROW(BE195),MATCH(BE$167,$166:$166,0),1,1)&amp;":"&amp;ADDRESS(ROW(BE195),COLUMN(BE195)-1,1,1),TRUE),"OK")&gt;0,"OK","NOK")),
              IF(BE$8&gt;=VLOOKUP($A195,'2.2'!$D:$O,5,FALSE),"OK","NOK")),
         "")</f>
        <v/>
      </c>
      <c r="BF195" s="1170" t="str">
        <f ca="1">IF(intern2!BG31&gt;0,
        IF(BF$166="X",
              IF(COUNTBLANK(INDIRECT(ADDRESS(ROW(BF195),MATCH(BF$167,$166:$166,0),1,1)&amp;":"&amp;ADDRESS(ROW(BF195),COLUMN(BF195)-1,1,1),TRUE))&gt;0,"",
                    IF(COUNTIF(INDIRECT(ADDRESS(ROW(BF195),MATCH(BF$167,$166:$166,0),1,1)&amp;":"&amp;ADDRESS(ROW(BF195),COLUMN(BF195)-1,1,1),TRUE),"OK")&gt;0,"OK","NOK")),
              IF(BF$8&gt;=VLOOKUP($A195,'2.2'!$D:$O,5,FALSE),"OK","NOK")),
         "")</f>
        <v/>
      </c>
      <c r="BG195" s="1269" t="str">
        <f ca="1">IF(intern2!BH31&gt;0,
        IF(BG$166="X",
              IF(COUNTBLANK(INDIRECT(ADDRESS(ROW(BG195),MATCH(BG$167,$166:$166,0),1,1)&amp;":"&amp;ADDRESS(ROW(BG195),COLUMN(BG195)-1,1,1),TRUE))&gt;0,"",
                    IF(COUNTIF(INDIRECT(ADDRESS(ROW(BG195),MATCH(BG$167,$166:$166,0),1,1)&amp;":"&amp;ADDRESS(ROW(BG195),COLUMN(BG195)-1,1,1),TRUE),"OK")&gt;0,"OK","NOK")),
              IF(BG$8&gt;=VLOOKUP($A195,'2.2'!$D:$O,5,FALSE),"OK","NOK")),
         "")</f>
        <v/>
      </c>
      <c r="BH195" s="1176" t="str">
        <f t="shared" ca="1" si="12"/>
        <v>NOK</v>
      </c>
      <c r="BI195" s="1176"/>
    </row>
    <row r="196" spans="1:61" ht="26.4" x14ac:dyDescent="0.25">
      <c r="A196" s="716" t="str">
        <f t="shared" ref="A196:B196" si="39">+A36</f>
        <v>NEU2</v>
      </c>
      <c r="B196" s="1157" t="str">
        <f t="shared" si="39"/>
        <v>Tumore maligno secondario del sistema nervoso</v>
      </c>
      <c r="C196" s="1156" t="str">
        <f ca="1">IF(intern2!D32&gt;0,
        IF(C$166="X",
              IF(COUNTBLANK(INDIRECT(ADDRESS(ROW(C196),MATCH(C$167,$166:$166,0),1,1)&amp;":"&amp;ADDRESS(ROW(C196),COLUMN(C196)-1,1,1),TRUE))&gt;0,"",
                    IF(COUNTIF(INDIRECT(ADDRESS(ROW(C196),MATCH(C$167,$166:$166,0),1,1)&amp;":"&amp;ADDRESS(ROW(C196),COLUMN(C196)-1,1,1),TRUE),"OK")&gt;0,"OK","NOK")),
              IF(C$8&gt;=VLOOKUP($A196,'2.2'!$D:$O,5,FALSE),"OK","NOK")),
         "")</f>
        <v/>
      </c>
      <c r="D196" s="1156" t="str">
        <f ca="1">IF(intern2!E32&gt;0,
        IF(D$166="X",
              IF(COUNTBLANK(INDIRECT(ADDRESS(ROW(D196),MATCH(D$167,$166:$166,0),1,1)&amp;":"&amp;ADDRESS(ROW(D196),COLUMN(D196)-1,1,1),TRUE))&gt;0,"",
                    IF(COUNTIF(INDIRECT(ADDRESS(ROW(D196),MATCH(D$167,$166:$166,0),1,1)&amp;":"&amp;ADDRESS(ROW(D196),COLUMN(D196)-1,1,1),TRUE),"OK")&gt;0,"OK","NOK")),
              IF(D$8&gt;=VLOOKUP($A196,'2.2'!$D:$O,5,FALSE),"OK","NOK")),
         "")</f>
        <v/>
      </c>
      <c r="E196" s="1156" t="str">
        <f ca="1">IF(intern2!F32&gt;0,
        IF(E$166="X",
              IF(COUNTBLANK(INDIRECT(ADDRESS(ROW(E196),MATCH(E$167,$166:$166,0),1,1)&amp;":"&amp;ADDRESS(ROW(E196),COLUMN(E196)-1,1,1),TRUE))&gt;0,"",
                    IF(COUNTIF(INDIRECT(ADDRESS(ROW(E196),MATCH(E$167,$166:$166,0),1,1)&amp;":"&amp;ADDRESS(ROW(E196),COLUMN(E196)-1,1,1),TRUE),"OK")&gt;0,"OK","NOK")),
              IF(E$8&gt;=VLOOKUP($A196,'2.2'!$D:$O,5,FALSE),"OK","NOK")),
         "")</f>
        <v/>
      </c>
      <c r="F196" s="1156" t="str">
        <f ca="1">IF(intern2!G32&gt;0,
        IF(F$166="X",
              IF(COUNTBLANK(INDIRECT(ADDRESS(ROW(F196),MATCH(F$167,$166:$166,0),1,1)&amp;":"&amp;ADDRESS(ROW(F196),COLUMN(F196)-1,1,1),TRUE))&gt;0,"",
                    IF(COUNTIF(INDIRECT(ADDRESS(ROW(F196),MATCH(F$167,$166:$166,0),1,1)&amp;":"&amp;ADDRESS(ROW(F196),COLUMN(F196)-1,1,1),TRUE),"OK")&gt;0,"OK","NOK")),
              IF(F$8&gt;=VLOOKUP($A196,'2.2'!$D:$O,5,FALSE),"OK","NOK")),
         "")</f>
        <v/>
      </c>
      <c r="G196" s="1156" t="str">
        <f ca="1">IF(intern2!H32&gt;0,
        IF(G$166="X",
              IF(COUNTBLANK(INDIRECT(ADDRESS(ROW(G196),MATCH(G$167,$166:$166,0),1,1)&amp;":"&amp;ADDRESS(ROW(G196),COLUMN(G196)-1,1,1),TRUE))&gt;0,"",
                    IF(COUNTIF(INDIRECT(ADDRESS(ROW(G196),MATCH(G$167,$166:$166,0),1,1)&amp;":"&amp;ADDRESS(ROW(G196),COLUMN(G196)-1,1,1),TRUE),"OK")&gt;0,"OK","NOK")),
              IF(G$8&gt;=VLOOKUP($A196,'2.2'!$D:$O,5,FALSE),"OK","NOK")),
         "")</f>
        <v/>
      </c>
      <c r="H196" s="1156" t="str">
        <f ca="1">IF(intern2!I32&gt;0,
        IF(H$166="X",
              IF(COUNTBLANK(INDIRECT(ADDRESS(ROW(H196),MATCH(H$167,$166:$166,0),1,1)&amp;":"&amp;ADDRESS(ROW(H196),COLUMN(H196)-1,1,1),TRUE))&gt;0,"",
                    IF(COUNTIF(INDIRECT(ADDRESS(ROW(H196),MATCH(H$167,$166:$166,0),1,1)&amp;":"&amp;ADDRESS(ROW(H196),COLUMN(H196)-1,1,1),TRUE),"OK")&gt;0,"OK","NOK")),
              IF(H$8&gt;=VLOOKUP($A196,'2.2'!$D:$O,5,FALSE),"OK","NOK")),
         "")</f>
        <v/>
      </c>
      <c r="I196" s="1269" t="str">
        <f ca="1">IF(intern2!J32&gt;0,
        IF(I$166="X",
              IF(COUNTBLANK(INDIRECT(ADDRESS(ROW(I196),MATCH(I$167,$166:$166,0),1,1)&amp;":"&amp;ADDRESS(ROW(I196),COLUMN(I196)-1,1,1),TRUE))&gt;0,"",
                    IF(COUNTIF(INDIRECT(ADDRESS(ROW(I196),MATCH(I$167,$166:$166,0),1,1)&amp;":"&amp;ADDRESS(ROW(I196),COLUMN(I196)-1,1,1),TRUE),"OK")&gt;0,"OK","NOK")),
              IF(I$8&gt;=VLOOKUP($A196,'2.2'!$D:$O,5,FALSE),"OK","NOK")),
         "")</f>
        <v/>
      </c>
      <c r="J196" s="1159" t="str">
        <f ca="1">IF(intern2!K32&gt;0,
        IF(J$166="X",
              IF(COUNTBLANK(INDIRECT(ADDRESS(ROW(J196),MATCH(J$167,$166:$166,0),1,1)&amp;":"&amp;ADDRESS(ROW(J196),COLUMN(J196)-1,1,1),TRUE))&gt;0,"",
                    IF(COUNTIF(INDIRECT(ADDRESS(ROW(J196),MATCH(J$167,$166:$166,0),1,1)&amp;":"&amp;ADDRESS(ROW(J196),COLUMN(J196)-1,1,1),TRUE),"OK")&gt;0,"OK","NOK")),
              IF(J$8&gt;=VLOOKUP($A196,'2.2'!$D:$O,5,FALSE),"OK","NOK")),
         "")</f>
        <v/>
      </c>
      <c r="K196" s="1156" t="str">
        <f ca="1">IF(intern2!L32&gt;0,
        IF(K$166="X",
              IF(COUNTBLANK(INDIRECT(ADDRESS(ROW(K196),MATCH(K$167,$166:$166,0),1,1)&amp;":"&amp;ADDRESS(ROW(K196),COLUMN(K196)-1,1,1),TRUE))&gt;0,"",
                    IF(COUNTIF(INDIRECT(ADDRESS(ROW(K196),MATCH(K$167,$166:$166,0),1,1)&amp;":"&amp;ADDRESS(ROW(K196),COLUMN(K196)-1,1,1),TRUE),"OK")&gt;0,"OK","NOK")),
              IF(K$8&gt;=VLOOKUP($A196,'2.2'!$D:$O,5,FALSE),"OK","NOK")),
         "")</f>
        <v/>
      </c>
      <c r="L196" s="1156" t="str">
        <f ca="1">IF(intern2!M32&gt;0,
        IF(L$166="X",
              IF(COUNTBLANK(INDIRECT(ADDRESS(ROW(L196),MATCH(L$167,$166:$166,0),1,1)&amp;":"&amp;ADDRESS(ROW(L196),COLUMN(L196)-1,1,1),TRUE))&gt;0,"",
                    IF(COUNTIF(INDIRECT(ADDRESS(ROW(L196),MATCH(L$167,$166:$166,0),1,1)&amp;":"&amp;ADDRESS(ROW(L196),COLUMN(L196)-1,1,1),TRUE),"OK")&gt;0,"OK","NOK")),
              IF(L$8&gt;=VLOOKUP($A196,'2.2'!$D:$O,5,FALSE),"OK","NOK")),
         "")</f>
        <v/>
      </c>
      <c r="M196" s="1156" t="str">
        <f ca="1">IF(intern2!N32&gt;0,
        IF(M$166="X",
              IF(COUNTBLANK(INDIRECT(ADDRESS(ROW(M196),MATCH(M$167,$166:$166,0),1,1)&amp;":"&amp;ADDRESS(ROW(M196),COLUMN(M196)-1,1,1),TRUE))&gt;0,"",
                    IF(COUNTIF(INDIRECT(ADDRESS(ROW(M196),MATCH(M$167,$166:$166,0),1,1)&amp;":"&amp;ADDRESS(ROW(M196),COLUMN(M196)-1,1,1),TRUE),"OK")&gt;0,"OK","NOK")),
              IF(M$8&gt;=VLOOKUP($A196,'2.2'!$D:$O,5,FALSE),"OK","NOK")),
         "")</f>
        <v/>
      </c>
      <c r="N196" s="1156" t="str">
        <f ca="1">IF(intern2!O32&gt;0,
        IF(N$166="X",
              IF(COUNTBLANK(INDIRECT(ADDRESS(ROW(N196),MATCH(N$167,$166:$166,0),1,1)&amp;":"&amp;ADDRESS(ROW(N196),COLUMN(N196)-1,1,1),TRUE))&gt;0,"",
                    IF(COUNTIF(INDIRECT(ADDRESS(ROW(N196),MATCH(N$167,$166:$166,0),1,1)&amp;":"&amp;ADDRESS(ROW(N196),COLUMN(N196)-1,1,1),TRUE),"OK")&gt;0,"OK","NOK")),
              IF(N$8&gt;=VLOOKUP($A196,'2.2'!$D:$O,5,FALSE),"OK","NOK")),
         "")</f>
        <v/>
      </c>
      <c r="O196" s="1156" t="str">
        <f ca="1">IF(intern2!P32&gt;0,
        IF(O$166="X",
              IF(COUNTBLANK(INDIRECT(ADDRESS(ROW(O196),MATCH(O$167,$166:$166,0),1,1)&amp;":"&amp;ADDRESS(ROW(O196),COLUMN(O196)-1,1,1),TRUE))&gt;0,"",
                    IF(COUNTIF(INDIRECT(ADDRESS(ROW(O196),MATCH(O$167,$166:$166,0),1,1)&amp;":"&amp;ADDRESS(ROW(O196),COLUMN(O196)-1,1,1),TRUE),"OK")&gt;0,"OK","NOK")),
              IF(O$8&gt;=VLOOKUP($A196,'2.2'!$D:$O,5,FALSE),"OK","NOK")),
         "")</f>
        <v/>
      </c>
      <c r="P196" s="1156" t="str">
        <f ca="1">IF(intern2!Q32&gt;0,
        IF(P$166="X",
              IF(COUNTBLANK(INDIRECT(ADDRESS(ROW(P196),MATCH(P$167,$166:$166,0),1,1)&amp;":"&amp;ADDRESS(ROW(P196),COLUMN(P196)-1,1,1),TRUE))&gt;0,"",
                    IF(COUNTIF(INDIRECT(ADDRESS(ROW(P196),MATCH(P$167,$166:$166,0),1,1)&amp;":"&amp;ADDRESS(ROW(P196),COLUMN(P196)-1,1,1),TRUE),"OK")&gt;0,"OK","NOK")),
              IF(P$8&gt;=VLOOKUP($A196,'2.2'!$D:$O,5,FALSE),"OK","NOK")),
         "")</f>
        <v/>
      </c>
      <c r="Q196" s="1156" t="str">
        <f ca="1">IF(intern2!R32&gt;0,
        IF(Q$166="X",
              IF(COUNTBLANK(INDIRECT(ADDRESS(ROW(Q196),MATCH(Q$167,$166:$166,0),1,1)&amp;":"&amp;ADDRESS(ROW(Q196),COLUMN(Q196)-1,1,1),TRUE))&gt;0,"",
                    IF(COUNTIF(INDIRECT(ADDRESS(ROW(Q196),MATCH(Q$167,$166:$166,0),1,1)&amp;":"&amp;ADDRESS(ROW(Q196),COLUMN(Q196)-1,1,1),TRUE),"OK")&gt;0,"OK","NOK")),
              IF(Q$8&gt;=VLOOKUP($A196,'2.2'!$D:$O,5,FALSE),"OK","NOK")),
         "")</f>
        <v/>
      </c>
      <c r="R196" s="1159" t="str">
        <f ca="1">IF(intern2!S32&gt;0,
        IF(R$166="X",
              IF(COUNTBLANK(INDIRECT(ADDRESS(ROW(R196),MATCH(R$167,$166:$166,0),1,1)&amp;":"&amp;ADDRESS(ROW(R196),COLUMN(R196)-1,1,1),TRUE))&gt;0,"",
                    IF(COUNTIF(INDIRECT(ADDRESS(ROW(R196),MATCH(R$167,$166:$166,0),1,1)&amp;":"&amp;ADDRESS(ROW(R196),COLUMN(R196)-1,1,1),TRUE),"OK")&gt;0,"OK","NOK")),
              IF(R$8&gt;=VLOOKUP($A196,'2.2'!$D:$O,5,FALSE),"OK","NOK")),
         "")</f>
        <v/>
      </c>
      <c r="S196" s="1159" t="str">
        <f ca="1">IF(intern2!T32&gt;0,
        IF(S$166="X",
              IF(COUNTBLANK(INDIRECT(ADDRESS(ROW(S196),MATCH(S$167,$166:$166,0),1,1)&amp;":"&amp;ADDRESS(ROW(S196),COLUMN(S196)-1,1,1),TRUE))&gt;0,"",
                    IF(COUNTIF(INDIRECT(ADDRESS(ROW(S196),MATCH(S$167,$166:$166,0),1,1)&amp;":"&amp;ADDRESS(ROW(S196),COLUMN(S196)-1,1,1),TRUE),"OK")&gt;0,"OK","NOK")),
              IF(S$8&gt;=VLOOKUP($A196,'2.2'!$D:$O,5,FALSE),"OK","NOK")),
         "")</f>
        <v/>
      </c>
      <c r="T196" s="1156" t="str">
        <f ca="1">IF(intern2!U32&gt;0,
        IF(T$166="X",
              IF(COUNTBLANK(INDIRECT(ADDRESS(ROW(T196),MATCH(T$167,$166:$166,0),1,1)&amp;":"&amp;ADDRESS(ROW(T196),COLUMN(T196)-1,1,1),TRUE))&gt;0,"",
                    IF(COUNTIF(INDIRECT(ADDRESS(ROW(T196),MATCH(T$167,$166:$166,0),1,1)&amp;":"&amp;ADDRESS(ROW(T196),COLUMN(T196)-1,1,1),TRUE),"OK")&gt;0,"OK","NOK")),
              IF(T$8&gt;=VLOOKUP($A196,'2.2'!$D:$O,5,FALSE),"OK","NOK")),
         "")</f>
        <v/>
      </c>
      <c r="U196" s="1156" t="str">
        <f ca="1">IF(intern2!V32&gt;0,
        IF(U$166="X",
              IF(COUNTBLANK(INDIRECT(ADDRESS(ROW(U196),MATCH(U$167,$166:$166,0),1,1)&amp;":"&amp;ADDRESS(ROW(U196),COLUMN(U196)-1,1,1),TRUE))&gt;0,"",
                    IF(COUNTIF(INDIRECT(ADDRESS(ROW(U196),MATCH(U$167,$166:$166,0),1,1)&amp;":"&amp;ADDRESS(ROW(U196),COLUMN(U196)-1,1,1),TRUE),"OK")&gt;0,"OK","NOK")),
              IF(U$8&gt;=VLOOKUP($A196,'2.2'!$D:$O,5,FALSE),"OK","NOK")),
         "")</f>
        <v/>
      </c>
      <c r="V196" s="1156" t="str">
        <f ca="1">IF(intern2!W32&gt;0,
        IF(V$166="X",
              IF(COUNTBLANK(INDIRECT(ADDRESS(ROW(V196),MATCH(V$167,$166:$166,0),1,1)&amp;":"&amp;ADDRESS(ROW(V196),COLUMN(V196)-1,1,1),TRUE))&gt;0,"",
                    IF(COUNTIF(INDIRECT(ADDRESS(ROW(V196),MATCH(V$167,$166:$166,0),1,1)&amp;":"&amp;ADDRESS(ROW(V196),COLUMN(V196)-1,1,1),TRUE),"OK")&gt;0,"OK","NOK")),
              IF(V$8&gt;=VLOOKUP($A196,'2.2'!$D:$O,5,FALSE),"OK","NOK")),
         "")</f>
        <v/>
      </c>
      <c r="W196" s="1156" t="str">
        <f ca="1">IF(intern2!X32&gt;0,
        IF(W$166="X",
              IF(COUNTBLANK(INDIRECT(ADDRESS(ROW(W196),MATCH(W$167,$166:$166,0),1,1)&amp;":"&amp;ADDRESS(ROW(W196),COLUMN(W196)-1,1,1),TRUE))&gt;0,"",
                    IF(COUNTIF(INDIRECT(ADDRESS(ROW(W196),MATCH(W$167,$166:$166,0),1,1)&amp;":"&amp;ADDRESS(ROW(W196),COLUMN(W196)-1,1,1),TRUE),"OK")&gt;0,"OK","NOK")),
              IF(W$8&gt;=VLOOKUP($A196,'2.2'!$D:$O,5,FALSE),"OK","NOK")),
         "")</f>
        <v/>
      </c>
      <c r="X196" s="1156" t="str">
        <f ca="1">IF(intern2!Y32&gt;0,
        IF(X$166="X",
              IF(COUNTBLANK(INDIRECT(ADDRESS(ROW(X196),MATCH(X$167,$166:$166,0),1,1)&amp;":"&amp;ADDRESS(ROW(X196),COLUMN(X196)-1,1,1),TRUE))&gt;0,"",
                    IF(COUNTIF(INDIRECT(ADDRESS(ROW(X196),MATCH(X$167,$166:$166,0),1,1)&amp;":"&amp;ADDRESS(ROW(X196),COLUMN(X196)-1,1,1),TRUE),"OK")&gt;0,"OK","NOK")),
              IF(X$8&gt;=VLOOKUP($A196,'2.2'!$D:$O,5,FALSE),"OK","NOK")),
         "")</f>
        <v/>
      </c>
      <c r="Y196" s="1170" t="str">
        <f ca="1">IF(intern2!Z32&gt;0,
        IF(Y$166="X",
              IF(COUNTBLANK(INDIRECT(ADDRESS(ROW(Y196),MATCH(Y$167,$166:$166,0),1,1)&amp;":"&amp;ADDRESS(ROW(Y196),COLUMN(Y196)-1,1,1),TRUE))&gt;0,"",
                    IF(COUNTIF(INDIRECT(ADDRESS(ROW(Y196),MATCH(Y$167,$166:$166,0),1,1)&amp;":"&amp;ADDRESS(ROW(Y196),COLUMN(Y196)-1,1,1),TRUE),"OK")&gt;0,"OK","NOK")),
              IF(Y$8&gt;=VLOOKUP($A196,'2.2'!$D:$O,5,FALSE),"OK","NOK")),
         "")</f>
        <v/>
      </c>
      <c r="Z196" s="1269" t="str">
        <f ca="1">IF(intern2!AA32&gt;0,
        IF(Z$166="X",
              IF(COUNTBLANK(INDIRECT(ADDRESS(ROW(Z196),MATCH(Z$167,$166:$166,0),1,1)&amp;":"&amp;ADDRESS(ROW(Z196),COLUMN(Z196)-1,1,1),TRUE))&gt;0,"",
                    IF(COUNTIF(INDIRECT(ADDRESS(ROW(Z196),MATCH(Z$167,$166:$166,0),1,1)&amp;":"&amp;ADDRESS(ROW(Z196),COLUMN(Z196)-1,1,1),TRUE),"OK")&gt;0,"OK","NOK")),
              IF(Z$8&gt;=VLOOKUP($A196,'2.2'!$D:$O,5,FALSE),"OK","NOK")),
         "")</f>
        <v/>
      </c>
      <c r="AA196" s="1156" t="str">
        <f ca="1">IF(intern2!AB32&gt;0,
        IF(AA$166="X",
              IF(COUNTBLANK(INDIRECT(ADDRESS(ROW(AA196),MATCH(AA$167,$166:$166,0),1,1)&amp;":"&amp;ADDRESS(ROW(AA196),COLUMN(AA196)-1,1,1),TRUE))&gt;0,"",
                    IF(COUNTIF(INDIRECT(ADDRESS(ROW(AA196),MATCH(AA$167,$166:$166,0),1,1)&amp;":"&amp;ADDRESS(ROW(AA196),COLUMN(AA196)-1,1,1),TRUE),"OK")&gt;0,"OK","NOK")),
              IF(AA$8&gt;=VLOOKUP($A196,'2.2'!$D:$O,5,FALSE),"OK","NOK")),
         "")</f>
        <v/>
      </c>
      <c r="AB196" s="1156" t="str">
        <f ca="1">IF(intern2!AC32&gt;0,
        IF(AB$166="X",
              IF(COUNTBLANK(INDIRECT(ADDRESS(ROW(AB196),MATCH(AB$167,$166:$166,0),1,1)&amp;":"&amp;ADDRESS(ROW(AB196),COLUMN(AB196)-1,1,1),TRUE))&gt;0,"",
                    IF(COUNTIF(INDIRECT(ADDRESS(ROW(AB196),MATCH(AB$167,$166:$166,0),1,1)&amp;":"&amp;ADDRESS(ROW(AB196),COLUMN(AB196)-1,1,1),TRUE),"OK")&gt;0,"OK","NOK")),
              IF(AB$8&gt;=VLOOKUP($A196,'2.2'!$D:$O,5,FALSE),"OK","NOK")),
         "")</f>
        <v/>
      </c>
      <c r="AC196" s="1156" t="str">
        <f ca="1">IF(intern2!AD32&gt;0,
        IF(AC$166="X",
              IF(COUNTBLANK(INDIRECT(ADDRESS(ROW(AC196),MATCH(AC$167,$166:$166,0),1,1)&amp;":"&amp;ADDRESS(ROW(AC196),COLUMN(AC196)-1,1,1),TRUE))&gt;0,"",
                    IF(COUNTIF(INDIRECT(ADDRESS(ROW(AC196),MATCH(AC$167,$166:$166,0),1,1)&amp;":"&amp;ADDRESS(ROW(AC196),COLUMN(AC196)-1,1,1),TRUE),"OK")&gt;0,"OK","NOK")),
              IF(AC$8&gt;=VLOOKUP($A196,'2.2'!$D:$O,5,FALSE),"OK","NOK")),
         "")</f>
        <v/>
      </c>
      <c r="AD196" s="1156" t="str">
        <f ca="1">IF(intern2!AE32&gt;0,
        IF(AD$166="X",
              IF(COUNTBLANK(INDIRECT(ADDRESS(ROW(AD196),MATCH(AD$167,$166:$166,0),1,1)&amp;":"&amp;ADDRESS(ROW(AD196),COLUMN(AD196)-1,1,1),TRUE))&gt;0,"",
                    IF(COUNTIF(INDIRECT(ADDRESS(ROW(AD196),MATCH(AD$167,$166:$166,0),1,1)&amp;":"&amp;ADDRESS(ROW(AD196),COLUMN(AD196)-1,1,1),TRUE),"OK")&gt;0,"OK","NOK")),
              IF(AD$8&gt;=VLOOKUP($A196,'2.2'!$D:$O,5,FALSE),"OK","NOK")),
         "")</f>
        <v>NOK</v>
      </c>
      <c r="AE196" s="1160" t="str">
        <f ca="1">IF(intern2!AF32&gt;0,
        IF(AE$166="X",
              IF(COUNTBLANK(INDIRECT(ADDRESS(ROW(AE196),MATCH(AE$167,$166:$166,0),1,1)&amp;":"&amp;ADDRESS(ROW(AE196),COLUMN(AE196)-1,1,1),TRUE))&gt;0,"",
                    IF(COUNTIF(INDIRECT(ADDRESS(ROW(AE196),MATCH(AE$167,$166:$166,0),1,1)&amp;":"&amp;ADDRESS(ROW(AE196),COLUMN(AE196)-1,1,1),TRUE),"OK")&gt;0,"OK","NOK")),
              IF(AE$8&gt;=VLOOKUP($A196,'2.2'!$D:$O,5,FALSE),"OK","NOK")),
         "")</f>
        <v>NOK</v>
      </c>
      <c r="AF196" s="1269" t="str">
        <f ca="1">IF(intern2!AG32&gt;0,
        IF(AF$166="X",
              IF(COUNTBLANK(INDIRECT(ADDRESS(ROW(AF196),MATCH(AF$167,$166:$166,0),1,1)&amp;":"&amp;ADDRESS(ROW(AF196),COLUMN(AF196)-1,1,1),TRUE))&gt;0,"",
                    IF(COUNTIF(INDIRECT(ADDRESS(ROW(AF196),MATCH(AF$167,$166:$166,0),1,1)&amp;":"&amp;ADDRESS(ROW(AF196),COLUMN(AF196)-1,1,1),TRUE),"OK")&gt;0,"OK","NOK")),
              IF(AF$8&gt;=VLOOKUP($A196,'2.2'!$D:$O,5,FALSE),"OK","NOK")),
         "")</f>
        <v>NOK</v>
      </c>
      <c r="AG196" s="1160" t="str">
        <f ca="1">IF(intern2!AH32&gt;0,
        IF(AG$166="X",
              IF(COUNTBLANK(INDIRECT(ADDRESS(ROW(AG196),MATCH(AG$167,$166:$166,0),1,1)&amp;":"&amp;ADDRESS(ROW(AG196),COLUMN(AG196)-1,1,1),TRUE))&gt;0,"",
                    IF(COUNTIF(INDIRECT(ADDRESS(ROW(AG196),MATCH(AG$167,$166:$166,0),1,1)&amp;":"&amp;ADDRESS(ROW(AG196),COLUMN(AG196)-1,1,1),TRUE),"OK")&gt;0,"OK","NOK")),
              IF(AG$8&gt;=VLOOKUP($A196,'2.2'!$D:$O,5,FALSE),"OK","NOK")),
         "")</f>
        <v/>
      </c>
      <c r="AH196" s="1160" t="str">
        <f ca="1">IF(intern2!AI32&gt;0,
        IF(AH$166="X",
              IF(COUNTBLANK(INDIRECT(ADDRESS(ROW(AH196),MATCH(AH$167,$166:$166,0),1,1)&amp;":"&amp;ADDRESS(ROW(AH196),COLUMN(AH196)-1,1,1),TRUE))&gt;0,"",
                    IF(COUNTIF(INDIRECT(ADDRESS(ROW(AH196),MATCH(AH$167,$166:$166,0),1,1)&amp;":"&amp;ADDRESS(ROW(AH196),COLUMN(AH196)-1,1,1),TRUE),"OK")&gt;0,"OK","NOK")),
              IF(AH$8&gt;=VLOOKUP($A196,'2.2'!$D:$O,5,FALSE),"OK","NOK")),
         "")</f>
        <v/>
      </c>
      <c r="AI196" s="1156" t="str">
        <f ca="1">IF(intern2!AJ32&gt;0,
        IF(AI$166="X",
              IF(COUNTBLANK(INDIRECT(ADDRESS(ROW(AI196),MATCH(AI$167,$166:$166,0),1,1)&amp;":"&amp;ADDRESS(ROW(AI196),COLUMN(AI196)-1,1,1),TRUE))&gt;0,"",
                    IF(COUNTIF(INDIRECT(ADDRESS(ROW(AI196),MATCH(AI$167,$166:$166,0),1,1)&amp;":"&amp;ADDRESS(ROW(AI196),COLUMN(AI196)-1,1,1),TRUE),"OK")&gt;0,"OK","NOK")),
              IF(AI$8&gt;=VLOOKUP($A196,'2.2'!$D:$O,5,FALSE),"OK","NOK")),
         "")</f>
        <v/>
      </c>
      <c r="AJ196" s="1156" t="str">
        <f ca="1">IF(intern2!AK32&gt;0,
        IF(AJ$166="X",
              IF(COUNTBLANK(INDIRECT(ADDRESS(ROW(AJ196),MATCH(AJ$167,$166:$166,0),1,1)&amp;":"&amp;ADDRESS(ROW(AJ196),COLUMN(AJ196)-1,1,1),TRUE))&gt;0,"",
                    IF(COUNTIF(INDIRECT(ADDRESS(ROW(AJ196),MATCH(AJ$167,$166:$166,0),1,1)&amp;":"&amp;ADDRESS(ROW(AJ196),COLUMN(AJ196)-1,1,1),TRUE),"OK")&gt;0,"OK","NOK")),
              IF(AJ$8&gt;=VLOOKUP($A196,'2.2'!$D:$O,5,FALSE),"OK","NOK")),
         "")</f>
        <v>NOK</v>
      </c>
      <c r="AK196" s="1156" t="str">
        <f ca="1">IF(intern2!AL32&gt;0,
        IF(AK$166="X",
              IF(COUNTBLANK(INDIRECT(ADDRESS(ROW(AK196),MATCH(AK$167,$166:$166,0),1,1)&amp;":"&amp;ADDRESS(ROW(AK196),COLUMN(AK196)-1,1,1),TRUE))&gt;0,"",
                    IF(COUNTIF(INDIRECT(ADDRESS(ROW(AK196),MATCH(AK$167,$166:$166,0),1,1)&amp;":"&amp;ADDRESS(ROW(AK196),COLUMN(AK196)-1,1,1),TRUE),"OK")&gt;0,"OK","NOK")),
              IF(AK$8&gt;=VLOOKUP($A196,'2.2'!$D:$O,5,FALSE),"OK","NOK")),
         "")</f>
        <v/>
      </c>
      <c r="AL196" s="1156" t="str">
        <f ca="1">IF(intern2!AM32&gt;0,
        IF(AL$166="X",
              IF(COUNTBLANK(INDIRECT(ADDRESS(ROW(AL196),MATCH(AL$167,$166:$166,0),1,1)&amp;":"&amp;ADDRESS(ROW(AL196),COLUMN(AL196)-1,1,1),TRUE))&gt;0,"",
                    IF(COUNTIF(INDIRECT(ADDRESS(ROW(AL196),MATCH(AL$167,$166:$166,0),1,1)&amp;":"&amp;ADDRESS(ROW(AL196),COLUMN(AL196)-1,1,1),TRUE),"OK")&gt;0,"OK","NOK")),
              IF(AL$8&gt;=VLOOKUP($A196,'2.2'!$D:$O,5,FALSE),"OK","NOK")),
         "")</f>
        <v/>
      </c>
      <c r="AM196" s="1269" t="str">
        <f ca="1">IF(intern2!AN32&gt;0,
        IF(AM$166="X",
              IF(COUNTBLANK(INDIRECT(ADDRESS(ROW(AM196),MATCH(AM$167,$166:$166,0),1,1)&amp;":"&amp;ADDRESS(ROW(AM196),COLUMN(AM196)-1,1,1),TRUE))&gt;0,"",
                    IF(COUNTIF(INDIRECT(ADDRESS(ROW(AM196),MATCH(AM$167,$166:$166,0),1,1)&amp;":"&amp;ADDRESS(ROW(AM196),COLUMN(AM196)-1,1,1),TRUE),"OK")&gt;0,"OK","NOK")),
              IF(AM$8&gt;=VLOOKUP($A196,'2.2'!$D:$O,5,FALSE),"OK","NOK")),
         "")</f>
        <v/>
      </c>
      <c r="AN196" s="1170" t="str">
        <f ca="1">IF(intern2!AO32&gt;0,
        IF(AN$166="X",
              IF(COUNTBLANK(INDIRECT(ADDRESS(ROW(AN196),MATCH(AN$167,$166:$166,0),1,1)&amp;":"&amp;ADDRESS(ROW(AN196),COLUMN(AN196)-1,1,1),TRUE))&gt;0,"",
                    IF(COUNTIF(INDIRECT(ADDRESS(ROW(AN196),MATCH(AN$167,$166:$166,0),1,1)&amp;":"&amp;ADDRESS(ROW(AN196),COLUMN(AN196)-1,1,1),TRUE),"OK")&gt;0,"OK","NOK")),
              IF(AN$8&gt;=VLOOKUP($A196,'2.2'!$D:$O,5,FALSE),"OK","NOK")),
         "")</f>
        <v>NOK</v>
      </c>
      <c r="AO196" s="1156" t="str">
        <f ca="1">IF(intern2!AP32&gt;0,
        IF(AO$166="X",
              IF(COUNTBLANK(INDIRECT(ADDRESS(ROW(AO196),MATCH(AO$167,$166:$166,0),1,1)&amp;":"&amp;ADDRESS(ROW(AO196),COLUMN(AO196)-1,1,1),TRUE))&gt;0,"",
                    IF(COUNTIF(INDIRECT(ADDRESS(ROW(AO196),MATCH(AO$167,$166:$166,0),1,1)&amp;":"&amp;ADDRESS(ROW(AO196),COLUMN(AO196)-1,1,1),TRUE),"OK")&gt;0,"OK","NOK")),
              IF(AO$8&gt;=VLOOKUP($A196,'2.2'!$D:$O,5,FALSE),"OK","NOK")),
         "")</f>
        <v/>
      </c>
      <c r="AP196" s="1156" t="str">
        <f ca="1">IF(intern2!AQ32&gt;0,
        IF(AP$166="X",
              IF(COUNTBLANK(INDIRECT(ADDRESS(ROW(AP196),MATCH(AP$167,$166:$166,0),1,1)&amp;":"&amp;ADDRESS(ROW(AP196),COLUMN(AP196)-1,1,1),TRUE))&gt;0,"",
                    IF(COUNTIF(INDIRECT(ADDRESS(ROW(AP196),MATCH(AP$167,$166:$166,0),1,1)&amp;":"&amp;ADDRESS(ROW(AP196),COLUMN(AP196)-1,1,1),TRUE),"OK")&gt;0,"OK","NOK")),
              IF(AP$8&gt;=VLOOKUP($A196,'2.2'!$D:$O,5,FALSE),"OK","NOK")),
         "")</f>
        <v/>
      </c>
      <c r="AQ196" s="1269" t="str">
        <f ca="1">IF(intern2!AR32&gt;0,
        IF(AQ$166="X",
              IF(COUNTBLANK(INDIRECT(ADDRESS(ROW(AQ196),MATCH(AQ$167,$166:$166,0),1,1)&amp;":"&amp;ADDRESS(ROW(AQ196),COLUMN(AQ196)-1,1,1),TRUE))&gt;0,"",
                    IF(COUNTIF(INDIRECT(ADDRESS(ROW(AQ196),MATCH(AQ$167,$166:$166,0),1,1)&amp;":"&amp;ADDRESS(ROW(AQ196),COLUMN(AQ196)-1,1,1),TRUE),"OK")&gt;0,"OK","NOK")),
              IF(AQ$8&gt;=VLOOKUP($A196,'2.2'!$D:$O,5,FALSE),"OK","NOK")),
         "")</f>
        <v/>
      </c>
      <c r="AR196" s="1156" t="str">
        <f ca="1">IF(intern2!AS32&gt;0,
        IF(AR$166="X",
              IF(COUNTBLANK(INDIRECT(ADDRESS(ROW(AR196),MATCH(AR$167,$166:$166,0),1,1)&amp;":"&amp;ADDRESS(ROW(AR196),COLUMN(AR196)-1,1,1),TRUE))&gt;0,"",
                    IF(COUNTIF(INDIRECT(ADDRESS(ROW(AR196),MATCH(AR$167,$166:$166,0),1,1)&amp;":"&amp;ADDRESS(ROW(AR196),COLUMN(AR196)-1,1,1),TRUE),"OK")&gt;0,"OK","NOK")),
              IF(AR$8&gt;=VLOOKUP($A196,'2.2'!$D:$O,5,FALSE),"OK","NOK")),
         "")</f>
        <v/>
      </c>
      <c r="AS196" s="1156" t="str">
        <f ca="1">IF(intern2!AT32&gt;0,
        IF(AS$166="X",
              IF(COUNTBLANK(INDIRECT(ADDRESS(ROW(AS196),MATCH(AS$167,$166:$166,0),1,1)&amp;":"&amp;ADDRESS(ROW(AS196),COLUMN(AS196)-1,1,1),TRUE))&gt;0,"",
                    IF(COUNTIF(INDIRECT(ADDRESS(ROW(AS196),MATCH(AS$167,$166:$166,0),1,1)&amp;":"&amp;ADDRESS(ROW(AS196),COLUMN(AS196)-1,1,1),TRUE),"OK")&gt;0,"OK","NOK")),
              IF(AS$8&gt;=VLOOKUP($A196,'2.2'!$D:$O,5,FALSE),"OK","NOK")),
         "")</f>
        <v/>
      </c>
      <c r="AT196" s="1269" t="str">
        <f ca="1">IF(intern2!AU32&gt;0,
        IF(AT$166="X",
              IF(COUNTBLANK(INDIRECT(ADDRESS(ROW(AT196),MATCH(AT$167,$166:$166,0),1,1)&amp;":"&amp;ADDRESS(ROW(AT196),COLUMN(AT196)-1,1,1),TRUE))&gt;0,"",
                    IF(COUNTIF(INDIRECT(ADDRESS(ROW(AT196),MATCH(AT$167,$166:$166,0),1,1)&amp;":"&amp;ADDRESS(ROW(AT196),COLUMN(AT196)-1,1,1),TRUE),"OK")&gt;0,"OK","NOK")),
              IF(AT$8&gt;=VLOOKUP($A196,'2.2'!$D:$O,5,FALSE),"OK","NOK")),
         "")</f>
        <v/>
      </c>
      <c r="AU196" s="1156" t="str">
        <f ca="1">IF(intern2!AV32&gt;0,
        IF(AU$166="X",
              IF(COUNTBLANK(INDIRECT(ADDRESS(ROW(AU196),MATCH(AU$167,$166:$166,0),1,1)&amp;":"&amp;ADDRESS(ROW(AU196),COLUMN(AU196)-1,1,1),TRUE))&gt;0,"",
                    IF(COUNTIF(INDIRECT(ADDRESS(ROW(AU196),MATCH(AU$167,$166:$166,0),1,1)&amp;":"&amp;ADDRESS(ROW(AU196),COLUMN(AU196)-1,1,1),TRUE),"OK")&gt;0,"OK","NOK")),
              IF(AU$8&gt;=VLOOKUP($A196,'2.2'!$D:$O,5,FALSE),"OK","NOK")),
         "")</f>
        <v/>
      </c>
      <c r="AV196" s="1156" t="str">
        <f ca="1">IF(intern2!AW32&gt;0,
        IF(AV$166="X",
              IF(COUNTBLANK(INDIRECT(ADDRESS(ROW(AV196),MATCH(AV$167,$166:$166,0),1,1)&amp;":"&amp;ADDRESS(ROW(AV196),COLUMN(AV196)-1,1,1),TRUE))&gt;0,"",
                    IF(COUNTIF(INDIRECT(ADDRESS(ROW(AV196),MATCH(AV$167,$166:$166,0),1,1)&amp;":"&amp;ADDRESS(ROW(AV196),COLUMN(AV196)-1,1,1),TRUE),"OK")&gt;0,"OK","NOK")),
              IF(AV$8&gt;=VLOOKUP($A196,'2.2'!$D:$O,5,FALSE),"OK","NOK")),
         "")</f>
        <v/>
      </c>
      <c r="AW196" s="1156" t="str">
        <f ca="1">IF(intern2!AX32&gt;0,
        IF(AW$166="X",
              IF(COUNTBLANK(INDIRECT(ADDRESS(ROW(AW196),MATCH(AW$167,$166:$166,0),1,1)&amp;":"&amp;ADDRESS(ROW(AW196),COLUMN(AW196)-1,1,1),TRUE))&gt;0,"",
                    IF(COUNTIF(INDIRECT(ADDRESS(ROW(AW196),MATCH(AW$167,$166:$166,0),1,1)&amp;":"&amp;ADDRESS(ROW(AW196),COLUMN(AW196)-1,1,1),TRUE),"OK")&gt;0,"OK","NOK")),
              IF(AW$8&gt;=VLOOKUP($A196,'2.2'!$D:$O,5,FALSE),"OK","NOK")),
         "")</f>
        <v/>
      </c>
      <c r="AX196" s="1156" t="str">
        <f ca="1">IF(intern2!AY32&gt;0,
        IF(AX$166="X",
              IF(COUNTBLANK(INDIRECT(ADDRESS(ROW(AX196),MATCH(AX$167,$166:$166,0),1,1)&amp;":"&amp;ADDRESS(ROW(AX196),COLUMN(AX196)-1,1,1),TRUE))&gt;0,"",
                    IF(COUNTIF(INDIRECT(ADDRESS(ROW(AX196),MATCH(AX$167,$166:$166,0),1,1)&amp;":"&amp;ADDRESS(ROW(AX196),COLUMN(AX196)-1,1,1),TRUE),"OK")&gt;0,"OK","NOK")),
              IF(AX$8&gt;=VLOOKUP($A196,'2.2'!$D:$O,5,FALSE),"OK","NOK")),
         "")</f>
        <v/>
      </c>
      <c r="AY196" s="1156" t="str">
        <f ca="1">IF(intern2!AZ32&gt;0,
        IF(AY$166="X",
              IF(COUNTBLANK(INDIRECT(ADDRESS(ROW(AY196),MATCH(AY$167,$166:$166,0),1,1)&amp;":"&amp;ADDRESS(ROW(AY196),COLUMN(AY196)-1,1,1),TRUE))&gt;0,"",
                    IF(COUNTIF(INDIRECT(ADDRESS(ROW(AY196),MATCH(AY$167,$166:$166,0),1,1)&amp;":"&amp;ADDRESS(ROW(AY196),COLUMN(AY196)-1,1,1),TRUE),"OK")&gt;0,"OK","NOK")),
              IF(AY$8&gt;=VLOOKUP($A196,'2.2'!$D:$O,5,FALSE),"OK","NOK")),
         "")</f>
        <v/>
      </c>
      <c r="AZ196" s="1269" t="str">
        <f ca="1">IF(intern2!BA32&gt;0,
        IF(AZ$166="X",
              IF(COUNTBLANK(INDIRECT(ADDRESS(ROW(AZ196),MATCH(AZ$167,$166:$166,0),1,1)&amp;":"&amp;ADDRESS(ROW(AZ196),COLUMN(AZ196)-1,1,1),TRUE))&gt;0,"",
                    IF(COUNTIF(INDIRECT(ADDRESS(ROW(AZ196),MATCH(AZ$167,$166:$166,0),1,1)&amp;":"&amp;ADDRESS(ROW(AZ196),COLUMN(AZ196)-1,1,1),TRUE),"OK")&gt;0,"OK","NOK")),
              IF(AZ$8&gt;=VLOOKUP($A196,'2.2'!$D:$O,5,FALSE),"OK","NOK")),
         "")</f>
        <v/>
      </c>
      <c r="BA196" s="1156" t="str">
        <f ca="1">IF(intern2!BB32&gt;0,
        IF(BA$166="X",
              IF(COUNTBLANK(INDIRECT(ADDRESS(ROW(BA196),MATCH(BA$167,$166:$166,0),1,1)&amp;":"&amp;ADDRESS(ROW(BA196),COLUMN(BA196)-1,1,1),TRUE))&gt;0,"",
                    IF(COUNTIF(INDIRECT(ADDRESS(ROW(BA196),MATCH(BA$167,$166:$166,0),1,1)&amp;":"&amp;ADDRESS(ROW(BA196),COLUMN(BA196)-1,1,1),TRUE),"OK")&gt;0,"OK","NOK")),
              IF(BA$8&gt;=VLOOKUP($A196,'2.2'!$D:$O,5,FALSE),"OK","NOK")),
         "")</f>
        <v>NOK</v>
      </c>
      <c r="BB196" s="1156" t="str">
        <f ca="1">IF(intern2!BC32&gt;0,
        IF(BB$166="X",
              IF(COUNTBLANK(INDIRECT(ADDRESS(ROW(BB196),MATCH(BB$167,$166:$166,0),1,1)&amp;":"&amp;ADDRESS(ROW(BB196),COLUMN(BB196)-1,1,1),TRUE))&gt;0,"",
                    IF(COUNTIF(INDIRECT(ADDRESS(ROW(BB196),MATCH(BB$167,$166:$166,0),1,1)&amp;":"&amp;ADDRESS(ROW(BB196),COLUMN(BB196)-1,1,1),TRUE),"OK")&gt;0,"OK","NOK")),
              IF(BB$8&gt;=VLOOKUP($A196,'2.2'!$D:$O,5,FALSE),"OK","NOK")),
         "")</f>
        <v/>
      </c>
      <c r="BC196" s="1156" t="str">
        <f ca="1">IF(intern2!BD32&gt;0,
        IF(BC$166="X",
              IF(COUNTBLANK(INDIRECT(ADDRESS(ROW(BC196),MATCH(BC$167,$166:$166,0),1,1)&amp;":"&amp;ADDRESS(ROW(BC196),COLUMN(BC196)-1,1,1),TRUE))&gt;0,"",
                    IF(COUNTIF(INDIRECT(ADDRESS(ROW(BC196),MATCH(BC$167,$166:$166,0),1,1)&amp;":"&amp;ADDRESS(ROW(BC196),COLUMN(BC196)-1,1,1),TRUE),"OK")&gt;0,"OK","NOK")),
              IF(BC$8&gt;=VLOOKUP($A196,'2.2'!$D:$O,5,FALSE),"OK","NOK")),
         "")</f>
        <v/>
      </c>
      <c r="BD196" s="1156" t="str">
        <f ca="1">IF(intern2!BE32&gt;0,
        IF(BD$166="X",
              IF(COUNTBLANK(INDIRECT(ADDRESS(ROW(BD196),MATCH(BD$167,$166:$166,0),1,1)&amp;":"&amp;ADDRESS(ROW(BD196),COLUMN(BD196)-1,1,1),TRUE))&gt;0,"",
                    IF(COUNTIF(INDIRECT(ADDRESS(ROW(BD196),MATCH(BD$167,$166:$166,0),1,1)&amp;":"&amp;ADDRESS(ROW(BD196),COLUMN(BD196)-1,1,1),TRUE),"OK")&gt;0,"OK","NOK")),
              IF(BD$8&gt;=VLOOKUP($A196,'2.2'!$D:$O,5,FALSE),"OK","NOK")),
         "")</f>
        <v/>
      </c>
      <c r="BE196" s="1156" t="str">
        <f ca="1">IF(intern2!BF32&gt;0,
        IF(BE$166="X",
              IF(COUNTBLANK(INDIRECT(ADDRESS(ROW(BE196),MATCH(BE$167,$166:$166,0),1,1)&amp;":"&amp;ADDRESS(ROW(BE196),COLUMN(BE196)-1,1,1),TRUE))&gt;0,"",
                    IF(COUNTIF(INDIRECT(ADDRESS(ROW(BE196),MATCH(BE$167,$166:$166,0),1,1)&amp;":"&amp;ADDRESS(ROW(BE196),COLUMN(BE196)-1,1,1),TRUE),"OK")&gt;0,"OK","NOK")),
              IF(BE$8&gt;=VLOOKUP($A196,'2.2'!$D:$O,5,FALSE),"OK","NOK")),
         "")</f>
        <v/>
      </c>
      <c r="BF196" s="1170" t="str">
        <f ca="1">IF(intern2!BG32&gt;0,
        IF(BF$166="X",
              IF(COUNTBLANK(INDIRECT(ADDRESS(ROW(BF196),MATCH(BF$167,$166:$166,0),1,1)&amp;":"&amp;ADDRESS(ROW(BF196),COLUMN(BF196)-1,1,1),TRUE))&gt;0,"",
                    IF(COUNTIF(INDIRECT(ADDRESS(ROW(BF196),MATCH(BF$167,$166:$166,0),1,1)&amp;":"&amp;ADDRESS(ROW(BF196),COLUMN(BF196)-1,1,1),TRUE),"OK")&gt;0,"OK","NOK")),
              IF(BF$8&gt;=VLOOKUP($A196,'2.2'!$D:$O,5,FALSE),"OK","NOK")),
         "")</f>
        <v/>
      </c>
      <c r="BG196" s="1269" t="str">
        <f ca="1">IF(intern2!BH32&gt;0,
        IF(BG$166="X",
              IF(COUNTBLANK(INDIRECT(ADDRESS(ROW(BG196),MATCH(BG$167,$166:$166,0),1,1)&amp;":"&amp;ADDRESS(ROW(BG196),COLUMN(BG196)-1,1,1),TRUE))&gt;0,"",
                    IF(COUNTIF(INDIRECT(ADDRESS(ROW(BG196),MATCH(BG$167,$166:$166,0),1,1)&amp;":"&amp;ADDRESS(ROW(BG196),COLUMN(BG196)-1,1,1),TRUE),"OK")&gt;0,"OK","NOK")),
              IF(BG$8&gt;=VLOOKUP($A196,'2.2'!$D:$O,5,FALSE),"OK","NOK")),
         "")</f>
        <v/>
      </c>
      <c r="BH196" s="1176" t="str">
        <f t="shared" ca="1" si="12"/>
        <v>NOK</v>
      </c>
      <c r="BI196" s="1176"/>
    </row>
    <row r="197" spans="1:61" ht="39.6" x14ac:dyDescent="0.25">
      <c r="A197" s="716" t="str">
        <f t="shared" ref="A197:B197" si="40">+A37</f>
        <v>NEU2.1</v>
      </c>
      <c r="B197" s="1157" t="str">
        <f t="shared" si="40"/>
        <v>Tumore primario del sistema nervoso centrale (senza pazienti palliativi)</v>
      </c>
      <c r="C197" s="1156" t="str">
        <f ca="1">IF(intern2!D33&gt;0,
        IF(C$166="X",
              IF(COUNTBLANK(INDIRECT(ADDRESS(ROW(C197),MATCH(C$167,$166:$166,0),1,1)&amp;":"&amp;ADDRESS(ROW(C197),COLUMN(C197)-1,1,1),TRUE))&gt;0,"",
                    IF(COUNTIF(INDIRECT(ADDRESS(ROW(C197),MATCH(C$167,$166:$166,0),1,1)&amp;":"&amp;ADDRESS(ROW(C197),COLUMN(C197)-1,1,1),TRUE),"OK")&gt;0,"OK","NOK")),
              IF(C$8&gt;=VLOOKUP($A197,'2.2'!$D:$O,5,FALSE),"OK","NOK")),
         "")</f>
        <v/>
      </c>
      <c r="D197" s="1156" t="str">
        <f ca="1">IF(intern2!E33&gt;0,
        IF(D$166="X",
              IF(COUNTBLANK(INDIRECT(ADDRESS(ROW(D197),MATCH(D$167,$166:$166,0),1,1)&amp;":"&amp;ADDRESS(ROW(D197),COLUMN(D197)-1,1,1),TRUE))&gt;0,"",
                    IF(COUNTIF(INDIRECT(ADDRESS(ROW(D197),MATCH(D$167,$166:$166,0),1,1)&amp;":"&amp;ADDRESS(ROW(D197),COLUMN(D197)-1,1,1),TRUE),"OK")&gt;0,"OK","NOK")),
              IF(D$8&gt;=VLOOKUP($A197,'2.2'!$D:$O,5,FALSE),"OK","NOK")),
         "")</f>
        <v/>
      </c>
      <c r="E197" s="1156" t="str">
        <f ca="1">IF(intern2!F33&gt;0,
        IF(E$166="X",
              IF(COUNTBLANK(INDIRECT(ADDRESS(ROW(E197),MATCH(E$167,$166:$166,0),1,1)&amp;":"&amp;ADDRESS(ROW(E197),COLUMN(E197)-1,1,1),TRUE))&gt;0,"",
                    IF(COUNTIF(INDIRECT(ADDRESS(ROW(E197),MATCH(E$167,$166:$166,0),1,1)&amp;":"&amp;ADDRESS(ROW(E197),COLUMN(E197)-1,1,1),TRUE),"OK")&gt;0,"OK","NOK")),
              IF(E$8&gt;=VLOOKUP($A197,'2.2'!$D:$O,5,FALSE),"OK","NOK")),
         "")</f>
        <v/>
      </c>
      <c r="F197" s="1156" t="str">
        <f ca="1">IF(intern2!G33&gt;0,
        IF(F$166="X",
              IF(COUNTBLANK(INDIRECT(ADDRESS(ROW(F197),MATCH(F$167,$166:$166,0),1,1)&amp;":"&amp;ADDRESS(ROW(F197),COLUMN(F197)-1,1,1),TRUE))&gt;0,"",
                    IF(COUNTIF(INDIRECT(ADDRESS(ROW(F197),MATCH(F$167,$166:$166,0),1,1)&amp;":"&amp;ADDRESS(ROW(F197),COLUMN(F197)-1,1,1),TRUE),"OK")&gt;0,"OK","NOK")),
              IF(F$8&gt;=VLOOKUP($A197,'2.2'!$D:$O,5,FALSE),"OK","NOK")),
         "")</f>
        <v/>
      </c>
      <c r="G197" s="1156" t="str">
        <f ca="1">IF(intern2!H33&gt;0,
        IF(G$166="X",
              IF(COUNTBLANK(INDIRECT(ADDRESS(ROW(G197),MATCH(G$167,$166:$166,0),1,1)&amp;":"&amp;ADDRESS(ROW(G197),COLUMN(G197)-1,1,1),TRUE))&gt;0,"",
                    IF(COUNTIF(INDIRECT(ADDRESS(ROW(G197),MATCH(G$167,$166:$166,0),1,1)&amp;":"&amp;ADDRESS(ROW(G197),COLUMN(G197)-1,1,1),TRUE),"OK")&gt;0,"OK","NOK")),
              IF(G$8&gt;=VLOOKUP($A197,'2.2'!$D:$O,5,FALSE),"OK","NOK")),
         "")</f>
        <v/>
      </c>
      <c r="H197" s="1156" t="str">
        <f ca="1">IF(intern2!I33&gt;0,
        IF(H$166="X",
              IF(COUNTBLANK(INDIRECT(ADDRESS(ROW(H197),MATCH(H$167,$166:$166,0),1,1)&amp;":"&amp;ADDRESS(ROW(H197),COLUMN(H197)-1,1,1),TRUE))&gt;0,"",
                    IF(COUNTIF(INDIRECT(ADDRESS(ROW(H197),MATCH(H$167,$166:$166,0),1,1)&amp;":"&amp;ADDRESS(ROW(H197),COLUMN(H197)-1,1,1),TRUE),"OK")&gt;0,"OK","NOK")),
              IF(H$8&gt;=VLOOKUP($A197,'2.2'!$D:$O,5,FALSE),"OK","NOK")),
         "")</f>
        <v/>
      </c>
      <c r="I197" s="1269" t="str">
        <f ca="1">IF(intern2!J33&gt;0,
        IF(I$166="X",
              IF(COUNTBLANK(INDIRECT(ADDRESS(ROW(I197),MATCH(I$167,$166:$166,0),1,1)&amp;":"&amp;ADDRESS(ROW(I197),COLUMN(I197)-1,1,1),TRUE))&gt;0,"",
                    IF(COUNTIF(INDIRECT(ADDRESS(ROW(I197),MATCH(I$167,$166:$166,0),1,1)&amp;":"&amp;ADDRESS(ROW(I197),COLUMN(I197)-1,1,1),TRUE),"OK")&gt;0,"OK","NOK")),
              IF(I$8&gt;=VLOOKUP($A197,'2.2'!$D:$O,5,FALSE),"OK","NOK")),
         "")</f>
        <v/>
      </c>
      <c r="J197" s="1159" t="str">
        <f ca="1">IF(intern2!K33&gt;0,
        IF(J$166="X",
              IF(COUNTBLANK(INDIRECT(ADDRESS(ROW(J197),MATCH(J$167,$166:$166,0),1,1)&amp;":"&amp;ADDRESS(ROW(J197),COLUMN(J197)-1,1,1),TRUE))&gt;0,"",
                    IF(COUNTIF(INDIRECT(ADDRESS(ROW(J197),MATCH(J$167,$166:$166,0),1,1)&amp;":"&amp;ADDRESS(ROW(J197),COLUMN(J197)-1,1,1),TRUE),"OK")&gt;0,"OK","NOK")),
              IF(J$8&gt;=VLOOKUP($A197,'2.2'!$D:$O,5,FALSE),"OK","NOK")),
         "")</f>
        <v/>
      </c>
      <c r="K197" s="1156" t="str">
        <f ca="1">IF(intern2!L33&gt;0,
        IF(K$166="X",
              IF(COUNTBLANK(INDIRECT(ADDRESS(ROW(K197),MATCH(K$167,$166:$166,0),1,1)&amp;":"&amp;ADDRESS(ROW(K197),COLUMN(K197)-1,1,1),TRUE))&gt;0,"",
                    IF(COUNTIF(INDIRECT(ADDRESS(ROW(K197),MATCH(K$167,$166:$166,0),1,1)&amp;":"&amp;ADDRESS(ROW(K197),COLUMN(K197)-1,1,1),TRUE),"OK")&gt;0,"OK","NOK")),
              IF(K$8&gt;=VLOOKUP($A197,'2.2'!$D:$O,5,FALSE),"OK","NOK")),
         "")</f>
        <v/>
      </c>
      <c r="L197" s="1156" t="str">
        <f ca="1">IF(intern2!M33&gt;0,
        IF(L$166="X",
              IF(COUNTBLANK(INDIRECT(ADDRESS(ROW(L197),MATCH(L$167,$166:$166,0),1,1)&amp;":"&amp;ADDRESS(ROW(L197),COLUMN(L197)-1,1,1),TRUE))&gt;0,"",
                    IF(COUNTIF(INDIRECT(ADDRESS(ROW(L197),MATCH(L$167,$166:$166,0),1,1)&amp;":"&amp;ADDRESS(ROW(L197),COLUMN(L197)-1,1,1),TRUE),"OK")&gt;0,"OK","NOK")),
              IF(L$8&gt;=VLOOKUP($A197,'2.2'!$D:$O,5,FALSE),"OK","NOK")),
         "")</f>
        <v/>
      </c>
      <c r="M197" s="1156" t="str">
        <f ca="1">IF(intern2!N33&gt;0,
        IF(M$166="X",
              IF(COUNTBLANK(INDIRECT(ADDRESS(ROW(M197),MATCH(M$167,$166:$166,0),1,1)&amp;":"&amp;ADDRESS(ROW(M197),COLUMN(M197)-1,1,1),TRUE))&gt;0,"",
                    IF(COUNTIF(INDIRECT(ADDRESS(ROW(M197),MATCH(M$167,$166:$166,0),1,1)&amp;":"&amp;ADDRESS(ROW(M197),COLUMN(M197)-1,1,1),TRUE),"OK")&gt;0,"OK","NOK")),
              IF(M$8&gt;=VLOOKUP($A197,'2.2'!$D:$O,5,FALSE),"OK","NOK")),
         "")</f>
        <v/>
      </c>
      <c r="N197" s="1156" t="str">
        <f ca="1">IF(intern2!O33&gt;0,
        IF(N$166="X",
              IF(COUNTBLANK(INDIRECT(ADDRESS(ROW(N197),MATCH(N$167,$166:$166,0),1,1)&amp;":"&amp;ADDRESS(ROW(N197),COLUMN(N197)-1,1,1),TRUE))&gt;0,"",
                    IF(COUNTIF(INDIRECT(ADDRESS(ROW(N197),MATCH(N$167,$166:$166,0),1,1)&amp;":"&amp;ADDRESS(ROW(N197),COLUMN(N197)-1,1,1),TRUE),"OK")&gt;0,"OK","NOK")),
              IF(N$8&gt;=VLOOKUP($A197,'2.2'!$D:$O,5,FALSE),"OK","NOK")),
         "")</f>
        <v/>
      </c>
      <c r="O197" s="1156" t="str">
        <f ca="1">IF(intern2!P33&gt;0,
        IF(O$166="X",
              IF(COUNTBLANK(INDIRECT(ADDRESS(ROW(O197),MATCH(O$167,$166:$166,0),1,1)&amp;":"&amp;ADDRESS(ROW(O197),COLUMN(O197)-1,1,1),TRUE))&gt;0,"",
                    IF(COUNTIF(INDIRECT(ADDRESS(ROW(O197),MATCH(O$167,$166:$166,0),1,1)&amp;":"&amp;ADDRESS(ROW(O197),COLUMN(O197)-1,1,1),TRUE),"OK")&gt;0,"OK","NOK")),
              IF(O$8&gt;=VLOOKUP($A197,'2.2'!$D:$O,5,FALSE),"OK","NOK")),
         "")</f>
        <v/>
      </c>
      <c r="P197" s="1156" t="str">
        <f ca="1">IF(intern2!Q33&gt;0,
        IF(P$166="X",
              IF(COUNTBLANK(INDIRECT(ADDRESS(ROW(P197),MATCH(P$167,$166:$166,0),1,1)&amp;":"&amp;ADDRESS(ROW(P197),COLUMN(P197)-1,1,1),TRUE))&gt;0,"",
                    IF(COUNTIF(INDIRECT(ADDRESS(ROW(P197),MATCH(P$167,$166:$166,0),1,1)&amp;":"&amp;ADDRESS(ROW(P197),COLUMN(P197)-1,1,1),TRUE),"OK")&gt;0,"OK","NOK")),
              IF(P$8&gt;=VLOOKUP($A197,'2.2'!$D:$O,5,FALSE),"OK","NOK")),
         "")</f>
        <v/>
      </c>
      <c r="Q197" s="1156" t="str">
        <f ca="1">IF(intern2!R33&gt;0,
        IF(Q$166="X",
              IF(COUNTBLANK(INDIRECT(ADDRESS(ROW(Q197),MATCH(Q$167,$166:$166,0),1,1)&amp;":"&amp;ADDRESS(ROW(Q197),COLUMN(Q197)-1,1,1),TRUE))&gt;0,"",
                    IF(COUNTIF(INDIRECT(ADDRESS(ROW(Q197),MATCH(Q$167,$166:$166,0),1,1)&amp;":"&amp;ADDRESS(ROW(Q197),COLUMN(Q197)-1,1,1),TRUE),"OK")&gt;0,"OK","NOK")),
              IF(Q$8&gt;=VLOOKUP($A197,'2.2'!$D:$O,5,FALSE),"OK","NOK")),
         "")</f>
        <v/>
      </c>
      <c r="R197" s="1159" t="str">
        <f ca="1">IF(intern2!S33&gt;0,
        IF(R$166="X",
              IF(COUNTBLANK(INDIRECT(ADDRESS(ROW(R197),MATCH(R$167,$166:$166,0),1,1)&amp;":"&amp;ADDRESS(ROW(R197),COLUMN(R197)-1,1,1),TRUE))&gt;0,"",
                    IF(COUNTIF(INDIRECT(ADDRESS(ROW(R197),MATCH(R$167,$166:$166,0),1,1)&amp;":"&amp;ADDRESS(ROW(R197),COLUMN(R197)-1,1,1),TRUE),"OK")&gt;0,"OK","NOK")),
              IF(R$8&gt;=VLOOKUP($A197,'2.2'!$D:$O,5,FALSE),"OK","NOK")),
         "")</f>
        <v/>
      </c>
      <c r="S197" s="1159" t="str">
        <f ca="1">IF(intern2!T33&gt;0,
        IF(S$166="X",
              IF(COUNTBLANK(INDIRECT(ADDRESS(ROW(S197),MATCH(S$167,$166:$166,0),1,1)&amp;":"&amp;ADDRESS(ROW(S197),COLUMN(S197)-1,1,1),TRUE))&gt;0,"",
                    IF(COUNTIF(INDIRECT(ADDRESS(ROW(S197),MATCH(S$167,$166:$166,0),1,1)&amp;":"&amp;ADDRESS(ROW(S197),COLUMN(S197)-1,1,1),TRUE),"OK")&gt;0,"OK","NOK")),
              IF(S$8&gt;=VLOOKUP($A197,'2.2'!$D:$O,5,FALSE),"OK","NOK")),
         "")</f>
        <v/>
      </c>
      <c r="T197" s="1156" t="str">
        <f ca="1">IF(intern2!U33&gt;0,
        IF(T$166="X",
              IF(COUNTBLANK(INDIRECT(ADDRESS(ROW(T197),MATCH(T$167,$166:$166,0),1,1)&amp;":"&amp;ADDRESS(ROW(T197),COLUMN(T197)-1,1,1),TRUE))&gt;0,"",
                    IF(COUNTIF(INDIRECT(ADDRESS(ROW(T197),MATCH(T$167,$166:$166,0),1,1)&amp;":"&amp;ADDRESS(ROW(T197),COLUMN(T197)-1,1,1),TRUE),"OK")&gt;0,"OK","NOK")),
              IF(T$8&gt;=VLOOKUP($A197,'2.2'!$D:$O,5,FALSE),"OK","NOK")),
         "")</f>
        <v/>
      </c>
      <c r="U197" s="1156" t="str">
        <f ca="1">IF(intern2!V33&gt;0,
        IF(U$166="X",
              IF(COUNTBLANK(INDIRECT(ADDRESS(ROW(U197),MATCH(U$167,$166:$166,0),1,1)&amp;":"&amp;ADDRESS(ROW(U197),COLUMN(U197)-1,1,1),TRUE))&gt;0,"",
                    IF(COUNTIF(INDIRECT(ADDRESS(ROW(U197),MATCH(U$167,$166:$166,0),1,1)&amp;":"&amp;ADDRESS(ROW(U197),COLUMN(U197)-1,1,1),TRUE),"OK")&gt;0,"OK","NOK")),
              IF(U$8&gt;=VLOOKUP($A197,'2.2'!$D:$O,5,FALSE),"OK","NOK")),
         "")</f>
        <v/>
      </c>
      <c r="V197" s="1156" t="str">
        <f ca="1">IF(intern2!W33&gt;0,
        IF(V$166="X",
              IF(COUNTBLANK(INDIRECT(ADDRESS(ROW(V197),MATCH(V$167,$166:$166,0),1,1)&amp;":"&amp;ADDRESS(ROW(V197),COLUMN(V197)-1,1,1),TRUE))&gt;0,"",
                    IF(COUNTIF(INDIRECT(ADDRESS(ROW(V197),MATCH(V$167,$166:$166,0),1,1)&amp;":"&amp;ADDRESS(ROW(V197),COLUMN(V197)-1,1,1),TRUE),"OK")&gt;0,"OK","NOK")),
              IF(V$8&gt;=VLOOKUP($A197,'2.2'!$D:$O,5,FALSE),"OK","NOK")),
         "")</f>
        <v/>
      </c>
      <c r="W197" s="1156" t="str">
        <f ca="1">IF(intern2!X33&gt;0,
        IF(W$166="X",
              IF(COUNTBLANK(INDIRECT(ADDRESS(ROW(W197),MATCH(W$167,$166:$166,0),1,1)&amp;":"&amp;ADDRESS(ROW(W197),COLUMN(W197)-1,1,1),TRUE))&gt;0,"",
                    IF(COUNTIF(INDIRECT(ADDRESS(ROW(W197),MATCH(W$167,$166:$166,0),1,1)&amp;":"&amp;ADDRESS(ROW(W197),COLUMN(W197)-1,1,1),TRUE),"OK")&gt;0,"OK","NOK")),
              IF(W$8&gt;=VLOOKUP($A197,'2.2'!$D:$O,5,FALSE),"OK","NOK")),
         "")</f>
        <v/>
      </c>
      <c r="X197" s="1156" t="str">
        <f ca="1">IF(intern2!Y33&gt;0,
        IF(X$166="X",
              IF(COUNTBLANK(INDIRECT(ADDRESS(ROW(X197),MATCH(X$167,$166:$166,0),1,1)&amp;":"&amp;ADDRESS(ROW(X197),COLUMN(X197)-1,1,1),TRUE))&gt;0,"",
                    IF(COUNTIF(INDIRECT(ADDRESS(ROW(X197),MATCH(X$167,$166:$166,0),1,1)&amp;":"&amp;ADDRESS(ROW(X197),COLUMN(X197)-1,1,1),TRUE),"OK")&gt;0,"OK","NOK")),
              IF(X$8&gt;=VLOOKUP($A197,'2.2'!$D:$O,5,FALSE),"OK","NOK")),
         "")</f>
        <v/>
      </c>
      <c r="Y197" s="1170" t="str">
        <f ca="1">IF(intern2!Z33&gt;0,
        IF(Y$166="X",
              IF(COUNTBLANK(INDIRECT(ADDRESS(ROW(Y197),MATCH(Y$167,$166:$166,0),1,1)&amp;":"&amp;ADDRESS(ROW(Y197),COLUMN(Y197)-1,1,1),TRUE))&gt;0,"",
                    IF(COUNTIF(INDIRECT(ADDRESS(ROW(Y197),MATCH(Y$167,$166:$166,0),1,1)&amp;":"&amp;ADDRESS(ROW(Y197),COLUMN(Y197)-1,1,1),TRUE),"OK")&gt;0,"OK","NOK")),
              IF(Y$8&gt;=VLOOKUP($A197,'2.2'!$D:$O,5,FALSE),"OK","NOK")),
         "")</f>
        <v/>
      </c>
      <c r="Z197" s="1269" t="str">
        <f ca="1">IF(intern2!AA33&gt;0,
        IF(Z$166="X",
              IF(COUNTBLANK(INDIRECT(ADDRESS(ROW(Z197),MATCH(Z$167,$166:$166,0),1,1)&amp;":"&amp;ADDRESS(ROW(Z197),COLUMN(Z197)-1,1,1),TRUE))&gt;0,"",
                    IF(COUNTIF(INDIRECT(ADDRESS(ROW(Z197),MATCH(Z$167,$166:$166,0),1,1)&amp;":"&amp;ADDRESS(ROW(Z197),COLUMN(Z197)-1,1,1),TRUE),"OK")&gt;0,"OK","NOK")),
              IF(Z$8&gt;=VLOOKUP($A197,'2.2'!$D:$O,5,FALSE),"OK","NOK")),
         "")</f>
        <v/>
      </c>
      <c r="AA197" s="1156" t="str">
        <f ca="1">IF(intern2!AB33&gt;0,
        IF(AA$166="X",
              IF(COUNTBLANK(INDIRECT(ADDRESS(ROW(AA197),MATCH(AA$167,$166:$166,0),1,1)&amp;":"&amp;ADDRESS(ROW(AA197),COLUMN(AA197)-1,1,1),TRUE))&gt;0,"",
                    IF(COUNTIF(INDIRECT(ADDRESS(ROW(AA197),MATCH(AA$167,$166:$166,0),1,1)&amp;":"&amp;ADDRESS(ROW(AA197),COLUMN(AA197)-1,1,1),TRUE),"OK")&gt;0,"OK","NOK")),
              IF(AA$8&gt;=VLOOKUP($A197,'2.2'!$D:$O,5,FALSE),"OK","NOK")),
         "")</f>
        <v/>
      </c>
      <c r="AB197" s="1156" t="str">
        <f ca="1">IF(intern2!AC33&gt;0,
        IF(AB$166="X",
              IF(COUNTBLANK(INDIRECT(ADDRESS(ROW(AB197),MATCH(AB$167,$166:$166,0),1,1)&amp;":"&amp;ADDRESS(ROW(AB197),COLUMN(AB197)-1,1,1),TRUE))&gt;0,"",
                    IF(COUNTIF(INDIRECT(ADDRESS(ROW(AB197),MATCH(AB$167,$166:$166,0),1,1)&amp;":"&amp;ADDRESS(ROW(AB197),COLUMN(AB197)-1,1,1),TRUE),"OK")&gt;0,"OK","NOK")),
              IF(AB$8&gt;=VLOOKUP($A197,'2.2'!$D:$O,5,FALSE),"OK","NOK")),
         "")</f>
        <v/>
      </c>
      <c r="AC197" s="1156" t="str">
        <f ca="1">IF(intern2!AD33&gt;0,
        IF(AC$166="X",
              IF(COUNTBLANK(INDIRECT(ADDRESS(ROW(AC197),MATCH(AC$167,$166:$166,0),1,1)&amp;":"&amp;ADDRESS(ROW(AC197),COLUMN(AC197)-1,1,1),TRUE))&gt;0,"",
                    IF(COUNTIF(INDIRECT(ADDRESS(ROW(AC197),MATCH(AC$167,$166:$166,0),1,1)&amp;":"&amp;ADDRESS(ROW(AC197),COLUMN(AC197)-1,1,1),TRUE),"OK")&gt;0,"OK","NOK")),
              IF(AC$8&gt;=VLOOKUP($A197,'2.2'!$D:$O,5,FALSE),"OK","NOK")),
         "")</f>
        <v/>
      </c>
      <c r="AD197" s="1156" t="str">
        <f ca="1">IF(intern2!AE33&gt;0,
        IF(AD$166="X",
              IF(COUNTBLANK(INDIRECT(ADDRESS(ROW(AD197),MATCH(AD$167,$166:$166,0),1,1)&amp;":"&amp;ADDRESS(ROW(AD197),COLUMN(AD197)-1,1,1),TRUE))&gt;0,"",
                    IF(COUNTIF(INDIRECT(ADDRESS(ROW(AD197),MATCH(AD$167,$166:$166,0),1,1)&amp;":"&amp;ADDRESS(ROW(AD197),COLUMN(AD197)-1,1,1),TRUE),"OK")&gt;0,"OK","NOK")),
              IF(AD$8&gt;=VLOOKUP($A197,'2.2'!$D:$O,5,FALSE),"OK","NOK")),
         "")</f>
        <v/>
      </c>
      <c r="AE197" s="1160" t="str">
        <f ca="1">IF(intern2!AF33&gt;0,
        IF(AE$166="X",
              IF(COUNTBLANK(INDIRECT(ADDRESS(ROW(AE197),MATCH(AE$167,$166:$166,0),1,1)&amp;":"&amp;ADDRESS(ROW(AE197),COLUMN(AE197)-1,1,1),TRUE))&gt;0,"",
                    IF(COUNTIF(INDIRECT(ADDRESS(ROW(AE197),MATCH(AE$167,$166:$166,0),1,1)&amp;":"&amp;ADDRESS(ROW(AE197),COLUMN(AE197)-1,1,1),TRUE),"OK")&gt;0,"OK","NOK")),
              IF(AE$8&gt;=VLOOKUP($A197,'2.2'!$D:$O,5,FALSE),"OK","NOK")),
         "")</f>
        <v/>
      </c>
      <c r="AF197" s="1269" t="str">
        <f ca="1">IF(intern2!AG33&gt;0,
        IF(AF$166="X",
              IF(COUNTBLANK(INDIRECT(ADDRESS(ROW(AF197),MATCH(AF$167,$166:$166,0),1,1)&amp;":"&amp;ADDRESS(ROW(AF197),COLUMN(AF197)-1,1,1),TRUE))&gt;0,"",
                    IF(COUNTIF(INDIRECT(ADDRESS(ROW(AF197),MATCH(AF$167,$166:$166,0),1,1)&amp;":"&amp;ADDRESS(ROW(AF197),COLUMN(AF197)-1,1,1),TRUE),"OK")&gt;0,"OK","NOK")),
              IF(AF$8&gt;=VLOOKUP($A197,'2.2'!$D:$O,5,FALSE),"OK","NOK")),
         "")</f>
        <v/>
      </c>
      <c r="AG197" s="1160" t="str">
        <f ca="1">IF(intern2!AH33&gt;0,
        IF(AG$166="X",
              IF(COUNTBLANK(INDIRECT(ADDRESS(ROW(AG197),MATCH(AG$167,$166:$166,0),1,1)&amp;":"&amp;ADDRESS(ROW(AG197),COLUMN(AG197)-1,1,1),TRUE))&gt;0,"",
                    IF(COUNTIF(INDIRECT(ADDRESS(ROW(AG197),MATCH(AG$167,$166:$166,0),1,1)&amp;":"&amp;ADDRESS(ROW(AG197),COLUMN(AG197)-1,1,1),TRUE),"OK")&gt;0,"OK","NOK")),
              IF(AG$8&gt;=VLOOKUP($A197,'2.2'!$D:$O,5,FALSE),"OK","NOK")),
         "")</f>
        <v/>
      </c>
      <c r="AH197" s="1160" t="str">
        <f ca="1">IF(intern2!AI33&gt;0,
        IF(AH$166="X",
              IF(COUNTBLANK(INDIRECT(ADDRESS(ROW(AH197),MATCH(AH$167,$166:$166,0),1,1)&amp;":"&amp;ADDRESS(ROW(AH197),COLUMN(AH197)-1,1,1),TRUE))&gt;0,"",
                    IF(COUNTIF(INDIRECT(ADDRESS(ROW(AH197),MATCH(AH$167,$166:$166,0),1,1)&amp;":"&amp;ADDRESS(ROW(AH197),COLUMN(AH197)-1,1,1),TRUE),"OK")&gt;0,"OK","NOK")),
              IF(AH$8&gt;=VLOOKUP($A197,'2.2'!$D:$O,5,FALSE),"OK","NOK")),
         "")</f>
        <v/>
      </c>
      <c r="AI197" s="1156" t="str">
        <f ca="1">IF(intern2!AJ33&gt;0,
        IF(AI$166="X",
              IF(COUNTBLANK(INDIRECT(ADDRESS(ROW(AI197),MATCH(AI$167,$166:$166,0),1,1)&amp;":"&amp;ADDRESS(ROW(AI197),COLUMN(AI197)-1,1,1),TRUE))&gt;0,"",
                    IF(COUNTIF(INDIRECT(ADDRESS(ROW(AI197),MATCH(AI$167,$166:$166,0),1,1)&amp;":"&amp;ADDRESS(ROW(AI197),COLUMN(AI197)-1,1,1),TRUE),"OK")&gt;0,"OK","NOK")),
              IF(AI$8&gt;=VLOOKUP($A197,'2.2'!$D:$O,5,FALSE),"OK","NOK")),
         "")</f>
        <v>NOK</v>
      </c>
      <c r="AJ197" s="1156" t="str">
        <f ca="1">IF(intern2!AK33&gt;0,
        IF(AJ$166="X",
              IF(COUNTBLANK(INDIRECT(ADDRESS(ROW(AJ197),MATCH(AJ$167,$166:$166,0),1,1)&amp;":"&amp;ADDRESS(ROW(AJ197),COLUMN(AJ197)-1,1,1),TRUE))&gt;0,"",
                    IF(COUNTIF(INDIRECT(ADDRESS(ROW(AJ197),MATCH(AJ$167,$166:$166,0),1,1)&amp;":"&amp;ADDRESS(ROW(AJ197),COLUMN(AJ197)-1,1,1),TRUE),"OK")&gt;0,"OK","NOK")),
              IF(AJ$8&gt;=VLOOKUP($A197,'2.2'!$D:$O,5,FALSE),"OK","NOK")),
         "")</f>
        <v>NOK</v>
      </c>
      <c r="AK197" s="1156" t="str">
        <f ca="1">IF(intern2!AL33&gt;0,
        IF(AK$166="X",
              IF(COUNTBLANK(INDIRECT(ADDRESS(ROW(AK197),MATCH(AK$167,$166:$166,0),1,1)&amp;":"&amp;ADDRESS(ROW(AK197),COLUMN(AK197)-1,1,1),TRUE))&gt;0,"",
                    IF(COUNTIF(INDIRECT(ADDRESS(ROW(AK197),MATCH(AK$167,$166:$166,0),1,1)&amp;":"&amp;ADDRESS(ROW(AK197),COLUMN(AK197)-1,1,1),TRUE),"OK")&gt;0,"OK","NOK")),
              IF(AK$8&gt;=VLOOKUP($A197,'2.2'!$D:$O,5,FALSE),"OK","NOK")),
         "")</f>
        <v/>
      </c>
      <c r="AL197" s="1156" t="str">
        <f ca="1">IF(intern2!AM33&gt;0,
        IF(AL$166="X",
              IF(COUNTBLANK(INDIRECT(ADDRESS(ROW(AL197),MATCH(AL$167,$166:$166,0),1,1)&amp;":"&amp;ADDRESS(ROW(AL197),COLUMN(AL197)-1,1,1),TRUE))&gt;0,"",
                    IF(COUNTIF(INDIRECT(ADDRESS(ROW(AL197),MATCH(AL$167,$166:$166,0),1,1)&amp;":"&amp;ADDRESS(ROW(AL197),COLUMN(AL197)-1,1,1),TRUE),"OK")&gt;0,"OK","NOK")),
              IF(AL$8&gt;=VLOOKUP($A197,'2.2'!$D:$O,5,FALSE),"OK","NOK")),
         "")</f>
        <v/>
      </c>
      <c r="AM197" s="1269" t="str">
        <f ca="1">IF(intern2!AN33&gt;0,
        IF(AM$166="X",
              IF(COUNTBLANK(INDIRECT(ADDRESS(ROW(AM197),MATCH(AM$167,$166:$166,0),1,1)&amp;":"&amp;ADDRESS(ROW(AM197),COLUMN(AM197)-1,1,1),TRUE))&gt;0,"",
                    IF(COUNTIF(INDIRECT(ADDRESS(ROW(AM197),MATCH(AM$167,$166:$166,0),1,1)&amp;":"&amp;ADDRESS(ROW(AM197),COLUMN(AM197)-1,1,1),TRUE),"OK")&gt;0,"OK","NOK")),
              IF(AM$8&gt;=VLOOKUP($A197,'2.2'!$D:$O,5,FALSE),"OK","NOK")),
         "")</f>
        <v/>
      </c>
      <c r="AN197" s="1170" t="str">
        <f ca="1">IF(intern2!AO33&gt;0,
        IF(AN$166="X",
              IF(COUNTBLANK(INDIRECT(ADDRESS(ROW(AN197),MATCH(AN$167,$166:$166,0),1,1)&amp;":"&amp;ADDRESS(ROW(AN197),COLUMN(AN197)-1,1,1),TRUE))&gt;0,"",
                    IF(COUNTIF(INDIRECT(ADDRESS(ROW(AN197),MATCH(AN$167,$166:$166,0),1,1)&amp;":"&amp;ADDRESS(ROW(AN197),COLUMN(AN197)-1,1,1),TRUE),"OK")&gt;0,"OK","NOK")),
              IF(AN$8&gt;=VLOOKUP($A197,'2.2'!$D:$O,5,FALSE),"OK","NOK")),
         "")</f>
        <v/>
      </c>
      <c r="AO197" s="1156" t="str">
        <f ca="1">IF(intern2!AP33&gt;0,
        IF(AO$166="X",
              IF(COUNTBLANK(INDIRECT(ADDRESS(ROW(AO197),MATCH(AO$167,$166:$166,0),1,1)&amp;":"&amp;ADDRESS(ROW(AO197),COLUMN(AO197)-1,1,1),TRUE))&gt;0,"",
                    IF(COUNTIF(INDIRECT(ADDRESS(ROW(AO197),MATCH(AO$167,$166:$166,0),1,1)&amp;":"&amp;ADDRESS(ROW(AO197),COLUMN(AO197)-1,1,1),TRUE),"OK")&gt;0,"OK","NOK")),
              IF(AO$8&gt;=VLOOKUP($A197,'2.2'!$D:$O,5,FALSE),"OK","NOK")),
         "")</f>
        <v/>
      </c>
      <c r="AP197" s="1156" t="str">
        <f ca="1">IF(intern2!AQ33&gt;0,
        IF(AP$166="X",
              IF(COUNTBLANK(INDIRECT(ADDRESS(ROW(AP197),MATCH(AP$167,$166:$166,0),1,1)&amp;":"&amp;ADDRESS(ROW(AP197),COLUMN(AP197)-1,1,1),TRUE))&gt;0,"",
                    IF(COUNTIF(INDIRECT(ADDRESS(ROW(AP197),MATCH(AP$167,$166:$166,0),1,1)&amp;":"&amp;ADDRESS(ROW(AP197),COLUMN(AP197)-1,1,1),TRUE),"OK")&gt;0,"OK","NOK")),
              IF(AP$8&gt;=VLOOKUP($A197,'2.2'!$D:$O,5,FALSE),"OK","NOK")),
         "")</f>
        <v/>
      </c>
      <c r="AQ197" s="1269" t="str">
        <f ca="1">IF(intern2!AR33&gt;0,
        IF(AQ$166="X",
              IF(COUNTBLANK(INDIRECT(ADDRESS(ROW(AQ197),MATCH(AQ$167,$166:$166,0),1,1)&amp;":"&amp;ADDRESS(ROW(AQ197),COLUMN(AQ197)-1,1,1),TRUE))&gt;0,"",
                    IF(COUNTIF(INDIRECT(ADDRESS(ROW(AQ197),MATCH(AQ$167,$166:$166,0),1,1)&amp;":"&amp;ADDRESS(ROW(AQ197),COLUMN(AQ197)-1,1,1),TRUE),"OK")&gt;0,"OK","NOK")),
              IF(AQ$8&gt;=VLOOKUP($A197,'2.2'!$D:$O,5,FALSE),"OK","NOK")),
         "")</f>
        <v/>
      </c>
      <c r="AR197" s="1156" t="str">
        <f ca="1">IF(intern2!AS33&gt;0,
        IF(AR$166="X",
              IF(COUNTBLANK(INDIRECT(ADDRESS(ROW(AR197),MATCH(AR$167,$166:$166,0),1,1)&amp;":"&amp;ADDRESS(ROW(AR197),COLUMN(AR197)-1,1,1),TRUE))&gt;0,"",
                    IF(COUNTIF(INDIRECT(ADDRESS(ROW(AR197),MATCH(AR$167,$166:$166,0),1,1)&amp;":"&amp;ADDRESS(ROW(AR197),COLUMN(AR197)-1,1,1),TRUE),"OK")&gt;0,"OK","NOK")),
              IF(AR$8&gt;=VLOOKUP($A197,'2.2'!$D:$O,5,FALSE),"OK","NOK")),
         "")</f>
        <v/>
      </c>
      <c r="AS197" s="1156" t="str">
        <f ca="1">IF(intern2!AT33&gt;0,
        IF(AS$166="X",
              IF(COUNTBLANK(INDIRECT(ADDRESS(ROW(AS197),MATCH(AS$167,$166:$166,0),1,1)&amp;":"&amp;ADDRESS(ROW(AS197),COLUMN(AS197)-1,1,1),TRUE))&gt;0,"",
                    IF(COUNTIF(INDIRECT(ADDRESS(ROW(AS197),MATCH(AS$167,$166:$166,0),1,1)&amp;":"&amp;ADDRESS(ROW(AS197),COLUMN(AS197)-1,1,1),TRUE),"OK")&gt;0,"OK","NOK")),
              IF(AS$8&gt;=VLOOKUP($A197,'2.2'!$D:$O,5,FALSE),"OK","NOK")),
         "")</f>
        <v/>
      </c>
      <c r="AT197" s="1269" t="str">
        <f ca="1">IF(intern2!AU33&gt;0,
        IF(AT$166="X",
              IF(COUNTBLANK(INDIRECT(ADDRESS(ROW(AT197),MATCH(AT$167,$166:$166,0),1,1)&amp;":"&amp;ADDRESS(ROW(AT197),COLUMN(AT197)-1,1,1),TRUE))&gt;0,"",
                    IF(COUNTIF(INDIRECT(ADDRESS(ROW(AT197),MATCH(AT$167,$166:$166,0),1,1)&amp;":"&amp;ADDRESS(ROW(AT197),COLUMN(AT197)-1,1,1),TRUE),"OK")&gt;0,"OK","NOK")),
              IF(AT$8&gt;=VLOOKUP($A197,'2.2'!$D:$O,5,FALSE),"OK","NOK")),
         "")</f>
        <v/>
      </c>
      <c r="AU197" s="1156" t="str">
        <f ca="1">IF(intern2!AV33&gt;0,
        IF(AU$166="X",
              IF(COUNTBLANK(INDIRECT(ADDRESS(ROW(AU197),MATCH(AU$167,$166:$166,0),1,1)&amp;":"&amp;ADDRESS(ROW(AU197),COLUMN(AU197)-1,1,1),TRUE))&gt;0,"",
                    IF(COUNTIF(INDIRECT(ADDRESS(ROW(AU197),MATCH(AU$167,$166:$166,0),1,1)&amp;":"&amp;ADDRESS(ROW(AU197),COLUMN(AU197)-1,1,1),TRUE),"OK")&gt;0,"OK","NOK")),
              IF(AU$8&gt;=VLOOKUP($A197,'2.2'!$D:$O,5,FALSE),"OK","NOK")),
         "")</f>
        <v/>
      </c>
      <c r="AV197" s="1156" t="str">
        <f ca="1">IF(intern2!AW33&gt;0,
        IF(AV$166="X",
              IF(COUNTBLANK(INDIRECT(ADDRESS(ROW(AV197),MATCH(AV$167,$166:$166,0),1,1)&amp;":"&amp;ADDRESS(ROW(AV197),COLUMN(AV197)-1,1,1),TRUE))&gt;0,"",
                    IF(COUNTIF(INDIRECT(ADDRESS(ROW(AV197),MATCH(AV$167,$166:$166,0),1,1)&amp;":"&amp;ADDRESS(ROW(AV197),COLUMN(AV197)-1,1,1),TRUE),"OK")&gt;0,"OK","NOK")),
              IF(AV$8&gt;=VLOOKUP($A197,'2.2'!$D:$O,5,FALSE),"OK","NOK")),
         "")</f>
        <v/>
      </c>
      <c r="AW197" s="1156" t="str">
        <f ca="1">IF(intern2!AX33&gt;0,
        IF(AW$166="X",
              IF(COUNTBLANK(INDIRECT(ADDRESS(ROW(AW197),MATCH(AW$167,$166:$166,0),1,1)&amp;":"&amp;ADDRESS(ROW(AW197),COLUMN(AW197)-1,1,1),TRUE))&gt;0,"",
                    IF(COUNTIF(INDIRECT(ADDRESS(ROW(AW197),MATCH(AW$167,$166:$166,0),1,1)&amp;":"&amp;ADDRESS(ROW(AW197),COLUMN(AW197)-1,1,1),TRUE),"OK")&gt;0,"OK","NOK")),
              IF(AW$8&gt;=VLOOKUP($A197,'2.2'!$D:$O,5,FALSE),"OK","NOK")),
         "")</f>
        <v/>
      </c>
      <c r="AX197" s="1156" t="str">
        <f ca="1">IF(intern2!AY33&gt;0,
        IF(AX$166="X",
              IF(COUNTBLANK(INDIRECT(ADDRESS(ROW(AX197),MATCH(AX$167,$166:$166,0),1,1)&amp;":"&amp;ADDRESS(ROW(AX197),COLUMN(AX197)-1,1,1),TRUE))&gt;0,"",
                    IF(COUNTIF(INDIRECT(ADDRESS(ROW(AX197),MATCH(AX$167,$166:$166,0),1,1)&amp;":"&amp;ADDRESS(ROW(AX197),COLUMN(AX197)-1,1,1),TRUE),"OK")&gt;0,"OK","NOK")),
              IF(AX$8&gt;=VLOOKUP($A197,'2.2'!$D:$O,5,FALSE),"OK","NOK")),
         "")</f>
        <v/>
      </c>
      <c r="AY197" s="1156" t="str">
        <f ca="1">IF(intern2!AZ33&gt;0,
        IF(AY$166="X",
              IF(COUNTBLANK(INDIRECT(ADDRESS(ROW(AY197),MATCH(AY$167,$166:$166,0),1,1)&amp;":"&amp;ADDRESS(ROW(AY197),COLUMN(AY197)-1,1,1),TRUE))&gt;0,"",
                    IF(COUNTIF(INDIRECT(ADDRESS(ROW(AY197),MATCH(AY$167,$166:$166,0),1,1)&amp;":"&amp;ADDRESS(ROW(AY197),COLUMN(AY197)-1,1,1),TRUE),"OK")&gt;0,"OK","NOK")),
              IF(AY$8&gt;=VLOOKUP($A197,'2.2'!$D:$O,5,FALSE),"OK","NOK")),
         "")</f>
        <v/>
      </c>
      <c r="AZ197" s="1269" t="str">
        <f ca="1">IF(intern2!BA33&gt;0,
        IF(AZ$166="X",
              IF(COUNTBLANK(INDIRECT(ADDRESS(ROW(AZ197),MATCH(AZ$167,$166:$166,0),1,1)&amp;":"&amp;ADDRESS(ROW(AZ197),COLUMN(AZ197)-1,1,1),TRUE))&gt;0,"",
                    IF(COUNTIF(INDIRECT(ADDRESS(ROW(AZ197),MATCH(AZ$167,$166:$166,0),1,1)&amp;":"&amp;ADDRESS(ROW(AZ197),COLUMN(AZ197)-1,1,1),TRUE),"OK")&gt;0,"OK","NOK")),
              IF(AZ$8&gt;=VLOOKUP($A197,'2.2'!$D:$O,5,FALSE),"OK","NOK")),
         "")</f>
        <v/>
      </c>
      <c r="BA197" s="1156" t="str">
        <f ca="1">IF(intern2!BB33&gt;0,
        IF(BA$166="X",
              IF(COUNTBLANK(INDIRECT(ADDRESS(ROW(BA197),MATCH(BA$167,$166:$166,0),1,1)&amp;":"&amp;ADDRESS(ROW(BA197),COLUMN(BA197)-1,1,1),TRUE))&gt;0,"",
                    IF(COUNTIF(INDIRECT(ADDRESS(ROW(BA197),MATCH(BA$167,$166:$166,0),1,1)&amp;":"&amp;ADDRESS(ROW(BA197),COLUMN(BA197)-1,1,1),TRUE),"OK")&gt;0,"OK","NOK")),
              IF(BA$8&gt;=VLOOKUP($A197,'2.2'!$D:$O,5,FALSE),"OK","NOK")),
         "")</f>
        <v/>
      </c>
      <c r="BB197" s="1156" t="str">
        <f ca="1">IF(intern2!BC33&gt;0,
        IF(BB$166="X",
              IF(COUNTBLANK(INDIRECT(ADDRESS(ROW(BB197),MATCH(BB$167,$166:$166,0),1,1)&amp;":"&amp;ADDRESS(ROW(BB197),COLUMN(BB197)-1,1,1),TRUE))&gt;0,"",
                    IF(COUNTIF(INDIRECT(ADDRESS(ROW(BB197),MATCH(BB$167,$166:$166,0),1,1)&amp;":"&amp;ADDRESS(ROW(BB197),COLUMN(BB197)-1,1,1),TRUE),"OK")&gt;0,"OK","NOK")),
              IF(BB$8&gt;=VLOOKUP($A197,'2.2'!$D:$O,5,FALSE),"OK","NOK")),
         "")</f>
        <v/>
      </c>
      <c r="BC197" s="1156" t="str">
        <f ca="1">IF(intern2!BD33&gt;0,
        IF(BC$166="X",
              IF(COUNTBLANK(INDIRECT(ADDRESS(ROW(BC197),MATCH(BC$167,$166:$166,0),1,1)&amp;":"&amp;ADDRESS(ROW(BC197),COLUMN(BC197)-1,1,1),TRUE))&gt;0,"",
                    IF(COUNTIF(INDIRECT(ADDRESS(ROW(BC197),MATCH(BC$167,$166:$166,0),1,1)&amp;":"&amp;ADDRESS(ROW(BC197),COLUMN(BC197)-1,1,1),TRUE),"OK")&gt;0,"OK","NOK")),
              IF(BC$8&gt;=VLOOKUP($A197,'2.2'!$D:$O,5,FALSE),"OK","NOK")),
         "")</f>
        <v/>
      </c>
      <c r="BD197" s="1156" t="str">
        <f ca="1">IF(intern2!BE33&gt;0,
        IF(BD$166="X",
              IF(COUNTBLANK(INDIRECT(ADDRESS(ROW(BD197),MATCH(BD$167,$166:$166,0),1,1)&amp;":"&amp;ADDRESS(ROW(BD197),COLUMN(BD197)-1,1,1),TRUE))&gt;0,"",
                    IF(COUNTIF(INDIRECT(ADDRESS(ROW(BD197),MATCH(BD$167,$166:$166,0),1,1)&amp;":"&amp;ADDRESS(ROW(BD197),COLUMN(BD197)-1,1,1),TRUE),"OK")&gt;0,"OK","NOK")),
              IF(BD$8&gt;=VLOOKUP($A197,'2.2'!$D:$O,5,FALSE),"OK","NOK")),
         "")</f>
        <v/>
      </c>
      <c r="BE197" s="1156" t="str">
        <f ca="1">IF(intern2!BF33&gt;0,
        IF(BE$166="X",
              IF(COUNTBLANK(INDIRECT(ADDRESS(ROW(BE197),MATCH(BE$167,$166:$166,0),1,1)&amp;":"&amp;ADDRESS(ROW(BE197),COLUMN(BE197)-1,1,1),TRUE))&gt;0,"",
                    IF(COUNTIF(INDIRECT(ADDRESS(ROW(BE197),MATCH(BE$167,$166:$166,0),1,1)&amp;":"&amp;ADDRESS(ROW(BE197),COLUMN(BE197)-1,1,1),TRUE),"OK")&gt;0,"OK","NOK")),
              IF(BE$8&gt;=VLOOKUP($A197,'2.2'!$D:$O,5,FALSE),"OK","NOK")),
         "")</f>
        <v/>
      </c>
      <c r="BF197" s="1170" t="str">
        <f ca="1">IF(intern2!BG33&gt;0,
        IF(BF$166="X",
              IF(COUNTBLANK(INDIRECT(ADDRESS(ROW(BF197),MATCH(BF$167,$166:$166,0),1,1)&amp;":"&amp;ADDRESS(ROW(BF197),COLUMN(BF197)-1,1,1),TRUE))&gt;0,"",
                    IF(COUNTIF(INDIRECT(ADDRESS(ROW(BF197),MATCH(BF$167,$166:$166,0),1,1)&amp;":"&amp;ADDRESS(ROW(BF197),COLUMN(BF197)-1,1,1),TRUE),"OK")&gt;0,"OK","NOK")),
              IF(BF$8&gt;=VLOOKUP($A197,'2.2'!$D:$O,5,FALSE),"OK","NOK")),
         "")</f>
        <v/>
      </c>
      <c r="BG197" s="1269" t="str">
        <f ca="1">IF(intern2!BH33&gt;0,
        IF(BG$166="X",
              IF(COUNTBLANK(INDIRECT(ADDRESS(ROW(BG197),MATCH(BG$167,$166:$166,0),1,1)&amp;":"&amp;ADDRESS(ROW(BG197),COLUMN(BG197)-1,1,1),TRUE))&gt;0,"",
                    IF(COUNTIF(INDIRECT(ADDRESS(ROW(BG197),MATCH(BG$167,$166:$166,0),1,1)&amp;":"&amp;ADDRESS(ROW(BG197),COLUMN(BG197)-1,1,1),TRUE),"OK")&gt;0,"OK","NOK")),
              IF(BG$8&gt;=VLOOKUP($A197,'2.2'!$D:$O,5,FALSE),"OK","NOK")),
         "")</f>
        <v/>
      </c>
      <c r="BH197" s="1176" t="str">
        <f t="shared" ca="1" si="12"/>
        <v>NOK</v>
      </c>
      <c r="BI197" s="1176"/>
    </row>
    <row r="198" spans="1:61" x14ac:dyDescent="0.25">
      <c r="A198" s="716" t="str">
        <f t="shared" ref="A198:B198" si="41">+A38</f>
        <v>NEU3</v>
      </c>
      <c r="B198" s="1157" t="str">
        <f t="shared" si="41"/>
        <v xml:space="preserve">Malattie cerebrovascolari </v>
      </c>
      <c r="C198" s="1156" t="str">
        <f ca="1">IF(intern2!D34&gt;0,
        IF(C$166="X",
              IF(COUNTBLANK(INDIRECT(ADDRESS(ROW(C198),MATCH(C$167,$166:$166,0),1,1)&amp;":"&amp;ADDRESS(ROW(C198),COLUMN(C198)-1,1,1),TRUE))&gt;0,"",
                    IF(COUNTIF(INDIRECT(ADDRESS(ROW(C198),MATCH(C$167,$166:$166,0),1,1)&amp;":"&amp;ADDRESS(ROW(C198),COLUMN(C198)-1,1,1),TRUE),"OK")&gt;0,"OK","NOK")),
              IF(C$8&gt;=VLOOKUP($A198,'2.2'!$D:$O,5,FALSE),"OK","NOK")),
         "")</f>
        <v/>
      </c>
      <c r="D198" s="1156" t="str">
        <f ca="1">IF(intern2!E34&gt;0,
        IF(D$166="X",
              IF(COUNTBLANK(INDIRECT(ADDRESS(ROW(D198),MATCH(D$167,$166:$166,0),1,1)&amp;":"&amp;ADDRESS(ROW(D198),COLUMN(D198)-1,1,1),TRUE))&gt;0,"",
                    IF(COUNTIF(INDIRECT(ADDRESS(ROW(D198),MATCH(D$167,$166:$166,0),1,1)&amp;":"&amp;ADDRESS(ROW(D198),COLUMN(D198)-1,1,1),TRUE),"OK")&gt;0,"OK","NOK")),
              IF(D$8&gt;=VLOOKUP($A198,'2.2'!$D:$O,5,FALSE),"OK","NOK")),
         "")</f>
        <v/>
      </c>
      <c r="E198" s="1156" t="str">
        <f ca="1">IF(intern2!F34&gt;0,
        IF(E$166="X",
              IF(COUNTBLANK(INDIRECT(ADDRESS(ROW(E198),MATCH(E$167,$166:$166,0),1,1)&amp;":"&amp;ADDRESS(ROW(E198),COLUMN(E198)-1,1,1),TRUE))&gt;0,"",
                    IF(COUNTIF(INDIRECT(ADDRESS(ROW(E198),MATCH(E$167,$166:$166,0),1,1)&amp;":"&amp;ADDRESS(ROW(E198),COLUMN(E198)-1,1,1),TRUE),"OK")&gt;0,"OK","NOK")),
              IF(E$8&gt;=VLOOKUP($A198,'2.2'!$D:$O,5,FALSE),"OK","NOK")),
         "")</f>
        <v/>
      </c>
      <c r="F198" s="1156" t="str">
        <f ca="1">IF(intern2!G34&gt;0,
        IF(F$166="X",
              IF(COUNTBLANK(INDIRECT(ADDRESS(ROW(F198),MATCH(F$167,$166:$166,0),1,1)&amp;":"&amp;ADDRESS(ROW(F198),COLUMN(F198)-1,1,1),TRUE))&gt;0,"",
                    IF(COUNTIF(INDIRECT(ADDRESS(ROW(F198),MATCH(F$167,$166:$166,0),1,1)&amp;":"&amp;ADDRESS(ROW(F198),COLUMN(F198)-1,1,1),TRUE),"OK")&gt;0,"OK","NOK")),
              IF(F$8&gt;=VLOOKUP($A198,'2.2'!$D:$O,5,FALSE),"OK","NOK")),
         "")</f>
        <v/>
      </c>
      <c r="G198" s="1156" t="str">
        <f ca="1">IF(intern2!H34&gt;0,
        IF(G$166="X",
              IF(COUNTBLANK(INDIRECT(ADDRESS(ROW(G198),MATCH(G$167,$166:$166,0),1,1)&amp;":"&amp;ADDRESS(ROW(G198),COLUMN(G198)-1,1,1),TRUE))&gt;0,"",
                    IF(COUNTIF(INDIRECT(ADDRESS(ROW(G198),MATCH(G$167,$166:$166,0),1,1)&amp;":"&amp;ADDRESS(ROW(G198),COLUMN(G198)-1,1,1),TRUE),"OK")&gt;0,"OK","NOK")),
              IF(G$8&gt;=VLOOKUP($A198,'2.2'!$D:$O,5,FALSE),"OK","NOK")),
         "")</f>
        <v/>
      </c>
      <c r="H198" s="1156" t="str">
        <f ca="1">IF(intern2!I34&gt;0,
        IF(H$166="X",
              IF(COUNTBLANK(INDIRECT(ADDRESS(ROW(H198),MATCH(H$167,$166:$166,0),1,1)&amp;":"&amp;ADDRESS(ROW(H198),COLUMN(H198)-1,1,1),TRUE))&gt;0,"",
                    IF(COUNTIF(INDIRECT(ADDRESS(ROW(H198),MATCH(H$167,$166:$166,0),1,1)&amp;":"&amp;ADDRESS(ROW(H198),COLUMN(H198)-1,1,1),TRUE),"OK")&gt;0,"OK","NOK")),
              IF(H$8&gt;=VLOOKUP($A198,'2.2'!$D:$O,5,FALSE),"OK","NOK")),
         "")</f>
        <v/>
      </c>
      <c r="I198" s="1269" t="str">
        <f ca="1">IF(intern2!J34&gt;0,
        IF(I$166="X",
              IF(COUNTBLANK(INDIRECT(ADDRESS(ROW(I198),MATCH(I$167,$166:$166,0),1,1)&amp;":"&amp;ADDRESS(ROW(I198),COLUMN(I198)-1,1,1),TRUE))&gt;0,"",
                    IF(COUNTIF(INDIRECT(ADDRESS(ROW(I198),MATCH(I$167,$166:$166,0),1,1)&amp;":"&amp;ADDRESS(ROW(I198),COLUMN(I198)-1,1,1),TRUE),"OK")&gt;0,"OK","NOK")),
              IF(I$8&gt;=VLOOKUP($A198,'2.2'!$D:$O,5,FALSE),"OK","NOK")),
         "")</f>
        <v/>
      </c>
      <c r="J198" s="1159" t="str">
        <f ca="1">IF(intern2!K34&gt;0,
        IF(J$166="X",
              IF(COUNTBLANK(INDIRECT(ADDRESS(ROW(J198),MATCH(J$167,$166:$166,0),1,1)&amp;":"&amp;ADDRESS(ROW(J198),COLUMN(J198)-1,1,1),TRUE))&gt;0,"",
                    IF(COUNTIF(INDIRECT(ADDRESS(ROW(J198),MATCH(J$167,$166:$166,0),1,1)&amp;":"&amp;ADDRESS(ROW(J198),COLUMN(J198)-1,1,1),TRUE),"OK")&gt;0,"OK","NOK")),
              IF(J$8&gt;=VLOOKUP($A198,'2.2'!$D:$O,5,FALSE),"OK","NOK")),
         "")</f>
        <v/>
      </c>
      <c r="K198" s="1156" t="str">
        <f ca="1">IF(intern2!L34&gt;0,
        IF(K$166="X",
              IF(COUNTBLANK(INDIRECT(ADDRESS(ROW(K198),MATCH(K$167,$166:$166,0),1,1)&amp;":"&amp;ADDRESS(ROW(K198),COLUMN(K198)-1,1,1),TRUE))&gt;0,"",
                    IF(COUNTIF(INDIRECT(ADDRESS(ROW(K198),MATCH(K$167,$166:$166,0),1,1)&amp;":"&amp;ADDRESS(ROW(K198),COLUMN(K198)-1,1,1),TRUE),"OK")&gt;0,"OK","NOK")),
              IF(K$8&gt;=VLOOKUP($A198,'2.2'!$D:$O,5,FALSE),"OK","NOK")),
         "")</f>
        <v/>
      </c>
      <c r="L198" s="1156" t="str">
        <f ca="1">IF(intern2!M34&gt;0,
        IF(L$166="X",
              IF(COUNTBLANK(INDIRECT(ADDRESS(ROW(L198),MATCH(L$167,$166:$166,0),1,1)&amp;":"&amp;ADDRESS(ROW(L198),COLUMN(L198)-1,1,1),TRUE))&gt;0,"",
                    IF(COUNTIF(INDIRECT(ADDRESS(ROW(L198),MATCH(L$167,$166:$166,0),1,1)&amp;":"&amp;ADDRESS(ROW(L198),COLUMN(L198)-1,1,1),TRUE),"OK")&gt;0,"OK","NOK")),
              IF(L$8&gt;=VLOOKUP($A198,'2.2'!$D:$O,5,FALSE),"OK","NOK")),
         "")</f>
        <v/>
      </c>
      <c r="M198" s="1156" t="str">
        <f ca="1">IF(intern2!N34&gt;0,
        IF(M$166="X",
              IF(COUNTBLANK(INDIRECT(ADDRESS(ROW(M198),MATCH(M$167,$166:$166,0),1,1)&amp;":"&amp;ADDRESS(ROW(M198),COLUMN(M198)-1,1,1),TRUE))&gt;0,"",
                    IF(COUNTIF(INDIRECT(ADDRESS(ROW(M198),MATCH(M$167,$166:$166,0),1,1)&amp;":"&amp;ADDRESS(ROW(M198),COLUMN(M198)-1,1,1),TRUE),"OK")&gt;0,"OK","NOK")),
              IF(M$8&gt;=VLOOKUP($A198,'2.2'!$D:$O,5,FALSE),"OK","NOK")),
         "")</f>
        <v/>
      </c>
      <c r="N198" s="1156" t="str">
        <f ca="1">IF(intern2!O34&gt;0,
        IF(N$166="X",
              IF(COUNTBLANK(INDIRECT(ADDRESS(ROW(N198),MATCH(N$167,$166:$166,0),1,1)&amp;":"&amp;ADDRESS(ROW(N198),COLUMN(N198)-1,1,1),TRUE))&gt;0,"",
                    IF(COUNTIF(INDIRECT(ADDRESS(ROW(N198),MATCH(N$167,$166:$166,0),1,1)&amp;":"&amp;ADDRESS(ROW(N198),COLUMN(N198)-1,1,1),TRUE),"OK")&gt;0,"OK","NOK")),
              IF(N$8&gt;=VLOOKUP($A198,'2.2'!$D:$O,5,FALSE),"OK","NOK")),
         "")</f>
        <v/>
      </c>
      <c r="O198" s="1156" t="str">
        <f ca="1">IF(intern2!P34&gt;0,
        IF(O$166="X",
              IF(COUNTBLANK(INDIRECT(ADDRESS(ROW(O198),MATCH(O$167,$166:$166,0),1,1)&amp;":"&amp;ADDRESS(ROW(O198),COLUMN(O198)-1,1,1),TRUE))&gt;0,"",
                    IF(COUNTIF(INDIRECT(ADDRESS(ROW(O198),MATCH(O$167,$166:$166,0),1,1)&amp;":"&amp;ADDRESS(ROW(O198),COLUMN(O198)-1,1,1),TRUE),"OK")&gt;0,"OK","NOK")),
              IF(O$8&gt;=VLOOKUP($A198,'2.2'!$D:$O,5,FALSE),"OK","NOK")),
         "")</f>
        <v/>
      </c>
      <c r="P198" s="1156" t="str">
        <f ca="1">IF(intern2!Q34&gt;0,
        IF(P$166="X",
              IF(COUNTBLANK(INDIRECT(ADDRESS(ROW(P198),MATCH(P$167,$166:$166,0),1,1)&amp;":"&amp;ADDRESS(ROW(P198),COLUMN(P198)-1,1,1),TRUE))&gt;0,"",
                    IF(COUNTIF(INDIRECT(ADDRESS(ROW(P198),MATCH(P$167,$166:$166,0),1,1)&amp;":"&amp;ADDRESS(ROW(P198),COLUMN(P198)-1,1,1),TRUE),"OK")&gt;0,"OK","NOK")),
              IF(P$8&gt;=VLOOKUP($A198,'2.2'!$D:$O,5,FALSE),"OK","NOK")),
         "")</f>
        <v/>
      </c>
      <c r="Q198" s="1156" t="str">
        <f ca="1">IF(intern2!R34&gt;0,
        IF(Q$166="X",
              IF(COUNTBLANK(INDIRECT(ADDRESS(ROW(Q198),MATCH(Q$167,$166:$166,0),1,1)&amp;":"&amp;ADDRESS(ROW(Q198),COLUMN(Q198)-1,1,1),TRUE))&gt;0,"",
                    IF(COUNTIF(INDIRECT(ADDRESS(ROW(Q198),MATCH(Q$167,$166:$166,0),1,1)&amp;":"&amp;ADDRESS(ROW(Q198),COLUMN(Q198)-1,1,1),TRUE),"OK")&gt;0,"OK","NOK")),
              IF(Q$8&gt;=VLOOKUP($A198,'2.2'!$D:$O,5,FALSE),"OK","NOK")),
         "")</f>
        <v/>
      </c>
      <c r="R198" s="1159" t="str">
        <f ca="1">IF(intern2!S34&gt;0,
        IF(R$166="X",
              IF(COUNTBLANK(INDIRECT(ADDRESS(ROW(R198),MATCH(R$167,$166:$166,0),1,1)&amp;":"&amp;ADDRESS(ROW(R198),COLUMN(R198)-1,1,1),TRUE))&gt;0,"",
                    IF(COUNTIF(INDIRECT(ADDRESS(ROW(R198),MATCH(R$167,$166:$166,0),1,1)&amp;":"&amp;ADDRESS(ROW(R198),COLUMN(R198)-1,1,1),TRUE),"OK")&gt;0,"OK","NOK")),
              IF(R$8&gt;=VLOOKUP($A198,'2.2'!$D:$O,5,FALSE),"OK","NOK")),
         "")</f>
        <v/>
      </c>
      <c r="S198" s="1159" t="str">
        <f ca="1">IF(intern2!T34&gt;0,
        IF(S$166="X",
              IF(COUNTBLANK(INDIRECT(ADDRESS(ROW(S198),MATCH(S$167,$166:$166,0),1,1)&amp;":"&amp;ADDRESS(ROW(S198),COLUMN(S198)-1,1,1),TRUE))&gt;0,"",
                    IF(COUNTIF(INDIRECT(ADDRESS(ROW(S198),MATCH(S$167,$166:$166,0),1,1)&amp;":"&amp;ADDRESS(ROW(S198),COLUMN(S198)-1,1,1),TRUE),"OK")&gt;0,"OK","NOK")),
              IF(S$8&gt;=VLOOKUP($A198,'2.2'!$D:$O,5,FALSE),"OK","NOK")),
         "")</f>
        <v/>
      </c>
      <c r="T198" s="1156" t="str">
        <f ca="1">IF(intern2!U34&gt;0,
        IF(T$166="X",
              IF(COUNTBLANK(INDIRECT(ADDRESS(ROW(T198),MATCH(T$167,$166:$166,0),1,1)&amp;":"&amp;ADDRESS(ROW(T198),COLUMN(T198)-1,1,1),TRUE))&gt;0,"",
                    IF(COUNTIF(INDIRECT(ADDRESS(ROW(T198),MATCH(T$167,$166:$166,0),1,1)&amp;":"&amp;ADDRESS(ROW(T198),COLUMN(T198)-1,1,1),TRUE),"OK")&gt;0,"OK","NOK")),
              IF(T$8&gt;=VLOOKUP($A198,'2.2'!$D:$O,5,FALSE),"OK","NOK")),
         "")</f>
        <v/>
      </c>
      <c r="U198" s="1156" t="str">
        <f ca="1">IF(intern2!V34&gt;0,
        IF(U$166="X",
              IF(COUNTBLANK(INDIRECT(ADDRESS(ROW(U198),MATCH(U$167,$166:$166,0),1,1)&amp;":"&amp;ADDRESS(ROW(U198),COLUMN(U198)-1,1,1),TRUE))&gt;0,"",
                    IF(COUNTIF(INDIRECT(ADDRESS(ROW(U198),MATCH(U$167,$166:$166,0),1,1)&amp;":"&amp;ADDRESS(ROW(U198),COLUMN(U198)-1,1,1),TRUE),"OK")&gt;0,"OK","NOK")),
              IF(U$8&gt;=VLOOKUP($A198,'2.2'!$D:$O,5,FALSE),"OK","NOK")),
         "")</f>
        <v/>
      </c>
      <c r="V198" s="1156" t="str">
        <f ca="1">IF(intern2!W34&gt;0,
        IF(V$166="X",
              IF(COUNTBLANK(INDIRECT(ADDRESS(ROW(V198),MATCH(V$167,$166:$166,0),1,1)&amp;":"&amp;ADDRESS(ROW(V198),COLUMN(V198)-1,1,1),TRUE))&gt;0,"",
                    IF(COUNTIF(INDIRECT(ADDRESS(ROW(V198),MATCH(V$167,$166:$166,0),1,1)&amp;":"&amp;ADDRESS(ROW(V198),COLUMN(V198)-1,1,1),TRUE),"OK")&gt;0,"OK","NOK")),
              IF(V$8&gt;=VLOOKUP($A198,'2.2'!$D:$O,5,FALSE),"OK","NOK")),
         "")</f>
        <v/>
      </c>
      <c r="W198" s="1156" t="str">
        <f ca="1">IF(intern2!X34&gt;0,
        IF(W$166="X",
              IF(COUNTBLANK(INDIRECT(ADDRESS(ROW(W198),MATCH(W$167,$166:$166,0),1,1)&amp;":"&amp;ADDRESS(ROW(W198),COLUMN(W198)-1,1,1),TRUE))&gt;0,"",
                    IF(COUNTIF(INDIRECT(ADDRESS(ROW(W198),MATCH(W$167,$166:$166,0),1,1)&amp;":"&amp;ADDRESS(ROW(W198),COLUMN(W198)-1,1,1),TRUE),"OK")&gt;0,"OK","NOK")),
              IF(W$8&gt;=VLOOKUP($A198,'2.2'!$D:$O,5,FALSE),"OK","NOK")),
         "")</f>
        <v/>
      </c>
      <c r="X198" s="1156" t="str">
        <f ca="1">IF(intern2!Y34&gt;0,
        IF(X$166="X",
              IF(COUNTBLANK(INDIRECT(ADDRESS(ROW(X198),MATCH(X$167,$166:$166,0),1,1)&amp;":"&amp;ADDRESS(ROW(X198),COLUMN(X198)-1,1,1),TRUE))&gt;0,"",
                    IF(COUNTIF(INDIRECT(ADDRESS(ROW(X198),MATCH(X$167,$166:$166,0),1,1)&amp;":"&amp;ADDRESS(ROW(X198),COLUMN(X198)-1,1,1),TRUE),"OK")&gt;0,"OK","NOK")),
              IF(X$8&gt;=VLOOKUP($A198,'2.2'!$D:$O,5,FALSE),"OK","NOK")),
         "")</f>
        <v/>
      </c>
      <c r="Y198" s="1170" t="str">
        <f ca="1">IF(intern2!Z34&gt;0,
        IF(Y$166="X",
              IF(COUNTBLANK(INDIRECT(ADDRESS(ROW(Y198),MATCH(Y$167,$166:$166,0),1,1)&amp;":"&amp;ADDRESS(ROW(Y198),COLUMN(Y198)-1,1,1),TRUE))&gt;0,"",
                    IF(COUNTIF(INDIRECT(ADDRESS(ROW(Y198),MATCH(Y$167,$166:$166,0),1,1)&amp;":"&amp;ADDRESS(ROW(Y198),COLUMN(Y198)-1,1,1),TRUE),"OK")&gt;0,"OK","NOK")),
              IF(Y$8&gt;=VLOOKUP($A198,'2.2'!$D:$O,5,FALSE),"OK","NOK")),
         "")</f>
        <v/>
      </c>
      <c r="Z198" s="1269" t="str">
        <f ca="1">IF(intern2!AA34&gt;0,
        IF(Z$166="X",
              IF(COUNTBLANK(INDIRECT(ADDRESS(ROW(Z198),MATCH(Z$167,$166:$166,0),1,1)&amp;":"&amp;ADDRESS(ROW(Z198),COLUMN(Z198)-1,1,1),TRUE))&gt;0,"",
                    IF(COUNTIF(INDIRECT(ADDRESS(ROW(Z198),MATCH(Z$167,$166:$166,0),1,1)&amp;":"&amp;ADDRESS(ROW(Z198),COLUMN(Z198)-1,1,1),TRUE),"OK")&gt;0,"OK","NOK")),
              IF(Z$8&gt;=VLOOKUP($A198,'2.2'!$D:$O,5,FALSE),"OK","NOK")),
         "")</f>
        <v/>
      </c>
      <c r="AA198" s="1156" t="str">
        <f ca="1">IF(intern2!AB34&gt;0,
        IF(AA$166="X",
              IF(COUNTBLANK(INDIRECT(ADDRESS(ROW(AA198),MATCH(AA$167,$166:$166,0),1,1)&amp;":"&amp;ADDRESS(ROW(AA198),COLUMN(AA198)-1,1,1),TRUE))&gt;0,"",
                    IF(COUNTIF(INDIRECT(ADDRESS(ROW(AA198),MATCH(AA$167,$166:$166,0),1,1)&amp;":"&amp;ADDRESS(ROW(AA198),COLUMN(AA198)-1,1,1),TRUE),"OK")&gt;0,"OK","NOK")),
              IF(AA$8&gt;=VLOOKUP($A198,'2.2'!$D:$O,5,FALSE),"OK","NOK")),
         "")</f>
        <v/>
      </c>
      <c r="AB198" s="1156" t="str">
        <f ca="1">IF(intern2!AC34&gt;0,
        IF(AB$166="X",
              IF(COUNTBLANK(INDIRECT(ADDRESS(ROW(AB198),MATCH(AB$167,$166:$166,0),1,1)&amp;":"&amp;ADDRESS(ROW(AB198),COLUMN(AB198)-1,1,1),TRUE))&gt;0,"",
                    IF(COUNTIF(INDIRECT(ADDRESS(ROW(AB198),MATCH(AB$167,$166:$166,0),1,1)&amp;":"&amp;ADDRESS(ROW(AB198),COLUMN(AB198)-1,1,1),TRUE),"OK")&gt;0,"OK","NOK")),
              IF(AB$8&gt;=VLOOKUP($A198,'2.2'!$D:$O,5,FALSE),"OK","NOK")),
         "")</f>
        <v/>
      </c>
      <c r="AC198" s="1156" t="str">
        <f ca="1">IF(intern2!AD34&gt;0,
        IF(AC$166="X",
              IF(COUNTBLANK(INDIRECT(ADDRESS(ROW(AC198),MATCH(AC$167,$166:$166,0),1,1)&amp;":"&amp;ADDRESS(ROW(AC198),COLUMN(AC198)-1,1,1),TRUE))&gt;0,"",
                    IF(COUNTIF(INDIRECT(ADDRESS(ROW(AC198),MATCH(AC$167,$166:$166,0),1,1)&amp;":"&amp;ADDRESS(ROW(AC198),COLUMN(AC198)-1,1,1),TRUE),"OK")&gt;0,"OK","NOK")),
              IF(AC$8&gt;=VLOOKUP($A198,'2.2'!$D:$O,5,FALSE),"OK","NOK")),
         "")</f>
        <v/>
      </c>
      <c r="AD198" s="1156" t="str">
        <f ca="1">IF(intern2!AE34&gt;0,
        IF(AD$166="X",
              IF(COUNTBLANK(INDIRECT(ADDRESS(ROW(AD198),MATCH(AD$167,$166:$166,0),1,1)&amp;":"&amp;ADDRESS(ROW(AD198),COLUMN(AD198)-1,1,1),TRUE))&gt;0,"",
                    IF(COUNTIF(INDIRECT(ADDRESS(ROW(AD198),MATCH(AD$167,$166:$166,0),1,1)&amp;":"&amp;ADDRESS(ROW(AD198),COLUMN(AD198)-1,1,1),TRUE),"OK")&gt;0,"OK","NOK")),
              IF(AD$8&gt;=VLOOKUP($A198,'2.2'!$D:$O,5,FALSE),"OK","NOK")),
         "")</f>
        <v>NOK</v>
      </c>
      <c r="AE198" s="1160" t="str">
        <f ca="1">IF(intern2!AF34&gt;0,
        IF(AE$166="X",
              IF(COUNTBLANK(INDIRECT(ADDRESS(ROW(AE198),MATCH(AE$167,$166:$166,0),1,1)&amp;":"&amp;ADDRESS(ROW(AE198),COLUMN(AE198)-1,1,1),TRUE))&gt;0,"",
                    IF(COUNTIF(INDIRECT(ADDRESS(ROW(AE198),MATCH(AE$167,$166:$166,0),1,1)&amp;":"&amp;ADDRESS(ROW(AE198),COLUMN(AE198)-1,1,1),TRUE),"OK")&gt;0,"OK","NOK")),
              IF(AE$8&gt;=VLOOKUP($A198,'2.2'!$D:$O,5,FALSE),"OK","NOK")),
         "")</f>
        <v>NOK</v>
      </c>
      <c r="AF198" s="1269" t="str">
        <f ca="1">IF(intern2!AG34&gt;0,
        IF(AF$166="X",
              IF(COUNTBLANK(INDIRECT(ADDRESS(ROW(AF198),MATCH(AF$167,$166:$166,0),1,1)&amp;":"&amp;ADDRESS(ROW(AF198),COLUMN(AF198)-1,1,1),TRUE))&gt;0,"",
                    IF(COUNTIF(INDIRECT(ADDRESS(ROW(AF198),MATCH(AF$167,$166:$166,0),1,1)&amp;":"&amp;ADDRESS(ROW(AF198),COLUMN(AF198)-1,1,1),TRUE),"OK")&gt;0,"OK","NOK")),
              IF(AF$8&gt;=VLOOKUP($A198,'2.2'!$D:$O,5,FALSE),"OK","NOK")),
         "")</f>
        <v>NOK</v>
      </c>
      <c r="AG198" s="1160" t="str">
        <f ca="1">IF(intern2!AH34&gt;0,
        IF(AG$166="X",
              IF(COUNTBLANK(INDIRECT(ADDRESS(ROW(AG198),MATCH(AG$167,$166:$166,0),1,1)&amp;":"&amp;ADDRESS(ROW(AG198),COLUMN(AG198)-1,1,1),TRUE))&gt;0,"",
                    IF(COUNTIF(INDIRECT(ADDRESS(ROW(AG198),MATCH(AG$167,$166:$166,0),1,1)&amp;":"&amp;ADDRESS(ROW(AG198),COLUMN(AG198)-1,1,1),TRUE),"OK")&gt;0,"OK","NOK")),
              IF(AG$8&gt;=VLOOKUP($A198,'2.2'!$D:$O,5,FALSE),"OK","NOK")),
         "")</f>
        <v/>
      </c>
      <c r="AH198" s="1160" t="str">
        <f ca="1">IF(intern2!AI34&gt;0,
        IF(AH$166="X",
              IF(COUNTBLANK(INDIRECT(ADDRESS(ROW(AH198),MATCH(AH$167,$166:$166,0),1,1)&amp;":"&amp;ADDRESS(ROW(AH198),COLUMN(AH198)-1,1,1),TRUE))&gt;0,"",
                    IF(COUNTIF(INDIRECT(ADDRESS(ROW(AH198),MATCH(AH$167,$166:$166,0),1,1)&amp;":"&amp;ADDRESS(ROW(AH198),COLUMN(AH198)-1,1,1),TRUE),"OK")&gt;0,"OK","NOK")),
              IF(AH$8&gt;=VLOOKUP($A198,'2.2'!$D:$O,5,FALSE),"OK","NOK")),
         "")</f>
        <v/>
      </c>
      <c r="AI198" s="1156" t="str">
        <f ca="1">IF(intern2!AJ34&gt;0,
        IF(AI$166="X",
              IF(COUNTBLANK(INDIRECT(ADDRESS(ROW(AI198),MATCH(AI$167,$166:$166,0),1,1)&amp;":"&amp;ADDRESS(ROW(AI198),COLUMN(AI198)-1,1,1),TRUE))&gt;0,"",
                    IF(COUNTIF(INDIRECT(ADDRESS(ROW(AI198),MATCH(AI$167,$166:$166,0),1,1)&amp;":"&amp;ADDRESS(ROW(AI198),COLUMN(AI198)-1,1,1),TRUE),"OK")&gt;0,"OK","NOK")),
              IF(AI$8&gt;=VLOOKUP($A198,'2.2'!$D:$O,5,FALSE),"OK","NOK")),
         "")</f>
        <v/>
      </c>
      <c r="AJ198" s="1156" t="str">
        <f ca="1">IF(intern2!AK34&gt;0,
        IF(AJ$166="X",
              IF(COUNTBLANK(INDIRECT(ADDRESS(ROW(AJ198),MATCH(AJ$167,$166:$166,0),1,1)&amp;":"&amp;ADDRESS(ROW(AJ198),COLUMN(AJ198)-1,1,1),TRUE))&gt;0,"",
                    IF(COUNTIF(INDIRECT(ADDRESS(ROW(AJ198),MATCH(AJ$167,$166:$166,0),1,1)&amp;":"&amp;ADDRESS(ROW(AJ198),COLUMN(AJ198)-1,1,1),TRUE),"OK")&gt;0,"OK","NOK")),
              IF(AJ$8&gt;=VLOOKUP($A198,'2.2'!$D:$O,5,FALSE),"OK","NOK")),
         "")</f>
        <v>NOK</v>
      </c>
      <c r="AK198" s="1156" t="str">
        <f ca="1">IF(intern2!AL34&gt;0,
        IF(AK$166="X",
              IF(COUNTBLANK(INDIRECT(ADDRESS(ROW(AK198),MATCH(AK$167,$166:$166,0),1,1)&amp;":"&amp;ADDRESS(ROW(AK198),COLUMN(AK198)-1,1,1),TRUE))&gt;0,"",
                    IF(COUNTIF(INDIRECT(ADDRESS(ROW(AK198),MATCH(AK$167,$166:$166,0),1,1)&amp;":"&amp;ADDRESS(ROW(AK198),COLUMN(AK198)-1,1,1),TRUE),"OK")&gt;0,"OK","NOK")),
              IF(AK$8&gt;=VLOOKUP($A198,'2.2'!$D:$O,5,FALSE),"OK","NOK")),
         "")</f>
        <v/>
      </c>
      <c r="AL198" s="1156" t="str">
        <f ca="1">IF(intern2!AM34&gt;0,
        IF(AL$166="X",
              IF(COUNTBLANK(INDIRECT(ADDRESS(ROW(AL198),MATCH(AL$167,$166:$166,0),1,1)&amp;":"&amp;ADDRESS(ROW(AL198),COLUMN(AL198)-1,1,1),TRUE))&gt;0,"",
                    IF(COUNTIF(INDIRECT(ADDRESS(ROW(AL198),MATCH(AL$167,$166:$166,0),1,1)&amp;":"&amp;ADDRESS(ROW(AL198),COLUMN(AL198)-1,1,1),TRUE),"OK")&gt;0,"OK","NOK")),
              IF(AL$8&gt;=VLOOKUP($A198,'2.2'!$D:$O,5,FALSE),"OK","NOK")),
         "")</f>
        <v/>
      </c>
      <c r="AM198" s="1269" t="str">
        <f ca="1">IF(intern2!AN34&gt;0,
        IF(AM$166="X",
              IF(COUNTBLANK(INDIRECT(ADDRESS(ROW(AM198),MATCH(AM$167,$166:$166,0),1,1)&amp;":"&amp;ADDRESS(ROW(AM198),COLUMN(AM198)-1,1,1),TRUE))&gt;0,"",
                    IF(COUNTIF(INDIRECT(ADDRESS(ROW(AM198),MATCH(AM$167,$166:$166,0),1,1)&amp;":"&amp;ADDRESS(ROW(AM198),COLUMN(AM198)-1,1,1),TRUE),"OK")&gt;0,"OK","NOK")),
              IF(AM$8&gt;=VLOOKUP($A198,'2.2'!$D:$O,5,FALSE),"OK","NOK")),
         "")</f>
        <v/>
      </c>
      <c r="AN198" s="1170" t="str">
        <f ca="1">IF(intern2!AO34&gt;0,
        IF(AN$166="X",
              IF(COUNTBLANK(INDIRECT(ADDRESS(ROW(AN198),MATCH(AN$167,$166:$166,0),1,1)&amp;":"&amp;ADDRESS(ROW(AN198),COLUMN(AN198)-1,1,1),TRUE))&gt;0,"",
                    IF(COUNTIF(INDIRECT(ADDRESS(ROW(AN198),MATCH(AN$167,$166:$166,0),1,1)&amp;":"&amp;ADDRESS(ROW(AN198),COLUMN(AN198)-1,1,1),TRUE),"OK")&gt;0,"OK","NOK")),
              IF(AN$8&gt;=VLOOKUP($A198,'2.2'!$D:$O,5,FALSE),"OK","NOK")),
         "")</f>
        <v/>
      </c>
      <c r="AO198" s="1156" t="str">
        <f ca="1">IF(intern2!AP34&gt;0,
        IF(AO$166="X",
              IF(COUNTBLANK(INDIRECT(ADDRESS(ROW(AO198),MATCH(AO$167,$166:$166,0),1,1)&amp;":"&amp;ADDRESS(ROW(AO198),COLUMN(AO198)-1,1,1),TRUE))&gt;0,"",
                    IF(COUNTIF(INDIRECT(ADDRESS(ROW(AO198),MATCH(AO$167,$166:$166,0),1,1)&amp;":"&amp;ADDRESS(ROW(AO198),COLUMN(AO198)-1,1,1),TRUE),"OK")&gt;0,"OK","NOK")),
              IF(AO$8&gt;=VLOOKUP($A198,'2.2'!$D:$O,5,FALSE),"OK","NOK")),
         "")</f>
        <v/>
      </c>
      <c r="AP198" s="1156" t="str">
        <f ca="1">IF(intern2!AQ34&gt;0,
        IF(AP$166="X",
              IF(COUNTBLANK(INDIRECT(ADDRESS(ROW(AP198),MATCH(AP$167,$166:$166,0),1,1)&amp;":"&amp;ADDRESS(ROW(AP198),COLUMN(AP198)-1,1,1),TRUE))&gt;0,"",
                    IF(COUNTIF(INDIRECT(ADDRESS(ROW(AP198),MATCH(AP$167,$166:$166,0),1,1)&amp;":"&amp;ADDRESS(ROW(AP198),COLUMN(AP198)-1,1,1),TRUE),"OK")&gt;0,"OK","NOK")),
              IF(AP$8&gt;=VLOOKUP($A198,'2.2'!$D:$O,5,FALSE),"OK","NOK")),
         "")</f>
        <v/>
      </c>
      <c r="AQ198" s="1269" t="str">
        <f ca="1">IF(intern2!AR34&gt;0,
        IF(AQ$166="X",
              IF(COUNTBLANK(INDIRECT(ADDRESS(ROW(AQ198),MATCH(AQ$167,$166:$166,0),1,1)&amp;":"&amp;ADDRESS(ROW(AQ198),COLUMN(AQ198)-1,1,1),TRUE))&gt;0,"",
                    IF(COUNTIF(INDIRECT(ADDRESS(ROW(AQ198),MATCH(AQ$167,$166:$166,0),1,1)&amp;":"&amp;ADDRESS(ROW(AQ198),COLUMN(AQ198)-1,1,1),TRUE),"OK")&gt;0,"OK","NOK")),
              IF(AQ$8&gt;=VLOOKUP($A198,'2.2'!$D:$O,5,FALSE),"OK","NOK")),
         "")</f>
        <v/>
      </c>
      <c r="AR198" s="1156" t="str">
        <f ca="1">IF(intern2!AS34&gt;0,
        IF(AR$166="X",
              IF(COUNTBLANK(INDIRECT(ADDRESS(ROW(AR198),MATCH(AR$167,$166:$166,0),1,1)&amp;":"&amp;ADDRESS(ROW(AR198),COLUMN(AR198)-1,1,1),TRUE))&gt;0,"",
                    IF(COUNTIF(INDIRECT(ADDRESS(ROW(AR198),MATCH(AR$167,$166:$166,0),1,1)&amp;":"&amp;ADDRESS(ROW(AR198),COLUMN(AR198)-1,1,1),TRUE),"OK")&gt;0,"OK","NOK")),
              IF(AR$8&gt;=VLOOKUP($A198,'2.2'!$D:$O,5,FALSE),"OK","NOK")),
         "")</f>
        <v/>
      </c>
      <c r="AS198" s="1156" t="str">
        <f ca="1">IF(intern2!AT34&gt;0,
        IF(AS$166="X",
              IF(COUNTBLANK(INDIRECT(ADDRESS(ROW(AS198),MATCH(AS$167,$166:$166,0),1,1)&amp;":"&amp;ADDRESS(ROW(AS198),COLUMN(AS198)-1,1,1),TRUE))&gt;0,"",
                    IF(COUNTIF(INDIRECT(ADDRESS(ROW(AS198),MATCH(AS$167,$166:$166,0),1,1)&amp;":"&amp;ADDRESS(ROW(AS198),COLUMN(AS198)-1,1,1),TRUE),"OK")&gt;0,"OK","NOK")),
              IF(AS$8&gt;=VLOOKUP($A198,'2.2'!$D:$O,5,FALSE),"OK","NOK")),
         "")</f>
        <v/>
      </c>
      <c r="AT198" s="1269" t="str">
        <f ca="1">IF(intern2!AU34&gt;0,
        IF(AT$166="X",
              IF(COUNTBLANK(INDIRECT(ADDRESS(ROW(AT198),MATCH(AT$167,$166:$166,0),1,1)&amp;":"&amp;ADDRESS(ROW(AT198),COLUMN(AT198)-1,1,1),TRUE))&gt;0,"",
                    IF(COUNTIF(INDIRECT(ADDRESS(ROW(AT198),MATCH(AT$167,$166:$166,0),1,1)&amp;":"&amp;ADDRESS(ROW(AT198),COLUMN(AT198)-1,1,1),TRUE),"OK")&gt;0,"OK","NOK")),
              IF(AT$8&gt;=VLOOKUP($A198,'2.2'!$D:$O,5,FALSE),"OK","NOK")),
         "")</f>
        <v/>
      </c>
      <c r="AU198" s="1156" t="str">
        <f ca="1">IF(intern2!AV34&gt;0,
        IF(AU$166="X",
              IF(COUNTBLANK(INDIRECT(ADDRESS(ROW(AU198),MATCH(AU$167,$166:$166,0),1,1)&amp;":"&amp;ADDRESS(ROW(AU198),COLUMN(AU198)-1,1,1),TRUE))&gt;0,"",
                    IF(COUNTIF(INDIRECT(ADDRESS(ROW(AU198),MATCH(AU$167,$166:$166,0),1,1)&amp;":"&amp;ADDRESS(ROW(AU198),COLUMN(AU198)-1,1,1),TRUE),"OK")&gt;0,"OK","NOK")),
              IF(AU$8&gt;=VLOOKUP($A198,'2.2'!$D:$O,5,FALSE),"OK","NOK")),
         "")</f>
        <v/>
      </c>
      <c r="AV198" s="1156" t="str">
        <f ca="1">IF(intern2!AW34&gt;0,
        IF(AV$166="X",
              IF(COUNTBLANK(INDIRECT(ADDRESS(ROW(AV198),MATCH(AV$167,$166:$166,0),1,1)&amp;":"&amp;ADDRESS(ROW(AV198),COLUMN(AV198)-1,1,1),TRUE))&gt;0,"",
                    IF(COUNTIF(INDIRECT(ADDRESS(ROW(AV198),MATCH(AV$167,$166:$166,0),1,1)&amp;":"&amp;ADDRESS(ROW(AV198),COLUMN(AV198)-1,1,1),TRUE),"OK")&gt;0,"OK","NOK")),
              IF(AV$8&gt;=VLOOKUP($A198,'2.2'!$D:$O,5,FALSE),"OK","NOK")),
         "")</f>
        <v/>
      </c>
      <c r="AW198" s="1156" t="str">
        <f ca="1">IF(intern2!AX34&gt;0,
        IF(AW$166="X",
              IF(COUNTBLANK(INDIRECT(ADDRESS(ROW(AW198),MATCH(AW$167,$166:$166,0),1,1)&amp;":"&amp;ADDRESS(ROW(AW198),COLUMN(AW198)-1,1,1),TRUE))&gt;0,"",
                    IF(COUNTIF(INDIRECT(ADDRESS(ROW(AW198),MATCH(AW$167,$166:$166,0),1,1)&amp;":"&amp;ADDRESS(ROW(AW198),COLUMN(AW198)-1,1,1),TRUE),"OK")&gt;0,"OK","NOK")),
              IF(AW$8&gt;=VLOOKUP($A198,'2.2'!$D:$O,5,FALSE),"OK","NOK")),
         "")</f>
        <v/>
      </c>
      <c r="AX198" s="1156" t="str">
        <f ca="1">IF(intern2!AY34&gt;0,
        IF(AX$166="X",
              IF(COUNTBLANK(INDIRECT(ADDRESS(ROW(AX198),MATCH(AX$167,$166:$166,0),1,1)&amp;":"&amp;ADDRESS(ROW(AX198),COLUMN(AX198)-1,1,1),TRUE))&gt;0,"",
                    IF(COUNTIF(INDIRECT(ADDRESS(ROW(AX198),MATCH(AX$167,$166:$166,0),1,1)&amp;":"&amp;ADDRESS(ROW(AX198),COLUMN(AX198)-1,1,1),TRUE),"OK")&gt;0,"OK","NOK")),
              IF(AX$8&gt;=VLOOKUP($A198,'2.2'!$D:$O,5,FALSE),"OK","NOK")),
         "")</f>
        <v/>
      </c>
      <c r="AY198" s="1156" t="str">
        <f ca="1">IF(intern2!AZ34&gt;0,
        IF(AY$166="X",
              IF(COUNTBLANK(INDIRECT(ADDRESS(ROW(AY198),MATCH(AY$167,$166:$166,0),1,1)&amp;":"&amp;ADDRESS(ROW(AY198),COLUMN(AY198)-1,1,1),TRUE))&gt;0,"",
                    IF(COUNTIF(INDIRECT(ADDRESS(ROW(AY198),MATCH(AY$167,$166:$166,0),1,1)&amp;":"&amp;ADDRESS(ROW(AY198),COLUMN(AY198)-1,1,1),TRUE),"OK")&gt;0,"OK","NOK")),
              IF(AY$8&gt;=VLOOKUP($A198,'2.2'!$D:$O,5,FALSE),"OK","NOK")),
         "")</f>
        <v/>
      </c>
      <c r="AZ198" s="1269" t="str">
        <f ca="1">IF(intern2!BA34&gt;0,
        IF(AZ$166="X",
              IF(COUNTBLANK(INDIRECT(ADDRESS(ROW(AZ198),MATCH(AZ$167,$166:$166,0),1,1)&amp;":"&amp;ADDRESS(ROW(AZ198),COLUMN(AZ198)-1,1,1),TRUE))&gt;0,"",
                    IF(COUNTIF(INDIRECT(ADDRESS(ROW(AZ198),MATCH(AZ$167,$166:$166,0),1,1)&amp;":"&amp;ADDRESS(ROW(AZ198),COLUMN(AZ198)-1,1,1),TRUE),"OK")&gt;0,"OK","NOK")),
              IF(AZ$8&gt;=VLOOKUP($A198,'2.2'!$D:$O,5,FALSE),"OK","NOK")),
         "")</f>
        <v/>
      </c>
      <c r="BA198" s="1156" t="str">
        <f ca="1">IF(intern2!BB34&gt;0,
        IF(BA$166="X",
              IF(COUNTBLANK(INDIRECT(ADDRESS(ROW(BA198),MATCH(BA$167,$166:$166,0),1,1)&amp;":"&amp;ADDRESS(ROW(BA198),COLUMN(BA198)-1,1,1),TRUE))&gt;0,"",
                    IF(COUNTIF(INDIRECT(ADDRESS(ROW(BA198),MATCH(BA$167,$166:$166,0),1,1)&amp;":"&amp;ADDRESS(ROW(BA198),COLUMN(BA198)-1,1,1),TRUE),"OK")&gt;0,"OK","NOK")),
              IF(BA$8&gt;=VLOOKUP($A198,'2.2'!$D:$O,5,FALSE),"OK","NOK")),
         "")</f>
        <v/>
      </c>
      <c r="BB198" s="1156" t="str">
        <f ca="1">IF(intern2!BC34&gt;0,
        IF(BB$166="X",
              IF(COUNTBLANK(INDIRECT(ADDRESS(ROW(BB198),MATCH(BB$167,$166:$166,0),1,1)&amp;":"&amp;ADDRESS(ROW(BB198),COLUMN(BB198)-1,1,1),TRUE))&gt;0,"",
                    IF(COUNTIF(INDIRECT(ADDRESS(ROW(BB198),MATCH(BB$167,$166:$166,0),1,1)&amp;":"&amp;ADDRESS(ROW(BB198),COLUMN(BB198)-1,1,1),TRUE),"OK")&gt;0,"OK","NOK")),
              IF(BB$8&gt;=VLOOKUP($A198,'2.2'!$D:$O,5,FALSE),"OK","NOK")),
         "")</f>
        <v/>
      </c>
      <c r="BC198" s="1156" t="str">
        <f ca="1">IF(intern2!BD34&gt;0,
        IF(BC$166="X",
              IF(COUNTBLANK(INDIRECT(ADDRESS(ROW(BC198),MATCH(BC$167,$166:$166,0),1,1)&amp;":"&amp;ADDRESS(ROW(BC198),COLUMN(BC198)-1,1,1),TRUE))&gt;0,"",
                    IF(COUNTIF(INDIRECT(ADDRESS(ROW(BC198),MATCH(BC$167,$166:$166,0),1,1)&amp;":"&amp;ADDRESS(ROW(BC198),COLUMN(BC198)-1,1,1),TRUE),"OK")&gt;0,"OK","NOK")),
              IF(BC$8&gt;=VLOOKUP($A198,'2.2'!$D:$O,5,FALSE),"OK","NOK")),
         "")</f>
        <v/>
      </c>
      <c r="BD198" s="1156" t="str">
        <f ca="1">IF(intern2!BE34&gt;0,
        IF(BD$166="X",
              IF(COUNTBLANK(INDIRECT(ADDRESS(ROW(BD198),MATCH(BD$167,$166:$166,0),1,1)&amp;":"&amp;ADDRESS(ROW(BD198),COLUMN(BD198)-1,1,1),TRUE))&gt;0,"",
                    IF(COUNTIF(INDIRECT(ADDRESS(ROW(BD198),MATCH(BD$167,$166:$166,0),1,1)&amp;":"&amp;ADDRESS(ROW(BD198),COLUMN(BD198)-1,1,1),TRUE),"OK")&gt;0,"OK","NOK")),
              IF(BD$8&gt;=VLOOKUP($A198,'2.2'!$D:$O,5,FALSE),"OK","NOK")),
         "")</f>
        <v/>
      </c>
      <c r="BE198" s="1156" t="str">
        <f ca="1">IF(intern2!BF34&gt;0,
        IF(BE$166="X",
              IF(COUNTBLANK(INDIRECT(ADDRESS(ROW(BE198),MATCH(BE$167,$166:$166,0),1,1)&amp;":"&amp;ADDRESS(ROW(BE198),COLUMN(BE198)-1,1,1),TRUE))&gt;0,"",
                    IF(COUNTIF(INDIRECT(ADDRESS(ROW(BE198),MATCH(BE$167,$166:$166,0),1,1)&amp;":"&amp;ADDRESS(ROW(BE198),COLUMN(BE198)-1,1,1),TRUE),"OK")&gt;0,"OK","NOK")),
              IF(BE$8&gt;=VLOOKUP($A198,'2.2'!$D:$O,5,FALSE),"OK","NOK")),
         "")</f>
        <v/>
      </c>
      <c r="BF198" s="1170" t="str">
        <f ca="1">IF(intern2!BG34&gt;0,
        IF(BF$166="X",
              IF(COUNTBLANK(INDIRECT(ADDRESS(ROW(BF198),MATCH(BF$167,$166:$166,0),1,1)&amp;":"&amp;ADDRESS(ROW(BF198),COLUMN(BF198)-1,1,1),TRUE))&gt;0,"",
                    IF(COUNTIF(INDIRECT(ADDRESS(ROW(BF198),MATCH(BF$167,$166:$166,0),1,1)&amp;":"&amp;ADDRESS(ROW(BF198),COLUMN(BF198)-1,1,1),TRUE),"OK")&gt;0,"OK","NOK")),
              IF(BF$8&gt;=VLOOKUP($A198,'2.2'!$D:$O,5,FALSE),"OK","NOK")),
         "")</f>
        <v/>
      </c>
      <c r="BG198" s="1269" t="str">
        <f ca="1">IF(intern2!BH34&gt;0,
        IF(BG$166="X",
              IF(COUNTBLANK(INDIRECT(ADDRESS(ROW(BG198),MATCH(BG$167,$166:$166,0),1,1)&amp;":"&amp;ADDRESS(ROW(BG198),COLUMN(BG198)-1,1,1),TRUE))&gt;0,"",
                    IF(COUNTIF(INDIRECT(ADDRESS(ROW(BG198),MATCH(BG$167,$166:$166,0),1,1)&amp;":"&amp;ADDRESS(ROW(BG198),COLUMN(BG198)-1,1,1),TRUE),"OK")&gt;0,"OK","NOK")),
              IF(BG$8&gt;=VLOOKUP($A198,'2.2'!$D:$O,5,FALSE),"OK","NOK")),
         "")</f>
        <v/>
      </c>
      <c r="BH198" s="1176" t="str">
        <f t="shared" ca="1" si="12"/>
        <v>NOK</v>
      </c>
      <c r="BI198" s="1176"/>
    </row>
    <row r="199" spans="1:61" ht="26.4" x14ac:dyDescent="0.25">
      <c r="A199" s="716" t="str">
        <f t="shared" ref="A199:B199" si="42">+A39</f>
        <v>NEU3.1</v>
      </c>
      <c r="B199" s="1157" t="str">
        <f t="shared" si="42"/>
        <v>Malattie cerebrovascolari presso Stroke Center (CIMAS)</v>
      </c>
      <c r="C199" s="1156" t="str">
        <f ca="1">IF(intern2!D35&gt;0,
        IF(C$166="X",
              IF(COUNTBLANK(INDIRECT(ADDRESS(ROW(C199),MATCH(C$167,$166:$166,0),1,1)&amp;":"&amp;ADDRESS(ROW(C199),COLUMN(C199)-1,1,1),TRUE))&gt;0,"",
                    IF(COUNTIF(INDIRECT(ADDRESS(ROW(C199),MATCH(C$167,$166:$166,0),1,1)&amp;":"&amp;ADDRESS(ROW(C199),COLUMN(C199)-1,1,1),TRUE),"OK")&gt;0,"OK","NOK")),
              IF(C$8&gt;=VLOOKUP($A199,'2.2'!$D:$O,5,FALSE),"OK","NOK")),
         "")</f>
        <v/>
      </c>
      <c r="D199" s="1156" t="str">
        <f ca="1">IF(intern2!E35&gt;0,
        IF(D$166="X",
              IF(COUNTBLANK(INDIRECT(ADDRESS(ROW(D199),MATCH(D$167,$166:$166,0),1,1)&amp;":"&amp;ADDRESS(ROW(D199),COLUMN(D199)-1,1,1),TRUE))&gt;0,"",
                    IF(COUNTIF(INDIRECT(ADDRESS(ROW(D199),MATCH(D$167,$166:$166,0),1,1)&amp;":"&amp;ADDRESS(ROW(D199),COLUMN(D199)-1,1,1),TRUE),"OK")&gt;0,"OK","NOK")),
              IF(D$8&gt;=VLOOKUP($A199,'2.2'!$D:$O,5,FALSE),"OK","NOK")),
         "")</f>
        <v/>
      </c>
      <c r="E199" s="1156" t="str">
        <f ca="1">IF(intern2!F35&gt;0,
        IF(E$166="X",
              IF(COUNTBLANK(INDIRECT(ADDRESS(ROW(E199),MATCH(E$167,$166:$166,0),1,1)&amp;":"&amp;ADDRESS(ROW(E199),COLUMN(E199)-1,1,1),TRUE))&gt;0,"",
                    IF(COUNTIF(INDIRECT(ADDRESS(ROW(E199),MATCH(E$167,$166:$166,0),1,1)&amp;":"&amp;ADDRESS(ROW(E199),COLUMN(E199)-1,1,1),TRUE),"OK")&gt;0,"OK","NOK")),
              IF(E$8&gt;=VLOOKUP($A199,'2.2'!$D:$O,5,FALSE),"OK","NOK")),
         "")</f>
        <v/>
      </c>
      <c r="F199" s="1156" t="str">
        <f ca="1">IF(intern2!G35&gt;0,
        IF(F$166="X",
              IF(COUNTBLANK(INDIRECT(ADDRESS(ROW(F199),MATCH(F$167,$166:$166,0),1,1)&amp;":"&amp;ADDRESS(ROW(F199),COLUMN(F199)-1,1,1),TRUE))&gt;0,"",
                    IF(COUNTIF(INDIRECT(ADDRESS(ROW(F199),MATCH(F$167,$166:$166,0),1,1)&amp;":"&amp;ADDRESS(ROW(F199),COLUMN(F199)-1,1,1),TRUE),"OK")&gt;0,"OK","NOK")),
              IF(F$8&gt;=VLOOKUP($A199,'2.2'!$D:$O,5,FALSE),"OK","NOK")),
         "")</f>
        <v/>
      </c>
      <c r="G199" s="1156" t="str">
        <f ca="1">IF(intern2!H35&gt;0,
        IF(G$166="X",
              IF(COUNTBLANK(INDIRECT(ADDRESS(ROW(G199),MATCH(G$167,$166:$166,0),1,1)&amp;":"&amp;ADDRESS(ROW(G199),COLUMN(G199)-1,1,1),TRUE))&gt;0,"",
                    IF(COUNTIF(INDIRECT(ADDRESS(ROW(G199),MATCH(G$167,$166:$166,0),1,1)&amp;":"&amp;ADDRESS(ROW(G199),COLUMN(G199)-1,1,1),TRUE),"OK")&gt;0,"OK","NOK")),
              IF(G$8&gt;=VLOOKUP($A199,'2.2'!$D:$O,5,FALSE),"OK","NOK")),
         "")</f>
        <v/>
      </c>
      <c r="H199" s="1156" t="str">
        <f ca="1">IF(intern2!I35&gt;0,
        IF(H$166="X",
              IF(COUNTBLANK(INDIRECT(ADDRESS(ROW(H199),MATCH(H$167,$166:$166,0),1,1)&amp;":"&amp;ADDRESS(ROW(H199),COLUMN(H199)-1,1,1),TRUE))&gt;0,"",
                    IF(COUNTIF(INDIRECT(ADDRESS(ROW(H199),MATCH(H$167,$166:$166,0),1,1)&amp;":"&amp;ADDRESS(ROW(H199),COLUMN(H199)-1,1,1),TRUE),"OK")&gt;0,"OK","NOK")),
              IF(H$8&gt;=VLOOKUP($A199,'2.2'!$D:$O,5,FALSE),"OK","NOK")),
         "")</f>
        <v/>
      </c>
      <c r="I199" s="1269" t="str">
        <f ca="1">IF(intern2!J35&gt;0,
        IF(I$166="X",
              IF(COUNTBLANK(INDIRECT(ADDRESS(ROW(I199),MATCH(I$167,$166:$166,0),1,1)&amp;":"&amp;ADDRESS(ROW(I199),COLUMN(I199)-1,1,1),TRUE))&gt;0,"",
                    IF(COUNTIF(INDIRECT(ADDRESS(ROW(I199),MATCH(I$167,$166:$166,0),1,1)&amp;":"&amp;ADDRESS(ROW(I199),COLUMN(I199)-1,1,1),TRUE),"OK")&gt;0,"OK","NOK")),
              IF(I$8&gt;=VLOOKUP($A199,'2.2'!$D:$O,5,FALSE),"OK","NOK")),
         "")</f>
        <v/>
      </c>
      <c r="J199" s="1159" t="str">
        <f ca="1">IF(intern2!K35&gt;0,
        IF(J$166="X",
              IF(COUNTBLANK(INDIRECT(ADDRESS(ROW(J199),MATCH(J$167,$166:$166,0),1,1)&amp;":"&amp;ADDRESS(ROW(J199),COLUMN(J199)-1,1,1),TRUE))&gt;0,"",
                    IF(COUNTIF(INDIRECT(ADDRESS(ROW(J199),MATCH(J$167,$166:$166,0),1,1)&amp;":"&amp;ADDRESS(ROW(J199),COLUMN(J199)-1,1,1),TRUE),"OK")&gt;0,"OK","NOK")),
              IF(J$8&gt;=VLOOKUP($A199,'2.2'!$D:$O,5,FALSE),"OK","NOK")),
         "")</f>
        <v/>
      </c>
      <c r="K199" s="1156" t="str">
        <f ca="1">IF(intern2!L35&gt;0,
        IF(K$166="X",
              IF(COUNTBLANK(INDIRECT(ADDRESS(ROW(K199),MATCH(K$167,$166:$166,0),1,1)&amp;":"&amp;ADDRESS(ROW(K199),COLUMN(K199)-1,1,1),TRUE))&gt;0,"",
                    IF(COUNTIF(INDIRECT(ADDRESS(ROW(K199),MATCH(K$167,$166:$166,0),1,1)&amp;":"&amp;ADDRESS(ROW(K199),COLUMN(K199)-1,1,1),TRUE),"OK")&gt;0,"OK","NOK")),
              IF(K$8&gt;=VLOOKUP($A199,'2.2'!$D:$O,5,FALSE),"OK","NOK")),
         "")</f>
        <v/>
      </c>
      <c r="L199" s="1156" t="str">
        <f ca="1">IF(intern2!M35&gt;0,
        IF(L$166="X",
              IF(COUNTBLANK(INDIRECT(ADDRESS(ROW(L199),MATCH(L$167,$166:$166,0),1,1)&amp;":"&amp;ADDRESS(ROW(L199),COLUMN(L199)-1,1,1),TRUE))&gt;0,"",
                    IF(COUNTIF(INDIRECT(ADDRESS(ROW(L199),MATCH(L$167,$166:$166,0),1,1)&amp;":"&amp;ADDRESS(ROW(L199),COLUMN(L199)-1,1,1),TRUE),"OK")&gt;0,"OK","NOK")),
              IF(L$8&gt;=VLOOKUP($A199,'2.2'!$D:$O,5,FALSE),"OK","NOK")),
         "")</f>
        <v/>
      </c>
      <c r="M199" s="1156" t="str">
        <f ca="1">IF(intern2!N35&gt;0,
        IF(M$166="X",
              IF(COUNTBLANK(INDIRECT(ADDRESS(ROW(M199),MATCH(M$167,$166:$166,0),1,1)&amp;":"&amp;ADDRESS(ROW(M199),COLUMN(M199)-1,1,1),TRUE))&gt;0,"",
                    IF(COUNTIF(INDIRECT(ADDRESS(ROW(M199),MATCH(M$167,$166:$166,0),1,1)&amp;":"&amp;ADDRESS(ROW(M199),COLUMN(M199)-1,1,1),TRUE),"OK")&gt;0,"OK","NOK")),
              IF(M$8&gt;=VLOOKUP($A199,'2.2'!$D:$O,5,FALSE),"OK","NOK")),
         "")</f>
        <v/>
      </c>
      <c r="N199" s="1156" t="str">
        <f ca="1">IF(intern2!O35&gt;0,
        IF(N$166="X",
              IF(COUNTBLANK(INDIRECT(ADDRESS(ROW(N199),MATCH(N$167,$166:$166,0),1,1)&amp;":"&amp;ADDRESS(ROW(N199),COLUMN(N199)-1,1,1),TRUE))&gt;0,"",
                    IF(COUNTIF(INDIRECT(ADDRESS(ROW(N199),MATCH(N$167,$166:$166,0),1,1)&amp;":"&amp;ADDRESS(ROW(N199),COLUMN(N199)-1,1,1),TRUE),"OK")&gt;0,"OK","NOK")),
              IF(N$8&gt;=VLOOKUP($A199,'2.2'!$D:$O,5,FALSE),"OK","NOK")),
         "")</f>
        <v/>
      </c>
      <c r="O199" s="1156" t="str">
        <f ca="1">IF(intern2!P35&gt;0,
        IF(O$166="X",
              IF(COUNTBLANK(INDIRECT(ADDRESS(ROW(O199),MATCH(O$167,$166:$166,0),1,1)&amp;":"&amp;ADDRESS(ROW(O199),COLUMN(O199)-1,1,1),TRUE))&gt;0,"",
                    IF(COUNTIF(INDIRECT(ADDRESS(ROW(O199),MATCH(O$167,$166:$166,0),1,1)&amp;":"&amp;ADDRESS(ROW(O199),COLUMN(O199)-1,1,1),TRUE),"OK")&gt;0,"OK","NOK")),
              IF(O$8&gt;=VLOOKUP($A199,'2.2'!$D:$O,5,FALSE),"OK","NOK")),
         "")</f>
        <v/>
      </c>
      <c r="P199" s="1156" t="str">
        <f ca="1">IF(intern2!Q35&gt;0,
        IF(P$166="X",
              IF(COUNTBLANK(INDIRECT(ADDRESS(ROW(P199),MATCH(P$167,$166:$166,0),1,1)&amp;":"&amp;ADDRESS(ROW(P199),COLUMN(P199)-1,1,1),TRUE))&gt;0,"",
                    IF(COUNTIF(INDIRECT(ADDRESS(ROW(P199),MATCH(P$167,$166:$166,0),1,1)&amp;":"&amp;ADDRESS(ROW(P199),COLUMN(P199)-1,1,1),TRUE),"OK")&gt;0,"OK","NOK")),
              IF(P$8&gt;=VLOOKUP($A199,'2.2'!$D:$O,5,FALSE),"OK","NOK")),
         "")</f>
        <v/>
      </c>
      <c r="Q199" s="1156" t="str">
        <f ca="1">IF(intern2!R35&gt;0,
        IF(Q$166="X",
              IF(COUNTBLANK(INDIRECT(ADDRESS(ROW(Q199),MATCH(Q$167,$166:$166,0),1,1)&amp;":"&amp;ADDRESS(ROW(Q199),COLUMN(Q199)-1,1,1),TRUE))&gt;0,"",
                    IF(COUNTIF(INDIRECT(ADDRESS(ROW(Q199),MATCH(Q$167,$166:$166,0),1,1)&amp;":"&amp;ADDRESS(ROW(Q199),COLUMN(Q199)-1,1,1),TRUE),"OK")&gt;0,"OK","NOK")),
              IF(Q$8&gt;=VLOOKUP($A199,'2.2'!$D:$O,5,FALSE),"OK","NOK")),
         "")</f>
        <v/>
      </c>
      <c r="R199" s="1159" t="str">
        <f ca="1">IF(intern2!S35&gt;0,
        IF(R$166="X",
              IF(COUNTBLANK(INDIRECT(ADDRESS(ROW(R199),MATCH(R$167,$166:$166,0),1,1)&amp;":"&amp;ADDRESS(ROW(R199),COLUMN(R199)-1,1,1),TRUE))&gt;0,"",
                    IF(COUNTIF(INDIRECT(ADDRESS(ROW(R199),MATCH(R$167,$166:$166,0),1,1)&amp;":"&amp;ADDRESS(ROW(R199),COLUMN(R199)-1,1,1),TRUE),"OK")&gt;0,"OK","NOK")),
              IF(R$8&gt;=VLOOKUP($A199,'2.2'!$D:$O,5,FALSE),"OK","NOK")),
         "")</f>
        <v/>
      </c>
      <c r="S199" s="1159" t="str">
        <f ca="1">IF(intern2!T35&gt;0,
        IF(S$166="X",
              IF(COUNTBLANK(INDIRECT(ADDRESS(ROW(S199),MATCH(S$167,$166:$166,0),1,1)&amp;":"&amp;ADDRESS(ROW(S199),COLUMN(S199)-1,1,1),TRUE))&gt;0,"",
                    IF(COUNTIF(INDIRECT(ADDRESS(ROW(S199),MATCH(S$167,$166:$166,0),1,1)&amp;":"&amp;ADDRESS(ROW(S199),COLUMN(S199)-1,1,1),TRUE),"OK")&gt;0,"OK","NOK")),
              IF(S$8&gt;=VLOOKUP($A199,'2.2'!$D:$O,5,FALSE),"OK","NOK")),
         "")</f>
        <v/>
      </c>
      <c r="T199" s="1156" t="str">
        <f ca="1">IF(intern2!U35&gt;0,
        IF(T$166="X",
              IF(COUNTBLANK(INDIRECT(ADDRESS(ROW(T199),MATCH(T$167,$166:$166,0),1,1)&amp;":"&amp;ADDRESS(ROW(T199),COLUMN(T199)-1,1,1),TRUE))&gt;0,"",
                    IF(COUNTIF(INDIRECT(ADDRESS(ROW(T199),MATCH(T$167,$166:$166,0),1,1)&amp;":"&amp;ADDRESS(ROW(T199),COLUMN(T199)-1,1,1),TRUE),"OK")&gt;0,"OK","NOK")),
              IF(T$8&gt;=VLOOKUP($A199,'2.2'!$D:$O,5,FALSE),"OK","NOK")),
         "")</f>
        <v/>
      </c>
      <c r="U199" s="1156" t="str">
        <f ca="1">IF(intern2!V35&gt;0,
        IF(U$166="X",
              IF(COUNTBLANK(INDIRECT(ADDRESS(ROW(U199),MATCH(U$167,$166:$166,0),1,1)&amp;":"&amp;ADDRESS(ROW(U199),COLUMN(U199)-1,1,1),TRUE))&gt;0,"",
                    IF(COUNTIF(INDIRECT(ADDRESS(ROW(U199),MATCH(U$167,$166:$166,0),1,1)&amp;":"&amp;ADDRESS(ROW(U199),COLUMN(U199)-1,1,1),TRUE),"OK")&gt;0,"OK","NOK")),
              IF(U$8&gt;=VLOOKUP($A199,'2.2'!$D:$O,5,FALSE),"OK","NOK")),
         "")</f>
        <v/>
      </c>
      <c r="V199" s="1156" t="str">
        <f ca="1">IF(intern2!W35&gt;0,
        IF(V$166="X",
              IF(COUNTBLANK(INDIRECT(ADDRESS(ROW(V199),MATCH(V$167,$166:$166,0),1,1)&amp;":"&amp;ADDRESS(ROW(V199),COLUMN(V199)-1,1,1),TRUE))&gt;0,"",
                    IF(COUNTIF(INDIRECT(ADDRESS(ROW(V199),MATCH(V$167,$166:$166,0),1,1)&amp;":"&amp;ADDRESS(ROW(V199),COLUMN(V199)-1,1,1),TRUE),"OK")&gt;0,"OK","NOK")),
              IF(V$8&gt;=VLOOKUP($A199,'2.2'!$D:$O,5,FALSE),"OK","NOK")),
         "")</f>
        <v/>
      </c>
      <c r="W199" s="1156" t="str">
        <f ca="1">IF(intern2!X35&gt;0,
        IF(W$166="X",
              IF(COUNTBLANK(INDIRECT(ADDRESS(ROW(W199),MATCH(W$167,$166:$166,0),1,1)&amp;":"&amp;ADDRESS(ROW(W199),COLUMN(W199)-1,1,1),TRUE))&gt;0,"",
                    IF(COUNTIF(INDIRECT(ADDRESS(ROW(W199),MATCH(W$167,$166:$166,0),1,1)&amp;":"&amp;ADDRESS(ROW(W199),COLUMN(W199)-1,1,1),TRUE),"OK")&gt;0,"OK","NOK")),
              IF(W$8&gt;=VLOOKUP($A199,'2.2'!$D:$O,5,FALSE),"OK","NOK")),
         "")</f>
        <v/>
      </c>
      <c r="X199" s="1156" t="str">
        <f ca="1">IF(intern2!Y35&gt;0,
        IF(X$166="X",
              IF(COUNTBLANK(INDIRECT(ADDRESS(ROW(X199),MATCH(X$167,$166:$166,0),1,1)&amp;":"&amp;ADDRESS(ROW(X199),COLUMN(X199)-1,1,1),TRUE))&gt;0,"",
                    IF(COUNTIF(INDIRECT(ADDRESS(ROW(X199),MATCH(X$167,$166:$166,0),1,1)&amp;":"&amp;ADDRESS(ROW(X199),COLUMN(X199)-1,1,1),TRUE),"OK")&gt;0,"OK","NOK")),
              IF(X$8&gt;=VLOOKUP($A199,'2.2'!$D:$O,5,FALSE),"OK","NOK")),
         "")</f>
        <v/>
      </c>
      <c r="Y199" s="1170" t="str">
        <f ca="1">IF(intern2!Z35&gt;0,
        IF(Y$166="X",
              IF(COUNTBLANK(INDIRECT(ADDRESS(ROW(Y199),MATCH(Y$167,$166:$166,0),1,1)&amp;":"&amp;ADDRESS(ROW(Y199),COLUMN(Y199)-1,1,1),TRUE))&gt;0,"",
                    IF(COUNTIF(INDIRECT(ADDRESS(ROW(Y199),MATCH(Y$167,$166:$166,0),1,1)&amp;":"&amp;ADDRESS(ROW(Y199),COLUMN(Y199)-1,1,1),TRUE),"OK")&gt;0,"OK","NOK")),
              IF(Y$8&gt;=VLOOKUP($A199,'2.2'!$D:$O,5,FALSE),"OK","NOK")),
         "")</f>
        <v/>
      </c>
      <c r="Z199" s="1269" t="str">
        <f ca="1">IF(intern2!AA35&gt;0,
        IF(Z$166="X",
              IF(COUNTBLANK(INDIRECT(ADDRESS(ROW(Z199),MATCH(Z$167,$166:$166,0),1,1)&amp;":"&amp;ADDRESS(ROW(Z199),COLUMN(Z199)-1,1,1),TRUE))&gt;0,"",
                    IF(COUNTIF(INDIRECT(ADDRESS(ROW(Z199),MATCH(Z$167,$166:$166,0),1,1)&amp;":"&amp;ADDRESS(ROW(Z199),COLUMN(Z199)-1,1,1),TRUE),"OK")&gt;0,"OK","NOK")),
              IF(Z$8&gt;=VLOOKUP($A199,'2.2'!$D:$O,5,FALSE),"OK","NOK")),
         "")</f>
        <v/>
      </c>
      <c r="AA199" s="1156" t="str">
        <f ca="1">IF(intern2!AB35&gt;0,
        IF(AA$166="X",
              IF(COUNTBLANK(INDIRECT(ADDRESS(ROW(AA199),MATCH(AA$167,$166:$166,0),1,1)&amp;":"&amp;ADDRESS(ROW(AA199),COLUMN(AA199)-1,1,1),TRUE))&gt;0,"",
                    IF(COUNTIF(INDIRECT(ADDRESS(ROW(AA199),MATCH(AA$167,$166:$166,0),1,1)&amp;":"&amp;ADDRESS(ROW(AA199),COLUMN(AA199)-1,1,1),TRUE),"OK")&gt;0,"OK","NOK")),
              IF(AA$8&gt;=VLOOKUP($A199,'2.2'!$D:$O,5,FALSE),"OK","NOK")),
         "")</f>
        <v/>
      </c>
      <c r="AB199" s="1156" t="str">
        <f ca="1">IF(intern2!AC35&gt;0,
        IF(AB$166="X",
              IF(COUNTBLANK(INDIRECT(ADDRESS(ROW(AB199),MATCH(AB$167,$166:$166,0),1,1)&amp;":"&amp;ADDRESS(ROW(AB199),COLUMN(AB199)-1,1,1),TRUE))&gt;0,"",
                    IF(COUNTIF(INDIRECT(ADDRESS(ROW(AB199),MATCH(AB$167,$166:$166,0),1,1)&amp;":"&amp;ADDRESS(ROW(AB199),COLUMN(AB199)-1,1,1),TRUE),"OK")&gt;0,"OK","NOK")),
              IF(AB$8&gt;=VLOOKUP($A199,'2.2'!$D:$O,5,FALSE),"OK","NOK")),
         "")</f>
        <v/>
      </c>
      <c r="AC199" s="1156" t="str">
        <f ca="1">IF(intern2!AD35&gt;0,
        IF(AC$166="X",
              IF(COUNTBLANK(INDIRECT(ADDRESS(ROW(AC199),MATCH(AC$167,$166:$166,0),1,1)&amp;":"&amp;ADDRESS(ROW(AC199),COLUMN(AC199)-1,1,1),TRUE))&gt;0,"",
                    IF(COUNTIF(INDIRECT(ADDRESS(ROW(AC199),MATCH(AC$167,$166:$166,0),1,1)&amp;":"&amp;ADDRESS(ROW(AC199),COLUMN(AC199)-1,1,1),TRUE),"OK")&gt;0,"OK","NOK")),
              IF(AC$8&gt;=VLOOKUP($A199,'2.2'!$D:$O,5,FALSE),"OK","NOK")),
         "")</f>
        <v/>
      </c>
      <c r="AD199" s="1156" t="str">
        <f ca="1">IF(intern2!AE35&gt;0,
        IF(AD$166="X",
              IF(COUNTBLANK(INDIRECT(ADDRESS(ROW(AD199),MATCH(AD$167,$166:$166,0),1,1)&amp;":"&amp;ADDRESS(ROW(AD199),COLUMN(AD199)-1,1,1),TRUE))&gt;0,"",
                    IF(COUNTIF(INDIRECT(ADDRESS(ROW(AD199),MATCH(AD$167,$166:$166,0),1,1)&amp;":"&amp;ADDRESS(ROW(AD199),COLUMN(AD199)-1,1,1),TRUE),"OK")&gt;0,"OK","NOK")),
              IF(AD$8&gt;=VLOOKUP($A199,'2.2'!$D:$O,5,FALSE),"OK","NOK")),
         "")</f>
        <v/>
      </c>
      <c r="AE199" s="1160" t="str">
        <f ca="1">IF(intern2!AF35&gt;0,
        IF(AE$166="X",
              IF(COUNTBLANK(INDIRECT(ADDRESS(ROW(AE199),MATCH(AE$167,$166:$166,0),1,1)&amp;":"&amp;ADDRESS(ROW(AE199),COLUMN(AE199)-1,1,1),TRUE))&gt;0,"",
                    IF(COUNTIF(INDIRECT(ADDRESS(ROW(AE199),MATCH(AE$167,$166:$166,0),1,1)&amp;":"&amp;ADDRESS(ROW(AE199),COLUMN(AE199)-1,1,1),TRUE),"OK")&gt;0,"OK","NOK")),
              IF(AE$8&gt;=VLOOKUP($A199,'2.2'!$D:$O,5,FALSE),"OK","NOK")),
         "")</f>
        <v/>
      </c>
      <c r="AF199" s="1269" t="str">
        <f ca="1">IF(intern2!AG35&gt;0,
        IF(AF$166="X",
              IF(COUNTBLANK(INDIRECT(ADDRESS(ROW(AF199),MATCH(AF$167,$166:$166,0),1,1)&amp;":"&amp;ADDRESS(ROW(AF199),COLUMN(AF199)-1,1,1),TRUE))&gt;0,"",
                    IF(COUNTIF(INDIRECT(ADDRESS(ROW(AF199),MATCH(AF$167,$166:$166,0),1,1)&amp;":"&amp;ADDRESS(ROW(AF199),COLUMN(AF199)-1,1,1),TRUE),"OK")&gt;0,"OK","NOK")),
              IF(AF$8&gt;=VLOOKUP($A199,'2.2'!$D:$O,5,FALSE),"OK","NOK")),
         "")</f>
        <v/>
      </c>
      <c r="AG199" s="1160" t="str">
        <f ca="1">IF(intern2!AH35&gt;0,
        IF(AG$166="X",
              IF(COUNTBLANK(INDIRECT(ADDRESS(ROW(AG199),MATCH(AG$167,$166:$166,0),1,1)&amp;":"&amp;ADDRESS(ROW(AG199),COLUMN(AG199)-1,1,1),TRUE))&gt;0,"",
                    IF(COUNTIF(INDIRECT(ADDRESS(ROW(AG199),MATCH(AG$167,$166:$166,0),1,1)&amp;":"&amp;ADDRESS(ROW(AG199),COLUMN(AG199)-1,1,1),TRUE),"OK")&gt;0,"OK","NOK")),
              IF(AG$8&gt;=VLOOKUP($A199,'2.2'!$D:$O,5,FALSE),"OK","NOK")),
         "")</f>
        <v/>
      </c>
      <c r="AH199" s="1160" t="str">
        <f ca="1">IF(intern2!AI35&gt;0,
        IF(AH$166="X",
              IF(COUNTBLANK(INDIRECT(ADDRESS(ROW(AH199),MATCH(AH$167,$166:$166,0),1,1)&amp;":"&amp;ADDRESS(ROW(AH199),COLUMN(AH199)-1,1,1),TRUE))&gt;0,"",
                    IF(COUNTIF(INDIRECT(ADDRESS(ROW(AH199),MATCH(AH$167,$166:$166,0),1,1)&amp;":"&amp;ADDRESS(ROW(AH199),COLUMN(AH199)-1,1,1),TRUE),"OK")&gt;0,"OK","NOK")),
              IF(AH$8&gt;=VLOOKUP($A199,'2.2'!$D:$O,5,FALSE),"OK","NOK")),
         "")</f>
        <v/>
      </c>
      <c r="AI199" s="1156" t="str">
        <f ca="1">IF(intern2!AJ35&gt;0,
        IF(AI$166="X",
              IF(COUNTBLANK(INDIRECT(ADDRESS(ROW(AI199),MATCH(AI$167,$166:$166,0),1,1)&amp;":"&amp;ADDRESS(ROW(AI199),COLUMN(AI199)-1,1,1),TRUE))&gt;0,"",
                    IF(COUNTIF(INDIRECT(ADDRESS(ROW(AI199),MATCH(AI$167,$166:$166,0),1,1)&amp;":"&amp;ADDRESS(ROW(AI199),COLUMN(AI199)-1,1,1),TRUE),"OK")&gt;0,"OK","NOK")),
              IF(AI$8&gt;=VLOOKUP($A199,'2.2'!$D:$O,5,FALSE),"OK","NOK")),
         "")</f>
        <v/>
      </c>
      <c r="AJ199" s="1156" t="str">
        <f ca="1">IF(intern2!AK35&gt;0,
        IF(AJ$166="X",
              IF(COUNTBLANK(INDIRECT(ADDRESS(ROW(AJ199),MATCH(AJ$167,$166:$166,0),1,1)&amp;":"&amp;ADDRESS(ROW(AJ199),COLUMN(AJ199)-1,1,1),TRUE))&gt;0,"",
                    IF(COUNTIF(INDIRECT(ADDRESS(ROW(AJ199),MATCH(AJ$167,$166:$166,0),1,1)&amp;":"&amp;ADDRESS(ROW(AJ199),COLUMN(AJ199)-1,1,1),TRUE),"OK")&gt;0,"OK","NOK")),
              IF(AJ$8&gt;=VLOOKUP($A199,'2.2'!$D:$O,5,FALSE),"OK","NOK")),
         "")</f>
        <v/>
      </c>
      <c r="AK199" s="1156" t="str">
        <f ca="1">IF(intern2!AL35&gt;0,
        IF(AK$166="X",
              IF(COUNTBLANK(INDIRECT(ADDRESS(ROW(AK199),MATCH(AK$167,$166:$166,0),1,1)&amp;":"&amp;ADDRESS(ROW(AK199),COLUMN(AK199)-1,1,1),TRUE))&gt;0,"",
                    IF(COUNTIF(INDIRECT(ADDRESS(ROW(AK199),MATCH(AK$167,$166:$166,0),1,1)&amp;":"&amp;ADDRESS(ROW(AK199),COLUMN(AK199)-1,1,1),TRUE),"OK")&gt;0,"OK","NOK")),
              IF(AK$8&gt;=VLOOKUP($A199,'2.2'!$D:$O,5,FALSE),"OK","NOK")),
         "")</f>
        <v/>
      </c>
      <c r="AL199" s="1156" t="str">
        <f ca="1">IF(intern2!AM35&gt;0,
        IF(AL$166="X",
              IF(COUNTBLANK(INDIRECT(ADDRESS(ROW(AL199),MATCH(AL$167,$166:$166,0),1,1)&amp;":"&amp;ADDRESS(ROW(AL199),COLUMN(AL199)-1,1,1),TRUE))&gt;0,"",
                    IF(COUNTIF(INDIRECT(ADDRESS(ROW(AL199),MATCH(AL$167,$166:$166,0),1,1)&amp;":"&amp;ADDRESS(ROW(AL199),COLUMN(AL199)-1,1,1),TRUE),"OK")&gt;0,"OK","NOK")),
              IF(AL$8&gt;=VLOOKUP($A199,'2.2'!$D:$O,5,FALSE),"OK","NOK")),
         "")</f>
        <v/>
      </c>
      <c r="AM199" s="1269" t="str">
        <f ca="1">IF(intern2!AN35&gt;0,
        IF(AM$166="X",
              IF(COUNTBLANK(INDIRECT(ADDRESS(ROW(AM199),MATCH(AM$167,$166:$166,0),1,1)&amp;":"&amp;ADDRESS(ROW(AM199),COLUMN(AM199)-1,1,1),TRUE))&gt;0,"",
                    IF(COUNTIF(INDIRECT(ADDRESS(ROW(AM199),MATCH(AM$167,$166:$166,0),1,1)&amp;":"&amp;ADDRESS(ROW(AM199),COLUMN(AM199)-1,1,1),TRUE),"OK")&gt;0,"OK","NOK")),
              IF(AM$8&gt;=VLOOKUP($A199,'2.2'!$D:$O,5,FALSE),"OK","NOK")),
         "")</f>
        <v/>
      </c>
      <c r="AN199" s="1170" t="str">
        <f ca="1">IF(intern2!AO35&gt;0,
        IF(AN$166="X",
              IF(COUNTBLANK(INDIRECT(ADDRESS(ROW(AN199),MATCH(AN$167,$166:$166,0),1,1)&amp;":"&amp;ADDRESS(ROW(AN199),COLUMN(AN199)-1,1,1),TRUE))&gt;0,"",
                    IF(COUNTIF(INDIRECT(ADDRESS(ROW(AN199),MATCH(AN$167,$166:$166,0),1,1)&amp;":"&amp;ADDRESS(ROW(AN199),COLUMN(AN199)-1,1,1),TRUE),"OK")&gt;0,"OK","NOK")),
              IF(AN$8&gt;=VLOOKUP($A199,'2.2'!$D:$O,5,FALSE),"OK","NOK")),
         "")</f>
        <v/>
      </c>
      <c r="AO199" s="1156" t="str">
        <f ca="1">IF(intern2!AP35&gt;0,
        IF(AO$166="X",
              IF(COUNTBLANK(INDIRECT(ADDRESS(ROW(AO199),MATCH(AO$167,$166:$166,0),1,1)&amp;":"&amp;ADDRESS(ROW(AO199),COLUMN(AO199)-1,1,1),TRUE))&gt;0,"",
                    IF(COUNTIF(INDIRECT(ADDRESS(ROW(AO199),MATCH(AO$167,$166:$166,0),1,1)&amp;":"&amp;ADDRESS(ROW(AO199),COLUMN(AO199)-1,1,1),TRUE),"OK")&gt;0,"OK","NOK")),
              IF(AO$8&gt;=VLOOKUP($A199,'2.2'!$D:$O,5,FALSE),"OK","NOK")),
         "")</f>
        <v/>
      </c>
      <c r="AP199" s="1156" t="str">
        <f ca="1">IF(intern2!AQ35&gt;0,
        IF(AP$166="X",
              IF(COUNTBLANK(INDIRECT(ADDRESS(ROW(AP199),MATCH(AP$167,$166:$166,0),1,1)&amp;":"&amp;ADDRESS(ROW(AP199),COLUMN(AP199)-1,1,1),TRUE))&gt;0,"",
                    IF(COUNTIF(INDIRECT(ADDRESS(ROW(AP199),MATCH(AP$167,$166:$166,0),1,1)&amp;":"&amp;ADDRESS(ROW(AP199),COLUMN(AP199)-1,1,1),TRUE),"OK")&gt;0,"OK","NOK")),
              IF(AP$8&gt;=VLOOKUP($A199,'2.2'!$D:$O,5,FALSE),"OK","NOK")),
         "")</f>
        <v/>
      </c>
      <c r="AQ199" s="1269" t="str">
        <f ca="1">IF(intern2!AR35&gt;0,
        IF(AQ$166="X",
              IF(COUNTBLANK(INDIRECT(ADDRESS(ROW(AQ199),MATCH(AQ$167,$166:$166,0),1,1)&amp;":"&amp;ADDRESS(ROW(AQ199),COLUMN(AQ199)-1,1,1),TRUE))&gt;0,"",
                    IF(COUNTIF(INDIRECT(ADDRESS(ROW(AQ199),MATCH(AQ$167,$166:$166,0),1,1)&amp;":"&amp;ADDRESS(ROW(AQ199),COLUMN(AQ199)-1,1,1),TRUE),"OK")&gt;0,"OK","NOK")),
              IF(AQ$8&gt;=VLOOKUP($A199,'2.2'!$D:$O,5,FALSE),"OK","NOK")),
         "")</f>
        <v/>
      </c>
      <c r="AR199" s="1156" t="str">
        <f ca="1">IF(intern2!AS35&gt;0,
        IF(AR$166="X",
              IF(COUNTBLANK(INDIRECT(ADDRESS(ROW(AR199),MATCH(AR$167,$166:$166,0),1,1)&amp;":"&amp;ADDRESS(ROW(AR199),COLUMN(AR199)-1,1,1),TRUE))&gt;0,"",
                    IF(COUNTIF(INDIRECT(ADDRESS(ROW(AR199),MATCH(AR$167,$166:$166,0),1,1)&amp;":"&amp;ADDRESS(ROW(AR199),COLUMN(AR199)-1,1,1),TRUE),"OK")&gt;0,"OK","NOK")),
              IF(AR$8&gt;=VLOOKUP($A199,'2.2'!$D:$O,5,FALSE),"OK","NOK")),
         "")</f>
        <v/>
      </c>
      <c r="AS199" s="1156" t="str">
        <f ca="1">IF(intern2!AT35&gt;0,
        IF(AS$166="X",
              IF(COUNTBLANK(INDIRECT(ADDRESS(ROW(AS199),MATCH(AS$167,$166:$166,0),1,1)&amp;":"&amp;ADDRESS(ROW(AS199),COLUMN(AS199)-1,1,1),TRUE))&gt;0,"",
                    IF(COUNTIF(INDIRECT(ADDRESS(ROW(AS199),MATCH(AS$167,$166:$166,0),1,1)&amp;":"&amp;ADDRESS(ROW(AS199),COLUMN(AS199)-1,1,1),TRUE),"OK")&gt;0,"OK","NOK")),
              IF(AS$8&gt;=VLOOKUP($A199,'2.2'!$D:$O,5,FALSE),"OK","NOK")),
         "")</f>
        <v/>
      </c>
      <c r="AT199" s="1269" t="str">
        <f ca="1">IF(intern2!AU35&gt;0,
        IF(AT$166="X",
              IF(COUNTBLANK(INDIRECT(ADDRESS(ROW(AT199),MATCH(AT$167,$166:$166,0),1,1)&amp;":"&amp;ADDRESS(ROW(AT199),COLUMN(AT199)-1,1,1),TRUE))&gt;0,"",
                    IF(COUNTIF(INDIRECT(ADDRESS(ROW(AT199),MATCH(AT$167,$166:$166,0),1,1)&amp;":"&amp;ADDRESS(ROW(AT199),COLUMN(AT199)-1,1,1),TRUE),"OK")&gt;0,"OK","NOK")),
              IF(AT$8&gt;=VLOOKUP($A199,'2.2'!$D:$O,5,FALSE),"OK","NOK")),
         "")</f>
        <v/>
      </c>
      <c r="AU199" s="1156" t="str">
        <f ca="1">IF(intern2!AV35&gt;0,
        IF(AU$166="X",
              IF(COUNTBLANK(INDIRECT(ADDRESS(ROW(AU199),MATCH(AU$167,$166:$166,0),1,1)&amp;":"&amp;ADDRESS(ROW(AU199),COLUMN(AU199)-1,1,1),TRUE))&gt;0,"",
                    IF(COUNTIF(INDIRECT(ADDRESS(ROW(AU199),MATCH(AU$167,$166:$166,0),1,1)&amp;":"&amp;ADDRESS(ROW(AU199),COLUMN(AU199)-1,1,1),TRUE),"OK")&gt;0,"OK","NOK")),
              IF(AU$8&gt;=VLOOKUP($A199,'2.2'!$D:$O,5,FALSE),"OK","NOK")),
         "")</f>
        <v/>
      </c>
      <c r="AV199" s="1156" t="str">
        <f ca="1">IF(intern2!AW35&gt;0,
        IF(AV$166="X",
              IF(COUNTBLANK(INDIRECT(ADDRESS(ROW(AV199),MATCH(AV$167,$166:$166,0),1,1)&amp;":"&amp;ADDRESS(ROW(AV199),COLUMN(AV199)-1,1,1),TRUE))&gt;0,"",
                    IF(COUNTIF(INDIRECT(ADDRESS(ROW(AV199),MATCH(AV$167,$166:$166,0),1,1)&amp;":"&amp;ADDRESS(ROW(AV199),COLUMN(AV199)-1,1,1),TRUE),"OK")&gt;0,"OK","NOK")),
              IF(AV$8&gt;=VLOOKUP($A199,'2.2'!$D:$O,5,FALSE),"OK","NOK")),
         "")</f>
        <v/>
      </c>
      <c r="AW199" s="1156" t="str">
        <f ca="1">IF(intern2!AX35&gt;0,
        IF(AW$166="X",
              IF(COUNTBLANK(INDIRECT(ADDRESS(ROW(AW199),MATCH(AW$167,$166:$166,0),1,1)&amp;":"&amp;ADDRESS(ROW(AW199),COLUMN(AW199)-1,1,1),TRUE))&gt;0,"",
                    IF(COUNTIF(INDIRECT(ADDRESS(ROW(AW199),MATCH(AW$167,$166:$166,0),1,1)&amp;":"&amp;ADDRESS(ROW(AW199),COLUMN(AW199)-1,1,1),TRUE),"OK")&gt;0,"OK","NOK")),
              IF(AW$8&gt;=VLOOKUP($A199,'2.2'!$D:$O,5,FALSE),"OK","NOK")),
         "")</f>
        <v/>
      </c>
      <c r="AX199" s="1156" t="str">
        <f ca="1">IF(intern2!AY35&gt;0,
        IF(AX$166="X",
              IF(COUNTBLANK(INDIRECT(ADDRESS(ROW(AX199),MATCH(AX$167,$166:$166,0),1,1)&amp;":"&amp;ADDRESS(ROW(AX199),COLUMN(AX199)-1,1,1),TRUE))&gt;0,"",
                    IF(COUNTIF(INDIRECT(ADDRESS(ROW(AX199),MATCH(AX$167,$166:$166,0),1,1)&amp;":"&amp;ADDRESS(ROW(AX199),COLUMN(AX199)-1,1,1),TRUE),"OK")&gt;0,"OK","NOK")),
              IF(AX$8&gt;=VLOOKUP($A199,'2.2'!$D:$O,5,FALSE),"OK","NOK")),
         "")</f>
        <v/>
      </c>
      <c r="AY199" s="1156" t="str">
        <f ca="1">IF(intern2!AZ35&gt;0,
        IF(AY$166="X",
              IF(COUNTBLANK(INDIRECT(ADDRESS(ROW(AY199),MATCH(AY$167,$166:$166,0),1,1)&amp;":"&amp;ADDRESS(ROW(AY199),COLUMN(AY199)-1,1,1),TRUE))&gt;0,"",
                    IF(COUNTIF(INDIRECT(ADDRESS(ROW(AY199),MATCH(AY$167,$166:$166,0),1,1)&amp;":"&amp;ADDRESS(ROW(AY199),COLUMN(AY199)-1,1,1),TRUE),"OK")&gt;0,"OK","NOK")),
              IF(AY$8&gt;=VLOOKUP($A199,'2.2'!$D:$O,5,FALSE),"OK","NOK")),
         "")</f>
        <v/>
      </c>
      <c r="AZ199" s="1269" t="str">
        <f ca="1">IF(intern2!BA35&gt;0,
        IF(AZ$166="X",
              IF(COUNTBLANK(INDIRECT(ADDRESS(ROW(AZ199),MATCH(AZ$167,$166:$166,0),1,1)&amp;":"&amp;ADDRESS(ROW(AZ199),COLUMN(AZ199)-1,1,1),TRUE))&gt;0,"",
                    IF(COUNTIF(INDIRECT(ADDRESS(ROW(AZ199),MATCH(AZ$167,$166:$166,0),1,1)&amp;":"&amp;ADDRESS(ROW(AZ199),COLUMN(AZ199)-1,1,1),TRUE),"OK")&gt;0,"OK","NOK")),
              IF(AZ$8&gt;=VLOOKUP($A199,'2.2'!$D:$O,5,FALSE),"OK","NOK")),
         "")</f>
        <v/>
      </c>
      <c r="BA199" s="1156" t="str">
        <f ca="1">IF(intern2!BB35&gt;0,
        IF(BA$166="X",
              IF(COUNTBLANK(INDIRECT(ADDRESS(ROW(BA199),MATCH(BA$167,$166:$166,0),1,1)&amp;":"&amp;ADDRESS(ROW(BA199),COLUMN(BA199)-1,1,1),TRUE))&gt;0,"",
                    IF(COUNTIF(INDIRECT(ADDRESS(ROW(BA199),MATCH(BA$167,$166:$166,0),1,1)&amp;":"&amp;ADDRESS(ROW(BA199),COLUMN(BA199)-1,1,1),TRUE),"OK")&gt;0,"OK","NOK")),
              IF(BA$8&gt;=VLOOKUP($A199,'2.2'!$D:$O,5,FALSE),"OK","NOK")),
         "")</f>
        <v/>
      </c>
      <c r="BB199" s="1156" t="str">
        <f ca="1">IF(intern2!BC35&gt;0,
        IF(BB$166="X",
              IF(COUNTBLANK(INDIRECT(ADDRESS(ROW(BB199),MATCH(BB$167,$166:$166,0),1,1)&amp;":"&amp;ADDRESS(ROW(BB199),COLUMN(BB199)-1,1,1),TRUE))&gt;0,"",
                    IF(COUNTIF(INDIRECT(ADDRESS(ROW(BB199),MATCH(BB$167,$166:$166,0),1,1)&amp;":"&amp;ADDRESS(ROW(BB199),COLUMN(BB199)-1,1,1),TRUE),"OK")&gt;0,"OK","NOK")),
              IF(BB$8&gt;=VLOOKUP($A199,'2.2'!$D:$O,5,FALSE),"OK","NOK")),
         "")</f>
        <v/>
      </c>
      <c r="BC199" s="1156" t="str">
        <f ca="1">IF(intern2!BD35&gt;0,
        IF(BC$166="X",
              IF(COUNTBLANK(INDIRECT(ADDRESS(ROW(BC199),MATCH(BC$167,$166:$166,0),1,1)&amp;":"&amp;ADDRESS(ROW(BC199),COLUMN(BC199)-1,1,1),TRUE))&gt;0,"",
                    IF(COUNTIF(INDIRECT(ADDRESS(ROW(BC199),MATCH(BC$167,$166:$166,0),1,1)&amp;":"&amp;ADDRESS(ROW(BC199),COLUMN(BC199)-1,1,1),TRUE),"OK")&gt;0,"OK","NOK")),
              IF(BC$8&gt;=VLOOKUP($A199,'2.2'!$D:$O,5,FALSE),"OK","NOK")),
         "")</f>
        <v/>
      </c>
      <c r="BD199" s="1156" t="str">
        <f ca="1">IF(intern2!BE35&gt;0,
        IF(BD$166="X",
              IF(COUNTBLANK(INDIRECT(ADDRESS(ROW(BD199),MATCH(BD$167,$166:$166,0),1,1)&amp;":"&amp;ADDRESS(ROW(BD199),COLUMN(BD199)-1,1,1),TRUE))&gt;0,"",
                    IF(COUNTIF(INDIRECT(ADDRESS(ROW(BD199),MATCH(BD$167,$166:$166,0),1,1)&amp;":"&amp;ADDRESS(ROW(BD199),COLUMN(BD199)-1,1,1),TRUE),"OK")&gt;0,"OK","NOK")),
              IF(BD$8&gt;=VLOOKUP($A199,'2.2'!$D:$O,5,FALSE),"OK","NOK")),
         "")</f>
        <v/>
      </c>
      <c r="BE199" s="1156" t="str">
        <f ca="1">IF(intern2!BF35&gt;0,
        IF(BE$166="X",
              IF(COUNTBLANK(INDIRECT(ADDRESS(ROW(BE199),MATCH(BE$167,$166:$166,0),1,1)&amp;":"&amp;ADDRESS(ROW(BE199),COLUMN(BE199)-1,1,1),TRUE))&gt;0,"",
                    IF(COUNTIF(INDIRECT(ADDRESS(ROW(BE199),MATCH(BE$167,$166:$166,0),1,1)&amp;":"&amp;ADDRESS(ROW(BE199),COLUMN(BE199)-1,1,1),TRUE),"OK")&gt;0,"OK","NOK")),
              IF(BE$8&gt;=VLOOKUP($A199,'2.2'!$D:$O,5,FALSE),"OK","NOK")),
         "")</f>
        <v/>
      </c>
      <c r="BF199" s="1170" t="str">
        <f ca="1">IF(intern2!BG35&gt;0,
        IF(BF$166="X",
              IF(COUNTBLANK(INDIRECT(ADDRESS(ROW(BF199),MATCH(BF$167,$166:$166,0),1,1)&amp;":"&amp;ADDRESS(ROW(BF199),COLUMN(BF199)-1,1,1),TRUE))&gt;0,"",
                    IF(COUNTIF(INDIRECT(ADDRESS(ROW(BF199),MATCH(BF$167,$166:$166,0),1,1)&amp;":"&amp;ADDRESS(ROW(BF199),COLUMN(BF199)-1,1,1),TRUE),"OK")&gt;0,"OK","NOK")),
              IF(BF$8&gt;=VLOOKUP($A199,'2.2'!$D:$O,5,FALSE),"OK","NOK")),
         "")</f>
        <v/>
      </c>
      <c r="BG199" s="1269" t="str">
        <f ca="1">IF(intern2!BH35&gt;0,
        IF(BG$166="X",
              IF(COUNTBLANK(INDIRECT(ADDRESS(ROW(BG199),MATCH(BG$167,$166:$166,0),1,1)&amp;":"&amp;ADDRESS(ROW(BG199),COLUMN(BG199)-1,1,1),TRUE))&gt;0,"",
                    IF(COUNTIF(INDIRECT(ADDRESS(ROW(BG199),MATCH(BG$167,$166:$166,0),1,1)&amp;":"&amp;ADDRESS(ROW(BG199),COLUMN(BG199)-1,1,1),TRUE),"OK")&gt;0,"OK","NOK")),
              IF(BG$8&gt;=VLOOKUP($A199,'2.2'!$D:$O,5,FALSE),"OK","NOK")),
         "")</f>
        <v/>
      </c>
      <c r="BH199" s="1176" t="str">
        <f t="shared" ca="1" si="12"/>
        <v>OK</v>
      </c>
      <c r="BI199" s="1176"/>
    </row>
    <row r="200" spans="1:61" ht="26.4" x14ac:dyDescent="0.25">
      <c r="A200" s="716" t="str">
        <f t="shared" ref="A200:B200" si="43">+A40</f>
        <v>NEU4</v>
      </c>
      <c r="B200" s="1157" t="str">
        <f t="shared" si="43"/>
        <v>Epilettologia: diagnostica complessa</v>
      </c>
      <c r="C200" s="1156" t="str">
        <f ca="1">IF(intern2!D36&gt;0,
        IF(C$166="X",
              IF(COUNTBLANK(INDIRECT(ADDRESS(ROW(C200),MATCH(C$167,$166:$166,0),1,1)&amp;":"&amp;ADDRESS(ROW(C200),COLUMN(C200)-1,1,1),TRUE))&gt;0,"",
                    IF(COUNTIF(INDIRECT(ADDRESS(ROW(C200),MATCH(C$167,$166:$166,0),1,1)&amp;":"&amp;ADDRESS(ROW(C200),COLUMN(C200)-1,1,1),TRUE),"OK")&gt;0,"OK","NOK")),
              IF(C$8&gt;=VLOOKUP($A200,'2.2'!$D:$O,5,FALSE),"OK","NOK")),
         "")</f>
        <v/>
      </c>
      <c r="D200" s="1156" t="str">
        <f ca="1">IF(intern2!E36&gt;0,
        IF(D$166="X",
              IF(COUNTBLANK(INDIRECT(ADDRESS(ROW(D200),MATCH(D$167,$166:$166,0),1,1)&amp;":"&amp;ADDRESS(ROW(D200),COLUMN(D200)-1,1,1),TRUE))&gt;0,"",
                    IF(COUNTIF(INDIRECT(ADDRESS(ROW(D200),MATCH(D$167,$166:$166,0),1,1)&amp;":"&amp;ADDRESS(ROW(D200),COLUMN(D200)-1,1,1),TRUE),"OK")&gt;0,"OK","NOK")),
              IF(D$8&gt;=VLOOKUP($A200,'2.2'!$D:$O,5,FALSE),"OK","NOK")),
         "")</f>
        <v/>
      </c>
      <c r="E200" s="1156" t="str">
        <f ca="1">IF(intern2!F36&gt;0,
        IF(E$166="X",
              IF(COUNTBLANK(INDIRECT(ADDRESS(ROW(E200),MATCH(E$167,$166:$166,0),1,1)&amp;":"&amp;ADDRESS(ROW(E200),COLUMN(E200)-1,1,1),TRUE))&gt;0,"",
                    IF(COUNTIF(INDIRECT(ADDRESS(ROW(E200),MATCH(E$167,$166:$166,0),1,1)&amp;":"&amp;ADDRESS(ROW(E200),COLUMN(E200)-1,1,1),TRUE),"OK")&gt;0,"OK","NOK")),
              IF(E$8&gt;=VLOOKUP($A200,'2.2'!$D:$O,5,FALSE),"OK","NOK")),
         "")</f>
        <v/>
      </c>
      <c r="F200" s="1156" t="str">
        <f ca="1">IF(intern2!G36&gt;0,
        IF(F$166="X",
              IF(COUNTBLANK(INDIRECT(ADDRESS(ROW(F200),MATCH(F$167,$166:$166,0),1,1)&amp;":"&amp;ADDRESS(ROW(F200),COLUMN(F200)-1,1,1),TRUE))&gt;0,"",
                    IF(COUNTIF(INDIRECT(ADDRESS(ROW(F200),MATCH(F$167,$166:$166,0),1,1)&amp;":"&amp;ADDRESS(ROW(F200),COLUMN(F200)-1,1,1),TRUE),"OK")&gt;0,"OK","NOK")),
              IF(F$8&gt;=VLOOKUP($A200,'2.2'!$D:$O,5,FALSE),"OK","NOK")),
         "")</f>
        <v/>
      </c>
      <c r="G200" s="1156" t="str">
        <f ca="1">IF(intern2!H36&gt;0,
        IF(G$166="X",
              IF(COUNTBLANK(INDIRECT(ADDRESS(ROW(G200),MATCH(G$167,$166:$166,0),1,1)&amp;":"&amp;ADDRESS(ROW(G200),COLUMN(G200)-1,1,1),TRUE))&gt;0,"",
                    IF(COUNTIF(INDIRECT(ADDRESS(ROW(G200),MATCH(G$167,$166:$166,0),1,1)&amp;":"&amp;ADDRESS(ROW(G200),COLUMN(G200)-1,1,1),TRUE),"OK")&gt;0,"OK","NOK")),
              IF(G$8&gt;=VLOOKUP($A200,'2.2'!$D:$O,5,FALSE),"OK","NOK")),
         "")</f>
        <v/>
      </c>
      <c r="H200" s="1156" t="str">
        <f ca="1">IF(intern2!I36&gt;0,
        IF(H$166="X",
              IF(COUNTBLANK(INDIRECT(ADDRESS(ROW(H200),MATCH(H$167,$166:$166,0),1,1)&amp;":"&amp;ADDRESS(ROW(H200),COLUMN(H200)-1,1,1),TRUE))&gt;0,"",
                    IF(COUNTIF(INDIRECT(ADDRESS(ROW(H200),MATCH(H$167,$166:$166,0),1,1)&amp;":"&amp;ADDRESS(ROW(H200),COLUMN(H200)-1,1,1),TRUE),"OK")&gt;0,"OK","NOK")),
              IF(H$8&gt;=VLOOKUP($A200,'2.2'!$D:$O,5,FALSE),"OK","NOK")),
         "")</f>
        <v/>
      </c>
      <c r="I200" s="1269" t="str">
        <f ca="1">IF(intern2!J36&gt;0,
        IF(I$166="X",
              IF(COUNTBLANK(INDIRECT(ADDRESS(ROW(I200),MATCH(I$167,$166:$166,0),1,1)&amp;":"&amp;ADDRESS(ROW(I200),COLUMN(I200)-1,1,1),TRUE))&gt;0,"",
                    IF(COUNTIF(INDIRECT(ADDRESS(ROW(I200),MATCH(I$167,$166:$166,0),1,1)&amp;":"&amp;ADDRESS(ROW(I200),COLUMN(I200)-1,1,1),TRUE),"OK")&gt;0,"OK","NOK")),
              IF(I$8&gt;=VLOOKUP($A200,'2.2'!$D:$O,5,FALSE),"OK","NOK")),
         "")</f>
        <v/>
      </c>
      <c r="J200" s="1159" t="str">
        <f ca="1">IF(intern2!K36&gt;0,
        IF(J$166="X",
              IF(COUNTBLANK(INDIRECT(ADDRESS(ROW(J200),MATCH(J$167,$166:$166,0),1,1)&amp;":"&amp;ADDRESS(ROW(J200),COLUMN(J200)-1,1,1),TRUE))&gt;0,"",
                    IF(COUNTIF(INDIRECT(ADDRESS(ROW(J200),MATCH(J$167,$166:$166,0),1,1)&amp;":"&amp;ADDRESS(ROW(J200),COLUMN(J200)-1,1,1),TRUE),"OK")&gt;0,"OK","NOK")),
              IF(J$8&gt;=VLOOKUP($A200,'2.2'!$D:$O,5,FALSE),"OK","NOK")),
         "")</f>
        <v/>
      </c>
      <c r="K200" s="1156" t="str">
        <f ca="1">IF(intern2!L36&gt;0,
        IF(K$166="X",
              IF(COUNTBLANK(INDIRECT(ADDRESS(ROW(K200),MATCH(K$167,$166:$166,0),1,1)&amp;":"&amp;ADDRESS(ROW(K200),COLUMN(K200)-1,1,1),TRUE))&gt;0,"",
                    IF(COUNTIF(INDIRECT(ADDRESS(ROW(K200),MATCH(K$167,$166:$166,0),1,1)&amp;":"&amp;ADDRESS(ROW(K200),COLUMN(K200)-1,1,1),TRUE),"OK")&gt;0,"OK","NOK")),
              IF(K$8&gt;=VLOOKUP($A200,'2.2'!$D:$O,5,FALSE),"OK","NOK")),
         "")</f>
        <v/>
      </c>
      <c r="L200" s="1156" t="str">
        <f ca="1">IF(intern2!M36&gt;0,
        IF(L$166="X",
              IF(COUNTBLANK(INDIRECT(ADDRESS(ROW(L200),MATCH(L$167,$166:$166,0),1,1)&amp;":"&amp;ADDRESS(ROW(L200),COLUMN(L200)-1,1,1),TRUE))&gt;0,"",
                    IF(COUNTIF(INDIRECT(ADDRESS(ROW(L200),MATCH(L$167,$166:$166,0),1,1)&amp;":"&amp;ADDRESS(ROW(L200),COLUMN(L200)-1,1,1),TRUE),"OK")&gt;0,"OK","NOK")),
              IF(L$8&gt;=VLOOKUP($A200,'2.2'!$D:$O,5,FALSE),"OK","NOK")),
         "")</f>
        <v/>
      </c>
      <c r="M200" s="1156" t="str">
        <f ca="1">IF(intern2!N36&gt;0,
        IF(M$166="X",
              IF(COUNTBLANK(INDIRECT(ADDRESS(ROW(M200),MATCH(M$167,$166:$166,0),1,1)&amp;":"&amp;ADDRESS(ROW(M200),COLUMN(M200)-1,1,1),TRUE))&gt;0,"",
                    IF(COUNTIF(INDIRECT(ADDRESS(ROW(M200),MATCH(M$167,$166:$166,0),1,1)&amp;":"&amp;ADDRESS(ROW(M200),COLUMN(M200)-1,1,1),TRUE),"OK")&gt;0,"OK","NOK")),
              IF(M$8&gt;=VLOOKUP($A200,'2.2'!$D:$O,5,FALSE),"OK","NOK")),
         "")</f>
        <v/>
      </c>
      <c r="N200" s="1156" t="str">
        <f ca="1">IF(intern2!O36&gt;0,
        IF(N$166="X",
              IF(COUNTBLANK(INDIRECT(ADDRESS(ROW(N200),MATCH(N$167,$166:$166,0),1,1)&amp;":"&amp;ADDRESS(ROW(N200),COLUMN(N200)-1,1,1),TRUE))&gt;0,"",
                    IF(COUNTIF(INDIRECT(ADDRESS(ROW(N200),MATCH(N$167,$166:$166,0),1,1)&amp;":"&amp;ADDRESS(ROW(N200),COLUMN(N200)-1,1,1),TRUE),"OK")&gt;0,"OK","NOK")),
              IF(N$8&gt;=VLOOKUP($A200,'2.2'!$D:$O,5,FALSE),"OK","NOK")),
         "")</f>
        <v/>
      </c>
      <c r="O200" s="1156" t="str">
        <f ca="1">IF(intern2!P36&gt;0,
        IF(O$166="X",
              IF(COUNTBLANK(INDIRECT(ADDRESS(ROW(O200),MATCH(O$167,$166:$166,0),1,1)&amp;":"&amp;ADDRESS(ROW(O200),COLUMN(O200)-1,1,1),TRUE))&gt;0,"",
                    IF(COUNTIF(INDIRECT(ADDRESS(ROW(O200),MATCH(O$167,$166:$166,0),1,1)&amp;":"&amp;ADDRESS(ROW(O200),COLUMN(O200)-1,1,1),TRUE),"OK")&gt;0,"OK","NOK")),
              IF(O$8&gt;=VLOOKUP($A200,'2.2'!$D:$O,5,FALSE),"OK","NOK")),
         "")</f>
        <v/>
      </c>
      <c r="P200" s="1156" t="str">
        <f ca="1">IF(intern2!Q36&gt;0,
        IF(P$166="X",
              IF(COUNTBLANK(INDIRECT(ADDRESS(ROW(P200),MATCH(P$167,$166:$166,0),1,1)&amp;":"&amp;ADDRESS(ROW(P200),COLUMN(P200)-1,1,1),TRUE))&gt;0,"",
                    IF(COUNTIF(INDIRECT(ADDRESS(ROW(P200),MATCH(P$167,$166:$166,0),1,1)&amp;":"&amp;ADDRESS(ROW(P200),COLUMN(P200)-1,1,1),TRUE),"OK")&gt;0,"OK","NOK")),
              IF(P$8&gt;=VLOOKUP($A200,'2.2'!$D:$O,5,FALSE),"OK","NOK")),
         "")</f>
        <v/>
      </c>
      <c r="Q200" s="1156" t="str">
        <f ca="1">IF(intern2!R36&gt;0,
        IF(Q$166="X",
              IF(COUNTBLANK(INDIRECT(ADDRESS(ROW(Q200),MATCH(Q$167,$166:$166,0),1,1)&amp;":"&amp;ADDRESS(ROW(Q200),COLUMN(Q200)-1,1,1),TRUE))&gt;0,"",
                    IF(COUNTIF(INDIRECT(ADDRESS(ROW(Q200),MATCH(Q$167,$166:$166,0),1,1)&amp;":"&amp;ADDRESS(ROW(Q200),COLUMN(Q200)-1,1,1),TRUE),"OK")&gt;0,"OK","NOK")),
              IF(Q$8&gt;=VLOOKUP($A200,'2.2'!$D:$O,5,FALSE),"OK","NOK")),
         "")</f>
        <v/>
      </c>
      <c r="R200" s="1159" t="str">
        <f ca="1">IF(intern2!S36&gt;0,
        IF(R$166="X",
              IF(COUNTBLANK(INDIRECT(ADDRESS(ROW(R200),MATCH(R$167,$166:$166,0),1,1)&amp;":"&amp;ADDRESS(ROW(R200),COLUMN(R200)-1,1,1),TRUE))&gt;0,"",
                    IF(COUNTIF(INDIRECT(ADDRESS(ROW(R200),MATCH(R$167,$166:$166,0),1,1)&amp;":"&amp;ADDRESS(ROW(R200),COLUMN(R200)-1,1,1),TRUE),"OK")&gt;0,"OK","NOK")),
              IF(R$8&gt;=VLOOKUP($A200,'2.2'!$D:$O,5,FALSE),"OK","NOK")),
         "")</f>
        <v/>
      </c>
      <c r="S200" s="1159" t="str">
        <f ca="1">IF(intern2!T36&gt;0,
        IF(S$166="X",
              IF(COUNTBLANK(INDIRECT(ADDRESS(ROW(S200),MATCH(S$167,$166:$166,0),1,1)&amp;":"&amp;ADDRESS(ROW(S200),COLUMN(S200)-1,1,1),TRUE))&gt;0,"",
                    IF(COUNTIF(INDIRECT(ADDRESS(ROW(S200),MATCH(S$167,$166:$166,0),1,1)&amp;":"&amp;ADDRESS(ROW(S200),COLUMN(S200)-1,1,1),TRUE),"OK")&gt;0,"OK","NOK")),
              IF(S$8&gt;=VLOOKUP($A200,'2.2'!$D:$O,5,FALSE),"OK","NOK")),
         "")</f>
        <v/>
      </c>
      <c r="T200" s="1156" t="str">
        <f ca="1">IF(intern2!U36&gt;0,
        IF(T$166="X",
              IF(COUNTBLANK(INDIRECT(ADDRESS(ROW(T200),MATCH(T$167,$166:$166,0),1,1)&amp;":"&amp;ADDRESS(ROW(T200),COLUMN(T200)-1,1,1),TRUE))&gt;0,"",
                    IF(COUNTIF(INDIRECT(ADDRESS(ROW(T200),MATCH(T$167,$166:$166,0),1,1)&amp;":"&amp;ADDRESS(ROW(T200),COLUMN(T200)-1,1,1),TRUE),"OK")&gt;0,"OK","NOK")),
              IF(T$8&gt;=VLOOKUP($A200,'2.2'!$D:$O,5,FALSE),"OK","NOK")),
         "")</f>
        <v/>
      </c>
      <c r="U200" s="1156" t="str">
        <f ca="1">IF(intern2!V36&gt;0,
        IF(U$166="X",
              IF(COUNTBLANK(INDIRECT(ADDRESS(ROW(U200),MATCH(U$167,$166:$166,0),1,1)&amp;":"&amp;ADDRESS(ROW(U200),COLUMN(U200)-1,1,1),TRUE))&gt;0,"",
                    IF(COUNTIF(INDIRECT(ADDRESS(ROW(U200),MATCH(U$167,$166:$166,0),1,1)&amp;":"&amp;ADDRESS(ROW(U200),COLUMN(U200)-1,1,1),TRUE),"OK")&gt;0,"OK","NOK")),
              IF(U$8&gt;=VLOOKUP($A200,'2.2'!$D:$O,5,FALSE),"OK","NOK")),
         "")</f>
        <v/>
      </c>
      <c r="V200" s="1156" t="str">
        <f ca="1">IF(intern2!W36&gt;0,
        IF(V$166="X",
              IF(COUNTBLANK(INDIRECT(ADDRESS(ROW(V200),MATCH(V$167,$166:$166,0),1,1)&amp;":"&amp;ADDRESS(ROW(V200),COLUMN(V200)-1,1,1),TRUE))&gt;0,"",
                    IF(COUNTIF(INDIRECT(ADDRESS(ROW(V200),MATCH(V$167,$166:$166,0),1,1)&amp;":"&amp;ADDRESS(ROW(V200),COLUMN(V200)-1,1,1),TRUE),"OK")&gt;0,"OK","NOK")),
              IF(V$8&gt;=VLOOKUP($A200,'2.2'!$D:$O,5,FALSE),"OK","NOK")),
         "")</f>
        <v/>
      </c>
      <c r="W200" s="1156" t="str">
        <f ca="1">IF(intern2!X36&gt;0,
        IF(W$166="X",
              IF(COUNTBLANK(INDIRECT(ADDRESS(ROW(W200),MATCH(W$167,$166:$166,0),1,1)&amp;":"&amp;ADDRESS(ROW(W200),COLUMN(W200)-1,1,1),TRUE))&gt;0,"",
                    IF(COUNTIF(INDIRECT(ADDRESS(ROW(W200),MATCH(W$167,$166:$166,0),1,1)&amp;":"&amp;ADDRESS(ROW(W200),COLUMN(W200)-1,1,1),TRUE),"OK")&gt;0,"OK","NOK")),
              IF(W$8&gt;=VLOOKUP($A200,'2.2'!$D:$O,5,FALSE),"OK","NOK")),
         "")</f>
        <v/>
      </c>
      <c r="X200" s="1156" t="str">
        <f ca="1">IF(intern2!Y36&gt;0,
        IF(X$166="X",
              IF(COUNTBLANK(INDIRECT(ADDRESS(ROW(X200),MATCH(X$167,$166:$166,0),1,1)&amp;":"&amp;ADDRESS(ROW(X200),COLUMN(X200)-1,1,1),TRUE))&gt;0,"",
                    IF(COUNTIF(INDIRECT(ADDRESS(ROW(X200),MATCH(X$167,$166:$166,0),1,1)&amp;":"&amp;ADDRESS(ROW(X200),COLUMN(X200)-1,1,1),TRUE),"OK")&gt;0,"OK","NOK")),
              IF(X$8&gt;=VLOOKUP($A200,'2.2'!$D:$O,5,FALSE),"OK","NOK")),
         "")</f>
        <v/>
      </c>
      <c r="Y200" s="1170" t="str">
        <f ca="1">IF(intern2!Z36&gt;0,
        IF(Y$166="X",
              IF(COUNTBLANK(INDIRECT(ADDRESS(ROW(Y200),MATCH(Y$167,$166:$166,0),1,1)&amp;":"&amp;ADDRESS(ROW(Y200),COLUMN(Y200)-1,1,1),TRUE))&gt;0,"",
                    IF(COUNTIF(INDIRECT(ADDRESS(ROW(Y200),MATCH(Y$167,$166:$166,0),1,1)&amp;":"&amp;ADDRESS(ROW(Y200),COLUMN(Y200)-1,1,1),TRUE),"OK")&gt;0,"OK","NOK")),
              IF(Y$8&gt;=VLOOKUP($A200,'2.2'!$D:$O,5,FALSE),"OK","NOK")),
         "")</f>
        <v/>
      </c>
      <c r="Z200" s="1269" t="str">
        <f ca="1">IF(intern2!AA36&gt;0,
        IF(Z$166="X",
              IF(COUNTBLANK(INDIRECT(ADDRESS(ROW(Z200),MATCH(Z$167,$166:$166,0),1,1)&amp;":"&amp;ADDRESS(ROW(Z200),COLUMN(Z200)-1,1,1),TRUE))&gt;0,"",
                    IF(COUNTIF(INDIRECT(ADDRESS(ROW(Z200),MATCH(Z$167,$166:$166,0),1,1)&amp;":"&amp;ADDRESS(ROW(Z200),COLUMN(Z200)-1,1,1),TRUE),"OK")&gt;0,"OK","NOK")),
              IF(Z$8&gt;=VLOOKUP($A200,'2.2'!$D:$O,5,FALSE),"OK","NOK")),
         "")</f>
        <v/>
      </c>
      <c r="AA200" s="1156" t="str">
        <f ca="1">IF(intern2!AB36&gt;0,
        IF(AA$166="X",
              IF(COUNTBLANK(INDIRECT(ADDRESS(ROW(AA200),MATCH(AA$167,$166:$166,0),1,1)&amp;":"&amp;ADDRESS(ROW(AA200),COLUMN(AA200)-1,1,1),TRUE))&gt;0,"",
                    IF(COUNTIF(INDIRECT(ADDRESS(ROW(AA200),MATCH(AA$167,$166:$166,0),1,1)&amp;":"&amp;ADDRESS(ROW(AA200),COLUMN(AA200)-1,1,1),TRUE),"OK")&gt;0,"OK","NOK")),
              IF(AA$8&gt;=VLOOKUP($A200,'2.2'!$D:$O,5,FALSE),"OK","NOK")),
         "")</f>
        <v/>
      </c>
      <c r="AB200" s="1156" t="str">
        <f ca="1">IF(intern2!AC36&gt;0,
        IF(AB$166="X",
              IF(COUNTBLANK(INDIRECT(ADDRESS(ROW(AB200),MATCH(AB$167,$166:$166,0),1,1)&amp;":"&amp;ADDRESS(ROW(AB200),COLUMN(AB200)-1,1,1),TRUE))&gt;0,"",
                    IF(COUNTIF(INDIRECT(ADDRESS(ROW(AB200),MATCH(AB$167,$166:$166,0),1,1)&amp;":"&amp;ADDRESS(ROW(AB200),COLUMN(AB200)-1,1,1),TRUE),"OK")&gt;0,"OK","NOK")),
              IF(AB$8&gt;=VLOOKUP($A200,'2.2'!$D:$O,5,FALSE),"OK","NOK")),
         "")</f>
        <v/>
      </c>
      <c r="AC200" s="1156" t="str">
        <f ca="1">IF(intern2!AD36&gt;0,
        IF(AC$166="X",
              IF(COUNTBLANK(INDIRECT(ADDRESS(ROW(AC200),MATCH(AC$167,$166:$166,0),1,1)&amp;":"&amp;ADDRESS(ROW(AC200),COLUMN(AC200)-1,1,1),TRUE))&gt;0,"",
                    IF(COUNTIF(INDIRECT(ADDRESS(ROW(AC200),MATCH(AC$167,$166:$166,0),1,1)&amp;":"&amp;ADDRESS(ROW(AC200),COLUMN(AC200)-1,1,1),TRUE),"OK")&gt;0,"OK","NOK")),
              IF(AC$8&gt;=VLOOKUP($A200,'2.2'!$D:$O,5,FALSE),"OK","NOK")),
         "")</f>
        <v/>
      </c>
      <c r="AD200" s="1156" t="str">
        <f ca="1">IF(intern2!AE36&gt;0,
        IF(AD$166="X",
              IF(COUNTBLANK(INDIRECT(ADDRESS(ROW(AD200),MATCH(AD$167,$166:$166,0),1,1)&amp;":"&amp;ADDRESS(ROW(AD200),COLUMN(AD200)-1,1,1),TRUE))&gt;0,"",
                    IF(COUNTIF(INDIRECT(ADDRESS(ROW(AD200),MATCH(AD$167,$166:$166,0),1,1)&amp;":"&amp;ADDRESS(ROW(AD200),COLUMN(AD200)-1,1,1),TRUE),"OK")&gt;0,"OK","NOK")),
              IF(AD$8&gt;=VLOOKUP($A200,'2.2'!$D:$O,5,FALSE),"OK","NOK")),
         "")</f>
        <v/>
      </c>
      <c r="AE200" s="1160" t="str">
        <f ca="1">IF(intern2!AF36&gt;0,
        IF(AE$166="X",
              IF(COUNTBLANK(INDIRECT(ADDRESS(ROW(AE200),MATCH(AE$167,$166:$166,0),1,1)&amp;":"&amp;ADDRESS(ROW(AE200),COLUMN(AE200)-1,1,1),TRUE))&gt;0,"",
                    IF(COUNTIF(INDIRECT(ADDRESS(ROW(AE200),MATCH(AE$167,$166:$166,0),1,1)&amp;":"&amp;ADDRESS(ROW(AE200),COLUMN(AE200)-1,1,1),TRUE),"OK")&gt;0,"OK","NOK")),
              IF(AE$8&gt;=VLOOKUP($A200,'2.2'!$D:$O,5,FALSE),"OK","NOK")),
         "")</f>
        <v/>
      </c>
      <c r="AF200" s="1269" t="str">
        <f ca="1">IF(intern2!AG36&gt;0,
        IF(AF$166="X",
              IF(COUNTBLANK(INDIRECT(ADDRESS(ROW(AF200),MATCH(AF$167,$166:$166,0),1,1)&amp;":"&amp;ADDRESS(ROW(AF200),COLUMN(AF200)-1,1,1),TRUE))&gt;0,"",
                    IF(COUNTIF(INDIRECT(ADDRESS(ROW(AF200),MATCH(AF$167,$166:$166,0),1,1)&amp;":"&amp;ADDRESS(ROW(AF200),COLUMN(AF200)-1,1,1),TRUE),"OK")&gt;0,"OK","NOK")),
              IF(AF$8&gt;=VLOOKUP($A200,'2.2'!$D:$O,5,FALSE),"OK","NOK")),
         "")</f>
        <v/>
      </c>
      <c r="AG200" s="1160" t="str">
        <f ca="1">IF(intern2!AH36&gt;0,
        IF(AG$166="X",
              IF(COUNTBLANK(INDIRECT(ADDRESS(ROW(AG200),MATCH(AG$167,$166:$166,0),1,1)&amp;":"&amp;ADDRESS(ROW(AG200),COLUMN(AG200)-1,1,1),TRUE))&gt;0,"",
                    IF(COUNTIF(INDIRECT(ADDRESS(ROW(AG200),MATCH(AG$167,$166:$166,0),1,1)&amp;":"&amp;ADDRESS(ROW(AG200),COLUMN(AG200)-1,1,1),TRUE),"OK")&gt;0,"OK","NOK")),
              IF(AG$8&gt;=VLOOKUP($A200,'2.2'!$D:$O,5,FALSE),"OK","NOK")),
         "")</f>
        <v/>
      </c>
      <c r="AH200" s="1160" t="str">
        <f ca="1">IF(intern2!AI36&gt;0,
        IF(AH$166="X",
              IF(COUNTBLANK(INDIRECT(ADDRESS(ROW(AH200),MATCH(AH$167,$166:$166,0),1,1)&amp;":"&amp;ADDRESS(ROW(AH200),COLUMN(AH200)-1,1,1),TRUE))&gt;0,"",
                    IF(COUNTIF(INDIRECT(ADDRESS(ROW(AH200),MATCH(AH$167,$166:$166,0),1,1)&amp;":"&amp;ADDRESS(ROW(AH200),COLUMN(AH200)-1,1,1),TRUE),"OK")&gt;0,"OK","NOK")),
              IF(AH$8&gt;=VLOOKUP($A200,'2.2'!$D:$O,5,FALSE),"OK","NOK")),
         "")</f>
        <v/>
      </c>
      <c r="AI200" s="1156" t="str">
        <f ca="1">IF(intern2!AJ36&gt;0,
        IF(AI$166="X",
              IF(COUNTBLANK(INDIRECT(ADDRESS(ROW(AI200),MATCH(AI$167,$166:$166,0),1,1)&amp;":"&amp;ADDRESS(ROW(AI200),COLUMN(AI200)-1,1,1),TRUE))&gt;0,"",
                    IF(COUNTIF(INDIRECT(ADDRESS(ROW(AI200),MATCH(AI$167,$166:$166,0),1,1)&amp;":"&amp;ADDRESS(ROW(AI200),COLUMN(AI200)-1,1,1),TRUE),"OK")&gt;0,"OK","NOK")),
              IF(AI$8&gt;=VLOOKUP($A200,'2.2'!$D:$O,5,FALSE),"OK","NOK")),
         "")</f>
        <v/>
      </c>
      <c r="AJ200" s="1156" t="str">
        <f ca="1">IF(intern2!AK36&gt;0,
        IF(AJ$166="X",
              IF(COUNTBLANK(INDIRECT(ADDRESS(ROW(AJ200),MATCH(AJ$167,$166:$166,0),1,1)&amp;":"&amp;ADDRESS(ROW(AJ200),COLUMN(AJ200)-1,1,1),TRUE))&gt;0,"",
                    IF(COUNTIF(INDIRECT(ADDRESS(ROW(AJ200),MATCH(AJ$167,$166:$166,0),1,1)&amp;":"&amp;ADDRESS(ROW(AJ200),COLUMN(AJ200)-1,1,1),TRUE),"OK")&gt;0,"OK","NOK")),
              IF(AJ$8&gt;=VLOOKUP($A200,'2.2'!$D:$O,5,FALSE),"OK","NOK")),
         "")</f>
        <v>NOK</v>
      </c>
      <c r="AK200" s="1156" t="str">
        <f ca="1">IF(intern2!AL36&gt;0,
        IF(AK$166="X",
              IF(COUNTBLANK(INDIRECT(ADDRESS(ROW(AK200),MATCH(AK$167,$166:$166,0),1,1)&amp;":"&amp;ADDRESS(ROW(AK200),COLUMN(AK200)-1,1,1),TRUE))&gt;0,"",
                    IF(COUNTIF(INDIRECT(ADDRESS(ROW(AK200),MATCH(AK$167,$166:$166,0),1,1)&amp;":"&amp;ADDRESS(ROW(AK200),COLUMN(AK200)-1,1,1),TRUE),"OK")&gt;0,"OK","NOK")),
              IF(AK$8&gt;=VLOOKUP($A200,'2.2'!$D:$O,5,FALSE),"OK","NOK")),
         "")</f>
        <v/>
      </c>
      <c r="AL200" s="1156" t="str">
        <f ca="1">IF(intern2!AM36&gt;0,
        IF(AL$166="X",
              IF(COUNTBLANK(INDIRECT(ADDRESS(ROW(AL200),MATCH(AL$167,$166:$166,0),1,1)&amp;":"&amp;ADDRESS(ROW(AL200),COLUMN(AL200)-1,1,1),TRUE))&gt;0,"",
                    IF(COUNTIF(INDIRECT(ADDRESS(ROW(AL200),MATCH(AL$167,$166:$166,0),1,1)&amp;":"&amp;ADDRESS(ROW(AL200),COLUMN(AL200)-1,1,1),TRUE),"OK")&gt;0,"OK","NOK")),
              IF(AL$8&gt;=VLOOKUP($A200,'2.2'!$D:$O,5,FALSE),"OK","NOK")),
         "")</f>
        <v/>
      </c>
      <c r="AM200" s="1269" t="str">
        <f ca="1">IF(intern2!AN36&gt;0,
        IF(AM$166="X",
              IF(COUNTBLANK(INDIRECT(ADDRESS(ROW(AM200),MATCH(AM$167,$166:$166,0),1,1)&amp;":"&amp;ADDRESS(ROW(AM200),COLUMN(AM200)-1,1,1),TRUE))&gt;0,"",
                    IF(COUNTIF(INDIRECT(ADDRESS(ROW(AM200),MATCH(AM$167,$166:$166,0),1,1)&amp;":"&amp;ADDRESS(ROW(AM200),COLUMN(AM200)-1,1,1),TRUE),"OK")&gt;0,"OK","NOK")),
              IF(AM$8&gt;=VLOOKUP($A200,'2.2'!$D:$O,5,FALSE),"OK","NOK")),
         "")</f>
        <v/>
      </c>
      <c r="AN200" s="1170" t="str">
        <f ca="1">IF(intern2!AO36&gt;0,
        IF(AN$166="X",
              IF(COUNTBLANK(INDIRECT(ADDRESS(ROW(AN200),MATCH(AN$167,$166:$166,0),1,1)&amp;":"&amp;ADDRESS(ROW(AN200),COLUMN(AN200)-1,1,1),TRUE))&gt;0,"",
                    IF(COUNTIF(INDIRECT(ADDRESS(ROW(AN200),MATCH(AN$167,$166:$166,0),1,1)&amp;":"&amp;ADDRESS(ROW(AN200),COLUMN(AN200)-1,1,1),TRUE),"OK")&gt;0,"OK","NOK")),
              IF(AN$8&gt;=VLOOKUP($A200,'2.2'!$D:$O,5,FALSE),"OK","NOK")),
         "")</f>
        <v/>
      </c>
      <c r="AO200" s="1156" t="str">
        <f ca="1">IF(intern2!AP36&gt;0,
        IF(AO$166="X",
              IF(COUNTBLANK(INDIRECT(ADDRESS(ROW(AO200),MATCH(AO$167,$166:$166,0),1,1)&amp;":"&amp;ADDRESS(ROW(AO200),COLUMN(AO200)-1,1,1),TRUE))&gt;0,"",
                    IF(COUNTIF(INDIRECT(ADDRESS(ROW(AO200),MATCH(AO$167,$166:$166,0),1,1)&amp;":"&amp;ADDRESS(ROW(AO200),COLUMN(AO200)-1,1,1),TRUE),"OK")&gt;0,"OK","NOK")),
              IF(AO$8&gt;=VLOOKUP($A200,'2.2'!$D:$O,5,FALSE),"OK","NOK")),
         "")</f>
        <v/>
      </c>
      <c r="AP200" s="1156" t="str">
        <f ca="1">IF(intern2!AQ36&gt;0,
        IF(AP$166="X",
              IF(COUNTBLANK(INDIRECT(ADDRESS(ROW(AP200),MATCH(AP$167,$166:$166,0),1,1)&amp;":"&amp;ADDRESS(ROW(AP200),COLUMN(AP200)-1,1,1),TRUE))&gt;0,"",
                    IF(COUNTIF(INDIRECT(ADDRESS(ROW(AP200),MATCH(AP$167,$166:$166,0),1,1)&amp;":"&amp;ADDRESS(ROW(AP200),COLUMN(AP200)-1,1,1),TRUE),"OK")&gt;0,"OK","NOK")),
              IF(AP$8&gt;=VLOOKUP($A200,'2.2'!$D:$O,5,FALSE),"OK","NOK")),
         "")</f>
        <v/>
      </c>
      <c r="AQ200" s="1269" t="str">
        <f ca="1">IF(intern2!AR36&gt;0,
        IF(AQ$166="X",
              IF(COUNTBLANK(INDIRECT(ADDRESS(ROW(AQ200),MATCH(AQ$167,$166:$166,0),1,1)&amp;":"&amp;ADDRESS(ROW(AQ200),COLUMN(AQ200)-1,1,1),TRUE))&gt;0,"",
                    IF(COUNTIF(INDIRECT(ADDRESS(ROW(AQ200),MATCH(AQ$167,$166:$166,0),1,1)&amp;":"&amp;ADDRESS(ROW(AQ200),COLUMN(AQ200)-1,1,1),TRUE),"OK")&gt;0,"OK","NOK")),
              IF(AQ$8&gt;=VLOOKUP($A200,'2.2'!$D:$O,5,FALSE),"OK","NOK")),
         "")</f>
        <v/>
      </c>
      <c r="AR200" s="1156" t="str">
        <f ca="1">IF(intern2!AS36&gt;0,
        IF(AR$166="X",
              IF(COUNTBLANK(INDIRECT(ADDRESS(ROW(AR200),MATCH(AR$167,$166:$166,0),1,1)&amp;":"&amp;ADDRESS(ROW(AR200),COLUMN(AR200)-1,1,1),TRUE))&gt;0,"",
                    IF(COUNTIF(INDIRECT(ADDRESS(ROW(AR200),MATCH(AR$167,$166:$166,0),1,1)&amp;":"&amp;ADDRESS(ROW(AR200),COLUMN(AR200)-1,1,1),TRUE),"OK")&gt;0,"OK","NOK")),
              IF(AR$8&gt;=VLOOKUP($A200,'2.2'!$D:$O,5,FALSE),"OK","NOK")),
         "")</f>
        <v/>
      </c>
      <c r="AS200" s="1156" t="str">
        <f ca="1">IF(intern2!AT36&gt;0,
        IF(AS$166="X",
              IF(COUNTBLANK(INDIRECT(ADDRESS(ROW(AS200),MATCH(AS$167,$166:$166,0),1,1)&amp;":"&amp;ADDRESS(ROW(AS200),COLUMN(AS200)-1,1,1),TRUE))&gt;0,"",
                    IF(COUNTIF(INDIRECT(ADDRESS(ROW(AS200),MATCH(AS$167,$166:$166,0),1,1)&amp;":"&amp;ADDRESS(ROW(AS200),COLUMN(AS200)-1,1,1),TRUE),"OK")&gt;0,"OK","NOK")),
              IF(AS$8&gt;=VLOOKUP($A200,'2.2'!$D:$O,5,FALSE),"OK","NOK")),
         "")</f>
        <v/>
      </c>
      <c r="AT200" s="1269" t="str">
        <f ca="1">IF(intern2!AU36&gt;0,
        IF(AT$166="X",
              IF(COUNTBLANK(INDIRECT(ADDRESS(ROW(AT200),MATCH(AT$167,$166:$166,0),1,1)&amp;":"&amp;ADDRESS(ROW(AT200),COLUMN(AT200)-1,1,1),TRUE))&gt;0,"",
                    IF(COUNTIF(INDIRECT(ADDRESS(ROW(AT200),MATCH(AT$167,$166:$166,0),1,1)&amp;":"&amp;ADDRESS(ROW(AT200),COLUMN(AT200)-1,1,1),TRUE),"OK")&gt;0,"OK","NOK")),
              IF(AT$8&gt;=VLOOKUP($A200,'2.2'!$D:$O,5,FALSE),"OK","NOK")),
         "")</f>
        <v/>
      </c>
      <c r="AU200" s="1156" t="str">
        <f ca="1">IF(intern2!AV36&gt;0,
        IF(AU$166="X",
              IF(COUNTBLANK(INDIRECT(ADDRESS(ROW(AU200),MATCH(AU$167,$166:$166,0),1,1)&amp;":"&amp;ADDRESS(ROW(AU200),COLUMN(AU200)-1,1,1),TRUE))&gt;0,"",
                    IF(COUNTIF(INDIRECT(ADDRESS(ROW(AU200),MATCH(AU$167,$166:$166,0),1,1)&amp;":"&amp;ADDRESS(ROW(AU200),COLUMN(AU200)-1,1,1),TRUE),"OK")&gt;0,"OK","NOK")),
              IF(AU$8&gt;=VLOOKUP($A200,'2.2'!$D:$O,5,FALSE),"OK","NOK")),
         "")</f>
        <v/>
      </c>
      <c r="AV200" s="1156" t="str">
        <f ca="1">IF(intern2!AW36&gt;0,
        IF(AV$166="X",
              IF(COUNTBLANK(INDIRECT(ADDRESS(ROW(AV200),MATCH(AV$167,$166:$166,0),1,1)&amp;":"&amp;ADDRESS(ROW(AV200),COLUMN(AV200)-1,1,1),TRUE))&gt;0,"",
                    IF(COUNTIF(INDIRECT(ADDRESS(ROW(AV200),MATCH(AV$167,$166:$166,0),1,1)&amp;":"&amp;ADDRESS(ROW(AV200),COLUMN(AV200)-1,1,1),TRUE),"OK")&gt;0,"OK","NOK")),
              IF(AV$8&gt;=VLOOKUP($A200,'2.2'!$D:$O,5,FALSE),"OK","NOK")),
         "")</f>
        <v/>
      </c>
      <c r="AW200" s="1156" t="str">
        <f ca="1">IF(intern2!AX36&gt;0,
        IF(AW$166="X",
              IF(COUNTBLANK(INDIRECT(ADDRESS(ROW(AW200),MATCH(AW$167,$166:$166,0),1,1)&amp;":"&amp;ADDRESS(ROW(AW200),COLUMN(AW200)-1,1,1),TRUE))&gt;0,"",
                    IF(COUNTIF(INDIRECT(ADDRESS(ROW(AW200),MATCH(AW$167,$166:$166,0),1,1)&amp;":"&amp;ADDRESS(ROW(AW200),COLUMN(AW200)-1,1,1),TRUE),"OK")&gt;0,"OK","NOK")),
              IF(AW$8&gt;=VLOOKUP($A200,'2.2'!$D:$O,5,FALSE),"OK","NOK")),
         "")</f>
        <v/>
      </c>
      <c r="AX200" s="1156" t="str">
        <f ca="1">IF(intern2!AY36&gt;0,
        IF(AX$166="X",
              IF(COUNTBLANK(INDIRECT(ADDRESS(ROW(AX200),MATCH(AX$167,$166:$166,0),1,1)&amp;":"&amp;ADDRESS(ROW(AX200),COLUMN(AX200)-1,1,1),TRUE))&gt;0,"",
                    IF(COUNTIF(INDIRECT(ADDRESS(ROW(AX200),MATCH(AX$167,$166:$166,0),1,1)&amp;":"&amp;ADDRESS(ROW(AX200),COLUMN(AX200)-1,1,1),TRUE),"OK")&gt;0,"OK","NOK")),
              IF(AX$8&gt;=VLOOKUP($A200,'2.2'!$D:$O,5,FALSE),"OK","NOK")),
         "")</f>
        <v/>
      </c>
      <c r="AY200" s="1156" t="str">
        <f ca="1">IF(intern2!AZ36&gt;0,
        IF(AY$166="X",
              IF(COUNTBLANK(INDIRECT(ADDRESS(ROW(AY200),MATCH(AY$167,$166:$166,0),1,1)&amp;":"&amp;ADDRESS(ROW(AY200),COLUMN(AY200)-1,1,1),TRUE))&gt;0,"",
                    IF(COUNTIF(INDIRECT(ADDRESS(ROW(AY200),MATCH(AY$167,$166:$166,0),1,1)&amp;":"&amp;ADDRESS(ROW(AY200),COLUMN(AY200)-1,1,1),TRUE),"OK")&gt;0,"OK","NOK")),
              IF(AY$8&gt;=VLOOKUP($A200,'2.2'!$D:$O,5,FALSE),"OK","NOK")),
         "")</f>
        <v/>
      </c>
      <c r="AZ200" s="1269" t="str">
        <f ca="1">IF(intern2!BA36&gt;0,
        IF(AZ$166="X",
              IF(COUNTBLANK(INDIRECT(ADDRESS(ROW(AZ200),MATCH(AZ$167,$166:$166,0),1,1)&amp;":"&amp;ADDRESS(ROW(AZ200),COLUMN(AZ200)-1,1,1),TRUE))&gt;0,"",
                    IF(COUNTIF(INDIRECT(ADDRESS(ROW(AZ200),MATCH(AZ$167,$166:$166,0),1,1)&amp;":"&amp;ADDRESS(ROW(AZ200),COLUMN(AZ200)-1,1,1),TRUE),"OK")&gt;0,"OK","NOK")),
              IF(AZ$8&gt;=VLOOKUP($A200,'2.2'!$D:$O,5,FALSE),"OK","NOK")),
         "")</f>
        <v/>
      </c>
      <c r="BA200" s="1156" t="str">
        <f ca="1">IF(intern2!BB36&gt;0,
        IF(BA$166="X",
              IF(COUNTBLANK(INDIRECT(ADDRESS(ROW(BA200),MATCH(BA$167,$166:$166,0),1,1)&amp;":"&amp;ADDRESS(ROW(BA200),COLUMN(BA200)-1,1,1),TRUE))&gt;0,"",
                    IF(COUNTIF(INDIRECT(ADDRESS(ROW(BA200),MATCH(BA$167,$166:$166,0),1,1)&amp;":"&amp;ADDRESS(ROW(BA200),COLUMN(BA200)-1,1,1),TRUE),"OK")&gt;0,"OK","NOK")),
              IF(BA$8&gt;=VLOOKUP($A200,'2.2'!$D:$O,5,FALSE),"OK","NOK")),
         "")</f>
        <v/>
      </c>
      <c r="BB200" s="1156" t="str">
        <f ca="1">IF(intern2!BC36&gt;0,
        IF(BB$166="X",
              IF(COUNTBLANK(INDIRECT(ADDRESS(ROW(BB200),MATCH(BB$167,$166:$166,0),1,1)&amp;":"&amp;ADDRESS(ROW(BB200),COLUMN(BB200)-1,1,1),TRUE))&gt;0,"",
                    IF(COUNTIF(INDIRECT(ADDRESS(ROW(BB200),MATCH(BB$167,$166:$166,0),1,1)&amp;":"&amp;ADDRESS(ROW(BB200),COLUMN(BB200)-1,1,1),TRUE),"OK")&gt;0,"OK","NOK")),
              IF(BB$8&gt;=VLOOKUP($A200,'2.2'!$D:$O,5,FALSE),"OK","NOK")),
         "")</f>
        <v/>
      </c>
      <c r="BC200" s="1156" t="str">
        <f ca="1">IF(intern2!BD36&gt;0,
        IF(BC$166="X",
              IF(COUNTBLANK(INDIRECT(ADDRESS(ROW(BC200),MATCH(BC$167,$166:$166,0),1,1)&amp;":"&amp;ADDRESS(ROW(BC200),COLUMN(BC200)-1,1,1),TRUE))&gt;0,"",
                    IF(COUNTIF(INDIRECT(ADDRESS(ROW(BC200),MATCH(BC$167,$166:$166,0),1,1)&amp;":"&amp;ADDRESS(ROW(BC200),COLUMN(BC200)-1,1,1),TRUE),"OK")&gt;0,"OK","NOK")),
              IF(BC$8&gt;=VLOOKUP($A200,'2.2'!$D:$O,5,FALSE),"OK","NOK")),
         "")</f>
        <v/>
      </c>
      <c r="BD200" s="1156" t="str">
        <f ca="1">IF(intern2!BE36&gt;0,
        IF(BD$166="X",
              IF(COUNTBLANK(INDIRECT(ADDRESS(ROW(BD200),MATCH(BD$167,$166:$166,0),1,1)&amp;":"&amp;ADDRESS(ROW(BD200),COLUMN(BD200)-1,1,1),TRUE))&gt;0,"",
                    IF(COUNTIF(INDIRECT(ADDRESS(ROW(BD200),MATCH(BD$167,$166:$166,0),1,1)&amp;":"&amp;ADDRESS(ROW(BD200),COLUMN(BD200)-1,1,1),TRUE),"OK")&gt;0,"OK","NOK")),
              IF(BD$8&gt;=VLOOKUP($A200,'2.2'!$D:$O,5,FALSE),"OK","NOK")),
         "")</f>
        <v/>
      </c>
      <c r="BE200" s="1156" t="str">
        <f ca="1">IF(intern2!BF36&gt;0,
        IF(BE$166="X",
              IF(COUNTBLANK(INDIRECT(ADDRESS(ROW(BE200),MATCH(BE$167,$166:$166,0),1,1)&amp;":"&amp;ADDRESS(ROW(BE200),COLUMN(BE200)-1,1,1),TRUE))&gt;0,"",
                    IF(COUNTIF(INDIRECT(ADDRESS(ROW(BE200),MATCH(BE$167,$166:$166,0),1,1)&amp;":"&amp;ADDRESS(ROW(BE200),COLUMN(BE200)-1,1,1),TRUE),"OK")&gt;0,"OK","NOK")),
              IF(BE$8&gt;=VLOOKUP($A200,'2.2'!$D:$O,5,FALSE),"OK","NOK")),
         "")</f>
        <v/>
      </c>
      <c r="BF200" s="1170" t="str">
        <f ca="1">IF(intern2!BG36&gt;0,
        IF(BF$166="X",
              IF(COUNTBLANK(INDIRECT(ADDRESS(ROW(BF200),MATCH(BF$167,$166:$166,0),1,1)&amp;":"&amp;ADDRESS(ROW(BF200),COLUMN(BF200)-1,1,1),TRUE))&gt;0,"",
                    IF(COUNTIF(INDIRECT(ADDRESS(ROW(BF200),MATCH(BF$167,$166:$166,0),1,1)&amp;":"&amp;ADDRESS(ROW(BF200),COLUMN(BF200)-1,1,1),TRUE),"OK")&gt;0,"OK","NOK")),
              IF(BF$8&gt;=VLOOKUP($A200,'2.2'!$D:$O,5,FALSE),"OK","NOK")),
         "")</f>
        <v/>
      </c>
      <c r="BG200" s="1269" t="str">
        <f ca="1">IF(intern2!BH36&gt;0,
        IF(BG$166="X",
              IF(COUNTBLANK(INDIRECT(ADDRESS(ROW(BG200),MATCH(BG$167,$166:$166,0),1,1)&amp;":"&amp;ADDRESS(ROW(BG200),COLUMN(BG200)-1,1,1),TRUE))&gt;0,"",
                    IF(COUNTIF(INDIRECT(ADDRESS(ROW(BG200),MATCH(BG$167,$166:$166,0),1,1)&amp;":"&amp;ADDRESS(ROW(BG200),COLUMN(BG200)-1,1,1),TRUE),"OK")&gt;0,"OK","NOK")),
              IF(BG$8&gt;=VLOOKUP($A200,'2.2'!$D:$O,5,FALSE),"OK","NOK")),
         "")</f>
        <v/>
      </c>
      <c r="BH200" s="1176" t="str">
        <f t="shared" ca="1" si="12"/>
        <v>NOK</v>
      </c>
      <c r="BI200" s="1176"/>
    </row>
    <row r="201" spans="1:61" ht="26.4" x14ac:dyDescent="0.25">
      <c r="A201" s="716" t="str">
        <f t="shared" ref="A201:B201" si="44">+A41</f>
        <v>NEU4.1</v>
      </c>
      <c r="B201" s="1157" t="str">
        <f t="shared" si="44"/>
        <v>Epilettologia: trattamento complesso</v>
      </c>
      <c r="C201" s="1156" t="str">
        <f ca="1">IF(intern2!D37&gt;0,
        IF(C$166="X",
              IF(COUNTBLANK(INDIRECT(ADDRESS(ROW(C201),MATCH(C$167,$166:$166,0),1,1)&amp;":"&amp;ADDRESS(ROW(C201),COLUMN(C201)-1,1,1),TRUE))&gt;0,"",
                    IF(COUNTIF(INDIRECT(ADDRESS(ROW(C201),MATCH(C$167,$166:$166,0),1,1)&amp;":"&amp;ADDRESS(ROW(C201),COLUMN(C201)-1,1,1),TRUE),"OK")&gt;0,"OK","NOK")),
              IF(C$8&gt;=VLOOKUP($A201,'2.2'!$D:$O,5,FALSE),"OK","NOK")),
         "")</f>
        <v/>
      </c>
      <c r="D201" s="1156" t="str">
        <f ca="1">IF(intern2!E37&gt;0,
        IF(D$166="X",
              IF(COUNTBLANK(INDIRECT(ADDRESS(ROW(D201),MATCH(D$167,$166:$166,0),1,1)&amp;":"&amp;ADDRESS(ROW(D201),COLUMN(D201)-1,1,1),TRUE))&gt;0,"",
                    IF(COUNTIF(INDIRECT(ADDRESS(ROW(D201),MATCH(D$167,$166:$166,0),1,1)&amp;":"&amp;ADDRESS(ROW(D201),COLUMN(D201)-1,1,1),TRUE),"OK")&gt;0,"OK","NOK")),
              IF(D$8&gt;=VLOOKUP($A201,'2.2'!$D:$O,5,FALSE),"OK","NOK")),
         "")</f>
        <v/>
      </c>
      <c r="E201" s="1156" t="str">
        <f ca="1">IF(intern2!F37&gt;0,
        IF(E$166="X",
              IF(COUNTBLANK(INDIRECT(ADDRESS(ROW(E201),MATCH(E$167,$166:$166,0),1,1)&amp;":"&amp;ADDRESS(ROW(E201),COLUMN(E201)-1,1,1),TRUE))&gt;0,"",
                    IF(COUNTIF(INDIRECT(ADDRESS(ROW(E201),MATCH(E$167,$166:$166,0),1,1)&amp;":"&amp;ADDRESS(ROW(E201),COLUMN(E201)-1,1,1),TRUE),"OK")&gt;0,"OK","NOK")),
              IF(E$8&gt;=VLOOKUP($A201,'2.2'!$D:$O,5,FALSE),"OK","NOK")),
         "")</f>
        <v/>
      </c>
      <c r="F201" s="1156" t="str">
        <f ca="1">IF(intern2!G37&gt;0,
        IF(F$166="X",
              IF(COUNTBLANK(INDIRECT(ADDRESS(ROW(F201),MATCH(F$167,$166:$166,0),1,1)&amp;":"&amp;ADDRESS(ROW(F201),COLUMN(F201)-1,1,1),TRUE))&gt;0,"",
                    IF(COUNTIF(INDIRECT(ADDRESS(ROW(F201),MATCH(F$167,$166:$166,0),1,1)&amp;":"&amp;ADDRESS(ROW(F201),COLUMN(F201)-1,1,1),TRUE),"OK")&gt;0,"OK","NOK")),
              IF(F$8&gt;=VLOOKUP($A201,'2.2'!$D:$O,5,FALSE),"OK","NOK")),
         "")</f>
        <v/>
      </c>
      <c r="G201" s="1156" t="str">
        <f ca="1">IF(intern2!H37&gt;0,
        IF(G$166="X",
              IF(COUNTBLANK(INDIRECT(ADDRESS(ROW(G201),MATCH(G$167,$166:$166,0),1,1)&amp;":"&amp;ADDRESS(ROW(G201),COLUMN(G201)-1,1,1),TRUE))&gt;0,"",
                    IF(COUNTIF(INDIRECT(ADDRESS(ROW(G201),MATCH(G$167,$166:$166,0),1,1)&amp;":"&amp;ADDRESS(ROW(G201),COLUMN(G201)-1,1,1),TRUE),"OK")&gt;0,"OK","NOK")),
              IF(G$8&gt;=VLOOKUP($A201,'2.2'!$D:$O,5,FALSE),"OK","NOK")),
         "")</f>
        <v/>
      </c>
      <c r="H201" s="1156" t="str">
        <f ca="1">IF(intern2!I37&gt;0,
        IF(H$166="X",
              IF(COUNTBLANK(INDIRECT(ADDRESS(ROW(H201),MATCH(H$167,$166:$166,0),1,1)&amp;":"&amp;ADDRESS(ROW(H201),COLUMN(H201)-1,1,1),TRUE))&gt;0,"",
                    IF(COUNTIF(INDIRECT(ADDRESS(ROW(H201),MATCH(H$167,$166:$166,0),1,1)&amp;":"&amp;ADDRESS(ROW(H201),COLUMN(H201)-1,1,1),TRUE),"OK")&gt;0,"OK","NOK")),
              IF(H$8&gt;=VLOOKUP($A201,'2.2'!$D:$O,5,FALSE),"OK","NOK")),
         "")</f>
        <v/>
      </c>
      <c r="I201" s="1269" t="str">
        <f ca="1">IF(intern2!J37&gt;0,
        IF(I$166="X",
              IF(COUNTBLANK(INDIRECT(ADDRESS(ROW(I201),MATCH(I$167,$166:$166,0),1,1)&amp;":"&amp;ADDRESS(ROW(I201),COLUMN(I201)-1,1,1),TRUE))&gt;0,"",
                    IF(COUNTIF(INDIRECT(ADDRESS(ROW(I201),MATCH(I$167,$166:$166,0),1,1)&amp;":"&amp;ADDRESS(ROW(I201),COLUMN(I201)-1,1,1),TRUE),"OK")&gt;0,"OK","NOK")),
              IF(I$8&gt;=VLOOKUP($A201,'2.2'!$D:$O,5,FALSE),"OK","NOK")),
         "")</f>
        <v/>
      </c>
      <c r="J201" s="1159" t="str">
        <f ca="1">IF(intern2!K37&gt;0,
        IF(J$166="X",
              IF(COUNTBLANK(INDIRECT(ADDRESS(ROW(J201),MATCH(J$167,$166:$166,0),1,1)&amp;":"&amp;ADDRESS(ROW(J201),COLUMN(J201)-1,1,1),TRUE))&gt;0,"",
                    IF(COUNTIF(INDIRECT(ADDRESS(ROW(J201),MATCH(J$167,$166:$166,0),1,1)&amp;":"&amp;ADDRESS(ROW(J201),COLUMN(J201)-1,1,1),TRUE),"OK")&gt;0,"OK","NOK")),
              IF(J$8&gt;=VLOOKUP($A201,'2.2'!$D:$O,5,FALSE),"OK","NOK")),
         "")</f>
        <v/>
      </c>
      <c r="K201" s="1156" t="str">
        <f ca="1">IF(intern2!L37&gt;0,
        IF(K$166="X",
              IF(COUNTBLANK(INDIRECT(ADDRESS(ROW(K201),MATCH(K$167,$166:$166,0),1,1)&amp;":"&amp;ADDRESS(ROW(K201),COLUMN(K201)-1,1,1),TRUE))&gt;0,"",
                    IF(COUNTIF(INDIRECT(ADDRESS(ROW(K201),MATCH(K$167,$166:$166,0),1,1)&amp;":"&amp;ADDRESS(ROW(K201),COLUMN(K201)-1,1,1),TRUE),"OK")&gt;0,"OK","NOK")),
              IF(K$8&gt;=VLOOKUP($A201,'2.2'!$D:$O,5,FALSE),"OK","NOK")),
         "")</f>
        <v/>
      </c>
      <c r="L201" s="1156" t="str">
        <f ca="1">IF(intern2!M37&gt;0,
        IF(L$166="X",
              IF(COUNTBLANK(INDIRECT(ADDRESS(ROW(L201),MATCH(L$167,$166:$166,0),1,1)&amp;":"&amp;ADDRESS(ROW(L201),COLUMN(L201)-1,1,1),TRUE))&gt;0,"",
                    IF(COUNTIF(INDIRECT(ADDRESS(ROW(L201),MATCH(L$167,$166:$166,0),1,1)&amp;":"&amp;ADDRESS(ROW(L201),COLUMN(L201)-1,1,1),TRUE),"OK")&gt;0,"OK","NOK")),
              IF(L$8&gt;=VLOOKUP($A201,'2.2'!$D:$O,5,FALSE),"OK","NOK")),
         "")</f>
        <v/>
      </c>
      <c r="M201" s="1156" t="str">
        <f ca="1">IF(intern2!N37&gt;0,
        IF(M$166="X",
              IF(COUNTBLANK(INDIRECT(ADDRESS(ROW(M201),MATCH(M$167,$166:$166,0),1,1)&amp;":"&amp;ADDRESS(ROW(M201),COLUMN(M201)-1,1,1),TRUE))&gt;0,"",
                    IF(COUNTIF(INDIRECT(ADDRESS(ROW(M201),MATCH(M$167,$166:$166,0),1,1)&amp;":"&amp;ADDRESS(ROW(M201),COLUMN(M201)-1,1,1),TRUE),"OK")&gt;0,"OK","NOK")),
              IF(M$8&gt;=VLOOKUP($A201,'2.2'!$D:$O,5,FALSE),"OK","NOK")),
         "")</f>
        <v/>
      </c>
      <c r="N201" s="1156" t="str">
        <f ca="1">IF(intern2!O37&gt;0,
        IF(N$166="X",
              IF(COUNTBLANK(INDIRECT(ADDRESS(ROW(N201),MATCH(N$167,$166:$166,0),1,1)&amp;":"&amp;ADDRESS(ROW(N201),COLUMN(N201)-1,1,1),TRUE))&gt;0,"",
                    IF(COUNTIF(INDIRECT(ADDRESS(ROW(N201),MATCH(N$167,$166:$166,0),1,1)&amp;":"&amp;ADDRESS(ROW(N201),COLUMN(N201)-1,1,1),TRUE),"OK")&gt;0,"OK","NOK")),
              IF(N$8&gt;=VLOOKUP($A201,'2.2'!$D:$O,5,FALSE),"OK","NOK")),
         "")</f>
        <v/>
      </c>
      <c r="O201" s="1156" t="str">
        <f ca="1">IF(intern2!P37&gt;0,
        IF(O$166="X",
              IF(COUNTBLANK(INDIRECT(ADDRESS(ROW(O201),MATCH(O$167,$166:$166,0),1,1)&amp;":"&amp;ADDRESS(ROW(O201),COLUMN(O201)-1,1,1),TRUE))&gt;0,"",
                    IF(COUNTIF(INDIRECT(ADDRESS(ROW(O201),MATCH(O$167,$166:$166,0),1,1)&amp;":"&amp;ADDRESS(ROW(O201),COLUMN(O201)-1,1,1),TRUE),"OK")&gt;0,"OK","NOK")),
              IF(O$8&gt;=VLOOKUP($A201,'2.2'!$D:$O,5,FALSE),"OK","NOK")),
         "")</f>
        <v/>
      </c>
      <c r="P201" s="1156" t="str">
        <f ca="1">IF(intern2!Q37&gt;0,
        IF(P$166="X",
              IF(COUNTBLANK(INDIRECT(ADDRESS(ROW(P201),MATCH(P$167,$166:$166,0),1,1)&amp;":"&amp;ADDRESS(ROW(P201),COLUMN(P201)-1,1,1),TRUE))&gt;0,"",
                    IF(COUNTIF(INDIRECT(ADDRESS(ROW(P201),MATCH(P$167,$166:$166,0),1,1)&amp;":"&amp;ADDRESS(ROW(P201),COLUMN(P201)-1,1,1),TRUE),"OK")&gt;0,"OK","NOK")),
              IF(P$8&gt;=VLOOKUP($A201,'2.2'!$D:$O,5,FALSE),"OK","NOK")),
         "")</f>
        <v/>
      </c>
      <c r="Q201" s="1156" t="str">
        <f ca="1">IF(intern2!R37&gt;0,
        IF(Q$166="X",
              IF(COUNTBLANK(INDIRECT(ADDRESS(ROW(Q201),MATCH(Q$167,$166:$166,0),1,1)&amp;":"&amp;ADDRESS(ROW(Q201),COLUMN(Q201)-1,1,1),TRUE))&gt;0,"",
                    IF(COUNTIF(INDIRECT(ADDRESS(ROW(Q201),MATCH(Q$167,$166:$166,0),1,1)&amp;":"&amp;ADDRESS(ROW(Q201),COLUMN(Q201)-1,1,1),TRUE),"OK")&gt;0,"OK","NOK")),
              IF(Q$8&gt;=VLOOKUP($A201,'2.2'!$D:$O,5,FALSE),"OK","NOK")),
         "")</f>
        <v/>
      </c>
      <c r="R201" s="1159" t="str">
        <f ca="1">IF(intern2!S37&gt;0,
        IF(R$166="X",
              IF(COUNTBLANK(INDIRECT(ADDRESS(ROW(R201),MATCH(R$167,$166:$166,0),1,1)&amp;":"&amp;ADDRESS(ROW(R201),COLUMN(R201)-1,1,1),TRUE))&gt;0,"",
                    IF(COUNTIF(INDIRECT(ADDRESS(ROW(R201),MATCH(R$167,$166:$166,0),1,1)&amp;":"&amp;ADDRESS(ROW(R201),COLUMN(R201)-1,1,1),TRUE),"OK")&gt;0,"OK","NOK")),
              IF(R$8&gt;=VLOOKUP($A201,'2.2'!$D:$O,5,FALSE),"OK","NOK")),
         "")</f>
        <v/>
      </c>
      <c r="S201" s="1159" t="str">
        <f ca="1">IF(intern2!T37&gt;0,
        IF(S$166="X",
              IF(COUNTBLANK(INDIRECT(ADDRESS(ROW(S201),MATCH(S$167,$166:$166,0),1,1)&amp;":"&amp;ADDRESS(ROW(S201),COLUMN(S201)-1,1,1),TRUE))&gt;0,"",
                    IF(COUNTIF(INDIRECT(ADDRESS(ROW(S201),MATCH(S$167,$166:$166,0),1,1)&amp;":"&amp;ADDRESS(ROW(S201),COLUMN(S201)-1,1,1),TRUE),"OK")&gt;0,"OK","NOK")),
              IF(S$8&gt;=VLOOKUP($A201,'2.2'!$D:$O,5,FALSE),"OK","NOK")),
         "")</f>
        <v/>
      </c>
      <c r="T201" s="1156" t="str">
        <f ca="1">IF(intern2!U37&gt;0,
        IF(T$166="X",
              IF(COUNTBLANK(INDIRECT(ADDRESS(ROW(T201),MATCH(T$167,$166:$166,0),1,1)&amp;":"&amp;ADDRESS(ROW(T201),COLUMN(T201)-1,1,1),TRUE))&gt;0,"",
                    IF(COUNTIF(INDIRECT(ADDRESS(ROW(T201),MATCH(T$167,$166:$166,0),1,1)&amp;":"&amp;ADDRESS(ROW(T201),COLUMN(T201)-1,1,1),TRUE),"OK")&gt;0,"OK","NOK")),
              IF(T$8&gt;=VLOOKUP($A201,'2.2'!$D:$O,5,FALSE),"OK","NOK")),
         "")</f>
        <v/>
      </c>
      <c r="U201" s="1156" t="str">
        <f ca="1">IF(intern2!V37&gt;0,
        IF(U$166="X",
              IF(COUNTBLANK(INDIRECT(ADDRESS(ROW(U201),MATCH(U$167,$166:$166,0),1,1)&amp;":"&amp;ADDRESS(ROW(U201),COLUMN(U201)-1,1,1),TRUE))&gt;0,"",
                    IF(COUNTIF(INDIRECT(ADDRESS(ROW(U201),MATCH(U$167,$166:$166,0),1,1)&amp;":"&amp;ADDRESS(ROW(U201),COLUMN(U201)-1,1,1),TRUE),"OK")&gt;0,"OK","NOK")),
              IF(U$8&gt;=VLOOKUP($A201,'2.2'!$D:$O,5,FALSE),"OK","NOK")),
         "")</f>
        <v/>
      </c>
      <c r="V201" s="1156" t="str">
        <f ca="1">IF(intern2!W37&gt;0,
        IF(V$166="X",
              IF(COUNTBLANK(INDIRECT(ADDRESS(ROW(V201),MATCH(V$167,$166:$166,0),1,1)&amp;":"&amp;ADDRESS(ROW(V201),COLUMN(V201)-1,1,1),TRUE))&gt;0,"",
                    IF(COUNTIF(INDIRECT(ADDRESS(ROW(V201),MATCH(V$167,$166:$166,0),1,1)&amp;":"&amp;ADDRESS(ROW(V201),COLUMN(V201)-1,1,1),TRUE),"OK")&gt;0,"OK","NOK")),
              IF(V$8&gt;=VLOOKUP($A201,'2.2'!$D:$O,5,FALSE),"OK","NOK")),
         "")</f>
        <v/>
      </c>
      <c r="W201" s="1156" t="str">
        <f ca="1">IF(intern2!X37&gt;0,
        IF(W$166="X",
              IF(COUNTBLANK(INDIRECT(ADDRESS(ROW(W201),MATCH(W$167,$166:$166,0),1,1)&amp;":"&amp;ADDRESS(ROW(W201),COLUMN(W201)-1,1,1),TRUE))&gt;0,"",
                    IF(COUNTIF(INDIRECT(ADDRESS(ROW(W201),MATCH(W$167,$166:$166,0),1,1)&amp;":"&amp;ADDRESS(ROW(W201),COLUMN(W201)-1,1,1),TRUE),"OK")&gt;0,"OK","NOK")),
              IF(W$8&gt;=VLOOKUP($A201,'2.2'!$D:$O,5,FALSE),"OK","NOK")),
         "")</f>
        <v/>
      </c>
      <c r="X201" s="1156" t="str">
        <f ca="1">IF(intern2!Y37&gt;0,
        IF(X$166="X",
              IF(COUNTBLANK(INDIRECT(ADDRESS(ROW(X201),MATCH(X$167,$166:$166,0),1,1)&amp;":"&amp;ADDRESS(ROW(X201),COLUMN(X201)-1,1,1),TRUE))&gt;0,"",
                    IF(COUNTIF(INDIRECT(ADDRESS(ROW(X201),MATCH(X$167,$166:$166,0),1,1)&amp;":"&amp;ADDRESS(ROW(X201),COLUMN(X201)-1,1,1),TRUE),"OK")&gt;0,"OK","NOK")),
              IF(X$8&gt;=VLOOKUP($A201,'2.2'!$D:$O,5,FALSE),"OK","NOK")),
         "")</f>
        <v/>
      </c>
      <c r="Y201" s="1170" t="str">
        <f ca="1">IF(intern2!Z37&gt;0,
        IF(Y$166="X",
              IF(COUNTBLANK(INDIRECT(ADDRESS(ROW(Y201),MATCH(Y$167,$166:$166,0),1,1)&amp;":"&amp;ADDRESS(ROW(Y201),COLUMN(Y201)-1,1,1),TRUE))&gt;0,"",
                    IF(COUNTIF(INDIRECT(ADDRESS(ROW(Y201),MATCH(Y$167,$166:$166,0),1,1)&amp;":"&amp;ADDRESS(ROW(Y201),COLUMN(Y201)-1,1,1),TRUE),"OK")&gt;0,"OK","NOK")),
              IF(Y$8&gt;=VLOOKUP($A201,'2.2'!$D:$O,5,FALSE),"OK","NOK")),
         "")</f>
        <v/>
      </c>
      <c r="Z201" s="1269" t="str">
        <f ca="1">IF(intern2!AA37&gt;0,
        IF(Z$166="X",
              IF(COUNTBLANK(INDIRECT(ADDRESS(ROW(Z201),MATCH(Z$167,$166:$166,0),1,1)&amp;":"&amp;ADDRESS(ROW(Z201),COLUMN(Z201)-1,1,1),TRUE))&gt;0,"",
                    IF(COUNTIF(INDIRECT(ADDRESS(ROW(Z201),MATCH(Z$167,$166:$166,0),1,1)&amp;":"&amp;ADDRESS(ROW(Z201),COLUMN(Z201)-1,1,1),TRUE),"OK")&gt;0,"OK","NOK")),
              IF(Z$8&gt;=VLOOKUP($A201,'2.2'!$D:$O,5,FALSE),"OK","NOK")),
         "")</f>
        <v/>
      </c>
      <c r="AA201" s="1156" t="str">
        <f ca="1">IF(intern2!AB37&gt;0,
        IF(AA$166="X",
              IF(COUNTBLANK(INDIRECT(ADDRESS(ROW(AA201),MATCH(AA$167,$166:$166,0),1,1)&amp;":"&amp;ADDRESS(ROW(AA201),COLUMN(AA201)-1,1,1),TRUE))&gt;0,"",
                    IF(COUNTIF(INDIRECT(ADDRESS(ROW(AA201),MATCH(AA$167,$166:$166,0),1,1)&amp;":"&amp;ADDRESS(ROW(AA201),COLUMN(AA201)-1,1,1),TRUE),"OK")&gt;0,"OK","NOK")),
              IF(AA$8&gt;=VLOOKUP($A201,'2.2'!$D:$O,5,FALSE),"OK","NOK")),
         "")</f>
        <v/>
      </c>
      <c r="AB201" s="1156" t="str">
        <f ca="1">IF(intern2!AC37&gt;0,
        IF(AB$166="X",
              IF(COUNTBLANK(INDIRECT(ADDRESS(ROW(AB201),MATCH(AB$167,$166:$166,0),1,1)&amp;":"&amp;ADDRESS(ROW(AB201),COLUMN(AB201)-1,1,1),TRUE))&gt;0,"",
                    IF(COUNTIF(INDIRECT(ADDRESS(ROW(AB201),MATCH(AB$167,$166:$166,0),1,1)&amp;":"&amp;ADDRESS(ROW(AB201),COLUMN(AB201)-1,1,1),TRUE),"OK")&gt;0,"OK","NOK")),
              IF(AB$8&gt;=VLOOKUP($A201,'2.2'!$D:$O,5,FALSE),"OK","NOK")),
         "")</f>
        <v/>
      </c>
      <c r="AC201" s="1156" t="str">
        <f ca="1">IF(intern2!AD37&gt;0,
        IF(AC$166="X",
              IF(COUNTBLANK(INDIRECT(ADDRESS(ROW(AC201),MATCH(AC$167,$166:$166,0),1,1)&amp;":"&amp;ADDRESS(ROW(AC201),COLUMN(AC201)-1,1,1),TRUE))&gt;0,"",
                    IF(COUNTIF(INDIRECT(ADDRESS(ROW(AC201),MATCH(AC$167,$166:$166,0),1,1)&amp;":"&amp;ADDRESS(ROW(AC201),COLUMN(AC201)-1,1,1),TRUE),"OK")&gt;0,"OK","NOK")),
              IF(AC$8&gt;=VLOOKUP($A201,'2.2'!$D:$O,5,FALSE),"OK","NOK")),
         "")</f>
        <v/>
      </c>
      <c r="AD201" s="1156" t="str">
        <f ca="1">IF(intern2!AE37&gt;0,
        IF(AD$166="X",
              IF(COUNTBLANK(INDIRECT(ADDRESS(ROW(AD201),MATCH(AD$167,$166:$166,0),1,1)&amp;":"&amp;ADDRESS(ROW(AD201),COLUMN(AD201)-1,1,1),TRUE))&gt;0,"",
                    IF(COUNTIF(INDIRECT(ADDRESS(ROW(AD201),MATCH(AD$167,$166:$166,0),1,1)&amp;":"&amp;ADDRESS(ROW(AD201),COLUMN(AD201)-1,1,1),TRUE),"OK")&gt;0,"OK","NOK")),
              IF(AD$8&gt;=VLOOKUP($A201,'2.2'!$D:$O,5,FALSE),"OK","NOK")),
         "")</f>
        <v/>
      </c>
      <c r="AE201" s="1160" t="str">
        <f ca="1">IF(intern2!AF37&gt;0,
        IF(AE$166="X",
              IF(COUNTBLANK(INDIRECT(ADDRESS(ROW(AE201),MATCH(AE$167,$166:$166,0),1,1)&amp;":"&amp;ADDRESS(ROW(AE201),COLUMN(AE201)-1,1,1),TRUE))&gt;0,"",
                    IF(COUNTIF(INDIRECT(ADDRESS(ROW(AE201),MATCH(AE$167,$166:$166,0),1,1)&amp;":"&amp;ADDRESS(ROW(AE201),COLUMN(AE201)-1,1,1),TRUE),"OK")&gt;0,"OK","NOK")),
              IF(AE$8&gt;=VLOOKUP($A201,'2.2'!$D:$O,5,FALSE),"OK","NOK")),
         "")</f>
        <v/>
      </c>
      <c r="AF201" s="1269" t="str">
        <f ca="1">IF(intern2!AG37&gt;0,
        IF(AF$166="X",
              IF(COUNTBLANK(INDIRECT(ADDRESS(ROW(AF201),MATCH(AF$167,$166:$166,0),1,1)&amp;":"&amp;ADDRESS(ROW(AF201),COLUMN(AF201)-1,1,1),TRUE))&gt;0,"",
                    IF(COUNTIF(INDIRECT(ADDRESS(ROW(AF201),MATCH(AF$167,$166:$166,0),1,1)&amp;":"&amp;ADDRESS(ROW(AF201),COLUMN(AF201)-1,1,1),TRUE),"OK")&gt;0,"OK","NOK")),
              IF(AF$8&gt;=VLOOKUP($A201,'2.2'!$D:$O,5,FALSE),"OK","NOK")),
         "")</f>
        <v/>
      </c>
      <c r="AG201" s="1160" t="str">
        <f ca="1">IF(intern2!AH37&gt;0,
        IF(AG$166="X",
              IF(COUNTBLANK(INDIRECT(ADDRESS(ROW(AG201),MATCH(AG$167,$166:$166,0),1,1)&amp;":"&amp;ADDRESS(ROW(AG201),COLUMN(AG201)-1,1,1),TRUE))&gt;0,"",
                    IF(COUNTIF(INDIRECT(ADDRESS(ROW(AG201),MATCH(AG$167,$166:$166,0),1,1)&amp;":"&amp;ADDRESS(ROW(AG201),COLUMN(AG201)-1,1,1),TRUE),"OK")&gt;0,"OK","NOK")),
              IF(AG$8&gt;=VLOOKUP($A201,'2.2'!$D:$O,5,FALSE),"OK","NOK")),
         "")</f>
        <v/>
      </c>
      <c r="AH201" s="1160" t="str">
        <f ca="1">IF(intern2!AI37&gt;0,
        IF(AH$166="X",
              IF(COUNTBLANK(INDIRECT(ADDRESS(ROW(AH201),MATCH(AH$167,$166:$166,0),1,1)&amp;":"&amp;ADDRESS(ROW(AH201),COLUMN(AH201)-1,1,1),TRUE))&gt;0,"",
                    IF(COUNTIF(INDIRECT(ADDRESS(ROW(AH201),MATCH(AH$167,$166:$166,0),1,1)&amp;":"&amp;ADDRESS(ROW(AH201),COLUMN(AH201)-1,1,1),TRUE),"OK")&gt;0,"OK","NOK")),
              IF(AH$8&gt;=VLOOKUP($A201,'2.2'!$D:$O,5,FALSE),"OK","NOK")),
         "")</f>
        <v/>
      </c>
      <c r="AI201" s="1156" t="str">
        <f ca="1">IF(intern2!AJ37&gt;0,
        IF(AI$166="X",
              IF(COUNTBLANK(INDIRECT(ADDRESS(ROW(AI201),MATCH(AI$167,$166:$166,0),1,1)&amp;":"&amp;ADDRESS(ROW(AI201),COLUMN(AI201)-1,1,1),TRUE))&gt;0,"",
                    IF(COUNTIF(INDIRECT(ADDRESS(ROW(AI201),MATCH(AI$167,$166:$166,0),1,1)&amp;":"&amp;ADDRESS(ROW(AI201),COLUMN(AI201)-1,1,1),TRUE),"OK")&gt;0,"OK","NOK")),
              IF(AI$8&gt;=VLOOKUP($A201,'2.2'!$D:$O,5,FALSE),"OK","NOK")),
         "")</f>
        <v/>
      </c>
      <c r="AJ201" s="1156" t="str">
        <f ca="1">IF(intern2!AK37&gt;0,
        IF(AJ$166="X",
              IF(COUNTBLANK(INDIRECT(ADDRESS(ROW(AJ201),MATCH(AJ$167,$166:$166,0),1,1)&amp;":"&amp;ADDRESS(ROW(AJ201),COLUMN(AJ201)-1,1,1),TRUE))&gt;0,"",
                    IF(COUNTIF(INDIRECT(ADDRESS(ROW(AJ201),MATCH(AJ$167,$166:$166,0),1,1)&amp;":"&amp;ADDRESS(ROW(AJ201),COLUMN(AJ201)-1,1,1),TRUE),"OK")&gt;0,"OK","NOK")),
              IF(AJ$8&gt;=VLOOKUP($A201,'2.2'!$D:$O,5,FALSE),"OK","NOK")),
         "")</f>
        <v>NOK</v>
      </c>
      <c r="AK201" s="1156" t="str">
        <f ca="1">IF(intern2!AL37&gt;0,
        IF(AK$166="X",
              IF(COUNTBLANK(INDIRECT(ADDRESS(ROW(AK201),MATCH(AK$167,$166:$166,0),1,1)&amp;":"&amp;ADDRESS(ROW(AK201),COLUMN(AK201)-1,1,1),TRUE))&gt;0,"",
                    IF(COUNTIF(INDIRECT(ADDRESS(ROW(AK201),MATCH(AK$167,$166:$166,0),1,1)&amp;":"&amp;ADDRESS(ROW(AK201),COLUMN(AK201)-1,1,1),TRUE),"OK")&gt;0,"OK","NOK")),
              IF(AK$8&gt;=VLOOKUP($A201,'2.2'!$D:$O,5,FALSE),"OK","NOK")),
         "")</f>
        <v/>
      </c>
      <c r="AL201" s="1156" t="str">
        <f ca="1">IF(intern2!AM37&gt;0,
        IF(AL$166="X",
              IF(COUNTBLANK(INDIRECT(ADDRESS(ROW(AL201),MATCH(AL$167,$166:$166,0),1,1)&amp;":"&amp;ADDRESS(ROW(AL201),COLUMN(AL201)-1,1,1),TRUE))&gt;0,"",
                    IF(COUNTIF(INDIRECT(ADDRESS(ROW(AL201),MATCH(AL$167,$166:$166,0),1,1)&amp;":"&amp;ADDRESS(ROW(AL201),COLUMN(AL201)-1,1,1),TRUE),"OK")&gt;0,"OK","NOK")),
              IF(AL$8&gt;=VLOOKUP($A201,'2.2'!$D:$O,5,FALSE),"OK","NOK")),
         "")</f>
        <v/>
      </c>
      <c r="AM201" s="1269" t="str">
        <f ca="1">IF(intern2!AN37&gt;0,
        IF(AM$166="X",
              IF(COUNTBLANK(INDIRECT(ADDRESS(ROW(AM201),MATCH(AM$167,$166:$166,0),1,1)&amp;":"&amp;ADDRESS(ROW(AM201),COLUMN(AM201)-1,1,1),TRUE))&gt;0,"",
                    IF(COUNTIF(INDIRECT(ADDRESS(ROW(AM201),MATCH(AM$167,$166:$166,0),1,1)&amp;":"&amp;ADDRESS(ROW(AM201),COLUMN(AM201)-1,1,1),TRUE),"OK")&gt;0,"OK","NOK")),
              IF(AM$8&gt;=VLOOKUP($A201,'2.2'!$D:$O,5,FALSE),"OK","NOK")),
         "")</f>
        <v/>
      </c>
      <c r="AN201" s="1170" t="str">
        <f ca="1">IF(intern2!AO37&gt;0,
        IF(AN$166="X",
              IF(COUNTBLANK(INDIRECT(ADDRESS(ROW(AN201),MATCH(AN$167,$166:$166,0),1,1)&amp;":"&amp;ADDRESS(ROW(AN201),COLUMN(AN201)-1,1,1),TRUE))&gt;0,"",
                    IF(COUNTIF(INDIRECT(ADDRESS(ROW(AN201),MATCH(AN$167,$166:$166,0),1,1)&amp;":"&amp;ADDRESS(ROW(AN201),COLUMN(AN201)-1,1,1),TRUE),"OK")&gt;0,"OK","NOK")),
              IF(AN$8&gt;=VLOOKUP($A201,'2.2'!$D:$O,5,FALSE),"OK","NOK")),
         "")</f>
        <v/>
      </c>
      <c r="AO201" s="1156" t="str">
        <f ca="1">IF(intern2!AP37&gt;0,
        IF(AO$166="X",
              IF(COUNTBLANK(INDIRECT(ADDRESS(ROW(AO201),MATCH(AO$167,$166:$166,0),1,1)&amp;":"&amp;ADDRESS(ROW(AO201),COLUMN(AO201)-1,1,1),TRUE))&gt;0,"",
                    IF(COUNTIF(INDIRECT(ADDRESS(ROW(AO201),MATCH(AO$167,$166:$166,0),1,1)&amp;":"&amp;ADDRESS(ROW(AO201),COLUMN(AO201)-1,1,1),TRUE),"OK")&gt;0,"OK","NOK")),
              IF(AO$8&gt;=VLOOKUP($A201,'2.2'!$D:$O,5,FALSE),"OK","NOK")),
         "")</f>
        <v/>
      </c>
      <c r="AP201" s="1156" t="str">
        <f ca="1">IF(intern2!AQ37&gt;0,
        IF(AP$166="X",
              IF(COUNTBLANK(INDIRECT(ADDRESS(ROW(AP201),MATCH(AP$167,$166:$166,0),1,1)&amp;":"&amp;ADDRESS(ROW(AP201),COLUMN(AP201)-1,1,1),TRUE))&gt;0,"",
                    IF(COUNTIF(INDIRECT(ADDRESS(ROW(AP201),MATCH(AP$167,$166:$166,0),1,1)&amp;":"&amp;ADDRESS(ROW(AP201),COLUMN(AP201)-1,1,1),TRUE),"OK")&gt;0,"OK","NOK")),
              IF(AP$8&gt;=VLOOKUP($A201,'2.2'!$D:$O,5,FALSE),"OK","NOK")),
         "")</f>
        <v/>
      </c>
      <c r="AQ201" s="1269" t="str">
        <f ca="1">IF(intern2!AR37&gt;0,
        IF(AQ$166="X",
              IF(COUNTBLANK(INDIRECT(ADDRESS(ROW(AQ201),MATCH(AQ$167,$166:$166,0),1,1)&amp;":"&amp;ADDRESS(ROW(AQ201),COLUMN(AQ201)-1,1,1),TRUE))&gt;0,"",
                    IF(COUNTIF(INDIRECT(ADDRESS(ROW(AQ201),MATCH(AQ$167,$166:$166,0),1,1)&amp;":"&amp;ADDRESS(ROW(AQ201),COLUMN(AQ201)-1,1,1),TRUE),"OK")&gt;0,"OK","NOK")),
              IF(AQ$8&gt;=VLOOKUP($A201,'2.2'!$D:$O,5,FALSE),"OK","NOK")),
         "")</f>
        <v/>
      </c>
      <c r="AR201" s="1156" t="str">
        <f ca="1">IF(intern2!AS37&gt;0,
        IF(AR$166="X",
              IF(COUNTBLANK(INDIRECT(ADDRESS(ROW(AR201),MATCH(AR$167,$166:$166,0),1,1)&amp;":"&amp;ADDRESS(ROW(AR201),COLUMN(AR201)-1,1,1),TRUE))&gt;0,"",
                    IF(COUNTIF(INDIRECT(ADDRESS(ROW(AR201),MATCH(AR$167,$166:$166,0),1,1)&amp;":"&amp;ADDRESS(ROW(AR201),COLUMN(AR201)-1,1,1),TRUE),"OK")&gt;0,"OK","NOK")),
              IF(AR$8&gt;=VLOOKUP($A201,'2.2'!$D:$O,5,FALSE),"OK","NOK")),
         "")</f>
        <v/>
      </c>
      <c r="AS201" s="1156" t="str">
        <f ca="1">IF(intern2!AT37&gt;0,
        IF(AS$166="X",
              IF(COUNTBLANK(INDIRECT(ADDRESS(ROW(AS201),MATCH(AS$167,$166:$166,0),1,1)&amp;":"&amp;ADDRESS(ROW(AS201),COLUMN(AS201)-1,1,1),TRUE))&gt;0,"",
                    IF(COUNTIF(INDIRECT(ADDRESS(ROW(AS201),MATCH(AS$167,$166:$166,0),1,1)&amp;":"&amp;ADDRESS(ROW(AS201),COLUMN(AS201)-1,1,1),TRUE),"OK")&gt;0,"OK","NOK")),
              IF(AS$8&gt;=VLOOKUP($A201,'2.2'!$D:$O,5,FALSE),"OK","NOK")),
         "")</f>
        <v/>
      </c>
      <c r="AT201" s="1269" t="str">
        <f ca="1">IF(intern2!AU37&gt;0,
        IF(AT$166="X",
              IF(COUNTBLANK(INDIRECT(ADDRESS(ROW(AT201),MATCH(AT$167,$166:$166,0),1,1)&amp;":"&amp;ADDRESS(ROW(AT201),COLUMN(AT201)-1,1,1),TRUE))&gt;0,"",
                    IF(COUNTIF(INDIRECT(ADDRESS(ROW(AT201),MATCH(AT$167,$166:$166,0),1,1)&amp;":"&amp;ADDRESS(ROW(AT201),COLUMN(AT201)-1,1,1),TRUE),"OK")&gt;0,"OK","NOK")),
              IF(AT$8&gt;=VLOOKUP($A201,'2.2'!$D:$O,5,FALSE),"OK","NOK")),
         "")</f>
        <v/>
      </c>
      <c r="AU201" s="1156" t="str">
        <f ca="1">IF(intern2!AV37&gt;0,
        IF(AU$166="X",
              IF(COUNTBLANK(INDIRECT(ADDRESS(ROW(AU201),MATCH(AU$167,$166:$166,0),1,1)&amp;":"&amp;ADDRESS(ROW(AU201),COLUMN(AU201)-1,1,1),TRUE))&gt;0,"",
                    IF(COUNTIF(INDIRECT(ADDRESS(ROW(AU201),MATCH(AU$167,$166:$166,0),1,1)&amp;":"&amp;ADDRESS(ROW(AU201),COLUMN(AU201)-1,1,1),TRUE),"OK")&gt;0,"OK","NOK")),
              IF(AU$8&gt;=VLOOKUP($A201,'2.2'!$D:$O,5,FALSE),"OK","NOK")),
         "")</f>
        <v/>
      </c>
      <c r="AV201" s="1156" t="str">
        <f ca="1">IF(intern2!AW37&gt;0,
        IF(AV$166="X",
              IF(COUNTBLANK(INDIRECT(ADDRESS(ROW(AV201),MATCH(AV$167,$166:$166,0),1,1)&amp;":"&amp;ADDRESS(ROW(AV201),COLUMN(AV201)-1,1,1),TRUE))&gt;0,"",
                    IF(COUNTIF(INDIRECT(ADDRESS(ROW(AV201),MATCH(AV$167,$166:$166,0),1,1)&amp;":"&amp;ADDRESS(ROW(AV201),COLUMN(AV201)-1,1,1),TRUE),"OK")&gt;0,"OK","NOK")),
              IF(AV$8&gt;=VLOOKUP($A201,'2.2'!$D:$O,5,FALSE),"OK","NOK")),
         "")</f>
        <v/>
      </c>
      <c r="AW201" s="1156" t="str">
        <f ca="1">IF(intern2!AX37&gt;0,
        IF(AW$166="X",
              IF(COUNTBLANK(INDIRECT(ADDRESS(ROW(AW201),MATCH(AW$167,$166:$166,0),1,1)&amp;":"&amp;ADDRESS(ROW(AW201),COLUMN(AW201)-1,1,1),TRUE))&gt;0,"",
                    IF(COUNTIF(INDIRECT(ADDRESS(ROW(AW201),MATCH(AW$167,$166:$166,0),1,1)&amp;":"&amp;ADDRESS(ROW(AW201),COLUMN(AW201)-1,1,1),TRUE),"OK")&gt;0,"OK","NOK")),
              IF(AW$8&gt;=VLOOKUP($A201,'2.2'!$D:$O,5,FALSE),"OK","NOK")),
         "")</f>
        <v/>
      </c>
      <c r="AX201" s="1156" t="str">
        <f ca="1">IF(intern2!AY37&gt;0,
        IF(AX$166="X",
              IF(COUNTBLANK(INDIRECT(ADDRESS(ROW(AX201),MATCH(AX$167,$166:$166,0),1,1)&amp;":"&amp;ADDRESS(ROW(AX201),COLUMN(AX201)-1,1,1),TRUE))&gt;0,"",
                    IF(COUNTIF(INDIRECT(ADDRESS(ROW(AX201),MATCH(AX$167,$166:$166,0),1,1)&amp;":"&amp;ADDRESS(ROW(AX201),COLUMN(AX201)-1,1,1),TRUE),"OK")&gt;0,"OK","NOK")),
              IF(AX$8&gt;=VLOOKUP($A201,'2.2'!$D:$O,5,FALSE),"OK","NOK")),
         "")</f>
        <v/>
      </c>
      <c r="AY201" s="1156" t="str">
        <f ca="1">IF(intern2!AZ37&gt;0,
        IF(AY$166="X",
              IF(COUNTBLANK(INDIRECT(ADDRESS(ROW(AY201),MATCH(AY$167,$166:$166,0),1,1)&amp;":"&amp;ADDRESS(ROW(AY201),COLUMN(AY201)-1,1,1),TRUE))&gt;0,"",
                    IF(COUNTIF(INDIRECT(ADDRESS(ROW(AY201),MATCH(AY$167,$166:$166,0),1,1)&amp;":"&amp;ADDRESS(ROW(AY201),COLUMN(AY201)-1,1,1),TRUE),"OK")&gt;0,"OK","NOK")),
              IF(AY$8&gt;=VLOOKUP($A201,'2.2'!$D:$O,5,FALSE),"OK","NOK")),
         "")</f>
        <v/>
      </c>
      <c r="AZ201" s="1269" t="str">
        <f ca="1">IF(intern2!BA37&gt;0,
        IF(AZ$166="X",
              IF(COUNTBLANK(INDIRECT(ADDRESS(ROW(AZ201),MATCH(AZ$167,$166:$166,0),1,1)&amp;":"&amp;ADDRESS(ROW(AZ201),COLUMN(AZ201)-1,1,1),TRUE))&gt;0,"",
                    IF(COUNTIF(INDIRECT(ADDRESS(ROW(AZ201),MATCH(AZ$167,$166:$166,0),1,1)&amp;":"&amp;ADDRESS(ROW(AZ201),COLUMN(AZ201)-1,1,1),TRUE),"OK")&gt;0,"OK","NOK")),
              IF(AZ$8&gt;=VLOOKUP($A201,'2.2'!$D:$O,5,FALSE),"OK","NOK")),
         "")</f>
        <v/>
      </c>
      <c r="BA201" s="1156" t="str">
        <f ca="1">IF(intern2!BB37&gt;0,
        IF(BA$166="X",
              IF(COUNTBLANK(INDIRECT(ADDRESS(ROW(BA201),MATCH(BA$167,$166:$166,0),1,1)&amp;":"&amp;ADDRESS(ROW(BA201),COLUMN(BA201)-1,1,1),TRUE))&gt;0,"",
                    IF(COUNTIF(INDIRECT(ADDRESS(ROW(BA201),MATCH(BA$167,$166:$166,0),1,1)&amp;":"&amp;ADDRESS(ROW(BA201),COLUMN(BA201)-1,1,1),TRUE),"OK")&gt;0,"OK","NOK")),
              IF(BA$8&gt;=VLOOKUP($A201,'2.2'!$D:$O,5,FALSE),"OK","NOK")),
         "")</f>
        <v/>
      </c>
      <c r="BB201" s="1156" t="str">
        <f ca="1">IF(intern2!BC37&gt;0,
        IF(BB$166="X",
              IF(COUNTBLANK(INDIRECT(ADDRESS(ROW(BB201),MATCH(BB$167,$166:$166,0),1,1)&amp;":"&amp;ADDRESS(ROW(BB201),COLUMN(BB201)-1,1,1),TRUE))&gt;0,"",
                    IF(COUNTIF(INDIRECT(ADDRESS(ROW(BB201),MATCH(BB$167,$166:$166,0),1,1)&amp;":"&amp;ADDRESS(ROW(BB201),COLUMN(BB201)-1,1,1),TRUE),"OK")&gt;0,"OK","NOK")),
              IF(BB$8&gt;=VLOOKUP($A201,'2.2'!$D:$O,5,FALSE),"OK","NOK")),
         "")</f>
        <v/>
      </c>
      <c r="BC201" s="1156" t="str">
        <f ca="1">IF(intern2!BD37&gt;0,
        IF(BC$166="X",
              IF(COUNTBLANK(INDIRECT(ADDRESS(ROW(BC201),MATCH(BC$167,$166:$166,0),1,1)&amp;":"&amp;ADDRESS(ROW(BC201),COLUMN(BC201)-1,1,1),TRUE))&gt;0,"",
                    IF(COUNTIF(INDIRECT(ADDRESS(ROW(BC201),MATCH(BC$167,$166:$166,0),1,1)&amp;":"&amp;ADDRESS(ROW(BC201),COLUMN(BC201)-1,1,1),TRUE),"OK")&gt;0,"OK","NOK")),
              IF(BC$8&gt;=VLOOKUP($A201,'2.2'!$D:$O,5,FALSE),"OK","NOK")),
         "")</f>
        <v/>
      </c>
      <c r="BD201" s="1156" t="str">
        <f ca="1">IF(intern2!BE37&gt;0,
        IF(BD$166="X",
              IF(COUNTBLANK(INDIRECT(ADDRESS(ROW(BD201),MATCH(BD$167,$166:$166,0),1,1)&amp;":"&amp;ADDRESS(ROW(BD201),COLUMN(BD201)-1,1,1),TRUE))&gt;0,"",
                    IF(COUNTIF(INDIRECT(ADDRESS(ROW(BD201),MATCH(BD$167,$166:$166,0),1,1)&amp;":"&amp;ADDRESS(ROW(BD201),COLUMN(BD201)-1,1,1),TRUE),"OK")&gt;0,"OK","NOK")),
              IF(BD$8&gt;=VLOOKUP($A201,'2.2'!$D:$O,5,FALSE),"OK","NOK")),
         "")</f>
        <v/>
      </c>
      <c r="BE201" s="1156" t="str">
        <f ca="1">IF(intern2!BF37&gt;0,
        IF(BE$166="X",
              IF(COUNTBLANK(INDIRECT(ADDRESS(ROW(BE201),MATCH(BE$167,$166:$166,0),1,1)&amp;":"&amp;ADDRESS(ROW(BE201),COLUMN(BE201)-1,1,1),TRUE))&gt;0,"",
                    IF(COUNTIF(INDIRECT(ADDRESS(ROW(BE201),MATCH(BE$167,$166:$166,0),1,1)&amp;":"&amp;ADDRESS(ROW(BE201),COLUMN(BE201)-1,1,1),TRUE),"OK")&gt;0,"OK","NOK")),
              IF(BE$8&gt;=VLOOKUP($A201,'2.2'!$D:$O,5,FALSE),"OK","NOK")),
         "")</f>
        <v/>
      </c>
      <c r="BF201" s="1170" t="str">
        <f ca="1">IF(intern2!BG37&gt;0,
        IF(BF$166="X",
              IF(COUNTBLANK(INDIRECT(ADDRESS(ROW(BF201),MATCH(BF$167,$166:$166,0),1,1)&amp;":"&amp;ADDRESS(ROW(BF201),COLUMN(BF201)-1,1,1),TRUE))&gt;0,"",
                    IF(COUNTIF(INDIRECT(ADDRESS(ROW(BF201),MATCH(BF$167,$166:$166,0),1,1)&amp;":"&amp;ADDRESS(ROW(BF201),COLUMN(BF201)-1,1,1),TRUE),"OK")&gt;0,"OK","NOK")),
              IF(BF$8&gt;=VLOOKUP($A201,'2.2'!$D:$O,5,FALSE),"OK","NOK")),
         "")</f>
        <v/>
      </c>
      <c r="BG201" s="1269" t="str">
        <f ca="1">IF(intern2!BH37&gt;0,
        IF(BG$166="X",
              IF(COUNTBLANK(INDIRECT(ADDRESS(ROW(BG201),MATCH(BG$167,$166:$166,0),1,1)&amp;":"&amp;ADDRESS(ROW(BG201),COLUMN(BG201)-1,1,1),TRUE))&gt;0,"",
                    IF(COUNTIF(INDIRECT(ADDRESS(ROW(BG201),MATCH(BG$167,$166:$166,0),1,1)&amp;":"&amp;ADDRESS(ROW(BG201),COLUMN(BG201)-1,1,1),TRUE),"OK")&gt;0,"OK","NOK")),
              IF(BG$8&gt;=VLOOKUP($A201,'2.2'!$D:$O,5,FALSE),"OK","NOK")),
         "")</f>
        <v/>
      </c>
      <c r="BH201" s="1176" t="str">
        <f t="shared" ca="1" si="12"/>
        <v>NOK</v>
      </c>
      <c r="BI201" s="1176"/>
    </row>
    <row r="202" spans="1:61" ht="26.4" x14ac:dyDescent="0.25">
      <c r="A202" s="716" t="str">
        <f t="shared" ref="A202:B202" si="45">+A42</f>
        <v>NEU4.2</v>
      </c>
      <c r="B202" s="1157" t="str">
        <f t="shared" si="45"/>
        <v>Diagnostica epilettologica preoperatoria non invasiva</v>
      </c>
      <c r="C202" s="1156" t="str">
        <f ca="1">IF(intern2!D38&gt;0,
        IF(C$166="X",
              IF(COUNTBLANK(INDIRECT(ADDRESS(ROW(C202),MATCH(C$167,$166:$166,0),1,1)&amp;":"&amp;ADDRESS(ROW(C202),COLUMN(C202)-1,1,1),TRUE))&gt;0,"",
                    IF(COUNTIF(INDIRECT(ADDRESS(ROW(C202),MATCH(C$167,$166:$166,0),1,1)&amp;":"&amp;ADDRESS(ROW(C202),COLUMN(C202)-1,1,1),TRUE),"OK")&gt;0,"OK","NOK")),
              IF(C$8&gt;=VLOOKUP($A202,'2.2'!$D:$O,5,FALSE),"OK","NOK")),
         "")</f>
        <v/>
      </c>
      <c r="D202" s="1156" t="str">
        <f ca="1">IF(intern2!E38&gt;0,
        IF(D$166="X",
              IF(COUNTBLANK(INDIRECT(ADDRESS(ROW(D202),MATCH(D$167,$166:$166,0),1,1)&amp;":"&amp;ADDRESS(ROW(D202),COLUMN(D202)-1,1,1),TRUE))&gt;0,"",
                    IF(COUNTIF(INDIRECT(ADDRESS(ROW(D202),MATCH(D$167,$166:$166,0),1,1)&amp;":"&amp;ADDRESS(ROW(D202),COLUMN(D202)-1,1,1),TRUE),"OK")&gt;0,"OK","NOK")),
              IF(D$8&gt;=VLOOKUP($A202,'2.2'!$D:$O,5,FALSE),"OK","NOK")),
         "")</f>
        <v/>
      </c>
      <c r="E202" s="1156" t="str">
        <f ca="1">IF(intern2!F38&gt;0,
        IF(E$166="X",
              IF(COUNTBLANK(INDIRECT(ADDRESS(ROW(E202),MATCH(E$167,$166:$166,0),1,1)&amp;":"&amp;ADDRESS(ROW(E202),COLUMN(E202)-1,1,1),TRUE))&gt;0,"",
                    IF(COUNTIF(INDIRECT(ADDRESS(ROW(E202),MATCH(E$167,$166:$166,0),1,1)&amp;":"&amp;ADDRESS(ROW(E202),COLUMN(E202)-1,1,1),TRUE),"OK")&gt;0,"OK","NOK")),
              IF(E$8&gt;=VLOOKUP($A202,'2.2'!$D:$O,5,FALSE),"OK","NOK")),
         "")</f>
        <v/>
      </c>
      <c r="F202" s="1156" t="str">
        <f ca="1">IF(intern2!G38&gt;0,
        IF(F$166="X",
              IF(COUNTBLANK(INDIRECT(ADDRESS(ROW(F202),MATCH(F$167,$166:$166,0),1,1)&amp;":"&amp;ADDRESS(ROW(F202),COLUMN(F202)-1,1,1),TRUE))&gt;0,"",
                    IF(COUNTIF(INDIRECT(ADDRESS(ROW(F202),MATCH(F$167,$166:$166,0),1,1)&amp;":"&amp;ADDRESS(ROW(F202),COLUMN(F202)-1,1,1),TRUE),"OK")&gt;0,"OK","NOK")),
              IF(F$8&gt;=VLOOKUP($A202,'2.2'!$D:$O,5,FALSE),"OK","NOK")),
         "")</f>
        <v/>
      </c>
      <c r="G202" s="1156" t="str">
        <f ca="1">IF(intern2!H38&gt;0,
        IF(G$166="X",
              IF(COUNTBLANK(INDIRECT(ADDRESS(ROW(G202),MATCH(G$167,$166:$166,0),1,1)&amp;":"&amp;ADDRESS(ROW(G202),COLUMN(G202)-1,1,1),TRUE))&gt;0,"",
                    IF(COUNTIF(INDIRECT(ADDRESS(ROW(G202),MATCH(G$167,$166:$166,0),1,1)&amp;":"&amp;ADDRESS(ROW(G202),COLUMN(G202)-1,1,1),TRUE),"OK")&gt;0,"OK","NOK")),
              IF(G$8&gt;=VLOOKUP($A202,'2.2'!$D:$O,5,FALSE),"OK","NOK")),
         "")</f>
        <v/>
      </c>
      <c r="H202" s="1156" t="str">
        <f ca="1">IF(intern2!I38&gt;0,
        IF(H$166="X",
              IF(COUNTBLANK(INDIRECT(ADDRESS(ROW(H202),MATCH(H$167,$166:$166,0),1,1)&amp;":"&amp;ADDRESS(ROW(H202),COLUMN(H202)-1,1,1),TRUE))&gt;0,"",
                    IF(COUNTIF(INDIRECT(ADDRESS(ROW(H202),MATCH(H$167,$166:$166,0),1,1)&amp;":"&amp;ADDRESS(ROW(H202),COLUMN(H202)-1,1,1),TRUE),"OK")&gt;0,"OK","NOK")),
              IF(H$8&gt;=VLOOKUP($A202,'2.2'!$D:$O,5,FALSE),"OK","NOK")),
         "")</f>
        <v/>
      </c>
      <c r="I202" s="1269" t="str">
        <f ca="1">IF(intern2!J38&gt;0,
        IF(I$166="X",
              IF(COUNTBLANK(INDIRECT(ADDRESS(ROW(I202),MATCH(I$167,$166:$166,0),1,1)&amp;":"&amp;ADDRESS(ROW(I202),COLUMN(I202)-1,1,1),TRUE))&gt;0,"",
                    IF(COUNTIF(INDIRECT(ADDRESS(ROW(I202),MATCH(I$167,$166:$166,0),1,1)&amp;":"&amp;ADDRESS(ROW(I202),COLUMN(I202)-1,1,1),TRUE),"OK")&gt;0,"OK","NOK")),
              IF(I$8&gt;=VLOOKUP($A202,'2.2'!$D:$O,5,FALSE),"OK","NOK")),
         "")</f>
        <v/>
      </c>
      <c r="J202" s="1159" t="str">
        <f ca="1">IF(intern2!K38&gt;0,
        IF(J$166="X",
              IF(COUNTBLANK(INDIRECT(ADDRESS(ROW(J202),MATCH(J$167,$166:$166,0),1,1)&amp;":"&amp;ADDRESS(ROW(J202),COLUMN(J202)-1,1,1),TRUE))&gt;0,"",
                    IF(COUNTIF(INDIRECT(ADDRESS(ROW(J202),MATCH(J$167,$166:$166,0),1,1)&amp;":"&amp;ADDRESS(ROW(J202),COLUMN(J202)-1,1,1),TRUE),"OK")&gt;0,"OK","NOK")),
              IF(J$8&gt;=VLOOKUP($A202,'2.2'!$D:$O,5,FALSE),"OK","NOK")),
         "")</f>
        <v/>
      </c>
      <c r="K202" s="1156" t="str">
        <f ca="1">IF(intern2!L38&gt;0,
        IF(K$166="X",
              IF(COUNTBLANK(INDIRECT(ADDRESS(ROW(K202),MATCH(K$167,$166:$166,0),1,1)&amp;":"&amp;ADDRESS(ROW(K202),COLUMN(K202)-1,1,1),TRUE))&gt;0,"",
                    IF(COUNTIF(INDIRECT(ADDRESS(ROW(K202),MATCH(K$167,$166:$166,0),1,1)&amp;":"&amp;ADDRESS(ROW(K202),COLUMN(K202)-1,1,1),TRUE),"OK")&gt;0,"OK","NOK")),
              IF(K$8&gt;=VLOOKUP($A202,'2.2'!$D:$O,5,FALSE),"OK","NOK")),
         "")</f>
        <v/>
      </c>
      <c r="L202" s="1156" t="str">
        <f ca="1">IF(intern2!M38&gt;0,
        IF(L$166="X",
              IF(COUNTBLANK(INDIRECT(ADDRESS(ROW(L202),MATCH(L$167,$166:$166,0),1,1)&amp;":"&amp;ADDRESS(ROW(L202),COLUMN(L202)-1,1,1),TRUE))&gt;0,"",
                    IF(COUNTIF(INDIRECT(ADDRESS(ROW(L202),MATCH(L$167,$166:$166,0),1,1)&amp;":"&amp;ADDRESS(ROW(L202),COLUMN(L202)-1,1,1),TRUE),"OK")&gt;0,"OK","NOK")),
              IF(L$8&gt;=VLOOKUP($A202,'2.2'!$D:$O,5,FALSE),"OK","NOK")),
         "")</f>
        <v/>
      </c>
      <c r="M202" s="1156" t="str">
        <f ca="1">IF(intern2!N38&gt;0,
        IF(M$166="X",
              IF(COUNTBLANK(INDIRECT(ADDRESS(ROW(M202),MATCH(M$167,$166:$166,0),1,1)&amp;":"&amp;ADDRESS(ROW(M202),COLUMN(M202)-1,1,1),TRUE))&gt;0,"",
                    IF(COUNTIF(INDIRECT(ADDRESS(ROW(M202),MATCH(M$167,$166:$166,0),1,1)&amp;":"&amp;ADDRESS(ROW(M202),COLUMN(M202)-1,1,1),TRUE),"OK")&gt;0,"OK","NOK")),
              IF(M$8&gt;=VLOOKUP($A202,'2.2'!$D:$O,5,FALSE),"OK","NOK")),
         "")</f>
        <v/>
      </c>
      <c r="N202" s="1156" t="str">
        <f ca="1">IF(intern2!O38&gt;0,
        IF(N$166="X",
              IF(COUNTBLANK(INDIRECT(ADDRESS(ROW(N202),MATCH(N$167,$166:$166,0),1,1)&amp;":"&amp;ADDRESS(ROW(N202),COLUMN(N202)-1,1,1),TRUE))&gt;0,"",
                    IF(COUNTIF(INDIRECT(ADDRESS(ROW(N202),MATCH(N$167,$166:$166,0),1,1)&amp;":"&amp;ADDRESS(ROW(N202),COLUMN(N202)-1,1,1),TRUE),"OK")&gt;0,"OK","NOK")),
              IF(N$8&gt;=VLOOKUP($A202,'2.2'!$D:$O,5,FALSE),"OK","NOK")),
         "")</f>
        <v/>
      </c>
      <c r="O202" s="1156" t="str">
        <f ca="1">IF(intern2!P38&gt;0,
        IF(O$166="X",
              IF(COUNTBLANK(INDIRECT(ADDRESS(ROW(O202),MATCH(O$167,$166:$166,0),1,1)&amp;":"&amp;ADDRESS(ROW(O202),COLUMN(O202)-1,1,1),TRUE))&gt;0,"",
                    IF(COUNTIF(INDIRECT(ADDRESS(ROW(O202),MATCH(O$167,$166:$166,0),1,1)&amp;":"&amp;ADDRESS(ROW(O202),COLUMN(O202)-1,1,1),TRUE),"OK")&gt;0,"OK","NOK")),
              IF(O$8&gt;=VLOOKUP($A202,'2.2'!$D:$O,5,FALSE),"OK","NOK")),
         "")</f>
        <v/>
      </c>
      <c r="P202" s="1156" t="str">
        <f ca="1">IF(intern2!Q38&gt;0,
        IF(P$166="X",
              IF(COUNTBLANK(INDIRECT(ADDRESS(ROW(P202),MATCH(P$167,$166:$166,0),1,1)&amp;":"&amp;ADDRESS(ROW(P202),COLUMN(P202)-1,1,1),TRUE))&gt;0,"",
                    IF(COUNTIF(INDIRECT(ADDRESS(ROW(P202),MATCH(P$167,$166:$166,0),1,1)&amp;":"&amp;ADDRESS(ROW(P202),COLUMN(P202)-1,1,1),TRUE),"OK")&gt;0,"OK","NOK")),
              IF(P$8&gt;=VLOOKUP($A202,'2.2'!$D:$O,5,FALSE),"OK","NOK")),
         "")</f>
        <v/>
      </c>
      <c r="Q202" s="1156" t="str">
        <f ca="1">IF(intern2!R38&gt;0,
        IF(Q$166="X",
              IF(COUNTBLANK(INDIRECT(ADDRESS(ROW(Q202),MATCH(Q$167,$166:$166,0),1,1)&amp;":"&amp;ADDRESS(ROW(Q202),COLUMN(Q202)-1,1,1),TRUE))&gt;0,"",
                    IF(COUNTIF(INDIRECT(ADDRESS(ROW(Q202),MATCH(Q$167,$166:$166,0),1,1)&amp;":"&amp;ADDRESS(ROW(Q202),COLUMN(Q202)-1,1,1),TRUE),"OK")&gt;0,"OK","NOK")),
              IF(Q$8&gt;=VLOOKUP($A202,'2.2'!$D:$O,5,FALSE),"OK","NOK")),
         "")</f>
        <v/>
      </c>
      <c r="R202" s="1159" t="str">
        <f ca="1">IF(intern2!S38&gt;0,
        IF(R$166="X",
              IF(COUNTBLANK(INDIRECT(ADDRESS(ROW(R202),MATCH(R$167,$166:$166,0),1,1)&amp;":"&amp;ADDRESS(ROW(R202),COLUMN(R202)-1,1,1),TRUE))&gt;0,"",
                    IF(COUNTIF(INDIRECT(ADDRESS(ROW(R202),MATCH(R$167,$166:$166,0),1,1)&amp;":"&amp;ADDRESS(ROW(R202),COLUMN(R202)-1,1,1),TRUE),"OK")&gt;0,"OK","NOK")),
              IF(R$8&gt;=VLOOKUP($A202,'2.2'!$D:$O,5,FALSE),"OK","NOK")),
         "")</f>
        <v/>
      </c>
      <c r="S202" s="1159" t="str">
        <f ca="1">IF(intern2!T38&gt;0,
        IF(S$166="X",
              IF(COUNTBLANK(INDIRECT(ADDRESS(ROW(S202),MATCH(S$167,$166:$166,0),1,1)&amp;":"&amp;ADDRESS(ROW(S202),COLUMN(S202)-1,1,1),TRUE))&gt;0,"",
                    IF(COUNTIF(INDIRECT(ADDRESS(ROW(S202),MATCH(S$167,$166:$166,0),1,1)&amp;":"&amp;ADDRESS(ROW(S202),COLUMN(S202)-1,1,1),TRUE),"OK")&gt;0,"OK","NOK")),
              IF(S$8&gt;=VLOOKUP($A202,'2.2'!$D:$O,5,FALSE),"OK","NOK")),
         "")</f>
        <v/>
      </c>
      <c r="T202" s="1156" t="str">
        <f ca="1">IF(intern2!U38&gt;0,
        IF(T$166="X",
              IF(COUNTBLANK(INDIRECT(ADDRESS(ROW(T202),MATCH(T$167,$166:$166,0),1,1)&amp;":"&amp;ADDRESS(ROW(T202),COLUMN(T202)-1,1,1),TRUE))&gt;0,"",
                    IF(COUNTIF(INDIRECT(ADDRESS(ROW(T202),MATCH(T$167,$166:$166,0),1,1)&amp;":"&amp;ADDRESS(ROW(T202),COLUMN(T202)-1,1,1),TRUE),"OK")&gt;0,"OK","NOK")),
              IF(T$8&gt;=VLOOKUP($A202,'2.2'!$D:$O,5,FALSE),"OK","NOK")),
         "")</f>
        <v/>
      </c>
      <c r="U202" s="1156" t="str">
        <f ca="1">IF(intern2!V38&gt;0,
        IF(U$166="X",
              IF(COUNTBLANK(INDIRECT(ADDRESS(ROW(U202),MATCH(U$167,$166:$166,0),1,1)&amp;":"&amp;ADDRESS(ROW(U202),COLUMN(U202)-1,1,1),TRUE))&gt;0,"",
                    IF(COUNTIF(INDIRECT(ADDRESS(ROW(U202),MATCH(U$167,$166:$166,0),1,1)&amp;":"&amp;ADDRESS(ROW(U202),COLUMN(U202)-1,1,1),TRUE),"OK")&gt;0,"OK","NOK")),
              IF(U$8&gt;=VLOOKUP($A202,'2.2'!$D:$O,5,FALSE),"OK","NOK")),
         "")</f>
        <v/>
      </c>
      <c r="V202" s="1156" t="str">
        <f ca="1">IF(intern2!W38&gt;0,
        IF(V$166="X",
              IF(COUNTBLANK(INDIRECT(ADDRESS(ROW(V202),MATCH(V$167,$166:$166,0),1,1)&amp;":"&amp;ADDRESS(ROW(V202),COLUMN(V202)-1,1,1),TRUE))&gt;0,"",
                    IF(COUNTIF(INDIRECT(ADDRESS(ROW(V202),MATCH(V$167,$166:$166,0),1,1)&amp;":"&amp;ADDRESS(ROW(V202),COLUMN(V202)-1,1,1),TRUE),"OK")&gt;0,"OK","NOK")),
              IF(V$8&gt;=VLOOKUP($A202,'2.2'!$D:$O,5,FALSE),"OK","NOK")),
         "")</f>
        <v/>
      </c>
      <c r="W202" s="1156" t="str">
        <f ca="1">IF(intern2!X38&gt;0,
        IF(W$166="X",
              IF(COUNTBLANK(INDIRECT(ADDRESS(ROW(W202),MATCH(W$167,$166:$166,0),1,1)&amp;":"&amp;ADDRESS(ROW(W202),COLUMN(W202)-1,1,1),TRUE))&gt;0,"",
                    IF(COUNTIF(INDIRECT(ADDRESS(ROW(W202),MATCH(W$167,$166:$166,0),1,1)&amp;":"&amp;ADDRESS(ROW(W202),COLUMN(W202)-1,1,1),TRUE),"OK")&gt;0,"OK","NOK")),
              IF(W$8&gt;=VLOOKUP($A202,'2.2'!$D:$O,5,FALSE),"OK","NOK")),
         "")</f>
        <v/>
      </c>
      <c r="X202" s="1156" t="str">
        <f ca="1">IF(intern2!Y38&gt;0,
        IF(X$166="X",
              IF(COUNTBLANK(INDIRECT(ADDRESS(ROW(X202),MATCH(X$167,$166:$166,0),1,1)&amp;":"&amp;ADDRESS(ROW(X202),COLUMN(X202)-1,1,1),TRUE))&gt;0,"",
                    IF(COUNTIF(INDIRECT(ADDRESS(ROW(X202),MATCH(X$167,$166:$166,0),1,1)&amp;":"&amp;ADDRESS(ROW(X202),COLUMN(X202)-1,1,1),TRUE),"OK")&gt;0,"OK","NOK")),
              IF(X$8&gt;=VLOOKUP($A202,'2.2'!$D:$O,5,FALSE),"OK","NOK")),
         "")</f>
        <v/>
      </c>
      <c r="Y202" s="1170" t="str">
        <f ca="1">IF(intern2!Z38&gt;0,
        IF(Y$166="X",
              IF(COUNTBLANK(INDIRECT(ADDRESS(ROW(Y202),MATCH(Y$167,$166:$166,0),1,1)&amp;":"&amp;ADDRESS(ROW(Y202),COLUMN(Y202)-1,1,1),TRUE))&gt;0,"",
                    IF(COUNTIF(INDIRECT(ADDRESS(ROW(Y202),MATCH(Y$167,$166:$166,0),1,1)&amp;":"&amp;ADDRESS(ROW(Y202),COLUMN(Y202)-1,1,1),TRUE),"OK")&gt;0,"OK","NOK")),
              IF(Y$8&gt;=VLOOKUP($A202,'2.2'!$D:$O,5,FALSE),"OK","NOK")),
         "")</f>
        <v/>
      </c>
      <c r="Z202" s="1269" t="str">
        <f ca="1">IF(intern2!AA38&gt;0,
        IF(Z$166="X",
              IF(COUNTBLANK(INDIRECT(ADDRESS(ROW(Z202),MATCH(Z$167,$166:$166,0),1,1)&amp;":"&amp;ADDRESS(ROW(Z202),COLUMN(Z202)-1,1,1),TRUE))&gt;0,"",
                    IF(COUNTIF(INDIRECT(ADDRESS(ROW(Z202),MATCH(Z$167,$166:$166,0),1,1)&amp;":"&amp;ADDRESS(ROW(Z202),COLUMN(Z202)-1,1,1),TRUE),"OK")&gt;0,"OK","NOK")),
              IF(Z$8&gt;=VLOOKUP($A202,'2.2'!$D:$O,5,FALSE),"OK","NOK")),
         "")</f>
        <v/>
      </c>
      <c r="AA202" s="1156" t="str">
        <f ca="1">IF(intern2!AB38&gt;0,
        IF(AA$166="X",
              IF(COUNTBLANK(INDIRECT(ADDRESS(ROW(AA202),MATCH(AA$167,$166:$166,0),1,1)&amp;":"&amp;ADDRESS(ROW(AA202),COLUMN(AA202)-1,1,1),TRUE))&gt;0,"",
                    IF(COUNTIF(INDIRECT(ADDRESS(ROW(AA202),MATCH(AA$167,$166:$166,0),1,1)&amp;":"&amp;ADDRESS(ROW(AA202),COLUMN(AA202)-1,1,1),TRUE),"OK")&gt;0,"OK","NOK")),
              IF(AA$8&gt;=VLOOKUP($A202,'2.2'!$D:$O,5,FALSE),"OK","NOK")),
         "")</f>
        <v/>
      </c>
      <c r="AB202" s="1156" t="str">
        <f ca="1">IF(intern2!AC38&gt;0,
        IF(AB$166="X",
              IF(COUNTBLANK(INDIRECT(ADDRESS(ROW(AB202),MATCH(AB$167,$166:$166,0),1,1)&amp;":"&amp;ADDRESS(ROW(AB202),COLUMN(AB202)-1,1,1),TRUE))&gt;0,"",
                    IF(COUNTIF(INDIRECT(ADDRESS(ROW(AB202),MATCH(AB$167,$166:$166,0),1,1)&amp;":"&amp;ADDRESS(ROW(AB202),COLUMN(AB202)-1,1,1),TRUE),"OK")&gt;0,"OK","NOK")),
              IF(AB$8&gt;=VLOOKUP($A202,'2.2'!$D:$O,5,FALSE),"OK","NOK")),
         "")</f>
        <v/>
      </c>
      <c r="AC202" s="1156" t="str">
        <f ca="1">IF(intern2!AD38&gt;0,
        IF(AC$166="X",
              IF(COUNTBLANK(INDIRECT(ADDRESS(ROW(AC202),MATCH(AC$167,$166:$166,0),1,1)&amp;":"&amp;ADDRESS(ROW(AC202),COLUMN(AC202)-1,1,1),TRUE))&gt;0,"",
                    IF(COUNTIF(INDIRECT(ADDRESS(ROW(AC202),MATCH(AC$167,$166:$166,0),1,1)&amp;":"&amp;ADDRESS(ROW(AC202),COLUMN(AC202)-1,1,1),TRUE),"OK")&gt;0,"OK","NOK")),
              IF(AC$8&gt;=VLOOKUP($A202,'2.2'!$D:$O,5,FALSE),"OK","NOK")),
         "")</f>
        <v/>
      </c>
      <c r="AD202" s="1156" t="str">
        <f ca="1">IF(intern2!AE38&gt;0,
        IF(AD$166="X",
              IF(COUNTBLANK(INDIRECT(ADDRESS(ROW(AD202),MATCH(AD$167,$166:$166,0),1,1)&amp;":"&amp;ADDRESS(ROW(AD202),COLUMN(AD202)-1,1,1),TRUE))&gt;0,"",
                    IF(COUNTIF(INDIRECT(ADDRESS(ROW(AD202),MATCH(AD$167,$166:$166,0),1,1)&amp;":"&amp;ADDRESS(ROW(AD202),COLUMN(AD202)-1,1,1),TRUE),"OK")&gt;0,"OK","NOK")),
              IF(AD$8&gt;=VLOOKUP($A202,'2.2'!$D:$O,5,FALSE),"OK","NOK")),
         "")</f>
        <v/>
      </c>
      <c r="AE202" s="1160" t="str">
        <f ca="1">IF(intern2!AF38&gt;0,
        IF(AE$166="X",
              IF(COUNTBLANK(INDIRECT(ADDRESS(ROW(AE202),MATCH(AE$167,$166:$166,0),1,1)&amp;":"&amp;ADDRESS(ROW(AE202),COLUMN(AE202)-1,1,1),TRUE))&gt;0,"",
                    IF(COUNTIF(INDIRECT(ADDRESS(ROW(AE202),MATCH(AE$167,$166:$166,0),1,1)&amp;":"&amp;ADDRESS(ROW(AE202),COLUMN(AE202)-1,1,1),TRUE),"OK")&gt;0,"OK","NOK")),
              IF(AE$8&gt;=VLOOKUP($A202,'2.2'!$D:$O,5,FALSE),"OK","NOK")),
         "")</f>
        <v/>
      </c>
      <c r="AF202" s="1269" t="str">
        <f ca="1">IF(intern2!AG38&gt;0,
        IF(AF$166="X",
              IF(COUNTBLANK(INDIRECT(ADDRESS(ROW(AF202),MATCH(AF$167,$166:$166,0),1,1)&amp;":"&amp;ADDRESS(ROW(AF202),COLUMN(AF202)-1,1,1),TRUE))&gt;0,"",
                    IF(COUNTIF(INDIRECT(ADDRESS(ROW(AF202),MATCH(AF$167,$166:$166,0),1,1)&amp;":"&amp;ADDRESS(ROW(AF202),COLUMN(AF202)-1,1,1),TRUE),"OK")&gt;0,"OK","NOK")),
              IF(AF$8&gt;=VLOOKUP($A202,'2.2'!$D:$O,5,FALSE),"OK","NOK")),
         "")</f>
        <v/>
      </c>
      <c r="AG202" s="1160" t="str">
        <f ca="1">IF(intern2!AH38&gt;0,
        IF(AG$166="X",
              IF(COUNTBLANK(INDIRECT(ADDRESS(ROW(AG202),MATCH(AG$167,$166:$166,0),1,1)&amp;":"&amp;ADDRESS(ROW(AG202),COLUMN(AG202)-1,1,1),TRUE))&gt;0,"",
                    IF(COUNTIF(INDIRECT(ADDRESS(ROW(AG202),MATCH(AG$167,$166:$166,0),1,1)&amp;":"&amp;ADDRESS(ROW(AG202),COLUMN(AG202)-1,1,1),TRUE),"OK")&gt;0,"OK","NOK")),
              IF(AG$8&gt;=VLOOKUP($A202,'2.2'!$D:$O,5,FALSE),"OK","NOK")),
         "")</f>
        <v/>
      </c>
      <c r="AH202" s="1160" t="str">
        <f ca="1">IF(intern2!AI38&gt;0,
        IF(AH$166="X",
              IF(COUNTBLANK(INDIRECT(ADDRESS(ROW(AH202),MATCH(AH$167,$166:$166,0),1,1)&amp;":"&amp;ADDRESS(ROW(AH202),COLUMN(AH202)-1,1,1),TRUE))&gt;0,"",
                    IF(COUNTIF(INDIRECT(ADDRESS(ROW(AH202),MATCH(AH$167,$166:$166,0),1,1)&amp;":"&amp;ADDRESS(ROW(AH202),COLUMN(AH202)-1,1,1),TRUE),"OK")&gt;0,"OK","NOK")),
              IF(AH$8&gt;=VLOOKUP($A202,'2.2'!$D:$O,5,FALSE),"OK","NOK")),
         "")</f>
        <v/>
      </c>
      <c r="AI202" s="1156" t="str">
        <f ca="1">IF(intern2!AJ38&gt;0,
        IF(AI$166="X",
              IF(COUNTBLANK(INDIRECT(ADDRESS(ROW(AI202),MATCH(AI$167,$166:$166,0),1,1)&amp;":"&amp;ADDRESS(ROW(AI202),COLUMN(AI202)-1,1,1),TRUE))&gt;0,"",
                    IF(COUNTIF(INDIRECT(ADDRESS(ROW(AI202),MATCH(AI$167,$166:$166,0),1,1)&amp;":"&amp;ADDRESS(ROW(AI202),COLUMN(AI202)-1,1,1),TRUE),"OK")&gt;0,"OK","NOK")),
              IF(AI$8&gt;=VLOOKUP($A202,'2.2'!$D:$O,5,FALSE),"OK","NOK")),
         "")</f>
        <v/>
      </c>
      <c r="AJ202" s="1156" t="str">
        <f ca="1">IF(intern2!AK38&gt;0,
        IF(AJ$166="X",
              IF(COUNTBLANK(INDIRECT(ADDRESS(ROW(AJ202),MATCH(AJ$167,$166:$166,0),1,1)&amp;":"&amp;ADDRESS(ROW(AJ202),COLUMN(AJ202)-1,1,1),TRUE))&gt;0,"",
                    IF(COUNTIF(INDIRECT(ADDRESS(ROW(AJ202),MATCH(AJ$167,$166:$166,0),1,1)&amp;":"&amp;ADDRESS(ROW(AJ202),COLUMN(AJ202)-1,1,1),TRUE),"OK")&gt;0,"OK","NOK")),
              IF(AJ$8&gt;=VLOOKUP($A202,'2.2'!$D:$O,5,FALSE),"OK","NOK")),
         "")</f>
        <v>NOK</v>
      </c>
      <c r="AK202" s="1156" t="str">
        <f ca="1">IF(intern2!AL38&gt;0,
        IF(AK$166="X",
              IF(COUNTBLANK(INDIRECT(ADDRESS(ROW(AK202),MATCH(AK$167,$166:$166,0),1,1)&amp;":"&amp;ADDRESS(ROW(AK202),COLUMN(AK202)-1,1,1),TRUE))&gt;0,"",
                    IF(COUNTIF(INDIRECT(ADDRESS(ROW(AK202),MATCH(AK$167,$166:$166,0),1,1)&amp;":"&amp;ADDRESS(ROW(AK202),COLUMN(AK202)-1,1,1),TRUE),"OK")&gt;0,"OK","NOK")),
              IF(AK$8&gt;=VLOOKUP($A202,'2.2'!$D:$O,5,FALSE),"OK","NOK")),
         "")</f>
        <v/>
      </c>
      <c r="AL202" s="1156" t="str">
        <f ca="1">IF(intern2!AM38&gt;0,
        IF(AL$166="X",
              IF(COUNTBLANK(INDIRECT(ADDRESS(ROW(AL202),MATCH(AL$167,$166:$166,0),1,1)&amp;":"&amp;ADDRESS(ROW(AL202),COLUMN(AL202)-1,1,1),TRUE))&gt;0,"",
                    IF(COUNTIF(INDIRECT(ADDRESS(ROW(AL202),MATCH(AL$167,$166:$166,0),1,1)&amp;":"&amp;ADDRESS(ROW(AL202),COLUMN(AL202)-1,1,1),TRUE),"OK")&gt;0,"OK","NOK")),
              IF(AL$8&gt;=VLOOKUP($A202,'2.2'!$D:$O,5,FALSE),"OK","NOK")),
         "")</f>
        <v/>
      </c>
      <c r="AM202" s="1269" t="str">
        <f ca="1">IF(intern2!AN38&gt;0,
        IF(AM$166="X",
              IF(COUNTBLANK(INDIRECT(ADDRESS(ROW(AM202),MATCH(AM$167,$166:$166,0),1,1)&amp;":"&amp;ADDRESS(ROW(AM202),COLUMN(AM202)-1,1,1),TRUE))&gt;0,"",
                    IF(COUNTIF(INDIRECT(ADDRESS(ROW(AM202),MATCH(AM$167,$166:$166,0),1,1)&amp;":"&amp;ADDRESS(ROW(AM202),COLUMN(AM202)-1,1,1),TRUE),"OK")&gt;0,"OK","NOK")),
              IF(AM$8&gt;=VLOOKUP($A202,'2.2'!$D:$O,5,FALSE),"OK","NOK")),
         "")</f>
        <v/>
      </c>
      <c r="AN202" s="1170" t="str">
        <f ca="1">IF(intern2!AO38&gt;0,
        IF(AN$166="X",
              IF(COUNTBLANK(INDIRECT(ADDRESS(ROW(AN202),MATCH(AN$167,$166:$166,0),1,1)&amp;":"&amp;ADDRESS(ROW(AN202),COLUMN(AN202)-1,1,1),TRUE))&gt;0,"",
                    IF(COUNTIF(INDIRECT(ADDRESS(ROW(AN202),MATCH(AN$167,$166:$166,0),1,1)&amp;":"&amp;ADDRESS(ROW(AN202),COLUMN(AN202)-1,1,1),TRUE),"OK")&gt;0,"OK","NOK")),
              IF(AN$8&gt;=VLOOKUP($A202,'2.2'!$D:$O,5,FALSE),"OK","NOK")),
         "")</f>
        <v/>
      </c>
      <c r="AO202" s="1156" t="str">
        <f ca="1">IF(intern2!AP38&gt;0,
        IF(AO$166="X",
              IF(COUNTBLANK(INDIRECT(ADDRESS(ROW(AO202),MATCH(AO$167,$166:$166,0),1,1)&amp;":"&amp;ADDRESS(ROW(AO202),COLUMN(AO202)-1,1,1),TRUE))&gt;0,"",
                    IF(COUNTIF(INDIRECT(ADDRESS(ROW(AO202),MATCH(AO$167,$166:$166,0),1,1)&amp;":"&amp;ADDRESS(ROW(AO202),COLUMN(AO202)-1,1,1),TRUE),"OK")&gt;0,"OK","NOK")),
              IF(AO$8&gt;=VLOOKUP($A202,'2.2'!$D:$O,5,FALSE),"OK","NOK")),
         "")</f>
        <v/>
      </c>
      <c r="AP202" s="1156" t="str">
        <f ca="1">IF(intern2!AQ38&gt;0,
        IF(AP$166="X",
              IF(COUNTBLANK(INDIRECT(ADDRESS(ROW(AP202),MATCH(AP$167,$166:$166,0),1,1)&amp;":"&amp;ADDRESS(ROW(AP202),COLUMN(AP202)-1,1,1),TRUE))&gt;0,"",
                    IF(COUNTIF(INDIRECT(ADDRESS(ROW(AP202),MATCH(AP$167,$166:$166,0),1,1)&amp;":"&amp;ADDRESS(ROW(AP202),COLUMN(AP202)-1,1,1),TRUE),"OK")&gt;0,"OK","NOK")),
              IF(AP$8&gt;=VLOOKUP($A202,'2.2'!$D:$O,5,FALSE),"OK","NOK")),
         "")</f>
        <v/>
      </c>
      <c r="AQ202" s="1269" t="str">
        <f ca="1">IF(intern2!AR38&gt;0,
        IF(AQ$166="X",
              IF(COUNTBLANK(INDIRECT(ADDRESS(ROW(AQ202),MATCH(AQ$167,$166:$166,0),1,1)&amp;":"&amp;ADDRESS(ROW(AQ202),COLUMN(AQ202)-1,1,1),TRUE))&gt;0,"",
                    IF(COUNTIF(INDIRECT(ADDRESS(ROW(AQ202),MATCH(AQ$167,$166:$166,0),1,1)&amp;":"&amp;ADDRESS(ROW(AQ202),COLUMN(AQ202)-1,1,1),TRUE),"OK")&gt;0,"OK","NOK")),
              IF(AQ$8&gt;=VLOOKUP($A202,'2.2'!$D:$O,5,FALSE),"OK","NOK")),
         "")</f>
        <v/>
      </c>
      <c r="AR202" s="1156" t="str">
        <f ca="1">IF(intern2!AS38&gt;0,
        IF(AR$166="X",
              IF(COUNTBLANK(INDIRECT(ADDRESS(ROW(AR202),MATCH(AR$167,$166:$166,0),1,1)&amp;":"&amp;ADDRESS(ROW(AR202),COLUMN(AR202)-1,1,1),TRUE))&gt;0,"",
                    IF(COUNTIF(INDIRECT(ADDRESS(ROW(AR202),MATCH(AR$167,$166:$166,0),1,1)&amp;":"&amp;ADDRESS(ROW(AR202),COLUMN(AR202)-1,1,1),TRUE),"OK")&gt;0,"OK","NOK")),
              IF(AR$8&gt;=VLOOKUP($A202,'2.2'!$D:$O,5,FALSE),"OK","NOK")),
         "")</f>
        <v/>
      </c>
      <c r="AS202" s="1156" t="str">
        <f ca="1">IF(intern2!AT38&gt;0,
        IF(AS$166="X",
              IF(COUNTBLANK(INDIRECT(ADDRESS(ROW(AS202),MATCH(AS$167,$166:$166,0),1,1)&amp;":"&amp;ADDRESS(ROW(AS202),COLUMN(AS202)-1,1,1),TRUE))&gt;0,"",
                    IF(COUNTIF(INDIRECT(ADDRESS(ROW(AS202),MATCH(AS$167,$166:$166,0),1,1)&amp;":"&amp;ADDRESS(ROW(AS202),COLUMN(AS202)-1,1,1),TRUE),"OK")&gt;0,"OK","NOK")),
              IF(AS$8&gt;=VLOOKUP($A202,'2.2'!$D:$O,5,FALSE),"OK","NOK")),
         "")</f>
        <v/>
      </c>
      <c r="AT202" s="1269" t="str">
        <f ca="1">IF(intern2!AU38&gt;0,
        IF(AT$166="X",
              IF(COUNTBLANK(INDIRECT(ADDRESS(ROW(AT202),MATCH(AT$167,$166:$166,0),1,1)&amp;":"&amp;ADDRESS(ROW(AT202),COLUMN(AT202)-1,1,1),TRUE))&gt;0,"",
                    IF(COUNTIF(INDIRECT(ADDRESS(ROW(AT202),MATCH(AT$167,$166:$166,0),1,1)&amp;":"&amp;ADDRESS(ROW(AT202),COLUMN(AT202)-1,1,1),TRUE),"OK")&gt;0,"OK","NOK")),
              IF(AT$8&gt;=VLOOKUP($A202,'2.2'!$D:$O,5,FALSE),"OK","NOK")),
         "")</f>
        <v/>
      </c>
      <c r="AU202" s="1156" t="str">
        <f ca="1">IF(intern2!AV38&gt;0,
        IF(AU$166="X",
              IF(COUNTBLANK(INDIRECT(ADDRESS(ROW(AU202),MATCH(AU$167,$166:$166,0),1,1)&amp;":"&amp;ADDRESS(ROW(AU202),COLUMN(AU202)-1,1,1),TRUE))&gt;0,"",
                    IF(COUNTIF(INDIRECT(ADDRESS(ROW(AU202),MATCH(AU$167,$166:$166,0),1,1)&amp;":"&amp;ADDRESS(ROW(AU202),COLUMN(AU202)-1,1,1),TRUE),"OK")&gt;0,"OK","NOK")),
              IF(AU$8&gt;=VLOOKUP($A202,'2.2'!$D:$O,5,FALSE),"OK","NOK")),
         "")</f>
        <v/>
      </c>
      <c r="AV202" s="1156" t="str">
        <f ca="1">IF(intern2!AW38&gt;0,
        IF(AV$166="X",
              IF(COUNTBLANK(INDIRECT(ADDRESS(ROW(AV202),MATCH(AV$167,$166:$166,0),1,1)&amp;":"&amp;ADDRESS(ROW(AV202),COLUMN(AV202)-1,1,1),TRUE))&gt;0,"",
                    IF(COUNTIF(INDIRECT(ADDRESS(ROW(AV202),MATCH(AV$167,$166:$166,0),1,1)&amp;":"&amp;ADDRESS(ROW(AV202),COLUMN(AV202)-1,1,1),TRUE),"OK")&gt;0,"OK","NOK")),
              IF(AV$8&gt;=VLOOKUP($A202,'2.2'!$D:$O,5,FALSE),"OK","NOK")),
         "")</f>
        <v/>
      </c>
      <c r="AW202" s="1156" t="str">
        <f ca="1">IF(intern2!AX38&gt;0,
        IF(AW$166="X",
              IF(COUNTBLANK(INDIRECT(ADDRESS(ROW(AW202),MATCH(AW$167,$166:$166,0),1,1)&amp;":"&amp;ADDRESS(ROW(AW202),COLUMN(AW202)-1,1,1),TRUE))&gt;0,"",
                    IF(COUNTIF(INDIRECT(ADDRESS(ROW(AW202),MATCH(AW$167,$166:$166,0),1,1)&amp;":"&amp;ADDRESS(ROW(AW202),COLUMN(AW202)-1,1,1),TRUE),"OK")&gt;0,"OK","NOK")),
              IF(AW$8&gt;=VLOOKUP($A202,'2.2'!$D:$O,5,FALSE),"OK","NOK")),
         "")</f>
        <v/>
      </c>
      <c r="AX202" s="1156" t="str">
        <f ca="1">IF(intern2!AY38&gt;0,
        IF(AX$166="X",
              IF(COUNTBLANK(INDIRECT(ADDRESS(ROW(AX202),MATCH(AX$167,$166:$166,0),1,1)&amp;":"&amp;ADDRESS(ROW(AX202),COLUMN(AX202)-1,1,1),TRUE))&gt;0,"",
                    IF(COUNTIF(INDIRECT(ADDRESS(ROW(AX202),MATCH(AX$167,$166:$166,0),1,1)&amp;":"&amp;ADDRESS(ROW(AX202),COLUMN(AX202)-1,1,1),TRUE),"OK")&gt;0,"OK","NOK")),
              IF(AX$8&gt;=VLOOKUP($A202,'2.2'!$D:$O,5,FALSE),"OK","NOK")),
         "")</f>
        <v/>
      </c>
      <c r="AY202" s="1156" t="str">
        <f ca="1">IF(intern2!AZ38&gt;0,
        IF(AY$166="X",
              IF(COUNTBLANK(INDIRECT(ADDRESS(ROW(AY202),MATCH(AY$167,$166:$166,0),1,1)&amp;":"&amp;ADDRESS(ROW(AY202),COLUMN(AY202)-1,1,1),TRUE))&gt;0,"",
                    IF(COUNTIF(INDIRECT(ADDRESS(ROW(AY202),MATCH(AY$167,$166:$166,0),1,1)&amp;":"&amp;ADDRESS(ROW(AY202),COLUMN(AY202)-1,1,1),TRUE),"OK")&gt;0,"OK","NOK")),
              IF(AY$8&gt;=VLOOKUP($A202,'2.2'!$D:$O,5,FALSE),"OK","NOK")),
         "")</f>
        <v/>
      </c>
      <c r="AZ202" s="1269" t="str">
        <f ca="1">IF(intern2!BA38&gt;0,
        IF(AZ$166="X",
              IF(COUNTBLANK(INDIRECT(ADDRESS(ROW(AZ202),MATCH(AZ$167,$166:$166,0),1,1)&amp;":"&amp;ADDRESS(ROW(AZ202),COLUMN(AZ202)-1,1,1),TRUE))&gt;0,"",
                    IF(COUNTIF(INDIRECT(ADDRESS(ROW(AZ202),MATCH(AZ$167,$166:$166,0),1,1)&amp;":"&amp;ADDRESS(ROW(AZ202),COLUMN(AZ202)-1,1,1),TRUE),"OK")&gt;0,"OK","NOK")),
              IF(AZ$8&gt;=VLOOKUP($A202,'2.2'!$D:$O,5,FALSE),"OK","NOK")),
         "")</f>
        <v/>
      </c>
      <c r="BA202" s="1156" t="str">
        <f ca="1">IF(intern2!BB38&gt;0,
        IF(BA$166="X",
              IF(COUNTBLANK(INDIRECT(ADDRESS(ROW(BA202),MATCH(BA$167,$166:$166,0),1,1)&amp;":"&amp;ADDRESS(ROW(BA202),COLUMN(BA202)-1,1,1),TRUE))&gt;0,"",
                    IF(COUNTIF(INDIRECT(ADDRESS(ROW(BA202),MATCH(BA$167,$166:$166,0),1,1)&amp;":"&amp;ADDRESS(ROW(BA202),COLUMN(BA202)-1,1,1),TRUE),"OK")&gt;0,"OK","NOK")),
              IF(BA$8&gt;=VLOOKUP($A202,'2.2'!$D:$O,5,FALSE),"OK","NOK")),
         "")</f>
        <v/>
      </c>
      <c r="BB202" s="1156" t="str">
        <f ca="1">IF(intern2!BC38&gt;0,
        IF(BB$166="X",
              IF(COUNTBLANK(INDIRECT(ADDRESS(ROW(BB202),MATCH(BB$167,$166:$166,0),1,1)&amp;":"&amp;ADDRESS(ROW(BB202),COLUMN(BB202)-1,1,1),TRUE))&gt;0,"",
                    IF(COUNTIF(INDIRECT(ADDRESS(ROW(BB202),MATCH(BB$167,$166:$166,0),1,1)&amp;":"&amp;ADDRESS(ROW(BB202),COLUMN(BB202)-1,1,1),TRUE),"OK")&gt;0,"OK","NOK")),
              IF(BB$8&gt;=VLOOKUP($A202,'2.2'!$D:$O,5,FALSE),"OK","NOK")),
         "")</f>
        <v/>
      </c>
      <c r="BC202" s="1156" t="str">
        <f ca="1">IF(intern2!BD38&gt;0,
        IF(BC$166="X",
              IF(COUNTBLANK(INDIRECT(ADDRESS(ROW(BC202),MATCH(BC$167,$166:$166,0),1,1)&amp;":"&amp;ADDRESS(ROW(BC202),COLUMN(BC202)-1,1,1),TRUE))&gt;0,"",
                    IF(COUNTIF(INDIRECT(ADDRESS(ROW(BC202),MATCH(BC$167,$166:$166,0),1,1)&amp;":"&amp;ADDRESS(ROW(BC202),COLUMN(BC202)-1,1,1),TRUE),"OK")&gt;0,"OK","NOK")),
              IF(BC$8&gt;=VLOOKUP($A202,'2.2'!$D:$O,5,FALSE),"OK","NOK")),
         "")</f>
        <v/>
      </c>
      <c r="BD202" s="1156" t="str">
        <f ca="1">IF(intern2!BE38&gt;0,
        IF(BD$166="X",
              IF(COUNTBLANK(INDIRECT(ADDRESS(ROW(BD202),MATCH(BD$167,$166:$166,0),1,1)&amp;":"&amp;ADDRESS(ROW(BD202),COLUMN(BD202)-1,1,1),TRUE))&gt;0,"",
                    IF(COUNTIF(INDIRECT(ADDRESS(ROW(BD202),MATCH(BD$167,$166:$166,0),1,1)&amp;":"&amp;ADDRESS(ROW(BD202),COLUMN(BD202)-1,1,1),TRUE),"OK")&gt;0,"OK","NOK")),
              IF(BD$8&gt;=VLOOKUP($A202,'2.2'!$D:$O,5,FALSE),"OK","NOK")),
         "")</f>
        <v/>
      </c>
      <c r="BE202" s="1156" t="str">
        <f ca="1">IF(intern2!BF38&gt;0,
        IF(BE$166="X",
              IF(COUNTBLANK(INDIRECT(ADDRESS(ROW(BE202),MATCH(BE$167,$166:$166,0),1,1)&amp;":"&amp;ADDRESS(ROW(BE202),COLUMN(BE202)-1,1,1),TRUE))&gt;0,"",
                    IF(COUNTIF(INDIRECT(ADDRESS(ROW(BE202),MATCH(BE$167,$166:$166,0),1,1)&amp;":"&amp;ADDRESS(ROW(BE202),COLUMN(BE202)-1,1,1),TRUE),"OK")&gt;0,"OK","NOK")),
              IF(BE$8&gt;=VLOOKUP($A202,'2.2'!$D:$O,5,FALSE),"OK","NOK")),
         "")</f>
        <v/>
      </c>
      <c r="BF202" s="1170" t="str">
        <f ca="1">IF(intern2!BG38&gt;0,
        IF(BF$166="X",
              IF(COUNTBLANK(INDIRECT(ADDRESS(ROW(BF202),MATCH(BF$167,$166:$166,0),1,1)&amp;":"&amp;ADDRESS(ROW(BF202),COLUMN(BF202)-1,1,1),TRUE))&gt;0,"",
                    IF(COUNTIF(INDIRECT(ADDRESS(ROW(BF202),MATCH(BF$167,$166:$166,0),1,1)&amp;":"&amp;ADDRESS(ROW(BF202),COLUMN(BF202)-1,1,1),TRUE),"OK")&gt;0,"OK","NOK")),
              IF(BF$8&gt;=VLOOKUP($A202,'2.2'!$D:$O,5,FALSE),"OK","NOK")),
         "")</f>
        <v/>
      </c>
      <c r="BG202" s="1269" t="str">
        <f ca="1">IF(intern2!BH38&gt;0,
        IF(BG$166="X",
              IF(COUNTBLANK(INDIRECT(ADDRESS(ROW(BG202),MATCH(BG$167,$166:$166,0),1,1)&amp;":"&amp;ADDRESS(ROW(BG202),COLUMN(BG202)-1,1,1),TRUE))&gt;0,"",
                    IF(COUNTIF(INDIRECT(ADDRESS(ROW(BG202),MATCH(BG$167,$166:$166,0),1,1)&amp;":"&amp;ADDRESS(ROW(BG202),COLUMN(BG202)-1,1,1),TRUE),"OK")&gt;0,"OK","NOK")),
              IF(BG$8&gt;=VLOOKUP($A202,'2.2'!$D:$O,5,FALSE),"OK","NOK")),
         "")</f>
        <v/>
      </c>
      <c r="BH202" s="1176" t="str">
        <f t="shared" ca="1" si="12"/>
        <v>NOK</v>
      </c>
      <c r="BI202" s="1176"/>
    </row>
    <row r="203" spans="1:61" ht="36" customHeight="1" x14ac:dyDescent="0.25">
      <c r="A203" s="716" t="str">
        <f t="shared" ref="A203:B203" si="46">+A43</f>
        <v>NEU4.2.1</v>
      </c>
      <c r="B203" s="1157" t="str">
        <f t="shared" si="46"/>
        <v>Diagnostica epilettologica preoperatoria invasiva (CIMAS)</v>
      </c>
      <c r="C203" s="1156" t="str">
        <f ca="1">IF(intern2!D39&gt;0,
        IF(C$166="X",
              IF(COUNTBLANK(INDIRECT(ADDRESS(ROW(C203),MATCH(C$167,$166:$166,0),1,1)&amp;":"&amp;ADDRESS(ROW(C203),COLUMN(C203)-1,1,1),TRUE))&gt;0,"",
                    IF(COUNTIF(INDIRECT(ADDRESS(ROW(C203),MATCH(C$167,$166:$166,0),1,1)&amp;":"&amp;ADDRESS(ROW(C203),COLUMN(C203)-1,1,1),TRUE),"OK")&gt;0,"OK","NOK")),
              IF(C$8&gt;=VLOOKUP($A203,'2.2'!$D:$O,5,FALSE),"OK","NOK")),
         "")</f>
        <v/>
      </c>
      <c r="D203" s="1156" t="str">
        <f ca="1">IF(intern2!E39&gt;0,
        IF(D$166="X",
              IF(COUNTBLANK(INDIRECT(ADDRESS(ROW(D203),MATCH(D$167,$166:$166,0),1,1)&amp;":"&amp;ADDRESS(ROW(D203),COLUMN(D203)-1,1,1),TRUE))&gt;0,"",
                    IF(COUNTIF(INDIRECT(ADDRESS(ROW(D203),MATCH(D$167,$166:$166,0),1,1)&amp;":"&amp;ADDRESS(ROW(D203),COLUMN(D203)-1,1,1),TRUE),"OK")&gt;0,"OK","NOK")),
              IF(D$8&gt;=VLOOKUP($A203,'2.2'!$D:$O,5,FALSE),"OK","NOK")),
         "")</f>
        <v/>
      </c>
      <c r="E203" s="1156" t="str">
        <f ca="1">IF(intern2!F39&gt;0,
        IF(E$166="X",
              IF(COUNTBLANK(INDIRECT(ADDRESS(ROW(E203),MATCH(E$167,$166:$166,0),1,1)&amp;":"&amp;ADDRESS(ROW(E203),COLUMN(E203)-1,1,1),TRUE))&gt;0,"",
                    IF(COUNTIF(INDIRECT(ADDRESS(ROW(E203),MATCH(E$167,$166:$166,0),1,1)&amp;":"&amp;ADDRESS(ROW(E203),COLUMN(E203)-1,1,1),TRUE),"OK")&gt;0,"OK","NOK")),
              IF(E$8&gt;=VLOOKUP($A203,'2.2'!$D:$O,5,FALSE),"OK","NOK")),
         "")</f>
        <v/>
      </c>
      <c r="F203" s="1156" t="str">
        <f ca="1">IF(intern2!G39&gt;0,
        IF(F$166="X",
              IF(COUNTBLANK(INDIRECT(ADDRESS(ROW(F203),MATCH(F$167,$166:$166,0),1,1)&amp;":"&amp;ADDRESS(ROW(F203),COLUMN(F203)-1,1,1),TRUE))&gt;0,"",
                    IF(COUNTIF(INDIRECT(ADDRESS(ROW(F203),MATCH(F$167,$166:$166,0),1,1)&amp;":"&amp;ADDRESS(ROW(F203),COLUMN(F203)-1,1,1),TRUE),"OK")&gt;0,"OK","NOK")),
              IF(F$8&gt;=VLOOKUP($A203,'2.2'!$D:$O,5,FALSE),"OK","NOK")),
         "")</f>
        <v/>
      </c>
      <c r="G203" s="1156" t="str">
        <f ca="1">IF(intern2!H39&gt;0,
        IF(G$166="X",
              IF(COUNTBLANK(INDIRECT(ADDRESS(ROW(G203),MATCH(G$167,$166:$166,0),1,1)&amp;":"&amp;ADDRESS(ROW(G203),COLUMN(G203)-1,1,1),TRUE))&gt;0,"",
                    IF(COUNTIF(INDIRECT(ADDRESS(ROW(G203),MATCH(G$167,$166:$166,0),1,1)&amp;":"&amp;ADDRESS(ROW(G203),COLUMN(G203)-1,1,1),TRUE),"OK")&gt;0,"OK","NOK")),
              IF(G$8&gt;=VLOOKUP($A203,'2.2'!$D:$O,5,FALSE),"OK","NOK")),
         "")</f>
        <v/>
      </c>
      <c r="H203" s="1156" t="str">
        <f ca="1">IF(intern2!I39&gt;0,
        IF(H$166="X",
              IF(COUNTBLANK(INDIRECT(ADDRESS(ROW(H203),MATCH(H$167,$166:$166,0),1,1)&amp;":"&amp;ADDRESS(ROW(H203),COLUMN(H203)-1,1,1),TRUE))&gt;0,"",
                    IF(COUNTIF(INDIRECT(ADDRESS(ROW(H203),MATCH(H$167,$166:$166,0),1,1)&amp;":"&amp;ADDRESS(ROW(H203),COLUMN(H203)-1,1,1),TRUE),"OK")&gt;0,"OK","NOK")),
              IF(H$8&gt;=VLOOKUP($A203,'2.2'!$D:$O,5,FALSE),"OK","NOK")),
         "")</f>
        <v/>
      </c>
      <c r="I203" s="1269" t="str">
        <f ca="1">IF(intern2!J39&gt;0,
        IF(I$166="X",
              IF(COUNTBLANK(INDIRECT(ADDRESS(ROW(I203),MATCH(I$167,$166:$166,0),1,1)&amp;":"&amp;ADDRESS(ROW(I203),COLUMN(I203)-1,1,1),TRUE))&gt;0,"",
                    IF(COUNTIF(INDIRECT(ADDRESS(ROW(I203),MATCH(I$167,$166:$166,0),1,1)&amp;":"&amp;ADDRESS(ROW(I203),COLUMN(I203)-1,1,1),TRUE),"OK")&gt;0,"OK","NOK")),
              IF(I$8&gt;=VLOOKUP($A203,'2.2'!$D:$O,5,FALSE),"OK","NOK")),
         "")</f>
        <v/>
      </c>
      <c r="J203" s="1159" t="str">
        <f ca="1">IF(intern2!K39&gt;0,
        IF(J$166="X",
              IF(COUNTBLANK(INDIRECT(ADDRESS(ROW(J203),MATCH(J$167,$166:$166,0),1,1)&amp;":"&amp;ADDRESS(ROW(J203),COLUMN(J203)-1,1,1),TRUE))&gt;0,"",
                    IF(COUNTIF(INDIRECT(ADDRESS(ROW(J203),MATCH(J$167,$166:$166,0),1,1)&amp;":"&amp;ADDRESS(ROW(J203),COLUMN(J203)-1,1,1),TRUE),"OK")&gt;0,"OK","NOK")),
              IF(J$8&gt;=VLOOKUP($A203,'2.2'!$D:$O,5,FALSE),"OK","NOK")),
         "")</f>
        <v/>
      </c>
      <c r="K203" s="1156" t="str">
        <f ca="1">IF(intern2!L39&gt;0,
        IF(K$166="X",
              IF(COUNTBLANK(INDIRECT(ADDRESS(ROW(K203),MATCH(K$167,$166:$166,0),1,1)&amp;":"&amp;ADDRESS(ROW(K203),COLUMN(K203)-1,1,1),TRUE))&gt;0,"",
                    IF(COUNTIF(INDIRECT(ADDRESS(ROW(K203),MATCH(K$167,$166:$166,0),1,1)&amp;":"&amp;ADDRESS(ROW(K203),COLUMN(K203)-1,1,1),TRUE),"OK")&gt;0,"OK","NOK")),
              IF(K$8&gt;=VLOOKUP($A203,'2.2'!$D:$O,5,FALSE),"OK","NOK")),
         "")</f>
        <v/>
      </c>
      <c r="L203" s="1156" t="str">
        <f ca="1">IF(intern2!M39&gt;0,
        IF(L$166="X",
              IF(COUNTBLANK(INDIRECT(ADDRESS(ROW(L203),MATCH(L$167,$166:$166,0),1,1)&amp;":"&amp;ADDRESS(ROW(L203),COLUMN(L203)-1,1,1),TRUE))&gt;0,"",
                    IF(COUNTIF(INDIRECT(ADDRESS(ROW(L203),MATCH(L$167,$166:$166,0),1,1)&amp;":"&amp;ADDRESS(ROW(L203),COLUMN(L203)-1,1,1),TRUE),"OK")&gt;0,"OK","NOK")),
              IF(L$8&gt;=VLOOKUP($A203,'2.2'!$D:$O,5,FALSE),"OK","NOK")),
         "")</f>
        <v/>
      </c>
      <c r="M203" s="1156" t="str">
        <f ca="1">IF(intern2!N39&gt;0,
        IF(M$166="X",
              IF(COUNTBLANK(INDIRECT(ADDRESS(ROW(M203),MATCH(M$167,$166:$166,0),1,1)&amp;":"&amp;ADDRESS(ROW(M203),COLUMN(M203)-1,1,1),TRUE))&gt;0,"",
                    IF(COUNTIF(INDIRECT(ADDRESS(ROW(M203),MATCH(M$167,$166:$166,0),1,1)&amp;":"&amp;ADDRESS(ROW(M203),COLUMN(M203)-1,1,1),TRUE),"OK")&gt;0,"OK","NOK")),
              IF(M$8&gt;=VLOOKUP($A203,'2.2'!$D:$O,5,FALSE),"OK","NOK")),
         "")</f>
        <v/>
      </c>
      <c r="N203" s="1156" t="str">
        <f ca="1">IF(intern2!O39&gt;0,
        IF(N$166="X",
              IF(COUNTBLANK(INDIRECT(ADDRESS(ROW(N203),MATCH(N$167,$166:$166,0),1,1)&amp;":"&amp;ADDRESS(ROW(N203),COLUMN(N203)-1,1,1),TRUE))&gt;0,"",
                    IF(COUNTIF(INDIRECT(ADDRESS(ROW(N203),MATCH(N$167,$166:$166,0),1,1)&amp;":"&amp;ADDRESS(ROW(N203),COLUMN(N203)-1,1,1),TRUE),"OK")&gt;0,"OK","NOK")),
              IF(N$8&gt;=VLOOKUP($A203,'2.2'!$D:$O,5,FALSE),"OK","NOK")),
         "")</f>
        <v/>
      </c>
      <c r="O203" s="1156" t="str">
        <f ca="1">IF(intern2!P39&gt;0,
        IF(O$166="X",
              IF(COUNTBLANK(INDIRECT(ADDRESS(ROW(O203),MATCH(O$167,$166:$166,0),1,1)&amp;":"&amp;ADDRESS(ROW(O203),COLUMN(O203)-1,1,1),TRUE))&gt;0,"",
                    IF(COUNTIF(INDIRECT(ADDRESS(ROW(O203),MATCH(O$167,$166:$166,0),1,1)&amp;":"&amp;ADDRESS(ROW(O203),COLUMN(O203)-1,1,1),TRUE),"OK")&gt;0,"OK","NOK")),
              IF(O$8&gt;=VLOOKUP($A203,'2.2'!$D:$O,5,FALSE),"OK","NOK")),
         "")</f>
        <v/>
      </c>
      <c r="P203" s="1156" t="str">
        <f ca="1">IF(intern2!Q39&gt;0,
        IF(P$166="X",
              IF(COUNTBLANK(INDIRECT(ADDRESS(ROW(P203),MATCH(P$167,$166:$166,0),1,1)&amp;":"&amp;ADDRESS(ROW(P203),COLUMN(P203)-1,1,1),TRUE))&gt;0,"",
                    IF(COUNTIF(INDIRECT(ADDRESS(ROW(P203),MATCH(P$167,$166:$166,0),1,1)&amp;":"&amp;ADDRESS(ROW(P203),COLUMN(P203)-1,1,1),TRUE),"OK")&gt;0,"OK","NOK")),
              IF(P$8&gt;=VLOOKUP($A203,'2.2'!$D:$O,5,FALSE),"OK","NOK")),
         "")</f>
        <v/>
      </c>
      <c r="Q203" s="1156" t="str">
        <f ca="1">IF(intern2!R39&gt;0,
        IF(Q$166="X",
              IF(COUNTBLANK(INDIRECT(ADDRESS(ROW(Q203),MATCH(Q$167,$166:$166,0),1,1)&amp;":"&amp;ADDRESS(ROW(Q203),COLUMN(Q203)-1,1,1),TRUE))&gt;0,"",
                    IF(COUNTIF(INDIRECT(ADDRESS(ROW(Q203),MATCH(Q$167,$166:$166,0),1,1)&amp;":"&amp;ADDRESS(ROW(Q203),COLUMN(Q203)-1,1,1),TRUE),"OK")&gt;0,"OK","NOK")),
              IF(Q$8&gt;=VLOOKUP($A203,'2.2'!$D:$O,5,FALSE),"OK","NOK")),
         "")</f>
        <v/>
      </c>
      <c r="R203" s="1159" t="str">
        <f ca="1">IF(intern2!S39&gt;0,
        IF(R$166="X",
              IF(COUNTBLANK(INDIRECT(ADDRESS(ROW(R203),MATCH(R$167,$166:$166,0),1,1)&amp;":"&amp;ADDRESS(ROW(R203),COLUMN(R203)-1,1,1),TRUE))&gt;0,"",
                    IF(COUNTIF(INDIRECT(ADDRESS(ROW(R203),MATCH(R$167,$166:$166,0),1,1)&amp;":"&amp;ADDRESS(ROW(R203),COLUMN(R203)-1,1,1),TRUE),"OK")&gt;0,"OK","NOK")),
              IF(R$8&gt;=VLOOKUP($A203,'2.2'!$D:$O,5,FALSE),"OK","NOK")),
         "")</f>
        <v/>
      </c>
      <c r="S203" s="1159" t="str">
        <f ca="1">IF(intern2!T39&gt;0,
        IF(S$166="X",
              IF(COUNTBLANK(INDIRECT(ADDRESS(ROW(S203),MATCH(S$167,$166:$166,0),1,1)&amp;":"&amp;ADDRESS(ROW(S203),COLUMN(S203)-1,1,1),TRUE))&gt;0,"",
                    IF(COUNTIF(INDIRECT(ADDRESS(ROW(S203),MATCH(S$167,$166:$166,0),1,1)&amp;":"&amp;ADDRESS(ROW(S203),COLUMN(S203)-1,1,1),TRUE),"OK")&gt;0,"OK","NOK")),
              IF(S$8&gt;=VLOOKUP($A203,'2.2'!$D:$O,5,FALSE),"OK","NOK")),
         "")</f>
        <v/>
      </c>
      <c r="T203" s="1156" t="str">
        <f ca="1">IF(intern2!U39&gt;0,
        IF(T$166="X",
              IF(COUNTBLANK(INDIRECT(ADDRESS(ROW(T203),MATCH(T$167,$166:$166,0),1,1)&amp;":"&amp;ADDRESS(ROW(T203),COLUMN(T203)-1,1,1),TRUE))&gt;0,"",
                    IF(COUNTIF(INDIRECT(ADDRESS(ROW(T203),MATCH(T$167,$166:$166,0),1,1)&amp;":"&amp;ADDRESS(ROW(T203),COLUMN(T203)-1,1,1),TRUE),"OK")&gt;0,"OK","NOK")),
              IF(T$8&gt;=VLOOKUP($A203,'2.2'!$D:$O,5,FALSE),"OK","NOK")),
         "")</f>
        <v/>
      </c>
      <c r="U203" s="1156" t="str">
        <f ca="1">IF(intern2!V39&gt;0,
        IF(U$166="X",
              IF(COUNTBLANK(INDIRECT(ADDRESS(ROW(U203),MATCH(U$167,$166:$166,0),1,1)&amp;":"&amp;ADDRESS(ROW(U203),COLUMN(U203)-1,1,1),TRUE))&gt;0,"",
                    IF(COUNTIF(INDIRECT(ADDRESS(ROW(U203),MATCH(U$167,$166:$166,0),1,1)&amp;":"&amp;ADDRESS(ROW(U203),COLUMN(U203)-1,1,1),TRUE),"OK")&gt;0,"OK","NOK")),
              IF(U$8&gt;=VLOOKUP($A203,'2.2'!$D:$O,5,FALSE),"OK","NOK")),
         "")</f>
        <v/>
      </c>
      <c r="V203" s="1156" t="str">
        <f ca="1">IF(intern2!W39&gt;0,
        IF(V$166="X",
              IF(COUNTBLANK(INDIRECT(ADDRESS(ROW(V203),MATCH(V$167,$166:$166,0),1,1)&amp;":"&amp;ADDRESS(ROW(V203),COLUMN(V203)-1,1,1),TRUE))&gt;0,"",
                    IF(COUNTIF(INDIRECT(ADDRESS(ROW(V203),MATCH(V$167,$166:$166,0),1,1)&amp;":"&amp;ADDRESS(ROW(V203),COLUMN(V203)-1,1,1),TRUE),"OK")&gt;0,"OK","NOK")),
              IF(V$8&gt;=VLOOKUP($A203,'2.2'!$D:$O,5,FALSE),"OK","NOK")),
         "")</f>
        <v/>
      </c>
      <c r="W203" s="1156" t="str">
        <f ca="1">IF(intern2!X39&gt;0,
        IF(W$166="X",
              IF(COUNTBLANK(INDIRECT(ADDRESS(ROW(W203),MATCH(W$167,$166:$166,0),1,1)&amp;":"&amp;ADDRESS(ROW(W203),COLUMN(W203)-1,1,1),TRUE))&gt;0,"",
                    IF(COUNTIF(INDIRECT(ADDRESS(ROW(W203),MATCH(W$167,$166:$166,0),1,1)&amp;":"&amp;ADDRESS(ROW(W203),COLUMN(W203)-1,1,1),TRUE),"OK")&gt;0,"OK","NOK")),
              IF(W$8&gt;=VLOOKUP($A203,'2.2'!$D:$O,5,FALSE),"OK","NOK")),
         "")</f>
        <v/>
      </c>
      <c r="X203" s="1156" t="str">
        <f ca="1">IF(intern2!Y39&gt;0,
        IF(X$166="X",
              IF(COUNTBLANK(INDIRECT(ADDRESS(ROW(X203),MATCH(X$167,$166:$166,0),1,1)&amp;":"&amp;ADDRESS(ROW(X203),COLUMN(X203)-1,1,1),TRUE))&gt;0,"",
                    IF(COUNTIF(INDIRECT(ADDRESS(ROW(X203),MATCH(X$167,$166:$166,0),1,1)&amp;":"&amp;ADDRESS(ROW(X203),COLUMN(X203)-1,1,1),TRUE),"OK")&gt;0,"OK","NOK")),
              IF(X$8&gt;=VLOOKUP($A203,'2.2'!$D:$O,5,FALSE),"OK","NOK")),
         "")</f>
        <v/>
      </c>
      <c r="Y203" s="1170" t="str">
        <f ca="1">IF(intern2!Z39&gt;0,
        IF(Y$166="X",
              IF(COUNTBLANK(INDIRECT(ADDRESS(ROW(Y203),MATCH(Y$167,$166:$166,0),1,1)&amp;":"&amp;ADDRESS(ROW(Y203),COLUMN(Y203)-1,1,1),TRUE))&gt;0,"",
                    IF(COUNTIF(INDIRECT(ADDRESS(ROW(Y203),MATCH(Y$167,$166:$166,0),1,1)&amp;":"&amp;ADDRESS(ROW(Y203),COLUMN(Y203)-1,1,1),TRUE),"OK")&gt;0,"OK","NOK")),
              IF(Y$8&gt;=VLOOKUP($A203,'2.2'!$D:$O,5,FALSE),"OK","NOK")),
         "")</f>
        <v/>
      </c>
      <c r="Z203" s="1269" t="str">
        <f ca="1">IF(intern2!AA39&gt;0,
        IF(Z$166="X",
              IF(COUNTBLANK(INDIRECT(ADDRESS(ROW(Z203),MATCH(Z$167,$166:$166,0),1,1)&amp;":"&amp;ADDRESS(ROW(Z203),COLUMN(Z203)-1,1,1),TRUE))&gt;0,"",
                    IF(COUNTIF(INDIRECT(ADDRESS(ROW(Z203),MATCH(Z$167,$166:$166,0),1,1)&amp;":"&amp;ADDRESS(ROW(Z203),COLUMN(Z203)-1,1,1),TRUE),"OK")&gt;0,"OK","NOK")),
              IF(Z$8&gt;=VLOOKUP($A203,'2.2'!$D:$O,5,FALSE),"OK","NOK")),
         "")</f>
        <v/>
      </c>
      <c r="AA203" s="1156" t="str">
        <f ca="1">IF(intern2!AB39&gt;0,
        IF(AA$166="X",
              IF(COUNTBLANK(INDIRECT(ADDRESS(ROW(AA203),MATCH(AA$167,$166:$166,0),1,1)&amp;":"&amp;ADDRESS(ROW(AA203),COLUMN(AA203)-1,1,1),TRUE))&gt;0,"",
                    IF(COUNTIF(INDIRECT(ADDRESS(ROW(AA203),MATCH(AA$167,$166:$166,0),1,1)&amp;":"&amp;ADDRESS(ROW(AA203),COLUMN(AA203)-1,1,1),TRUE),"OK")&gt;0,"OK","NOK")),
              IF(AA$8&gt;=VLOOKUP($A203,'2.2'!$D:$O,5,FALSE),"OK","NOK")),
         "")</f>
        <v/>
      </c>
      <c r="AB203" s="1156" t="str">
        <f ca="1">IF(intern2!AC39&gt;0,
        IF(AB$166="X",
              IF(COUNTBLANK(INDIRECT(ADDRESS(ROW(AB203),MATCH(AB$167,$166:$166,0),1,1)&amp;":"&amp;ADDRESS(ROW(AB203),COLUMN(AB203)-1,1,1),TRUE))&gt;0,"",
                    IF(COUNTIF(INDIRECT(ADDRESS(ROW(AB203),MATCH(AB$167,$166:$166,0),1,1)&amp;":"&amp;ADDRESS(ROW(AB203),COLUMN(AB203)-1,1,1),TRUE),"OK")&gt;0,"OK","NOK")),
              IF(AB$8&gt;=VLOOKUP($A203,'2.2'!$D:$O,5,FALSE),"OK","NOK")),
         "")</f>
        <v/>
      </c>
      <c r="AC203" s="1156" t="str">
        <f ca="1">IF(intern2!AD39&gt;0,
        IF(AC$166="X",
              IF(COUNTBLANK(INDIRECT(ADDRESS(ROW(AC203),MATCH(AC$167,$166:$166,0),1,1)&amp;":"&amp;ADDRESS(ROW(AC203),COLUMN(AC203)-1,1,1),TRUE))&gt;0,"",
                    IF(COUNTIF(INDIRECT(ADDRESS(ROW(AC203),MATCH(AC$167,$166:$166,0),1,1)&amp;":"&amp;ADDRESS(ROW(AC203),COLUMN(AC203)-1,1,1),TRUE),"OK")&gt;0,"OK","NOK")),
              IF(AC$8&gt;=VLOOKUP($A203,'2.2'!$D:$O,5,FALSE),"OK","NOK")),
         "")</f>
        <v/>
      </c>
      <c r="AD203" s="1156" t="str">
        <f ca="1">IF(intern2!AE39&gt;0,
        IF(AD$166="X",
              IF(COUNTBLANK(INDIRECT(ADDRESS(ROW(AD203),MATCH(AD$167,$166:$166,0),1,1)&amp;":"&amp;ADDRESS(ROW(AD203),COLUMN(AD203)-1,1,1),TRUE))&gt;0,"",
                    IF(COUNTIF(INDIRECT(ADDRESS(ROW(AD203),MATCH(AD$167,$166:$166,0),1,1)&amp;":"&amp;ADDRESS(ROW(AD203),COLUMN(AD203)-1,1,1),TRUE),"OK")&gt;0,"OK","NOK")),
              IF(AD$8&gt;=VLOOKUP($A203,'2.2'!$D:$O,5,FALSE),"OK","NOK")),
         "")</f>
        <v/>
      </c>
      <c r="AE203" s="1160" t="str">
        <f ca="1">IF(intern2!AF39&gt;0,
        IF(AE$166="X",
              IF(COUNTBLANK(INDIRECT(ADDRESS(ROW(AE203),MATCH(AE$167,$166:$166,0),1,1)&amp;":"&amp;ADDRESS(ROW(AE203),COLUMN(AE203)-1,1,1),TRUE))&gt;0,"",
                    IF(COUNTIF(INDIRECT(ADDRESS(ROW(AE203),MATCH(AE$167,$166:$166,0),1,1)&amp;":"&amp;ADDRESS(ROW(AE203),COLUMN(AE203)-1,1,1),TRUE),"OK")&gt;0,"OK","NOK")),
              IF(AE$8&gt;=VLOOKUP($A203,'2.2'!$D:$O,5,FALSE),"OK","NOK")),
         "")</f>
        <v/>
      </c>
      <c r="AF203" s="1269" t="str">
        <f ca="1">IF(intern2!AG39&gt;0,
        IF(AF$166="X",
              IF(COUNTBLANK(INDIRECT(ADDRESS(ROW(AF203),MATCH(AF$167,$166:$166,0),1,1)&amp;":"&amp;ADDRESS(ROW(AF203),COLUMN(AF203)-1,1,1),TRUE))&gt;0,"",
                    IF(COUNTIF(INDIRECT(ADDRESS(ROW(AF203),MATCH(AF$167,$166:$166,0),1,1)&amp;":"&amp;ADDRESS(ROW(AF203),COLUMN(AF203)-1,1,1),TRUE),"OK")&gt;0,"OK","NOK")),
              IF(AF$8&gt;=VLOOKUP($A203,'2.2'!$D:$O,5,FALSE),"OK","NOK")),
         "")</f>
        <v/>
      </c>
      <c r="AG203" s="1160" t="str">
        <f ca="1">IF(intern2!AH39&gt;0,
        IF(AG$166="X",
              IF(COUNTBLANK(INDIRECT(ADDRESS(ROW(AG203),MATCH(AG$167,$166:$166,0),1,1)&amp;":"&amp;ADDRESS(ROW(AG203),COLUMN(AG203)-1,1,1),TRUE))&gt;0,"",
                    IF(COUNTIF(INDIRECT(ADDRESS(ROW(AG203),MATCH(AG$167,$166:$166,0),1,1)&amp;":"&amp;ADDRESS(ROW(AG203),COLUMN(AG203)-1,1,1),TRUE),"OK")&gt;0,"OK","NOK")),
              IF(AG$8&gt;=VLOOKUP($A203,'2.2'!$D:$O,5,FALSE),"OK","NOK")),
         "")</f>
        <v/>
      </c>
      <c r="AH203" s="1160" t="str">
        <f ca="1">IF(intern2!AI39&gt;0,
        IF(AH$166="X",
              IF(COUNTBLANK(INDIRECT(ADDRESS(ROW(AH203),MATCH(AH$167,$166:$166,0),1,1)&amp;":"&amp;ADDRESS(ROW(AH203),COLUMN(AH203)-1,1,1),TRUE))&gt;0,"",
                    IF(COUNTIF(INDIRECT(ADDRESS(ROW(AH203),MATCH(AH$167,$166:$166,0),1,1)&amp;":"&amp;ADDRESS(ROW(AH203),COLUMN(AH203)-1,1,1),TRUE),"OK")&gt;0,"OK","NOK")),
              IF(AH$8&gt;=VLOOKUP($A203,'2.2'!$D:$O,5,FALSE),"OK","NOK")),
         "")</f>
        <v/>
      </c>
      <c r="AI203" s="1156" t="str">
        <f ca="1">IF(intern2!AJ39&gt;0,
        IF(AI$166="X",
              IF(COUNTBLANK(INDIRECT(ADDRESS(ROW(AI203),MATCH(AI$167,$166:$166,0),1,1)&amp;":"&amp;ADDRESS(ROW(AI203),COLUMN(AI203)-1,1,1),TRUE))&gt;0,"",
                    IF(COUNTIF(INDIRECT(ADDRESS(ROW(AI203),MATCH(AI$167,$166:$166,0),1,1)&amp;":"&amp;ADDRESS(ROW(AI203),COLUMN(AI203)-1,1,1),TRUE),"OK")&gt;0,"OK","NOK")),
              IF(AI$8&gt;=VLOOKUP($A203,'2.2'!$D:$O,5,FALSE),"OK","NOK")),
         "")</f>
        <v/>
      </c>
      <c r="AJ203" s="1156" t="str">
        <f ca="1">IF(intern2!AK39&gt;0,
        IF(AJ$166="X",
              IF(COUNTBLANK(INDIRECT(ADDRESS(ROW(AJ203),MATCH(AJ$167,$166:$166,0),1,1)&amp;":"&amp;ADDRESS(ROW(AJ203),COLUMN(AJ203)-1,1,1),TRUE))&gt;0,"",
                    IF(COUNTIF(INDIRECT(ADDRESS(ROW(AJ203),MATCH(AJ$167,$166:$166,0),1,1)&amp;":"&amp;ADDRESS(ROW(AJ203),COLUMN(AJ203)-1,1,1),TRUE),"OK")&gt;0,"OK","NOK")),
              IF(AJ$8&gt;=VLOOKUP($A203,'2.2'!$D:$O,5,FALSE),"OK","NOK")),
         "")</f>
        <v/>
      </c>
      <c r="AK203" s="1156" t="str">
        <f ca="1">IF(intern2!AL39&gt;0,
        IF(AK$166="X",
              IF(COUNTBLANK(INDIRECT(ADDRESS(ROW(AK203),MATCH(AK$167,$166:$166,0),1,1)&amp;":"&amp;ADDRESS(ROW(AK203),COLUMN(AK203)-1,1,1),TRUE))&gt;0,"",
                    IF(COUNTIF(INDIRECT(ADDRESS(ROW(AK203),MATCH(AK$167,$166:$166,0),1,1)&amp;":"&amp;ADDRESS(ROW(AK203),COLUMN(AK203)-1,1,1),TRUE),"OK")&gt;0,"OK","NOK")),
              IF(AK$8&gt;=VLOOKUP($A203,'2.2'!$D:$O,5,FALSE),"OK","NOK")),
         "")</f>
        <v/>
      </c>
      <c r="AL203" s="1156" t="str">
        <f ca="1">IF(intern2!AM39&gt;0,
        IF(AL$166="X",
              IF(COUNTBLANK(INDIRECT(ADDRESS(ROW(AL203),MATCH(AL$167,$166:$166,0),1,1)&amp;":"&amp;ADDRESS(ROW(AL203),COLUMN(AL203)-1,1,1),TRUE))&gt;0,"",
                    IF(COUNTIF(INDIRECT(ADDRESS(ROW(AL203),MATCH(AL$167,$166:$166,0),1,1)&amp;":"&amp;ADDRESS(ROW(AL203),COLUMN(AL203)-1,1,1),TRUE),"OK")&gt;0,"OK","NOK")),
              IF(AL$8&gt;=VLOOKUP($A203,'2.2'!$D:$O,5,FALSE),"OK","NOK")),
         "")</f>
        <v/>
      </c>
      <c r="AM203" s="1269" t="str">
        <f ca="1">IF(intern2!AN39&gt;0,
        IF(AM$166="X",
              IF(COUNTBLANK(INDIRECT(ADDRESS(ROW(AM203),MATCH(AM$167,$166:$166,0),1,1)&amp;":"&amp;ADDRESS(ROW(AM203),COLUMN(AM203)-1,1,1),TRUE))&gt;0,"",
                    IF(COUNTIF(INDIRECT(ADDRESS(ROW(AM203),MATCH(AM$167,$166:$166,0),1,1)&amp;":"&amp;ADDRESS(ROW(AM203),COLUMN(AM203)-1,1,1),TRUE),"OK")&gt;0,"OK","NOK")),
              IF(AM$8&gt;=VLOOKUP($A203,'2.2'!$D:$O,5,FALSE),"OK","NOK")),
         "")</f>
        <v/>
      </c>
      <c r="AN203" s="1170" t="str">
        <f ca="1">IF(intern2!AO39&gt;0,
        IF(AN$166="X",
              IF(COUNTBLANK(INDIRECT(ADDRESS(ROW(AN203),MATCH(AN$167,$166:$166,0),1,1)&amp;":"&amp;ADDRESS(ROW(AN203),COLUMN(AN203)-1,1,1),TRUE))&gt;0,"",
                    IF(COUNTIF(INDIRECT(ADDRESS(ROW(AN203),MATCH(AN$167,$166:$166,0),1,1)&amp;":"&amp;ADDRESS(ROW(AN203),COLUMN(AN203)-1,1,1),TRUE),"OK")&gt;0,"OK","NOK")),
              IF(AN$8&gt;=VLOOKUP($A203,'2.2'!$D:$O,5,FALSE),"OK","NOK")),
         "")</f>
        <v/>
      </c>
      <c r="AO203" s="1156" t="str">
        <f ca="1">IF(intern2!AP39&gt;0,
        IF(AO$166="X",
              IF(COUNTBLANK(INDIRECT(ADDRESS(ROW(AO203),MATCH(AO$167,$166:$166,0),1,1)&amp;":"&amp;ADDRESS(ROW(AO203),COLUMN(AO203)-1,1,1),TRUE))&gt;0,"",
                    IF(COUNTIF(INDIRECT(ADDRESS(ROW(AO203),MATCH(AO$167,$166:$166,0),1,1)&amp;":"&amp;ADDRESS(ROW(AO203),COLUMN(AO203)-1,1,1),TRUE),"OK")&gt;0,"OK","NOK")),
              IF(AO$8&gt;=VLOOKUP($A203,'2.2'!$D:$O,5,FALSE),"OK","NOK")),
         "")</f>
        <v/>
      </c>
      <c r="AP203" s="1156" t="str">
        <f ca="1">IF(intern2!AQ39&gt;0,
        IF(AP$166="X",
              IF(COUNTBLANK(INDIRECT(ADDRESS(ROW(AP203),MATCH(AP$167,$166:$166,0),1,1)&amp;":"&amp;ADDRESS(ROW(AP203),COLUMN(AP203)-1,1,1),TRUE))&gt;0,"",
                    IF(COUNTIF(INDIRECT(ADDRESS(ROW(AP203),MATCH(AP$167,$166:$166,0),1,1)&amp;":"&amp;ADDRESS(ROW(AP203),COLUMN(AP203)-1,1,1),TRUE),"OK")&gt;0,"OK","NOK")),
              IF(AP$8&gt;=VLOOKUP($A203,'2.2'!$D:$O,5,FALSE),"OK","NOK")),
         "")</f>
        <v/>
      </c>
      <c r="AQ203" s="1269" t="str">
        <f ca="1">IF(intern2!AR39&gt;0,
        IF(AQ$166="X",
              IF(COUNTBLANK(INDIRECT(ADDRESS(ROW(AQ203),MATCH(AQ$167,$166:$166,0),1,1)&amp;":"&amp;ADDRESS(ROW(AQ203),COLUMN(AQ203)-1,1,1),TRUE))&gt;0,"",
                    IF(COUNTIF(INDIRECT(ADDRESS(ROW(AQ203),MATCH(AQ$167,$166:$166,0),1,1)&amp;":"&amp;ADDRESS(ROW(AQ203),COLUMN(AQ203)-1,1,1),TRUE),"OK")&gt;0,"OK","NOK")),
              IF(AQ$8&gt;=VLOOKUP($A203,'2.2'!$D:$O,5,FALSE),"OK","NOK")),
         "")</f>
        <v/>
      </c>
      <c r="AR203" s="1156" t="str">
        <f ca="1">IF(intern2!AS39&gt;0,
        IF(AR$166="X",
              IF(COUNTBLANK(INDIRECT(ADDRESS(ROW(AR203),MATCH(AR$167,$166:$166,0),1,1)&amp;":"&amp;ADDRESS(ROW(AR203),COLUMN(AR203)-1,1,1),TRUE))&gt;0,"",
                    IF(COUNTIF(INDIRECT(ADDRESS(ROW(AR203),MATCH(AR$167,$166:$166,0),1,1)&amp;":"&amp;ADDRESS(ROW(AR203),COLUMN(AR203)-1,1,1),TRUE),"OK")&gt;0,"OK","NOK")),
              IF(AR$8&gt;=VLOOKUP($A203,'2.2'!$D:$O,5,FALSE),"OK","NOK")),
         "")</f>
        <v/>
      </c>
      <c r="AS203" s="1156" t="str">
        <f ca="1">IF(intern2!AT39&gt;0,
        IF(AS$166="X",
              IF(COUNTBLANK(INDIRECT(ADDRESS(ROW(AS203),MATCH(AS$167,$166:$166,0),1,1)&amp;":"&amp;ADDRESS(ROW(AS203),COLUMN(AS203)-1,1,1),TRUE))&gt;0,"",
                    IF(COUNTIF(INDIRECT(ADDRESS(ROW(AS203),MATCH(AS$167,$166:$166,0),1,1)&amp;":"&amp;ADDRESS(ROW(AS203),COLUMN(AS203)-1,1,1),TRUE),"OK")&gt;0,"OK","NOK")),
              IF(AS$8&gt;=VLOOKUP($A203,'2.2'!$D:$O,5,FALSE),"OK","NOK")),
         "")</f>
        <v/>
      </c>
      <c r="AT203" s="1269" t="str">
        <f ca="1">IF(intern2!AU39&gt;0,
        IF(AT$166="X",
              IF(COUNTBLANK(INDIRECT(ADDRESS(ROW(AT203),MATCH(AT$167,$166:$166,0),1,1)&amp;":"&amp;ADDRESS(ROW(AT203),COLUMN(AT203)-1,1,1),TRUE))&gt;0,"",
                    IF(COUNTIF(INDIRECT(ADDRESS(ROW(AT203),MATCH(AT$167,$166:$166,0),1,1)&amp;":"&amp;ADDRESS(ROW(AT203),COLUMN(AT203)-1,1,1),TRUE),"OK")&gt;0,"OK","NOK")),
              IF(AT$8&gt;=VLOOKUP($A203,'2.2'!$D:$O,5,FALSE),"OK","NOK")),
         "")</f>
        <v/>
      </c>
      <c r="AU203" s="1156" t="str">
        <f ca="1">IF(intern2!AV39&gt;0,
        IF(AU$166="X",
              IF(COUNTBLANK(INDIRECT(ADDRESS(ROW(AU203),MATCH(AU$167,$166:$166,0),1,1)&amp;":"&amp;ADDRESS(ROW(AU203),COLUMN(AU203)-1,1,1),TRUE))&gt;0,"",
                    IF(COUNTIF(INDIRECT(ADDRESS(ROW(AU203),MATCH(AU$167,$166:$166,0),1,1)&amp;":"&amp;ADDRESS(ROW(AU203),COLUMN(AU203)-1,1,1),TRUE),"OK")&gt;0,"OK","NOK")),
              IF(AU$8&gt;=VLOOKUP($A203,'2.2'!$D:$O,5,FALSE),"OK","NOK")),
         "")</f>
        <v/>
      </c>
      <c r="AV203" s="1156" t="str">
        <f ca="1">IF(intern2!AW39&gt;0,
        IF(AV$166="X",
              IF(COUNTBLANK(INDIRECT(ADDRESS(ROW(AV203),MATCH(AV$167,$166:$166,0),1,1)&amp;":"&amp;ADDRESS(ROW(AV203),COLUMN(AV203)-1,1,1),TRUE))&gt;0,"",
                    IF(COUNTIF(INDIRECT(ADDRESS(ROW(AV203),MATCH(AV$167,$166:$166,0),1,1)&amp;":"&amp;ADDRESS(ROW(AV203),COLUMN(AV203)-1,1,1),TRUE),"OK")&gt;0,"OK","NOK")),
              IF(AV$8&gt;=VLOOKUP($A203,'2.2'!$D:$O,5,FALSE),"OK","NOK")),
         "")</f>
        <v/>
      </c>
      <c r="AW203" s="1156" t="str">
        <f ca="1">IF(intern2!AX39&gt;0,
        IF(AW$166="X",
              IF(COUNTBLANK(INDIRECT(ADDRESS(ROW(AW203),MATCH(AW$167,$166:$166,0),1,1)&amp;":"&amp;ADDRESS(ROW(AW203),COLUMN(AW203)-1,1,1),TRUE))&gt;0,"",
                    IF(COUNTIF(INDIRECT(ADDRESS(ROW(AW203),MATCH(AW$167,$166:$166,0),1,1)&amp;":"&amp;ADDRESS(ROW(AW203),COLUMN(AW203)-1,1,1),TRUE),"OK")&gt;0,"OK","NOK")),
              IF(AW$8&gt;=VLOOKUP($A203,'2.2'!$D:$O,5,FALSE),"OK","NOK")),
         "")</f>
        <v/>
      </c>
      <c r="AX203" s="1156" t="str">
        <f ca="1">IF(intern2!AY39&gt;0,
        IF(AX$166="X",
              IF(COUNTBLANK(INDIRECT(ADDRESS(ROW(AX203),MATCH(AX$167,$166:$166,0),1,1)&amp;":"&amp;ADDRESS(ROW(AX203),COLUMN(AX203)-1,1,1),TRUE))&gt;0,"",
                    IF(COUNTIF(INDIRECT(ADDRESS(ROW(AX203),MATCH(AX$167,$166:$166,0),1,1)&amp;":"&amp;ADDRESS(ROW(AX203),COLUMN(AX203)-1,1,1),TRUE),"OK")&gt;0,"OK","NOK")),
              IF(AX$8&gt;=VLOOKUP($A203,'2.2'!$D:$O,5,FALSE),"OK","NOK")),
         "")</f>
        <v/>
      </c>
      <c r="AY203" s="1156" t="str">
        <f ca="1">IF(intern2!AZ39&gt;0,
        IF(AY$166="X",
              IF(COUNTBLANK(INDIRECT(ADDRESS(ROW(AY203),MATCH(AY$167,$166:$166,0),1,1)&amp;":"&amp;ADDRESS(ROW(AY203),COLUMN(AY203)-1,1,1),TRUE))&gt;0,"",
                    IF(COUNTIF(INDIRECT(ADDRESS(ROW(AY203),MATCH(AY$167,$166:$166,0),1,1)&amp;":"&amp;ADDRESS(ROW(AY203),COLUMN(AY203)-1,1,1),TRUE),"OK")&gt;0,"OK","NOK")),
              IF(AY$8&gt;=VLOOKUP($A203,'2.2'!$D:$O,5,FALSE),"OK","NOK")),
         "")</f>
        <v/>
      </c>
      <c r="AZ203" s="1269" t="str">
        <f ca="1">IF(intern2!BA39&gt;0,
        IF(AZ$166="X",
              IF(COUNTBLANK(INDIRECT(ADDRESS(ROW(AZ203),MATCH(AZ$167,$166:$166,0),1,1)&amp;":"&amp;ADDRESS(ROW(AZ203),COLUMN(AZ203)-1,1,1),TRUE))&gt;0,"",
                    IF(COUNTIF(INDIRECT(ADDRESS(ROW(AZ203),MATCH(AZ$167,$166:$166,0),1,1)&amp;":"&amp;ADDRESS(ROW(AZ203),COLUMN(AZ203)-1,1,1),TRUE),"OK")&gt;0,"OK","NOK")),
              IF(AZ$8&gt;=VLOOKUP($A203,'2.2'!$D:$O,5,FALSE),"OK","NOK")),
         "")</f>
        <v/>
      </c>
      <c r="BA203" s="1156" t="str">
        <f ca="1">IF(intern2!BB39&gt;0,
        IF(BA$166="X",
              IF(COUNTBLANK(INDIRECT(ADDRESS(ROW(BA203),MATCH(BA$167,$166:$166,0),1,1)&amp;":"&amp;ADDRESS(ROW(BA203),COLUMN(BA203)-1,1,1),TRUE))&gt;0,"",
                    IF(COUNTIF(INDIRECT(ADDRESS(ROW(BA203),MATCH(BA$167,$166:$166,0),1,1)&amp;":"&amp;ADDRESS(ROW(BA203),COLUMN(BA203)-1,1,1),TRUE),"OK")&gt;0,"OK","NOK")),
              IF(BA$8&gt;=VLOOKUP($A203,'2.2'!$D:$O,5,FALSE),"OK","NOK")),
         "")</f>
        <v/>
      </c>
      <c r="BB203" s="1156" t="str">
        <f ca="1">IF(intern2!BC39&gt;0,
        IF(BB$166="X",
              IF(COUNTBLANK(INDIRECT(ADDRESS(ROW(BB203),MATCH(BB$167,$166:$166,0),1,1)&amp;":"&amp;ADDRESS(ROW(BB203),COLUMN(BB203)-1,1,1),TRUE))&gt;0,"",
                    IF(COUNTIF(INDIRECT(ADDRESS(ROW(BB203),MATCH(BB$167,$166:$166,0),1,1)&amp;":"&amp;ADDRESS(ROW(BB203),COLUMN(BB203)-1,1,1),TRUE),"OK")&gt;0,"OK","NOK")),
              IF(BB$8&gt;=VLOOKUP($A203,'2.2'!$D:$O,5,FALSE),"OK","NOK")),
         "")</f>
        <v/>
      </c>
      <c r="BC203" s="1156" t="str">
        <f ca="1">IF(intern2!BD39&gt;0,
        IF(BC$166="X",
              IF(COUNTBLANK(INDIRECT(ADDRESS(ROW(BC203),MATCH(BC$167,$166:$166,0),1,1)&amp;":"&amp;ADDRESS(ROW(BC203),COLUMN(BC203)-1,1,1),TRUE))&gt;0,"",
                    IF(COUNTIF(INDIRECT(ADDRESS(ROW(BC203),MATCH(BC$167,$166:$166,0),1,1)&amp;":"&amp;ADDRESS(ROW(BC203),COLUMN(BC203)-1,1,1),TRUE),"OK")&gt;0,"OK","NOK")),
              IF(BC$8&gt;=VLOOKUP($A203,'2.2'!$D:$O,5,FALSE),"OK","NOK")),
         "")</f>
        <v/>
      </c>
      <c r="BD203" s="1156" t="str">
        <f ca="1">IF(intern2!BE39&gt;0,
        IF(BD$166="X",
              IF(COUNTBLANK(INDIRECT(ADDRESS(ROW(BD203),MATCH(BD$167,$166:$166,0),1,1)&amp;":"&amp;ADDRESS(ROW(BD203),COLUMN(BD203)-1,1,1),TRUE))&gt;0,"",
                    IF(COUNTIF(INDIRECT(ADDRESS(ROW(BD203),MATCH(BD$167,$166:$166,0),1,1)&amp;":"&amp;ADDRESS(ROW(BD203),COLUMN(BD203)-1,1,1),TRUE),"OK")&gt;0,"OK","NOK")),
              IF(BD$8&gt;=VLOOKUP($A203,'2.2'!$D:$O,5,FALSE),"OK","NOK")),
         "")</f>
        <v/>
      </c>
      <c r="BE203" s="1156" t="str">
        <f ca="1">IF(intern2!BF39&gt;0,
        IF(BE$166="X",
              IF(COUNTBLANK(INDIRECT(ADDRESS(ROW(BE203),MATCH(BE$167,$166:$166,0),1,1)&amp;":"&amp;ADDRESS(ROW(BE203),COLUMN(BE203)-1,1,1),TRUE))&gt;0,"",
                    IF(COUNTIF(INDIRECT(ADDRESS(ROW(BE203),MATCH(BE$167,$166:$166,0),1,1)&amp;":"&amp;ADDRESS(ROW(BE203),COLUMN(BE203)-1,1,1),TRUE),"OK")&gt;0,"OK","NOK")),
              IF(BE$8&gt;=VLOOKUP($A203,'2.2'!$D:$O,5,FALSE),"OK","NOK")),
         "")</f>
        <v/>
      </c>
      <c r="BF203" s="1170" t="str">
        <f ca="1">IF(intern2!BG39&gt;0,
        IF(BF$166="X",
              IF(COUNTBLANK(INDIRECT(ADDRESS(ROW(BF203),MATCH(BF$167,$166:$166,0),1,1)&amp;":"&amp;ADDRESS(ROW(BF203),COLUMN(BF203)-1,1,1),TRUE))&gt;0,"",
                    IF(COUNTIF(INDIRECT(ADDRESS(ROW(BF203),MATCH(BF$167,$166:$166,0),1,1)&amp;":"&amp;ADDRESS(ROW(BF203),COLUMN(BF203)-1,1,1),TRUE),"OK")&gt;0,"OK","NOK")),
              IF(BF$8&gt;=VLOOKUP($A203,'2.2'!$D:$O,5,FALSE),"OK","NOK")),
         "")</f>
        <v/>
      </c>
      <c r="BG203" s="1269" t="str">
        <f ca="1">IF(intern2!BH39&gt;0,
        IF(BG$166="X",
              IF(COUNTBLANK(INDIRECT(ADDRESS(ROW(BG203),MATCH(BG$167,$166:$166,0),1,1)&amp;":"&amp;ADDRESS(ROW(BG203),COLUMN(BG203)-1,1,1),TRUE))&gt;0,"",
                    IF(COUNTIF(INDIRECT(ADDRESS(ROW(BG203),MATCH(BG$167,$166:$166,0),1,1)&amp;":"&amp;ADDRESS(ROW(BG203),COLUMN(BG203)-1,1,1),TRUE),"OK")&gt;0,"OK","NOK")),
              IF(BG$8&gt;=VLOOKUP($A203,'2.2'!$D:$O,5,FALSE),"OK","NOK")),
         "")</f>
        <v/>
      </c>
      <c r="BH203" s="1176" t="str">
        <f t="shared" ca="1" si="12"/>
        <v>OK</v>
      </c>
      <c r="BI203" s="1176"/>
    </row>
    <row r="204" spans="1:61" x14ac:dyDescent="0.25">
      <c r="A204" s="716" t="str">
        <f t="shared" ref="A204:B204" si="47">+A44</f>
        <v>AUG1</v>
      </c>
      <c r="B204" s="1157" t="str">
        <f t="shared" si="47"/>
        <v>Oftalmologia</v>
      </c>
      <c r="C204" s="1156" t="str">
        <f ca="1">IF(intern2!D40&gt;0,
        IF(C$166="X",
              IF(COUNTBLANK(INDIRECT(ADDRESS(ROW(C204),MATCH(C$167,$166:$166,0),1,1)&amp;":"&amp;ADDRESS(ROW(C204),COLUMN(C204)-1,1,1),TRUE))&gt;0,"",
                    IF(COUNTIF(INDIRECT(ADDRESS(ROW(C204),MATCH(C$167,$166:$166,0),1,1)&amp;":"&amp;ADDRESS(ROW(C204),COLUMN(C204)-1,1,1),TRUE),"OK")&gt;0,"OK","NOK")),
              IF(C$8&gt;=VLOOKUP($A204,'2.2'!$D:$O,5,FALSE),"OK","NOK")),
         "")</f>
        <v/>
      </c>
      <c r="D204" s="1156" t="str">
        <f ca="1">IF(intern2!E40&gt;0,
        IF(D$166="X",
              IF(COUNTBLANK(INDIRECT(ADDRESS(ROW(D204),MATCH(D$167,$166:$166,0),1,1)&amp;":"&amp;ADDRESS(ROW(D204),COLUMN(D204)-1,1,1),TRUE))&gt;0,"",
                    IF(COUNTIF(INDIRECT(ADDRESS(ROW(D204),MATCH(D$167,$166:$166,0),1,1)&amp;":"&amp;ADDRESS(ROW(D204),COLUMN(D204)-1,1,1),TRUE),"OK")&gt;0,"OK","NOK")),
              IF(D$8&gt;=VLOOKUP($A204,'2.2'!$D:$O,5,FALSE),"OK","NOK")),
         "")</f>
        <v/>
      </c>
      <c r="E204" s="1156" t="str">
        <f ca="1">IF(intern2!F40&gt;0,
        IF(E$166="X",
              IF(COUNTBLANK(INDIRECT(ADDRESS(ROW(E204),MATCH(E$167,$166:$166,0),1,1)&amp;":"&amp;ADDRESS(ROW(E204),COLUMN(E204)-1,1,1),TRUE))&gt;0,"",
                    IF(COUNTIF(INDIRECT(ADDRESS(ROW(E204),MATCH(E$167,$166:$166,0),1,1)&amp;":"&amp;ADDRESS(ROW(E204),COLUMN(E204)-1,1,1),TRUE),"OK")&gt;0,"OK","NOK")),
              IF(E$8&gt;=VLOOKUP($A204,'2.2'!$D:$O,5,FALSE),"OK","NOK")),
         "")</f>
        <v/>
      </c>
      <c r="F204" s="1156" t="str">
        <f ca="1">IF(intern2!G40&gt;0,
        IF(F$166="X",
              IF(COUNTBLANK(INDIRECT(ADDRESS(ROW(F204),MATCH(F$167,$166:$166,0),1,1)&amp;":"&amp;ADDRESS(ROW(F204),COLUMN(F204)-1,1,1),TRUE))&gt;0,"",
                    IF(COUNTIF(INDIRECT(ADDRESS(ROW(F204),MATCH(F$167,$166:$166,0),1,1)&amp;":"&amp;ADDRESS(ROW(F204),COLUMN(F204)-1,1,1),TRUE),"OK")&gt;0,"OK","NOK")),
              IF(F$8&gt;=VLOOKUP($A204,'2.2'!$D:$O,5,FALSE),"OK","NOK")),
         "")</f>
        <v/>
      </c>
      <c r="G204" s="1156" t="str">
        <f ca="1">IF(intern2!H40&gt;0,
        IF(G$166="X",
              IF(COUNTBLANK(INDIRECT(ADDRESS(ROW(G204),MATCH(G$167,$166:$166,0),1,1)&amp;":"&amp;ADDRESS(ROW(G204),COLUMN(G204)-1,1,1),TRUE))&gt;0,"",
                    IF(COUNTIF(INDIRECT(ADDRESS(ROW(G204),MATCH(G$167,$166:$166,0),1,1)&amp;":"&amp;ADDRESS(ROW(G204),COLUMN(G204)-1,1,1),TRUE),"OK")&gt;0,"OK","NOK")),
              IF(G$8&gt;=VLOOKUP($A204,'2.2'!$D:$O,5,FALSE),"OK","NOK")),
         "")</f>
        <v/>
      </c>
      <c r="H204" s="1156" t="str">
        <f ca="1">IF(intern2!I40&gt;0,
        IF(H$166="X",
              IF(COUNTBLANK(INDIRECT(ADDRESS(ROW(H204),MATCH(H$167,$166:$166,0),1,1)&amp;":"&amp;ADDRESS(ROW(H204),COLUMN(H204)-1,1,1),TRUE))&gt;0,"",
                    IF(COUNTIF(INDIRECT(ADDRESS(ROW(H204),MATCH(H$167,$166:$166,0),1,1)&amp;":"&amp;ADDRESS(ROW(H204),COLUMN(H204)-1,1,1),TRUE),"OK")&gt;0,"OK","NOK")),
              IF(H$8&gt;=VLOOKUP($A204,'2.2'!$D:$O,5,FALSE),"OK","NOK")),
         "")</f>
        <v/>
      </c>
      <c r="I204" s="1269" t="str">
        <f ca="1">IF(intern2!J40&gt;0,
        IF(I$166="X",
              IF(COUNTBLANK(INDIRECT(ADDRESS(ROW(I204),MATCH(I$167,$166:$166,0),1,1)&amp;":"&amp;ADDRESS(ROW(I204),COLUMN(I204)-1,1,1),TRUE))&gt;0,"",
                    IF(COUNTIF(INDIRECT(ADDRESS(ROW(I204),MATCH(I$167,$166:$166,0),1,1)&amp;":"&amp;ADDRESS(ROW(I204),COLUMN(I204)-1,1,1),TRUE),"OK")&gt;0,"OK","NOK")),
              IF(I$8&gt;=VLOOKUP($A204,'2.2'!$D:$O,5,FALSE),"OK","NOK")),
         "")</f>
        <v/>
      </c>
      <c r="J204" s="1159" t="str">
        <f ca="1">IF(intern2!K40&gt;0,
        IF(J$166="X",
              IF(COUNTBLANK(INDIRECT(ADDRESS(ROW(J204),MATCH(J$167,$166:$166,0),1,1)&amp;":"&amp;ADDRESS(ROW(J204),COLUMN(J204)-1,1,1),TRUE))&gt;0,"",
                    IF(COUNTIF(INDIRECT(ADDRESS(ROW(J204),MATCH(J$167,$166:$166,0),1,1)&amp;":"&amp;ADDRESS(ROW(J204),COLUMN(J204)-1,1,1),TRUE),"OK")&gt;0,"OK","NOK")),
              IF(J$8&gt;=VLOOKUP($A204,'2.2'!$D:$O,5,FALSE),"OK","NOK")),
         "")</f>
        <v/>
      </c>
      <c r="K204" s="1156" t="str">
        <f ca="1">IF(intern2!L40&gt;0,
        IF(K$166="X",
              IF(COUNTBLANK(INDIRECT(ADDRESS(ROW(K204),MATCH(K$167,$166:$166,0),1,1)&amp;":"&amp;ADDRESS(ROW(K204),COLUMN(K204)-1,1,1),TRUE))&gt;0,"",
                    IF(COUNTIF(INDIRECT(ADDRESS(ROW(K204),MATCH(K$167,$166:$166,0),1,1)&amp;":"&amp;ADDRESS(ROW(K204),COLUMN(K204)-1,1,1),TRUE),"OK")&gt;0,"OK","NOK")),
              IF(K$8&gt;=VLOOKUP($A204,'2.2'!$D:$O,5,FALSE),"OK","NOK")),
         "")</f>
        <v/>
      </c>
      <c r="L204" s="1156" t="str">
        <f ca="1">IF(intern2!M40&gt;0,
        IF(L$166="X",
              IF(COUNTBLANK(INDIRECT(ADDRESS(ROW(L204),MATCH(L$167,$166:$166,0),1,1)&amp;":"&amp;ADDRESS(ROW(L204),COLUMN(L204)-1,1,1),TRUE))&gt;0,"",
                    IF(COUNTIF(INDIRECT(ADDRESS(ROW(L204),MATCH(L$167,$166:$166,0),1,1)&amp;":"&amp;ADDRESS(ROW(L204),COLUMN(L204)-1,1,1),TRUE),"OK")&gt;0,"OK","NOK")),
              IF(L$8&gt;=VLOOKUP($A204,'2.2'!$D:$O,5,FALSE),"OK","NOK")),
         "")</f>
        <v/>
      </c>
      <c r="M204" s="1156" t="str">
        <f ca="1">IF(intern2!N40&gt;0,
        IF(M$166="X",
              IF(COUNTBLANK(INDIRECT(ADDRESS(ROW(M204),MATCH(M$167,$166:$166,0),1,1)&amp;":"&amp;ADDRESS(ROW(M204),COLUMN(M204)-1,1,1),TRUE))&gt;0,"",
                    IF(COUNTIF(INDIRECT(ADDRESS(ROW(M204),MATCH(M$167,$166:$166,0),1,1)&amp;":"&amp;ADDRESS(ROW(M204),COLUMN(M204)-1,1,1),TRUE),"OK")&gt;0,"OK","NOK")),
              IF(M$8&gt;=VLOOKUP($A204,'2.2'!$D:$O,5,FALSE),"OK","NOK")),
         "")</f>
        <v/>
      </c>
      <c r="N204" s="1156" t="str">
        <f ca="1">IF(intern2!O40&gt;0,
        IF(N$166="X",
              IF(COUNTBLANK(INDIRECT(ADDRESS(ROW(N204),MATCH(N$167,$166:$166,0),1,1)&amp;":"&amp;ADDRESS(ROW(N204),COLUMN(N204)-1,1,1),TRUE))&gt;0,"",
                    IF(COUNTIF(INDIRECT(ADDRESS(ROW(N204),MATCH(N$167,$166:$166,0),1,1)&amp;":"&amp;ADDRESS(ROW(N204),COLUMN(N204)-1,1,1),TRUE),"OK")&gt;0,"OK","NOK")),
              IF(N$8&gt;=VLOOKUP($A204,'2.2'!$D:$O,5,FALSE),"OK","NOK")),
         "")</f>
        <v/>
      </c>
      <c r="O204" s="1156" t="str">
        <f ca="1">IF(intern2!P40&gt;0,
        IF(O$166="X",
              IF(COUNTBLANK(INDIRECT(ADDRESS(ROW(O204),MATCH(O$167,$166:$166,0),1,1)&amp;":"&amp;ADDRESS(ROW(O204),COLUMN(O204)-1,1,1),TRUE))&gt;0,"",
                    IF(COUNTIF(INDIRECT(ADDRESS(ROW(O204),MATCH(O$167,$166:$166,0),1,1)&amp;":"&amp;ADDRESS(ROW(O204),COLUMN(O204)-1,1,1),TRUE),"OK")&gt;0,"OK","NOK")),
              IF(O$8&gt;=VLOOKUP($A204,'2.2'!$D:$O,5,FALSE),"OK","NOK")),
         "")</f>
        <v/>
      </c>
      <c r="P204" s="1156" t="str">
        <f ca="1">IF(intern2!Q40&gt;0,
        IF(P$166="X",
              IF(COUNTBLANK(INDIRECT(ADDRESS(ROW(P204),MATCH(P$167,$166:$166,0),1,1)&amp;":"&amp;ADDRESS(ROW(P204),COLUMN(P204)-1,1,1),TRUE))&gt;0,"",
                    IF(COUNTIF(INDIRECT(ADDRESS(ROW(P204),MATCH(P$167,$166:$166,0),1,1)&amp;":"&amp;ADDRESS(ROW(P204),COLUMN(P204)-1,1,1),TRUE),"OK")&gt;0,"OK","NOK")),
              IF(P$8&gt;=VLOOKUP($A204,'2.2'!$D:$O,5,FALSE),"OK","NOK")),
         "")</f>
        <v/>
      </c>
      <c r="Q204" s="1156" t="str">
        <f ca="1">IF(intern2!R40&gt;0,
        IF(Q$166="X",
              IF(COUNTBLANK(INDIRECT(ADDRESS(ROW(Q204),MATCH(Q$167,$166:$166,0),1,1)&amp;":"&amp;ADDRESS(ROW(Q204),COLUMN(Q204)-1,1,1),TRUE))&gt;0,"",
                    IF(COUNTIF(INDIRECT(ADDRESS(ROW(Q204),MATCH(Q$167,$166:$166,0),1,1)&amp;":"&amp;ADDRESS(ROW(Q204),COLUMN(Q204)-1,1,1),TRUE),"OK")&gt;0,"OK","NOK")),
              IF(Q$8&gt;=VLOOKUP($A204,'2.2'!$D:$O,5,FALSE),"OK","NOK")),
         "")</f>
        <v/>
      </c>
      <c r="R204" s="1159" t="str">
        <f ca="1">IF(intern2!S40&gt;0,
        IF(R$166="X",
              IF(COUNTBLANK(INDIRECT(ADDRESS(ROW(R204),MATCH(R$167,$166:$166,0),1,1)&amp;":"&amp;ADDRESS(ROW(R204),COLUMN(R204)-1,1,1),TRUE))&gt;0,"",
                    IF(COUNTIF(INDIRECT(ADDRESS(ROW(R204),MATCH(R$167,$166:$166,0),1,1)&amp;":"&amp;ADDRESS(ROW(R204),COLUMN(R204)-1,1,1),TRUE),"OK")&gt;0,"OK","NOK")),
              IF(R$8&gt;=VLOOKUP($A204,'2.2'!$D:$O,5,FALSE),"OK","NOK")),
         "")</f>
        <v/>
      </c>
      <c r="S204" s="1159" t="str">
        <f ca="1">IF(intern2!T40&gt;0,
        IF(S$166="X",
              IF(COUNTBLANK(INDIRECT(ADDRESS(ROW(S204),MATCH(S$167,$166:$166,0),1,1)&amp;":"&amp;ADDRESS(ROW(S204),COLUMN(S204)-1,1,1),TRUE))&gt;0,"",
                    IF(COUNTIF(INDIRECT(ADDRESS(ROW(S204),MATCH(S$167,$166:$166,0),1,1)&amp;":"&amp;ADDRESS(ROW(S204),COLUMN(S204)-1,1,1),TRUE),"OK")&gt;0,"OK","NOK")),
              IF(S$8&gt;=VLOOKUP($A204,'2.2'!$D:$O,5,FALSE),"OK","NOK")),
         "")</f>
        <v/>
      </c>
      <c r="T204" s="1156" t="str">
        <f ca="1">IF(intern2!U40&gt;0,
        IF(T$166="X",
              IF(COUNTBLANK(INDIRECT(ADDRESS(ROW(T204),MATCH(T$167,$166:$166,0),1,1)&amp;":"&amp;ADDRESS(ROW(T204),COLUMN(T204)-1,1,1),TRUE))&gt;0,"",
                    IF(COUNTIF(INDIRECT(ADDRESS(ROW(T204),MATCH(T$167,$166:$166,0),1,1)&amp;":"&amp;ADDRESS(ROW(T204),COLUMN(T204)-1,1,1),TRUE),"OK")&gt;0,"OK","NOK")),
              IF(T$8&gt;=VLOOKUP($A204,'2.2'!$D:$O,5,FALSE),"OK","NOK")),
         "")</f>
        <v/>
      </c>
      <c r="U204" s="1156" t="str">
        <f ca="1">IF(intern2!V40&gt;0,
        IF(U$166="X",
              IF(COUNTBLANK(INDIRECT(ADDRESS(ROW(U204),MATCH(U$167,$166:$166,0),1,1)&amp;":"&amp;ADDRESS(ROW(U204),COLUMN(U204)-1,1,1),TRUE))&gt;0,"",
                    IF(COUNTIF(INDIRECT(ADDRESS(ROW(U204),MATCH(U$167,$166:$166,0),1,1)&amp;":"&amp;ADDRESS(ROW(U204),COLUMN(U204)-1,1,1),TRUE),"OK")&gt;0,"OK","NOK")),
              IF(U$8&gt;=VLOOKUP($A204,'2.2'!$D:$O,5,FALSE),"OK","NOK")),
         "")</f>
        <v/>
      </c>
      <c r="V204" s="1156" t="str">
        <f ca="1">IF(intern2!W40&gt;0,
        IF(V$166="X",
              IF(COUNTBLANK(INDIRECT(ADDRESS(ROW(V204),MATCH(V$167,$166:$166,0),1,1)&amp;":"&amp;ADDRESS(ROW(V204),COLUMN(V204)-1,1,1),TRUE))&gt;0,"",
                    IF(COUNTIF(INDIRECT(ADDRESS(ROW(V204),MATCH(V$167,$166:$166,0),1,1)&amp;":"&amp;ADDRESS(ROW(V204),COLUMN(V204)-1,1,1),TRUE),"OK")&gt;0,"OK","NOK")),
              IF(V$8&gt;=VLOOKUP($A204,'2.2'!$D:$O,5,FALSE),"OK","NOK")),
         "")</f>
        <v/>
      </c>
      <c r="W204" s="1156" t="str">
        <f ca="1">IF(intern2!X40&gt;0,
        IF(W$166="X",
              IF(COUNTBLANK(INDIRECT(ADDRESS(ROW(W204),MATCH(W$167,$166:$166,0),1,1)&amp;":"&amp;ADDRESS(ROW(W204),COLUMN(W204)-1,1,1),TRUE))&gt;0,"",
                    IF(COUNTIF(INDIRECT(ADDRESS(ROW(W204),MATCH(W$167,$166:$166,0),1,1)&amp;":"&amp;ADDRESS(ROW(W204),COLUMN(W204)-1,1,1),TRUE),"OK")&gt;0,"OK","NOK")),
              IF(W$8&gt;=VLOOKUP($A204,'2.2'!$D:$O,5,FALSE),"OK","NOK")),
         "")</f>
        <v/>
      </c>
      <c r="X204" s="1156" t="str">
        <f ca="1">IF(intern2!Y40&gt;0,
        IF(X$166="X",
              IF(COUNTBLANK(INDIRECT(ADDRESS(ROW(X204),MATCH(X$167,$166:$166,0),1,1)&amp;":"&amp;ADDRESS(ROW(X204),COLUMN(X204)-1,1,1),TRUE))&gt;0,"",
                    IF(COUNTIF(INDIRECT(ADDRESS(ROW(X204),MATCH(X$167,$166:$166,0),1,1)&amp;":"&amp;ADDRESS(ROW(X204),COLUMN(X204)-1,1,1),TRUE),"OK")&gt;0,"OK","NOK")),
              IF(X$8&gt;=VLOOKUP($A204,'2.2'!$D:$O,5,FALSE),"OK","NOK")),
         "")</f>
        <v/>
      </c>
      <c r="Y204" s="1170" t="str">
        <f ca="1">IF(intern2!Z40&gt;0,
        IF(Y$166="X",
              IF(COUNTBLANK(INDIRECT(ADDRESS(ROW(Y204),MATCH(Y$167,$166:$166,0),1,1)&amp;":"&amp;ADDRESS(ROW(Y204),COLUMN(Y204)-1,1,1),TRUE))&gt;0,"",
                    IF(COUNTIF(INDIRECT(ADDRESS(ROW(Y204),MATCH(Y$167,$166:$166,0),1,1)&amp;":"&amp;ADDRESS(ROW(Y204),COLUMN(Y204)-1,1,1),TRUE),"OK")&gt;0,"OK","NOK")),
              IF(Y$8&gt;=VLOOKUP($A204,'2.2'!$D:$O,5,FALSE),"OK","NOK")),
         "")</f>
        <v/>
      </c>
      <c r="Z204" s="1269" t="str">
        <f ca="1">IF(intern2!AA40&gt;0,
        IF(Z$166="X",
              IF(COUNTBLANK(INDIRECT(ADDRESS(ROW(Z204),MATCH(Z$167,$166:$166,0),1,1)&amp;":"&amp;ADDRESS(ROW(Z204),COLUMN(Z204)-1,1,1),TRUE))&gt;0,"",
                    IF(COUNTIF(INDIRECT(ADDRESS(ROW(Z204),MATCH(Z$167,$166:$166,0),1,1)&amp;":"&amp;ADDRESS(ROW(Z204),COLUMN(Z204)-1,1,1),TRUE),"OK")&gt;0,"OK","NOK")),
              IF(Z$8&gt;=VLOOKUP($A204,'2.2'!$D:$O,5,FALSE),"OK","NOK")),
         "")</f>
        <v/>
      </c>
      <c r="AA204" s="1156" t="str">
        <f ca="1">IF(intern2!AB40&gt;0,
        IF(AA$166="X",
              IF(COUNTBLANK(INDIRECT(ADDRESS(ROW(AA204),MATCH(AA$167,$166:$166,0),1,1)&amp;":"&amp;ADDRESS(ROW(AA204),COLUMN(AA204)-1,1,1),TRUE))&gt;0,"",
                    IF(COUNTIF(INDIRECT(ADDRESS(ROW(AA204),MATCH(AA$167,$166:$166,0),1,1)&amp;":"&amp;ADDRESS(ROW(AA204),COLUMN(AA204)-1,1,1),TRUE),"OK")&gt;0,"OK","NOK")),
              IF(AA$8&gt;=VLOOKUP($A204,'2.2'!$D:$O,5,FALSE),"OK","NOK")),
         "")</f>
        <v/>
      </c>
      <c r="AB204" s="1156" t="str">
        <f ca="1">IF(intern2!AC40&gt;0,
        IF(AB$166="X",
              IF(COUNTBLANK(INDIRECT(ADDRESS(ROW(AB204),MATCH(AB$167,$166:$166,0),1,1)&amp;":"&amp;ADDRESS(ROW(AB204),COLUMN(AB204)-1,1,1),TRUE))&gt;0,"",
                    IF(COUNTIF(INDIRECT(ADDRESS(ROW(AB204),MATCH(AB$167,$166:$166,0),1,1)&amp;":"&amp;ADDRESS(ROW(AB204),COLUMN(AB204)-1,1,1),TRUE),"OK")&gt;0,"OK","NOK")),
              IF(AB$8&gt;=VLOOKUP($A204,'2.2'!$D:$O,5,FALSE),"OK","NOK")),
         "")</f>
        <v/>
      </c>
      <c r="AC204" s="1156" t="str">
        <f ca="1">IF(intern2!AD40&gt;0,
        IF(AC$166="X",
              IF(COUNTBLANK(INDIRECT(ADDRESS(ROW(AC204),MATCH(AC$167,$166:$166,0),1,1)&amp;":"&amp;ADDRESS(ROW(AC204),COLUMN(AC204)-1,1,1),TRUE))&gt;0,"",
                    IF(COUNTIF(INDIRECT(ADDRESS(ROW(AC204),MATCH(AC$167,$166:$166,0),1,1)&amp;":"&amp;ADDRESS(ROW(AC204),COLUMN(AC204)-1,1,1),TRUE),"OK")&gt;0,"OK","NOK")),
              IF(AC$8&gt;=VLOOKUP($A204,'2.2'!$D:$O,5,FALSE),"OK","NOK")),
         "")</f>
        <v/>
      </c>
      <c r="AD204" s="1156" t="str">
        <f ca="1">IF(intern2!AE40&gt;0,
        IF(AD$166="X",
              IF(COUNTBLANK(INDIRECT(ADDRESS(ROW(AD204),MATCH(AD$167,$166:$166,0),1,1)&amp;":"&amp;ADDRESS(ROW(AD204),COLUMN(AD204)-1,1,1),TRUE))&gt;0,"",
                    IF(COUNTIF(INDIRECT(ADDRESS(ROW(AD204),MATCH(AD$167,$166:$166,0),1,1)&amp;":"&amp;ADDRESS(ROW(AD204),COLUMN(AD204)-1,1,1),TRUE),"OK")&gt;0,"OK","NOK")),
              IF(AD$8&gt;=VLOOKUP($A204,'2.2'!$D:$O,5,FALSE),"OK","NOK")),
         "")</f>
        <v/>
      </c>
      <c r="AE204" s="1160" t="str">
        <f ca="1">IF(intern2!AF40&gt;0,
        IF(AE$166="X",
              IF(COUNTBLANK(INDIRECT(ADDRESS(ROW(AE204),MATCH(AE$167,$166:$166,0),1,1)&amp;":"&amp;ADDRESS(ROW(AE204),COLUMN(AE204)-1,1,1),TRUE))&gt;0,"",
                    IF(COUNTIF(INDIRECT(ADDRESS(ROW(AE204),MATCH(AE$167,$166:$166,0),1,1)&amp;":"&amp;ADDRESS(ROW(AE204),COLUMN(AE204)-1,1,1),TRUE),"OK")&gt;0,"OK","NOK")),
              IF(AE$8&gt;=VLOOKUP($A204,'2.2'!$D:$O,5,FALSE),"OK","NOK")),
         "")</f>
        <v/>
      </c>
      <c r="AF204" s="1269" t="str">
        <f ca="1">IF(intern2!AG40&gt;0,
        IF(AF$166="X",
              IF(COUNTBLANK(INDIRECT(ADDRESS(ROW(AF204),MATCH(AF$167,$166:$166,0),1,1)&amp;":"&amp;ADDRESS(ROW(AF204),COLUMN(AF204)-1,1,1),TRUE))&gt;0,"",
                    IF(COUNTIF(INDIRECT(ADDRESS(ROW(AF204),MATCH(AF$167,$166:$166,0),1,1)&amp;":"&amp;ADDRESS(ROW(AF204),COLUMN(AF204)-1,1,1),TRUE),"OK")&gt;0,"OK","NOK")),
              IF(AF$8&gt;=VLOOKUP($A204,'2.2'!$D:$O,5,FALSE),"OK","NOK")),
         "")</f>
        <v/>
      </c>
      <c r="AG204" s="1160" t="str">
        <f ca="1">IF(intern2!AH40&gt;0,
        IF(AG$166="X",
              IF(COUNTBLANK(INDIRECT(ADDRESS(ROW(AG204),MATCH(AG$167,$166:$166,0),1,1)&amp;":"&amp;ADDRESS(ROW(AG204),COLUMN(AG204)-1,1,1),TRUE))&gt;0,"",
                    IF(COUNTIF(INDIRECT(ADDRESS(ROW(AG204),MATCH(AG$167,$166:$166,0),1,1)&amp;":"&amp;ADDRESS(ROW(AG204),COLUMN(AG204)-1,1,1),TRUE),"OK")&gt;0,"OK","NOK")),
              IF(AG$8&gt;=VLOOKUP($A204,'2.2'!$D:$O,5,FALSE),"OK","NOK")),
         "")</f>
        <v/>
      </c>
      <c r="AH204" s="1160" t="str">
        <f ca="1">IF(intern2!AI40&gt;0,
        IF(AH$166="X",
              IF(COUNTBLANK(INDIRECT(ADDRESS(ROW(AH204),MATCH(AH$167,$166:$166,0),1,1)&amp;":"&amp;ADDRESS(ROW(AH204),COLUMN(AH204)-1,1,1),TRUE))&gt;0,"",
                    IF(COUNTIF(INDIRECT(ADDRESS(ROW(AH204),MATCH(AH$167,$166:$166,0),1,1)&amp;":"&amp;ADDRESS(ROW(AH204),COLUMN(AH204)-1,1,1),TRUE),"OK")&gt;0,"OK","NOK")),
              IF(AH$8&gt;=VLOOKUP($A204,'2.2'!$D:$O,5,FALSE),"OK","NOK")),
         "")</f>
        <v/>
      </c>
      <c r="AI204" s="1156" t="str">
        <f ca="1">IF(intern2!AJ40&gt;0,
        IF(AI$166="X",
              IF(COUNTBLANK(INDIRECT(ADDRESS(ROW(AI204),MATCH(AI$167,$166:$166,0),1,1)&amp;":"&amp;ADDRESS(ROW(AI204),COLUMN(AI204)-1,1,1),TRUE))&gt;0,"",
                    IF(COUNTIF(INDIRECT(ADDRESS(ROW(AI204),MATCH(AI$167,$166:$166,0),1,1)&amp;":"&amp;ADDRESS(ROW(AI204),COLUMN(AI204)-1,1,1),TRUE),"OK")&gt;0,"OK","NOK")),
              IF(AI$8&gt;=VLOOKUP($A204,'2.2'!$D:$O,5,FALSE),"OK","NOK")),
         "")</f>
        <v/>
      </c>
      <c r="AJ204" s="1156" t="str">
        <f ca="1">IF(intern2!AK40&gt;0,
        IF(AJ$166="X",
              IF(COUNTBLANK(INDIRECT(ADDRESS(ROW(AJ204),MATCH(AJ$167,$166:$166,0),1,1)&amp;":"&amp;ADDRESS(ROW(AJ204),COLUMN(AJ204)-1,1,1),TRUE))&gt;0,"",
                    IF(COUNTIF(INDIRECT(ADDRESS(ROW(AJ204),MATCH(AJ$167,$166:$166,0),1,1)&amp;":"&amp;ADDRESS(ROW(AJ204),COLUMN(AJ204)-1,1,1),TRUE),"OK")&gt;0,"OK","NOK")),
              IF(AJ$8&gt;=VLOOKUP($A204,'2.2'!$D:$O,5,FALSE),"OK","NOK")),
         "")</f>
        <v/>
      </c>
      <c r="AK204" s="1156" t="str">
        <f ca="1">IF(intern2!AL40&gt;0,
        IF(AK$166="X",
              IF(COUNTBLANK(INDIRECT(ADDRESS(ROW(AK204),MATCH(AK$167,$166:$166,0),1,1)&amp;":"&amp;ADDRESS(ROW(AK204),COLUMN(AK204)-1,1,1),TRUE))&gt;0,"",
                    IF(COUNTIF(INDIRECT(ADDRESS(ROW(AK204),MATCH(AK$167,$166:$166,0),1,1)&amp;":"&amp;ADDRESS(ROW(AK204),COLUMN(AK204)-1,1,1),TRUE),"OK")&gt;0,"OK","NOK")),
              IF(AK$8&gt;=VLOOKUP($A204,'2.2'!$D:$O,5,FALSE),"OK","NOK")),
         "")</f>
        <v/>
      </c>
      <c r="AL204" s="1156" t="str">
        <f ca="1">IF(intern2!AM40&gt;0,
        IF(AL$166="X",
              IF(COUNTBLANK(INDIRECT(ADDRESS(ROW(AL204),MATCH(AL$167,$166:$166,0),1,1)&amp;":"&amp;ADDRESS(ROW(AL204),COLUMN(AL204)-1,1,1),TRUE))&gt;0,"",
                    IF(COUNTIF(INDIRECT(ADDRESS(ROW(AL204),MATCH(AL$167,$166:$166,0),1,1)&amp;":"&amp;ADDRESS(ROW(AL204),COLUMN(AL204)-1,1,1),TRUE),"OK")&gt;0,"OK","NOK")),
              IF(AL$8&gt;=VLOOKUP($A204,'2.2'!$D:$O,5,FALSE),"OK","NOK")),
         "")</f>
        <v>NOK</v>
      </c>
      <c r="AM204" s="1269" t="str">
        <f ca="1">IF(intern2!AN40&gt;0,
        IF(AM$166="X",
              IF(COUNTBLANK(INDIRECT(ADDRESS(ROW(AM204),MATCH(AM$167,$166:$166,0),1,1)&amp;":"&amp;ADDRESS(ROW(AM204),COLUMN(AM204)-1,1,1),TRUE))&gt;0,"",
                    IF(COUNTIF(INDIRECT(ADDRESS(ROW(AM204),MATCH(AM$167,$166:$166,0),1,1)&amp;":"&amp;ADDRESS(ROW(AM204),COLUMN(AM204)-1,1,1),TRUE),"OK")&gt;0,"OK","NOK")),
              IF(AM$8&gt;=VLOOKUP($A204,'2.2'!$D:$O,5,FALSE),"OK","NOK")),
         "")</f>
        <v/>
      </c>
      <c r="AN204" s="1170" t="str">
        <f ca="1">IF(intern2!AO40&gt;0,
        IF(AN$166="X",
              IF(COUNTBLANK(INDIRECT(ADDRESS(ROW(AN204),MATCH(AN$167,$166:$166,0),1,1)&amp;":"&amp;ADDRESS(ROW(AN204),COLUMN(AN204)-1,1,1),TRUE))&gt;0,"",
                    IF(COUNTIF(INDIRECT(ADDRESS(ROW(AN204),MATCH(AN$167,$166:$166,0),1,1)&amp;":"&amp;ADDRESS(ROW(AN204),COLUMN(AN204)-1,1,1),TRUE),"OK")&gt;0,"OK","NOK")),
              IF(AN$8&gt;=VLOOKUP($A204,'2.2'!$D:$O,5,FALSE),"OK","NOK")),
         "")</f>
        <v/>
      </c>
      <c r="AO204" s="1156" t="str">
        <f ca="1">IF(intern2!AP40&gt;0,
        IF(AO$166="X",
              IF(COUNTBLANK(INDIRECT(ADDRESS(ROW(AO204),MATCH(AO$167,$166:$166,0),1,1)&amp;":"&amp;ADDRESS(ROW(AO204),COLUMN(AO204)-1,1,1),TRUE))&gt;0,"",
                    IF(COUNTIF(INDIRECT(ADDRESS(ROW(AO204),MATCH(AO$167,$166:$166,0),1,1)&amp;":"&amp;ADDRESS(ROW(AO204),COLUMN(AO204)-1,1,1),TRUE),"OK")&gt;0,"OK","NOK")),
              IF(AO$8&gt;=VLOOKUP($A204,'2.2'!$D:$O,5,FALSE),"OK","NOK")),
         "")</f>
        <v/>
      </c>
      <c r="AP204" s="1156" t="str">
        <f ca="1">IF(intern2!AQ40&gt;0,
        IF(AP$166="X",
              IF(COUNTBLANK(INDIRECT(ADDRESS(ROW(AP204),MATCH(AP$167,$166:$166,0),1,1)&amp;":"&amp;ADDRESS(ROW(AP204),COLUMN(AP204)-1,1,1),TRUE))&gt;0,"",
                    IF(COUNTIF(INDIRECT(ADDRESS(ROW(AP204),MATCH(AP$167,$166:$166,0),1,1)&amp;":"&amp;ADDRESS(ROW(AP204),COLUMN(AP204)-1,1,1),TRUE),"OK")&gt;0,"OK","NOK")),
              IF(AP$8&gt;=VLOOKUP($A204,'2.2'!$D:$O,5,FALSE),"OK","NOK")),
         "")</f>
        <v/>
      </c>
      <c r="AQ204" s="1269" t="str">
        <f ca="1">IF(intern2!AR40&gt;0,
        IF(AQ$166="X",
              IF(COUNTBLANK(INDIRECT(ADDRESS(ROW(AQ204),MATCH(AQ$167,$166:$166,0),1,1)&amp;":"&amp;ADDRESS(ROW(AQ204),COLUMN(AQ204)-1,1,1),TRUE))&gt;0,"",
                    IF(COUNTIF(INDIRECT(ADDRESS(ROW(AQ204),MATCH(AQ$167,$166:$166,0),1,1)&amp;":"&amp;ADDRESS(ROW(AQ204),COLUMN(AQ204)-1,1,1),TRUE),"OK")&gt;0,"OK","NOK")),
              IF(AQ$8&gt;=VLOOKUP($A204,'2.2'!$D:$O,5,FALSE),"OK","NOK")),
         "")</f>
        <v/>
      </c>
      <c r="AR204" s="1156" t="str">
        <f ca="1">IF(intern2!AS40&gt;0,
        IF(AR$166="X",
              IF(COUNTBLANK(INDIRECT(ADDRESS(ROW(AR204),MATCH(AR$167,$166:$166,0),1,1)&amp;":"&amp;ADDRESS(ROW(AR204),COLUMN(AR204)-1,1,1),TRUE))&gt;0,"",
                    IF(COUNTIF(INDIRECT(ADDRESS(ROW(AR204),MATCH(AR$167,$166:$166,0),1,1)&amp;":"&amp;ADDRESS(ROW(AR204),COLUMN(AR204)-1,1,1),TRUE),"OK")&gt;0,"OK","NOK")),
              IF(AR$8&gt;=VLOOKUP($A204,'2.2'!$D:$O,5,FALSE),"OK","NOK")),
         "")</f>
        <v/>
      </c>
      <c r="AS204" s="1156" t="str">
        <f ca="1">IF(intern2!AT40&gt;0,
        IF(AS$166="X",
              IF(COUNTBLANK(INDIRECT(ADDRESS(ROW(AS204),MATCH(AS$167,$166:$166,0),1,1)&amp;":"&amp;ADDRESS(ROW(AS204),COLUMN(AS204)-1,1,1),TRUE))&gt;0,"",
                    IF(COUNTIF(INDIRECT(ADDRESS(ROW(AS204),MATCH(AS$167,$166:$166,0),1,1)&amp;":"&amp;ADDRESS(ROW(AS204),COLUMN(AS204)-1,1,1),TRUE),"OK")&gt;0,"OK","NOK")),
              IF(AS$8&gt;=VLOOKUP($A204,'2.2'!$D:$O,5,FALSE),"OK","NOK")),
         "")</f>
        <v/>
      </c>
      <c r="AT204" s="1269" t="str">
        <f ca="1">IF(intern2!AU40&gt;0,
        IF(AT$166="X",
              IF(COUNTBLANK(INDIRECT(ADDRESS(ROW(AT204),MATCH(AT$167,$166:$166,0),1,1)&amp;":"&amp;ADDRESS(ROW(AT204),COLUMN(AT204)-1,1,1),TRUE))&gt;0,"",
                    IF(COUNTIF(INDIRECT(ADDRESS(ROW(AT204),MATCH(AT$167,$166:$166,0),1,1)&amp;":"&amp;ADDRESS(ROW(AT204),COLUMN(AT204)-1,1,1),TRUE),"OK")&gt;0,"OK","NOK")),
              IF(AT$8&gt;=VLOOKUP($A204,'2.2'!$D:$O,5,FALSE),"OK","NOK")),
         "")</f>
        <v/>
      </c>
      <c r="AU204" s="1156" t="str">
        <f ca="1">IF(intern2!AV40&gt;0,
        IF(AU$166="X",
              IF(COUNTBLANK(INDIRECT(ADDRESS(ROW(AU204),MATCH(AU$167,$166:$166,0),1,1)&amp;":"&amp;ADDRESS(ROW(AU204),COLUMN(AU204)-1,1,1),TRUE))&gt;0,"",
                    IF(COUNTIF(INDIRECT(ADDRESS(ROW(AU204),MATCH(AU$167,$166:$166,0),1,1)&amp;":"&amp;ADDRESS(ROW(AU204),COLUMN(AU204)-1,1,1),TRUE),"OK")&gt;0,"OK","NOK")),
              IF(AU$8&gt;=VLOOKUP($A204,'2.2'!$D:$O,5,FALSE),"OK","NOK")),
         "")</f>
        <v/>
      </c>
      <c r="AV204" s="1156" t="str">
        <f ca="1">IF(intern2!AW40&gt;0,
        IF(AV$166="X",
              IF(COUNTBLANK(INDIRECT(ADDRESS(ROW(AV204),MATCH(AV$167,$166:$166,0),1,1)&amp;":"&amp;ADDRESS(ROW(AV204),COLUMN(AV204)-1,1,1),TRUE))&gt;0,"",
                    IF(COUNTIF(INDIRECT(ADDRESS(ROW(AV204),MATCH(AV$167,$166:$166,0),1,1)&amp;":"&amp;ADDRESS(ROW(AV204),COLUMN(AV204)-1,1,1),TRUE),"OK")&gt;0,"OK","NOK")),
              IF(AV$8&gt;=VLOOKUP($A204,'2.2'!$D:$O,5,FALSE),"OK","NOK")),
         "")</f>
        <v/>
      </c>
      <c r="AW204" s="1156" t="str">
        <f ca="1">IF(intern2!AX40&gt;0,
        IF(AW$166="X",
              IF(COUNTBLANK(INDIRECT(ADDRESS(ROW(AW204),MATCH(AW$167,$166:$166,0),1,1)&amp;":"&amp;ADDRESS(ROW(AW204),COLUMN(AW204)-1,1,1),TRUE))&gt;0,"",
                    IF(COUNTIF(INDIRECT(ADDRESS(ROW(AW204),MATCH(AW$167,$166:$166,0),1,1)&amp;":"&amp;ADDRESS(ROW(AW204),COLUMN(AW204)-1,1,1),TRUE),"OK")&gt;0,"OK","NOK")),
              IF(AW$8&gt;=VLOOKUP($A204,'2.2'!$D:$O,5,FALSE),"OK","NOK")),
         "")</f>
        <v/>
      </c>
      <c r="AX204" s="1156" t="str">
        <f ca="1">IF(intern2!AY40&gt;0,
        IF(AX$166="X",
              IF(COUNTBLANK(INDIRECT(ADDRESS(ROW(AX204),MATCH(AX$167,$166:$166,0),1,1)&amp;":"&amp;ADDRESS(ROW(AX204),COLUMN(AX204)-1,1,1),TRUE))&gt;0,"",
                    IF(COUNTIF(INDIRECT(ADDRESS(ROW(AX204),MATCH(AX$167,$166:$166,0),1,1)&amp;":"&amp;ADDRESS(ROW(AX204),COLUMN(AX204)-1,1,1),TRUE),"OK")&gt;0,"OK","NOK")),
              IF(AX$8&gt;=VLOOKUP($A204,'2.2'!$D:$O,5,FALSE),"OK","NOK")),
         "")</f>
        <v/>
      </c>
      <c r="AY204" s="1156" t="str">
        <f ca="1">IF(intern2!AZ40&gt;0,
        IF(AY$166="X",
              IF(COUNTBLANK(INDIRECT(ADDRESS(ROW(AY204),MATCH(AY$167,$166:$166,0),1,1)&amp;":"&amp;ADDRESS(ROW(AY204),COLUMN(AY204)-1,1,1),TRUE))&gt;0,"",
                    IF(COUNTIF(INDIRECT(ADDRESS(ROW(AY204),MATCH(AY$167,$166:$166,0),1,1)&amp;":"&amp;ADDRESS(ROW(AY204),COLUMN(AY204)-1,1,1),TRUE),"OK")&gt;0,"OK","NOK")),
              IF(AY$8&gt;=VLOOKUP($A204,'2.2'!$D:$O,5,FALSE),"OK","NOK")),
         "")</f>
        <v/>
      </c>
      <c r="AZ204" s="1269" t="str">
        <f ca="1">IF(intern2!BA40&gt;0,
        IF(AZ$166="X",
              IF(COUNTBLANK(INDIRECT(ADDRESS(ROW(AZ204),MATCH(AZ$167,$166:$166,0),1,1)&amp;":"&amp;ADDRESS(ROW(AZ204),COLUMN(AZ204)-1,1,1),TRUE))&gt;0,"",
                    IF(COUNTIF(INDIRECT(ADDRESS(ROW(AZ204),MATCH(AZ$167,$166:$166,0),1,1)&amp;":"&amp;ADDRESS(ROW(AZ204),COLUMN(AZ204)-1,1,1),TRUE),"OK")&gt;0,"OK","NOK")),
              IF(AZ$8&gt;=VLOOKUP($A204,'2.2'!$D:$O,5,FALSE),"OK","NOK")),
         "")</f>
        <v/>
      </c>
      <c r="BA204" s="1156" t="str">
        <f ca="1">IF(intern2!BB40&gt;0,
        IF(BA$166="X",
              IF(COUNTBLANK(INDIRECT(ADDRESS(ROW(BA204),MATCH(BA$167,$166:$166,0),1,1)&amp;":"&amp;ADDRESS(ROW(BA204),COLUMN(BA204)-1,1,1),TRUE))&gt;0,"",
                    IF(COUNTIF(INDIRECT(ADDRESS(ROW(BA204),MATCH(BA$167,$166:$166,0),1,1)&amp;":"&amp;ADDRESS(ROW(BA204),COLUMN(BA204)-1,1,1),TRUE),"OK")&gt;0,"OK","NOK")),
              IF(BA$8&gt;=VLOOKUP($A204,'2.2'!$D:$O,5,FALSE),"OK","NOK")),
         "")</f>
        <v/>
      </c>
      <c r="BB204" s="1156" t="str">
        <f ca="1">IF(intern2!BC40&gt;0,
        IF(BB$166="X",
              IF(COUNTBLANK(INDIRECT(ADDRESS(ROW(BB204),MATCH(BB$167,$166:$166,0),1,1)&amp;":"&amp;ADDRESS(ROW(BB204),COLUMN(BB204)-1,1,1),TRUE))&gt;0,"",
                    IF(COUNTIF(INDIRECT(ADDRESS(ROW(BB204),MATCH(BB$167,$166:$166,0),1,1)&amp;":"&amp;ADDRESS(ROW(BB204),COLUMN(BB204)-1,1,1),TRUE),"OK")&gt;0,"OK","NOK")),
              IF(BB$8&gt;=VLOOKUP($A204,'2.2'!$D:$O,5,FALSE),"OK","NOK")),
         "")</f>
        <v/>
      </c>
      <c r="BC204" s="1156" t="str">
        <f ca="1">IF(intern2!BD40&gt;0,
        IF(BC$166="X",
              IF(COUNTBLANK(INDIRECT(ADDRESS(ROW(BC204),MATCH(BC$167,$166:$166,0),1,1)&amp;":"&amp;ADDRESS(ROW(BC204),COLUMN(BC204)-1,1,1),TRUE))&gt;0,"",
                    IF(COUNTIF(INDIRECT(ADDRESS(ROW(BC204),MATCH(BC$167,$166:$166,0),1,1)&amp;":"&amp;ADDRESS(ROW(BC204),COLUMN(BC204)-1,1,1),TRUE),"OK")&gt;0,"OK","NOK")),
              IF(BC$8&gt;=VLOOKUP($A204,'2.2'!$D:$O,5,FALSE),"OK","NOK")),
         "")</f>
        <v/>
      </c>
      <c r="BD204" s="1156" t="str">
        <f ca="1">IF(intern2!BE40&gt;0,
        IF(BD$166="X",
              IF(COUNTBLANK(INDIRECT(ADDRESS(ROW(BD204),MATCH(BD$167,$166:$166,0),1,1)&amp;":"&amp;ADDRESS(ROW(BD204),COLUMN(BD204)-1,1,1),TRUE))&gt;0,"",
                    IF(COUNTIF(INDIRECT(ADDRESS(ROW(BD204),MATCH(BD$167,$166:$166,0),1,1)&amp;":"&amp;ADDRESS(ROW(BD204),COLUMN(BD204)-1,1,1),TRUE),"OK")&gt;0,"OK","NOK")),
              IF(BD$8&gt;=VLOOKUP($A204,'2.2'!$D:$O,5,FALSE),"OK","NOK")),
         "")</f>
        <v/>
      </c>
      <c r="BE204" s="1156" t="str">
        <f ca="1">IF(intern2!BF40&gt;0,
        IF(BE$166="X",
              IF(COUNTBLANK(INDIRECT(ADDRESS(ROW(BE204),MATCH(BE$167,$166:$166,0),1,1)&amp;":"&amp;ADDRESS(ROW(BE204),COLUMN(BE204)-1,1,1),TRUE))&gt;0,"",
                    IF(COUNTIF(INDIRECT(ADDRESS(ROW(BE204),MATCH(BE$167,$166:$166,0),1,1)&amp;":"&amp;ADDRESS(ROW(BE204),COLUMN(BE204)-1,1,1),TRUE),"OK")&gt;0,"OK","NOK")),
              IF(BE$8&gt;=VLOOKUP($A204,'2.2'!$D:$O,5,FALSE),"OK","NOK")),
         "")</f>
        <v/>
      </c>
      <c r="BF204" s="1170" t="str">
        <f ca="1">IF(intern2!BG40&gt;0,
        IF(BF$166="X",
              IF(COUNTBLANK(INDIRECT(ADDRESS(ROW(BF204),MATCH(BF$167,$166:$166,0),1,1)&amp;":"&amp;ADDRESS(ROW(BF204),COLUMN(BF204)-1,1,1),TRUE))&gt;0,"",
                    IF(COUNTIF(INDIRECT(ADDRESS(ROW(BF204),MATCH(BF$167,$166:$166,0),1,1)&amp;":"&amp;ADDRESS(ROW(BF204),COLUMN(BF204)-1,1,1),TRUE),"OK")&gt;0,"OK","NOK")),
              IF(BF$8&gt;=VLOOKUP($A204,'2.2'!$D:$O,5,FALSE),"OK","NOK")),
         "")</f>
        <v/>
      </c>
      <c r="BG204" s="1269" t="str">
        <f ca="1">IF(intern2!BH40&gt;0,
        IF(BG$166="X",
              IF(COUNTBLANK(INDIRECT(ADDRESS(ROW(BG204),MATCH(BG$167,$166:$166,0),1,1)&amp;":"&amp;ADDRESS(ROW(BG204),COLUMN(BG204)-1,1,1),TRUE))&gt;0,"",
                    IF(COUNTIF(INDIRECT(ADDRESS(ROW(BG204),MATCH(BG$167,$166:$166,0),1,1)&amp;":"&amp;ADDRESS(ROW(BG204),COLUMN(BG204)-1,1,1),TRUE),"OK")&gt;0,"OK","NOK")),
              IF(BG$8&gt;=VLOOKUP($A204,'2.2'!$D:$O,5,FALSE),"OK","NOK")),
         "")</f>
        <v/>
      </c>
      <c r="BH204" s="1176" t="str">
        <f t="shared" ca="1" si="12"/>
        <v>NOK</v>
      </c>
      <c r="BI204" s="1176"/>
    </row>
    <row r="205" spans="1:61" x14ac:dyDescent="0.25">
      <c r="A205" s="716" t="str">
        <f t="shared" ref="A205:B205" si="48">+A45</f>
        <v>AUG1.1</v>
      </c>
      <c r="B205" s="1157" t="str">
        <f t="shared" si="48"/>
        <v>Strabologia</v>
      </c>
      <c r="C205" s="1156" t="str">
        <f ca="1">IF(intern2!D41&gt;0,
        IF(C$166="X",
              IF(COUNTBLANK(INDIRECT(ADDRESS(ROW(C205),MATCH(C$167,$166:$166,0),1,1)&amp;":"&amp;ADDRESS(ROW(C205),COLUMN(C205)-1,1,1),TRUE))&gt;0,"",
                    IF(COUNTIF(INDIRECT(ADDRESS(ROW(C205),MATCH(C$167,$166:$166,0),1,1)&amp;":"&amp;ADDRESS(ROW(C205),COLUMN(C205)-1,1,1),TRUE),"OK")&gt;0,"OK","NOK")),
              IF(C$8&gt;=VLOOKUP($A205,'2.2'!$D:$O,5,FALSE),"OK","NOK")),
         "")</f>
        <v/>
      </c>
      <c r="D205" s="1156" t="str">
        <f ca="1">IF(intern2!E41&gt;0,
        IF(D$166="X",
              IF(COUNTBLANK(INDIRECT(ADDRESS(ROW(D205),MATCH(D$167,$166:$166,0),1,1)&amp;":"&amp;ADDRESS(ROW(D205),COLUMN(D205)-1,1,1),TRUE))&gt;0,"",
                    IF(COUNTIF(INDIRECT(ADDRESS(ROW(D205),MATCH(D$167,$166:$166,0),1,1)&amp;":"&amp;ADDRESS(ROW(D205),COLUMN(D205)-1,1,1),TRUE),"OK")&gt;0,"OK","NOK")),
              IF(D$8&gt;=VLOOKUP($A205,'2.2'!$D:$O,5,FALSE),"OK","NOK")),
         "")</f>
        <v/>
      </c>
      <c r="E205" s="1156" t="str">
        <f ca="1">IF(intern2!F41&gt;0,
        IF(E$166="X",
              IF(COUNTBLANK(INDIRECT(ADDRESS(ROW(E205),MATCH(E$167,$166:$166,0),1,1)&amp;":"&amp;ADDRESS(ROW(E205),COLUMN(E205)-1,1,1),TRUE))&gt;0,"",
                    IF(COUNTIF(INDIRECT(ADDRESS(ROW(E205),MATCH(E$167,$166:$166,0),1,1)&amp;":"&amp;ADDRESS(ROW(E205),COLUMN(E205)-1,1,1),TRUE),"OK")&gt;0,"OK","NOK")),
              IF(E$8&gt;=VLOOKUP($A205,'2.2'!$D:$O,5,FALSE),"OK","NOK")),
         "")</f>
        <v/>
      </c>
      <c r="F205" s="1156" t="str">
        <f ca="1">IF(intern2!G41&gt;0,
        IF(F$166="X",
              IF(COUNTBLANK(INDIRECT(ADDRESS(ROW(F205),MATCH(F$167,$166:$166,0),1,1)&amp;":"&amp;ADDRESS(ROW(F205),COLUMN(F205)-1,1,1),TRUE))&gt;0,"",
                    IF(COUNTIF(INDIRECT(ADDRESS(ROW(F205),MATCH(F$167,$166:$166,0),1,1)&amp;":"&amp;ADDRESS(ROW(F205),COLUMN(F205)-1,1,1),TRUE),"OK")&gt;0,"OK","NOK")),
              IF(F$8&gt;=VLOOKUP($A205,'2.2'!$D:$O,5,FALSE),"OK","NOK")),
         "")</f>
        <v/>
      </c>
      <c r="G205" s="1156" t="str">
        <f ca="1">IF(intern2!H41&gt;0,
        IF(G$166="X",
              IF(COUNTBLANK(INDIRECT(ADDRESS(ROW(G205),MATCH(G$167,$166:$166,0),1,1)&amp;":"&amp;ADDRESS(ROW(G205),COLUMN(G205)-1,1,1),TRUE))&gt;0,"",
                    IF(COUNTIF(INDIRECT(ADDRESS(ROW(G205),MATCH(G$167,$166:$166,0),1,1)&amp;":"&amp;ADDRESS(ROW(G205),COLUMN(G205)-1,1,1),TRUE),"OK")&gt;0,"OK","NOK")),
              IF(G$8&gt;=VLOOKUP($A205,'2.2'!$D:$O,5,FALSE),"OK","NOK")),
         "")</f>
        <v/>
      </c>
      <c r="H205" s="1156" t="str">
        <f ca="1">IF(intern2!I41&gt;0,
        IF(H$166="X",
              IF(COUNTBLANK(INDIRECT(ADDRESS(ROW(H205),MATCH(H$167,$166:$166,0),1,1)&amp;":"&amp;ADDRESS(ROW(H205),COLUMN(H205)-1,1,1),TRUE))&gt;0,"",
                    IF(COUNTIF(INDIRECT(ADDRESS(ROW(H205),MATCH(H$167,$166:$166,0),1,1)&amp;":"&amp;ADDRESS(ROW(H205),COLUMN(H205)-1,1,1),TRUE),"OK")&gt;0,"OK","NOK")),
              IF(H$8&gt;=VLOOKUP($A205,'2.2'!$D:$O,5,FALSE),"OK","NOK")),
         "")</f>
        <v/>
      </c>
      <c r="I205" s="1269" t="str">
        <f ca="1">IF(intern2!J41&gt;0,
        IF(I$166="X",
              IF(COUNTBLANK(INDIRECT(ADDRESS(ROW(I205),MATCH(I$167,$166:$166,0),1,1)&amp;":"&amp;ADDRESS(ROW(I205),COLUMN(I205)-1,1,1),TRUE))&gt;0,"",
                    IF(COUNTIF(INDIRECT(ADDRESS(ROW(I205),MATCH(I$167,$166:$166,0),1,1)&amp;":"&amp;ADDRESS(ROW(I205),COLUMN(I205)-1,1,1),TRUE),"OK")&gt;0,"OK","NOK")),
              IF(I$8&gt;=VLOOKUP($A205,'2.2'!$D:$O,5,FALSE),"OK","NOK")),
         "")</f>
        <v/>
      </c>
      <c r="J205" s="1159" t="str">
        <f ca="1">IF(intern2!K41&gt;0,
        IF(J$166="X",
              IF(COUNTBLANK(INDIRECT(ADDRESS(ROW(J205),MATCH(J$167,$166:$166,0),1,1)&amp;":"&amp;ADDRESS(ROW(J205),COLUMN(J205)-1,1,1),TRUE))&gt;0,"",
                    IF(COUNTIF(INDIRECT(ADDRESS(ROW(J205),MATCH(J$167,$166:$166,0),1,1)&amp;":"&amp;ADDRESS(ROW(J205),COLUMN(J205)-1,1,1),TRUE),"OK")&gt;0,"OK","NOK")),
              IF(J$8&gt;=VLOOKUP($A205,'2.2'!$D:$O,5,FALSE),"OK","NOK")),
         "")</f>
        <v/>
      </c>
      <c r="K205" s="1156" t="str">
        <f ca="1">IF(intern2!L41&gt;0,
        IF(K$166="X",
              IF(COUNTBLANK(INDIRECT(ADDRESS(ROW(K205),MATCH(K$167,$166:$166,0),1,1)&amp;":"&amp;ADDRESS(ROW(K205),COLUMN(K205)-1,1,1),TRUE))&gt;0,"",
                    IF(COUNTIF(INDIRECT(ADDRESS(ROW(K205),MATCH(K$167,$166:$166,0),1,1)&amp;":"&amp;ADDRESS(ROW(K205),COLUMN(K205)-1,1,1),TRUE),"OK")&gt;0,"OK","NOK")),
              IF(K$8&gt;=VLOOKUP($A205,'2.2'!$D:$O,5,FALSE),"OK","NOK")),
         "")</f>
        <v/>
      </c>
      <c r="L205" s="1156" t="str">
        <f ca="1">IF(intern2!M41&gt;0,
        IF(L$166="X",
              IF(COUNTBLANK(INDIRECT(ADDRESS(ROW(L205),MATCH(L$167,$166:$166,0),1,1)&amp;":"&amp;ADDRESS(ROW(L205),COLUMN(L205)-1,1,1),TRUE))&gt;0,"",
                    IF(COUNTIF(INDIRECT(ADDRESS(ROW(L205),MATCH(L$167,$166:$166,0),1,1)&amp;":"&amp;ADDRESS(ROW(L205),COLUMN(L205)-1,1,1),TRUE),"OK")&gt;0,"OK","NOK")),
              IF(L$8&gt;=VLOOKUP($A205,'2.2'!$D:$O,5,FALSE),"OK","NOK")),
         "")</f>
        <v/>
      </c>
      <c r="M205" s="1156" t="str">
        <f ca="1">IF(intern2!N41&gt;0,
        IF(M$166="X",
              IF(COUNTBLANK(INDIRECT(ADDRESS(ROW(M205),MATCH(M$167,$166:$166,0),1,1)&amp;":"&amp;ADDRESS(ROW(M205),COLUMN(M205)-1,1,1),TRUE))&gt;0,"",
                    IF(COUNTIF(INDIRECT(ADDRESS(ROW(M205),MATCH(M$167,$166:$166,0),1,1)&amp;":"&amp;ADDRESS(ROW(M205),COLUMN(M205)-1,1,1),TRUE),"OK")&gt;0,"OK","NOK")),
              IF(M$8&gt;=VLOOKUP($A205,'2.2'!$D:$O,5,FALSE),"OK","NOK")),
         "")</f>
        <v/>
      </c>
      <c r="N205" s="1156" t="str">
        <f ca="1">IF(intern2!O41&gt;0,
        IF(N$166="X",
              IF(COUNTBLANK(INDIRECT(ADDRESS(ROW(N205),MATCH(N$167,$166:$166,0),1,1)&amp;":"&amp;ADDRESS(ROW(N205),COLUMN(N205)-1,1,1),TRUE))&gt;0,"",
                    IF(COUNTIF(INDIRECT(ADDRESS(ROW(N205),MATCH(N$167,$166:$166,0),1,1)&amp;":"&amp;ADDRESS(ROW(N205),COLUMN(N205)-1,1,1),TRUE),"OK")&gt;0,"OK","NOK")),
              IF(N$8&gt;=VLOOKUP($A205,'2.2'!$D:$O,5,FALSE),"OK","NOK")),
         "")</f>
        <v/>
      </c>
      <c r="O205" s="1156" t="str">
        <f ca="1">IF(intern2!P41&gt;0,
        IF(O$166="X",
              IF(COUNTBLANK(INDIRECT(ADDRESS(ROW(O205),MATCH(O$167,$166:$166,0),1,1)&amp;":"&amp;ADDRESS(ROW(O205),COLUMN(O205)-1,1,1),TRUE))&gt;0,"",
                    IF(COUNTIF(INDIRECT(ADDRESS(ROW(O205),MATCH(O$167,$166:$166,0),1,1)&amp;":"&amp;ADDRESS(ROW(O205),COLUMN(O205)-1,1,1),TRUE),"OK")&gt;0,"OK","NOK")),
              IF(O$8&gt;=VLOOKUP($A205,'2.2'!$D:$O,5,FALSE),"OK","NOK")),
         "")</f>
        <v/>
      </c>
      <c r="P205" s="1156" t="str">
        <f ca="1">IF(intern2!Q41&gt;0,
        IF(P$166="X",
              IF(COUNTBLANK(INDIRECT(ADDRESS(ROW(P205),MATCH(P$167,$166:$166,0),1,1)&amp;":"&amp;ADDRESS(ROW(P205),COLUMN(P205)-1,1,1),TRUE))&gt;0,"",
                    IF(COUNTIF(INDIRECT(ADDRESS(ROW(P205),MATCH(P$167,$166:$166,0),1,1)&amp;":"&amp;ADDRESS(ROW(P205),COLUMN(P205)-1,1,1),TRUE),"OK")&gt;0,"OK","NOK")),
              IF(P$8&gt;=VLOOKUP($A205,'2.2'!$D:$O,5,FALSE),"OK","NOK")),
         "")</f>
        <v/>
      </c>
      <c r="Q205" s="1156" t="str">
        <f ca="1">IF(intern2!R41&gt;0,
        IF(Q$166="X",
              IF(COUNTBLANK(INDIRECT(ADDRESS(ROW(Q205),MATCH(Q$167,$166:$166,0),1,1)&amp;":"&amp;ADDRESS(ROW(Q205),COLUMN(Q205)-1,1,1),TRUE))&gt;0,"",
                    IF(COUNTIF(INDIRECT(ADDRESS(ROW(Q205),MATCH(Q$167,$166:$166,0),1,1)&amp;":"&amp;ADDRESS(ROW(Q205),COLUMN(Q205)-1,1,1),TRUE),"OK")&gt;0,"OK","NOK")),
              IF(Q$8&gt;=VLOOKUP($A205,'2.2'!$D:$O,5,FALSE),"OK","NOK")),
         "")</f>
        <v/>
      </c>
      <c r="R205" s="1159" t="str">
        <f ca="1">IF(intern2!S41&gt;0,
        IF(R$166="X",
              IF(COUNTBLANK(INDIRECT(ADDRESS(ROW(R205),MATCH(R$167,$166:$166,0),1,1)&amp;":"&amp;ADDRESS(ROW(R205),COLUMN(R205)-1,1,1),TRUE))&gt;0,"",
                    IF(COUNTIF(INDIRECT(ADDRESS(ROW(R205),MATCH(R$167,$166:$166,0),1,1)&amp;":"&amp;ADDRESS(ROW(R205),COLUMN(R205)-1,1,1),TRUE),"OK")&gt;0,"OK","NOK")),
              IF(R$8&gt;=VLOOKUP($A205,'2.2'!$D:$O,5,FALSE),"OK","NOK")),
         "")</f>
        <v/>
      </c>
      <c r="S205" s="1159" t="str">
        <f ca="1">IF(intern2!T41&gt;0,
        IF(S$166="X",
              IF(COUNTBLANK(INDIRECT(ADDRESS(ROW(S205),MATCH(S$167,$166:$166,0),1,1)&amp;":"&amp;ADDRESS(ROW(S205),COLUMN(S205)-1,1,1),TRUE))&gt;0,"",
                    IF(COUNTIF(INDIRECT(ADDRESS(ROW(S205),MATCH(S$167,$166:$166,0),1,1)&amp;":"&amp;ADDRESS(ROW(S205),COLUMN(S205)-1,1,1),TRUE),"OK")&gt;0,"OK","NOK")),
              IF(S$8&gt;=VLOOKUP($A205,'2.2'!$D:$O,5,FALSE),"OK","NOK")),
         "")</f>
        <v/>
      </c>
      <c r="T205" s="1156" t="str">
        <f ca="1">IF(intern2!U41&gt;0,
        IF(T$166="X",
              IF(COUNTBLANK(INDIRECT(ADDRESS(ROW(T205),MATCH(T$167,$166:$166,0),1,1)&amp;":"&amp;ADDRESS(ROW(T205),COLUMN(T205)-1,1,1),TRUE))&gt;0,"",
                    IF(COUNTIF(INDIRECT(ADDRESS(ROW(T205),MATCH(T$167,$166:$166,0),1,1)&amp;":"&amp;ADDRESS(ROW(T205),COLUMN(T205)-1,1,1),TRUE),"OK")&gt;0,"OK","NOK")),
              IF(T$8&gt;=VLOOKUP($A205,'2.2'!$D:$O,5,FALSE),"OK","NOK")),
         "")</f>
        <v/>
      </c>
      <c r="U205" s="1156" t="str">
        <f ca="1">IF(intern2!V41&gt;0,
        IF(U$166="X",
              IF(COUNTBLANK(INDIRECT(ADDRESS(ROW(U205),MATCH(U$167,$166:$166,0),1,1)&amp;":"&amp;ADDRESS(ROW(U205),COLUMN(U205)-1,1,1),TRUE))&gt;0,"",
                    IF(COUNTIF(INDIRECT(ADDRESS(ROW(U205),MATCH(U$167,$166:$166,0),1,1)&amp;":"&amp;ADDRESS(ROW(U205),COLUMN(U205)-1,1,1),TRUE),"OK")&gt;0,"OK","NOK")),
              IF(U$8&gt;=VLOOKUP($A205,'2.2'!$D:$O,5,FALSE),"OK","NOK")),
         "")</f>
        <v/>
      </c>
      <c r="V205" s="1156" t="str">
        <f ca="1">IF(intern2!W41&gt;0,
        IF(V$166="X",
              IF(COUNTBLANK(INDIRECT(ADDRESS(ROW(V205),MATCH(V$167,$166:$166,0),1,1)&amp;":"&amp;ADDRESS(ROW(V205),COLUMN(V205)-1,1,1),TRUE))&gt;0,"",
                    IF(COUNTIF(INDIRECT(ADDRESS(ROW(V205),MATCH(V$167,$166:$166,0),1,1)&amp;":"&amp;ADDRESS(ROW(V205),COLUMN(V205)-1,1,1),TRUE),"OK")&gt;0,"OK","NOK")),
              IF(V$8&gt;=VLOOKUP($A205,'2.2'!$D:$O,5,FALSE),"OK","NOK")),
         "")</f>
        <v/>
      </c>
      <c r="W205" s="1156" t="str">
        <f ca="1">IF(intern2!X41&gt;0,
        IF(W$166="X",
              IF(COUNTBLANK(INDIRECT(ADDRESS(ROW(W205),MATCH(W$167,$166:$166,0),1,1)&amp;":"&amp;ADDRESS(ROW(W205),COLUMN(W205)-1,1,1),TRUE))&gt;0,"",
                    IF(COUNTIF(INDIRECT(ADDRESS(ROW(W205),MATCH(W$167,$166:$166,0),1,1)&amp;":"&amp;ADDRESS(ROW(W205),COLUMN(W205)-1,1,1),TRUE),"OK")&gt;0,"OK","NOK")),
              IF(W$8&gt;=VLOOKUP($A205,'2.2'!$D:$O,5,FALSE),"OK","NOK")),
         "")</f>
        <v/>
      </c>
      <c r="X205" s="1156" t="str">
        <f ca="1">IF(intern2!Y41&gt;0,
        IF(X$166="X",
              IF(COUNTBLANK(INDIRECT(ADDRESS(ROW(X205),MATCH(X$167,$166:$166,0),1,1)&amp;":"&amp;ADDRESS(ROW(X205),COLUMN(X205)-1,1,1),TRUE))&gt;0,"",
                    IF(COUNTIF(INDIRECT(ADDRESS(ROW(X205),MATCH(X$167,$166:$166,0),1,1)&amp;":"&amp;ADDRESS(ROW(X205),COLUMN(X205)-1,1,1),TRUE),"OK")&gt;0,"OK","NOK")),
              IF(X$8&gt;=VLOOKUP($A205,'2.2'!$D:$O,5,FALSE),"OK","NOK")),
         "")</f>
        <v/>
      </c>
      <c r="Y205" s="1170" t="str">
        <f ca="1">IF(intern2!Z41&gt;0,
        IF(Y$166="X",
              IF(COUNTBLANK(INDIRECT(ADDRESS(ROW(Y205),MATCH(Y$167,$166:$166,0),1,1)&amp;":"&amp;ADDRESS(ROW(Y205),COLUMN(Y205)-1,1,1),TRUE))&gt;0,"",
                    IF(COUNTIF(INDIRECT(ADDRESS(ROW(Y205),MATCH(Y$167,$166:$166,0),1,1)&amp;":"&amp;ADDRESS(ROW(Y205),COLUMN(Y205)-1,1,1),TRUE),"OK")&gt;0,"OK","NOK")),
              IF(Y$8&gt;=VLOOKUP($A205,'2.2'!$D:$O,5,FALSE),"OK","NOK")),
         "")</f>
        <v/>
      </c>
      <c r="Z205" s="1269" t="str">
        <f ca="1">IF(intern2!AA41&gt;0,
        IF(Z$166="X",
              IF(COUNTBLANK(INDIRECT(ADDRESS(ROW(Z205),MATCH(Z$167,$166:$166,0),1,1)&amp;":"&amp;ADDRESS(ROW(Z205),COLUMN(Z205)-1,1,1),TRUE))&gt;0,"",
                    IF(COUNTIF(INDIRECT(ADDRESS(ROW(Z205),MATCH(Z$167,$166:$166,0),1,1)&amp;":"&amp;ADDRESS(ROW(Z205),COLUMN(Z205)-1,1,1),TRUE),"OK")&gt;0,"OK","NOK")),
              IF(Z$8&gt;=VLOOKUP($A205,'2.2'!$D:$O,5,FALSE),"OK","NOK")),
         "")</f>
        <v/>
      </c>
      <c r="AA205" s="1156" t="str">
        <f ca="1">IF(intern2!AB41&gt;0,
        IF(AA$166="X",
              IF(COUNTBLANK(INDIRECT(ADDRESS(ROW(AA205),MATCH(AA$167,$166:$166,0),1,1)&amp;":"&amp;ADDRESS(ROW(AA205),COLUMN(AA205)-1,1,1),TRUE))&gt;0,"",
                    IF(COUNTIF(INDIRECT(ADDRESS(ROW(AA205),MATCH(AA$167,$166:$166,0),1,1)&amp;":"&amp;ADDRESS(ROW(AA205),COLUMN(AA205)-1,1,1),TRUE),"OK")&gt;0,"OK","NOK")),
              IF(AA$8&gt;=VLOOKUP($A205,'2.2'!$D:$O,5,FALSE),"OK","NOK")),
         "")</f>
        <v/>
      </c>
      <c r="AB205" s="1156" t="str">
        <f ca="1">IF(intern2!AC41&gt;0,
        IF(AB$166="X",
              IF(COUNTBLANK(INDIRECT(ADDRESS(ROW(AB205),MATCH(AB$167,$166:$166,0),1,1)&amp;":"&amp;ADDRESS(ROW(AB205),COLUMN(AB205)-1,1,1),TRUE))&gt;0,"",
                    IF(COUNTIF(INDIRECT(ADDRESS(ROW(AB205),MATCH(AB$167,$166:$166,0),1,1)&amp;":"&amp;ADDRESS(ROW(AB205),COLUMN(AB205)-1,1,1),TRUE),"OK")&gt;0,"OK","NOK")),
              IF(AB$8&gt;=VLOOKUP($A205,'2.2'!$D:$O,5,FALSE),"OK","NOK")),
         "")</f>
        <v/>
      </c>
      <c r="AC205" s="1156" t="str">
        <f ca="1">IF(intern2!AD41&gt;0,
        IF(AC$166="X",
              IF(COUNTBLANK(INDIRECT(ADDRESS(ROW(AC205),MATCH(AC$167,$166:$166,0),1,1)&amp;":"&amp;ADDRESS(ROW(AC205),COLUMN(AC205)-1,1,1),TRUE))&gt;0,"",
                    IF(COUNTIF(INDIRECT(ADDRESS(ROW(AC205),MATCH(AC$167,$166:$166,0),1,1)&amp;":"&amp;ADDRESS(ROW(AC205),COLUMN(AC205)-1,1,1),TRUE),"OK")&gt;0,"OK","NOK")),
              IF(AC$8&gt;=VLOOKUP($A205,'2.2'!$D:$O,5,FALSE),"OK","NOK")),
         "")</f>
        <v/>
      </c>
      <c r="AD205" s="1156" t="str">
        <f ca="1">IF(intern2!AE41&gt;0,
        IF(AD$166="X",
              IF(COUNTBLANK(INDIRECT(ADDRESS(ROW(AD205),MATCH(AD$167,$166:$166,0),1,1)&amp;":"&amp;ADDRESS(ROW(AD205),COLUMN(AD205)-1,1,1),TRUE))&gt;0,"",
                    IF(COUNTIF(INDIRECT(ADDRESS(ROW(AD205),MATCH(AD$167,$166:$166,0),1,1)&amp;":"&amp;ADDRESS(ROW(AD205),COLUMN(AD205)-1,1,1),TRUE),"OK")&gt;0,"OK","NOK")),
              IF(AD$8&gt;=VLOOKUP($A205,'2.2'!$D:$O,5,FALSE),"OK","NOK")),
         "")</f>
        <v/>
      </c>
      <c r="AE205" s="1160" t="str">
        <f ca="1">IF(intern2!AF41&gt;0,
        IF(AE$166="X",
              IF(COUNTBLANK(INDIRECT(ADDRESS(ROW(AE205),MATCH(AE$167,$166:$166,0),1,1)&amp;":"&amp;ADDRESS(ROW(AE205),COLUMN(AE205)-1,1,1),TRUE))&gt;0,"",
                    IF(COUNTIF(INDIRECT(ADDRESS(ROW(AE205),MATCH(AE$167,$166:$166,0),1,1)&amp;":"&amp;ADDRESS(ROW(AE205),COLUMN(AE205)-1,1,1),TRUE),"OK")&gt;0,"OK","NOK")),
              IF(AE$8&gt;=VLOOKUP($A205,'2.2'!$D:$O,5,FALSE),"OK","NOK")),
         "")</f>
        <v/>
      </c>
      <c r="AF205" s="1269" t="str">
        <f ca="1">IF(intern2!AG41&gt;0,
        IF(AF$166="X",
              IF(COUNTBLANK(INDIRECT(ADDRESS(ROW(AF205),MATCH(AF$167,$166:$166,0),1,1)&amp;":"&amp;ADDRESS(ROW(AF205),COLUMN(AF205)-1,1,1),TRUE))&gt;0,"",
                    IF(COUNTIF(INDIRECT(ADDRESS(ROW(AF205),MATCH(AF$167,$166:$166,0),1,1)&amp;":"&amp;ADDRESS(ROW(AF205),COLUMN(AF205)-1,1,1),TRUE),"OK")&gt;0,"OK","NOK")),
              IF(AF$8&gt;=VLOOKUP($A205,'2.2'!$D:$O,5,FALSE),"OK","NOK")),
         "")</f>
        <v/>
      </c>
      <c r="AG205" s="1160" t="str">
        <f ca="1">IF(intern2!AH41&gt;0,
        IF(AG$166="X",
              IF(COUNTBLANK(INDIRECT(ADDRESS(ROW(AG205),MATCH(AG$167,$166:$166,0),1,1)&amp;":"&amp;ADDRESS(ROW(AG205),COLUMN(AG205)-1,1,1),TRUE))&gt;0,"",
                    IF(COUNTIF(INDIRECT(ADDRESS(ROW(AG205),MATCH(AG$167,$166:$166,0),1,1)&amp;":"&amp;ADDRESS(ROW(AG205),COLUMN(AG205)-1,1,1),TRUE),"OK")&gt;0,"OK","NOK")),
              IF(AG$8&gt;=VLOOKUP($A205,'2.2'!$D:$O,5,FALSE),"OK","NOK")),
         "")</f>
        <v/>
      </c>
      <c r="AH205" s="1160" t="str">
        <f ca="1">IF(intern2!AI41&gt;0,
        IF(AH$166="X",
              IF(COUNTBLANK(INDIRECT(ADDRESS(ROW(AH205),MATCH(AH$167,$166:$166,0),1,1)&amp;":"&amp;ADDRESS(ROW(AH205),COLUMN(AH205)-1,1,1),TRUE))&gt;0,"",
                    IF(COUNTIF(INDIRECT(ADDRESS(ROW(AH205),MATCH(AH$167,$166:$166,0),1,1)&amp;":"&amp;ADDRESS(ROW(AH205),COLUMN(AH205)-1,1,1),TRUE),"OK")&gt;0,"OK","NOK")),
              IF(AH$8&gt;=VLOOKUP($A205,'2.2'!$D:$O,5,FALSE),"OK","NOK")),
         "")</f>
        <v/>
      </c>
      <c r="AI205" s="1156" t="str">
        <f ca="1">IF(intern2!AJ41&gt;0,
        IF(AI$166="X",
              IF(COUNTBLANK(INDIRECT(ADDRESS(ROW(AI205),MATCH(AI$167,$166:$166,0),1,1)&amp;":"&amp;ADDRESS(ROW(AI205),COLUMN(AI205)-1,1,1),TRUE))&gt;0,"",
                    IF(COUNTIF(INDIRECT(ADDRESS(ROW(AI205),MATCH(AI$167,$166:$166,0),1,1)&amp;":"&amp;ADDRESS(ROW(AI205),COLUMN(AI205)-1,1,1),TRUE),"OK")&gt;0,"OK","NOK")),
              IF(AI$8&gt;=VLOOKUP($A205,'2.2'!$D:$O,5,FALSE),"OK","NOK")),
         "")</f>
        <v/>
      </c>
      <c r="AJ205" s="1156" t="str">
        <f ca="1">IF(intern2!AK41&gt;0,
        IF(AJ$166="X",
              IF(COUNTBLANK(INDIRECT(ADDRESS(ROW(AJ205),MATCH(AJ$167,$166:$166,0),1,1)&amp;":"&amp;ADDRESS(ROW(AJ205),COLUMN(AJ205)-1,1,1),TRUE))&gt;0,"",
                    IF(COUNTIF(INDIRECT(ADDRESS(ROW(AJ205),MATCH(AJ$167,$166:$166,0),1,1)&amp;":"&amp;ADDRESS(ROW(AJ205),COLUMN(AJ205)-1,1,1),TRUE),"OK")&gt;0,"OK","NOK")),
              IF(AJ$8&gt;=VLOOKUP($A205,'2.2'!$D:$O,5,FALSE),"OK","NOK")),
         "")</f>
        <v/>
      </c>
      <c r="AK205" s="1156" t="str">
        <f ca="1">IF(intern2!AL41&gt;0,
        IF(AK$166="X",
              IF(COUNTBLANK(INDIRECT(ADDRESS(ROW(AK205),MATCH(AK$167,$166:$166,0),1,1)&amp;":"&amp;ADDRESS(ROW(AK205),COLUMN(AK205)-1,1,1),TRUE))&gt;0,"",
                    IF(COUNTIF(INDIRECT(ADDRESS(ROW(AK205),MATCH(AK$167,$166:$166,0),1,1)&amp;":"&amp;ADDRESS(ROW(AK205),COLUMN(AK205)-1,1,1),TRUE),"OK")&gt;0,"OK","NOK")),
              IF(AK$8&gt;=VLOOKUP($A205,'2.2'!$D:$O,5,FALSE),"OK","NOK")),
         "")</f>
        <v/>
      </c>
      <c r="AL205" s="1156" t="str">
        <f ca="1">IF(intern2!AM41&gt;0,
        IF(AL$166="X",
              IF(COUNTBLANK(INDIRECT(ADDRESS(ROW(AL205),MATCH(AL$167,$166:$166,0),1,1)&amp;":"&amp;ADDRESS(ROW(AL205),COLUMN(AL205)-1,1,1),TRUE))&gt;0,"",
                    IF(COUNTIF(INDIRECT(ADDRESS(ROW(AL205),MATCH(AL$167,$166:$166,0),1,1)&amp;":"&amp;ADDRESS(ROW(AL205),COLUMN(AL205)-1,1,1),TRUE),"OK")&gt;0,"OK","NOK")),
              IF(AL$8&gt;=VLOOKUP($A205,'2.2'!$D:$O,5,FALSE),"OK","NOK")),
         "")</f>
        <v>NOK</v>
      </c>
      <c r="AM205" s="1269" t="str">
        <f ca="1">IF(intern2!AN41&gt;0,
        IF(AM$166="X",
              IF(COUNTBLANK(INDIRECT(ADDRESS(ROW(AM205),MATCH(AM$167,$166:$166,0),1,1)&amp;":"&amp;ADDRESS(ROW(AM205),COLUMN(AM205)-1,1,1),TRUE))&gt;0,"",
                    IF(COUNTIF(INDIRECT(ADDRESS(ROW(AM205),MATCH(AM$167,$166:$166,0),1,1)&amp;":"&amp;ADDRESS(ROW(AM205),COLUMN(AM205)-1,1,1),TRUE),"OK")&gt;0,"OK","NOK")),
              IF(AM$8&gt;=VLOOKUP($A205,'2.2'!$D:$O,5,FALSE),"OK","NOK")),
         "")</f>
        <v/>
      </c>
      <c r="AN205" s="1170" t="str">
        <f ca="1">IF(intern2!AO41&gt;0,
        IF(AN$166="X",
              IF(COUNTBLANK(INDIRECT(ADDRESS(ROW(AN205),MATCH(AN$167,$166:$166,0),1,1)&amp;":"&amp;ADDRESS(ROW(AN205),COLUMN(AN205)-1,1,1),TRUE))&gt;0,"",
                    IF(COUNTIF(INDIRECT(ADDRESS(ROW(AN205),MATCH(AN$167,$166:$166,0),1,1)&amp;":"&amp;ADDRESS(ROW(AN205),COLUMN(AN205)-1,1,1),TRUE),"OK")&gt;0,"OK","NOK")),
              IF(AN$8&gt;=VLOOKUP($A205,'2.2'!$D:$O,5,FALSE),"OK","NOK")),
         "")</f>
        <v/>
      </c>
      <c r="AO205" s="1156" t="str">
        <f ca="1">IF(intern2!AP41&gt;0,
        IF(AO$166="X",
              IF(COUNTBLANK(INDIRECT(ADDRESS(ROW(AO205),MATCH(AO$167,$166:$166,0),1,1)&amp;":"&amp;ADDRESS(ROW(AO205),COLUMN(AO205)-1,1,1),TRUE))&gt;0,"",
                    IF(COUNTIF(INDIRECT(ADDRESS(ROW(AO205),MATCH(AO$167,$166:$166,0),1,1)&amp;":"&amp;ADDRESS(ROW(AO205),COLUMN(AO205)-1,1,1),TRUE),"OK")&gt;0,"OK","NOK")),
              IF(AO$8&gt;=VLOOKUP($A205,'2.2'!$D:$O,5,FALSE),"OK","NOK")),
         "")</f>
        <v/>
      </c>
      <c r="AP205" s="1156" t="str">
        <f ca="1">IF(intern2!AQ41&gt;0,
        IF(AP$166="X",
              IF(COUNTBLANK(INDIRECT(ADDRESS(ROW(AP205),MATCH(AP$167,$166:$166,0),1,1)&amp;":"&amp;ADDRESS(ROW(AP205),COLUMN(AP205)-1,1,1),TRUE))&gt;0,"",
                    IF(COUNTIF(INDIRECT(ADDRESS(ROW(AP205),MATCH(AP$167,$166:$166,0),1,1)&amp;":"&amp;ADDRESS(ROW(AP205),COLUMN(AP205)-1,1,1),TRUE),"OK")&gt;0,"OK","NOK")),
              IF(AP$8&gt;=VLOOKUP($A205,'2.2'!$D:$O,5,FALSE),"OK","NOK")),
         "")</f>
        <v/>
      </c>
      <c r="AQ205" s="1269" t="str">
        <f ca="1">IF(intern2!AR41&gt;0,
        IF(AQ$166="X",
              IF(COUNTBLANK(INDIRECT(ADDRESS(ROW(AQ205),MATCH(AQ$167,$166:$166,0),1,1)&amp;":"&amp;ADDRESS(ROW(AQ205),COLUMN(AQ205)-1,1,1),TRUE))&gt;0,"",
                    IF(COUNTIF(INDIRECT(ADDRESS(ROW(AQ205),MATCH(AQ$167,$166:$166,0),1,1)&amp;":"&amp;ADDRESS(ROW(AQ205),COLUMN(AQ205)-1,1,1),TRUE),"OK")&gt;0,"OK","NOK")),
              IF(AQ$8&gt;=VLOOKUP($A205,'2.2'!$D:$O,5,FALSE),"OK","NOK")),
         "")</f>
        <v/>
      </c>
      <c r="AR205" s="1156" t="str">
        <f ca="1">IF(intern2!AS41&gt;0,
        IF(AR$166="X",
              IF(COUNTBLANK(INDIRECT(ADDRESS(ROW(AR205),MATCH(AR$167,$166:$166,0),1,1)&amp;":"&amp;ADDRESS(ROW(AR205),COLUMN(AR205)-1,1,1),TRUE))&gt;0,"",
                    IF(COUNTIF(INDIRECT(ADDRESS(ROW(AR205),MATCH(AR$167,$166:$166,0),1,1)&amp;":"&amp;ADDRESS(ROW(AR205),COLUMN(AR205)-1,1,1),TRUE),"OK")&gt;0,"OK","NOK")),
              IF(AR$8&gt;=VLOOKUP($A205,'2.2'!$D:$O,5,FALSE),"OK","NOK")),
         "")</f>
        <v/>
      </c>
      <c r="AS205" s="1156" t="str">
        <f ca="1">IF(intern2!AT41&gt;0,
        IF(AS$166="X",
              IF(COUNTBLANK(INDIRECT(ADDRESS(ROW(AS205),MATCH(AS$167,$166:$166,0),1,1)&amp;":"&amp;ADDRESS(ROW(AS205),COLUMN(AS205)-1,1,1),TRUE))&gt;0,"",
                    IF(COUNTIF(INDIRECT(ADDRESS(ROW(AS205),MATCH(AS$167,$166:$166,0),1,1)&amp;":"&amp;ADDRESS(ROW(AS205),COLUMN(AS205)-1,1,1),TRUE),"OK")&gt;0,"OK","NOK")),
              IF(AS$8&gt;=VLOOKUP($A205,'2.2'!$D:$O,5,FALSE),"OK","NOK")),
         "")</f>
        <v/>
      </c>
      <c r="AT205" s="1269" t="str">
        <f ca="1">IF(intern2!AU41&gt;0,
        IF(AT$166="X",
              IF(COUNTBLANK(INDIRECT(ADDRESS(ROW(AT205),MATCH(AT$167,$166:$166,0),1,1)&amp;":"&amp;ADDRESS(ROW(AT205),COLUMN(AT205)-1,1,1),TRUE))&gt;0,"",
                    IF(COUNTIF(INDIRECT(ADDRESS(ROW(AT205),MATCH(AT$167,$166:$166,0),1,1)&amp;":"&amp;ADDRESS(ROW(AT205),COLUMN(AT205)-1,1,1),TRUE),"OK")&gt;0,"OK","NOK")),
              IF(AT$8&gt;=VLOOKUP($A205,'2.2'!$D:$O,5,FALSE),"OK","NOK")),
         "")</f>
        <v/>
      </c>
      <c r="AU205" s="1156" t="str">
        <f ca="1">IF(intern2!AV41&gt;0,
        IF(AU$166="X",
              IF(COUNTBLANK(INDIRECT(ADDRESS(ROW(AU205),MATCH(AU$167,$166:$166,0),1,1)&amp;":"&amp;ADDRESS(ROW(AU205),COLUMN(AU205)-1,1,1),TRUE))&gt;0,"",
                    IF(COUNTIF(INDIRECT(ADDRESS(ROW(AU205),MATCH(AU$167,$166:$166,0),1,1)&amp;":"&amp;ADDRESS(ROW(AU205),COLUMN(AU205)-1,1,1),TRUE),"OK")&gt;0,"OK","NOK")),
              IF(AU$8&gt;=VLOOKUP($A205,'2.2'!$D:$O,5,FALSE),"OK","NOK")),
         "")</f>
        <v/>
      </c>
      <c r="AV205" s="1156" t="str">
        <f ca="1">IF(intern2!AW41&gt;0,
        IF(AV$166="X",
              IF(COUNTBLANK(INDIRECT(ADDRESS(ROW(AV205),MATCH(AV$167,$166:$166,0),1,1)&amp;":"&amp;ADDRESS(ROW(AV205),COLUMN(AV205)-1,1,1),TRUE))&gt;0,"",
                    IF(COUNTIF(INDIRECT(ADDRESS(ROW(AV205),MATCH(AV$167,$166:$166,0),1,1)&amp;":"&amp;ADDRESS(ROW(AV205),COLUMN(AV205)-1,1,1),TRUE),"OK")&gt;0,"OK","NOK")),
              IF(AV$8&gt;=VLOOKUP($A205,'2.2'!$D:$O,5,FALSE),"OK","NOK")),
         "")</f>
        <v/>
      </c>
      <c r="AW205" s="1156" t="str">
        <f ca="1">IF(intern2!AX41&gt;0,
        IF(AW$166="X",
              IF(COUNTBLANK(INDIRECT(ADDRESS(ROW(AW205),MATCH(AW$167,$166:$166,0),1,1)&amp;":"&amp;ADDRESS(ROW(AW205),COLUMN(AW205)-1,1,1),TRUE))&gt;0,"",
                    IF(COUNTIF(INDIRECT(ADDRESS(ROW(AW205),MATCH(AW$167,$166:$166,0),1,1)&amp;":"&amp;ADDRESS(ROW(AW205),COLUMN(AW205)-1,1,1),TRUE),"OK")&gt;0,"OK","NOK")),
              IF(AW$8&gt;=VLOOKUP($A205,'2.2'!$D:$O,5,FALSE),"OK","NOK")),
         "")</f>
        <v/>
      </c>
      <c r="AX205" s="1156" t="str">
        <f ca="1">IF(intern2!AY41&gt;0,
        IF(AX$166="X",
              IF(COUNTBLANK(INDIRECT(ADDRESS(ROW(AX205),MATCH(AX$167,$166:$166,0),1,1)&amp;":"&amp;ADDRESS(ROW(AX205),COLUMN(AX205)-1,1,1),TRUE))&gt;0,"",
                    IF(COUNTIF(INDIRECT(ADDRESS(ROW(AX205),MATCH(AX$167,$166:$166,0),1,1)&amp;":"&amp;ADDRESS(ROW(AX205),COLUMN(AX205)-1,1,1),TRUE),"OK")&gt;0,"OK","NOK")),
              IF(AX$8&gt;=VLOOKUP($A205,'2.2'!$D:$O,5,FALSE),"OK","NOK")),
         "")</f>
        <v/>
      </c>
      <c r="AY205" s="1156" t="str">
        <f ca="1">IF(intern2!AZ41&gt;0,
        IF(AY$166="X",
              IF(COUNTBLANK(INDIRECT(ADDRESS(ROW(AY205),MATCH(AY$167,$166:$166,0),1,1)&amp;":"&amp;ADDRESS(ROW(AY205),COLUMN(AY205)-1,1,1),TRUE))&gt;0,"",
                    IF(COUNTIF(INDIRECT(ADDRESS(ROW(AY205),MATCH(AY$167,$166:$166,0),1,1)&amp;":"&amp;ADDRESS(ROW(AY205),COLUMN(AY205)-1,1,1),TRUE),"OK")&gt;0,"OK","NOK")),
              IF(AY$8&gt;=VLOOKUP($A205,'2.2'!$D:$O,5,FALSE),"OK","NOK")),
         "")</f>
        <v/>
      </c>
      <c r="AZ205" s="1269" t="str">
        <f ca="1">IF(intern2!BA41&gt;0,
        IF(AZ$166="X",
              IF(COUNTBLANK(INDIRECT(ADDRESS(ROW(AZ205),MATCH(AZ$167,$166:$166,0),1,1)&amp;":"&amp;ADDRESS(ROW(AZ205),COLUMN(AZ205)-1,1,1),TRUE))&gt;0,"",
                    IF(COUNTIF(INDIRECT(ADDRESS(ROW(AZ205),MATCH(AZ$167,$166:$166,0),1,1)&amp;":"&amp;ADDRESS(ROW(AZ205),COLUMN(AZ205)-1,1,1),TRUE),"OK")&gt;0,"OK","NOK")),
              IF(AZ$8&gt;=VLOOKUP($A205,'2.2'!$D:$O,5,FALSE),"OK","NOK")),
         "")</f>
        <v/>
      </c>
      <c r="BA205" s="1156" t="str">
        <f ca="1">IF(intern2!BB41&gt;0,
        IF(BA$166="X",
              IF(COUNTBLANK(INDIRECT(ADDRESS(ROW(BA205),MATCH(BA$167,$166:$166,0),1,1)&amp;":"&amp;ADDRESS(ROW(BA205),COLUMN(BA205)-1,1,1),TRUE))&gt;0,"",
                    IF(COUNTIF(INDIRECT(ADDRESS(ROW(BA205),MATCH(BA$167,$166:$166,0),1,1)&amp;":"&amp;ADDRESS(ROW(BA205),COLUMN(BA205)-1,1,1),TRUE),"OK")&gt;0,"OK","NOK")),
              IF(BA$8&gt;=VLOOKUP($A205,'2.2'!$D:$O,5,FALSE),"OK","NOK")),
         "")</f>
        <v/>
      </c>
      <c r="BB205" s="1156" t="str">
        <f ca="1">IF(intern2!BC41&gt;0,
        IF(BB$166="X",
              IF(COUNTBLANK(INDIRECT(ADDRESS(ROW(BB205),MATCH(BB$167,$166:$166,0),1,1)&amp;":"&amp;ADDRESS(ROW(BB205),COLUMN(BB205)-1,1,1),TRUE))&gt;0,"",
                    IF(COUNTIF(INDIRECT(ADDRESS(ROW(BB205),MATCH(BB$167,$166:$166,0),1,1)&amp;":"&amp;ADDRESS(ROW(BB205),COLUMN(BB205)-1,1,1),TRUE),"OK")&gt;0,"OK","NOK")),
              IF(BB$8&gt;=VLOOKUP($A205,'2.2'!$D:$O,5,FALSE),"OK","NOK")),
         "")</f>
        <v/>
      </c>
      <c r="BC205" s="1156" t="str">
        <f ca="1">IF(intern2!BD41&gt;0,
        IF(BC$166="X",
              IF(COUNTBLANK(INDIRECT(ADDRESS(ROW(BC205),MATCH(BC$167,$166:$166,0),1,1)&amp;":"&amp;ADDRESS(ROW(BC205),COLUMN(BC205)-1,1,1),TRUE))&gt;0,"",
                    IF(COUNTIF(INDIRECT(ADDRESS(ROW(BC205),MATCH(BC$167,$166:$166,0),1,1)&amp;":"&amp;ADDRESS(ROW(BC205),COLUMN(BC205)-1,1,1),TRUE),"OK")&gt;0,"OK","NOK")),
              IF(BC$8&gt;=VLOOKUP($A205,'2.2'!$D:$O,5,FALSE),"OK","NOK")),
         "")</f>
        <v/>
      </c>
      <c r="BD205" s="1156" t="str">
        <f ca="1">IF(intern2!BE41&gt;0,
        IF(BD$166="X",
              IF(COUNTBLANK(INDIRECT(ADDRESS(ROW(BD205),MATCH(BD$167,$166:$166,0),1,1)&amp;":"&amp;ADDRESS(ROW(BD205),COLUMN(BD205)-1,1,1),TRUE))&gt;0,"",
                    IF(COUNTIF(INDIRECT(ADDRESS(ROW(BD205),MATCH(BD$167,$166:$166,0),1,1)&amp;":"&amp;ADDRESS(ROW(BD205),COLUMN(BD205)-1,1,1),TRUE),"OK")&gt;0,"OK","NOK")),
              IF(BD$8&gt;=VLOOKUP($A205,'2.2'!$D:$O,5,FALSE),"OK","NOK")),
         "")</f>
        <v/>
      </c>
      <c r="BE205" s="1156" t="str">
        <f ca="1">IF(intern2!BF41&gt;0,
        IF(BE$166="X",
              IF(COUNTBLANK(INDIRECT(ADDRESS(ROW(BE205),MATCH(BE$167,$166:$166,0),1,1)&amp;":"&amp;ADDRESS(ROW(BE205),COLUMN(BE205)-1,1,1),TRUE))&gt;0,"",
                    IF(COUNTIF(INDIRECT(ADDRESS(ROW(BE205),MATCH(BE$167,$166:$166,0),1,1)&amp;":"&amp;ADDRESS(ROW(BE205),COLUMN(BE205)-1,1,1),TRUE),"OK")&gt;0,"OK","NOK")),
              IF(BE$8&gt;=VLOOKUP($A205,'2.2'!$D:$O,5,FALSE),"OK","NOK")),
         "")</f>
        <v/>
      </c>
      <c r="BF205" s="1170" t="str">
        <f ca="1">IF(intern2!BG41&gt;0,
        IF(BF$166="X",
              IF(COUNTBLANK(INDIRECT(ADDRESS(ROW(BF205),MATCH(BF$167,$166:$166,0),1,1)&amp;":"&amp;ADDRESS(ROW(BF205),COLUMN(BF205)-1,1,1),TRUE))&gt;0,"",
                    IF(COUNTIF(INDIRECT(ADDRESS(ROW(BF205),MATCH(BF$167,$166:$166,0),1,1)&amp;":"&amp;ADDRESS(ROW(BF205),COLUMN(BF205)-1,1,1),TRUE),"OK")&gt;0,"OK","NOK")),
              IF(BF$8&gt;=VLOOKUP($A205,'2.2'!$D:$O,5,FALSE),"OK","NOK")),
         "")</f>
        <v/>
      </c>
      <c r="BG205" s="1269" t="str">
        <f ca="1">IF(intern2!BH41&gt;0,
        IF(BG$166="X",
              IF(COUNTBLANK(INDIRECT(ADDRESS(ROW(BG205),MATCH(BG$167,$166:$166,0),1,1)&amp;":"&amp;ADDRESS(ROW(BG205),COLUMN(BG205)-1,1,1),TRUE))&gt;0,"",
                    IF(COUNTIF(INDIRECT(ADDRESS(ROW(BG205),MATCH(BG$167,$166:$166,0),1,1)&amp;":"&amp;ADDRESS(ROW(BG205),COLUMN(BG205)-1,1,1),TRUE),"OK")&gt;0,"OK","NOK")),
              IF(BG$8&gt;=VLOOKUP($A205,'2.2'!$D:$O,5,FALSE),"OK","NOK")),
         "")</f>
        <v/>
      </c>
      <c r="BH205" s="1176" t="str">
        <f t="shared" ca="1" si="12"/>
        <v>NOK</v>
      </c>
      <c r="BI205" s="1176"/>
    </row>
    <row r="206" spans="1:61" ht="26.4" x14ac:dyDescent="0.25">
      <c r="A206" s="716" t="str">
        <f t="shared" ref="A206:B206" si="49">+A46</f>
        <v>AUG1.2</v>
      </c>
      <c r="B206" s="1157" t="str">
        <f t="shared" si="49"/>
        <v>Orbita, palpebre, apparato lacrimale</v>
      </c>
      <c r="C206" s="1156" t="str">
        <f ca="1">IF(intern2!D42&gt;0,
        IF(C$166="X",
              IF(COUNTBLANK(INDIRECT(ADDRESS(ROW(C206),MATCH(C$167,$166:$166,0),1,1)&amp;":"&amp;ADDRESS(ROW(C206),COLUMN(C206)-1,1,1),TRUE))&gt;0,"",
                    IF(COUNTIF(INDIRECT(ADDRESS(ROW(C206),MATCH(C$167,$166:$166,0),1,1)&amp;":"&amp;ADDRESS(ROW(C206),COLUMN(C206)-1,1,1),TRUE),"OK")&gt;0,"OK","NOK")),
              IF(C$8&gt;=VLOOKUP($A206,'2.2'!$D:$O,5,FALSE),"OK","NOK")),
         "")</f>
        <v/>
      </c>
      <c r="D206" s="1156" t="str">
        <f ca="1">IF(intern2!E42&gt;0,
        IF(D$166="X",
              IF(COUNTBLANK(INDIRECT(ADDRESS(ROW(D206),MATCH(D$167,$166:$166,0),1,1)&amp;":"&amp;ADDRESS(ROW(D206),COLUMN(D206)-1,1,1),TRUE))&gt;0,"",
                    IF(COUNTIF(INDIRECT(ADDRESS(ROW(D206),MATCH(D$167,$166:$166,0),1,1)&amp;":"&amp;ADDRESS(ROW(D206),COLUMN(D206)-1,1,1),TRUE),"OK")&gt;0,"OK","NOK")),
              IF(D$8&gt;=VLOOKUP($A206,'2.2'!$D:$O,5,FALSE),"OK","NOK")),
         "")</f>
        <v/>
      </c>
      <c r="E206" s="1156" t="str">
        <f ca="1">IF(intern2!F42&gt;0,
        IF(E$166="X",
              IF(COUNTBLANK(INDIRECT(ADDRESS(ROW(E206),MATCH(E$167,$166:$166,0),1,1)&amp;":"&amp;ADDRESS(ROW(E206),COLUMN(E206)-1,1,1),TRUE))&gt;0,"",
                    IF(COUNTIF(INDIRECT(ADDRESS(ROW(E206),MATCH(E$167,$166:$166,0),1,1)&amp;":"&amp;ADDRESS(ROW(E206),COLUMN(E206)-1,1,1),TRUE),"OK")&gt;0,"OK","NOK")),
              IF(E$8&gt;=VLOOKUP($A206,'2.2'!$D:$O,5,FALSE),"OK","NOK")),
         "")</f>
        <v/>
      </c>
      <c r="F206" s="1156" t="str">
        <f ca="1">IF(intern2!G42&gt;0,
        IF(F$166="X",
              IF(COUNTBLANK(INDIRECT(ADDRESS(ROW(F206),MATCH(F$167,$166:$166,0),1,1)&amp;":"&amp;ADDRESS(ROW(F206),COLUMN(F206)-1,1,1),TRUE))&gt;0,"",
                    IF(COUNTIF(INDIRECT(ADDRESS(ROW(F206),MATCH(F$167,$166:$166,0),1,1)&amp;":"&amp;ADDRESS(ROW(F206),COLUMN(F206)-1,1,1),TRUE),"OK")&gt;0,"OK","NOK")),
              IF(F$8&gt;=VLOOKUP($A206,'2.2'!$D:$O,5,FALSE),"OK","NOK")),
         "")</f>
        <v/>
      </c>
      <c r="G206" s="1156" t="str">
        <f ca="1">IF(intern2!H42&gt;0,
        IF(G$166="X",
              IF(COUNTBLANK(INDIRECT(ADDRESS(ROW(G206),MATCH(G$167,$166:$166,0),1,1)&amp;":"&amp;ADDRESS(ROW(G206),COLUMN(G206)-1,1,1),TRUE))&gt;0,"",
                    IF(COUNTIF(INDIRECT(ADDRESS(ROW(G206),MATCH(G$167,$166:$166,0),1,1)&amp;":"&amp;ADDRESS(ROW(G206),COLUMN(G206)-1,1,1),TRUE),"OK")&gt;0,"OK","NOK")),
              IF(G$8&gt;=VLOOKUP($A206,'2.2'!$D:$O,5,FALSE),"OK","NOK")),
         "")</f>
        <v/>
      </c>
      <c r="H206" s="1156" t="str">
        <f ca="1">IF(intern2!I42&gt;0,
        IF(H$166="X",
              IF(COUNTBLANK(INDIRECT(ADDRESS(ROW(H206),MATCH(H$167,$166:$166,0),1,1)&amp;":"&amp;ADDRESS(ROW(H206),COLUMN(H206)-1,1,1),TRUE))&gt;0,"",
                    IF(COUNTIF(INDIRECT(ADDRESS(ROW(H206),MATCH(H$167,$166:$166,0),1,1)&amp;":"&amp;ADDRESS(ROW(H206),COLUMN(H206)-1,1,1),TRUE),"OK")&gt;0,"OK","NOK")),
              IF(H$8&gt;=VLOOKUP($A206,'2.2'!$D:$O,5,FALSE),"OK","NOK")),
         "")</f>
        <v/>
      </c>
      <c r="I206" s="1269" t="str">
        <f ca="1">IF(intern2!J42&gt;0,
        IF(I$166="X",
              IF(COUNTBLANK(INDIRECT(ADDRESS(ROW(I206),MATCH(I$167,$166:$166,0),1,1)&amp;":"&amp;ADDRESS(ROW(I206),COLUMN(I206)-1,1,1),TRUE))&gt;0,"",
                    IF(COUNTIF(INDIRECT(ADDRESS(ROW(I206),MATCH(I$167,$166:$166,0),1,1)&amp;":"&amp;ADDRESS(ROW(I206),COLUMN(I206)-1,1,1),TRUE),"OK")&gt;0,"OK","NOK")),
              IF(I$8&gt;=VLOOKUP($A206,'2.2'!$D:$O,5,FALSE),"OK","NOK")),
         "")</f>
        <v/>
      </c>
      <c r="J206" s="1159" t="str">
        <f ca="1">IF(intern2!K42&gt;0,
        IF(J$166="X",
              IF(COUNTBLANK(INDIRECT(ADDRESS(ROW(J206),MATCH(J$167,$166:$166,0),1,1)&amp;":"&amp;ADDRESS(ROW(J206),COLUMN(J206)-1,1,1),TRUE))&gt;0,"",
                    IF(COUNTIF(INDIRECT(ADDRESS(ROW(J206),MATCH(J$167,$166:$166,0),1,1)&amp;":"&amp;ADDRESS(ROW(J206),COLUMN(J206)-1,1,1),TRUE),"OK")&gt;0,"OK","NOK")),
              IF(J$8&gt;=VLOOKUP($A206,'2.2'!$D:$O,5,FALSE),"OK","NOK")),
         "")</f>
        <v/>
      </c>
      <c r="K206" s="1156" t="str">
        <f ca="1">IF(intern2!L42&gt;0,
        IF(K$166="X",
              IF(COUNTBLANK(INDIRECT(ADDRESS(ROW(K206),MATCH(K$167,$166:$166,0),1,1)&amp;":"&amp;ADDRESS(ROW(K206),COLUMN(K206)-1,1,1),TRUE))&gt;0,"",
                    IF(COUNTIF(INDIRECT(ADDRESS(ROW(K206),MATCH(K$167,$166:$166,0),1,1)&amp;":"&amp;ADDRESS(ROW(K206),COLUMN(K206)-1,1,1),TRUE),"OK")&gt;0,"OK","NOK")),
              IF(K$8&gt;=VLOOKUP($A206,'2.2'!$D:$O,5,FALSE),"OK","NOK")),
         "")</f>
        <v/>
      </c>
      <c r="L206" s="1156" t="str">
        <f ca="1">IF(intern2!M42&gt;0,
        IF(L$166="X",
              IF(COUNTBLANK(INDIRECT(ADDRESS(ROW(L206),MATCH(L$167,$166:$166,0),1,1)&amp;":"&amp;ADDRESS(ROW(L206),COLUMN(L206)-1,1,1),TRUE))&gt;0,"",
                    IF(COUNTIF(INDIRECT(ADDRESS(ROW(L206),MATCH(L$167,$166:$166,0),1,1)&amp;":"&amp;ADDRESS(ROW(L206),COLUMN(L206)-1,1,1),TRUE),"OK")&gt;0,"OK","NOK")),
              IF(L$8&gt;=VLOOKUP($A206,'2.2'!$D:$O,5,FALSE),"OK","NOK")),
         "")</f>
        <v/>
      </c>
      <c r="M206" s="1156" t="str">
        <f ca="1">IF(intern2!N42&gt;0,
        IF(M$166="X",
              IF(COUNTBLANK(INDIRECT(ADDRESS(ROW(M206),MATCH(M$167,$166:$166,0),1,1)&amp;":"&amp;ADDRESS(ROW(M206),COLUMN(M206)-1,1,1),TRUE))&gt;0,"",
                    IF(COUNTIF(INDIRECT(ADDRESS(ROW(M206),MATCH(M$167,$166:$166,0),1,1)&amp;":"&amp;ADDRESS(ROW(M206),COLUMN(M206)-1,1,1),TRUE),"OK")&gt;0,"OK","NOK")),
              IF(M$8&gt;=VLOOKUP($A206,'2.2'!$D:$O,5,FALSE),"OK","NOK")),
         "")</f>
        <v/>
      </c>
      <c r="N206" s="1156" t="str">
        <f ca="1">IF(intern2!O42&gt;0,
        IF(N$166="X",
              IF(COUNTBLANK(INDIRECT(ADDRESS(ROW(N206),MATCH(N$167,$166:$166,0),1,1)&amp;":"&amp;ADDRESS(ROW(N206),COLUMN(N206)-1,1,1),TRUE))&gt;0,"",
                    IF(COUNTIF(INDIRECT(ADDRESS(ROW(N206),MATCH(N$167,$166:$166,0),1,1)&amp;":"&amp;ADDRESS(ROW(N206),COLUMN(N206)-1,1,1),TRUE),"OK")&gt;0,"OK","NOK")),
              IF(N$8&gt;=VLOOKUP($A206,'2.2'!$D:$O,5,FALSE),"OK","NOK")),
         "")</f>
        <v/>
      </c>
      <c r="O206" s="1156" t="str">
        <f ca="1">IF(intern2!P42&gt;0,
        IF(O$166="X",
              IF(COUNTBLANK(INDIRECT(ADDRESS(ROW(O206),MATCH(O$167,$166:$166,0),1,1)&amp;":"&amp;ADDRESS(ROW(O206),COLUMN(O206)-1,1,1),TRUE))&gt;0,"",
                    IF(COUNTIF(INDIRECT(ADDRESS(ROW(O206),MATCH(O$167,$166:$166,0),1,1)&amp;":"&amp;ADDRESS(ROW(O206),COLUMN(O206)-1,1,1),TRUE),"OK")&gt;0,"OK","NOK")),
              IF(O$8&gt;=VLOOKUP($A206,'2.2'!$D:$O,5,FALSE),"OK","NOK")),
         "")</f>
        <v/>
      </c>
      <c r="P206" s="1156" t="str">
        <f ca="1">IF(intern2!Q42&gt;0,
        IF(P$166="X",
              IF(COUNTBLANK(INDIRECT(ADDRESS(ROW(P206),MATCH(P$167,$166:$166,0),1,1)&amp;":"&amp;ADDRESS(ROW(P206),COLUMN(P206)-1,1,1),TRUE))&gt;0,"",
                    IF(COUNTIF(INDIRECT(ADDRESS(ROW(P206),MATCH(P$167,$166:$166,0),1,1)&amp;":"&amp;ADDRESS(ROW(P206),COLUMN(P206)-1,1,1),TRUE),"OK")&gt;0,"OK","NOK")),
              IF(P$8&gt;=VLOOKUP($A206,'2.2'!$D:$O,5,FALSE),"OK","NOK")),
         "")</f>
        <v/>
      </c>
      <c r="Q206" s="1156" t="str">
        <f ca="1">IF(intern2!R42&gt;0,
        IF(Q$166="X",
              IF(COUNTBLANK(INDIRECT(ADDRESS(ROW(Q206),MATCH(Q$167,$166:$166,0),1,1)&amp;":"&amp;ADDRESS(ROW(Q206),COLUMN(Q206)-1,1,1),TRUE))&gt;0,"",
                    IF(COUNTIF(INDIRECT(ADDRESS(ROW(Q206),MATCH(Q$167,$166:$166,0),1,1)&amp;":"&amp;ADDRESS(ROW(Q206),COLUMN(Q206)-1,1,1),TRUE),"OK")&gt;0,"OK","NOK")),
              IF(Q$8&gt;=VLOOKUP($A206,'2.2'!$D:$O,5,FALSE),"OK","NOK")),
         "")</f>
        <v/>
      </c>
      <c r="R206" s="1159" t="str">
        <f ca="1">IF(intern2!S42&gt;0,
        IF(R$166="X",
              IF(COUNTBLANK(INDIRECT(ADDRESS(ROW(R206),MATCH(R$167,$166:$166,0),1,1)&amp;":"&amp;ADDRESS(ROW(R206),COLUMN(R206)-1,1,1),TRUE))&gt;0,"",
                    IF(COUNTIF(INDIRECT(ADDRESS(ROW(R206),MATCH(R$167,$166:$166,0),1,1)&amp;":"&amp;ADDRESS(ROW(R206),COLUMN(R206)-1,1,1),TRUE),"OK")&gt;0,"OK","NOK")),
              IF(R$8&gt;=VLOOKUP($A206,'2.2'!$D:$O,5,FALSE),"OK","NOK")),
         "")</f>
        <v/>
      </c>
      <c r="S206" s="1159" t="str">
        <f ca="1">IF(intern2!T42&gt;0,
        IF(S$166="X",
              IF(COUNTBLANK(INDIRECT(ADDRESS(ROW(S206),MATCH(S$167,$166:$166,0),1,1)&amp;":"&amp;ADDRESS(ROW(S206),COLUMN(S206)-1,1,1),TRUE))&gt;0,"",
                    IF(COUNTIF(INDIRECT(ADDRESS(ROW(S206),MATCH(S$167,$166:$166,0),1,1)&amp;":"&amp;ADDRESS(ROW(S206),COLUMN(S206)-1,1,1),TRUE),"OK")&gt;0,"OK","NOK")),
              IF(S$8&gt;=VLOOKUP($A206,'2.2'!$D:$O,5,FALSE),"OK","NOK")),
         "")</f>
        <v/>
      </c>
      <c r="T206" s="1156" t="str">
        <f ca="1">IF(intern2!U42&gt;0,
        IF(T$166="X",
              IF(COUNTBLANK(INDIRECT(ADDRESS(ROW(T206),MATCH(T$167,$166:$166,0),1,1)&amp;":"&amp;ADDRESS(ROW(T206),COLUMN(T206)-1,1,1),TRUE))&gt;0,"",
                    IF(COUNTIF(INDIRECT(ADDRESS(ROW(T206),MATCH(T$167,$166:$166,0),1,1)&amp;":"&amp;ADDRESS(ROW(T206),COLUMN(T206)-1,1,1),TRUE),"OK")&gt;0,"OK","NOK")),
              IF(T$8&gt;=VLOOKUP($A206,'2.2'!$D:$O,5,FALSE),"OK","NOK")),
         "")</f>
        <v/>
      </c>
      <c r="U206" s="1156" t="str">
        <f ca="1">IF(intern2!V42&gt;0,
        IF(U$166="X",
              IF(COUNTBLANK(INDIRECT(ADDRESS(ROW(U206),MATCH(U$167,$166:$166,0),1,1)&amp;":"&amp;ADDRESS(ROW(U206),COLUMN(U206)-1,1,1),TRUE))&gt;0,"",
                    IF(COUNTIF(INDIRECT(ADDRESS(ROW(U206),MATCH(U$167,$166:$166,0),1,1)&amp;":"&amp;ADDRESS(ROW(U206),COLUMN(U206)-1,1,1),TRUE),"OK")&gt;0,"OK","NOK")),
              IF(U$8&gt;=VLOOKUP($A206,'2.2'!$D:$O,5,FALSE),"OK","NOK")),
         "")</f>
        <v/>
      </c>
      <c r="V206" s="1156" t="str">
        <f ca="1">IF(intern2!W42&gt;0,
        IF(V$166="X",
              IF(COUNTBLANK(INDIRECT(ADDRESS(ROW(V206),MATCH(V$167,$166:$166,0),1,1)&amp;":"&amp;ADDRESS(ROW(V206),COLUMN(V206)-1,1,1),TRUE))&gt;0,"",
                    IF(COUNTIF(INDIRECT(ADDRESS(ROW(V206),MATCH(V$167,$166:$166,0),1,1)&amp;":"&amp;ADDRESS(ROW(V206),COLUMN(V206)-1,1,1),TRUE),"OK")&gt;0,"OK","NOK")),
              IF(V$8&gt;=VLOOKUP($A206,'2.2'!$D:$O,5,FALSE),"OK","NOK")),
         "")</f>
        <v/>
      </c>
      <c r="W206" s="1156" t="str">
        <f ca="1">IF(intern2!X42&gt;0,
        IF(W$166="X",
              IF(COUNTBLANK(INDIRECT(ADDRESS(ROW(W206),MATCH(W$167,$166:$166,0),1,1)&amp;":"&amp;ADDRESS(ROW(W206),COLUMN(W206)-1,1,1),TRUE))&gt;0,"",
                    IF(COUNTIF(INDIRECT(ADDRESS(ROW(W206),MATCH(W$167,$166:$166,0),1,1)&amp;":"&amp;ADDRESS(ROW(W206),COLUMN(W206)-1,1,1),TRUE),"OK")&gt;0,"OK","NOK")),
              IF(W$8&gt;=VLOOKUP($A206,'2.2'!$D:$O,5,FALSE),"OK","NOK")),
         "")</f>
        <v/>
      </c>
      <c r="X206" s="1156" t="str">
        <f ca="1">IF(intern2!Y42&gt;0,
        IF(X$166="X",
              IF(COUNTBLANK(INDIRECT(ADDRESS(ROW(X206),MATCH(X$167,$166:$166,0),1,1)&amp;":"&amp;ADDRESS(ROW(X206),COLUMN(X206)-1,1,1),TRUE))&gt;0,"",
                    IF(COUNTIF(INDIRECT(ADDRESS(ROW(X206),MATCH(X$167,$166:$166,0),1,1)&amp;":"&amp;ADDRESS(ROW(X206),COLUMN(X206)-1,1,1),TRUE),"OK")&gt;0,"OK","NOK")),
              IF(X$8&gt;=VLOOKUP($A206,'2.2'!$D:$O,5,FALSE),"OK","NOK")),
         "")</f>
        <v/>
      </c>
      <c r="Y206" s="1170" t="str">
        <f ca="1">IF(intern2!Z42&gt;0,
        IF(Y$166="X",
              IF(COUNTBLANK(INDIRECT(ADDRESS(ROW(Y206),MATCH(Y$167,$166:$166,0),1,1)&amp;":"&amp;ADDRESS(ROW(Y206),COLUMN(Y206)-1,1,1),TRUE))&gt;0,"",
                    IF(COUNTIF(INDIRECT(ADDRESS(ROW(Y206),MATCH(Y$167,$166:$166,0),1,1)&amp;":"&amp;ADDRESS(ROW(Y206),COLUMN(Y206)-1,1,1),TRUE),"OK")&gt;0,"OK","NOK")),
              IF(Y$8&gt;=VLOOKUP($A206,'2.2'!$D:$O,5,FALSE),"OK","NOK")),
         "")</f>
        <v/>
      </c>
      <c r="Z206" s="1269" t="str">
        <f ca="1">IF(intern2!AA42&gt;0,
        IF(Z$166="X",
              IF(COUNTBLANK(INDIRECT(ADDRESS(ROW(Z206),MATCH(Z$167,$166:$166,0),1,1)&amp;":"&amp;ADDRESS(ROW(Z206),COLUMN(Z206)-1,1,1),TRUE))&gt;0,"",
                    IF(COUNTIF(INDIRECT(ADDRESS(ROW(Z206),MATCH(Z$167,$166:$166,0),1,1)&amp;":"&amp;ADDRESS(ROW(Z206),COLUMN(Z206)-1,1,1),TRUE),"OK")&gt;0,"OK","NOK")),
              IF(Z$8&gt;=VLOOKUP($A206,'2.2'!$D:$O,5,FALSE),"OK","NOK")),
         "")</f>
        <v/>
      </c>
      <c r="AA206" s="1156" t="str">
        <f ca="1">IF(intern2!AB42&gt;0,
        IF(AA$166="X",
              IF(COUNTBLANK(INDIRECT(ADDRESS(ROW(AA206),MATCH(AA$167,$166:$166,0),1,1)&amp;":"&amp;ADDRESS(ROW(AA206),COLUMN(AA206)-1,1,1),TRUE))&gt;0,"",
                    IF(COUNTIF(INDIRECT(ADDRESS(ROW(AA206),MATCH(AA$167,$166:$166,0),1,1)&amp;":"&amp;ADDRESS(ROW(AA206),COLUMN(AA206)-1,1,1),TRUE),"OK")&gt;0,"OK","NOK")),
              IF(AA$8&gt;=VLOOKUP($A206,'2.2'!$D:$O,5,FALSE),"OK","NOK")),
         "")</f>
        <v/>
      </c>
      <c r="AB206" s="1156" t="str">
        <f ca="1">IF(intern2!AC42&gt;0,
        IF(AB$166="X",
              IF(COUNTBLANK(INDIRECT(ADDRESS(ROW(AB206),MATCH(AB$167,$166:$166,0),1,1)&amp;":"&amp;ADDRESS(ROW(AB206),COLUMN(AB206)-1,1,1),TRUE))&gt;0,"",
                    IF(COUNTIF(INDIRECT(ADDRESS(ROW(AB206),MATCH(AB$167,$166:$166,0),1,1)&amp;":"&amp;ADDRESS(ROW(AB206),COLUMN(AB206)-1,1,1),TRUE),"OK")&gt;0,"OK","NOK")),
              IF(AB$8&gt;=VLOOKUP($A206,'2.2'!$D:$O,5,FALSE),"OK","NOK")),
         "")</f>
        <v/>
      </c>
      <c r="AC206" s="1156" t="str">
        <f ca="1">IF(intern2!AD42&gt;0,
        IF(AC$166="X",
              IF(COUNTBLANK(INDIRECT(ADDRESS(ROW(AC206),MATCH(AC$167,$166:$166,0),1,1)&amp;":"&amp;ADDRESS(ROW(AC206),COLUMN(AC206)-1,1,1),TRUE))&gt;0,"",
                    IF(COUNTIF(INDIRECT(ADDRESS(ROW(AC206),MATCH(AC$167,$166:$166,0),1,1)&amp;":"&amp;ADDRESS(ROW(AC206),COLUMN(AC206)-1,1,1),TRUE),"OK")&gt;0,"OK","NOK")),
              IF(AC$8&gt;=VLOOKUP($A206,'2.2'!$D:$O,5,FALSE),"OK","NOK")),
         "")</f>
        <v/>
      </c>
      <c r="AD206" s="1156" t="str">
        <f ca="1">IF(intern2!AE42&gt;0,
        IF(AD$166="X",
              IF(COUNTBLANK(INDIRECT(ADDRESS(ROW(AD206),MATCH(AD$167,$166:$166,0),1,1)&amp;":"&amp;ADDRESS(ROW(AD206),COLUMN(AD206)-1,1,1),TRUE))&gt;0,"",
                    IF(COUNTIF(INDIRECT(ADDRESS(ROW(AD206),MATCH(AD$167,$166:$166,0),1,1)&amp;":"&amp;ADDRESS(ROW(AD206),COLUMN(AD206)-1,1,1),TRUE),"OK")&gt;0,"OK","NOK")),
              IF(AD$8&gt;=VLOOKUP($A206,'2.2'!$D:$O,5,FALSE),"OK","NOK")),
         "")</f>
        <v/>
      </c>
      <c r="AE206" s="1160" t="str">
        <f ca="1">IF(intern2!AF42&gt;0,
        IF(AE$166="X",
              IF(COUNTBLANK(INDIRECT(ADDRESS(ROW(AE206),MATCH(AE$167,$166:$166,0),1,1)&amp;":"&amp;ADDRESS(ROW(AE206),COLUMN(AE206)-1,1,1),TRUE))&gt;0,"",
                    IF(COUNTIF(INDIRECT(ADDRESS(ROW(AE206),MATCH(AE$167,$166:$166,0),1,1)&amp;":"&amp;ADDRESS(ROW(AE206),COLUMN(AE206)-1,1,1),TRUE),"OK")&gt;0,"OK","NOK")),
              IF(AE$8&gt;=VLOOKUP($A206,'2.2'!$D:$O,5,FALSE),"OK","NOK")),
         "")</f>
        <v/>
      </c>
      <c r="AF206" s="1269" t="str">
        <f ca="1">IF(intern2!AG42&gt;0,
        IF(AF$166="X",
              IF(COUNTBLANK(INDIRECT(ADDRESS(ROW(AF206),MATCH(AF$167,$166:$166,0),1,1)&amp;":"&amp;ADDRESS(ROW(AF206),COLUMN(AF206)-1,1,1),TRUE))&gt;0,"",
                    IF(COUNTIF(INDIRECT(ADDRESS(ROW(AF206),MATCH(AF$167,$166:$166,0),1,1)&amp;":"&amp;ADDRESS(ROW(AF206),COLUMN(AF206)-1,1,1),TRUE),"OK")&gt;0,"OK","NOK")),
              IF(AF$8&gt;=VLOOKUP($A206,'2.2'!$D:$O,5,FALSE),"OK","NOK")),
         "")</f>
        <v/>
      </c>
      <c r="AG206" s="1160" t="str">
        <f ca="1">IF(intern2!AH42&gt;0,
        IF(AG$166="X",
              IF(COUNTBLANK(INDIRECT(ADDRESS(ROW(AG206),MATCH(AG$167,$166:$166,0),1,1)&amp;":"&amp;ADDRESS(ROW(AG206),COLUMN(AG206)-1,1,1),TRUE))&gt;0,"",
                    IF(COUNTIF(INDIRECT(ADDRESS(ROW(AG206),MATCH(AG$167,$166:$166,0),1,1)&amp;":"&amp;ADDRESS(ROW(AG206),COLUMN(AG206)-1,1,1),TRUE),"OK")&gt;0,"OK","NOK")),
              IF(AG$8&gt;=VLOOKUP($A206,'2.2'!$D:$O,5,FALSE),"OK","NOK")),
         "")</f>
        <v/>
      </c>
      <c r="AH206" s="1160" t="str">
        <f ca="1">IF(intern2!AI42&gt;0,
        IF(AH$166="X",
              IF(COUNTBLANK(INDIRECT(ADDRESS(ROW(AH206),MATCH(AH$167,$166:$166,0),1,1)&amp;":"&amp;ADDRESS(ROW(AH206),COLUMN(AH206)-1,1,1),TRUE))&gt;0,"",
                    IF(COUNTIF(INDIRECT(ADDRESS(ROW(AH206),MATCH(AH$167,$166:$166,0),1,1)&amp;":"&amp;ADDRESS(ROW(AH206),COLUMN(AH206)-1,1,1),TRUE),"OK")&gt;0,"OK","NOK")),
              IF(AH$8&gt;=VLOOKUP($A206,'2.2'!$D:$O,5,FALSE),"OK","NOK")),
         "")</f>
        <v/>
      </c>
      <c r="AI206" s="1156" t="str">
        <f ca="1">IF(intern2!AJ42&gt;0,
        IF(AI$166="X",
              IF(COUNTBLANK(INDIRECT(ADDRESS(ROW(AI206),MATCH(AI$167,$166:$166,0),1,1)&amp;":"&amp;ADDRESS(ROW(AI206),COLUMN(AI206)-1,1,1),TRUE))&gt;0,"",
                    IF(COUNTIF(INDIRECT(ADDRESS(ROW(AI206),MATCH(AI$167,$166:$166,0),1,1)&amp;":"&amp;ADDRESS(ROW(AI206),COLUMN(AI206)-1,1,1),TRUE),"OK")&gt;0,"OK","NOK")),
              IF(AI$8&gt;=VLOOKUP($A206,'2.2'!$D:$O,5,FALSE),"OK","NOK")),
         "")</f>
        <v/>
      </c>
      <c r="AJ206" s="1156" t="str">
        <f ca="1">IF(intern2!AK42&gt;0,
        IF(AJ$166="X",
              IF(COUNTBLANK(INDIRECT(ADDRESS(ROW(AJ206),MATCH(AJ$167,$166:$166,0),1,1)&amp;":"&amp;ADDRESS(ROW(AJ206),COLUMN(AJ206)-1,1,1),TRUE))&gt;0,"",
                    IF(COUNTIF(INDIRECT(ADDRESS(ROW(AJ206),MATCH(AJ$167,$166:$166,0),1,1)&amp;":"&amp;ADDRESS(ROW(AJ206),COLUMN(AJ206)-1,1,1),TRUE),"OK")&gt;0,"OK","NOK")),
              IF(AJ$8&gt;=VLOOKUP($A206,'2.2'!$D:$O,5,FALSE),"OK","NOK")),
         "")</f>
        <v/>
      </c>
      <c r="AK206" s="1156" t="str">
        <f ca="1">IF(intern2!AL42&gt;0,
        IF(AK$166="X",
              IF(COUNTBLANK(INDIRECT(ADDRESS(ROW(AK206),MATCH(AK$167,$166:$166,0),1,1)&amp;":"&amp;ADDRESS(ROW(AK206),COLUMN(AK206)-1,1,1),TRUE))&gt;0,"",
                    IF(COUNTIF(INDIRECT(ADDRESS(ROW(AK206),MATCH(AK$167,$166:$166,0),1,1)&amp;":"&amp;ADDRESS(ROW(AK206),COLUMN(AK206)-1,1,1),TRUE),"OK")&gt;0,"OK","NOK")),
              IF(AK$8&gt;=VLOOKUP($A206,'2.2'!$D:$O,5,FALSE),"OK","NOK")),
         "")</f>
        <v/>
      </c>
      <c r="AL206" s="1156" t="str">
        <f ca="1">IF(intern2!AM42&gt;0,
        IF(AL$166="X",
              IF(COUNTBLANK(INDIRECT(ADDRESS(ROW(AL206),MATCH(AL$167,$166:$166,0),1,1)&amp;":"&amp;ADDRESS(ROW(AL206),COLUMN(AL206)-1,1,1),TRUE))&gt;0,"",
                    IF(COUNTIF(INDIRECT(ADDRESS(ROW(AL206),MATCH(AL$167,$166:$166,0),1,1)&amp;":"&amp;ADDRESS(ROW(AL206),COLUMN(AL206)-1,1,1),TRUE),"OK")&gt;0,"OK","NOK")),
              IF(AL$8&gt;=VLOOKUP($A206,'2.2'!$D:$O,5,FALSE),"OK","NOK")),
         "")</f>
        <v>NOK</v>
      </c>
      <c r="AM206" s="1269" t="str">
        <f ca="1">IF(intern2!AN42&gt;0,
        IF(AM$166="X",
              IF(COUNTBLANK(INDIRECT(ADDRESS(ROW(AM206),MATCH(AM$167,$166:$166,0),1,1)&amp;":"&amp;ADDRESS(ROW(AM206),COLUMN(AM206)-1,1,1),TRUE))&gt;0,"",
                    IF(COUNTIF(INDIRECT(ADDRESS(ROW(AM206),MATCH(AM$167,$166:$166,0),1,1)&amp;":"&amp;ADDRESS(ROW(AM206),COLUMN(AM206)-1,1,1),TRUE),"OK")&gt;0,"OK","NOK")),
              IF(AM$8&gt;=VLOOKUP($A206,'2.2'!$D:$O,5,FALSE),"OK","NOK")),
         "")</f>
        <v/>
      </c>
      <c r="AN206" s="1170" t="str">
        <f ca="1">IF(intern2!AO42&gt;0,
        IF(AN$166="X",
              IF(COUNTBLANK(INDIRECT(ADDRESS(ROW(AN206),MATCH(AN$167,$166:$166,0),1,1)&amp;":"&amp;ADDRESS(ROW(AN206),COLUMN(AN206)-1,1,1),TRUE))&gt;0,"",
                    IF(COUNTIF(INDIRECT(ADDRESS(ROW(AN206),MATCH(AN$167,$166:$166,0),1,1)&amp;":"&amp;ADDRESS(ROW(AN206),COLUMN(AN206)-1,1,1),TRUE),"OK")&gt;0,"OK","NOK")),
              IF(AN$8&gt;=VLOOKUP($A206,'2.2'!$D:$O,5,FALSE),"OK","NOK")),
         "")</f>
        <v/>
      </c>
      <c r="AO206" s="1156" t="str">
        <f ca="1">IF(intern2!AP42&gt;0,
        IF(AO$166="X",
              IF(COUNTBLANK(INDIRECT(ADDRESS(ROW(AO206),MATCH(AO$167,$166:$166,0),1,1)&amp;":"&amp;ADDRESS(ROW(AO206),COLUMN(AO206)-1,1,1),TRUE))&gt;0,"",
                    IF(COUNTIF(INDIRECT(ADDRESS(ROW(AO206),MATCH(AO$167,$166:$166,0),1,1)&amp;":"&amp;ADDRESS(ROW(AO206),COLUMN(AO206)-1,1,1),TRUE),"OK")&gt;0,"OK","NOK")),
              IF(AO$8&gt;=VLOOKUP($A206,'2.2'!$D:$O,5,FALSE),"OK","NOK")),
         "")</f>
        <v/>
      </c>
      <c r="AP206" s="1156" t="str">
        <f ca="1">IF(intern2!AQ42&gt;0,
        IF(AP$166="X",
              IF(COUNTBLANK(INDIRECT(ADDRESS(ROW(AP206),MATCH(AP$167,$166:$166,0),1,1)&amp;":"&amp;ADDRESS(ROW(AP206),COLUMN(AP206)-1,1,1),TRUE))&gt;0,"",
                    IF(COUNTIF(INDIRECT(ADDRESS(ROW(AP206),MATCH(AP$167,$166:$166,0),1,1)&amp;":"&amp;ADDRESS(ROW(AP206),COLUMN(AP206)-1,1,1),TRUE),"OK")&gt;0,"OK","NOK")),
              IF(AP$8&gt;=VLOOKUP($A206,'2.2'!$D:$O,5,FALSE),"OK","NOK")),
         "")</f>
        <v/>
      </c>
      <c r="AQ206" s="1269" t="str">
        <f ca="1">IF(intern2!AR42&gt;0,
        IF(AQ$166="X",
              IF(COUNTBLANK(INDIRECT(ADDRESS(ROW(AQ206),MATCH(AQ$167,$166:$166,0),1,1)&amp;":"&amp;ADDRESS(ROW(AQ206),COLUMN(AQ206)-1,1,1),TRUE))&gt;0,"",
                    IF(COUNTIF(INDIRECT(ADDRESS(ROW(AQ206),MATCH(AQ$167,$166:$166,0),1,1)&amp;":"&amp;ADDRESS(ROW(AQ206),COLUMN(AQ206)-1,1,1),TRUE),"OK")&gt;0,"OK","NOK")),
              IF(AQ$8&gt;=VLOOKUP($A206,'2.2'!$D:$O,5,FALSE),"OK","NOK")),
         "")</f>
        <v/>
      </c>
      <c r="AR206" s="1156" t="str">
        <f ca="1">IF(intern2!AS42&gt;0,
        IF(AR$166="X",
              IF(COUNTBLANK(INDIRECT(ADDRESS(ROW(AR206),MATCH(AR$167,$166:$166,0),1,1)&amp;":"&amp;ADDRESS(ROW(AR206),COLUMN(AR206)-1,1,1),TRUE))&gt;0,"",
                    IF(COUNTIF(INDIRECT(ADDRESS(ROW(AR206),MATCH(AR$167,$166:$166,0),1,1)&amp;":"&amp;ADDRESS(ROW(AR206),COLUMN(AR206)-1,1,1),TRUE),"OK")&gt;0,"OK","NOK")),
              IF(AR$8&gt;=VLOOKUP($A206,'2.2'!$D:$O,5,FALSE),"OK","NOK")),
         "")</f>
        <v/>
      </c>
      <c r="AS206" s="1156" t="str">
        <f ca="1">IF(intern2!AT42&gt;0,
        IF(AS$166="X",
              IF(COUNTBLANK(INDIRECT(ADDRESS(ROW(AS206),MATCH(AS$167,$166:$166,0),1,1)&amp;":"&amp;ADDRESS(ROW(AS206),COLUMN(AS206)-1,1,1),TRUE))&gt;0,"",
                    IF(COUNTIF(INDIRECT(ADDRESS(ROW(AS206),MATCH(AS$167,$166:$166,0),1,1)&amp;":"&amp;ADDRESS(ROW(AS206),COLUMN(AS206)-1,1,1),TRUE),"OK")&gt;0,"OK","NOK")),
              IF(AS$8&gt;=VLOOKUP($A206,'2.2'!$D:$O,5,FALSE),"OK","NOK")),
         "")</f>
        <v/>
      </c>
      <c r="AT206" s="1269" t="str">
        <f ca="1">IF(intern2!AU42&gt;0,
        IF(AT$166="X",
              IF(COUNTBLANK(INDIRECT(ADDRESS(ROW(AT206),MATCH(AT$167,$166:$166,0),1,1)&amp;":"&amp;ADDRESS(ROW(AT206),COLUMN(AT206)-1,1,1),TRUE))&gt;0,"",
                    IF(COUNTIF(INDIRECT(ADDRESS(ROW(AT206),MATCH(AT$167,$166:$166,0),1,1)&amp;":"&amp;ADDRESS(ROW(AT206),COLUMN(AT206)-1,1,1),TRUE),"OK")&gt;0,"OK","NOK")),
              IF(AT$8&gt;=VLOOKUP($A206,'2.2'!$D:$O,5,FALSE),"OK","NOK")),
         "")</f>
        <v/>
      </c>
      <c r="AU206" s="1156" t="str">
        <f ca="1">IF(intern2!AV42&gt;0,
        IF(AU$166="X",
              IF(COUNTBLANK(INDIRECT(ADDRESS(ROW(AU206),MATCH(AU$167,$166:$166,0),1,1)&amp;":"&amp;ADDRESS(ROW(AU206),COLUMN(AU206)-1,1,1),TRUE))&gt;0,"",
                    IF(COUNTIF(INDIRECT(ADDRESS(ROW(AU206),MATCH(AU$167,$166:$166,0),1,1)&amp;":"&amp;ADDRESS(ROW(AU206),COLUMN(AU206)-1,1,1),TRUE),"OK")&gt;0,"OK","NOK")),
              IF(AU$8&gt;=VLOOKUP($A206,'2.2'!$D:$O,5,FALSE),"OK","NOK")),
         "")</f>
        <v/>
      </c>
      <c r="AV206" s="1156" t="str">
        <f ca="1">IF(intern2!AW42&gt;0,
        IF(AV$166="X",
              IF(COUNTBLANK(INDIRECT(ADDRESS(ROW(AV206),MATCH(AV$167,$166:$166,0),1,1)&amp;":"&amp;ADDRESS(ROW(AV206),COLUMN(AV206)-1,1,1),TRUE))&gt;0,"",
                    IF(COUNTIF(INDIRECT(ADDRESS(ROW(AV206),MATCH(AV$167,$166:$166,0),1,1)&amp;":"&amp;ADDRESS(ROW(AV206),COLUMN(AV206)-1,1,1),TRUE),"OK")&gt;0,"OK","NOK")),
              IF(AV$8&gt;=VLOOKUP($A206,'2.2'!$D:$O,5,FALSE),"OK","NOK")),
         "")</f>
        <v/>
      </c>
      <c r="AW206" s="1156" t="str">
        <f ca="1">IF(intern2!AX42&gt;0,
        IF(AW$166="X",
              IF(COUNTBLANK(INDIRECT(ADDRESS(ROW(AW206),MATCH(AW$167,$166:$166,0),1,1)&amp;":"&amp;ADDRESS(ROW(AW206),COLUMN(AW206)-1,1,1),TRUE))&gt;0,"",
                    IF(COUNTIF(INDIRECT(ADDRESS(ROW(AW206),MATCH(AW$167,$166:$166,0),1,1)&amp;":"&amp;ADDRESS(ROW(AW206),COLUMN(AW206)-1,1,1),TRUE),"OK")&gt;0,"OK","NOK")),
              IF(AW$8&gt;=VLOOKUP($A206,'2.2'!$D:$O,5,FALSE),"OK","NOK")),
         "")</f>
        <v/>
      </c>
      <c r="AX206" s="1156" t="str">
        <f ca="1">IF(intern2!AY42&gt;0,
        IF(AX$166="X",
              IF(COUNTBLANK(INDIRECT(ADDRESS(ROW(AX206),MATCH(AX$167,$166:$166,0),1,1)&amp;":"&amp;ADDRESS(ROW(AX206),COLUMN(AX206)-1,1,1),TRUE))&gt;0,"",
                    IF(COUNTIF(INDIRECT(ADDRESS(ROW(AX206),MATCH(AX$167,$166:$166,0),1,1)&amp;":"&amp;ADDRESS(ROW(AX206),COLUMN(AX206)-1,1,1),TRUE),"OK")&gt;0,"OK","NOK")),
              IF(AX$8&gt;=VLOOKUP($A206,'2.2'!$D:$O,5,FALSE),"OK","NOK")),
         "")</f>
        <v/>
      </c>
      <c r="AY206" s="1156" t="str">
        <f ca="1">IF(intern2!AZ42&gt;0,
        IF(AY$166="X",
              IF(COUNTBLANK(INDIRECT(ADDRESS(ROW(AY206),MATCH(AY$167,$166:$166,0),1,1)&amp;":"&amp;ADDRESS(ROW(AY206),COLUMN(AY206)-1,1,1),TRUE))&gt;0,"",
                    IF(COUNTIF(INDIRECT(ADDRESS(ROW(AY206),MATCH(AY$167,$166:$166,0),1,1)&amp;":"&amp;ADDRESS(ROW(AY206),COLUMN(AY206)-1,1,1),TRUE),"OK")&gt;0,"OK","NOK")),
              IF(AY$8&gt;=VLOOKUP($A206,'2.2'!$D:$O,5,FALSE),"OK","NOK")),
         "")</f>
        <v/>
      </c>
      <c r="AZ206" s="1269" t="str">
        <f ca="1">IF(intern2!BA42&gt;0,
        IF(AZ$166="X",
              IF(COUNTBLANK(INDIRECT(ADDRESS(ROW(AZ206),MATCH(AZ$167,$166:$166,0),1,1)&amp;":"&amp;ADDRESS(ROW(AZ206),COLUMN(AZ206)-1,1,1),TRUE))&gt;0,"",
                    IF(COUNTIF(INDIRECT(ADDRESS(ROW(AZ206),MATCH(AZ$167,$166:$166,0),1,1)&amp;":"&amp;ADDRESS(ROW(AZ206),COLUMN(AZ206)-1,1,1),TRUE),"OK")&gt;0,"OK","NOK")),
              IF(AZ$8&gt;=VLOOKUP($A206,'2.2'!$D:$O,5,FALSE),"OK","NOK")),
         "")</f>
        <v/>
      </c>
      <c r="BA206" s="1156" t="str">
        <f ca="1">IF(intern2!BB42&gt;0,
        IF(BA$166="X",
              IF(COUNTBLANK(INDIRECT(ADDRESS(ROW(BA206),MATCH(BA$167,$166:$166,0),1,1)&amp;":"&amp;ADDRESS(ROW(BA206),COLUMN(BA206)-1,1,1),TRUE))&gt;0,"",
                    IF(COUNTIF(INDIRECT(ADDRESS(ROW(BA206),MATCH(BA$167,$166:$166,0),1,1)&amp;":"&amp;ADDRESS(ROW(BA206),COLUMN(BA206)-1,1,1),TRUE),"OK")&gt;0,"OK","NOK")),
              IF(BA$8&gt;=VLOOKUP($A206,'2.2'!$D:$O,5,FALSE),"OK","NOK")),
         "")</f>
        <v/>
      </c>
      <c r="BB206" s="1156" t="str">
        <f ca="1">IF(intern2!BC42&gt;0,
        IF(BB$166="X",
              IF(COUNTBLANK(INDIRECT(ADDRESS(ROW(BB206),MATCH(BB$167,$166:$166,0),1,1)&amp;":"&amp;ADDRESS(ROW(BB206),COLUMN(BB206)-1,1,1),TRUE))&gt;0,"",
                    IF(COUNTIF(INDIRECT(ADDRESS(ROW(BB206),MATCH(BB$167,$166:$166,0),1,1)&amp;":"&amp;ADDRESS(ROW(BB206),COLUMN(BB206)-1,1,1),TRUE),"OK")&gt;0,"OK","NOK")),
              IF(BB$8&gt;=VLOOKUP($A206,'2.2'!$D:$O,5,FALSE),"OK","NOK")),
         "")</f>
        <v/>
      </c>
      <c r="BC206" s="1156" t="str">
        <f ca="1">IF(intern2!BD42&gt;0,
        IF(BC$166="X",
              IF(COUNTBLANK(INDIRECT(ADDRESS(ROW(BC206),MATCH(BC$167,$166:$166,0),1,1)&amp;":"&amp;ADDRESS(ROW(BC206),COLUMN(BC206)-1,1,1),TRUE))&gt;0,"",
                    IF(COUNTIF(INDIRECT(ADDRESS(ROW(BC206),MATCH(BC$167,$166:$166,0),1,1)&amp;":"&amp;ADDRESS(ROW(BC206),COLUMN(BC206)-1,1,1),TRUE),"OK")&gt;0,"OK","NOK")),
              IF(BC$8&gt;=VLOOKUP($A206,'2.2'!$D:$O,5,FALSE),"OK","NOK")),
         "")</f>
        <v/>
      </c>
      <c r="BD206" s="1156" t="str">
        <f ca="1">IF(intern2!BE42&gt;0,
        IF(BD$166="X",
              IF(COUNTBLANK(INDIRECT(ADDRESS(ROW(BD206),MATCH(BD$167,$166:$166,0),1,1)&amp;":"&amp;ADDRESS(ROW(BD206),COLUMN(BD206)-1,1,1),TRUE))&gt;0,"",
                    IF(COUNTIF(INDIRECT(ADDRESS(ROW(BD206),MATCH(BD$167,$166:$166,0),1,1)&amp;":"&amp;ADDRESS(ROW(BD206),COLUMN(BD206)-1,1,1),TRUE),"OK")&gt;0,"OK","NOK")),
              IF(BD$8&gt;=VLOOKUP($A206,'2.2'!$D:$O,5,FALSE),"OK","NOK")),
         "")</f>
        <v/>
      </c>
      <c r="BE206" s="1156" t="str">
        <f ca="1">IF(intern2!BF42&gt;0,
        IF(BE$166="X",
              IF(COUNTBLANK(INDIRECT(ADDRESS(ROW(BE206),MATCH(BE$167,$166:$166,0),1,1)&amp;":"&amp;ADDRESS(ROW(BE206),COLUMN(BE206)-1,1,1),TRUE))&gt;0,"",
                    IF(COUNTIF(INDIRECT(ADDRESS(ROW(BE206),MATCH(BE$167,$166:$166,0),1,1)&amp;":"&amp;ADDRESS(ROW(BE206),COLUMN(BE206)-1,1,1),TRUE),"OK")&gt;0,"OK","NOK")),
              IF(BE$8&gt;=VLOOKUP($A206,'2.2'!$D:$O,5,FALSE),"OK","NOK")),
         "")</f>
        <v/>
      </c>
      <c r="BF206" s="1170" t="str">
        <f ca="1">IF(intern2!BG42&gt;0,
        IF(BF$166="X",
              IF(COUNTBLANK(INDIRECT(ADDRESS(ROW(BF206),MATCH(BF$167,$166:$166,0),1,1)&amp;":"&amp;ADDRESS(ROW(BF206),COLUMN(BF206)-1,1,1),TRUE))&gt;0,"",
                    IF(COUNTIF(INDIRECT(ADDRESS(ROW(BF206),MATCH(BF$167,$166:$166,0),1,1)&amp;":"&amp;ADDRESS(ROW(BF206),COLUMN(BF206)-1,1,1),TRUE),"OK")&gt;0,"OK","NOK")),
              IF(BF$8&gt;=VLOOKUP($A206,'2.2'!$D:$O,5,FALSE),"OK","NOK")),
         "")</f>
        <v/>
      </c>
      <c r="BG206" s="1269" t="str">
        <f ca="1">IF(intern2!BH42&gt;0,
        IF(BG$166="X",
              IF(COUNTBLANK(INDIRECT(ADDRESS(ROW(BG206),MATCH(BG$167,$166:$166,0),1,1)&amp;":"&amp;ADDRESS(ROW(BG206),COLUMN(BG206)-1,1,1),TRUE))&gt;0,"",
                    IF(COUNTIF(INDIRECT(ADDRESS(ROW(BG206),MATCH(BG$167,$166:$166,0),1,1)&amp;":"&amp;ADDRESS(ROW(BG206),COLUMN(BG206)-1,1,1),TRUE),"OK")&gt;0,"OK","NOK")),
              IF(BG$8&gt;=VLOOKUP($A206,'2.2'!$D:$O,5,FALSE),"OK","NOK")),
         "")</f>
        <v/>
      </c>
      <c r="BH206" s="1176" t="str">
        <f t="shared" ca="1" si="12"/>
        <v>NOK</v>
      </c>
      <c r="BI206" s="1176"/>
    </row>
    <row r="207" spans="1:61" ht="26.4" x14ac:dyDescent="0.25">
      <c r="A207" s="716" t="str">
        <f t="shared" ref="A207:B207" si="50">+A47</f>
        <v>AUG1.3</v>
      </c>
      <c r="B207" s="1157" t="str">
        <f t="shared" si="50"/>
        <v>Chirurgia specialistica della camera anteriore</v>
      </c>
      <c r="C207" s="1156" t="str">
        <f ca="1">IF(intern2!D43&gt;0,
        IF(C$166="X",
              IF(COUNTBLANK(INDIRECT(ADDRESS(ROW(C207),MATCH(C$167,$166:$166,0),1,1)&amp;":"&amp;ADDRESS(ROW(C207),COLUMN(C207)-1,1,1),TRUE))&gt;0,"",
                    IF(COUNTIF(INDIRECT(ADDRESS(ROW(C207),MATCH(C$167,$166:$166,0),1,1)&amp;":"&amp;ADDRESS(ROW(C207),COLUMN(C207)-1,1,1),TRUE),"OK")&gt;0,"OK","NOK")),
              IF(C$8&gt;=VLOOKUP($A207,'2.2'!$D:$O,5,FALSE),"OK","NOK")),
         "")</f>
        <v/>
      </c>
      <c r="D207" s="1156" t="str">
        <f ca="1">IF(intern2!E43&gt;0,
        IF(D$166="X",
              IF(COUNTBLANK(INDIRECT(ADDRESS(ROW(D207),MATCH(D$167,$166:$166,0),1,1)&amp;":"&amp;ADDRESS(ROW(D207),COLUMN(D207)-1,1,1),TRUE))&gt;0,"",
                    IF(COUNTIF(INDIRECT(ADDRESS(ROW(D207),MATCH(D$167,$166:$166,0),1,1)&amp;":"&amp;ADDRESS(ROW(D207),COLUMN(D207)-1,1,1),TRUE),"OK")&gt;0,"OK","NOK")),
              IF(D$8&gt;=VLOOKUP($A207,'2.2'!$D:$O,5,FALSE),"OK","NOK")),
         "")</f>
        <v/>
      </c>
      <c r="E207" s="1156" t="str">
        <f ca="1">IF(intern2!F43&gt;0,
        IF(E$166="X",
              IF(COUNTBLANK(INDIRECT(ADDRESS(ROW(E207),MATCH(E$167,$166:$166,0),1,1)&amp;":"&amp;ADDRESS(ROW(E207),COLUMN(E207)-1,1,1),TRUE))&gt;0,"",
                    IF(COUNTIF(INDIRECT(ADDRESS(ROW(E207),MATCH(E$167,$166:$166,0),1,1)&amp;":"&amp;ADDRESS(ROW(E207),COLUMN(E207)-1,1,1),TRUE),"OK")&gt;0,"OK","NOK")),
              IF(E$8&gt;=VLOOKUP($A207,'2.2'!$D:$O,5,FALSE),"OK","NOK")),
         "")</f>
        <v/>
      </c>
      <c r="F207" s="1156" t="str">
        <f ca="1">IF(intern2!G43&gt;0,
        IF(F$166="X",
              IF(COUNTBLANK(INDIRECT(ADDRESS(ROW(F207),MATCH(F$167,$166:$166,0),1,1)&amp;":"&amp;ADDRESS(ROW(F207),COLUMN(F207)-1,1,1),TRUE))&gt;0,"",
                    IF(COUNTIF(INDIRECT(ADDRESS(ROW(F207),MATCH(F$167,$166:$166,0),1,1)&amp;":"&amp;ADDRESS(ROW(F207),COLUMN(F207)-1,1,1),TRUE),"OK")&gt;0,"OK","NOK")),
              IF(F$8&gt;=VLOOKUP($A207,'2.2'!$D:$O,5,FALSE),"OK","NOK")),
         "")</f>
        <v/>
      </c>
      <c r="G207" s="1156" t="str">
        <f ca="1">IF(intern2!H43&gt;0,
        IF(G$166="X",
              IF(COUNTBLANK(INDIRECT(ADDRESS(ROW(G207),MATCH(G$167,$166:$166,0),1,1)&amp;":"&amp;ADDRESS(ROW(G207),COLUMN(G207)-1,1,1),TRUE))&gt;0,"",
                    IF(COUNTIF(INDIRECT(ADDRESS(ROW(G207),MATCH(G$167,$166:$166,0),1,1)&amp;":"&amp;ADDRESS(ROW(G207),COLUMN(G207)-1,1,1),TRUE),"OK")&gt;0,"OK","NOK")),
              IF(G$8&gt;=VLOOKUP($A207,'2.2'!$D:$O,5,FALSE),"OK","NOK")),
         "")</f>
        <v/>
      </c>
      <c r="H207" s="1156" t="str">
        <f ca="1">IF(intern2!I43&gt;0,
        IF(H$166="X",
              IF(COUNTBLANK(INDIRECT(ADDRESS(ROW(H207),MATCH(H$167,$166:$166,0),1,1)&amp;":"&amp;ADDRESS(ROW(H207),COLUMN(H207)-1,1,1),TRUE))&gt;0,"",
                    IF(COUNTIF(INDIRECT(ADDRESS(ROW(H207),MATCH(H$167,$166:$166,0),1,1)&amp;":"&amp;ADDRESS(ROW(H207),COLUMN(H207)-1,1,1),TRUE),"OK")&gt;0,"OK","NOK")),
              IF(H$8&gt;=VLOOKUP($A207,'2.2'!$D:$O,5,FALSE),"OK","NOK")),
         "")</f>
        <v/>
      </c>
      <c r="I207" s="1269" t="str">
        <f ca="1">IF(intern2!J43&gt;0,
        IF(I$166="X",
              IF(COUNTBLANK(INDIRECT(ADDRESS(ROW(I207),MATCH(I$167,$166:$166,0),1,1)&amp;":"&amp;ADDRESS(ROW(I207),COLUMN(I207)-1,1,1),TRUE))&gt;0,"",
                    IF(COUNTIF(INDIRECT(ADDRESS(ROW(I207),MATCH(I$167,$166:$166,0),1,1)&amp;":"&amp;ADDRESS(ROW(I207),COLUMN(I207)-1,1,1),TRUE),"OK")&gt;0,"OK","NOK")),
              IF(I$8&gt;=VLOOKUP($A207,'2.2'!$D:$O,5,FALSE),"OK","NOK")),
         "")</f>
        <v/>
      </c>
      <c r="J207" s="1159" t="str">
        <f ca="1">IF(intern2!K43&gt;0,
        IF(J$166="X",
              IF(COUNTBLANK(INDIRECT(ADDRESS(ROW(J207),MATCH(J$167,$166:$166,0),1,1)&amp;":"&amp;ADDRESS(ROW(J207),COLUMN(J207)-1,1,1),TRUE))&gt;0,"",
                    IF(COUNTIF(INDIRECT(ADDRESS(ROW(J207),MATCH(J$167,$166:$166,0),1,1)&amp;":"&amp;ADDRESS(ROW(J207),COLUMN(J207)-1,1,1),TRUE),"OK")&gt;0,"OK","NOK")),
              IF(J$8&gt;=VLOOKUP($A207,'2.2'!$D:$O,5,FALSE),"OK","NOK")),
         "")</f>
        <v/>
      </c>
      <c r="K207" s="1156" t="str">
        <f ca="1">IF(intern2!L43&gt;0,
        IF(K$166="X",
              IF(COUNTBLANK(INDIRECT(ADDRESS(ROW(K207),MATCH(K$167,$166:$166,0),1,1)&amp;":"&amp;ADDRESS(ROW(K207),COLUMN(K207)-1,1,1),TRUE))&gt;0,"",
                    IF(COUNTIF(INDIRECT(ADDRESS(ROW(K207),MATCH(K$167,$166:$166,0),1,1)&amp;":"&amp;ADDRESS(ROW(K207),COLUMN(K207)-1,1,1),TRUE),"OK")&gt;0,"OK","NOK")),
              IF(K$8&gt;=VLOOKUP($A207,'2.2'!$D:$O,5,FALSE),"OK","NOK")),
         "")</f>
        <v/>
      </c>
      <c r="L207" s="1156" t="str">
        <f ca="1">IF(intern2!M43&gt;0,
        IF(L$166="X",
              IF(COUNTBLANK(INDIRECT(ADDRESS(ROW(L207),MATCH(L$167,$166:$166,0),1,1)&amp;":"&amp;ADDRESS(ROW(L207),COLUMN(L207)-1,1,1),TRUE))&gt;0,"",
                    IF(COUNTIF(INDIRECT(ADDRESS(ROW(L207),MATCH(L$167,$166:$166,0),1,1)&amp;":"&amp;ADDRESS(ROW(L207),COLUMN(L207)-1,1,1),TRUE),"OK")&gt;0,"OK","NOK")),
              IF(L$8&gt;=VLOOKUP($A207,'2.2'!$D:$O,5,FALSE),"OK","NOK")),
         "")</f>
        <v/>
      </c>
      <c r="M207" s="1156" t="str">
        <f ca="1">IF(intern2!N43&gt;0,
        IF(M$166="X",
              IF(COUNTBLANK(INDIRECT(ADDRESS(ROW(M207),MATCH(M$167,$166:$166,0),1,1)&amp;":"&amp;ADDRESS(ROW(M207),COLUMN(M207)-1,1,1),TRUE))&gt;0,"",
                    IF(COUNTIF(INDIRECT(ADDRESS(ROW(M207),MATCH(M$167,$166:$166,0),1,1)&amp;":"&amp;ADDRESS(ROW(M207),COLUMN(M207)-1,1,1),TRUE),"OK")&gt;0,"OK","NOK")),
              IF(M$8&gt;=VLOOKUP($A207,'2.2'!$D:$O,5,FALSE),"OK","NOK")),
         "")</f>
        <v/>
      </c>
      <c r="N207" s="1156" t="str">
        <f ca="1">IF(intern2!O43&gt;0,
        IF(N$166="X",
              IF(COUNTBLANK(INDIRECT(ADDRESS(ROW(N207),MATCH(N$167,$166:$166,0),1,1)&amp;":"&amp;ADDRESS(ROW(N207),COLUMN(N207)-1,1,1),TRUE))&gt;0,"",
                    IF(COUNTIF(INDIRECT(ADDRESS(ROW(N207),MATCH(N$167,$166:$166,0),1,1)&amp;":"&amp;ADDRESS(ROW(N207),COLUMN(N207)-1,1,1),TRUE),"OK")&gt;0,"OK","NOK")),
              IF(N$8&gt;=VLOOKUP($A207,'2.2'!$D:$O,5,FALSE),"OK","NOK")),
         "")</f>
        <v/>
      </c>
      <c r="O207" s="1156" t="str">
        <f ca="1">IF(intern2!P43&gt;0,
        IF(O$166="X",
              IF(COUNTBLANK(INDIRECT(ADDRESS(ROW(O207),MATCH(O$167,$166:$166,0),1,1)&amp;":"&amp;ADDRESS(ROW(O207),COLUMN(O207)-1,1,1),TRUE))&gt;0,"",
                    IF(COUNTIF(INDIRECT(ADDRESS(ROW(O207),MATCH(O$167,$166:$166,0),1,1)&amp;":"&amp;ADDRESS(ROW(O207),COLUMN(O207)-1,1,1),TRUE),"OK")&gt;0,"OK","NOK")),
              IF(O$8&gt;=VLOOKUP($A207,'2.2'!$D:$O,5,FALSE),"OK","NOK")),
         "")</f>
        <v/>
      </c>
      <c r="P207" s="1156" t="str">
        <f ca="1">IF(intern2!Q43&gt;0,
        IF(P$166="X",
              IF(COUNTBLANK(INDIRECT(ADDRESS(ROW(P207),MATCH(P$167,$166:$166,0),1,1)&amp;":"&amp;ADDRESS(ROW(P207),COLUMN(P207)-1,1,1),TRUE))&gt;0,"",
                    IF(COUNTIF(INDIRECT(ADDRESS(ROW(P207),MATCH(P$167,$166:$166,0),1,1)&amp;":"&amp;ADDRESS(ROW(P207),COLUMN(P207)-1,1,1),TRUE),"OK")&gt;0,"OK","NOK")),
              IF(P$8&gt;=VLOOKUP($A207,'2.2'!$D:$O,5,FALSE),"OK","NOK")),
         "")</f>
        <v/>
      </c>
      <c r="Q207" s="1156" t="str">
        <f ca="1">IF(intern2!R43&gt;0,
        IF(Q$166="X",
              IF(COUNTBLANK(INDIRECT(ADDRESS(ROW(Q207),MATCH(Q$167,$166:$166,0),1,1)&amp;":"&amp;ADDRESS(ROW(Q207),COLUMN(Q207)-1,1,1),TRUE))&gt;0,"",
                    IF(COUNTIF(INDIRECT(ADDRESS(ROW(Q207),MATCH(Q$167,$166:$166,0),1,1)&amp;":"&amp;ADDRESS(ROW(Q207),COLUMN(Q207)-1,1,1),TRUE),"OK")&gt;0,"OK","NOK")),
              IF(Q$8&gt;=VLOOKUP($A207,'2.2'!$D:$O,5,FALSE),"OK","NOK")),
         "")</f>
        <v/>
      </c>
      <c r="R207" s="1159" t="str">
        <f ca="1">IF(intern2!S43&gt;0,
        IF(R$166="X",
              IF(COUNTBLANK(INDIRECT(ADDRESS(ROW(R207),MATCH(R$167,$166:$166,0),1,1)&amp;":"&amp;ADDRESS(ROW(R207),COLUMN(R207)-1,1,1),TRUE))&gt;0,"",
                    IF(COUNTIF(INDIRECT(ADDRESS(ROW(R207),MATCH(R$167,$166:$166,0),1,1)&amp;":"&amp;ADDRESS(ROW(R207),COLUMN(R207)-1,1,1),TRUE),"OK")&gt;0,"OK","NOK")),
              IF(R$8&gt;=VLOOKUP($A207,'2.2'!$D:$O,5,FALSE),"OK","NOK")),
         "")</f>
        <v/>
      </c>
      <c r="S207" s="1159" t="str">
        <f ca="1">IF(intern2!T43&gt;0,
        IF(S$166="X",
              IF(COUNTBLANK(INDIRECT(ADDRESS(ROW(S207),MATCH(S$167,$166:$166,0),1,1)&amp;":"&amp;ADDRESS(ROW(S207),COLUMN(S207)-1,1,1),TRUE))&gt;0,"",
                    IF(COUNTIF(INDIRECT(ADDRESS(ROW(S207),MATCH(S$167,$166:$166,0),1,1)&amp;":"&amp;ADDRESS(ROW(S207),COLUMN(S207)-1,1,1),TRUE),"OK")&gt;0,"OK","NOK")),
              IF(S$8&gt;=VLOOKUP($A207,'2.2'!$D:$O,5,FALSE),"OK","NOK")),
         "")</f>
        <v/>
      </c>
      <c r="T207" s="1156" t="str">
        <f ca="1">IF(intern2!U43&gt;0,
        IF(T$166="X",
              IF(COUNTBLANK(INDIRECT(ADDRESS(ROW(T207),MATCH(T$167,$166:$166,0),1,1)&amp;":"&amp;ADDRESS(ROW(T207),COLUMN(T207)-1,1,1),TRUE))&gt;0,"",
                    IF(COUNTIF(INDIRECT(ADDRESS(ROW(T207),MATCH(T$167,$166:$166,0),1,1)&amp;":"&amp;ADDRESS(ROW(T207),COLUMN(T207)-1,1,1),TRUE),"OK")&gt;0,"OK","NOK")),
              IF(T$8&gt;=VLOOKUP($A207,'2.2'!$D:$O,5,FALSE),"OK","NOK")),
         "")</f>
        <v/>
      </c>
      <c r="U207" s="1156" t="str">
        <f ca="1">IF(intern2!V43&gt;0,
        IF(U$166="X",
              IF(COUNTBLANK(INDIRECT(ADDRESS(ROW(U207),MATCH(U$167,$166:$166,0),1,1)&amp;":"&amp;ADDRESS(ROW(U207),COLUMN(U207)-1,1,1),TRUE))&gt;0,"",
                    IF(COUNTIF(INDIRECT(ADDRESS(ROW(U207),MATCH(U$167,$166:$166,0),1,1)&amp;":"&amp;ADDRESS(ROW(U207),COLUMN(U207)-1,1,1),TRUE),"OK")&gt;0,"OK","NOK")),
              IF(U$8&gt;=VLOOKUP($A207,'2.2'!$D:$O,5,FALSE),"OK","NOK")),
         "")</f>
        <v/>
      </c>
      <c r="V207" s="1156" t="str">
        <f ca="1">IF(intern2!W43&gt;0,
        IF(V$166="X",
              IF(COUNTBLANK(INDIRECT(ADDRESS(ROW(V207),MATCH(V$167,$166:$166,0),1,1)&amp;":"&amp;ADDRESS(ROW(V207),COLUMN(V207)-1,1,1),TRUE))&gt;0,"",
                    IF(COUNTIF(INDIRECT(ADDRESS(ROW(V207),MATCH(V$167,$166:$166,0),1,1)&amp;":"&amp;ADDRESS(ROW(V207),COLUMN(V207)-1,1,1),TRUE),"OK")&gt;0,"OK","NOK")),
              IF(V$8&gt;=VLOOKUP($A207,'2.2'!$D:$O,5,FALSE),"OK","NOK")),
         "")</f>
        <v/>
      </c>
      <c r="W207" s="1156" t="str">
        <f ca="1">IF(intern2!X43&gt;0,
        IF(W$166="X",
              IF(COUNTBLANK(INDIRECT(ADDRESS(ROW(W207),MATCH(W$167,$166:$166,0),1,1)&amp;":"&amp;ADDRESS(ROW(W207),COLUMN(W207)-1,1,1),TRUE))&gt;0,"",
                    IF(COUNTIF(INDIRECT(ADDRESS(ROW(W207),MATCH(W$167,$166:$166,0),1,1)&amp;":"&amp;ADDRESS(ROW(W207),COLUMN(W207)-1,1,1),TRUE),"OK")&gt;0,"OK","NOK")),
              IF(W$8&gt;=VLOOKUP($A207,'2.2'!$D:$O,5,FALSE),"OK","NOK")),
         "")</f>
        <v/>
      </c>
      <c r="X207" s="1156" t="str">
        <f ca="1">IF(intern2!Y43&gt;0,
        IF(X$166="X",
              IF(COUNTBLANK(INDIRECT(ADDRESS(ROW(X207),MATCH(X$167,$166:$166,0),1,1)&amp;":"&amp;ADDRESS(ROW(X207),COLUMN(X207)-1,1,1),TRUE))&gt;0,"",
                    IF(COUNTIF(INDIRECT(ADDRESS(ROW(X207),MATCH(X$167,$166:$166,0),1,1)&amp;":"&amp;ADDRESS(ROW(X207),COLUMN(X207)-1,1,1),TRUE),"OK")&gt;0,"OK","NOK")),
              IF(X$8&gt;=VLOOKUP($A207,'2.2'!$D:$O,5,FALSE),"OK","NOK")),
         "")</f>
        <v/>
      </c>
      <c r="Y207" s="1170" t="str">
        <f ca="1">IF(intern2!Z43&gt;0,
        IF(Y$166="X",
              IF(COUNTBLANK(INDIRECT(ADDRESS(ROW(Y207),MATCH(Y$167,$166:$166,0),1,1)&amp;":"&amp;ADDRESS(ROW(Y207),COLUMN(Y207)-1,1,1),TRUE))&gt;0,"",
                    IF(COUNTIF(INDIRECT(ADDRESS(ROW(Y207),MATCH(Y$167,$166:$166,0),1,1)&amp;":"&amp;ADDRESS(ROW(Y207),COLUMN(Y207)-1,1,1),TRUE),"OK")&gt;0,"OK","NOK")),
              IF(Y$8&gt;=VLOOKUP($A207,'2.2'!$D:$O,5,FALSE),"OK","NOK")),
         "")</f>
        <v/>
      </c>
      <c r="Z207" s="1269" t="str">
        <f ca="1">IF(intern2!AA43&gt;0,
        IF(Z$166="X",
              IF(COUNTBLANK(INDIRECT(ADDRESS(ROW(Z207),MATCH(Z$167,$166:$166,0),1,1)&amp;":"&amp;ADDRESS(ROW(Z207),COLUMN(Z207)-1,1,1),TRUE))&gt;0,"",
                    IF(COUNTIF(INDIRECT(ADDRESS(ROW(Z207),MATCH(Z$167,$166:$166,0),1,1)&amp;":"&amp;ADDRESS(ROW(Z207),COLUMN(Z207)-1,1,1),TRUE),"OK")&gt;0,"OK","NOK")),
              IF(Z$8&gt;=VLOOKUP($A207,'2.2'!$D:$O,5,FALSE),"OK","NOK")),
         "")</f>
        <v/>
      </c>
      <c r="AA207" s="1156" t="str">
        <f ca="1">IF(intern2!AB43&gt;0,
        IF(AA$166="X",
              IF(COUNTBLANK(INDIRECT(ADDRESS(ROW(AA207),MATCH(AA$167,$166:$166,0),1,1)&amp;":"&amp;ADDRESS(ROW(AA207),COLUMN(AA207)-1,1,1),TRUE))&gt;0,"",
                    IF(COUNTIF(INDIRECT(ADDRESS(ROW(AA207),MATCH(AA$167,$166:$166,0),1,1)&amp;":"&amp;ADDRESS(ROW(AA207),COLUMN(AA207)-1,1,1),TRUE),"OK")&gt;0,"OK","NOK")),
              IF(AA$8&gt;=VLOOKUP($A207,'2.2'!$D:$O,5,FALSE),"OK","NOK")),
         "")</f>
        <v/>
      </c>
      <c r="AB207" s="1156" t="str">
        <f ca="1">IF(intern2!AC43&gt;0,
        IF(AB$166="X",
              IF(COUNTBLANK(INDIRECT(ADDRESS(ROW(AB207),MATCH(AB$167,$166:$166,0),1,1)&amp;":"&amp;ADDRESS(ROW(AB207),COLUMN(AB207)-1,1,1),TRUE))&gt;0,"",
                    IF(COUNTIF(INDIRECT(ADDRESS(ROW(AB207),MATCH(AB$167,$166:$166,0),1,1)&amp;":"&amp;ADDRESS(ROW(AB207),COLUMN(AB207)-1,1,1),TRUE),"OK")&gt;0,"OK","NOK")),
              IF(AB$8&gt;=VLOOKUP($A207,'2.2'!$D:$O,5,FALSE),"OK","NOK")),
         "")</f>
        <v/>
      </c>
      <c r="AC207" s="1156" t="str">
        <f ca="1">IF(intern2!AD43&gt;0,
        IF(AC$166="X",
              IF(COUNTBLANK(INDIRECT(ADDRESS(ROW(AC207),MATCH(AC$167,$166:$166,0),1,1)&amp;":"&amp;ADDRESS(ROW(AC207),COLUMN(AC207)-1,1,1),TRUE))&gt;0,"",
                    IF(COUNTIF(INDIRECT(ADDRESS(ROW(AC207),MATCH(AC$167,$166:$166,0),1,1)&amp;":"&amp;ADDRESS(ROW(AC207),COLUMN(AC207)-1,1,1),TRUE),"OK")&gt;0,"OK","NOK")),
              IF(AC$8&gt;=VLOOKUP($A207,'2.2'!$D:$O,5,FALSE),"OK","NOK")),
         "")</f>
        <v/>
      </c>
      <c r="AD207" s="1156" t="str">
        <f ca="1">IF(intern2!AE43&gt;0,
        IF(AD$166="X",
              IF(COUNTBLANK(INDIRECT(ADDRESS(ROW(AD207),MATCH(AD$167,$166:$166,0),1,1)&amp;":"&amp;ADDRESS(ROW(AD207),COLUMN(AD207)-1,1,1),TRUE))&gt;0,"",
                    IF(COUNTIF(INDIRECT(ADDRESS(ROW(AD207),MATCH(AD$167,$166:$166,0),1,1)&amp;":"&amp;ADDRESS(ROW(AD207),COLUMN(AD207)-1,1,1),TRUE),"OK")&gt;0,"OK","NOK")),
              IF(AD$8&gt;=VLOOKUP($A207,'2.2'!$D:$O,5,FALSE),"OK","NOK")),
         "")</f>
        <v/>
      </c>
      <c r="AE207" s="1160" t="str">
        <f ca="1">IF(intern2!AF43&gt;0,
        IF(AE$166="X",
              IF(COUNTBLANK(INDIRECT(ADDRESS(ROW(AE207),MATCH(AE$167,$166:$166,0),1,1)&amp;":"&amp;ADDRESS(ROW(AE207),COLUMN(AE207)-1,1,1),TRUE))&gt;0,"",
                    IF(COUNTIF(INDIRECT(ADDRESS(ROW(AE207),MATCH(AE$167,$166:$166,0),1,1)&amp;":"&amp;ADDRESS(ROW(AE207),COLUMN(AE207)-1,1,1),TRUE),"OK")&gt;0,"OK","NOK")),
              IF(AE$8&gt;=VLOOKUP($A207,'2.2'!$D:$O,5,FALSE),"OK","NOK")),
         "")</f>
        <v/>
      </c>
      <c r="AF207" s="1269" t="str">
        <f ca="1">IF(intern2!AG43&gt;0,
        IF(AF$166="X",
              IF(COUNTBLANK(INDIRECT(ADDRESS(ROW(AF207),MATCH(AF$167,$166:$166,0),1,1)&amp;":"&amp;ADDRESS(ROW(AF207),COLUMN(AF207)-1,1,1),TRUE))&gt;0,"",
                    IF(COUNTIF(INDIRECT(ADDRESS(ROW(AF207),MATCH(AF$167,$166:$166,0),1,1)&amp;":"&amp;ADDRESS(ROW(AF207),COLUMN(AF207)-1,1,1),TRUE),"OK")&gt;0,"OK","NOK")),
              IF(AF$8&gt;=VLOOKUP($A207,'2.2'!$D:$O,5,FALSE),"OK","NOK")),
         "")</f>
        <v/>
      </c>
      <c r="AG207" s="1160" t="str">
        <f ca="1">IF(intern2!AH43&gt;0,
        IF(AG$166="X",
              IF(COUNTBLANK(INDIRECT(ADDRESS(ROW(AG207),MATCH(AG$167,$166:$166,0),1,1)&amp;":"&amp;ADDRESS(ROW(AG207),COLUMN(AG207)-1,1,1),TRUE))&gt;0,"",
                    IF(COUNTIF(INDIRECT(ADDRESS(ROW(AG207),MATCH(AG$167,$166:$166,0),1,1)&amp;":"&amp;ADDRESS(ROW(AG207),COLUMN(AG207)-1,1,1),TRUE),"OK")&gt;0,"OK","NOK")),
              IF(AG$8&gt;=VLOOKUP($A207,'2.2'!$D:$O,5,FALSE),"OK","NOK")),
         "")</f>
        <v/>
      </c>
      <c r="AH207" s="1160" t="str">
        <f ca="1">IF(intern2!AI43&gt;0,
        IF(AH$166="X",
              IF(COUNTBLANK(INDIRECT(ADDRESS(ROW(AH207),MATCH(AH$167,$166:$166,0),1,1)&amp;":"&amp;ADDRESS(ROW(AH207),COLUMN(AH207)-1,1,1),TRUE))&gt;0,"",
                    IF(COUNTIF(INDIRECT(ADDRESS(ROW(AH207),MATCH(AH$167,$166:$166,0),1,1)&amp;":"&amp;ADDRESS(ROW(AH207),COLUMN(AH207)-1,1,1),TRUE),"OK")&gt;0,"OK","NOK")),
              IF(AH$8&gt;=VLOOKUP($A207,'2.2'!$D:$O,5,FALSE),"OK","NOK")),
         "")</f>
        <v/>
      </c>
      <c r="AI207" s="1156" t="str">
        <f ca="1">IF(intern2!AJ43&gt;0,
        IF(AI$166="X",
              IF(COUNTBLANK(INDIRECT(ADDRESS(ROW(AI207),MATCH(AI$167,$166:$166,0),1,1)&amp;":"&amp;ADDRESS(ROW(AI207),COLUMN(AI207)-1,1,1),TRUE))&gt;0,"",
                    IF(COUNTIF(INDIRECT(ADDRESS(ROW(AI207),MATCH(AI$167,$166:$166,0),1,1)&amp;":"&amp;ADDRESS(ROW(AI207),COLUMN(AI207)-1,1,1),TRUE),"OK")&gt;0,"OK","NOK")),
              IF(AI$8&gt;=VLOOKUP($A207,'2.2'!$D:$O,5,FALSE),"OK","NOK")),
         "")</f>
        <v/>
      </c>
      <c r="AJ207" s="1156" t="str">
        <f ca="1">IF(intern2!AK43&gt;0,
        IF(AJ$166="X",
              IF(COUNTBLANK(INDIRECT(ADDRESS(ROW(AJ207),MATCH(AJ$167,$166:$166,0),1,1)&amp;":"&amp;ADDRESS(ROW(AJ207),COLUMN(AJ207)-1,1,1),TRUE))&gt;0,"",
                    IF(COUNTIF(INDIRECT(ADDRESS(ROW(AJ207),MATCH(AJ$167,$166:$166,0),1,1)&amp;":"&amp;ADDRESS(ROW(AJ207),COLUMN(AJ207)-1,1,1),TRUE),"OK")&gt;0,"OK","NOK")),
              IF(AJ$8&gt;=VLOOKUP($A207,'2.2'!$D:$O,5,FALSE),"OK","NOK")),
         "")</f>
        <v/>
      </c>
      <c r="AK207" s="1156" t="str">
        <f ca="1">IF(intern2!AL43&gt;0,
        IF(AK$166="X",
              IF(COUNTBLANK(INDIRECT(ADDRESS(ROW(AK207),MATCH(AK$167,$166:$166,0),1,1)&amp;":"&amp;ADDRESS(ROW(AK207),COLUMN(AK207)-1,1,1),TRUE))&gt;0,"",
                    IF(COUNTIF(INDIRECT(ADDRESS(ROW(AK207),MATCH(AK$167,$166:$166,0),1,1)&amp;":"&amp;ADDRESS(ROW(AK207),COLUMN(AK207)-1,1,1),TRUE),"OK")&gt;0,"OK","NOK")),
              IF(AK$8&gt;=VLOOKUP($A207,'2.2'!$D:$O,5,FALSE),"OK","NOK")),
         "")</f>
        <v/>
      </c>
      <c r="AL207" s="1156" t="str">
        <f ca="1">IF(intern2!AM43&gt;0,
        IF(AL$166="X",
              IF(COUNTBLANK(INDIRECT(ADDRESS(ROW(AL207),MATCH(AL$167,$166:$166,0),1,1)&amp;":"&amp;ADDRESS(ROW(AL207),COLUMN(AL207)-1,1,1),TRUE))&gt;0,"",
                    IF(COUNTIF(INDIRECT(ADDRESS(ROW(AL207),MATCH(AL$167,$166:$166,0),1,1)&amp;":"&amp;ADDRESS(ROW(AL207),COLUMN(AL207)-1,1,1),TRUE),"OK")&gt;0,"OK","NOK")),
              IF(AL$8&gt;=VLOOKUP($A207,'2.2'!$D:$O,5,FALSE),"OK","NOK")),
         "")</f>
        <v>NOK</v>
      </c>
      <c r="AM207" s="1269" t="str">
        <f ca="1">IF(intern2!AN43&gt;0,
        IF(AM$166="X",
              IF(COUNTBLANK(INDIRECT(ADDRESS(ROW(AM207),MATCH(AM$167,$166:$166,0),1,1)&amp;":"&amp;ADDRESS(ROW(AM207),COLUMN(AM207)-1,1,1),TRUE))&gt;0,"",
                    IF(COUNTIF(INDIRECT(ADDRESS(ROW(AM207),MATCH(AM$167,$166:$166,0),1,1)&amp;":"&amp;ADDRESS(ROW(AM207),COLUMN(AM207)-1,1,1),TRUE),"OK")&gt;0,"OK","NOK")),
              IF(AM$8&gt;=VLOOKUP($A207,'2.2'!$D:$O,5,FALSE),"OK","NOK")),
         "")</f>
        <v/>
      </c>
      <c r="AN207" s="1170" t="str">
        <f ca="1">IF(intern2!AO43&gt;0,
        IF(AN$166="X",
              IF(COUNTBLANK(INDIRECT(ADDRESS(ROW(AN207),MATCH(AN$167,$166:$166,0),1,1)&amp;":"&amp;ADDRESS(ROW(AN207),COLUMN(AN207)-1,1,1),TRUE))&gt;0,"",
                    IF(COUNTIF(INDIRECT(ADDRESS(ROW(AN207),MATCH(AN$167,$166:$166,0),1,1)&amp;":"&amp;ADDRESS(ROW(AN207),COLUMN(AN207)-1,1,1),TRUE),"OK")&gt;0,"OK","NOK")),
              IF(AN$8&gt;=VLOOKUP($A207,'2.2'!$D:$O,5,FALSE),"OK","NOK")),
         "")</f>
        <v/>
      </c>
      <c r="AO207" s="1156" t="str">
        <f ca="1">IF(intern2!AP43&gt;0,
        IF(AO$166="X",
              IF(COUNTBLANK(INDIRECT(ADDRESS(ROW(AO207),MATCH(AO$167,$166:$166,0),1,1)&amp;":"&amp;ADDRESS(ROW(AO207),COLUMN(AO207)-1,1,1),TRUE))&gt;0,"",
                    IF(COUNTIF(INDIRECT(ADDRESS(ROW(AO207),MATCH(AO$167,$166:$166,0),1,1)&amp;":"&amp;ADDRESS(ROW(AO207),COLUMN(AO207)-1,1,1),TRUE),"OK")&gt;0,"OK","NOK")),
              IF(AO$8&gt;=VLOOKUP($A207,'2.2'!$D:$O,5,FALSE),"OK","NOK")),
         "")</f>
        <v/>
      </c>
      <c r="AP207" s="1156" t="str">
        <f ca="1">IF(intern2!AQ43&gt;0,
        IF(AP$166="X",
              IF(COUNTBLANK(INDIRECT(ADDRESS(ROW(AP207),MATCH(AP$167,$166:$166,0),1,1)&amp;":"&amp;ADDRESS(ROW(AP207),COLUMN(AP207)-1,1,1),TRUE))&gt;0,"",
                    IF(COUNTIF(INDIRECT(ADDRESS(ROW(AP207),MATCH(AP$167,$166:$166,0),1,1)&amp;":"&amp;ADDRESS(ROW(AP207),COLUMN(AP207)-1,1,1),TRUE),"OK")&gt;0,"OK","NOK")),
              IF(AP$8&gt;=VLOOKUP($A207,'2.2'!$D:$O,5,FALSE),"OK","NOK")),
         "")</f>
        <v/>
      </c>
      <c r="AQ207" s="1269" t="str">
        <f ca="1">IF(intern2!AR43&gt;0,
        IF(AQ$166="X",
              IF(COUNTBLANK(INDIRECT(ADDRESS(ROW(AQ207),MATCH(AQ$167,$166:$166,0),1,1)&amp;":"&amp;ADDRESS(ROW(AQ207),COLUMN(AQ207)-1,1,1),TRUE))&gt;0,"",
                    IF(COUNTIF(INDIRECT(ADDRESS(ROW(AQ207),MATCH(AQ$167,$166:$166,0),1,1)&amp;":"&amp;ADDRESS(ROW(AQ207),COLUMN(AQ207)-1,1,1),TRUE),"OK")&gt;0,"OK","NOK")),
              IF(AQ$8&gt;=VLOOKUP($A207,'2.2'!$D:$O,5,FALSE),"OK","NOK")),
         "")</f>
        <v/>
      </c>
      <c r="AR207" s="1156" t="str">
        <f ca="1">IF(intern2!AS43&gt;0,
        IF(AR$166="X",
              IF(COUNTBLANK(INDIRECT(ADDRESS(ROW(AR207),MATCH(AR$167,$166:$166,0),1,1)&amp;":"&amp;ADDRESS(ROW(AR207),COLUMN(AR207)-1,1,1),TRUE))&gt;0,"",
                    IF(COUNTIF(INDIRECT(ADDRESS(ROW(AR207),MATCH(AR$167,$166:$166,0),1,1)&amp;":"&amp;ADDRESS(ROW(AR207),COLUMN(AR207)-1,1,1),TRUE),"OK")&gt;0,"OK","NOK")),
              IF(AR$8&gt;=VLOOKUP($A207,'2.2'!$D:$O,5,FALSE),"OK","NOK")),
         "")</f>
        <v/>
      </c>
      <c r="AS207" s="1156" t="str">
        <f ca="1">IF(intern2!AT43&gt;0,
        IF(AS$166="X",
              IF(COUNTBLANK(INDIRECT(ADDRESS(ROW(AS207),MATCH(AS$167,$166:$166,0),1,1)&amp;":"&amp;ADDRESS(ROW(AS207),COLUMN(AS207)-1,1,1),TRUE))&gt;0,"",
                    IF(COUNTIF(INDIRECT(ADDRESS(ROW(AS207),MATCH(AS$167,$166:$166,0),1,1)&amp;":"&amp;ADDRESS(ROW(AS207),COLUMN(AS207)-1,1,1),TRUE),"OK")&gt;0,"OK","NOK")),
              IF(AS$8&gt;=VLOOKUP($A207,'2.2'!$D:$O,5,FALSE),"OK","NOK")),
         "")</f>
        <v/>
      </c>
      <c r="AT207" s="1269" t="str">
        <f ca="1">IF(intern2!AU43&gt;0,
        IF(AT$166="X",
              IF(COUNTBLANK(INDIRECT(ADDRESS(ROW(AT207),MATCH(AT$167,$166:$166,0),1,1)&amp;":"&amp;ADDRESS(ROW(AT207),COLUMN(AT207)-1,1,1),TRUE))&gt;0,"",
                    IF(COUNTIF(INDIRECT(ADDRESS(ROW(AT207),MATCH(AT$167,$166:$166,0),1,1)&amp;":"&amp;ADDRESS(ROW(AT207),COLUMN(AT207)-1,1,1),TRUE),"OK")&gt;0,"OK","NOK")),
              IF(AT$8&gt;=VLOOKUP($A207,'2.2'!$D:$O,5,FALSE),"OK","NOK")),
         "")</f>
        <v/>
      </c>
      <c r="AU207" s="1156" t="str">
        <f ca="1">IF(intern2!AV43&gt;0,
        IF(AU$166="X",
              IF(COUNTBLANK(INDIRECT(ADDRESS(ROW(AU207),MATCH(AU$167,$166:$166,0),1,1)&amp;":"&amp;ADDRESS(ROW(AU207),COLUMN(AU207)-1,1,1),TRUE))&gt;0,"",
                    IF(COUNTIF(INDIRECT(ADDRESS(ROW(AU207),MATCH(AU$167,$166:$166,0),1,1)&amp;":"&amp;ADDRESS(ROW(AU207),COLUMN(AU207)-1,1,1),TRUE),"OK")&gt;0,"OK","NOK")),
              IF(AU$8&gt;=VLOOKUP($A207,'2.2'!$D:$O,5,FALSE),"OK","NOK")),
         "")</f>
        <v/>
      </c>
      <c r="AV207" s="1156" t="str">
        <f ca="1">IF(intern2!AW43&gt;0,
        IF(AV$166="X",
              IF(COUNTBLANK(INDIRECT(ADDRESS(ROW(AV207),MATCH(AV$167,$166:$166,0),1,1)&amp;":"&amp;ADDRESS(ROW(AV207),COLUMN(AV207)-1,1,1),TRUE))&gt;0,"",
                    IF(COUNTIF(INDIRECT(ADDRESS(ROW(AV207),MATCH(AV$167,$166:$166,0),1,1)&amp;":"&amp;ADDRESS(ROW(AV207),COLUMN(AV207)-1,1,1),TRUE),"OK")&gt;0,"OK","NOK")),
              IF(AV$8&gt;=VLOOKUP($A207,'2.2'!$D:$O,5,FALSE),"OK","NOK")),
         "")</f>
        <v/>
      </c>
      <c r="AW207" s="1156" t="str">
        <f ca="1">IF(intern2!AX43&gt;0,
        IF(AW$166="X",
              IF(COUNTBLANK(INDIRECT(ADDRESS(ROW(AW207),MATCH(AW$167,$166:$166,0),1,1)&amp;":"&amp;ADDRESS(ROW(AW207),COLUMN(AW207)-1,1,1),TRUE))&gt;0,"",
                    IF(COUNTIF(INDIRECT(ADDRESS(ROW(AW207),MATCH(AW$167,$166:$166,0),1,1)&amp;":"&amp;ADDRESS(ROW(AW207),COLUMN(AW207)-1,1,1),TRUE),"OK")&gt;0,"OK","NOK")),
              IF(AW$8&gt;=VLOOKUP($A207,'2.2'!$D:$O,5,FALSE),"OK","NOK")),
         "")</f>
        <v/>
      </c>
      <c r="AX207" s="1156" t="str">
        <f ca="1">IF(intern2!AY43&gt;0,
        IF(AX$166="X",
              IF(COUNTBLANK(INDIRECT(ADDRESS(ROW(AX207),MATCH(AX$167,$166:$166,0),1,1)&amp;":"&amp;ADDRESS(ROW(AX207),COLUMN(AX207)-1,1,1),TRUE))&gt;0,"",
                    IF(COUNTIF(INDIRECT(ADDRESS(ROW(AX207),MATCH(AX$167,$166:$166,0),1,1)&amp;":"&amp;ADDRESS(ROW(AX207),COLUMN(AX207)-1,1,1),TRUE),"OK")&gt;0,"OK","NOK")),
              IF(AX$8&gt;=VLOOKUP($A207,'2.2'!$D:$O,5,FALSE),"OK","NOK")),
         "")</f>
        <v/>
      </c>
      <c r="AY207" s="1156" t="str">
        <f ca="1">IF(intern2!AZ43&gt;0,
        IF(AY$166="X",
              IF(COUNTBLANK(INDIRECT(ADDRESS(ROW(AY207),MATCH(AY$167,$166:$166,0),1,1)&amp;":"&amp;ADDRESS(ROW(AY207),COLUMN(AY207)-1,1,1),TRUE))&gt;0,"",
                    IF(COUNTIF(INDIRECT(ADDRESS(ROW(AY207),MATCH(AY$167,$166:$166,0),1,1)&amp;":"&amp;ADDRESS(ROW(AY207),COLUMN(AY207)-1,1,1),TRUE),"OK")&gt;0,"OK","NOK")),
              IF(AY$8&gt;=VLOOKUP($A207,'2.2'!$D:$O,5,FALSE),"OK","NOK")),
         "")</f>
        <v/>
      </c>
      <c r="AZ207" s="1269" t="str">
        <f ca="1">IF(intern2!BA43&gt;0,
        IF(AZ$166="X",
              IF(COUNTBLANK(INDIRECT(ADDRESS(ROW(AZ207),MATCH(AZ$167,$166:$166,0),1,1)&amp;":"&amp;ADDRESS(ROW(AZ207),COLUMN(AZ207)-1,1,1),TRUE))&gt;0,"",
                    IF(COUNTIF(INDIRECT(ADDRESS(ROW(AZ207),MATCH(AZ$167,$166:$166,0),1,1)&amp;":"&amp;ADDRESS(ROW(AZ207),COLUMN(AZ207)-1,1,1),TRUE),"OK")&gt;0,"OK","NOK")),
              IF(AZ$8&gt;=VLOOKUP($A207,'2.2'!$D:$O,5,FALSE),"OK","NOK")),
         "")</f>
        <v/>
      </c>
      <c r="BA207" s="1156" t="str">
        <f ca="1">IF(intern2!BB43&gt;0,
        IF(BA$166="X",
              IF(COUNTBLANK(INDIRECT(ADDRESS(ROW(BA207),MATCH(BA$167,$166:$166,0),1,1)&amp;":"&amp;ADDRESS(ROW(BA207),COLUMN(BA207)-1,1,1),TRUE))&gt;0,"",
                    IF(COUNTIF(INDIRECT(ADDRESS(ROW(BA207),MATCH(BA$167,$166:$166,0),1,1)&amp;":"&amp;ADDRESS(ROW(BA207),COLUMN(BA207)-1,1,1),TRUE),"OK")&gt;0,"OK","NOK")),
              IF(BA$8&gt;=VLOOKUP($A207,'2.2'!$D:$O,5,FALSE),"OK","NOK")),
         "")</f>
        <v/>
      </c>
      <c r="BB207" s="1156" t="str">
        <f ca="1">IF(intern2!BC43&gt;0,
        IF(BB$166="X",
              IF(COUNTBLANK(INDIRECT(ADDRESS(ROW(BB207),MATCH(BB$167,$166:$166,0),1,1)&amp;":"&amp;ADDRESS(ROW(BB207),COLUMN(BB207)-1,1,1),TRUE))&gt;0,"",
                    IF(COUNTIF(INDIRECT(ADDRESS(ROW(BB207),MATCH(BB$167,$166:$166,0),1,1)&amp;":"&amp;ADDRESS(ROW(BB207),COLUMN(BB207)-1,1,1),TRUE),"OK")&gt;0,"OK","NOK")),
              IF(BB$8&gt;=VLOOKUP($A207,'2.2'!$D:$O,5,FALSE),"OK","NOK")),
         "")</f>
        <v/>
      </c>
      <c r="BC207" s="1156" t="str">
        <f ca="1">IF(intern2!BD43&gt;0,
        IF(BC$166="X",
              IF(COUNTBLANK(INDIRECT(ADDRESS(ROW(BC207),MATCH(BC$167,$166:$166,0),1,1)&amp;":"&amp;ADDRESS(ROW(BC207),COLUMN(BC207)-1,1,1),TRUE))&gt;0,"",
                    IF(COUNTIF(INDIRECT(ADDRESS(ROW(BC207),MATCH(BC$167,$166:$166,0),1,1)&amp;":"&amp;ADDRESS(ROW(BC207),COLUMN(BC207)-1,1,1),TRUE),"OK")&gt;0,"OK","NOK")),
              IF(BC$8&gt;=VLOOKUP($A207,'2.2'!$D:$O,5,FALSE),"OK","NOK")),
         "")</f>
        <v/>
      </c>
      <c r="BD207" s="1156" t="str">
        <f ca="1">IF(intern2!BE43&gt;0,
        IF(BD$166="X",
              IF(COUNTBLANK(INDIRECT(ADDRESS(ROW(BD207),MATCH(BD$167,$166:$166,0),1,1)&amp;":"&amp;ADDRESS(ROW(BD207),COLUMN(BD207)-1,1,1),TRUE))&gt;0,"",
                    IF(COUNTIF(INDIRECT(ADDRESS(ROW(BD207),MATCH(BD$167,$166:$166,0),1,1)&amp;":"&amp;ADDRESS(ROW(BD207),COLUMN(BD207)-1,1,1),TRUE),"OK")&gt;0,"OK","NOK")),
              IF(BD$8&gt;=VLOOKUP($A207,'2.2'!$D:$O,5,FALSE),"OK","NOK")),
         "")</f>
        <v/>
      </c>
      <c r="BE207" s="1156" t="str">
        <f ca="1">IF(intern2!BF43&gt;0,
        IF(BE$166="X",
              IF(COUNTBLANK(INDIRECT(ADDRESS(ROW(BE207),MATCH(BE$167,$166:$166,0),1,1)&amp;":"&amp;ADDRESS(ROW(BE207),COLUMN(BE207)-1,1,1),TRUE))&gt;0,"",
                    IF(COUNTIF(INDIRECT(ADDRESS(ROW(BE207),MATCH(BE$167,$166:$166,0),1,1)&amp;":"&amp;ADDRESS(ROW(BE207),COLUMN(BE207)-1,1,1),TRUE),"OK")&gt;0,"OK","NOK")),
              IF(BE$8&gt;=VLOOKUP($A207,'2.2'!$D:$O,5,FALSE),"OK","NOK")),
         "")</f>
        <v/>
      </c>
      <c r="BF207" s="1170" t="str">
        <f ca="1">IF(intern2!BG43&gt;0,
        IF(BF$166="X",
              IF(COUNTBLANK(INDIRECT(ADDRESS(ROW(BF207),MATCH(BF$167,$166:$166,0),1,1)&amp;":"&amp;ADDRESS(ROW(BF207),COLUMN(BF207)-1,1,1),TRUE))&gt;0,"",
                    IF(COUNTIF(INDIRECT(ADDRESS(ROW(BF207),MATCH(BF$167,$166:$166,0),1,1)&amp;":"&amp;ADDRESS(ROW(BF207),COLUMN(BF207)-1,1,1),TRUE),"OK")&gt;0,"OK","NOK")),
              IF(BF$8&gt;=VLOOKUP($A207,'2.2'!$D:$O,5,FALSE),"OK","NOK")),
         "")</f>
        <v/>
      </c>
      <c r="BG207" s="1269" t="str">
        <f ca="1">IF(intern2!BH43&gt;0,
        IF(BG$166="X",
              IF(COUNTBLANK(INDIRECT(ADDRESS(ROW(BG207),MATCH(BG$167,$166:$166,0),1,1)&amp;":"&amp;ADDRESS(ROW(BG207),COLUMN(BG207)-1,1,1),TRUE))&gt;0,"",
                    IF(COUNTIF(INDIRECT(ADDRESS(ROW(BG207),MATCH(BG$167,$166:$166,0),1,1)&amp;":"&amp;ADDRESS(ROW(BG207),COLUMN(BG207)-1,1,1),TRUE),"OK")&gt;0,"OK","NOK")),
              IF(BG$8&gt;=VLOOKUP($A207,'2.2'!$D:$O,5,FALSE),"OK","NOK")),
         "")</f>
        <v/>
      </c>
      <c r="BH207" s="1176" t="str">
        <f t="shared" ca="1" si="12"/>
        <v>NOK</v>
      </c>
      <c r="BI207" s="1176"/>
    </row>
    <row r="208" spans="1:61" x14ac:dyDescent="0.25">
      <c r="A208" s="716" t="str">
        <f t="shared" ref="A208:B208" si="51">+A48</f>
        <v>AUG1.4</v>
      </c>
      <c r="B208" s="1157" t="str">
        <f t="shared" si="51"/>
        <v>Cataratta</v>
      </c>
      <c r="C208" s="1156" t="str">
        <f ca="1">IF(intern2!D44&gt;0,
        IF(C$166="X",
              IF(COUNTBLANK(INDIRECT(ADDRESS(ROW(C208),MATCH(C$167,$166:$166,0),1,1)&amp;":"&amp;ADDRESS(ROW(C208),COLUMN(C208)-1,1,1),TRUE))&gt;0,"",
                    IF(COUNTIF(INDIRECT(ADDRESS(ROW(C208),MATCH(C$167,$166:$166,0),1,1)&amp;":"&amp;ADDRESS(ROW(C208),COLUMN(C208)-1,1,1),TRUE),"OK")&gt;0,"OK","NOK")),
              IF(C$8&gt;=VLOOKUP($A208,'2.2'!$D:$O,5,FALSE),"OK","NOK")),
         "")</f>
        <v/>
      </c>
      <c r="D208" s="1156" t="str">
        <f ca="1">IF(intern2!E44&gt;0,
        IF(D$166="X",
              IF(COUNTBLANK(INDIRECT(ADDRESS(ROW(D208),MATCH(D$167,$166:$166,0),1,1)&amp;":"&amp;ADDRESS(ROW(D208),COLUMN(D208)-1,1,1),TRUE))&gt;0,"",
                    IF(COUNTIF(INDIRECT(ADDRESS(ROW(D208),MATCH(D$167,$166:$166,0),1,1)&amp;":"&amp;ADDRESS(ROW(D208),COLUMN(D208)-1,1,1),TRUE),"OK")&gt;0,"OK","NOK")),
              IF(D$8&gt;=VLOOKUP($A208,'2.2'!$D:$O,5,FALSE),"OK","NOK")),
         "")</f>
        <v/>
      </c>
      <c r="E208" s="1156" t="str">
        <f ca="1">IF(intern2!F44&gt;0,
        IF(E$166="X",
              IF(COUNTBLANK(INDIRECT(ADDRESS(ROW(E208),MATCH(E$167,$166:$166,0),1,1)&amp;":"&amp;ADDRESS(ROW(E208),COLUMN(E208)-1,1,1),TRUE))&gt;0,"",
                    IF(COUNTIF(INDIRECT(ADDRESS(ROW(E208),MATCH(E$167,$166:$166,0),1,1)&amp;":"&amp;ADDRESS(ROW(E208),COLUMN(E208)-1,1,1),TRUE),"OK")&gt;0,"OK","NOK")),
              IF(E$8&gt;=VLOOKUP($A208,'2.2'!$D:$O,5,FALSE),"OK","NOK")),
         "")</f>
        <v/>
      </c>
      <c r="F208" s="1156" t="str">
        <f ca="1">IF(intern2!G44&gt;0,
        IF(F$166="X",
              IF(COUNTBLANK(INDIRECT(ADDRESS(ROW(F208),MATCH(F$167,$166:$166,0),1,1)&amp;":"&amp;ADDRESS(ROW(F208),COLUMN(F208)-1,1,1),TRUE))&gt;0,"",
                    IF(COUNTIF(INDIRECT(ADDRESS(ROW(F208),MATCH(F$167,$166:$166,0),1,1)&amp;":"&amp;ADDRESS(ROW(F208),COLUMN(F208)-1,1,1),TRUE),"OK")&gt;0,"OK","NOK")),
              IF(F$8&gt;=VLOOKUP($A208,'2.2'!$D:$O,5,FALSE),"OK","NOK")),
         "")</f>
        <v/>
      </c>
      <c r="G208" s="1156" t="str">
        <f ca="1">IF(intern2!H44&gt;0,
        IF(G$166="X",
              IF(COUNTBLANK(INDIRECT(ADDRESS(ROW(G208),MATCH(G$167,$166:$166,0),1,1)&amp;":"&amp;ADDRESS(ROW(G208),COLUMN(G208)-1,1,1),TRUE))&gt;0,"",
                    IF(COUNTIF(INDIRECT(ADDRESS(ROW(G208),MATCH(G$167,$166:$166,0),1,1)&amp;":"&amp;ADDRESS(ROW(G208),COLUMN(G208)-1,1,1),TRUE),"OK")&gt;0,"OK","NOK")),
              IF(G$8&gt;=VLOOKUP($A208,'2.2'!$D:$O,5,FALSE),"OK","NOK")),
         "")</f>
        <v/>
      </c>
      <c r="H208" s="1156" t="str">
        <f ca="1">IF(intern2!I44&gt;0,
        IF(H$166="X",
              IF(COUNTBLANK(INDIRECT(ADDRESS(ROW(H208),MATCH(H$167,$166:$166,0),1,1)&amp;":"&amp;ADDRESS(ROW(H208),COLUMN(H208)-1,1,1),TRUE))&gt;0,"",
                    IF(COUNTIF(INDIRECT(ADDRESS(ROW(H208),MATCH(H$167,$166:$166,0),1,1)&amp;":"&amp;ADDRESS(ROW(H208),COLUMN(H208)-1,1,1),TRUE),"OK")&gt;0,"OK","NOK")),
              IF(H$8&gt;=VLOOKUP($A208,'2.2'!$D:$O,5,FALSE),"OK","NOK")),
         "")</f>
        <v/>
      </c>
      <c r="I208" s="1269" t="str">
        <f ca="1">IF(intern2!J44&gt;0,
        IF(I$166="X",
              IF(COUNTBLANK(INDIRECT(ADDRESS(ROW(I208),MATCH(I$167,$166:$166,0),1,1)&amp;":"&amp;ADDRESS(ROW(I208),COLUMN(I208)-1,1,1),TRUE))&gt;0,"",
                    IF(COUNTIF(INDIRECT(ADDRESS(ROW(I208),MATCH(I$167,$166:$166,0),1,1)&amp;":"&amp;ADDRESS(ROW(I208),COLUMN(I208)-1,1,1),TRUE),"OK")&gt;0,"OK","NOK")),
              IF(I$8&gt;=VLOOKUP($A208,'2.2'!$D:$O,5,FALSE),"OK","NOK")),
         "")</f>
        <v/>
      </c>
      <c r="J208" s="1159" t="str">
        <f ca="1">IF(intern2!K44&gt;0,
        IF(J$166="X",
              IF(COUNTBLANK(INDIRECT(ADDRESS(ROW(J208),MATCH(J$167,$166:$166,0),1,1)&amp;":"&amp;ADDRESS(ROW(J208),COLUMN(J208)-1,1,1),TRUE))&gt;0,"",
                    IF(COUNTIF(INDIRECT(ADDRESS(ROW(J208),MATCH(J$167,$166:$166,0),1,1)&amp;":"&amp;ADDRESS(ROW(J208),COLUMN(J208)-1,1,1),TRUE),"OK")&gt;0,"OK","NOK")),
              IF(J$8&gt;=VLOOKUP($A208,'2.2'!$D:$O,5,FALSE),"OK","NOK")),
         "")</f>
        <v/>
      </c>
      <c r="K208" s="1156" t="str">
        <f ca="1">IF(intern2!L44&gt;0,
        IF(K$166="X",
              IF(COUNTBLANK(INDIRECT(ADDRESS(ROW(K208),MATCH(K$167,$166:$166,0),1,1)&amp;":"&amp;ADDRESS(ROW(K208),COLUMN(K208)-1,1,1),TRUE))&gt;0,"",
                    IF(COUNTIF(INDIRECT(ADDRESS(ROW(K208),MATCH(K$167,$166:$166,0),1,1)&amp;":"&amp;ADDRESS(ROW(K208),COLUMN(K208)-1,1,1),TRUE),"OK")&gt;0,"OK","NOK")),
              IF(K$8&gt;=VLOOKUP($A208,'2.2'!$D:$O,5,FALSE),"OK","NOK")),
         "")</f>
        <v/>
      </c>
      <c r="L208" s="1156" t="str">
        <f ca="1">IF(intern2!M44&gt;0,
        IF(L$166="X",
              IF(COUNTBLANK(INDIRECT(ADDRESS(ROW(L208),MATCH(L$167,$166:$166,0),1,1)&amp;":"&amp;ADDRESS(ROW(L208),COLUMN(L208)-1,1,1),TRUE))&gt;0,"",
                    IF(COUNTIF(INDIRECT(ADDRESS(ROW(L208),MATCH(L$167,$166:$166,0),1,1)&amp;":"&amp;ADDRESS(ROW(L208),COLUMN(L208)-1,1,1),TRUE),"OK")&gt;0,"OK","NOK")),
              IF(L$8&gt;=VLOOKUP($A208,'2.2'!$D:$O,5,FALSE),"OK","NOK")),
         "")</f>
        <v/>
      </c>
      <c r="M208" s="1156" t="str">
        <f ca="1">IF(intern2!N44&gt;0,
        IF(M$166="X",
              IF(COUNTBLANK(INDIRECT(ADDRESS(ROW(M208),MATCH(M$167,$166:$166,0),1,1)&amp;":"&amp;ADDRESS(ROW(M208),COLUMN(M208)-1,1,1),TRUE))&gt;0,"",
                    IF(COUNTIF(INDIRECT(ADDRESS(ROW(M208),MATCH(M$167,$166:$166,0),1,1)&amp;":"&amp;ADDRESS(ROW(M208),COLUMN(M208)-1,1,1),TRUE),"OK")&gt;0,"OK","NOK")),
              IF(M$8&gt;=VLOOKUP($A208,'2.2'!$D:$O,5,FALSE),"OK","NOK")),
         "")</f>
        <v/>
      </c>
      <c r="N208" s="1156" t="str">
        <f ca="1">IF(intern2!O44&gt;0,
        IF(N$166="X",
              IF(COUNTBLANK(INDIRECT(ADDRESS(ROW(N208),MATCH(N$167,$166:$166,0),1,1)&amp;":"&amp;ADDRESS(ROW(N208),COLUMN(N208)-1,1,1),TRUE))&gt;0,"",
                    IF(COUNTIF(INDIRECT(ADDRESS(ROW(N208),MATCH(N$167,$166:$166,0),1,1)&amp;":"&amp;ADDRESS(ROW(N208),COLUMN(N208)-1,1,1),TRUE),"OK")&gt;0,"OK","NOK")),
              IF(N$8&gt;=VLOOKUP($A208,'2.2'!$D:$O,5,FALSE),"OK","NOK")),
         "")</f>
        <v/>
      </c>
      <c r="O208" s="1156" t="str">
        <f ca="1">IF(intern2!P44&gt;0,
        IF(O$166="X",
              IF(COUNTBLANK(INDIRECT(ADDRESS(ROW(O208),MATCH(O$167,$166:$166,0),1,1)&amp;":"&amp;ADDRESS(ROW(O208),COLUMN(O208)-1,1,1),TRUE))&gt;0,"",
                    IF(COUNTIF(INDIRECT(ADDRESS(ROW(O208),MATCH(O$167,$166:$166,0),1,1)&amp;":"&amp;ADDRESS(ROW(O208),COLUMN(O208)-1,1,1),TRUE),"OK")&gt;0,"OK","NOK")),
              IF(O$8&gt;=VLOOKUP($A208,'2.2'!$D:$O,5,FALSE),"OK","NOK")),
         "")</f>
        <v/>
      </c>
      <c r="P208" s="1156" t="str">
        <f ca="1">IF(intern2!Q44&gt;0,
        IF(P$166="X",
              IF(COUNTBLANK(INDIRECT(ADDRESS(ROW(P208),MATCH(P$167,$166:$166,0),1,1)&amp;":"&amp;ADDRESS(ROW(P208),COLUMN(P208)-1,1,1),TRUE))&gt;0,"",
                    IF(COUNTIF(INDIRECT(ADDRESS(ROW(P208),MATCH(P$167,$166:$166,0),1,1)&amp;":"&amp;ADDRESS(ROW(P208),COLUMN(P208)-1,1,1),TRUE),"OK")&gt;0,"OK","NOK")),
              IF(P$8&gt;=VLOOKUP($A208,'2.2'!$D:$O,5,FALSE),"OK","NOK")),
         "")</f>
        <v/>
      </c>
      <c r="Q208" s="1156" t="str">
        <f ca="1">IF(intern2!R44&gt;0,
        IF(Q$166="X",
              IF(COUNTBLANK(INDIRECT(ADDRESS(ROW(Q208),MATCH(Q$167,$166:$166,0),1,1)&amp;":"&amp;ADDRESS(ROW(Q208),COLUMN(Q208)-1,1,1),TRUE))&gt;0,"",
                    IF(COUNTIF(INDIRECT(ADDRESS(ROW(Q208),MATCH(Q$167,$166:$166,0),1,1)&amp;":"&amp;ADDRESS(ROW(Q208),COLUMN(Q208)-1,1,1),TRUE),"OK")&gt;0,"OK","NOK")),
              IF(Q$8&gt;=VLOOKUP($A208,'2.2'!$D:$O,5,FALSE),"OK","NOK")),
         "")</f>
        <v/>
      </c>
      <c r="R208" s="1159" t="str">
        <f ca="1">IF(intern2!S44&gt;0,
        IF(R$166="X",
              IF(COUNTBLANK(INDIRECT(ADDRESS(ROW(R208),MATCH(R$167,$166:$166,0),1,1)&amp;":"&amp;ADDRESS(ROW(R208),COLUMN(R208)-1,1,1),TRUE))&gt;0,"",
                    IF(COUNTIF(INDIRECT(ADDRESS(ROW(R208),MATCH(R$167,$166:$166,0),1,1)&amp;":"&amp;ADDRESS(ROW(R208),COLUMN(R208)-1,1,1),TRUE),"OK")&gt;0,"OK","NOK")),
              IF(R$8&gt;=VLOOKUP($A208,'2.2'!$D:$O,5,FALSE),"OK","NOK")),
         "")</f>
        <v/>
      </c>
      <c r="S208" s="1159" t="str">
        <f ca="1">IF(intern2!T44&gt;0,
        IF(S$166="X",
              IF(COUNTBLANK(INDIRECT(ADDRESS(ROW(S208),MATCH(S$167,$166:$166,0),1,1)&amp;":"&amp;ADDRESS(ROW(S208),COLUMN(S208)-1,1,1),TRUE))&gt;0,"",
                    IF(COUNTIF(INDIRECT(ADDRESS(ROW(S208),MATCH(S$167,$166:$166,0),1,1)&amp;":"&amp;ADDRESS(ROW(S208),COLUMN(S208)-1,1,1),TRUE),"OK")&gt;0,"OK","NOK")),
              IF(S$8&gt;=VLOOKUP($A208,'2.2'!$D:$O,5,FALSE),"OK","NOK")),
         "")</f>
        <v/>
      </c>
      <c r="T208" s="1156" t="str">
        <f ca="1">IF(intern2!U44&gt;0,
        IF(T$166="X",
              IF(COUNTBLANK(INDIRECT(ADDRESS(ROW(T208),MATCH(T$167,$166:$166,0),1,1)&amp;":"&amp;ADDRESS(ROW(T208),COLUMN(T208)-1,1,1),TRUE))&gt;0,"",
                    IF(COUNTIF(INDIRECT(ADDRESS(ROW(T208),MATCH(T$167,$166:$166,0),1,1)&amp;":"&amp;ADDRESS(ROW(T208),COLUMN(T208)-1,1,1),TRUE),"OK")&gt;0,"OK","NOK")),
              IF(T$8&gt;=VLOOKUP($A208,'2.2'!$D:$O,5,FALSE),"OK","NOK")),
         "")</f>
        <v/>
      </c>
      <c r="U208" s="1156" t="str">
        <f ca="1">IF(intern2!V44&gt;0,
        IF(U$166="X",
              IF(COUNTBLANK(INDIRECT(ADDRESS(ROW(U208),MATCH(U$167,$166:$166,0),1,1)&amp;":"&amp;ADDRESS(ROW(U208),COLUMN(U208)-1,1,1),TRUE))&gt;0,"",
                    IF(COUNTIF(INDIRECT(ADDRESS(ROW(U208),MATCH(U$167,$166:$166,0),1,1)&amp;":"&amp;ADDRESS(ROW(U208),COLUMN(U208)-1,1,1),TRUE),"OK")&gt;0,"OK","NOK")),
              IF(U$8&gt;=VLOOKUP($A208,'2.2'!$D:$O,5,FALSE),"OK","NOK")),
         "")</f>
        <v/>
      </c>
      <c r="V208" s="1156" t="str">
        <f ca="1">IF(intern2!W44&gt;0,
        IF(V$166="X",
              IF(COUNTBLANK(INDIRECT(ADDRESS(ROW(V208),MATCH(V$167,$166:$166,0),1,1)&amp;":"&amp;ADDRESS(ROW(V208),COLUMN(V208)-1,1,1),TRUE))&gt;0,"",
                    IF(COUNTIF(INDIRECT(ADDRESS(ROW(V208),MATCH(V$167,$166:$166,0),1,1)&amp;":"&amp;ADDRESS(ROW(V208),COLUMN(V208)-1,1,1),TRUE),"OK")&gt;0,"OK","NOK")),
              IF(V$8&gt;=VLOOKUP($A208,'2.2'!$D:$O,5,FALSE),"OK","NOK")),
         "")</f>
        <v/>
      </c>
      <c r="W208" s="1156" t="str">
        <f ca="1">IF(intern2!X44&gt;0,
        IF(W$166="X",
              IF(COUNTBLANK(INDIRECT(ADDRESS(ROW(W208),MATCH(W$167,$166:$166,0),1,1)&amp;":"&amp;ADDRESS(ROW(W208),COLUMN(W208)-1,1,1),TRUE))&gt;0,"",
                    IF(COUNTIF(INDIRECT(ADDRESS(ROW(W208),MATCH(W$167,$166:$166,0),1,1)&amp;":"&amp;ADDRESS(ROW(W208),COLUMN(W208)-1,1,1),TRUE),"OK")&gt;0,"OK","NOK")),
              IF(W$8&gt;=VLOOKUP($A208,'2.2'!$D:$O,5,FALSE),"OK","NOK")),
         "")</f>
        <v/>
      </c>
      <c r="X208" s="1156" t="str">
        <f ca="1">IF(intern2!Y44&gt;0,
        IF(X$166="X",
              IF(COUNTBLANK(INDIRECT(ADDRESS(ROW(X208),MATCH(X$167,$166:$166,0),1,1)&amp;":"&amp;ADDRESS(ROW(X208),COLUMN(X208)-1,1,1),TRUE))&gt;0,"",
                    IF(COUNTIF(INDIRECT(ADDRESS(ROW(X208),MATCH(X$167,$166:$166,0),1,1)&amp;":"&amp;ADDRESS(ROW(X208),COLUMN(X208)-1,1,1),TRUE),"OK")&gt;0,"OK","NOK")),
              IF(X$8&gt;=VLOOKUP($A208,'2.2'!$D:$O,5,FALSE),"OK","NOK")),
         "")</f>
        <v/>
      </c>
      <c r="Y208" s="1170" t="str">
        <f ca="1">IF(intern2!Z44&gt;0,
        IF(Y$166="X",
              IF(COUNTBLANK(INDIRECT(ADDRESS(ROW(Y208),MATCH(Y$167,$166:$166,0),1,1)&amp;":"&amp;ADDRESS(ROW(Y208),COLUMN(Y208)-1,1,1),TRUE))&gt;0,"",
                    IF(COUNTIF(INDIRECT(ADDRESS(ROW(Y208),MATCH(Y$167,$166:$166,0),1,1)&amp;":"&amp;ADDRESS(ROW(Y208),COLUMN(Y208)-1,1,1),TRUE),"OK")&gt;0,"OK","NOK")),
              IF(Y$8&gt;=VLOOKUP($A208,'2.2'!$D:$O,5,FALSE),"OK","NOK")),
         "")</f>
        <v/>
      </c>
      <c r="Z208" s="1269" t="str">
        <f ca="1">IF(intern2!AA44&gt;0,
        IF(Z$166="X",
              IF(COUNTBLANK(INDIRECT(ADDRESS(ROW(Z208),MATCH(Z$167,$166:$166,0),1,1)&amp;":"&amp;ADDRESS(ROW(Z208),COLUMN(Z208)-1,1,1),TRUE))&gt;0,"",
                    IF(COUNTIF(INDIRECT(ADDRESS(ROW(Z208),MATCH(Z$167,$166:$166,0),1,1)&amp;":"&amp;ADDRESS(ROW(Z208),COLUMN(Z208)-1,1,1),TRUE),"OK")&gt;0,"OK","NOK")),
              IF(Z$8&gt;=VLOOKUP($A208,'2.2'!$D:$O,5,FALSE),"OK","NOK")),
         "")</f>
        <v/>
      </c>
      <c r="AA208" s="1156" t="str">
        <f ca="1">IF(intern2!AB44&gt;0,
        IF(AA$166="X",
              IF(COUNTBLANK(INDIRECT(ADDRESS(ROW(AA208),MATCH(AA$167,$166:$166,0),1,1)&amp;":"&amp;ADDRESS(ROW(AA208),COLUMN(AA208)-1,1,1),TRUE))&gt;0,"",
                    IF(COUNTIF(INDIRECT(ADDRESS(ROW(AA208),MATCH(AA$167,$166:$166,0),1,1)&amp;":"&amp;ADDRESS(ROW(AA208),COLUMN(AA208)-1,1,1),TRUE),"OK")&gt;0,"OK","NOK")),
              IF(AA$8&gt;=VLOOKUP($A208,'2.2'!$D:$O,5,FALSE),"OK","NOK")),
         "")</f>
        <v/>
      </c>
      <c r="AB208" s="1156" t="str">
        <f ca="1">IF(intern2!AC44&gt;0,
        IF(AB$166="X",
              IF(COUNTBLANK(INDIRECT(ADDRESS(ROW(AB208),MATCH(AB$167,$166:$166,0),1,1)&amp;":"&amp;ADDRESS(ROW(AB208),COLUMN(AB208)-1,1,1),TRUE))&gt;0,"",
                    IF(COUNTIF(INDIRECT(ADDRESS(ROW(AB208),MATCH(AB$167,$166:$166,0),1,1)&amp;":"&amp;ADDRESS(ROW(AB208),COLUMN(AB208)-1,1,1),TRUE),"OK")&gt;0,"OK","NOK")),
              IF(AB$8&gt;=VLOOKUP($A208,'2.2'!$D:$O,5,FALSE),"OK","NOK")),
         "")</f>
        <v/>
      </c>
      <c r="AC208" s="1156" t="str">
        <f ca="1">IF(intern2!AD44&gt;0,
        IF(AC$166="X",
              IF(COUNTBLANK(INDIRECT(ADDRESS(ROW(AC208),MATCH(AC$167,$166:$166,0),1,1)&amp;":"&amp;ADDRESS(ROW(AC208),COLUMN(AC208)-1,1,1),TRUE))&gt;0,"",
                    IF(COUNTIF(INDIRECT(ADDRESS(ROW(AC208),MATCH(AC$167,$166:$166,0),1,1)&amp;":"&amp;ADDRESS(ROW(AC208),COLUMN(AC208)-1,1,1),TRUE),"OK")&gt;0,"OK","NOK")),
              IF(AC$8&gt;=VLOOKUP($A208,'2.2'!$D:$O,5,FALSE),"OK","NOK")),
         "")</f>
        <v/>
      </c>
      <c r="AD208" s="1156" t="str">
        <f ca="1">IF(intern2!AE44&gt;0,
        IF(AD$166="X",
              IF(COUNTBLANK(INDIRECT(ADDRESS(ROW(AD208),MATCH(AD$167,$166:$166,0),1,1)&amp;":"&amp;ADDRESS(ROW(AD208),COLUMN(AD208)-1,1,1),TRUE))&gt;0,"",
                    IF(COUNTIF(INDIRECT(ADDRESS(ROW(AD208),MATCH(AD$167,$166:$166,0),1,1)&amp;":"&amp;ADDRESS(ROW(AD208),COLUMN(AD208)-1,1,1),TRUE),"OK")&gt;0,"OK","NOK")),
              IF(AD$8&gt;=VLOOKUP($A208,'2.2'!$D:$O,5,FALSE),"OK","NOK")),
         "")</f>
        <v/>
      </c>
      <c r="AE208" s="1160" t="str">
        <f ca="1">IF(intern2!AF44&gt;0,
        IF(AE$166="X",
              IF(COUNTBLANK(INDIRECT(ADDRESS(ROW(AE208),MATCH(AE$167,$166:$166,0),1,1)&amp;":"&amp;ADDRESS(ROW(AE208),COLUMN(AE208)-1,1,1),TRUE))&gt;0,"",
                    IF(COUNTIF(INDIRECT(ADDRESS(ROW(AE208),MATCH(AE$167,$166:$166,0),1,1)&amp;":"&amp;ADDRESS(ROW(AE208),COLUMN(AE208)-1,1,1),TRUE),"OK")&gt;0,"OK","NOK")),
              IF(AE$8&gt;=VLOOKUP($A208,'2.2'!$D:$O,5,FALSE),"OK","NOK")),
         "")</f>
        <v/>
      </c>
      <c r="AF208" s="1269" t="str">
        <f ca="1">IF(intern2!AG44&gt;0,
        IF(AF$166="X",
              IF(COUNTBLANK(INDIRECT(ADDRESS(ROW(AF208),MATCH(AF$167,$166:$166,0),1,1)&amp;":"&amp;ADDRESS(ROW(AF208),COLUMN(AF208)-1,1,1),TRUE))&gt;0,"",
                    IF(COUNTIF(INDIRECT(ADDRESS(ROW(AF208),MATCH(AF$167,$166:$166,0),1,1)&amp;":"&amp;ADDRESS(ROW(AF208),COLUMN(AF208)-1,1,1),TRUE),"OK")&gt;0,"OK","NOK")),
              IF(AF$8&gt;=VLOOKUP($A208,'2.2'!$D:$O,5,FALSE),"OK","NOK")),
         "")</f>
        <v/>
      </c>
      <c r="AG208" s="1160" t="str">
        <f ca="1">IF(intern2!AH44&gt;0,
        IF(AG$166="X",
              IF(COUNTBLANK(INDIRECT(ADDRESS(ROW(AG208),MATCH(AG$167,$166:$166,0),1,1)&amp;":"&amp;ADDRESS(ROW(AG208),COLUMN(AG208)-1,1,1),TRUE))&gt;0,"",
                    IF(COUNTIF(INDIRECT(ADDRESS(ROW(AG208),MATCH(AG$167,$166:$166,0),1,1)&amp;":"&amp;ADDRESS(ROW(AG208),COLUMN(AG208)-1,1,1),TRUE),"OK")&gt;0,"OK","NOK")),
              IF(AG$8&gt;=VLOOKUP($A208,'2.2'!$D:$O,5,FALSE),"OK","NOK")),
         "")</f>
        <v/>
      </c>
      <c r="AH208" s="1160" t="str">
        <f ca="1">IF(intern2!AI44&gt;0,
        IF(AH$166="X",
              IF(COUNTBLANK(INDIRECT(ADDRESS(ROW(AH208),MATCH(AH$167,$166:$166,0),1,1)&amp;":"&amp;ADDRESS(ROW(AH208),COLUMN(AH208)-1,1,1),TRUE))&gt;0,"",
                    IF(COUNTIF(INDIRECT(ADDRESS(ROW(AH208),MATCH(AH$167,$166:$166,0),1,1)&amp;":"&amp;ADDRESS(ROW(AH208),COLUMN(AH208)-1,1,1),TRUE),"OK")&gt;0,"OK","NOK")),
              IF(AH$8&gt;=VLOOKUP($A208,'2.2'!$D:$O,5,FALSE),"OK","NOK")),
         "")</f>
        <v/>
      </c>
      <c r="AI208" s="1156" t="str">
        <f ca="1">IF(intern2!AJ44&gt;0,
        IF(AI$166="X",
              IF(COUNTBLANK(INDIRECT(ADDRESS(ROW(AI208),MATCH(AI$167,$166:$166,0),1,1)&amp;":"&amp;ADDRESS(ROW(AI208),COLUMN(AI208)-1,1,1),TRUE))&gt;0,"",
                    IF(COUNTIF(INDIRECT(ADDRESS(ROW(AI208),MATCH(AI$167,$166:$166,0),1,1)&amp;":"&amp;ADDRESS(ROW(AI208),COLUMN(AI208)-1,1,1),TRUE),"OK")&gt;0,"OK","NOK")),
              IF(AI$8&gt;=VLOOKUP($A208,'2.2'!$D:$O,5,FALSE),"OK","NOK")),
         "")</f>
        <v/>
      </c>
      <c r="AJ208" s="1156" t="str">
        <f ca="1">IF(intern2!AK44&gt;0,
        IF(AJ$166="X",
              IF(COUNTBLANK(INDIRECT(ADDRESS(ROW(AJ208),MATCH(AJ$167,$166:$166,0),1,1)&amp;":"&amp;ADDRESS(ROW(AJ208),COLUMN(AJ208)-1,1,1),TRUE))&gt;0,"",
                    IF(COUNTIF(INDIRECT(ADDRESS(ROW(AJ208),MATCH(AJ$167,$166:$166,0),1,1)&amp;":"&amp;ADDRESS(ROW(AJ208),COLUMN(AJ208)-1,1,1),TRUE),"OK")&gt;0,"OK","NOK")),
              IF(AJ$8&gt;=VLOOKUP($A208,'2.2'!$D:$O,5,FALSE),"OK","NOK")),
         "")</f>
        <v/>
      </c>
      <c r="AK208" s="1156" t="str">
        <f ca="1">IF(intern2!AL44&gt;0,
        IF(AK$166="X",
              IF(COUNTBLANK(INDIRECT(ADDRESS(ROW(AK208),MATCH(AK$167,$166:$166,0),1,1)&amp;":"&amp;ADDRESS(ROW(AK208),COLUMN(AK208)-1,1,1),TRUE))&gt;0,"",
                    IF(COUNTIF(INDIRECT(ADDRESS(ROW(AK208),MATCH(AK$167,$166:$166,0),1,1)&amp;":"&amp;ADDRESS(ROW(AK208),COLUMN(AK208)-1,1,1),TRUE),"OK")&gt;0,"OK","NOK")),
              IF(AK$8&gt;=VLOOKUP($A208,'2.2'!$D:$O,5,FALSE),"OK","NOK")),
         "")</f>
        <v/>
      </c>
      <c r="AL208" s="1156" t="str">
        <f ca="1">IF(intern2!AM44&gt;0,
        IF(AL$166="X",
              IF(COUNTBLANK(INDIRECT(ADDRESS(ROW(AL208),MATCH(AL$167,$166:$166,0),1,1)&amp;":"&amp;ADDRESS(ROW(AL208),COLUMN(AL208)-1,1,1),TRUE))&gt;0,"",
                    IF(COUNTIF(INDIRECT(ADDRESS(ROW(AL208),MATCH(AL$167,$166:$166,0),1,1)&amp;":"&amp;ADDRESS(ROW(AL208),COLUMN(AL208)-1,1,1),TRUE),"OK")&gt;0,"OK","NOK")),
              IF(AL$8&gt;=VLOOKUP($A208,'2.2'!$D:$O,5,FALSE),"OK","NOK")),
         "")</f>
        <v>NOK</v>
      </c>
      <c r="AM208" s="1269" t="str">
        <f ca="1">IF(intern2!AN44&gt;0,
        IF(AM$166="X",
              IF(COUNTBLANK(INDIRECT(ADDRESS(ROW(AM208),MATCH(AM$167,$166:$166,0),1,1)&amp;":"&amp;ADDRESS(ROW(AM208),COLUMN(AM208)-1,1,1),TRUE))&gt;0,"",
                    IF(COUNTIF(INDIRECT(ADDRESS(ROW(AM208),MATCH(AM$167,$166:$166,0),1,1)&amp;":"&amp;ADDRESS(ROW(AM208),COLUMN(AM208)-1,1,1),TRUE),"OK")&gt;0,"OK","NOK")),
              IF(AM$8&gt;=VLOOKUP($A208,'2.2'!$D:$O,5,FALSE),"OK","NOK")),
         "")</f>
        <v/>
      </c>
      <c r="AN208" s="1170" t="str">
        <f ca="1">IF(intern2!AO44&gt;0,
        IF(AN$166="X",
              IF(COUNTBLANK(INDIRECT(ADDRESS(ROW(AN208),MATCH(AN$167,$166:$166,0),1,1)&amp;":"&amp;ADDRESS(ROW(AN208),COLUMN(AN208)-1,1,1),TRUE))&gt;0,"",
                    IF(COUNTIF(INDIRECT(ADDRESS(ROW(AN208),MATCH(AN$167,$166:$166,0),1,1)&amp;":"&amp;ADDRESS(ROW(AN208),COLUMN(AN208)-1,1,1),TRUE),"OK")&gt;0,"OK","NOK")),
              IF(AN$8&gt;=VLOOKUP($A208,'2.2'!$D:$O,5,FALSE),"OK","NOK")),
         "")</f>
        <v/>
      </c>
      <c r="AO208" s="1156" t="str">
        <f ca="1">IF(intern2!AP44&gt;0,
        IF(AO$166="X",
              IF(COUNTBLANK(INDIRECT(ADDRESS(ROW(AO208),MATCH(AO$167,$166:$166,0),1,1)&amp;":"&amp;ADDRESS(ROW(AO208),COLUMN(AO208)-1,1,1),TRUE))&gt;0,"",
                    IF(COUNTIF(INDIRECT(ADDRESS(ROW(AO208),MATCH(AO$167,$166:$166,0),1,1)&amp;":"&amp;ADDRESS(ROW(AO208),COLUMN(AO208)-1,1,1),TRUE),"OK")&gt;0,"OK","NOK")),
              IF(AO$8&gt;=VLOOKUP($A208,'2.2'!$D:$O,5,FALSE),"OK","NOK")),
         "")</f>
        <v/>
      </c>
      <c r="AP208" s="1156" t="str">
        <f ca="1">IF(intern2!AQ44&gt;0,
        IF(AP$166="X",
              IF(COUNTBLANK(INDIRECT(ADDRESS(ROW(AP208),MATCH(AP$167,$166:$166,0),1,1)&amp;":"&amp;ADDRESS(ROW(AP208),COLUMN(AP208)-1,1,1),TRUE))&gt;0,"",
                    IF(COUNTIF(INDIRECT(ADDRESS(ROW(AP208),MATCH(AP$167,$166:$166,0),1,1)&amp;":"&amp;ADDRESS(ROW(AP208),COLUMN(AP208)-1,1,1),TRUE),"OK")&gt;0,"OK","NOK")),
              IF(AP$8&gt;=VLOOKUP($A208,'2.2'!$D:$O,5,FALSE),"OK","NOK")),
         "")</f>
        <v/>
      </c>
      <c r="AQ208" s="1269" t="str">
        <f ca="1">IF(intern2!AR44&gt;0,
        IF(AQ$166="X",
              IF(COUNTBLANK(INDIRECT(ADDRESS(ROW(AQ208),MATCH(AQ$167,$166:$166,0),1,1)&amp;":"&amp;ADDRESS(ROW(AQ208),COLUMN(AQ208)-1,1,1),TRUE))&gt;0,"",
                    IF(COUNTIF(INDIRECT(ADDRESS(ROW(AQ208),MATCH(AQ$167,$166:$166,0),1,1)&amp;":"&amp;ADDRESS(ROW(AQ208),COLUMN(AQ208)-1,1,1),TRUE),"OK")&gt;0,"OK","NOK")),
              IF(AQ$8&gt;=VLOOKUP($A208,'2.2'!$D:$O,5,FALSE),"OK","NOK")),
         "")</f>
        <v/>
      </c>
      <c r="AR208" s="1156" t="str">
        <f ca="1">IF(intern2!AS44&gt;0,
        IF(AR$166="X",
              IF(COUNTBLANK(INDIRECT(ADDRESS(ROW(AR208),MATCH(AR$167,$166:$166,0),1,1)&amp;":"&amp;ADDRESS(ROW(AR208),COLUMN(AR208)-1,1,1),TRUE))&gt;0,"",
                    IF(COUNTIF(INDIRECT(ADDRESS(ROW(AR208),MATCH(AR$167,$166:$166,0),1,1)&amp;":"&amp;ADDRESS(ROW(AR208),COLUMN(AR208)-1,1,1),TRUE),"OK")&gt;0,"OK","NOK")),
              IF(AR$8&gt;=VLOOKUP($A208,'2.2'!$D:$O,5,FALSE),"OK","NOK")),
         "")</f>
        <v/>
      </c>
      <c r="AS208" s="1156" t="str">
        <f ca="1">IF(intern2!AT44&gt;0,
        IF(AS$166="X",
              IF(COUNTBLANK(INDIRECT(ADDRESS(ROW(AS208),MATCH(AS$167,$166:$166,0),1,1)&amp;":"&amp;ADDRESS(ROW(AS208),COLUMN(AS208)-1,1,1),TRUE))&gt;0,"",
                    IF(COUNTIF(INDIRECT(ADDRESS(ROW(AS208),MATCH(AS$167,$166:$166,0),1,1)&amp;":"&amp;ADDRESS(ROW(AS208),COLUMN(AS208)-1,1,1),TRUE),"OK")&gt;0,"OK","NOK")),
              IF(AS$8&gt;=VLOOKUP($A208,'2.2'!$D:$O,5,FALSE),"OK","NOK")),
         "")</f>
        <v/>
      </c>
      <c r="AT208" s="1269" t="str">
        <f ca="1">IF(intern2!AU44&gt;0,
        IF(AT$166="X",
              IF(COUNTBLANK(INDIRECT(ADDRESS(ROW(AT208),MATCH(AT$167,$166:$166,0),1,1)&amp;":"&amp;ADDRESS(ROW(AT208),COLUMN(AT208)-1,1,1),TRUE))&gt;0,"",
                    IF(COUNTIF(INDIRECT(ADDRESS(ROW(AT208),MATCH(AT$167,$166:$166,0),1,1)&amp;":"&amp;ADDRESS(ROW(AT208),COLUMN(AT208)-1,1,1),TRUE),"OK")&gt;0,"OK","NOK")),
              IF(AT$8&gt;=VLOOKUP($A208,'2.2'!$D:$O,5,FALSE),"OK","NOK")),
         "")</f>
        <v/>
      </c>
      <c r="AU208" s="1156" t="str">
        <f ca="1">IF(intern2!AV44&gt;0,
        IF(AU$166="X",
              IF(COUNTBLANK(INDIRECT(ADDRESS(ROW(AU208),MATCH(AU$167,$166:$166,0),1,1)&amp;":"&amp;ADDRESS(ROW(AU208),COLUMN(AU208)-1,1,1),TRUE))&gt;0,"",
                    IF(COUNTIF(INDIRECT(ADDRESS(ROW(AU208),MATCH(AU$167,$166:$166,0),1,1)&amp;":"&amp;ADDRESS(ROW(AU208),COLUMN(AU208)-1,1,1),TRUE),"OK")&gt;0,"OK","NOK")),
              IF(AU$8&gt;=VLOOKUP($A208,'2.2'!$D:$O,5,FALSE),"OK","NOK")),
         "")</f>
        <v/>
      </c>
      <c r="AV208" s="1156" t="str">
        <f ca="1">IF(intern2!AW44&gt;0,
        IF(AV$166="X",
              IF(COUNTBLANK(INDIRECT(ADDRESS(ROW(AV208),MATCH(AV$167,$166:$166,0),1,1)&amp;":"&amp;ADDRESS(ROW(AV208),COLUMN(AV208)-1,1,1),TRUE))&gt;0,"",
                    IF(COUNTIF(INDIRECT(ADDRESS(ROW(AV208),MATCH(AV$167,$166:$166,0),1,1)&amp;":"&amp;ADDRESS(ROW(AV208),COLUMN(AV208)-1,1,1),TRUE),"OK")&gt;0,"OK","NOK")),
              IF(AV$8&gt;=VLOOKUP($A208,'2.2'!$D:$O,5,FALSE),"OK","NOK")),
         "")</f>
        <v/>
      </c>
      <c r="AW208" s="1156" t="str">
        <f ca="1">IF(intern2!AX44&gt;0,
        IF(AW$166="X",
              IF(COUNTBLANK(INDIRECT(ADDRESS(ROW(AW208),MATCH(AW$167,$166:$166,0),1,1)&amp;":"&amp;ADDRESS(ROW(AW208),COLUMN(AW208)-1,1,1),TRUE))&gt;0,"",
                    IF(COUNTIF(INDIRECT(ADDRESS(ROW(AW208),MATCH(AW$167,$166:$166,0),1,1)&amp;":"&amp;ADDRESS(ROW(AW208),COLUMN(AW208)-1,1,1),TRUE),"OK")&gt;0,"OK","NOK")),
              IF(AW$8&gt;=VLOOKUP($A208,'2.2'!$D:$O,5,FALSE),"OK","NOK")),
         "")</f>
        <v/>
      </c>
      <c r="AX208" s="1156" t="str">
        <f ca="1">IF(intern2!AY44&gt;0,
        IF(AX$166="X",
              IF(COUNTBLANK(INDIRECT(ADDRESS(ROW(AX208),MATCH(AX$167,$166:$166,0),1,1)&amp;":"&amp;ADDRESS(ROW(AX208),COLUMN(AX208)-1,1,1),TRUE))&gt;0,"",
                    IF(COUNTIF(INDIRECT(ADDRESS(ROW(AX208),MATCH(AX$167,$166:$166,0),1,1)&amp;":"&amp;ADDRESS(ROW(AX208),COLUMN(AX208)-1,1,1),TRUE),"OK")&gt;0,"OK","NOK")),
              IF(AX$8&gt;=VLOOKUP($A208,'2.2'!$D:$O,5,FALSE),"OK","NOK")),
         "")</f>
        <v/>
      </c>
      <c r="AY208" s="1156" t="str">
        <f ca="1">IF(intern2!AZ44&gt;0,
        IF(AY$166="X",
              IF(COUNTBLANK(INDIRECT(ADDRESS(ROW(AY208),MATCH(AY$167,$166:$166,0),1,1)&amp;":"&amp;ADDRESS(ROW(AY208),COLUMN(AY208)-1,1,1),TRUE))&gt;0,"",
                    IF(COUNTIF(INDIRECT(ADDRESS(ROW(AY208),MATCH(AY$167,$166:$166,0),1,1)&amp;":"&amp;ADDRESS(ROW(AY208),COLUMN(AY208)-1,1,1),TRUE),"OK")&gt;0,"OK","NOK")),
              IF(AY$8&gt;=VLOOKUP($A208,'2.2'!$D:$O,5,FALSE),"OK","NOK")),
         "")</f>
        <v/>
      </c>
      <c r="AZ208" s="1269" t="str">
        <f ca="1">IF(intern2!BA44&gt;0,
        IF(AZ$166="X",
              IF(COUNTBLANK(INDIRECT(ADDRESS(ROW(AZ208),MATCH(AZ$167,$166:$166,0),1,1)&amp;":"&amp;ADDRESS(ROW(AZ208),COLUMN(AZ208)-1,1,1),TRUE))&gt;0,"",
                    IF(COUNTIF(INDIRECT(ADDRESS(ROW(AZ208),MATCH(AZ$167,$166:$166,0),1,1)&amp;":"&amp;ADDRESS(ROW(AZ208),COLUMN(AZ208)-1,1,1),TRUE),"OK")&gt;0,"OK","NOK")),
              IF(AZ$8&gt;=VLOOKUP($A208,'2.2'!$D:$O,5,FALSE),"OK","NOK")),
         "")</f>
        <v/>
      </c>
      <c r="BA208" s="1156" t="str">
        <f ca="1">IF(intern2!BB44&gt;0,
        IF(BA$166="X",
              IF(COUNTBLANK(INDIRECT(ADDRESS(ROW(BA208),MATCH(BA$167,$166:$166,0),1,1)&amp;":"&amp;ADDRESS(ROW(BA208),COLUMN(BA208)-1,1,1),TRUE))&gt;0,"",
                    IF(COUNTIF(INDIRECT(ADDRESS(ROW(BA208),MATCH(BA$167,$166:$166,0),1,1)&amp;":"&amp;ADDRESS(ROW(BA208),COLUMN(BA208)-1,1,1),TRUE),"OK")&gt;0,"OK","NOK")),
              IF(BA$8&gt;=VLOOKUP($A208,'2.2'!$D:$O,5,FALSE),"OK","NOK")),
         "")</f>
        <v/>
      </c>
      <c r="BB208" s="1156" t="str">
        <f ca="1">IF(intern2!BC44&gt;0,
        IF(BB$166="X",
              IF(COUNTBLANK(INDIRECT(ADDRESS(ROW(BB208),MATCH(BB$167,$166:$166,0),1,1)&amp;":"&amp;ADDRESS(ROW(BB208),COLUMN(BB208)-1,1,1),TRUE))&gt;0,"",
                    IF(COUNTIF(INDIRECT(ADDRESS(ROW(BB208),MATCH(BB$167,$166:$166,0),1,1)&amp;":"&amp;ADDRESS(ROW(BB208),COLUMN(BB208)-1,1,1),TRUE),"OK")&gt;0,"OK","NOK")),
              IF(BB$8&gt;=VLOOKUP($A208,'2.2'!$D:$O,5,FALSE),"OK","NOK")),
         "")</f>
        <v/>
      </c>
      <c r="BC208" s="1156" t="str">
        <f ca="1">IF(intern2!BD44&gt;0,
        IF(BC$166="X",
              IF(COUNTBLANK(INDIRECT(ADDRESS(ROW(BC208),MATCH(BC$167,$166:$166,0),1,1)&amp;":"&amp;ADDRESS(ROW(BC208),COLUMN(BC208)-1,1,1),TRUE))&gt;0,"",
                    IF(COUNTIF(INDIRECT(ADDRESS(ROW(BC208),MATCH(BC$167,$166:$166,0),1,1)&amp;":"&amp;ADDRESS(ROW(BC208),COLUMN(BC208)-1,1,1),TRUE),"OK")&gt;0,"OK","NOK")),
              IF(BC$8&gt;=VLOOKUP($A208,'2.2'!$D:$O,5,FALSE),"OK","NOK")),
         "")</f>
        <v/>
      </c>
      <c r="BD208" s="1156" t="str">
        <f ca="1">IF(intern2!BE44&gt;0,
        IF(BD$166="X",
              IF(COUNTBLANK(INDIRECT(ADDRESS(ROW(BD208),MATCH(BD$167,$166:$166,0),1,1)&amp;":"&amp;ADDRESS(ROW(BD208),COLUMN(BD208)-1,1,1),TRUE))&gt;0,"",
                    IF(COUNTIF(INDIRECT(ADDRESS(ROW(BD208),MATCH(BD$167,$166:$166,0),1,1)&amp;":"&amp;ADDRESS(ROW(BD208),COLUMN(BD208)-1,1,1),TRUE),"OK")&gt;0,"OK","NOK")),
              IF(BD$8&gt;=VLOOKUP($A208,'2.2'!$D:$O,5,FALSE),"OK","NOK")),
         "")</f>
        <v/>
      </c>
      <c r="BE208" s="1156" t="str">
        <f ca="1">IF(intern2!BF44&gt;0,
        IF(BE$166="X",
              IF(COUNTBLANK(INDIRECT(ADDRESS(ROW(BE208),MATCH(BE$167,$166:$166,0),1,1)&amp;":"&amp;ADDRESS(ROW(BE208),COLUMN(BE208)-1,1,1),TRUE))&gt;0,"",
                    IF(COUNTIF(INDIRECT(ADDRESS(ROW(BE208),MATCH(BE$167,$166:$166,0),1,1)&amp;":"&amp;ADDRESS(ROW(BE208),COLUMN(BE208)-1,1,1),TRUE),"OK")&gt;0,"OK","NOK")),
              IF(BE$8&gt;=VLOOKUP($A208,'2.2'!$D:$O,5,FALSE),"OK","NOK")),
         "")</f>
        <v/>
      </c>
      <c r="BF208" s="1170" t="str">
        <f ca="1">IF(intern2!BG44&gt;0,
        IF(BF$166="X",
              IF(COUNTBLANK(INDIRECT(ADDRESS(ROW(BF208),MATCH(BF$167,$166:$166,0),1,1)&amp;":"&amp;ADDRESS(ROW(BF208),COLUMN(BF208)-1,1,1),TRUE))&gt;0,"",
                    IF(COUNTIF(INDIRECT(ADDRESS(ROW(BF208),MATCH(BF$167,$166:$166,0),1,1)&amp;":"&amp;ADDRESS(ROW(BF208),COLUMN(BF208)-1,1,1),TRUE),"OK")&gt;0,"OK","NOK")),
              IF(BF$8&gt;=VLOOKUP($A208,'2.2'!$D:$O,5,FALSE),"OK","NOK")),
         "")</f>
        <v/>
      </c>
      <c r="BG208" s="1269" t="str">
        <f ca="1">IF(intern2!BH44&gt;0,
        IF(BG$166="X",
              IF(COUNTBLANK(INDIRECT(ADDRESS(ROW(BG208),MATCH(BG$167,$166:$166,0),1,1)&amp;":"&amp;ADDRESS(ROW(BG208),COLUMN(BG208)-1,1,1),TRUE))&gt;0,"",
                    IF(COUNTIF(INDIRECT(ADDRESS(ROW(BG208),MATCH(BG$167,$166:$166,0),1,1)&amp;":"&amp;ADDRESS(ROW(BG208),COLUMN(BG208)-1,1,1),TRUE),"OK")&gt;0,"OK","NOK")),
              IF(BG$8&gt;=VLOOKUP($A208,'2.2'!$D:$O,5,FALSE),"OK","NOK")),
         "")</f>
        <v/>
      </c>
      <c r="BH208" s="1176" t="str">
        <f t="shared" ca="1" si="12"/>
        <v>NOK</v>
      </c>
      <c r="BI208" s="1176"/>
    </row>
    <row r="209" spans="1:61" ht="26.4" x14ac:dyDescent="0.25">
      <c r="A209" s="716" t="str">
        <f t="shared" ref="A209:B209" si="52">+A49</f>
        <v>AUG1.5</v>
      </c>
      <c r="B209" s="1157" t="str">
        <f t="shared" si="52"/>
        <v>Problemi al corpo vitreo e retina</v>
      </c>
      <c r="C209" s="1156" t="str">
        <f ca="1">IF(intern2!D45&gt;0,
        IF(C$166="X",
              IF(COUNTBLANK(INDIRECT(ADDRESS(ROW(C209),MATCH(C$167,$166:$166,0),1,1)&amp;":"&amp;ADDRESS(ROW(C209),COLUMN(C209)-1,1,1),TRUE))&gt;0,"",
                    IF(COUNTIF(INDIRECT(ADDRESS(ROW(C209),MATCH(C$167,$166:$166,0),1,1)&amp;":"&amp;ADDRESS(ROW(C209),COLUMN(C209)-1,1,1),TRUE),"OK")&gt;0,"OK","NOK")),
              IF(C$8&gt;=VLOOKUP($A209,'2.2'!$D:$O,5,FALSE),"OK","NOK")),
         "")</f>
        <v/>
      </c>
      <c r="D209" s="1156" t="str">
        <f ca="1">IF(intern2!E45&gt;0,
        IF(D$166="X",
              IF(COUNTBLANK(INDIRECT(ADDRESS(ROW(D209),MATCH(D$167,$166:$166,0),1,1)&amp;":"&amp;ADDRESS(ROW(D209),COLUMN(D209)-1,1,1),TRUE))&gt;0,"",
                    IF(COUNTIF(INDIRECT(ADDRESS(ROW(D209),MATCH(D$167,$166:$166,0),1,1)&amp;":"&amp;ADDRESS(ROW(D209),COLUMN(D209)-1,1,1),TRUE),"OK")&gt;0,"OK","NOK")),
              IF(D$8&gt;=VLOOKUP($A209,'2.2'!$D:$O,5,FALSE),"OK","NOK")),
         "")</f>
        <v/>
      </c>
      <c r="E209" s="1156" t="str">
        <f ca="1">IF(intern2!F45&gt;0,
        IF(E$166="X",
              IF(COUNTBLANK(INDIRECT(ADDRESS(ROW(E209),MATCH(E$167,$166:$166,0),1,1)&amp;":"&amp;ADDRESS(ROW(E209),COLUMN(E209)-1,1,1),TRUE))&gt;0,"",
                    IF(COUNTIF(INDIRECT(ADDRESS(ROW(E209),MATCH(E$167,$166:$166,0),1,1)&amp;":"&amp;ADDRESS(ROW(E209),COLUMN(E209)-1,1,1),TRUE),"OK")&gt;0,"OK","NOK")),
              IF(E$8&gt;=VLOOKUP($A209,'2.2'!$D:$O,5,FALSE),"OK","NOK")),
         "")</f>
        <v/>
      </c>
      <c r="F209" s="1156" t="str">
        <f ca="1">IF(intern2!G45&gt;0,
        IF(F$166="X",
              IF(COUNTBLANK(INDIRECT(ADDRESS(ROW(F209),MATCH(F$167,$166:$166,0),1,1)&amp;":"&amp;ADDRESS(ROW(F209),COLUMN(F209)-1,1,1),TRUE))&gt;0,"",
                    IF(COUNTIF(INDIRECT(ADDRESS(ROW(F209),MATCH(F$167,$166:$166,0),1,1)&amp;":"&amp;ADDRESS(ROW(F209),COLUMN(F209)-1,1,1),TRUE),"OK")&gt;0,"OK","NOK")),
              IF(F$8&gt;=VLOOKUP($A209,'2.2'!$D:$O,5,FALSE),"OK","NOK")),
         "")</f>
        <v/>
      </c>
      <c r="G209" s="1156" t="str">
        <f ca="1">IF(intern2!H45&gt;0,
        IF(G$166="X",
              IF(COUNTBLANK(INDIRECT(ADDRESS(ROW(G209),MATCH(G$167,$166:$166,0),1,1)&amp;":"&amp;ADDRESS(ROW(G209),COLUMN(G209)-1,1,1),TRUE))&gt;0,"",
                    IF(COUNTIF(INDIRECT(ADDRESS(ROW(G209),MATCH(G$167,$166:$166,0),1,1)&amp;":"&amp;ADDRESS(ROW(G209),COLUMN(G209)-1,1,1),TRUE),"OK")&gt;0,"OK","NOK")),
              IF(G$8&gt;=VLOOKUP($A209,'2.2'!$D:$O,5,FALSE),"OK","NOK")),
         "")</f>
        <v/>
      </c>
      <c r="H209" s="1156" t="str">
        <f ca="1">IF(intern2!I45&gt;0,
        IF(H$166="X",
              IF(COUNTBLANK(INDIRECT(ADDRESS(ROW(H209),MATCH(H$167,$166:$166,0),1,1)&amp;":"&amp;ADDRESS(ROW(H209),COLUMN(H209)-1,1,1),TRUE))&gt;0,"",
                    IF(COUNTIF(INDIRECT(ADDRESS(ROW(H209),MATCH(H$167,$166:$166,0),1,1)&amp;":"&amp;ADDRESS(ROW(H209),COLUMN(H209)-1,1,1),TRUE),"OK")&gt;0,"OK","NOK")),
              IF(H$8&gt;=VLOOKUP($A209,'2.2'!$D:$O,5,FALSE),"OK","NOK")),
         "")</f>
        <v/>
      </c>
      <c r="I209" s="1269" t="str">
        <f ca="1">IF(intern2!J45&gt;0,
        IF(I$166="X",
              IF(COUNTBLANK(INDIRECT(ADDRESS(ROW(I209),MATCH(I$167,$166:$166,0),1,1)&amp;":"&amp;ADDRESS(ROW(I209),COLUMN(I209)-1,1,1),TRUE))&gt;0,"",
                    IF(COUNTIF(INDIRECT(ADDRESS(ROW(I209),MATCH(I$167,$166:$166,0),1,1)&amp;":"&amp;ADDRESS(ROW(I209),COLUMN(I209)-1,1,1),TRUE),"OK")&gt;0,"OK","NOK")),
              IF(I$8&gt;=VLOOKUP($A209,'2.2'!$D:$O,5,FALSE),"OK","NOK")),
         "")</f>
        <v/>
      </c>
      <c r="J209" s="1159" t="str">
        <f ca="1">IF(intern2!K45&gt;0,
        IF(J$166="X",
              IF(COUNTBLANK(INDIRECT(ADDRESS(ROW(J209),MATCH(J$167,$166:$166,0),1,1)&amp;":"&amp;ADDRESS(ROW(J209),COLUMN(J209)-1,1,1),TRUE))&gt;0,"",
                    IF(COUNTIF(INDIRECT(ADDRESS(ROW(J209),MATCH(J$167,$166:$166,0),1,1)&amp;":"&amp;ADDRESS(ROW(J209),COLUMN(J209)-1,1,1),TRUE),"OK")&gt;0,"OK","NOK")),
              IF(J$8&gt;=VLOOKUP($A209,'2.2'!$D:$O,5,FALSE),"OK","NOK")),
         "")</f>
        <v/>
      </c>
      <c r="K209" s="1156" t="str">
        <f ca="1">IF(intern2!L45&gt;0,
        IF(K$166="X",
              IF(COUNTBLANK(INDIRECT(ADDRESS(ROW(K209),MATCH(K$167,$166:$166,0),1,1)&amp;":"&amp;ADDRESS(ROW(K209),COLUMN(K209)-1,1,1),TRUE))&gt;0,"",
                    IF(COUNTIF(INDIRECT(ADDRESS(ROW(K209),MATCH(K$167,$166:$166,0),1,1)&amp;":"&amp;ADDRESS(ROW(K209),COLUMN(K209)-1,1,1),TRUE),"OK")&gt;0,"OK","NOK")),
              IF(K$8&gt;=VLOOKUP($A209,'2.2'!$D:$O,5,FALSE),"OK","NOK")),
         "")</f>
        <v/>
      </c>
      <c r="L209" s="1156" t="str">
        <f ca="1">IF(intern2!M45&gt;0,
        IF(L$166="X",
              IF(COUNTBLANK(INDIRECT(ADDRESS(ROW(L209),MATCH(L$167,$166:$166,0),1,1)&amp;":"&amp;ADDRESS(ROW(L209),COLUMN(L209)-1,1,1),TRUE))&gt;0,"",
                    IF(COUNTIF(INDIRECT(ADDRESS(ROW(L209),MATCH(L$167,$166:$166,0),1,1)&amp;":"&amp;ADDRESS(ROW(L209),COLUMN(L209)-1,1,1),TRUE),"OK")&gt;0,"OK","NOK")),
              IF(L$8&gt;=VLOOKUP($A209,'2.2'!$D:$O,5,FALSE),"OK","NOK")),
         "")</f>
        <v/>
      </c>
      <c r="M209" s="1156" t="str">
        <f ca="1">IF(intern2!N45&gt;0,
        IF(M$166="X",
              IF(COUNTBLANK(INDIRECT(ADDRESS(ROW(M209),MATCH(M$167,$166:$166,0),1,1)&amp;":"&amp;ADDRESS(ROW(M209),COLUMN(M209)-1,1,1),TRUE))&gt;0,"",
                    IF(COUNTIF(INDIRECT(ADDRESS(ROW(M209),MATCH(M$167,$166:$166,0),1,1)&amp;":"&amp;ADDRESS(ROW(M209),COLUMN(M209)-1,1,1),TRUE),"OK")&gt;0,"OK","NOK")),
              IF(M$8&gt;=VLOOKUP($A209,'2.2'!$D:$O,5,FALSE),"OK","NOK")),
         "")</f>
        <v/>
      </c>
      <c r="N209" s="1156" t="str">
        <f ca="1">IF(intern2!O45&gt;0,
        IF(N$166="X",
              IF(COUNTBLANK(INDIRECT(ADDRESS(ROW(N209),MATCH(N$167,$166:$166,0),1,1)&amp;":"&amp;ADDRESS(ROW(N209),COLUMN(N209)-1,1,1),TRUE))&gt;0,"",
                    IF(COUNTIF(INDIRECT(ADDRESS(ROW(N209),MATCH(N$167,$166:$166,0),1,1)&amp;":"&amp;ADDRESS(ROW(N209),COLUMN(N209)-1,1,1),TRUE),"OK")&gt;0,"OK","NOK")),
              IF(N$8&gt;=VLOOKUP($A209,'2.2'!$D:$O,5,FALSE),"OK","NOK")),
         "")</f>
        <v/>
      </c>
      <c r="O209" s="1156" t="str">
        <f ca="1">IF(intern2!P45&gt;0,
        IF(O$166="X",
              IF(COUNTBLANK(INDIRECT(ADDRESS(ROW(O209),MATCH(O$167,$166:$166,0),1,1)&amp;":"&amp;ADDRESS(ROW(O209),COLUMN(O209)-1,1,1),TRUE))&gt;0,"",
                    IF(COUNTIF(INDIRECT(ADDRESS(ROW(O209),MATCH(O$167,$166:$166,0),1,1)&amp;":"&amp;ADDRESS(ROW(O209),COLUMN(O209)-1,1,1),TRUE),"OK")&gt;0,"OK","NOK")),
              IF(O$8&gt;=VLOOKUP($A209,'2.2'!$D:$O,5,FALSE),"OK","NOK")),
         "")</f>
        <v/>
      </c>
      <c r="P209" s="1156" t="str">
        <f ca="1">IF(intern2!Q45&gt;0,
        IF(P$166="X",
              IF(COUNTBLANK(INDIRECT(ADDRESS(ROW(P209),MATCH(P$167,$166:$166,0),1,1)&amp;":"&amp;ADDRESS(ROW(P209),COLUMN(P209)-1,1,1),TRUE))&gt;0,"",
                    IF(COUNTIF(INDIRECT(ADDRESS(ROW(P209),MATCH(P$167,$166:$166,0),1,1)&amp;":"&amp;ADDRESS(ROW(P209),COLUMN(P209)-1,1,1),TRUE),"OK")&gt;0,"OK","NOK")),
              IF(P$8&gt;=VLOOKUP($A209,'2.2'!$D:$O,5,FALSE),"OK","NOK")),
         "")</f>
        <v/>
      </c>
      <c r="Q209" s="1156" t="str">
        <f ca="1">IF(intern2!R45&gt;0,
        IF(Q$166="X",
              IF(COUNTBLANK(INDIRECT(ADDRESS(ROW(Q209),MATCH(Q$167,$166:$166,0),1,1)&amp;":"&amp;ADDRESS(ROW(Q209),COLUMN(Q209)-1,1,1),TRUE))&gt;0,"",
                    IF(COUNTIF(INDIRECT(ADDRESS(ROW(Q209),MATCH(Q$167,$166:$166,0),1,1)&amp;":"&amp;ADDRESS(ROW(Q209),COLUMN(Q209)-1,1,1),TRUE),"OK")&gt;0,"OK","NOK")),
              IF(Q$8&gt;=VLOOKUP($A209,'2.2'!$D:$O,5,FALSE),"OK","NOK")),
         "")</f>
        <v/>
      </c>
      <c r="R209" s="1159" t="str">
        <f ca="1">IF(intern2!S45&gt;0,
        IF(R$166="X",
              IF(COUNTBLANK(INDIRECT(ADDRESS(ROW(R209),MATCH(R$167,$166:$166,0),1,1)&amp;":"&amp;ADDRESS(ROW(R209),COLUMN(R209)-1,1,1),TRUE))&gt;0,"",
                    IF(COUNTIF(INDIRECT(ADDRESS(ROW(R209),MATCH(R$167,$166:$166,0),1,1)&amp;":"&amp;ADDRESS(ROW(R209),COLUMN(R209)-1,1,1),TRUE),"OK")&gt;0,"OK","NOK")),
              IF(R$8&gt;=VLOOKUP($A209,'2.2'!$D:$O,5,FALSE),"OK","NOK")),
         "")</f>
        <v/>
      </c>
      <c r="S209" s="1159" t="str">
        <f ca="1">IF(intern2!T45&gt;0,
        IF(S$166="X",
              IF(COUNTBLANK(INDIRECT(ADDRESS(ROW(S209),MATCH(S$167,$166:$166,0),1,1)&amp;":"&amp;ADDRESS(ROW(S209),COLUMN(S209)-1,1,1),TRUE))&gt;0,"",
                    IF(COUNTIF(INDIRECT(ADDRESS(ROW(S209),MATCH(S$167,$166:$166,0),1,1)&amp;":"&amp;ADDRESS(ROW(S209),COLUMN(S209)-1,1,1),TRUE),"OK")&gt;0,"OK","NOK")),
              IF(S$8&gt;=VLOOKUP($A209,'2.2'!$D:$O,5,FALSE),"OK","NOK")),
         "")</f>
        <v/>
      </c>
      <c r="T209" s="1156" t="str">
        <f ca="1">IF(intern2!U45&gt;0,
        IF(T$166="X",
              IF(COUNTBLANK(INDIRECT(ADDRESS(ROW(T209),MATCH(T$167,$166:$166,0),1,1)&amp;":"&amp;ADDRESS(ROW(T209),COLUMN(T209)-1,1,1),TRUE))&gt;0,"",
                    IF(COUNTIF(INDIRECT(ADDRESS(ROW(T209),MATCH(T$167,$166:$166,0),1,1)&amp;":"&amp;ADDRESS(ROW(T209),COLUMN(T209)-1,1,1),TRUE),"OK")&gt;0,"OK","NOK")),
              IF(T$8&gt;=VLOOKUP($A209,'2.2'!$D:$O,5,FALSE),"OK","NOK")),
         "")</f>
        <v/>
      </c>
      <c r="U209" s="1156" t="str">
        <f ca="1">IF(intern2!V45&gt;0,
        IF(U$166="X",
              IF(COUNTBLANK(INDIRECT(ADDRESS(ROW(U209),MATCH(U$167,$166:$166,0),1,1)&amp;":"&amp;ADDRESS(ROW(U209),COLUMN(U209)-1,1,1),TRUE))&gt;0,"",
                    IF(COUNTIF(INDIRECT(ADDRESS(ROW(U209),MATCH(U$167,$166:$166,0),1,1)&amp;":"&amp;ADDRESS(ROW(U209),COLUMN(U209)-1,1,1),TRUE),"OK")&gt;0,"OK","NOK")),
              IF(U$8&gt;=VLOOKUP($A209,'2.2'!$D:$O,5,FALSE),"OK","NOK")),
         "")</f>
        <v/>
      </c>
      <c r="V209" s="1156" t="str">
        <f ca="1">IF(intern2!W45&gt;0,
        IF(V$166="X",
              IF(COUNTBLANK(INDIRECT(ADDRESS(ROW(V209),MATCH(V$167,$166:$166,0),1,1)&amp;":"&amp;ADDRESS(ROW(V209),COLUMN(V209)-1,1,1),TRUE))&gt;0,"",
                    IF(COUNTIF(INDIRECT(ADDRESS(ROW(V209),MATCH(V$167,$166:$166,0),1,1)&amp;":"&amp;ADDRESS(ROW(V209),COLUMN(V209)-1,1,1),TRUE),"OK")&gt;0,"OK","NOK")),
              IF(V$8&gt;=VLOOKUP($A209,'2.2'!$D:$O,5,FALSE),"OK","NOK")),
         "")</f>
        <v/>
      </c>
      <c r="W209" s="1156" t="str">
        <f ca="1">IF(intern2!X45&gt;0,
        IF(W$166="X",
              IF(COUNTBLANK(INDIRECT(ADDRESS(ROW(W209),MATCH(W$167,$166:$166,0),1,1)&amp;":"&amp;ADDRESS(ROW(W209),COLUMN(W209)-1,1,1),TRUE))&gt;0,"",
                    IF(COUNTIF(INDIRECT(ADDRESS(ROW(W209),MATCH(W$167,$166:$166,0),1,1)&amp;":"&amp;ADDRESS(ROW(W209),COLUMN(W209)-1,1,1),TRUE),"OK")&gt;0,"OK","NOK")),
              IF(W$8&gt;=VLOOKUP($A209,'2.2'!$D:$O,5,FALSE),"OK","NOK")),
         "")</f>
        <v/>
      </c>
      <c r="X209" s="1156" t="str">
        <f ca="1">IF(intern2!Y45&gt;0,
        IF(X$166="X",
              IF(COUNTBLANK(INDIRECT(ADDRESS(ROW(X209),MATCH(X$167,$166:$166,0),1,1)&amp;":"&amp;ADDRESS(ROW(X209),COLUMN(X209)-1,1,1),TRUE))&gt;0,"",
                    IF(COUNTIF(INDIRECT(ADDRESS(ROW(X209),MATCH(X$167,$166:$166,0),1,1)&amp;":"&amp;ADDRESS(ROW(X209),COLUMN(X209)-1,1,1),TRUE),"OK")&gt;0,"OK","NOK")),
              IF(X$8&gt;=VLOOKUP($A209,'2.2'!$D:$O,5,FALSE),"OK","NOK")),
         "")</f>
        <v/>
      </c>
      <c r="Y209" s="1170" t="str">
        <f ca="1">IF(intern2!Z45&gt;0,
        IF(Y$166="X",
              IF(COUNTBLANK(INDIRECT(ADDRESS(ROW(Y209),MATCH(Y$167,$166:$166,0),1,1)&amp;":"&amp;ADDRESS(ROW(Y209),COLUMN(Y209)-1,1,1),TRUE))&gt;0,"",
                    IF(COUNTIF(INDIRECT(ADDRESS(ROW(Y209),MATCH(Y$167,$166:$166,0),1,1)&amp;":"&amp;ADDRESS(ROW(Y209),COLUMN(Y209)-1,1,1),TRUE),"OK")&gt;0,"OK","NOK")),
              IF(Y$8&gt;=VLOOKUP($A209,'2.2'!$D:$O,5,FALSE),"OK","NOK")),
         "")</f>
        <v/>
      </c>
      <c r="Z209" s="1269" t="str">
        <f ca="1">IF(intern2!AA45&gt;0,
        IF(Z$166="X",
              IF(COUNTBLANK(INDIRECT(ADDRESS(ROW(Z209),MATCH(Z$167,$166:$166,0),1,1)&amp;":"&amp;ADDRESS(ROW(Z209),COLUMN(Z209)-1,1,1),TRUE))&gt;0,"",
                    IF(COUNTIF(INDIRECT(ADDRESS(ROW(Z209),MATCH(Z$167,$166:$166,0),1,1)&amp;":"&amp;ADDRESS(ROW(Z209),COLUMN(Z209)-1,1,1),TRUE),"OK")&gt;0,"OK","NOK")),
              IF(Z$8&gt;=VLOOKUP($A209,'2.2'!$D:$O,5,FALSE),"OK","NOK")),
         "")</f>
        <v/>
      </c>
      <c r="AA209" s="1156" t="str">
        <f ca="1">IF(intern2!AB45&gt;0,
        IF(AA$166="X",
              IF(COUNTBLANK(INDIRECT(ADDRESS(ROW(AA209),MATCH(AA$167,$166:$166,0),1,1)&amp;":"&amp;ADDRESS(ROW(AA209),COLUMN(AA209)-1,1,1),TRUE))&gt;0,"",
                    IF(COUNTIF(INDIRECT(ADDRESS(ROW(AA209),MATCH(AA$167,$166:$166,0),1,1)&amp;":"&amp;ADDRESS(ROW(AA209),COLUMN(AA209)-1,1,1),TRUE),"OK")&gt;0,"OK","NOK")),
              IF(AA$8&gt;=VLOOKUP($A209,'2.2'!$D:$O,5,FALSE),"OK","NOK")),
         "")</f>
        <v/>
      </c>
      <c r="AB209" s="1156" t="str">
        <f ca="1">IF(intern2!AC45&gt;0,
        IF(AB$166="X",
              IF(COUNTBLANK(INDIRECT(ADDRESS(ROW(AB209),MATCH(AB$167,$166:$166,0),1,1)&amp;":"&amp;ADDRESS(ROW(AB209),COLUMN(AB209)-1,1,1),TRUE))&gt;0,"",
                    IF(COUNTIF(INDIRECT(ADDRESS(ROW(AB209),MATCH(AB$167,$166:$166,0),1,1)&amp;":"&amp;ADDRESS(ROW(AB209),COLUMN(AB209)-1,1,1),TRUE),"OK")&gt;0,"OK","NOK")),
              IF(AB$8&gt;=VLOOKUP($A209,'2.2'!$D:$O,5,FALSE),"OK","NOK")),
         "")</f>
        <v/>
      </c>
      <c r="AC209" s="1156" t="str">
        <f ca="1">IF(intern2!AD45&gt;0,
        IF(AC$166="X",
              IF(COUNTBLANK(INDIRECT(ADDRESS(ROW(AC209),MATCH(AC$167,$166:$166,0),1,1)&amp;":"&amp;ADDRESS(ROW(AC209),COLUMN(AC209)-1,1,1),TRUE))&gt;0,"",
                    IF(COUNTIF(INDIRECT(ADDRESS(ROW(AC209),MATCH(AC$167,$166:$166,0),1,1)&amp;":"&amp;ADDRESS(ROW(AC209),COLUMN(AC209)-1,1,1),TRUE),"OK")&gt;0,"OK","NOK")),
              IF(AC$8&gt;=VLOOKUP($A209,'2.2'!$D:$O,5,FALSE),"OK","NOK")),
         "")</f>
        <v/>
      </c>
      <c r="AD209" s="1156" t="str">
        <f ca="1">IF(intern2!AE45&gt;0,
        IF(AD$166="X",
              IF(COUNTBLANK(INDIRECT(ADDRESS(ROW(AD209),MATCH(AD$167,$166:$166,0),1,1)&amp;":"&amp;ADDRESS(ROW(AD209),COLUMN(AD209)-1,1,1),TRUE))&gt;0,"",
                    IF(COUNTIF(INDIRECT(ADDRESS(ROW(AD209),MATCH(AD$167,$166:$166,0),1,1)&amp;":"&amp;ADDRESS(ROW(AD209),COLUMN(AD209)-1,1,1),TRUE),"OK")&gt;0,"OK","NOK")),
              IF(AD$8&gt;=VLOOKUP($A209,'2.2'!$D:$O,5,FALSE),"OK","NOK")),
         "")</f>
        <v/>
      </c>
      <c r="AE209" s="1160" t="str">
        <f ca="1">IF(intern2!AF45&gt;0,
        IF(AE$166="X",
              IF(COUNTBLANK(INDIRECT(ADDRESS(ROW(AE209),MATCH(AE$167,$166:$166,0),1,1)&amp;":"&amp;ADDRESS(ROW(AE209),COLUMN(AE209)-1,1,1),TRUE))&gt;0,"",
                    IF(COUNTIF(INDIRECT(ADDRESS(ROW(AE209),MATCH(AE$167,$166:$166,0),1,1)&amp;":"&amp;ADDRESS(ROW(AE209),COLUMN(AE209)-1,1,1),TRUE),"OK")&gt;0,"OK","NOK")),
              IF(AE$8&gt;=VLOOKUP($A209,'2.2'!$D:$O,5,FALSE),"OK","NOK")),
         "")</f>
        <v/>
      </c>
      <c r="AF209" s="1269" t="str">
        <f ca="1">IF(intern2!AG45&gt;0,
        IF(AF$166="X",
              IF(COUNTBLANK(INDIRECT(ADDRESS(ROW(AF209),MATCH(AF$167,$166:$166,0),1,1)&amp;":"&amp;ADDRESS(ROW(AF209),COLUMN(AF209)-1,1,1),TRUE))&gt;0,"",
                    IF(COUNTIF(INDIRECT(ADDRESS(ROW(AF209),MATCH(AF$167,$166:$166,0),1,1)&amp;":"&amp;ADDRESS(ROW(AF209),COLUMN(AF209)-1,1,1),TRUE),"OK")&gt;0,"OK","NOK")),
              IF(AF$8&gt;=VLOOKUP($A209,'2.2'!$D:$O,5,FALSE),"OK","NOK")),
         "")</f>
        <v/>
      </c>
      <c r="AG209" s="1160" t="str">
        <f ca="1">IF(intern2!AH45&gt;0,
        IF(AG$166="X",
              IF(COUNTBLANK(INDIRECT(ADDRESS(ROW(AG209),MATCH(AG$167,$166:$166,0),1,1)&amp;":"&amp;ADDRESS(ROW(AG209),COLUMN(AG209)-1,1,1),TRUE))&gt;0,"",
                    IF(COUNTIF(INDIRECT(ADDRESS(ROW(AG209),MATCH(AG$167,$166:$166,0),1,1)&amp;":"&amp;ADDRESS(ROW(AG209),COLUMN(AG209)-1,1,1),TRUE),"OK")&gt;0,"OK","NOK")),
              IF(AG$8&gt;=VLOOKUP($A209,'2.2'!$D:$O,5,FALSE),"OK","NOK")),
         "")</f>
        <v/>
      </c>
      <c r="AH209" s="1160" t="str">
        <f ca="1">IF(intern2!AI45&gt;0,
        IF(AH$166="X",
              IF(COUNTBLANK(INDIRECT(ADDRESS(ROW(AH209),MATCH(AH$167,$166:$166,0),1,1)&amp;":"&amp;ADDRESS(ROW(AH209),COLUMN(AH209)-1,1,1),TRUE))&gt;0,"",
                    IF(COUNTIF(INDIRECT(ADDRESS(ROW(AH209),MATCH(AH$167,$166:$166,0),1,1)&amp;":"&amp;ADDRESS(ROW(AH209),COLUMN(AH209)-1,1,1),TRUE),"OK")&gt;0,"OK","NOK")),
              IF(AH$8&gt;=VLOOKUP($A209,'2.2'!$D:$O,5,FALSE),"OK","NOK")),
         "")</f>
        <v/>
      </c>
      <c r="AI209" s="1156" t="str">
        <f ca="1">IF(intern2!AJ45&gt;0,
        IF(AI$166="X",
              IF(COUNTBLANK(INDIRECT(ADDRESS(ROW(AI209),MATCH(AI$167,$166:$166,0),1,1)&amp;":"&amp;ADDRESS(ROW(AI209),COLUMN(AI209)-1,1,1),TRUE))&gt;0,"",
                    IF(COUNTIF(INDIRECT(ADDRESS(ROW(AI209),MATCH(AI$167,$166:$166,0),1,1)&amp;":"&amp;ADDRESS(ROW(AI209),COLUMN(AI209)-1,1,1),TRUE),"OK")&gt;0,"OK","NOK")),
              IF(AI$8&gt;=VLOOKUP($A209,'2.2'!$D:$O,5,FALSE),"OK","NOK")),
         "")</f>
        <v/>
      </c>
      <c r="AJ209" s="1156" t="str">
        <f ca="1">IF(intern2!AK45&gt;0,
        IF(AJ$166="X",
              IF(COUNTBLANK(INDIRECT(ADDRESS(ROW(AJ209),MATCH(AJ$167,$166:$166,0),1,1)&amp;":"&amp;ADDRESS(ROW(AJ209),COLUMN(AJ209)-1,1,1),TRUE))&gt;0,"",
                    IF(COUNTIF(INDIRECT(ADDRESS(ROW(AJ209),MATCH(AJ$167,$166:$166,0),1,1)&amp;":"&amp;ADDRESS(ROW(AJ209),COLUMN(AJ209)-1,1,1),TRUE),"OK")&gt;0,"OK","NOK")),
              IF(AJ$8&gt;=VLOOKUP($A209,'2.2'!$D:$O,5,FALSE),"OK","NOK")),
         "")</f>
        <v/>
      </c>
      <c r="AK209" s="1156" t="str">
        <f ca="1">IF(intern2!AL45&gt;0,
        IF(AK$166="X",
              IF(COUNTBLANK(INDIRECT(ADDRESS(ROW(AK209),MATCH(AK$167,$166:$166,0),1,1)&amp;":"&amp;ADDRESS(ROW(AK209),COLUMN(AK209)-1,1,1),TRUE))&gt;0,"",
                    IF(COUNTIF(INDIRECT(ADDRESS(ROW(AK209),MATCH(AK$167,$166:$166,0),1,1)&amp;":"&amp;ADDRESS(ROW(AK209),COLUMN(AK209)-1,1,1),TRUE),"OK")&gt;0,"OK","NOK")),
              IF(AK$8&gt;=VLOOKUP($A209,'2.2'!$D:$O,5,FALSE),"OK","NOK")),
         "")</f>
        <v/>
      </c>
      <c r="AL209" s="1156" t="str">
        <f ca="1">IF(intern2!AM45&gt;0,
        IF(AL$166="X",
              IF(COUNTBLANK(INDIRECT(ADDRESS(ROW(AL209),MATCH(AL$167,$166:$166,0),1,1)&amp;":"&amp;ADDRESS(ROW(AL209),COLUMN(AL209)-1,1,1),TRUE))&gt;0,"",
                    IF(COUNTIF(INDIRECT(ADDRESS(ROW(AL209),MATCH(AL$167,$166:$166,0),1,1)&amp;":"&amp;ADDRESS(ROW(AL209),COLUMN(AL209)-1,1,1),TRUE),"OK")&gt;0,"OK","NOK")),
              IF(AL$8&gt;=VLOOKUP($A209,'2.2'!$D:$O,5,FALSE),"OK","NOK")),
         "")</f>
        <v>NOK</v>
      </c>
      <c r="AM209" s="1269" t="str">
        <f ca="1">IF(intern2!AN45&gt;0,
        IF(AM$166="X",
              IF(COUNTBLANK(INDIRECT(ADDRESS(ROW(AM209),MATCH(AM$167,$166:$166,0),1,1)&amp;":"&amp;ADDRESS(ROW(AM209),COLUMN(AM209)-1,1,1),TRUE))&gt;0,"",
                    IF(COUNTIF(INDIRECT(ADDRESS(ROW(AM209),MATCH(AM$167,$166:$166,0),1,1)&amp;":"&amp;ADDRESS(ROW(AM209),COLUMN(AM209)-1,1,1),TRUE),"OK")&gt;0,"OK","NOK")),
              IF(AM$8&gt;=VLOOKUP($A209,'2.2'!$D:$O,5,FALSE),"OK","NOK")),
         "")</f>
        <v/>
      </c>
      <c r="AN209" s="1170" t="str">
        <f ca="1">IF(intern2!AO45&gt;0,
        IF(AN$166="X",
              IF(COUNTBLANK(INDIRECT(ADDRESS(ROW(AN209),MATCH(AN$167,$166:$166,0),1,1)&amp;":"&amp;ADDRESS(ROW(AN209),COLUMN(AN209)-1,1,1),TRUE))&gt;0,"",
                    IF(COUNTIF(INDIRECT(ADDRESS(ROW(AN209),MATCH(AN$167,$166:$166,0),1,1)&amp;":"&amp;ADDRESS(ROW(AN209),COLUMN(AN209)-1,1,1),TRUE),"OK")&gt;0,"OK","NOK")),
              IF(AN$8&gt;=VLOOKUP($A209,'2.2'!$D:$O,5,FALSE),"OK","NOK")),
         "")</f>
        <v/>
      </c>
      <c r="AO209" s="1156" t="str">
        <f ca="1">IF(intern2!AP45&gt;0,
        IF(AO$166="X",
              IF(COUNTBLANK(INDIRECT(ADDRESS(ROW(AO209),MATCH(AO$167,$166:$166,0),1,1)&amp;":"&amp;ADDRESS(ROW(AO209),COLUMN(AO209)-1,1,1),TRUE))&gt;0,"",
                    IF(COUNTIF(INDIRECT(ADDRESS(ROW(AO209),MATCH(AO$167,$166:$166,0),1,1)&amp;":"&amp;ADDRESS(ROW(AO209),COLUMN(AO209)-1,1,1),TRUE),"OK")&gt;0,"OK","NOK")),
              IF(AO$8&gt;=VLOOKUP($A209,'2.2'!$D:$O,5,FALSE),"OK","NOK")),
         "")</f>
        <v/>
      </c>
      <c r="AP209" s="1156" t="str">
        <f ca="1">IF(intern2!AQ45&gt;0,
        IF(AP$166="X",
              IF(COUNTBLANK(INDIRECT(ADDRESS(ROW(AP209),MATCH(AP$167,$166:$166,0),1,1)&amp;":"&amp;ADDRESS(ROW(AP209),COLUMN(AP209)-1,1,1),TRUE))&gt;0,"",
                    IF(COUNTIF(INDIRECT(ADDRESS(ROW(AP209),MATCH(AP$167,$166:$166,0),1,1)&amp;":"&amp;ADDRESS(ROW(AP209),COLUMN(AP209)-1,1,1),TRUE),"OK")&gt;0,"OK","NOK")),
              IF(AP$8&gt;=VLOOKUP($A209,'2.2'!$D:$O,5,FALSE),"OK","NOK")),
         "")</f>
        <v/>
      </c>
      <c r="AQ209" s="1269" t="str">
        <f ca="1">IF(intern2!AR45&gt;0,
        IF(AQ$166="X",
              IF(COUNTBLANK(INDIRECT(ADDRESS(ROW(AQ209),MATCH(AQ$167,$166:$166,0),1,1)&amp;":"&amp;ADDRESS(ROW(AQ209),COLUMN(AQ209)-1,1,1),TRUE))&gt;0,"",
                    IF(COUNTIF(INDIRECT(ADDRESS(ROW(AQ209),MATCH(AQ$167,$166:$166,0),1,1)&amp;":"&amp;ADDRESS(ROW(AQ209),COLUMN(AQ209)-1,1,1),TRUE),"OK")&gt;0,"OK","NOK")),
              IF(AQ$8&gt;=VLOOKUP($A209,'2.2'!$D:$O,5,FALSE),"OK","NOK")),
         "")</f>
        <v/>
      </c>
      <c r="AR209" s="1156" t="str">
        <f ca="1">IF(intern2!AS45&gt;0,
        IF(AR$166="X",
              IF(COUNTBLANK(INDIRECT(ADDRESS(ROW(AR209),MATCH(AR$167,$166:$166,0),1,1)&amp;":"&amp;ADDRESS(ROW(AR209),COLUMN(AR209)-1,1,1),TRUE))&gt;0,"",
                    IF(COUNTIF(INDIRECT(ADDRESS(ROW(AR209),MATCH(AR$167,$166:$166,0),1,1)&amp;":"&amp;ADDRESS(ROW(AR209),COLUMN(AR209)-1,1,1),TRUE),"OK")&gt;0,"OK","NOK")),
              IF(AR$8&gt;=VLOOKUP($A209,'2.2'!$D:$O,5,FALSE),"OK","NOK")),
         "")</f>
        <v/>
      </c>
      <c r="AS209" s="1156" t="str">
        <f ca="1">IF(intern2!AT45&gt;0,
        IF(AS$166="X",
              IF(COUNTBLANK(INDIRECT(ADDRESS(ROW(AS209),MATCH(AS$167,$166:$166,0),1,1)&amp;":"&amp;ADDRESS(ROW(AS209),COLUMN(AS209)-1,1,1),TRUE))&gt;0,"",
                    IF(COUNTIF(INDIRECT(ADDRESS(ROW(AS209),MATCH(AS$167,$166:$166,0),1,1)&amp;":"&amp;ADDRESS(ROW(AS209),COLUMN(AS209)-1,1,1),TRUE),"OK")&gt;0,"OK","NOK")),
              IF(AS$8&gt;=VLOOKUP($A209,'2.2'!$D:$O,5,FALSE),"OK","NOK")),
         "")</f>
        <v/>
      </c>
      <c r="AT209" s="1269" t="str">
        <f ca="1">IF(intern2!AU45&gt;0,
        IF(AT$166="X",
              IF(COUNTBLANK(INDIRECT(ADDRESS(ROW(AT209),MATCH(AT$167,$166:$166,0),1,1)&amp;":"&amp;ADDRESS(ROW(AT209),COLUMN(AT209)-1,1,1),TRUE))&gt;0,"",
                    IF(COUNTIF(INDIRECT(ADDRESS(ROW(AT209),MATCH(AT$167,$166:$166,0),1,1)&amp;":"&amp;ADDRESS(ROW(AT209),COLUMN(AT209)-1,1,1),TRUE),"OK")&gt;0,"OK","NOK")),
              IF(AT$8&gt;=VLOOKUP($A209,'2.2'!$D:$O,5,FALSE),"OK","NOK")),
         "")</f>
        <v/>
      </c>
      <c r="AU209" s="1156" t="str">
        <f ca="1">IF(intern2!AV45&gt;0,
        IF(AU$166="X",
              IF(COUNTBLANK(INDIRECT(ADDRESS(ROW(AU209),MATCH(AU$167,$166:$166,0),1,1)&amp;":"&amp;ADDRESS(ROW(AU209),COLUMN(AU209)-1,1,1),TRUE))&gt;0,"",
                    IF(COUNTIF(INDIRECT(ADDRESS(ROW(AU209),MATCH(AU$167,$166:$166,0),1,1)&amp;":"&amp;ADDRESS(ROW(AU209),COLUMN(AU209)-1,1,1),TRUE),"OK")&gt;0,"OK","NOK")),
              IF(AU$8&gt;=VLOOKUP($A209,'2.2'!$D:$O,5,FALSE),"OK","NOK")),
         "")</f>
        <v/>
      </c>
      <c r="AV209" s="1156" t="str">
        <f ca="1">IF(intern2!AW45&gt;0,
        IF(AV$166="X",
              IF(COUNTBLANK(INDIRECT(ADDRESS(ROW(AV209),MATCH(AV$167,$166:$166,0),1,1)&amp;":"&amp;ADDRESS(ROW(AV209),COLUMN(AV209)-1,1,1),TRUE))&gt;0,"",
                    IF(COUNTIF(INDIRECT(ADDRESS(ROW(AV209),MATCH(AV$167,$166:$166,0),1,1)&amp;":"&amp;ADDRESS(ROW(AV209),COLUMN(AV209)-1,1,1),TRUE),"OK")&gt;0,"OK","NOK")),
              IF(AV$8&gt;=VLOOKUP($A209,'2.2'!$D:$O,5,FALSE),"OK","NOK")),
         "")</f>
        <v/>
      </c>
      <c r="AW209" s="1156" t="str">
        <f ca="1">IF(intern2!AX45&gt;0,
        IF(AW$166="X",
              IF(COUNTBLANK(INDIRECT(ADDRESS(ROW(AW209),MATCH(AW$167,$166:$166,0),1,1)&amp;":"&amp;ADDRESS(ROW(AW209),COLUMN(AW209)-1,1,1),TRUE))&gt;0,"",
                    IF(COUNTIF(INDIRECT(ADDRESS(ROW(AW209),MATCH(AW$167,$166:$166,0),1,1)&amp;":"&amp;ADDRESS(ROW(AW209),COLUMN(AW209)-1,1,1),TRUE),"OK")&gt;0,"OK","NOK")),
              IF(AW$8&gt;=VLOOKUP($A209,'2.2'!$D:$O,5,FALSE),"OK","NOK")),
         "")</f>
        <v/>
      </c>
      <c r="AX209" s="1156" t="str">
        <f ca="1">IF(intern2!AY45&gt;0,
        IF(AX$166="X",
              IF(COUNTBLANK(INDIRECT(ADDRESS(ROW(AX209),MATCH(AX$167,$166:$166,0),1,1)&amp;":"&amp;ADDRESS(ROW(AX209),COLUMN(AX209)-1,1,1),TRUE))&gt;0,"",
                    IF(COUNTIF(INDIRECT(ADDRESS(ROW(AX209),MATCH(AX$167,$166:$166,0),1,1)&amp;":"&amp;ADDRESS(ROW(AX209),COLUMN(AX209)-1,1,1),TRUE),"OK")&gt;0,"OK","NOK")),
              IF(AX$8&gt;=VLOOKUP($A209,'2.2'!$D:$O,5,FALSE),"OK","NOK")),
         "")</f>
        <v/>
      </c>
      <c r="AY209" s="1156" t="str">
        <f ca="1">IF(intern2!AZ45&gt;0,
        IF(AY$166="X",
              IF(COUNTBLANK(INDIRECT(ADDRESS(ROW(AY209),MATCH(AY$167,$166:$166,0),1,1)&amp;":"&amp;ADDRESS(ROW(AY209),COLUMN(AY209)-1,1,1),TRUE))&gt;0,"",
                    IF(COUNTIF(INDIRECT(ADDRESS(ROW(AY209),MATCH(AY$167,$166:$166,0),1,1)&amp;":"&amp;ADDRESS(ROW(AY209),COLUMN(AY209)-1,1,1),TRUE),"OK")&gt;0,"OK","NOK")),
              IF(AY$8&gt;=VLOOKUP($A209,'2.2'!$D:$O,5,FALSE),"OK","NOK")),
         "")</f>
        <v/>
      </c>
      <c r="AZ209" s="1269" t="str">
        <f ca="1">IF(intern2!BA45&gt;0,
        IF(AZ$166="X",
              IF(COUNTBLANK(INDIRECT(ADDRESS(ROW(AZ209),MATCH(AZ$167,$166:$166,0),1,1)&amp;":"&amp;ADDRESS(ROW(AZ209),COLUMN(AZ209)-1,1,1),TRUE))&gt;0,"",
                    IF(COUNTIF(INDIRECT(ADDRESS(ROW(AZ209),MATCH(AZ$167,$166:$166,0),1,1)&amp;":"&amp;ADDRESS(ROW(AZ209),COLUMN(AZ209)-1,1,1),TRUE),"OK")&gt;0,"OK","NOK")),
              IF(AZ$8&gt;=VLOOKUP($A209,'2.2'!$D:$O,5,FALSE),"OK","NOK")),
         "")</f>
        <v/>
      </c>
      <c r="BA209" s="1156" t="str">
        <f ca="1">IF(intern2!BB45&gt;0,
        IF(BA$166="X",
              IF(COUNTBLANK(INDIRECT(ADDRESS(ROW(BA209),MATCH(BA$167,$166:$166,0),1,1)&amp;":"&amp;ADDRESS(ROW(BA209),COLUMN(BA209)-1,1,1),TRUE))&gt;0,"",
                    IF(COUNTIF(INDIRECT(ADDRESS(ROW(BA209),MATCH(BA$167,$166:$166,0),1,1)&amp;":"&amp;ADDRESS(ROW(BA209),COLUMN(BA209)-1,1,1),TRUE),"OK")&gt;0,"OK","NOK")),
              IF(BA$8&gt;=VLOOKUP($A209,'2.2'!$D:$O,5,FALSE),"OK","NOK")),
         "")</f>
        <v/>
      </c>
      <c r="BB209" s="1156" t="str">
        <f ca="1">IF(intern2!BC45&gt;0,
        IF(BB$166="X",
              IF(COUNTBLANK(INDIRECT(ADDRESS(ROW(BB209),MATCH(BB$167,$166:$166,0),1,1)&amp;":"&amp;ADDRESS(ROW(BB209),COLUMN(BB209)-1,1,1),TRUE))&gt;0,"",
                    IF(COUNTIF(INDIRECT(ADDRESS(ROW(BB209),MATCH(BB$167,$166:$166,0),1,1)&amp;":"&amp;ADDRESS(ROW(BB209),COLUMN(BB209)-1,1,1),TRUE),"OK")&gt;0,"OK","NOK")),
              IF(BB$8&gt;=VLOOKUP($A209,'2.2'!$D:$O,5,FALSE),"OK","NOK")),
         "")</f>
        <v/>
      </c>
      <c r="BC209" s="1156" t="str">
        <f ca="1">IF(intern2!BD45&gt;0,
        IF(BC$166="X",
              IF(COUNTBLANK(INDIRECT(ADDRESS(ROW(BC209),MATCH(BC$167,$166:$166,0),1,1)&amp;":"&amp;ADDRESS(ROW(BC209),COLUMN(BC209)-1,1,1),TRUE))&gt;0,"",
                    IF(COUNTIF(INDIRECT(ADDRESS(ROW(BC209),MATCH(BC$167,$166:$166,0),1,1)&amp;":"&amp;ADDRESS(ROW(BC209),COLUMN(BC209)-1,1,1),TRUE),"OK")&gt;0,"OK","NOK")),
              IF(BC$8&gt;=VLOOKUP($A209,'2.2'!$D:$O,5,FALSE),"OK","NOK")),
         "")</f>
        <v/>
      </c>
      <c r="BD209" s="1156" t="str">
        <f ca="1">IF(intern2!BE45&gt;0,
        IF(BD$166="X",
              IF(COUNTBLANK(INDIRECT(ADDRESS(ROW(BD209),MATCH(BD$167,$166:$166,0),1,1)&amp;":"&amp;ADDRESS(ROW(BD209),COLUMN(BD209)-1,1,1),TRUE))&gt;0,"",
                    IF(COUNTIF(INDIRECT(ADDRESS(ROW(BD209),MATCH(BD$167,$166:$166,0),1,1)&amp;":"&amp;ADDRESS(ROW(BD209),COLUMN(BD209)-1,1,1),TRUE),"OK")&gt;0,"OK","NOK")),
              IF(BD$8&gt;=VLOOKUP($A209,'2.2'!$D:$O,5,FALSE),"OK","NOK")),
         "")</f>
        <v/>
      </c>
      <c r="BE209" s="1156" t="str">
        <f ca="1">IF(intern2!BF45&gt;0,
        IF(BE$166="X",
              IF(COUNTBLANK(INDIRECT(ADDRESS(ROW(BE209),MATCH(BE$167,$166:$166,0),1,1)&amp;":"&amp;ADDRESS(ROW(BE209),COLUMN(BE209)-1,1,1),TRUE))&gt;0,"",
                    IF(COUNTIF(INDIRECT(ADDRESS(ROW(BE209),MATCH(BE$167,$166:$166,0),1,1)&amp;":"&amp;ADDRESS(ROW(BE209),COLUMN(BE209)-1,1,1),TRUE),"OK")&gt;0,"OK","NOK")),
              IF(BE$8&gt;=VLOOKUP($A209,'2.2'!$D:$O,5,FALSE),"OK","NOK")),
         "")</f>
        <v/>
      </c>
      <c r="BF209" s="1170" t="str">
        <f ca="1">IF(intern2!BG45&gt;0,
        IF(BF$166="X",
              IF(COUNTBLANK(INDIRECT(ADDRESS(ROW(BF209),MATCH(BF$167,$166:$166,0),1,1)&amp;":"&amp;ADDRESS(ROW(BF209),COLUMN(BF209)-1,1,1),TRUE))&gt;0,"",
                    IF(COUNTIF(INDIRECT(ADDRESS(ROW(BF209),MATCH(BF$167,$166:$166,0),1,1)&amp;":"&amp;ADDRESS(ROW(BF209),COLUMN(BF209)-1,1,1),TRUE),"OK")&gt;0,"OK","NOK")),
              IF(BF$8&gt;=VLOOKUP($A209,'2.2'!$D:$O,5,FALSE),"OK","NOK")),
         "")</f>
        <v/>
      </c>
      <c r="BG209" s="1269" t="str">
        <f ca="1">IF(intern2!BH45&gt;0,
        IF(BG$166="X",
              IF(COUNTBLANK(INDIRECT(ADDRESS(ROW(BG209),MATCH(BG$167,$166:$166,0),1,1)&amp;":"&amp;ADDRESS(ROW(BG209),COLUMN(BG209)-1,1,1),TRUE))&gt;0,"",
                    IF(COUNTIF(INDIRECT(ADDRESS(ROW(BG209),MATCH(BG$167,$166:$166,0),1,1)&amp;":"&amp;ADDRESS(ROW(BG209),COLUMN(BG209)-1,1,1),TRUE),"OK")&gt;0,"OK","NOK")),
              IF(BG$8&gt;=VLOOKUP($A209,'2.2'!$D:$O,5,FALSE),"OK","NOK")),
         "")</f>
        <v/>
      </c>
      <c r="BH209" s="1176" t="str">
        <f t="shared" ca="1" si="12"/>
        <v>NOK</v>
      </c>
      <c r="BI209" s="1176"/>
    </row>
    <row r="210" spans="1:61" x14ac:dyDescent="0.25">
      <c r="A210" s="716" t="str">
        <f t="shared" ref="A210:B210" si="53">+A50</f>
        <v>END1</v>
      </c>
      <c r="B210" s="1157" t="str">
        <f t="shared" si="53"/>
        <v>Endocrinologia</v>
      </c>
      <c r="C210" s="1156" t="str">
        <f ca="1">IF(intern2!D46&gt;0,
        IF(C$166="X",
              IF(COUNTBLANK(INDIRECT(ADDRESS(ROW(C210),MATCH(C$167,$166:$166,0),1,1)&amp;":"&amp;ADDRESS(ROW(C210),COLUMN(C210)-1,1,1),TRUE))&gt;0,"",
                    IF(COUNTIF(INDIRECT(ADDRESS(ROW(C210),MATCH(C$167,$166:$166,0),1,1)&amp;":"&amp;ADDRESS(ROW(C210),COLUMN(C210)-1,1,1),TRUE),"OK")&gt;0,"OK","NOK")),
              IF(C$8&gt;=VLOOKUP($A210,'2.2'!$D:$O,5,FALSE),"OK","NOK")),
         "")</f>
        <v/>
      </c>
      <c r="D210" s="1156" t="str">
        <f ca="1">IF(intern2!E46&gt;0,
        IF(D$166="X",
              IF(COUNTBLANK(INDIRECT(ADDRESS(ROW(D210),MATCH(D$167,$166:$166,0),1,1)&amp;":"&amp;ADDRESS(ROW(D210),COLUMN(D210)-1,1,1),TRUE))&gt;0,"",
                    IF(COUNTIF(INDIRECT(ADDRESS(ROW(D210),MATCH(D$167,$166:$166,0),1,1)&amp;":"&amp;ADDRESS(ROW(D210),COLUMN(D210)-1,1,1),TRUE),"OK")&gt;0,"OK","NOK")),
              IF(D$8&gt;=VLOOKUP($A210,'2.2'!$D:$O,5,FALSE),"OK","NOK")),
         "")</f>
        <v/>
      </c>
      <c r="E210" s="1156" t="str">
        <f ca="1">IF(intern2!F46&gt;0,
        IF(E$166="X",
              IF(COUNTBLANK(INDIRECT(ADDRESS(ROW(E210),MATCH(E$167,$166:$166,0),1,1)&amp;":"&amp;ADDRESS(ROW(E210),COLUMN(E210)-1,1,1),TRUE))&gt;0,"",
                    IF(COUNTIF(INDIRECT(ADDRESS(ROW(E210),MATCH(E$167,$166:$166,0),1,1)&amp;":"&amp;ADDRESS(ROW(E210),COLUMN(E210)-1,1,1),TRUE),"OK")&gt;0,"OK","NOK")),
              IF(E$8&gt;=VLOOKUP($A210,'2.2'!$D:$O,5,FALSE),"OK","NOK")),
         "")</f>
        <v/>
      </c>
      <c r="F210" s="1156" t="str">
        <f ca="1">IF(intern2!G46&gt;0,
        IF(F$166="X",
              IF(COUNTBLANK(INDIRECT(ADDRESS(ROW(F210),MATCH(F$167,$166:$166,0),1,1)&amp;":"&amp;ADDRESS(ROW(F210),COLUMN(F210)-1,1,1),TRUE))&gt;0,"",
                    IF(COUNTIF(INDIRECT(ADDRESS(ROW(F210),MATCH(F$167,$166:$166,0),1,1)&amp;":"&amp;ADDRESS(ROW(F210),COLUMN(F210)-1,1,1),TRUE),"OK")&gt;0,"OK","NOK")),
              IF(F$8&gt;=VLOOKUP($A210,'2.2'!$D:$O,5,FALSE),"OK","NOK")),
         "")</f>
        <v/>
      </c>
      <c r="G210" s="1156" t="str">
        <f ca="1">IF(intern2!H46&gt;0,
        IF(G$166="X",
              IF(COUNTBLANK(INDIRECT(ADDRESS(ROW(G210),MATCH(G$167,$166:$166,0),1,1)&amp;":"&amp;ADDRESS(ROW(G210),COLUMN(G210)-1,1,1),TRUE))&gt;0,"",
                    IF(COUNTIF(INDIRECT(ADDRESS(ROW(G210),MATCH(G$167,$166:$166,0),1,1)&amp;":"&amp;ADDRESS(ROW(G210),COLUMN(G210)-1,1,1),TRUE),"OK")&gt;0,"OK","NOK")),
              IF(G$8&gt;=VLOOKUP($A210,'2.2'!$D:$O,5,FALSE),"OK","NOK")),
         "")</f>
        <v/>
      </c>
      <c r="H210" s="1156" t="str">
        <f ca="1">IF(intern2!I46&gt;0,
        IF(H$166="X",
              IF(COUNTBLANK(INDIRECT(ADDRESS(ROW(H210),MATCH(H$167,$166:$166,0),1,1)&amp;":"&amp;ADDRESS(ROW(H210),COLUMN(H210)-1,1,1),TRUE))&gt;0,"",
                    IF(COUNTIF(INDIRECT(ADDRESS(ROW(H210),MATCH(H$167,$166:$166,0),1,1)&amp;":"&amp;ADDRESS(ROW(H210),COLUMN(H210)-1,1,1),TRUE),"OK")&gt;0,"OK","NOK")),
              IF(H$8&gt;=VLOOKUP($A210,'2.2'!$D:$O,5,FALSE),"OK","NOK")),
         "")</f>
        <v/>
      </c>
      <c r="I210" s="1269" t="str">
        <f ca="1">IF(intern2!J46&gt;0,
        IF(I$166="X",
              IF(COUNTBLANK(INDIRECT(ADDRESS(ROW(I210),MATCH(I$167,$166:$166,0),1,1)&amp;":"&amp;ADDRESS(ROW(I210),COLUMN(I210)-1,1,1),TRUE))&gt;0,"",
                    IF(COUNTIF(INDIRECT(ADDRESS(ROW(I210),MATCH(I$167,$166:$166,0),1,1)&amp;":"&amp;ADDRESS(ROW(I210),COLUMN(I210)-1,1,1),TRUE),"OK")&gt;0,"OK","NOK")),
              IF(I$8&gt;=VLOOKUP($A210,'2.2'!$D:$O,5,FALSE),"OK","NOK")),
         "")</f>
        <v/>
      </c>
      <c r="J210" s="1159" t="str">
        <f ca="1">IF(intern2!K46&gt;0,
        IF(J$166="X",
              IF(COUNTBLANK(INDIRECT(ADDRESS(ROW(J210),MATCH(J$167,$166:$166,0),1,1)&amp;":"&amp;ADDRESS(ROW(J210),COLUMN(J210)-1,1,1),TRUE))&gt;0,"",
                    IF(COUNTIF(INDIRECT(ADDRESS(ROW(J210),MATCH(J$167,$166:$166,0),1,1)&amp;":"&amp;ADDRESS(ROW(J210),COLUMN(J210)-1,1,1),TRUE),"OK")&gt;0,"OK","NOK")),
              IF(J$8&gt;=VLOOKUP($A210,'2.2'!$D:$O,5,FALSE),"OK","NOK")),
         "")</f>
        <v/>
      </c>
      <c r="K210" s="1156" t="str">
        <f ca="1">IF(intern2!L46&gt;0,
        IF(K$166="X",
              IF(COUNTBLANK(INDIRECT(ADDRESS(ROW(K210),MATCH(K$167,$166:$166,0),1,1)&amp;":"&amp;ADDRESS(ROW(K210),COLUMN(K210)-1,1,1),TRUE))&gt;0,"",
                    IF(COUNTIF(INDIRECT(ADDRESS(ROW(K210),MATCH(K$167,$166:$166,0),1,1)&amp;":"&amp;ADDRESS(ROW(K210),COLUMN(K210)-1,1,1),TRUE),"OK")&gt;0,"OK","NOK")),
              IF(K$8&gt;=VLOOKUP($A210,'2.2'!$D:$O,5,FALSE),"OK","NOK")),
         "")</f>
        <v/>
      </c>
      <c r="L210" s="1156" t="str">
        <f ca="1">IF(intern2!M46&gt;0,
        IF(L$166="X",
              IF(COUNTBLANK(INDIRECT(ADDRESS(ROW(L210),MATCH(L$167,$166:$166,0),1,1)&amp;":"&amp;ADDRESS(ROW(L210),COLUMN(L210)-1,1,1),TRUE))&gt;0,"",
                    IF(COUNTIF(INDIRECT(ADDRESS(ROW(L210),MATCH(L$167,$166:$166,0),1,1)&amp;":"&amp;ADDRESS(ROW(L210),COLUMN(L210)-1,1,1),TRUE),"OK")&gt;0,"OK","NOK")),
              IF(L$8&gt;=VLOOKUP($A210,'2.2'!$D:$O,5,FALSE),"OK","NOK")),
         "")</f>
        <v/>
      </c>
      <c r="M210" s="1156" t="str">
        <f ca="1">IF(intern2!N46&gt;0,
        IF(M$166="X",
              IF(COUNTBLANK(INDIRECT(ADDRESS(ROW(M210),MATCH(M$167,$166:$166,0),1,1)&amp;":"&amp;ADDRESS(ROW(M210),COLUMN(M210)-1,1,1),TRUE))&gt;0,"",
                    IF(COUNTIF(INDIRECT(ADDRESS(ROW(M210),MATCH(M$167,$166:$166,0),1,1)&amp;":"&amp;ADDRESS(ROW(M210),COLUMN(M210)-1,1,1),TRUE),"OK")&gt;0,"OK","NOK")),
              IF(M$8&gt;=VLOOKUP($A210,'2.2'!$D:$O,5,FALSE),"OK","NOK")),
         "")</f>
        <v/>
      </c>
      <c r="N210" s="1156" t="str">
        <f ca="1">IF(intern2!O46&gt;0,
        IF(N$166="X",
              IF(COUNTBLANK(INDIRECT(ADDRESS(ROW(N210),MATCH(N$167,$166:$166,0),1,1)&amp;":"&amp;ADDRESS(ROW(N210),COLUMN(N210)-1,1,1),TRUE))&gt;0,"",
                    IF(COUNTIF(INDIRECT(ADDRESS(ROW(N210),MATCH(N$167,$166:$166,0),1,1)&amp;":"&amp;ADDRESS(ROW(N210),COLUMN(N210)-1,1,1),TRUE),"OK")&gt;0,"OK","NOK")),
              IF(N$8&gt;=VLOOKUP($A210,'2.2'!$D:$O,5,FALSE),"OK","NOK")),
         "")</f>
        <v/>
      </c>
      <c r="O210" s="1156" t="str">
        <f ca="1">IF(intern2!P46&gt;0,
        IF(O$166="X",
              IF(COUNTBLANK(INDIRECT(ADDRESS(ROW(O210),MATCH(O$167,$166:$166,0),1,1)&amp;":"&amp;ADDRESS(ROW(O210),COLUMN(O210)-1,1,1),TRUE))&gt;0,"",
                    IF(COUNTIF(INDIRECT(ADDRESS(ROW(O210),MATCH(O$167,$166:$166,0),1,1)&amp;":"&amp;ADDRESS(ROW(O210),COLUMN(O210)-1,1,1),TRUE),"OK")&gt;0,"OK","NOK")),
              IF(O$8&gt;=VLOOKUP($A210,'2.2'!$D:$O,5,FALSE),"OK","NOK")),
         "")</f>
        <v/>
      </c>
      <c r="P210" s="1156" t="str">
        <f ca="1">IF(intern2!Q46&gt;0,
        IF(P$166="X",
              IF(COUNTBLANK(INDIRECT(ADDRESS(ROW(P210),MATCH(P$167,$166:$166,0),1,1)&amp;":"&amp;ADDRESS(ROW(P210),COLUMN(P210)-1,1,1),TRUE))&gt;0,"",
                    IF(COUNTIF(INDIRECT(ADDRESS(ROW(P210),MATCH(P$167,$166:$166,0),1,1)&amp;":"&amp;ADDRESS(ROW(P210),COLUMN(P210)-1,1,1),TRUE),"OK")&gt;0,"OK","NOK")),
              IF(P$8&gt;=VLOOKUP($A210,'2.2'!$D:$O,5,FALSE),"OK","NOK")),
         "")</f>
        <v/>
      </c>
      <c r="Q210" s="1156" t="str">
        <f ca="1">IF(intern2!R46&gt;0,
        IF(Q$166="X",
              IF(COUNTBLANK(INDIRECT(ADDRESS(ROW(Q210),MATCH(Q$167,$166:$166,0),1,1)&amp;":"&amp;ADDRESS(ROW(Q210),COLUMN(Q210)-1,1,1),TRUE))&gt;0,"",
                    IF(COUNTIF(INDIRECT(ADDRESS(ROW(Q210),MATCH(Q$167,$166:$166,0),1,1)&amp;":"&amp;ADDRESS(ROW(Q210),COLUMN(Q210)-1,1,1),TRUE),"OK")&gt;0,"OK","NOK")),
              IF(Q$8&gt;=VLOOKUP($A210,'2.2'!$D:$O,5,FALSE),"OK","NOK")),
         "")</f>
        <v/>
      </c>
      <c r="R210" s="1159" t="str">
        <f ca="1">IF(intern2!S46&gt;0,
        IF(R$166="X",
              IF(COUNTBLANK(INDIRECT(ADDRESS(ROW(R210),MATCH(R$167,$166:$166,0),1,1)&amp;":"&amp;ADDRESS(ROW(R210),COLUMN(R210)-1,1,1),TRUE))&gt;0,"",
                    IF(COUNTIF(INDIRECT(ADDRESS(ROW(R210),MATCH(R$167,$166:$166,0),1,1)&amp;":"&amp;ADDRESS(ROW(R210),COLUMN(R210)-1,1,1),TRUE),"OK")&gt;0,"OK","NOK")),
              IF(R$8&gt;=VLOOKUP($A210,'2.2'!$D:$O,5,FALSE),"OK","NOK")),
         "")</f>
        <v/>
      </c>
      <c r="S210" s="1159" t="str">
        <f ca="1">IF(intern2!T46&gt;0,
        IF(S$166="X",
              IF(COUNTBLANK(INDIRECT(ADDRESS(ROW(S210),MATCH(S$167,$166:$166,0),1,1)&amp;":"&amp;ADDRESS(ROW(S210),COLUMN(S210)-1,1,1),TRUE))&gt;0,"",
                    IF(COUNTIF(INDIRECT(ADDRESS(ROW(S210),MATCH(S$167,$166:$166,0),1,1)&amp;":"&amp;ADDRESS(ROW(S210),COLUMN(S210)-1,1,1),TRUE),"OK")&gt;0,"OK","NOK")),
              IF(S$8&gt;=VLOOKUP($A210,'2.2'!$D:$O,5,FALSE),"OK","NOK")),
         "")</f>
        <v/>
      </c>
      <c r="T210" s="1156" t="str">
        <f ca="1">IF(intern2!U46&gt;0,
        IF(T$166="X",
              IF(COUNTBLANK(INDIRECT(ADDRESS(ROW(T210),MATCH(T$167,$166:$166,0),1,1)&amp;":"&amp;ADDRESS(ROW(T210),COLUMN(T210)-1,1,1),TRUE))&gt;0,"",
                    IF(COUNTIF(INDIRECT(ADDRESS(ROW(T210),MATCH(T$167,$166:$166,0),1,1)&amp;":"&amp;ADDRESS(ROW(T210),COLUMN(T210)-1,1,1),TRUE),"OK")&gt;0,"OK","NOK")),
              IF(T$8&gt;=VLOOKUP($A210,'2.2'!$D:$O,5,FALSE),"OK","NOK")),
         "")</f>
        <v/>
      </c>
      <c r="U210" s="1156" t="str">
        <f ca="1">IF(intern2!V46&gt;0,
        IF(U$166="X",
              IF(COUNTBLANK(INDIRECT(ADDRESS(ROW(U210),MATCH(U$167,$166:$166,0),1,1)&amp;":"&amp;ADDRESS(ROW(U210),COLUMN(U210)-1,1,1),TRUE))&gt;0,"",
                    IF(COUNTIF(INDIRECT(ADDRESS(ROW(U210),MATCH(U$167,$166:$166,0),1,1)&amp;":"&amp;ADDRESS(ROW(U210),COLUMN(U210)-1,1,1),TRUE),"OK")&gt;0,"OK","NOK")),
              IF(U$8&gt;=VLOOKUP($A210,'2.2'!$D:$O,5,FALSE),"OK","NOK")),
         "")</f>
        <v>NOK</v>
      </c>
      <c r="V210" s="1156" t="str">
        <f ca="1">IF(intern2!W46&gt;0,
        IF(V$166="X",
              IF(COUNTBLANK(INDIRECT(ADDRESS(ROW(V210),MATCH(V$167,$166:$166,0),1,1)&amp;":"&amp;ADDRESS(ROW(V210),COLUMN(V210)-1,1,1),TRUE))&gt;0,"",
                    IF(COUNTIF(INDIRECT(ADDRESS(ROW(V210),MATCH(V$167,$166:$166,0),1,1)&amp;":"&amp;ADDRESS(ROW(V210),COLUMN(V210)-1,1,1),TRUE),"OK")&gt;0,"OK","NOK")),
              IF(V$8&gt;=VLOOKUP($A210,'2.2'!$D:$O,5,FALSE),"OK","NOK")),
         "")</f>
        <v/>
      </c>
      <c r="W210" s="1156" t="str">
        <f ca="1">IF(intern2!X46&gt;0,
        IF(W$166="X",
              IF(COUNTBLANK(INDIRECT(ADDRESS(ROW(W210),MATCH(W$167,$166:$166,0),1,1)&amp;":"&amp;ADDRESS(ROW(W210),COLUMN(W210)-1,1,1),TRUE))&gt;0,"",
                    IF(COUNTIF(INDIRECT(ADDRESS(ROW(W210),MATCH(W$167,$166:$166,0),1,1)&amp;":"&amp;ADDRESS(ROW(W210),COLUMN(W210)-1,1,1),TRUE),"OK")&gt;0,"OK","NOK")),
              IF(W$8&gt;=VLOOKUP($A210,'2.2'!$D:$O,5,FALSE),"OK","NOK")),
         "")</f>
        <v/>
      </c>
      <c r="X210" s="1156" t="str">
        <f ca="1">IF(intern2!Y46&gt;0,
        IF(X$166="X",
              IF(COUNTBLANK(INDIRECT(ADDRESS(ROW(X210),MATCH(X$167,$166:$166,0),1,1)&amp;":"&amp;ADDRESS(ROW(X210),COLUMN(X210)-1,1,1),TRUE))&gt;0,"",
                    IF(COUNTIF(INDIRECT(ADDRESS(ROW(X210),MATCH(X$167,$166:$166,0),1,1)&amp;":"&amp;ADDRESS(ROW(X210),COLUMN(X210)-1,1,1),TRUE),"OK")&gt;0,"OK","NOK")),
              IF(X$8&gt;=VLOOKUP($A210,'2.2'!$D:$O,5,FALSE),"OK","NOK")),
         "")</f>
        <v/>
      </c>
      <c r="Y210" s="1170" t="str">
        <f ca="1">IF(intern2!Z46&gt;0,
        IF(Y$166="X",
              IF(COUNTBLANK(INDIRECT(ADDRESS(ROW(Y210),MATCH(Y$167,$166:$166,0),1,1)&amp;":"&amp;ADDRESS(ROW(Y210),COLUMN(Y210)-1,1,1),TRUE))&gt;0,"",
                    IF(COUNTIF(INDIRECT(ADDRESS(ROW(Y210),MATCH(Y$167,$166:$166,0),1,1)&amp;":"&amp;ADDRESS(ROW(Y210),COLUMN(Y210)-1,1,1),TRUE),"OK")&gt;0,"OK","NOK")),
              IF(Y$8&gt;=VLOOKUP($A210,'2.2'!$D:$O,5,FALSE),"OK","NOK")),
         "")</f>
        <v/>
      </c>
      <c r="Z210" s="1269" t="str">
        <f ca="1">IF(intern2!AA46&gt;0,
        IF(Z$166="X",
              IF(COUNTBLANK(INDIRECT(ADDRESS(ROW(Z210),MATCH(Z$167,$166:$166,0),1,1)&amp;":"&amp;ADDRESS(ROW(Z210),COLUMN(Z210)-1,1,1),TRUE))&gt;0,"",
                    IF(COUNTIF(INDIRECT(ADDRESS(ROW(Z210),MATCH(Z$167,$166:$166,0),1,1)&amp;":"&amp;ADDRESS(ROW(Z210),COLUMN(Z210)-1,1,1),TRUE),"OK")&gt;0,"OK","NOK")),
              IF(Z$8&gt;=VLOOKUP($A210,'2.2'!$D:$O,5,FALSE),"OK","NOK")),
         "")</f>
        <v/>
      </c>
      <c r="AA210" s="1156" t="str">
        <f ca="1">IF(intern2!AB46&gt;0,
        IF(AA$166="X",
              IF(COUNTBLANK(INDIRECT(ADDRESS(ROW(AA210),MATCH(AA$167,$166:$166,0),1,1)&amp;":"&amp;ADDRESS(ROW(AA210),COLUMN(AA210)-1,1,1),TRUE))&gt;0,"",
                    IF(COUNTIF(INDIRECT(ADDRESS(ROW(AA210),MATCH(AA$167,$166:$166,0),1,1)&amp;":"&amp;ADDRESS(ROW(AA210),COLUMN(AA210)-1,1,1),TRUE),"OK")&gt;0,"OK","NOK")),
              IF(AA$8&gt;=VLOOKUP($A210,'2.2'!$D:$O,5,FALSE),"OK","NOK")),
         "")</f>
        <v/>
      </c>
      <c r="AB210" s="1156" t="str">
        <f ca="1">IF(intern2!AC46&gt;0,
        IF(AB$166="X",
              IF(COUNTBLANK(INDIRECT(ADDRESS(ROW(AB210),MATCH(AB$167,$166:$166,0),1,1)&amp;":"&amp;ADDRESS(ROW(AB210),COLUMN(AB210)-1,1,1),TRUE))&gt;0,"",
                    IF(COUNTIF(INDIRECT(ADDRESS(ROW(AB210),MATCH(AB$167,$166:$166,0),1,1)&amp;":"&amp;ADDRESS(ROW(AB210),COLUMN(AB210)-1,1,1),TRUE),"OK")&gt;0,"OK","NOK")),
              IF(AB$8&gt;=VLOOKUP($A210,'2.2'!$D:$O,5,FALSE),"OK","NOK")),
         "")</f>
        <v/>
      </c>
      <c r="AC210" s="1156" t="str">
        <f ca="1">IF(intern2!AD46&gt;0,
        IF(AC$166="X",
              IF(COUNTBLANK(INDIRECT(ADDRESS(ROW(AC210),MATCH(AC$167,$166:$166,0),1,1)&amp;":"&amp;ADDRESS(ROW(AC210),COLUMN(AC210)-1,1,1),TRUE))&gt;0,"",
                    IF(COUNTIF(INDIRECT(ADDRESS(ROW(AC210),MATCH(AC$167,$166:$166,0),1,1)&amp;":"&amp;ADDRESS(ROW(AC210),COLUMN(AC210)-1,1,1),TRUE),"OK")&gt;0,"OK","NOK")),
              IF(AC$8&gt;=VLOOKUP($A210,'2.2'!$D:$O,5,FALSE),"OK","NOK")),
         "")</f>
        <v/>
      </c>
      <c r="AD210" s="1156" t="str">
        <f ca="1">IF(intern2!AE46&gt;0,
        IF(AD$166="X",
              IF(COUNTBLANK(INDIRECT(ADDRESS(ROW(AD210),MATCH(AD$167,$166:$166,0),1,1)&amp;":"&amp;ADDRESS(ROW(AD210),COLUMN(AD210)-1,1,1),TRUE))&gt;0,"",
                    IF(COUNTIF(INDIRECT(ADDRESS(ROW(AD210),MATCH(AD$167,$166:$166,0),1,1)&amp;":"&amp;ADDRESS(ROW(AD210),COLUMN(AD210)-1,1,1),TRUE),"OK")&gt;0,"OK","NOK")),
              IF(AD$8&gt;=VLOOKUP($A210,'2.2'!$D:$O,5,FALSE),"OK","NOK")),
         "")</f>
        <v/>
      </c>
      <c r="AE210" s="1160" t="str">
        <f ca="1">IF(intern2!AF46&gt;0,
        IF(AE$166="X",
              IF(COUNTBLANK(INDIRECT(ADDRESS(ROW(AE210),MATCH(AE$167,$166:$166,0),1,1)&amp;":"&amp;ADDRESS(ROW(AE210),COLUMN(AE210)-1,1,1),TRUE))&gt;0,"",
                    IF(COUNTIF(INDIRECT(ADDRESS(ROW(AE210),MATCH(AE$167,$166:$166,0),1,1)&amp;":"&amp;ADDRESS(ROW(AE210),COLUMN(AE210)-1,1,1),TRUE),"OK")&gt;0,"OK","NOK")),
              IF(AE$8&gt;=VLOOKUP($A210,'2.2'!$D:$O,5,FALSE),"OK","NOK")),
         "")</f>
        <v/>
      </c>
      <c r="AF210" s="1269" t="str">
        <f ca="1">IF(intern2!AG46&gt;0,
        IF(AF$166="X",
              IF(COUNTBLANK(INDIRECT(ADDRESS(ROW(AF210),MATCH(AF$167,$166:$166,0),1,1)&amp;":"&amp;ADDRESS(ROW(AF210),COLUMN(AF210)-1,1,1),TRUE))&gt;0,"",
                    IF(COUNTIF(INDIRECT(ADDRESS(ROW(AF210),MATCH(AF$167,$166:$166,0),1,1)&amp;":"&amp;ADDRESS(ROW(AF210),COLUMN(AF210)-1,1,1),TRUE),"OK")&gt;0,"OK","NOK")),
              IF(AF$8&gt;=VLOOKUP($A210,'2.2'!$D:$O,5,FALSE),"OK","NOK")),
         "")</f>
        <v/>
      </c>
      <c r="AG210" s="1160" t="str">
        <f ca="1">IF(intern2!AH46&gt;0,
        IF(AG$166="X",
              IF(COUNTBLANK(INDIRECT(ADDRESS(ROW(AG210),MATCH(AG$167,$166:$166,0),1,1)&amp;":"&amp;ADDRESS(ROW(AG210),COLUMN(AG210)-1,1,1),TRUE))&gt;0,"",
                    IF(COUNTIF(INDIRECT(ADDRESS(ROW(AG210),MATCH(AG$167,$166:$166,0),1,1)&amp;":"&amp;ADDRESS(ROW(AG210),COLUMN(AG210)-1,1,1),TRUE),"OK")&gt;0,"OK","NOK")),
              IF(AG$8&gt;=VLOOKUP($A210,'2.2'!$D:$O,5,FALSE),"OK","NOK")),
         "")</f>
        <v/>
      </c>
      <c r="AH210" s="1160" t="str">
        <f ca="1">IF(intern2!AI46&gt;0,
        IF(AH$166="X",
              IF(COUNTBLANK(INDIRECT(ADDRESS(ROW(AH210),MATCH(AH$167,$166:$166,0),1,1)&amp;":"&amp;ADDRESS(ROW(AH210),COLUMN(AH210)-1,1,1),TRUE))&gt;0,"",
                    IF(COUNTIF(INDIRECT(ADDRESS(ROW(AH210),MATCH(AH$167,$166:$166,0),1,1)&amp;":"&amp;ADDRESS(ROW(AH210),COLUMN(AH210)-1,1,1),TRUE),"OK")&gt;0,"OK","NOK")),
              IF(AH$8&gt;=VLOOKUP($A210,'2.2'!$D:$O,5,FALSE),"OK","NOK")),
         "")</f>
        <v/>
      </c>
      <c r="AI210" s="1156" t="str">
        <f ca="1">IF(intern2!AJ46&gt;0,
        IF(AI$166="X",
              IF(COUNTBLANK(INDIRECT(ADDRESS(ROW(AI210),MATCH(AI$167,$166:$166,0),1,1)&amp;":"&amp;ADDRESS(ROW(AI210),COLUMN(AI210)-1,1,1),TRUE))&gt;0,"",
                    IF(COUNTIF(INDIRECT(ADDRESS(ROW(AI210),MATCH(AI$167,$166:$166,0),1,1)&amp;":"&amp;ADDRESS(ROW(AI210),COLUMN(AI210)-1,1,1),TRUE),"OK")&gt;0,"OK","NOK")),
              IF(AI$8&gt;=VLOOKUP($A210,'2.2'!$D:$O,5,FALSE),"OK","NOK")),
         "")</f>
        <v/>
      </c>
      <c r="AJ210" s="1156" t="str">
        <f ca="1">IF(intern2!AK46&gt;0,
        IF(AJ$166="X",
              IF(COUNTBLANK(INDIRECT(ADDRESS(ROW(AJ210),MATCH(AJ$167,$166:$166,0),1,1)&amp;":"&amp;ADDRESS(ROW(AJ210),COLUMN(AJ210)-1,1,1),TRUE))&gt;0,"",
                    IF(COUNTIF(INDIRECT(ADDRESS(ROW(AJ210),MATCH(AJ$167,$166:$166,0),1,1)&amp;":"&amp;ADDRESS(ROW(AJ210),COLUMN(AJ210)-1,1,1),TRUE),"OK")&gt;0,"OK","NOK")),
              IF(AJ$8&gt;=VLOOKUP($A210,'2.2'!$D:$O,5,FALSE),"OK","NOK")),
         "")</f>
        <v/>
      </c>
      <c r="AK210" s="1156" t="str">
        <f ca="1">IF(intern2!AL46&gt;0,
        IF(AK$166="X",
              IF(COUNTBLANK(INDIRECT(ADDRESS(ROW(AK210),MATCH(AK$167,$166:$166,0),1,1)&amp;":"&amp;ADDRESS(ROW(AK210),COLUMN(AK210)-1,1,1),TRUE))&gt;0,"",
                    IF(COUNTIF(INDIRECT(ADDRESS(ROW(AK210),MATCH(AK$167,$166:$166,0),1,1)&amp;":"&amp;ADDRESS(ROW(AK210),COLUMN(AK210)-1,1,1),TRUE),"OK")&gt;0,"OK","NOK")),
              IF(AK$8&gt;=VLOOKUP($A210,'2.2'!$D:$O,5,FALSE),"OK","NOK")),
         "")</f>
        <v/>
      </c>
      <c r="AL210" s="1156" t="str">
        <f ca="1">IF(intern2!AM46&gt;0,
        IF(AL$166="X",
              IF(COUNTBLANK(INDIRECT(ADDRESS(ROW(AL210),MATCH(AL$167,$166:$166,0),1,1)&amp;":"&amp;ADDRESS(ROW(AL210),COLUMN(AL210)-1,1,1),TRUE))&gt;0,"",
                    IF(COUNTIF(INDIRECT(ADDRESS(ROW(AL210),MATCH(AL$167,$166:$166,0),1,1)&amp;":"&amp;ADDRESS(ROW(AL210),COLUMN(AL210)-1,1,1),TRUE),"OK")&gt;0,"OK","NOK")),
              IF(AL$8&gt;=VLOOKUP($A210,'2.2'!$D:$O,5,FALSE),"OK","NOK")),
         "")</f>
        <v/>
      </c>
      <c r="AM210" s="1269" t="str">
        <f ca="1">IF(intern2!AN46&gt;0,
        IF(AM$166="X",
              IF(COUNTBLANK(INDIRECT(ADDRESS(ROW(AM210),MATCH(AM$167,$166:$166,0),1,1)&amp;":"&amp;ADDRESS(ROW(AM210),COLUMN(AM210)-1,1,1),TRUE))&gt;0,"",
                    IF(COUNTIF(INDIRECT(ADDRESS(ROW(AM210),MATCH(AM$167,$166:$166,0),1,1)&amp;":"&amp;ADDRESS(ROW(AM210),COLUMN(AM210)-1,1,1),TRUE),"OK")&gt;0,"OK","NOK")),
              IF(AM$8&gt;=VLOOKUP($A210,'2.2'!$D:$O,5,FALSE),"OK","NOK")),
         "")</f>
        <v/>
      </c>
      <c r="AN210" s="1170" t="str">
        <f ca="1">IF(intern2!AO46&gt;0,
        IF(AN$166="X",
              IF(COUNTBLANK(INDIRECT(ADDRESS(ROW(AN210),MATCH(AN$167,$166:$166,0),1,1)&amp;":"&amp;ADDRESS(ROW(AN210),COLUMN(AN210)-1,1,1),TRUE))&gt;0,"",
                    IF(COUNTIF(INDIRECT(ADDRESS(ROW(AN210),MATCH(AN$167,$166:$166,0),1,1)&amp;":"&amp;ADDRESS(ROW(AN210),COLUMN(AN210)-1,1,1),TRUE),"OK")&gt;0,"OK","NOK")),
              IF(AN$8&gt;=VLOOKUP($A210,'2.2'!$D:$O,5,FALSE),"OK","NOK")),
         "")</f>
        <v/>
      </c>
      <c r="AO210" s="1156" t="str">
        <f ca="1">IF(intern2!AP46&gt;0,
        IF(AO$166="X",
              IF(COUNTBLANK(INDIRECT(ADDRESS(ROW(AO210),MATCH(AO$167,$166:$166,0),1,1)&amp;":"&amp;ADDRESS(ROW(AO210),COLUMN(AO210)-1,1,1),TRUE))&gt;0,"",
                    IF(COUNTIF(INDIRECT(ADDRESS(ROW(AO210),MATCH(AO$167,$166:$166,0),1,1)&amp;":"&amp;ADDRESS(ROW(AO210),COLUMN(AO210)-1,1,1),TRUE),"OK")&gt;0,"OK","NOK")),
              IF(AO$8&gt;=VLOOKUP($A210,'2.2'!$D:$O,5,FALSE),"OK","NOK")),
         "")</f>
        <v/>
      </c>
      <c r="AP210" s="1156" t="str">
        <f ca="1">IF(intern2!AQ46&gt;0,
        IF(AP$166="X",
              IF(COUNTBLANK(INDIRECT(ADDRESS(ROW(AP210),MATCH(AP$167,$166:$166,0),1,1)&amp;":"&amp;ADDRESS(ROW(AP210),COLUMN(AP210)-1,1,1),TRUE))&gt;0,"",
                    IF(COUNTIF(INDIRECT(ADDRESS(ROW(AP210),MATCH(AP$167,$166:$166,0),1,1)&amp;":"&amp;ADDRESS(ROW(AP210),COLUMN(AP210)-1,1,1),TRUE),"OK")&gt;0,"OK","NOK")),
              IF(AP$8&gt;=VLOOKUP($A210,'2.2'!$D:$O,5,FALSE),"OK","NOK")),
         "")</f>
        <v/>
      </c>
      <c r="AQ210" s="1269" t="str">
        <f ca="1">IF(intern2!AR46&gt;0,
        IF(AQ$166="X",
              IF(COUNTBLANK(INDIRECT(ADDRESS(ROW(AQ210),MATCH(AQ$167,$166:$166,0),1,1)&amp;":"&amp;ADDRESS(ROW(AQ210),COLUMN(AQ210)-1,1,1),TRUE))&gt;0,"",
                    IF(COUNTIF(INDIRECT(ADDRESS(ROW(AQ210),MATCH(AQ$167,$166:$166,0),1,1)&amp;":"&amp;ADDRESS(ROW(AQ210),COLUMN(AQ210)-1,1,1),TRUE),"OK")&gt;0,"OK","NOK")),
              IF(AQ$8&gt;=VLOOKUP($A210,'2.2'!$D:$O,5,FALSE),"OK","NOK")),
         "")</f>
        <v/>
      </c>
      <c r="AR210" s="1156" t="str">
        <f ca="1">IF(intern2!AS46&gt;0,
        IF(AR$166="X",
              IF(COUNTBLANK(INDIRECT(ADDRESS(ROW(AR210),MATCH(AR$167,$166:$166,0),1,1)&amp;":"&amp;ADDRESS(ROW(AR210),COLUMN(AR210)-1,1,1),TRUE))&gt;0,"",
                    IF(COUNTIF(INDIRECT(ADDRESS(ROW(AR210),MATCH(AR$167,$166:$166,0),1,1)&amp;":"&amp;ADDRESS(ROW(AR210),COLUMN(AR210)-1,1,1),TRUE),"OK")&gt;0,"OK","NOK")),
              IF(AR$8&gt;=VLOOKUP($A210,'2.2'!$D:$O,5,FALSE),"OK","NOK")),
         "")</f>
        <v/>
      </c>
      <c r="AS210" s="1156" t="str">
        <f ca="1">IF(intern2!AT46&gt;0,
        IF(AS$166="X",
              IF(COUNTBLANK(INDIRECT(ADDRESS(ROW(AS210),MATCH(AS$167,$166:$166,0),1,1)&amp;":"&amp;ADDRESS(ROW(AS210),COLUMN(AS210)-1,1,1),TRUE))&gt;0,"",
                    IF(COUNTIF(INDIRECT(ADDRESS(ROW(AS210),MATCH(AS$167,$166:$166,0),1,1)&amp;":"&amp;ADDRESS(ROW(AS210),COLUMN(AS210)-1,1,1),TRUE),"OK")&gt;0,"OK","NOK")),
              IF(AS$8&gt;=VLOOKUP($A210,'2.2'!$D:$O,5,FALSE),"OK","NOK")),
         "")</f>
        <v/>
      </c>
      <c r="AT210" s="1269" t="str">
        <f ca="1">IF(intern2!AU46&gt;0,
        IF(AT$166="X",
              IF(COUNTBLANK(INDIRECT(ADDRESS(ROW(AT210),MATCH(AT$167,$166:$166,0),1,1)&amp;":"&amp;ADDRESS(ROW(AT210),COLUMN(AT210)-1,1,1),TRUE))&gt;0,"",
                    IF(COUNTIF(INDIRECT(ADDRESS(ROW(AT210),MATCH(AT$167,$166:$166,0),1,1)&amp;":"&amp;ADDRESS(ROW(AT210),COLUMN(AT210)-1,1,1),TRUE),"OK")&gt;0,"OK","NOK")),
              IF(AT$8&gt;=VLOOKUP($A210,'2.2'!$D:$O,5,FALSE),"OK","NOK")),
         "")</f>
        <v/>
      </c>
      <c r="AU210" s="1156" t="str">
        <f ca="1">IF(intern2!AV46&gt;0,
        IF(AU$166="X",
              IF(COUNTBLANK(INDIRECT(ADDRESS(ROW(AU210),MATCH(AU$167,$166:$166,0),1,1)&amp;":"&amp;ADDRESS(ROW(AU210),COLUMN(AU210)-1,1,1),TRUE))&gt;0,"",
                    IF(COUNTIF(INDIRECT(ADDRESS(ROW(AU210),MATCH(AU$167,$166:$166,0),1,1)&amp;":"&amp;ADDRESS(ROW(AU210),COLUMN(AU210)-1,1,1),TRUE),"OK")&gt;0,"OK","NOK")),
              IF(AU$8&gt;=VLOOKUP($A210,'2.2'!$D:$O,5,FALSE),"OK","NOK")),
         "")</f>
        <v/>
      </c>
      <c r="AV210" s="1156" t="str">
        <f ca="1">IF(intern2!AW46&gt;0,
        IF(AV$166="X",
              IF(COUNTBLANK(INDIRECT(ADDRESS(ROW(AV210),MATCH(AV$167,$166:$166,0),1,1)&amp;":"&amp;ADDRESS(ROW(AV210),COLUMN(AV210)-1,1,1),TRUE))&gt;0,"",
                    IF(COUNTIF(INDIRECT(ADDRESS(ROW(AV210),MATCH(AV$167,$166:$166,0),1,1)&amp;":"&amp;ADDRESS(ROW(AV210),COLUMN(AV210)-1,1,1),TRUE),"OK")&gt;0,"OK","NOK")),
              IF(AV$8&gt;=VLOOKUP($A210,'2.2'!$D:$O,5,FALSE),"OK","NOK")),
         "")</f>
        <v/>
      </c>
      <c r="AW210" s="1156" t="str">
        <f ca="1">IF(intern2!AX46&gt;0,
        IF(AW$166="X",
              IF(COUNTBLANK(INDIRECT(ADDRESS(ROW(AW210),MATCH(AW$167,$166:$166,0),1,1)&amp;":"&amp;ADDRESS(ROW(AW210),COLUMN(AW210)-1,1,1),TRUE))&gt;0,"",
                    IF(COUNTIF(INDIRECT(ADDRESS(ROW(AW210),MATCH(AW$167,$166:$166,0),1,1)&amp;":"&amp;ADDRESS(ROW(AW210),COLUMN(AW210)-1,1,1),TRUE),"OK")&gt;0,"OK","NOK")),
              IF(AW$8&gt;=VLOOKUP($A210,'2.2'!$D:$O,5,FALSE),"OK","NOK")),
         "")</f>
        <v/>
      </c>
      <c r="AX210" s="1156" t="str">
        <f ca="1">IF(intern2!AY46&gt;0,
        IF(AX$166="X",
              IF(COUNTBLANK(INDIRECT(ADDRESS(ROW(AX210),MATCH(AX$167,$166:$166,0),1,1)&amp;":"&amp;ADDRESS(ROW(AX210),COLUMN(AX210)-1,1,1),TRUE))&gt;0,"",
                    IF(COUNTIF(INDIRECT(ADDRESS(ROW(AX210),MATCH(AX$167,$166:$166,0),1,1)&amp;":"&amp;ADDRESS(ROW(AX210),COLUMN(AX210)-1,1,1),TRUE),"OK")&gt;0,"OK","NOK")),
              IF(AX$8&gt;=VLOOKUP($A210,'2.2'!$D:$O,5,FALSE),"OK","NOK")),
         "")</f>
        <v/>
      </c>
      <c r="AY210" s="1156" t="str">
        <f ca="1">IF(intern2!AZ46&gt;0,
        IF(AY$166="X",
              IF(COUNTBLANK(INDIRECT(ADDRESS(ROW(AY210),MATCH(AY$167,$166:$166,0),1,1)&amp;":"&amp;ADDRESS(ROW(AY210),COLUMN(AY210)-1,1,1),TRUE))&gt;0,"",
                    IF(COUNTIF(INDIRECT(ADDRESS(ROW(AY210),MATCH(AY$167,$166:$166,0),1,1)&amp;":"&amp;ADDRESS(ROW(AY210),COLUMN(AY210)-1,1,1),TRUE),"OK")&gt;0,"OK","NOK")),
              IF(AY$8&gt;=VLOOKUP($A210,'2.2'!$D:$O,5,FALSE),"OK","NOK")),
         "")</f>
        <v/>
      </c>
      <c r="AZ210" s="1269" t="str">
        <f ca="1">IF(intern2!BA46&gt;0,
        IF(AZ$166="X",
              IF(COUNTBLANK(INDIRECT(ADDRESS(ROW(AZ210),MATCH(AZ$167,$166:$166,0),1,1)&amp;":"&amp;ADDRESS(ROW(AZ210),COLUMN(AZ210)-1,1,1),TRUE))&gt;0,"",
                    IF(COUNTIF(INDIRECT(ADDRESS(ROW(AZ210),MATCH(AZ$167,$166:$166,0),1,1)&amp;":"&amp;ADDRESS(ROW(AZ210),COLUMN(AZ210)-1,1,1),TRUE),"OK")&gt;0,"OK","NOK")),
              IF(AZ$8&gt;=VLOOKUP($A210,'2.2'!$D:$O,5,FALSE),"OK","NOK")),
         "")</f>
        <v/>
      </c>
      <c r="BA210" s="1156" t="str">
        <f ca="1">IF(intern2!BB46&gt;0,
        IF(BA$166="X",
              IF(COUNTBLANK(INDIRECT(ADDRESS(ROW(BA210),MATCH(BA$167,$166:$166,0),1,1)&amp;":"&amp;ADDRESS(ROW(BA210),COLUMN(BA210)-1,1,1),TRUE))&gt;0,"",
                    IF(COUNTIF(INDIRECT(ADDRESS(ROW(BA210),MATCH(BA$167,$166:$166,0),1,1)&amp;":"&amp;ADDRESS(ROW(BA210),COLUMN(BA210)-1,1,1),TRUE),"OK")&gt;0,"OK","NOK")),
              IF(BA$8&gt;=VLOOKUP($A210,'2.2'!$D:$O,5,FALSE),"OK","NOK")),
         "")</f>
        <v/>
      </c>
      <c r="BB210" s="1156" t="str">
        <f ca="1">IF(intern2!BC46&gt;0,
        IF(BB$166="X",
              IF(COUNTBLANK(INDIRECT(ADDRESS(ROW(BB210),MATCH(BB$167,$166:$166,0),1,1)&amp;":"&amp;ADDRESS(ROW(BB210),COLUMN(BB210)-1,1,1),TRUE))&gt;0,"",
                    IF(COUNTIF(INDIRECT(ADDRESS(ROW(BB210),MATCH(BB$167,$166:$166,0),1,1)&amp;":"&amp;ADDRESS(ROW(BB210),COLUMN(BB210)-1,1,1),TRUE),"OK")&gt;0,"OK","NOK")),
              IF(BB$8&gt;=VLOOKUP($A210,'2.2'!$D:$O,5,FALSE),"OK","NOK")),
         "")</f>
        <v/>
      </c>
      <c r="BC210" s="1156" t="str">
        <f ca="1">IF(intern2!BD46&gt;0,
        IF(BC$166="X",
              IF(COUNTBLANK(INDIRECT(ADDRESS(ROW(BC210),MATCH(BC$167,$166:$166,0),1,1)&amp;":"&amp;ADDRESS(ROW(BC210),COLUMN(BC210)-1,1,1),TRUE))&gt;0,"",
                    IF(COUNTIF(INDIRECT(ADDRESS(ROW(BC210),MATCH(BC$167,$166:$166,0),1,1)&amp;":"&amp;ADDRESS(ROW(BC210),COLUMN(BC210)-1,1,1),TRUE),"OK")&gt;0,"OK","NOK")),
              IF(BC$8&gt;=VLOOKUP($A210,'2.2'!$D:$O,5,FALSE),"OK","NOK")),
         "")</f>
        <v/>
      </c>
      <c r="BD210" s="1156" t="str">
        <f ca="1">IF(intern2!BE46&gt;0,
        IF(BD$166="X",
              IF(COUNTBLANK(INDIRECT(ADDRESS(ROW(BD210),MATCH(BD$167,$166:$166,0),1,1)&amp;":"&amp;ADDRESS(ROW(BD210),COLUMN(BD210)-1,1,1),TRUE))&gt;0,"",
                    IF(COUNTIF(INDIRECT(ADDRESS(ROW(BD210),MATCH(BD$167,$166:$166,0),1,1)&amp;":"&amp;ADDRESS(ROW(BD210),COLUMN(BD210)-1,1,1),TRUE),"OK")&gt;0,"OK","NOK")),
              IF(BD$8&gt;=VLOOKUP($A210,'2.2'!$D:$O,5,FALSE),"OK","NOK")),
         "")</f>
        <v/>
      </c>
      <c r="BE210" s="1156" t="str">
        <f ca="1">IF(intern2!BF46&gt;0,
        IF(BE$166="X",
              IF(COUNTBLANK(INDIRECT(ADDRESS(ROW(BE210),MATCH(BE$167,$166:$166,0),1,1)&amp;":"&amp;ADDRESS(ROW(BE210),COLUMN(BE210)-1,1,1),TRUE))&gt;0,"",
                    IF(COUNTIF(INDIRECT(ADDRESS(ROW(BE210),MATCH(BE$167,$166:$166,0),1,1)&amp;":"&amp;ADDRESS(ROW(BE210),COLUMN(BE210)-1,1,1),TRUE),"OK")&gt;0,"OK","NOK")),
              IF(BE$8&gt;=VLOOKUP($A210,'2.2'!$D:$O,5,FALSE),"OK","NOK")),
         "")</f>
        <v/>
      </c>
      <c r="BF210" s="1170" t="str">
        <f ca="1">IF(intern2!BG46&gt;0,
        IF(BF$166="X",
              IF(COUNTBLANK(INDIRECT(ADDRESS(ROW(BF210),MATCH(BF$167,$166:$166,0),1,1)&amp;":"&amp;ADDRESS(ROW(BF210),COLUMN(BF210)-1,1,1),TRUE))&gt;0,"",
                    IF(COUNTIF(INDIRECT(ADDRESS(ROW(BF210),MATCH(BF$167,$166:$166,0),1,1)&amp;":"&amp;ADDRESS(ROW(BF210),COLUMN(BF210)-1,1,1),TRUE),"OK")&gt;0,"OK","NOK")),
              IF(BF$8&gt;=VLOOKUP($A210,'2.2'!$D:$O,5,FALSE),"OK","NOK")),
         "")</f>
        <v/>
      </c>
      <c r="BG210" s="1269" t="str">
        <f ca="1">IF(intern2!BH46&gt;0,
        IF(BG$166="X",
              IF(COUNTBLANK(INDIRECT(ADDRESS(ROW(BG210),MATCH(BG$167,$166:$166,0),1,1)&amp;":"&amp;ADDRESS(ROW(BG210),COLUMN(BG210)-1,1,1),TRUE))&gt;0,"",
                    IF(COUNTIF(INDIRECT(ADDRESS(ROW(BG210),MATCH(BG$167,$166:$166,0),1,1)&amp;":"&amp;ADDRESS(ROW(BG210),COLUMN(BG210)-1,1,1),TRUE),"OK")&gt;0,"OK","NOK")),
              IF(BG$8&gt;=VLOOKUP($A210,'2.2'!$D:$O,5,FALSE),"OK","NOK")),
         "")</f>
        <v/>
      </c>
      <c r="BH210" s="1176" t="str">
        <f t="shared" ca="1" si="12"/>
        <v>NOK</v>
      </c>
      <c r="BI210" s="1176"/>
    </row>
    <row r="211" spans="1:61" x14ac:dyDescent="0.25">
      <c r="A211" s="716" t="str">
        <f t="shared" ref="A211:B211" si="54">+A51</f>
        <v>GAE1</v>
      </c>
      <c r="B211" s="1157" t="str">
        <f t="shared" si="54"/>
        <v>Gastroenterologia</v>
      </c>
      <c r="C211" s="1156" t="str">
        <f ca="1">IF(intern2!D47&gt;0,
        IF(C$166="X",
              IF(COUNTBLANK(INDIRECT(ADDRESS(ROW(C211),MATCH(C$167,$166:$166,0),1,1)&amp;":"&amp;ADDRESS(ROW(C211),COLUMN(C211)-1,1,1),TRUE))&gt;0,"",
                    IF(COUNTIF(INDIRECT(ADDRESS(ROW(C211),MATCH(C$167,$166:$166,0),1,1)&amp;":"&amp;ADDRESS(ROW(C211),COLUMN(C211)-1,1,1),TRUE),"OK")&gt;0,"OK","NOK")),
              IF(C$8&gt;=VLOOKUP($A211,'2.2'!$D:$O,5,FALSE),"OK","NOK")),
         "")</f>
        <v/>
      </c>
      <c r="D211" s="1156" t="str">
        <f ca="1">IF(intern2!E47&gt;0,
        IF(D$166="X",
              IF(COUNTBLANK(INDIRECT(ADDRESS(ROW(D211),MATCH(D$167,$166:$166,0),1,1)&amp;":"&amp;ADDRESS(ROW(D211),COLUMN(D211)-1,1,1),TRUE))&gt;0,"",
                    IF(COUNTIF(INDIRECT(ADDRESS(ROW(D211),MATCH(D$167,$166:$166,0),1,1)&amp;":"&amp;ADDRESS(ROW(D211),COLUMN(D211)-1,1,1),TRUE),"OK")&gt;0,"OK","NOK")),
              IF(D$8&gt;=VLOOKUP($A211,'2.2'!$D:$O,5,FALSE),"OK","NOK")),
         "")</f>
        <v/>
      </c>
      <c r="E211" s="1156" t="str">
        <f ca="1">IF(intern2!F47&gt;0,
        IF(E$166="X",
              IF(COUNTBLANK(INDIRECT(ADDRESS(ROW(E211),MATCH(E$167,$166:$166,0),1,1)&amp;":"&amp;ADDRESS(ROW(E211),COLUMN(E211)-1,1,1),TRUE))&gt;0,"",
                    IF(COUNTIF(INDIRECT(ADDRESS(ROW(E211),MATCH(E$167,$166:$166,0),1,1)&amp;":"&amp;ADDRESS(ROW(E211),COLUMN(E211)-1,1,1),TRUE),"OK")&gt;0,"OK","NOK")),
              IF(E$8&gt;=VLOOKUP($A211,'2.2'!$D:$O,5,FALSE),"OK","NOK")),
         "")</f>
        <v/>
      </c>
      <c r="F211" s="1156" t="str">
        <f ca="1">IF(intern2!G47&gt;0,
        IF(F$166="X",
              IF(COUNTBLANK(INDIRECT(ADDRESS(ROW(F211),MATCH(F$167,$166:$166,0),1,1)&amp;":"&amp;ADDRESS(ROW(F211),COLUMN(F211)-1,1,1),TRUE))&gt;0,"",
                    IF(COUNTIF(INDIRECT(ADDRESS(ROW(F211),MATCH(F$167,$166:$166,0),1,1)&amp;":"&amp;ADDRESS(ROW(F211),COLUMN(F211)-1,1,1),TRUE),"OK")&gt;0,"OK","NOK")),
              IF(F$8&gt;=VLOOKUP($A211,'2.2'!$D:$O,5,FALSE),"OK","NOK")),
         "")</f>
        <v/>
      </c>
      <c r="G211" s="1156" t="str">
        <f ca="1">IF(intern2!H47&gt;0,
        IF(G$166="X",
              IF(COUNTBLANK(INDIRECT(ADDRESS(ROW(G211),MATCH(G$167,$166:$166,0),1,1)&amp;":"&amp;ADDRESS(ROW(G211),COLUMN(G211)-1,1,1),TRUE))&gt;0,"",
                    IF(COUNTIF(INDIRECT(ADDRESS(ROW(G211),MATCH(G$167,$166:$166,0),1,1)&amp;":"&amp;ADDRESS(ROW(G211),COLUMN(G211)-1,1,1),TRUE),"OK")&gt;0,"OK","NOK")),
              IF(G$8&gt;=VLOOKUP($A211,'2.2'!$D:$O,5,FALSE),"OK","NOK")),
         "")</f>
        <v/>
      </c>
      <c r="H211" s="1156" t="str">
        <f ca="1">IF(intern2!I47&gt;0,
        IF(H$166="X",
              IF(COUNTBLANK(INDIRECT(ADDRESS(ROW(H211),MATCH(H$167,$166:$166,0),1,1)&amp;":"&amp;ADDRESS(ROW(H211),COLUMN(H211)-1,1,1),TRUE))&gt;0,"",
                    IF(COUNTIF(INDIRECT(ADDRESS(ROW(H211),MATCH(H$167,$166:$166,0),1,1)&amp;":"&amp;ADDRESS(ROW(H211),COLUMN(H211)-1,1,1),TRUE),"OK")&gt;0,"OK","NOK")),
              IF(H$8&gt;=VLOOKUP($A211,'2.2'!$D:$O,5,FALSE),"OK","NOK")),
         "")</f>
        <v/>
      </c>
      <c r="I211" s="1269" t="str">
        <f ca="1">IF(intern2!J47&gt;0,
        IF(I$166="X",
              IF(COUNTBLANK(INDIRECT(ADDRESS(ROW(I211),MATCH(I$167,$166:$166,0),1,1)&amp;":"&amp;ADDRESS(ROW(I211),COLUMN(I211)-1,1,1),TRUE))&gt;0,"",
                    IF(COUNTIF(INDIRECT(ADDRESS(ROW(I211),MATCH(I$167,$166:$166,0),1,1)&amp;":"&amp;ADDRESS(ROW(I211),COLUMN(I211)-1,1,1),TRUE),"OK")&gt;0,"OK","NOK")),
              IF(I$8&gt;=VLOOKUP($A211,'2.2'!$D:$O,5,FALSE),"OK","NOK")),
         "")</f>
        <v/>
      </c>
      <c r="J211" s="1159" t="str">
        <f ca="1">IF(intern2!K47&gt;0,
        IF(J$166="X",
              IF(COUNTBLANK(INDIRECT(ADDRESS(ROW(J211),MATCH(J$167,$166:$166,0),1,1)&amp;":"&amp;ADDRESS(ROW(J211),COLUMN(J211)-1,1,1),TRUE))&gt;0,"",
                    IF(COUNTIF(INDIRECT(ADDRESS(ROW(J211),MATCH(J$167,$166:$166,0),1,1)&amp;":"&amp;ADDRESS(ROW(J211),COLUMN(J211)-1,1,1),TRUE),"OK")&gt;0,"OK","NOK")),
              IF(J$8&gt;=VLOOKUP($A211,'2.2'!$D:$O,5,FALSE),"OK","NOK")),
         "")</f>
        <v/>
      </c>
      <c r="K211" s="1156" t="str">
        <f ca="1">IF(intern2!L47&gt;0,
        IF(K$166="X",
              IF(COUNTBLANK(INDIRECT(ADDRESS(ROW(K211),MATCH(K$167,$166:$166,0),1,1)&amp;":"&amp;ADDRESS(ROW(K211),COLUMN(K211)-1,1,1),TRUE))&gt;0,"",
                    IF(COUNTIF(INDIRECT(ADDRESS(ROW(K211),MATCH(K$167,$166:$166,0),1,1)&amp;":"&amp;ADDRESS(ROW(K211),COLUMN(K211)-1,1,1),TRUE),"OK")&gt;0,"OK","NOK")),
              IF(K$8&gt;=VLOOKUP($A211,'2.2'!$D:$O,5,FALSE),"OK","NOK")),
         "")</f>
        <v/>
      </c>
      <c r="L211" s="1156" t="str">
        <f ca="1">IF(intern2!M47&gt;0,
        IF(L$166="X",
              IF(COUNTBLANK(INDIRECT(ADDRESS(ROW(L211),MATCH(L$167,$166:$166,0),1,1)&amp;":"&amp;ADDRESS(ROW(L211),COLUMN(L211)-1,1,1),TRUE))&gt;0,"",
                    IF(COUNTIF(INDIRECT(ADDRESS(ROW(L211),MATCH(L$167,$166:$166,0),1,1)&amp;":"&amp;ADDRESS(ROW(L211),COLUMN(L211)-1,1,1),TRUE),"OK")&gt;0,"OK","NOK")),
              IF(L$8&gt;=VLOOKUP($A211,'2.2'!$D:$O,5,FALSE),"OK","NOK")),
         "")</f>
        <v/>
      </c>
      <c r="M211" s="1156" t="str">
        <f ca="1">IF(intern2!N47&gt;0,
        IF(M$166="X",
              IF(COUNTBLANK(INDIRECT(ADDRESS(ROW(M211),MATCH(M$167,$166:$166,0),1,1)&amp;":"&amp;ADDRESS(ROW(M211),COLUMN(M211)-1,1,1),TRUE))&gt;0,"",
                    IF(COUNTIF(INDIRECT(ADDRESS(ROW(M211),MATCH(M$167,$166:$166,0),1,1)&amp;":"&amp;ADDRESS(ROW(M211),COLUMN(M211)-1,1,1),TRUE),"OK")&gt;0,"OK","NOK")),
              IF(M$8&gt;=VLOOKUP($A211,'2.2'!$D:$O,5,FALSE),"OK","NOK")),
         "")</f>
        <v/>
      </c>
      <c r="N211" s="1156" t="str">
        <f ca="1">IF(intern2!O47&gt;0,
        IF(N$166="X",
              IF(COUNTBLANK(INDIRECT(ADDRESS(ROW(N211),MATCH(N$167,$166:$166,0),1,1)&amp;":"&amp;ADDRESS(ROW(N211),COLUMN(N211)-1,1,1),TRUE))&gt;0,"",
                    IF(COUNTIF(INDIRECT(ADDRESS(ROW(N211),MATCH(N$167,$166:$166,0),1,1)&amp;":"&amp;ADDRESS(ROW(N211),COLUMN(N211)-1,1,1),TRUE),"OK")&gt;0,"OK","NOK")),
              IF(N$8&gt;=VLOOKUP($A211,'2.2'!$D:$O,5,FALSE),"OK","NOK")),
         "")</f>
        <v/>
      </c>
      <c r="O211" s="1156" t="str">
        <f ca="1">IF(intern2!P47&gt;0,
        IF(O$166="X",
              IF(COUNTBLANK(INDIRECT(ADDRESS(ROW(O211),MATCH(O$167,$166:$166,0),1,1)&amp;":"&amp;ADDRESS(ROW(O211),COLUMN(O211)-1,1,1),TRUE))&gt;0,"",
                    IF(COUNTIF(INDIRECT(ADDRESS(ROW(O211),MATCH(O$167,$166:$166,0),1,1)&amp;":"&amp;ADDRESS(ROW(O211),COLUMN(O211)-1,1,1),TRUE),"OK")&gt;0,"OK","NOK")),
              IF(O$8&gt;=VLOOKUP($A211,'2.2'!$D:$O,5,FALSE),"OK","NOK")),
         "")</f>
        <v/>
      </c>
      <c r="P211" s="1156" t="str">
        <f ca="1">IF(intern2!Q47&gt;0,
        IF(P$166="X",
              IF(COUNTBLANK(INDIRECT(ADDRESS(ROW(P211),MATCH(P$167,$166:$166,0),1,1)&amp;":"&amp;ADDRESS(ROW(P211),COLUMN(P211)-1,1,1),TRUE))&gt;0,"",
                    IF(COUNTIF(INDIRECT(ADDRESS(ROW(P211),MATCH(P$167,$166:$166,0),1,1)&amp;":"&amp;ADDRESS(ROW(P211),COLUMN(P211)-1,1,1),TRUE),"OK")&gt;0,"OK","NOK")),
              IF(P$8&gt;=VLOOKUP($A211,'2.2'!$D:$O,5,FALSE),"OK","NOK")),
         "")</f>
        <v/>
      </c>
      <c r="Q211" s="1156" t="str">
        <f ca="1">IF(intern2!R47&gt;0,
        IF(Q$166="X",
              IF(COUNTBLANK(INDIRECT(ADDRESS(ROW(Q211),MATCH(Q$167,$166:$166,0),1,1)&amp;":"&amp;ADDRESS(ROW(Q211),COLUMN(Q211)-1,1,1),TRUE))&gt;0,"",
                    IF(COUNTIF(INDIRECT(ADDRESS(ROW(Q211),MATCH(Q$167,$166:$166,0),1,1)&amp;":"&amp;ADDRESS(ROW(Q211),COLUMN(Q211)-1,1,1),TRUE),"OK")&gt;0,"OK","NOK")),
              IF(Q$8&gt;=VLOOKUP($A211,'2.2'!$D:$O,5,FALSE),"OK","NOK")),
         "")</f>
        <v/>
      </c>
      <c r="R211" s="1159" t="str">
        <f ca="1">IF(intern2!S47&gt;0,
        IF(R$166="X",
              IF(COUNTBLANK(INDIRECT(ADDRESS(ROW(R211),MATCH(R$167,$166:$166,0),1,1)&amp;":"&amp;ADDRESS(ROW(R211),COLUMN(R211)-1,1,1),TRUE))&gt;0,"",
                    IF(COUNTIF(INDIRECT(ADDRESS(ROW(R211),MATCH(R$167,$166:$166,0),1,1)&amp;":"&amp;ADDRESS(ROW(R211),COLUMN(R211)-1,1,1),TRUE),"OK")&gt;0,"OK","NOK")),
              IF(R$8&gt;=VLOOKUP($A211,'2.2'!$D:$O,5,FALSE),"OK","NOK")),
         "")</f>
        <v/>
      </c>
      <c r="S211" s="1159" t="str">
        <f ca="1">IF(intern2!T47&gt;0,
        IF(S$166="X",
              IF(COUNTBLANK(INDIRECT(ADDRESS(ROW(S211),MATCH(S$167,$166:$166,0),1,1)&amp;":"&amp;ADDRESS(ROW(S211),COLUMN(S211)-1,1,1),TRUE))&gt;0,"",
                    IF(COUNTIF(INDIRECT(ADDRESS(ROW(S211),MATCH(S$167,$166:$166,0),1,1)&amp;":"&amp;ADDRESS(ROW(S211),COLUMN(S211)-1,1,1),TRUE),"OK")&gt;0,"OK","NOK")),
              IF(S$8&gt;=VLOOKUP($A211,'2.2'!$D:$O,5,FALSE),"OK","NOK")),
         "")</f>
        <v/>
      </c>
      <c r="T211" s="1156" t="str">
        <f ca="1">IF(intern2!U47&gt;0,
        IF(T$166="X",
              IF(COUNTBLANK(INDIRECT(ADDRESS(ROW(T211),MATCH(T$167,$166:$166,0),1,1)&amp;":"&amp;ADDRESS(ROW(T211),COLUMN(T211)-1,1,1),TRUE))&gt;0,"",
                    IF(COUNTIF(INDIRECT(ADDRESS(ROW(T211),MATCH(T$167,$166:$166,0),1,1)&amp;":"&amp;ADDRESS(ROW(T211),COLUMN(T211)-1,1,1),TRUE),"OK")&gt;0,"OK","NOK")),
              IF(T$8&gt;=VLOOKUP($A211,'2.2'!$D:$O,5,FALSE),"OK","NOK")),
         "")</f>
        <v/>
      </c>
      <c r="U211" s="1156" t="str">
        <f ca="1">IF(intern2!V47&gt;0,
        IF(U$166="X",
              IF(COUNTBLANK(INDIRECT(ADDRESS(ROW(U211),MATCH(U$167,$166:$166,0),1,1)&amp;":"&amp;ADDRESS(ROW(U211),COLUMN(U211)-1,1,1),TRUE))&gt;0,"",
                    IF(COUNTIF(INDIRECT(ADDRESS(ROW(U211),MATCH(U$167,$166:$166,0),1,1)&amp;":"&amp;ADDRESS(ROW(U211),COLUMN(U211)-1,1,1),TRUE),"OK")&gt;0,"OK","NOK")),
              IF(U$8&gt;=VLOOKUP($A211,'2.2'!$D:$O,5,FALSE),"OK","NOK")),
         "")</f>
        <v/>
      </c>
      <c r="V211" s="1156" t="str">
        <f ca="1">IF(intern2!W47&gt;0,
        IF(V$166="X",
              IF(COUNTBLANK(INDIRECT(ADDRESS(ROW(V211),MATCH(V$167,$166:$166,0),1,1)&amp;":"&amp;ADDRESS(ROW(V211),COLUMN(V211)-1,1,1),TRUE))&gt;0,"",
                    IF(COUNTIF(INDIRECT(ADDRESS(ROW(V211),MATCH(V$167,$166:$166,0),1,1)&amp;":"&amp;ADDRESS(ROW(V211),COLUMN(V211)-1,1,1),TRUE),"OK")&gt;0,"OK","NOK")),
              IF(V$8&gt;=VLOOKUP($A211,'2.2'!$D:$O,5,FALSE),"OK","NOK")),
         "")</f>
        <v>NOK</v>
      </c>
      <c r="W211" s="1156" t="str">
        <f ca="1">IF(intern2!X47&gt;0,
        IF(W$166="X",
              IF(COUNTBLANK(INDIRECT(ADDRESS(ROW(W211),MATCH(W$167,$166:$166,0),1,1)&amp;":"&amp;ADDRESS(ROW(W211),COLUMN(W211)-1,1,1),TRUE))&gt;0,"",
                    IF(COUNTIF(INDIRECT(ADDRESS(ROW(W211),MATCH(W$167,$166:$166,0),1,1)&amp;":"&amp;ADDRESS(ROW(W211),COLUMN(W211)-1,1,1),TRUE),"OK")&gt;0,"OK","NOK")),
              IF(W$8&gt;=VLOOKUP($A211,'2.2'!$D:$O,5,FALSE),"OK","NOK")),
         "")</f>
        <v/>
      </c>
      <c r="X211" s="1156" t="str">
        <f ca="1">IF(intern2!Y47&gt;0,
        IF(X$166="X",
              IF(COUNTBLANK(INDIRECT(ADDRESS(ROW(X211),MATCH(X$167,$166:$166,0),1,1)&amp;":"&amp;ADDRESS(ROW(X211),COLUMN(X211)-1,1,1),TRUE))&gt;0,"",
                    IF(COUNTIF(INDIRECT(ADDRESS(ROW(X211),MATCH(X$167,$166:$166,0),1,1)&amp;":"&amp;ADDRESS(ROW(X211),COLUMN(X211)-1,1,1),TRUE),"OK")&gt;0,"OK","NOK")),
              IF(X$8&gt;=VLOOKUP($A211,'2.2'!$D:$O,5,FALSE),"OK","NOK")),
         "")</f>
        <v/>
      </c>
      <c r="Y211" s="1170" t="str">
        <f ca="1">IF(intern2!Z47&gt;0,
        IF(Y$166="X",
              IF(COUNTBLANK(INDIRECT(ADDRESS(ROW(Y211),MATCH(Y$167,$166:$166,0),1,1)&amp;":"&amp;ADDRESS(ROW(Y211),COLUMN(Y211)-1,1,1),TRUE))&gt;0,"",
                    IF(COUNTIF(INDIRECT(ADDRESS(ROW(Y211),MATCH(Y$167,$166:$166,0),1,1)&amp;":"&amp;ADDRESS(ROW(Y211),COLUMN(Y211)-1,1,1),TRUE),"OK")&gt;0,"OK","NOK")),
              IF(Y$8&gt;=VLOOKUP($A211,'2.2'!$D:$O,5,FALSE),"OK","NOK")),
         "")</f>
        <v/>
      </c>
      <c r="Z211" s="1269" t="str">
        <f ca="1">IF(intern2!AA47&gt;0,
        IF(Z$166="X",
              IF(COUNTBLANK(INDIRECT(ADDRESS(ROW(Z211),MATCH(Z$167,$166:$166,0),1,1)&amp;":"&amp;ADDRESS(ROW(Z211),COLUMN(Z211)-1,1,1),TRUE))&gt;0,"",
                    IF(COUNTIF(INDIRECT(ADDRESS(ROW(Z211),MATCH(Z$167,$166:$166,0),1,1)&amp;":"&amp;ADDRESS(ROW(Z211),COLUMN(Z211)-1,1,1),TRUE),"OK")&gt;0,"OK","NOK")),
              IF(Z$8&gt;=VLOOKUP($A211,'2.2'!$D:$O,5,FALSE),"OK","NOK")),
         "")</f>
        <v/>
      </c>
      <c r="AA211" s="1156" t="str">
        <f ca="1">IF(intern2!AB47&gt;0,
        IF(AA$166="X",
              IF(COUNTBLANK(INDIRECT(ADDRESS(ROW(AA211),MATCH(AA$167,$166:$166,0),1,1)&amp;":"&amp;ADDRESS(ROW(AA211),COLUMN(AA211)-1,1,1),TRUE))&gt;0,"",
                    IF(COUNTIF(INDIRECT(ADDRESS(ROW(AA211),MATCH(AA$167,$166:$166,0),1,1)&amp;":"&amp;ADDRESS(ROW(AA211),COLUMN(AA211)-1,1,1),TRUE),"OK")&gt;0,"OK","NOK")),
              IF(AA$8&gt;=VLOOKUP($A211,'2.2'!$D:$O,5,FALSE),"OK","NOK")),
         "")</f>
        <v/>
      </c>
      <c r="AB211" s="1156" t="str">
        <f ca="1">IF(intern2!AC47&gt;0,
        IF(AB$166="X",
              IF(COUNTBLANK(INDIRECT(ADDRESS(ROW(AB211),MATCH(AB$167,$166:$166,0),1,1)&amp;":"&amp;ADDRESS(ROW(AB211),COLUMN(AB211)-1,1,1),TRUE))&gt;0,"",
                    IF(COUNTIF(INDIRECT(ADDRESS(ROW(AB211),MATCH(AB$167,$166:$166,0),1,1)&amp;":"&amp;ADDRESS(ROW(AB211),COLUMN(AB211)-1,1,1),TRUE),"OK")&gt;0,"OK","NOK")),
              IF(AB$8&gt;=VLOOKUP($A211,'2.2'!$D:$O,5,FALSE),"OK","NOK")),
         "")</f>
        <v/>
      </c>
      <c r="AC211" s="1156" t="str">
        <f ca="1">IF(intern2!AD47&gt;0,
        IF(AC$166="X",
              IF(COUNTBLANK(INDIRECT(ADDRESS(ROW(AC211),MATCH(AC$167,$166:$166,0),1,1)&amp;":"&amp;ADDRESS(ROW(AC211),COLUMN(AC211)-1,1,1),TRUE))&gt;0,"",
                    IF(COUNTIF(INDIRECT(ADDRESS(ROW(AC211),MATCH(AC$167,$166:$166,0),1,1)&amp;":"&amp;ADDRESS(ROW(AC211),COLUMN(AC211)-1,1,1),TRUE),"OK")&gt;0,"OK","NOK")),
              IF(AC$8&gt;=VLOOKUP($A211,'2.2'!$D:$O,5,FALSE),"OK","NOK")),
         "")</f>
        <v/>
      </c>
      <c r="AD211" s="1156" t="str">
        <f ca="1">IF(intern2!AE47&gt;0,
        IF(AD$166="X",
              IF(COUNTBLANK(INDIRECT(ADDRESS(ROW(AD211),MATCH(AD$167,$166:$166,0),1,1)&amp;":"&amp;ADDRESS(ROW(AD211),COLUMN(AD211)-1,1,1),TRUE))&gt;0,"",
                    IF(COUNTIF(INDIRECT(ADDRESS(ROW(AD211),MATCH(AD$167,$166:$166,0),1,1)&amp;":"&amp;ADDRESS(ROW(AD211),COLUMN(AD211)-1,1,1),TRUE),"OK")&gt;0,"OK","NOK")),
              IF(AD$8&gt;=VLOOKUP($A211,'2.2'!$D:$O,5,FALSE),"OK","NOK")),
         "")</f>
        <v/>
      </c>
      <c r="AE211" s="1160" t="str">
        <f ca="1">IF(intern2!AF47&gt;0,
        IF(AE$166="X",
              IF(COUNTBLANK(INDIRECT(ADDRESS(ROW(AE211),MATCH(AE$167,$166:$166,0),1,1)&amp;":"&amp;ADDRESS(ROW(AE211),COLUMN(AE211)-1,1,1),TRUE))&gt;0,"",
                    IF(COUNTIF(INDIRECT(ADDRESS(ROW(AE211),MATCH(AE$167,$166:$166,0),1,1)&amp;":"&amp;ADDRESS(ROW(AE211),COLUMN(AE211)-1,1,1),TRUE),"OK")&gt;0,"OK","NOK")),
              IF(AE$8&gt;=VLOOKUP($A211,'2.2'!$D:$O,5,FALSE),"OK","NOK")),
         "")</f>
        <v/>
      </c>
      <c r="AF211" s="1269" t="str">
        <f ca="1">IF(intern2!AG47&gt;0,
        IF(AF$166="X",
              IF(COUNTBLANK(INDIRECT(ADDRESS(ROW(AF211),MATCH(AF$167,$166:$166,0),1,1)&amp;":"&amp;ADDRESS(ROW(AF211),COLUMN(AF211)-1,1,1),TRUE))&gt;0,"",
                    IF(COUNTIF(INDIRECT(ADDRESS(ROW(AF211),MATCH(AF$167,$166:$166,0),1,1)&amp;":"&amp;ADDRESS(ROW(AF211),COLUMN(AF211)-1,1,1),TRUE),"OK")&gt;0,"OK","NOK")),
              IF(AF$8&gt;=VLOOKUP($A211,'2.2'!$D:$O,5,FALSE),"OK","NOK")),
         "")</f>
        <v/>
      </c>
      <c r="AG211" s="1160" t="str">
        <f ca="1">IF(intern2!AH47&gt;0,
        IF(AG$166="X",
              IF(COUNTBLANK(INDIRECT(ADDRESS(ROW(AG211),MATCH(AG$167,$166:$166,0),1,1)&amp;":"&amp;ADDRESS(ROW(AG211),COLUMN(AG211)-1,1,1),TRUE))&gt;0,"",
                    IF(COUNTIF(INDIRECT(ADDRESS(ROW(AG211),MATCH(AG$167,$166:$166,0),1,1)&amp;":"&amp;ADDRESS(ROW(AG211),COLUMN(AG211)-1,1,1),TRUE),"OK")&gt;0,"OK","NOK")),
              IF(AG$8&gt;=VLOOKUP($A211,'2.2'!$D:$O,5,FALSE),"OK","NOK")),
         "")</f>
        <v/>
      </c>
      <c r="AH211" s="1160" t="str">
        <f ca="1">IF(intern2!AI47&gt;0,
        IF(AH$166="X",
              IF(COUNTBLANK(INDIRECT(ADDRESS(ROW(AH211),MATCH(AH$167,$166:$166,0),1,1)&amp;":"&amp;ADDRESS(ROW(AH211),COLUMN(AH211)-1,1,1),TRUE))&gt;0,"",
                    IF(COUNTIF(INDIRECT(ADDRESS(ROW(AH211),MATCH(AH$167,$166:$166,0),1,1)&amp;":"&amp;ADDRESS(ROW(AH211),COLUMN(AH211)-1,1,1),TRUE),"OK")&gt;0,"OK","NOK")),
              IF(AH$8&gt;=VLOOKUP($A211,'2.2'!$D:$O,5,FALSE),"OK","NOK")),
         "")</f>
        <v/>
      </c>
      <c r="AI211" s="1156" t="str">
        <f ca="1">IF(intern2!AJ47&gt;0,
        IF(AI$166="X",
              IF(COUNTBLANK(INDIRECT(ADDRESS(ROW(AI211),MATCH(AI$167,$166:$166,0),1,1)&amp;":"&amp;ADDRESS(ROW(AI211),COLUMN(AI211)-1,1,1),TRUE))&gt;0,"",
                    IF(COUNTIF(INDIRECT(ADDRESS(ROW(AI211),MATCH(AI$167,$166:$166,0),1,1)&amp;":"&amp;ADDRESS(ROW(AI211),COLUMN(AI211)-1,1,1),TRUE),"OK")&gt;0,"OK","NOK")),
              IF(AI$8&gt;=VLOOKUP($A211,'2.2'!$D:$O,5,FALSE),"OK","NOK")),
         "")</f>
        <v/>
      </c>
      <c r="AJ211" s="1156" t="str">
        <f ca="1">IF(intern2!AK47&gt;0,
        IF(AJ$166="X",
              IF(COUNTBLANK(INDIRECT(ADDRESS(ROW(AJ211),MATCH(AJ$167,$166:$166,0),1,1)&amp;":"&amp;ADDRESS(ROW(AJ211),COLUMN(AJ211)-1,1,1),TRUE))&gt;0,"",
                    IF(COUNTIF(INDIRECT(ADDRESS(ROW(AJ211),MATCH(AJ$167,$166:$166,0),1,1)&amp;":"&amp;ADDRESS(ROW(AJ211),COLUMN(AJ211)-1,1,1),TRUE),"OK")&gt;0,"OK","NOK")),
              IF(AJ$8&gt;=VLOOKUP($A211,'2.2'!$D:$O,5,FALSE),"OK","NOK")),
         "")</f>
        <v/>
      </c>
      <c r="AK211" s="1156" t="str">
        <f ca="1">IF(intern2!AL47&gt;0,
        IF(AK$166="X",
              IF(COUNTBLANK(INDIRECT(ADDRESS(ROW(AK211),MATCH(AK$167,$166:$166,0),1,1)&amp;":"&amp;ADDRESS(ROW(AK211),COLUMN(AK211)-1,1,1),TRUE))&gt;0,"",
                    IF(COUNTIF(INDIRECT(ADDRESS(ROW(AK211),MATCH(AK$167,$166:$166,0),1,1)&amp;":"&amp;ADDRESS(ROW(AK211),COLUMN(AK211)-1,1,1),TRUE),"OK")&gt;0,"OK","NOK")),
              IF(AK$8&gt;=VLOOKUP($A211,'2.2'!$D:$O,5,FALSE),"OK","NOK")),
         "")</f>
        <v/>
      </c>
      <c r="AL211" s="1156" t="str">
        <f ca="1">IF(intern2!AM47&gt;0,
        IF(AL$166="X",
              IF(COUNTBLANK(INDIRECT(ADDRESS(ROW(AL211),MATCH(AL$167,$166:$166,0),1,1)&amp;":"&amp;ADDRESS(ROW(AL211),COLUMN(AL211)-1,1,1),TRUE))&gt;0,"",
                    IF(COUNTIF(INDIRECT(ADDRESS(ROW(AL211),MATCH(AL$167,$166:$166,0),1,1)&amp;":"&amp;ADDRESS(ROW(AL211),COLUMN(AL211)-1,1,1),TRUE),"OK")&gt;0,"OK","NOK")),
              IF(AL$8&gt;=VLOOKUP($A211,'2.2'!$D:$O,5,FALSE),"OK","NOK")),
         "")</f>
        <v/>
      </c>
      <c r="AM211" s="1269" t="str">
        <f ca="1">IF(intern2!AN47&gt;0,
        IF(AM$166="X",
              IF(COUNTBLANK(INDIRECT(ADDRESS(ROW(AM211),MATCH(AM$167,$166:$166,0),1,1)&amp;":"&amp;ADDRESS(ROW(AM211),COLUMN(AM211)-1,1,1),TRUE))&gt;0,"",
                    IF(COUNTIF(INDIRECT(ADDRESS(ROW(AM211),MATCH(AM$167,$166:$166,0),1,1)&amp;":"&amp;ADDRESS(ROW(AM211),COLUMN(AM211)-1,1,1),TRUE),"OK")&gt;0,"OK","NOK")),
              IF(AM$8&gt;=VLOOKUP($A211,'2.2'!$D:$O,5,FALSE),"OK","NOK")),
         "")</f>
        <v/>
      </c>
      <c r="AN211" s="1170" t="str">
        <f ca="1">IF(intern2!AO47&gt;0,
        IF(AN$166="X",
              IF(COUNTBLANK(INDIRECT(ADDRESS(ROW(AN211),MATCH(AN$167,$166:$166,0),1,1)&amp;":"&amp;ADDRESS(ROW(AN211),COLUMN(AN211)-1,1,1),TRUE))&gt;0,"",
                    IF(COUNTIF(INDIRECT(ADDRESS(ROW(AN211),MATCH(AN$167,$166:$166,0),1,1)&amp;":"&amp;ADDRESS(ROW(AN211),COLUMN(AN211)-1,1,1),TRUE),"OK")&gt;0,"OK","NOK")),
              IF(AN$8&gt;=VLOOKUP($A211,'2.2'!$D:$O,5,FALSE),"OK","NOK")),
         "")</f>
        <v/>
      </c>
      <c r="AO211" s="1156" t="str">
        <f ca="1">IF(intern2!AP47&gt;0,
        IF(AO$166="X",
              IF(COUNTBLANK(INDIRECT(ADDRESS(ROW(AO211),MATCH(AO$167,$166:$166,0),1,1)&amp;":"&amp;ADDRESS(ROW(AO211),COLUMN(AO211)-1,1,1),TRUE))&gt;0,"",
                    IF(COUNTIF(INDIRECT(ADDRESS(ROW(AO211),MATCH(AO$167,$166:$166,0),1,1)&amp;":"&amp;ADDRESS(ROW(AO211),COLUMN(AO211)-1,1,1),TRUE),"OK")&gt;0,"OK","NOK")),
              IF(AO$8&gt;=VLOOKUP($A211,'2.2'!$D:$O,5,FALSE),"OK","NOK")),
         "")</f>
        <v/>
      </c>
      <c r="AP211" s="1156" t="str">
        <f ca="1">IF(intern2!AQ47&gt;0,
        IF(AP$166="X",
              IF(COUNTBLANK(INDIRECT(ADDRESS(ROW(AP211),MATCH(AP$167,$166:$166,0),1,1)&amp;":"&amp;ADDRESS(ROW(AP211),COLUMN(AP211)-1,1,1),TRUE))&gt;0,"",
                    IF(COUNTIF(INDIRECT(ADDRESS(ROW(AP211),MATCH(AP$167,$166:$166,0),1,1)&amp;":"&amp;ADDRESS(ROW(AP211),COLUMN(AP211)-1,1,1),TRUE),"OK")&gt;0,"OK","NOK")),
              IF(AP$8&gt;=VLOOKUP($A211,'2.2'!$D:$O,5,FALSE),"OK","NOK")),
         "")</f>
        <v/>
      </c>
      <c r="AQ211" s="1269" t="str">
        <f ca="1">IF(intern2!AR47&gt;0,
        IF(AQ$166="X",
              IF(COUNTBLANK(INDIRECT(ADDRESS(ROW(AQ211),MATCH(AQ$167,$166:$166,0),1,1)&amp;":"&amp;ADDRESS(ROW(AQ211),COLUMN(AQ211)-1,1,1),TRUE))&gt;0,"",
                    IF(COUNTIF(INDIRECT(ADDRESS(ROW(AQ211),MATCH(AQ$167,$166:$166,0),1,1)&amp;":"&amp;ADDRESS(ROW(AQ211),COLUMN(AQ211)-1,1,1),TRUE),"OK")&gt;0,"OK","NOK")),
              IF(AQ$8&gt;=VLOOKUP($A211,'2.2'!$D:$O,5,FALSE),"OK","NOK")),
         "")</f>
        <v/>
      </c>
      <c r="AR211" s="1156" t="str">
        <f ca="1">IF(intern2!AS47&gt;0,
        IF(AR$166="X",
              IF(COUNTBLANK(INDIRECT(ADDRESS(ROW(AR211),MATCH(AR$167,$166:$166,0),1,1)&amp;":"&amp;ADDRESS(ROW(AR211),COLUMN(AR211)-1,1,1),TRUE))&gt;0,"",
                    IF(COUNTIF(INDIRECT(ADDRESS(ROW(AR211),MATCH(AR$167,$166:$166,0),1,1)&amp;":"&amp;ADDRESS(ROW(AR211),COLUMN(AR211)-1,1,1),TRUE),"OK")&gt;0,"OK","NOK")),
              IF(AR$8&gt;=VLOOKUP($A211,'2.2'!$D:$O,5,FALSE),"OK","NOK")),
         "")</f>
        <v/>
      </c>
      <c r="AS211" s="1156" t="str">
        <f ca="1">IF(intern2!AT47&gt;0,
        IF(AS$166="X",
              IF(COUNTBLANK(INDIRECT(ADDRESS(ROW(AS211),MATCH(AS$167,$166:$166,0),1,1)&amp;":"&amp;ADDRESS(ROW(AS211),COLUMN(AS211)-1,1,1),TRUE))&gt;0,"",
                    IF(COUNTIF(INDIRECT(ADDRESS(ROW(AS211),MATCH(AS$167,$166:$166,0),1,1)&amp;":"&amp;ADDRESS(ROW(AS211),COLUMN(AS211)-1,1,1),TRUE),"OK")&gt;0,"OK","NOK")),
              IF(AS$8&gt;=VLOOKUP($A211,'2.2'!$D:$O,5,FALSE),"OK","NOK")),
         "")</f>
        <v/>
      </c>
      <c r="AT211" s="1269" t="str">
        <f ca="1">IF(intern2!AU47&gt;0,
        IF(AT$166="X",
              IF(COUNTBLANK(INDIRECT(ADDRESS(ROW(AT211),MATCH(AT$167,$166:$166,0),1,1)&amp;":"&amp;ADDRESS(ROW(AT211),COLUMN(AT211)-1,1,1),TRUE))&gt;0,"",
                    IF(COUNTIF(INDIRECT(ADDRESS(ROW(AT211),MATCH(AT$167,$166:$166,0),1,1)&amp;":"&amp;ADDRESS(ROW(AT211),COLUMN(AT211)-1,1,1),TRUE),"OK")&gt;0,"OK","NOK")),
              IF(AT$8&gt;=VLOOKUP($A211,'2.2'!$D:$O,5,FALSE),"OK","NOK")),
         "")</f>
        <v/>
      </c>
      <c r="AU211" s="1156" t="str">
        <f ca="1">IF(intern2!AV47&gt;0,
        IF(AU$166="X",
              IF(COUNTBLANK(INDIRECT(ADDRESS(ROW(AU211),MATCH(AU$167,$166:$166,0),1,1)&amp;":"&amp;ADDRESS(ROW(AU211),COLUMN(AU211)-1,1,1),TRUE))&gt;0,"",
                    IF(COUNTIF(INDIRECT(ADDRESS(ROW(AU211),MATCH(AU$167,$166:$166,0),1,1)&amp;":"&amp;ADDRESS(ROW(AU211),COLUMN(AU211)-1,1,1),TRUE),"OK")&gt;0,"OK","NOK")),
              IF(AU$8&gt;=VLOOKUP($A211,'2.2'!$D:$O,5,FALSE),"OK","NOK")),
         "")</f>
        <v/>
      </c>
      <c r="AV211" s="1156" t="str">
        <f ca="1">IF(intern2!AW47&gt;0,
        IF(AV$166="X",
              IF(COUNTBLANK(INDIRECT(ADDRESS(ROW(AV211),MATCH(AV$167,$166:$166,0),1,1)&amp;":"&amp;ADDRESS(ROW(AV211),COLUMN(AV211)-1,1,1),TRUE))&gt;0,"",
                    IF(COUNTIF(INDIRECT(ADDRESS(ROW(AV211),MATCH(AV$167,$166:$166,0),1,1)&amp;":"&amp;ADDRESS(ROW(AV211),COLUMN(AV211)-1,1,1),TRUE),"OK")&gt;0,"OK","NOK")),
              IF(AV$8&gt;=VLOOKUP($A211,'2.2'!$D:$O,5,FALSE),"OK","NOK")),
         "")</f>
        <v/>
      </c>
      <c r="AW211" s="1156" t="str">
        <f ca="1">IF(intern2!AX47&gt;0,
        IF(AW$166="X",
              IF(COUNTBLANK(INDIRECT(ADDRESS(ROW(AW211),MATCH(AW$167,$166:$166,0),1,1)&amp;":"&amp;ADDRESS(ROW(AW211),COLUMN(AW211)-1,1,1),TRUE))&gt;0,"",
                    IF(COUNTIF(INDIRECT(ADDRESS(ROW(AW211),MATCH(AW$167,$166:$166,0),1,1)&amp;":"&amp;ADDRESS(ROW(AW211),COLUMN(AW211)-1,1,1),TRUE),"OK")&gt;0,"OK","NOK")),
              IF(AW$8&gt;=VLOOKUP($A211,'2.2'!$D:$O,5,FALSE),"OK","NOK")),
         "")</f>
        <v/>
      </c>
      <c r="AX211" s="1156" t="str">
        <f ca="1">IF(intern2!AY47&gt;0,
        IF(AX$166="X",
              IF(COUNTBLANK(INDIRECT(ADDRESS(ROW(AX211),MATCH(AX$167,$166:$166,0),1,1)&amp;":"&amp;ADDRESS(ROW(AX211),COLUMN(AX211)-1,1,1),TRUE))&gt;0,"",
                    IF(COUNTIF(INDIRECT(ADDRESS(ROW(AX211),MATCH(AX$167,$166:$166,0),1,1)&amp;":"&amp;ADDRESS(ROW(AX211),COLUMN(AX211)-1,1,1),TRUE),"OK")&gt;0,"OK","NOK")),
              IF(AX$8&gt;=VLOOKUP($A211,'2.2'!$D:$O,5,FALSE),"OK","NOK")),
         "")</f>
        <v/>
      </c>
      <c r="AY211" s="1156" t="str">
        <f ca="1">IF(intern2!AZ47&gt;0,
        IF(AY$166="X",
              IF(COUNTBLANK(INDIRECT(ADDRESS(ROW(AY211),MATCH(AY$167,$166:$166,0),1,1)&amp;":"&amp;ADDRESS(ROW(AY211),COLUMN(AY211)-1,1,1),TRUE))&gt;0,"",
                    IF(COUNTIF(INDIRECT(ADDRESS(ROW(AY211),MATCH(AY$167,$166:$166,0),1,1)&amp;":"&amp;ADDRESS(ROW(AY211),COLUMN(AY211)-1,1,1),TRUE),"OK")&gt;0,"OK","NOK")),
              IF(AY$8&gt;=VLOOKUP($A211,'2.2'!$D:$O,5,FALSE),"OK","NOK")),
         "")</f>
        <v/>
      </c>
      <c r="AZ211" s="1269" t="str">
        <f ca="1">IF(intern2!BA47&gt;0,
        IF(AZ$166="X",
              IF(COUNTBLANK(INDIRECT(ADDRESS(ROW(AZ211),MATCH(AZ$167,$166:$166,0),1,1)&amp;":"&amp;ADDRESS(ROW(AZ211),COLUMN(AZ211)-1,1,1),TRUE))&gt;0,"",
                    IF(COUNTIF(INDIRECT(ADDRESS(ROW(AZ211),MATCH(AZ$167,$166:$166,0),1,1)&amp;":"&amp;ADDRESS(ROW(AZ211),COLUMN(AZ211)-1,1,1),TRUE),"OK")&gt;0,"OK","NOK")),
              IF(AZ$8&gt;=VLOOKUP($A211,'2.2'!$D:$O,5,FALSE),"OK","NOK")),
         "")</f>
        <v/>
      </c>
      <c r="BA211" s="1156" t="str">
        <f ca="1">IF(intern2!BB47&gt;0,
        IF(BA$166="X",
              IF(COUNTBLANK(INDIRECT(ADDRESS(ROW(BA211),MATCH(BA$167,$166:$166,0),1,1)&amp;":"&amp;ADDRESS(ROW(BA211),COLUMN(BA211)-1,1,1),TRUE))&gt;0,"",
                    IF(COUNTIF(INDIRECT(ADDRESS(ROW(BA211),MATCH(BA$167,$166:$166,0),1,1)&amp;":"&amp;ADDRESS(ROW(BA211),COLUMN(BA211)-1,1,1),TRUE),"OK")&gt;0,"OK","NOK")),
              IF(BA$8&gt;=VLOOKUP($A211,'2.2'!$D:$O,5,FALSE),"OK","NOK")),
         "")</f>
        <v/>
      </c>
      <c r="BB211" s="1156" t="str">
        <f ca="1">IF(intern2!BC47&gt;0,
        IF(BB$166="X",
              IF(COUNTBLANK(INDIRECT(ADDRESS(ROW(BB211),MATCH(BB$167,$166:$166,0),1,1)&amp;":"&amp;ADDRESS(ROW(BB211),COLUMN(BB211)-1,1,1),TRUE))&gt;0,"",
                    IF(COUNTIF(INDIRECT(ADDRESS(ROW(BB211),MATCH(BB$167,$166:$166,0),1,1)&amp;":"&amp;ADDRESS(ROW(BB211),COLUMN(BB211)-1,1,1),TRUE),"OK")&gt;0,"OK","NOK")),
              IF(BB$8&gt;=VLOOKUP($A211,'2.2'!$D:$O,5,FALSE),"OK","NOK")),
         "")</f>
        <v/>
      </c>
      <c r="BC211" s="1156" t="str">
        <f ca="1">IF(intern2!BD47&gt;0,
        IF(BC$166="X",
              IF(COUNTBLANK(INDIRECT(ADDRESS(ROW(BC211),MATCH(BC$167,$166:$166,0),1,1)&amp;":"&amp;ADDRESS(ROW(BC211),COLUMN(BC211)-1,1,1),TRUE))&gt;0,"",
                    IF(COUNTIF(INDIRECT(ADDRESS(ROW(BC211),MATCH(BC$167,$166:$166,0),1,1)&amp;":"&amp;ADDRESS(ROW(BC211),COLUMN(BC211)-1,1,1),TRUE),"OK")&gt;0,"OK","NOK")),
              IF(BC$8&gt;=VLOOKUP($A211,'2.2'!$D:$O,5,FALSE),"OK","NOK")),
         "")</f>
        <v/>
      </c>
      <c r="BD211" s="1156" t="str">
        <f ca="1">IF(intern2!BE47&gt;0,
        IF(BD$166="X",
              IF(COUNTBLANK(INDIRECT(ADDRESS(ROW(BD211),MATCH(BD$167,$166:$166,0),1,1)&amp;":"&amp;ADDRESS(ROW(BD211),COLUMN(BD211)-1,1,1),TRUE))&gt;0,"",
                    IF(COUNTIF(INDIRECT(ADDRESS(ROW(BD211),MATCH(BD$167,$166:$166,0),1,1)&amp;":"&amp;ADDRESS(ROW(BD211),COLUMN(BD211)-1,1,1),TRUE),"OK")&gt;0,"OK","NOK")),
              IF(BD$8&gt;=VLOOKUP($A211,'2.2'!$D:$O,5,FALSE),"OK","NOK")),
         "")</f>
        <v/>
      </c>
      <c r="BE211" s="1156" t="str">
        <f ca="1">IF(intern2!BF47&gt;0,
        IF(BE$166="X",
              IF(COUNTBLANK(INDIRECT(ADDRESS(ROW(BE211),MATCH(BE$167,$166:$166,0),1,1)&amp;":"&amp;ADDRESS(ROW(BE211),COLUMN(BE211)-1,1,1),TRUE))&gt;0,"",
                    IF(COUNTIF(INDIRECT(ADDRESS(ROW(BE211),MATCH(BE$167,$166:$166,0),1,1)&amp;":"&amp;ADDRESS(ROW(BE211),COLUMN(BE211)-1,1,1),TRUE),"OK")&gt;0,"OK","NOK")),
              IF(BE$8&gt;=VLOOKUP($A211,'2.2'!$D:$O,5,FALSE),"OK","NOK")),
         "")</f>
        <v/>
      </c>
      <c r="BF211" s="1170" t="str">
        <f ca="1">IF(intern2!BG47&gt;0,
        IF(BF$166="X",
              IF(COUNTBLANK(INDIRECT(ADDRESS(ROW(BF211),MATCH(BF$167,$166:$166,0),1,1)&amp;":"&amp;ADDRESS(ROW(BF211),COLUMN(BF211)-1,1,1),TRUE))&gt;0,"",
                    IF(COUNTIF(INDIRECT(ADDRESS(ROW(BF211),MATCH(BF$167,$166:$166,0),1,1)&amp;":"&amp;ADDRESS(ROW(BF211),COLUMN(BF211)-1,1,1),TRUE),"OK")&gt;0,"OK","NOK")),
              IF(BF$8&gt;=VLOOKUP($A211,'2.2'!$D:$O,5,FALSE),"OK","NOK")),
         "")</f>
        <v/>
      </c>
      <c r="BG211" s="1269" t="str">
        <f ca="1">IF(intern2!BH47&gt;0,
        IF(BG$166="X",
              IF(COUNTBLANK(INDIRECT(ADDRESS(ROW(BG211),MATCH(BG$167,$166:$166,0),1,1)&amp;":"&amp;ADDRESS(ROW(BG211),COLUMN(BG211)-1,1,1),TRUE))&gt;0,"",
                    IF(COUNTIF(INDIRECT(ADDRESS(ROW(BG211),MATCH(BG$167,$166:$166,0),1,1)&amp;":"&amp;ADDRESS(ROW(BG211),COLUMN(BG211)-1,1,1),TRUE),"OK")&gt;0,"OK","NOK")),
              IF(BG$8&gt;=VLOOKUP($A211,'2.2'!$D:$O,5,FALSE),"OK","NOK")),
         "")</f>
        <v/>
      </c>
      <c r="BH211" s="1176" t="str">
        <f t="shared" ca="1" si="12"/>
        <v>NOK</v>
      </c>
      <c r="BI211" s="1176"/>
    </row>
    <row r="212" spans="1:61" x14ac:dyDescent="0.25">
      <c r="A212" s="1179" t="str">
        <f t="shared" ref="A212:B212" si="55">+A52</f>
        <v>GAE1.1</v>
      </c>
      <c r="B212" s="1157" t="str">
        <f t="shared" si="55"/>
        <v>Gastroenterologia specialistica</v>
      </c>
      <c r="C212" s="1156" t="str">
        <f ca="1">IF(intern2!D48&gt;0,
        IF(C$166="X",
              IF(COUNTBLANK(INDIRECT(ADDRESS(ROW(C212),MATCH(C$167,$166:$166,0),1,1)&amp;":"&amp;ADDRESS(ROW(C212),COLUMN(C212)-1,1,1),TRUE))&gt;0,"",
                    IF(COUNTIF(INDIRECT(ADDRESS(ROW(C212),MATCH(C$167,$166:$166,0),1,1)&amp;":"&amp;ADDRESS(ROW(C212),COLUMN(C212)-1,1,1),TRUE),"OK")&gt;0,"OK","NOK")),
              IF(C$8&gt;=VLOOKUP($A212,'2.2'!$D:$O,5,FALSE),"OK","NOK")),
         "")</f>
        <v/>
      </c>
      <c r="D212" s="1156" t="str">
        <f ca="1">IF(intern2!E48&gt;0,
        IF(D$166="X",
              IF(COUNTBLANK(INDIRECT(ADDRESS(ROW(D212),MATCH(D$167,$166:$166,0),1,1)&amp;":"&amp;ADDRESS(ROW(D212),COLUMN(D212)-1,1,1),TRUE))&gt;0,"",
                    IF(COUNTIF(INDIRECT(ADDRESS(ROW(D212),MATCH(D$167,$166:$166,0),1,1)&amp;":"&amp;ADDRESS(ROW(D212),COLUMN(D212)-1,1,1),TRUE),"OK")&gt;0,"OK","NOK")),
              IF(D$8&gt;=VLOOKUP($A212,'2.2'!$D:$O,5,FALSE),"OK","NOK")),
         "")</f>
        <v/>
      </c>
      <c r="E212" s="1156" t="str">
        <f ca="1">IF(intern2!F48&gt;0,
        IF(E$166="X",
              IF(COUNTBLANK(INDIRECT(ADDRESS(ROW(E212),MATCH(E$167,$166:$166,0),1,1)&amp;":"&amp;ADDRESS(ROW(E212),COLUMN(E212)-1,1,1),TRUE))&gt;0,"",
                    IF(COUNTIF(INDIRECT(ADDRESS(ROW(E212),MATCH(E$167,$166:$166,0),1,1)&amp;":"&amp;ADDRESS(ROW(E212),COLUMN(E212)-1,1,1),TRUE),"OK")&gt;0,"OK","NOK")),
              IF(E$8&gt;=VLOOKUP($A212,'2.2'!$D:$O,5,FALSE),"OK","NOK")),
         "")</f>
        <v/>
      </c>
      <c r="F212" s="1156" t="str">
        <f ca="1">IF(intern2!G48&gt;0,
        IF(F$166="X",
              IF(COUNTBLANK(INDIRECT(ADDRESS(ROW(F212),MATCH(F$167,$166:$166,0),1,1)&amp;":"&amp;ADDRESS(ROW(F212),COLUMN(F212)-1,1,1),TRUE))&gt;0,"",
                    IF(COUNTIF(INDIRECT(ADDRESS(ROW(F212),MATCH(F$167,$166:$166,0),1,1)&amp;":"&amp;ADDRESS(ROW(F212),COLUMN(F212)-1,1,1),TRUE),"OK")&gt;0,"OK","NOK")),
              IF(F$8&gt;=VLOOKUP($A212,'2.2'!$D:$O,5,FALSE),"OK","NOK")),
         "")</f>
        <v/>
      </c>
      <c r="G212" s="1156" t="str">
        <f ca="1">IF(intern2!H48&gt;0,
        IF(G$166="X",
              IF(COUNTBLANK(INDIRECT(ADDRESS(ROW(G212),MATCH(G$167,$166:$166,0),1,1)&amp;":"&amp;ADDRESS(ROW(G212),COLUMN(G212)-1,1,1),TRUE))&gt;0,"",
                    IF(COUNTIF(INDIRECT(ADDRESS(ROW(G212),MATCH(G$167,$166:$166,0),1,1)&amp;":"&amp;ADDRESS(ROW(G212),COLUMN(G212)-1,1,1),TRUE),"OK")&gt;0,"OK","NOK")),
              IF(G$8&gt;=VLOOKUP($A212,'2.2'!$D:$O,5,FALSE),"OK","NOK")),
         "")</f>
        <v/>
      </c>
      <c r="H212" s="1156" t="str">
        <f ca="1">IF(intern2!I48&gt;0,
        IF(H$166="X",
              IF(COUNTBLANK(INDIRECT(ADDRESS(ROW(H212),MATCH(H$167,$166:$166,0),1,1)&amp;":"&amp;ADDRESS(ROW(H212),COLUMN(H212)-1,1,1),TRUE))&gt;0,"",
                    IF(COUNTIF(INDIRECT(ADDRESS(ROW(H212),MATCH(H$167,$166:$166,0),1,1)&amp;":"&amp;ADDRESS(ROW(H212),COLUMN(H212)-1,1,1),TRUE),"OK")&gt;0,"OK","NOK")),
              IF(H$8&gt;=VLOOKUP($A212,'2.2'!$D:$O,5,FALSE),"OK","NOK")),
         "")</f>
        <v/>
      </c>
      <c r="I212" s="1269" t="str">
        <f ca="1">IF(intern2!J48&gt;0,
        IF(I$166="X",
              IF(COUNTBLANK(INDIRECT(ADDRESS(ROW(I212),MATCH(I$167,$166:$166,0),1,1)&amp;":"&amp;ADDRESS(ROW(I212),COLUMN(I212)-1,1,1),TRUE))&gt;0,"",
                    IF(COUNTIF(INDIRECT(ADDRESS(ROW(I212),MATCH(I$167,$166:$166,0),1,1)&amp;":"&amp;ADDRESS(ROW(I212),COLUMN(I212)-1,1,1),TRUE),"OK")&gt;0,"OK","NOK")),
              IF(I$8&gt;=VLOOKUP($A212,'2.2'!$D:$O,5,FALSE),"OK","NOK")),
         "")</f>
        <v/>
      </c>
      <c r="J212" s="1159" t="str">
        <f ca="1">IF(intern2!K48&gt;0,
        IF(J$166="X",
              IF(COUNTBLANK(INDIRECT(ADDRESS(ROW(J212),MATCH(J$167,$166:$166,0),1,1)&amp;":"&amp;ADDRESS(ROW(J212),COLUMN(J212)-1,1,1),TRUE))&gt;0,"",
                    IF(COUNTIF(INDIRECT(ADDRESS(ROW(J212),MATCH(J$167,$166:$166,0),1,1)&amp;":"&amp;ADDRESS(ROW(J212),COLUMN(J212)-1,1,1),TRUE),"OK")&gt;0,"OK","NOK")),
              IF(J$8&gt;=VLOOKUP($A212,'2.2'!$D:$O,5,FALSE),"OK","NOK")),
         "")</f>
        <v/>
      </c>
      <c r="K212" s="1156" t="str">
        <f ca="1">IF(intern2!L48&gt;0,
        IF(K$166="X",
              IF(COUNTBLANK(INDIRECT(ADDRESS(ROW(K212),MATCH(K$167,$166:$166,0),1,1)&amp;":"&amp;ADDRESS(ROW(K212),COLUMN(K212)-1,1,1),TRUE))&gt;0,"",
                    IF(COUNTIF(INDIRECT(ADDRESS(ROW(K212),MATCH(K$167,$166:$166,0),1,1)&amp;":"&amp;ADDRESS(ROW(K212),COLUMN(K212)-1,1,1),TRUE),"OK")&gt;0,"OK","NOK")),
              IF(K$8&gt;=VLOOKUP($A212,'2.2'!$D:$O,5,FALSE),"OK","NOK")),
         "")</f>
        <v/>
      </c>
      <c r="L212" s="1156" t="str">
        <f ca="1">IF(intern2!M48&gt;0,
        IF(L$166="X",
              IF(COUNTBLANK(INDIRECT(ADDRESS(ROW(L212),MATCH(L$167,$166:$166,0),1,1)&amp;":"&amp;ADDRESS(ROW(L212),COLUMN(L212)-1,1,1),TRUE))&gt;0,"",
                    IF(COUNTIF(INDIRECT(ADDRESS(ROW(L212),MATCH(L$167,$166:$166,0),1,1)&amp;":"&amp;ADDRESS(ROW(L212),COLUMN(L212)-1,1,1),TRUE),"OK")&gt;0,"OK","NOK")),
              IF(L$8&gt;=VLOOKUP($A212,'2.2'!$D:$O,5,FALSE),"OK","NOK")),
         "")</f>
        <v/>
      </c>
      <c r="M212" s="1156" t="str">
        <f ca="1">IF(intern2!N48&gt;0,
        IF(M$166="X",
              IF(COUNTBLANK(INDIRECT(ADDRESS(ROW(M212),MATCH(M$167,$166:$166,0),1,1)&amp;":"&amp;ADDRESS(ROW(M212),COLUMN(M212)-1,1,1),TRUE))&gt;0,"",
                    IF(COUNTIF(INDIRECT(ADDRESS(ROW(M212),MATCH(M$167,$166:$166,0),1,1)&amp;":"&amp;ADDRESS(ROW(M212),COLUMN(M212)-1,1,1),TRUE),"OK")&gt;0,"OK","NOK")),
              IF(M$8&gt;=VLOOKUP($A212,'2.2'!$D:$O,5,FALSE),"OK","NOK")),
         "")</f>
        <v/>
      </c>
      <c r="N212" s="1156" t="str">
        <f ca="1">IF(intern2!O48&gt;0,
        IF(N$166="X",
              IF(COUNTBLANK(INDIRECT(ADDRESS(ROW(N212),MATCH(N$167,$166:$166,0),1,1)&amp;":"&amp;ADDRESS(ROW(N212),COLUMN(N212)-1,1,1),TRUE))&gt;0,"",
                    IF(COUNTIF(INDIRECT(ADDRESS(ROW(N212),MATCH(N$167,$166:$166,0),1,1)&amp;":"&amp;ADDRESS(ROW(N212),COLUMN(N212)-1,1,1),TRUE),"OK")&gt;0,"OK","NOK")),
              IF(N$8&gt;=VLOOKUP($A212,'2.2'!$D:$O,5,FALSE),"OK","NOK")),
         "")</f>
        <v/>
      </c>
      <c r="O212" s="1156" t="str">
        <f ca="1">IF(intern2!P48&gt;0,
        IF(O$166="X",
              IF(COUNTBLANK(INDIRECT(ADDRESS(ROW(O212),MATCH(O$167,$166:$166,0),1,1)&amp;":"&amp;ADDRESS(ROW(O212),COLUMN(O212)-1,1,1),TRUE))&gt;0,"",
                    IF(COUNTIF(INDIRECT(ADDRESS(ROW(O212),MATCH(O$167,$166:$166,0),1,1)&amp;":"&amp;ADDRESS(ROW(O212),COLUMN(O212)-1,1,1),TRUE),"OK")&gt;0,"OK","NOK")),
              IF(O$8&gt;=VLOOKUP($A212,'2.2'!$D:$O,5,FALSE),"OK","NOK")),
         "")</f>
        <v/>
      </c>
      <c r="P212" s="1156" t="str">
        <f ca="1">IF(intern2!Q48&gt;0,
        IF(P$166="X",
              IF(COUNTBLANK(INDIRECT(ADDRESS(ROW(P212),MATCH(P$167,$166:$166,0),1,1)&amp;":"&amp;ADDRESS(ROW(P212),COLUMN(P212)-1,1,1),TRUE))&gt;0,"",
                    IF(COUNTIF(INDIRECT(ADDRESS(ROW(P212),MATCH(P$167,$166:$166,0),1,1)&amp;":"&amp;ADDRESS(ROW(P212),COLUMN(P212)-1,1,1),TRUE),"OK")&gt;0,"OK","NOK")),
              IF(P$8&gt;=VLOOKUP($A212,'2.2'!$D:$O,5,FALSE),"OK","NOK")),
         "")</f>
        <v/>
      </c>
      <c r="Q212" s="1156" t="str">
        <f ca="1">IF(intern2!R48&gt;0,
        IF(Q$166="X",
              IF(COUNTBLANK(INDIRECT(ADDRESS(ROW(Q212),MATCH(Q$167,$166:$166,0),1,1)&amp;":"&amp;ADDRESS(ROW(Q212),COLUMN(Q212)-1,1,1),TRUE))&gt;0,"",
                    IF(COUNTIF(INDIRECT(ADDRESS(ROW(Q212),MATCH(Q$167,$166:$166,0),1,1)&amp;":"&amp;ADDRESS(ROW(Q212),COLUMN(Q212)-1,1,1),TRUE),"OK")&gt;0,"OK","NOK")),
              IF(Q$8&gt;=VLOOKUP($A212,'2.2'!$D:$O,5,FALSE),"OK","NOK")),
         "")</f>
        <v/>
      </c>
      <c r="R212" s="1159" t="str">
        <f ca="1">IF(intern2!S48&gt;0,
        IF(R$166="X",
              IF(COUNTBLANK(INDIRECT(ADDRESS(ROW(R212),MATCH(R$167,$166:$166,0),1,1)&amp;":"&amp;ADDRESS(ROW(R212),COLUMN(R212)-1,1,1),TRUE))&gt;0,"",
                    IF(COUNTIF(INDIRECT(ADDRESS(ROW(R212),MATCH(R$167,$166:$166,0),1,1)&amp;":"&amp;ADDRESS(ROW(R212),COLUMN(R212)-1,1,1),TRUE),"OK")&gt;0,"OK","NOK")),
              IF(R$8&gt;=VLOOKUP($A212,'2.2'!$D:$O,5,FALSE),"OK","NOK")),
         "")</f>
        <v/>
      </c>
      <c r="S212" s="1159" t="str">
        <f ca="1">IF(intern2!T48&gt;0,
        IF(S$166="X",
              IF(COUNTBLANK(INDIRECT(ADDRESS(ROW(S212),MATCH(S$167,$166:$166,0),1,1)&amp;":"&amp;ADDRESS(ROW(S212),COLUMN(S212)-1,1,1),TRUE))&gt;0,"",
                    IF(COUNTIF(INDIRECT(ADDRESS(ROW(S212),MATCH(S$167,$166:$166,0),1,1)&amp;":"&amp;ADDRESS(ROW(S212),COLUMN(S212)-1,1,1),TRUE),"OK")&gt;0,"OK","NOK")),
              IF(S$8&gt;=VLOOKUP($A212,'2.2'!$D:$O,5,FALSE),"OK","NOK")),
         "")</f>
        <v/>
      </c>
      <c r="T212" s="1156" t="str">
        <f ca="1">IF(intern2!U48&gt;0,
        IF(T$166="X",
              IF(COUNTBLANK(INDIRECT(ADDRESS(ROW(T212),MATCH(T$167,$166:$166,0),1,1)&amp;":"&amp;ADDRESS(ROW(T212),COLUMN(T212)-1,1,1),TRUE))&gt;0,"",
                    IF(COUNTIF(INDIRECT(ADDRESS(ROW(T212),MATCH(T$167,$166:$166,0),1,1)&amp;":"&amp;ADDRESS(ROW(T212),COLUMN(T212)-1,1,1),TRUE),"OK")&gt;0,"OK","NOK")),
              IF(T$8&gt;=VLOOKUP($A212,'2.2'!$D:$O,5,FALSE),"OK","NOK")),
         "")</f>
        <v/>
      </c>
      <c r="U212" s="1156" t="str">
        <f ca="1">IF(intern2!V48&gt;0,
        IF(U$166="X",
              IF(COUNTBLANK(INDIRECT(ADDRESS(ROW(U212),MATCH(U$167,$166:$166,0),1,1)&amp;":"&amp;ADDRESS(ROW(U212),COLUMN(U212)-1,1,1),TRUE))&gt;0,"",
                    IF(COUNTIF(INDIRECT(ADDRESS(ROW(U212),MATCH(U$167,$166:$166,0),1,1)&amp;":"&amp;ADDRESS(ROW(U212),COLUMN(U212)-1,1,1),TRUE),"OK")&gt;0,"OK","NOK")),
              IF(U$8&gt;=VLOOKUP($A212,'2.2'!$D:$O,5,FALSE),"OK","NOK")),
         "")</f>
        <v/>
      </c>
      <c r="V212" s="1156" t="str">
        <f ca="1">IF(intern2!W48&gt;0,
        IF(V$166="X",
              IF(COUNTBLANK(INDIRECT(ADDRESS(ROW(V212),MATCH(V$167,$166:$166,0),1,1)&amp;":"&amp;ADDRESS(ROW(V212),COLUMN(V212)-1,1,1),TRUE))&gt;0,"",
                    IF(COUNTIF(INDIRECT(ADDRESS(ROW(V212),MATCH(V$167,$166:$166,0),1,1)&amp;":"&amp;ADDRESS(ROW(V212),COLUMN(V212)-1,1,1),TRUE),"OK")&gt;0,"OK","NOK")),
              IF(V$8&gt;=VLOOKUP($A212,'2.2'!$D:$O,5,FALSE),"OK","NOK")),
         "")</f>
        <v>NOK</v>
      </c>
      <c r="W212" s="1156" t="str">
        <f ca="1">IF(intern2!X48&gt;0,
        IF(W$166="X",
              IF(COUNTBLANK(INDIRECT(ADDRESS(ROW(W212),MATCH(W$167,$166:$166,0),1,1)&amp;":"&amp;ADDRESS(ROW(W212),COLUMN(W212)-1,1,1),TRUE))&gt;0,"",
                    IF(COUNTIF(INDIRECT(ADDRESS(ROW(W212),MATCH(W$167,$166:$166,0),1,1)&amp;":"&amp;ADDRESS(ROW(W212),COLUMN(W212)-1,1,1),TRUE),"OK")&gt;0,"OK","NOK")),
              IF(W$8&gt;=VLOOKUP($A212,'2.2'!$D:$O,5,FALSE),"OK","NOK")),
         "")</f>
        <v/>
      </c>
      <c r="X212" s="1156" t="str">
        <f ca="1">IF(intern2!Y48&gt;0,
        IF(X$166="X",
              IF(COUNTBLANK(INDIRECT(ADDRESS(ROW(X212),MATCH(X$167,$166:$166,0),1,1)&amp;":"&amp;ADDRESS(ROW(X212),COLUMN(X212)-1,1,1),TRUE))&gt;0,"",
                    IF(COUNTIF(INDIRECT(ADDRESS(ROW(X212),MATCH(X$167,$166:$166,0),1,1)&amp;":"&amp;ADDRESS(ROW(X212),COLUMN(X212)-1,1,1),TRUE),"OK")&gt;0,"OK","NOK")),
              IF(X$8&gt;=VLOOKUP($A212,'2.2'!$D:$O,5,FALSE),"OK","NOK")),
         "")</f>
        <v/>
      </c>
      <c r="Y212" s="1170" t="str">
        <f ca="1">IF(intern2!Z48&gt;0,
        IF(Y$166="X",
              IF(COUNTBLANK(INDIRECT(ADDRESS(ROW(Y212),MATCH(Y$167,$166:$166,0),1,1)&amp;":"&amp;ADDRESS(ROW(Y212),COLUMN(Y212)-1,1,1),TRUE))&gt;0,"",
                    IF(COUNTIF(INDIRECT(ADDRESS(ROW(Y212),MATCH(Y$167,$166:$166,0),1,1)&amp;":"&amp;ADDRESS(ROW(Y212),COLUMN(Y212)-1,1,1),TRUE),"OK")&gt;0,"OK","NOK")),
              IF(Y$8&gt;=VLOOKUP($A212,'2.2'!$D:$O,5,FALSE),"OK","NOK")),
         "")</f>
        <v/>
      </c>
      <c r="Z212" s="1269" t="str">
        <f ca="1">IF(intern2!AA48&gt;0,
        IF(Z$166="X",
              IF(COUNTBLANK(INDIRECT(ADDRESS(ROW(Z212),MATCH(Z$167,$166:$166,0),1,1)&amp;":"&amp;ADDRESS(ROW(Z212),COLUMN(Z212)-1,1,1),TRUE))&gt;0,"",
                    IF(COUNTIF(INDIRECT(ADDRESS(ROW(Z212),MATCH(Z$167,$166:$166,0),1,1)&amp;":"&amp;ADDRESS(ROW(Z212),COLUMN(Z212)-1,1,1),TRUE),"OK")&gt;0,"OK","NOK")),
              IF(Z$8&gt;=VLOOKUP($A212,'2.2'!$D:$O,5,FALSE),"OK","NOK")),
         "")</f>
        <v/>
      </c>
      <c r="AA212" s="1156" t="str">
        <f ca="1">IF(intern2!AB48&gt;0,
        IF(AA$166="X",
              IF(COUNTBLANK(INDIRECT(ADDRESS(ROW(AA212),MATCH(AA$167,$166:$166,0),1,1)&amp;":"&amp;ADDRESS(ROW(AA212),COLUMN(AA212)-1,1,1),TRUE))&gt;0,"",
                    IF(COUNTIF(INDIRECT(ADDRESS(ROW(AA212),MATCH(AA$167,$166:$166,0),1,1)&amp;":"&amp;ADDRESS(ROW(AA212),COLUMN(AA212)-1,1,1),TRUE),"OK")&gt;0,"OK","NOK")),
              IF(AA$8&gt;=VLOOKUP($A212,'2.2'!$D:$O,5,FALSE),"OK","NOK")),
         "")</f>
        <v/>
      </c>
      <c r="AB212" s="1156" t="str">
        <f ca="1">IF(intern2!AC48&gt;0,
        IF(AB$166="X",
              IF(COUNTBLANK(INDIRECT(ADDRESS(ROW(AB212),MATCH(AB$167,$166:$166,0),1,1)&amp;":"&amp;ADDRESS(ROW(AB212),COLUMN(AB212)-1,1,1),TRUE))&gt;0,"",
                    IF(COUNTIF(INDIRECT(ADDRESS(ROW(AB212),MATCH(AB$167,$166:$166,0),1,1)&amp;":"&amp;ADDRESS(ROW(AB212),COLUMN(AB212)-1,1,1),TRUE),"OK")&gt;0,"OK","NOK")),
              IF(AB$8&gt;=VLOOKUP($A212,'2.2'!$D:$O,5,FALSE),"OK","NOK")),
         "")</f>
        <v/>
      </c>
      <c r="AC212" s="1156" t="str">
        <f ca="1">IF(intern2!AD48&gt;0,
        IF(AC$166="X",
              IF(COUNTBLANK(INDIRECT(ADDRESS(ROW(AC212),MATCH(AC$167,$166:$166,0),1,1)&amp;":"&amp;ADDRESS(ROW(AC212),COLUMN(AC212)-1,1,1),TRUE))&gt;0,"",
                    IF(COUNTIF(INDIRECT(ADDRESS(ROW(AC212),MATCH(AC$167,$166:$166,0),1,1)&amp;":"&amp;ADDRESS(ROW(AC212),COLUMN(AC212)-1,1,1),TRUE),"OK")&gt;0,"OK","NOK")),
              IF(AC$8&gt;=VLOOKUP($A212,'2.2'!$D:$O,5,FALSE),"OK","NOK")),
         "")</f>
        <v/>
      </c>
      <c r="AD212" s="1156" t="str">
        <f ca="1">IF(intern2!AE48&gt;0,
        IF(AD$166="X",
              IF(COUNTBLANK(INDIRECT(ADDRESS(ROW(AD212),MATCH(AD$167,$166:$166,0),1,1)&amp;":"&amp;ADDRESS(ROW(AD212),COLUMN(AD212)-1,1,1),TRUE))&gt;0,"",
                    IF(COUNTIF(INDIRECT(ADDRESS(ROW(AD212),MATCH(AD$167,$166:$166,0),1,1)&amp;":"&amp;ADDRESS(ROW(AD212),COLUMN(AD212)-1,1,1),TRUE),"OK")&gt;0,"OK","NOK")),
              IF(AD$8&gt;=VLOOKUP($A212,'2.2'!$D:$O,5,FALSE),"OK","NOK")),
         "")</f>
        <v/>
      </c>
      <c r="AE212" s="1160" t="str">
        <f ca="1">IF(intern2!AF48&gt;0,
        IF(AE$166="X",
              IF(COUNTBLANK(INDIRECT(ADDRESS(ROW(AE212),MATCH(AE$167,$166:$166,0),1,1)&amp;":"&amp;ADDRESS(ROW(AE212),COLUMN(AE212)-1,1,1),TRUE))&gt;0,"",
                    IF(COUNTIF(INDIRECT(ADDRESS(ROW(AE212),MATCH(AE$167,$166:$166,0),1,1)&amp;":"&amp;ADDRESS(ROW(AE212),COLUMN(AE212)-1,1,1),TRUE),"OK")&gt;0,"OK","NOK")),
              IF(AE$8&gt;=VLOOKUP($A212,'2.2'!$D:$O,5,FALSE),"OK","NOK")),
         "")</f>
        <v/>
      </c>
      <c r="AF212" s="1269" t="str">
        <f ca="1">IF(intern2!AG48&gt;0,
        IF(AF$166="X",
              IF(COUNTBLANK(INDIRECT(ADDRESS(ROW(AF212),MATCH(AF$167,$166:$166,0),1,1)&amp;":"&amp;ADDRESS(ROW(AF212),COLUMN(AF212)-1,1,1),TRUE))&gt;0,"",
                    IF(COUNTIF(INDIRECT(ADDRESS(ROW(AF212),MATCH(AF$167,$166:$166,0),1,1)&amp;":"&amp;ADDRESS(ROW(AF212),COLUMN(AF212)-1,1,1),TRUE),"OK")&gt;0,"OK","NOK")),
              IF(AF$8&gt;=VLOOKUP($A212,'2.2'!$D:$O,5,FALSE),"OK","NOK")),
         "")</f>
        <v/>
      </c>
      <c r="AG212" s="1160" t="str">
        <f ca="1">IF(intern2!AH48&gt;0,
        IF(AG$166="X",
              IF(COUNTBLANK(INDIRECT(ADDRESS(ROW(AG212),MATCH(AG$167,$166:$166,0),1,1)&amp;":"&amp;ADDRESS(ROW(AG212),COLUMN(AG212)-1,1,1),TRUE))&gt;0,"",
                    IF(COUNTIF(INDIRECT(ADDRESS(ROW(AG212),MATCH(AG$167,$166:$166,0),1,1)&amp;":"&amp;ADDRESS(ROW(AG212),COLUMN(AG212)-1,1,1),TRUE),"OK")&gt;0,"OK","NOK")),
              IF(AG$8&gt;=VLOOKUP($A212,'2.2'!$D:$O,5,FALSE),"OK","NOK")),
         "")</f>
        <v/>
      </c>
      <c r="AH212" s="1160" t="str">
        <f ca="1">IF(intern2!AI48&gt;0,
        IF(AH$166="X",
              IF(COUNTBLANK(INDIRECT(ADDRESS(ROW(AH212),MATCH(AH$167,$166:$166,0),1,1)&amp;":"&amp;ADDRESS(ROW(AH212),COLUMN(AH212)-1,1,1),TRUE))&gt;0,"",
                    IF(COUNTIF(INDIRECT(ADDRESS(ROW(AH212),MATCH(AH$167,$166:$166,0),1,1)&amp;":"&amp;ADDRESS(ROW(AH212),COLUMN(AH212)-1,1,1),TRUE),"OK")&gt;0,"OK","NOK")),
              IF(AH$8&gt;=VLOOKUP($A212,'2.2'!$D:$O,5,FALSE),"OK","NOK")),
         "")</f>
        <v/>
      </c>
      <c r="AI212" s="1156" t="str">
        <f ca="1">IF(intern2!AJ48&gt;0,
        IF(AI$166="X",
              IF(COUNTBLANK(INDIRECT(ADDRESS(ROW(AI212),MATCH(AI$167,$166:$166,0),1,1)&amp;":"&amp;ADDRESS(ROW(AI212),COLUMN(AI212)-1,1,1),TRUE))&gt;0,"",
                    IF(COUNTIF(INDIRECT(ADDRESS(ROW(AI212),MATCH(AI$167,$166:$166,0),1,1)&amp;":"&amp;ADDRESS(ROW(AI212),COLUMN(AI212)-1,1,1),TRUE),"OK")&gt;0,"OK","NOK")),
              IF(AI$8&gt;=VLOOKUP($A212,'2.2'!$D:$O,5,FALSE),"OK","NOK")),
         "")</f>
        <v/>
      </c>
      <c r="AJ212" s="1156" t="str">
        <f ca="1">IF(intern2!AK48&gt;0,
        IF(AJ$166="X",
              IF(COUNTBLANK(INDIRECT(ADDRESS(ROW(AJ212),MATCH(AJ$167,$166:$166,0),1,1)&amp;":"&amp;ADDRESS(ROW(AJ212),COLUMN(AJ212)-1,1,1),TRUE))&gt;0,"",
                    IF(COUNTIF(INDIRECT(ADDRESS(ROW(AJ212),MATCH(AJ$167,$166:$166,0),1,1)&amp;":"&amp;ADDRESS(ROW(AJ212),COLUMN(AJ212)-1,1,1),TRUE),"OK")&gt;0,"OK","NOK")),
              IF(AJ$8&gt;=VLOOKUP($A212,'2.2'!$D:$O,5,FALSE),"OK","NOK")),
         "")</f>
        <v/>
      </c>
      <c r="AK212" s="1156" t="str">
        <f ca="1">IF(intern2!AL48&gt;0,
        IF(AK$166="X",
              IF(COUNTBLANK(INDIRECT(ADDRESS(ROW(AK212),MATCH(AK$167,$166:$166,0),1,1)&amp;":"&amp;ADDRESS(ROW(AK212),COLUMN(AK212)-1,1,1),TRUE))&gt;0,"",
                    IF(COUNTIF(INDIRECT(ADDRESS(ROW(AK212),MATCH(AK$167,$166:$166,0),1,1)&amp;":"&amp;ADDRESS(ROW(AK212),COLUMN(AK212)-1,1,1),TRUE),"OK")&gt;0,"OK","NOK")),
              IF(AK$8&gt;=VLOOKUP($A212,'2.2'!$D:$O,5,FALSE),"OK","NOK")),
         "")</f>
        <v/>
      </c>
      <c r="AL212" s="1156" t="str">
        <f ca="1">IF(intern2!AM48&gt;0,
        IF(AL$166="X",
              IF(COUNTBLANK(INDIRECT(ADDRESS(ROW(AL212),MATCH(AL$167,$166:$166,0),1,1)&amp;":"&amp;ADDRESS(ROW(AL212),COLUMN(AL212)-1,1,1),TRUE))&gt;0,"",
                    IF(COUNTIF(INDIRECT(ADDRESS(ROW(AL212),MATCH(AL$167,$166:$166,0),1,1)&amp;":"&amp;ADDRESS(ROW(AL212),COLUMN(AL212)-1,1,1),TRUE),"OK")&gt;0,"OK","NOK")),
              IF(AL$8&gt;=VLOOKUP($A212,'2.2'!$D:$O,5,FALSE),"OK","NOK")),
         "")</f>
        <v/>
      </c>
      <c r="AM212" s="1269" t="str">
        <f ca="1">IF(intern2!AN48&gt;0,
        IF(AM$166="X",
              IF(COUNTBLANK(INDIRECT(ADDRESS(ROW(AM212),MATCH(AM$167,$166:$166,0),1,1)&amp;":"&amp;ADDRESS(ROW(AM212),COLUMN(AM212)-1,1,1),TRUE))&gt;0,"",
                    IF(COUNTIF(INDIRECT(ADDRESS(ROW(AM212),MATCH(AM$167,$166:$166,0),1,1)&amp;":"&amp;ADDRESS(ROW(AM212),COLUMN(AM212)-1,1,1),TRUE),"OK")&gt;0,"OK","NOK")),
              IF(AM$8&gt;=VLOOKUP($A212,'2.2'!$D:$O,5,FALSE),"OK","NOK")),
         "")</f>
        <v/>
      </c>
      <c r="AN212" s="1170" t="str">
        <f ca="1">IF(intern2!AO48&gt;0,
        IF(AN$166="X",
              IF(COUNTBLANK(INDIRECT(ADDRESS(ROW(AN212),MATCH(AN$167,$166:$166,0),1,1)&amp;":"&amp;ADDRESS(ROW(AN212),COLUMN(AN212)-1,1,1),TRUE))&gt;0,"",
                    IF(COUNTIF(INDIRECT(ADDRESS(ROW(AN212),MATCH(AN$167,$166:$166,0),1,1)&amp;":"&amp;ADDRESS(ROW(AN212),COLUMN(AN212)-1,1,1),TRUE),"OK")&gt;0,"OK","NOK")),
              IF(AN$8&gt;=VLOOKUP($A212,'2.2'!$D:$O,5,FALSE),"OK","NOK")),
         "")</f>
        <v/>
      </c>
      <c r="AO212" s="1156" t="str">
        <f ca="1">IF(intern2!AP48&gt;0,
        IF(AO$166="X",
              IF(COUNTBLANK(INDIRECT(ADDRESS(ROW(AO212),MATCH(AO$167,$166:$166,0),1,1)&amp;":"&amp;ADDRESS(ROW(AO212),COLUMN(AO212)-1,1,1),TRUE))&gt;0,"",
                    IF(COUNTIF(INDIRECT(ADDRESS(ROW(AO212),MATCH(AO$167,$166:$166,0),1,1)&amp;":"&amp;ADDRESS(ROW(AO212),COLUMN(AO212)-1,1,1),TRUE),"OK")&gt;0,"OK","NOK")),
              IF(AO$8&gt;=VLOOKUP($A212,'2.2'!$D:$O,5,FALSE),"OK","NOK")),
         "")</f>
        <v/>
      </c>
      <c r="AP212" s="1156" t="str">
        <f ca="1">IF(intern2!AQ48&gt;0,
        IF(AP$166="X",
              IF(COUNTBLANK(INDIRECT(ADDRESS(ROW(AP212),MATCH(AP$167,$166:$166,0),1,1)&amp;":"&amp;ADDRESS(ROW(AP212),COLUMN(AP212)-1,1,1),TRUE))&gt;0,"",
                    IF(COUNTIF(INDIRECT(ADDRESS(ROW(AP212),MATCH(AP$167,$166:$166,0),1,1)&amp;":"&amp;ADDRESS(ROW(AP212),COLUMN(AP212)-1,1,1),TRUE),"OK")&gt;0,"OK","NOK")),
              IF(AP$8&gt;=VLOOKUP($A212,'2.2'!$D:$O,5,FALSE),"OK","NOK")),
         "")</f>
        <v/>
      </c>
      <c r="AQ212" s="1269" t="str">
        <f ca="1">IF(intern2!AR48&gt;0,
        IF(AQ$166="X",
              IF(COUNTBLANK(INDIRECT(ADDRESS(ROW(AQ212),MATCH(AQ$167,$166:$166,0),1,1)&amp;":"&amp;ADDRESS(ROW(AQ212),COLUMN(AQ212)-1,1,1),TRUE))&gt;0,"",
                    IF(COUNTIF(INDIRECT(ADDRESS(ROW(AQ212),MATCH(AQ$167,$166:$166,0),1,1)&amp;":"&amp;ADDRESS(ROW(AQ212),COLUMN(AQ212)-1,1,1),TRUE),"OK")&gt;0,"OK","NOK")),
              IF(AQ$8&gt;=VLOOKUP($A212,'2.2'!$D:$O,5,FALSE),"OK","NOK")),
         "")</f>
        <v/>
      </c>
      <c r="AR212" s="1156" t="str">
        <f ca="1">IF(intern2!AS48&gt;0,
        IF(AR$166="X",
              IF(COUNTBLANK(INDIRECT(ADDRESS(ROW(AR212),MATCH(AR$167,$166:$166,0),1,1)&amp;":"&amp;ADDRESS(ROW(AR212),COLUMN(AR212)-1,1,1),TRUE))&gt;0,"",
                    IF(COUNTIF(INDIRECT(ADDRESS(ROW(AR212),MATCH(AR$167,$166:$166,0),1,1)&amp;":"&amp;ADDRESS(ROW(AR212),COLUMN(AR212)-1,1,1),TRUE),"OK")&gt;0,"OK","NOK")),
              IF(AR$8&gt;=VLOOKUP($A212,'2.2'!$D:$O,5,FALSE),"OK","NOK")),
         "")</f>
        <v/>
      </c>
      <c r="AS212" s="1156" t="str">
        <f ca="1">IF(intern2!AT48&gt;0,
        IF(AS$166="X",
              IF(COUNTBLANK(INDIRECT(ADDRESS(ROW(AS212),MATCH(AS$167,$166:$166,0),1,1)&amp;":"&amp;ADDRESS(ROW(AS212),COLUMN(AS212)-1,1,1),TRUE))&gt;0,"",
                    IF(COUNTIF(INDIRECT(ADDRESS(ROW(AS212),MATCH(AS$167,$166:$166,0),1,1)&amp;":"&amp;ADDRESS(ROW(AS212),COLUMN(AS212)-1,1,1),TRUE),"OK")&gt;0,"OK","NOK")),
              IF(AS$8&gt;=VLOOKUP($A212,'2.2'!$D:$O,5,FALSE),"OK","NOK")),
         "")</f>
        <v/>
      </c>
      <c r="AT212" s="1269" t="str">
        <f ca="1">IF(intern2!AU48&gt;0,
        IF(AT$166="X",
              IF(COUNTBLANK(INDIRECT(ADDRESS(ROW(AT212),MATCH(AT$167,$166:$166,0),1,1)&amp;":"&amp;ADDRESS(ROW(AT212),COLUMN(AT212)-1,1,1),TRUE))&gt;0,"",
                    IF(COUNTIF(INDIRECT(ADDRESS(ROW(AT212),MATCH(AT$167,$166:$166,0),1,1)&amp;":"&amp;ADDRESS(ROW(AT212),COLUMN(AT212)-1,1,1),TRUE),"OK")&gt;0,"OK","NOK")),
              IF(AT$8&gt;=VLOOKUP($A212,'2.2'!$D:$O,5,FALSE),"OK","NOK")),
         "")</f>
        <v/>
      </c>
      <c r="AU212" s="1156" t="str">
        <f ca="1">IF(intern2!AV48&gt;0,
        IF(AU$166="X",
              IF(COUNTBLANK(INDIRECT(ADDRESS(ROW(AU212),MATCH(AU$167,$166:$166,0),1,1)&amp;":"&amp;ADDRESS(ROW(AU212),COLUMN(AU212)-1,1,1),TRUE))&gt;0,"",
                    IF(COUNTIF(INDIRECT(ADDRESS(ROW(AU212),MATCH(AU$167,$166:$166,0),1,1)&amp;":"&amp;ADDRESS(ROW(AU212),COLUMN(AU212)-1,1,1),TRUE),"OK")&gt;0,"OK","NOK")),
              IF(AU$8&gt;=VLOOKUP($A212,'2.2'!$D:$O,5,FALSE),"OK","NOK")),
         "")</f>
        <v/>
      </c>
      <c r="AV212" s="1156" t="str">
        <f ca="1">IF(intern2!AW48&gt;0,
        IF(AV$166="X",
              IF(COUNTBLANK(INDIRECT(ADDRESS(ROW(AV212),MATCH(AV$167,$166:$166,0),1,1)&amp;":"&amp;ADDRESS(ROW(AV212),COLUMN(AV212)-1,1,1),TRUE))&gt;0,"",
                    IF(COUNTIF(INDIRECT(ADDRESS(ROW(AV212),MATCH(AV$167,$166:$166,0),1,1)&amp;":"&amp;ADDRESS(ROW(AV212),COLUMN(AV212)-1,1,1),TRUE),"OK")&gt;0,"OK","NOK")),
              IF(AV$8&gt;=VLOOKUP($A212,'2.2'!$D:$O,5,FALSE),"OK","NOK")),
         "")</f>
        <v/>
      </c>
      <c r="AW212" s="1156" t="str">
        <f ca="1">IF(intern2!AX48&gt;0,
        IF(AW$166="X",
              IF(COUNTBLANK(INDIRECT(ADDRESS(ROW(AW212),MATCH(AW$167,$166:$166,0),1,1)&amp;":"&amp;ADDRESS(ROW(AW212),COLUMN(AW212)-1,1,1),TRUE))&gt;0,"",
                    IF(COUNTIF(INDIRECT(ADDRESS(ROW(AW212),MATCH(AW$167,$166:$166,0),1,1)&amp;":"&amp;ADDRESS(ROW(AW212),COLUMN(AW212)-1,1,1),TRUE),"OK")&gt;0,"OK","NOK")),
              IF(AW$8&gt;=VLOOKUP($A212,'2.2'!$D:$O,5,FALSE),"OK","NOK")),
         "")</f>
        <v/>
      </c>
      <c r="AX212" s="1156" t="str">
        <f ca="1">IF(intern2!AY48&gt;0,
        IF(AX$166="X",
              IF(COUNTBLANK(INDIRECT(ADDRESS(ROW(AX212),MATCH(AX$167,$166:$166,0),1,1)&amp;":"&amp;ADDRESS(ROW(AX212),COLUMN(AX212)-1,1,1),TRUE))&gt;0,"",
                    IF(COUNTIF(INDIRECT(ADDRESS(ROW(AX212),MATCH(AX$167,$166:$166,0),1,1)&amp;":"&amp;ADDRESS(ROW(AX212),COLUMN(AX212)-1,1,1),TRUE),"OK")&gt;0,"OK","NOK")),
              IF(AX$8&gt;=VLOOKUP($A212,'2.2'!$D:$O,5,FALSE),"OK","NOK")),
         "")</f>
        <v/>
      </c>
      <c r="AY212" s="1156" t="str">
        <f ca="1">IF(intern2!AZ48&gt;0,
        IF(AY$166="X",
              IF(COUNTBLANK(INDIRECT(ADDRESS(ROW(AY212),MATCH(AY$167,$166:$166,0),1,1)&amp;":"&amp;ADDRESS(ROW(AY212),COLUMN(AY212)-1,1,1),TRUE))&gt;0,"",
                    IF(COUNTIF(INDIRECT(ADDRESS(ROW(AY212),MATCH(AY$167,$166:$166,0),1,1)&amp;":"&amp;ADDRESS(ROW(AY212),COLUMN(AY212)-1,1,1),TRUE),"OK")&gt;0,"OK","NOK")),
              IF(AY$8&gt;=VLOOKUP($A212,'2.2'!$D:$O,5,FALSE),"OK","NOK")),
         "")</f>
        <v/>
      </c>
      <c r="AZ212" s="1269" t="str">
        <f ca="1">IF(intern2!BA48&gt;0,
        IF(AZ$166="X",
              IF(COUNTBLANK(INDIRECT(ADDRESS(ROW(AZ212),MATCH(AZ$167,$166:$166,0),1,1)&amp;":"&amp;ADDRESS(ROW(AZ212),COLUMN(AZ212)-1,1,1),TRUE))&gt;0,"",
                    IF(COUNTIF(INDIRECT(ADDRESS(ROW(AZ212),MATCH(AZ$167,$166:$166,0),1,1)&amp;":"&amp;ADDRESS(ROW(AZ212),COLUMN(AZ212)-1,1,1),TRUE),"OK")&gt;0,"OK","NOK")),
              IF(AZ$8&gt;=VLOOKUP($A212,'2.2'!$D:$O,5,FALSE),"OK","NOK")),
         "")</f>
        <v/>
      </c>
      <c r="BA212" s="1156" t="str">
        <f ca="1">IF(intern2!BB48&gt;0,
        IF(BA$166="X",
              IF(COUNTBLANK(INDIRECT(ADDRESS(ROW(BA212),MATCH(BA$167,$166:$166,0),1,1)&amp;":"&amp;ADDRESS(ROW(BA212),COLUMN(BA212)-1,1,1),TRUE))&gt;0,"",
                    IF(COUNTIF(INDIRECT(ADDRESS(ROW(BA212),MATCH(BA$167,$166:$166,0),1,1)&amp;":"&amp;ADDRESS(ROW(BA212),COLUMN(BA212)-1,1,1),TRUE),"OK")&gt;0,"OK","NOK")),
              IF(BA$8&gt;=VLOOKUP($A212,'2.2'!$D:$O,5,FALSE),"OK","NOK")),
         "")</f>
        <v/>
      </c>
      <c r="BB212" s="1156" t="str">
        <f ca="1">IF(intern2!BC48&gt;0,
        IF(BB$166="X",
              IF(COUNTBLANK(INDIRECT(ADDRESS(ROW(BB212),MATCH(BB$167,$166:$166,0),1,1)&amp;":"&amp;ADDRESS(ROW(BB212),COLUMN(BB212)-1,1,1),TRUE))&gt;0,"",
                    IF(COUNTIF(INDIRECT(ADDRESS(ROW(BB212),MATCH(BB$167,$166:$166,0),1,1)&amp;":"&amp;ADDRESS(ROW(BB212),COLUMN(BB212)-1,1,1),TRUE),"OK")&gt;0,"OK","NOK")),
              IF(BB$8&gt;=VLOOKUP($A212,'2.2'!$D:$O,5,FALSE),"OK","NOK")),
         "")</f>
        <v/>
      </c>
      <c r="BC212" s="1156" t="str">
        <f ca="1">IF(intern2!BD48&gt;0,
        IF(BC$166="X",
              IF(COUNTBLANK(INDIRECT(ADDRESS(ROW(BC212),MATCH(BC$167,$166:$166,0),1,1)&amp;":"&amp;ADDRESS(ROW(BC212),COLUMN(BC212)-1,1,1),TRUE))&gt;0,"",
                    IF(COUNTIF(INDIRECT(ADDRESS(ROW(BC212),MATCH(BC$167,$166:$166,0),1,1)&amp;":"&amp;ADDRESS(ROW(BC212),COLUMN(BC212)-1,1,1),TRUE),"OK")&gt;0,"OK","NOK")),
              IF(BC$8&gt;=VLOOKUP($A212,'2.2'!$D:$O,5,FALSE),"OK","NOK")),
         "")</f>
        <v/>
      </c>
      <c r="BD212" s="1156" t="str">
        <f ca="1">IF(intern2!BE48&gt;0,
        IF(BD$166="X",
              IF(COUNTBLANK(INDIRECT(ADDRESS(ROW(BD212),MATCH(BD$167,$166:$166,0),1,1)&amp;":"&amp;ADDRESS(ROW(BD212),COLUMN(BD212)-1,1,1),TRUE))&gt;0,"",
                    IF(COUNTIF(INDIRECT(ADDRESS(ROW(BD212),MATCH(BD$167,$166:$166,0),1,1)&amp;":"&amp;ADDRESS(ROW(BD212),COLUMN(BD212)-1,1,1),TRUE),"OK")&gt;0,"OK","NOK")),
              IF(BD$8&gt;=VLOOKUP($A212,'2.2'!$D:$O,5,FALSE),"OK","NOK")),
         "")</f>
        <v/>
      </c>
      <c r="BE212" s="1156" t="str">
        <f ca="1">IF(intern2!BF48&gt;0,
        IF(BE$166="X",
              IF(COUNTBLANK(INDIRECT(ADDRESS(ROW(BE212),MATCH(BE$167,$166:$166,0),1,1)&amp;":"&amp;ADDRESS(ROW(BE212),COLUMN(BE212)-1,1,1),TRUE))&gt;0,"",
                    IF(COUNTIF(INDIRECT(ADDRESS(ROW(BE212),MATCH(BE$167,$166:$166,0),1,1)&amp;":"&amp;ADDRESS(ROW(BE212),COLUMN(BE212)-1,1,1),TRUE),"OK")&gt;0,"OK","NOK")),
              IF(BE$8&gt;=VLOOKUP($A212,'2.2'!$D:$O,5,FALSE),"OK","NOK")),
         "")</f>
        <v/>
      </c>
      <c r="BF212" s="1170" t="str">
        <f ca="1">IF(intern2!BG48&gt;0,
        IF(BF$166="X",
              IF(COUNTBLANK(INDIRECT(ADDRESS(ROW(BF212),MATCH(BF$167,$166:$166,0),1,1)&amp;":"&amp;ADDRESS(ROW(BF212),COLUMN(BF212)-1,1,1),TRUE))&gt;0,"",
                    IF(COUNTIF(INDIRECT(ADDRESS(ROW(BF212),MATCH(BF$167,$166:$166,0),1,1)&amp;":"&amp;ADDRESS(ROW(BF212),COLUMN(BF212)-1,1,1),TRUE),"OK")&gt;0,"OK","NOK")),
              IF(BF$8&gt;=VLOOKUP($A212,'2.2'!$D:$O,5,FALSE),"OK","NOK")),
         "")</f>
        <v/>
      </c>
      <c r="BG212" s="1269" t="str">
        <f ca="1">IF(intern2!BH48&gt;0,
        IF(BG$166="X",
              IF(COUNTBLANK(INDIRECT(ADDRESS(ROW(BG212),MATCH(BG$167,$166:$166,0),1,1)&amp;":"&amp;ADDRESS(ROW(BG212),COLUMN(BG212)-1,1,1),TRUE))&gt;0,"",
                    IF(COUNTIF(INDIRECT(ADDRESS(ROW(BG212),MATCH(BG$167,$166:$166,0),1,1)&amp;":"&amp;ADDRESS(ROW(BG212),COLUMN(BG212)-1,1,1),TRUE),"OK")&gt;0,"OK","NOK")),
              IF(BG$8&gt;=VLOOKUP($A212,'2.2'!$D:$O,5,FALSE),"OK","NOK")),
         "")</f>
        <v/>
      </c>
      <c r="BH212" s="1176" t="str">
        <f t="shared" ca="1" si="12"/>
        <v>NOK</v>
      </c>
      <c r="BI212" s="1176"/>
    </row>
    <row r="213" spans="1:61" x14ac:dyDescent="0.25">
      <c r="A213" s="716" t="str">
        <f t="shared" ref="A213:B213" si="56">+A53</f>
        <v>VIS1</v>
      </c>
      <c r="B213" s="1157" t="str">
        <f t="shared" si="56"/>
        <v>Chirurgia viscerale</v>
      </c>
      <c r="C213" s="1156" t="str">
        <f ca="1">IF(intern2!D49&gt;0,
        IF(C$166="X",
              IF(COUNTBLANK(INDIRECT(ADDRESS(ROW(C213),MATCH(C$167,$166:$166,0),1,1)&amp;":"&amp;ADDRESS(ROW(C213),COLUMN(C213)-1,1,1),TRUE))&gt;0,"",
                    IF(COUNTIF(INDIRECT(ADDRESS(ROW(C213),MATCH(C$167,$166:$166,0),1,1)&amp;":"&amp;ADDRESS(ROW(C213),COLUMN(C213)-1,1,1),TRUE),"OK")&gt;0,"OK","NOK")),
              IF(C$8&gt;=VLOOKUP($A213,'2.2'!$D:$O,5,FALSE),"OK","NOK")),
         "")</f>
        <v/>
      </c>
      <c r="D213" s="1156" t="str">
        <f ca="1">IF(intern2!E49&gt;0,
        IF(D$166="X",
              IF(COUNTBLANK(INDIRECT(ADDRESS(ROW(D213),MATCH(D$167,$166:$166,0),1,1)&amp;":"&amp;ADDRESS(ROW(D213),COLUMN(D213)-1,1,1),TRUE))&gt;0,"",
                    IF(COUNTIF(INDIRECT(ADDRESS(ROW(D213),MATCH(D$167,$166:$166,0),1,1)&amp;":"&amp;ADDRESS(ROW(D213),COLUMN(D213)-1,1,1),TRUE),"OK")&gt;0,"OK","NOK")),
              IF(D$8&gt;=VLOOKUP($A213,'2.2'!$D:$O,5,FALSE),"OK","NOK")),
         "")</f>
        <v/>
      </c>
      <c r="E213" s="1156" t="str">
        <f ca="1">IF(intern2!F49&gt;0,
        IF(E$166="X",
              IF(COUNTBLANK(INDIRECT(ADDRESS(ROW(E213),MATCH(E$167,$166:$166,0),1,1)&amp;":"&amp;ADDRESS(ROW(E213),COLUMN(E213)-1,1,1),TRUE))&gt;0,"",
                    IF(COUNTIF(INDIRECT(ADDRESS(ROW(E213),MATCH(E$167,$166:$166,0),1,1)&amp;":"&amp;ADDRESS(ROW(E213),COLUMN(E213)-1,1,1),TRUE),"OK")&gt;0,"OK","NOK")),
              IF(E$8&gt;=VLOOKUP($A213,'2.2'!$D:$O,5,FALSE),"OK","NOK")),
         "")</f>
        <v/>
      </c>
      <c r="F213" s="1156" t="str">
        <f ca="1">IF(intern2!G49&gt;0,
        IF(F$166="X",
              IF(COUNTBLANK(INDIRECT(ADDRESS(ROW(F213),MATCH(F$167,$166:$166,0),1,1)&amp;":"&amp;ADDRESS(ROW(F213),COLUMN(F213)-1,1,1),TRUE))&gt;0,"",
                    IF(COUNTIF(INDIRECT(ADDRESS(ROW(F213),MATCH(F$167,$166:$166,0),1,1)&amp;":"&amp;ADDRESS(ROW(F213),COLUMN(F213)-1,1,1),TRUE),"OK")&gt;0,"OK","NOK")),
              IF(F$8&gt;=VLOOKUP($A213,'2.2'!$D:$O,5,FALSE),"OK","NOK")),
         "")</f>
        <v>NOK</v>
      </c>
      <c r="G213" s="1156" t="str">
        <f ca="1">IF(intern2!H49&gt;0,
        IF(G$166="X",
              IF(COUNTBLANK(INDIRECT(ADDRESS(ROW(G213),MATCH(G$167,$166:$166,0),1,1)&amp;":"&amp;ADDRESS(ROW(G213),COLUMN(G213)-1,1,1),TRUE))&gt;0,"",
                    IF(COUNTIF(INDIRECT(ADDRESS(ROW(G213),MATCH(G$167,$166:$166,0),1,1)&amp;":"&amp;ADDRESS(ROW(G213),COLUMN(G213)-1,1,1),TRUE),"OK")&gt;0,"OK","NOK")),
              IF(G$8&gt;=VLOOKUP($A213,'2.2'!$D:$O,5,FALSE),"OK","NOK")),
         "")</f>
        <v>NOK</v>
      </c>
      <c r="H213" s="1156" t="str">
        <f ca="1">IF(intern2!I49&gt;0,
        IF(H$166="X",
              IF(COUNTBLANK(INDIRECT(ADDRESS(ROW(H213),MATCH(H$167,$166:$166,0),1,1)&amp;":"&amp;ADDRESS(ROW(H213),COLUMN(H213)-1,1,1),TRUE))&gt;0,"",
                    IF(COUNTIF(INDIRECT(ADDRESS(ROW(H213),MATCH(H$167,$166:$166,0),1,1)&amp;":"&amp;ADDRESS(ROW(H213),COLUMN(H213)-1,1,1),TRUE),"OK")&gt;0,"OK","NOK")),
              IF(H$8&gt;=VLOOKUP($A213,'2.2'!$D:$O,5,FALSE),"OK","NOK")),
         "")</f>
        <v>NOK</v>
      </c>
      <c r="I213" s="1269" t="str">
        <f ca="1">IF(intern2!J49&gt;0,
        IF(I$166="X",
              IF(COUNTBLANK(INDIRECT(ADDRESS(ROW(I213),MATCH(I$167,$166:$166,0),1,1)&amp;":"&amp;ADDRESS(ROW(I213),COLUMN(I213)-1,1,1),TRUE))&gt;0,"",
                    IF(COUNTIF(INDIRECT(ADDRESS(ROW(I213),MATCH(I$167,$166:$166,0),1,1)&amp;":"&amp;ADDRESS(ROW(I213),COLUMN(I213)-1,1,1),TRUE),"OK")&gt;0,"OK","NOK")),
              IF(I$8&gt;=VLOOKUP($A213,'2.2'!$D:$O,5,FALSE),"OK","NOK")),
         "")</f>
        <v>NOK</v>
      </c>
      <c r="J213" s="1159" t="str">
        <f ca="1">IF(intern2!K49&gt;0,
        IF(J$166="X",
              IF(COUNTBLANK(INDIRECT(ADDRESS(ROW(J213),MATCH(J$167,$166:$166,0),1,1)&amp;":"&amp;ADDRESS(ROW(J213),COLUMN(J213)-1,1,1),TRUE))&gt;0,"",
                    IF(COUNTIF(INDIRECT(ADDRESS(ROW(J213),MATCH(J$167,$166:$166,0),1,1)&amp;":"&amp;ADDRESS(ROW(J213),COLUMN(J213)-1,1,1),TRUE),"OK")&gt;0,"OK","NOK")),
              IF(J$8&gt;=VLOOKUP($A213,'2.2'!$D:$O,5,FALSE),"OK","NOK")),
         "")</f>
        <v/>
      </c>
      <c r="K213" s="1156" t="str">
        <f ca="1">IF(intern2!L49&gt;0,
        IF(K$166="X",
              IF(COUNTBLANK(INDIRECT(ADDRESS(ROW(K213),MATCH(K$167,$166:$166,0),1,1)&amp;":"&amp;ADDRESS(ROW(K213),COLUMN(K213)-1,1,1),TRUE))&gt;0,"",
                    IF(COUNTIF(INDIRECT(ADDRESS(ROW(K213),MATCH(K$167,$166:$166,0),1,1)&amp;":"&amp;ADDRESS(ROW(K213),COLUMN(K213)-1,1,1),TRUE),"OK")&gt;0,"OK","NOK")),
              IF(K$8&gt;=VLOOKUP($A213,'2.2'!$D:$O,5,FALSE),"OK","NOK")),
         "")</f>
        <v/>
      </c>
      <c r="L213" s="1156" t="str">
        <f ca="1">IF(intern2!M49&gt;0,
        IF(L$166="X",
              IF(COUNTBLANK(INDIRECT(ADDRESS(ROW(L213),MATCH(L$167,$166:$166,0),1,1)&amp;":"&amp;ADDRESS(ROW(L213),COLUMN(L213)-1,1,1),TRUE))&gt;0,"",
                    IF(COUNTIF(INDIRECT(ADDRESS(ROW(L213),MATCH(L$167,$166:$166,0),1,1)&amp;":"&amp;ADDRESS(ROW(L213),COLUMN(L213)-1,1,1),TRUE),"OK")&gt;0,"OK","NOK")),
              IF(L$8&gt;=VLOOKUP($A213,'2.2'!$D:$O,5,FALSE),"OK","NOK")),
         "")</f>
        <v/>
      </c>
      <c r="M213" s="1156" t="str">
        <f ca="1">IF(intern2!N49&gt;0,
        IF(M$166="X",
              IF(COUNTBLANK(INDIRECT(ADDRESS(ROW(M213),MATCH(M$167,$166:$166,0),1,1)&amp;":"&amp;ADDRESS(ROW(M213),COLUMN(M213)-1,1,1),TRUE))&gt;0,"",
                    IF(COUNTIF(INDIRECT(ADDRESS(ROW(M213),MATCH(M$167,$166:$166,0),1,1)&amp;":"&amp;ADDRESS(ROW(M213),COLUMN(M213)-1,1,1),TRUE),"OK")&gt;0,"OK","NOK")),
              IF(M$8&gt;=VLOOKUP($A213,'2.2'!$D:$O,5,FALSE),"OK","NOK")),
         "")</f>
        <v/>
      </c>
      <c r="N213" s="1156" t="str">
        <f ca="1">IF(intern2!O49&gt;0,
        IF(N$166="X",
              IF(COUNTBLANK(INDIRECT(ADDRESS(ROW(N213),MATCH(N$167,$166:$166,0),1,1)&amp;":"&amp;ADDRESS(ROW(N213),COLUMN(N213)-1,1,1),TRUE))&gt;0,"",
                    IF(COUNTIF(INDIRECT(ADDRESS(ROW(N213),MATCH(N$167,$166:$166,0),1,1)&amp;":"&amp;ADDRESS(ROW(N213),COLUMN(N213)-1,1,1),TRUE),"OK")&gt;0,"OK","NOK")),
              IF(N$8&gt;=VLOOKUP($A213,'2.2'!$D:$O,5,FALSE),"OK","NOK")),
         "")</f>
        <v/>
      </c>
      <c r="O213" s="1156" t="str">
        <f ca="1">IF(intern2!P49&gt;0,
        IF(O$166="X",
              IF(COUNTBLANK(INDIRECT(ADDRESS(ROW(O213),MATCH(O$167,$166:$166,0),1,1)&amp;":"&amp;ADDRESS(ROW(O213),COLUMN(O213)-1,1,1),TRUE))&gt;0,"",
                    IF(COUNTIF(INDIRECT(ADDRESS(ROW(O213),MATCH(O$167,$166:$166,0),1,1)&amp;":"&amp;ADDRESS(ROW(O213),COLUMN(O213)-1,1,1),TRUE),"OK")&gt;0,"OK","NOK")),
              IF(O$8&gt;=VLOOKUP($A213,'2.2'!$D:$O,5,FALSE),"OK","NOK")),
         "")</f>
        <v/>
      </c>
      <c r="P213" s="1156" t="str">
        <f ca="1">IF(intern2!Q49&gt;0,
        IF(P$166="X",
              IF(COUNTBLANK(INDIRECT(ADDRESS(ROW(P213),MATCH(P$167,$166:$166,0),1,1)&amp;":"&amp;ADDRESS(ROW(P213),COLUMN(P213)-1,1,1),TRUE))&gt;0,"",
                    IF(COUNTIF(INDIRECT(ADDRESS(ROW(P213),MATCH(P$167,$166:$166,0),1,1)&amp;":"&amp;ADDRESS(ROW(P213),COLUMN(P213)-1,1,1),TRUE),"OK")&gt;0,"OK","NOK")),
              IF(P$8&gt;=VLOOKUP($A213,'2.2'!$D:$O,5,FALSE),"OK","NOK")),
         "")</f>
        <v/>
      </c>
      <c r="Q213" s="1156" t="str">
        <f ca="1">IF(intern2!R49&gt;0,
        IF(Q$166="X",
              IF(COUNTBLANK(INDIRECT(ADDRESS(ROW(Q213),MATCH(Q$167,$166:$166,0),1,1)&amp;":"&amp;ADDRESS(ROW(Q213),COLUMN(Q213)-1,1,1),TRUE))&gt;0,"",
                    IF(COUNTIF(INDIRECT(ADDRESS(ROW(Q213),MATCH(Q$167,$166:$166,0),1,1)&amp;":"&amp;ADDRESS(ROW(Q213),COLUMN(Q213)-1,1,1),TRUE),"OK")&gt;0,"OK","NOK")),
              IF(Q$8&gt;=VLOOKUP($A213,'2.2'!$D:$O,5,FALSE),"OK","NOK")),
         "")</f>
        <v/>
      </c>
      <c r="R213" s="1159" t="str">
        <f ca="1">IF(intern2!S49&gt;0,
        IF(R$166="X",
              IF(COUNTBLANK(INDIRECT(ADDRESS(ROW(R213),MATCH(R$167,$166:$166,0),1,1)&amp;":"&amp;ADDRESS(ROW(R213),COLUMN(R213)-1,1,1),TRUE))&gt;0,"",
                    IF(COUNTIF(INDIRECT(ADDRESS(ROW(R213),MATCH(R$167,$166:$166,0),1,1)&amp;":"&amp;ADDRESS(ROW(R213),COLUMN(R213)-1,1,1),TRUE),"OK")&gt;0,"OK","NOK")),
              IF(R$8&gt;=VLOOKUP($A213,'2.2'!$D:$O,5,FALSE),"OK","NOK")),
         "")</f>
        <v/>
      </c>
      <c r="S213" s="1159" t="str">
        <f ca="1">IF(intern2!T49&gt;0,
        IF(S$166="X",
              IF(COUNTBLANK(INDIRECT(ADDRESS(ROW(S213),MATCH(S$167,$166:$166,0),1,1)&amp;":"&amp;ADDRESS(ROW(S213),COLUMN(S213)-1,1,1),TRUE))&gt;0,"",
                    IF(COUNTIF(INDIRECT(ADDRESS(ROW(S213),MATCH(S$167,$166:$166,0),1,1)&amp;":"&amp;ADDRESS(ROW(S213),COLUMN(S213)-1,1,1),TRUE),"OK")&gt;0,"OK","NOK")),
              IF(S$8&gt;=VLOOKUP($A213,'2.2'!$D:$O,5,FALSE),"OK","NOK")),
         "")</f>
        <v/>
      </c>
      <c r="T213" s="1156" t="str">
        <f ca="1">IF(intern2!U49&gt;0,
        IF(T$166="X",
              IF(COUNTBLANK(INDIRECT(ADDRESS(ROW(T213),MATCH(T$167,$166:$166,0),1,1)&amp;":"&amp;ADDRESS(ROW(T213),COLUMN(T213)-1,1,1),TRUE))&gt;0,"",
                    IF(COUNTIF(INDIRECT(ADDRESS(ROW(T213),MATCH(T$167,$166:$166,0),1,1)&amp;":"&amp;ADDRESS(ROW(T213),COLUMN(T213)-1,1,1),TRUE),"OK")&gt;0,"OK","NOK")),
              IF(T$8&gt;=VLOOKUP($A213,'2.2'!$D:$O,5,FALSE),"OK","NOK")),
         "")</f>
        <v/>
      </c>
      <c r="U213" s="1156" t="str">
        <f ca="1">IF(intern2!V49&gt;0,
        IF(U$166="X",
              IF(COUNTBLANK(INDIRECT(ADDRESS(ROW(U213),MATCH(U$167,$166:$166,0),1,1)&amp;":"&amp;ADDRESS(ROW(U213),COLUMN(U213)-1,1,1),TRUE))&gt;0,"",
                    IF(COUNTIF(INDIRECT(ADDRESS(ROW(U213),MATCH(U$167,$166:$166,0),1,1)&amp;":"&amp;ADDRESS(ROW(U213),COLUMN(U213)-1,1,1),TRUE),"OK")&gt;0,"OK","NOK")),
              IF(U$8&gt;=VLOOKUP($A213,'2.2'!$D:$O,5,FALSE),"OK","NOK")),
         "")</f>
        <v/>
      </c>
      <c r="V213" s="1156" t="str">
        <f ca="1">IF(intern2!W49&gt;0,
        IF(V$166="X",
              IF(COUNTBLANK(INDIRECT(ADDRESS(ROW(V213),MATCH(V$167,$166:$166,0),1,1)&amp;":"&amp;ADDRESS(ROW(V213),COLUMN(V213)-1,1,1),TRUE))&gt;0,"",
                    IF(COUNTIF(INDIRECT(ADDRESS(ROW(V213),MATCH(V$167,$166:$166,0),1,1)&amp;":"&amp;ADDRESS(ROW(V213),COLUMN(V213)-1,1,1),TRUE),"OK")&gt;0,"OK","NOK")),
              IF(V$8&gt;=VLOOKUP($A213,'2.2'!$D:$O,5,FALSE),"OK","NOK")),
         "")</f>
        <v/>
      </c>
      <c r="W213" s="1156" t="str">
        <f ca="1">IF(intern2!X49&gt;0,
        IF(W$166="X",
              IF(COUNTBLANK(INDIRECT(ADDRESS(ROW(W213),MATCH(W$167,$166:$166,0),1,1)&amp;":"&amp;ADDRESS(ROW(W213),COLUMN(W213)-1,1,1),TRUE))&gt;0,"",
                    IF(COUNTIF(INDIRECT(ADDRESS(ROW(W213),MATCH(W$167,$166:$166,0),1,1)&amp;":"&amp;ADDRESS(ROW(W213),COLUMN(W213)-1,1,1),TRUE),"OK")&gt;0,"OK","NOK")),
              IF(W$8&gt;=VLOOKUP($A213,'2.2'!$D:$O,5,FALSE),"OK","NOK")),
         "")</f>
        <v/>
      </c>
      <c r="X213" s="1156" t="str">
        <f ca="1">IF(intern2!Y49&gt;0,
        IF(X$166="X",
              IF(COUNTBLANK(INDIRECT(ADDRESS(ROW(X213),MATCH(X$167,$166:$166,0),1,1)&amp;":"&amp;ADDRESS(ROW(X213),COLUMN(X213)-1,1,1),TRUE))&gt;0,"",
                    IF(COUNTIF(INDIRECT(ADDRESS(ROW(X213),MATCH(X$167,$166:$166,0),1,1)&amp;":"&amp;ADDRESS(ROW(X213),COLUMN(X213)-1,1,1),TRUE),"OK")&gt;0,"OK","NOK")),
              IF(X$8&gt;=VLOOKUP($A213,'2.2'!$D:$O,5,FALSE),"OK","NOK")),
         "")</f>
        <v/>
      </c>
      <c r="Y213" s="1170" t="str">
        <f ca="1">IF(intern2!Z49&gt;0,
        IF(Y$166="X",
              IF(COUNTBLANK(INDIRECT(ADDRESS(ROW(Y213),MATCH(Y$167,$166:$166,0),1,1)&amp;":"&amp;ADDRESS(ROW(Y213),COLUMN(Y213)-1,1,1),TRUE))&gt;0,"",
                    IF(COUNTIF(INDIRECT(ADDRESS(ROW(Y213),MATCH(Y$167,$166:$166,0),1,1)&amp;":"&amp;ADDRESS(ROW(Y213),COLUMN(Y213)-1,1,1),TRUE),"OK")&gt;0,"OK","NOK")),
              IF(Y$8&gt;=VLOOKUP($A213,'2.2'!$D:$O,5,FALSE),"OK","NOK")),
         "")</f>
        <v/>
      </c>
      <c r="Z213" s="1269" t="str">
        <f ca="1">IF(intern2!AA49&gt;0,
        IF(Z$166="X",
              IF(COUNTBLANK(INDIRECT(ADDRESS(ROW(Z213),MATCH(Z$167,$166:$166,0),1,1)&amp;":"&amp;ADDRESS(ROW(Z213),COLUMN(Z213)-1,1,1),TRUE))&gt;0,"",
                    IF(COUNTIF(INDIRECT(ADDRESS(ROW(Z213),MATCH(Z$167,$166:$166,0),1,1)&amp;":"&amp;ADDRESS(ROW(Z213),COLUMN(Z213)-1,1,1),TRUE),"OK")&gt;0,"OK","NOK")),
              IF(Z$8&gt;=VLOOKUP($A213,'2.2'!$D:$O,5,FALSE),"OK","NOK")),
         "")</f>
        <v/>
      </c>
      <c r="AA213" s="1156" t="str">
        <f ca="1">IF(intern2!AB49&gt;0,
        IF(AA$166="X",
              IF(COUNTBLANK(INDIRECT(ADDRESS(ROW(AA213),MATCH(AA$167,$166:$166,0),1,1)&amp;":"&amp;ADDRESS(ROW(AA213),COLUMN(AA213)-1,1,1),TRUE))&gt;0,"",
                    IF(COUNTIF(INDIRECT(ADDRESS(ROW(AA213),MATCH(AA$167,$166:$166,0),1,1)&amp;":"&amp;ADDRESS(ROW(AA213),COLUMN(AA213)-1,1,1),TRUE),"OK")&gt;0,"OK","NOK")),
              IF(AA$8&gt;=VLOOKUP($A213,'2.2'!$D:$O,5,FALSE),"OK","NOK")),
         "")</f>
        <v/>
      </c>
      <c r="AB213" s="1156" t="str">
        <f ca="1">IF(intern2!AC49&gt;0,
        IF(AB$166="X",
              IF(COUNTBLANK(INDIRECT(ADDRESS(ROW(AB213),MATCH(AB$167,$166:$166,0),1,1)&amp;":"&amp;ADDRESS(ROW(AB213),COLUMN(AB213)-1,1,1),TRUE))&gt;0,"",
                    IF(COUNTIF(INDIRECT(ADDRESS(ROW(AB213),MATCH(AB$167,$166:$166,0),1,1)&amp;":"&amp;ADDRESS(ROW(AB213),COLUMN(AB213)-1,1,1),TRUE),"OK")&gt;0,"OK","NOK")),
              IF(AB$8&gt;=VLOOKUP($A213,'2.2'!$D:$O,5,FALSE),"OK","NOK")),
         "")</f>
        <v/>
      </c>
      <c r="AC213" s="1156" t="str">
        <f ca="1">IF(intern2!AD49&gt;0,
        IF(AC$166="X",
              IF(COUNTBLANK(INDIRECT(ADDRESS(ROW(AC213),MATCH(AC$167,$166:$166,0),1,1)&amp;":"&amp;ADDRESS(ROW(AC213),COLUMN(AC213)-1,1,1),TRUE))&gt;0,"",
                    IF(COUNTIF(INDIRECT(ADDRESS(ROW(AC213),MATCH(AC$167,$166:$166,0),1,1)&amp;":"&amp;ADDRESS(ROW(AC213),COLUMN(AC213)-1,1,1),TRUE),"OK")&gt;0,"OK","NOK")),
              IF(AC$8&gt;=VLOOKUP($A213,'2.2'!$D:$O,5,FALSE),"OK","NOK")),
         "")</f>
        <v/>
      </c>
      <c r="AD213" s="1156" t="str">
        <f ca="1">IF(intern2!AE49&gt;0,
        IF(AD$166="X",
              IF(COUNTBLANK(INDIRECT(ADDRESS(ROW(AD213),MATCH(AD$167,$166:$166,0),1,1)&amp;":"&amp;ADDRESS(ROW(AD213),COLUMN(AD213)-1,1,1),TRUE))&gt;0,"",
                    IF(COUNTIF(INDIRECT(ADDRESS(ROW(AD213),MATCH(AD$167,$166:$166,0),1,1)&amp;":"&amp;ADDRESS(ROW(AD213),COLUMN(AD213)-1,1,1),TRUE),"OK")&gt;0,"OK","NOK")),
              IF(AD$8&gt;=VLOOKUP($A213,'2.2'!$D:$O,5,FALSE),"OK","NOK")),
         "")</f>
        <v/>
      </c>
      <c r="AE213" s="1160" t="str">
        <f ca="1">IF(intern2!AF49&gt;0,
        IF(AE$166="X",
              IF(COUNTBLANK(INDIRECT(ADDRESS(ROW(AE213),MATCH(AE$167,$166:$166,0),1,1)&amp;":"&amp;ADDRESS(ROW(AE213),COLUMN(AE213)-1,1,1),TRUE))&gt;0,"",
                    IF(COUNTIF(INDIRECT(ADDRESS(ROW(AE213),MATCH(AE$167,$166:$166,0),1,1)&amp;":"&amp;ADDRESS(ROW(AE213),COLUMN(AE213)-1,1,1),TRUE),"OK")&gt;0,"OK","NOK")),
              IF(AE$8&gt;=VLOOKUP($A213,'2.2'!$D:$O,5,FALSE),"OK","NOK")),
         "")</f>
        <v/>
      </c>
      <c r="AF213" s="1269" t="str">
        <f ca="1">IF(intern2!AG49&gt;0,
        IF(AF$166="X",
              IF(COUNTBLANK(INDIRECT(ADDRESS(ROW(AF213),MATCH(AF$167,$166:$166,0),1,1)&amp;":"&amp;ADDRESS(ROW(AF213),COLUMN(AF213)-1,1,1),TRUE))&gt;0,"",
                    IF(COUNTIF(INDIRECT(ADDRESS(ROW(AF213),MATCH(AF$167,$166:$166,0),1,1)&amp;":"&amp;ADDRESS(ROW(AF213),COLUMN(AF213)-1,1,1),TRUE),"OK")&gt;0,"OK","NOK")),
              IF(AF$8&gt;=VLOOKUP($A213,'2.2'!$D:$O,5,FALSE),"OK","NOK")),
         "")</f>
        <v/>
      </c>
      <c r="AG213" s="1160" t="str">
        <f ca="1">IF(intern2!AH49&gt;0,
        IF(AG$166="X",
              IF(COUNTBLANK(INDIRECT(ADDRESS(ROW(AG213),MATCH(AG$167,$166:$166,0),1,1)&amp;":"&amp;ADDRESS(ROW(AG213),COLUMN(AG213)-1,1,1),TRUE))&gt;0,"",
                    IF(COUNTIF(INDIRECT(ADDRESS(ROW(AG213),MATCH(AG$167,$166:$166,0),1,1)&amp;":"&amp;ADDRESS(ROW(AG213),COLUMN(AG213)-1,1,1),TRUE),"OK")&gt;0,"OK","NOK")),
              IF(AG$8&gt;=VLOOKUP($A213,'2.2'!$D:$O,5,FALSE),"OK","NOK")),
         "")</f>
        <v/>
      </c>
      <c r="AH213" s="1160" t="str">
        <f ca="1">IF(intern2!AI49&gt;0,
        IF(AH$166="X",
              IF(COUNTBLANK(INDIRECT(ADDRESS(ROW(AH213),MATCH(AH$167,$166:$166,0),1,1)&amp;":"&amp;ADDRESS(ROW(AH213),COLUMN(AH213)-1,1,1),TRUE))&gt;0,"",
                    IF(COUNTIF(INDIRECT(ADDRESS(ROW(AH213),MATCH(AH$167,$166:$166,0),1,1)&amp;":"&amp;ADDRESS(ROW(AH213),COLUMN(AH213)-1,1,1),TRUE),"OK")&gt;0,"OK","NOK")),
              IF(AH$8&gt;=VLOOKUP($A213,'2.2'!$D:$O,5,FALSE),"OK","NOK")),
         "")</f>
        <v/>
      </c>
      <c r="AI213" s="1156" t="str">
        <f ca="1">IF(intern2!AJ49&gt;0,
        IF(AI$166="X",
              IF(COUNTBLANK(INDIRECT(ADDRESS(ROW(AI213),MATCH(AI$167,$166:$166,0),1,1)&amp;":"&amp;ADDRESS(ROW(AI213),COLUMN(AI213)-1,1,1),TRUE))&gt;0,"",
                    IF(COUNTIF(INDIRECT(ADDRESS(ROW(AI213),MATCH(AI$167,$166:$166,0),1,1)&amp;":"&amp;ADDRESS(ROW(AI213),COLUMN(AI213)-1,1,1),TRUE),"OK")&gt;0,"OK","NOK")),
              IF(AI$8&gt;=VLOOKUP($A213,'2.2'!$D:$O,5,FALSE),"OK","NOK")),
         "")</f>
        <v/>
      </c>
      <c r="AJ213" s="1156" t="str">
        <f ca="1">IF(intern2!AK49&gt;0,
        IF(AJ$166="X",
              IF(COUNTBLANK(INDIRECT(ADDRESS(ROW(AJ213),MATCH(AJ$167,$166:$166,0),1,1)&amp;":"&amp;ADDRESS(ROW(AJ213),COLUMN(AJ213)-1,1,1),TRUE))&gt;0,"",
                    IF(COUNTIF(INDIRECT(ADDRESS(ROW(AJ213),MATCH(AJ$167,$166:$166,0),1,1)&amp;":"&amp;ADDRESS(ROW(AJ213),COLUMN(AJ213)-1,1,1),TRUE),"OK")&gt;0,"OK","NOK")),
              IF(AJ$8&gt;=VLOOKUP($A213,'2.2'!$D:$O,5,FALSE),"OK","NOK")),
         "")</f>
        <v/>
      </c>
      <c r="AK213" s="1156" t="str">
        <f ca="1">IF(intern2!AL49&gt;0,
        IF(AK$166="X",
              IF(COUNTBLANK(INDIRECT(ADDRESS(ROW(AK213),MATCH(AK$167,$166:$166,0),1,1)&amp;":"&amp;ADDRESS(ROW(AK213),COLUMN(AK213)-1,1,1),TRUE))&gt;0,"",
                    IF(COUNTIF(INDIRECT(ADDRESS(ROW(AK213),MATCH(AK$167,$166:$166,0),1,1)&amp;":"&amp;ADDRESS(ROW(AK213),COLUMN(AK213)-1,1,1),TRUE),"OK")&gt;0,"OK","NOK")),
              IF(AK$8&gt;=VLOOKUP($A213,'2.2'!$D:$O,5,FALSE),"OK","NOK")),
         "")</f>
        <v/>
      </c>
      <c r="AL213" s="1156" t="str">
        <f ca="1">IF(intern2!AM49&gt;0,
        IF(AL$166="X",
              IF(COUNTBLANK(INDIRECT(ADDRESS(ROW(AL213),MATCH(AL$167,$166:$166,0),1,1)&amp;":"&amp;ADDRESS(ROW(AL213),COLUMN(AL213)-1,1,1),TRUE))&gt;0,"",
                    IF(COUNTIF(INDIRECT(ADDRESS(ROW(AL213),MATCH(AL$167,$166:$166,0),1,1)&amp;":"&amp;ADDRESS(ROW(AL213),COLUMN(AL213)-1,1,1),TRUE),"OK")&gt;0,"OK","NOK")),
              IF(AL$8&gt;=VLOOKUP($A213,'2.2'!$D:$O,5,FALSE),"OK","NOK")),
         "")</f>
        <v/>
      </c>
      <c r="AM213" s="1269" t="str">
        <f ca="1">IF(intern2!AN49&gt;0,
        IF(AM$166="X",
              IF(COUNTBLANK(INDIRECT(ADDRESS(ROW(AM213),MATCH(AM$167,$166:$166,0),1,1)&amp;":"&amp;ADDRESS(ROW(AM213),COLUMN(AM213)-1,1,1),TRUE))&gt;0,"",
                    IF(COUNTIF(INDIRECT(ADDRESS(ROW(AM213),MATCH(AM$167,$166:$166,0),1,1)&amp;":"&amp;ADDRESS(ROW(AM213),COLUMN(AM213)-1,1,1),TRUE),"OK")&gt;0,"OK","NOK")),
              IF(AM$8&gt;=VLOOKUP($A213,'2.2'!$D:$O,5,FALSE),"OK","NOK")),
         "")</f>
        <v/>
      </c>
      <c r="AN213" s="1170" t="str">
        <f ca="1">IF(intern2!AO49&gt;0,
        IF(AN$166="X",
              IF(COUNTBLANK(INDIRECT(ADDRESS(ROW(AN213),MATCH(AN$167,$166:$166,0),1,1)&amp;":"&amp;ADDRESS(ROW(AN213),COLUMN(AN213)-1,1,1),TRUE))&gt;0,"",
                    IF(COUNTIF(INDIRECT(ADDRESS(ROW(AN213),MATCH(AN$167,$166:$166,0),1,1)&amp;":"&amp;ADDRESS(ROW(AN213),COLUMN(AN213)-1,1,1),TRUE),"OK")&gt;0,"OK","NOK")),
              IF(AN$8&gt;=VLOOKUP($A213,'2.2'!$D:$O,5,FALSE),"OK","NOK")),
         "")</f>
        <v/>
      </c>
      <c r="AO213" s="1156" t="str">
        <f ca="1">IF(intern2!AP49&gt;0,
        IF(AO$166="X",
              IF(COUNTBLANK(INDIRECT(ADDRESS(ROW(AO213),MATCH(AO$167,$166:$166,0),1,1)&amp;":"&amp;ADDRESS(ROW(AO213),COLUMN(AO213)-1,1,1),TRUE))&gt;0,"",
                    IF(COUNTIF(INDIRECT(ADDRESS(ROW(AO213),MATCH(AO$167,$166:$166,0),1,1)&amp;":"&amp;ADDRESS(ROW(AO213),COLUMN(AO213)-1,1,1),TRUE),"OK")&gt;0,"OK","NOK")),
              IF(AO$8&gt;=VLOOKUP($A213,'2.2'!$D:$O,5,FALSE),"OK","NOK")),
         "")</f>
        <v/>
      </c>
      <c r="AP213" s="1156" t="str">
        <f ca="1">IF(intern2!AQ49&gt;0,
        IF(AP$166="X",
              IF(COUNTBLANK(INDIRECT(ADDRESS(ROW(AP213),MATCH(AP$167,$166:$166,0),1,1)&amp;":"&amp;ADDRESS(ROW(AP213),COLUMN(AP213)-1,1,1),TRUE))&gt;0,"",
                    IF(COUNTIF(INDIRECT(ADDRESS(ROW(AP213),MATCH(AP$167,$166:$166,0),1,1)&amp;":"&amp;ADDRESS(ROW(AP213),COLUMN(AP213)-1,1,1),TRUE),"OK")&gt;0,"OK","NOK")),
              IF(AP$8&gt;=VLOOKUP($A213,'2.2'!$D:$O,5,FALSE),"OK","NOK")),
         "")</f>
        <v/>
      </c>
      <c r="AQ213" s="1269" t="str">
        <f ca="1">IF(intern2!AR49&gt;0,
        IF(AQ$166="X",
              IF(COUNTBLANK(INDIRECT(ADDRESS(ROW(AQ213),MATCH(AQ$167,$166:$166,0),1,1)&amp;":"&amp;ADDRESS(ROW(AQ213),COLUMN(AQ213)-1,1,1),TRUE))&gt;0,"",
                    IF(COUNTIF(INDIRECT(ADDRESS(ROW(AQ213),MATCH(AQ$167,$166:$166,0),1,1)&amp;":"&amp;ADDRESS(ROW(AQ213),COLUMN(AQ213)-1,1,1),TRUE),"OK")&gt;0,"OK","NOK")),
              IF(AQ$8&gt;=VLOOKUP($A213,'2.2'!$D:$O,5,FALSE),"OK","NOK")),
         "")</f>
        <v/>
      </c>
      <c r="AR213" s="1156" t="str">
        <f ca="1">IF(intern2!AS49&gt;0,
        IF(AR$166="X",
              IF(COUNTBLANK(INDIRECT(ADDRESS(ROW(AR213),MATCH(AR$167,$166:$166,0),1,1)&amp;":"&amp;ADDRESS(ROW(AR213),COLUMN(AR213)-1,1,1),TRUE))&gt;0,"",
                    IF(COUNTIF(INDIRECT(ADDRESS(ROW(AR213),MATCH(AR$167,$166:$166,0),1,1)&amp;":"&amp;ADDRESS(ROW(AR213),COLUMN(AR213)-1,1,1),TRUE),"OK")&gt;0,"OK","NOK")),
              IF(AR$8&gt;=VLOOKUP($A213,'2.2'!$D:$O,5,FALSE),"OK","NOK")),
         "")</f>
        <v/>
      </c>
      <c r="AS213" s="1156" t="str">
        <f ca="1">IF(intern2!AT49&gt;0,
        IF(AS$166="X",
              IF(COUNTBLANK(INDIRECT(ADDRESS(ROW(AS213),MATCH(AS$167,$166:$166,0),1,1)&amp;":"&amp;ADDRESS(ROW(AS213),COLUMN(AS213)-1,1,1),TRUE))&gt;0,"",
                    IF(COUNTIF(INDIRECT(ADDRESS(ROW(AS213),MATCH(AS$167,$166:$166,0),1,1)&amp;":"&amp;ADDRESS(ROW(AS213),COLUMN(AS213)-1,1,1),TRUE),"OK")&gt;0,"OK","NOK")),
              IF(AS$8&gt;=VLOOKUP($A213,'2.2'!$D:$O,5,FALSE),"OK","NOK")),
         "")</f>
        <v/>
      </c>
      <c r="AT213" s="1269" t="str">
        <f ca="1">IF(intern2!AU49&gt;0,
        IF(AT$166="X",
              IF(COUNTBLANK(INDIRECT(ADDRESS(ROW(AT213),MATCH(AT$167,$166:$166,0),1,1)&amp;":"&amp;ADDRESS(ROW(AT213),COLUMN(AT213)-1,1,1),TRUE))&gt;0,"",
                    IF(COUNTIF(INDIRECT(ADDRESS(ROW(AT213),MATCH(AT$167,$166:$166,0),1,1)&amp;":"&amp;ADDRESS(ROW(AT213),COLUMN(AT213)-1,1,1),TRUE),"OK")&gt;0,"OK","NOK")),
              IF(AT$8&gt;=VLOOKUP($A213,'2.2'!$D:$O,5,FALSE),"OK","NOK")),
         "")</f>
        <v/>
      </c>
      <c r="AU213" s="1156" t="str">
        <f ca="1">IF(intern2!AV49&gt;0,
        IF(AU$166="X",
              IF(COUNTBLANK(INDIRECT(ADDRESS(ROW(AU213),MATCH(AU$167,$166:$166,0),1,1)&amp;":"&amp;ADDRESS(ROW(AU213),COLUMN(AU213)-1,1,1),TRUE))&gt;0,"",
                    IF(COUNTIF(INDIRECT(ADDRESS(ROW(AU213),MATCH(AU$167,$166:$166,0),1,1)&amp;":"&amp;ADDRESS(ROW(AU213),COLUMN(AU213)-1,1,1),TRUE),"OK")&gt;0,"OK","NOK")),
              IF(AU$8&gt;=VLOOKUP($A213,'2.2'!$D:$O,5,FALSE),"OK","NOK")),
         "")</f>
        <v/>
      </c>
      <c r="AV213" s="1156" t="str">
        <f ca="1">IF(intern2!AW49&gt;0,
        IF(AV$166="X",
              IF(COUNTBLANK(INDIRECT(ADDRESS(ROW(AV213),MATCH(AV$167,$166:$166,0),1,1)&amp;":"&amp;ADDRESS(ROW(AV213),COLUMN(AV213)-1,1,1),TRUE))&gt;0,"",
                    IF(COUNTIF(INDIRECT(ADDRESS(ROW(AV213),MATCH(AV$167,$166:$166,0),1,1)&amp;":"&amp;ADDRESS(ROW(AV213),COLUMN(AV213)-1,1,1),TRUE),"OK")&gt;0,"OK","NOK")),
              IF(AV$8&gt;=VLOOKUP($A213,'2.2'!$D:$O,5,FALSE),"OK","NOK")),
         "")</f>
        <v/>
      </c>
      <c r="AW213" s="1156" t="str">
        <f ca="1">IF(intern2!AX49&gt;0,
        IF(AW$166="X",
              IF(COUNTBLANK(INDIRECT(ADDRESS(ROW(AW213),MATCH(AW$167,$166:$166,0),1,1)&amp;":"&amp;ADDRESS(ROW(AW213),COLUMN(AW213)-1,1,1),TRUE))&gt;0,"",
                    IF(COUNTIF(INDIRECT(ADDRESS(ROW(AW213),MATCH(AW$167,$166:$166,0),1,1)&amp;":"&amp;ADDRESS(ROW(AW213),COLUMN(AW213)-1,1,1),TRUE),"OK")&gt;0,"OK","NOK")),
              IF(AW$8&gt;=VLOOKUP($A213,'2.2'!$D:$O,5,FALSE),"OK","NOK")),
         "")</f>
        <v/>
      </c>
      <c r="AX213" s="1156" t="str">
        <f ca="1">IF(intern2!AY49&gt;0,
        IF(AX$166="X",
              IF(COUNTBLANK(INDIRECT(ADDRESS(ROW(AX213),MATCH(AX$167,$166:$166,0),1,1)&amp;":"&amp;ADDRESS(ROW(AX213),COLUMN(AX213)-1,1,1),TRUE))&gt;0,"",
                    IF(COUNTIF(INDIRECT(ADDRESS(ROW(AX213),MATCH(AX$167,$166:$166,0),1,1)&amp;":"&amp;ADDRESS(ROW(AX213),COLUMN(AX213)-1,1,1),TRUE),"OK")&gt;0,"OK","NOK")),
              IF(AX$8&gt;=VLOOKUP($A213,'2.2'!$D:$O,5,FALSE),"OK","NOK")),
         "")</f>
        <v/>
      </c>
      <c r="AY213" s="1156" t="str">
        <f ca="1">IF(intern2!AZ49&gt;0,
        IF(AY$166="X",
              IF(COUNTBLANK(INDIRECT(ADDRESS(ROW(AY213),MATCH(AY$167,$166:$166,0),1,1)&amp;":"&amp;ADDRESS(ROW(AY213),COLUMN(AY213)-1,1,1),TRUE))&gt;0,"",
                    IF(COUNTIF(INDIRECT(ADDRESS(ROW(AY213),MATCH(AY$167,$166:$166,0),1,1)&amp;":"&amp;ADDRESS(ROW(AY213),COLUMN(AY213)-1,1,1),TRUE),"OK")&gt;0,"OK","NOK")),
              IF(AY$8&gt;=VLOOKUP($A213,'2.2'!$D:$O,5,FALSE),"OK","NOK")),
         "")</f>
        <v/>
      </c>
      <c r="AZ213" s="1269" t="str">
        <f ca="1">IF(intern2!BA49&gt;0,
        IF(AZ$166="X",
              IF(COUNTBLANK(INDIRECT(ADDRESS(ROW(AZ213),MATCH(AZ$167,$166:$166,0),1,1)&amp;":"&amp;ADDRESS(ROW(AZ213),COLUMN(AZ213)-1,1,1),TRUE))&gt;0,"",
                    IF(COUNTIF(INDIRECT(ADDRESS(ROW(AZ213),MATCH(AZ$167,$166:$166,0),1,1)&amp;":"&amp;ADDRESS(ROW(AZ213),COLUMN(AZ213)-1,1,1),TRUE),"OK")&gt;0,"OK","NOK")),
              IF(AZ$8&gt;=VLOOKUP($A213,'2.2'!$D:$O,5,FALSE),"OK","NOK")),
         "")</f>
        <v/>
      </c>
      <c r="BA213" s="1156" t="str">
        <f ca="1">IF(intern2!BB49&gt;0,
        IF(BA$166="X",
              IF(COUNTBLANK(INDIRECT(ADDRESS(ROW(BA213),MATCH(BA$167,$166:$166,0),1,1)&amp;":"&amp;ADDRESS(ROW(BA213),COLUMN(BA213)-1,1,1),TRUE))&gt;0,"",
                    IF(COUNTIF(INDIRECT(ADDRESS(ROW(BA213),MATCH(BA$167,$166:$166,0),1,1)&amp;":"&amp;ADDRESS(ROW(BA213),COLUMN(BA213)-1,1,1),TRUE),"OK")&gt;0,"OK","NOK")),
              IF(BA$8&gt;=VLOOKUP($A213,'2.2'!$D:$O,5,FALSE),"OK","NOK")),
         "")</f>
        <v/>
      </c>
      <c r="BB213" s="1156" t="str">
        <f ca="1">IF(intern2!BC49&gt;0,
        IF(BB$166="X",
              IF(COUNTBLANK(INDIRECT(ADDRESS(ROW(BB213),MATCH(BB$167,$166:$166,0),1,1)&amp;":"&amp;ADDRESS(ROW(BB213),COLUMN(BB213)-1,1,1),TRUE))&gt;0,"",
                    IF(COUNTIF(INDIRECT(ADDRESS(ROW(BB213),MATCH(BB$167,$166:$166,0),1,1)&amp;":"&amp;ADDRESS(ROW(BB213),COLUMN(BB213)-1,1,1),TRUE),"OK")&gt;0,"OK","NOK")),
              IF(BB$8&gt;=VLOOKUP($A213,'2.2'!$D:$O,5,FALSE),"OK","NOK")),
         "")</f>
        <v/>
      </c>
      <c r="BC213" s="1156" t="str">
        <f ca="1">IF(intern2!BD49&gt;0,
        IF(BC$166="X",
              IF(COUNTBLANK(INDIRECT(ADDRESS(ROW(BC213),MATCH(BC$167,$166:$166,0),1,1)&amp;":"&amp;ADDRESS(ROW(BC213),COLUMN(BC213)-1,1,1),TRUE))&gt;0,"",
                    IF(COUNTIF(INDIRECT(ADDRESS(ROW(BC213),MATCH(BC$167,$166:$166,0),1,1)&amp;":"&amp;ADDRESS(ROW(BC213),COLUMN(BC213)-1,1,1),TRUE),"OK")&gt;0,"OK","NOK")),
              IF(BC$8&gt;=VLOOKUP($A213,'2.2'!$D:$O,5,FALSE),"OK","NOK")),
         "")</f>
        <v/>
      </c>
      <c r="BD213" s="1156" t="str">
        <f ca="1">IF(intern2!BE49&gt;0,
        IF(BD$166="X",
              IF(COUNTBLANK(INDIRECT(ADDRESS(ROW(BD213),MATCH(BD$167,$166:$166,0),1,1)&amp;":"&amp;ADDRESS(ROW(BD213),COLUMN(BD213)-1,1,1),TRUE))&gt;0,"",
                    IF(COUNTIF(INDIRECT(ADDRESS(ROW(BD213),MATCH(BD$167,$166:$166,0),1,1)&amp;":"&amp;ADDRESS(ROW(BD213),COLUMN(BD213)-1,1,1),TRUE),"OK")&gt;0,"OK","NOK")),
              IF(BD$8&gt;=VLOOKUP($A213,'2.2'!$D:$O,5,FALSE),"OK","NOK")),
         "")</f>
        <v/>
      </c>
      <c r="BE213" s="1156" t="str">
        <f ca="1">IF(intern2!BF49&gt;0,
        IF(BE$166="X",
              IF(COUNTBLANK(INDIRECT(ADDRESS(ROW(BE213),MATCH(BE$167,$166:$166,0),1,1)&amp;":"&amp;ADDRESS(ROW(BE213),COLUMN(BE213)-1,1,1),TRUE))&gt;0,"",
                    IF(COUNTIF(INDIRECT(ADDRESS(ROW(BE213),MATCH(BE$167,$166:$166,0),1,1)&amp;":"&amp;ADDRESS(ROW(BE213),COLUMN(BE213)-1,1,1),TRUE),"OK")&gt;0,"OK","NOK")),
              IF(BE$8&gt;=VLOOKUP($A213,'2.2'!$D:$O,5,FALSE),"OK","NOK")),
         "")</f>
        <v/>
      </c>
      <c r="BF213" s="1170" t="str">
        <f ca="1">IF(intern2!BG49&gt;0,
        IF(BF$166="X",
              IF(COUNTBLANK(INDIRECT(ADDRESS(ROW(BF213),MATCH(BF$167,$166:$166,0),1,1)&amp;":"&amp;ADDRESS(ROW(BF213),COLUMN(BF213)-1,1,1),TRUE))&gt;0,"",
                    IF(COUNTIF(INDIRECT(ADDRESS(ROW(BF213),MATCH(BF$167,$166:$166,0),1,1)&amp;":"&amp;ADDRESS(ROW(BF213),COLUMN(BF213)-1,1,1),TRUE),"OK")&gt;0,"OK","NOK")),
              IF(BF$8&gt;=VLOOKUP($A213,'2.2'!$D:$O,5,FALSE),"OK","NOK")),
         "")</f>
        <v/>
      </c>
      <c r="BG213" s="1269" t="str">
        <f ca="1">IF(intern2!BH49&gt;0,
        IF(BG$166="X",
              IF(COUNTBLANK(INDIRECT(ADDRESS(ROW(BG213),MATCH(BG$167,$166:$166,0),1,1)&amp;":"&amp;ADDRESS(ROW(BG213),COLUMN(BG213)-1,1,1),TRUE))&gt;0,"",
                    IF(COUNTIF(INDIRECT(ADDRESS(ROW(BG213),MATCH(BG$167,$166:$166,0),1,1)&amp;":"&amp;ADDRESS(ROW(BG213),COLUMN(BG213)-1,1,1),TRUE),"OK")&gt;0,"OK","NOK")),
              IF(BG$8&gt;=VLOOKUP($A213,'2.2'!$D:$O,5,FALSE),"OK","NOK")),
         "")</f>
        <v/>
      </c>
      <c r="BH213" s="1176" t="str">
        <f t="shared" ca="1" si="12"/>
        <v>NOK</v>
      </c>
      <c r="BI213" s="1176"/>
    </row>
    <row r="214" spans="1:61" ht="26.4" x14ac:dyDescent="0.25">
      <c r="A214" s="716" t="str">
        <f t="shared" ref="A214:B214" si="57">+A54</f>
        <v>VIS1.1</v>
      </c>
      <c r="B214" s="1157" t="str">
        <f t="shared" si="57"/>
        <v>Chirurgia pancreatica maggiore (CIMAS)</v>
      </c>
      <c r="C214" s="1156" t="str">
        <f ca="1">IF(intern2!D50&gt;0,
        IF(C$166="X",
              IF(COUNTBLANK(INDIRECT(ADDRESS(ROW(C214),MATCH(C$167,$166:$166,0),1,1)&amp;":"&amp;ADDRESS(ROW(C214),COLUMN(C214)-1,1,1),TRUE))&gt;0,"",
                    IF(COUNTIF(INDIRECT(ADDRESS(ROW(C214),MATCH(C$167,$166:$166,0),1,1)&amp;":"&amp;ADDRESS(ROW(C214),COLUMN(C214)-1,1,1),TRUE),"OK")&gt;0,"OK","NOK")),
              IF(C$8&gt;=VLOOKUP($A214,'2.2'!$D:$O,5,FALSE),"OK","NOK")),
         "")</f>
        <v/>
      </c>
      <c r="D214" s="1156" t="str">
        <f ca="1">IF(intern2!E50&gt;0,
        IF(D$166="X",
              IF(COUNTBLANK(INDIRECT(ADDRESS(ROW(D214),MATCH(D$167,$166:$166,0),1,1)&amp;":"&amp;ADDRESS(ROW(D214),COLUMN(D214)-1,1,1),TRUE))&gt;0,"",
                    IF(COUNTIF(INDIRECT(ADDRESS(ROW(D214),MATCH(D$167,$166:$166,0),1,1)&amp;":"&amp;ADDRESS(ROW(D214),COLUMN(D214)-1,1,1),TRUE),"OK")&gt;0,"OK","NOK")),
              IF(D$8&gt;=VLOOKUP($A214,'2.2'!$D:$O,5,FALSE),"OK","NOK")),
         "")</f>
        <v/>
      </c>
      <c r="E214" s="1156" t="str">
        <f ca="1">IF(intern2!F50&gt;0,
        IF(E$166="X",
              IF(COUNTBLANK(INDIRECT(ADDRESS(ROW(E214),MATCH(E$167,$166:$166,0),1,1)&amp;":"&amp;ADDRESS(ROW(E214),COLUMN(E214)-1,1,1),TRUE))&gt;0,"",
                    IF(COUNTIF(INDIRECT(ADDRESS(ROW(E214),MATCH(E$167,$166:$166,0),1,1)&amp;":"&amp;ADDRESS(ROW(E214),COLUMN(E214)-1,1,1),TRUE),"OK")&gt;0,"OK","NOK")),
              IF(E$8&gt;=VLOOKUP($A214,'2.2'!$D:$O,5,FALSE),"OK","NOK")),
         "")</f>
        <v/>
      </c>
      <c r="F214" s="1156" t="str">
        <f ca="1">IF(intern2!G50&gt;0,
        IF(F$166="X",
              IF(COUNTBLANK(INDIRECT(ADDRESS(ROW(F214),MATCH(F$167,$166:$166,0),1,1)&amp;":"&amp;ADDRESS(ROW(F214),COLUMN(F214)-1,1,1),TRUE))&gt;0,"",
                    IF(COUNTIF(INDIRECT(ADDRESS(ROW(F214),MATCH(F$167,$166:$166,0),1,1)&amp;":"&amp;ADDRESS(ROW(F214),COLUMN(F214)-1,1,1),TRUE),"OK")&gt;0,"OK","NOK")),
              IF(F$8&gt;=VLOOKUP($A214,'2.2'!$D:$O,5,FALSE),"OK","NOK")),
         "")</f>
        <v/>
      </c>
      <c r="G214" s="1156" t="str">
        <f ca="1">IF(intern2!H50&gt;0,
        IF(G$166="X",
              IF(COUNTBLANK(INDIRECT(ADDRESS(ROW(G214),MATCH(G$167,$166:$166,0),1,1)&amp;":"&amp;ADDRESS(ROW(G214),COLUMN(G214)-1,1,1),TRUE))&gt;0,"",
                    IF(COUNTIF(INDIRECT(ADDRESS(ROW(G214),MATCH(G$167,$166:$166,0),1,1)&amp;":"&amp;ADDRESS(ROW(G214),COLUMN(G214)-1,1,1),TRUE),"OK")&gt;0,"OK","NOK")),
              IF(G$8&gt;=VLOOKUP($A214,'2.2'!$D:$O,5,FALSE),"OK","NOK")),
         "")</f>
        <v/>
      </c>
      <c r="H214" s="1156" t="str">
        <f ca="1">IF(intern2!I50&gt;0,
        IF(H$166="X",
              IF(COUNTBLANK(INDIRECT(ADDRESS(ROW(H214),MATCH(H$167,$166:$166,0),1,1)&amp;":"&amp;ADDRESS(ROW(H214),COLUMN(H214)-1,1,1),TRUE))&gt;0,"",
                    IF(COUNTIF(INDIRECT(ADDRESS(ROW(H214),MATCH(H$167,$166:$166,0),1,1)&amp;":"&amp;ADDRESS(ROW(H214),COLUMN(H214)-1,1,1),TRUE),"OK")&gt;0,"OK","NOK")),
              IF(H$8&gt;=VLOOKUP($A214,'2.2'!$D:$O,5,FALSE),"OK","NOK")),
         "")</f>
        <v/>
      </c>
      <c r="I214" s="1269" t="str">
        <f ca="1">IF(intern2!J50&gt;0,
        IF(I$166="X",
              IF(COUNTBLANK(INDIRECT(ADDRESS(ROW(I214),MATCH(I$167,$166:$166,0),1,1)&amp;":"&amp;ADDRESS(ROW(I214),COLUMN(I214)-1,1,1),TRUE))&gt;0,"",
                    IF(COUNTIF(INDIRECT(ADDRESS(ROW(I214),MATCH(I$167,$166:$166,0),1,1)&amp;":"&amp;ADDRESS(ROW(I214),COLUMN(I214)-1,1,1),TRUE),"OK")&gt;0,"OK","NOK")),
              IF(I$8&gt;=VLOOKUP($A214,'2.2'!$D:$O,5,FALSE),"OK","NOK")),
         "")</f>
        <v/>
      </c>
      <c r="J214" s="1159" t="str">
        <f ca="1">IF(intern2!K50&gt;0,
        IF(J$166="X",
              IF(COUNTBLANK(INDIRECT(ADDRESS(ROW(J214),MATCH(J$167,$166:$166,0),1,1)&amp;":"&amp;ADDRESS(ROW(J214),COLUMN(J214)-1,1,1),TRUE))&gt;0,"",
                    IF(COUNTIF(INDIRECT(ADDRESS(ROW(J214),MATCH(J$167,$166:$166,0),1,1)&amp;":"&amp;ADDRESS(ROW(J214),COLUMN(J214)-1,1,1),TRUE),"OK")&gt;0,"OK","NOK")),
              IF(J$8&gt;=VLOOKUP($A214,'2.2'!$D:$O,5,FALSE),"OK","NOK")),
         "")</f>
        <v/>
      </c>
      <c r="K214" s="1156" t="str">
        <f ca="1">IF(intern2!L50&gt;0,
        IF(K$166="X",
              IF(COUNTBLANK(INDIRECT(ADDRESS(ROW(K214),MATCH(K$167,$166:$166,0),1,1)&amp;":"&amp;ADDRESS(ROW(K214),COLUMN(K214)-1,1,1),TRUE))&gt;0,"",
                    IF(COUNTIF(INDIRECT(ADDRESS(ROW(K214),MATCH(K$167,$166:$166,0),1,1)&amp;":"&amp;ADDRESS(ROW(K214),COLUMN(K214)-1,1,1),TRUE),"OK")&gt;0,"OK","NOK")),
              IF(K$8&gt;=VLOOKUP($A214,'2.2'!$D:$O,5,FALSE),"OK","NOK")),
         "")</f>
        <v/>
      </c>
      <c r="L214" s="1156" t="str">
        <f ca="1">IF(intern2!M50&gt;0,
        IF(L$166="X",
              IF(COUNTBLANK(INDIRECT(ADDRESS(ROW(L214),MATCH(L$167,$166:$166,0),1,1)&amp;":"&amp;ADDRESS(ROW(L214),COLUMN(L214)-1,1,1),TRUE))&gt;0,"",
                    IF(COUNTIF(INDIRECT(ADDRESS(ROW(L214),MATCH(L$167,$166:$166,0),1,1)&amp;":"&amp;ADDRESS(ROW(L214),COLUMN(L214)-1,1,1),TRUE),"OK")&gt;0,"OK","NOK")),
              IF(L$8&gt;=VLOOKUP($A214,'2.2'!$D:$O,5,FALSE),"OK","NOK")),
         "")</f>
        <v/>
      </c>
      <c r="M214" s="1156" t="str">
        <f ca="1">IF(intern2!N50&gt;0,
        IF(M$166="X",
              IF(COUNTBLANK(INDIRECT(ADDRESS(ROW(M214),MATCH(M$167,$166:$166,0),1,1)&amp;":"&amp;ADDRESS(ROW(M214),COLUMN(M214)-1,1,1),TRUE))&gt;0,"",
                    IF(COUNTIF(INDIRECT(ADDRESS(ROW(M214),MATCH(M$167,$166:$166,0),1,1)&amp;":"&amp;ADDRESS(ROW(M214),COLUMN(M214)-1,1,1),TRUE),"OK")&gt;0,"OK","NOK")),
              IF(M$8&gt;=VLOOKUP($A214,'2.2'!$D:$O,5,FALSE),"OK","NOK")),
         "")</f>
        <v/>
      </c>
      <c r="N214" s="1156" t="str">
        <f ca="1">IF(intern2!O50&gt;0,
        IF(N$166="X",
              IF(COUNTBLANK(INDIRECT(ADDRESS(ROW(N214),MATCH(N$167,$166:$166,0),1,1)&amp;":"&amp;ADDRESS(ROW(N214),COLUMN(N214)-1,1,1),TRUE))&gt;0,"",
                    IF(COUNTIF(INDIRECT(ADDRESS(ROW(N214),MATCH(N$167,$166:$166,0),1,1)&amp;":"&amp;ADDRESS(ROW(N214),COLUMN(N214)-1,1,1),TRUE),"OK")&gt;0,"OK","NOK")),
              IF(N$8&gt;=VLOOKUP($A214,'2.2'!$D:$O,5,FALSE),"OK","NOK")),
         "")</f>
        <v/>
      </c>
      <c r="O214" s="1156" t="str">
        <f ca="1">IF(intern2!P50&gt;0,
        IF(O$166="X",
              IF(COUNTBLANK(INDIRECT(ADDRESS(ROW(O214),MATCH(O$167,$166:$166,0),1,1)&amp;":"&amp;ADDRESS(ROW(O214),COLUMN(O214)-1,1,1),TRUE))&gt;0,"",
                    IF(COUNTIF(INDIRECT(ADDRESS(ROW(O214),MATCH(O$167,$166:$166,0),1,1)&amp;":"&amp;ADDRESS(ROW(O214),COLUMN(O214)-1,1,1),TRUE),"OK")&gt;0,"OK","NOK")),
              IF(O$8&gt;=VLOOKUP($A214,'2.2'!$D:$O,5,FALSE),"OK","NOK")),
         "")</f>
        <v/>
      </c>
      <c r="P214" s="1156" t="str">
        <f ca="1">IF(intern2!Q50&gt;0,
        IF(P$166="X",
              IF(COUNTBLANK(INDIRECT(ADDRESS(ROW(P214),MATCH(P$167,$166:$166,0),1,1)&amp;":"&amp;ADDRESS(ROW(P214),COLUMN(P214)-1,1,1),TRUE))&gt;0,"",
                    IF(COUNTIF(INDIRECT(ADDRESS(ROW(P214),MATCH(P$167,$166:$166,0),1,1)&amp;":"&amp;ADDRESS(ROW(P214),COLUMN(P214)-1,1,1),TRUE),"OK")&gt;0,"OK","NOK")),
              IF(P$8&gt;=VLOOKUP($A214,'2.2'!$D:$O,5,FALSE),"OK","NOK")),
         "")</f>
        <v/>
      </c>
      <c r="Q214" s="1156" t="str">
        <f ca="1">IF(intern2!R50&gt;0,
        IF(Q$166="X",
              IF(COUNTBLANK(INDIRECT(ADDRESS(ROW(Q214),MATCH(Q$167,$166:$166,0),1,1)&amp;":"&amp;ADDRESS(ROW(Q214),COLUMN(Q214)-1,1,1),TRUE))&gt;0,"",
                    IF(COUNTIF(INDIRECT(ADDRESS(ROW(Q214),MATCH(Q$167,$166:$166,0),1,1)&amp;":"&amp;ADDRESS(ROW(Q214),COLUMN(Q214)-1,1,1),TRUE),"OK")&gt;0,"OK","NOK")),
              IF(Q$8&gt;=VLOOKUP($A214,'2.2'!$D:$O,5,FALSE),"OK","NOK")),
         "")</f>
        <v/>
      </c>
      <c r="R214" s="1159" t="str">
        <f ca="1">IF(intern2!S50&gt;0,
        IF(R$166="X",
              IF(COUNTBLANK(INDIRECT(ADDRESS(ROW(R214),MATCH(R$167,$166:$166,0),1,1)&amp;":"&amp;ADDRESS(ROW(R214),COLUMN(R214)-1,1,1),TRUE))&gt;0,"",
                    IF(COUNTIF(INDIRECT(ADDRESS(ROW(R214),MATCH(R$167,$166:$166,0),1,1)&amp;":"&amp;ADDRESS(ROW(R214),COLUMN(R214)-1,1,1),TRUE),"OK")&gt;0,"OK","NOK")),
              IF(R$8&gt;=VLOOKUP($A214,'2.2'!$D:$O,5,FALSE),"OK","NOK")),
         "")</f>
        <v/>
      </c>
      <c r="S214" s="1159" t="str">
        <f ca="1">IF(intern2!T50&gt;0,
        IF(S$166="X",
              IF(COUNTBLANK(INDIRECT(ADDRESS(ROW(S214),MATCH(S$167,$166:$166,0),1,1)&amp;":"&amp;ADDRESS(ROW(S214),COLUMN(S214)-1,1,1),TRUE))&gt;0,"",
                    IF(COUNTIF(INDIRECT(ADDRESS(ROW(S214),MATCH(S$167,$166:$166,0),1,1)&amp;":"&amp;ADDRESS(ROW(S214),COLUMN(S214)-1,1,1),TRUE),"OK")&gt;0,"OK","NOK")),
              IF(S$8&gt;=VLOOKUP($A214,'2.2'!$D:$O,5,FALSE),"OK","NOK")),
         "")</f>
        <v/>
      </c>
      <c r="T214" s="1156" t="str">
        <f ca="1">IF(intern2!U50&gt;0,
        IF(T$166="X",
              IF(COUNTBLANK(INDIRECT(ADDRESS(ROW(T214),MATCH(T$167,$166:$166,0),1,1)&amp;":"&amp;ADDRESS(ROW(T214),COLUMN(T214)-1,1,1),TRUE))&gt;0,"",
                    IF(COUNTIF(INDIRECT(ADDRESS(ROW(T214),MATCH(T$167,$166:$166,0),1,1)&amp;":"&amp;ADDRESS(ROW(T214),COLUMN(T214)-1,1,1),TRUE),"OK")&gt;0,"OK","NOK")),
              IF(T$8&gt;=VLOOKUP($A214,'2.2'!$D:$O,5,FALSE),"OK","NOK")),
         "")</f>
        <v/>
      </c>
      <c r="U214" s="1156" t="str">
        <f ca="1">IF(intern2!V50&gt;0,
        IF(U$166="X",
              IF(COUNTBLANK(INDIRECT(ADDRESS(ROW(U214),MATCH(U$167,$166:$166,0),1,1)&amp;":"&amp;ADDRESS(ROW(U214),COLUMN(U214)-1,1,1),TRUE))&gt;0,"",
                    IF(COUNTIF(INDIRECT(ADDRESS(ROW(U214),MATCH(U$167,$166:$166,0),1,1)&amp;":"&amp;ADDRESS(ROW(U214),COLUMN(U214)-1,1,1),TRUE),"OK")&gt;0,"OK","NOK")),
              IF(U$8&gt;=VLOOKUP($A214,'2.2'!$D:$O,5,FALSE),"OK","NOK")),
         "")</f>
        <v/>
      </c>
      <c r="V214" s="1156" t="str">
        <f ca="1">IF(intern2!W50&gt;0,
        IF(V$166="X",
              IF(COUNTBLANK(INDIRECT(ADDRESS(ROW(V214),MATCH(V$167,$166:$166,0),1,1)&amp;":"&amp;ADDRESS(ROW(V214),COLUMN(V214)-1,1,1),TRUE))&gt;0,"",
                    IF(COUNTIF(INDIRECT(ADDRESS(ROW(V214),MATCH(V$167,$166:$166,0),1,1)&amp;":"&amp;ADDRESS(ROW(V214),COLUMN(V214)-1,1,1),TRUE),"OK")&gt;0,"OK","NOK")),
              IF(V$8&gt;=VLOOKUP($A214,'2.2'!$D:$O,5,FALSE),"OK","NOK")),
         "")</f>
        <v/>
      </c>
      <c r="W214" s="1156" t="str">
        <f ca="1">IF(intern2!X50&gt;0,
        IF(W$166="X",
              IF(COUNTBLANK(INDIRECT(ADDRESS(ROW(W214),MATCH(W$167,$166:$166,0),1,1)&amp;":"&amp;ADDRESS(ROW(W214),COLUMN(W214)-1,1,1),TRUE))&gt;0,"",
                    IF(COUNTIF(INDIRECT(ADDRESS(ROW(W214),MATCH(W$167,$166:$166,0),1,1)&amp;":"&amp;ADDRESS(ROW(W214),COLUMN(W214)-1,1,1),TRUE),"OK")&gt;0,"OK","NOK")),
              IF(W$8&gt;=VLOOKUP($A214,'2.2'!$D:$O,5,FALSE),"OK","NOK")),
         "")</f>
        <v/>
      </c>
      <c r="X214" s="1156" t="str">
        <f ca="1">IF(intern2!Y50&gt;0,
        IF(X$166="X",
              IF(COUNTBLANK(INDIRECT(ADDRESS(ROW(X214),MATCH(X$167,$166:$166,0),1,1)&amp;":"&amp;ADDRESS(ROW(X214),COLUMN(X214)-1,1,1),TRUE))&gt;0,"",
                    IF(COUNTIF(INDIRECT(ADDRESS(ROW(X214),MATCH(X$167,$166:$166,0),1,1)&amp;":"&amp;ADDRESS(ROW(X214),COLUMN(X214)-1,1,1),TRUE),"OK")&gt;0,"OK","NOK")),
              IF(X$8&gt;=VLOOKUP($A214,'2.2'!$D:$O,5,FALSE),"OK","NOK")),
         "")</f>
        <v/>
      </c>
      <c r="Y214" s="1170" t="str">
        <f ca="1">IF(intern2!Z50&gt;0,
        IF(Y$166="X",
              IF(COUNTBLANK(INDIRECT(ADDRESS(ROW(Y214),MATCH(Y$167,$166:$166,0),1,1)&amp;":"&amp;ADDRESS(ROW(Y214),COLUMN(Y214)-1,1,1),TRUE))&gt;0,"",
                    IF(COUNTIF(INDIRECT(ADDRESS(ROW(Y214),MATCH(Y$167,$166:$166,0),1,1)&amp;":"&amp;ADDRESS(ROW(Y214),COLUMN(Y214)-1,1,1),TRUE),"OK")&gt;0,"OK","NOK")),
              IF(Y$8&gt;=VLOOKUP($A214,'2.2'!$D:$O,5,FALSE),"OK","NOK")),
         "")</f>
        <v/>
      </c>
      <c r="Z214" s="1269" t="str">
        <f ca="1">IF(intern2!AA50&gt;0,
        IF(Z$166="X",
              IF(COUNTBLANK(INDIRECT(ADDRESS(ROW(Z214),MATCH(Z$167,$166:$166,0),1,1)&amp;":"&amp;ADDRESS(ROW(Z214),COLUMN(Z214)-1,1,1),TRUE))&gt;0,"",
                    IF(COUNTIF(INDIRECT(ADDRESS(ROW(Z214),MATCH(Z$167,$166:$166,0),1,1)&amp;":"&amp;ADDRESS(ROW(Z214),COLUMN(Z214)-1,1,1),TRUE),"OK")&gt;0,"OK","NOK")),
              IF(Z$8&gt;=VLOOKUP($A214,'2.2'!$D:$O,5,FALSE),"OK","NOK")),
         "")</f>
        <v/>
      </c>
      <c r="AA214" s="1156" t="str">
        <f ca="1">IF(intern2!AB50&gt;0,
        IF(AA$166="X",
              IF(COUNTBLANK(INDIRECT(ADDRESS(ROW(AA214),MATCH(AA$167,$166:$166,0),1,1)&amp;":"&amp;ADDRESS(ROW(AA214),COLUMN(AA214)-1,1,1),TRUE))&gt;0,"",
                    IF(COUNTIF(INDIRECT(ADDRESS(ROW(AA214),MATCH(AA$167,$166:$166,0),1,1)&amp;":"&amp;ADDRESS(ROW(AA214),COLUMN(AA214)-1,1,1),TRUE),"OK")&gt;0,"OK","NOK")),
              IF(AA$8&gt;=VLOOKUP($A214,'2.2'!$D:$O,5,FALSE),"OK","NOK")),
         "")</f>
        <v/>
      </c>
      <c r="AB214" s="1156" t="str">
        <f ca="1">IF(intern2!AC50&gt;0,
        IF(AB$166="X",
              IF(COUNTBLANK(INDIRECT(ADDRESS(ROW(AB214),MATCH(AB$167,$166:$166,0),1,1)&amp;":"&amp;ADDRESS(ROW(AB214),COLUMN(AB214)-1,1,1),TRUE))&gt;0,"",
                    IF(COUNTIF(INDIRECT(ADDRESS(ROW(AB214),MATCH(AB$167,$166:$166,0),1,1)&amp;":"&amp;ADDRESS(ROW(AB214),COLUMN(AB214)-1,1,1),TRUE),"OK")&gt;0,"OK","NOK")),
              IF(AB$8&gt;=VLOOKUP($A214,'2.2'!$D:$O,5,FALSE),"OK","NOK")),
         "")</f>
        <v/>
      </c>
      <c r="AC214" s="1156" t="str">
        <f ca="1">IF(intern2!AD50&gt;0,
        IF(AC$166="X",
              IF(COUNTBLANK(INDIRECT(ADDRESS(ROW(AC214),MATCH(AC$167,$166:$166,0),1,1)&amp;":"&amp;ADDRESS(ROW(AC214),COLUMN(AC214)-1,1,1),TRUE))&gt;0,"",
                    IF(COUNTIF(INDIRECT(ADDRESS(ROW(AC214),MATCH(AC$167,$166:$166,0),1,1)&amp;":"&amp;ADDRESS(ROW(AC214),COLUMN(AC214)-1,1,1),TRUE),"OK")&gt;0,"OK","NOK")),
              IF(AC$8&gt;=VLOOKUP($A214,'2.2'!$D:$O,5,FALSE),"OK","NOK")),
         "")</f>
        <v/>
      </c>
      <c r="AD214" s="1156" t="str">
        <f ca="1">IF(intern2!AE50&gt;0,
        IF(AD$166="X",
              IF(COUNTBLANK(INDIRECT(ADDRESS(ROW(AD214),MATCH(AD$167,$166:$166,0),1,1)&amp;":"&amp;ADDRESS(ROW(AD214),COLUMN(AD214)-1,1,1),TRUE))&gt;0,"",
                    IF(COUNTIF(INDIRECT(ADDRESS(ROW(AD214),MATCH(AD$167,$166:$166,0),1,1)&amp;":"&amp;ADDRESS(ROW(AD214),COLUMN(AD214)-1,1,1),TRUE),"OK")&gt;0,"OK","NOK")),
              IF(AD$8&gt;=VLOOKUP($A214,'2.2'!$D:$O,5,FALSE),"OK","NOK")),
         "")</f>
        <v/>
      </c>
      <c r="AE214" s="1160" t="str">
        <f ca="1">IF(intern2!AF50&gt;0,
        IF(AE$166="X",
              IF(COUNTBLANK(INDIRECT(ADDRESS(ROW(AE214),MATCH(AE$167,$166:$166,0),1,1)&amp;":"&amp;ADDRESS(ROW(AE214),COLUMN(AE214)-1,1,1),TRUE))&gt;0,"",
                    IF(COUNTIF(INDIRECT(ADDRESS(ROW(AE214),MATCH(AE$167,$166:$166,0),1,1)&amp;":"&amp;ADDRESS(ROW(AE214),COLUMN(AE214)-1,1,1),TRUE),"OK")&gt;0,"OK","NOK")),
              IF(AE$8&gt;=VLOOKUP($A214,'2.2'!$D:$O,5,FALSE),"OK","NOK")),
         "")</f>
        <v/>
      </c>
      <c r="AF214" s="1269" t="str">
        <f ca="1">IF(intern2!AG50&gt;0,
        IF(AF$166="X",
              IF(COUNTBLANK(INDIRECT(ADDRESS(ROW(AF214),MATCH(AF$167,$166:$166,0),1,1)&amp;":"&amp;ADDRESS(ROW(AF214),COLUMN(AF214)-1,1,1),TRUE))&gt;0,"",
                    IF(COUNTIF(INDIRECT(ADDRESS(ROW(AF214),MATCH(AF$167,$166:$166,0),1,1)&amp;":"&amp;ADDRESS(ROW(AF214),COLUMN(AF214)-1,1,1),TRUE),"OK")&gt;0,"OK","NOK")),
              IF(AF$8&gt;=VLOOKUP($A214,'2.2'!$D:$O,5,FALSE),"OK","NOK")),
         "")</f>
        <v/>
      </c>
      <c r="AG214" s="1160" t="str">
        <f ca="1">IF(intern2!AH50&gt;0,
        IF(AG$166="X",
              IF(COUNTBLANK(INDIRECT(ADDRESS(ROW(AG214),MATCH(AG$167,$166:$166,0),1,1)&amp;":"&amp;ADDRESS(ROW(AG214),COLUMN(AG214)-1,1,1),TRUE))&gt;0,"",
                    IF(COUNTIF(INDIRECT(ADDRESS(ROW(AG214),MATCH(AG$167,$166:$166,0),1,1)&amp;":"&amp;ADDRESS(ROW(AG214),COLUMN(AG214)-1,1,1),TRUE),"OK")&gt;0,"OK","NOK")),
              IF(AG$8&gt;=VLOOKUP($A214,'2.2'!$D:$O,5,FALSE),"OK","NOK")),
         "")</f>
        <v/>
      </c>
      <c r="AH214" s="1160" t="str">
        <f ca="1">IF(intern2!AI50&gt;0,
        IF(AH$166="X",
              IF(COUNTBLANK(INDIRECT(ADDRESS(ROW(AH214),MATCH(AH$167,$166:$166,0),1,1)&amp;":"&amp;ADDRESS(ROW(AH214),COLUMN(AH214)-1,1,1),TRUE))&gt;0,"",
                    IF(COUNTIF(INDIRECT(ADDRESS(ROW(AH214),MATCH(AH$167,$166:$166,0),1,1)&amp;":"&amp;ADDRESS(ROW(AH214),COLUMN(AH214)-1,1,1),TRUE),"OK")&gt;0,"OK","NOK")),
              IF(AH$8&gt;=VLOOKUP($A214,'2.2'!$D:$O,5,FALSE),"OK","NOK")),
         "")</f>
        <v/>
      </c>
      <c r="AI214" s="1156" t="str">
        <f ca="1">IF(intern2!AJ50&gt;0,
        IF(AI$166="X",
              IF(COUNTBLANK(INDIRECT(ADDRESS(ROW(AI214),MATCH(AI$167,$166:$166,0),1,1)&amp;":"&amp;ADDRESS(ROW(AI214),COLUMN(AI214)-1,1,1),TRUE))&gt;0,"",
                    IF(COUNTIF(INDIRECT(ADDRESS(ROW(AI214),MATCH(AI$167,$166:$166,0),1,1)&amp;":"&amp;ADDRESS(ROW(AI214),COLUMN(AI214)-1,1,1),TRUE),"OK")&gt;0,"OK","NOK")),
              IF(AI$8&gt;=VLOOKUP($A214,'2.2'!$D:$O,5,FALSE),"OK","NOK")),
         "")</f>
        <v/>
      </c>
      <c r="AJ214" s="1156" t="str">
        <f ca="1">IF(intern2!AK50&gt;0,
        IF(AJ$166="X",
              IF(COUNTBLANK(INDIRECT(ADDRESS(ROW(AJ214),MATCH(AJ$167,$166:$166,0),1,1)&amp;":"&amp;ADDRESS(ROW(AJ214),COLUMN(AJ214)-1,1,1),TRUE))&gt;0,"",
                    IF(COUNTIF(INDIRECT(ADDRESS(ROW(AJ214),MATCH(AJ$167,$166:$166,0),1,1)&amp;":"&amp;ADDRESS(ROW(AJ214),COLUMN(AJ214)-1,1,1),TRUE),"OK")&gt;0,"OK","NOK")),
              IF(AJ$8&gt;=VLOOKUP($A214,'2.2'!$D:$O,5,FALSE),"OK","NOK")),
         "")</f>
        <v/>
      </c>
      <c r="AK214" s="1156" t="str">
        <f ca="1">IF(intern2!AL50&gt;0,
        IF(AK$166="X",
              IF(COUNTBLANK(INDIRECT(ADDRESS(ROW(AK214),MATCH(AK$167,$166:$166,0),1,1)&amp;":"&amp;ADDRESS(ROW(AK214),COLUMN(AK214)-1,1,1),TRUE))&gt;0,"",
                    IF(COUNTIF(INDIRECT(ADDRESS(ROW(AK214),MATCH(AK$167,$166:$166,0),1,1)&amp;":"&amp;ADDRESS(ROW(AK214),COLUMN(AK214)-1,1,1),TRUE),"OK")&gt;0,"OK","NOK")),
              IF(AK$8&gt;=VLOOKUP($A214,'2.2'!$D:$O,5,FALSE),"OK","NOK")),
         "")</f>
        <v/>
      </c>
      <c r="AL214" s="1156" t="str">
        <f ca="1">IF(intern2!AM50&gt;0,
        IF(AL$166="X",
              IF(COUNTBLANK(INDIRECT(ADDRESS(ROW(AL214),MATCH(AL$167,$166:$166,0),1,1)&amp;":"&amp;ADDRESS(ROW(AL214),COLUMN(AL214)-1,1,1),TRUE))&gt;0,"",
                    IF(COUNTIF(INDIRECT(ADDRESS(ROW(AL214),MATCH(AL$167,$166:$166,0),1,1)&amp;":"&amp;ADDRESS(ROW(AL214),COLUMN(AL214)-1,1,1),TRUE),"OK")&gt;0,"OK","NOK")),
              IF(AL$8&gt;=VLOOKUP($A214,'2.2'!$D:$O,5,FALSE),"OK","NOK")),
         "")</f>
        <v/>
      </c>
      <c r="AM214" s="1269" t="str">
        <f ca="1">IF(intern2!AN50&gt;0,
        IF(AM$166="X",
              IF(COUNTBLANK(INDIRECT(ADDRESS(ROW(AM214),MATCH(AM$167,$166:$166,0),1,1)&amp;":"&amp;ADDRESS(ROW(AM214),COLUMN(AM214)-1,1,1),TRUE))&gt;0,"",
                    IF(COUNTIF(INDIRECT(ADDRESS(ROW(AM214),MATCH(AM$167,$166:$166,0),1,1)&amp;":"&amp;ADDRESS(ROW(AM214),COLUMN(AM214)-1,1,1),TRUE),"OK")&gt;0,"OK","NOK")),
              IF(AM$8&gt;=VLOOKUP($A214,'2.2'!$D:$O,5,FALSE),"OK","NOK")),
         "")</f>
        <v/>
      </c>
      <c r="AN214" s="1170" t="str">
        <f ca="1">IF(intern2!AO50&gt;0,
        IF(AN$166="X",
              IF(COUNTBLANK(INDIRECT(ADDRESS(ROW(AN214),MATCH(AN$167,$166:$166,0),1,1)&amp;":"&amp;ADDRESS(ROW(AN214),COLUMN(AN214)-1,1,1),TRUE))&gt;0,"",
                    IF(COUNTIF(INDIRECT(ADDRESS(ROW(AN214),MATCH(AN$167,$166:$166,0),1,1)&amp;":"&amp;ADDRESS(ROW(AN214),COLUMN(AN214)-1,1,1),TRUE),"OK")&gt;0,"OK","NOK")),
              IF(AN$8&gt;=VLOOKUP($A214,'2.2'!$D:$O,5,FALSE),"OK","NOK")),
         "")</f>
        <v/>
      </c>
      <c r="AO214" s="1156" t="str">
        <f ca="1">IF(intern2!AP50&gt;0,
        IF(AO$166="X",
              IF(COUNTBLANK(INDIRECT(ADDRESS(ROW(AO214),MATCH(AO$167,$166:$166,0),1,1)&amp;":"&amp;ADDRESS(ROW(AO214),COLUMN(AO214)-1,1,1),TRUE))&gt;0,"",
                    IF(COUNTIF(INDIRECT(ADDRESS(ROW(AO214),MATCH(AO$167,$166:$166,0),1,1)&amp;":"&amp;ADDRESS(ROW(AO214),COLUMN(AO214)-1,1,1),TRUE),"OK")&gt;0,"OK","NOK")),
              IF(AO$8&gt;=VLOOKUP($A214,'2.2'!$D:$O,5,FALSE),"OK","NOK")),
         "")</f>
        <v/>
      </c>
      <c r="AP214" s="1156" t="str">
        <f ca="1">IF(intern2!AQ50&gt;0,
        IF(AP$166="X",
              IF(COUNTBLANK(INDIRECT(ADDRESS(ROW(AP214),MATCH(AP$167,$166:$166,0),1,1)&amp;":"&amp;ADDRESS(ROW(AP214),COLUMN(AP214)-1,1,1),TRUE))&gt;0,"",
                    IF(COUNTIF(INDIRECT(ADDRESS(ROW(AP214),MATCH(AP$167,$166:$166,0),1,1)&amp;":"&amp;ADDRESS(ROW(AP214),COLUMN(AP214)-1,1,1),TRUE),"OK")&gt;0,"OK","NOK")),
              IF(AP$8&gt;=VLOOKUP($A214,'2.2'!$D:$O,5,FALSE),"OK","NOK")),
         "")</f>
        <v/>
      </c>
      <c r="AQ214" s="1269" t="str">
        <f ca="1">IF(intern2!AR50&gt;0,
        IF(AQ$166="X",
              IF(COUNTBLANK(INDIRECT(ADDRESS(ROW(AQ214),MATCH(AQ$167,$166:$166,0),1,1)&amp;":"&amp;ADDRESS(ROW(AQ214),COLUMN(AQ214)-1,1,1),TRUE))&gt;0,"",
                    IF(COUNTIF(INDIRECT(ADDRESS(ROW(AQ214),MATCH(AQ$167,$166:$166,0),1,1)&amp;":"&amp;ADDRESS(ROW(AQ214),COLUMN(AQ214)-1,1,1),TRUE),"OK")&gt;0,"OK","NOK")),
              IF(AQ$8&gt;=VLOOKUP($A214,'2.2'!$D:$O,5,FALSE),"OK","NOK")),
         "")</f>
        <v/>
      </c>
      <c r="AR214" s="1156" t="str">
        <f ca="1">IF(intern2!AS50&gt;0,
        IF(AR$166="X",
              IF(COUNTBLANK(INDIRECT(ADDRESS(ROW(AR214),MATCH(AR$167,$166:$166,0),1,1)&amp;":"&amp;ADDRESS(ROW(AR214),COLUMN(AR214)-1,1,1),TRUE))&gt;0,"",
                    IF(COUNTIF(INDIRECT(ADDRESS(ROW(AR214),MATCH(AR$167,$166:$166,0),1,1)&amp;":"&amp;ADDRESS(ROW(AR214),COLUMN(AR214)-1,1,1),TRUE),"OK")&gt;0,"OK","NOK")),
              IF(AR$8&gt;=VLOOKUP($A214,'2.2'!$D:$O,5,FALSE),"OK","NOK")),
         "")</f>
        <v/>
      </c>
      <c r="AS214" s="1156" t="str">
        <f ca="1">IF(intern2!AT50&gt;0,
        IF(AS$166="X",
              IF(COUNTBLANK(INDIRECT(ADDRESS(ROW(AS214),MATCH(AS$167,$166:$166,0),1,1)&amp;":"&amp;ADDRESS(ROW(AS214),COLUMN(AS214)-1,1,1),TRUE))&gt;0,"",
                    IF(COUNTIF(INDIRECT(ADDRESS(ROW(AS214),MATCH(AS$167,$166:$166,0),1,1)&amp;":"&amp;ADDRESS(ROW(AS214),COLUMN(AS214)-1,1,1),TRUE),"OK")&gt;0,"OK","NOK")),
              IF(AS$8&gt;=VLOOKUP($A214,'2.2'!$D:$O,5,FALSE),"OK","NOK")),
         "")</f>
        <v/>
      </c>
      <c r="AT214" s="1269" t="str">
        <f ca="1">IF(intern2!AU50&gt;0,
        IF(AT$166="X",
              IF(COUNTBLANK(INDIRECT(ADDRESS(ROW(AT214),MATCH(AT$167,$166:$166,0),1,1)&amp;":"&amp;ADDRESS(ROW(AT214),COLUMN(AT214)-1,1,1),TRUE))&gt;0,"",
                    IF(COUNTIF(INDIRECT(ADDRESS(ROW(AT214),MATCH(AT$167,$166:$166,0),1,1)&amp;":"&amp;ADDRESS(ROW(AT214),COLUMN(AT214)-1,1,1),TRUE),"OK")&gt;0,"OK","NOK")),
              IF(AT$8&gt;=VLOOKUP($A214,'2.2'!$D:$O,5,FALSE),"OK","NOK")),
         "")</f>
        <v/>
      </c>
      <c r="AU214" s="1156" t="str">
        <f ca="1">IF(intern2!AV50&gt;0,
        IF(AU$166="X",
              IF(COUNTBLANK(INDIRECT(ADDRESS(ROW(AU214),MATCH(AU$167,$166:$166,0),1,1)&amp;":"&amp;ADDRESS(ROW(AU214),COLUMN(AU214)-1,1,1),TRUE))&gt;0,"",
                    IF(COUNTIF(INDIRECT(ADDRESS(ROW(AU214),MATCH(AU$167,$166:$166,0),1,1)&amp;":"&amp;ADDRESS(ROW(AU214),COLUMN(AU214)-1,1,1),TRUE),"OK")&gt;0,"OK","NOK")),
              IF(AU$8&gt;=VLOOKUP($A214,'2.2'!$D:$O,5,FALSE),"OK","NOK")),
         "")</f>
        <v/>
      </c>
      <c r="AV214" s="1156" t="str">
        <f ca="1">IF(intern2!AW50&gt;0,
        IF(AV$166="X",
              IF(COUNTBLANK(INDIRECT(ADDRESS(ROW(AV214),MATCH(AV$167,$166:$166,0),1,1)&amp;":"&amp;ADDRESS(ROW(AV214),COLUMN(AV214)-1,1,1),TRUE))&gt;0,"",
                    IF(COUNTIF(INDIRECT(ADDRESS(ROW(AV214),MATCH(AV$167,$166:$166,0),1,1)&amp;":"&amp;ADDRESS(ROW(AV214),COLUMN(AV214)-1,1,1),TRUE),"OK")&gt;0,"OK","NOK")),
              IF(AV$8&gt;=VLOOKUP($A214,'2.2'!$D:$O,5,FALSE),"OK","NOK")),
         "")</f>
        <v/>
      </c>
      <c r="AW214" s="1156" t="str">
        <f ca="1">IF(intern2!AX50&gt;0,
        IF(AW$166="X",
              IF(COUNTBLANK(INDIRECT(ADDRESS(ROW(AW214),MATCH(AW$167,$166:$166,0),1,1)&amp;":"&amp;ADDRESS(ROW(AW214),COLUMN(AW214)-1,1,1),TRUE))&gt;0,"",
                    IF(COUNTIF(INDIRECT(ADDRESS(ROW(AW214),MATCH(AW$167,$166:$166,0),1,1)&amp;":"&amp;ADDRESS(ROW(AW214),COLUMN(AW214)-1,1,1),TRUE),"OK")&gt;0,"OK","NOK")),
              IF(AW$8&gt;=VLOOKUP($A214,'2.2'!$D:$O,5,FALSE),"OK","NOK")),
         "")</f>
        <v/>
      </c>
      <c r="AX214" s="1156" t="str">
        <f ca="1">IF(intern2!AY50&gt;0,
        IF(AX$166="X",
              IF(COUNTBLANK(INDIRECT(ADDRESS(ROW(AX214),MATCH(AX$167,$166:$166,0),1,1)&amp;":"&amp;ADDRESS(ROW(AX214),COLUMN(AX214)-1,1,1),TRUE))&gt;0,"",
                    IF(COUNTIF(INDIRECT(ADDRESS(ROW(AX214),MATCH(AX$167,$166:$166,0),1,1)&amp;":"&amp;ADDRESS(ROW(AX214),COLUMN(AX214)-1,1,1),TRUE),"OK")&gt;0,"OK","NOK")),
              IF(AX$8&gt;=VLOOKUP($A214,'2.2'!$D:$O,5,FALSE),"OK","NOK")),
         "")</f>
        <v/>
      </c>
      <c r="AY214" s="1156" t="str">
        <f ca="1">IF(intern2!AZ50&gt;0,
        IF(AY$166="X",
              IF(COUNTBLANK(INDIRECT(ADDRESS(ROW(AY214),MATCH(AY$167,$166:$166,0),1,1)&amp;":"&amp;ADDRESS(ROW(AY214),COLUMN(AY214)-1,1,1),TRUE))&gt;0,"",
                    IF(COUNTIF(INDIRECT(ADDRESS(ROW(AY214),MATCH(AY$167,$166:$166,0),1,1)&amp;":"&amp;ADDRESS(ROW(AY214),COLUMN(AY214)-1,1,1),TRUE),"OK")&gt;0,"OK","NOK")),
              IF(AY$8&gt;=VLOOKUP($A214,'2.2'!$D:$O,5,FALSE),"OK","NOK")),
         "")</f>
        <v/>
      </c>
      <c r="AZ214" s="1269" t="str">
        <f ca="1">IF(intern2!BA50&gt;0,
        IF(AZ$166="X",
              IF(COUNTBLANK(INDIRECT(ADDRESS(ROW(AZ214),MATCH(AZ$167,$166:$166,0),1,1)&amp;":"&amp;ADDRESS(ROW(AZ214),COLUMN(AZ214)-1,1,1),TRUE))&gt;0,"",
                    IF(COUNTIF(INDIRECT(ADDRESS(ROW(AZ214),MATCH(AZ$167,$166:$166,0),1,1)&amp;":"&amp;ADDRESS(ROW(AZ214),COLUMN(AZ214)-1,1,1),TRUE),"OK")&gt;0,"OK","NOK")),
              IF(AZ$8&gt;=VLOOKUP($A214,'2.2'!$D:$O,5,FALSE),"OK","NOK")),
         "")</f>
        <v/>
      </c>
      <c r="BA214" s="1156" t="str">
        <f ca="1">IF(intern2!BB50&gt;0,
        IF(BA$166="X",
              IF(COUNTBLANK(INDIRECT(ADDRESS(ROW(BA214),MATCH(BA$167,$166:$166,0),1,1)&amp;":"&amp;ADDRESS(ROW(BA214),COLUMN(BA214)-1,1,1),TRUE))&gt;0,"",
                    IF(COUNTIF(INDIRECT(ADDRESS(ROW(BA214),MATCH(BA$167,$166:$166,0),1,1)&amp;":"&amp;ADDRESS(ROW(BA214),COLUMN(BA214)-1,1,1),TRUE),"OK")&gt;0,"OK","NOK")),
              IF(BA$8&gt;=VLOOKUP($A214,'2.2'!$D:$O,5,FALSE),"OK","NOK")),
         "")</f>
        <v/>
      </c>
      <c r="BB214" s="1156" t="str">
        <f ca="1">IF(intern2!BC50&gt;0,
        IF(BB$166="X",
              IF(COUNTBLANK(INDIRECT(ADDRESS(ROW(BB214),MATCH(BB$167,$166:$166,0),1,1)&amp;":"&amp;ADDRESS(ROW(BB214),COLUMN(BB214)-1,1,1),TRUE))&gt;0,"",
                    IF(COUNTIF(INDIRECT(ADDRESS(ROW(BB214),MATCH(BB$167,$166:$166,0),1,1)&amp;":"&amp;ADDRESS(ROW(BB214),COLUMN(BB214)-1,1,1),TRUE),"OK")&gt;0,"OK","NOK")),
              IF(BB$8&gt;=VLOOKUP($A214,'2.2'!$D:$O,5,FALSE),"OK","NOK")),
         "")</f>
        <v/>
      </c>
      <c r="BC214" s="1156" t="str">
        <f ca="1">IF(intern2!BD50&gt;0,
        IF(BC$166="X",
              IF(COUNTBLANK(INDIRECT(ADDRESS(ROW(BC214),MATCH(BC$167,$166:$166,0),1,1)&amp;":"&amp;ADDRESS(ROW(BC214),COLUMN(BC214)-1,1,1),TRUE))&gt;0,"",
                    IF(COUNTIF(INDIRECT(ADDRESS(ROW(BC214),MATCH(BC$167,$166:$166,0),1,1)&amp;":"&amp;ADDRESS(ROW(BC214),COLUMN(BC214)-1,1,1),TRUE),"OK")&gt;0,"OK","NOK")),
              IF(BC$8&gt;=VLOOKUP($A214,'2.2'!$D:$O,5,FALSE),"OK","NOK")),
         "")</f>
        <v/>
      </c>
      <c r="BD214" s="1156" t="str">
        <f ca="1">IF(intern2!BE50&gt;0,
        IF(BD$166="X",
              IF(COUNTBLANK(INDIRECT(ADDRESS(ROW(BD214),MATCH(BD$167,$166:$166,0),1,1)&amp;":"&amp;ADDRESS(ROW(BD214),COLUMN(BD214)-1,1,1),TRUE))&gt;0,"",
                    IF(COUNTIF(INDIRECT(ADDRESS(ROW(BD214),MATCH(BD$167,$166:$166,0),1,1)&amp;":"&amp;ADDRESS(ROW(BD214),COLUMN(BD214)-1,1,1),TRUE),"OK")&gt;0,"OK","NOK")),
              IF(BD$8&gt;=VLOOKUP($A214,'2.2'!$D:$O,5,FALSE),"OK","NOK")),
         "")</f>
        <v/>
      </c>
      <c r="BE214" s="1156" t="str">
        <f ca="1">IF(intern2!BF50&gt;0,
        IF(BE$166="X",
              IF(COUNTBLANK(INDIRECT(ADDRESS(ROW(BE214),MATCH(BE$167,$166:$166,0),1,1)&amp;":"&amp;ADDRESS(ROW(BE214),COLUMN(BE214)-1,1,1),TRUE))&gt;0,"",
                    IF(COUNTIF(INDIRECT(ADDRESS(ROW(BE214),MATCH(BE$167,$166:$166,0),1,1)&amp;":"&amp;ADDRESS(ROW(BE214),COLUMN(BE214)-1,1,1),TRUE),"OK")&gt;0,"OK","NOK")),
              IF(BE$8&gt;=VLOOKUP($A214,'2.2'!$D:$O,5,FALSE),"OK","NOK")),
         "")</f>
        <v/>
      </c>
      <c r="BF214" s="1170" t="str">
        <f ca="1">IF(intern2!BG50&gt;0,
        IF(BF$166="X",
              IF(COUNTBLANK(INDIRECT(ADDRESS(ROW(BF214),MATCH(BF$167,$166:$166,0),1,1)&amp;":"&amp;ADDRESS(ROW(BF214),COLUMN(BF214)-1,1,1),TRUE))&gt;0,"",
                    IF(COUNTIF(INDIRECT(ADDRESS(ROW(BF214),MATCH(BF$167,$166:$166,0),1,1)&amp;":"&amp;ADDRESS(ROW(BF214),COLUMN(BF214)-1,1,1),TRUE),"OK")&gt;0,"OK","NOK")),
              IF(BF$8&gt;=VLOOKUP($A214,'2.2'!$D:$O,5,FALSE),"OK","NOK")),
         "")</f>
        <v/>
      </c>
      <c r="BG214" s="1269" t="str">
        <f ca="1">IF(intern2!BH50&gt;0,
        IF(BG$166="X",
              IF(COUNTBLANK(INDIRECT(ADDRESS(ROW(BG214),MATCH(BG$167,$166:$166,0),1,1)&amp;":"&amp;ADDRESS(ROW(BG214),COLUMN(BG214)-1,1,1),TRUE))&gt;0,"",
                    IF(COUNTIF(INDIRECT(ADDRESS(ROW(BG214),MATCH(BG$167,$166:$166,0),1,1)&amp;":"&amp;ADDRESS(ROW(BG214),COLUMN(BG214)-1,1,1),TRUE),"OK")&gt;0,"OK","NOK")),
              IF(BG$8&gt;=VLOOKUP($A214,'2.2'!$D:$O,5,FALSE),"OK","NOK")),
         "")</f>
        <v/>
      </c>
      <c r="BH214" s="1176" t="str">
        <f t="shared" ca="1" si="12"/>
        <v>OK</v>
      </c>
      <c r="BI214" s="1176"/>
    </row>
    <row r="215" spans="1:61" ht="26.4" x14ac:dyDescent="0.25">
      <c r="A215" s="716" t="str">
        <f t="shared" ref="A215:B215" si="58">+A55</f>
        <v>VIS1.2</v>
      </c>
      <c r="B215" s="1157" t="str">
        <f t="shared" si="58"/>
        <v>Chirurgia epatica maggiore (CIMAS)</v>
      </c>
      <c r="C215" s="1156" t="str">
        <f ca="1">IF(intern2!D51&gt;0,
        IF(C$166="X",
              IF(COUNTBLANK(INDIRECT(ADDRESS(ROW(C215),MATCH(C$167,$166:$166,0),1,1)&amp;":"&amp;ADDRESS(ROW(C215),COLUMN(C215)-1,1,1),TRUE))&gt;0,"",
                    IF(COUNTIF(INDIRECT(ADDRESS(ROW(C215),MATCH(C$167,$166:$166,0),1,1)&amp;":"&amp;ADDRESS(ROW(C215),COLUMN(C215)-1,1,1),TRUE),"OK")&gt;0,"OK","NOK")),
              IF(C$8&gt;=VLOOKUP($A215,'2.2'!$D:$O,5,FALSE),"OK","NOK")),
         "")</f>
        <v/>
      </c>
      <c r="D215" s="1156" t="str">
        <f ca="1">IF(intern2!E51&gt;0,
        IF(D$166="X",
              IF(COUNTBLANK(INDIRECT(ADDRESS(ROW(D215),MATCH(D$167,$166:$166,0),1,1)&amp;":"&amp;ADDRESS(ROW(D215),COLUMN(D215)-1,1,1),TRUE))&gt;0,"",
                    IF(COUNTIF(INDIRECT(ADDRESS(ROW(D215),MATCH(D$167,$166:$166,0),1,1)&amp;":"&amp;ADDRESS(ROW(D215),COLUMN(D215)-1,1,1),TRUE),"OK")&gt;0,"OK","NOK")),
              IF(D$8&gt;=VLOOKUP($A215,'2.2'!$D:$O,5,FALSE),"OK","NOK")),
         "")</f>
        <v/>
      </c>
      <c r="E215" s="1156" t="str">
        <f ca="1">IF(intern2!F51&gt;0,
        IF(E$166="X",
              IF(COUNTBLANK(INDIRECT(ADDRESS(ROW(E215),MATCH(E$167,$166:$166,0),1,1)&amp;":"&amp;ADDRESS(ROW(E215),COLUMN(E215)-1,1,1),TRUE))&gt;0,"",
                    IF(COUNTIF(INDIRECT(ADDRESS(ROW(E215),MATCH(E$167,$166:$166,0),1,1)&amp;":"&amp;ADDRESS(ROW(E215),COLUMN(E215)-1,1,1),TRUE),"OK")&gt;0,"OK","NOK")),
              IF(E$8&gt;=VLOOKUP($A215,'2.2'!$D:$O,5,FALSE),"OK","NOK")),
         "")</f>
        <v/>
      </c>
      <c r="F215" s="1156" t="str">
        <f ca="1">IF(intern2!G51&gt;0,
        IF(F$166="X",
              IF(COUNTBLANK(INDIRECT(ADDRESS(ROW(F215),MATCH(F$167,$166:$166,0),1,1)&amp;":"&amp;ADDRESS(ROW(F215),COLUMN(F215)-1,1,1),TRUE))&gt;0,"",
                    IF(COUNTIF(INDIRECT(ADDRESS(ROW(F215),MATCH(F$167,$166:$166,0),1,1)&amp;":"&amp;ADDRESS(ROW(F215),COLUMN(F215)-1,1,1),TRUE),"OK")&gt;0,"OK","NOK")),
              IF(F$8&gt;=VLOOKUP($A215,'2.2'!$D:$O,5,FALSE),"OK","NOK")),
         "")</f>
        <v/>
      </c>
      <c r="G215" s="1156" t="str">
        <f ca="1">IF(intern2!H51&gt;0,
        IF(G$166="X",
              IF(COUNTBLANK(INDIRECT(ADDRESS(ROW(G215),MATCH(G$167,$166:$166,0),1,1)&amp;":"&amp;ADDRESS(ROW(G215),COLUMN(G215)-1,1,1),TRUE))&gt;0,"",
                    IF(COUNTIF(INDIRECT(ADDRESS(ROW(G215),MATCH(G$167,$166:$166,0),1,1)&amp;":"&amp;ADDRESS(ROW(G215),COLUMN(G215)-1,1,1),TRUE),"OK")&gt;0,"OK","NOK")),
              IF(G$8&gt;=VLOOKUP($A215,'2.2'!$D:$O,5,FALSE),"OK","NOK")),
         "")</f>
        <v/>
      </c>
      <c r="H215" s="1156" t="str">
        <f ca="1">IF(intern2!I51&gt;0,
        IF(H$166="X",
              IF(COUNTBLANK(INDIRECT(ADDRESS(ROW(H215),MATCH(H$167,$166:$166,0),1,1)&amp;":"&amp;ADDRESS(ROW(H215),COLUMN(H215)-1,1,1),TRUE))&gt;0,"",
                    IF(COUNTIF(INDIRECT(ADDRESS(ROW(H215),MATCH(H$167,$166:$166,0),1,1)&amp;":"&amp;ADDRESS(ROW(H215),COLUMN(H215)-1,1,1),TRUE),"OK")&gt;0,"OK","NOK")),
              IF(H$8&gt;=VLOOKUP($A215,'2.2'!$D:$O,5,FALSE),"OK","NOK")),
         "")</f>
        <v/>
      </c>
      <c r="I215" s="1269" t="str">
        <f ca="1">IF(intern2!J51&gt;0,
        IF(I$166="X",
              IF(COUNTBLANK(INDIRECT(ADDRESS(ROW(I215),MATCH(I$167,$166:$166,0),1,1)&amp;":"&amp;ADDRESS(ROW(I215),COLUMN(I215)-1,1,1),TRUE))&gt;0,"",
                    IF(COUNTIF(INDIRECT(ADDRESS(ROW(I215),MATCH(I$167,$166:$166,0),1,1)&amp;":"&amp;ADDRESS(ROW(I215),COLUMN(I215)-1,1,1),TRUE),"OK")&gt;0,"OK","NOK")),
              IF(I$8&gt;=VLOOKUP($A215,'2.2'!$D:$O,5,FALSE),"OK","NOK")),
         "")</f>
        <v/>
      </c>
      <c r="J215" s="1159" t="str">
        <f ca="1">IF(intern2!K51&gt;0,
        IF(J$166="X",
              IF(COUNTBLANK(INDIRECT(ADDRESS(ROW(J215),MATCH(J$167,$166:$166,0),1,1)&amp;":"&amp;ADDRESS(ROW(J215),COLUMN(J215)-1,1,1),TRUE))&gt;0,"",
                    IF(COUNTIF(INDIRECT(ADDRESS(ROW(J215),MATCH(J$167,$166:$166,0),1,1)&amp;":"&amp;ADDRESS(ROW(J215),COLUMN(J215)-1,1,1),TRUE),"OK")&gt;0,"OK","NOK")),
              IF(J$8&gt;=VLOOKUP($A215,'2.2'!$D:$O,5,FALSE),"OK","NOK")),
         "")</f>
        <v/>
      </c>
      <c r="K215" s="1156" t="str">
        <f ca="1">IF(intern2!L51&gt;0,
        IF(K$166="X",
              IF(COUNTBLANK(INDIRECT(ADDRESS(ROW(K215),MATCH(K$167,$166:$166,0),1,1)&amp;":"&amp;ADDRESS(ROW(K215),COLUMN(K215)-1,1,1),TRUE))&gt;0,"",
                    IF(COUNTIF(INDIRECT(ADDRESS(ROW(K215),MATCH(K$167,$166:$166,0),1,1)&amp;":"&amp;ADDRESS(ROW(K215),COLUMN(K215)-1,1,1),TRUE),"OK")&gt;0,"OK","NOK")),
              IF(K$8&gt;=VLOOKUP($A215,'2.2'!$D:$O,5,FALSE),"OK","NOK")),
         "")</f>
        <v/>
      </c>
      <c r="L215" s="1156" t="str">
        <f ca="1">IF(intern2!M51&gt;0,
        IF(L$166="X",
              IF(COUNTBLANK(INDIRECT(ADDRESS(ROW(L215),MATCH(L$167,$166:$166,0),1,1)&amp;":"&amp;ADDRESS(ROW(L215),COLUMN(L215)-1,1,1),TRUE))&gt;0,"",
                    IF(COUNTIF(INDIRECT(ADDRESS(ROW(L215),MATCH(L$167,$166:$166,0),1,1)&amp;":"&amp;ADDRESS(ROW(L215),COLUMN(L215)-1,1,1),TRUE),"OK")&gt;0,"OK","NOK")),
              IF(L$8&gt;=VLOOKUP($A215,'2.2'!$D:$O,5,FALSE),"OK","NOK")),
         "")</f>
        <v/>
      </c>
      <c r="M215" s="1156" t="str">
        <f ca="1">IF(intern2!N51&gt;0,
        IF(M$166="X",
              IF(COUNTBLANK(INDIRECT(ADDRESS(ROW(M215),MATCH(M$167,$166:$166,0),1,1)&amp;":"&amp;ADDRESS(ROW(M215),COLUMN(M215)-1,1,1),TRUE))&gt;0,"",
                    IF(COUNTIF(INDIRECT(ADDRESS(ROW(M215),MATCH(M$167,$166:$166,0),1,1)&amp;":"&amp;ADDRESS(ROW(M215),COLUMN(M215)-1,1,1),TRUE),"OK")&gt;0,"OK","NOK")),
              IF(M$8&gt;=VLOOKUP($A215,'2.2'!$D:$O,5,FALSE),"OK","NOK")),
         "")</f>
        <v/>
      </c>
      <c r="N215" s="1156" t="str">
        <f ca="1">IF(intern2!O51&gt;0,
        IF(N$166="X",
              IF(COUNTBLANK(INDIRECT(ADDRESS(ROW(N215),MATCH(N$167,$166:$166,0),1,1)&amp;":"&amp;ADDRESS(ROW(N215),COLUMN(N215)-1,1,1),TRUE))&gt;0,"",
                    IF(COUNTIF(INDIRECT(ADDRESS(ROW(N215),MATCH(N$167,$166:$166,0),1,1)&amp;":"&amp;ADDRESS(ROW(N215),COLUMN(N215)-1,1,1),TRUE),"OK")&gt;0,"OK","NOK")),
              IF(N$8&gt;=VLOOKUP($A215,'2.2'!$D:$O,5,FALSE),"OK","NOK")),
         "")</f>
        <v/>
      </c>
      <c r="O215" s="1156" t="str">
        <f ca="1">IF(intern2!P51&gt;0,
        IF(O$166="X",
              IF(COUNTBLANK(INDIRECT(ADDRESS(ROW(O215),MATCH(O$167,$166:$166,0),1,1)&amp;":"&amp;ADDRESS(ROW(O215),COLUMN(O215)-1,1,1),TRUE))&gt;0,"",
                    IF(COUNTIF(INDIRECT(ADDRESS(ROW(O215),MATCH(O$167,$166:$166,0),1,1)&amp;":"&amp;ADDRESS(ROW(O215),COLUMN(O215)-1,1,1),TRUE),"OK")&gt;0,"OK","NOK")),
              IF(O$8&gt;=VLOOKUP($A215,'2.2'!$D:$O,5,FALSE),"OK","NOK")),
         "")</f>
        <v/>
      </c>
      <c r="P215" s="1156" t="str">
        <f ca="1">IF(intern2!Q51&gt;0,
        IF(P$166="X",
              IF(COUNTBLANK(INDIRECT(ADDRESS(ROW(P215),MATCH(P$167,$166:$166,0),1,1)&amp;":"&amp;ADDRESS(ROW(P215),COLUMN(P215)-1,1,1),TRUE))&gt;0,"",
                    IF(COUNTIF(INDIRECT(ADDRESS(ROW(P215),MATCH(P$167,$166:$166,0),1,1)&amp;":"&amp;ADDRESS(ROW(P215),COLUMN(P215)-1,1,1),TRUE),"OK")&gt;0,"OK","NOK")),
              IF(P$8&gt;=VLOOKUP($A215,'2.2'!$D:$O,5,FALSE),"OK","NOK")),
         "")</f>
        <v/>
      </c>
      <c r="Q215" s="1156" t="str">
        <f ca="1">IF(intern2!R51&gt;0,
        IF(Q$166="X",
              IF(COUNTBLANK(INDIRECT(ADDRESS(ROW(Q215),MATCH(Q$167,$166:$166,0),1,1)&amp;":"&amp;ADDRESS(ROW(Q215),COLUMN(Q215)-1,1,1),TRUE))&gt;0,"",
                    IF(COUNTIF(INDIRECT(ADDRESS(ROW(Q215),MATCH(Q$167,$166:$166,0),1,1)&amp;":"&amp;ADDRESS(ROW(Q215),COLUMN(Q215)-1,1,1),TRUE),"OK")&gt;0,"OK","NOK")),
              IF(Q$8&gt;=VLOOKUP($A215,'2.2'!$D:$O,5,FALSE),"OK","NOK")),
         "")</f>
        <v/>
      </c>
      <c r="R215" s="1159" t="str">
        <f ca="1">IF(intern2!S51&gt;0,
        IF(R$166="X",
              IF(COUNTBLANK(INDIRECT(ADDRESS(ROW(R215),MATCH(R$167,$166:$166,0),1,1)&amp;":"&amp;ADDRESS(ROW(R215),COLUMN(R215)-1,1,1),TRUE))&gt;0,"",
                    IF(COUNTIF(INDIRECT(ADDRESS(ROW(R215),MATCH(R$167,$166:$166,0),1,1)&amp;":"&amp;ADDRESS(ROW(R215),COLUMN(R215)-1,1,1),TRUE),"OK")&gt;0,"OK","NOK")),
              IF(R$8&gt;=VLOOKUP($A215,'2.2'!$D:$O,5,FALSE),"OK","NOK")),
         "")</f>
        <v/>
      </c>
      <c r="S215" s="1159" t="str">
        <f ca="1">IF(intern2!T51&gt;0,
        IF(S$166="X",
              IF(COUNTBLANK(INDIRECT(ADDRESS(ROW(S215),MATCH(S$167,$166:$166,0),1,1)&amp;":"&amp;ADDRESS(ROW(S215),COLUMN(S215)-1,1,1),TRUE))&gt;0,"",
                    IF(COUNTIF(INDIRECT(ADDRESS(ROW(S215),MATCH(S$167,$166:$166,0),1,1)&amp;":"&amp;ADDRESS(ROW(S215),COLUMN(S215)-1,1,1),TRUE),"OK")&gt;0,"OK","NOK")),
              IF(S$8&gt;=VLOOKUP($A215,'2.2'!$D:$O,5,FALSE),"OK","NOK")),
         "")</f>
        <v/>
      </c>
      <c r="T215" s="1156" t="str">
        <f ca="1">IF(intern2!U51&gt;0,
        IF(T$166="X",
              IF(COUNTBLANK(INDIRECT(ADDRESS(ROW(T215),MATCH(T$167,$166:$166,0),1,1)&amp;":"&amp;ADDRESS(ROW(T215),COLUMN(T215)-1,1,1),TRUE))&gt;0,"",
                    IF(COUNTIF(INDIRECT(ADDRESS(ROW(T215),MATCH(T$167,$166:$166,0),1,1)&amp;":"&amp;ADDRESS(ROW(T215),COLUMN(T215)-1,1,1),TRUE),"OK")&gt;0,"OK","NOK")),
              IF(T$8&gt;=VLOOKUP($A215,'2.2'!$D:$O,5,FALSE),"OK","NOK")),
         "")</f>
        <v/>
      </c>
      <c r="U215" s="1156" t="str">
        <f ca="1">IF(intern2!V51&gt;0,
        IF(U$166="X",
              IF(COUNTBLANK(INDIRECT(ADDRESS(ROW(U215),MATCH(U$167,$166:$166,0),1,1)&amp;":"&amp;ADDRESS(ROW(U215),COLUMN(U215)-1,1,1),TRUE))&gt;0,"",
                    IF(COUNTIF(INDIRECT(ADDRESS(ROW(U215),MATCH(U$167,$166:$166,0),1,1)&amp;":"&amp;ADDRESS(ROW(U215),COLUMN(U215)-1,1,1),TRUE),"OK")&gt;0,"OK","NOK")),
              IF(U$8&gt;=VLOOKUP($A215,'2.2'!$D:$O,5,FALSE),"OK","NOK")),
         "")</f>
        <v/>
      </c>
      <c r="V215" s="1156" t="str">
        <f ca="1">IF(intern2!W51&gt;0,
        IF(V$166="X",
              IF(COUNTBLANK(INDIRECT(ADDRESS(ROW(V215),MATCH(V$167,$166:$166,0),1,1)&amp;":"&amp;ADDRESS(ROW(V215),COLUMN(V215)-1,1,1),TRUE))&gt;0,"",
                    IF(COUNTIF(INDIRECT(ADDRESS(ROW(V215),MATCH(V$167,$166:$166,0),1,1)&amp;":"&amp;ADDRESS(ROW(V215),COLUMN(V215)-1,1,1),TRUE),"OK")&gt;0,"OK","NOK")),
              IF(V$8&gt;=VLOOKUP($A215,'2.2'!$D:$O,5,FALSE),"OK","NOK")),
         "")</f>
        <v/>
      </c>
      <c r="W215" s="1156" t="str">
        <f ca="1">IF(intern2!X51&gt;0,
        IF(W$166="X",
              IF(COUNTBLANK(INDIRECT(ADDRESS(ROW(W215),MATCH(W$167,$166:$166,0),1,1)&amp;":"&amp;ADDRESS(ROW(W215),COLUMN(W215)-1,1,1),TRUE))&gt;0,"",
                    IF(COUNTIF(INDIRECT(ADDRESS(ROW(W215),MATCH(W$167,$166:$166,0),1,1)&amp;":"&amp;ADDRESS(ROW(W215),COLUMN(W215)-1,1,1),TRUE),"OK")&gt;0,"OK","NOK")),
              IF(W$8&gt;=VLOOKUP($A215,'2.2'!$D:$O,5,FALSE),"OK","NOK")),
         "")</f>
        <v/>
      </c>
      <c r="X215" s="1156" t="str">
        <f ca="1">IF(intern2!Y51&gt;0,
        IF(X$166="X",
              IF(COUNTBLANK(INDIRECT(ADDRESS(ROW(X215),MATCH(X$167,$166:$166,0),1,1)&amp;":"&amp;ADDRESS(ROW(X215),COLUMN(X215)-1,1,1),TRUE))&gt;0,"",
                    IF(COUNTIF(INDIRECT(ADDRESS(ROW(X215),MATCH(X$167,$166:$166,0),1,1)&amp;":"&amp;ADDRESS(ROW(X215),COLUMN(X215)-1,1,1),TRUE),"OK")&gt;0,"OK","NOK")),
              IF(X$8&gt;=VLOOKUP($A215,'2.2'!$D:$O,5,FALSE),"OK","NOK")),
         "")</f>
        <v/>
      </c>
      <c r="Y215" s="1170" t="str">
        <f ca="1">IF(intern2!Z51&gt;0,
        IF(Y$166="X",
              IF(COUNTBLANK(INDIRECT(ADDRESS(ROW(Y215),MATCH(Y$167,$166:$166,0),1,1)&amp;":"&amp;ADDRESS(ROW(Y215),COLUMN(Y215)-1,1,1),TRUE))&gt;0,"",
                    IF(COUNTIF(INDIRECT(ADDRESS(ROW(Y215),MATCH(Y$167,$166:$166,0),1,1)&amp;":"&amp;ADDRESS(ROW(Y215),COLUMN(Y215)-1,1,1),TRUE),"OK")&gt;0,"OK","NOK")),
              IF(Y$8&gt;=VLOOKUP($A215,'2.2'!$D:$O,5,FALSE),"OK","NOK")),
         "")</f>
        <v/>
      </c>
      <c r="Z215" s="1269" t="str">
        <f ca="1">IF(intern2!AA51&gt;0,
        IF(Z$166="X",
              IF(COUNTBLANK(INDIRECT(ADDRESS(ROW(Z215),MATCH(Z$167,$166:$166,0),1,1)&amp;":"&amp;ADDRESS(ROW(Z215),COLUMN(Z215)-1,1,1),TRUE))&gt;0,"",
                    IF(COUNTIF(INDIRECT(ADDRESS(ROW(Z215),MATCH(Z$167,$166:$166,0),1,1)&amp;":"&amp;ADDRESS(ROW(Z215),COLUMN(Z215)-1,1,1),TRUE),"OK")&gt;0,"OK","NOK")),
              IF(Z$8&gt;=VLOOKUP($A215,'2.2'!$D:$O,5,FALSE),"OK","NOK")),
         "")</f>
        <v/>
      </c>
      <c r="AA215" s="1156" t="str">
        <f ca="1">IF(intern2!AB51&gt;0,
        IF(AA$166="X",
              IF(COUNTBLANK(INDIRECT(ADDRESS(ROW(AA215),MATCH(AA$167,$166:$166,0),1,1)&amp;":"&amp;ADDRESS(ROW(AA215),COLUMN(AA215)-1,1,1),TRUE))&gt;0,"",
                    IF(COUNTIF(INDIRECT(ADDRESS(ROW(AA215),MATCH(AA$167,$166:$166,0),1,1)&amp;":"&amp;ADDRESS(ROW(AA215),COLUMN(AA215)-1,1,1),TRUE),"OK")&gt;0,"OK","NOK")),
              IF(AA$8&gt;=VLOOKUP($A215,'2.2'!$D:$O,5,FALSE),"OK","NOK")),
         "")</f>
        <v/>
      </c>
      <c r="AB215" s="1156" t="str">
        <f ca="1">IF(intern2!AC51&gt;0,
        IF(AB$166="X",
              IF(COUNTBLANK(INDIRECT(ADDRESS(ROW(AB215),MATCH(AB$167,$166:$166,0),1,1)&amp;":"&amp;ADDRESS(ROW(AB215),COLUMN(AB215)-1,1,1),TRUE))&gt;0,"",
                    IF(COUNTIF(INDIRECT(ADDRESS(ROW(AB215),MATCH(AB$167,$166:$166,0),1,1)&amp;":"&amp;ADDRESS(ROW(AB215),COLUMN(AB215)-1,1,1),TRUE),"OK")&gt;0,"OK","NOK")),
              IF(AB$8&gt;=VLOOKUP($A215,'2.2'!$D:$O,5,FALSE),"OK","NOK")),
         "")</f>
        <v/>
      </c>
      <c r="AC215" s="1156" t="str">
        <f ca="1">IF(intern2!AD51&gt;0,
        IF(AC$166="X",
              IF(COUNTBLANK(INDIRECT(ADDRESS(ROW(AC215),MATCH(AC$167,$166:$166,0),1,1)&amp;":"&amp;ADDRESS(ROW(AC215),COLUMN(AC215)-1,1,1),TRUE))&gt;0,"",
                    IF(COUNTIF(INDIRECT(ADDRESS(ROW(AC215),MATCH(AC$167,$166:$166,0),1,1)&amp;":"&amp;ADDRESS(ROW(AC215),COLUMN(AC215)-1,1,1),TRUE),"OK")&gt;0,"OK","NOK")),
              IF(AC$8&gt;=VLOOKUP($A215,'2.2'!$D:$O,5,FALSE),"OK","NOK")),
         "")</f>
        <v/>
      </c>
      <c r="AD215" s="1156" t="str">
        <f ca="1">IF(intern2!AE51&gt;0,
        IF(AD$166="X",
              IF(COUNTBLANK(INDIRECT(ADDRESS(ROW(AD215),MATCH(AD$167,$166:$166,0),1,1)&amp;":"&amp;ADDRESS(ROW(AD215),COLUMN(AD215)-1,1,1),TRUE))&gt;0,"",
                    IF(COUNTIF(INDIRECT(ADDRESS(ROW(AD215),MATCH(AD$167,$166:$166,0),1,1)&amp;":"&amp;ADDRESS(ROW(AD215),COLUMN(AD215)-1,1,1),TRUE),"OK")&gt;0,"OK","NOK")),
              IF(AD$8&gt;=VLOOKUP($A215,'2.2'!$D:$O,5,FALSE),"OK","NOK")),
         "")</f>
        <v/>
      </c>
      <c r="AE215" s="1160" t="str">
        <f ca="1">IF(intern2!AF51&gt;0,
        IF(AE$166="X",
              IF(COUNTBLANK(INDIRECT(ADDRESS(ROW(AE215),MATCH(AE$167,$166:$166,0),1,1)&amp;":"&amp;ADDRESS(ROW(AE215),COLUMN(AE215)-1,1,1),TRUE))&gt;0,"",
                    IF(COUNTIF(INDIRECT(ADDRESS(ROW(AE215),MATCH(AE$167,$166:$166,0),1,1)&amp;":"&amp;ADDRESS(ROW(AE215),COLUMN(AE215)-1,1,1),TRUE),"OK")&gt;0,"OK","NOK")),
              IF(AE$8&gt;=VLOOKUP($A215,'2.2'!$D:$O,5,FALSE),"OK","NOK")),
         "")</f>
        <v/>
      </c>
      <c r="AF215" s="1269" t="str">
        <f ca="1">IF(intern2!AG51&gt;0,
        IF(AF$166="X",
              IF(COUNTBLANK(INDIRECT(ADDRESS(ROW(AF215),MATCH(AF$167,$166:$166,0),1,1)&amp;":"&amp;ADDRESS(ROW(AF215),COLUMN(AF215)-1,1,1),TRUE))&gt;0,"",
                    IF(COUNTIF(INDIRECT(ADDRESS(ROW(AF215),MATCH(AF$167,$166:$166,0),1,1)&amp;":"&amp;ADDRESS(ROW(AF215),COLUMN(AF215)-1,1,1),TRUE),"OK")&gt;0,"OK","NOK")),
              IF(AF$8&gt;=VLOOKUP($A215,'2.2'!$D:$O,5,FALSE),"OK","NOK")),
         "")</f>
        <v/>
      </c>
      <c r="AG215" s="1160" t="str">
        <f ca="1">IF(intern2!AH51&gt;0,
        IF(AG$166="X",
              IF(COUNTBLANK(INDIRECT(ADDRESS(ROW(AG215),MATCH(AG$167,$166:$166,0),1,1)&amp;":"&amp;ADDRESS(ROW(AG215),COLUMN(AG215)-1,1,1),TRUE))&gt;0,"",
                    IF(COUNTIF(INDIRECT(ADDRESS(ROW(AG215),MATCH(AG$167,$166:$166,0),1,1)&amp;":"&amp;ADDRESS(ROW(AG215),COLUMN(AG215)-1,1,1),TRUE),"OK")&gt;0,"OK","NOK")),
              IF(AG$8&gt;=VLOOKUP($A215,'2.2'!$D:$O,5,FALSE),"OK","NOK")),
         "")</f>
        <v/>
      </c>
      <c r="AH215" s="1160" t="str">
        <f ca="1">IF(intern2!AI51&gt;0,
        IF(AH$166="X",
              IF(COUNTBLANK(INDIRECT(ADDRESS(ROW(AH215),MATCH(AH$167,$166:$166,0),1,1)&amp;":"&amp;ADDRESS(ROW(AH215),COLUMN(AH215)-1,1,1),TRUE))&gt;0,"",
                    IF(COUNTIF(INDIRECT(ADDRESS(ROW(AH215),MATCH(AH$167,$166:$166,0),1,1)&amp;":"&amp;ADDRESS(ROW(AH215),COLUMN(AH215)-1,1,1),TRUE),"OK")&gt;0,"OK","NOK")),
              IF(AH$8&gt;=VLOOKUP($A215,'2.2'!$D:$O,5,FALSE),"OK","NOK")),
         "")</f>
        <v/>
      </c>
      <c r="AI215" s="1156" t="str">
        <f ca="1">IF(intern2!AJ51&gt;0,
        IF(AI$166="X",
              IF(COUNTBLANK(INDIRECT(ADDRESS(ROW(AI215),MATCH(AI$167,$166:$166,0),1,1)&amp;":"&amp;ADDRESS(ROW(AI215),COLUMN(AI215)-1,1,1),TRUE))&gt;0,"",
                    IF(COUNTIF(INDIRECT(ADDRESS(ROW(AI215),MATCH(AI$167,$166:$166,0),1,1)&amp;":"&amp;ADDRESS(ROW(AI215),COLUMN(AI215)-1,1,1),TRUE),"OK")&gt;0,"OK","NOK")),
              IF(AI$8&gt;=VLOOKUP($A215,'2.2'!$D:$O,5,FALSE),"OK","NOK")),
         "")</f>
        <v/>
      </c>
      <c r="AJ215" s="1156" t="str">
        <f ca="1">IF(intern2!AK51&gt;0,
        IF(AJ$166="X",
              IF(COUNTBLANK(INDIRECT(ADDRESS(ROW(AJ215),MATCH(AJ$167,$166:$166,0),1,1)&amp;":"&amp;ADDRESS(ROW(AJ215),COLUMN(AJ215)-1,1,1),TRUE))&gt;0,"",
                    IF(COUNTIF(INDIRECT(ADDRESS(ROW(AJ215),MATCH(AJ$167,$166:$166,0),1,1)&amp;":"&amp;ADDRESS(ROW(AJ215),COLUMN(AJ215)-1,1,1),TRUE),"OK")&gt;0,"OK","NOK")),
              IF(AJ$8&gt;=VLOOKUP($A215,'2.2'!$D:$O,5,FALSE),"OK","NOK")),
         "")</f>
        <v/>
      </c>
      <c r="AK215" s="1156" t="str">
        <f ca="1">IF(intern2!AL51&gt;0,
        IF(AK$166="X",
              IF(COUNTBLANK(INDIRECT(ADDRESS(ROW(AK215),MATCH(AK$167,$166:$166,0),1,1)&amp;":"&amp;ADDRESS(ROW(AK215),COLUMN(AK215)-1,1,1),TRUE))&gt;0,"",
                    IF(COUNTIF(INDIRECT(ADDRESS(ROW(AK215),MATCH(AK$167,$166:$166,0),1,1)&amp;":"&amp;ADDRESS(ROW(AK215),COLUMN(AK215)-1,1,1),TRUE),"OK")&gt;0,"OK","NOK")),
              IF(AK$8&gt;=VLOOKUP($A215,'2.2'!$D:$O,5,FALSE),"OK","NOK")),
         "")</f>
        <v/>
      </c>
      <c r="AL215" s="1156" t="str">
        <f ca="1">IF(intern2!AM51&gt;0,
        IF(AL$166="X",
              IF(COUNTBLANK(INDIRECT(ADDRESS(ROW(AL215),MATCH(AL$167,$166:$166,0),1,1)&amp;":"&amp;ADDRESS(ROW(AL215),COLUMN(AL215)-1,1,1),TRUE))&gt;0,"",
                    IF(COUNTIF(INDIRECT(ADDRESS(ROW(AL215),MATCH(AL$167,$166:$166,0),1,1)&amp;":"&amp;ADDRESS(ROW(AL215),COLUMN(AL215)-1,1,1),TRUE),"OK")&gt;0,"OK","NOK")),
              IF(AL$8&gt;=VLOOKUP($A215,'2.2'!$D:$O,5,FALSE),"OK","NOK")),
         "")</f>
        <v/>
      </c>
      <c r="AM215" s="1269" t="str">
        <f ca="1">IF(intern2!AN51&gt;0,
        IF(AM$166="X",
              IF(COUNTBLANK(INDIRECT(ADDRESS(ROW(AM215),MATCH(AM$167,$166:$166,0),1,1)&amp;":"&amp;ADDRESS(ROW(AM215),COLUMN(AM215)-1,1,1),TRUE))&gt;0,"",
                    IF(COUNTIF(INDIRECT(ADDRESS(ROW(AM215),MATCH(AM$167,$166:$166,0),1,1)&amp;":"&amp;ADDRESS(ROW(AM215),COLUMN(AM215)-1,1,1),TRUE),"OK")&gt;0,"OK","NOK")),
              IF(AM$8&gt;=VLOOKUP($A215,'2.2'!$D:$O,5,FALSE),"OK","NOK")),
         "")</f>
        <v/>
      </c>
      <c r="AN215" s="1170" t="str">
        <f ca="1">IF(intern2!AO51&gt;0,
        IF(AN$166="X",
              IF(COUNTBLANK(INDIRECT(ADDRESS(ROW(AN215),MATCH(AN$167,$166:$166,0),1,1)&amp;":"&amp;ADDRESS(ROW(AN215),COLUMN(AN215)-1,1,1),TRUE))&gt;0,"",
                    IF(COUNTIF(INDIRECT(ADDRESS(ROW(AN215),MATCH(AN$167,$166:$166,0),1,1)&amp;":"&amp;ADDRESS(ROW(AN215),COLUMN(AN215)-1,1,1),TRUE),"OK")&gt;0,"OK","NOK")),
              IF(AN$8&gt;=VLOOKUP($A215,'2.2'!$D:$O,5,FALSE),"OK","NOK")),
         "")</f>
        <v/>
      </c>
      <c r="AO215" s="1156" t="str">
        <f ca="1">IF(intern2!AP51&gt;0,
        IF(AO$166="X",
              IF(COUNTBLANK(INDIRECT(ADDRESS(ROW(AO215),MATCH(AO$167,$166:$166,0),1,1)&amp;":"&amp;ADDRESS(ROW(AO215),COLUMN(AO215)-1,1,1),TRUE))&gt;0,"",
                    IF(COUNTIF(INDIRECT(ADDRESS(ROW(AO215),MATCH(AO$167,$166:$166,0),1,1)&amp;":"&amp;ADDRESS(ROW(AO215),COLUMN(AO215)-1,1,1),TRUE),"OK")&gt;0,"OK","NOK")),
              IF(AO$8&gt;=VLOOKUP($A215,'2.2'!$D:$O,5,FALSE),"OK","NOK")),
         "")</f>
        <v/>
      </c>
      <c r="AP215" s="1156" t="str">
        <f ca="1">IF(intern2!AQ51&gt;0,
        IF(AP$166="X",
              IF(COUNTBLANK(INDIRECT(ADDRESS(ROW(AP215),MATCH(AP$167,$166:$166,0),1,1)&amp;":"&amp;ADDRESS(ROW(AP215),COLUMN(AP215)-1,1,1),TRUE))&gt;0,"",
                    IF(COUNTIF(INDIRECT(ADDRESS(ROW(AP215),MATCH(AP$167,$166:$166,0),1,1)&amp;":"&amp;ADDRESS(ROW(AP215),COLUMN(AP215)-1,1,1),TRUE),"OK")&gt;0,"OK","NOK")),
              IF(AP$8&gt;=VLOOKUP($A215,'2.2'!$D:$O,5,FALSE),"OK","NOK")),
         "")</f>
        <v/>
      </c>
      <c r="AQ215" s="1269" t="str">
        <f ca="1">IF(intern2!AR51&gt;0,
        IF(AQ$166="X",
              IF(COUNTBLANK(INDIRECT(ADDRESS(ROW(AQ215),MATCH(AQ$167,$166:$166,0),1,1)&amp;":"&amp;ADDRESS(ROW(AQ215),COLUMN(AQ215)-1,1,1),TRUE))&gt;0,"",
                    IF(COUNTIF(INDIRECT(ADDRESS(ROW(AQ215),MATCH(AQ$167,$166:$166,0),1,1)&amp;":"&amp;ADDRESS(ROW(AQ215),COLUMN(AQ215)-1,1,1),TRUE),"OK")&gt;0,"OK","NOK")),
              IF(AQ$8&gt;=VLOOKUP($A215,'2.2'!$D:$O,5,FALSE),"OK","NOK")),
         "")</f>
        <v/>
      </c>
      <c r="AR215" s="1156" t="str">
        <f ca="1">IF(intern2!AS51&gt;0,
        IF(AR$166="X",
              IF(COUNTBLANK(INDIRECT(ADDRESS(ROW(AR215),MATCH(AR$167,$166:$166,0),1,1)&amp;":"&amp;ADDRESS(ROW(AR215),COLUMN(AR215)-1,1,1),TRUE))&gt;0,"",
                    IF(COUNTIF(INDIRECT(ADDRESS(ROW(AR215),MATCH(AR$167,$166:$166,0),1,1)&amp;":"&amp;ADDRESS(ROW(AR215),COLUMN(AR215)-1,1,1),TRUE),"OK")&gt;0,"OK","NOK")),
              IF(AR$8&gt;=VLOOKUP($A215,'2.2'!$D:$O,5,FALSE),"OK","NOK")),
         "")</f>
        <v/>
      </c>
      <c r="AS215" s="1156" t="str">
        <f ca="1">IF(intern2!AT51&gt;0,
        IF(AS$166="X",
              IF(COUNTBLANK(INDIRECT(ADDRESS(ROW(AS215),MATCH(AS$167,$166:$166,0),1,1)&amp;":"&amp;ADDRESS(ROW(AS215),COLUMN(AS215)-1,1,1),TRUE))&gt;0,"",
                    IF(COUNTIF(INDIRECT(ADDRESS(ROW(AS215),MATCH(AS$167,$166:$166,0),1,1)&amp;":"&amp;ADDRESS(ROW(AS215),COLUMN(AS215)-1,1,1),TRUE),"OK")&gt;0,"OK","NOK")),
              IF(AS$8&gt;=VLOOKUP($A215,'2.2'!$D:$O,5,FALSE),"OK","NOK")),
         "")</f>
        <v/>
      </c>
      <c r="AT215" s="1269" t="str">
        <f ca="1">IF(intern2!AU51&gt;0,
        IF(AT$166="X",
              IF(COUNTBLANK(INDIRECT(ADDRESS(ROW(AT215),MATCH(AT$167,$166:$166,0),1,1)&amp;":"&amp;ADDRESS(ROW(AT215),COLUMN(AT215)-1,1,1),TRUE))&gt;0,"",
                    IF(COUNTIF(INDIRECT(ADDRESS(ROW(AT215),MATCH(AT$167,$166:$166,0),1,1)&amp;":"&amp;ADDRESS(ROW(AT215),COLUMN(AT215)-1,1,1),TRUE),"OK")&gt;0,"OK","NOK")),
              IF(AT$8&gt;=VLOOKUP($A215,'2.2'!$D:$O,5,FALSE),"OK","NOK")),
         "")</f>
        <v/>
      </c>
      <c r="AU215" s="1156" t="str">
        <f ca="1">IF(intern2!AV51&gt;0,
        IF(AU$166="X",
              IF(COUNTBLANK(INDIRECT(ADDRESS(ROW(AU215),MATCH(AU$167,$166:$166,0),1,1)&amp;":"&amp;ADDRESS(ROW(AU215),COLUMN(AU215)-1,1,1),TRUE))&gt;0,"",
                    IF(COUNTIF(INDIRECT(ADDRESS(ROW(AU215),MATCH(AU$167,$166:$166,0),1,1)&amp;":"&amp;ADDRESS(ROW(AU215),COLUMN(AU215)-1,1,1),TRUE),"OK")&gt;0,"OK","NOK")),
              IF(AU$8&gt;=VLOOKUP($A215,'2.2'!$D:$O,5,FALSE),"OK","NOK")),
         "")</f>
        <v/>
      </c>
      <c r="AV215" s="1156" t="str">
        <f ca="1">IF(intern2!AW51&gt;0,
        IF(AV$166="X",
              IF(COUNTBLANK(INDIRECT(ADDRESS(ROW(AV215),MATCH(AV$167,$166:$166,0),1,1)&amp;":"&amp;ADDRESS(ROW(AV215),COLUMN(AV215)-1,1,1),TRUE))&gt;0,"",
                    IF(COUNTIF(INDIRECT(ADDRESS(ROW(AV215),MATCH(AV$167,$166:$166,0),1,1)&amp;":"&amp;ADDRESS(ROW(AV215),COLUMN(AV215)-1,1,1),TRUE),"OK")&gt;0,"OK","NOK")),
              IF(AV$8&gt;=VLOOKUP($A215,'2.2'!$D:$O,5,FALSE),"OK","NOK")),
         "")</f>
        <v/>
      </c>
      <c r="AW215" s="1156" t="str">
        <f ca="1">IF(intern2!AX51&gt;0,
        IF(AW$166="X",
              IF(COUNTBLANK(INDIRECT(ADDRESS(ROW(AW215),MATCH(AW$167,$166:$166,0),1,1)&amp;":"&amp;ADDRESS(ROW(AW215),COLUMN(AW215)-1,1,1),TRUE))&gt;0,"",
                    IF(COUNTIF(INDIRECT(ADDRESS(ROW(AW215),MATCH(AW$167,$166:$166,0),1,1)&amp;":"&amp;ADDRESS(ROW(AW215),COLUMN(AW215)-1,1,1),TRUE),"OK")&gt;0,"OK","NOK")),
              IF(AW$8&gt;=VLOOKUP($A215,'2.2'!$D:$O,5,FALSE),"OK","NOK")),
         "")</f>
        <v/>
      </c>
      <c r="AX215" s="1156" t="str">
        <f ca="1">IF(intern2!AY51&gt;0,
        IF(AX$166="X",
              IF(COUNTBLANK(INDIRECT(ADDRESS(ROW(AX215),MATCH(AX$167,$166:$166,0),1,1)&amp;":"&amp;ADDRESS(ROW(AX215),COLUMN(AX215)-1,1,1),TRUE))&gt;0,"",
                    IF(COUNTIF(INDIRECT(ADDRESS(ROW(AX215),MATCH(AX$167,$166:$166,0),1,1)&amp;":"&amp;ADDRESS(ROW(AX215),COLUMN(AX215)-1,1,1),TRUE),"OK")&gt;0,"OK","NOK")),
              IF(AX$8&gt;=VLOOKUP($A215,'2.2'!$D:$O,5,FALSE),"OK","NOK")),
         "")</f>
        <v/>
      </c>
      <c r="AY215" s="1156" t="str">
        <f ca="1">IF(intern2!AZ51&gt;0,
        IF(AY$166="X",
              IF(COUNTBLANK(INDIRECT(ADDRESS(ROW(AY215),MATCH(AY$167,$166:$166,0),1,1)&amp;":"&amp;ADDRESS(ROW(AY215),COLUMN(AY215)-1,1,1),TRUE))&gt;0,"",
                    IF(COUNTIF(INDIRECT(ADDRESS(ROW(AY215),MATCH(AY$167,$166:$166,0),1,1)&amp;":"&amp;ADDRESS(ROW(AY215),COLUMN(AY215)-1,1,1),TRUE),"OK")&gt;0,"OK","NOK")),
              IF(AY$8&gt;=VLOOKUP($A215,'2.2'!$D:$O,5,FALSE),"OK","NOK")),
         "")</f>
        <v/>
      </c>
      <c r="AZ215" s="1269" t="str">
        <f ca="1">IF(intern2!BA51&gt;0,
        IF(AZ$166="X",
              IF(COUNTBLANK(INDIRECT(ADDRESS(ROW(AZ215),MATCH(AZ$167,$166:$166,0),1,1)&amp;":"&amp;ADDRESS(ROW(AZ215),COLUMN(AZ215)-1,1,1),TRUE))&gt;0,"",
                    IF(COUNTIF(INDIRECT(ADDRESS(ROW(AZ215),MATCH(AZ$167,$166:$166,0),1,1)&amp;":"&amp;ADDRESS(ROW(AZ215),COLUMN(AZ215)-1,1,1),TRUE),"OK")&gt;0,"OK","NOK")),
              IF(AZ$8&gt;=VLOOKUP($A215,'2.2'!$D:$O,5,FALSE),"OK","NOK")),
         "")</f>
        <v/>
      </c>
      <c r="BA215" s="1156" t="str">
        <f ca="1">IF(intern2!BB51&gt;0,
        IF(BA$166="X",
              IF(COUNTBLANK(INDIRECT(ADDRESS(ROW(BA215),MATCH(BA$167,$166:$166,0),1,1)&amp;":"&amp;ADDRESS(ROW(BA215),COLUMN(BA215)-1,1,1),TRUE))&gt;0,"",
                    IF(COUNTIF(INDIRECT(ADDRESS(ROW(BA215),MATCH(BA$167,$166:$166,0),1,1)&amp;":"&amp;ADDRESS(ROW(BA215),COLUMN(BA215)-1,1,1),TRUE),"OK")&gt;0,"OK","NOK")),
              IF(BA$8&gt;=VLOOKUP($A215,'2.2'!$D:$O,5,FALSE),"OK","NOK")),
         "")</f>
        <v/>
      </c>
      <c r="BB215" s="1156" t="str">
        <f ca="1">IF(intern2!BC51&gt;0,
        IF(BB$166="X",
              IF(COUNTBLANK(INDIRECT(ADDRESS(ROW(BB215),MATCH(BB$167,$166:$166,0),1,1)&amp;":"&amp;ADDRESS(ROW(BB215),COLUMN(BB215)-1,1,1),TRUE))&gt;0,"",
                    IF(COUNTIF(INDIRECT(ADDRESS(ROW(BB215),MATCH(BB$167,$166:$166,0),1,1)&amp;":"&amp;ADDRESS(ROW(BB215),COLUMN(BB215)-1,1,1),TRUE),"OK")&gt;0,"OK","NOK")),
              IF(BB$8&gt;=VLOOKUP($A215,'2.2'!$D:$O,5,FALSE),"OK","NOK")),
         "")</f>
        <v/>
      </c>
      <c r="BC215" s="1156" t="str">
        <f ca="1">IF(intern2!BD51&gt;0,
        IF(BC$166="X",
              IF(COUNTBLANK(INDIRECT(ADDRESS(ROW(BC215),MATCH(BC$167,$166:$166,0),1,1)&amp;":"&amp;ADDRESS(ROW(BC215),COLUMN(BC215)-1,1,1),TRUE))&gt;0,"",
                    IF(COUNTIF(INDIRECT(ADDRESS(ROW(BC215),MATCH(BC$167,$166:$166,0),1,1)&amp;":"&amp;ADDRESS(ROW(BC215),COLUMN(BC215)-1,1,1),TRUE),"OK")&gt;0,"OK","NOK")),
              IF(BC$8&gt;=VLOOKUP($A215,'2.2'!$D:$O,5,FALSE),"OK","NOK")),
         "")</f>
        <v/>
      </c>
      <c r="BD215" s="1156" t="str">
        <f ca="1">IF(intern2!BE51&gt;0,
        IF(BD$166="X",
              IF(COUNTBLANK(INDIRECT(ADDRESS(ROW(BD215),MATCH(BD$167,$166:$166,0),1,1)&amp;":"&amp;ADDRESS(ROW(BD215),COLUMN(BD215)-1,1,1),TRUE))&gt;0,"",
                    IF(COUNTIF(INDIRECT(ADDRESS(ROW(BD215),MATCH(BD$167,$166:$166,0),1,1)&amp;":"&amp;ADDRESS(ROW(BD215),COLUMN(BD215)-1,1,1),TRUE),"OK")&gt;0,"OK","NOK")),
              IF(BD$8&gt;=VLOOKUP($A215,'2.2'!$D:$O,5,FALSE),"OK","NOK")),
         "")</f>
        <v/>
      </c>
      <c r="BE215" s="1156" t="str">
        <f ca="1">IF(intern2!BF51&gt;0,
        IF(BE$166="X",
              IF(COUNTBLANK(INDIRECT(ADDRESS(ROW(BE215),MATCH(BE$167,$166:$166,0),1,1)&amp;":"&amp;ADDRESS(ROW(BE215),COLUMN(BE215)-1,1,1),TRUE))&gt;0,"",
                    IF(COUNTIF(INDIRECT(ADDRESS(ROW(BE215),MATCH(BE$167,$166:$166,0),1,1)&amp;":"&amp;ADDRESS(ROW(BE215),COLUMN(BE215)-1,1,1),TRUE),"OK")&gt;0,"OK","NOK")),
              IF(BE$8&gt;=VLOOKUP($A215,'2.2'!$D:$O,5,FALSE),"OK","NOK")),
         "")</f>
        <v/>
      </c>
      <c r="BF215" s="1170" t="str">
        <f ca="1">IF(intern2!BG51&gt;0,
        IF(BF$166="X",
              IF(COUNTBLANK(INDIRECT(ADDRESS(ROW(BF215),MATCH(BF$167,$166:$166,0),1,1)&amp;":"&amp;ADDRESS(ROW(BF215),COLUMN(BF215)-1,1,1),TRUE))&gt;0,"",
                    IF(COUNTIF(INDIRECT(ADDRESS(ROW(BF215),MATCH(BF$167,$166:$166,0),1,1)&amp;":"&amp;ADDRESS(ROW(BF215),COLUMN(BF215)-1,1,1),TRUE),"OK")&gt;0,"OK","NOK")),
              IF(BF$8&gt;=VLOOKUP($A215,'2.2'!$D:$O,5,FALSE),"OK","NOK")),
         "")</f>
        <v/>
      </c>
      <c r="BG215" s="1269" t="str">
        <f ca="1">IF(intern2!BH51&gt;0,
        IF(BG$166="X",
              IF(COUNTBLANK(INDIRECT(ADDRESS(ROW(BG215),MATCH(BG$167,$166:$166,0),1,1)&amp;":"&amp;ADDRESS(ROW(BG215),COLUMN(BG215)-1,1,1),TRUE))&gt;0,"",
                    IF(COUNTIF(INDIRECT(ADDRESS(ROW(BG215),MATCH(BG$167,$166:$166,0),1,1)&amp;":"&amp;ADDRESS(ROW(BG215),COLUMN(BG215)-1,1,1),TRUE),"OK")&gt;0,"OK","NOK")),
              IF(BG$8&gt;=VLOOKUP($A215,'2.2'!$D:$O,5,FALSE),"OK","NOK")),
         "")</f>
        <v/>
      </c>
      <c r="BH215" s="1176" t="str">
        <f t="shared" ca="1" si="12"/>
        <v>OK</v>
      </c>
      <c r="BI215" s="1176"/>
    </row>
    <row r="216" spans="1:61" x14ac:dyDescent="0.25">
      <c r="A216" s="716" t="str">
        <f t="shared" ref="A216:B216" si="59">+A56</f>
        <v>VIS1.3</v>
      </c>
      <c r="B216" s="1157" t="str">
        <f t="shared" si="59"/>
        <v>Chirurgia esofagea (CIMAS)</v>
      </c>
      <c r="C216" s="1156" t="str">
        <f ca="1">IF(intern2!D52&gt;0,
        IF(C$166="X",
              IF(COUNTBLANK(INDIRECT(ADDRESS(ROW(C216),MATCH(C$167,$166:$166,0),1,1)&amp;":"&amp;ADDRESS(ROW(C216),COLUMN(C216)-1,1,1),TRUE))&gt;0,"",
                    IF(COUNTIF(INDIRECT(ADDRESS(ROW(C216),MATCH(C$167,$166:$166,0),1,1)&amp;":"&amp;ADDRESS(ROW(C216),COLUMN(C216)-1,1,1),TRUE),"OK")&gt;0,"OK","NOK")),
              IF(C$8&gt;=VLOOKUP($A216,'2.2'!$D:$O,5,FALSE),"OK","NOK")),
         "")</f>
        <v/>
      </c>
      <c r="D216" s="1156" t="str">
        <f ca="1">IF(intern2!E52&gt;0,
        IF(D$166="X",
              IF(COUNTBLANK(INDIRECT(ADDRESS(ROW(D216),MATCH(D$167,$166:$166,0),1,1)&amp;":"&amp;ADDRESS(ROW(D216),COLUMN(D216)-1,1,1),TRUE))&gt;0,"",
                    IF(COUNTIF(INDIRECT(ADDRESS(ROW(D216),MATCH(D$167,$166:$166,0),1,1)&amp;":"&amp;ADDRESS(ROW(D216),COLUMN(D216)-1,1,1),TRUE),"OK")&gt;0,"OK","NOK")),
              IF(D$8&gt;=VLOOKUP($A216,'2.2'!$D:$O,5,FALSE),"OK","NOK")),
         "")</f>
        <v/>
      </c>
      <c r="E216" s="1156" t="str">
        <f ca="1">IF(intern2!F52&gt;0,
        IF(E$166="X",
              IF(COUNTBLANK(INDIRECT(ADDRESS(ROW(E216),MATCH(E$167,$166:$166,0),1,1)&amp;":"&amp;ADDRESS(ROW(E216),COLUMN(E216)-1,1,1),TRUE))&gt;0,"",
                    IF(COUNTIF(INDIRECT(ADDRESS(ROW(E216),MATCH(E$167,$166:$166,0),1,1)&amp;":"&amp;ADDRESS(ROW(E216),COLUMN(E216)-1,1,1),TRUE),"OK")&gt;0,"OK","NOK")),
              IF(E$8&gt;=VLOOKUP($A216,'2.2'!$D:$O,5,FALSE),"OK","NOK")),
         "")</f>
        <v/>
      </c>
      <c r="F216" s="1156" t="str">
        <f ca="1">IF(intern2!G52&gt;0,
        IF(F$166="X",
              IF(COUNTBLANK(INDIRECT(ADDRESS(ROW(F216),MATCH(F$167,$166:$166,0),1,1)&amp;":"&amp;ADDRESS(ROW(F216),COLUMN(F216)-1,1,1),TRUE))&gt;0,"",
                    IF(COUNTIF(INDIRECT(ADDRESS(ROW(F216),MATCH(F$167,$166:$166,0),1,1)&amp;":"&amp;ADDRESS(ROW(F216),COLUMN(F216)-1,1,1),TRUE),"OK")&gt;0,"OK","NOK")),
              IF(F$8&gt;=VLOOKUP($A216,'2.2'!$D:$O,5,FALSE),"OK","NOK")),
         "")</f>
        <v/>
      </c>
      <c r="G216" s="1156" t="str">
        <f ca="1">IF(intern2!H52&gt;0,
        IF(G$166="X",
              IF(COUNTBLANK(INDIRECT(ADDRESS(ROW(G216),MATCH(G$167,$166:$166,0),1,1)&amp;":"&amp;ADDRESS(ROW(G216),COLUMN(G216)-1,1,1),TRUE))&gt;0,"",
                    IF(COUNTIF(INDIRECT(ADDRESS(ROW(G216),MATCH(G$167,$166:$166,0),1,1)&amp;":"&amp;ADDRESS(ROW(G216),COLUMN(G216)-1,1,1),TRUE),"OK")&gt;0,"OK","NOK")),
              IF(G$8&gt;=VLOOKUP($A216,'2.2'!$D:$O,5,FALSE),"OK","NOK")),
         "")</f>
        <v/>
      </c>
      <c r="H216" s="1156" t="str">
        <f ca="1">IF(intern2!I52&gt;0,
        IF(H$166="X",
              IF(COUNTBLANK(INDIRECT(ADDRESS(ROW(H216),MATCH(H$167,$166:$166,0),1,1)&amp;":"&amp;ADDRESS(ROW(H216),COLUMN(H216)-1,1,1),TRUE))&gt;0,"",
                    IF(COUNTIF(INDIRECT(ADDRESS(ROW(H216),MATCH(H$167,$166:$166,0),1,1)&amp;":"&amp;ADDRESS(ROW(H216),COLUMN(H216)-1,1,1),TRUE),"OK")&gt;0,"OK","NOK")),
              IF(H$8&gt;=VLOOKUP($A216,'2.2'!$D:$O,5,FALSE),"OK","NOK")),
         "")</f>
        <v/>
      </c>
      <c r="I216" s="1269" t="str">
        <f ca="1">IF(intern2!J52&gt;0,
        IF(I$166="X",
              IF(COUNTBLANK(INDIRECT(ADDRESS(ROW(I216),MATCH(I$167,$166:$166,0),1,1)&amp;":"&amp;ADDRESS(ROW(I216),COLUMN(I216)-1,1,1),TRUE))&gt;0,"",
                    IF(COUNTIF(INDIRECT(ADDRESS(ROW(I216),MATCH(I$167,$166:$166,0),1,1)&amp;":"&amp;ADDRESS(ROW(I216),COLUMN(I216)-1,1,1),TRUE),"OK")&gt;0,"OK","NOK")),
              IF(I$8&gt;=VLOOKUP($A216,'2.2'!$D:$O,5,FALSE),"OK","NOK")),
         "")</f>
        <v/>
      </c>
      <c r="J216" s="1159" t="str">
        <f ca="1">IF(intern2!K52&gt;0,
        IF(J$166="X",
              IF(COUNTBLANK(INDIRECT(ADDRESS(ROW(J216),MATCH(J$167,$166:$166,0),1,1)&amp;":"&amp;ADDRESS(ROW(J216),COLUMN(J216)-1,1,1),TRUE))&gt;0,"",
                    IF(COUNTIF(INDIRECT(ADDRESS(ROW(J216),MATCH(J$167,$166:$166,0),1,1)&amp;":"&amp;ADDRESS(ROW(J216),COLUMN(J216)-1,1,1),TRUE),"OK")&gt;0,"OK","NOK")),
              IF(J$8&gt;=VLOOKUP($A216,'2.2'!$D:$O,5,FALSE),"OK","NOK")),
         "")</f>
        <v/>
      </c>
      <c r="K216" s="1156" t="str">
        <f ca="1">IF(intern2!L52&gt;0,
        IF(K$166="X",
              IF(COUNTBLANK(INDIRECT(ADDRESS(ROW(K216),MATCH(K$167,$166:$166,0),1,1)&amp;":"&amp;ADDRESS(ROW(K216),COLUMN(K216)-1,1,1),TRUE))&gt;0,"",
                    IF(COUNTIF(INDIRECT(ADDRESS(ROW(K216),MATCH(K$167,$166:$166,0),1,1)&amp;":"&amp;ADDRESS(ROW(K216),COLUMN(K216)-1,1,1),TRUE),"OK")&gt;0,"OK","NOK")),
              IF(K$8&gt;=VLOOKUP($A216,'2.2'!$D:$O,5,FALSE),"OK","NOK")),
         "")</f>
        <v/>
      </c>
      <c r="L216" s="1156" t="str">
        <f ca="1">IF(intern2!M52&gt;0,
        IF(L$166="X",
              IF(COUNTBLANK(INDIRECT(ADDRESS(ROW(L216),MATCH(L$167,$166:$166,0),1,1)&amp;":"&amp;ADDRESS(ROW(L216),COLUMN(L216)-1,1,1),TRUE))&gt;0,"",
                    IF(COUNTIF(INDIRECT(ADDRESS(ROW(L216),MATCH(L$167,$166:$166,0),1,1)&amp;":"&amp;ADDRESS(ROW(L216),COLUMN(L216)-1,1,1),TRUE),"OK")&gt;0,"OK","NOK")),
              IF(L$8&gt;=VLOOKUP($A216,'2.2'!$D:$O,5,FALSE),"OK","NOK")),
         "")</f>
        <v/>
      </c>
      <c r="M216" s="1156" t="str">
        <f ca="1">IF(intern2!N52&gt;0,
        IF(M$166="X",
              IF(COUNTBLANK(INDIRECT(ADDRESS(ROW(M216),MATCH(M$167,$166:$166,0),1,1)&amp;":"&amp;ADDRESS(ROW(M216),COLUMN(M216)-1,1,1),TRUE))&gt;0,"",
                    IF(COUNTIF(INDIRECT(ADDRESS(ROW(M216),MATCH(M$167,$166:$166,0),1,1)&amp;":"&amp;ADDRESS(ROW(M216),COLUMN(M216)-1,1,1),TRUE),"OK")&gt;0,"OK","NOK")),
              IF(M$8&gt;=VLOOKUP($A216,'2.2'!$D:$O,5,FALSE),"OK","NOK")),
         "")</f>
        <v/>
      </c>
      <c r="N216" s="1156" t="str">
        <f ca="1">IF(intern2!O52&gt;0,
        IF(N$166="X",
              IF(COUNTBLANK(INDIRECT(ADDRESS(ROW(N216),MATCH(N$167,$166:$166,0),1,1)&amp;":"&amp;ADDRESS(ROW(N216),COLUMN(N216)-1,1,1),TRUE))&gt;0,"",
                    IF(COUNTIF(INDIRECT(ADDRESS(ROW(N216),MATCH(N$167,$166:$166,0),1,1)&amp;":"&amp;ADDRESS(ROW(N216),COLUMN(N216)-1,1,1),TRUE),"OK")&gt;0,"OK","NOK")),
              IF(N$8&gt;=VLOOKUP($A216,'2.2'!$D:$O,5,FALSE),"OK","NOK")),
         "")</f>
        <v/>
      </c>
      <c r="O216" s="1156" t="str">
        <f ca="1">IF(intern2!P52&gt;0,
        IF(O$166="X",
              IF(COUNTBLANK(INDIRECT(ADDRESS(ROW(O216),MATCH(O$167,$166:$166,0),1,1)&amp;":"&amp;ADDRESS(ROW(O216),COLUMN(O216)-1,1,1),TRUE))&gt;0,"",
                    IF(COUNTIF(INDIRECT(ADDRESS(ROW(O216),MATCH(O$167,$166:$166,0),1,1)&amp;":"&amp;ADDRESS(ROW(O216),COLUMN(O216)-1,1,1),TRUE),"OK")&gt;0,"OK","NOK")),
              IF(O$8&gt;=VLOOKUP($A216,'2.2'!$D:$O,5,FALSE),"OK","NOK")),
         "")</f>
        <v/>
      </c>
      <c r="P216" s="1156" t="str">
        <f ca="1">IF(intern2!Q52&gt;0,
        IF(P$166="X",
              IF(COUNTBLANK(INDIRECT(ADDRESS(ROW(P216),MATCH(P$167,$166:$166,0),1,1)&amp;":"&amp;ADDRESS(ROW(P216),COLUMN(P216)-1,1,1),TRUE))&gt;0,"",
                    IF(COUNTIF(INDIRECT(ADDRESS(ROW(P216),MATCH(P$167,$166:$166,0),1,1)&amp;":"&amp;ADDRESS(ROW(P216),COLUMN(P216)-1,1,1),TRUE),"OK")&gt;0,"OK","NOK")),
              IF(P$8&gt;=VLOOKUP($A216,'2.2'!$D:$O,5,FALSE),"OK","NOK")),
         "")</f>
        <v/>
      </c>
      <c r="Q216" s="1156" t="str">
        <f ca="1">IF(intern2!R52&gt;0,
        IF(Q$166="X",
              IF(COUNTBLANK(INDIRECT(ADDRESS(ROW(Q216),MATCH(Q$167,$166:$166,0),1,1)&amp;":"&amp;ADDRESS(ROW(Q216),COLUMN(Q216)-1,1,1),TRUE))&gt;0,"",
                    IF(COUNTIF(INDIRECT(ADDRESS(ROW(Q216),MATCH(Q$167,$166:$166,0),1,1)&amp;":"&amp;ADDRESS(ROW(Q216),COLUMN(Q216)-1,1,1),TRUE),"OK")&gt;0,"OK","NOK")),
              IF(Q$8&gt;=VLOOKUP($A216,'2.2'!$D:$O,5,FALSE),"OK","NOK")),
         "")</f>
        <v/>
      </c>
      <c r="R216" s="1159" t="str">
        <f ca="1">IF(intern2!S52&gt;0,
        IF(R$166="X",
              IF(COUNTBLANK(INDIRECT(ADDRESS(ROW(R216),MATCH(R$167,$166:$166,0),1,1)&amp;":"&amp;ADDRESS(ROW(R216),COLUMN(R216)-1,1,1),TRUE))&gt;0,"",
                    IF(COUNTIF(INDIRECT(ADDRESS(ROW(R216),MATCH(R$167,$166:$166,0),1,1)&amp;":"&amp;ADDRESS(ROW(R216),COLUMN(R216)-1,1,1),TRUE),"OK")&gt;0,"OK","NOK")),
              IF(R$8&gt;=VLOOKUP($A216,'2.2'!$D:$O,5,FALSE),"OK","NOK")),
         "")</f>
        <v/>
      </c>
      <c r="S216" s="1159" t="str">
        <f ca="1">IF(intern2!T52&gt;0,
        IF(S$166="X",
              IF(COUNTBLANK(INDIRECT(ADDRESS(ROW(S216),MATCH(S$167,$166:$166,0),1,1)&amp;":"&amp;ADDRESS(ROW(S216),COLUMN(S216)-1,1,1),TRUE))&gt;0,"",
                    IF(COUNTIF(INDIRECT(ADDRESS(ROW(S216),MATCH(S$167,$166:$166,0),1,1)&amp;":"&amp;ADDRESS(ROW(S216),COLUMN(S216)-1,1,1),TRUE),"OK")&gt;0,"OK","NOK")),
              IF(S$8&gt;=VLOOKUP($A216,'2.2'!$D:$O,5,FALSE),"OK","NOK")),
         "")</f>
        <v/>
      </c>
      <c r="T216" s="1156" t="str">
        <f ca="1">IF(intern2!U52&gt;0,
        IF(T$166="X",
              IF(COUNTBLANK(INDIRECT(ADDRESS(ROW(T216),MATCH(T$167,$166:$166,0),1,1)&amp;":"&amp;ADDRESS(ROW(T216),COLUMN(T216)-1,1,1),TRUE))&gt;0,"",
                    IF(COUNTIF(INDIRECT(ADDRESS(ROW(T216),MATCH(T$167,$166:$166,0),1,1)&amp;":"&amp;ADDRESS(ROW(T216),COLUMN(T216)-1,1,1),TRUE),"OK")&gt;0,"OK","NOK")),
              IF(T$8&gt;=VLOOKUP($A216,'2.2'!$D:$O,5,FALSE),"OK","NOK")),
         "")</f>
        <v/>
      </c>
      <c r="U216" s="1156" t="str">
        <f ca="1">IF(intern2!V52&gt;0,
        IF(U$166="X",
              IF(COUNTBLANK(INDIRECT(ADDRESS(ROW(U216),MATCH(U$167,$166:$166,0),1,1)&amp;":"&amp;ADDRESS(ROW(U216),COLUMN(U216)-1,1,1),TRUE))&gt;0,"",
                    IF(COUNTIF(INDIRECT(ADDRESS(ROW(U216),MATCH(U$167,$166:$166,0),1,1)&amp;":"&amp;ADDRESS(ROW(U216),COLUMN(U216)-1,1,1),TRUE),"OK")&gt;0,"OK","NOK")),
              IF(U$8&gt;=VLOOKUP($A216,'2.2'!$D:$O,5,FALSE),"OK","NOK")),
         "")</f>
        <v/>
      </c>
      <c r="V216" s="1156" t="str">
        <f ca="1">IF(intern2!W52&gt;0,
        IF(V$166="X",
              IF(COUNTBLANK(INDIRECT(ADDRESS(ROW(V216),MATCH(V$167,$166:$166,0),1,1)&amp;":"&amp;ADDRESS(ROW(V216),COLUMN(V216)-1,1,1),TRUE))&gt;0,"",
                    IF(COUNTIF(INDIRECT(ADDRESS(ROW(V216),MATCH(V$167,$166:$166,0),1,1)&amp;":"&amp;ADDRESS(ROW(V216),COLUMN(V216)-1,1,1),TRUE),"OK")&gt;0,"OK","NOK")),
              IF(V$8&gt;=VLOOKUP($A216,'2.2'!$D:$O,5,FALSE),"OK","NOK")),
         "")</f>
        <v/>
      </c>
      <c r="W216" s="1156" t="str">
        <f ca="1">IF(intern2!X52&gt;0,
        IF(W$166="X",
              IF(COUNTBLANK(INDIRECT(ADDRESS(ROW(W216),MATCH(W$167,$166:$166,0),1,1)&amp;":"&amp;ADDRESS(ROW(W216),COLUMN(W216)-1,1,1),TRUE))&gt;0,"",
                    IF(COUNTIF(INDIRECT(ADDRESS(ROW(W216),MATCH(W$167,$166:$166,0),1,1)&amp;":"&amp;ADDRESS(ROW(W216),COLUMN(W216)-1,1,1),TRUE),"OK")&gt;0,"OK","NOK")),
              IF(W$8&gt;=VLOOKUP($A216,'2.2'!$D:$O,5,FALSE),"OK","NOK")),
         "")</f>
        <v/>
      </c>
      <c r="X216" s="1156" t="str">
        <f ca="1">IF(intern2!Y52&gt;0,
        IF(X$166="X",
              IF(COUNTBLANK(INDIRECT(ADDRESS(ROW(X216),MATCH(X$167,$166:$166,0),1,1)&amp;":"&amp;ADDRESS(ROW(X216),COLUMN(X216)-1,1,1),TRUE))&gt;0,"",
                    IF(COUNTIF(INDIRECT(ADDRESS(ROW(X216),MATCH(X$167,$166:$166,0),1,1)&amp;":"&amp;ADDRESS(ROW(X216),COLUMN(X216)-1,1,1),TRUE),"OK")&gt;0,"OK","NOK")),
              IF(X$8&gt;=VLOOKUP($A216,'2.2'!$D:$O,5,FALSE),"OK","NOK")),
         "")</f>
        <v/>
      </c>
      <c r="Y216" s="1170" t="str">
        <f ca="1">IF(intern2!Z52&gt;0,
        IF(Y$166="X",
              IF(COUNTBLANK(INDIRECT(ADDRESS(ROW(Y216),MATCH(Y$167,$166:$166,0),1,1)&amp;":"&amp;ADDRESS(ROW(Y216),COLUMN(Y216)-1,1,1),TRUE))&gt;0,"",
                    IF(COUNTIF(INDIRECT(ADDRESS(ROW(Y216),MATCH(Y$167,$166:$166,0),1,1)&amp;":"&amp;ADDRESS(ROW(Y216),COLUMN(Y216)-1,1,1),TRUE),"OK")&gt;0,"OK","NOK")),
              IF(Y$8&gt;=VLOOKUP($A216,'2.2'!$D:$O,5,FALSE),"OK","NOK")),
         "")</f>
        <v/>
      </c>
      <c r="Z216" s="1269" t="str">
        <f ca="1">IF(intern2!AA52&gt;0,
        IF(Z$166="X",
              IF(COUNTBLANK(INDIRECT(ADDRESS(ROW(Z216),MATCH(Z$167,$166:$166,0),1,1)&amp;":"&amp;ADDRESS(ROW(Z216),COLUMN(Z216)-1,1,1),TRUE))&gt;0,"",
                    IF(COUNTIF(INDIRECT(ADDRESS(ROW(Z216),MATCH(Z$167,$166:$166,0),1,1)&amp;":"&amp;ADDRESS(ROW(Z216),COLUMN(Z216)-1,1,1),TRUE),"OK")&gt;0,"OK","NOK")),
              IF(Z$8&gt;=VLOOKUP($A216,'2.2'!$D:$O,5,FALSE),"OK","NOK")),
         "")</f>
        <v/>
      </c>
      <c r="AA216" s="1156" t="str">
        <f ca="1">IF(intern2!AB52&gt;0,
        IF(AA$166="X",
              IF(COUNTBLANK(INDIRECT(ADDRESS(ROW(AA216),MATCH(AA$167,$166:$166,0),1,1)&amp;":"&amp;ADDRESS(ROW(AA216),COLUMN(AA216)-1,1,1),TRUE))&gt;0,"",
                    IF(COUNTIF(INDIRECT(ADDRESS(ROW(AA216),MATCH(AA$167,$166:$166,0),1,1)&amp;":"&amp;ADDRESS(ROW(AA216),COLUMN(AA216)-1,1,1),TRUE),"OK")&gt;0,"OK","NOK")),
              IF(AA$8&gt;=VLOOKUP($A216,'2.2'!$D:$O,5,FALSE),"OK","NOK")),
         "")</f>
        <v/>
      </c>
      <c r="AB216" s="1156" t="str">
        <f ca="1">IF(intern2!AC52&gt;0,
        IF(AB$166="X",
              IF(COUNTBLANK(INDIRECT(ADDRESS(ROW(AB216),MATCH(AB$167,$166:$166,0),1,1)&amp;":"&amp;ADDRESS(ROW(AB216),COLUMN(AB216)-1,1,1),TRUE))&gt;0,"",
                    IF(COUNTIF(INDIRECT(ADDRESS(ROW(AB216),MATCH(AB$167,$166:$166,0),1,1)&amp;":"&amp;ADDRESS(ROW(AB216),COLUMN(AB216)-1,1,1),TRUE),"OK")&gt;0,"OK","NOK")),
              IF(AB$8&gt;=VLOOKUP($A216,'2.2'!$D:$O,5,FALSE),"OK","NOK")),
         "")</f>
        <v/>
      </c>
      <c r="AC216" s="1156" t="str">
        <f ca="1">IF(intern2!AD52&gt;0,
        IF(AC$166="X",
              IF(COUNTBLANK(INDIRECT(ADDRESS(ROW(AC216),MATCH(AC$167,$166:$166,0),1,1)&amp;":"&amp;ADDRESS(ROW(AC216),COLUMN(AC216)-1,1,1),TRUE))&gt;0,"",
                    IF(COUNTIF(INDIRECT(ADDRESS(ROW(AC216),MATCH(AC$167,$166:$166,0),1,1)&amp;":"&amp;ADDRESS(ROW(AC216),COLUMN(AC216)-1,1,1),TRUE),"OK")&gt;0,"OK","NOK")),
              IF(AC$8&gt;=VLOOKUP($A216,'2.2'!$D:$O,5,FALSE),"OK","NOK")),
         "")</f>
        <v/>
      </c>
      <c r="AD216" s="1156" t="str">
        <f ca="1">IF(intern2!AE52&gt;0,
        IF(AD$166="X",
              IF(COUNTBLANK(INDIRECT(ADDRESS(ROW(AD216),MATCH(AD$167,$166:$166,0),1,1)&amp;":"&amp;ADDRESS(ROW(AD216),COLUMN(AD216)-1,1,1),TRUE))&gt;0,"",
                    IF(COUNTIF(INDIRECT(ADDRESS(ROW(AD216),MATCH(AD$167,$166:$166,0),1,1)&amp;":"&amp;ADDRESS(ROW(AD216),COLUMN(AD216)-1,1,1),TRUE),"OK")&gt;0,"OK","NOK")),
              IF(AD$8&gt;=VLOOKUP($A216,'2.2'!$D:$O,5,FALSE),"OK","NOK")),
         "")</f>
        <v/>
      </c>
      <c r="AE216" s="1160" t="str">
        <f ca="1">IF(intern2!AF52&gt;0,
        IF(AE$166="X",
              IF(COUNTBLANK(INDIRECT(ADDRESS(ROW(AE216),MATCH(AE$167,$166:$166,0),1,1)&amp;":"&amp;ADDRESS(ROW(AE216),COLUMN(AE216)-1,1,1),TRUE))&gt;0,"",
                    IF(COUNTIF(INDIRECT(ADDRESS(ROW(AE216),MATCH(AE$167,$166:$166,0),1,1)&amp;":"&amp;ADDRESS(ROW(AE216),COLUMN(AE216)-1,1,1),TRUE),"OK")&gt;0,"OK","NOK")),
              IF(AE$8&gt;=VLOOKUP($A216,'2.2'!$D:$O,5,FALSE),"OK","NOK")),
         "")</f>
        <v/>
      </c>
      <c r="AF216" s="1269" t="str">
        <f ca="1">IF(intern2!AG52&gt;0,
        IF(AF$166="X",
              IF(COUNTBLANK(INDIRECT(ADDRESS(ROW(AF216),MATCH(AF$167,$166:$166,0),1,1)&amp;":"&amp;ADDRESS(ROW(AF216),COLUMN(AF216)-1,1,1),TRUE))&gt;0,"",
                    IF(COUNTIF(INDIRECT(ADDRESS(ROW(AF216),MATCH(AF$167,$166:$166,0),1,1)&amp;":"&amp;ADDRESS(ROW(AF216),COLUMN(AF216)-1,1,1),TRUE),"OK")&gt;0,"OK","NOK")),
              IF(AF$8&gt;=VLOOKUP($A216,'2.2'!$D:$O,5,FALSE),"OK","NOK")),
         "")</f>
        <v/>
      </c>
      <c r="AG216" s="1160" t="str">
        <f ca="1">IF(intern2!AH52&gt;0,
        IF(AG$166="X",
              IF(COUNTBLANK(INDIRECT(ADDRESS(ROW(AG216),MATCH(AG$167,$166:$166,0),1,1)&amp;":"&amp;ADDRESS(ROW(AG216),COLUMN(AG216)-1,1,1),TRUE))&gt;0,"",
                    IF(COUNTIF(INDIRECT(ADDRESS(ROW(AG216),MATCH(AG$167,$166:$166,0),1,1)&amp;":"&amp;ADDRESS(ROW(AG216),COLUMN(AG216)-1,1,1),TRUE),"OK")&gt;0,"OK","NOK")),
              IF(AG$8&gt;=VLOOKUP($A216,'2.2'!$D:$O,5,FALSE),"OK","NOK")),
         "")</f>
        <v/>
      </c>
      <c r="AH216" s="1160" t="str">
        <f ca="1">IF(intern2!AI52&gt;0,
        IF(AH$166="X",
              IF(COUNTBLANK(INDIRECT(ADDRESS(ROW(AH216),MATCH(AH$167,$166:$166,0),1,1)&amp;":"&amp;ADDRESS(ROW(AH216),COLUMN(AH216)-1,1,1),TRUE))&gt;0,"",
                    IF(COUNTIF(INDIRECT(ADDRESS(ROW(AH216),MATCH(AH$167,$166:$166,0),1,1)&amp;":"&amp;ADDRESS(ROW(AH216),COLUMN(AH216)-1,1,1),TRUE),"OK")&gt;0,"OK","NOK")),
              IF(AH$8&gt;=VLOOKUP($A216,'2.2'!$D:$O,5,FALSE),"OK","NOK")),
         "")</f>
        <v/>
      </c>
      <c r="AI216" s="1156" t="str">
        <f ca="1">IF(intern2!AJ52&gt;0,
        IF(AI$166="X",
              IF(COUNTBLANK(INDIRECT(ADDRESS(ROW(AI216),MATCH(AI$167,$166:$166,0),1,1)&amp;":"&amp;ADDRESS(ROW(AI216),COLUMN(AI216)-1,1,1),TRUE))&gt;0,"",
                    IF(COUNTIF(INDIRECT(ADDRESS(ROW(AI216),MATCH(AI$167,$166:$166,0),1,1)&amp;":"&amp;ADDRESS(ROW(AI216),COLUMN(AI216)-1,1,1),TRUE),"OK")&gt;0,"OK","NOK")),
              IF(AI$8&gt;=VLOOKUP($A216,'2.2'!$D:$O,5,FALSE),"OK","NOK")),
         "")</f>
        <v/>
      </c>
      <c r="AJ216" s="1156" t="str">
        <f ca="1">IF(intern2!AK52&gt;0,
        IF(AJ$166="X",
              IF(COUNTBLANK(INDIRECT(ADDRESS(ROW(AJ216),MATCH(AJ$167,$166:$166,0),1,1)&amp;":"&amp;ADDRESS(ROW(AJ216),COLUMN(AJ216)-1,1,1),TRUE))&gt;0,"",
                    IF(COUNTIF(INDIRECT(ADDRESS(ROW(AJ216),MATCH(AJ$167,$166:$166,0),1,1)&amp;":"&amp;ADDRESS(ROW(AJ216),COLUMN(AJ216)-1,1,1),TRUE),"OK")&gt;0,"OK","NOK")),
              IF(AJ$8&gt;=VLOOKUP($A216,'2.2'!$D:$O,5,FALSE),"OK","NOK")),
         "")</f>
        <v/>
      </c>
      <c r="AK216" s="1156" t="str">
        <f ca="1">IF(intern2!AL52&gt;0,
        IF(AK$166="X",
              IF(COUNTBLANK(INDIRECT(ADDRESS(ROW(AK216),MATCH(AK$167,$166:$166,0),1,1)&amp;":"&amp;ADDRESS(ROW(AK216),COLUMN(AK216)-1,1,1),TRUE))&gt;0,"",
                    IF(COUNTIF(INDIRECT(ADDRESS(ROW(AK216),MATCH(AK$167,$166:$166,0),1,1)&amp;":"&amp;ADDRESS(ROW(AK216),COLUMN(AK216)-1,1,1),TRUE),"OK")&gt;0,"OK","NOK")),
              IF(AK$8&gt;=VLOOKUP($A216,'2.2'!$D:$O,5,FALSE),"OK","NOK")),
         "")</f>
        <v/>
      </c>
      <c r="AL216" s="1156" t="str">
        <f ca="1">IF(intern2!AM52&gt;0,
        IF(AL$166="X",
              IF(COUNTBLANK(INDIRECT(ADDRESS(ROW(AL216),MATCH(AL$167,$166:$166,0),1,1)&amp;":"&amp;ADDRESS(ROW(AL216),COLUMN(AL216)-1,1,1),TRUE))&gt;0,"",
                    IF(COUNTIF(INDIRECT(ADDRESS(ROW(AL216),MATCH(AL$167,$166:$166,0),1,1)&amp;":"&amp;ADDRESS(ROW(AL216),COLUMN(AL216)-1,1,1),TRUE),"OK")&gt;0,"OK","NOK")),
              IF(AL$8&gt;=VLOOKUP($A216,'2.2'!$D:$O,5,FALSE),"OK","NOK")),
         "")</f>
        <v/>
      </c>
      <c r="AM216" s="1269" t="str">
        <f ca="1">IF(intern2!AN52&gt;0,
        IF(AM$166="X",
              IF(COUNTBLANK(INDIRECT(ADDRESS(ROW(AM216),MATCH(AM$167,$166:$166,0),1,1)&amp;":"&amp;ADDRESS(ROW(AM216),COLUMN(AM216)-1,1,1),TRUE))&gt;0,"",
                    IF(COUNTIF(INDIRECT(ADDRESS(ROW(AM216),MATCH(AM$167,$166:$166,0),1,1)&amp;":"&amp;ADDRESS(ROW(AM216),COLUMN(AM216)-1,1,1),TRUE),"OK")&gt;0,"OK","NOK")),
              IF(AM$8&gt;=VLOOKUP($A216,'2.2'!$D:$O,5,FALSE),"OK","NOK")),
         "")</f>
        <v/>
      </c>
      <c r="AN216" s="1170" t="str">
        <f ca="1">IF(intern2!AO52&gt;0,
        IF(AN$166="X",
              IF(COUNTBLANK(INDIRECT(ADDRESS(ROW(AN216),MATCH(AN$167,$166:$166,0),1,1)&amp;":"&amp;ADDRESS(ROW(AN216),COLUMN(AN216)-1,1,1),TRUE))&gt;0,"",
                    IF(COUNTIF(INDIRECT(ADDRESS(ROW(AN216),MATCH(AN$167,$166:$166,0),1,1)&amp;":"&amp;ADDRESS(ROW(AN216),COLUMN(AN216)-1,1,1),TRUE),"OK")&gt;0,"OK","NOK")),
              IF(AN$8&gt;=VLOOKUP($A216,'2.2'!$D:$O,5,FALSE),"OK","NOK")),
         "")</f>
        <v/>
      </c>
      <c r="AO216" s="1156" t="str">
        <f ca="1">IF(intern2!AP52&gt;0,
        IF(AO$166="X",
              IF(COUNTBLANK(INDIRECT(ADDRESS(ROW(AO216),MATCH(AO$167,$166:$166,0),1,1)&amp;":"&amp;ADDRESS(ROW(AO216),COLUMN(AO216)-1,1,1),TRUE))&gt;0,"",
                    IF(COUNTIF(INDIRECT(ADDRESS(ROW(AO216),MATCH(AO$167,$166:$166,0),1,1)&amp;":"&amp;ADDRESS(ROW(AO216),COLUMN(AO216)-1,1,1),TRUE),"OK")&gt;0,"OK","NOK")),
              IF(AO$8&gt;=VLOOKUP($A216,'2.2'!$D:$O,5,FALSE),"OK","NOK")),
         "")</f>
        <v/>
      </c>
      <c r="AP216" s="1156" t="str">
        <f ca="1">IF(intern2!AQ52&gt;0,
        IF(AP$166="X",
              IF(COUNTBLANK(INDIRECT(ADDRESS(ROW(AP216),MATCH(AP$167,$166:$166,0),1,1)&amp;":"&amp;ADDRESS(ROW(AP216),COLUMN(AP216)-1,1,1),TRUE))&gt;0,"",
                    IF(COUNTIF(INDIRECT(ADDRESS(ROW(AP216),MATCH(AP$167,$166:$166,0),1,1)&amp;":"&amp;ADDRESS(ROW(AP216),COLUMN(AP216)-1,1,1),TRUE),"OK")&gt;0,"OK","NOK")),
              IF(AP$8&gt;=VLOOKUP($A216,'2.2'!$D:$O,5,FALSE),"OK","NOK")),
         "")</f>
        <v/>
      </c>
      <c r="AQ216" s="1269" t="str">
        <f ca="1">IF(intern2!AR52&gt;0,
        IF(AQ$166="X",
              IF(COUNTBLANK(INDIRECT(ADDRESS(ROW(AQ216),MATCH(AQ$167,$166:$166,0),1,1)&amp;":"&amp;ADDRESS(ROW(AQ216),COLUMN(AQ216)-1,1,1),TRUE))&gt;0,"",
                    IF(COUNTIF(INDIRECT(ADDRESS(ROW(AQ216),MATCH(AQ$167,$166:$166,0),1,1)&amp;":"&amp;ADDRESS(ROW(AQ216),COLUMN(AQ216)-1,1,1),TRUE),"OK")&gt;0,"OK","NOK")),
              IF(AQ$8&gt;=VLOOKUP($A216,'2.2'!$D:$O,5,FALSE),"OK","NOK")),
         "")</f>
        <v/>
      </c>
      <c r="AR216" s="1156" t="str">
        <f ca="1">IF(intern2!AS52&gt;0,
        IF(AR$166="X",
              IF(COUNTBLANK(INDIRECT(ADDRESS(ROW(AR216),MATCH(AR$167,$166:$166,0),1,1)&amp;":"&amp;ADDRESS(ROW(AR216),COLUMN(AR216)-1,1,1),TRUE))&gt;0,"",
                    IF(COUNTIF(INDIRECT(ADDRESS(ROW(AR216),MATCH(AR$167,$166:$166,0),1,1)&amp;":"&amp;ADDRESS(ROW(AR216),COLUMN(AR216)-1,1,1),TRUE),"OK")&gt;0,"OK","NOK")),
              IF(AR$8&gt;=VLOOKUP($A216,'2.2'!$D:$O,5,FALSE),"OK","NOK")),
         "")</f>
        <v/>
      </c>
      <c r="AS216" s="1156" t="str">
        <f ca="1">IF(intern2!AT52&gt;0,
        IF(AS$166="X",
              IF(COUNTBLANK(INDIRECT(ADDRESS(ROW(AS216),MATCH(AS$167,$166:$166,0),1,1)&amp;":"&amp;ADDRESS(ROW(AS216),COLUMN(AS216)-1,1,1),TRUE))&gt;0,"",
                    IF(COUNTIF(INDIRECT(ADDRESS(ROW(AS216),MATCH(AS$167,$166:$166,0),1,1)&amp;":"&amp;ADDRESS(ROW(AS216),COLUMN(AS216)-1,1,1),TRUE),"OK")&gt;0,"OK","NOK")),
              IF(AS$8&gt;=VLOOKUP($A216,'2.2'!$D:$O,5,FALSE),"OK","NOK")),
         "")</f>
        <v/>
      </c>
      <c r="AT216" s="1269" t="str">
        <f ca="1">IF(intern2!AU52&gt;0,
        IF(AT$166="X",
              IF(COUNTBLANK(INDIRECT(ADDRESS(ROW(AT216),MATCH(AT$167,$166:$166,0),1,1)&amp;":"&amp;ADDRESS(ROW(AT216),COLUMN(AT216)-1,1,1),TRUE))&gt;0,"",
                    IF(COUNTIF(INDIRECT(ADDRESS(ROW(AT216),MATCH(AT$167,$166:$166,0),1,1)&amp;":"&amp;ADDRESS(ROW(AT216),COLUMN(AT216)-1,1,1),TRUE),"OK")&gt;0,"OK","NOK")),
              IF(AT$8&gt;=VLOOKUP($A216,'2.2'!$D:$O,5,FALSE),"OK","NOK")),
         "")</f>
        <v/>
      </c>
      <c r="AU216" s="1156" t="str">
        <f ca="1">IF(intern2!AV52&gt;0,
        IF(AU$166="X",
              IF(COUNTBLANK(INDIRECT(ADDRESS(ROW(AU216),MATCH(AU$167,$166:$166,0),1,1)&amp;":"&amp;ADDRESS(ROW(AU216),COLUMN(AU216)-1,1,1),TRUE))&gt;0,"",
                    IF(COUNTIF(INDIRECT(ADDRESS(ROW(AU216),MATCH(AU$167,$166:$166,0),1,1)&amp;":"&amp;ADDRESS(ROW(AU216),COLUMN(AU216)-1,1,1),TRUE),"OK")&gt;0,"OK","NOK")),
              IF(AU$8&gt;=VLOOKUP($A216,'2.2'!$D:$O,5,FALSE),"OK","NOK")),
         "")</f>
        <v/>
      </c>
      <c r="AV216" s="1156" t="str">
        <f ca="1">IF(intern2!AW52&gt;0,
        IF(AV$166="X",
              IF(COUNTBLANK(INDIRECT(ADDRESS(ROW(AV216),MATCH(AV$167,$166:$166,0),1,1)&amp;":"&amp;ADDRESS(ROW(AV216),COLUMN(AV216)-1,1,1),TRUE))&gt;0,"",
                    IF(COUNTIF(INDIRECT(ADDRESS(ROW(AV216),MATCH(AV$167,$166:$166,0),1,1)&amp;":"&amp;ADDRESS(ROW(AV216),COLUMN(AV216)-1,1,1),TRUE),"OK")&gt;0,"OK","NOK")),
              IF(AV$8&gt;=VLOOKUP($A216,'2.2'!$D:$O,5,FALSE),"OK","NOK")),
         "")</f>
        <v/>
      </c>
      <c r="AW216" s="1156" t="str">
        <f ca="1">IF(intern2!AX52&gt;0,
        IF(AW$166="X",
              IF(COUNTBLANK(INDIRECT(ADDRESS(ROW(AW216),MATCH(AW$167,$166:$166,0),1,1)&amp;":"&amp;ADDRESS(ROW(AW216),COLUMN(AW216)-1,1,1),TRUE))&gt;0,"",
                    IF(COUNTIF(INDIRECT(ADDRESS(ROW(AW216),MATCH(AW$167,$166:$166,0),1,1)&amp;":"&amp;ADDRESS(ROW(AW216),COLUMN(AW216)-1,1,1),TRUE),"OK")&gt;0,"OK","NOK")),
              IF(AW$8&gt;=VLOOKUP($A216,'2.2'!$D:$O,5,FALSE),"OK","NOK")),
         "")</f>
        <v/>
      </c>
      <c r="AX216" s="1156" t="str">
        <f ca="1">IF(intern2!AY52&gt;0,
        IF(AX$166="X",
              IF(COUNTBLANK(INDIRECT(ADDRESS(ROW(AX216),MATCH(AX$167,$166:$166,0),1,1)&amp;":"&amp;ADDRESS(ROW(AX216),COLUMN(AX216)-1,1,1),TRUE))&gt;0,"",
                    IF(COUNTIF(INDIRECT(ADDRESS(ROW(AX216),MATCH(AX$167,$166:$166,0),1,1)&amp;":"&amp;ADDRESS(ROW(AX216),COLUMN(AX216)-1,1,1),TRUE),"OK")&gt;0,"OK","NOK")),
              IF(AX$8&gt;=VLOOKUP($A216,'2.2'!$D:$O,5,FALSE),"OK","NOK")),
         "")</f>
        <v/>
      </c>
      <c r="AY216" s="1156" t="str">
        <f ca="1">IF(intern2!AZ52&gt;0,
        IF(AY$166="X",
              IF(COUNTBLANK(INDIRECT(ADDRESS(ROW(AY216),MATCH(AY$167,$166:$166,0),1,1)&amp;":"&amp;ADDRESS(ROW(AY216),COLUMN(AY216)-1,1,1),TRUE))&gt;0,"",
                    IF(COUNTIF(INDIRECT(ADDRESS(ROW(AY216),MATCH(AY$167,$166:$166,0),1,1)&amp;":"&amp;ADDRESS(ROW(AY216),COLUMN(AY216)-1,1,1),TRUE),"OK")&gt;0,"OK","NOK")),
              IF(AY$8&gt;=VLOOKUP($A216,'2.2'!$D:$O,5,FALSE),"OK","NOK")),
         "")</f>
        <v/>
      </c>
      <c r="AZ216" s="1269" t="str">
        <f ca="1">IF(intern2!BA52&gt;0,
        IF(AZ$166="X",
              IF(COUNTBLANK(INDIRECT(ADDRESS(ROW(AZ216),MATCH(AZ$167,$166:$166,0),1,1)&amp;":"&amp;ADDRESS(ROW(AZ216),COLUMN(AZ216)-1,1,1),TRUE))&gt;0,"",
                    IF(COUNTIF(INDIRECT(ADDRESS(ROW(AZ216),MATCH(AZ$167,$166:$166,0),1,1)&amp;":"&amp;ADDRESS(ROW(AZ216),COLUMN(AZ216)-1,1,1),TRUE),"OK")&gt;0,"OK","NOK")),
              IF(AZ$8&gt;=VLOOKUP($A216,'2.2'!$D:$O,5,FALSE),"OK","NOK")),
         "")</f>
        <v/>
      </c>
      <c r="BA216" s="1156" t="str">
        <f ca="1">IF(intern2!BB52&gt;0,
        IF(BA$166="X",
              IF(COUNTBLANK(INDIRECT(ADDRESS(ROW(BA216),MATCH(BA$167,$166:$166,0),1,1)&amp;":"&amp;ADDRESS(ROW(BA216),COLUMN(BA216)-1,1,1),TRUE))&gt;0,"",
                    IF(COUNTIF(INDIRECT(ADDRESS(ROW(BA216),MATCH(BA$167,$166:$166,0),1,1)&amp;":"&amp;ADDRESS(ROW(BA216),COLUMN(BA216)-1,1,1),TRUE),"OK")&gt;0,"OK","NOK")),
              IF(BA$8&gt;=VLOOKUP($A216,'2.2'!$D:$O,5,FALSE),"OK","NOK")),
         "")</f>
        <v/>
      </c>
      <c r="BB216" s="1156" t="str">
        <f ca="1">IF(intern2!BC52&gt;0,
        IF(BB$166="X",
              IF(COUNTBLANK(INDIRECT(ADDRESS(ROW(BB216),MATCH(BB$167,$166:$166,0),1,1)&amp;":"&amp;ADDRESS(ROW(BB216),COLUMN(BB216)-1,1,1),TRUE))&gt;0,"",
                    IF(COUNTIF(INDIRECT(ADDRESS(ROW(BB216),MATCH(BB$167,$166:$166,0),1,1)&amp;":"&amp;ADDRESS(ROW(BB216),COLUMN(BB216)-1,1,1),TRUE),"OK")&gt;0,"OK","NOK")),
              IF(BB$8&gt;=VLOOKUP($A216,'2.2'!$D:$O,5,FALSE),"OK","NOK")),
         "")</f>
        <v/>
      </c>
      <c r="BC216" s="1156" t="str">
        <f ca="1">IF(intern2!BD52&gt;0,
        IF(BC$166="X",
              IF(COUNTBLANK(INDIRECT(ADDRESS(ROW(BC216),MATCH(BC$167,$166:$166,0),1,1)&amp;":"&amp;ADDRESS(ROW(BC216),COLUMN(BC216)-1,1,1),TRUE))&gt;0,"",
                    IF(COUNTIF(INDIRECT(ADDRESS(ROW(BC216),MATCH(BC$167,$166:$166,0),1,1)&amp;":"&amp;ADDRESS(ROW(BC216),COLUMN(BC216)-1,1,1),TRUE),"OK")&gt;0,"OK","NOK")),
              IF(BC$8&gt;=VLOOKUP($A216,'2.2'!$D:$O,5,FALSE),"OK","NOK")),
         "")</f>
        <v/>
      </c>
      <c r="BD216" s="1156" t="str">
        <f ca="1">IF(intern2!BE52&gt;0,
        IF(BD$166="X",
              IF(COUNTBLANK(INDIRECT(ADDRESS(ROW(BD216),MATCH(BD$167,$166:$166,0),1,1)&amp;":"&amp;ADDRESS(ROW(BD216),COLUMN(BD216)-1,1,1),TRUE))&gt;0,"",
                    IF(COUNTIF(INDIRECT(ADDRESS(ROW(BD216),MATCH(BD$167,$166:$166,0),1,1)&amp;":"&amp;ADDRESS(ROW(BD216),COLUMN(BD216)-1,1,1),TRUE),"OK")&gt;0,"OK","NOK")),
              IF(BD$8&gt;=VLOOKUP($A216,'2.2'!$D:$O,5,FALSE),"OK","NOK")),
         "")</f>
        <v/>
      </c>
      <c r="BE216" s="1156" t="str">
        <f ca="1">IF(intern2!BF52&gt;0,
        IF(BE$166="X",
              IF(COUNTBLANK(INDIRECT(ADDRESS(ROW(BE216),MATCH(BE$167,$166:$166,0),1,1)&amp;":"&amp;ADDRESS(ROW(BE216),COLUMN(BE216)-1,1,1),TRUE))&gt;0,"",
                    IF(COUNTIF(INDIRECT(ADDRESS(ROW(BE216),MATCH(BE$167,$166:$166,0),1,1)&amp;":"&amp;ADDRESS(ROW(BE216),COLUMN(BE216)-1,1,1),TRUE),"OK")&gt;0,"OK","NOK")),
              IF(BE$8&gt;=VLOOKUP($A216,'2.2'!$D:$O,5,FALSE),"OK","NOK")),
         "")</f>
        <v/>
      </c>
      <c r="BF216" s="1170" t="str">
        <f ca="1">IF(intern2!BG52&gt;0,
        IF(BF$166="X",
              IF(COUNTBLANK(INDIRECT(ADDRESS(ROW(BF216),MATCH(BF$167,$166:$166,0),1,1)&amp;":"&amp;ADDRESS(ROW(BF216),COLUMN(BF216)-1,1,1),TRUE))&gt;0,"",
                    IF(COUNTIF(INDIRECT(ADDRESS(ROW(BF216),MATCH(BF$167,$166:$166,0),1,1)&amp;":"&amp;ADDRESS(ROW(BF216),COLUMN(BF216)-1,1,1),TRUE),"OK")&gt;0,"OK","NOK")),
              IF(BF$8&gt;=VLOOKUP($A216,'2.2'!$D:$O,5,FALSE),"OK","NOK")),
         "")</f>
        <v/>
      </c>
      <c r="BG216" s="1269" t="str">
        <f ca="1">IF(intern2!BH52&gt;0,
        IF(BG$166="X",
              IF(COUNTBLANK(INDIRECT(ADDRESS(ROW(BG216),MATCH(BG$167,$166:$166,0),1,1)&amp;":"&amp;ADDRESS(ROW(BG216),COLUMN(BG216)-1,1,1),TRUE))&gt;0,"",
                    IF(COUNTIF(INDIRECT(ADDRESS(ROW(BG216),MATCH(BG$167,$166:$166,0),1,1)&amp;":"&amp;ADDRESS(ROW(BG216),COLUMN(BG216)-1,1,1),TRUE),"OK")&gt;0,"OK","NOK")),
              IF(BG$8&gt;=VLOOKUP($A216,'2.2'!$D:$O,5,FALSE),"OK","NOK")),
         "")</f>
        <v/>
      </c>
      <c r="BH216" s="1176" t="str">
        <f t="shared" ca="1" si="12"/>
        <v>OK</v>
      </c>
      <c r="BI216" s="1176"/>
    </row>
    <row r="217" spans="1:61" x14ac:dyDescent="0.25">
      <c r="A217" s="716" t="str">
        <f t="shared" ref="A217:B217" si="60">+A57</f>
        <v>VIS1.4</v>
      </c>
      <c r="B217" s="1157" t="str">
        <f t="shared" si="60"/>
        <v>Chirurgia bariatrica</v>
      </c>
      <c r="C217" s="1156" t="str">
        <f ca="1">IF(intern2!D53&gt;0,
        IF(C$166="X",
              IF(COUNTBLANK(INDIRECT(ADDRESS(ROW(C217),MATCH(C$167,$166:$166,0),1,1)&amp;":"&amp;ADDRESS(ROW(C217),COLUMN(C217)-1,1,1),TRUE))&gt;0,"",
                    IF(COUNTIF(INDIRECT(ADDRESS(ROW(C217),MATCH(C$167,$166:$166,0),1,1)&amp;":"&amp;ADDRESS(ROW(C217),COLUMN(C217)-1,1,1),TRUE),"OK")&gt;0,"OK","NOK")),
              IF(C$8&gt;=VLOOKUP($A217,'2.2'!$D:$O,5,FALSE),"OK","NOK")),
         "")</f>
        <v/>
      </c>
      <c r="D217" s="1156" t="str">
        <f ca="1">IF(intern2!E53&gt;0,
        IF(D$166="X",
              IF(COUNTBLANK(INDIRECT(ADDRESS(ROW(D217),MATCH(D$167,$166:$166,0),1,1)&amp;":"&amp;ADDRESS(ROW(D217),COLUMN(D217)-1,1,1),TRUE))&gt;0,"",
                    IF(COUNTIF(INDIRECT(ADDRESS(ROW(D217),MATCH(D$167,$166:$166,0),1,1)&amp;":"&amp;ADDRESS(ROW(D217),COLUMN(D217)-1,1,1),TRUE),"OK")&gt;0,"OK","NOK")),
              IF(D$8&gt;=VLOOKUP($A217,'2.2'!$D:$O,5,FALSE),"OK","NOK")),
         "")</f>
        <v/>
      </c>
      <c r="E217" s="1156" t="str">
        <f ca="1">IF(intern2!F53&gt;0,
        IF(E$166="X",
              IF(COUNTBLANK(INDIRECT(ADDRESS(ROW(E217),MATCH(E$167,$166:$166,0),1,1)&amp;":"&amp;ADDRESS(ROW(E217),COLUMN(E217)-1,1,1),TRUE))&gt;0,"",
                    IF(COUNTIF(INDIRECT(ADDRESS(ROW(E217),MATCH(E$167,$166:$166,0),1,1)&amp;":"&amp;ADDRESS(ROW(E217),COLUMN(E217)-1,1,1),TRUE),"OK")&gt;0,"OK","NOK")),
              IF(E$8&gt;=VLOOKUP($A217,'2.2'!$D:$O,5,FALSE),"OK","NOK")),
         "")</f>
        <v/>
      </c>
      <c r="F217" s="1156" t="str">
        <f ca="1">IF(intern2!G53&gt;0,
        IF(F$166="X",
              IF(COUNTBLANK(INDIRECT(ADDRESS(ROW(F217),MATCH(F$167,$166:$166,0),1,1)&amp;":"&amp;ADDRESS(ROW(F217),COLUMN(F217)-1,1,1),TRUE))&gt;0,"",
                    IF(COUNTIF(INDIRECT(ADDRESS(ROW(F217),MATCH(F$167,$166:$166,0),1,1)&amp;":"&amp;ADDRESS(ROW(F217),COLUMN(F217)-1,1,1),TRUE),"OK")&gt;0,"OK","NOK")),
              IF(F$8&gt;=VLOOKUP($A217,'2.2'!$D:$O,5,FALSE),"OK","NOK")),
         "")</f>
        <v/>
      </c>
      <c r="G217" s="1156" t="str">
        <f ca="1">IF(intern2!H53&gt;0,
        IF(G$166="X",
              IF(COUNTBLANK(INDIRECT(ADDRESS(ROW(G217),MATCH(G$167,$166:$166,0),1,1)&amp;":"&amp;ADDRESS(ROW(G217),COLUMN(G217)-1,1,1),TRUE))&gt;0,"",
                    IF(COUNTIF(INDIRECT(ADDRESS(ROW(G217),MATCH(G$167,$166:$166,0),1,1)&amp;":"&amp;ADDRESS(ROW(G217),COLUMN(G217)-1,1,1),TRUE),"OK")&gt;0,"OK","NOK")),
              IF(G$8&gt;=VLOOKUP($A217,'2.2'!$D:$O,5,FALSE),"OK","NOK")),
         "")</f>
        <v>NOK</v>
      </c>
      <c r="H217" s="1156" t="str">
        <f ca="1">IF(intern2!I53&gt;0,
        IF(H$166="X",
              IF(COUNTBLANK(INDIRECT(ADDRESS(ROW(H217),MATCH(H$167,$166:$166,0),1,1)&amp;":"&amp;ADDRESS(ROW(H217),COLUMN(H217)-1,1,1),TRUE))&gt;0,"",
                    IF(COUNTIF(INDIRECT(ADDRESS(ROW(H217),MATCH(H$167,$166:$166,0),1,1)&amp;":"&amp;ADDRESS(ROW(H217),COLUMN(H217)-1,1,1),TRUE),"OK")&gt;0,"OK","NOK")),
              IF(H$8&gt;=VLOOKUP($A217,'2.2'!$D:$O,5,FALSE),"OK","NOK")),
         "")</f>
        <v/>
      </c>
      <c r="I217" s="1269" t="str">
        <f ca="1">IF(intern2!J53&gt;0,
        IF(I$166="X",
              IF(COUNTBLANK(INDIRECT(ADDRESS(ROW(I217),MATCH(I$167,$166:$166,0),1,1)&amp;":"&amp;ADDRESS(ROW(I217),COLUMN(I217)-1,1,1),TRUE))&gt;0,"",
                    IF(COUNTIF(INDIRECT(ADDRESS(ROW(I217),MATCH(I$167,$166:$166,0),1,1)&amp;":"&amp;ADDRESS(ROW(I217),COLUMN(I217)-1,1,1),TRUE),"OK")&gt;0,"OK","NOK")),
              IF(I$8&gt;=VLOOKUP($A217,'2.2'!$D:$O,5,FALSE),"OK","NOK")),
         "")</f>
        <v/>
      </c>
      <c r="J217" s="1159" t="str">
        <f ca="1">IF(intern2!K53&gt;0,
        IF(J$166="X",
              IF(COUNTBLANK(INDIRECT(ADDRESS(ROW(J217),MATCH(J$167,$166:$166,0),1,1)&amp;":"&amp;ADDRESS(ROW(J217),COLUMN(J217)-1,1,1),TRUE))&gt;0,"",
                    IF(COUNTIF(INDIRECT(ADDRESS(ROW(J217),MATCH(J$167,$166:$166,0),1,1)&amp;":"&amp;ADDRESS(ROW(J217),COLUMN(J217)-1,1,1),TRUE),"OK")&gt;0,"OK","NOK")),
              IF(J$8&gt;=VLOOKUP($A217,'2.2'!$D:$O,5,FALSE),"OK","NOK")),
         "")</f>
        <v/>
      </c>
      <c r="K217" s="1156" t="str">
        <f ca="1">IF(intern2!L53&gt;0,
        IF(K$166="X",
              IF(COUNTBLANK(INDIRECT(ADDRESS(ROW(K217),MATCH(K$167,$166:$166,0),1,1)&amp;":"&amp;ADDRESS(ROW(K217),COLUMN(K217)-1,1,1),TRUE))&gt;0,"",
                    IF(COUNTIF(INDIRECT(ADDRESS(ROW(K217),MATCH(K$167,$166:$166,0),1,1)&amp;":"&amp;ADDRESS(ROW(K217),COLUMN(K217)-1,1,1),TRUE),"OK")&gt;0,"OK","NOK")),
              IF(K$8&gt;=VLOOKUP($A217,'2.2'!$D:$O,5,FALSE),"OK","NOK")),
         "")</f>
        <v/>
      </c>
      <c r="L217" s="1156" t="str">
        <f ca="1">IF(intern2!M53&gt;0,
        IF(L$166="X",
              IF(COUNTBLANK(INDIRECT(ADDRESS(ROW(L217),MATCH(L$167,$166:$166,0),1,1)&amp;":"&amp;ADDRESS(ROW(L217),COLUMN(L217)-1,1,1),TRUE))&gt;0,"",
                    IF(COUNTIF(INDIRECT(ADDRESS(ROW(L217),MATCH(L$167,$166:$166,0),1,1)&amp;":"&amp;ADDRESS(ROW(L217),COLUMN(L217)-1,1,1),TRUE),"OK")&gt;0,"OK","NOK")),
              IF(L$8&gt;=VLOOKUP($A217,'2.2'!$D:$O,5,FALSE),"OK","NOK")),
         "")</f>
        <v/>
      </c>
      <c r="M217" s="1156" t="str">
        <f ca="1">IF(intern2!N53&gt;0,
        IF(M$166="X",
              IF(COUNTBLANK(INDIRECT(ADDRESS(ROW(M217),MATCH(M$167,$166:$166,0),1,1)&amp;":"&amp;ADDRESS(ROW(M217),COLUMN(M217)-1,1,1),TRUE))&gt;0,"",
                    IF(COUNTIF(INDIRECT(ADDRESS(ROW(M217),MATCH(M$167,$166:$166,0),1,1)&amp;":"&amp;ADDRESS(ROW(M217),COLUMN(M217)-1,1,1),TRUE),"OK")&gt;0,"OK","NOK")),
              IF(M$8&gt;=VLOOKUP($A217,'2.2'!$D:$O,5,FALSE),"OK","NOK")),
         "")</f>
        <v/>
      </c>
      <c r="N217" s="1156" t="str">
        <f ca="1">IF(intern2!O53&gt;0,
        IF(N$166="X",
              IF(COUNTBLANK(INDIRECT(ADDRESS(ROW(N217),MATCH(N$167,$166:$166,0),1,1)&amp;":"&amp;ADDRESS(ROW(N217),COLUMN(N217)-1,1,1),TRUE))&gt;0,"",
                    IF(COUNTIF(INDIRECT(ADDRESS(ROW(N217),MATCH(N$167,$166:$166,0),1,1)&amp;":"&amp;ADDRESS(ROW(N217),COLUMN(N217)-1,1,1),TRUE),"OK")&gt;0,"OK","NOK")),
              IF(N$8&gt;=VLOOKUP($A217,'2.2'!$D:$O,5,FALSE),"OK","NOK")),
         "")</f>
        <v/>
      </c>
      <c r="O217" s="1156" t="str">
        <f ca="1">IF(intern2!P53&gt;0,
        IF(O$166="X",
              IF(COUNTBLANK(INDIRECT(ADDRESS(ROW(O217),MATCH(O$167,$166:$166,0),1,1)&amp;":"&amp;ADDRESS(ROW(O217),COLUMN(O217)-1,1,1),TRUE))&gt;0,"",
                    IF(COUNTIF(INDIRECT(ADDRESS(ROW(O217),MATCH(O$167,$166:$166,0),1,1)&amp;":"&amp;ADDRESS(ROW(O217),COLUMN(O217)-1,1,1),TRUE),"OK")&gt;0,"OK","NOK")),
              IF(O$8&gt;=VLOOKUP($A217,'2.2'!$D:$O,5,FALSE),"OK","NOK")),
         "")</f>
        <v/>
      </c>
      <c r="P217" s="1156" t="str">
        <f ca="1">IF(intern2!Q53&gt;0,
        IF(P$166="X",
              IF(COUNTBLANK(INDIRECT(ADDRESS(ROW(P217),MATCH(P$167,$166:$166,0),1,1)&amp;":"&amp;ADDRESS(ROW(P217),COLUMN(P217)-1,1,1),TRUE))&gt;0,"",
                    IF(COUNTIF(INDIRECT(ADDRESS(ROW(P217),MATCH(P$167,$166:$166,0),1,1)&amp;":"&amp;ADDRESS(ROW(P217),COLUMN(P217)-1,1,1),TRUE),"OK")&gt;0,"OK","NOK")),
              IF(P$8&gt;=VLOOKUP($A217,'2.2'!$D:$O,5,FALSE),"OK","NOK")),
         "")</f>
        <v/>
      </c>
      <c r="Q217" s="1156" t="str">
        <f ca="1">IF(intern2!R53&gt;0,
        IF(Q$166="X",
              IF(COUNTBLANK(INDIRECT(ADDRESS(ROW(Q217),MATCH(Q$167,$166:$166,0),1,1)&amp;":"&amp;ADDRESS(ROW(Q217),COLUMN(Q217)-1,1,1),TRUE))&gt;0,"",
                    IF(COUNTIF(INDIRECT(ADDRESS(ROW(Q217),MATCH(Q$167,$166:$166,0),1,1)&amp;":"&amp;ADDRESS(ROW(Q217),COLUMN(Q217)-1,1,1),TRUE),"OK")&gt;0,"OK","NOK")),
              IF(Q$8&gt;=VLOOKUP($A217,'2.2'!$D:$O,5,FALSE),"OK","NOK")),
         "")</f>
        <v/>
      </c>
      <c r="R217" s="1159" t="str">
        <f ca="1">IF(intern2!S53&gt;0,
        IF(R$166="X",
              IF(COUNTBLANK(INDIRECT(ADDRESS(ROW(R217),MATCH(R$167,$166:$166,0),1,1)&amp;":"&amp;ADDRESS(ROW(R217),COLUMN(R217)-1,1,1),TRUE))&gt;0,"",
                    IF(COUNTIF(INDIRECT(ADDRESS(ROW(R217),MATCH(R$167,$166:$166,0),1,1)&amp;":"&amp;ADDRESS(ROW(R217),COLUMN(R217)-1,1,1),TRUE),"OK")&gt;0,"OK","NOK")),
              IF(R$8&gt;=VLOOKUP($A217,'2.2'!$D:$O,5,FALSE),"OK","NOK")),
         "")</f>
        <v/>
      </c>
      <c r="S217" s="1159" t="str">
        <f ca="1">IF(intern2!T53&gt;0,
        IF(S$166="X",
              IF(COUNTBLANK(INDIRECT(ADDRESS(ROW(S217),MATCH(S$167,$166:$166,0),1,1)&amp;":"&amp;ADDRESS(ROW(S217),COLUMN(S217)-1,1,1),TRUE))&gt;0,"",
                    IF(COUNTIF(INDIRECT(ADDRESS(ROW(S217),MATCH(S$167,$166:$166,0),1,1)&amp;":"&amp;ADDRESS(ROW(S217),COLUMN(S217)-1,1,1),TRUE),"OK")&gt;0,"OK","NOK")),
              IF(S$8&gt;=VLOOKUP($A217,'2.2'!$D:$O,5,FALSE),"OK","NOK")),
         "")</f>
        <v/>
      </c>
      <c r="T217" s="1156" t="str">
        <f ca="1">IF(intern2!U53&gt;0,
        IF(T$166="X",
              IF(COUNTBLANK(INDIRECT(ADDRESS(ROW(T217),MATCH(T$167,$166:$166,0),1,1)&amp;":"&amp;ADDRESS(ROW(T217),COLUMN(T217)-1,1,1),TRUE))&gt;0,"",
                    IF(COUNTIF(INDIRECT(ADDRESS(ROW(T217),MATCH(T$167,$166:$166,0),1,1)&amp;":"&amp;ADDRESS(ROW(T217),COLUMN(T217)-1,1,1),TRUE),"OK")&gt;0,"OK","NOK")),
              IF(T$8&gt;=VLOOKUP($A217,'2.2'!$D:$O,5,FALSE),"OK","NOK")),
         "")</f>
        <v/>
      </c>
      <c r="U217" s="1156" t="str">
        <f ca="1">IF(intern2!V53&gt;0,
        IF(U$166="X",
              IF(COUNTBLANK(INDIRECT(ADDRESS(ROW(U217),MATCH(U$167,$166:$166,0),1,1)&amp;":"&amp;ADDRESS(ROW(U217),COLUMN(U217)-1,1,1),TRUE))&gt;0,"",
                    IF(COUNTIF(INDIRECT(ADDRESS(ROW(U217),MATCH(U$167,$166:$166,0),1,1)&amp;":"&amp;ADDRESS(ROW(U217),COLUMN(U217)-1,1,1),TRUE),"OK")&gt;0,"OK","NOK")),
              IF(U$8&gt;=VLOOKUP($A217,'2.2'!$D:$O,5,FALSE),"OK","NOK")),
         "")</f>
        <v/>
      </c>
      <c r="V217" s="1156" t="str">
        <f ca="1">IF(intern2!W53&gt;0,
        IF(V$166="X",
              IF(COUNTBLANK(INDIRECT(ADDRESS(ROW(V217),MATCH(V$167,$166:$166,0),1,1)&amp;":"&amp;ADDRESS(ROW(V217),COLUMN(V217)-1,1,1),TRUE))&gt;0,"",
                    IF(COUNTIF(INDIRECT(ADDRESS(ROW(V217),MATCH(V$167,$166:$166,0),1,1)&amp;":"&amp;ADDRESS(ROW(V217),COLUMN(V217)-1,1,1),TRUE),"OK")&gt;0,"OK","NOK")),
              IF(V$8&gt;=VLOOKUP($A217,'2.2'!$D:$O,5,FALSE),"OK","NOK")),
         "")</f>
        <v/>
      </c>
      <c r="W217" s="1156" t="str">
        <f ca="1">IF(intern2!X53&gt;0,
        IF(W$166="X",
              IF(COUNTBLANK(INDIRECT(ADDRESS(ROW(W217),MATCH(W$167,$166:$166,0),1,1)&amp;":"&amp;ADDRESS(ROW(W217),COLUMN(W217)-1,1,1),TRUE))&gt;0,"",
                    IF(COUNTIF(INDIRECT(ADDRESS(ROW(W217),MATCH(W$167,$166:$166,0),1,1)&amp;":"&amp;ADDRESS(ROW(W217),COLUMN(W217)-1,1,1),TRUE),"OK")&gt;0,"OK","NOK")),
              IF(W$8&gt;=VLOOKUP($A217,'2.2'!$D:$O,5,FALSE),"OK","NOK")),
         "")</f>
        <v/>
      </c>
      <c r="X217" s="1156" t="str">
        <f ca="1">IF(intern2!Y53&gt;0,
        IF(X$166="X",
              IF(COUNTBLANK(INDIRECT(ADDRESS(ROW(X217),MATCH(X$167,$166:$166,0),1,1)&amp;":"&amp;ADDRESS(ROW(X217),COLUMN(X217)-1,1,1),TRUE))&gt;0,"",
                    IF(COUNTIF(INDIRECT(ADDRESS(ROW(X217),MATCH(X$167,$166:$166,0),1,1)&amp;":"&amp;ADDRESS(ROW(X217),COLUMN(X217)-1,1,1),TRUE),"OK")&gt;0,"OK","NOK")),
              IF(X$8&gt;=VLOOKUP($A217,'2.2'!$D:$O,5,FALSE),"OK","NOK")),
         "")</f>
        <v/>
      </c>
      <c r="Y217" s="1170" t="str">
        <f ca="1">IF(intern2!Z53&gt;0,
        IF(Y$166="X",
              IF(COUNTBLANK(INDIRECT(ADDRESS(ROW(Y217),MATCH(Y$167,$166:$166,0),1,1)&amp;":"&amp;ADDRESS(ROW(Y217),COLUMN(Y217)-1,1,1),TRUE))&gt;0,"",
                    IF(COUNTIF(INDIRECT(ADDRESS(ROW(Y217),MATCH(Y$167,$166:$166,0),1,1)&amp;":"&amp;ADDRESS(ROW(Y217),COLUMN(Y217)-1,1,1),TRUE),"OK")&gt;0,"OK","NOK")),
              IF(Y$8&gt;=VLOOKUP($A217,'2.2'!$D:$O,5,FALSE),"OK","NOK")),
         "")</f>
        <v/>
      </c>
      <c r="Z217" s="1269" t="str">
        <f ca="1">IF(intern2!AA53&gt;0,
        IF(Z$166="X",
              IF(COUNTBLANK(INDIRECT(ADDRESS(ROW(Z217),MATCH(Z$167,$166:$166,0),1,1)&amp;":"&amp;ADDRESS(ROW(Z217),COLUMN(Z217)-1,1,1),TRUE))&gt;0,"",
                    IF(COUNTIF(INDIRECT(ADDRESS(ROW(Z217),MATCH(Z$167,$166:$166,0),1,1)&amp;":"&amp;ADDRESS(ROW(Z217),COLUMN(Z217)-1,1,1),TRUE),"OK")&gt;0,"OK","NOK")),
              IF(Z$8&gt;=VLOOKUP($A217,'2.2'!$D:$O,5,FALSE),"OK","NOK")),
         "")</f>
        <v/>
      </c>
      <c r="AA217" s="1156" t="str">
        <f ca="1">IF(intern2!AB53&gt;0,
        IF(AA$166="X",
              IF(COUNTBLANK(INDIRECT(ADDRESS(ROW(AA217),MATCH(AA$167,$166:$166,0),1,1)&amp;":"&amp;ADDRESS(ROW(AA217),COLUMN(AA217)-1,1,1),TRUE))&gt;0,"",
                    IF(COUNTIF(INDIRECT(ADDRESS(ROW(AA217),MATCH(AA$167,$166:$166,0),1,1)&amp;":"&amp;ADDRESS(ROW(AA217),COLUMN(AA217)-1,1,1),TRUE),"OK")&gt;0,"OK","NOK")),
              IF(AA$8&gt;=VLOOKUP($A217,'2.2'!$D:$O,5,FALSE),"OK","NOK")),
         "")</f>
        <v/>
      </c>
      <c r="AB217" s="1156" t="str">
        <f ca="1">IF(intern2!AC53&gt;0,
        IF(AB$166="X",
              IF(COUNTBLANK(INDIRECT(ADDRESS(ROW(AB217),MATCH(AB$167,$166:$166,0),1,1)&amp;":"&amp;ADDRESS(ROW(AB217),COLUMN(AB217)-1,1,1),TRUE))&gt;0,"",
                    IF(COUNTIF(INDIRECT(ADDRESS(ROW(AB217),MATCH(AB$167,$166:$166,0),1,1)&amp;":"&amp;ADDRESS(ROW(AB217),COLUMN(AB217)-1,1,1),TRUE),"OK")&gt;0,"OK","NOK")),
              IF(AB$8&gt;=VLOOKUP($A217,'2.2'!$D:$O,5,FALSE),"OK","NOK")),
         "")</f>
        <v/>
      </c>
      <c r="AC217" s="1156" t="str">
        <f ca="1">IF(intern2!AD53&gt;0,
        IF(AC$166="X",
              IF(COUNTBLANK(INDIRECT(ADDRESS(ROW(AC217),MATCH(AC$167,$166:$166,0),1,1)&amp;":"&amp;ADDRESS(ROW(AC217),COLUMN(AC217)-1,1,1),TRUE))&gt;0,"",
                    IF(COUNTIF(INDIRECT(ADDRESS(ROW(AC217),MATCH(AC$167,$166:$166,0),1,1)&amp;":"&amp;ADDRESS(ROW(AC217),COLUMN(AC217)-1,1,1),TRUE),"OK")&gt;0,"OK","NOK")),
              IF(AC$8&gt;=VLOOKUP($A217,'2.2'!$D:$O,5,FALSE),"OK","NOK")),
         "")</f>
        <v/>
      </c>
      <c r="AD217" s="1156" t="str">
        <f ca="1">IF(intern2!AE53&gt;0,
        IF(AD$166="X",
              IF(COUNTBLANK(INDIRECT(ADDRESS(ROW(AD217),MATCH(AD$167,$166:$166,0),1,1)&amp;":"&amp;ADDRESS(ROW(AD217),COLUMN(AD217)-1,1,1),TRUE))&gt;0,"",
                    IF(COUNTIF(INDIRECT(ADDRESS(ROW(AD217),MATCH(AD$167,$166:$166,0),1,1)&amp;":"&amp;ADDRESS(ROW(AD217),COLUMN(AD217)-1,1,1),TRUE),"OK")&gt;0,"OK","NOK")),
              IF(AD$8&gt;=VLOOKUP($A217,'2.2'!$D:$O,5,FALSE),"OK","NOK")),
         "")</f>
        <v/>
      </c>
      <c r="AE217" s="1160" t="str">
        <f ca="1">IF(intern2!AF53&gt;0,
        IF(AE$166="X",
              IF(COUNTBLANK(INDIRECT(ADDRESS(ROW(AE217),MATCH(AE$167,$166:$166,0),1,1)&amp;":"&amp;ADDRESS(ROW(AE217),COLUMN(AE217)-1,1,1),TRUE))&gt;0,"",
                    IF(COUNTIF(INDIRECT(ADDRESS(ROW(AE217),MATCH(AE$167,$166:$166,0),1,1)&amp;":"&amp;ADDRESS(ROW(AE217),COLUMN(AE217)-1,1,1),TRUE),"OK")&gt;0,"OK","NOK")),
              IF(AE$8&gt;=VLOOKUP($A217,'2.2'!$D:$O,5,FALSE),"OK","NOK")),
         "")</f>
        <v/>
      </c>
      <c r="AF217" s="1269" t="str">
        <f ca="1">IF(intern2!AG53&gt;0,
        IF(AF$166="X",
              IF(COUNTBLANK(INDIRECT(ADDRESS(ROW(AF217),MATCH(AF$167,$166:$166,0),1,1)&amp;":"&amp;ADDRESS(ROW(AF217),COLUMN(AF217)-1,1,1),TRUE))&gt;0,"",
                    IF(COUNTIF(INDIRECT(ADDRESS(ROW(AF217),MATCH(AF$167,$166:$166,0),1,1)&amp;":"&amp;ADDRESS(ROW(AF217),COLUMN(AF217)-1,1,1),TRUE),"OK")&gt;0,"OK","NOK")),
              IF(AF$8&gt;=VLOOKUP($A217,'2.2'!$D:$O,5,FALSE),"OK","NOK")),
         "")</f>
        <v/>
      </c>
      <c r="AG217" s="1160" t="str">
        <f ca="1">IF(intern2!AH53&gt;0,
        IF(AG$166="X",
              IF(COUNTBLANK(INDIRECT(ADDRESS(ROW(AG217),MATCH(AG$167,$166:$166,0),1,1)&amp;":"&amp;ADDRESS(ROW(AG217),COLUMN(AG217)-1,1,1),TRUE))&gt;0,"",
                    IF(COUNTIF(INDIRECT(ADDRESS(ROW(AG217),MATCH(AG$167,$166:$166,0),1,1)&amp;":"&amp;ADDRESS(ROW(AG217),COLUMN(AG217)-1,1,1),TRUE),"OK")&gt;0,"OK","NOK")),
              IF(AG$8&gt;=VLOOKUP($A217,'2.2'!$D:$O,5,FALSE),"OK","NOK")),
         "")</f>
        <v/>
      </c>
      <c r="AH217" s="1160" t="str">
        <f ca="1">IF(intern2!AI53&gt;0,
        IF(AH$166="X",
              IF(COUNTBLANK(INDIRECT(ADDRESS(ROW(AH217),MATCH(AH$167,$166:$166,0),1,1)&amp;":"&amp;ADDRESS(ROW(AH217),COLUMN(AH217)-1,1,1),TRUE))&gt;0,"",
                    IF(COUNTIF(INDIRECT(ADDRESS(ROW(AH217),MATCH(AH$167,$166:$166,0),1,1)&amp;":"&amp;ADDRESS(ROW(AH217),COLUMN(AH217)-1,1,1),TRUE),"OK")&gt;0,"OK","NOK")),
              IF(AH$8&gt;=VLOOKUP($A217,'2.2'!$D:$O,5,FALSE),"OK","NOK")),
         "")</f>
        <v/>
      </c>
      <c r="AI217" s="1156" t="str">
        <f ca="1">IF(intern2!AJ53&gt;0,
        IF(AI$166="X",
              IF(COUNTBLANK(INDIRECT(ADDRESS(ROW(AI217),MATCH(AI$167,$166:$166,0),1,1)&amp;":"&amp;ADDRESS(ROW(AI217),COLUMN(AI217)-1,1,1),TRUE))&gt;0,"",
                    IF(COUNTIF(INDIRECT(ADDRESS(ROW(AI217),MATCH(AI$167,$166:$166,0),1,1)&amp;":"&amp;ADDRESS(ROW(AI217),COLUMN(AI217)-1,1,1),TRUE),"OK")&gt;0,"OK","NOK")),
              IF(AI$8&gt;=VLOOKUP($A217,'2.2'!$D:$O,5,FALSE),"OK","NOK")),
         "")</f>
        <v/>
      </c>
      <c r="AJ217" s="1156" t="str">
        <f ca="1">IF(intern2!AK53&gt;0,
        IF(AJ$166="X",
              IF(COUNTBLANK(INDIRECT(ADDRESS(ROW(AJ217),MATCH(AJ$167,$166:$166,0),1,1)&amp;":"&amp;ADDRESS(ROW(AJ217),COLUMN(AJ217)-1,1,1),TRUE))&gt;0,"",
                    IF(COUNTIF(INDIRECT(ADDRESS(ROW(AJ217),MATCH(AJ$167,$166:$166,0),1,1)&amp;":"&amp;ADDRESS(ROW(AJ217),COLUMN(AJ217)-1,1,1),TRUE),"OK")&gt;0,"OK","NOK")),
              IF(AJ$8&gt;=VLOOKUP($A217,'2.2'!$D:$O,5,FALSE),"OK","NOK")),
         "")</f>
        <v/>
      </c>
      <c r="AK217" s="1156" t="str">
        <f ca="1">IF(intern2!AL53&gt;0,
        IF(AK$166="X",
              IF(COUNTBLANK(INDIRECT(ADDRESS(ROW(AK217),MATCH(AK$167,$166:$166,0),1,1)&amp;":"&amp;ADDRESS(ROW(AK217),COLUMN(AK217)-1,1,1),TRUE))&gt;0,"",
                    IF(COUNTIF(INDIRECT(ADDRESS(ROW(AK217),MATCH(AK$167,$166:$166,0),1,1)&amp;":"&amp;ADDRESS(ROW(AK217),COLUMN(AK217)-1,1,1),TRUE),"OK")&gt;0,"OK","NOK")),
              IF(AK$8&gt;=VLOOKUP($A217,'2.2'!$D:$O,5,FALSE),"OK","NOK")),
         "")</f>
        <v/>
      </c>
      <c r="AL217" s="1156" t="str">
        <f ca="1">IF(intern2!AM53&gt;0,
        IF(AL$166="X",
              IF(COUNTBLANK(INDIRECT(ADDRESS(ROW(AL217),MATCH(AL$167,$166:$166,0),1,1)&amp;":"&amp;ADDRESS(ROW(AL217),COLUMN(AL217)-1,1,1),TRUE))&gt;0,"",
                    IF(COUNTIF(INDIRECT(ADDRESS(ROW(AL217),MATCH(AL$167,$166:$166,0),1,1)&amp;":"&amp;ADDRESS(ROW(AL217),COLUMN(AL217)-1,1,1),TRUE),"OK")&gt;0,"OK","NOK")),
              IF(AL$8&gt;=VLOOKUP($A217,'2.2'!$D:$O,5,FALSE),"OK","NOK")),
         "")</f>
        <v/>
      </c>
      <c r="AM217" s="1269" t="str">
        <f ca="1">IF(intern2!AN53&gt;0,
        IF(AM$166="X",
              IF(COUNTBLANK(INDIRECT(ADDRESS(ROW(AM217),MATCH(AM$167,$166:$166,0),1,1)&amp;":"&amp;ADDRESS(ROW(AM217),COLUMN(AM217)-1,1,1),TRUE))&gt;0,"",
                    IF(COUNTIF(INDIRECT(ADDRESS(ROW(AM217),MATCH(AM$167,$166:$166,0),1,1)&amp;":"&amp;ADDRESS(ROW(AM217),COLUMN(AM217)-1,1,1),TRUE),"OK")&gt;0,"OK","NOK")),
              IF(AM$8&gt;=VLOOKUP($A217,'2.2'!$D:$O,5,FALSE),"OK","NOK")),
         "")</f>
        <v/>
      </c>
      <c r="AN217" s="1170" t="str">
        <f ca="1">IF(intern2!AO53&gt;0,
        IF(AN$166="X",
              IF(COUNTBLANK(INDIRECT(ADDRESS(ROW(AN217),MATCH(AN$167,$166:$166,0),1,1)&amp;":"&amp;ADDRESS(ROW(AN217),COLUMN(AN217)-1,1,1),TRUE))&gt;0,"",
                    IF(COUNTIF(INDIRECT(ADDRESS(ROW(AN217),MATCH(AN$167,$166:$166,0),1,1)&amp;":"&amp;ADDRESS(ROW(AN217),COLUMN(AN217)-1,1,1),TRUE),"OK")&gt;0,"OK","NOK")),
              IF(AN$8&gt;=VLOOKUP($A217,'2.2'!$D:$O,5,FALSE),"OK","NOK")),
         "")</f>
        <v/>
      </c>
      <c r="AO217" s="1156" t="str">
        <f ca="1">IF(intern2!AP53&gt;0,
        IF(AO$166="X",
              IF(COUNTBLANK(INDIRECT(ADDRESS(ROW(AO217),MATCH(AO$167,$166:$166,0),1,1)&amp;":"&amp;ADDRESS(ROW(AO217),COLUMN(AO217)-1,1,1),TRUE))&gt;0,"",
                    IF(COUNTIF(INDIRECT(ADDRESS(ROW(AO217),MATCH(AO$167,$166:$166,0),1,1)&amp;":"&amp;ADDRESS(ROW(AO217),COLUMN(AO217)-1,1,1),TRUE),"OK")&gt;0,"OK","NOK")),
              IF(AO$8&gt;=VLOOKUP($A217,'2.2'!$D:$O,5,FALSE),"OK","NOK")),
         "")</f>
        <v/>
      </c>
      <c r="AP217" s="1156" t="str">
        <f ca="1">IF(intern2!AQ53&gt;0,
        IF(AP$166="X",
              IF(COUNTBLANK(INDIRECT(ADDRESS(ROW(AP217),MATCH(AP$167,$166:$166,0),1,1)&amp;":"&amp;ADDRESS(ROW(AP217),COLUMN(AP217)-1,1,1),TRUE))&gt;0,"",
                    IF(COUNTIF(INDIRECT(ADDRESS(ROW(AP217),MATCH(AP$167,$166:$166,0),1,1)&amp;":"&amp;ADDRESS(ROW(AP217),COLUMN(AP217)-1,1,1),TRUE),"OK")&gt;0,"OK","NOK")),
              IF(AP$8&gt;=VLOOKUP($A217,'2.2'!$D:$O,5,FALSE),"OK","NOK")),
         "")</f>
        <v/>
      </c>
      <c r="AQ217" s="1269" t="str">
        <f ca="1">IF(intern2!AR53&gt;0,
        IF(AQ$166="X",
              IF(COUNTBLANK(INDIRECT(ADDRESS(ROW(AQ217),MATCH(AQ$167,$166:$166,0),1,1)&amp;":"&amp;ADDRESS(ROW(AQ217),COLUMN(AQ217)-1,1,1),TRUE))&gt;0,"",
                    IF(COUNTIF(INDIRECT(ADDRESS(ROW(AQ217),MATCH(AQ$167,$166:$166,0),1,1)&amp;":"&amp;ADDRESS(ROW(AQ217),COLUMN(AQ217)-1,1,1),TRUE),"OK")&gt;0,"OK","NOK")),
              IF(AQ$8&gt;=VLOOKUP($A217,'2.2'!$D:$O,5,FALSE),"OK","NOK")),
         "")</f>
        <v/>
      </c>
      <c r="AR217" s="1156" t="str">
        <f ca="1">IF(intern2!AS53&gt;0,
        IF(AR$166="X",
              IF(COUNTBLANK(INDIRECT(ADDRESS(ROW(AR217),MATCH(AR$167,$166:$166,0),1,1)&amp;":"&amp;ADDRESS(ROW(AR217),COLUMN(AR217)-1,1,1),TRUE))&gt;0,"",
                    IF(COUNTIF(INDIRECT(ADDRESS(ROW(AR217),MATCH(AR$167,$166:$166,0),1,1)&amp;":"&amp;ADDRESS(ROW(AR217),COLUMN(AR217)-1,1,1),TRUE),"OK")&gt;0,"OK","NOK")),
              IF(AR$8&gt;=VLOOKUP($A217,'2.2'!$D:$O,5,FALSE),"OK","NOK")),
         "")</f>
        <v/>
      </c>
      <c r="AS217" s="1156" t="str">
        <f ca="1">IF(intern2!AT53&gt;0,
        IF(AS$166="X",
              IF(COUNTBLANK(INDIRECT(ADDRESS(ROW(AS217),MATCH(AS$167,$166:$166,0),1,1)&amp;":"&amp;ADDRESS(ROW(AS217),COLUMN(AS217)-1,1,1),TRUE))&gt;0,"",
                    IF(COUNTIF(INDIRECT(ADDRESS(ROW(AS217),MATCH(AS$167,$166:$166,0),1,1)&amp;":"&amp;ADDRESS(ROW(AS217),COLUMN(AS217)-1,1,1),TRUE),"OK")&gt;0,"OK","NOK")),
              IF(AS$8&gt;=VLOOKUP($A217,'2.2'!$D:$O,5,FALSE),"OK","NOK")),
         "")</f>
        <v/>
      </c>
      <c r="AT217" s="1269" t="str">
        <f ca="1">IF(intern2!AU53&gt;0,
        IF(AT$166="X",
              IF(COUNTBLANK(INDIRECT(ADDRESS(ROW(AT217),MATCH(AT$167,$166:$166,0),1,1)&amp;":"&amp;ADDRESS(ROW(AT217),COLUMN(AT217)-1,1,1),TRUE))&gt;0,"",
                    IF(COUNTIF(INDIRECT(ADDRESS(ROW(AT217),MATCH(AT$167,$166:$166,0),1,1)&amp;":"&amp;ADDRESS(ROW(AT217),COLUMN(AT217)-1,1,1),TRUE),"OK")&gt;0,"OK","NOK")),
              IF(AT$8&gt;=VLOOKUP($A217,'2.2'!$D:$O,5,FALSE),"OK","NOK")),
         "")</f>
        <v/>
      </c>
      <c r="AU217" s="1156" t="str">
        <f ca="1">IF(intern2!AV53&gt;0,
        IF(AU$166="X",
              IF(COUNTBLANK(INDIRECT(ADDRESS(ROW(AU217),MATCH(AU$167,$166:$166,0),1,1)&amp;":"&amp;ADDRESS(ROW(AU217),COLUMN(AU217)-1,1,1),TRUE))&gt;0,"",
                    IF(COUNTIF(INDIRECT(ADDRESS(ROW(AU217),MATCH(AU$167,$166:$166,0),1,1)&amp;":"&amp;ADDRESS(ROW(AU217),COLUMN(AU217)-1,1,1),TRUE),"OK")&gt;0,"OK","NOK")),
              IF(AU$8&gt;=VLOOKUP($A217,'2.2'!$D:$O,5,FALSE),"OK","NOK")),
         "")</f>
        <v/>
      </c>
      <c r="AV217" s="1156" t="str">
        <f ca="1">IF(intern2!AW53&gt;0,
        IF(AV$166="X",
              IF(COUNTBLANK(INDIRECT(ADDRESS(ROW(AV217),MATCH(AV$167,$166:$166,0),1,1)&amp;":"&amp;ADDRESS(ROW(AV217),COLUMN(AV217)-1,1,1),TRUE))&gt;0,"",
                    IF(COUNTIF(INDIRECT(ADDRESS(ROW(AV217),MATCH(AV$167,$166:$166,0),1,1)&amp;":"&amp;ADDRESS(ROW(AV217),COLUMN(AV217)-1,1,1),TRUE),"OK")&gt;0,"OK","NOK")),
              IF(AV$8&gt;=VLOOKUP($A217,'2.2'!$D:$O,5,FALSE),"OK","NOK")),
         "")</f>
        <v/>
      </c>
      <c r="AW217" s="1156" t="str">
        <f ca="1">IF(intern2!AX53&gt;0,
        IF(AW$166="X",
              IF(COUNTBLANK(INDIRECT(ADDRESS(ROW(AW217),MATCH(AW$167,$166:$166,0),1,1)&amp;":"&amp;ADDRESS(ROW(AW217),COLUMN(AW217)-1,1,1),TRUE))&gt;0,"",
                    IF(COUNTIF(INDIRECT(ADDRESS(ROW(AW217),MATCH(AW$167,$166:$166,0),1,1)&amp;":"&amp;ADDRESS(ROW(AW217),COLUMN(AW217)-1,1,1),TRUE),"OK")&gt;0,"OK","NOK")),
              IF(AW$8&gt;=VLOOKUP($A217,'2.2'!$D:$O,5,FALSE),"OK","NOK")),
         "")</f>
        <v/>
      </c>
      <c r="AX217" s="1156" t="str">
        <f ca="1">IF(intern2!AY53&gt;0,
        IF(AX$166="X",
              IF(COUNTBLANK(INDIRECT(ADDRESS(ROW(AX217),MATCH(AX$167,$166:$166,0),1,1)&amp;":"&amp;ADDRESS(ROW(AX217),COLUMN(AX217)-1,1,1),TRUE))&gt;0,"",
                    IF(COUNTIF(INDIRECT(ADDRESS(ROW(AX217),MATCH(AX$167,$166:$166,0),1,1)&amp;":"&amp;ADDRESS(ROW(AX217),COLUMN(AX217)-1,1,1),TRUE),"OK")&gt;0,"OK","NOK")),
              IF(AX$8&gt;=VLOOKUP($A217,'2.2'!$D:$O,5,FALSE),"OK","NOK")),
         "")</f>
        <v/>
      </c>
      <c r="AY217" s="1156" t="str">
        <f ca="1">IF(intern2!AZ53&gt;0,
        IF(AY$166="X",
              IF(COUNTBLANK(INDIRECT(ADDRESS(ROW(AY217),MATCH(AY$167,$166:$166,0),1,1)&amp;":"&amp;ADDRESS(ROW(AY217),COLUMN(AY217)-1,1,1),TRUE))&gt;0,"",
                    IF(COUNTIF(INDIRECT(ADDRESS(ROW(AY217),MATCH(AY$167,$166:$166,0),1,1)&amp;":"&amp;ADDRESS(ROW(AY217),COLUMN(AY217)-1,1,1),TRUE),"OK")&gt;0,"OK","NOK")),
              IF(AY$8&gt;=VLOOKUP($A217,'2.2'!$D:$O,5,FALSE),"OK","NOK")),
         "")</f>
        <v/>
      </c>
      <c r="AZ217" s="1269" t="str">
        <f ca="1">IF(intern2!BA53&gt;0,
        IF(AZ$166="X",
              IF(COUNTBLANK(INDIRECT(ADDRESS(ROW(AZ217),MATCH(AZ$167,$166:$166,0),1,1)&amp;":"&amp;ADDRESS(ROW(AZ217),COLUMN(AZ217)-1,1,1),TRUE))&gt;0,"",
                    IF(COUNTIF(INDIRECT(ADDRESS(ROW(AZ217),MATCH(AZ$167,$166:$166,0),1,1)&amp;":"&amp;ADDRESS(ROW(AZ217),COLUMN(AZ217)-1,1,1),TRUE),"OK")&gt;0,"OK","NOK")),
              IF(AZ$8&gt;=VLOOKUP($A217,'2.2'!$D:$O,5,FALSE),"OK","NOK")),
         "")</f>
        <v/>
      </c>
      <c r="BA217" s="1156" t="str">
        <f ca="1">IF(intern2!BB53&gt;0,
        IF(BA$166="X",
              IF(COUNTBLANK(INDIRECT(ADDRESS(ROW(BA217),MATCH(BA$167,$166:$166,0),1,1)&amp;":"&amp;ADDRESS(ROW(BA217),COLUMN(BA217)-1,1,1),TRUE))&gt;0,"",
                    IF(COUNTIF(INDIRECT(ADDRESS(ROW(BA217),MATCH(BA$167,$166:$166,0),1,1)&amp;":"&amp;ADDRESS(ROW(BA217),COLUMN(BA217)-1,1,1),TRUE),"OK")&gt;0,"OK","NOK")),
              IF(BA$8&gt;=VLOOKUP($A217,'2.2'!$D:$O,5,FALSE),"OK","NOK")),
         "")</f>
        <v/>
      </c>
      <c r="BB217" s="1156" t="str">
        <f ca="1">IF(intern2!BC53&gt;0,
        IF(BB$166="X",
              IF(COUNTBLANK(INDIRECT(ADDRESS(ROW(BB217),MATCH(BB$167,$166:$166,0),1,1)&amp;":"&amp;ADDRESS(ROW(BB217),COLUMN(BB217)-1,1,1),TRUE))&gt;0,"",
                    IF(COUNTIF(INDIRECT(ADDRESS(ROW(BB217),MATCH(BB$167,$166:$166,0),1,1)&amp;":"&amp;ADDRESS(ROW(BB217),COLUMN(BB217)-1,1,1),TRUE),"OK")&gt;0,"OK","NOK")),
              IF(BB$8&gt;=VLOOKUP($A217,'2.2'!$D:$O,5,FALSE),"OK","NOK")),
         "")</f>
        <v/>
      </c>
      <c r="BC217" s="1156" t="str">
        <f ca="1">IF(intern2!BD53&gt;0,
        IF(BC$166="X",
              IF(COUNTBLANK(INDIRECT(ADDRESS(ROW(BC217),MATCH(BC$167,$166:$166,0),1,1)&amp;":"&amp;ADDRESS(ROW(BC217),COLUMN(BC217)-1,1,1),TRUE))&gt;0,"",
                    IF(COUNTIF(INDIRECT(ADDRESS(ROW(BC217),MATCH(BC$167,$166:$166,0),1,1)&amp;":"&amp;ADDRESS(ROW(BC217),COLUMN(BC217)-1,1,1),TRUE),"OK")&gt;0,"OK","NOK")),
              IF(BC$8&gt;=VLOOKUP($A217,'2.2'!$D:$O,5,FALSE),"OK","NOK")),
         "")</f>
        <v/>
      </c>
      <c r="BD217" s="1156" t="str">
        <f ca="1">IF(intern2!BE53&gt;0,
        IF(BD$166="X",
              IF(COUNTBLANK(INDIRECT(ADDRESS(ROW(BD217),MATCH(BD$167,$166:$166,0),1,1)&amp;":"&amp;ADDRESS(ROW(BD217),COLUMN(BD217)-1,1,1),TRUE))&gt;0,"",
                    IF(COUNTIF(INDIRECT(ADDRESS(ROW(BD217),MATCH(BD$167,$166:$166,0),1,1)&amp;":"&amp;ADDRESS(ROW(BD217),COLUMN(BD217)-1,1,1),TRUE),"OK")&gt;0,"OK","NOK")),
              IF(BD$8&gt;=VLOOKUP($A217,'2.2'!$D:$O,5,FALSE),"OK","NOK")),
         "")</f>
        <v/>
      </c>
      <c r="BE217" s="1156" t="str">
        <f ca="1">IF(intern2!BF53&gt;0,
        IF(BE$166="X",
              IF(COUNTBLANK(INDIRECT(ADDRESS(ROW(BE217),MATCH(BE$167,$166:$166,0),1,1)&amp;":"&amp;ADDRESS(ROW(BE217),COLUMN(BE217)-1,1,1),TRUE))&gt;0,"",
                    IF(COUNTIF(INDIRECT(ADDRESS(ROW(BE217),MATCH(BE$167,$166:$166,0),1,1)&amp;":"&amp;ADDRESS(ROW(BE217),COLUMN(BE217)-1,1,1),TRUE),"OK")&gt;0,"OK","NOK")),
              IF(BE$8&gt;=VLOOKUP($A217,'2.2'!$D:$O,5,FALSE),"OK","NOK")),
         "")</f>
        <v/>
      </c>
      <c r="BF217" s="1170" t="str">
        <f ca="1">IF(intern2!BG53&gt;0,
        IF(BF$166="X",
              IF(COUNTBLANK(INDIRECT(ADDRESS(ROW(BF217),MATCH(BF$167,$166:$166,0),1,1)&amp;":"&amp;ADDRESS(ROW(BF217),COLUMN(BF217)-1,1,1),TRUE))&gt;0,"",
                    IF(COUNTIF(INDIRECT(ADDRESS(ROW(BF217),MATCH(BF$167,$166:$166,0),1,1)&amp;":"&amp;ADDRESS(ROW(BF217),COLUMN(BF217)-1,1,1),TRUE),"OK")&gt;0,"OK","NOK")),
              IF(BF$8&gt;=VLOOKUP($A217,'2.2'!$D:$O,5,FALSE),"OK","NOK")),
         "")</f>
        <v/>
      </c>
      <c r="BG217" s="1269" t="str">
        <f ca="1">IF(intern2!BH53&gt;0,
        IF(BG$166="X",
              IF(COUNTBLANK(INDIRECT(ADDRESS(ROW(BG217),MATCH(BG$167,$166:$166,0),1,1)&amp;":"&amp;ADDRESS(ROW(BG217),COLUMN(BG217)-1,1,1),TRUE))&gt;0,"",
                    IF(COUNTIF(INDIRECT(ADDRESS(ROW(BG217),MATCH(BG$167,$166:$166,0),1,1)&amp;":"&amp;ADDRESS(ROW(BG217),COLUMN(BG217)-1,1,1),TRUE),"OK")&gt;0,"OK","NOK")),
              IF(BG$8&gt;=VLOOKUP($A217,'2.2'!$D:$O,5,FALSE),"OK","NOK")),
         "")</f>
        <v/>
      </c>
      <c r="BH217" s="1176" t="str">
        <f t="shared" ca="1" si="12"/>
        <v>NOK</v>
      </c>
      <c r="BI217" s="1176"/>
    </row>
    <row r="218" spans="1:61" ht="26.4" x14ac:dyDescent="0.25">
      <c r="A218" s="716" t="str">
        <f t="shared" ref="A218:B218" si="61">+A58</f>
        <v>VIS1.4.1</v>
      </c>
      <c r="B218" s="1157" t="str">
        <f t="shared" si="61"/>
        <v>Chirurgia bariatrica specializzata (CIMAS)</v>
      </c>
      <c r="C218" s="1156" t="str">
        <f ca="1">IF(intern2!D54&gt;0,
        IF(C$166="X",
              IF(COUNTBLANK(INDIRECT(ADDRESS(ROW(C218),MATCH(C$167,$166:$166,0),1,1)&amp;":"&amp;ADDRESS(ROW(C218),COLUMN(C218)-1,1,1),TRUE))&gt;0,"",
                    IF(COUNTIF(INDIRECT(ADDRESS(ROW(C218),MATCH(C$167,$166:$166,0),1,1)&amp;":"&amp;ADDRESS(ROW(C218),COLUMN(C218)-1,1,1),TRUE),"OK")&gt;0,"OK","NOK")),
              IF(C$8&gt;=VLOOKUP($A218,'2.2'!$D:$O,5,FALSE),"OK","NOK")),
         "")</f>
        <v/>
      </c>
      <c r="D218" s="1156" t="str">
        <f ca="1">IF(intern2!E54&gt;0,
        IF(D$166="X",
              IF(COUNTBLANK(INDIRECT(ADDRESS(ROW(D218),MATCH(D$167,$166:$166,0),1,1)&amp;":"&amp;ADDRESS(ROW(D218),COLUMN(D218)-1,1,1),TRUE))&gt;0,"",
                    IF(COUNTIF(INDIRECT(ADDRESS(ROW(D218),MATCH(D$167,$166:$166,0),1,1)&amp;":"&amp;ADDRESS(ROW(D218),COLUMN(D218)-1,1,1),TRUE),"OK")&gt;0,"OK","NOK")),
              IF(D$8&gt;=VLOOKUP($A218,'2.2'!$D:$O,5,FALSE),"OK","NOK")),
         "")</f>
        <v/>
      </c>
      <c r="E218" s="1156" t="str">
        <f ca="1">IF(intern2!F54&gt;0,
        IF(E$166="X",
              IF(COUNTBLANK(INDIRECT(ADDRESS(ROW(E218),MATCH(E$167,$166:$166,0),1,1)&amp;":"&amp;ADDRESS(ROW(E218),COLUMN(E218)-1,1,1),TRUE))&gt;0,"",
                    IF(COUNTIF(INDIRECT(ADDRESS(ROW(E218),MATCH(E$167,$166:$166,0),1,1)&amp;":"&amp;ADDRESS(ROW(E218),COLUMN(E218)-1,1,1),TRUE),"OK")&gt;0,"OK","NOK")),
              IF(E$8&gt;=VLOOKUP($A218,'2.2'!$D:$O,5,FALSE),"OK","NOK")),
         "")</f>
        <v/>
      </c>
      <c r="F218" s="1156" t="str">
        <f ca="1">IF(intern2!G54&gt;0,
        IF(F$166="X",
              IF(COUNTBLANK(INDIRECT(ADDRESS(ROW(F218),MATCH(F$167,$166:$166,0),1,1)&amp;":"&amp;ADDRESS(ROW(F218),COLUMN(F218)-1,1,1),TRUE))&gt;0,"",
                    IF(COUNTIF(INDIRECT(ADDRESS(ROW(F218),MATCH(F$167,$166:$166,0),1,1)&amp;":"&amp;ADDRESS(ROW(F218),COLUMN(F218)-1,1,1),TRUE),"OK")&gt;0,"OK","NOK")),
              IF(F$8&gt;=VLOOKUP($A218,'2.2'!$D:$O,5,FALSE),"OK","NOK")),
         "")</f>
        <v/>
      </c>
      <c r="G218" s="1156" t="str">
        <f ca="1">IF(intern2!H54&gt;0,
        IF(G$166="X",
              IF(COUNTBLANK(INDIRECT(ADDRESS(ROW(G218),MATCH(G$167,$166:$166,0),1,1)&amp;":"&amp;ADDRESS(ROW(G218),COLUMN(G218)-1,1,1),TRUE))&gt;0,"",
                    IF(COUNTIF(INDIRECT(ADDRESS(ROW(G218),MATCH(G$167,$166:$166,0),1,1)&amp;":"&amp;ADDRESS(ROW(G218),COLUMN(G218)-1,1,1),TRUE),"OK")&gt;0,"OK","NOK")),
              IF(G$8&gt;=VLOOKUP($A218,'2.2'!$D:$O,5,FALSE),"OK","NOK")),
         "")</f>
        <v/>
      </c>
      <c r="H218" s="1156" t="str">
        <f ca="1">IF(intern2!I54&gt;0,
        IF(H$166="X",
              IF(COUNTBLANK(INDIRECT(ADDRESS(ROW(H218),MATCH(H$167,$166:$166,0),1,1)&amp;":"&amp;ADDRESS(ROW(H218),COLUMN(H218)-1,1,1),TRUE))&gt;0,"",
                    IF(COUNTIF(INDIRECT(ADDRESS(ROW(H218),MATCH(H$167,$166:$166,0),1,1)&amp;":"&amp;ADDRESS(ROW(H218),COLUMN(H218)-1,1,1),TRUE),"OK")&gt;0,"OK","NOK")),
              IF(H$8&gt;=VLOOKUP($A218,'2.2'!$D:$O,5,FALSE),"OK","NOK")),
         "")</f>
        <v/>
      </c>
      <c r="I218" s="1269" t="str">
        <f ca="1">IF(intern2!J54&gt;0,
        IF(I$166="X",
              IF(COUNTBLANK(INDIRECT(ADDRESS(ROW(I218),MATCH(I$167,$166:$166,0),1,1)&amp;":"&amp;ADDRESS(ROW(I218),COLUMN(I218)-1,1,1),TRUE))&gt;0,"",
                    IF(COUNTIF(INDIRECT(ADDRESS(ROW(I218),MATCH(I$167,$166:$166,0),1,1)&amp;":"&amp;ADDRESS(ROW(I218),COLUMN(I218)-1,1,1),TRUE),"OK")&gt;0,"OK","NOK")),
              IF(I$8&gt;=VLOOKUP($A218,'2.2'!$D:$O,5,FALSE),"OK","NOK")),
         "")</f>
        <v/>
      </c>
      <c r="J218" s="1159" t="str">
        <f ca="1">IF(intern2!K54&gt;0,
        IF(J$166="X",
              IF(COUNTBLANK(INDIRECT(ADDRESS(ROW(J218),MATCH(J$167,$166:$166,0),1,1)&amp;":"&amp;ADDRESS(ROW(J218),COLUMN(J218)-1,1,1),TRUE))&gt;0,"",
                    IF(COUNTIF(INDIRECT(ADDRESS(ROW(J218),MATCH(J$167,$166:$166,0),1,1)&amp;":"&amp;ADDRESS(ROW(J218),COLUMN(J218)-1,1,1),TRUE),"OK")&gt;0,"OK","NOK")),
              IF(J$8&gt;=VLOOKUP($A218,'2.2'!$D:$O,5,FALSE),"OK","NOK")),
         "")</f>
        <v/>
      </c>
      <c r="K218" s="1156" t="str">
        <f ca="1">IF(intern2!L54&gt;0,
        IF(K$166="X",
              IF(COUNTBLANK(INDIRECT(ADDRESS(ROW(K218),MATCH(K$167,$166:$166,0),1,1)&amp;":"&amp;ADDRESS(ROW(K218),COLUMN(K218)-1,1,1),TRUE))&gt;0,"",
                    IF(COUNTIF(INDIRECT(ADDRESS(ROW(K218),MATCH(K$167,$166:$166,0),1,1)&amp;":"&amp;ADDRESS(ROW(K218),COLUMN(K218)-1,1,1),TRUE),"OK")&gt;0,"OK","NOK")),
              IF(K$8&gt;=VLOOKUP($A218,'2.2'!$D:$O,5,FALSE),"OK","NOK")),
         "")</f>
        <v/>
      </c>
      <c r="L218" s="1156" t="str">
        <f ca="1">IF(intern2!M54&gt;0,
        IF(L$166="X",
              IF(COUNTBLANK(INDIRECT(ADDRESS(ROW(L218),MATCH(L$167,$166:$166,0),1,1)&amp;":"&amp;ADDRESS(ROW(L218),COLUMN(L218)-1,1,1),TRUE))&gt;0,"",
                    IF(COUNTIF(INDIRECT(ADDRESS(ROW(L218),MATCH(L$167,$166:$166,0),1,1)&amp;":"&amp;ADDRESS(ROW(L218),COLUMN(L218)-1,1,1),TRUE),"OK")&gt;0,"OK","NOK")),
              IF(L$8&gt;=VLOOKUP($A218,'2.2'!$D:$O,5,FALSE),"OK","NOK")),
         "")</f>
        <v/>
      </c>
      <c r="M218" s="1156" t="str">
        <f ca="1">IF(intern2!N54&gt;0,
        IF(M$166="X",
              IF(COUNTBLANK(INDIRECT(ADDRESS(ROW(M218),MATCH(M$167,$166:$166,0),1,1)&amp;":"&amp;ADDRESS(ROW(M218),COLUMN(M218)-1,1,1),TRUE))&gt;0,"",
                    IF(COUNTIF(INDIRECT(ADDRESS(ROW(M218),MATCH(M$167,$166:$166,0),1,1)&amp;":"&amp;ADDRESS(ROW(M218),COLUMN(M218)-1,1,1),TRUE),"OK")&gt;0,"OK","NOK")),
              IF(M$8&gt;=VLOOKUP($A218,'2.2'!$D:$O,5,FALSE),"OK","NOK")),
         "")</f>
        <v/>
      </c>
      <c r="N218" s="1156" t="str">
        <f ca="1">IF(intern2!O54&gt;0,
        IF(N$166="X",
              IF(COUNTBLANK(INDIRECT(ADDRESS(ROW(N218),MATCH(N$167,$166:$166,0),1,1)&amp;":"&amp;ADDRESS(ROW(N218),COLUMN(N218)-1,1,1),TRUE))&gt;0,"",
                    IF(COUNTIF(INDIRECT(ADDRESS(ROW(N218),MATCH(N$167,$166:$166,0),1,1)&amp;":"&amp;ADDRESS(ROW(N218),COLUMN(N218)-1,1,1),TRUE),"OK")&gt;0,"OK","NOK")),
              IF(N$8&gt;=VLOOKUP($A218,'2.2'!$D:$O,5,FALSE),"OK","NOK")),
         "")</f>
        <v/>
      </c>
      <c r="O218" s="1156" t="str">
        <f ca="1">IF(intern2!P54&gt;0,
        IF(O$166="X",
              IF(COUNTBLANK(INDIRECT(ADDRESS(ROW(O218),MATCH(O$167,$166:$166,0),1,1)&amp;":"&amp;ADDRESS(ROW(O218),COLUMN(O218)-1,1,1),TRUE))&gt;0,"",
                    IF(COUNTIF(INDIRECT(ADDRESS(ROW(O218),MATCH(O$167,$166:$166,0),1,1)&amp;":"&amp;ADDRESS(ROW(O218),COLUMN(O218)-1,1,1),TRUE),"OK")&gt;0,"OK","NOK")),
              IF(O$8&gt;=VLOOKUP($A218,'2.2'!$D:$O,5,FALSE),"OK","NOK")),
         "")</f>
        <v/>
      </c>
      <c r="P218" s="1156" t="str">
        <f ca="1">IF(intern2!Q54&gt;0,
        IF(P$166="X",
              IF(COUNTBLANK(INDIRECT(ADDRESS(ROW(P218),MATCH(P$167,$166:$166,0),1,1)&amp;":"&amp;ADDRESS(ROW(P218),COLUMN(P218)-1,1,1),TRUE))&gt;0,"",
                    IF(COUNTIF(INDIRECT(ADDRESS(ROW(P218),MATCH(P$167,$166:$166,0),1,1)&amp;":"&amp;ADDRESS(ROW(P218),COLUMN(P218)-1,1,1),TRUE),"OK")&gt;0,"OK","NOK")),
              IF(P$8&gt;=VLOOKUP($A218,'2.2'!$D:$O,5,FALSE),"OK","NOK")),
         "")</f>
        <v/>
      </c>
      <c r="Q218" s="1156" t="str">
        <f ca="1">IF(intern2!R54&gt;0,
        IF(Q$166="X",
              IF(COUNTBLANK(INDIRECT(ADDRESS(ROW(Q218),MATCH(Q$167,$166:$166,0),1,1)&amp;":"&amp;ADDRESS(ROW(Q218),COLUMN(Q218)-1,1,1),TRUE))&gt;0,"",
                    IF(COUNTIF(INDIRECT(ADDRESS(ROW(Q218),MATCH(Q$167,$166:$166,0),1,1)&amp;":"&amp;ADDRESS(ROW(Q218),COLUMN(Q218)-1,1,1),TRUE),"OK")&gt;0,"OK","NOK")),
              IF(Q$8&gt;=VLOOKUP($A218,'2.2'!$D:$O,5,FALSE),"OK","NOK")),
         "")</f>
        <v/>
      </c>
      <c r="R218" s="1159" t="str">
        <f ca="1">IF(intern2!S54&gt;0,
        IF(R$166="X",
              IF(COUNTBLANK(INDIRECT(ADDRESS(ROW(R218),MATCH(R$167,$166:$166,0),1,1)&amp;":"&amp;ADDRESS(ROW(R218),COLUMN(R218)-1,1,1),TRUE))&gt;0,"",
                    IF(COUNTIF(INDIRECT(ADDRESS(ROW(R218),MATCH(R$167,$166:$166,0),1,1)&amp;":"&amp;ADDRESS(ROW(R218),COLUMN(R218)-1,1,1),TRUE),"OK")&gt;0,"OK","NOK")),
              IF(R$8&gt;=VLOOKUP($A218,'2.2'!$D:$O,5,FALSE),"OK","NOK")),
         "")</f>
        <v/>
      </c>
      <c r="S218" s="1159" t="str">
        <f ca="1">IF(intern2!T54&gt;0,
        IF(S$166="X",
              IF(COUNTBLANK(INDIRECT(ADDRESS(ROW(S218),MATCH(S$167,$166:$166,0),1,1)&amp;":"&amp;ADDRESS(ROW(S218),COLUMN(S218)-1,1,1),TRUE))&gt;0,"",
                    IF(COUNTIF(INDIRECT(ADDRESS(ROW(S218),MATCH(S$167,$166:$166,0),1,1)&amp;":"&amp;ADDRESS(ROW(S218),COLUMN(S218)-1,1,1),TRUE),"OK")&gt;0,"OK","NOK")),
              IF(S$8&gt;=VLOOKUP($A218,'2.2'!$D:$O,5,FALSE),"OK","NOK")),
         "")</f>
        <v/>
      </c>
      <c r="T218" s="1156" t="str">
        <f ca="1">IF(intern2!U54&gt;0,
        IF(T$166="X",
              IF(COUNTBLANK(INDIRECT(ADDRESS(ROW(T218),MATCH(T$167,$166:$166,0),1,1)&amp;":"&amp;ADDRESS(ROW(T218),COLUMN(T218)-1,1,1),TRUE))&gt;0,"",
                    IF(COUNTIF(INDIRECT(ADDRESS(ROW(T218),MATCH(T$167,$166:$166,0),1,1)&amp;":"&amp;ADDRESS(ROW(T218),COLUMN(T218)-1,1,1),TRUE),"OK")&gt;0,"OK","NOK")),
              IF(T$8&gt;=VLOOKUP($A218,'2.2'!$D:$O,5,FALSE),"OK","NOK")),
         "")</f>
        <v/>
      </c>
      <c r="U218" s="1156" t="str">
        <f ca="1">IF(intern2!V54&gt;0,
        IF(U$166="X",
              IF(COUNTBLANK(INDIRECT(ADDRESS(ROW(U218),MATCH(U$167,$166:$166,0),1,1)&amp;":"&amp;ADDRESS(ROW(U218),COLUMN(U218)-1,1,1),TRUE))&gt;0,"",
                    IF(COUNTIF(INDIRECT(ADDRESS(ROW(U218),MATCH(U$167,$166:$166,0),1,1)&amp;":"&amp;ADDRESS(ROW(U218),COLUMN(U218)-1,1,1),TRUE),"OK")&gt;0,"OK","NOK")),
              IF(U$8&gt;=VLOOKUP($A218,'2.2'!$D:$O,5,FALSE),"OK","NOK")),
         "")</f>
        <v/>
      </c>
      <c r="V218" s="1156" t="str">
        <f ca="1">IF(intern2!W54&gt;0,
        IF(V$166="X",
              IF(COUNTBLANK(INDIRECT(ADDRESS(ROW(V218),MATCH(V$167,$166:$166,0),1,1)&amp;":"&amp;ADDRESS(ROW(V218),COLUMN(V218)-1,1,1),TRUE))&gt;0,"",
                    IF(COUNTIF(INDIRECT(ADDRESS(ROW(V218),MATCH(V$167,$166:$166,0),1,1)&amp;":"&amp;ADDRESS(ROW(V218),COLUMN(V218)-1,1,1),TRUE),"OK")&gt;0,"OK","NOK")),
              IF(V$8&gt;=VLOOKUP($A218,'2.2'!$D:$O,5,FALSE),"OK","NOK")),
         "")</f>
        <v/>
      </c>
      <c r="W218" s="1156" t="str">
        <f ca="1">IF(intern2!X54&gt;0,
        IF(W$166="X",
              IF(COUNTBLANK(INDIRECT(ADDRESS(ROW(W218),MATCH(W$167,$166:$166,0),1,1)&amp;":"&amp;ADDRESS(ROW(W218),COLUMN(W218)-1,1,1),TRUE))&gt;0,"",
                    IF(COUNTIF(INDIRECT(ADDRESS(ROW(W218),MATCH(W$167,$166:$166,0),1,1)&amp;":"&amp;ADDRESS(ROW(W218),COLUMN(W218)-1,1,1),TRUE),"OK")&gt;0,"OK","NOK")),
              IF(W$8&gt;=VLOOKUP($A218,'2.2'!$D:$O,5,FALSE),"OK","NOK")),
         "")</f>
        <v/>
      </c>
      <c r="X218" s="1156" t="str">
        <f ca="1">IF(intern2!Y54&gt;0,
        IF(X$166="X",
              IF(COUNTBLANK(INDIRECT(ADDRESS(ROW(X218),MATCH(X$167,$166:$166,0),1,1)&amp;":"&amp;ADDRESS(ROW(X218),COLUMN(X218)-1,1,1),TRUE))&gt;0,"",
                    IF(COUNTIF(INDIRECT(ADDRESS(ROW(X218),MATCH(X$167,$166:$166,0),1,1)&amp;":"&amp;ADDRESS(ROW(X218),COLUMN(X218)-1,1,1),TRUE),"OK")&gt;0,"OK","NOK")),
              IF(X$8&gt;=VLOOKUP($A218,'2.2'!$D:$O,5,FALSE),"OK","NOK")),
         "")</f>
        <v/>
      </c>
      <c r="Y218" s="1170" t="str">
        <f ca="1">IF(intern2!Z54&gt;0,
        IF(Y$166="X",
              IF(COUNTBLANK(INDIRECT(ADDRESS(ROW(Y218),MATCH(Y$167,$166:$166,0),1,1)&amp;":"&amp;ADDRESS(ROW(Y218),COLUMN(Y218)-1,1,1),TRUE))&gt;0,"",
                    IF(COUNTIF(INDIRECT(ADDRESS(ROW(Y218),MATCH(Y$167,$166:$166,0),1,1)&amp;":"&amp;ADDRESS(ROW(Y218),COLUMN(Y218)-1,1,1),TRUE),"OK")&gt;0,"OK","NOK")),
              IF(Y$8&gt;=VLOOKUP($A218,'2.2'!$D:$O,5,FALSE),"OK","NOK")),
         "")</f>
        <v/>
      </c>
      <c r="Z218" s="1269" t="str">
        <f ca="1">IF(intern2!AA54&gt;0,
        IF(Z$166="X",
              IF(COUNTBLANK(INDIRECT(ADDRESS(ROW(Z218),MATCH(Z$167,$166:$166,0),1,1)&amp;":"&amp;ADDRESS(ROW(Z218),COLUMN(Z218)-1,1,1),TRUE))&gt;0,"",
                    IF(COUNTIF(INDIRECT(ADDRESS(ROW(Z218),MATCH(Z$167,$166:$166,0),1,1)&amp;":"&amp;ADDRESS(ROW(Z218),COLUMN(Z218)-1,1,1),TRUE),"OK")&gt;0,"OK","NOK")),
              IF(Z$8&gt;=VLOOKUP($A218,'2.2'!$D:$O,5,FALSE),"OK","NOK")),
         "")</f>
        <v/>
      </c>
      <c r="AA218" s="1156" t="str">
        <f ca="1">IF(intern2!AB54&gt;0,
        IF(AA$166="X",
              IF(COUNTBLANK(INDIRECT(ADDRESS(ROW(AA218),MATCH(AA$167,$166:$166,0),1,1)&amp;":"&amp;ADDRESS(ROW(AA218),COLUMN(AA218)-1,1,1),TRUE))&gt;0,"",
                    IF(COUNTIF(INDIRECT(ADDRESS(ROW(AA218),MATCH(AA$167,$166:$166,0),1,1)&amp;":"&amp;ADDRESS(ROW(AA218),COLUMN(AA218)-1,1,1),TRUE),"OK")&gt;0,"OK","NOK")),
              IF(AA$8&gt;=VLOOKUP($A218,'2.2'!$D:$O,5,FALSE),"OK","NOK")),
         "")</f>
        <v/>
      </c>
      <c r="AB218" s="1156" t="str">
        <f ca="1">IF(intern2!AC54&gt;0,
        IF(AB$166="X",
              IF(COUNTBLANK(INDIRECT(ADDRESS(ROW(AB218),MATCH(AB$167,$166:$166,0),1,1)&amp;":"&amp;ADDRESS(ROW(AB218),COLUMN(AB218)-1,1,1),TRUE))&gt;0,"",
                    IF(COUNTIF(INDIRECT(ADDRESS(ROW(AB218),MATCH(AB$167,$166:$166,0),1,1)&amp;":"&amp;ADDRESS(ROW(AB218),COLUMN(AB218)-1,1,1),TRUE),"OK")&gt;0,"OK","NOK")),
              IF(AB$8&gt;=VLOOKUP($A218,'2.2'!$D:$O,5,FALSE),"OK","NOK")),
         "")</f>
        <v/>
      </c>
      <c r="AC218" s="1156" t="str">
        <f ca="1">IF(intern2!AD54&gt;0,
        IF(AC$166="X",
              IF(COUNTBLANK(INDIRECT(ADDRESS(ROW(AC218),MATCH(AC$167,$166:$166,0),1,1)&amp;":"&amp;ADDRESS(ROW(AC218),COLUMN(AC218)-1,1,1),TRUE))&gt;0,"",
                    IF(COUNTIF(INDIRECT(ADDRESS(ROW(AC218),MATCH(AC$167,$166:$166,0),1,1)&amp;":"&amp;ADDRESS(ROW(AC218),COLUMN(AC218)-1,1,1),TRUE),"OK")&gt;0,"OK","NOK")),
              IF(AC$8&gt;=VLOOKUP($A218,'2.2'!$D:$O,5,FALSE),"OK","NOK")),
         "")</f>
        <v/>
      </c>
      <c r="AD218" s="1156" t="str">
        <f ca="1">IF(intern2!AE54&gt;0,
        IF(AD$166="X",
              IF(COUNTBLANK(INDIRECT(ADDRESS(ROW(AD218),MATCH(AD$167,$166:$166,0),1,1)&amp;":"&amp;ADDRESS(ROW(AD218),COLUMN(AD218)-1,1,1),TRUE))&gt;0,"",
                    IF(COUNTIF(INDIRECT(ADDRESS(ROW(AD218),MATCH(AD$167,$166:$166,0),1,1)&amp;":"&amp;ADDRESS(ROW(AD218),COLUMN(AD218)-1,1,1),TRUE),"OK")&gt;0,"OK","NOK")),
              IF(AD$8&gt;=VLOOKUP($A218,'2.2'!$D:$O,5,FALSE),"OK","NOK")),
         "")</f>
        <v/>
      </c>
      <c r="AE218" s="1160" t="str">
        <f ca="1">IF(intern2!AF54&gt;0,
        IF(AE$166="X",
              IF(COUNTBLANK(INDIRECT(ADDRESS(ROW(AE218),MATCH(AE$167,$166:$166,0),1,1)&amp;":"&amp;ADDRESS(ROW(AE218),COLUMN(AE218)-1,1,1),TRUE))&gt;0,"",
                    IF(COUNTIF(INDIRECT(ADDRESS(ROW(AE218),MATCH(AE$167,$166:$166,0),1,1)&amp;":"&amp;ADDRESS(ROW(AE218),COLUMN(AE218)-1,1,1),TRUE),"OK")&gt;0,"OK","NOK")),
              IF(AE$8&gt;=VLOOKUP($A218,'2.2'!$D:$O,5,FALSE),"OK","NOK")),
         "")</f>
        <v/>
      </c>
      <c r="AF218" s="1269" t="str">
        <f ca="1">IF(intern2!AG54&gt;0,
        IF(AF$166="X",
              IF(COUNTBLANK(INDIRECT(ADDRESS(ROW(AF218),MATCH(AF$167,$166:$166,0),1,1)&amp;":"&amp;ADDRESS(ROW(AF218),COLUMN(AF218)-1,1,1),TRUE))&gt;0,"",
                    IF(COUNTIF(INDIRECT(ADDRESS(ROW(AF218),MATCH(AF$167,$166:$166,0),1,1)&amp;":"&amp;ADDRESS(ROW(AF218),COLUMN(AF218)-1,1,1),TRUE),"OK")&gt;0,"OK","NOK")),
              IF(AF$8&gt;=VLOOKUP($A218,'2.2'!$D:$O,5,FALSE),"OK","NOK")),
         "")</f>
        <v/>
      </c>
      <c r="AG218" s="1160" t="str">
        <f ca="1">IF(intern2!AH54&gt;0,
        IF(AG$166="X",
              IF(COUNTBLANK(INDIRECT(ADDRESS(ROW(AG218),MATCH(AG$167,$166:$166,0),1,1)&amp;":"&amp;ADDRESS(ROW(AG218),COLUMN(AG218)-1,1,1),TRUE))&gt;0,"",
                    IF(COUNTIF(INDIRECT(ADDRESS(ROW(AG218),MATCH(AG$167,$166:$166,0),1,1)&amp;":"&amp;ADDRESS(ROW(AG218),COLUMN(AG218)-1,1,1),TRUE),"OK")&gt;0,"OK","NOK")),
              IF(AG$8&gt;=VLOOKUP($A218,'2.2'!$D:$O,5,FALSE),"OK","NOK")),
         "")</f>
        <v/>
      </c>
      <c r="AH218" s="1160" t="str">
        <f ca="1">IF(intern2!AI54&gt;0,
        IF(AH$166="X",
              IF(COUNTBLANK(INDIRECT(ADDRESS(ROW(AH218),MATCH(AH$167,$166:$166,0),1,1)&amp;":"&amp;ADDRESS(ROW(AH218),COLUMN(AH218)-1,1,1),TRUE))&gt;0,"",
                    IF(COUNTIF(INDIRECT(ADDRESS(ROW(AH218),MATCH(AH$167,$166:$166,0),1,1)&amp;":"&amp;ADDRESS(ROW(AH218),COLUMN(AH218)-1,1,1),TRUE),"OK")&gt;0,"OK","NOK")),
              IF(AH$8&gt;=VLOOKUP($A218,'2.2'!$D:$O,5,FALSE),"OK","NOK")),
         "")</f>
        <v/>
      </c>
      <c r="AI218" s="1156" t="str">
        <f ca="1">IF(intern2!AJ54&gt;0,
        IF(AI$166="X",
              IF(COUNTBLANK(INDIRECT(ADDRESS(ROW(AI218),MATCH(AI$167,$166:$166,0),1,1)&amp;":"&amp;ADDRESS(ROW(AI218),COLUMN(AI218)-1,1,1),TRUE))&gt;0,"",
                    IF(COUNTIF(INDIRECT(ADDRESS(ROW(AI218),MATCH(AI$167,$166:$166,0),1,1)&amp;":"&amp;ADDRESS(ROW(AI218),COLUMN(AI218)-1,1,1),TRUE),"OK")&gt;0,"OK","NOK")),
              IF(AI$8&gt;=VLOOKUP($A218,'2.2'!$D:$O,5,FALSE),"OK","NOK")),
         "")</f>
        <v/>
      </c>
      <c r="AJ218" s="1156" t="str">
        <f ca="1">IF(intern2!AK54&gt;0,
        IF(AJ$166="X",
              IF(COUNTBLANK(INDIRECT(ADDRESS(ROW(AJ218),MATCH(AJ$167,$166:$166,0),1,1)&amp;":"&amp;ADDRESS(ROW(AJ218),COLUMN(AJ218)-1,1,1),TRUE))&gt;0,"",
                    IF(COUNTIF(INDIRECT(ADDRESS(ROW(AJ218),MATCH(AJ$167,$166:$166,0),1,1)&amp;":"&amp;ADDRESS(ROW(AJ218),COLUMN(AJ218)-1,1,1),TRUE),"OK")&gt;0,"OK","NOK")),
              IF(AJ$8&gt;=VLOOKUP($A218,'2.2'!$D:$O,5,FALSE),"OK","NOK")),
         "")</f>
        <v/>
      </c>
      <c r="AK218" s="1156" t="str">
        <f ca="1">IF(intern2!AL54&gt;0,
        IF(AK$166="X",
              IF(COUNTBLANK(INDIRECT(ADDRESS(ROW(AK218),MATCH(AK$167,$166:$166,0),1,1)&amp;":"&amp;ADDRESS(ROW(AK218),COLUMN(AK218)-1,1,1),TRUE))&gt;0,"",
                    IF(COUNTIF(INDIRECT(ADDRESS(ROW(AK218),MATCH(AK$167,$166:$166,0),1,1)&amp;":"&amp;ADDRESS(ROW(AK218),COLUMN(AK218)-1,1,1),TRUE),"OK")&gt;0,"OK","NOK")),
              IF(AK$8&gt;=VLOOKUP($A218,'2.2'!$D:$O,5,FALSE),"OK","NOK")),
         "")</f>
        <v/>
      </c>
      <c r="AL218" s="1156" t="str">
        <f ca="1">IF(intern2!AM54&gt;0,
        IF(AL$166="X",
              IF(COUNTBLANK(INDIRECT(ADDRESS(ROW(AL218),MATCH(AL$167,$166:$166,0),1,1)&amp;":"&amp;ADDRESS(ROW(AL218),COLUMN(AL218)-1,1,1),TRUE))&gt;0,"",
                    IF(COUNTIF(INDIRECT(ADDRESS(ROW(AL218),MATCH(AL$167,$166:$166,0),1,1)&amp;":"&amp;ADDRESS(ROW(AL218),COLUMN(AL218)-1,1,1),TRUE),"OK")&gt;0,"OK","NOK")),
              IF(AL$8&gt;=VLOOKUP($A218,'2.2'!$D:$O,5,FALSE),"OK","NOK")),
         "")</f>
        <v/>
      </c>
      <c r="AM218" s="1269" t="str">
        <f ca="1">IF(intern2!AN54&gt;0,
        IF(AM$166="X",
              IF(COUNTBLANK(INDIRECT(ADDRESS(ROW(AM218),MATCH(AM$167,$166:$166,0),1,1)&amp;":"&amp;ADDRESS(ROW(AM218),COLUMN(AM218)-1,1,1),TRUE))&gt;0,"",
                    IF(COUNTIF(INDIRECT(ADDRESS(ROW(AM218),MATCH(AM$167,$166:$166,0),1,1)&amp;":"&amp;ADDRESS(ROW(AM218),COLUMN(AM218)-1,1,1),TRUE),"OK")&gt;0,"OK","NOK")),
              IF(AM$8&gt;=VLOOKUP($A218,'2.2'!$D:$O,5,FALSE),"OK","NOK")),
         "")</f>
        <v/>
      </c>
      <c r="AN218" s="1170" t="str">
        <f ca="1">IF(intern2!AO54&gt;0,
        IF(AN$166="X",
              IF(COUNTBLANK(INDIRECT(ADDRESS(ROW(AN218),MATCH(AN$167,$166:$166,0),1,1)&amp;":"&amp;ADDRESS(ROW(AN218),COLUMN(AN218)-1,1,1),TRUE))&gt;0,"",
                    IF(COUNTIF(INDIRECT(ADDRESS(ROW(AN218),MATCH(AN$167,$166:$166,0),1,1)&amp;":"&amp;ADDRESS(ROW(AN218),COLUMN(AN218)-1,1,1),TRUE),"OK")&gt;0,"OK","NOK")),
              IF(AN$8&gt;=VLOOKUP($A218,'2.2'!$D:$O,5,FALSE),"OK","NOK")),
         "")</f>
        <v/>
      </c>
      <c r="AO218" s="1156" t="str">
        <f ca="1">IF(intern2!AP54&gt;0,
        IF(AO$166="X",
              IF(COUNTBLANK(INDIRECT(ADDRESS(ROW(AO218),MATCH(AO$167,$166:$166,0),1,1)&amp;":"&amp;ADDRESS(ROW(AO218),COLUMN(AO218)-1,1,1),TRUE))&gt;0,"",
                    IF(COUNTIF(INDIRECT(ADDRESS(ROW(AO218),MATCH(AO$167,$166:$166,0),1,1)&amp;":"&amp;ADDRESS(ROW(AO218),COLUMN(AO218)-1,1,1),TRUE),"OK")&gt;0,"OK","NOK")),
              IF(AO$8&gt;=VLOOKUP($A218,'2.2'!$D:$O,5,FALSE),"OK","NOK")),
         "")</f>
        <v/>
      </c>
      <c r="AP218" s="1156" t="str">
        <f ca="1">IF(intern2!AQ54&gt;0,
        IF(AP$166="X",
              IF(COUNTBLANK(INDIRECT(ADDRESS(ROW(AP218),MATCH(AP$167,$166:$166,0),1,1)&amp;":"&amp;ADDRESS(ROW(AP218),COLUMN(AP218)-1,1,1),TRUE))&gt;0,"",
                    IF(COUNTIF(INDIRECT(ADDRESS(ROW(AP218),MATCH(AP$167,$166:$166,0),1,1)&amp;":"&amp;ADDRESS(ROW(AP218),COLUMN(AP218)-1,1,1),TRUE),"OK")&gt;0,"OK","NOK")),
              IF(AP$8&gt;=VLOOKUP($A218,'2.2'!$D:$O,5,FALSE),"OK","NOK")),
         "")</f>
        <v/>
      </c>
      <c r="AQ218" s="1269" t="str">
        <f ca="1">IF(intern2!AR54&gt;0,
        IF(AQ$166="X",
              IF(COUNTBLANK(INDIRECT(ADDRESS(ROW(AQ218),MATCH(AQ$167,$166:$166,0),1,1)&amp;":"&amp;ADDRESS(ROW(AQ218),COLUMN(AQ218)-1,1,1),TRUE))&gt;0,"",
                    IF(COUNTIF(INDIRECT(ADDRESS(ROW(AQ218),MATCH(AQ$167,$166:$166,0),1,1)&amp;":"&amp;ADDRESS(ROW(AQ218),COLUMN(AQ218)-1,1,1),TRUE),"OK")&gt;0,"OK","NOK")),
              IF(AQ$8&gt;=VLOOKUP($A218,'2.2'!$D:$O,5,FALSE),"OK","NOK")),
         "")</f>
        <v/>
      </c>
      <c r="AR218" s="1156" t="str">
        <f ca="1">IF(intern2!AS54&gt;0,
        IF(AR$166="X",
              IF(COUNTBLANK(INDIRECT(ADDRESS(ROW(AR218),MATCH(AR$167,$166:$166,0),1,1)&amp;":"&amp;ADDRESS(ROW(AR218),COLUMN(AR218)-1,1,1),TRUE))&gt;0,"",
                    IF(COUNTIF(INDIRECT(ADDRESS(ROW(AR218),MATCH(AR$167,$166:$166,0),1,1)&amp;":"&amp;ADDRESS(ROW(AR218),COLUMN(AR218)-1,1,1),TRUE),"OK")&gt;0,"OK","NOK")),
              IF(AR$8&gt;=VLOOKUP($A218,'2.2'!$D:$O,5,FALSE),"OK","NOK")),
         "")</f>
        <v/>
      </c>
      <c r="AS218" s="1156" t="str">
        <f ca="1">IF(intern2!AT54&gt;0,
        IF(AS$166="X",
              IF(COUNTBLANK(INDIRECT(ADDRESS(ROW(AS218),MATCH(AS$167,$166:$166,0),1,1)&amp;":"&amp;ADDRESS(ROW(AS218),COLUMN(AS218)-1,1,1),TRUE))&gt;0,"",
                    IF(COUNTIF(INDIRECT(ADDRESS(ROW(AS218),MATCH(AS$167,$166:$166,0),1,1)&amp;":"&amp;ADDRESS(ROW(AS218),COLUMN(AS218)-1,1,1),TRUE),"OK")&gt;0,"OK","NOK")),
              IF(AS$8&gt;=VLOOKUP($A218,'2.2'!$D:$O,5,FALSE),"OK","NOK")),
         "")</f>
        <v/>
      </c>
      <c r="AT218" s="1269" t="str">
        <f ca="1">IF(intern2!AU54&gt;0,
        IF(AT$166="X",
              IF(COUNTBLANK(INDIRECT(ADDRESS(ROW(AT218),MATCH(AT$167,$166:$166,0),1,1)&amp;":"&amp;ADDRESS(ROW(AT218),COLUMN(AT218)-1,1,1),TRUE))&gt;0,"",
                    IF(COUNTIF(INDIRECT(ADDRESS(ROW(AT218),MATCH(AT$167,$166:$166,0),1,1)&amp;":"&amp;ADDRESS(ROW(AT218),COLUMN(AT218)-1,1,1),TRUE),"OK")&gt;0,"OK","NOK")),
              IF(AT$8&gt;=VLOOKUP($A218,'2.2'!$D:$O,5,FALSE),"OK","NOK")),
         "")</f>
        <v/>
      </c>
      <c r="AU218" s="1156" t="str">
        <f ca="1">IF(intern2!AV54&gt;0,
        IF(AU$166="X",
              IF(COUNTBLANK(INDIRECT(ADDRESS(ROW(AU218),MATCH(AU$167,$166:$166,0),1,1)&amp;":"&amp;ADDRESS(ROW(AU218),COLUMN(AU218)-1,1,1),TRUE))&gt;0,"",
                    IF(COUNTIF(INDIRECT(ADDRESS(ROW(AU218),MATCH(AU$167,$166:$166,0),1,1)&amp;":"&amp;ADDRESS(ROW(AU218),COLUMN(AU218)-1,1,1),TRUE),"OK")&gt;0,"OK","NOK")),
              IF(AU$8&gt;=VLOOKUP($A218,'2.2'!$D:$O,5,FALSE),"OK","NOK")),
         "")</f>
        <v/>
      </c>
      <c r="AV218" s="1156" t="str">
        <f ca="1">IF(intern2!AW54&gt;0,
        IF(AV$166="X",
              IF(COUNTBLANK(INDIRECT(ADDRESS(ROW(AV218),MATCH(AV$167,$166:$166,0),1,1)&amp;":"&amp;ADDRESS(ROW(AV218),COLUMN(AV218)-1,1,1),TRUE))&gt;0,"",
                    IF(COUNTIF(INDIRECT(ADDRESS(ROW(AV218),MATCH(AV$167,$166:$166,0),1,1)&amp;":"&amp;ADDRESS(ROW(AV218),COLUMN(AV218)-1,1,1),TRUE),"OK")&gt;0,"OK","NOK")),
              IF(AV$8&gt;=VLOOKUP($A218,'2.2'!$D:$O,5,FALSE),"OK","NOK")),
         "")</f>
        <v/>
      </c>
      <c r="AW218" s="1156" t="str">
        <f ca="1">IF(intern2!AX54&gt;0,
        IF(AW$166="X",
              IF(COUNTBLANK(INDIRECT(ADDRESS(ROW(AW218),MATCH(AW$167,$166:$166,0),1,1)&amp;":"&amp;ADDRESS(ROW(AW218),COLUMN(AW218)-1,1,1),TRUE))&gt;0,"",
                    IF(COUNTIF(INDIRECT(ADDRESS(ROW(AW218),MATCH(AW$167,$166:$166,0),1,1)&amp;":"&amp;ADDRESS(ROW(AW218),COLUMN(AW218)-1,1,1),TRUE),"OK")&gt;0,"OK","NOK")),
              IF(AW$8&gt;=VLOOKUP($A218,'2.2'!$D:$O,5,FALSE),"OK","NOK")),
         "")</f>
        <v/>
      </c>
      <c r="AX218" s="1156" t="str">
        <f ca="1">IF(intern2!AY54&gt;0,
        IF(AX$166="X",
              IF(COUNTBLANK(INDIRECT(ADDRESS(ROW(AX218),MATCH(AX$167,$166:$166,0),1,1)&amp;":"&amp;ADDRESS(ROW(AX218),COLUMN(AX218)-1,1,1),TRUE))&gt;0,"",
                    IF(COUNTIF(INDIRECT(ADDRESS(ROW(AX218),MATCH(AX$167,$166:$166,0),1,1)&amp;":"&amp;ADDRESS(ROW(AX218),COLUMN(AX218)-1,1,1),TRUE),"OK")&gt;0,"OK","NOK")),
              IF(AX$8&gt;=VLOOKUP($A218,'2.2'!$D:$O,5,FALSE),"OK","NOK")),
         "")</f>
        <v/>
      </c>
      <c r="AY218" s="1156" t="str">
        <f ca="1">IF(intern2!AZ54&gt;0,
        IF(AY$166="X",
              IF(COUNTBLANK(INDIRECT(ADDRESS(ROW(AY218),MATCH(AY$167,$166:$166,0),1,1)&amp;":"&amp;ADDRESS(ROW(AY218),COLUMN(AY218)-1,1,1),TRUE))&gt;0,"",
                    IF(COUNTIF(INDIRECT(ADDRESS(ROW(AY218),MATCH(AY$167,$166:$166,0),1,1)&amp;":"&amp;ADDRESS(ROW(AY218),COLUMN(AY218)-1,1,1),TRUE),"OK")&gt;0,"OK","NOK")),
              IF(AY$8&gt;=VLOOKUP($A218,'2.2'!$D:$O,5,FALSE),"OK","NOK")),
         "")</f>
        <v/>
      </c>
      <c r="AZ218" s="1269" t="str">
        <f ca="1">IF(intern2!BA54&gt;0,
        IF(AZ$166="X",
              IF(COUNTBLANK(INDIRECT(ADDRESS(ROW(AZ218),MATCH(AZ$167,$166:$166,0),1,1)&amp;":"&amp;ADDRESS(ROW(AZ218),COLUMN(AZ218)-1,1,1),TRUE))&gt;0,"",
                    IF(COUNTIF(INDIRECT(ADDRESS(ROW(AZ218),MATCH(AZ$167,$166:$166,0),1,1)&amp;":"&amp;ADDRESS(ROW(AZ218),COLUMN(AZ218)-1,1,1),TRUE),"OK")&gt;0,"OK","NOK")),
              IF(AZ$8&gt;=VLOOKUP($A218,'2.2'!$D:$O,5,FALSE),"OK","NOK")),
         "")</f>
        <v/>
      </c>
      <c r="BA218" s="1156" t="str">
        <f ca="1">IF(intern2!BB54&gt;0,
        IF(BA$166="X",
              IF(COUNTBLANK(INDIRECT(ADDRESS(ROW(BA218),MATCH(BA$167,$166:$166,0),1,1)&amp;":"&amp;ADDRESS(ROW(BA218),COLUMN(BA218)-1,1,1),TRUE))&gt;0,"",
                    IF(COUNTIF(INDIRECT(ADDRESS(ROW(BA218),MATCH(BA$167,$166:$166,0),1,1)&amp;":"&amp;ADDRESS(ROW(BA218),COLUMN(BA218)-1,1,1),TRUE),"OK")&gt;0,"OK","NOK")),
              IF(BA$8&gt;=VLOOKUP($A218,'2.2'!$D:$O,5,FALSE),"OK","NOK")),
         "")</f>
        <v/>
      </c>
      <c r="BB218" s="1156" t="str">
        <f ca="1">IF(intern2!BC54&gt;0,
        IF(BB$166="X",
              IF(COUNTBLANK(INDIRECT(ADDRESS(ROW(BB218),MATCH(BB$167,$166:$166,0),1,1)&amp;":"&amp;ADDRESS(ROW(BB218),COLUMN(BB218)-1,1,1),TRUE))&gt;0,"",
                    IF(COUNTIF(INDIRECT(ADDRESS(ROW(BB218),MATCH(BB$167,$166:$166,0),1,1)&amp;":"&amp;ADDRESS(ROW(BB218),COLUMN(BB218)-1,1,1),TRUE),"OK")&gt;0,"OK","NOK")),
              IF(BB$8&gt;=VLOOKUP($A218,'2.2'!$D:$O,5,FALSE),"OK","NOK")),
         "")</f>
        <v/>
      </c>
      <c r="BC218" s="1156" t="str">
        <f ca="1">IF(intern2!BD54&gt;0,
        IF(BC$166="X",
              IF(COUNTBLANK(INDIRECT(ADDRESS(ROW(BC218),MATCH(BC$167,$166:$166,0),1,1)&amp;":"&amp;ADDRESS(ROW(BC218),COLUMN(BC218)-1,1,1),TRUE))&gt;0,"",
                    IF(COUNTIF(INDIRECT(ADDRESS(ROW(BC218),MATCH(BC$167,$166:$166,0),1,1)&amp;":"&amp;ADDRESS(ROW(BC218),COLUMN(BC218)-1,1,1),TRUE),"OK")&gt;0,"OK","NOK")),
              IF(BC$8&gt;=VLOOKUP($A218,'2.2'!$D:$O,5,FALSE),"OK","NOK")),
         "")</f>
        <v/>
      </c>
      <c r="BD218" s="1156" t="str">
        <f ca="1">IF(intern2!BE54&gt;0,
        IF(BD$166="X",
              IF(COUNTBLANK(INDIRECT(ADDRESS(ROW(BD218),MATCH(BD$167,$166:$166,0),1,1)&amp;":"&amp;ADDRESS(ROW(BD218),COLUMN(BD218)-1,1,1),TRUE))&gt;0,"",
                    IF(COUNTIF(INDIRECT(ADDRESS(ROW(BD218),MATCH(BD$167,$166:$166,0),1,1)&amp;":"&amp;ADDRESS(ROW(BD218),COLUMN(BD218)-1,1,1),TRUE),"OK")&gt;0,"OK","NOK")),
              IF(BD$8&gt;=VLOOKUP($A218,'2.2'!$D:$O,5,FALSE),"OK","NOK")),
         "")</f>
        <v/>
      </c>
      <c r="BE218" s="1156" t="str">
        <f ca="1">IF(intern2!BF54&gt;0,
        IF(BE$166="X",
              IF(COUNTBLANK(INDIRECT(ADDRESS(ROW(BE218),MATCH(BE$167,$166:$166,0),1,1)&amp;":"&amp;ADDRESS(ROW(BE218),COLUMN(BE218)-1,1,1),TRUE))&gt;0,"",
                    IF(COUNTIF(INDIRECT(ADDRESS(ROW(BE218),MATCH(BE$167,$166:$166,0),1,1)&amp;":"&amp;ADDRESS(ROW(BE218),COLUMN(BE218)-1,1,1),TRUE),"OK")&gt;0,"OK","NOK")),
              IF(BE$8&gt;=VLOOKUP($A218,'2.2'!$D:$O,5,FALSE),"OK","NOK")),
         "")</f>
        <v/>
      </c>
      <c r="BF218" s="1170" t="str">
        <f ca="1">IF(intern2!BG54&gt;0,
        IF(BF$166="X",
              IF(COUNTBLANK(INDIRECT(ADDRESS(ROW(BF218),MATCH(BF$167,$166:$166,0),1,1)&amp;":"&amp;ADDRESS(ROW(BF218),COLUMN(BF218)-1,1,1),TRUE))&gt;0,"",
                    IF(COUNTIF(INDIRECT(ADDRESS(ROW(BF218),MATCH(BF$167,$166:$166,0),1,1)&amp;":"&amp;ADDRESS(ROW(BF218),COLUMN(BF218)-1,1,1),TRUE),"OK")&gt;0,"OK","NOK")),
              IF(BF$8&gt;=VLOOKUP($A218,'2.2'!$D:$O,5,FALSE),"OK","NOK")),
         "")</f>
        <v/>
      </c>
      <c r="BG218" s="1269" t="str">
        <f ca="1">IF(intern2!BH54&gt;0,
        IF(BG$166="X",
              IF(COUNTBLANK(INDIRECT(ADDRESS(ROW(BG218),MATCH(BG$167,$166:$166,0),1,1)&amp;":"&amp;ADDRESS(ROW(BG218),COLUMN(BG218)-1,1,1),TRUE))&gt;0,"",
                    IF(COUNTIF(INDIRECT(ADDRESS(ROW(BG218),MATCH(BG$167,$166:$166,0),1,1)&amp;":"&amp;ADDRESS(ROW(BG218),COLUMN(BG218)-1,1,1),TRUE),"OK")&gt;0,"OK","NOK")),
              IF(BG$8&gt;=VLOOKUP($A218,'2.2'!$D:$O,5,FALSE),"OK","NOK")),
         "")</f>
        <v/>
      </c>
      <c r="BH218" s="1176" t="str">
        <f t="shared" ca="1" si="12"/>
        <v>OK</v>
      </c>
      <c r="BI218" s="1176"/>
    </row>
    <row r="219" spans="1:61" ht="26.4" x14ac:dyDescent="0.25">
      <c r="A219" s="716" t="str">
        <f t="shared" ref="A219:B219" si="62">+A59</f>
        <v>VIS1.5</v>
      </c>
      <c r="B219" s="1157" t="str">
        <f t="shared" si="62"/>
        <v>Chirurgia rettale bassa (CIMAS)</v>
      </c>
      <c r="C219" s="1156" t="str">
        <f ca="1">IF(intern2!D55&gt;0,
        IF(C$166="X",
              IF(COUNTBLANK(INDIRECT(ADDRESS(ROW(C219),MATCH(C$167,$166:$166,0),1,1)&amp;":"&amp;ADDRESS(ROW(C219),COLUMN(C219)-1,1,1),TRUE))&gt;0,"",
                    IF(COUNTIF(INDIRECT(ADDRESS(ROW(C219),MATCH(C$167,$166:$166,0),1,1)&amp;":"&amp;ADDRESS(ROW(C219),COLUMN(C219)-1,1,1),TRUE),"OK")&gt;0,"OK","NOK")),
              IF(C$8&gt;=VLOOKUP($A219,'2.2'!$D:$O,5,FALSE),"OK","NOK")),
         "")</f>
        <v/>
      </c>
      <c r="D219" s="1156" t="str">
        <f ca="1">IF(intern2!E55&gt;0,
        IF(D$166="X",
              IF(COUNTBLANK(INDIRECT(ADDRESS(ROW(D219),MATCH(D$167,$166:$166,0),1,1)&amp;":"&amp;ADDRESS(ROW(D219),COLUMN(D219)-1,1,1),TRUE))&gt;0,"",
                    IF(COUNTIF(INDIRECT(ADDRESS(ROW(D219),MATCH(D$167,$166:$166,0),1,1)&amp;":"&amp;ADDRESS(ROW(D219),COLUMN(D219)-1,1,1),TRUE),"OK")&gt;0,"OK","NOK")),
              IF(D$8&gt;=VLOOKUP($A219,'2.2'!$D:$O,5,FALSE),"OK","NOK")),
         "")</f>
        <v/>
      </c>
      <c r="E219" s="1156" t="str">
        <f ca="1">IF(intern2!F55&gt;0,
        IF(E$166="X",
              IF(COUNTBLANK(INDIRECT(ADDRESS(ROW(E219),MATCH(E$167,$166:$166,0),1,1)&amp;":"&amp;ADDRESS(ROW(E219),COLUMN(E219)-1,1,1),TRUE))&gt;0,"",
                    IF(COUNTIF(INDIRECT(ADDRESS(ROW(E219),MATCH(E$167,$166:$166,0),1,1)&amp;":"&amp;ADDRESS(ROW(E219),COLUMN(E219)-1,1,1),TRUE),"OK")&gt;0,"OK","NOK")),
              IF(E$8&gt;=VLOOKUP($A219,'2.2'!$D:$O,5,FALSE),"OK","NOK")),
         "")</f>
        <v/>
      </c>
      <c r="F219" s="1156" t="str">
        <f ca="1">IF(intern2!G55&gt;0,
        IF(F$166="X",
              IF(COUNTBLANK(INDIRECT(ADDRESS(ROW(F219),MATCH(F$167,$166:$166,0),1,1)&amp;":"&amp;ADDRESS(ROW(F219),COLUMN(F219)-1,1,1),TRUE))&gt;0,"",
                    IF(COUNTIF(INDIRECT(ADDRESS(ROW(F219),MATCH(F$167,$166:$166,0),1,1)&amp;":"&amp;ADDRESS(ROW(F219),COLUMN(F219)-1,1,1),TRUE),"OK")&gt;0,"OK","NOK")),
              IF(F$8&gt;=VLOOKUP($A219,'2.2'!$D:$O,5,FALSE),"OK","NOK")),
         "")</f>
        <v/>
      </c>
      <c r="G219" s="1156" t="str">
        <f ca="1">IF(intern2!H55&gt;0,
        IF(G$166="X",
              IF(COUNTBLANK(INDIRECT(ADDRESS(ROW(G219),MATCH(G$167,$166:$166,0),1,1)&amp;":"&amp;ADDRESS(ROW(G219),COLUMN(G219)-1,1,1),TRUE))&gt;0,"",
                    IF(COUNTIF(INDIRECT(ADDRESS(ROW(G219),MATCH(G$167,$166:$166,0),1,1)&amp;":"&amp;ADDRESS(ROW(G219),COLUMN(G219)-1,1,1),TRUE),"OK")&gt;0,"OK","NOK")),
              IF(G$8&gt;=VLOOKUP($A219,'2.2'!$D:$O,5,FALSE),"OK","NOK")),
         "")</f>
        <v/>
      </c>
      <c r="H219" s="1156" t="str">
        <f ca="1">IF(intern2!I55&gt;0,
        IF(H$166="X",
              IF(COUNTBLANK(INDIRECT(ADDRESS(ROW(H219),MATCH(H$167,$166:$166,0),1,1)&amp;":"&amp;ADDRESS(ROW(H219),COLUMN(H219)-1,1,1),TRUE))&gt;0,"",
                    IF(COUNTIF(INDIRECT(ADDRESS(ROW(H219),MATCH(H$167,$166:$166,0),1,1)&amp;":"&amp;ADDRESS(ROW(H219),COLUMN(H219)-1,1,1),TRUE),"OK")&gt;0,"OK","NOK")),
              IF(H$8&gt;=VLOOKUP($A219,'2.2'!$D:$O,5,FALSE),"OK","NOK")),
         "")</f>
        <v/>
      </c>
      <c r="I219" s="1269" t="str">
        <f ca="1">IF(intern2!J55&gt;0,
        IF(I$166="X",
              IF(COUNTBLANK(INDIRECT(ADDRESS(ROW(I219),MATCH(I$167,$166:$166,0),1,1)&amp;":"&amp;ADDRESS(ROW(I219),COLUMN(I219)-1,1,1),TRUE))&gt;0,"",
                    IF(COUNTIF(INDIRECT(ADDRESS(ROW(I219),MATCH(I$167,$166:$166,0),1,1)&amp;":"&amp;ADDRESS(ROW(I219),COLUMN(I219)-1,1,1),TRUE),"OK")&gt;0,"OK","NOK")),
              IF(I$8&gt;=VLOOKUP($A219,'2.2'!$D:$O,5,FALSE),"OK","NOK")),
         "")</f>
        <v/>
      </c>
      <c r="J219" s="1159" t="str">
        <f ca="1">IF(intern2!K55&gt;0,
        IF(J$166="X",
              IF(COUNTBLANK(INDIRECT(ADDRESS(ROW(J219),MATCH(J$167,$166:$166,0),1,1)&amp;":"&amp;ADDRESS(ROW(J219),COLUMN(J219)-1,1,1),TRUE))&gt;0,"",
                    IF(COUNTIF(INDIRECT(ADDRESS(ROW(J219),MATCH(J$167,$166:$166,0),1,1)&amp;":"&amp;ADDRESS(ROW(J219),COLUMN(J219)-1,1,1),TRUE),"OK")&gt;0,"OK","NOK")),
              IF(J$8&gt;=VLOOKUP($A219,'2.2'!$D:$O,5,FALSE),"OK","NOK")),
         "")</f>
        <v/>
      </c>
      <c r="K219" s="1156" t="str">
        <f ca="1">IF(intern2!L55&gt;0,
        IF(K$166="X",
              IF(COUNTBLANK(INDIRECT(ADDRESS(ROW(K219),MATCH(K$167,$166:$166,0),1,1)&amp;":"&amp;ADDRESS(ROW(K219),COLUMN(K219)-1,1,1),TRUE))&gt;0,"",
                    IF(COUNTIF(INDIRECT(ADDRESS(ROW(K219),MATCH(K$167,$166:$166,0),1,1)&amp;":"&amp;ADDRESS(ROW(K219),COLUMN(K219)-1,1,1),TRUE),"OK")&gt;0,"OK","NOK")),
              IF(K$8&gt;=VLOOKUP($A219,'2.2'!$D:$O,5,FALSE),"OK","NOK")),
         "")</f>
        <v/>
      </c>
      <c r="L219" s="1156" t="str">
        <f ca="1">IF(intern2!M55&gt;0,
        IF(L$166="X",
              IF(COUNTBLANK(INDIRECT(ADDRESS(ROW(L219),MATCH(L$167,$166:$166,0),1,1)&amp;":"&amp;ADDRESS(ROW(L219),COLUMN(L219)-1,1,1),TRUE))&gt;0,"",
                    IF(COUNTIF(INDIRECT(ADDRESS(ROW(L219),MATCH(L$167,$166:$166,0),1,1)&amp;":"&amp;ADDRESS(ROW(L219),COLUMN(L219)-1,1,1),TRUE),"OK")&gt;0,"OK","NOK")),
              IF(L$8&gt;=VLOOKUP($A219,'2.2'!$D:$O,5,FALSE),"OK","NOK")),
         "")</f>
        <v/>
      </c>
      <c r="M219" s="1156" t="str">
        <f ca="1">IF(intern2!N55&gt;0,
        IF(M$166="X",
              IF(COUNTBLANK(INDIRECT(ADDRESS(ROW(M219),MATCH(M$167,$166:$166,0),1,1)&amp;":"&amp;ADDRESS(ROW(M219),COLUMN(M219)-1,1,1),TRUE))&gt;0,"",
                    IF(COUNTIF(INDIRECT(ADDRESS(ROW(M219),MATCH(M$167,$166:$166,0),1,1)&amp;":"&amp;ADDRESS(ROW(M219),COLUMN(M219)-1,1,1),TRUE),"OK")&gt;0,"OK","NOK")),
              IF(M$8&gt;=VLOOKUP($A219,'2.2'!$D:$O,5,FALSE),"OK","NOK")),
         "")</f>
        <v/>
      </c>
      <c r="N219" s="1156" t="str">
        <f ca="1">IF(intern2!O55&gt;0,
        IF(N$166="X",
              IF(COUNTBLANK(INDIRECT(ADDRESS(ROW(N219),MATCH(N$167,$166:$166,0),1,1)&amp;":"&amp;ADDRESS(ROW(N219),COLUMN(N219)-1,1,1),TRUE))&gt;0,"",
                    IF(COUNTIF(INDIRECT(ADDRESS(ROW(N219),MATCH(N$167,$166:$166,0),1,1)&amp;":"&amp;ADDRESS(ROW(N219),COLUMN(N219)-1,1,1),TRUE),"OK")&gt;0,"OK","NOK")),
              IF(N$8&gt;=VLOOKUP($A219,'2.2'!$D:$O,5,FALSE),"OK","NOK")),
         "")</f>
        <v/>
      </c>
      <c r="O219" s="1156" t="str">
        <f ca="1">IF(intern2!P55&gt;0,
        IF(O$166="X",
              IF(COUNTBLANK(INDIRECT(ADDRESS(ROW(O219),MATCH(O$167,$166:$166,0),1,1)&amp;":"&amp;ADDRESS(ROW(O219),COLUMN(O219)-1,1,1),TRUE))&gt;0,"",
                    IF(COUNTIF(INDIRECT(ADDRESS(ROW(O219),MATCH(O$167,$166:$166,0),1,1)&amp;":"&amp;ADDRESS(ROW(O219),COLUMN(O219)-1,1,1),TRUE),"OK")&gt;0,"OK","NOK")),
              IF(O$8&gt;=VLOOKUP($A219,'2.2'!$D:$O,5,FALSE),"OK","NOK")),
         "")</f>
        <v/>
      </c>
      <c r="P219" s="1156" t="str">
        <f ca="1">IF(intern2!Q55&gt;0,
        IF(P$166="X",
              IF(COUNTBLANK(INDIRECT(ADDRESS(ROW(P219),MATCH(P$167,$166:$166,0),1,1)&amp;":"&amp;ADDRESS(ROW(P219),COLUMN(P219)-1,1,1),TRUE))&gt;0,"",
                    IF(COUNTIF(INDIRECT(ADDRESS(ROW(P219),MATCH(P$167,$166:$166,0),1,1)&amp;":"&amp;ADDRESS(ROW(P219),COLUMN(P219)-1,1,1),TRUE),"OK")&gt;0,"OK","NOK")),
              IF(P$8&gt;=VLOOKUP($A219,'2.2'!$D:$O,5,FALSE),"OK","NOK")),
         "")</f>
        <v/>
      </c>
      <c r="Q219" s="1156" t="str">
        <f ca="1">IF(intern2!R55&gt;0,
        IF(Q$166="X",
              IF(COUNTBLANK(INDIRECT(ADDRESS(ROW(Q219),MATCH(Q$167,$166:$166,0),1,1)&amp;":"&amp;ADDRESS(ROW(Q219),COLUMN(Q219)-1,1,1),TRUE))&gt;0,"",
                    IF(COUNTIF(INDIRECT(ADDRESS(ROW(Q219),MATCH(Q$167,$166:$166,0),1,1)&amp;":"&amp;ADDRESS(ROW(Q219),COLUMN(Q219)-1,1,1),TRUE),"OK")&gt;0,"OK","NOK")),
              IF(Q$8&gt;=VLOOKUP($A219,'2.2'!$D:$O,5,FALSE),"OK","NOK")),
         "")</f>
        <v/>
      </c>
      <c r="R219" s="1159" t="str">
        <f ca="1">IF(intern2!S55&gt;0,
        IF(R$166="X",
              IF(COUNTBLANK(INDIRECT(ADDRESS(ROW(R219),MATCH(R$167,$166:$166,0),1,1)&amp;":"&amp;ADDRESS(ROW(R219),COLUMN(R219)-1,1,1),TRUE))&gt;0,"",
                    IF(COUNTIF(INDIRECT(ADDRESS(ROW(R219),MATCH(R$167,$166:$166,0),1,1)&amp;":"&amp;ADDRESS(ROW(R219),COLUMN(R219)-1,1,1),TRUE),"OK")&gt;0,"OK","NOK")),
              IF(R$8&gt;=VLOOKUP($A219,'2.2'!$D:$O,5,FALSE),"OK","NOK")),
         "")</f>
        <v/>
      </c>
      <c r="S219" s="1159" t="str">
        <f ca="1">IF(intern2!T55&gt;0,
        IF(S$166="X",
              IF(COUNTBLANK(INDIRECT(ADDRESS(ROW(S219),MATCH(S$167,$166:$166,0),1,1)&amp;":"&amp;ADDRESS(ROW(S219),COLUMN(S219)-1,1,1),TRUE))&gt;0,"",
                    IF(COUNTIF(INDIRECT(ADDRESS(ROW(S219),MATCH(S$167,$166:$166,0),1,1)&amp;":"&amp;ADDRESS(ROW(S219),COLUMN(S219)-1,1,1),TRUE),"OK")&gt;0,"OK","NOK")),
              IF(S$8&gt;=VLOOKUP($A219,'2.2'!$D:$O,5,FALSE),"OK","NOK")),
         "")</f>
        <v/>
      </c>
      <c r="T219" s="1156" t="str">
        <f ca="1">IF(intern2!U55&gt;0,
        IF(T$166="X",
              IF(COUNTBLANK(INDIRECT(ADDRESS(ROW(T219),MATCH(T$167,$166:$166,0),1,1)&amp;":"&amp;ADDRESS(ROW(T219),COLUMN(T219)-1,1,1),TRUE))&gt;0,"",
                    IF(COUNTIF(INDIRECT(ADDRESS(ROW(T219),MATCH(T$167,$166:$166,0),1,1)&amp;":"&amp;ADDRESS(ROW(T219),COLUMN(T219)-1,1,1),TRUE),"OK")&gt;0,"OK","NOK")),
              IF(T$8&gt;=VLOOKUP($A219,'2.2'!$D:$O,5,FALSE),"OK","NOK")),
         "")</f>
        <v/>
      </c>
      <c r="U219" s="1156" t="str">
        <f ca="1">IF(intern2!V55&gt;0,
        IF(U$166="X",
              IF(COUNTBLANK(INDIRECT(ADDRESS(ROW(U219),MATCH(U$167,$166:$166,0),1,1)&amp;":"&amp;ADDRESS(ROW(U219),COLUMN(U219)-1,1,1),TRUE))&gt;0,"",
                    IF(COUNTIF(INDIRECT(ADDRESS(ROW(U219),MATCH(U$167,$166:$166,0),1,1)&amp;":"&amp;ADDRESS(ROW(U219),COLUMN(U219)-1,1,1),TRUE),"OK")&gt;0,"OK","NOK")),
              IF(U$8&gt;=VLOOKUP($A219,'2.2'!$D:$O,5,FALSE),"OK","NOK")),
         "")</f>
        <v/>
      </c>
      <c r="V219" s="1156" t="str">
        <f ca="1">IF(intern2!W55&gt;0,
        IF(V$166="X",
              IF(COUNTBLANK(INDIRECT(ADDRESS(ROW(V219),MATCH(V$167,$166:$166,0),1,1)&amp;":"&amp;ADDRESS(ROW(V219),COLUMN(V219)-1,1,1),TRUE))&gt;0,"",
                    IF(COUNTIF(INDIRECT(ADDRESS(ROW(V219),MATCH(V$167,$166:$166,0),1,1)&amp;":"&amp;ADDRESS(ROW(V219),COLUMN(V219)-1,1,1),TRUE),"OK")&gt;0,"OK","NOK")),
              IF(V$8&gt;=VLOOKUP($A219,'2.2'!$D:$O,5,FALSE),"OK","NOK")),
         "")</f>
        <v/>
      </c>
      <c r="W219" s="1156" t="str">
        <f ca="1">IF(intern2!X55&gt;0,
        IF(W$166="X",
              IF(COUNTBLANK(INDIRECT(ADDRESS(ROW(W219),MATCH(W$167,$166:$166,0),1,1)&amp;":"&amp;ADDRESS(ROW(W219),COLUMN(W219)-1,1,1),TRUE))&gt;0,"",
                    IF(COUNTIF(INDIRECT(ADDRESS(ROW(W219),MATCH(W$167,$166:$166,0),1,1)&amp;":"&amp;ADDRESS(ROW(W219),COLUMN(W219)-1,1,1),TRUE),"OK")&gt;0,"OK","NOK")),
              IF(W$8&gt;=VLOOKUP($A219,'2.2'!$D:$O,5,FALSE),"OK","NOK")),
         "")</f>
        <v/>
      </c>
      <c r="X219" s="1156" t="str">
        <f ca="1">IF(intern2!Y55&gt;0,
        IF(X$166="X",
              IF(COUNTBLANK(INDIRECT(ADDRESS(ROW(X219),MATCH(X$167,$166:$166,0),1,1)&amp;":"&amp;ADDRESS(ROW(X219),COLUMN(X219)-1,1,1),TRUE))&gt;0,"",
                    IF(COUNTIF(INDIRECT(ADDRESS(ROW(X219),MATCH(X$167,$166:$166,0),1,1)&amp;":"&amp;ADDRESS(ROW(X219),COLUMN(X219)-1,1,1),TRUE),"OK")&gt;0,"OK","NOK")),
              IF(X$8&gt;=VLOOKUP($A219,'2.2'!$D:$O,5,FALSE),"OK","NOK")),
         "")</f>
        <v/>
      </c>
      <c r="Y219" s="1170" t="str">
        <f ca="1">IF(intern2!Z55&gt;0,
        IF(Y$166="X",
              IF(COUNTBLANK(INDIRECT(ADDRESS(ROW(Y219),MATCH(Y$167,$166:$166,0),1,1)&amp;":"&amp;ADDRESS(ROW(Y219),COLUMN(Y219)-1,1,1),TRUE))&gt;0,"",
                    IF(COUNTIF(INDIRECT(ADDRESS(ROW(Y219),MATCH(Y$167,$166:$166,0),1,1)&amp;":"&amp;ADDRESS(ROW(Y219),COLUMN(Y219)-1,1,1),TRUE),"OK")&gt;0,"OK","NOK")),
              IF(Y$8&gt;=VLOOKUP($A219,'2.2'!$D:$O,5,FALSE),"OK","NOK")),
         "")</f>
        <v/>
      </c>
      <c r="Z219" s="1269" t="str">
        <f ca="1">IF(intern2!AA55&gt;0,
        IF(Z$166="X",
              IF(COUNTBLANK(INDIRECT(ADDRESS(ROW(Z219),MATCH(Z$167,$166:$166,0),1,1)&amp;":"&amp;ADDRESS(ROW(Z219),COLUMN(Z219)-1,1,1),TRUE))&gt;0,"",
                    IF(COUNTIF(INDIRECT(ADDRESS(ROW(Z219),MATCH(Z$167,$166:$166,0),1,1)&amp;":"&amp;ADDRESS(ROW(Z219),COLUMN(Z219)-1,1,1),TRUE),"OK")&gt;0,"OK","NOK")),
              IF(Z$8&gt;=VLOOKUP($A219,'2.2'!$D:$O,5,FALSE),"OK","NOK")),
         "")</f>
        <v/>
      </c>
      <c r="AA219" s="1156" t="str">
        <f ca="1">IF(intern2!AB55&gt;0,
        IF(AA$166="X",
              IF(COUNTBLANK(INDIRECT(ADDRESS(ROW(AA219),MATCH(AA$167,$166:$166,0),1,1)&amp;":"&amp;ADDRESS(ROW(AA219),COLUMN(AA219)-1,1,1),TRUE))&gt;0,"",
                    IF(COUNTIF(INDIRECT(ADDRESS(ROW(AA219),MATCH(AA$167,$166:$166,0),1,1)&amp;":"&amp;ADDRESS(ROW(AA219),COLUMN(AA219)-1,1,1),TRUE),"OK")&gt;0,"OK","NOK")),
              IF(AA$8&gt;=VLOOKUP($A219,'2.2'!$D:$O,5,FALSE),"OK","NOK")),
         "")</f>
        <v/>
      </c>
      <c r="AB219" s="1156" t="str">
        <f ca="1">IF(intern2!AC55&gt;0,
        IF(AB$166="X",
              IF(COUNTBLANK(INDIRECT(ADDRESS(ROW(AB219),MATCH(AB$167,$166:$166,0),1,1)&amp;":"&amp;ADDRESS(ROW(AB219),COLUMN(AB219)-1,1,1),TRUE))&gt;0,"",
                    IF(COUNTIF(INDIRECT(ADDRESS(ROW(AB219),MATCH(AB$167,$166:$166,0),1,1)&amp;":"&amp;ADDRESS(ROW(AB219),COLUMN(AB219)-1,1,1),TRUE),"OK")&gt;0,"OK","NOK")),
              IF(AB$8&gt;=VLOOKUP($A219,'2.2'!$D:$O,5,FALSE),"OK","NOK")),
         "")</f>
        <v/>
      </c>
      <c r="AC219" s="1156" t="str">
        <f ca="1">IF(intern2!AD55&gt;0,
        IF(AC$166="X",
              IF(COUNTBLANK(INDIRECT(ADDRESS(ROW(AC219),MATCH(AC$167,$166:$166,0),1,1)&amp;":"&amp;ADDRESS(ROW(AC219),COLUMN(AC219)-1,1,1),TRUE))&gt;0,"",
                    IF(COUNTIF(INDIRECT(ADDRESS(ROW(AC219),MATCH(AC$167,$166:$166,0),1,1)&amp;":"&amp;ADDRESS(ROW(AC219),COLUMN(AC219)-1,1,1),TRUE),"OK")&gt;0,"OK","NOK")),
              IF(AC$8&gt;=VLOOKUP($A219,'2.2'!$D:$O,5,FALSE),"OK","NOK")),
         "")</f>
        <v/>
      </c>
      <c r="AD219" s="1156" t="str">
        <f ca="1">IF(intern2!AE55&gt;0,
        IF(AD$166="X",
              IF(COUNTBLANK(INDIRECT(ADDRESS(ROW(AD219),MATCH(AD$167,$166:$166,0),1,1)&amp;":"&amp;ADDRESS(ROW(AD219),COLUMN(AD219)-1,1,1),TRUE))&gt;0,"",
                    IF(COUNTIF(INDIRECT(ADDRESS(ROW(AD219),MATCH(AD$167,$166:$166,0),1,1)&amp;":"&amp;ADDRESS(ROW(AD219),COLUMN(AD219)-1,1,1),TRUE),"OK")&gt;0,"OK","NOK")),
              IF(AD$8&gt;=VLOOKUP($A219,'2.2'!$D:$O,5,FALSE),"OK","NOK")),
         "")</f>
        <v/>
      </c>
      <c r="AE219" s="1160" t="str">
        <f ca="1">IF(intern2!AF55&gt;0,
        IF(AE$166="X",
              IF(COUNTBLANK(INDIRECT(ADDRESS(ROW(AE219),MATCH(AE$167,$166:$166,0),1,1)&amp;":"&amp;ADDRESS(ROW(AE219),COLUMN(AE219)-1,1,1),TRUE))&gt;0,"",
                    IF(COUNTIF(INDIRECT(ADDRESS(ROW(AE219),MATCH(AE$167,$166:$166,0),1,1)&amp;":"&amp;ADDRESS(ROW(AE219),COLUMN(AE219)-1,1,1),TRUE),"OK")&gt;0,"OK","NOK")),
              IF(AE$8&gt;=VLOOKUP($A219,'2.2'!$D:$O,5,FALSE),"OK","NOK")),
         "")</f>
        <v/>
      </c>
      <c r="AF219" s="1269" t="str">
        <f ca="1">IF(intern2!AG55&gt;0,
        IF(AF$166="X",
              IF(COUNTBLANK(INDIRECT(ADDRESS(ROW(AF219),MATCH(AF$167,$166:$166,0),1,1)&amp;":"&amp;ADDRESS(ROW(AF219),COLUMN(AF219)-1,1,1),TRUE))&gt;0,"",
                    IF(COUNTIF(INDIRECT(ADDRESS(ROW(AF219),MATCH(AF$167,$166:$166,0),1,1)&amp;":"&amp;ADDRESS(ROW(AF219),COLUMN(AF219)-1,1,1),TRUE),"OK")&gt;0,"OK","NOK")),
              IF(AF$8&gt;=VLOOKUP($A219,'2.2'!$D:$O,5,FALSE),"OK","NOK")),
         "")</f>
        <v/>
      </c>
      <c r="AG219" s="1160" t="str">
        <f ca="1">IF(intern2!AH55&gt;0,
        IF(AG$166="X",
              IF(COUNTBLANK(INDIRECT(ADDRESS(ROW(AG219),MATCH(AG$167,$166:$166,0),1,1)&amp;":"&amp;ADDRESS(ROW(AG219),COLUMN(AG219)-1,1,1),TRUE))&gt;0,"",
                    IF(COUNTIF(INDIRECT(ADDRESS(ROW(AG219),MATCH(AG$167,$166:$166,0),1,1)&amp;":"&amp;ADDRESS(ROW(AG219),COLUMN(AG219)-1,1,1),TRUE),"OK")&gt;0,"OK","NOK")),
              IF(AG$8&gt;=VLOOKUP($A219,'2.2'!$D:$O,5,FALSE),"OK","NOK")),
         "")</f>
        <v/>
      </c>
      <c r="AH219" s="1160" t="str">
        <f ca="1">IF(intern2!AI55&gt;0,
        IF(AH$166="X",
              IF(COUNTBLANK(INDIRECT(ADDRESS(ROW(AH219),MATCH(AH$167,$166:$166,0),1,1)&amp;":"&amp;ADDRESS(ROW(AH219),COLUMN(AH219)-1,1,1),TRUE))&gt;0,"",
                    IF(COUNTIF(INDIRECT(ADDRESS(ROW(AH219),MATCH(AH$167,$166:$166,0),1,1)&amp;":"&amp;ADDRESS(ROW(AH219),COLUMN(AH219)-1,1,1),TRUE),"OK")&gt;0,"OK","NOK")),
              IF(AH$8&gt;=VLOOKUP($A219,'2.2'!$D:$O,5,FALSE),"OK","NOK")),
         "")</f>
        <v/>
      </c>
      <c r="AI219" s="1156" t="str">
        <f ca="1">IF(intern2!AJ55&gt;0,
        IF(AI$166="X",
              IF(COUNTBLANK(INDIRECT(ADDRESS(ROW(AI219),MATCH(AI$167,$166:$166,0),1,1)&amp;":"&amp;ADDRESS(ROW(AI219),COLUMN(AI219)-1,1,1),TRUE))&gt;0,"",
                    IF(COUNTIF(INDIRECT(ADDRESS(ROW(AI219),MATCH(AI$167,$166:$166,0),1,1)&amp;":"&amp;ADDRESS(ROW(AI219),COLUMN(AI219)-1,1,1),TRUE),"OK")&gt;0,"OK","NOK")),
              IF(AI$8&gt;=VLOOKUP($A219,'2.2'!$D:$O,5,FALSE),"OK","NOK")),
         "")</f>
        <v/>
      </c>
      <c r="AJ219" s="1156" t="str">
        <f ca="1">IF(intern2!AK55&gt;0,
        IF(AJ$166="X",
              IF(COUNTBLANK(INDIRECT(ADDRESS(ROW(AJ219),MATCH(AJ$167,$166:$166,0),1,1)&amp;":"&amp;ADDRESS(ROW(AJ219),COLUMN(AJ219)-1,1,1),TRUE))&gt;0,"",
                    IF(COUNTIF(INDIRECT(ADDRESS(ROW(AJ219),MATCH(AJ$167,$166:$166,0),1,1)&amp;":"&amp;ADDRESS(ROW(AJ219),COLUMN(AJ219)-1,1,1),TRUE),"OK")&gt;0,"OK","NOK")),
              IF(AJ$8&gt;=VLOOKUP($A219,'2.2'!$D:$O,5,FALSE),"OK","NOK")),
         "")</f>
        <v/>
      </c>
      <c r="AK219" s="1156" t="str">
        <f ca="1">IF(intern2!AL55&gt;0,
        IF(AK$166="X",
              IF(COUNTBLANK(INDIRECT(ADDRESS(ROW(AK219),MATCH(AK$167,$166:$166,0),1,1)&amp;":"&amp;ADDRESS(ROW(AK219),COLUMN(AK219)-1,1,1),TRUE))&gt;0,"",
                    IF(COUNTIF(INDIRECT(ADDRESS(ROW(AK219),MATCH(AK$167,$166:$166,0),1,1)&amp;":"&amp;ADDRESS(ROW(AK219),COLUMN(AK219)-1,1,1),TRUE),"OK")&gt;0,"OK","NOK")),
              IF(AK$8&gt;=VLOOKUP($A219,'2.2'!$D:$O,5,FALSE),"OK","NOK")),
         "")</f>
        <v/>
      </c>
      <c r="AL219" s="1156" t="str">
        <f ca="1">IF(intern2!AM55&gt;0,
        IF(AL$166="X",
              IF(COUNTBLANK(INDIRECT(ADDRESS(ROW(AL219),MATCH(AL$167,$166:$166,0),1,1)&amp;":"&amp;ADDRESS(ROW(AL219),COLUMN(AL219)-1,1,1),TRUE))&gt;0,"",
                    IF(COUNTIF(INDIRECT(ADDRESS(ROW(AL219),MATCH(AL$167,$166:$166,0),1,1)&amp;":"&amp;ADDRESS(ROW(AL219),COLUMN(AL219)-1,1,1),TRUE),"OK")&gt;0,"OK","NOK")),
              IF(AL$8&gt;=VLOOKUP($A219,'2.2'!$D:$O,5,FALSE),"OK","NOK")),
         "")</f>
        <v/>
      </c>
      <c r="AM219" s="1269" t="str">
        <f ca="1">IF(intern2!AN55&gt;0,
        IF(AM$166="X",
              IF(COUNTBLANK(INDIRECT(ADDRESS(ROW(AM219),MATCH(AM$167,$166:$166,0),1,1)&amp;":"&amp;ADDRESS(ROW(AM219),COLUMN(AM219)-1,1,1),TRUE))&gt;0,"",
                    IF(COUNTIF(INDIRECT(ADDRESS(ROW(AM219),MATCH(AM$167,$166:$166,0),1,1)&amp;":"&amp;ADDRESS(ROW(AM219),COLUMN(AM219)-1,1,1),TRUE),"OK")&gt;0,"OK","NOK")),
              IF(AM$8&gt;=VLOOKUP($A219,'2.2'!$D:$O,5,FALSE),"OK","NOK")),
         "")</f>
        <v/>
      </c>
      <c r="AN219" s="1170" t="str">
        <f ca="1">IF(intern2!AO55&gt;0,
        IF(AN$166="X",
              IF(COUNTBLANK(INDIRECT(ADDRESS(ROW(AN219),MATCH(AN$167,$166:$166,0),1,1)&amp;":"&amp;ADDRESS(ROW(AN219),COLUMN(AN219)-1,1,1),TRUE))&gt;0,"",
                    IF(COUNTIF(INDIRECT(ADDRESS(ROW(AN219),MATCH(AN$167,$166:$166,0),1,1)&amp;":"&amp;ADDRESS(ROW(AN219),COLUMN(AN219)-1,1,1),TRUE),"OK")&gt;0,"OK","NOK")),
              IF(AN$8&gt;=VLOOKUP($A219,'2.2'!$D:$O,5,FALSE),"OK","NOK")),
         "")</f>
        <v/>
      </c>
      <c r="AO219" s="1156" t="str">
        <f ca="1">IF(intern2!AP55&gt;0,
        IF(AO$166="X",
              IF(COUNTBLANK(INDIRECT(ADDRESS(ROW(AO219),MATCH(AO$167,$166:$166,0),1,1)&amp;":"&amp;ADDRESS(ROW(AO219),COLUMN(AO219)-1,1,1),TRUE))&gt;0,"",
                    IF(COUNTIF(INDIRECT(ADDRESS(ROW(AO219),MATCH(AO$167,$166:$166,0),1,1)&amp;":"&amp;ADDRESS(ROW(AO219),COLUMN(AO219)-1,1,1),TRUE),"OK")&gt;0,"OK","NOK")),
              IF(AO$8&gt;=VLOOKUP($A219,'2.2'!$D:$O,5,FALSE),"OK","NOK")),
         "")</f>
        <v/>
      </c>
      <c r="AP219" s="1156" t="str">
        <f ca="1">IF(intern2!AQ55&gt;0,
        IF(AP$166="X",
              IF(COUNTBLANK(INDIRECT(ADDRESS(ROW(AP219),MATCH(AP$167,$166:$166,0),1,1)&amp;":"&amp;ADDRESS(ROW(AP219),COLUMN(AP219)-1,1,1),TRUE))&gt;0,"",
                    IF(COUNTIF(INDIRECT(ADDRESS(ROW(AP219),MATCH(AP$167,$166:$166,0),1,1)&amp;":"&amp;ADDRESS(ROW(AP219),COLUMN(AP219)-1,1,1),TRUE),"OK")&gt;0,"OK","NOK")),
              IF(AP$8&gt;=VLOOKUP($A219,'2.2'!$D:$O,5,FALSE),"OK","NOK")),
         "")</f>
        <v/>
      </c>
      <c r="AQ219" s="1269" t="str">
        <f ca="1">IF(intern2!AR55&gt;0,
        IF(AQ$166="X",
              IF(COUNTBLANK(INDIRECT(ADDRESS(ROW(AQ219),MATCH(AQ$167,$166:$166,0),1,1)&amp;":"&amp;ADDRESS(ROW(AQ219),COLUMN(AQ219)-1,1,1),TRUE))&gt;0,"",
                    IF(COUNTIF(INDIRECT(ADDRESS(ROW(AQ219),MATCH(AQ$167,$166:$166,0),1,1)&amp;":"&amp;ADDRESS(ROW(AQ219),COLUMN(AQ219)-1,1,1),TRUE),"OK")&gt;0,"OK","NOK")),
              IF(AQ$8&gt;=VLOOKUP($A219,'2.2'!$D:$O,5,FALSE),"OK","NOK")),
         "")</f>
        <v/>
      </c>
      <c r="AR219" s="1156" t="str">
        <f ca="1">IF(intern2!AS55&gt;0,
        IF(AR$166="X",
              IF(COUNTBLANK(INDIRECT(ADDRESS(ROW(AR219),MATCH(AR$167,$166:$166,0),1,1)&amp;":"&amp;ADDRESS(ROW(AR219),COLUMN(AR219)-1,1,1),TRUE))&gt;0,"",
                    IF(COUNTIF(INDIRECT(ADDRESS(ROW(AR219),MATCH(AR$167,$166:$166,0),1,1)&amp;":"&amp;ADDRESS(ROW(AR219),COLUMN(AR219)-1,1,1),TRUE),"OK")&gt;0,"OK","NOK")),
              IF(AR$8&gt;=VLOOKUP($A219,'2.2'!$D:$O,5,FALSE),"OK","NOK")),
         "")</f>
        <v/>
      </c>
      <c r="AS219" s="1156" t="str">
        <f ca="1">IF(intern2!AT55&gt;0,
        IF(AS$166="X",
              IF(COUNTBLANK(INDIRECT(ADDRESS(ROW(AS219),MATCH(AS$167,$166:$166,0),1,1)&amp;":"&amp;ADDRESS(ROW(AS219),COLUMN(AS219)-1,1,1),TRUE))&gt;0,"",
                    IF(COUNTIF(INDIRECT(ADDRESS(ROW(AS219),MATCH(AS$167,$166:$166,0),1,1)&amp;":"&amp;ADDRESS(ROW(AS219),COLUMN(AS219)-1,1,1),TRUE),"OK")&gt;0,"OK","NOK")),
              IF(AS$8&gt;=VLOOKUP($A219,'2.2'!$D:$O,5,FALSE),"OK","NOK")),
         "")</f>
        <v/>
      </c>
      <c r="AT219" s="1269" t="str">
        <f ca="1">IF(intern2!AU55&gt;0,
        IF(AT$166="X",
              IF(COUNTBLANK(INDIRECT(ADDRESS(ROW(AT219),MATCH(AT$167,$166:$166,0),1,1)&amp;":"&amp;ADDRESS(ROW(AT219),COLUMN(AT219)-1,1,1),TRUE))&gt;0,"",
                    IF(COUNTIF(INDIRECT(ADDRESS(ROW(AT219),MATCH(AT$167,$166:$166,0),1,1)&amp;":"&amp;ADDRESS(ROW(AT219),COLUMN(AT219)-1,1,1),TRUE),"OK")&gt;0,"OK","NOK")),
              IF(AT$8&gt;=VLOOKUP($A219,'2.2'!$D:$O,5,FALSE),"OK","NOK")),
         "")</f>
        <v/>
      </c>
      <c r="AU219" s="1156" t="str">
        <f ca="1">IF(intern2!AV55&gt;0,
        IF(AU$166="X",
              IF(COUNTBLANK(INDIRECT(ADDRESS(ROW(AU219),MATCH(AU$167,$166:$166,0),1,1)&amp;":"&amp;ADDRESS(ROW(AU219),COLUMN(AU219)-1,1,1),TRUE))&gt;0,"",
                    IF(COUNTIF(INDIRECT(ADDRESS(ROW(AU219),MATCH(AU$167,$166:$166,0),1,1)&amp;":"&amp;ADDRESS(ROW(AU219),COLUMN(AU219)-1,1,1),TRUE),"OK")&gt;0,"OK","NOK")),
              IF(AU$8&gt;=VLOOKUP($A219,'2.2'!$D:$O,5,FALSE),"OK","NOK")),
         "")</f>
        <v/>
      </c>
      <c r="AV219" s="1156" t="str">
        <f ca="1">IF(intern2!AW55&gt;0,
        IF(AV$166="X",
              IF(COUNTBLANK(INDIRECT(ADDRESS(ROW(AV219),MATCH(AV$167,$166:$166,0),1,1)&amp;":"&amp;ADDRESS(ROW(AV219),COLUMN(AV219)-1,1,1),TRUE))&gt;0,"",
                    IF(COUNTIF(INDIRECT(ADDRESS(ROW(AV219),MATCH(AV$167,$166:$166,0),1,1)&amp;":"&amp;ADDRESS(ROW(AV219),COLUMN(AV219)-1,1,1),TRUE),"OK")&gt;0,"OK","NOK")),
              IF(AV$8&gt;=VLOOKUP($A219,'2.2'!$D:$O,5,FALSE),"OK","NOK")),
         "")</f>
        <v/>
      </c>
      <c r="AW219" s="1156" t="str">
        <f ca="1">IF(intern2!AX55&gt;0,
        IF(AW$166="X",
              IF(COUNTBLANK(INDIRECT(ADDRESS(ROW(AW219),MATCH(AW$167,$166:$166,0),1,1)&amp;":"&amp;ADDRESS(ROW(AW219),COLUMN(AW219)-1,1,1),TRUE))&gt;0,"",
                    IF(COUNTIF(INDIRECT(ADDRESS(ROW(AW219),MATCH(AW$167,$166:$166,0),1,1)&amp;":"&amp;ADDRESS(ROW(AW219),COLUMN(AW219)-1,1,1),TRUE),"OK")&gt;0,"OK","NOK")),
              IF(AW$8&gt;=VLOOKUP($A219,'2.2'!$D:$O,5,FALSE),"OK","NOK")),
         "")</f>
        <v/>
      </c>
      <c r="AX219" s="1156" t="str">
        <f ca="1">IF(intern2!AY55&gt;0,
        IF(AX$166="X",
              IF(COUNTBLANK(INDIRECT(ADDRESS(ROW(AX219),MATCH(AX$167,$166:$166,0),1,1)&amp;":"&amp;ADDRESS(ROW(AX219),COLUMN(AX219)-1,1,1),TRUE))&gt;0,"",
                    IF(COUNTIF(INDIRECT(ADDRESS(ROW(AX219),MATCH(AX$167,$166:$166,0),1,1)&amp;":"&amp;ADDRESS(ROW(AX219),COLUMN(AX219)-1,1,1),TRUE),"OK")&gt;0,"OK","NOK")),
              IF(AX$8&gt;=VLOOKUP($A219,'2.2'!$D:$O,5,FALSE),"OK","NOK")),
         "")</f>
        <v/>
      </c>
      <c r="AY219" s="1156" t="str">
        <f ca="1">IF(intern2!AZ55&gt;0,
        IF(AY$166="X",
              IF(COUNTBLANK(INDIRECT(ADDRESS(ROW(AY219),MATCH(AY$167,$166:$166,0),1,1)&amp;":"&amp;ADDRESS(ROW(AY219),COLUMN(AY219)-1,1,1),TRUE))&gt;0,"",
                    IF(COUNTIF(INDIRECT(ADDRESS(ROW(AY219),MATCH(AY$167,$166:$166,0),1,1)&amp;":"&amp;ADDRESS(ROW(AY219),COLUMN(AY219)-1,1,1),TRUE),"OK")&gt;0,"OK","NOK")),
              IF(AY$8&gt;=VLOOKUP($A219,'2.2'!$D:$O,5,FALSE),"OK","NOK")),
         "")</f>
        <v/>
      </c>
      <c r="AZ219" s="1269" t="str">
        <f ca="1">IF(intern2!BA55&gt;0,
        IF(AZ$166="X",
              IF(COUNTBLANK(INDIRECT(ADDRESS(ROW(AZ219),MATCH(AZ$167,$166:$166,0),1,1)&amp;":"&amp;ADDRESS(ROW(AZ219),COLUMN(AZ219)-1,1,1),TRUE))&gt;0,"",
                    IF(COUNTIF(INDIRECT(ADDRESS(ROW(AZ219),MATCH(AZ$167,$166:$166,0),1,1)&amp;":"&amp;ADDRESS(ROW(AZ219),COLUMN(AZ219)-1,1,1),TRUE),"OK")&gt;0,"OK","NOK")),
              IF(AZ$8&gt;=VLOOKUP($A219,'2.2'!$D:$O,5,FALSE),"OK","NOK")),
         "")</f>
        <v/>
      </c>
      <c r="BA219" s="1156" t="str">
        <f ca="1">IF(intern2!BB55&gt;0,
        IF(BA$166="X",
              IF(COUNTBLANK(INDIRECT(ADDRESS(ROW(BA219),MATCH(BA$167,$166:$166,0),1,1)&amp;":"&amp;ADDRESS(ROW(BA219),COLUMN(BA219)-1,1,1),TRUE))&gt;0,"",
                    IF(COUNTIF(INDIRECT(ADDRESS(ROW(BA219),MATCH(BA$167,$166:$166,0),1,1)&amp;":"&amp;ADDRESS(ROW(BA219),COLUMN(BA219)-1,1,1),TRUE),"OK")&gt;0,"OK","NOK")),
              IF(BA$8&gt;=VLOOKUP($A219,'2.2'!$D:$O,5,FALSE),"OK","NOK")),
         "")</f>
        <v/>
      </c>
      <c r="BB219" s="1156" t="str">
        <f ca="1">IF(intern2!BC55&gt;0,
        IF(BB$166="X",
              IF(COUNTBLANK(INDIRECT(ADDRESS(ROW(BB219),MATCH(BB$167,$166:$166,0),1,1)&amp;":"&amp;ADDRESS(ROW(BB219),COLUMN(BB219)-1,1,1),TRUE))&gt;0,"",
                    IF(COUNTIF(INDIRECT(ADDRESS(ROW(BB219),MATCH(BB$167,$166:$166,0),1,1)&amp;":"&amp;ADDRESS(ROW(BB219),COLUMN(BB219)-1,1,1),TRUE),"OK")&gt;0,"OK","NOK")),
              IF(BB$8&gt;=VLOOKUP($A219,'2.2'!$D:$O,5,FALSE),"OK","NOK")),
         "")</f>
        <v/>
      </c>
      <c r="BC219" s="1156" t="str">
        <f ca="1">IF(intern2!BD55&gt;0,
        IF(BC$166="X",
              IF(COUNTBLANK(INDIRECT(ADDRESS(ROW(BC219),MATCH(BC$167,$166:$166,0),1,1)&amp;":"&amp;ADDRESS(ROW(BC219),COLUMN(BC219)-1,1,1),TRUE))&gt;0,"",
                    IF(COUNTIF(INDIRECT(ADDRESS(ROW(BC219),MATCH(BC$167,$166:$166,0),1,1)&amp;":"&amp;ADDRESS(ROW(BC219),COLUMN(BC219)-1,1,1),TRUE),"OK")&gt;0,"OK","NOK")),
              IF(BC$8&gt;=VLOOKUP($A219,'2.2'!$D:$O,5,FALSE),"OK","NOK")),
         "")</f>
        <v/>
      </c>
      <c r="BD219" s="1156" t="str">
        <f ca="1">IF(intern2!BE55&gt;0,
        IF(BD$166="X",
              IF(COUNTBLANK(INDIRECT(ADDRESS(ROW(BD219),MATCH(BD$167,$166:$166,0),1,1)&amp;":"&amp;ADDRESS(ROW(BD219),COLUMN(BD219)-1,1,1),TRUE))&gt;0,"",
                    IF(COUNTIF(INDIRECT(ADDRESS(ROW(BD219),MATCH(BD$167,$166:$166,0),1,1)&amp;":"&amp;ADDRESS(ROW(BD219),COLUMN(BD219)-1,1,1),TRUE),"OK")&gt;0,"OK","NOK")),
              IF(BD$8&gt;=VLOOKUP($A219,'2.2'!$D:$O,5,FALSE),"OK","NOK")),
         "")</f>
        <v/>
      </c>
      <c r="BE219" s="1156" t="str">
        <f ca="1">IF(intern2!BF55&gt;0,
        IF(BE$166="X",
              IF(COUNTBLANK(INDIRECT(ADDRESS(ROW(BE219),MATCH(BE$167,$166:$166,0),1,1)&amp;":"&amp;ADDRESS(ROW(BE219),COLUMN(BE219)-1,1,1),TRUE))&gt;0,"",
                    IF(COUNTIF(INDIRECT(ADDRESS(ROW(BE219),MATCH(BE$167,$166:$166,0),1,1)&amp;":"&amp;ADDRESS(ROW(BE219),COLUMN(BE219)-1,1,1),TRUE),"OK")&gt;0,"OK","NOK")),
              IF(BE$8&gt;=VLOOKUP($A219,'2.2'!$D:$O,5,FALSE),"OK","NOK")),
         "")</f>
        <v/>
      </c>
      <c r="BF219" s="1170" t="str">
        <f ca="1">IF(intern2!BG55&gt;0,
        IF(BF$166="X",
              IF(COUNTBLANK(INDIRECT(ADDRESS(ROW(BF219),MATCH(BF$167,$166:$166,0),1,1)&amp;":"&amp;ADDRESS(ROW(BF219),COLUMN(BF219)-1,1,1),TRUE))&gt;0,"",
                    IF(COUNTIF(INDIRECT(ADDRESS(ROW(BF219),MATCH(BF$167,$166:$166,0),1,1)&amp;":"&amp;ADDRESS(ROW(BF219),COLUMN(BF219)-1,1,1),TRUE),"OK")&gt;0,"OK","NOK")),
              IF(BF$8&gt;=VLOOKUP($A219,'2.2'!$D:$O,5,FALSE),"OK","NOK")),
         "")</f>
        <v/>
      </c>
      <c r="BG219" s="1269" t="str">
        <f ca="1">IF(intern2!BH55&gt;0,
        IF(BG$166="X",
              IF(COUNTBLANK(INDIRECT(ADDRESS(ROW(BG219),MATCH(BG$167,$166:$166,0),1,1)&amp;":"&amp;ADDRESS(ROW(BG219),COLUMN(BG219)-1,1,1),TRUE))&gt;0,"",
                    IF(COUNTIF(INDIRECT(ADDRESS(ROW(BG219),MATCH(BG$167,$166:$166,0),1,1)&amp;":"&amp;ADDRESS(ROW(BG219),COLUMN(BG219)-1,1,1),TRUE),"OK")&gt;0,"OK","NOK")),
              IF(BG$8&gt;=VLOOKUP($A219,'2.2'!$D:$O,5,FALSE),"OK","NOK")),
         "")</f>
        <v/>
      </c>
      <c r="BH219" s="1176" t="str">
        <f t="shared" ca="1" si="12"/>
        <v>OK</v>
      </c>
      <c r="BI219" s="1176"/>
    </row>
    <row r="220" spans="1:61" ht="26.4" x14ac:dyDescent="0.25">
      <c r="A220" s="716" t="str">
        <f t="shared" ref="A220:B220" si="63">+A60</f>
        <v>HAE1</v>
      </c>
      <c r="B220" s="1157" t="str">
        <f t="shared" si="63"/>
        <v>Linfomi aggressivi e leucemie acute</v>
      </c>
      <c r="C220" s="1156" t="str">
        <f ca="1">IF(intern2!D56&gt;0,
        IF(C$166="X",
              IF(COUNTBLANK(INDIRECT(ADDRESS(ROW(C220),MATCH(C$167,$166:$166,0),1,1)&amp;":"&amp;ADDRESS(ROW(C220),COLUMN(C220)-1,1,1),TRUE))&gt;0,"",
                    IF(COUNTIF(INDIRECT(ADDRESS(ROW(C220),MATCH(C$167,$166:$166,0),1,1)&amp;":"&amp;ADDRESS(ROW(C220),COLUMN(C220)-1,1,1),TRUE),"OK")&gt;0,"OK","NOK")),
              IF(C$8&gt;=VLOOKUP($A220,'2.2'!$D:$O,5,FALSE),"OK","NOK")),
         "")</f>
        <v/>
      </c>
      <c r="D220" s="1156" t="str">
        <f ca="1">IF(intern2!E56&gt;0,
        IF(D$166="X",
              IF(COUNTBLANK(INDIRECT(ADDRESS(ROW(D220),MATCH(D$167,$166:$166,0),1,1)&amp;":"&amp;ADDRESS(ROW(D220),COLUMN(D220)-1,1,1),TRUE))&gt;0,"",
                    IF(COUNTIF(INDIRECT(ADDRESS(ROW(D220),MATCH(D$167,$166:$166,0),1,1)&amp;":"&amp;ADDRESS(ROW(D220),COLUMN(D220)-1,1,1),TRUE),"OK")&gt;0,"OK","NOK")),
              IF(D$8&gt;=VLOOKUP($A220,'2.2'!$D:$O,5,FALSE),"OK","NOK")),
         "")</f>
        <v/>
      </c>
      <c r="E220" s="1156" t="str">
        <f ca="1">IF(intern2!F56&gt;0,
        IF(E$166="X",
              IF(COUNTBLANK(INDIRECT(ADDRESS(ROW(E220),MATCH(E$167,$166:$166,0),1,1)&amp;":"&amp;ADDRESS(ROW(E220),COLUMN(E220)-1,1,1),TRUE))&gt;0,"",
                    IF(COUNTIF(INDIRECT(ADDRESS(ROW(E220),MATCH(E$167,$166:$166,0),1,1)&amp;":"&amp;ADDRESS(ROW(E220),COLUMN(E220)-1,1,1),TRUE),"OK")&gt;0,"OK","NOK")),
              IF(E$8&gt;=VLOOKUP($A220,'2.2'!$D:$O,5,FALSE),"OK","NOK")),
         "")</f>
        <v/>
      </c>
      <c r="F220" s="1156" t="str">
        <f ca="1">IF(intern2!G56&gt;0,
        IF(F$166="X",
              IF(COUNTBLANK(INDIRECT(ADDRESS(ROW(F220),MATCH(F$167,$166:$166,0),1,1)&amp;":"&amp;ADDRESS(ROW(F220),COLUMN(F220)-1,1,1),TRUE))&gt;0,"",
                    IF(COUNTIF(INDIRECT(ADDRESS(ROW(F220),MATCH(F$167,$166:$166,0),1,1)&amp;":"&amp;ADDRESS(ROW(F220),COLUMN(F220)-1,1,1),TRUE),"OK")&gt;0,"OK","NOK")),
              IF(F$8&gt;=VLOOKUP($A220,'2.2'!$D:$O,5,FALSE),"OK","NOK")),
         "")</f>
        <v/>
      </c>
      <c r="G220" s="1156" t="str">
        <f ca="1">IF(intern2!H56&gt;0,
        IF(G$166="X",
              IF(COUNTBLANK(INDIRECT(ADDRESS(ROW(G220),MATCH(G$167,$166:$166,0),1,1)&amp;":"&amp;ADDRESS(ROW(G220),COLUMN(G220)-1,1,1),TRUE))&gt;0,"",
                    IF(COUNTIF(INDIRECT(ADDRESS(ROW(G220),MATCH(G$167,$166:$166,0),1,1)&amp;":"&amp;ADDRESS(ROW(G220),COLUMN(G220)-1,1,1),TRUE),"OK")&gt;0,"OK","NOK")),
              IF(G$8&gt;=VLOOKUP($A220,'2.2'!$D:$O,5,FALSE),"OK","NOK")),
         "")</f>
        <v/>
      </c>
      <c r="H220" s="1156" t="str">
        <f ca="1">IF(intern2!I56&gt;0,
        IF(H$166="X",
              IF(COUNTBLANK(INDIRECT(ADDRESS(ROW(H220),MATCH(H$167,$166:$166,0),1,1)&amp;":"&amp;ADDRESS(ROW(H220),COLUMN(H220)-1,1,1),TRUE))&gt;0,"",
                    IF(COUNTIF(INDIRECT(ADDRESS(ROW(H220),MATCH(H$167,$166:$166,0),1,1)&amp;":"&amp;ADDRESS(ROW(H220),COLUMN(H220)-1,1,1),TRUE),"OK")&gt;0,"OK","NOK")),
              IF(H$8&gt;=VLOOKUP($A220,'2.2'!$D:$O,5,FALSE),"OK","NOK")),
         "")</f>
        <v/>
      </c>
      <c r="I220" s="1269" t="str">
        <f ca="1">IF(intern2!J56&gt;0,
        IF(I$166="X",
              IF(COUNTBLANK(INDIRECT(ADDRESS(ROW(I220),MATCH(I$167,$166:$166,0),1,1)&amp;":"&amp;ADDRESS(ROW(I220),COLUMN(I220)-1,1,1),TRUE))&gt;0,"",
                    IF(COUNTIF(INDIRECT(ADDRESS(ROW(I220),MATCH(I$167,$166:$166,0),1,1)&amp;":"&amp;ADDRESS(ROW(I220),COLUMN(I220)-1,1,1),TRUE),"OK")&gt;0,"OK","NOK")),
              IF(I$8&gt;=VLOOKUP($A220,'2.2'!$D:$O,5,FALSE),"OK","NOK")),
         "")</f>
        <v/>
      </c>
      <c r="J220" s="1159" t="str">
        <f ca="1">IF(intern2!K56&gt;0,
        IF(J$166="X",
              IF(COUNTBLANK(INDIRECT(ADDRESS(ROW(J220),MATCH(J$167,$166:$166,0),1,1)&amp;":"&amp;ADDRESS(ROW(J220),COLUMN(J220)-1,1,1),TRUE))&gt;0,"",
                    IF(COUNTIF(INDIRECT(ADDRESS(ROW(J220),MATCH(J$167,$166:$166,0),1,1)&amp;":"&amp;ADDRESS(ROW(J220),COLUMN(J220)-1,1,1),TRUE),"OK")&gt;0,"OK","NOK")),
              IF(J$8&gt;=VLOOKUP($A220,'2.2'!$D:$O,5,FALSE),"OK","NOK")),
         "")</f>
        <v/>
      </c>
      <c r="K220" s="1156" t="str">
        <f ca="1">IF(intern2!L56&gt;0,
        IF(K$166="X",
              IF(COUNTBLANK(INDIRECT(ADDRESS(ROW(K220),MATCH(K$167,$166:$166,0),1,1)&amp;":"&amp;ADDRESS(ROW(K220),COLUMN(K220)-1,1,1),TRUE))&gt;0,"",
                    IF(COUNTIF(INDIRECT(ADDRESS(ROW(K220),MATCH(K$167,$166:$166,0),1,1)&amp;":"&amp;ADDRESS(ROW(K220),COLUMN(K220)-1,1,1),TRUE),"OK")&gt;0,"OK","NOK")),
              IF(K$8&gt;=VLOOKUP($A220,'2.2'!$D:$O,5,FALSE),"OK","NOK")),
         "")</f>
        <v/>
      </c>
      <c r="L220" s="1156" t="str">
        <f ca="1">IF(intern2!M56&gt;0,
        IF(L$166="X",
              IF(COUNTBLANK(INDIRECT(ADDRESS(ROW(L220),MATCH(L$167,$166:$166,0),1,1)&amp;":"&amp;ADDRESS(ROW(L220),COLUMN(L220)-1,1,1),TRUE))&gt;0,"",
                    IF(COUNTIF(INDIRECT(ADDRESS(ROW(L220),MATCH(L$167,$166:$166,0),1,1)&amp;":"&amp;ADDRESS(ROW(L220),COLUMN(L220)-1,1,1),TRUE),"OK")&gt;0,"OK","NOK")),
              IF(L$8&gt;=VLOOKUP($A220,'2.2'!$D:$O,5,FALSE),"OK","NOK")),
         "")</f>
        <v/>
      </c>
      <c r="M220" s="1156" t="str">
        <f ca="1">IF(intern2!N56&gt;0,
        IF(M$166="X",
              IF(COUNTBLANK(INDIRECT(ADDRESS(ROW(M220),MATCH(M$167,$166:$166,0),1,1)&amp;":"&amp;ADDRESS(ROW(M220),COLUMN(M220)-1,1,1),TRUE))&gt;0,"",
                    IF(COUNTIF(INDIRECT(ADDRESS(ROW(M220),MATCH(M$167,$166:$166,0),1,1)&amp;":"&amp;ADDRESS(ROW(M220),COLUMN(M220)-1,1,1),TRUE),"OK")&gt;0,"OK","NOK")),
              IF(M$8&gt;=VLOOKUP($A220,'2.2'!$D:$O,5,FALSE),"OK","NOK")),
         "")</f>
        <v/>
      </c>
      <c r="N220" s="1156" t="str">
        <f ca="1">IF(intern2!O56&gt;0,
        IF(N$166="X",
              IF(COUNTBLANK(INDIRECT(ADDRESS(ROW(N220),MATCH(N$167,$166:$166,0),1,1)&amp;":"&amp;ADDRESS(ROW(N220),COLUMN(N220)-1,1,1),TRUE))&gt;0,"",
                    IF(COUNTIF(INDIRECT(ADDRESS(ROW(N220),MATCH(N$167,$166:$166,0),1,1)&amp;":"&amp;ADDRESS(ROW(N220),COLUMN(N220)-1,1,1),TRUE),"OK")&gt;0,"OK","NOK")),
              IF(N$8&gt;=VLOOKUP($A220,'2.2'!$D:$O,5,FALSE),"OK","NOK")),
         "")</f>
        <v/>
      </c>
      <c r="O220" s="1156" t="str">
        <f ca="1">IF(intern2!P56&gt;0,
        IF(O$166="X",
              IF(COUNTBLANK(INDIRECT(ADDRESS(ROW(O220),MATCH(O$167,$166:$166,0),1,1)&amp;":"&amp;ADDRESS(ROW(O220),COLUMN(O220)-1,1,1),TRUE))&gt;0,"",
                    IF(COUNTIF(INDIRECT(ADDRESS(ROW(O220),MATCH(O$167,$166:$166,0),1,1)&amp;":"&amp;ADDRESS(ROW(O220),COLUMN(O220)-1,1,1),TRUE),"OK")&gt;0,"OK","NOK")),
              IF(O$8&gt;=VLOOKUP($A220,'2.2'!$D:$O,5,FALSE),"OK","NOK")),
         "")</f>
        <v/>
      </c>
      <c r="P220" s="1156" t="str">
        <f ca="1">IF(intern2!Q56&gt;0,
        IF(P$166="X",
              IF(COUNTBLANK(INDIRECT(ADDRESS(ROW(P220),MATCH(P$167,$166:$166,0),1,1)&amp;":"&amp;ADDRESS(ROW(P220),COLUMN(P220)-1,1,1),TRUE))&gt;0,"",
                    IF(COUNTIF(INDIRECT(ADDRESS(ROW(P220),MATCH(P$167,$166:$166,0),1,1)&amp;":"&amp;ADDRESS(ROW(P220),COLUMN(P220)-1,1,1),TRUE),"OK")&gt;0,"OK","NOK")),
              IF(P$8&gt;=VLOOKUP($A220,'2.2'!$D:$O,5,FALSE),"OK","NOK")),
         "")</f>
        <v/>
      </c>
      <c r="Q220" s="1156" t="str">
        <f ca="1">IF(intern2!R56&gt;0,
        IF(Q$166="X",
              IF(COUNTBLANK(INDIRECT(ADDRESS(ROW(Q220),MATCH(Q$167,$166:$166,0),1,1)&amp;":"&amp;ADDRESS(ROW(Q220),COLUMN(Q220)-1,1,1),TRUE))&gt;0,"",
                    IF(COUNTIF(INDIRECT(ADDRESS(ROW(Q220),MATCH(Q$167,$166:$166,0),1,1)&amp;":"&amp;ADDRESS(ROW(Q220),COLUMN(Q220)-1,1,1),TRUE),"OK")&gt;0,"OK","NOK")),
              IF(Q$8&gt;=VLOOKUP($A220,'2.2'!$D:$O,5,FALSE),"OK","NOK")),
         "")</f>
        <v/>
      </c>
      <c r="R220" s="1159" t="str">
        <f ca="1">IF(intern2!S56&gt;0,
        IF(R$166="X",
              IF(COUNTBLANK(INDIRECT(ADDRESS(ROW(R220),MATCH(R$167,$166:$166,0),1,1)&amp;":"&amp;ADDRESS(ROW(R220),COLUMN(R220)-1,1,1),TRUE))&gt;0,"",
                    IF(COUNTIF(INDIRECT(ADDRESS(ROW(R220),MATCH(R$167,$166:$166,0),1,1)&amp;":"&amp;ADDRESS(ROW(R220),COLUMN(R220)-1,1,1),TRUE),"OK")&gt;0,"OK","NOK")),
              IF(R$8&gt;=VLOOKUP($A220,'2.2'!$D:$O,5,FALSE),"OK","NOK")),
         "")</f>
        <v/>
      </c>
      <c r="S220" s="1159" t="str">
        <f ca="1">IF(intern2!T56&gt;0,
        IF(S$166="X",
              IF(COUNTBLANK(INDIRECT(ADDRESS(ROW(S220),MATCH(S$167,$166:$166,0),1,1)&amp;":"&amp;ADDRESS(ROW(S220),COLUMN(S220)-1,1,1),TRUE))&gt;0,"",
                    IF(COUNTIF(INDIRECT(ADDRESS(ROW(S220),MATCH(S$167,$166:$166,0),1,1)&amp;":"&amp;ADDRESS(ROW(S220),COLUMN(S220)-1,1,1),TRUE),"OK")&gt;0,"OK","NOK")),
              IF(S$8&gt;=VLOOKUP($A220,'2.2'!$D:$O,5,FALSE),"OK","NOK")),
         "")</f>
        <v/>
      </c>
      <c r="T220" s="1156" t="str">
        <f ca="1">IF(intern2!U56&gt;0,
        IF(T$166="X",
              IF(COUNTBLANK(INDIRECT(ADDRESS(ROW(T220),MATCH(T$167,$166:$166,0),1,1)&amp;":"&amp;ADDRESS(ROW(T220),COLUMN(T220)-1,1,1),TRUE))&gt;0,"",
                    IF(COUNTIF(INDIRECT(ADDRESS(ROW(T220),MATCH(T$167,$166:$166,0),1,1)&amp;":"&amp;ADDRESS(ROW(T220),COLUMN(T220)-1,1,1),TRUE),"OK")&gt;0,"OK","NOK")),
              IF(T$8&gt;=VLOOKUP($A220,'2.2'!$D:$O,5,FALSE),"OK","NOK")),
         "")</f>
        <v>NOK</v>
      </c>
      <c r="U220" s="1156" t="str">
        <f ca="1">IF(intern2!V56&gt;0,
        IF(U$166="X",
              IF(COUNTBLANK(INDIRECT(ADDRESS(ROW(U220),MATCH(U$167,$166:$166,0),1,1)&amp;":"&amp;ADDRESS(ROW(U220),COLUMN(U220)-1,1,1),TRUE))&gt;0,"",
                    IF(COUNTIF(INDIRECT(ADDRESS(ROW(U220),MATCH(U$167,$166:$166,0),1,1)&amp;":"&amp;ADDRESS(ROW(U220),COLUMN(U220)-1,1,1),TRUE),"OK")&gt;0,"OK","NOK")),
              IF(U$8&gt;=VLOOKUP($A220,'2.2'!$D:$O,5,FALSE),"OK","NOK")),
         "")</f>
        <v/>
      </c>
      <c r="V220" s="1156" t="str">
        <f ca="1">IF(intern2!W56&gt;0,
        IF(V$166="X",
              IF(COUNTBLANK(INDIRECT(ADDRESS(ROW(V220),MATCH(V$167,$166:$166,0),1,1)&amp;":"&amp;ADDRESS(ROW(V220),COLUMN(V220)-1,1,1),TRUE))&gt;0,"",
                    IF(COUNTIF(INDIRECT(ADDRESS(ROW(V220),MATCH(V$167,$166:$166,0),1,1)&amp;":"&amp;ADDRESS(ROW(V220),COLUMN(V220)-1,1,1),TRUE),"OK")&gt;0,"OK","NOK")),
              IF(V$8&gt;=VLOOKUP($A220,'2.2'!$D:$O,5,FALSE),"OK","NOK")),
         "")</f>
        <v/>
      </c>
      <c r="W220" s="1156" t="str">
        <f ca="1">IF(intern2!X56&gt;0,
        IF(W$166="X",
              IF(COUNTBLANK(INDIRECT(ADDRESS(ROW(W220),MATCH(W$167,$166:$166,0),1,1)&amp;":"&amp;ADDRESS(ROW(W220),COLUMN(W220)-1,1,1),TRUE))&gt;0,"",
                    IF(COUNTIF(INDIRECT(ADDRESS(ROW(W220),MATCH(W$167,$166:$166,0),1,1)&amp;":"&amp;ADDRESS(ROW(W220),COLUMN(W220)-1,1,1),TRUE),"OK")&gt;0,"OK","NOK")),
              IF(W$8&gt;=VLOOKUP($A220,'2.2'!$D:$O,5,FALSE),"OK","NOK")),
         "")</f>
        <v/>
      </c>
      <c r="X220" s="1156" t="str">
        <f ca="1">IF(intern2!Y56&gt;0,
        IF(X$166="X",
              IF(COUNTBLANK(INDIRECT(ADDRESS(ROW(X220),MATCH(X$167,$166:$166,0),1,1)&amp;":"&amp;ADDRESS(ROW(X220),COLUMN(X220)-1,1,1),TRUE))&gt;0,"",
                    IF(COUNTIF(INDIRECT(ADDRESS(ROW(X220),MATCH(X$167,$166:$166,0),1,1)&amp;":"&amp;ADDRESS(ROW(X220),COLUMN(X220)-1,1,1),TRUE),"OK")&gt;0,"OK","NOK")),
              IF(X$8&gt;=VLOOKUP($A220,'2.2'!$D:$O,5,FALSE),"OK","NOK")),
         "")</f>
        <v/>
      </c>
      <c r="Y220" s="1170" t="str">
        <f ca="1">IF(intern2!Z56&gt;0,
        IF(Y$166="X",
              IF(COUNTBLANK(INDIRECT(ADDRESS(ROW(Y220),MATCH(Y$167,$166:$166,0),1,1)&amp;":"&amp;ADDRESS(ROW(Y220),COLUMN(Y220)-1,1,1),TRUE))&gt;0,"",
                    IF(COUNTIF(INDIRECT(ADDRESS(ROW(Y220),MATCH(Y$167,$166:$166,0),1,1)&amp;":"&amp;ADDRESS(ROW(Y220),COLUMN(Y220)-1,1,1),TRUE),"OK")&gt;0,"OK","NOK")),
              IF(Y$8&gt;=VLOOKUP($A220,'2.2'!$D:$O,5,FALSE),"OK","NOK")),
         "")</f>
        <v/>
      </c>
      <c r="Z220" s="1269" t="str">
        <f ca="1">IF(intern2!AA56&gt;0,
        IF(Z$166="X",
              IF(COUNTBLANK(INDIRECT(ADDRESS(ROW(Z220),MATCH(Z$167,$166:$166,0),1,1)&amp;":"&amp;ADDRESS(ROW(Z220),COLUMN(Z220)-1,1,1),TRUE))&gt;0,"",
                    IF(COUNTIF(INDIRECT(ADDRESS(ROW(Z220),MATCH(Z$167,$166:$166,0),1,1)&amp;":"&amp;ADDRESS(ROW(Z220),COLUMN(Z220)-1,1,1),TRUE),"OK")&gt;0,"OK","NOK")),
              IF(Z$8&gt;=VLOOKUP($A220,'2.2'!$D:$O,5,FALSE),"OK","NOK")),
         "")</f>
        <v/>
      </c>
      <c r="AA220" s="1156" t="str">
        <f ca="1">IF(intern2!AB56&gt;0,
        IF(AA$166="X",
              IF(COUNTBLANK(INDIRECT(ADDRESS(ROW(AA220),MATCH(AA$167,$166:$166,0),1,1)&amp;":"&amp;ADDRESS(ROW(AA220),COLUMN(AA220)-1,1,1),TRUE))&gt;0,"",
                    IF(COUNTIF(INDIRECT(ADDRESS(ROW(AA220),MATCH(AA$167,$166:$166,0),1,1)&amp;":"&amp;ADDRESS(ROW(AA220),COLUMN(AA220)-1,1,1),TRUE),"OK")&gt;0,"OK","NOK")),
              IF(AA$8&gt;=VLOOKUP($A220,'2.2'!$D:$O,5,FALSE),"OK","NOK")),
         "")</f>
        <v/>
      </c>
      <c r="AB220" s="1156" t="str">
        <f ca="1">IF(intern2!AC56&gt;0,
        IF(AB$166="X",
              IF(COUNTBLANK(INDIRECT(ADDRESS(ROW(AB220),MATCH(AB$167,$166:$166,0),1,1)&amp;":"&amp;ADDRESS(ROW(AB220),COLUMN(AB220)-1,1,1),TRUE))&gt;0,"",
                    IF(COUNTIF(INDIRECT(ADDRESS(ROW(AB220),MATCH(AB$167,$166:$166,0),1,1)&amp;":"&amp;ADDRESS(ROW(AB220),COLUMN(AB220)-1,1,1),TRUE),"OK")&gt;0,"OK","NOK")),
              IF(AB$8&gt;=VLOOKUP($A220,'2.2'!$D:$O,5,FALSE),"OK","NOK")),
         "")</f>
        <v/>
      </c>
      <c r="AC220" s="1156" t="str">
        <f ca="1">IF(intern2!AD56&gt;0,
        IF(AC$166="X",
              IF(COUNTBLANK(INDIRECT(ADDRESS(ROW(AC220),MATCH(AC$167,$166:$166,0),1,1)&amp;":"&amp;ADDRESS(ROW(AC220),COLUMN(AC220)-1,1,1),TRUE))&gt;0,"",
                    IF(COUNTIF(INDIRECT(ADDRESS(ROW(AC220),MATCH(AC$167,$166:$166,0),1,1)&amp;":"&amp;ADDRESS(ROW(AC220),COLUMN(AC220)-1,1,1),TRUE),"OK")&gt;0,"OK","NOK")),
              IF(AC$8&gt;=VLOOKUP($A220,'2.2'!$D:$O,5,FALSE),"OK","NOK")),
         "")</f>
        <v/>
      </c>
      <c r="AD220" s="1156" t="str">
        <f ca="1">IF(intern2!AE56&gt;0,
        IF(AD$166="X",
              IF(COUNTBLANK(INDIRECT(ADDRESS(ROW(AD220),MATCH(AD$167,$166:$166,0),1,1)&amp;":"&amp;ADDRESS(ROW(AD220),COLUMN(AD220)-1,1,1),TRUE))&gt;0,"",
                    IF(COUNTIF(INDIRECT(ADDRESS(ROW(AD220),MATCH(AD$167,$166:$166,0),1,1)&amp;":"&amp;ADDRESS(ROW(AD220),COLUMN(AD220)-1,1,1),TRUE),"OK")&gt;0,"OK","NOK")),
              IF(AD$8&gt;=VLOOKUP($A220,'2.2'!$D:$O,5,FALSE),"OK","NOK")),
         "")</f>
        <v>NOK</v>
      </c>
      <c r="AE220" s="1160" t="str">
        <f ca="1">IF(intern2!AF56&gt;0,
        IF(AE$166="X",
              IF(COUNTBLANK(INDIRECT(ADDRESS(ROW(AE220),MATCH(AE$167,$166:$166,0),1,1)&amp;":"&amp;ADDRESS(ROW(AE220),COLUMN(AE220)-1,1,1),TRUE))&gt;0,"",
                    IF(COUNTIF(INDIRECT(ADDRESS(ROW(AE220),MATCH(AE$167,$166:$166,0),1,1)&amp;":"&amp;ADDRESS(ROW(AE220),COLUMN(AE220)-1,1,1),TRUE),"OK")&gt;0,"OK","NOK")),
              IF(AE$8&gt;=VLOOKUP($A220,'2.2'!$D:$O,5,FALSE),"OK","NOK")),
         "")</f>
        <v>NOK</v>
      </c>
      <c r="AF220" s="1269" t="str">
        <f ca="1">IF(intern2!AG56&gt;0,
        IF(AF$166="X",
              IF(COUNTBLANK(INDIRECT(ADDRESS(ROW(AF220),MATCH(AF$167,$166:$166,0),1,1)&amp;":"&amp;ADDRESS(ROW(AF220),COLUMN(AF220)-1,1,1),TRUE))&gt;0,"",
                    IF(COUNTIF(INDIRECT(ADDRESS(ROW(AF220),MATCH(AF$167,$166:$166,0),1,1)&amp;":"&amp;ADDRESS(ROW(AF220),COLUMN(AF220)-1,1,1),TRUE),"OK")&gt;0,"OK","NOK")),
              IF(AF$8&gt;=VLOOKUP($A220,'2.2'!$D:$O,5,FALSE),"OK","NOK")),
         "")</f>
        <v>NOK</v>
      </c>
      <c r="AG220" s="1160" t="str">
        <f ca="1">IF(intern2!AH56&gt;0,
        IF(AG$166="X",
              IF(COUNTBLANK(INDIRECT(ADDRESS(ROW(AG220),MATCH(AG$167,$166:$166,0),1,1)&amp;":"&amp;ADDRESS(ROW(AG220),COLUMN(AG220)-1,1,1),TRUE))&gt;0,"",
                    IF(COUNTIF(INDIRECT(ADDRESS(ROW(AG220),MATCH(AG$167,$166:$166,0),1,1)&amp;":"&amp;ADDRESS(ROW(AG220),COLUMN(AG220)-1,1,1),TRUE),"OK")&gt;0,"OK","NOK")),
              IF(AG$8&gt;=VLOOKUP($A220,'2.2'!$D:$O,5,FALSE),"OK","NOK")),
         "")</f>
        <v/>
      </c>
      <c r="AH220" s="1160" t="str">
        <f ca="1">IF(intern2!AI56&gt;0,
        IF(AH$166="X",
              IF(COUNTBLANK(INDIRECT(ADDRESS(ROW(AH220),MATCH(AH$167,$166:$166,0),1,1)&amp;":"&amp;ADDRESS(ROW(AH220),COLUMN(AH220)-1,1,1),TRUE))&gt;0,"",
                    IF(COUNTIF(INDIRECT(ADDRESS(ROW(AH220),MATCH(AH$167,$166:$166,0),1,1)&amp;":"&amp;ADDRESS(ROW(AH220),COLUMN(AH220)-1,1,1),TRUE),"OK")&gt;0,"OK","NOK")),
              IF(AH$8&gt;=VLOOKUP($A220,'2.2'!$D:$O,5,FALSE),"OK","NOK")),
         "")</f>
        <v/>
      </c>
      <c r="AI220" s="1156" t="str">
        <f ca="1">IF(intern2!AJ56&gt;0,
        IF(AI$166="X",
              IF(COUNTBLANK(INDIRECT(ADDRESS(ROW(AI220),MATCH(AI$167,$166:$166,0),1,1)&amp;":"&amp;ADDRESS(ROW(AI220),COLUMN(AI220)-1,1,1),TRUE))&gt;0,"",
                    IF(COUNTIF(INDIRECT(ADDRESS(ROW(AI220),MATCH(AI$167,$166:$166,0),1,1)&amp;":"&amp;ADDRESS(ROW(AI220),COLUMN(AI220)-1,1,1),TRUE),"OK")&gt;0,"OK","NOK")),
              IF(AI$8&gt;=VLOOKUP($A220,'2.2'!$D:$O,5,FALSE),"OK","NOK")),
         "")</f>
        <v/>
      </c>
      <c r="AJ220" s="1156" t="str">
        <f ca="1">IF(intern2!AK56&gt;0,
        IF(AJ$166="X",
              IF(COUNTBLANK(INDIRECT(ADDRESS(ROW(AJ220),MATCH(AJ$167,$166:$166,0),1,1)&amp;":"&amp;ADDRESS(ROW(AJ220),COLUMN(AJ220)-1,1,1),TRUE))&gt;0,"",
                    IF(COUNTIF(INDIRECT(ADDRESS(ROW(AJ220),MATCH(AJ$167,$166:$166,0),1,1)&amp;":"&amp;ADDRESS(ROW(AJ220),COLUMN(AJ220)-1,1,1),TRUE),"OK")&gt;0,"OK","NOK")),
              IF(AJ$8&gt;=VLOOKUP($A220,'2.2'!$D:$O,5,FALSE),"OK","NOK")),
         "")</f>
        <v/>
      </c>
      <c r="AK220" s="1156" t="str">
        <f ca="1">IF(intern2!AL56&gt;0,
        IF(AK$166="X",
              IF(COUNTBLANK(INDIRECT(ADDRESS(ROW(AK220),MATCH(AK$167,$166:$166,0),1,1)&amp;":"&amp;ADDRESS(ROW(AK220),COLUMN(AK220)-1,1,1),TRUE))&gt;0,"",
                    IF(COUNTIF(INDIRECT(ADDRESS(ROW(AK220),MATCH(AK$167,$166:$166,0),1,1)&amp;":"&amp;ADDRESS(ROW(AK220),COLUMN(AK220)-1,1,1),TRUE),"OK")&gt;0,"OK","NOK")),
              IF(AK$8&gt;=VLOOKUP($A220,'2.2'!$D:$O,5,FALSE),"OK","NOK")),
         "")</f>
        <v/>
      </c>
      <c r="AL220" s="1156" t="str">
        <f ca="1">IF(intern2!AM56&gt;0,
        IF(AL$166="X",
              IF(COUNTBLANK(INDIRECT(ADDRESS(ROW(AL220),MATCH(AL$167,$166:$166,0),1,1)&amp;":"&amp;ADDRESS(ROW(AL220),COLUMN(AL220)-1,1,1),TRUE))&gt;0,"",
                    IF(COUNTIF(INDIRECT(ADDRESS(ROW(AL220),MATCH(AL$167,$166:$166,0),1,1)&amp;":"&amp;ADDRESS(ROW(AL220),COLUMN(AL220)-1,1,1),TRUE),"OK")&gt;0,"OK","NOK")),
              IF(AL$8&gt;=VLOOKUP($A220,'2.2'!$D:$O,5,FALSE),"OK","NOK")),
         "")</f>
        <v/>
      </c>
      <c r="AM220" s="1269" t="str">
        <f ca="1">IF(intern2!AN56&gt;0,
        IF(AM$166="X",
              IF(COUNTBLANK(INDIRECT(ADDRESS(ROW(AM220),MATCH(AM$167,$166:$166,0),1,1)&amp;":"&amp;ADDRESS(ROW(AM220),COLUMN(AM220)-1,1,1),TRUE))&gt;0,"",
                    IF(COUNTIF(INDIRECT(ADDRESS(ROW(AM220),MATCH(AM$167,$166:$166,0),1,1)&amp;":"&amp;ADDRESS(ROW(AM220),COLUMN(AM220)-1,1,1),TRUE),"OK")&gt;0,"OK","NOK")),
              IF(AM$8&gt;=VLOOKUP($A220,'2.2'!$D:$O,5,FALSE),"OK","NOK")),
         "")</f>
        <v/>
      </c>
      <c r="AN220" s="1170" t="str">
        <f ca="1">IF(intern2!AO56&gt;0,
        IF(AN$166="X",
              IF(COUNTBLANK(INDIRECT(ADDRESS(ROW(AN220),MATCH(AN$167,$166:$166,0),1,1)&amp;":"&amp;ADDRESS(ROW(AN220),COLUMN(AN220)-1,1,1),TRUE))&gt;0,"",
                    IF(COUNTIF(INDIRECT(ADDRESS(ROW(AN220),MATCH(AN$167,$166:$166,0),1,1)&amp;":"&amp;ADDRESS(ROW(AN220),COLUMN(AN220)-1,1,1),TRUE),"OK")&gt;0,"OK","NOK")),
              IF(AN$8&gt;=VLOOKUP($A220,'2.2'!$D:$O,5,FALSE),"OK","NOK")),
         "")</f>
        <v>NOK</v>
      </c>
      <c r="AO220" s="1156" t="str">
        <f ca="1">IF(intern2!AP56&gt;0,
        IF(AO$166="X",
              IF(COUNTBLANK(INDIRECT(ADDRESS(ROW(AO220),MATCH(AO$167,$166:$166,0),1,1)&amp;":"&amp;ADDRESS(ROW(AO220),COLUMN(AO220)-1,1,1),TRUE))&gt;0,"",
                    IF(COUNTIF(INDIRECT(ADDRESS(ROW(AO220),MATCH(AO$167,$166:$166,0),1,1)&amp;":"&amp;ADDRESS(ROW(AO220),COLUMN(AO220)-1,1,1),TRUE),"OK")&gt;0,"OK","NOK")),
              IF(AO$8&gt;=VLOOKUP($A220,'2.2'!$D:$O,5,FALSE),"OK","NOK")),
         "")</f>
        <v/>
      </c>
      <c r="AP220" s="1156" t="str">
        <f ca="1">IF(intern2!AQ56&gt;0,
        IF(AP$166="X",
              IF(COUNTBLANK(INDIRECT(ADDRESS(ROW(AP220),MATCH(AP$167,$166:$166,0),1,1)&amp;":"&amp;ADDRESS(ROW(AP220),COLUMN(AP220)-1,1,1),TRUE))&gt;0,"",
                    IF(COUNTIF(INDIRECT(ADDRESS(ROW(AP220),MATCH(AP$167,$166:$166,0),1,1)&amp;":"&amp;ADDRESS(ROW(AP220),COLUMN(AP220)-1,1,1),TRUE),"OK")&gt;0,"OK","NOK")),
              IF(AP$8&gt;=VLOOKUP($A220,'2.2'!$D:$O,5,FALSE),"OK","NOK")),
         "")</f>
        <v/>
      </c>
      <c r="AQ220" s="1269" t="str">
        <f ca="1">IF(intern2!AR56&gt;0,
        IF(AQ$166="X",
              IF(COUNTBLANK(INDIRECT(ADDRESS(ROW(AQ220),MATCH(AQ$167,$166:$166,0),1,1)&amp;":"&amp;ADDRESS(ROW(AQ220),COLUMN(AQ220)-1,1,1),TRUE))&gt;0,"",
                    IF(COUNTIF(INDIRECT(ADDRESS(ROW(AQ220),MATCH(AQ$167,$166:$166,0),1,1)&amp;":"&amp;ADDRESS(ROW(AQ220),COLUMN(AQ220)-1,1,1),TRUE),"OK")&gt;0,"OK","NOK")),
              IF(AQ$8&gt;=VLOOKUP($A220,'2.2'!$D:$O,5,FALSE),"OK","NOK")),
         "")</f>
        <v/>
      </c>
      <c r="AR220" s="1156" t="str">
        <f ca="1">IF(intern2!AS56&gt;0,
        IF(AR$166="X",
              IF(COUNTBLANK(INDIRECT(ADDRESS(ROW(AR220),MATCH(AR$167,$166:$166,0),1,1)&amp;":"&amp;ADDRESS(ROW(AR220),COLUMN(AR220)-1,1,1),TRUE))&gt;0,"",
                    IF(COUNTIF(INDIRECT(ADDRESS(ROW(AR220),MATCH(AR$167,$166:$166,0),1,1)&amp;":"&amp;ADDRESS(ROW(AR220),COLUMN(AR220)-1,1,1),TRUE),"OK")&gt;0,"OK","NOK")),
              IF(AR$8&gt;=VLOOKUP($A220,'2.2'!$D:$O,5,FALSE),"OK","NOK")),
         "")</f>
        <v/>
      </c>
      <c r="AS220" s="1156" t="str">
        <f ca="1">IF(intern2!AT56&gt;0,
        IF(AS$166="X",
              IF(COUNTBLANK(INDIRECT(ADDRESS(ROW(AS220),MATCH(AS$167,$166:$166,0),1,1)&amp;":"&amp;ADDRESS(ROW(AS220),COLUMN(AS220)-1,1,1),TRUE))&gt;0,"",
                    IF(COUNTIF(INDIRECT(ADDRESS(ROW(AS220),MATCH(AS$167,$166:$166,0),1,1)&amp;":"&amp;ADDRESS(ROW(AS220),COLUMN(AS220)-1,1,1),TRUE),"OK")&gt;0,"OK","NOK")),
              IF(AS$8&gt;=VLOOKUP($A220,'2.2'!$D:$O,5,FALSE),"OK","NOK")),
         "")</f>
        <v/>
      </c>
      <c r="AT220" s="1269" t="str">
        <f ca="1">IF(intern2!AU56&gt;0,
        IF(AT$166="X",
              IF(COUNTBLANK(INDIRECT(ADDRESS(ROW(AT220),MATCH(AT$167,$166:$166,0),1,1)&amp;":"&amp;ADDRESS(ROW(AT220),COLUMN(AT220)-1,1,1),TRUE))&gt;0,"",
                    IF(COUNTIF(INDIRECT(ADDRESS(ROW(AT220),MATCH(AT$167,$166:$166,0),1,1)&amp;":"&amp;ADDRESS(ROW(AT220),COLUMN(AT220)-1,1,1),TRUE),"OK")&gt;0,"OK","NOK")),
              IF(AT$8&gt;=VLOOKUP($A220,'2.2'!$D:$O,5,FALSE),"OK","NOK")),
         "")</f>
        <v/>
      </c>
      <c r="AU220" s="1156" t="str">
        <f ca="1">IF(intern2!AV56&gt;0,
        IF(AU$166="X",
              IF(COUNTBLANK(INDIRECT(ADDRESS(ROW(AU220),MATCH(AU$167,$166:$166,0),1,1)&amp;":"&amp;ADDRESS(ROW(AU220),COLUMN(AU220)-1,1,1),TRUE))&gt;0,"",
                    IF(COUNTIF(INDIRECT(ADDRESS(ROW(AU220),MATCH(AU$167,$166:$166,0),1,1)&amp;":"&amp;ADDRESS(ROW(AU220),COLUMN(AU220)-1,1,1),TRUE),"OK")&gt;0,"OK","NOK")),
              IF(AU$8&gt;=VLOOKUP($A220,'2.2'!$D:$O,5,FALSE),"OK","NOK")),
         "")</f>
        <v/>
      </c>
      <c r="AV220" s="1156" t="str">
        <f ca="1">IF(intern2!AW56&gt;0,
        IF(AV$166="X",
              IF(COUNTBLANK(INDIRECT(ADDRESS(ROW(AV220),MATCH(AV$167,$166:$166,0),1,1)&amp;":"&amp;ADDRESS(ROW(AV220),COLUMN(AV220)-1,1,1),TRUE))&gt;0,"",
                    IF(COUNTIF(INDIRECT(ADDRESS(ROW(AV220),MATCH(AV$167,$166:$166,0),1,1)&amp;":"&amp;ADDRESS(ROW(AV220),COLUMN(AV220)-1,1,1),TRUE),"OK")&gt;0,"OK","NOK")),
              IF(AV$8&gt;=VLOOKUP($A220,'2.2'!$D:$O,5,FALSE),"OK","NOK")),
         "")</f>
        <v/>
      </c>
      <c r="AW220" s="1156" t="str">
        <f ca="1">IF(intern2!AX56&gt;0,
        IF(AW$166="X",
              IF(COUNTBLANK(INDIRECT(ADDRESS(ROW(AW220),MATCH(AW$167,$166:$166,0),1,1)&amp;":"&amp;ADDRESS(ROW(AW220),COLUMN(AW220)-1,1,1),TRUE))&gt;0,"",
                    IF(COUNTIF(INDIRECT(ADDRESS(ROW(AW220),MATCH(AW$167,$166:$166,0),1,1)&amp;":"&amp;ADDRESS(ROW(AW220),COLUMN(AW220)-1,1,1),TRUE),"OK")&gt;0,"OK","NOK")),
              IF(AW$8&gt;=VLOOKUP($A220,'2.2'!$D:$O,5,FALSE),"OK","NOK")),
         "")</f>
        <v/>
      </c>
      <c r="AX220" s="1156" t="str">
        <f ca="1">IF(intern2!AY56&gt;0,
        IF(AX$166="X",
              IF(COUNTBLANK(INDIRECT(ADDRESS(ROW(AX220),MATCH(AX$167,$166:$166,0),1,1)&amp;":"&amp;ADDRESS(ROW(AX220),COLUMN(AX220)-1,1,1),TRUE))&gt;0,"",
                    IF(COUNTIF(INDIRECT(ADDRESS(ROW(AX220),MATCH(AX$167,$166:$166,0),1,1)&amp;":"&amp;ADDRESS(ROW(AX220),COLUMN(AX220)-1,1,1),TRUE),"OK")&gt;0,"OK","NOK")),
              IF(AX$8&gt;=VLOOKUP($A220,'2.2'!$D:$O,5,FALSE),"OK","NOK")),
         "")</f>
        <v/>
      </c>
      <c r="AY220" s="1156" t="str">
        <f ca="1">IF(intern2!AZ56&gt;0,
        IF(AY$166="X",
              IF(COUNTBLANK(INDIRECT(ADDRESS(ROW(AY220),MATCH(AY$167,$166:$166,0),1,1)&amp;":"&amp;ADDRESS(ROW(AY220),COLUMN(AY220)-1,1,1),TRUE))&gt;0,"",
                    IF(COUNTIF(INDIRECT(ADDRESS(ROW(AY220),MATCH(AY$167,$166:$166,0),1,1)&amp;":"&amp;ADDRESS(ROW(AY220),COLUMN(AY220)-1,1,1),TRUE),"OK")&gt;0,"OK","NOK")),
              IF(AY$8&gt;=VLOOKUP($A220,'2.2'!$D:$O,5,FALSE),"OK","NOK")),
         "")</f>
        <v/>
      </c>
      <c r="AZ220" s="1269" t="str">
        <f ca="1">IF(intern2!BA56&gt;0,
        IF(AZ$166="X",
              IF(COUNTBLANK(INDIRECT(ADDRESS(ROW(AZ220),MATCH(AZ$167,$166:$166,0),1,1)&amp;":"&amp;ADDRESS(ROW(AZ220),COLUMN(AZ220)-1,1,1),TRUE))&gt;0,"",
                    IF(COUNTIF(INDIRECT(ADDRESS(ROW(AZ220),MATCH(AZ$167,$166:$166,0),1,1)&amp;":"&amp;ADDRESS(ROW(AZ220),COLUMN(AZ220)-1,1,1),TRUE),"OK")&gt;0,"OK","NOK")),
              IF(AZ$8&gt;=VLOOKUP($A220,'2.2'!$D:$O,5,FALSE),"OK","NOK")),
         "")</f>
        <v/>
      </c>
      <c r="BA220" s="1156" t="str">
        <f ca="1">IF(intern2!BB56&gt;0,
        IF(BA$166="X",
              IF(COUNTBLANK(INDIRECT(ADDRESS(ROW(BA220),MATCH(BA$167,$166:$166,0),1,1)&amp;":"&amp;ADDRESS(ROW(BA220),COLUMN(BA220)-1,1,1),TRUE))&gt;0,"",
                    IF(COUNTIF(INDIRECT(ADDRESS(ROW(BA220),MATCH(BA$167,$166:$166,0),1,1)&amp;":"&amp;ADDRESS(ROW(BA220),COLUMN(BA220)-1,1,1),TRUE),"OK")&gt;0,"OK","NOK")),
              IF(BA$8&gt;=VLOOKUP($A220,'2.2'!$D:$O,5,FALSE),"OK","NOK")),
         "")</f>
        <v/>
      </c>
      <c r="BB220" s="1156" t="str">
        <f ca="1">IF(intern2!BC56&gt;0,
        IF(BB$166="X",
              IF(COUNTBLANK(INDIRECT(ADDRESS(ROW(BB220),MATCH(BB$167,$166:$166,0),1,1)&amp;":"&amp;ADDRESS(ROW(BB220),COLUMN(BB220)-1,1,1),TRUE))&gt;0,"",
                    IF(COUNTIF(INDIRECT(ADDRESS(ROW(BB220),MATCH(BB$167,$166:$166,0),1,1)&amp;":"&amp;ADDRESS(ROW(BB220),COLUMN(BB220)-1,1,1),TRUE),"OK")&gt;0,"OK","NOK")),
              IF(BB$8&gt;=VLOOKUP($A220,'2.2'!$D:$O,5,FALSE),"OK","NOK")),
         "")</f>
        <v/>
      </c>
      <c r="BC220" s="1156" t="str">
        <f ca="1">IF(intern2!BD56&gt;0,
        IF(BC$166="X",
              IF(COUNTBLANK(INDIRECT(ADDRESS(ROW(BC220),MATCH(BC$167,$166:$166,0),1,1)&amp;":"&amp;ADDRESS(ROW(BC220),COLUMN(BC220)-1,1,1),TRUE))&gt;0,"",
                    IF(COUNTIF(INDIRECT(ADDRESS(ROW(BC220),MATCH(BC$167,$166:$166,0),1,1)&amp;":"&amp;ADDRESS(ROW(BC220),COLUMN(BC220)-1,1,1),TRUE),"OK")&gt;0,"OK","NOK")),
              IF(BC$8&gt;=VLOOKUP($A220,'2.2'!$D:$O,5,FALSE),"OK","NOK")),
         "")</f>
        <v/>
      </c>
      <c r="BD220" s="1156" t="str">
        <f ca="1">IF(intern2!BE56&gt;0,
        IF(BD$166="X",
              IF(COUNTBLANK(INDIRECT(ADDRESS(ROW(BD220),MATCH(BD$167,$166:$166,0),1,1)&amp;":"&amp;ADDRESS(ROW(BD220),COLUMN(BD220)-1,1,1),TRUE))&gt;0,"",
                    IF(COUNTIF(INDIRECT(ADDRESS(ROW(BD220),MATCH(BD$167,$166:$166,0),1,1)&amp;":"&amp;ADDRESS(ROW(BD220),COLUMN(BD220)-1,1,1),TRUE),"OK")&gt;0,"OK","NOK")),
              IF(BD$8&gt;=VLOOKUP($A220,'2.2'!$D:$O,5,FALSE),"OK","NOK")),
         "")</f>
        <v/>
      </c>
      <c r="BE220" s="1156" t="str">
        <f ca="1">IF(intern2!BF56&gt;0,
        IF(BE$166="X",
              IF(COUNTBLANK(INDIRECT(ADDRESS(ROW(BE220),MATCH(BE$167,$166:$166,0),1,1)&amp;":"&amp;ADDRESS(ROW(BE220),COLUMN(BE220)-1,1,1),TRUE))&gt;0,"",
                    IF(COUNTIF(INDIRECT(ADDRESS(ROW(BE220),MATCH(BE$167,$166:$166,0),1,1)&amp;":"&amp;ADDRESS(ROW(BE220),COLUMN(BE220)-1,1,1),TRUE),"OK")&gt;0,"OK","NOK")),
              IF(BE$8&gt;=VLOOKUP($A220,'2.2'!$D:$O,5,FALSE),"OK","NOK")),
         "")</f>
        <v/>
      </c>
      <c r="BF220" s="1170" t="str">
        <f ca="1">IF(intern2!BG56&gt;0,
        IF(BF$166="X",
              IF(COUNTBLANK(INDIRECT(ADDRESS(ROW(BF220),MATCH(BF$167,$166:$166,0),1,1)&amp;":"&amp;ADDRESS(ROW(BF220),COLUMN(BF220)-1,1,1),TRUE))&gt;0,"",
                    IF(COUNTIF(INDIRECT(ADDRESS(ROW(BF220),MATCH(BF$167,$166:$166,0),1,1)&amp;":"&amp;ADDRESS(ROW(BF220),COLUMN(BF220)-1,1,1),TRUE),"OK")&gt;0,"OK","NOK")),
              IF(BF$8&gt;=VLOOKUP($A220,'2.2'!$D:$O,5,FALSE),"OK","NOK")),
         "")</f>
        <v/>
      </c>
      <c r="BG220" s="1269" t="str">
        <f ca="1">IF(intern2!BH56&gt;0,
        IF(BG$166="X",
              IF(COUNTBLANK(INDIRECT(ADDRESS(ROW(BG220),MATCH(BG$167,$166:$166,0),1,1)&amp;":"&amp;ADDRESS(ROW(BG220),COLUMN(BG220)-1,1,1),TRUE))&gt;0,"",
                    IF(COUNTIF(INDIRECT(ADDRESS(ROW(BG220),MATCH(BG$167,$166:$166,0),1,1)&amp;":"&amp;ADDRESS(ROW(BG220),COLUMN(BG220)-1,1,1),TRUE),"OK")&gt;0,"OK","NOK")),
              IF(BG$8&gt;=VLOOKUP($A220,'2.2'!$D:$O,5,FALSE),"OK","NOK")),
         "")</f>
        <v/>
      </c>
      <c r="BH220" s="1176" t="str">
        <f t="shared" ca="1" si="12"/>
        <v>NOK</v>
      </c>
      <c r="BI220" s="1176"/>
    </row>
    <row r="221" spans="1:61" ht="39.6" x14ac:dyDescent="0.25">
      <c r="A221" s="716" t="str">
        <f t="shared" ref="A221:B221" si="64">+A61</f>
        <v>HAE1.1</v>
      </c>
      <c r="B221" s="1157" t="str">
        <f t="shared" si="64"/>
        <v>Linfomi altamente aggressivi e leucemie acute con chemioterapie curative</v>
      </c>
      <c r="C221" s="1156" t="str">
        <f ca="1">IF(intern2!D57&gt;0,
        IF(C$166="X",
              IF(COUNTBLANK(INDIRECT(ADDRESS(ROW(C221),MATCH(C$167,$166:$166,0),1,1)&amp;":"&amp;ADDRESS(ROW(C221),COLUMN(C221)-1,1,1),TRUE))&gt;0,"",
                    IF(COUNTIF(INDIRECT(ADDRESS(ROW(C221),MATCH(C$167,$166:$166,0),1,1)&amp;":"&amp;ADDRESS(ROW(C221),COLUMN(C221)-1,1,1),TRUE),"OK")&gt;0,"OK","NOK")),
              IF(C$8&gt;=VLOOKUP($A221,'2.2'!$D:$O,5,FALSE),"OK","NOK")),
         "")</f>
        <v/>
      </c>
      <c r="D221" s="1156" t="str">
        <f ca="1">IF(intern2!E57&gt;0,
        IF(D$166="X",
              IF(COUNTBLANK(INDIRECT(ADDRESS(ROW(D221),MATCH(D$167,$166:$166,0),1,1)&amp;":"&amp;ADDRESS(ROW(D221),COLUMN(D221)-1,1,1),TRUE))&gt;0,"",
                    IF(COUNTIF(INDIRECT(ADDRESS(ROW(D221),MATCH(D$167,$166:$166,0),1,1)&amp;":"&amp;ADDRESS(ROW(D221),COLUMN(D221)-1,1,1),TRUE),"OK")&gt;0,"OK","NOK")),
              IF(D$8&gt;=VLOOKUP($A221,'2.2'!$D:$O,5,FALSE),"OK","NOK")),
         "")</f>
        <v/>
      </c>
      <c r="E221" s="1156" t="str">
        <f ca="1">IF(intern2!F57&gt;0,
        IF(E$166="X",
              IF(COUNTBLANK(INDIRECT(ADDRESS(ROW(E221),MATCH(E$167,$166:$166,0),1,1)&amp;":"&amp;ADDRESS(ROW(E221),COLUMN(E221)-1,1,1),TRUE))&gt;0,"",
                    IF(COUNTIF(INDIRECT(ADDRESS(ROW(E221),MATCH(E$167,$166:$166,0),1,1)&amp;":"&amp;ADDRESS(ROW(E221),COLUMN(E221)-1,1,1),TRUE),"OK")&gt;0,"OK","NOK")),
              IF(E$8&gt;=VLOOKUP($A221,'2.2'!$D:$O,5,FALSE),"OK","NOK")),
         "")</f>
        <v/>
      </c>
      <c r="F221" s="1156" t="str">
        <f ca="1">IF(intern2!G57&gt;0,
        IF(F$166="X",
              IF(COUNTBLANK(INDIRECT(ADDRESS(ROW(F221),MATCH(F$167,$166:$166,0),1,1)&amp;":"&amp;ADDRESS(ROW(F221),COLUMN(F221)-1,1,1),TRUE))&gt;0,"",
                    IF(COUNTIF(INDIRECT(ADDRESS(ROW(F221),MATCH(F$167,$166:$166,0),1,1)&amp;":"&amp;ADDRESS(ROW(F221),COLUMN(F221)-1,1,1),TRUE),"OK")&gt;0,"OK","NOK")),
              IF(F$8&gt;=VLOOKUP($A221,'2.2'!$D:$O,5,FALSE),"OK","NOK")),
         "")</f>
        <v/>
      </c>
      <c r="G221" s="1156" t="str">
        <f ca="1">IF(intern2!H57&gt;0,
        IF(G$166="X",
              IF(COUNTBLANK(INDIRECT(ADDRESS(ROW(G221),MATCH(G$167,$166:$166,0),1,1)&amp;":"&amp;ADDRESS(ROW(G221),COLUMN(G221)-1,1,1),TRUE))&gt;0,"",
                    IF(COUNTIF(INDIRECT(ADDRESS(ROW(G221),MATCH(G$167,$166:$166,0),1,1)&amp;":"&amp;ADDRESS(ROW(G221),COLUMN(G221)-1,1,1),TRUE),"OK")&gt;0,"OK","NOK")),
              IF(G$8&gt;=VLOOKUP($A221,'2.2'!$D:$O,5,FALSE),"OK","NOK")),
         "")</f>
        <v/>
      </c>
      <c r="H221" s="1156" t="str">
        <f ca="1">IF(intern2!I57&gt;0,
        IF(H$166="X",
              IF(COUNTBLANK(INDIRECT(ADDRESS(ROW(H221),MATCH(H$167,$166:$166,0),1,1)&amp;":"&amp;ADDRESS(ROW(H221),COLUMN(H221)-1,1,1),TRUE))&gt;0,"",
                    IF(COUNTIF(INDIRECT(ADDRESS(ROW(H221),MATCH(H$167,$166:$166,0),1,1)&amp;":"&amp;ADDRESS(ROW(H221),COLUMN(H221)-1,1,1),TRUE),"OK")&gt;0,"OK","NOK")),
              IF(H$8&gt;=VLOOKUP($A221,'2.2'!$D:$O,5,FALSE),"OK","NOK")),
         "")</f>
        <v/>
      </c>
      <c r="I221" s="1269" t="str">
        <f ca="1">IF(intern2!J57&gt;0,
        IF(I$166="X",
              IF(COUNTBLANK(INDIRECT(ADDRESS(ROW(I221),MATCH(I$167,$166:$166,0),1,1)&amp;":"&amp;ADDRESS(ROW(I221),COLUMN(I221)-1,1,1),TRUE))&gt;0,"",
                    IF(COUNTIF(INDIRECT(ADDRESS(ROW(I221),MATCH(I$167,$166:$166,0),1,1)&amp;":"&amp;ADDRESS(ROW(I221),COLUMN(I221)-1,1,1),TRUE),"OK")&gt;0,"OK","NOK")),
              IF(I$8&gt;=VLOOKUP($A221,'2.2'!$D:$O,5,FALSE),"OK","NOK")),
         "")</f>
        <v/>
      </c>
      <c r="J221" s="1159" t="str">
        <f ca="1">IF(intern2!K57&gt;0,
        IF(J$166="X",
              IF(COUNTBLANK(INDIRECT(ADDRESS(ROW(J221),MATCH(J$167,$166:$166,0),1,1)&amp;":"&amp;ADDRESS(ROW(J221),COLUMN(J221)-1,1,1),TRUE))&gt;0,"",
                    IF(COUNTIF(INDIRECT(ADDRESS(ROW(J221),MATCH(J$167,$166:$166,0),1,1)&amp;":"&amp;ADDRESS(ROW(J221),COLUMN(J221)-1,1,1),TRUE),"OK")&gt;0,"OK","NOK")),
              IF(J$8&gt;=VLOOKUP($A221,'2.2'!$D:$O,5,FALSE),"OK","NOK")),
         "")</f>
        <v/>
      </c>
      <c r="K221" s="1156" t="str">
        <f ca="1">IF(intern2!L57&gt;0,
        IF(K$166="X",
              IF(COUNTBLANK(INDIRECT(ADDRESS(ROW(K221),MATCH(K$167,$166:$166,0),1,1)&amp;":"&amp;ADDRESS(ROW(K221),COLUMN(K221)-1,1,1),TRUE))&gt;0,"",
                    IF(COUNTIF(INDIRECT(ADDRESS(ROW(K221),MATCH(K$167,$166:$166,0),1,1)&amp;":"&amp;ADDRESS(ROW(K221),COLUMN(K221)-1,1,1),TRUE),"OK")&gt;0,"OK","NOK")),
              IF(K$8&gt;=VLOOKUP($A221,'2.2'!$D:$O,5,FALSE),"OK","NOK")),
         "")</f>
        <v/>
      </c>
      <c r="L221" s="1156" t="str">
        <f ca="1">IF(intern2!M57&gt;0,
        IF(L$166="X",
              IF(COUNTBLANK(INDIRECT(ADDRESS(ROW(L221),MATCH(L$167,$166:$166,0),1,1)&amp;":"&amp;ADDRESS(ROW(L221),COLUMN(L221)-1,1,1),TRUE))&gt;0,"",
                    IF(COUNTIF(INDIRECT(ADDRESS(ROW(L221),MATCH(L$167,$166:$166,0),1,1)&amp;":"&amp;ADDRESS(ROW(L221),COLUMN(L221)-1,1,1),TRUE),"OK")&gt;0,"OK","NOK")),
              IF(L$8&gt;=VLOOKUP($A221,'2.2'!$D:$O,5,FALSE),"OK","NOK")),
         "")</f>
        <v/>
      </c>
      <c r="M221" s="1156" t="str">
        <f ca="1">IF(intern2!N57&gt;0,
        IF(M$166="X",
              IF(COUNTBLANK(INDIRECT(ADDRESS(ROW(M221),MATCH(M$167,$166:$166,0),1,1)&amp;":"&amp;ADDRESS(ROW(M221),COLUMN(M221)-1,1,1),TRUE))&gt;0,"",
                    IF(COUNTIF(INDIRECT(ADDRESS(ROW(M221),MATCH(M$167,$166:$166,0),1,1)&amp;":"&amp;ADDRESS(ROW(M221),COLUMN(M221)-1,1,1),TRUE),"OK")&gt;0,"OK","NOK")),
              IF(M$8&gt;=VLOOKUP($A221,'2.2'!$D:$O,5,FALSE),"OK","NOK")),
         "")</f>
        <v/>
      </c>
      <c r="N221" s="1156" t="str">
        <f ca="1">IF(intern2!O57&gt;0,
        IF(N$166="X",
              IF(COUNTBLANK(INDIRECT(ADDRESS(ROW(N221),MATCH(N$167,$166:$166,0),1,1)&amp;":"&amp;ADDRESS(ROW(N221),COLUMN(N221)-1,1,1),TRUE))&gt;0,"",
                    IF(COUNTIF(INDIRECT(ADDRESS(ROW(N221),MATCH(N$167,$166:$166,0),1,1)&amp;":"&amp;ADDRESS(ROW(N221),COLUMN(N221)-1,1,1),TRUE),"OK")&gt;0,"OK","NOK")),
              IF(N$8&gt;=VLOOKUP($A221,'2.2'!$D:$O,5,FALSE),"OK","NOK")),
         "")</f>
        <v/>
      </c>
      <c r="O221" s="1156" t="str">
        <f ca="1">IF(intern2!P57&gt;0,
        IF(O$166="X",
              IF(COUNTBLANK(INDIRECT(ADDRESS(ROW(O221),MATCH(O$167,$166:$166,0),1,1)&amp;":"&amp;ADDRESS(ROW(O221),COLUMN(O221)-1,1,1),TRUE))&gt;0,"",
                    IF(COUNTIF(INDIRECT(ADDRESS(ROW(O221),MATCH(O$167,$166:$166,0),1,1)&amp;":"&amp;ADDRESS(ROW(O221),COLUMN(O221)-1,1,1),TRUE),"OK")&gt;0,"OK","NOK")),
              IF(O$8&gt;=VLOOKUP($A221,'2.2'!$D:$O,5,FALSE),"OK","NOK")),
         "")</f>
        <v/>
      </c>
      <c r="P221" s="1156" t="str">
        <f ca="1">IF(intern2!Q57&gt;0,
        IF(P$166="X",
              IF(COUNTBLANK(INDIRECT(ADDRESS(ROW(P221),MATCH(P$167,$166:$166,0),1,1)&amp;":"&amp;ADDRESS(ROW(P221),COLUMN(P221)-1,1,1),TRUE))&gt;0,"",
                    IF(COUNTIF(INDIRECT(ADDRESS(ROW(P221),MATCH(P$167,$166:$166,0),1,1)&amp;":"&amp;ADDRESS(ROW(P221),COLUMN(P221)-1,1,1),TRUE),"OK")&gt;0,"OK","NOK")),
              IF(P$8&gt;=VLOOKUP($A221,'2.2'!$D:$O,5,FALSE),"OK","NOK")),
         "")</f>
        <v/>
      </c>
      <c r="Q221" s="1156" t="str">
        <f ca="1">IF(intern2!R57&gt;0,
        IF(Q$166="X",
              IF(COUNTBLANK(INDIRECT(ADDRESS(ROW(Q221),MATCH(Q$167,$166:$166,0),1,1)&amp;":"&amp;ADDRESS(ROW(Q221),COLUMN(Q221)-1,1,1),TRUE))&gt;0,"",
                    IF(COUNTIF(INDIRECT(ADDRESS(ROW(Q221),MATCH(Q$167,$166:$166,0),1,1)&amp;":"&amp;ADDRESS(ROW(Q221),COLUMN(Q221)-1,1,1),TRUE),"OK")&gt;0,"OK","NOK")),
              IF(Q$8&gt;=VLOOKUP($A221,'2.2'!$D:$O,5,FALSE),"OK","NOK")),
         "")</f>
        <v/>
      </c>
      <c r="R221" s="1159" t="str">
        <f ca="1">IF(intern2!S57&gt;0,
        IF(R$166="X",
              IF(COUNTBLANK(INDIRECT(ADDRESS(ROW(R221),MATCH(R$167,$166:$166,0),1,1)&amp;":"&amp;ADDRESS(ROW(R221),COLUMN(R221)-1,1,1),TRUE))&gt;0,"",
                    IF(COUNTIF(INDIRECT(ADDRESS(ROW(R221),MATCH(R$167,$166:$166,0),1,1)&amp;":"&amp;ADDRESS(ROW(R221),COLUMN(R221)-1,1,1),TRUE),"OK")&gt;0,"OK","NOK")),
              IF(R$8&gt;=VLOOKUP($A221,'2.2'!$D:$O,5,FALSE),"OK","NOK")),
         "")</f>
        <v/>
      </c>
      <c r="S221" s="1159" t="str">
        <f ca="1">IF(intern2!T57&gt;0,
        IF(S$166="X",
              IF(COUNTBLANK(INDIRECT(ADDRESS(ROW(S221),MATCH(S$167,$166:$166,0),1,1)&amp;":"&amp;ADDRESS(ROW(S221),COLUMN(S221)-1,1,1),TRUE))&gt;0,"",
                    IF(COUNTIF(INDIRECT(ADDRESS(ROW(S221),MATCH(S$167,$166:$166,0),1,1)&amp;":"&amp;ADDRESS(ROW(S221),COLUMN(S221)-1,1,1),TRUE),"OK")&gt;0,"OK","NOK")),
              IF(S$8&gt;=VLOOKUP($A221,'2.2'!$D:$O,5,FALSE),"OK","NOK")),
         "")</f>
        <v/>
      </c>
      <c r="T221" s="1156" t="str">
        <f ca="1">IF(intern2!U57&gt;0,
        IF(T$166="X",
              IF(COUNTBLANK(INDIRECT(ADDRESS(ROW(T221),MATCH(T$167,$166:$166,0),1,1)&amp;":"&amp;ADDRESS(ROW(T221),COLUMN(T221)-1,1,1),TRUE))&gt;0,"",
                    IF(COUNTIF(INDIRECT(ADDRESS(ROW(T221),MATCH(T$167,$166:$166,0),1,1)&amp;":"&amp;ADDRESS(ROW(T221),COLUMN(T221)-1,1,1),TRUE),"OK")&gt;0,"OK","NOK")),
              IF(T$8&gt;=VLOOKUP($A221,'2.2'!$D:$O,5,FALSE),"OK","NOK")),
         "")</f>
        <v>NOK</v>
      </c>
      <c r="U221" s="1156" t="str">
        <f ca="1">IF(intern2!V57&gt;0,
        IF(U$166="X",
              IF(COUNTBLANK(INDIRECT(ADDRESS(ROW(U221),MATCH(U$167,$166:$166,0),1,1)&amp;":"&amp;ADDRESS(ROW(U221),COLUMN(U221)-1,1,1),TRUE))&gt;0,"",
                    IF(COUNTIF(INDIRECT(ADDRESS(ROW(U221),MATCH(U$167,$166:$166,0),1,1)&amp;":"&amp;ADDRESS(ROW(U221),COLUMN(U221)-1,1,1),TRUE),"OK")&gt;0,"OK","NOK")),
              IF(U$8&gt;=VLOOKUP($A221,'2.2'!$D:$O,5,FALSE),"OK","NOK")),
         "")</f>
        <v/>
      </c>
      <c r="V221" s="1156" t="str">
        <f ca="1">IF(intern2!W57&gt;0,
        IF(V$166="X",
              IF(COUNTBLANK(INDIRECT(ADDRESS(ROW(V221),MATCH(V$167,$166:$166,0),1,1)&amp;":"&amp;ADDRESS(ROW(V221),COLUMN(V221)-1,1,1),TRUE))&gt;0,"",
                    IF(COUNTIF(INDIRECT(ADDRESS(ROW(V221),MATCH(V$167,$166:$166,0),1,1)&amp;":"&amp;ADDRESS(ROW(V221),COLUMN(V221)-1,1,1),TRUE),"OK")&gt;0,"OK","NOK")),
              IF(V$8&gt;=VLOOKUP($A221,'2.2'!$D:$O,5,FALSE),"OK","NOK")),
         "")</f>
        <v/>
      </c>
      <c r="W221" s="1156" t="str">
        <f ca="1">IF(intern2!X57&gt;0,
        IF(W$166="X",
              IF(COUNTBLANK(INDIRECT(ADDRESS(ROW(W221),MATCH(W$167,$166:$166,0),1,1)&amp;":"&amp;ADDRESS(ROW(W221),COLUMN(W221)-1,1,1),TRUE))&gt;0,"",
                    IF(COUNTIF(INDIRECT(ADDRESS(ROW(W221),MATCH(W$167,$166:$166,0),1,1)&amp;":"&amp;ADDRESS(ROW(W221),COLUMN(W221)-1,1,1),TRUE),"OK")&gt;0,"OK","NOK")),
              IF(W$8&gt;=VLOOKUP($A221,'2.2'!$D:$O,5,FALSE),"OK","NOK")),
         "")</f>
        <v/>
      </c>
      <c r="X221" s="1156" t="str">
        <f ca="1">IF(intern2!Y57&gt;0,
        IF(X$166="X",
              IF(COUNTBLANK(INDIRECT(ADDRESS(ROW(X221),MATCH(X$167,$166:$166,0),1,1)&amp;":"&amp;ADDRESS(ROW(X221),COLUMN(X221)-1,1,1),TRUE))&gt;0,"",
                    IF(COUNTIF(INDIRECT(ADDRESS(ROW(X221),MATCH(X$167,$166:$166,0),1,1)&amp;":"&amp;ADDRESS(ROW(X221),COLUMN(X221)-1,1,1),TRUE),"OK")&gt;0,"OK","NOK")),
              IF(X$8&gt;=VLOOKUP($A221,'2.2'!$D:$O,5,FALSE),"OK","NOK")),
         "")</f>
        <v/>
      </c>
      <c r="Y221" s="1170" t="str">
        <f ca="1">IF(intern2!Z57&gt;0,
        IF(Y$166="X",
              IF(COUNTBLANK(INDIRECT(ADDRESS(ROW(Y221),MATCH(Y$167,$166:$166,0),1,1)&amp;":"&amp;ADDRESS(ROW(Y221),COLUMN(Y221)-1,1,1),TRUE))&gt;0,"",
                    IF(COUNTIF(INDIRECT(ADDRESS(ROW(Y221),MATCH(Y$167,$166:$166,0),1,1)&amp;":"&amp;ADDRESS(ROW(Y221),COLUMN(Y221)-1,1,1),TRUE),"OK")&gt;0,"OK","NOK")),
              IF(Y$8&gt;=VLOOKUP($A221,'2.2'!$D:$O,5,FALSE),"OK","NOK")),
         "")</f>
        <v/>
      </c>
      <c r="Z221" s="1269" t="str">
        <f ca="1">IF(intern2!AA57&gt;0,
        IF(Z$166="X",
              IF(COUNTBLANK(INDIRECT(ADDRESS(ROW(Z221),MATCH(Z$167,$166:$166,0),1,1)&amp;":"&amp;ADDRESS(ROW(Z221),COLUMN(Z221)-1,1,1),TRUE))&gt;0,"",
                    IF(COUNTIF(INDIRECT(ADDRESS(ROW(Z221),MATCH(Z$167,$166:$166,0),1,1)&amp;":"&amp;ADDRESS(ROW(Z221),COLUMN(Z221)-1,1,1),TRUE),"OK")&gt;0,"OK","NOK")),
              IF(Z$8&gt;=VLOOKUP($A221,'2.2'!$D:$O,5,FALSE),"OK","NOK")),
         "")</f>
        <v/>
      </c>
      <c r="AA221" s="1156" t="str">
        <f ca="1">IF(intern2!AB57&gt;0,
        IF(AA$166="X",
              IF(COUNTBLANK(INDIRECT(ADDRESS(ROW(AA221),MATCH(AA$167,$166:$166,0),1,1)&amp;":"&amp;ADDRESS(ROW(AA221),COLUMN(AA221)-1,1,1),TRUE))&gt;0,"",
                    IF(COUNTIF(INDIRECT(ADDRESS(ROW(AA221),MATCH(AA$167,$166:$166,0),1,1)&amp;":"&amp;ADDRESS(ROW(AA221),COLUMN(AA221)-1,1,1),TRUE),"OK")&gt;0,"OK","NOK")),
              IF(AA$8&gt;=VLOOKUP($A221,'2.2'!$D:$O,5,FALSE),"OK","NOK")),
         "")</f>
        <v/>
      </c>
      <c r="AB221" s="1156" t="str">
        <f ca="1">IF(intern2!AC57&gt;0,
        IF(AB$166="X",
              IF(COUNTBLANK(INDIRECT(ADDRESS(ROW(AB221),MATCH(AB$167,$166:$166,0),1,1)&amp;":"&amp;ADDRESS(ROW(AB221),COLUMN(AB221)-1,1,1),TRUE))&gt;0,"",
                    IF(COUNTIF(INDIRECT(ADDRESS(ROW(AB221),MATCH(AB$167,$166:$166,0),1,1)&amp;":"&amp;ADDRESS(ROW(AB221),COLUMN(AB221)-1,1,1),TRUE),"OK")&gt;0,"OK","NOK")),
              IF(AB$8&gt;=VLOOKUP($A221,'2.2'!$D:$O,5,FALSE),"OK","NOK")),
         "")</f>
        <v/>
      </c>
      <c r="AC221" s="1156" t="str">
        <f ca="1">IF(intern2!AD57&gt;0,
        IF(AC$166="X",
              IF(COUNTBLANK(INDIRECT(ADDRESS(ROW(AC221),MATCH(AC$167,$166:$166,0),1,1)&amp;":"&amp;ADDRESS(ROW(AC221),COLUMN(AC221)-1,1,1),TRUE))&gt;0,"",
                    IF(COUNTIF(INDIRECT(ADDRESS(ROW(AC221),MATCH(AC$167,$166:$166,0),1,1)&amp;":"&amp;ADDRESS(ROW(AC221),COLUMN(AC221)-1,1,1),TRUE),"OK")&gt;0,"OK","NOK")),
              IF(AC$8&gt;=VLOOKUP($A221,'2.2'!$D:$O,5,FALSE),"OK","NOK")),
         "")</f>
        <v/>
      </c>
      <c r="AD221" s="1156" t="str">
        <f ca="1">IF(intern2!AE57&gt;0,
        IF(AD$166="X",
              IF(COUNTBLANK(INDIRECT(ADDRESS(ROW(AD221),MATCH(AD$167,$166:$166,0),1,1)&amp;":"&amp;ADDRESS(ROW(AD221),COLUMN(AD221)-1,1,1),TRUE))&gt;0,"",
                    IF(COUNTIF(INDIRECT(ADDRESS(ROW(AD221),MATCH(AD$167,$166:$166,0),1,1)&amp;":"&amp;ADDRESS(ROW(AD221),COLUMN(AD221)-1,1,1),TRUE),"OK")&gt;0,"OK","NOK")),
              IF(AD$8&gt;=VLOOKUP($A221,'2.2'!$D:$O,5,FALSE),"OK","NOK")),
         "")</f>
        <v>NOK</v>
      </c>
      <c r="AE221" s="1160" t="str">
        <f ca="1">IF(intern2!AF57&gt;0,
        IF(AE$166="X",
              IF(COUNTBLANK(INDIRECT(ADDRESS(ROW(AE221),MATCH(AE$167,$166:$166,0),1,1)&amp;":"&amp;ADDRESS(ROW(AE221),COLUMN(AE221)-1,1,1),TRUE))&gt;0,"",
                    IF(COUNTIF(INDIRECT(ADDRESS(ROW(AE221),MATCH(AE$167,$166:$166,0),1,1)&amp;":"&amp;ADDRESS(ROW(AE221),COLUMN(AE221)-1,1,1),TRUE),"OK")&gt;0,"OK","NOK")),
              IF(AE$8&gt;=VLOOKUP($A221,'2.2'!$D:$O,5,FALSE),"OK","NOK")),
         "")</f>
        <v>NOK</v>
      </c>
      <c r="AF221" s="1269" t="str">
        <f ca="1">IF(intern2!AG57&gt;0,
        IF(AF$166="X",
              IF(COUNTBLANK(INDIRECT(ADDRESS(ROW(AF221),MATCH(AF$167,$166:$166,0),1,1)&amp;":"&amp;ADDRESS(ROW(AF221),COLUMN(AF221)-1,1,1),TRUE))&gt;0,"",
                    IF(COUNTIF(INDIRECT(ADDRESS(ROW(AF221),MATCH(AF$167,$166:$166,0),1,1)&amp;":"&amp;ADDRESS(ROW(AF221),COLUMN(AF221)-1,1,1),TRUE),"OK")&gt;0,"OK","NOK")),
              IF(AF$8&gt;=VLOOKUP($A221,'2.2'!$D:$O,5,FALSE),"OK","NOK")),
         "")</f>
        <v>NOK</v>
      </c>
      <c r="AG221" s="1160" t="str">
        <f ca="1">IF(intern2!AH57&gt;0,
        IF(AG$166="X",
              IF(COUNTBLANK(INDIRECT(ADDRESS(ROW(AG221),MATCH(AG$167,$166:$166,0),1,1)&amp;":"&amp;ADDRESS(ROW(AG221),COLUMN(AG221)-1,1,1),TRUE))&gt;0,"",
                    IF(COUNTIF(INDIRECT(ADDRESS(ROW(AG221),MATCH(AG$167,$166:$166,0),1,1)&amp;":"&amp;ADDRESS(ROW(AG221),COLUMN(AG221)-1,1,1),TRUE),"OK")&gt;0,"OK","NOK")),
              IF(AG$8&gt;=VLOOKUP($A221,'2.2'!$D:$O,5,FALSE),"OK","NOK")),
         "")</f>
        <v/>
      </c>
      <c r="AH221" s="1160" t="str">
        <f ca="1">IF(intern2!AI57&gt;0,
        IF(AH$166="X",
              IF(COUNTBLANK(INDIRECT(ADDRESS(ROW(AH221),MATCH(AH$167,$166:$166,0),1,1)&amp;":"&amp;ADDRESS(ROW(AH221),COLUMN(AH221)-1,1,1),TRUE))&gt;0,"",
                    IF(COUNTIF(INDIRECT(ADDRESS(ROW(AH221),MATCH(AH$167,$166:$166,0),1,1)&amp;":"&amp;ADDRESS(ROW(AH221),COLUMN(AH221)-1,1,1),TRUE),"OK")&gt;0,"OK","NOK")),
              IF(AH$8&gt;=VLOOKUP($A221,'2.2'!$D:$O,5,FALSE),"OK","NOK")),
         "")</f>
        <v/>
      </c>
      <c r="AI221" s="1156" t="str">
        <f ca="1">IF(intern2!AJ57&gt;0,
        IF(AI$166="X",
              IF(COUNTBLANK(INDIRECT(ADDRESS(ROW(AI221),MATCH(AI$167,$166:$166,0),1,1)&amp;":"&amp;ADDRESS(ROW(AI221),COLUMN(AI221)-1,1,1),TRUE))&gt;0,"",
                    IF(COUNTIF(INDIRECT(ADDRESS(ROW(AI221),MATCH(AI$167,$166:$166,0),1,1)&amp;":"&amp;ADDRESS(ROW(AI221),COLUMN(AI221)-1,1,1),TRUE),"OK")&gt;0,"OK","NOK")),
              IF(AI$8&gt;=VLOOKUP($A221,'2.2'!$D:$O,5,FALSE),"OK","NOK")),
         "")</f>
        <v/>
      </c>
      <c r="AJ221" s="1156" t="str">
        <f ca="1">IF(intern2!AK57&gt;0,
        IF(AJ$166="X",
              IF(COUNTBLANK(INDIRECT(ADDRESS(ROW(AJ221),MATCH(AJ$167,$166:$166,0),1,1)&amp;":"&amp;ADDRESS(ROW(AJ221),COLUMN(AJ221)-1,1,1),TRUE))&gt;0,"",
                    IF(COUNTIF(INDIRECT(ADDRESS(ROW(AJ221),MATCH(AJ$167,$166:$166,0),1,1)&amp;":"&amp;ADDRESS(ROW(AJ221),COLUMN(AJ221)-1,1,1),TRUE),"OK")&gt;0,"OK","NOK")),
              IF(AJ$8&gt;=VLOOKUP($A221,'2.2'!$D:$O,5,FALSE),"OK","NOK")),
         "")</f>
        <v/>
      </c>
      <c r="AK221" s="1156" t="str">
        <f ca="1">IF(intern2!AL57&gt;0,
        IF(AK$166="X",
              IF(COUNTBLANK(INDIRECT(ADDRESS(ROW(AK221),MATCH(AK$167,$166:$166,0),1,1)&amp;":"&amp;ADDRESS(ROW(AK221),COLUMN(AK221)-1,1,1),TRUE))&gt;0,"",
                    IF(COUNTIF(INDIRECT(ADDRESS(ROW(AK221),MATCH(AK$167,$166:$166,0),1,1)&amp;":"&amp;ADDRESS(ROW(AK221),COLUMN(AK221)-1,1,1),TRUE),"OK")&gt;0,"OK","NOK")),
              IF(AK$8&gt;=VLOOKUP($A221,'2.2'!$D:$O,5,FALSE),"OK","NOK")),
         "")</f>
        <v/>
      </c>
      <c r="AL221" s="1156" t="str">
        <f ca="1">IF(intern2!AM57&gt;0,
        IF(AL$166="X",
              IF(COUNTBLANK(INDIRECT(ADDRESS(ROW(AL221),MATCH(AL$167,$166:$166,0),1,1)&amp;":"&amp;ADDRESS(ROW(AL221),COLUMN(AL221)-1,1,1),TRUE))&gt;0,"",
                    IF(COUNTIF(INDIRECT(ADDRESS(ROW(AL221),MATCH(AL$167,$166:$166,0),1,1)&amp;":"&amp;ADDRESS(ROW(AL221),COLUMN(AL221)-1,1,1),TRUE),"OK")&gt;0,"OK","NOK")),
              IF(AL$8&gt;=VLOOKUP($A221,'2.2'!$D:$O,5,FALSE),"OK","NOK")),
         "")</f>
        <v/>
      </c>
      <c r="AM221" s="1269" t="str">
        <f ca="1">IF(intern2!AN57&gt;0,
        IF(AM$166="X",
              IF(COUNTBLANK(INDIRECT(ADDRESS(ROW(AM221),MATCH(AM$167,$166:$166,0),1,1)&amp;":"&amp;ADDRESS(ROW(AM221),COLUMN(AM221)-1,1,1),TRUE))&gt;0,"",
                    IF(COUNTIF(INDIRECT(ADDRESS(ROW(AM221),MATCH(AM$167,$166:$166,0),1,1)&amp;":"&amp;ADDRESS(ROW(AM221),COLUMN(AM221)-1,1,1),TRUE),"OK")&gt;0,"OK","NOK")),
              IF(AM$8&gt;=VLOOKUP($A221,'2.2'!$D:$O,5,FALSE),"OK","NOK")),
         "")</f>
        <v/>
      </c>
      <c r="AN221" s="1170" t="str">
        <f ca="1">IF(intern2!AO57&gt;0,
        IF(AN$166="X",
              IF(COUNTBLANK(INDIRECT(ADDRESS(ROW(AN221),MATCH(AN$167,$166:$166,0),1,1)&amp;":"&amp;ADDRESS(ROW(AN221),COLUMN(AN221)-1,1,1),TRUE))&gt;0,"",
                    IF(COUNTIF(INDIRECT(ADDRESS(ROW(AN221),MATCH(AN$167,$166:$166,0),1,1)&amp;":"&amp;ADDRESS(ROW(AN221),COLUMN(AN221)-1,1,1),TRUE),"OK")&gt;0,"OK","NOK")),
              IF(AN$8&gt;=VLOOKUP($A221,'2.2'!$D:$O,5,FALSE),"OK","NOK")),
         "")</f>
        <v>NOK</v>
      </c>
      <c r="AO221" s="1156" t="str">
        <f ca="1">IF(intern2!AP57&gt;0,
        IF(AO$166="X",
              IF(COUNTBLANK(INDIRECT(ADDRESS(ROW(AO221),MATCH(AO$167,$166:$166,0),1,1)&amp;":"&amp;ADDRESS(ROW(AO221),COLUMN(AO221)-1,1,1),TRUE))&gt;0,"",
                    IF(COUNTIF(INDIRECT(ADDRESS(ROW(AO221),MATCH(AO$167,$166:$166,0),1,1)&amp;":"&amp;ADDRESS(ROW(AO221),COLUMN(AO221)-1,1,1),TRUE),"OK")&gt;0,"OK","NOK")),
              IF(AO$8&gt;=VLOOKUP($A221,'2.2'!$D:$O,5,FALSE),"OK","NOK")),
         "")</f>
        <v/>
      </c>
      <c r="AP221" s="1156" t="str">
        <f ca="1">IF(intern2!AQ57&gt;0,
        IF(AP$166="X",
              IF(COUNTBLANK(INDIRECT(ADDRESS(ROW(AP221),MATCH(AP$167,$166:$166,0),1,1)&amp;":"&amp;ADDRESS(ROW(AP221),COLUMN(AP221)-1,1,1),TRUE))&gt;0,"",
                    IF(COUNTIF(INDIRECT(ADDRESS(ROW(AP221),MATCH(AP$167,$166:$166,0),1,1)&amp;":"&amp;ADDRESS(ROW(AP221),COLUMN(AP221)-1,1,1),TRUE),"OK")&gt;0,"OK","NOK")),
              IF(AP$8&gt;=VLOOKUP($A221,'2.2'!$D:$O,5,FALSE),"OK","NOK")),
         "")</f>
        <v/>
      </c>
      <c r="AQ221" s="1269" t="str">
        <f ca="1">IF(intern2!AR57&gt;0,
        IF(AQ$166="X",
              IF(COUNTBLANK(INDIRECT(ADDRESS(ROW(AQ221),MATCH(AQ$167,$166:$166,0),1,1)&amp;":"&amp;ADDRESS(ROW(AQ221),COLUMN(AQ221)-1,1,1),TRUE))&gt;0,"",
                    IF(COUNTIF(INDIRECT(ADDRESS(ROW(AQ221),MATCH(AQ$167,$166:$166,0),1,1)&amp;":"&amp;ADDRESS(ROW(AQ221),COLUMN(AQ221)-1,1,1),TRUE),"OK")&gt;0,"OK","NOK")),
              IF(AQ$8&gt;=VLOOKUP($A221,'2.2'!$D:$O,5,FALSE),"OK","NOK")),
         "")</f>
        <v/>
      </c>
      <c r="AR221" s="1156" t="str">
        <f ca="1">IF(intern2!AS57&gt;0,
        IF(AR$166="X",
              IF(COUNTBLANK(INDIRECT(ADDRESS(ROW(AR221),MATCH(AR$167,$166:$166,0),1,1)&amp;":"&amp;ADDRESS(ROW(AR221),COLUMN(AR221)-1,1,1),TRUE))&gt;0,"",
                    IF(COUNTIF(INDIRECT(ADDRESS(ROW(AR221),MATCH(AR$167,$166:$166,0),1,1)&amp;":"&amp;ADDRESS(ROW(AR221),COLUMN(AR221)-1,1,1),TRUE),"OK")&gt;0,"OK","NOK")),
              IF(AR$8&gt;=VLOOKUP($A221,'2.2'!$D:$O,5,FALSE),"OK","NOK")),
         "")</f>
        <v/>
      </c>
      <c r="AS221" s="1156" t="str">
        <f ca="1">IF(intern2!AT57&gt;0,
        IF(AS$166="X",
              IF(COUNTBLANK(INDIRECT(ADDRESS(ROW(AS221),MATCH(AS$167,$166:$166,0),1,1)&amp;":"&amp;ADDRESS(ROW(AS221),COLUMN(AS221)-1,1,1),TRUE))&gt;0,"",
                    IF(COUNTIF(INDIRECT(ADDRESS(ROW(AS221),MATCH(AS$167,$166:$166,0),1,1)&amp;":"&amp;ADDRESS(ROW(AS221),COLUMN(AS221)-1,1,1),TRUE),"OK")&gt;0,"OK","NOK")),
              IF(AS$8&gt;=VLOOKUP($A221,'2.2'!$D:$O,5,FALSE),"OK","NOK")),
         "")</f>
        <v/>
      </c>
      <c r="AT221" s="1269" t="str">
        <f ca="1">IF(intern2!AU57&gt;0,
        IF(AT$166="X",
              IF(COUNTBLANK(INDIRECT(ADDRESS(ROW(AT221),MATCH(AT$167,$166:$166,0),1,1)&amp;":"&amp;ADDRESS(ROW(AT221),COLUMN(AT221)-1,1,1),TRUE))&gt;0,"",
                    IF(COUNTIF(INDIRECT(ADDRESS(ROW(AT221),MATCH(AT$167,$166:$166,0),1,1)&amp;":"&amp;ADDRESS(ROW(AT221),COLUMN(AT221)-1,1,1),TRUE),"OK")&gt;0,"OK","NOK")),
              IF(AT$8&gt;=VLOOKUP($A221,'2.2'!$D:$O,5,FALSE),"OK","NOK")),
         "")</f>
        <v/>
      </c>
      <c r="AU221" s="1156" t="str">
        <f ca="1">IF(intern2!AV57&gt;0,
        IF(AU$166="X",
              IF(COUNTBLANK(INDIRECT(ADDRESS(ROW(AU221),MATCH(AU$167,$166:$166,0),1,1)&amp;":"&amp;ADDRESS(ROW(AU221),COLUMN(AU221)-1,1,1),TRUE))&gt;0,"",
                    IF(COUNTIF(INDIRECT(ADDRESS(ROW(AU221),MATCH(AU$167,$166:$166,0),1,1)&amp;":"&amp;ADDRESS(ROW(AU221),COLUMN(AU221)-1,1,1),TRUE),"OK")&gt;0,"OK","NOK")),
              IF(AU$8&gt;=VLOOKUP($A221,'2.2'!$D:$O,5,FALSE),"OK","NOK")),
         "")</f>
        <v/>
      </c>
      <c r="AV221" s="1156" t="str">
        <f ca="1">IF(intern2!AW57&gt;0,
        IF(AV$166="X",
              IF(COUNTBLANK(INDIRECT(ADDRESS(ROW(AV221),MATCH(AV$167,$166:$166,0),1,1)&amp;":"&amp;ADDRESS(ROW(AV221),COLUMN(AV221)-1,1,1),TRUE))&gt;0,"",
                    IF(COUNTIF(INDIRECT(ADDRESS(ROW(AV221),MATCH(AV$167,$166:$166,0),1,1)&amp;":"&amp;ADDRESS(ROW(AV221),COLUMN(AV221)-1,1,1),TRUE),"OK")&gt;0,"OK","NOK")),
              IF(AV$8&gt;=VLOOKUP($A221,'2.2'!$D:$O,5,FALSE),"OK","NOK")),
         "")</f>
        <v/>
      </c>
      <c r="AW221" s="1156" t="str">
        <f ca="1">IF(intern2!AX57&gt;0,
        IF(AW$166="X",
              IF(COUNTBLANK(INDIRECT(ADDRESS(ROW(AW221),MATCH(AW$167,$166:$166,0),1,1)&amp;":"&amp;ADDRESS(ROW(AW221),COLUMN(AW221)-1,1,1),TRUE))&gt;0,"",
                    IF(COUNTIF(INDIRECT(ADDRESS(ROW(AW221),MATCH(AW$167,$166:$166,0),1,1)&amp;":"&amp;ADDRESS(ROW(AW221),COLUMN(AW221)-1,1,1),TRUE),"OK")&gt;0,"OK","NOK")),
              IF(AW$8&gt;=VLOOKUP($A221,'2.2'!$D:$O,5,FALSE),"OK","NOK")),
         "")</f>
        <v/>
      </c>
      <c r="AX221" s="1156" t="str">
        <f ca="1">IF(intern2!AY57&gt;0,
        IF(AX$166="X",
              IF(COUNTBLANK(INDIRECT(ADDRESS(ROW(AX221),MATCH(AX$167,$166:$166,0),1,1)&amp;":"&amp;ADDRESS(ROW(AX221),COLUMN(AX221)-1,1,1),TRUE))&gt;0,"",
                    IF(COUNTIF(INDIRECT(ADDRESS(ROW(AX221),MATCH(AX$167,$166:$166,0),1,1)&amp;":"&amp;ADDRESS(ROW(AX221),COLUMN(AX221)-1,1,1),TRUE),"OK")&gt;0,"OK","NOK")),
              IF(AX$8&gt;=VLOOKUP($A221,'2.2'!$D:$O,5,FALSE),"OK","NOK")),
         "")</f>
        <v/>
      </c>
      <c r="AY221" s="1156" t="str">
        <f ca="1">IF(intern2!AZ57&gt;0,
        IF(AY$166="X",
              IF(COUNTBLANK(INDIRECT(ADDRESS(ROW(AY221),MATCH(AY$167,$166:$166,0),1,1)&amp;":"&amp;ADDRESS(ROW(AY221),COLUMN(AY221)-1,1,1),TRUE))&gt;0,"",
                    IF(COUNTIF(INDIRECT(ADDRESS(ROW(AY221),MATCH(AY$167,$166:$166,0),1,1)&amp;":"&amp;ADDRESS(ROW(AY221),COLUMN(AY221)-1,1,1),TRUE),"OK")&gt;0,"OK","NOK")),
              IF(AY$8&gt;=VLOOKUP($A221,'2.2'!$D:$O,5,FALSE),"OK","NOK")),
         "")</f>
        <v/>
      </c>
      <c r="AZ221" s="1269" t="str">
        <f ca="1">IF(intern2!BA57&gt;0,
        IF(AZ$166="X",
              IF(COUNTBLANK(INDIRECT(ADDRESS(ROW(AZ221),MATCH(AZ$167,$166:$166,0),1,1)&amp;":"&amp;ADDRESS(ROW(AZ221),COLUMN(AZ221)-1,1,1),TRUE))&gt;0,"",
                    IF(COUNTIF(INDIRECT(ADDRESS(ROW(AZ221),MATCH(AZ$167,$166:$166,0),1,1)&amp;":"&amp;ADDRESS(ROW(AZ221),COLUMN(AZ221)-1,1,1),TRUE),"OK")&gt;0,"OK","NOK")),
              IF(AZ$8&gt;=VLOOKUP($A221,'2.2'!$D:$O,5,FALSE),"OK","NOK")),
         "")</f>
        <v/>
      </c>
      <c r="BA221" s="1156" t="str">
        <f ca="1">IF(intern2!BB57&gt;0,
        IF(BA$166="X",
              IF(COUNTBLANK(INDIRECT(ADDRESS(ROW(BA221),MATCH(BA$167,$166:$166,0),1,1)&amp;":"&amp;ADDRESS(ROW(BA221),COLUMN(BA221)-1,1,1),TRUE))&gt;0,"",
                    IF(COUNTIF(INDIRECT(ADDRESS(ROW(BA221),MATCH(BA$167,$166:$166,0),1,1)&amp;":"&amp;ADDRESS(ROW(BA221),COLUMN(BA221)-1,1,1),TRUE),"OK")&gt;0,"OK","NOK")),
              IF(BA$8&gt;=VLOOKUP($A221,'2.2'!$D:$O,5,FALSE),"OK","NOK")),
         "")</f>
        <v/>
      </c>
      <c r="BB221" s="1156" t="str">
        <f ca="1">IF(intern2!BC57&gt;0,
        IF(BB$166="X",
              IF(COUNTBLANK(INDIRECT(ADDRESS(ROW(BB221),MATCH(BB$167,$166:$166,0),1,1)&amp;":"&amp;ADDRESS(ROW(BB221),COLUMN(BB221)-1,1,1),TRUE))&gt;0,"",
                    IF(COUNTIF(INDIRECT(ADDRESS(ROW(BB221),MATCH(BB$167,$166:$166,0),1,1)&amp;":"&amp;ADDRESS(ROW(BB221),COLUMN(BB221)-1,1,1),TRUE),"OK")&gt;0,"OK","NOK")),
              IF(BB$8&gt;=VLOOKUP($A221,'2.2'!$D:$O,5,FALSE),"OK","NOK")),
         "")</f>
        <v/>
      </c>
      <c r="BC221" s="1156" t="str">
        <f ca="1">IF(intern2!BD57&gt;0,
        IF(BC$166="X",
              IF(COUNTBLANK(INDIRECT(ADDRESS(ROW(BC221),MATCH(BC$167,$166:$166,0),1,1)&amp;":"&amp;ADDRESS(ROW(BC221),COLUMN(BC221)-1,1,1),TRUE))&gt;0,"",
                    IF(COUNTIF(INDIRECT(ADDRESS(ROW(BC221),MATCH(BC$167,$166:$166,0),1,1)&amp;":"&amp;ADDRESS(ROW(BC221),COLUMN(BC221)-1,1,1),TRUE),"OK")&gt;0,"OK","NOK")),
              IF(BC$8&gt;=VLOOKUP($A221,'2.2'!$D:$O,5,FALSE),"OK","NOK")),
         "")</f>
        <v/>
      </c>
      <c r="BD221" s="1156" t="str">
        <f ca="1">IF(intern2!BE57&gt;0,
        IF(BD$166="X",
              IF(COUNTBLANK(INDIRECT(ADDRESS(ROW(BD221),MATCH(BD$167,$166:$166,0),1,1)&amp;":"&amp;ADDRESS(ROW(BD221),COLUMN(BD221)-1,1,1),TRUE))&gt;0,"",
                    IF(COUNTIF(INDIRECT(ADDRESS(ROW(BD221),MATCH(BD$167,$166:$166,0),1,1)&amp;":"&amp;ADDRESS(ROW(BD221),COLUMN(BD221)-1,1,1),TRUE),"OK")&gt;0,"OK","NOK")),
              IF(BD$8&gt;=VLOOKUP($A221,'2.2'!$D:$O,5,FALSE),"OK","NOK")),
         "")</f>
        <v/>
      </c>
      <c r="BE221" s="1156" t="str">
        <f ca="1">IF(intern2!BF57&gt;0,
        IF(BE$166="X",
              IF(COUNTBLANK(INDIRECT(ADDRESS(ROW(BE221),MATCH(BE$167,$166:$166,0),1,1)&amp;":"&amp;ADDRESS(ROW(BE221),COLUMN(BE221)-1,1,1),TRUE))&gt;0,"",
                    IF(COUNTIF(INDIRECT(ADDRESS(ROW(BE221),MATCH(BE$167,$166:$166,0),1,1)&amp;":"&amp;ADDRESS(ROW(BE221),COLUMN(BE221)-1,1,1),TRUE),"OK")&gt;0,"OK","NOK")),
              IF(BE$8&gt;=VLOOKUP($A221,'2.2'!$D:$O,5,FALSE),"OK","NOK")),
         "")</f>
        <v/>
      </c>
      <c r="BF221" s="1170" t="str">
        <f ca="1">IF(intern2!BG57&gt;0,
        IF(BF$166="X",
              IF(COUNTBLANK(INDIRECT(ADDRESS(ROW(BF221),MATCH(BF$167,$166:$166,0),1,1)&amp;":"&amp;ADDRESS(ROW(BF221),COLUMN(BF221)-1,1,1),TRUE))&gt;0,"",
                    IF(COUNTIF(INDIRECT(ADDRESS(ROW(BF221),MATCH(BF$167,$166:$166,0),1,1)&amp;":"&amp;ADDRESS(ROW(BF221),COLUMN(BF221)-1,1,1),TRUE),"OK")&gt;0,"OK","NOK")),
              IF(BF$8&gt;=VLOOKUP($A221,'2.2'!$D:$O,5,FALSE),"OK","NOK")),
         "")</f>
        <v/>
      </c>
      <c r="BG221" s="1269" t="str">
        <f ca="1">IF(intern2!BH57&gt;0,
        IF(BG$166="X",
              IF(COUNTBLANK(INDIRECT(ADDRESS(ROW(BG221),MATCH(BG$167,$166:$166,0),1,1)&amp;":"&amp;ADDRESS(ROW(BG221),COLUMN(BG221)-1,1,1),TRUE))&gt;0,"",
                    IF(COUNTIF(INDIRECT(ADDRESS(ROW(BG221),MATCH(BG$167,$166:$166,0),1,1)&amp;":"&amp;ADDRESS(ROW(BG221),COLUMN(BG221)-1,1,1),TRUE),"OK")&gt;0,"OK","NOK")),
              IF(BG$8&gt;=VLOOKUP($A221,'2.2'!$D:$O,5,FALSE),"OK","NOK")),
         "")</f>
        <v/>
      </c>
      <c r="BH221" s="1176" t="str">
        <f t="shared" ca="1" si="12"/>
        <v>NOK</v>
      </c>
      <c r="BI221" s="1176"/>
    </row>
    <row r="222" spans="1:61" ht="26.4" x14ac:dyDescent="0.25">
      <c r="A222" s="716" t="str">
        <f t="shared" ref="A222:B222" si="65">+A62</f>
        <v>HAE2</v>
      </c>
      <c r="B222" s="1157" t="str">
        <f t="shared" si="65"/>
        <v>Linfomi indolenti e leucemie croniche</v>
      </c>
      <c r="C222" s="1156" t="str">
        <f ca="1">IF(intern2!D58&gt;0,
        IF(C$166="X",
              IF(COUNTBLANK(INDIRECT(ADDRESS(ROW(C222),MATCH(C$167,$166:$166,0),1,1)&amp;":"&amp;ADDRESS(ROW(C222),COLUMN(C222)-1,1,1),TRUE))&gt;0,"",
                    IF(COUNTIF(INDIRECT(ADDRESS(ROW(C222),MATCH(C$167,$166:$166,0),1,1)&amp;":"&amp;ADDRESS(ROW(C222),COLUMN(C222)-1,1,1),TRUE),"OK")&gt;0,"OK","NOK")),
              IF(C$8&gt;=VLOOKUP($A222,'2.2'!$D:$O,5,FALSE),"OK","NOK")),
         "")</f>
        <v/>
      </c>
      <c r="D222" s="1156" t="str">
        <f ca="1">IF(intern2!E58&gt;0,
        IF(D$166="X",
              IF(COUNTBLANK(INDIRECT(ADDRESS(ROW(D222),MATCH(D$167,$166:$166,0),1,1)&amp;":"&amp;ADDRESS(ROW(D222),COLUMN(D222)-1,1,1),TRUE))&gt;0,"",
                    IF(COUNTIF(INDIRECT(ADDRESS(ROW(D222),MATCH(D$167,$166:$166,0),1,1)&amp;":"&amp;ADDRESS(ROW(D222),COLUMN(D222)-1,1,1),TRUE),"OK")&gt;0,"OK","NOK")),
              IF(D$8&gt;=VLOOKUP($A222,'2.2'!$D:$O,5,FALSE),"OK","NOK")),
         "")</f>
        <v/>
      </c>
      <c r="E222" s="1156" t="str">
        <f ca="1">IF(intern2!F58&gt;0,
        IF(E$166="X",
              IF(COUNTBLANK(INDIRECT(ADDRESS(ROW(E222),MATCH(E$167,$166:$166,0),1,1)&amp;":"&amp;ADDRESS(ROW(E222),COLUMN(E222)-1,1,1),TRUE))&gt;0,"",
                    IF(COUNTIF(INDIRECT(ADDRESS(ROW(E222),MATCH(E$167,$166:$166,0),1,1)&amp;":"&amp;ADDRESS(ROW(E222),COLUMN(E222)-1,1,1),TRUE),"OK")&gt;0,"OK","NOK")),
              IF(E$8&gt;=VLOOKUP($A222,'2.2'!$D:$O,5,FALSE),"OK","NOK")),
         "")</f>
        <v/>
      </c>
      <c r="F222" s="1156" t="str">
        <f ca="1">IF(intern2!G58&gt;0,
        IF(F$166="X",
              IF(COUNTBLANK(INDIRECT(ADDRESS(ROW(F222),MATCH(F$167,$166:$166,0),1,1)&amp;":"&amp;ADDRESS(ROW(F222),COLUMN(F222)-1,1,1),TRUE))&gt;0,"",
                    IF(COUNTIF(INDIRECT(ADDRESS(ROW(F222),MATCH(F$167,$166:$166,0),1,1)&amp;":"&amp;ADDRESS(ROW(F222),COLUMN(F222)-1,1,1),TRUE),"OK")&gt;0,"OK","NOK")),
              IF(F$8&gt;=VLOOKUP($A222,'2.2'!$D:$O,5,FALSE),"OK","NOK")),
         "")</f>
        <v/>
      </c>
      <c r="G222" s="1156" t="str">
        <f ca="1">IF(intern2!H58&gt;0,
        IF(G$166="X",
              IF(COUNTBLANK(INDIRECT(ADDRESS(ROW(G222),MATCH(G$167,$166:$166,0),1,1)&amp;":"&amp;ADDRESS(ROW(G222),COLUMN(G222)-1,1,1),TRUE))&gt;0,"",
                    IF(COUNTIF(INDIRECT(ADDRESS(ROW(G222),MATCH(G$167,$166:$166,0),1,1)&amp;":"&amp;ADDRESS(ROW(G222),COLUMN(G222)-1,1,1),TRUE),"OK")&gt;0,"OK","NOK")),
              IF(G$8&gt;=VLOOKUP($A222,'2.2'!$D:$O,5,FALSE),"OK","NOK")),
         "")</f>
        <v/>
      </c>
      <c r="H222" s="1156" t="str">
        <f ca="1">IF(intern2!I58&gt;0,
        IF(H$166="X",
              IF(COUNTBLANK(INDIRECT(ADDRESS(ROW(H222),MATCH(H$167,$166:$166,0),1,1)&amp;":"&amp;ADDRESS(ROW(H222),COLUMN(H222)-1,1,1),TRUE))&gt;0,"",
                    IF(COUNTIF(INDIRECT(ADDRESS(ROW(H222),MATCH(H$167,$166:$166,0),1,1)&amp;":"&amp;ADDRESS(ROW(H222),COLUMN(H222)-1,1,1),TRUE),"OK")&gt;0,"OK","NOK")),
              IF(H$8&gt;=VLOOKUP($A222,'2.2'!$D:$O,5,FALSE),"OK","NOK")),
         "")</f>
        <v/>
      </c>
      <c r="I222" s="1269" t="str">
        <f ca="1">IF(intern2!J58&gt;0,
        IF(I$166="X",
              IF(COUNTBLANK(INDIRECT(ADDRESS(ROW(I222),MATCH(I$167,$166:$166,0),1,1)&amp;":"&amp;ADDRESS(ROW(I222),COLUMN(I222)-1,1,1),TRUE))&gt;0,"",
                    IF(COUNTIF(INDIRECT(ADDRESS(ROW(I222),MATCH(I$167,$166:$166,0),1,1)&amp;":"&amp;ADDRESS(ROW(I222),COLUMN(I222)-1,1,1),TRUE),"OK")&gt;0,"OK","NOK")),
              IF(I$8&gt;=VLOOKUP($A222,'2.2'!$D:$O,5,FALSE),"OK","NOK")),
         "")</f>
        <v/>
      </c>
      <c r="J222" s="1159" t="str">
        <f ca="1">IF(intern2!K58&gt;0,
        IF(J$166="X",
              IF(COUNTBLANK(INDIRECT(ADDRESS(ROW(J222),MATCH(J$167,$166:$166,0),1,1)&amp;":"&amp;ADDRESS(ROW(J222),COLUMN(J222)-1,1,1),TRUE))&gt;0,"",
                    IF(COUNTIF(INDIRECT(ADDRESS(ROW(J222),MATCH(J$167,$166:$166,0),1,1)&amp;":"&amp;ADDRESS(ROW(J222),COLUMN(J222)-1,1,1),TRUE),"OK")&gt;0,"OK","NOK")),
              IF(J$8&gt;=VLOOKUP($A222,'2.2'!$D:$O,5,FALSE),"OK","NOK")),
         "")</f>
        <v/>
      </c>
      <c r="K222" s="1156" t="str">
        <f ca="1">IF(intern2!L58&gt;0,
        IF(K$166="X",
              IF(COUNTBLANK(INDIRECT(ADDRESS(ROW(K222),MATCH(K$167,$166:$166,0),1,1)&amp;":"&amp;ADDRESS(ROW(K222),COLUMN(K222)-1,1,1),TRUE))&gt;0,"",
                    IF(COUNTIF(INDIRECT(ADDRESS(ROW(K222),MATCH(K$167,$166:$166,0),1,1)&amp;":"&amp;ADDRESS(ROW(K222),COLUMN(K222)-1,1,1),TRUE),"OK")&gt;0,"OK","NOK")),
              IF(K$8&gt;=VLOOKUP($A222,'2.2'!$D:$O,5,FALSE),"OK","NOK")),
         "")</f>
        <v/>
      </c>
      <c r="L222" s="1156" t="str">
        <f ca="1">IF(intern2!M58&gt;0,
        IF(L$166="X",
              IF(COUNTBLANK(INDIRECT(ADDRESS(ROW(L222),MATCH(L$167,$166:$166,0),1,1)&amp;":"&amp;ADDRESS(ROW(L222),COLUMN(L222)-1,1,1),TRUE))&gt;0,"",
                    IF(COUNTIF(INDIRECT(ADDRESS(ROW(L222),MATCH(L$167,$166:$166,0),1,1)&amp;":"&amp;ADDRESS(ROW(L222),COLUMN(L222)-1,1,1),TRUE),"OK")&gt;0,"OK","NOK")),
              IF(L$8&gt;=VLOOKUP($A222,'2.2'!$D:$O,5,FALSE),"OK","NOK")),
         "")</f>
        <v/>
      </c>
      <c r="M222" s="1156" t="str">
        <f ca="1">IF(intern2!N58&gt;0,
        IF(M$166="X",
              IF(COUNTBLANK(INDIRECT(ADDRESS(ROW(M222),MATCH(M$167,$166:$166,0),1,1)&amp;":"&amp;ADDRESS(ROW(M222),COLUMN(M222)-1,1,1),TRUE))&gt;0,"",
                    IF(COUNTIF(INDIRECT(ADDRESS(ROW(M222),MATCH(M$167,$166:$166,0),1,1)&amp;":"&amp;ADDRESS(ROW(M222),COLUMN(M222)-1,1,1),TRUE),"OK")&gt;0,"OK","NOK")),
              IF(M$8&gt;=VLOOKUP($A222,'2.2'!$D:$O,5,FALSE),"OK","NOK")),
         "")</f>
        <v/>
      </c>
      <c r="N222" s="1156" t="str">
        <f ca="1">IF(intern2!O58&gt;0,
        IF(N$166="X",
              IF(COUNTBLANK(INDIRECT(ADDRESS(ROW(N222),MATCH(N$167,$166:$166,0),1,1)&amp;":"&amp;ADDRESS(ROW(N222),COLUMN(N222)-1,1,1),TRUE))&gt;0,"",
                    IF(COUNTIF(INDIRECT(ADDRESS(ROW(N222),MATCH(N$167,$166:$166,0),1,1)&amp;":"&amp;ADDRESS(ROW(N222),COLUMN(N222)-1,1,1),TRUE),"OK")&gt;0,"OK","NOK")),
              IF(N$8&gt;=VLOOKUP($A222,'2.2'!$D:$O,5,FALSE),"OK","NOK")),
         "")</f>
        <v/>
      </c>
      <c r="O222" s="1156" t="str">
        <f ca="1">IF(intern2!P58&gt;0,
        IF(O$166="X",
              IF(COUNTBLANK(INDIRECT(ADDRESS(ROW(O222),MATCH(O$167,$166:$166,0),1,1)&amp;":"&amp;ADDRESS(ROW(O222),COLUMN(O222)-1,1,1),TRUE))&gt;0,"",
                    IF(COUNTIF(INDIRECT(ADDRESS(ROW(O222),MATCH(O$167,$166:$166,0),1,1)&amp;":"&amp;ADDRESS(ROW(O222),COLUMN(O222)-1,1,1),TRUE),"OK")&gt;0,"OK","NOK")),
              IF(O$8&gt;=VLOOKUP($A222,'2.2'!$D:$O,5,FALSE),"OK","NOK")),
         "")</f>
        <v/>
      </c>
      <c r="P222" s="1156" t="str">
        <f ca="1">IF(intern2!Q58&gt;0,
        IF(P$166="X",
              IF(COUNTBLANK(INDIRECT(ADDRESS(ROW(P222),MATCH(P$167,$166:$166,0),1,1)&amp;":"&amp;ADDRESS(ROW(P222),COLUMN(P222)-1,1,1),TRUE))&gt;0,"",
                    IF(COUNTIF(INDIRECT(ADDRESS(ROW(P222),MATCH(P$167,$166:$166,0),1,1)&amp;":"&amp;ADDRESS(ROW(P222),COLUMN(P222)-1,1,1),TRUE),"OK")&gt;0,"OK","NOK")),
              IF(P$8&gt;=VLOOKUP($A222,'2.2'!$D:$O,5,FALSE),"OK","NOK")),
         "")</f>
        <v/>
      </c>
      <c r="Q222" s="1156" t="str">
        <f ca="1">IF(intern2!R58&gt;0,
        IF(Q$166="X",
              IF(COUNTBLANK(INDIRECT(ADDRESS(ROW(Q222),MATCH(Q$167,$166:$166,0),1,1)&amp;":"&amp;ADDRESS(ROW(Q222),COLUMN(Q222)-1,1,1),TRUE))&gt;0,"",
                    IF(COUNTIF(INDIRECT(ADDRESS(ROW(Q222),MATCH(Q$167,$166:$166,0),1,1)&amp;":"&amp;ADDRESS(ROW(Q222),COLUMN(Q222)-1,1,1),TRUE),"OK")&gt;0,"OK","NOK")),
              IF(Q$8&gt;=VLOOKUP($A222,'2.2'!$D:$O,5,FALSE),"OK","NOK")),
         "")</f>
        <v/>
      </c>
      <c r="R222" s="1159" t="str">
        <f ca="1">IF(intern2!S58&gt;0,
        IF(R$166="X",
              IF(COUNTBLANK(INDIRECT(ADDRESS(ROW(R222),MATCH(R$167,$166:$166,0),1,1)&amp;":"&amp;ADDRESS(ROW(R222),COLUMN(R222)-1,1,1),TRUE))&gt;0,"",
                    IF(COUNTIF(INDIRECT(ADDRESS(ROW(R222),MATCH(R$167,$166:$166,0),1,1)&amp;":"&amp;ADDRESS(ROW(R222),COLUMN(R222)-1,1,1),TRUE),"OK")&gt;0,"OK","NOK")),
              IF(R$8&gt;=VLOOKUP($A222,'2.2'!$D:$O,5,FALSE),"OK","NOK")),
         "")</f>
        <v/>
      </c>
      <c r="S222" s="1159" t="str">
        <f ca="1">IF(intern2!T58&gt;0,
        IF(S$166="X",
              IF(COUNTBLANK(INDIRECT(ADDRESS(ROW(S222),MATCH(S$167,$166:$166,0),1,1)&amp;":"&amp;ADDRESS(ROW(S222),COLUMN(S222)-1,1,1),TRUE))&gt;0,"",
                    IF(COUNTIF(INDIRECT(ADDRESS(ROW(S222),MATCH(S$167,$166:$166,0),1,1)&amp;":"&amp;ADDRESS(ROW(S222),COLUMN(S222)-1,1,1),TRUE),"OK")&gt;0,"OK","NOK")),
              IF(S$8&gt;=VLOOKUP($A222,'2.2'!$D:$O,5,FALSE),"OK","NOK")),
         "")</f>
        <v/>
      </c>
      <c r="T222" s="1156" t="str">
        <f ca="1">IF(intern2!U58&gt;0,
        IF(T$166="X",
              IF(COUNTBLANK(INDIRECT(ADDRESS(ROW(T222),MATCH(T$167,$166:$166,0),1,1)&amp;":"&amp;ADDRESS(ROW(T222),COLUMN(T222)-1,1,1),TRUE))&gt;0,"",
                    IF(COUNTIF(INDIRECT(ADDRESS(ROW(T222),MATCH(T$167,$166:$166,0),1,1)&amp;":"&amp;ADDRESS(ROW(T222),COLUMN(T222)-1,1,1),TRUE),"OK")&gt;0,"OK","NOK")),
              IF(T$8&gt;=VLOOKUP($A222,'2.2'!$D:$O,5,FALSE),"OK","NOK")),
         "")</f>
        <v>NOK</v>
      </c>
      <c r="U222" s="1156" t="str">
        <f ca="1">IF(intern2!V58&gt;0,
        IF(U$166="X",
              IF(COUNTBLANK(INDIRECT(ADDRESS(ROW(U222),MATCH(U$167,$166:$166,0),1,1)&amp;":"&amp;ADDRESS(ROW(U222),COLUMN(U222)-1,1,1),TRUE))&gt;0,"",
                    IF(COUNTIF(INDIRECT(ADDRESS(ROW(U222),MATCH(U$167,$166:$166,0),1,1)&amp;":"&amp;ADDRESS(ROW(U222),COLUMN(U222)-1,1,1),TRUE),"OK")&gt;0,"OK","NOK")),
              IF(U$8&gt;=VLOOKUP($A222,'2.2'!$D:$O,5,FALSE),"OK","NOK")),
         "")</f>
        <v/>
      </c>
      <c r="V222" s="1156" t="str">
        <f ca="1">IF(intern2!W58&gt;0,
        IF(V$166="X",
              IF(COUNTBLANK(INDIRECT(ADDRESS(ROW(V222),MATCH(V$167,$166:$166,0),1,1)&amp;":"&amp;ADDRESS(ROW(V222),COLUMN(V222)-1,1,1),TRUE))&gt;0,"",
                    IF(COUNTIF(INDIRECT(ADDRESS(ROW(V222),MATCH(V$167,$166:$166,0),1,1)&amp;":"&amp;ADDRESS(ROW(V222),COLUMN(V222)-1,1,1),TRUE),"OK")&gt;0,"OK","NOK")),
              IF(V$8&gt;=VLOOKUP($A222,'2.2'!$D:$O,5,FALSE),"OK","NOK")),
         "")</f>
        <v/>
      </c>
      <c r="W222" s="1156" t="str">
        <f ca="1">IF(intern2!X58&gt;0,
        IF(W$166="X",
              IF(COUNTBLANK(INDIRECT(ADDRESS(ROW(W222),MATCH(W$167,$166:$166,0),1,1)&amp;":"&amp;ADDRESS(ROW(W222),COLUMN(W222)-1,1,1),TRUE))&gt;0,"",
                    IF(COUNTIF(INDIRECT(ADDRESS(ROW(W222),MATCH(W$167,$166:$166,0),1,1)&amp;":"&amp;ADDRESS(ROW(W222),COLUMN(W222)-1,1,1),TRUE),"OK")&gt;0,"OK","NOK")),
              IF(W$8&gt;=VLOOKUP($A222,'2.2'!$D:$O,5,FALSE),"OK","NOK")),
         "")</f>
        <v/>
      </c>
      <c r="X222" s="1156" t="str">
        <f ca="1">IF(intern2!Y58&gt;0,
        IF(X$166="X",
              IF(COUNTBLANK(INDIRECT(ADDRESS(ROW(X222),MATCH(X$167,$166:$166,0),1,1)&amp;":"&amp;ADDRESS(ROW(X222),COLUMN(X222)-1,1,1),TRUE))&gt;0,"",
                    IF(COUNTIF(INDIRECT(ADDRESS(ROW(X222),MATCH(X$167,$166:$166,0),1,1)&amp;":"&amp;ADDRESS(ROW(X222),COLUMN(X222)-1,1,1),TRUE),"OK")&gt;0,"OK","NOK")),
              IF(X$8&gt;=VLOOKUP($A222,'2.2'!$D:$O,5,FALSE),"OK","NOK")),
         "")</f>
        <v/>
      </c>
      <c r="Y222" s="1170" t="str">
        <f ca="1">IF(intern2!Z58&gt;0,
        IF(Y$166="X",
              IF(COUNTBLANK(INDIRECT(ADDRESS(ROW(Y222),MATCH(Y$167,$166:$166,0),1,1)&amp;":"&amp;ADDRESS(ROW(Y222),COLUMN(Y222)-1,1,1),TRUE))&gt;0,"",
                    IF(COUNTIF(INDIRECT(ADDRESS(ROW(Y222),MATCH(Y$167,$166:$166,0),1,1)&amp;":"&amp;ADDRESS(ROW(Y222),COLUMN(Y222)-1,1,1),TRUE),"OK")&gt;0,"OK","NOK")),
              IF(Y$8&gt;=VLOOKUP($A222,'2.2'!$D:$O,5,FALSE),"OK","NOK")),
         "")</f>
        <v/>
      </c>
      <c r="Z222" s="1269" t="str">
        <f ca="1">IF(intern2!AA58&gt;0,
        IF(Z$166="X",
              IF(COUNTBLANK(INDIRECT(ADDRESS(ROW(Z222),MATCH(Z$167,$166:$166,0),1,1)&amp;":"&amp;ADDRESS(ROW(Z222),COLUMN(Z222)-1,1,1),TRUE))&gt;0,"",
                    IF(COUNTIF(INDIRECT(ADDRESS(ROW(Z222),MATCH(Z$167,$166:$166,0),1,1)&amp;":"&amp;ADDRESS(ROW(Z222),COLUMN(Z222)-1,1,1),TRUE),"OK")&gt;0,"OK","NOK")),
              IF(Z$8&gt;=VLOOKUP($A222,'2.2'!$D:$O,5,FALSE),"OK","NOK")),
         "")</f>
        <v/>
      </c>
      <c r="AA222" s="1156" t="str">
        <f ca="1">IF(intern2!AB58&gt;0,
        IF(AA$166="X",
              IF(COUNTBLANK(INDIRECT(ADDRESS(ROW(AA222),MATCH(AA$167,$166:$166,0),1,1)&amp;":"&amp;ADDRESS(ROW(AA222),COLUMN(AA222)-1,1,1),TRUE))&gt;0,"",
                    IF(COUNTIF(INDIRECT(ADDRESS(ROW(AA222),MATCH(AA$167,$166:$166,0),1,1)&amp;":"&amp;ADDRESS(ROW(AA222),COLUMN(AA222)-1,1,1),TRUE),"OK")&gt;0,"OK","NOK")),
              IF(AA$8&gt;=VLOOKUP($A222,'2.2'!$D:$O,5,FALSE),"OK","NOK")),
         "")</f>
        <v/>
      </c>
      <c r="AB222" s="1156" t="str">
        <f ca="1">IF(intern2!AC58&gt;0,
        IF(AB$166="X",
              IF(COUNTBLANK(INDIRECT(ADDRESS(ROW(AB222),MATCH(AB$167,$166:$166,0),1,1)&amp;":"&amp;ADDRESS(ROW(AB222),COLUMN(AB222)-1,1,1),TRUE))&gt;0,"",
                    IF(COUNTIF(INDIRECT(ADDRESS(ROW(AB222),MATCH(AB$167,$166:$166,0),1,1)&amp;":"&amp;ADDRESS(ROW(AB222),COLUMN(AB222)-1,1,1),TRUE),"OK")&gt;0,"OK","NOK")),
              IF(AB$8&gt;=VLOOKUP($A222,'2.2'!$D:$O,5,FALSE),"OK","NOK")),
         "")</f>
        <v/>
      </c>
      <c r="AC222" s="1156" t="str">
        <f ca="1">IF(intern2!AD58&gt;0,
        IF(AC$166="X",
              IF(COUNTBLANK(INDIRECT(ADDRESS(ROW(AC222),MATCH(AC$167,$166:$166,0),1,1)&amp;":"&amp;ADDRESS(ROW(AC222),COLUMN(AC222)-1,1,1),TRUE))&gt;0,"",
                    IF(COUNTIF(INDIRECT(ADDRESS(ROW(AC222),MATCH(AC$167,$166:$166,0),1,1)&amp;":"&amp;ADDRESS(ROW(AC222),COLUMN(AC222)-1,1,1),TRUE),"OK")&gt;0,"OK","NOK")),
              IF(AC$8&gt;=VLOOKUP($A222,'2.2'!$D:$O,5,FALSE),"OK","NOK")),
         "")</f>
        <v/>
      </c>
      <c r="AD222" s="1156" t="str">
        <f ca="1">IF(intern2!AE58&gt;0,
        IF(AD$166="X",
              IF(COUNTBLANK(INDIRECT(ADDRESS(ROW(AD222),MATCH(AD$167,$166:$166,0),1,1)&amp;":"&amp;ADDRESS(ROW(AD222),COLUMN(AD222)-1,1,1),TRUE))&gt;0,"",
                    IF(COUNTIF(INDIRECT(ADDRESS(ROW(AD222),MATCH(AD$167,$166:$166,0),1,1)&amp;":"&amp;ADDRESS(ROW(AD222),COLUMN(AD222)-1,1,1),TRUE),"OK")&gt;0,"OK","NOK")),
              IF(AD$8&gt;=VLOOKUP($A222,'2.2'!$D:$O,5,FALSE),"OK","NOK")),
         "")</f>
        <v>NOK</v>
      </c>
      <c r="AE222" s="1160" t="str">
        <f ca="1">IF(intern2!AF58&gt;0,
        IF(AE$166="X",
              IF(COUNTBLANK(INDIRECT(ADDRESS(ROW(AE222),MATCH(AE$167,$166:$166,0),1,1)&amp;":"&amp;ADDRESS(ROW(AE222),COLUMN(AE222)-1,1,1),TRUE))&gt;0,"",
                    IF(COUNTIF(INDIRECT(ADDRESS(ROW(AE222),MATCH(AE$167,$166:$166,0),1,1)&amp;":"&amp;ADDRESS(ROW(AE222),COLUMN(AE222)-1,1,1),TRUE),"OK")&gt;0,"OK","NOK")),
              IF(AE$8&gt;=VLOOKUP($A222,'2.2'!$D:$O,5,FALSE),"OK","NOK")),
         "")</f>
        <v>NOK</v>
      </c>
      <c r="AF222" s="1269" t="str">
        <f ca="1">IF(intern2!AG58&gt;0,
        IF(AF$166="X",
              IF(COUNTBLANK(INDIRECT(ADDRESS(ROW(AF222),MATCH(AF$167,$166:$166,0),1,1)&amp;":"&amp;ADDRESS(ROW(AF222),COLUMN(AF222)-1,1,1),TRUE))&gt;0,"",
                    IF(COUNTIF(INDIRECT(ADDRESS(ROW(AF222),MATCH(AF$167,$166:$166,0),1,1)&amp;":"&amp;ADDRESS(ROW(AF222),COLUMN(AF222)-1,1,1),TRUE),"OK")&gt;0,"OK","NOK")),
              IF(AF$8&gt;=VLOOKUP($A222,'2.2'!$D:$O,5,FALSE),"OK","NOK")),
         "")</f>
        <v>NOK</v>
      </c>
      <c r="AG222" s="1160" t="str">
        <f ca="1">IF(intern2!AH58&gt;0,
        IF(AG$166="X",
              IF(COUNTBLANK(INDIRECT(ADDRESS(ROW(AG222),MATCH(AG$167,$166:$166,0),1,1)&amp;":"&amp;ADDRESS(ROW(AG222),COLUMN(AG222)-1,1,1),TRUE))&gt;0,"",
                    IF(COUNTIF(INDIRECT(ADDRESS(ROW(AG222),MATCH(AG$167,$166:$166,0),1,1)&amp;":"&amp;ADDRESS(ROW(AG222),COLUMN(AG222)-1,1,1),TRUE),"OK")&gt;0,"OK","NOK")),
              IF(AG$8&gt;=VLOOKUP($A222,'2.2'!$D:$O,5,FALSE),"OK","NOK")),
         "")</f>
        <v/>
      </c>
      <c r="AH222" s="1160" t="str">
        <f ca="1">IF(intern2!AI58&gt;0,
        IF(AH$166="X",
              IF(COUNTBLANK(INDIRECT(ADDRESS(ROW(AH222),MATCH(AH$167,$166:$166,0),1,1)&amp;":"&amp;ADDRESS(ROW(AH222),COLUMN(AH222)-1,1,1),TRUE))&gt;0,"",
                    IF(COUNTIF(INDIRECT(ADDRESS(ROW(AH222),MATCH(AH$167,$166:$166,0),1,1)&amp;":"&amp;ADDRESS(ROW(AH222),COLUMN(AH222)-1,1,1),TRUE),"OK")&gt;0,"OK","NOK")),
              IF(AH$8&gt;=VLOOKUP($A222,'2.2'!$D:$O,5,FALSE),"OK","NOK")),
         "")</f>
        <v/>
      </c>
      <c r="AI222" s="1156" t="str">
        <f ca="1">IF(intern2!AJ58&gt;0,
        IF(AI$166="X",
              IF(COUNTBLANK(INDIRECT(ADDRESS(ROW(AI222),MATCH(AI$167,$166:$166,0),1,1)&amp;":"&amp;ADDRESS(ROW(AI222),COLUMN(AI222)-1,1,1),TRUE))&gt;0,"",
                    IF(COUNTIF(INDIRECT(ADDRESS(ROW(AI222),MATCH(AI$167,$166:$166,0),1,1)&amp;":"&amp;ADDRESS(ROW(AI222),COLUMN(AI222)-1,1,1),TRUE),"OK")&gt;0,"OK","NOK")),
              IF(AI$8&gt;=VLOOKUP($A222,'2.2'!$D:$O,5,FALSE),"OK","NOK")),
         "")</f>
        <v/>
      </c>
      <c r="AJ222" s="1156" t="str">
        <f ca="1">IF(intern2!AK58&gt;0,
        IF(AJ$166="X",
              IF(COUNTBLANK(INDIRECT(ADDRESS(ROW(AJ222),MATCH(AJ$167,$166:$166,0),1,1)&amp;":"&amp;ADDRESS(ROW(AJ222),COLUMN(AJ222)-1,1,1),TRUE))&gt;0,"",
                    IF(COUNTIF(INDIRECT(ADDRESS(ROW(AJ222),MATCH(AJ$167,$166:$166,0),1,1)&amp;":"&amp;ADDRESS(ROW(AJ222),COLUMN(AJ222)-1,1,1),TRUE),"OK")&gt;0,"OK","NOK")),
              IF(AJ$8&gt;=VLOOKUP($A222,'2.2'!$D:$O,5,FALSE),"OK","NOK")),
         "")</f>
        <v/>
      </c>
      <c r="AK222" s="1156" t="str">
        <f ca="1">IF(intern2!AL58&gt;0,
        IF(AK$166="X",
              IF(COUNTBLANK(INDIRECT(ADDRESS(ROW(AK222),MATCH(AK$167,$166:$166,0),1,1)&amp;":"&amp;ADDRESS(ROW(AK222),COLUMN(AK222)-1,1,1),TRUE))&gt;0,"",
                    IF(COUNTIF(INDIRECT(ADDRESS(ROW(AK222),MATCH(AK$167,$166:$166,0),1,1)&amp;":"&amp;ADDRESS(ROW(AK222),COLUMN(AK222)-1,1,1),TRUE),"OK")&gt;0,"OK","NOK")),
              IF(AK$8&gt;=VLOOKUP($A222,'2.2'!$D:$O,5,FALSE),"OK","NOK")),
         "")</f>
        <v/>
      </c>
      <c r="AL222" s="1156" t="str">
        <f ca="1">IF(intern2!AM58&gt;0,
        IF(AL$166="X",
              IF(COUNTBLANK(INDIRECT(ADDRESS(ROW(AL222),MATCH(AL$167,$166:$166,0),1,1)&amp;":"&amp;ADDRESS(ROW(AL222),COLUMN(AL222)-1,1,1),TRUE))&gt;0,"",
                    IF(COUNTIF(INDIRECT(ADDRESS(ROW(AL222),MATCH(AL$167,$166:$166,0),1,1)&amp;":"&amp;ADDRESS(ROW(AL222),COLUMN(AL222)-1,1,1),TRUE),"OK")&gt;0,"OK","NOK")),
              IF(AL$8&gt;=VLOOKUP($A222,'2.2'!$D:$O,5,FALSE),"OK","NOK")),
         "")</f>
        <v/>
      </c>
      <c r="AM222" s="1269" t="str">
        <f ca="1">IF(intern2!AN58&gt;0,
        IF(AM$166="X",
              IF(COUNTBLANK(INDIRECT(ADDRESS(ROW(AM222),MATCH(AM$167,$166:$166,0),1,1)&amp;":"&amp;ADDRESS(ROW(AM222),COLUMN(AM222)-1,1,1),TRUE))&gt;0,"",
                    IF(COUNTIF(INDIRECT(ADDRESS(ROW(AM222),MATCH(AM$167,$166:$166,0),1,1)&amp;":"&amp;ADDRESS(ROW(AM222),COLUMN(AM222)-1,1,1),TRUE),"OK")&gt;0,"OK","NOK")),
              IF(AM$8&gt;=VLOOKUP($A222,'2.2'!$D:$O,5,FALSE),"OK","NOK")),
         "")</f>
        <v/>
      </c>
      <c r="AN222" s="1170" t="str">
        <f ca="1">IF(intern2!AO58&gt;0,
        IF(AN$166="X",
              IF(COUNTBLANK(INDIRECT(ADDRESS(ROW(AN222),MATCH(AN$167,$166:$166,0),1,1)&amp;":"&amp;ADDRESS(ROW(AN222),COLUMN(AN222)-1,1,1),TRUE))&gt;0,"",
                    IF(COUNTIF(INDIRECT(ADDRESS(ROW(AN222),MATCH(AN$167,$166:$166,0),1,1)&amp;":"&amp;ADDRESS(ROW(AN222),COLUMN(AN222)-1,1,1),TRUE),"OK")&gt;0,"OK","NOK")),
              IF(AN$8&gt;=VLOOKUP($A222,'2.2'!$D:$O,5,FALSE),"OK","NOK")),
         "")</f>
        <v>NOK</v>
      </c>
      <c r="AO222" s="1156" t="str">
        <f ca="1">IF(intern2!AP58&gt;0,
        IF(AO$166="X",
              IF(COUNTBLANK(INDIRECT(ADDRESS(ROW(AO222),MATCH(AO$167,$166:$166,0),1,1)&amp;":"&amp;ADDRESS(ROW(AO222),COLUMN(AO222)-1,1,1),TRUE))&gt;0,"",
                    IF(COUNTIF(INDIRECT(ADDRESS(ROW(AO222),MATCH(AO$167,$166:$166,0),1,1)&amp;":"&amp;ADDRESS(ROW(AO222),COLUMN(AO222)-1,1,1),TRUE),"OK")&gt;0,"OK","NOK")),
              IF(AO$8&gt;=VLOOKUP($A222,'2.2'!$D:$O,5,FALSE),"OK","NOK")),
         "")</f>
        <v/>
      </c>
      <c r="AP222" s="1156" t="str">
        <f ca="1">IF(intern2!AQ58&gt;0,
        IF(AP$166="X",
              IF(COUNTBLANK(INDIRECT(ADDRESS(ROW(AP222),MATCH(AP$167,$166:$166,0),1,1)&amp;":"&amp;ADDRESS(ROW(AP222),COLUMN(AP222)-1,1,1),TRUE))&gt;0,"",
                    IF(COUNTIF(INDIRECT(ADDRESS(ROW(AP222),MATCH(AP$167,$166:$166,0),1,1)&amp;":"&amp;ADDRESS(ROW(AP222),COLUMN(AP222)-1,1,1),TRUE),"OK")&gt;0,"OK","NOK")),
              IF(AP$8&gt;=VLOOKUP($A222,'2.2'!$D:$O,5,FALSE),"OK","NOK")),
         "")</f>
        <v/>
      </c>
      <c r="AQ222" s="1269" t="str">
        <f ca="1">IF(intern2!AR58&gt;0,
        IF(AQ$166="X",
              IF(COUNTBLANK(INDIRECT(ADDRESS(ROW(AQ222),MATCH(AQ$167,$166:$166,0),1,1)&amp;":"&amp;ADDRESS(ROW(AQ222),COLUMN(AQ222)-1,1,1),TRUE))&gt;0,"",
                    IF(COUNTIF(INDIRECT(ADDRESS(ROW(AQ222),MATCH(AQ$167,$166:$166,0),1,1)&amp;":"&amp;ADDRESS(ROW(AQ222),COLUMN(AQ222)-1,1,1),TRUE),"OK")&gt;0,"OK","NOK")),
              IF(AQ$8&gt;=VLOOKUP($A222,'2.2'!$D:$O,5,FALSE),"OK","NOK")),
         "")</f>
        <v/>
      </c>
      <c r="AR222" s="1156" t="str">
        <f ca="1">IF(intern2!AS58&gt;0,
        IF(AR$166="X",
              IF(COUNTBLANK(INDIRECT(ADDRESS(ROW(AR222),MATCH(AR$167,$166:$166,0),1,1)&amp;":"&amp;ADDRESS(ROW(AR222),COLUMN(AR222)-1,1,1),TRUE))&gt;0,"",
                    IF(COUNTIF(INDIRECT(ADDRESS(ROW(AR222),MATCH(AR$167,$166:$166,0),1,1)&amp;":"&amp;ADDRESS(ROW(AR222),COLUMN(AR222)-1,1,1),TRUE),"OK")&gt;0,"OK","NOK")),
              IF(AR$8&gt;=VLOOKUP($A222,'2.2'!$D:$O,5,FALSE),"OK","NOK")),
         "")</f>
        <v/>
      </c>
      <c r="AS222" s="1156" t="str">
        <f ca="1">IF(intern2!AT58&gt;0,
        IF(AS$166="X",
              IF(COUNTBLANK(INDIRECT(ADDRESS(ROW(AS222),MATCH(AS$167,$166:$166,0),1,1)&amp;":"&amp;ADDRESS(ROW(AS222),COLUMN(AS222)-1,1,1),TRUE))&gt;0,"",
                    IF(COUNTIF(INDIRECT(ADDRESS(ROW(AS222),MATCH(AS$167,$166:$166,0),1,1)&amp;":"&amp;ADDRESS(ROW(AS222),COLUMN(AS222)-1,1,1),TRUE),"OK")&gt;0,"OK","NOK")),
              IF(AS$8&gt;=VLOOKUP($A222,'2.2'!$D:$O,5,FALSE),"OK","NOK")),
         "")</f>
        <v/>
      </c>
      <c r="AT222" s="1269" t="str">
        <f ca="1">IF(intern2!AU58&gt;0,
        IF(AT$166="X",
              IF(COUNTBLANK(INDIRECT(ADDRESS(ROW(AT222),MATCH(AT$167,$166:$166,0),1,1)&amp;":"&amp;ADDRESS(ROW(AT222),COLUMN(AT222)-1,1,1),TRUE))&gt;0,"",
                    IF(COUNTIF(INDIRECT(ADDRESS(ROW(AT222),MATCH(AT$167,$166:$166,0),1,1)&amp;":"&amp;ADDRESS(ROW(AT222),COLUMN(AT222)-1,1,1),TRUE),"OK")&gt;0,"OK","NOK")),
              IF(AT$8&gt;=VLOOKUP($A222,'2.2'!$D:$O,5,FALSE),"OK","NOK")),
         "")</f>
        <v/>
      </c>
      <c r="AU222" s="1156" t="str">
        <f ca="1">IF(intern2!AV58&gt;0,
        IF(AU$166="X",
              IF(COUNTBLANK(INDIRECT(ADDRESS(ROW(AU222),MATCH(AU$167,$166:$166,0),1,1)&amp;":"&amp;ADDRESS(ROW(AU222),COLUMN(AU222)-1,1,1),TRUE))&gt;0,"",
                    IF(COUNTIF(INDIRECT(ADDRESS(ROW(AU222),MATCH(AU$167,$166:$166,0),1,1)&amp;":"&amp;ADDRESS(ROW(AU222),COLUMN(AU222)-1,1,1),TRUE),"OK")&gt;0,"OK","NOK")),
              IF(AU$8&gt;=VLOOKUP($A222,'2.2'!$D:$O,5,FALSE),"OK","NOK")),
         "")</f>
        <v/>
      </c>
      <c r="AV222" s="1156" t="str">
        <f ca="1">IF(intern2!AW58&gt;0,
        IF(AV$166="X",
              IF(COUNTBLANK(INDIRECT(ADDRESS(ROW(AV222),MATCH(AV$167,$166:$166,0),1,1)&amp;":"&amp;ADDRESS(ROW(AV222),COLUMN(AV222)-1,1,1),TRUE))&gt;0,"",
                    IF(COUNTIF(INDIRECT(ADDRESS(ROW(AV222),MATCH(AV$167,$166:$166,0),1,1)&amp;":"&amp;ADDRESS(ROW(AV222),COLUMN(AV222)-1,1,1),TRUE),"OK")&gt;0,"OK","NOK")),
              IF(AV$8&gt;=VLOOKUP($A222,'2.2'!$D:$O,5,FALSE),"OK","NOK")),
         "")</f>
        <v/>
      </c>
      <c r="AW222" s="1156" t="str">
        <f ca="1">IF(intern2!AX58&gt;0,
        IF(AW$166="X",
              IF(COUNTBLANK(INDIRECT(ADDRESS(ROW(AW222),MATCH(AW$167,$166:$166,0),1,1)&amp;":"&amp;ADDRESS(ROW(AW222),COLUMN(AW222)-1,1,1),TRUE))&gt;0,"",
                    IF(COUNTIF(INDIRECT(ADDRESS(ROW(AW222),MATCH(AW$167,$166:$166,0),1,1)&amp;":"&amp;ADDRESS(ROW(AW222),COLUMN(AW222)-1,1,1),TRUE),"OK")&gt;0,"OK","NOK")),
              IF(AW$8&gt;=VLOOKUP($A222,'2.2'!$D:$O,5,FALSE),"OK","NOK")),
         "")</f>
        <v/>
      </c>
      <c r="AX222" s="1156" t="str">
        <f ca="1">IF(intern2!AY58&gt;0,
        IF(AX$166="X",
              IF(COUNTBLANK(INDIRECT(ADDRESS(ROW(AX222),MATCH(AX$167,$166:$166,0),1,1)&amp;":"&amp;ADDRESS(ROW(AX222),COLUMN(AX222)-1,1,1),TRUE))&gt;0,"",
                    IF(COUNTIF(INDIRECT(ADDRESS(ROW(AX222),MATCH(AX$167,$166:$166,0),1,1)&amp;":"&amp;ADDRESS(ROW(AX222),COLUMN(AX222)-1,1,1),TRUE),"OK")&gt;0,"OK","NOK")),
              IF(AX$8&gt;=VLOOKUP($A222,'2.2'!$D:$O,5,FALSE),"OK","NOK")),
         "")</f>
        <v/>
      </c>
      <c r="AY222" s="1156" t="str">
        <f ca="1">IF(intern2!AZ58&gt;0,
        IF(AY$166="X",
              IF(COUNTBLANK(INDIRECT(ADDRESS(ROW(AY222),MATCH(AY$167,$166:$166,0),1,1)&amp;":"&amp;ADDRESS(ROW(AY222),COLUMN(AY222)-1,1,1),TRUE))&gt;0,"",
                    IF(COUNTIF(INDIRECT(ADDRESS(ROW(AY222),MATCH(AY$167,$166:$166,0),1,1)&amp;":"&amp;ADDRESS(ROW(AY222),COLUMN(AY222)-1,1,1),TRUE),"OK")&gt;0,"OK","NOK")),
              IF(AY$8&gt;=VLOOKUP($A222,'2.2'!$D:$O,5,FALSE),"OK","NOK")),
         "")</f>
        <v/>
      </c>
      <c r="AZ222" s="1269" t="str">
        <f ca="1">IF(intern2!BA58&gt;0,
        IF(AZ$166="X",
              IF(COUNTBLANK(INDIRECT(ADDRESS(ROW(AZ222),MATCH(AZ$167,$166:$166,0),1,1)&amp;":"&amp;ADDRESS(ROW(AZ222),COLUMN(AZ222)-1,1,1),TRUE))&gt;0,"",
                    IF(COUNTIF(INDIRECT(ADDRESS(ROW(AZ222),MATCH(AZ$167,$166:$166,0),1,1)&amp;":"&amp;ADDRESS(ROW(AZ222),COLUMN(AZ222)-1,1,1),TRUE),"OK")&gt;0,"OK","NOK")),
              IF(AZ$8&gt;=VLOOKUP($A222,'2.2'!$D:$O,5,FALSE),"OK","NOK")),
         "")</f>
        <v/>
      </c>
      <c r="BA222" s="1156" t="str">
        <f ca="1">IF(intern2!BB58&gt;0,
        IF(BA$166="X",
              IF(COUNTBLANK(INDIRECT(ADDRESS(ROW(BA222),MATCH(BA$167,$166:$166,0),1,1)&amp;":"&amp;ADDRESS(ROW(BA222),COLUMN(BA222)-1,1,1),TRUE))&gt;0,"",
                    IF(COUNTIF(INDIRECT(ADDRESS(ROW(BA222),MATCH(BA$167,$166:$166,0),1,1)&amp;":"&amp;ADDRESS(ROW(BA222),COLUMN(BA222)-1,1,1),TRUE),"OK")&gt;0,"OK","NOK")),
              IF(BA$8&gt;=VLOOKUP($A222,'2.2'!$D:$O,5,FALSE),"OK","NOK")),
         "")</f>
        <v/>
      </c>
      <c r="BB222" s="1156" t="str">
        <f ca="1">IF(intern2!BC58&gt;0,
        IF(BB$166="X",
              IF(COUNTBLANK(INDIRECT(ADDRESS(ROW(BB222),MATCH(BB$167,$166:$166,0),1,1)&amp;":"&amp;ADDRESS(ROW(BB222),COLUMN(BB222)-1,1,1),TRUE))&gt;0,"",
                    IF(COUNTIF(INDIRECT(ADDRESS(ROW(BB222),MATCH(BB$167,$166:$166,0),1,1)&amp;":"&amp;ADDRESS(ROW(BB222),COLUMN(BB222)-1,1,1),TRUE),"OK")&gt;0,"OK","NOK")),
              IF(BB$8&gt;=VLOOKUP($A222,'2.2'!$D:$O,5,FALSE),"OK","NOK")),
         "")</f>
        <v/>
      </c>
      <c r="BC222" s="1156" t="str">
        <f ca="1">IF(intern2!BD58&gt;0,
        IF(BC$166="X",
              IF(COUNTBLANK(INDIRECT(ADDRESS(ROW(BC222),MATCH(BC$167,$166:$166,0),1,1)&amp;":"&amp;ADDRESS(ROW(BC222),COLUMN(BC222)-1,1,1),TRUE))&gt;0,"",
                    IF(COUNTIF(INDIRECT(ADDRESS(ROW(BC222),MATCH(BC$167,$166:$166,0),1,1)&amp;":"&amp;ADDRESS(ROW(BC222),COLUMN(BC222)-1,1,1),TRUE),"OK")&gt;0,"OK","NOK")),
              IF(BC$8&gt;=VLOOKUP($A222,'2.2'!$D:$O,5,FALSE),"OK","NOK")),
         "")</f>
        <v/>
      </c>
      <c r="BD222" s="1156" t="str">
        <f ca="1">IF(intern2!BE58&gt;0,
        IF(BD$166="X",
              IF(COUNTBLANK(INDIRECT(ADDRESS(ROW(BD222),MATCH(BD$167,$166:$166,0),1,1)&amp;":"&amp;ADDRESS(ROW(BD222),COLUMN(BD222)-1,1,1),TRUE))&gt;0,"",
                    IF(COUNTIF(INDIRECT(ADDRESS(ROW(BD222),MATCH(BD$167,$166:$166,0),1,1)&amp;":"&amp;ADDRESS(ROW(BD222),COLUMN(BD222)-1,1,1),TRUE),"OK")&gt;0,"OK","NOK")),
              IF(BD$8&gt;=VLOOKUP($A222,'2.2'!$D:$O,5,FALSE),"OK","NOK")),
         "")</f>
        <v/>
      </c>
      <c r="BE222" s="1156" t="str">
        <f ca="1">IF(intern2!BF58&gt;0,
        IF(BE$166="X",
              IF(COUNTBLANK(INDIRECT(ADDRESS(ROW(BE222),MATCH(BE$167,$166:$166,0),1,1)&amp;":"&amp;ADDRESS(ROW(BE222),COLUMN(BE222)-1,1,1),TRUE))&gt;0,"",
                    IF(COUNTIF(INDIRECT(ADDRESS(ROW(BE222),MATCH(BE$167,$166:$166,0),1,1)&amp;":"&amp;ADDRESS(ROW(BE222),COLUMN(BE222)-1,1,1),TRUE),"OK")&gt;0,"OK","NOK")),
              IF(BE$8&gt;=VLOOKUP($A222,'2.2'!$D:$O,5,FALSE),"OK","NOK")),
         "")</f>
        <v/>
      </c>
      <c r="BF222" s="1170" t="str">
        <f ca="1">IF(intern2!BG58&gt;0,
        IF(BF$166="X",
              IF(COUNTBLANK(INDIRECT(ADDRESS(ROW(BF222),MATCH(BF$167,$166:$166,0),1,1)&amp;":"&amp;ADDRESS(ROW(BF222),COLUMN(BF222)-1,1,1),TRUE))&gt;0,"",
                    IF(COUNTIF(INDIRECT(ADDRESS(ROW(BF222),MATCH(BF$167,$166:$166,0),1,1)&amp;":"&amp;ADDRESS(ROW(BF222),COLUMN(BF222)-1,1,1),TRUE),"OK")&gt;0,"OK","NOK")),
              IF(BF$8&gt;=VLOOKUP($A222,'2.2'!$D:$O,5,FALSE),"OK","NOK")),
         "")</f>
        <v/>
      </c>
      <c r="BG222" s="1269" t="str">
        <f ca="1">IF(intern2!BH58&gt;0,
        IF(BG$166="X",
              IF(COUNTBLANK(INDIRECT(ADDRESS(ROW(BG222),MATCH(BG$167,$166:$166,0),1,1)&amp;":"&amp;ADDRESS(ROW(BG222),COLUMN(BG222)-1,1,1),TRUE))&gt;0,"",
                    IF(COUNTIF(INDIRECT(ADDRESS(ROW(BG222),MATCH(BG$167,$166:$166,0),1,1)&amp;":"&amp;ADDRESS(ROW(BG222),COLUMN(BG222)-1,1,1),TRUE),"OK")&gt;0,"OK","NOK")),
              IF(BG$8&gt;=VLOOKUP($A222,'2.2'!$D:$O,5,FALSE),"OK","NOK")),
         "")</f>
        <v/>
      </c>
      <c r="BH222" s="1176" t="str">
        <f t="shared" ca="1" si="12"/>
        <v>NOK</v>
      </c>
      <c r="BI222" s="1176"/>
    </row>
    <row r="223" spans="1:61" ht="26.4" x14ac:dyDescent="0.25">
      <c r="A223" s="716" t="str">
        <f t="shared" ref="A223:B223" si="66">+A63</f>
        <v>HAE3</v>
      </c>
      <c r="B223" s="1157" t="str">
        <f t="shared" si="66"/>
        <v>Malattie mieloproliferative e sindromi mielodisplastiche</v>
      </c>
      <c r="C223" s="1156" t="str">
        <f ca="1">IF(intern2!D59&gt;0,
        IF(C$166="X",
              IF(COUNTBLANK(INDIRECT(ADDRESS(ROW(C223),MATCH(C$167,$166:$166,0),1,1)&amp;":"&amp;ADDRESS(ROW(C223),COLUMN(C223)-1,1,1),TRUE))&gt;0,"",
                    IF(COUNTIF(INDIRECT(ADDRESS(ROW(C223),MATCH(C$167,$166:$166,0),1,1)&amp;":"&amp;ADDRESS(ROW(C223),COLUMN(C223)-1,1,1),TRUE),"OK")&gt;0,"OK","NOK")),
              IF(C$8&gt;=VLOOKUP($A223,'2.2'!$D:$O,5,FALSE),"OK","NOK")),
         "")</f>
        <v/>
      </c>
      <c r="D223" s="1156" t="str">
        <f ca="1">IF(intern2!E59&gt;0,
        IF(D$166="X",
              IF(COUNTBLANK(INDIRECT(ADDRESS(ROW(D223),MATCH(D$167,$166:$166,0),1,1)&amp;":"&amp;ADDRESS(ROW(D223),COLUMN(D223)-1,1,1),TRUE))&gt;0,"",
                    IF(COUNTIF(INDIRECT(ADDRESS(ROW(D223),MATCH(D$167,$166:$166,0),1,1)&amp;":"&amp;ADDRESS(ROW(D223),COLUMN(D223)-1,1,1),TRUE),"OK")&gt;0,"OK","NOK")),
              IF(D$8&gt;=VLOOKUP($A223,'2.2'!$D:$O,5,FALSE),"OK","NOK")),
         "")</f>
        <v/>
      </c>
      <c r="E223" s="1156" t="str">
        <f ca="1">IF(intern2!F59&gt;0,
        IF(E$166="X",
              IF(COUNTBLANK(INDIRECT(ADDRESS(ROW(E223),MATCH(E$167,$166:$166,0),1,1)&amp;":"&amp;ADDRESS(ROW(E223),COLUMN(E223)-1,1,1),TRUE))&gt;0,"",
                    IF(COUNTIF(INDIRECT(ADDRESS(ROW(E223),MATCH(E$167,$166:$166,0),1,1)&amp;":"&amp;ADDRESS(ROW(E223),COLUMN(E223)-1,1,1),TRUE),"OK")&gt;0,"OK","NOK")),
              IF(E$8&gt;=VLOOKUP($A223,'2.2'!$D:$O,5,FALSE),"OK","NOK")),
         "")</f>
        <v/>
      </c>
      <c r="F223" s="1156" t="str">
        <f ca="1">IF(intern2!G59&gt;0,
        IF(F$166="X",
              IF(COUNTBLANK(INDIRECT(ADDRESS(ROW(F223),MATCH(F$167,$166:$166,0),1,1)&amp;":"&amp;ADDRESS(ROW(F223),COLUMN(F223)-1,1,1),TRUE))&gt;0,"",
                    IF(COUNTIF(INDIRECT(ADDRESS(ROW(F223),MATCH(F$167,$166:$166,0),1,1)&amp;":"&amp;ADDRESS(ROW(F223),COLUMN(F223)-1,1,1),TRUE),"OK")&gt;0,"OK","NOK")),
              IF(F$8&gt;=VLOOKUP($A223,'2.2'!$D:$O,5,FALSE),"OK","NOK")),
         "")</f>
        <v/>
      </c>
      <c r="G223" s="1156" t="str">
        <f ca="1">IF(intern2!H59&gt;0,
        IF(G$166="X",
              IF(COUNTBLANK(INDIRECT(ADDRESS(ROW(G223),MATCH(G$167,$166:$166,0),1,1)&amp;":"&amp;ADDRESS(ROW(G223),COLUMN(G223)-1,1,1),TRUE))&gt;0,"",
                    IF(COUNTIF(INDIRECT(ADDRESS(ROW(G223),MATCH(G$167,$166:$166,0),1,1)&amp;":"&amp;ADDRESS(ROW(G223),COLUMN(G223)-1,1,1),TRUE),"OK")&gt;0,"OK","NOK")),
              IF(G$8&gt;=VLOOKUP($A223,'2.2'!$D:$O,5,FALSE),"OK","NOK")),
         "")</f>
        <v/>
      </c>
      <c r="H223" s="1156" t="str">
        <f ca="1">IF(intern2!I59&gt;0,
        IF(H$166="X",
              IF(COUNTBLANK(INDIRECT(ADDRESS(ROW(H223),MATCH(H$167,$166:$166,0),1,1)&amp;":"&amp;ADDRESS(ROW(H223),COLUMN(H223)-1,1,1),TRUE))&gt;0,"",
                    IF(COUNTIF(INDIRECT(ADDRESS(ROW(H223),MATCH(H$167,$166:$166,0),1,1)&amp;":"&amp;ADDRESS(ROW(H223),COLUMN(H223)-1,1,1),TRUE),"OK")&gt;0,"OK","NOK")),
              IF(H$8&gt;=VLOOKUP($A223,'2.2'!$D:$O,5,FALSE),"OK","NOK")),
         "")</f>
        <v/>
      </c>
      <c r="I223" s="1269" t="str">
        <f ca="1">IF(intern2!J59&gt;0,
        IF(I$166="X",
              IF(COUNTBLANK(INDIRECT(ADDRESS(ROW(I223),MATCH(I$167,$166:$166,0),1,1)&amp;":"&amp;ADDRESS(ROW(I223),COLUMN(I223)-1,1,1),TRUE))&gt;0,"",
                    IF(COUNTIF(INDIRECT(ADDRESS(ROW(I223),MATCH(I$167,$166:$166,0),1,1)&amp;":"&amp;ADDRESS(ROW(I223),COLUMN(I223)-1,1,1),TRUE),"OK")&gt;0,"OK","NOK")),
              IF(I$8&gt;=VLOOKUP($A223,'2.2'!$D:$O,5,FALSE),"OK","NOK")),
         "")</f>
        <v/>
      </c>
      <c r="J223" s="1159" t="str">
        <f ca="1">IF(intern2!K59&gt;0,
        IF(J$166="X",
              IF(COUNTBLANK(INDIRECT(ADDRESS(ROW(J223),MATCH(J$167,$166:$166,0),1,1)&amp;":"&amp;ADDRESS(ROW(J223),COLUMN(J223)-1,1,1),TRUE))&gt;0,"",
                    IF(COUNTIF(INDIRECT(ADDRESS(ROW(J223),MATCH(J$167,$166:$166,0),1,1)&amp;":"&amp;ADDRESS(ROW(J223),COLUMN(J223)-1,1,1),TRUE),"OK")&gt;0,"OK","NOK")),
              IF(J$8&gt;=VLOOKUP($A223,'2.2'!$D:$O,5,FALSE),"OK","NOK")),
         "")</f>
        <v/>
      </c>
      <c r="K223" s="1156" t="str">
        <f ca="1">IF(intern2!L59&gt;0,
        IF(K$166="X",
              IF(COUNTBLANK(INDIRECT(ADDRESS(ROW(K223),MATCH(K$167,$166:$166,0),1,1)&amp;":"&amp;ADDRESS(ROW(K223),COLUMN(K223)-1,1,1),TRUE))&gt;0,"",
                    IF(COUNTIF(INDIRECT(ADDRESS(ROW(K223),MATCH(K$167,$166:$166,0),1,1)&amp;":"&amp;ADDRESS(ROW(K223),COLUMN(K223)-1,1,1),TRUE),"OK")&gt;0,"OK","NOK")),
              IF(K$8&gt;=VLOOKUP($A223,'2.2'!$D:$O,5,FALSE),"OK","NOK")),
         "")</f>
        <v/>
      </c>
      <c r="L223" s="1156" t="str">
        <f ca="1">IF(intern2!M59&gt;0,
        IF(L$166="X",
              IF(COUNTBLANK(INDIRECT(ADDRESS(ROW(L223),MATCH(L$167,$166:$166,0),1,1)&amp;":"&amp;ADDRESS(ROW(L223),COLUMN(L223)-1,1,1),TRUE))&gt;0,"",
                    IF(COUNTIF(INDIRECT(ADDRESS(ROW(L223),MATCH(L$167,$166:$166,0),1,1)&amp;":"&amp;ADDRESS(ROW(L223),COLUMN(L223)-1,1,1),TRUE),"OK")&gt;0,"OK","NOK")),
              IF(L$8&gt;=VLOOKUP($A223,'2.2'!$D:$O,5,FALSE),"OK","NOK")),
         "")</f>
        <v/>
      </c>
      <c r="M223" s="1156" t="str">
        <f ca="1">IF(intern2!N59&gt;0,
        IF(M$166="X",
              IF(COUNTBLANK(INDIRECT(ADDRESS(ROW(M223),MATCH(M$167,$166:$166,0),1,1)&amp;":"&amp;ADDRESS(ROW(M223),COLUMN(M223)-1,1,1),TRUE))&gt;0,"",
                    IF(COUNTIF(INDIRECT(ADDRESS(ROW(M223),MATCH(M$167,$166:$166,0),1,1)&amp;":"&amp;ADDRESS(ROW(M223),COLUMN(M223)-1,1,1),TRUE),"OK")&gt;0,"OK","NOK")),
              IF(M$8&gt;=VLOOKUP($A223,'2.2'!$D:$O,5,FALSE),"OK","NOK")),
         "")</f>
        <v/>
      </c>
      <c r="N223" s="1156" t="str">
        <f ca="1">IF(intern2!O59&gt;0,
        IF(N$166="X",
              IF(COUNTBLANK(INDIRECT(ADDRESS(ROW(N223),MATCH(N$167,$166:$166,0),1,1)&amp;":"&amp;ADDRESS(ROW(N223),COLUMN(N223)-1,1,1),TRUE))&gt;0,"",
                    IF(COUNTIF(INDIRECT(ADDRESS(ROW(N223),MATCH(N$167,$166:$166,0),1,1)&amp;":"&amp;ADDRESS(ROW(N223),COLUMN(N223)-1,1,1),TRUE),"OK")&gt;0,"OK","NOK")),
              IF(N$8&gt;=VLOOKUP($A223,'2.2'!$D:$O,5,FALSE),"OK","NOK")),
         "")</f>
        <v/>
      </c>
      <c r="O223" s="1156" t="str">
        <f ca="1">IF(intern2!P59&gt;0,
        IF(O$166="X",
              IF(COUNTBLANK(INDIRECT(ADDRESS(ROW(O223),MATCH(O$167,$166:$166,0),1,1)&amp;":"&amp;ADDRESS(ROW(O223),COLUMN(O223)-1,1,1),TRUE))&gt;0,"",
                    IF(COUNTIF(INDIRECT(ADDRESS(ROW(O223),MATCH(O$167,$166:$166,0),1,1)&amp;":"&amp;ADDRESS(ROW(O223),COLUMN(O223)-1,1,1),TRUE),"OK")&gt;0,"OK","NOK")),
              IF(O$8&gt;=VLOOKUP($A223,'2.2'!$D:$O,5,FALSE),"OK","NOK")),
         "")</f>
        <v/>
      </c>
      <c r="P223" s="1156" t="str">
        <f ca="1">IF(intern2!Q59&gt;0,
        IF(P$166="X",
              IF(COUNTBLANK(INDIRECT(ADDRESS(ROW(P223),MATCH(P$167,$166:$166,0),1,1)&amp;":"&amp;ADDRESS(ROW(P223),COLUMN(P223)-1,1,1),TRUE))&gt;0,"",
                    IF(COUNTIF(INDIRECT(ADDRESS(ROW(P223),MATCH(P$167,$166:$166,0),1,1)&amp;":"&amp;ADDRESS(ROW(P223),COLUMN(P223)-1,1,1),TRUE),"OK")&gt;0,"OK","NOK")),
              IF(P$8&gt;=VLOOKUP($A223,'2.2'!$D:$O,5,FALSE),"OK","NOK")),
         "")</f>
        <v/>
      </c>
      <c r="Q223" s="1156" t="str">
        <f ca="1">IF(intern2!R59&gt;0,
        IF(Q$166="X",
              IF(COUNTBLANK(INDIRECT(ADDRESS(ROW(Q223),MATCH(Q$167,$166:$166,0),1,1)&amp;":"&amp;ADDRESS(ROW(Q223),COLUMN(Q223)-1,1,1),TRUE))&gt;0,"",
                    IF(COUNTIF(INDIRECT(ADDRESS(ROW(Q223),MATCH(Q$167,$166:$166,0),1,1)&amp;":"&amp;ADDRESS(ROW(Q223),COLUMN(Q223)-1,1,1),TRUE),"OK")&gt;0,"OK","NOK")),
              IF(Q$8&gt;=VLOOKUP($A223,'2.2'!$D:$O,5,FALSE),"OK","NOK")),
         "")</f>
        <v/>
      </c>
      <c r="R223" s="1159" t="str">
        <f ca="1">IF(intern2!S59&gt;0,
        IF(R$166="X",
              IF(COUNTBLANK(INDIRECT(ADDRESS(ROW(R223),MATCH(R$167,$166:$166,0),1,1)&amp;":"&amp;ADDRESS(ROW(R223),COLUMN(R223)-1,1,1),TRUE))&gt;0,"",
                    IF(COUNTIF(INDIRECT(ADDRESS(ROW(R223),MATCH(R$167,$166:$166,0),1,1)&amp;":"&amp;ADDRESS(ROW(R223),COLUMN(R223)-1,1,1),TRUE),"OK")&gt;0,"OK","NOK")),
              IF(R$8&gt;=VLOOKUP($A223,'2.2'!$D:$O,5,FALSE),"OK","NOK")),
         "")</f>
        <v/>
      </c>
      <c r="S223" s="1159" t="str">
        <f ca="1">IF(intern2!T59&gt;0,
        IF(S$166="X",
              IF(COUNTBLANK(INDIRECT(ADDRESS(ROW(S223),MATCH(S$167,$166:$166,0),1,1)&amp;":"&amp;ADDRESS(ROW(S223),COLUMN(S223)-1,1,1),TRUE))&gt;0,"",
                    IF(COUNTIF(INDIRECT(ADDRESS(ROW(S223),MATCH(S$167,$166:$166,0),1,1)&amp;":"&amp;ADDRESS(ROW(S223),COLUMN(S223)-1,1,1),TRUE),"OK")&gt;0,"OK","NOK")),
              IF(S$8&gt;=VLOOKUP($A223,'2.2'!$D:$O,5,FALSE),"OK","NOK")),
         "")</f>
        <v/>
      </c>
      <c r="T223" s="1156" t="str">
        <f ca="1">IF(intern2!U59&gt;0,
        IF(T$166="X",
              IF(COUNTBLANK(INDIRECT(ADDRESS(ROW(T223),MATCH(T$167,$166:$166,0),1,1)&amp;":"&amp;ADDRESS(ROW(T223),COLUMN(T223)-1,1,1),TRUE))&gt;0,"",
                    IF(COUNTIF(INDIRECT(ADDRESS(ROW(T223),MATCH(T$167,$166:$166,0),1,1)&amp;":"&amp;ADDRESS(ROW(T223),COLUMN(T223)-1,1,1),TRUE),"OK")&gt;0,"OK","NOK")),
              IF(T$8&gt;=VLOOKUP($A223,'2.2'!$D:$O,5,FALSE),"OK","NOK")),
         "")</f>
        <v>NOK</v>
      </c>
      <c r="U223" s="1156" t="str">
        <f ca="1">IF(intern2!V59&gt;0,
        IF(U$166="X",
              IF(COUNTBLANK(INDIRECT(ADDRESS(ROW(U223),MATCH(U$167,$166:$166,0),1,1)&amp;":"&amp;ADDRESS(ROW(U223),COLUMN(U223)-1,1,1),TRUE))&gt;0,"",
                    IF(COUNTIF(INDIRECT(ADDRESS(ROW(U223),MATCH(U$167,$166:$166,0),1,1)&amp;":"&amp;ADDRESS(ROW(U223),COLUMN(U223)-1,1,1),TRUE),"OK")&gt;0,"OK","NOK")),
              IF(U$8&gt;=VLOOKUP($A223,'2.2'!$D:$O,5,FALSE),"OK","NOK")),
         "")</f>
        <v/>
      </c>
      <c r="V223" s="1156" t="str">
        <f ca="1">IF(intern2!W59&gt;0,
        IF(V$166="X",
              IF(COUNTBLANK(INDIRECT(ADDRESS(ROW(V223),MATCH(V$167,$166:$166,0),1,1)&amp;":"&amp;ADDRESS(ROW(V223),COLUMN(V223)-1,1,1),TRUE))&gt;0,"",
                    IF(COUNTIF(INDIRECT(ADDRESS(ROW(V223),MATCH(V$167,$166:$166,0),1,1)&amp;":"&amp;ADDRESS(ROW(V223),COLUMN(V223)-1,1,1),TRUE),"OK")&gt;0,"OK","NOK")),
              IF(V$8&gt;=VLOOKUP($A223,'2.2'!$D:$O,5,FALSE),"OK","NOK")),
         "")</f>
        <v/>
      </c>
      <c r="W223" s="1156" t="str">
        <f ca="1">IF(intern2!X59&gt;0,
        IF(W$166="X",
              IF(COUNTBLANK(INDIRECT(ADDRESS(ROW(W223),MATCH(W$167,$166:$166,0),1,1)&amp;":"&amp;ADDRESS(ROW(W223),COLUMN(W223)-1,1,1),TRUE))&gt;0,"",
                    IF(COUNTIF(INDIRECT(ADDRESS(ROW(W223),MATCH(W$167,$166:$166,0),1,1)&amp;":"&amp;ADDRESS(ROW(W223),COLUMN(W223)-1,1,1),TRUE),"OK")&gt;0,"OK","NOK")),
              IF(W$8&gt;=VLOOKUP($A223,'2.2'!$D:$O,5,FALSE),"OK","NOK")),
         "")</f>
        <v/>
      </c>
      <c r="X223" s="1156" t="str">
        <f ca="1">IF(intern2!Y59&gt;0,
        IF(X$166="X",
              IF(COUNTBLANK(INDIRECT(ADDRESS(ROW(X223),MATCH(X$167,$166:$166,0),1,1)&amp;":"&amp;ADDRESS(ROW(X223),COLUMN(X223)-1,1,1),TRUE))&gt;0,"",
                    IF(COUNTIF(INDIRECT(ADDRESS(ROW(X223),MATCH(X$167,$166:$166,0),1,1)&amp;":"&amp;ADDRESS(ROW(X223),COLUMN(X223)-1,1,1),TRUE),"OK")&gt;0,"OK","NOK")),
              IF(X$8&gt;=VLOOKUP($A223,'2.2'!$D:$O,5,FALSE),"OK","NOK")),
         "")</f>
        <v/>
      </c>
      <c r="Y223" s="1170" t="str">
        <f ca="1">IF(intern2!Z59&gt;0,
        IF(Y$166="X",
              IF(COUNTBLANK(INDIRECT(ADDRESS(ROW(Y223),MATCH(Y$167,$166:$166,0),1,1)&amp;":"&amp;ADDRESS(ROW(Y223),COLUMN(Y223)-1,1,1),TRUE))&gt;0,"",
                    IF(COUNTIF(INDIRECT(ADDRESS(ROW(Y223),MATCH(Y$167,$166:$166,0),1,1)&amp;":"&amp;ADDRESS(ROW(Y223),COLUMN(Y223)-1,1,1),TRUE),"OK")&gt;0,"OK","NOK")),
              IF(Y$8&gt;=VLOOKUP($A223,'2.2'!$D:$O,5,FALSE),"OK","NOK")),
         "")</f>
        <v/>
      </c>
      <c r="Z223" s="1269" t="str">
        <f ca="1">IF(intern2!AA59&gt;0,
        IF(Z$166="X",
              IF(COUNTBLANK(INDIRECT(ADDRESS(ROW(Z223),MATCH(Z$167,$166:$166,0),1,1)&amp;":"&amp;ADDRESS(ROW(Z223),COLUMN(Z223)-1,1,1),TRUE))&gt;0,"",
                    IF(COUNTIF(INDIRECT(ADDRESS(ROW(Z223),MATCH(Z$167,$166:$166,0),1,1)&amp;":"&amp;ADDRESS(ROW(Z223),COLUMN(Z223)-1,1,1),TRUE),"OK")&gt;0,"OK","NOK")),
              IF(Z$8&gt;=VLOOKUP($A223,'2.2'!$D:$O,5,FALSE),"OK","NOK")),
         "")</f>
        <v/>
      </c>
      <c r="AA223" s="1156" t="str">
        <f ca="1">IF(intern2!AB59&gt;0,
        IF(AA$166="X",
              IF(COUNTBLANK(INDIRECT(ADDRESS(ROW(AA223),MATCH(AA$167,$166:$166,0),1,1)&amp;":"&amp;ADDRESS(ROW(AA223),COLUMN(AA223)-1,1,1),TRUE))&gt;0,"",
                    IF(COUNTIF(INDIRECT(ADDRESS(ROW(AA223),MATCH(AA$167,$166:$166,0),1,1)&amp;":"&amp;ADDRESS(ROW(AA223),COLUMN(AA223)-1,1,1),TRUE),"OK")&gt;0,"OK","NOK")),
              IF(AA$8&gt;=VLOOKUP($A223,'2.2'!$D:$O,5,FALSE),"OK","NOK")),
         "")</f>
        <v/>
      </c>
      <c r="AB223" s="1156" t="str">
        <f ca="1">IF(intern2!AC59&gt;0,
        IF(AB$166="X",
              IF(COUNTBLANK(INDIRECT(ADDRESS(ROW(AB223),MATCH(AB$167,$166:$166,0),1,1)&amp;":"&amp;ADDRESS(ROW(AB223),COLUMN(AB223)-1,1,1),TRUE))&gt;0,"",
                    IF(COUNTIF(INDIRECT(ADDRESS(ROW(AB223),MATCH(AB$167,$166:$166,0),1,1)&amp;":"&amp;ADDRESS(ROW(AB223),COLUMN(AB223)-1,1,1),TRUE),"OK")&gt;0,"OK","NOK")),
              IF(AB$8&gt;=VLOOKUP($A223,'2.2'!$D:$O,5,FALSE),"OK","NOK")),
         "")</f>
        <v/>
      </c>
      <c r="AC223" s="1156" t="str">
        <f ca="1">IF(intern2!AD59&gt;0,
        IF(AC$166="X",
              IF(COUNTBLANK(INDIRECT(ADDRESS(ROW(AC223),MATCH(AC$167,$166:$166,0),1,1)&amp;":"&amp;ADDRESS(ROW(AC223),COLUMN(AC223)-1,1,1),TRUE))&gt;0,"",
                    IF(COUNTIF(INDIRECT(ADDRESS(ROW(AC223),MATCH(AC$167,$166:$166,0),1,1)&amp;":"&amp;ADDRESS(ROW(AC223),COLUMN(AC223)-1,1,1),TRUE),"OK")&gt;0,"OK","NOK")),
              IF(AC$8&gt;=VLOOKUP($A223,'2.2'!$D:$O,5,FALSE),"OK","NOK")),
         "")</f>
        <v/>
      </c>
      <c r="AD223" s="1156" t="str">
        <f ca="1">IF(intern2!AE59&gt;0,
        IF(AD$166="X",
              IF(COUNTBLANK(INDIRECT(ADDRESS(ROW(AD223),MATCH(AD$167,$166:$166,0),1,1)&amp;":"&amp;ADDRESS(ROW(AD223),COLUMN(AD223)-1,1,1),TRUE))&gt;0,"",
                    IF(COUNTIF(INDIRECT(ADDRESS(ROW(AD223),MATCH(AD$167,$166:$166,0),1,1)&amp;":"&amp;ADDRESS(ROW(AD223),COLUMN(AD223)-1,1,1),TRUE),"OK")&gt;0,"OK","NOK")),
              IF(AD$8&gt;=VLOOKUP($A223,'2.2'!$D:$O,5,FALSE),"OK","NOK")),
         "")</f>
        <v>NOK</v>
      </c>
      <c r="AE223" s="1160" t="str">
        <f ca="1">IF(intern2!AF59&gt;0,
        IF(AE$166="X",
              IF(COUNTBLANK(INDIRECT(ADDRESS(ROW(AE223),MATCH(AE$167,$166:$166,0),1,1)&amp;":"&amp;ADDRESS(ROW(AE223),COLUMN(AE223)-1,1,1),TRUE))&gt;0,"",
                    IF(COUNTIF(INDIRECT(ADDRESS(ROW(AE223),MATCH(AE$167,$166:$166,0),1,1)&amp;":"&amp;ADDRESS(ROW(AE223),COLUMN(AE223)-1,1,1),TRUE),"OK")&gt;0,"OK","NOK")),
              IF(AE$8&gt;=VLOOKUP($A223,'2.2'!$D:$O,5,FALSE),"OK","NOK")),
         "")</f>
        <v>NOK</v>
      </c>
      <c r="AF223" s="1269" t="str">
        <f ca="1">IF(intern2!AG59&gt;0,
        IF(AF$166="X",
              IF(COUNTBLANK(INDIRECT(ADDRESS(ROW(AF223),MATCH(AF$167,$166:$166,0),1,1)&amp;":"&amp;ADDRESS(ROW(AF223),COLUMN(AF223)-1,1,1),TRUE))&gt;0,"",
                    IF(COUNTIF(INDIRECT(ADDRESS(ROW(AF223),MATCH(AF$167,$166:$166,0),1,1)&amp;":"&amp;ADDRESS(ROW(AF223),COLUMN(AF223)-1,1,1),TRUE),"OK")&gt;0,"OK","NOK")),
              IF(AF$8&gt;=VLOOKUP($A223,'2.2'!$D:$O,5,FALSE),"OK","NOK")),
         "")</f>
        <v>NOK</v>
      </c>
      <c r="AG223" s="1160" t="str">
        <f ca="1">IF(intern2!AH59&gt;0,
        IF(AG$166="X",
              IF(COUNTBLANK(INDIRECT(ADDRESS(ROW(AG223),MATCH(AG$167,$166:$166,0),1,1)&amp;":"&amp;ADDRESS(ROW(AG223),COLUMN(AG223)-1,1,1),TRUE))&gt;0,"",
                    IF(COUNTIF(INDIRECT(ADDRESS(ROW(AG223),MATCH(AG$167,$166:$166,0),1,1)&amp;":"&amp;ADDRESS(ROW(AG223),COLUMN(AG223)-1,1,1),TRUE),"OK")&gt;0,"OK","NOK")),
              IF(AG$8&gt;=VLOOKUP($A223,'2.2'!$D:$O,5,FALSE),"OK","NOK")),
         "")</f>
        <v/>
      </c>
      <c r="AH223" s="1160" t="str">
        <f ca="1">IF(intern2!AI59&gt;0,
        IF(AH$166="X",
              IF(COUNTBLANK(INDIRECT(ADDRESS(ROW(AH223),MATCH(AH$167,$166:$166,0),1,1)&amp;":"&amp;ADDRESS(ROW(AH223),COLUMN(AH223)-1,1,1),TRUE))&gt;0,"",
                    IF(COUNTIF(INDIRECT(ADDRESS(ROW(AH223),MATCH(AH$167,$166:$166,0),1,1)&amp;":"&amp;ADDRESS(ROW(AH223),COLUMN(AH223)-1,1,1),TRUE),"OK")&gt;0,"OK","NOK")),
              IF(AH$8&gt;=VLOOKUP($A223,'2.2'!$D:$O,5,FALSE),"OK","NOK")),
         "")</f>
        <v/>
      </c>
      <c r="AI223" s="1156" t="str">
        <f ca="1">IF(intern2!AJ59&gt;0,
        IF(AI$166="X",
              IF(COUNTBLANK(INDIRECT(ADDRESS(ROW(AI223),MATCH(AI$167,$166:$166,0),1,1)&amp;":"&amp;ADDRESS(ROW(AI223),COLUMN(AI223)-1,1,1),TRUE))&gt;0,"",
                    IF(COUNTIF(INDIRECT(ADDRESS(ROW(AI223),MATCH(AI$167,$166:$166,0),1,1)&amp;":"&amp;ADDRESS(ROW(AI223),COLUMN(AI223)-1,1,1),TRUE),"OK")&gt;0,"OK","NOK")),
              IF(AI$8&gt;=VLOOKUP($A223,'2.2'!$D:$O,5,FALSE),"OK","NOK")),
         "")</f>
        <v/>
      </c>
      <c r="AJ223" s="1156" t="str">
        <f ca="1">IF(intern2!AK59&gt;0,
        IF(AJ$166="X",
              IF(COUNTBLANK(INDIRECT(ADDRESS(ROW(AJ223),MATCH(AJ$167,$166:$166,0),1,1)&amp;":"&amp;ADDRESS(ROW(AJ223),COLUMN(AJ223)-1,1,1),TRUE))&gt;0,"",
                    IF(COUNTIF(INDIRECT(ADDRESS(ROW(AJ223),MATCH(AJ$167,$166:$166,0),1,1)&amp;":"&amp;ADDRESS(ROW(AJ223),COLUMN(AJ223)-1,1,1),TRUE),"OK")&gt;0,"OK","NOK")),
              IF(AJ$8&gt;=VLOOKUP($A223,'2.2'!$D:$O,5,FALSE),"OK","NOK")),
         "")</f>
        <v/>
      </c>
      <c r="AK223" s="1156" t="str">
        <f ca="1">IF(intern2!AL59&gt;0,
        IF(AK$166="X",
              IF(COUNTBLANK(INDIRECT(ADDRESS(ROW(AK223),MATCH(AK$167,$166:$166,0),1,1)&amp;":"&amp;ADDRESS(ROW(AK223),COLUMN(AK223)-1,1,1),TRUE))&gt;0,"",
                    IF(COUNTIF(INDIRECT(ADDRESS(ROW(AK223),MATCH(AK$167,$166:$166,0),1,1)&amp;":"&amp;ADDRESS(ROW(AK223),COLUMN(AK223)-1,1,1),TRUE),"OK")&gt;0,"OK","NOK")),
              IF(AK$8&gt;=VLOOKUP($A223,'2.2'!$D:$O,5,FALSE),"OK","NOK")),
         "")</f>
        <v/>
      </c>
      <c r="AL223" s="1156" t="str">
        <f ca="1">IF(intern2!AM59&gt;0,
        IF(AL$166="X",
              IF(COUNTBLANK(INDIRECT(ADDRESS(ROW(AL223),MATCH(AL$167,$166:$166,0),1,1)&amp;":"&amp;ADDRESS(ROW(AL223),COLUMN(AL223)-1,1,1),TRUE))&gt;0,"",
                    IF(COUNTIF(INDIRECT(ADDRESS(ROW(AL223),MATCH(AL$167,$166:$166,0),1,1)&amp;":"&amp;ADDRESS(ROW(AL223),COLUMN(AL223)-1,1,1),TRUE),"OK")&gt;0,"OK","NOK")),
              IF(AL$8&gt;=VLOOKUP($A223,'2.2'!$D:$O,5,FALSE),"OK","NOK")),
         "")</f>
        <v/>
      </c>
      <c r="AM223" s="1269" t="str">
        <f ca="1">IF(intern2!AN59&gt;0,
        IF(AM$166="X",
              IF(COUNTBLANK(INDIRECT(ADDRESS(ROW(AM223),MATCH(AM$167,$166:$166,0),1,1)&amp;":"&amp;ADDRESS(ROW(AM223),COLUMN(AM223)-1,1,1),TRUE))&gt;0,"",
                    IF(COUNTIF(INDIRECT(ADDRESS(ROW(AM223),MATCH(AM$167,$166:$166,0),1,1)&amp;":"&amp;ADDRESS(ROW(AM223),COLUMN(AM223)-1,1,1),TRUE),"OK")&gt;0,"OK","NOK")),
              IF(AM$8&gt;=VLOOKUP($A223,'2.2'!$D:$O,5,FALSE),"OK","NOK")),
         "")</f>
        <v/>
      </c>
      <c r="AN223" s="1170" t="str">
        <f ca="1">IF(intern2!AO59&gt;0,
        IF(AN$166="X",
              IF(COUNTBLANK(INDIRECT(ADDRESS(ROW(AN223),MATCH(AN$167,$166:$166,0),1,1)&amp;":"&amp;ADDRESS(ROW(AN223),COLUMN(AN223)-1,1,1),TRUE))&gt;0,"",
                    IF(COUNTIF(INDIRECT(ADDRESS(ROW(AN223),MATCH(AN$167,$166:$166,0),1,1)&amp;":"&amp;ADDRESS(ROW(AN223),COLUMN(AN223)-1,1,1),TRUE),"OK")&gt;0,"OK","NOK")),
              IF(AN$8&gt;=VLOOKUP($A223,'2.2'!$D:$O,5,FALSE),"OK","NOK")),
         "")</f>
        <v>NOK</v>
      </c>
      <c r="AO223" s="1156" t="str">
        <f ca="1">IF(intern2!AP59&gt;0,
        IF(AO$166="X",
              IF(COUNTBLANK(INDIRECT(ADDRESS(ROW(AO223),MATCH(AO$167,$166:$166,0),1,1)&amp;":"&amp;ADDRESS(ROW(AO223),COLUMN(AO223)-1,1,1),TRUE))&gt;0,"",
                    IF(COUNTIF(INDIRECT(ADDRESS(ROW(AO223),MATCH(AO$167,$166:$166,0),1,1)&amp;":"&amp;ADDRESS(ROW(AO223),COLUMN(AO223)-1,1,1),TRUE),"OK")&gt;0,"OK","NOK")),
              IF(AO$8&gt;=VLOOKUP($A223,'2.2'!$D:$O,5,FALSE),"OK","NOK")),
         "")</f>
        <v/>
      </c>
      <c r="AP223" s="1156" t="str">
        <f ca="1">IF(intern2!AQ59&gt;0,
        IF(AP$166="X",
              IF(COUNTBLANK(INDIRECT(ADDRESS(ROW(AP223),MATCH(AP$167,$166:$166,0),1,1)&amp;":"&amp;ADDRESS(ROW(AP223),COLUMN(AP223)-1,1,1),TRUE))&gt;0,"",
                    IF(COUNTIF(INDIRECT(ADDRESS(ROW(AP223),MATCH(AP$167,$166:$166,0),1,1)&amp;":"&amp;ADDRESS(ROW(AP223),COLUMN(AP223)-1,1,1),TRUE),"OK")&gt;0,"OK","NOK")),
              IF(AP$8&gt;=VLOOKUP($A223,'2.2'!$D:$O,5,FALSE),"OK","NOK")),
         "")</f>
        <v/>
      </c>
      <c r="AQ223" s="1269" t="str">
        <f ca="1">IF(intern2!AR59&gt;0,
        IF(AQ$166="X",
              IF(COUNTBLANK(INDIRECT(ADDRESS(ROW(AQ223),MATCH(AQ$167,$166:$166,0),1,1)&amp;":"&amp;ADDRESS(ROW(AQ223),COLUMN(AQ223)-1,1,1),TRUE))&gt;0,"",
                    IF(COUNTIF(INDIRECT(ADDRESS(ROW(AQ223),MATCH(AQ$167,$166:$166,0),1,1)&amp;":"&amp;ADDRESS(ROW(AQ223),COLUMN(AQ223)-1,1,1),TRUE),"OK")&gt;0,"OK","NOK")),
              IF(AQ$8&gt;=VLOOKUP($A223,'2.2'!$D:$O,5,FALSE),"OK","NOK")),
         "")</f>
        <v/>
      </c>
      <c r="AR223" s="1156" t="str">
        <f ca="1">IF(intern2!AS59&gt;0,
        IF(AR$166="X",
              IF(COUNTBLANK(INDIRECT(ADDRESS(ROW(AR223),MATCH(AR$167,$166:$166,0),1,1)&amp;":"&amp;ADDRESS(ROW(AR223),COLUMN(AR223)-1,1,1),TRUE))&gt;0,"",
                    IF(COUNTIF(INDIRECT(ADDRESS(ROW(AR223),MATCH(AR$167,$166:$166,0),1,1)&amp;":"&amp;ADDRESS(ROW(AR223),COLUMN(AR223)-1,1,1),TRUE),"OK")&gt;0,"OK","NOK")),
              IF(AR$8&gt;=VLOOKUP($A223,'2.2'!$D:$O,5,FALSE),"OK","NOK")),
         "")</f>
        <v/>
      </c>
      <c r="AS223" s="1156" t="str">
        <f ca="1">IF(intern2!AT59&gt;0,
        IF(AS$166="X",
              IF(COUNTBLANK(INDIRECT(ADDRESS(ROW(AS223),MATCH(AS$167,$166:$166,0),1,1)&amp;":"&amp;ADDRESS(ROW(AS223),COLUMN(AS223)-1,1,1),TRUE))&gt;0,"",
                    IF(COUNTIF(INDIRECT(ADDRESS(ROW(AS223),MATCH(AS$167,$166:$166,0),1,1)&amp;":"&amp;ADDRESS(ROW(AS223),COLUMN(AS223)-1,1,1),TRUE),"OK")&gt;0,"OK","NOK")),
              IF(AS$8&gt;=VLOOKUP($A223,'2.2'!$D:$O,5,FALSE),"OK","NOK")),
         "")</f>
        <v/>
      </c>
      <c r="AT223" s="1269" t="str">
        <f ca="1">IF(intern2!AU59&gt;0,
        IF(AT$166="X",
              IF(COUNTBLANK(INDIRECT(ADDRESS(ROW(AT223),MATCH(AT$167,$166:$166,0),1,1)&amp;":"&amp;ADDRESS(ROW(AT223),COLUMN(AT223)-1,1,1),TRUE))&gt;0,"",
                    IF(COUNTIF(INDIRECT(ADDRESS(ROW(AT223),MATCH(AT$167,$166:$166,0),1,1)&amp;":"&amp;ADDRESS(ROW(AT223),COLUMN(AT223)-1,1,1),TRUE),"OK")&gt;0,"OK","NOK")),
              IF(AT$8&gt;=VLOOKUP($A223,'2.2'!$D:$O,5,FALSE),"OK","NOK")),
         "")</f>
        <v/>
      </c>
      <c r="AU223" s="1156" t="str">
        <f ca="1">IF(intern2!AV59&gt;0,
        IF(AU$166="X",
              IF(COUNTBLANK(INDIRECT(ADDRESS(ROW(AU223),MATCH(AU$167,$166:$166,0),1,1)&amp;":"&amp;ADDRESS(ROW(AU223),COLUMN(AU223)-1,1,1),TRUE))&gt;0,"",
                    IF(COUNTIF(INDIRECT(ADDRESS(ROW(AU223),MATCH(AU$167,$166:$166,0),1,1)&amp;":"&amp;ADDRESS(ROW(AU223),COLUMN(AU223)-1,1,1),TRUE),"OK")&gt;0,"OK","NOK")),
              IF(AU$8&gt;=VLOOKUP($A223,'2.2'!$D:$O,5,FALSE),"OK","NOK")),
         "")</f>
        <v/>
      </c>
      <c r="AV223" s="1156" t="str">
        <f ca="1">IF(intern2!AW59&gt;0,
        IF(AV$166="X",
              IF(COUNTBLANK(INDIRECT(ADDRESS(ROW(AV223),MATCH(AV$167,$166:$166,0),1,1)&amp;":"&amp;ADDRESS(ROW(AV223),COLUMN(AV223)-1,1,1),TRUE))&gt;0,"",
                    IF(COUNTIF(INDIRECT(ADDRESS(ROW(AV223),MATCH(AV$167,$166:$166,0),1,1)&amp;":"&amp;ADDRESS(ROW(AV223),COLUMN(AV223)-1,1,1),TRUE),"OK")&gt;0,"OK","NOK")),
              IF(AV$8&gt;=VLOOKUP($A223,'2.2'!$D:$O,5,FALSE),"OK","NOK")),
         "")</f>
        <v/>
      </c>
      <c r="AW223" s="1156" t="str">
        <f ca="1">IF(intern2!AX59&gt;0,
        IF(AW$166="X",
              IF(COUNTBLANK(INDIRECT(ADDRESS(ROW(AW223),MATCH(AW$167,$166:$166,0),1,1)&amp;":"&amp;ADDRESS(ROW(AW223),COLUMN(AW223)-1,1,1),TRUE))&gt;0,"",
                    IF(COUNTIF(INDIRECT(ADDRESS(ROW(AW223),MATCH(AW$167,$166:$166,0),1,1)&amp;":"&amp;ADDRESS(ROW(AW223),COLUMN(AW223)-1,1,1),TRUE),"OK")&gt;0,"OK","NOK")),
              IF(AW$8&gt;=VLOOKUP($A223,'2.2'!$D:$O,5,FALSE),"OK","NOK")),
         "")</f>
        <v/>
      </c>
      <c r="AX223" s="1156" t="str">
        <f ca="1">IF(intern2!AY59&gt;0,
        IF(AX$166="X",
              IF(COUNTBLANK(INDIRECT(ADDRESS(ROW(AX223),MATCH(AX$167,$166:$166,0),1,1)&amp;":"&amp;ADDRESS(ROW(AX223),COLUMN(AX223)-1,1,1),TRUE))&gt;0,"",
                    IF(COUNTIF(INDIRECT(ADDRESS(ROW(AX223),MATCH(AX$167,$166:$166,0),1,1)&amp;":"&amp;ADDRESS(ROW(AX223),COLUMN(AX223)-1,1,1),TRUE),"OK")&gt;0,"OK","NOK")),
              IF(AX$8&gt;=VLOOKUP($A223,'2.2'!$D:$O,5,FALSE),"OK","NOK")),
         "")</f>
        <v/>
      </c>
      <c r="AY223" s="1156" t="str">
        <f ca="1">IF(intern2!AZ59&gt;0,
        IF(AY$166="X",
              IF(COUNTBLANK(INDIRECT(ADDRESS(ROW(AY223),MATCH(AY$167,$166:$166,0),1,1)&amp;":"&amp;ADDRESS(ROW(AY223),COLUMN(AY223)-1,1,1),TRUE))&gt;0,"",
                    IF(COUNTIF(INDIRECT(ADDRESS(ROW(AY223),MATCH(AY$167,$166:$166,0),1,1)&amp;":"&amp;ADDRESS(ROW(AY223),COLUMN(AY223)-1,1,1),TRUE),"OK")&gt;0,"OK","NOK")),
              IF(AY$8&gt;=VLOOKUP($A223,'2.2'!$D:$O,5,FALSE),"OK","NOK")),
         "")</f>
        <v/>
      </c>
      <c r="AZ223" s="1269" t="str">
        <f ca="1">IF(intern2!BA59&gt;0,
        IF(AZ$166="X",
              IF(COUNTBLANK(INDIRECT(ADDRESS(ROW(AZ223),MATCH(AZ$167,$166:$166,0),1,1)&amp;":"&amp;ADDRESS(ROW(AZ223),COLUMN(AZ223)-1,1,1),TRUE))&gt;0,"",
                    IF(COUNTIF(INDIRECT(ADDRESS(ROW(AZ223),MATCH(AZ$167,$166:$166,0),1,1)&amp;":"&amp;ADDRESS(ROW(AZ223),COLUMN(AZ223)-1,1,1),TRUE),"OK")&gt;0,"OK","NOK")),
              IF(AZ$8&gt;=VLOOKUP($A223,'2.2'!$D:$O,5,FALSE),"OK","NOK")),
         "")</f>
        <v/>
      </c>
      <c r="BA223" s="1156" t="str">
        <f ca="1">IF(intern2!BB59&gt;0,
        IF(BA$166="X",
              IF(COUNTBLANK(INDIRECT(ADDRESS(ROW(BA223),MATCH(BA$167,$166:$166,0),1,1)&amp;":"&amp;ADDRESS(ROW(BA223),COLUMN(BA223)-1,1,1),TRUE))&gt;0,"",
                    IF(COUNTIF(INDIRECT(ADDRESS(ROW(BA223),MATCH(BA$167,$166:$166,0),1,1)&amp;":"&amp;ADDRESS(ROW(BA223),COLUMN(BA223)-1,1,1),TRUE),"OK")&gt;0,"OK","NOK")),
              IF(BA$8&gt;=VLOOKUP($A223,'2.2'!$D:$O,5,FALSE),"OK","NOK")),
         "")</f>
        <v/>
      </c>
      <c r="BB223" s="1156" t="str">
        <f ca="1">IF(intern2!BC59&gt;0,
        IF(BB$166="X",
              IF(COUNTBLANK(INDIRECT(ADDRESS(ROW(BB223),MATCH(BB$167,$166:$166,0),1,1)&amp;":"&amp;ADDRESS(ROW(BB223),COLUMN(BB223)-1,1,1),TRUE))&gt;0,"",
                    IF(COUNTIF(INDIRECT(ADDRESS(ROW(BB223),MATCH(BB$167,$166:$166,0),1,1)&amp;":"&amp;ADDRESS(ROW(BB223),COLUMN(BB223)-1,1,1),TRUE),"OK")&gt;0,"OK","NOK")),
              IF(BB$8&gt;=VLOOKUP($A223,'2.2'!$D:$O,5,FALSE),"OK","NOK")),
         "")</f>
        <v/>
      </c>
      <c r="BC223" s="1156" t="str">
        <f ca="1">IF(intern2!BD59&gt;0,
        IF(BC$166="X",
              IF(COUNTBLANK(INDIRECT(ADDRESS(ROW(BC223),MATCH(BC$167,$166:$166,0),1,1)&amp;":"&amp;ADDRESS(ROW(BC223),COLUMN(BC223)-1,1,1),TRUE))&gt;0,"",
                    IF(COUNTIF(INDIRECT(ADDRESS(ROW(BC223),MATCH(BC$167,$166:$166,0),1,1)&amp;":"&amp;ADDRESS(ROW(BC223),COLUMN(BC223)-1,1,1),TRUE),"OK")&gt;0,"OK","NOK")),
              IF(BC$8&gt;=VLOOKUP($A223,'2.2'!$D:$O,5,FALSE),"OK","NOK")),
         "")</f>
        <v/>
      </c>
      <c r="BD223" s="1156" t="str">
        <f ca="1">IF(intern2!BE59&gt;0,
        IF(BD$166="X",
              IF(COUNTBLANK(INDIRECT(ADDRESS(ROW(BD223),MATCH(BD$167,$166:$166,0),1,1)&amp;":"&amp;ADDRESS(ROW(BD223),COLUMN(BD223)-1,1,1),TRUE))&gt;0,"",
                    IF(COUNTIF(INDIRECT(ADDRESS(ROW(BD223),MATCH(BD$167,$166:$166,0),1,1)&amp;":"&amp;ADDRESS(ROW(BD223),COLUMN(BD223)-1,1,1),TRUE),"OK")&gt;0,"OK","NOK")),
              IF(BD$8&gt;=VLOOKUP($A223,'2.2'!$D:$O,5,FALSE),"OK","NOK")),
         "")</f>
        <v/>
      </c>
      <c r="BE223" s="1156" t="str">
        <f ca="1">IF(intern2!BF59&gt;0,
        IF(BE$166="X",
              IF(COUNTBLANK(INDIRECT(ADDRESS(ROW(BE223),MATCH(BE$167,$166:$166,0),1,1)&amp;":"&amp;ADDRESS(ROW(BE223),COLUMN(BE223)-1,1,1),TRUE))&gt;0,"",
                    IF(COUNTIF(INDIRECT(ADDRESS(ROW(BE223),MATCH(BE$167,$166:$166,0),1,1)&amp;":"&amp;ADDRESS(ROW(BE223),COLUMN(BE223)-1,1,1),TRUE),"OK")&gt;0,"OK","NOK")),
              IF(BE$8&gt;=VLOOKUP($A223,'2.2'!$D:$O,5,FALSE),"OK","NOK")),
         "")</f>
        <v/>
      </c>
      <c r="BF223" s="1170" t="str">
        <f ca="1">IF(intern2!BG59&gt;0,
        IF(BF$166="X",
              IF(COUNTBLANK(INDIRECT(ADDRESS(ROW(BF223),MATCH(BF$167,$166:$166,0),1,1)&amp;":"&amp;ADDRESS(ROW(BF223),COLUMN(BF223)-1,1,1),TRUE))&gt;0,"",
                    IF(COUNTIF(INDIRECT(ADDRESS(ROW(BF223),MATCH(BF$167,$166:$166,0),1,1)&amp;":"&amp;ADDRESS(ROW(BF223),COLUMN(BF223)-1,1,1),TRUE),"OK")&gt;0,"OK","NOK")),
              IF(BF$8&gt;=VLOOKUP($A223,'2.2'!$D:$O,5,FALSE),"OK","NOK")),
         "")</f>
        <v/>
      </c>
      <c r="BG223" s="1269" t="str">
        <f ca="1">IF(intern2!BH59&gt;0,
        IF(BG$166="X",
              IF(COUNTBLANK(INDIRECT(ADDRESS(ROW(BG223),MATCH(BG$167,$166:$166,0),1,1)&amp;":"&amp;ADDRESS(ROW(BG223),COLUMN(BG223)-1,1,1),TRUE))&gt;0,"",
                    IF(COUNTIF(INDIRECT(ADDRESS(ROW(BG223),MATCH(BG$167,$166:$166,0),1,1)&amp;":"&amp;ADDRESS(ROW(BG223),COLUMN(BG223)-1,1,1),TRUE),"OK")&gt;0,"OK","NOK")),
              IF(BG$8&gt;=VLOOKUP($A223,'2.2'!$D:$O,5,FALSE),"OK","NOK")),
         "")</f>
        <v/>
      </c>
      <c r="BH223" s="1176" t="str">
        <f t="shared" ca="1" si="12"/>
        <v>NOK</v>
      </c>
      <c r="BI223" s="1176"/>
    </row>
    <row r="224" spans="1:61" ht="26.4" x14ac:dyDescent="0.25">
      <c r="A224" s="716" t="str">
        <f t="shared" ref="A224:B224" si="67">+A64</f>
        <v>HAE4</v>
      </c>
      <c r="B224" s="1157" t="str">
        <f t="shared" si="67"/>
        <v>Trapianto autologo di cellule staminali</v>
      </c>
      <c r="C224" s="1156" t="str">
        <f ca="1">IF(intern2!D60&gt;0,
        IF(C$166="X",
              IF(COUNTBLANK(INDIRECT(ADDRESS(ROW(C224),MATCH(C$167,$166:$166,0),1,1)&amp;":"&amp;ADDRESS(ROW(C224),COLUMN(C224)-1,1,1),TRUE))&gt;0,"",
                    IF(COUNTIF(INDIRECT(ADDRESS(ROW(C224),MATCH(C$167,$166:$166,0),1,1)&amp;":"&amp;ADDRESS(ROW(C224),COLUMN(C224)-1,1,1),TRUE),"OK")&gt;0,"OK","NOK")),
              IF(C$8&gt;=VLOOKUP($A224,'2.2'!$D:$O,5,FALSE),"OK","NOK")),
         "")</f>
        <v/>
      </c>
      <c r="D224" s="1156" t="str">
        <f ca="1">IF(intern2!E60&gt;0,
        IF(D$166="X",
              IF(COUNTBLANK(INDIRECT(ADDRESS(ROW(D224),MATCH(D$167,$166:$166,0),1,1)&amp;":"&amp;ADDRESS(ROW(D224),COLUMN(D224)-1,1,1),TRUE))&gt;0,"",
                    IF(COUNTIF(INDIRECT(ADDRESS(ROW(D224),MATCH(D$167,$166:$166,0),1,1)&amp;":"&amp;ADDRESS(ROW(D224),COLUMN(D224)-1,1,1),TRUE),"OK")&gt;0,"OK","NOK")),
              IF(D$8&gt;=VLOOKUP($A224,'2.2'!$D:$O,5,FALSE),"OK","NOK")),
         "")</f>
        <v/>
      </c>
      <c r="E224" s="1156" t="str">
        <f ca="1">IF(intern2!F60&gt;0,
        IF(E$166="X",
              IF(COUNTBLANK(INDIRECT(ADDRESS(ROW(E224),MATCH(E$167,$166:$166,0),1,1)&amp;":"&amp;ADDRESS(ROW(E224),COLUMN(E224)-1,1,1),TRUE))&gt;0,"",
                    IF(COUNTIF(INDIRECT(ADDRESS(ROW(E224),MATCH(E$167,$166:$166,0),1,1)&amp;":"&amp;ADDRESS(ROW(E224),COLUMN(E224)-1,1,1),TRUE),"OK")&gt;0,"OK","NOK")),
              IF(E$8&gt;=VLOOKUP($A224,'2.2'!$D:$O,5,FALSE),"OK","NOK")),
         "")</f>
        <v/>
      </c>
      <c r="F224" s="1156" t="str">
        <f ca="1">IF(intern2!G60&gt;0,
        IF(F$166="X",
              IF(COUNTBLANK(INDIRECT(ADDRESS(ROW(F224),MATCH(F$167,$166:$166,0),1,1)&amp;":"&amp;ADDRESS(ROW(F224),COLUMN(F224)-1,1,1),TRUE))&gt;0,"",
                    IF(COUNTIF(INDIRECT(ADDRESS(ROW(F224),MATCH(F$167,$166:$166,0),1,1)&amp;":"&amp;ADDRESS(ROW(F224),COLUMN(F224)-1,1,1),TRUE),"OK")&gt;0,"OK","NOK")),
              IF(F$8&gt;=VLOOKUP($A224,'2.2'!$D:$O,5,FALSE),"OK","NOK")),
         "")</f>
        <v/>
      </c>
      <c r="G224" s="1156" t="str">
        <f ca="1">IF(intern2!H60&gt;0,
        IF(G$166="X",
              IF(COUNTBLANK(INDIRECT(ADDRESS(ROW(G224),MATCH(G$167,$166:$166,0),1,1)&amp;":"&amp;ADDRESS(ROW(G224),COLUMN(G224)-1,1,1),TRUE))&gt;0,"",
                    IF(COUNTIF(INDIRECT(ADDRESS(ROW(G224),MATCH(G$167,$166:$166,0),1,1)&amp;":"&amp;ADDRESS(ROW(G224),COLUMN(G224)-1,1,1),TRUE),"OK")&gt;0,"OK","NOK")),
              IF(G$8&gt;=VLOOKUP($A224,'2.2'!$D:$O,5,FALSE),"OK","NOK")),
         "")</f>
        <v/>
      </c>
      <c r="H224" s="1156" t="str">
        <f ca="1">IF(intern2!I60&gt;0,
        IF(H$166="X",
              IF(COUNTBLANK(INDIRECT(ADDRESS(ROW(H224),MATCH(H$167,$166:$166,0),1,1)&amp;":"&amp;ADDRESS(ROW(H224),COLUMN(H224)-1,1,1),TRUE))&gt;0,"",
                    IF(COUNTIF(INDIRECT(ADDRESS(ROW(H224),MATCH(H$167,$166:$166,0),1,1)&amp;":"&amp;ADDRESS(ROW(H224),COLUMN(H224)-1,1,1),TRUE),"OK")&gt;0,"OK","NOK")),
              IF(H$8&gt;=VLOOKUP($A224,'2.2'!$D:$O,5,FALSE),"OK","NOK")),
         "")</f>
        <v/>
      </c>
      <c r="I224" s="1269" t="str">
        <f ca="1">IF(intern2!J60&gt;0,
        IF(I$166="X",
              IF(COUNTBLANK(INDIRECT(ADDRESS(ROW(I224),MATCH(I$167,$166:$166,0),1,1)&amp;":"&amp;ADDRESS(ROW(I224),COLUMN(I224)-1,1,1),TRUE))&gt;0,"",
                    IF(COUNTIF(INDIRECT(ADDRESS(ROW(I224),MATCH(I$167,$166:$166,0),1,1)&amp;":"&amp;ADDRESS(ROW(I224),COLUMN(I224)-1,1,1),TRUE),"OK")&gt;0,"OK","NOK")),
              IF(I$8&gt;=VLOOKUP($A224,'2.2'!$D:$O,5,FALSE),"OK","NOK")),
         "")</f>
        <v/>
      </c>
      <c r="J224" s="1159" t="str">
        <f ca="1">IF(intern2!K60&gt;0,
        IF(J$166="X",
              IF(COUNTBLANK(INDIRECT(ADDRESS(ROW(J224),MATCH(J$167,$166:$166,0),1,1)&amp;":"&amp;ADDRESS(ROW(J224),COLUMN(J224)-1,1,1),TRUE))&gt;0,"",
                    IF(COUNTIF(INDIRECT(ADDRESS(ROW(J224),MATCH(J$167,$166:$166,0),1,1)&amp;":"&amp;ADDRESS(ROW(J224),COLUMN(J224)-1,1,1),TRUE),"OK")&gt;0,"OK","NOK")),
              IF(J$8&gt;=VLOOKUP($A224,'2.2'!$D:$O,5,FALSE),"OK","NOK")),
         "")</f>
        <v/>
      </c>
      <c r="K224" s="1156" t="str">
        <f ca="1">IF(intern2!L60&gt;0,
        IF(K$166="X",
              IF(COUNTBLANK(INDIRECT(ADDRESS(ROW(K224),MATCH(K$167,$166:$166,0),1,1)&amp;":"&amp;ADDRESS(ROW(K224),COLUMN(K224)-1,1,1),TRUE))&gt;0,"",
                    IF(COUNTIF(INDIRECT(ADDRESS(ROW(K224),MATCH(K$167,$166:$166,0),1,1)&amp;":"&amp;ADDRESS(ROW(K224),COLUMN(K224)-1,1,1),TRUE),"OK")&gt;0,"OK","NOK")),
              IF(K$8&gt;=VLOOKUP($A224,'2.2'!$D:$O,5,FALSE),"OK","NOK")),
         "")</f>
        <v/>
      </c>
      <c r="L224" s="1156" t="str">
        <f ca="1">IF(intern2!M60&gt;0,
        IF(L$166="X",
              IF(COUNTBLANK(INDIRECT(ADDRESS(ROW(L224),MATCH(L$167,$166:$166,0),1,1)&amp;":"&amp;ADDRESS(ROW(L224),COLUMN(L224)-1,1,1),TRUE))&gt;0,"",
                    IF(COUNTIF(INDIRECT(ADDRESS(ROW(L224),MATCH(L$167,$166:$166,0),1,1)&amp;":"&amp;ADDRESS(ROW(L224),COLUMN(L224)-1,1,1),TRUE),"OK")&gt;0,"OK","NOK")),
              IF(L$8&gt;=VLOOKUP($A224,'2.2'!$D:$O,5,FALSE),"OK","NOK")),
         "")</f>
        <v/>
      </c>
      <c r="M224" s="1156" t="str">
        <f ca="1">IF(intern2!N60&gt;0,
        IF(M$166="X",
              IF(COUNTBLANK(INDIRECT(ADDRESS(ROW(M224),MATCH(M$167,$166:$166,0),1,1)&amp;":"&amp;ADDRESS(ROW(M224),COLUMN(M224)-1,1,1),TRUE))&gt;0,"",
                    IF(COUNTIF(INDIRECT(ADDRESS(ROW(M224),MATCH(M$167,$166:$166,0),1,1)&amp;":"&amp;ADDRESS(ROW(M224),COLUMN(M224)-1,1,1),TRUE),"OK")&gt;0,"OK","NOK")),
              IF(M$8&gt;=VLOOKUP($A224,'2.2'!$D:$O,5,FALSE),"OK","NOK")),
         "")</f>
        <v/>
      </c>
      <c r="N224" s="1156" t="str">
        <f ca="1">IF(intern2!O60&gt;0,
        IF(N$166="X",
              IF(COUNTBLANK(INDIRECT(ADDRESS(ROW(N224),MATCH(N$167,$166:$166,0),1,1)&amp;":"&amp;ADDRESS(ROW(N224),COLUMN(N224)-1,1,1),TRUE))&gt;0,"",
                    IF(COUNTIF(INDIRECT(ADDRESS(ROW(N224),MATCH(N$167,$166:$166,0),1,1)&amp;":"&amp;ADDRESS(ROW(N224),COLUMN(N224)-1,1,1),TRUE),"OK")&gt;0,"OK","NOK")),
              IF(N$8&gt;=VLOOKUP($A224,'2.2'!$D:$O,5,FALSE),"OK","NOK")),
         "")</f>
        <v/>
      </c>
      <c r="O224" s="1156" t="str">
        <f ca="1">IF(intern2!P60&gt;0,
        IF(O$166="X",
              IF(COUNTBLANK(INDIRECT(ADDRESS(ROW(O224),MATCH(O$167,$166:$166,0),1,1)&amp;":"&amp;ADDRESS(ROW(O224),COLUMN(O224)-1,1,1),TRUE))&gt;0,"",
                    IF(COUNTIF(INDIRECT(ADDRESS(ROW(O224),MATCH(O$167,$166:$166,0),1,1)&amp;":"&amp;ADDRESS(ROW(O224),COLUMN(O224)-1,1,1),TRUE),"OK")&gt;0,"OK","NOK")),
              IF(O$8&gt;=VLOOKUP($A224,'2.2'!$D:$O,5,FALSE),"OK","NOK")),
         "")</f>
        <v/>
      </c>
      <c r="P224" s="1156" t="str">
        <f ca="1">IF(intern2!Q60&gt;0,
        IF(P$166="X",
              IF(COUNTBLANK(INDIRECT(ADDRESS(ROW(P224),MATCH(P$167,$166:$166,0),1,1)&amp;":"&amp;ADDRESS(ROW(P224),COLUMN(P224)-1,1,1),TRUE))&gt;0,"",
                    IF(COUNTIF(INDIRECT(ADDRESS(ROW(P224),MATCH(P$167,$166:$166,0),1,1)&amp;":"&amp;ADDRESS(ROW(P224),COLUMN(P224)-1,1,1),TRUE),"OK")&gt;0,"OK","NOK")),
              IF(P$8&gt;=VLOOKUP($A224,'2.2'!$D:$O,5,FALSE),"OK","NOK")),
         "")</f>
        <v/>
      </c>
      <c r="Q224" s="1156" t="str">
        <f ca="1">IF(intern2!R60&gt;0,
        IF(Q$166="X",
              IF(COUNTBLANK(INDIRECT(ADDRESS(ROW(Q224),MATCH(Q$167,$166:$166,0),1,1)&amp;":"&amp;ADDRESS(ROW(Q224),COLUMN(Q224)-1,1,1),TRUE))&gt;0,"",
                    IF(COUNTIF(INDIRECT(ADDRESS(ROW(Q224),MATCH(Q$167,$166:$166,0),1,1)&amp;":"&amp;ADDRESS(ROW(Q224),COLUMN(Q224)-1,1,1),TRUE),"OK")&gt;0,"OK","NOK")),
              IF(Q$8&gt;=VLOOKUP($A224,'2.2'!$D:$O,5,FALSE),"OK","NOK")),
         "")</f>
        <v/>
      </c>
      <c r="R224" s="1159" t="str">
        <f ca="1">IF(intern2!S60&gt;0,
        IF(R$166="X",
              IF(COUNTBLANK(INDIRECT(ADDRESS(ROW(R224),MATCH(R$167,$166:$166,0),1,1)&amp;":"&amp;ADDRESS(ROW(R224),COLUMN(R224)-1,1,1),TRUE))&gt;0,"",
                    IF(COUNTIF(INDIRECT(ADDRESS(ROW(R224),MATCH(R$167,$166:$166,0),1,1)&amp;":"&amp;ADDRESS(ROW(R224),COLUMN(R224)-1,1,1),TRUE),"OK")&gt;0,"OK","NOK")),
              IF(R$8&gt;=VLOOKUP($A224,'2.2'!$D:$O,5,FALSE),"OK","NOK")),
         "")</f>
        <v/>
      </c>
      <c r="S224" s="1159" t="str">
        <f ca="1">IF(intern2!T60&gt;0,
        IF(S$166="X",
              IF(COUNTBLANK(INDIRECT(ADDRESS(ROW(S224),MATCH(S$167,$166:$166,0),1,1)&amp;":"&amp;ADDRESS(ROW(S224),COLUMN(S224)-1,1,1),TRUE))&gt;0,"",
                    IF(COUNTIF(INDIRECT(ADDRESS(ROW(S224),MATCH(S$167,$166:$166,0),1,1)&amp;":"&amp;ADDRESS(ROW(S224),COLUMN(S224)-1,1,1),TRUE),"OK")&gt;0,"OK","NOK")),
              IF(S$8&gt;=VLOOKUP($A224,'2.2'!$D:$O,5,FALSE),"OK","NOK")),
         "")</f>
        <v/>
      </c>
      <c r="T224" s="1156" t="str">
        <f ca="1">IF(intern2!U60&gt;0,
        IF(T$166="X",
              IF(COUNTBLANK(INDIRECT(ADDRESS(ROW(T224),MATCH(T$167,$166:$166,0),1,1)&amp;":"&amp;ADDRESS(ROW(T224),COLUMN(T224)-1,1,1),TRUE))&gt;0,"",
                    IF(COUNTIF(INDIRECT(ADDRESS(ROW(T224),MATCH(T$167,$166:$166,0),1,1)&amp;":"&amp;ADDRESS(ROW(T224),COLUMN(T224)-1,1,1),TRUE),"OK")&gt;0,"OK","NOK")),
              IF(T$8&gt;=VLOOKUP($A224,'2.2'!$D:$O,5,FALSE),"OK","NOK")),
         "")</f>
        <v>NOK</v>
      </c>
      <c r="U224" s="1156" t="str">
        <f ca="1">IF(intern2!V60&gt;0,
        IF(U$166="X",
              IF(COUNTBLANK(INDIRECT(ADDRESS(ROW(U224),MATCH(U$167,$166:$166,0),1,1)&amp;":"&amp;ADDRESS(ROW(U224),COLUMN(U224)-1,1,1),TRUE))&gt;0,"",
                    IF(COUNTIF(INDIRECT(ADDRESS(ROW(U224),MATCH(U$167,$166:$166,0),1,1)&amp;":"&amp;ADDRESS(ROW(U224),COLUMN(U224)-1,1,1),TRUE),"OK")&gt;0,"OK","NOK")),
              IF(U$8&gt;=VLOOKUP($A224,'2.2'!$D:$O,5,FALSE),"OK","NOK")),
         "")</f>
        <v/>
      </c>
      <c r="V224" s="1156" t="str">
        <f ca="1">IF(intern2!W60&gt;0,
        IF(V$166="X",
              IF(COUNTBLANK(INDIRECT(ADDRESS(ROW(V224),MATCH(V$167,$166:$166,0),1,1)&amp;":"&amp;ADDRESS(ROW(V224),COLUMN(V224)-1,1,1),TRUE))&gt;0,"",
                    IF(COUNTIF(INDIRECT(ADDRESS(ROW(V224),MATCH(V$167,$166:$166,0),1,1)&amp;":"&amp;ADDRESS(ROW(V224),COLUMN(V224)-1,1,1),TRUE),"OK")&gt;0,"OK","NOK")),
              IF(V$8&gt;=VLOOKUP($A224,'2.2'!$D:$O,5,FALSE),"OK","NOK")),
         "")</f>
        <v/>
      </c>
      <c r="W224" s="1156" t="str">
        <f ca="1">IF(intern2!X60&gt;0,
        IF(W$166="X",
              IF(COUNTBLANK(INDIRECT(ADDRESS(ROW(W224),MATCH(W$167,$166:$166,0),1,1)&amp;":"&amp;ADDRESS(ROW(W224),COLUMN(W224)-1,1,1),TRUE))&gt;0,"",
                    IF(COUNTIF(INDIRECT(ADDRESS(ROW(W224),MATCH(W$167,$166:$166,0),1,1)&amp;":"&amp;ADDRESS(ROW(W224),COLUMN(W224)-1,1,1),TRUE),"OK")&gt;0,"OK","NOK")),
              IF(W$8&gt;=VLOOKUP($A224,'2.2'!$D:$O,5,FALSE),"OK","NOK")),
         "")</f>
        <v/>
      </c>
      <c r="X224" s="1156" t="str">
        <f ca="1">IF(intern2!Y60&gt;0,
        IF(X$166="X",
              IF(COUNTBLANK(INDIRECT(ADDRESS(ROW(X224),MATCH(X$167,$166:$166,0),1,1)&amp;":"&amp;ADDRESS(ROW(X224),COLUMN(X224)-1,1,1),TRUE))&gt;0,"",
                    IF(COUNTIF(INDIRECT(ADDRESS(ROW(X224),MATCH(X$167,$166:$166,0),1,1)&amp;":"&amp;ADDRESS(ROW(X224),COLUMN(X224)-1,1,1),TRUE),"OK")&gt;0,"OK","NOK")),
              IF(X$8&gt;=VLOOKUP($A224,'2.2'!$D:$O,5,FALSE),"OK","NOK")),
         "")</f>
        <v/>
      </c>
      <c r="Y224" s="1170" t="str">
        <f ca="1">IF(intern2!Z60&gt;0,
        IF(Y$166="X",
              IF(COUNTBLANK(INDIRECT(ADDRESS(ROW(Y224),MATCH(Y$167,$166:$166,0),1,1)&amp;":"&amp;ADDRESS(ROW(Y224),COLUMN(Y224)-1,1,1),TRUE))&gt;0,"",
                    IF(COUNTIF(INDIRECT(ADDRESS(ROW(Y224),MATCH(Y$167,$166:$166,0),1,1)&amp;":"&amp;ADDRESS(ROW(Y224),COLUMN(Y224)-1,1,1),TRUE),"OK")&gt;0,"OK","NOK")),
              IF(Y$8&gt;=VLOOKUP($A224,'2.2'!$D:$O,5,FALSE),"OK","NOK")),
         "")</f>
        <v/>
      </c>
      <c r="Z224" s="1269" t="str">
        <f ca="1">IF(intern2!AA60&gt;0,
        IF(Z$166="X",
              IF(COUNTBLANK(INDIRECT(ADDRESS(ROW(Z224),MATCH(Z$167,$166:$166,0),1,1)&amp;":"&amp;ADDRESS(ROW(Z224),COLUMN(Z224)-1,1,1),TRUE))&gt;0,"",
                    IF(COUNTIF(INDIRECT(ADDRESS(ROW(Z224),MATCH(Z$167,$166:$166,0),1,1)&amp;":"&amp;ADDRESS(ROW(Z224),COLUMN(Z224)-1,1,1),TRUE),"OK")&gt;0,"OK","NOK")),
              IF(Z$8&gt;=VLOOKUP($A224,'2.2'!$D:$O,5,FALSE),"OK","NOK")),
         "")</f>
        <v/>
      </c>
      <c r="AA224" s="1156" t="str">
        <f ca="1">IF(intern2!AB60&gt;0,
        IF(AA$166="X",
              IF(COUNTBLANK(INDIRECT(ADDRESS(ROW(AA224),MATCH(AA$167,$166:$166,0),1,1)&amp;":"&amp;ADDRESS(ROW(AA224),COLUMN(AA224)-1,1,1),TRUE))&gt;0,"",
                    IF(COUNTIF(INDIRECT(ADDRESS(ROW(AA224),MATCH(AA$167,$166:$166,0),1,1)&amp;":"&amp;ADDRESS(ROW(AA224),COLUMN(AA224)-1,1,1),TRUE),"OK")&gt;0,"OK","NOK")),
              IF(AA$8&gt;=VLOOKUP($A224,'2.2'!$D:$O,5,FALSE),"OK","NOK")),
         "")</f>
        <v/>
      </c>
      <c r="AB224" s="1156" t="str">
        <f ca="1">IF(intern2!AC60&gt;0,
        IF(AB$166="X",
              IF(COUNTBLANK(INDIRECT(ADDRESS(ROW(AB224),MATCH(AB$167,$166:$166,0),1,1)&amp;":"&amp;ADDRESS(ROW(AB224),COLUMN(AB224)-1,1,1),TRUE))&gt;0,"",
                    IF(COUNTIF(INDIRECT(ADDRESS(ROW(AB224),MATCH(AB$167,$166:$166,0),1,1)&amp;":"&amp;ADDRESS(ROW(AB224),COLUMN(AB224)-1,1,1),TRUE),"OK")&gt;0,"OK","NOK")),
              IF(AB$8&gt;=VLOOKUP($A224,'2.2'!$D:$O,5,FALSE),"OK","NOK")),
         "")</f>
        <v/>
      </c>
      <c r="AC224" s="1156" t="str">
        <f ca="1">IF(intern2!AD60&gt;0,
        IF(AC$166="X",
              IF(COUNTBLANK(INDIRECT(ADDRESS(ROW(AC224),MATCH(AC$167,$166:$166,0),1,1)&amp;":"&amp;ADDRESS(ROW(AC224),COLUMN(AC224)-1,1,1),TRUE))&gt;0,"",
                    IF(COUNTIF(INDIRECT(ADDRESS(ROW(AC224),MATCH(AC$167,$166:$166,0),1,1)&amp;":"&amp;ADDRESS(ROW(AC224),COLUMN(AC224)-1,1,1),TRUE),"OK")&gt;0,"OK","NOK")),
              IF(AC$8&gt;=VLOOKUP($A224,'2.2'!$D:$O,5,FALSE),"OK","NOK")),
         "")</f>
        <v/>
      </c>
      <c r="AD224" s="1156" t="str">
        <f ca="1">IF(intern2!AE60&gt;0,
        IF(AD$166="X",
              IF(COUNTBLANK(INDIRECT(ADDRESS(ROW(AD224),MATCH(AD$167,$166:$166,0),1,1)&amp;":"&amp;ADDRESS(ROW(AD224),COLUMN(AD224)-1,1,1),TRUE))&gt;0,"",
                    IF(COUNTIF(INDIRECT(ADDRESS(ROW(AD224),MATCH(AD$167,$166:$166,0),1,1)&amp;":"&amp;ADDRESS(ROW(AD224),COLUMN(AD224)-1,1,1),TRUE),"OK")&gt;0,"OK","NOK")),
              IF(AD$8&gt;=VLOOKUP($A224,'2.2'!$D:$O,5,FALSE),"OK","NOK")),
         "")</f>
        <v/>
      </c>
      <c r="AE224" s="1160" t="str">
        <f ca="1">IF(intern2!AF60&gt;0,
        IF(AE$166="X",
              IF(COUNTBLANK(INDIRECT(ADDRESS(ROW(AE224),MATCH(AE$167,$166:$166,0),1,1)&amp;":"&amp;ADDRESS(ROW(AE224),COLUMN(AE224)-1,1,1),TRUE))&gt;0,"",
                    IF(COUNTIF(INDIRECT(ADDRESS(ROW(AE224),MATCH(AE$167,$166:$166,0),1,1)&amp;":"&amp;ADDRESS(ROW(AE224),COLUMN(AE224)-1,1,1),TRUE),"OK")&gt;0,"OK","NOK")),
              IF(AE$8&gt;=VLOOKUP($A224,'2.2'!$D:$O,5,FALSE),"OK","NOK")),
         "")</f>
        <v/>
      </c>
      <c r="AF224" s="1269" t="str">
        <f ca="1">IF(intern2!AG60&gt;0,
        IF(AF$166="X",
              IF(COUNTBLANK(INDIRECT(ADDRESS(ROW(AF224),MATCH(AF$167,$166:$166,0),1,1)&amp;":"&amp;ADDRESS(ROW(AF224),COLUMN(AF224)-1,1,1),TRUE))&gt;0,"",
                    IF(COUNTIF(INDIRECT(ADDRESS(ROW(AF224),MATCH(AF$167,$166:$166,0),1,1)&amp;":"&amp;ADDRESS(ROW(AF224),COLUMN(AF224)-1,1,1),TRUE),"OK")&gt;0,"OK","NOK")),
              IF(AF$8&gt;=VLOOKUP($A224,'2.2'!$D:$O,5,FALSE),"OK","NOK")),
         "")</f>
        <v/>
      </c>
      <c r="AG224" s="1160" t="str">
        <f ca="1">IF(intern2!AH60&gt;0,
        IF(AG$166="X",
              IF(COUNTBLANK(INDIRECT(ADDRESS(ROW(AG224),MATCH(AG$167,$166:$166,0),1,1)&amp;":"&amp;ADDRESS(ROW(AG224),COLUMN(AG224)-1,1,1),TRUE))&gt;0,"",
                    IF(COUNTIF(INDIRECT(ADDRESS(ROW(AG224),MATCH(AG$167,$166:$166,0),1,1)&amp;":"&amp;ADDRESS(ROW(AG224),COLUMN(AG224)-1,1,1),TRUE),"OK")&gt;0,"OK","NOK")),
              IF(AG$8&gt;=VLOOKUP($A224,'2.2'!$D:$O,5,FALSE),"OK","NOK")),
         "")</f>
        <v/>
      </c>
      <c r="AH224" s="1160" t="str">
        <f ca="1">IF(intern2!AI60&gt;0,
        IF(AH$166="X",
              IF(COUNTBLANK(INDIRECT(ADDRESS(ROW(AH224),MATCH(AH$167,$166:$166,0),1,1)&amp;":"&amp;ADDRESS(ROW(AH224),COLUMN(AH224)-1,1,1),TRUE))&gt;0,"",
                    IF(COUNTIF(INDIRECT(ADDRESS(ROW(AH224),MATCH(AH$167,$166:$166,0),1,1)&amp;":"&amp;ADDRESS(ROW(AH224),COLUMN(AH224)-1,1,1),TRUE),"OK")&gt;0,"OK","NOK")),
              IF(AH$8&gt;=VLOOKUP($A224,'2.2'!$D:$O,5,FALSE),"OK","NOK")),
         "")</f>
        <v/>
      </c>
      <c r="AI224" s="1156" t="str">
        <f ca="1">IF(intern2!AJ60&gt;0,
        IF(AI$166="X",
              IF(COUNTBLANK(INDIRECT(ADDRESS(ROW(AI224),MATCH(AI$167,$166:$166,0),1,1)&amp;":"&amp;ADDRESS(ROW(AI224),COLUMN(AI224)-1,1,1),TRUE))&gt;0,"",
                    IF(COUNTIF(INDIRECT(ADDRESS(ROW(AI224),MATCH(AI$167,$166:$166,0),1,1)&amp;":"&amp;ADDRESS(ROW(AI224),COLUMN(AI224)-1,1,1),TRUE),"OK")&gt;0,"OK","NOK")),
              IF(AI$8&gt;=VLOOKUP($A224,'2.2'!$D:$O,5,FALSE),"OK","NOK")),
         "")</f>
        <v/>
      </c>
      <c r="AJ224" s="1156" t="str">
        <f ca="1">IF(intern2!AK60&gt;0,
        IF(AJ$166="X",
              IF(COUNTBLANK(INDIRECT(ADDRESS(ROW(AJ224),MATCH(AJ$167,$166:$166,0),1,1)&amp;":"&amp;ADDRESS(ROW(AJ224),COLUMN(AJ224)-1,1,1),TRUE))&gt;0,"",
                    IF(COUNTIF(INDIRECT(ADDRESS(ROW(AJ224),MATCH(AJ$167,$166:$166,0),1,1)&amp;":"&amp;ADDRESS(ROW(AJ224),COLUMN(AJ224)-1,1,1),TRUE),"OK")&gt;0,"OK","NOK")),
              IF(AJ$8&gt;=VLOOKUP($A224,'2.2'!$D:$O,5,FALSE),"OK","NOK")),
         "")</f>
        <v/>
      </c>
      <c r="AK224" s="1156" t="str">
        <f ca="1">IF(intern2!AL60&gt;0,
        IF(AK$166="X",
              IF(COUNTBLANK(INDIRECT(ADDRESS(ROW(AK224),MATCH(AK$167,$166:$166,0),1,1)&amp;":"&amp;ADDRESS(ROW(AK224),COLUMN(AK224)-1,1,1),TRUE))&gt;0,"",
                    IF(COUNTIF(INDIRECT(ADDRESS(ROW(AK224),MATCH(AK$167,$166:$166,0),1,1)&amp;":"&amp;ADDRESS(ROW(AK224),COLUMN(AK224)-1,1,1),TRUE),"OK")&gt;0,"OK","NOK")),
              IF(AK$8&gt;=VLOOKUP($A224,'2.2'!$D:$O,5,FALSE),"OK","NOK")),
         "")</f>
        <v/>
      </c>
      <c r="AL224" s="1156" t="str">
        <f ca="1">IF(intern2!AM60&gt;0,
        IF(AL$166="X",
              IF(COUNTBLANK(INDIRECT(ADDRESS(ROW(AL224),MATCH(AL$167,$166:$166,0),1,1)&amp;":"&amp;ADDRESS(ROW(AL224),COLUMN(AL224)-1,1,1),TRUE))&gt;0,"",
                    IF(COUNTIF(INDIRECT(ADDRESS(ROW(AL224),MATCH(AL$167,$166:$166,0),1,1)&amp;":"&amp;ADDRESS(ROW(AL224),COLUMN(AL224)-1,1,1),TRUE),"OK")&gt;0,"OK","NOK")),
              IF(AL$8&gt;=VLOOKUP($A224,'2.2'!$D:$O,5,FALSE),"OK","NOK")),
         "")</f>
        <v/>
      </c>
      <c r="AM224" s="1269" t="str">
        <f ca="1">IF(intern2!AN60&gt;0,
        IF(AM$166="X",
              IF(COUNTBLANK(INDIRECT(ADDRESS(ROW(AM224),MATCH(AM$167,$166:$166,0),1,1)&amp;":"&amp;ADDRESS(ROW(AM224),COLUMN(AM224)-1,1,1),TRUE))&gt;0,"",
                    IF(COUNTIF(INDIRECT(ADDRESS(ROW(AM224),MATCH(AM$167,$166:$166,0),1,1)&amp;":"&amp;ADDRESS(ROW(AM224),COLUMN(AM224)-1,1,1),TRUE),"OK")&gt;0,"OK","NOK")),
              IF(AM$8&gt;=VLOOKUP($A224,'2.2'!$D:$O,5,FALSE),"OK","NOK")),
         "")</f>
        <v/>
      </c>
      <c r="AN224" s="1170" t="str">
        <f ca="1">IF(intern2!AO60&gt;0,
        IF(AN$166="X",
              IF(COUNTBLANK(INDIRECT(ADDRESS(ROW(AN224),MATCH(AN$167,$166:$166,0),1,1)&amp;":"&amp;ADDRESS(ROW(AN224),COLUMN(AN224)-1,1,1),TRUE))&gt;0,"",
                    IF(COUNTIF(INDIRECT(ADDRESS(ROW(AN224),MATCH(AN$167,$166:$166,0),1,1)&amp;":"&amp;ADDRESS(ROW(AN224),COLUMN(AN224)-1,1,1),TRUE),"OK")&gt;0,"OK","NOK")),
              IF(AN$8&gt;=VLOOKUP($A224,'2.2'!$D:$O,5,FALSE),"OK","NOK")),
         "")</f>
        <v>NOK</v>
      </c>
      <c r="AO224" s="1156" t="str">
        <f ca="1">IF(intern2!AP60&gt;0,
        IF(AO$166="X",
              IF(COUNTBLANK(INDIRECT(ADDRESS(ROW(AO224),MATCH(AO$167,$166:$166,0),1,1)&amp;":"&amp;ADDRESS(ROW(AO224),COLUMN(AO224)-1,1,1),TRUE))&gt;0,"",
                    IF(COUNTIF(INDIRECT(ADDRESS(ROW(AO224),MATCH(AO$167,$166:$166,0),1,1)&amp;":"&amp;ADDRESS(ROW(AO224),COLUMN(AO224)-1,1,1),TRUE),"OK")&gt;0,"OK","NOK")),
              IF(AO$8&gt;=VLOOKUP($A224,'2.2'!$D:$O,5,FALSE),"OK","NOK")),
         "")</f>
        <v/>
      </c>
      <c r="AP224" s="1156" t="str">
        <f ca="1">IF(intern2!AQ60&gt;0,
        IF(AP$166="X",
              IF(COUNTBLANK(INDIRECT(ADDRESS(ROW(AP224),MATCH(AP$167,$166:$166,0),1,1)&amp;":"&amp;ADDRESS(ROW(AP224),COLUMN(AP224)-1,1,1),TRUE))&gt;0,"",
                    IF(COUNTIF(INDIRECT(ADDRESS(ROW(AP224),MATCH(AP$167,$166:$166,0),1,1)&amp;":"&amp;ADDRESS(ROW(AP224),COLUMN(AP224)-1,1,1),TRUE),"OK")&gt;0,"OK","NOK")),
              IF(AP$8&gt;=VLOOKUP($A224,'2.2'!$D:$O,5,FALSE),"OK","NOK")),
         "")</f>
        <v/>
      </c>
      <c r="AQ224" s="1269" t="str">
        <f ca="1">IF(intern2!AR60&gt;0,
        IF(AQ$166="X",
              IF(COUNTBLANK(INDIRECT(ADDRESS(ROW(AQ224),MATCH(AQ$167,$166:$166,0),1,1)&amp;":"&amp;ADDRESS(ROW(AQ224),COLUMN(AQ224)-1,1,1),TRUE))&gt;0,"",
                    IF(COUNTIF(INDIRECT(ADDRESS(ROW(AQ224),MATCH(AQ$167,$166:$166,0),1,1)&amp;":"&amp;ADDRESS(ROW(AQ224),COLUMN(AQ224)-1,1,1),TRUE),"OK")&gt;0,"OK","NOK")),
              IF(AQ$8&gt;=VLOOKUP($A224,'2.2'!$D:$O,5,FALSE),"OK","NOK")),
         "")</f>
        <v/>
      </c>
      <c r="AR224" s="1156" t="str">
        <f ca="1">IF(intern2!AS60&gt;0,
        IF(AR$166="X",
              IF(COUNTBLANK(INDIRECT(ADDRESS(ROW(AR224),MATCH(AR$167,$166:$166,0),1,1)&amp;":"&amp;ADDRESS(ROW(AR224),COLUMN(AR224)-1,1,1),TRUE))&gt;0,"",
                    IF(COUNTIF(INDIRECT(ADDRESS(ROW(AR224),MATCH(AR$167,$166:$166,0),1,1)&amp;":"&amp;ADDRESS(ROW(AR224),COLUMN(AR224)-1,1,1),TRUE),"OK")&gt;0,"OK","NOK")),
              IF(AR$8&gt;=VLOOKUP($A224,'2.2'!$D:$O,5,FALSE),"OK","NOK")),
         "")</f>
        <v/>
      </c>
      <c r="AS224" s="1156" t="str">
        <f ca="1">IF(intern2!AT60&gt;0,
        IF(AS$166="X",
              IF(COUNTBLANK(INDIRECT(ADDRESS(ROW(AS224),MATCH(AS$167,$166:$166,0),1,1)&amp;":"&amp;ADDRESS(ROW(AS224),COLUMN(AS224)-1,1,1),TRUE))&gt;0,"",
                    IF(COUNTIF(INDIRECT(ADDRESS(ROW(AS224),MATCH(AS$167,$166:$166,0),1,1)&amp;":"&amp;ADDRESS(ROW(AS224),COLUMN(AS224)-1,1,1),TRUE),"OK")&gt;0,"OK","NOK")),
              IF(AS$8&gt;=VLOOKUP($A224,'2.2'!$D:$O,5,FALSE),"OK","NOK")),
         "")</f>
        <v/>
      </c>
      <c r="AT224" s="1269" t="str">
        <f ca="1">IF(intern2!AU60&gt;0,
        IF(AT$166="X",
              IF(COUNTBLANK(INDIRECT(ADDRESS(ROW(AT224),MATCH(AT$167,$166:$166,0),1,1)&amp;":"&amp;ADDRESS(ROW(AT224),COLUMN(AT224)-1,1,1),TRUE))&gt;0,"",
                    IF(COUNTIF(INDIRECT(ADDRESS(ROW(AT224),MATCH(AT$167,$166:$166,0),1,1)&amp;":"&amp;ADDRESS(ROW(AT224),COLUMN(AT224)-1,1,1),TRUE),"OK")&gt;0,"OK","NOK")),
              IF(AT$8&gt;=VLOOKUP($A224,'2.2'!$D:$O,5,FALSE),"OK","NOK")),
         "")</f>
        <v/>
      </c>
      <c r="AU224" s="1156" t="str">
        <f ca="1">IF(intern2!AV60&gt;0,
        IF(AU$166="X",
              IF(COUNTBLANK(INDIRECT(ADDRESS(ROW(AU224),MATCH(AU$167,$166:$166,0),1,1)&amp;":"&amp;ADDRESS(ROW(AU224),COLUMN(AU224)-1,1,1),TRUE))&gt;0,"",
                    IF(COUNTIF(INDIRECT(ADDRESS(ROW(AU224),MATCH(AU$167,$166:$166,0),1,1)&amp;":"&amp;ADDRESS(ROW(AU224),COLUMN(AU224)-1,1,1),TRUE),"OK")&gt;0,"OK","NOK")),
              IF(AU$8&gt;=VLOOKUP($A224,'2.2'!$D:$O,5,FALSE),"OK","NOK")),
         "")</f>
        <v/>
      </c>
      <c r="AV224" s="1156" t="str">
        <f ca="1">IF(intern2!AW60&gt;0,
        IF(AV$166="X",
              IF(COUNTBLANK(INDIRECT(ADDRESS(ROW(AV224),MATCH(AV$167,$166:$166,0),1,1)&amp;":"&amp;ADDRESS(ROW(AV224),COLUMN(AV224)-1,1,1),TRUE))&gt;0,"",
                    IF(COUNTIF(INDIRECT(ADDRESS(ROW(AV224),MATCH(AV$167,$166:$166,0),1,1)&amp;":"&amp;ADDRESS(ROW(AV224),COLUMN(AV224)-1,1,1),TRUE),"OK")&gt;0,"OK","NOK")),
              IF(AV$8&gt;=VLOOKUP($A224,'2.2'!$D:$O,5,FALSE),"OK","NOK")),
         "")</f>
        <v/>
      </c>
      <c r="AW224" s="1156" t="str">
        <f ca="1">IF(intern2!AX60&gt;0,
        IF(AW$166="X",
              IF(COUNTBLANK(INDIRECT(ADDRESS(ROW(AW224),MATCH(AW$167,$166:$166,0),1,1)&amp;":"&amp;ADDRESS(ROW(AW224),COLUMN(AW224)-1,1,1),TRUE))&gt;0,"",
                    IF(COUNTIF(INDIRECT(ADDRESS(ROW(AW224),MATCH(AW$167,$166:$166,0),1,1)&amp;":"&amp;ADDRESS(ROW(AW224),COLUMN(AW224)-1,1,1),TRUE),"OK")&gt;0,"OK","NOK")),
              IF(AW$8&gt;=VLOOKUP($A224,'2.2'!$D:$O,5,FALSE),"OK","NOK")),
         "")</f>
        <v/>
      </c>
      <c r="AX224" s="1156" t="str">
        <f ca="1">IF(intern2!AY60&gt;0,
        IF(AX$166="X",
              IF(COUNTBLANK(INDIRECT(ADDRESS(ROW(AX224),MATCH(AX$167,$166:$166,0),1,1)&amp;":"&amp;ADDRESS(ROW(AX224),COLUMN(AX224)-1,1,1),TRUE))&gt;0,"",
                    IF(COUNTIF(INDIRECT(ADDRESS(ROW(AX224),MATCH(AX$167,$166:$166,0),1,1)&amp;":"&amp;ADDRESS(ROW(AX224),COLUMN(AX224)-1,1,1),TRUE),"OK")&gt;0,"OK","NOK")),
              IF(AX$8&gt;=VLOOKUP($A224,'2.2'!$D:$O,5,FALSE),"OK","NOK")),
         "")</f>
        <v/>
      </c>
      <c r="AY224" s="1156" t="str">
        <f ca="1">IF(intern2!AZ60&gt;0,
        IF(AY$166="X",
              IF(COUNTBLANK(INDIRECT(ADDRESS(ROW(AY224),MATCH(AY$167,$166:$166,0),1,1)&amp;":"&amp;ADDRESS(ROW(AY224),COLUMN(AY224)-1,1,1),TRUE))&gt;0,"",
                    IF(COUNTIF(INDIRECT(ADDRESS(ROW(AY224),MATCH(AY$167,$166:$166,0),1,1)&amp;":"&amp;ADDRESS(ROW(AY224),COLUMN(AY224)-1,1,1),TRUE),"OK")&gt;0,"OK","NOK")),
              IF(AY$8&gt;=VLOOKUP($A224,'2.2'!$D:$O,5,FALSE),"OK","NOK")),
         "")</f>
        <v/>
      </c>
      <c r="AZ224" s="1269" t="str">
        <f ca="1">IF(intern2!BA60&gt;0,
        IF(AZ$166="X",
              IF(COUNTBLANK(INDIRECT(ADDRESS(ROW(AZ224),MATCH(AZ$167,$166:$166,0),1,1)&amp;":"&amp;ADDRESS(ROW(AZ224),COLUMN(AZ224)-1,1,1),TRUE))&gt;0,"",
                    IF(COUNTIF(INDIRECT(ADDRESS(ROW(AZ224),MATCH(AZ$167,$166:$166,0),1,1)&amp;":"&amp;ADDRESS(ROW(AZ224),COLUMN(AZ224)-1,1,1),TRUE),"OK")&gt;0,"OK","NOK")),
              IF(AZ$8&gt;=VLOOKUP($A224,'2.2'!$D:$O,5,FALSE),"OK","NOK")),
         "")</f>
        <v/>
      </c>
      <c r="BA224" s="1156" t="str">
        <f ca="1">IF(intern2!BB60&gt;0,
        IF(BA$166="X",
              IF(COUNTBLANK(INDIRECT(ADDRESS(ROW(BA224),MATCH(BA$167,$166:$166,0),1,1)&amp;":"&amp;ADDRESS(ROW(BA224),COLUMN(BA224)-1,1,1),TRUE))&gt;0,"",
                    IF(COUNTIF(INDIRECT(ADDRESS(ROW(BA224),MATCH(BA$167,$166:$166,0),1,1)&amp;":"&amp;ADDRESS(ROW(BA224),COLUMN(BA224)-1,1,1),TRUE),"OK")&gt;0,"OK","NOK")),
              IF(BA$8&gt;=VLOOKUP($A224,'2.2'!$D:$O,5,FALSE),"OK","NOK")),
         "")</f>
        <v/>
      </c>
      <c r="BB224" s="1156" t="str">
        <f ca="1">IF(intern2!BC60&gt;0,
        IF(BB$166="X",
              IF(COUNTBLANK(INDIRECT(ADDRESS(ROW(BB224),MATCH(BB$167,$166:$166,0),1,1)&amp;":"&amp;ADDRESS(ROW(BB224),COLUMN(BB224)-1,1,1),TRUE))&gt;0,"",
                    IF(COUNTIF(INDIRECT(ADDRESS(ROW(BB224),MATCH(BB$167,$166:$166,0),1,1)&amp;":"&amp;ADDRESS(ROW(BB224),COLUMN(BB224)-1,1,1),TRUE),"OK")&gt;0,"OK","NOK")),
              IF(BB$8&gt;=VLOOKUP($A224,'2.2'!$D:$O,5,FALSE),"OK","NOK")),
         "")</f>
        <v/>
      </c>
      <c r="BC224" s="1156" t="str">
        <f ca="1">IF(intern2!BD60&gt;0,
        IF(BC$166="X",
              IF(COUNTBLANK(INDIRECT(ADDRESS(ROW(BC224),MATCH(BC$167,$166:$166,0),1,1)&amp;":"&amp;ADDRESS(ROW(BC224),COLUMN(BC224)-1,1,1),TRUE))&gt;0,"",
                    IF(COUNTIF(INDIRECT(ADDRESS(ROW(BC224),MATCH(BC$167,$166:$166,0),1,1)&amp;":"&amp;ADDRESS(ROW(BC224),COLUMN(BC224)-1,1,1),TRUE),"OK")&gt;0,"OK","NOK")),
              IF(BC$8&gt;=VLOOKUP($A224,'2.2'!$D:$O,5,FALSE),"OK","NOK")),
         "")</f>
        <v/>
      </c>
      <c r="BD224" s="1156" t="str">
        <f ca="1">IF(intern2!BE60&gt;0,
        IF(BD$166="X",
              IF(COUNTBLANK(INDIRECT(ADDRESS(ROW(BD224),MATCH(BD$167,$166:$166,0),1,1)&amp;":"&amp;ADDRESS(ROW(BD224),COLUMN(BD224)-1,1,1),TRUE))&gt;0,"",
                    IF(COUNTIF(INDIRECT(ADDRESS(ROW(BD224),MATCH(BD$167,$166:$166,0),1,1)&amp;":"&amp;ADDRESS(ROW(BD224),COLUMN(BD224)-1,1,1),TRUE),"OK")&gt;0,"OK","NOK")),
              IF(BD$8&gt;=VLOOKUP($A224,'2.2'!$D:$O,5,FALSE),"OK","NOK")),
         "")</f>
        <v/>
      </c>
      <c r="BE224" s="1156" t="str">
        <f ca="1">IF(intern2!BF60&gt;0,
        IF(BE$166="X",
              IF(COUNTBLANK(INDIRECT(ADDRESS(ROW(BE224),MATCH(BE$167,$166:$166,0),1,1)&amp;":"&amp;ADDRESS(ROW(BE224),COLUMN(BE224)-1,1,1),TRUE))&gt;0,"",
                    IF(COUNTIF(INDIRECT(ADDRESS(ROW(BE224),MATCH(BE$167,$166:$166,0),1,1)&amp;":"&amp;ADDRESS(ROW(BE224),COLUMN(BE224)-1,1,1),TRUE),"OK")&gt;0,"OK","NOK")),
              IF(BE$8&gt;=VLOOKUP($A224,'2.2'!$D:$O,5,FALSE),"OK","NOK")),
         "")</f>
        <v/>
      </c>
      <c r="BF224" s="1170" t="str">
        <f ca="1">IF(intern2!BG60&gt;0,
        IF(BF$166="X",
              IF(COUNTBLANK(INDIRECT(ADDRESS(ROW(BF224),MATCH(BF$167,$166:$166,0),1,1)&amp;":"&amp;ADDRESS(ROW(BF224),COLUMN(BF224)-1,1,1),TRUE))&gt;0,"",
                    IF(COUNTIF(INDIRECT(ADDRESS(ROW(BF224),MATCH(BF$167,$166:$166,0),1,1)&amp;":"&amp;ADDRESS(ROW(BF224),COLUMN(BF224)-1,1,1),TRUE),"OK")&gt;0,"OK","NOK")),
              IF(BF$8&gt;=VLOOKUP($A224,'2.2'!$D:$O,5,FALSE),"OK","NOK")),
         "")</f>
        <v/>
      </c>
      <c r="BG224" s="1269" t="str">
        <f ca="1">IF(intern2!BH60&gt;0,
        IF(BG$166="X",
              IF(COUNTBLANK(INDIRECT(ADDRESS(ROW(BG224),MATCH(BG$167,$166:$166,0),1,1)&amp;":"&amp;ADDRESS(ROW(BG224),COLUMN(BG224)-1,1,1),TRUE))&gt;0,"",
                    IF(COUNTIF(INDIRECT(ADDRESS(ROW(BG224),MATCH(BG$167,$166:$166,0),1,1)&amp;":"&amp;ADDRESS(ROW(BG224),COLUMN(BG224)-1,1,1),TRUE),"OK")&gt;0,"OK","NOK")),
              IF(BG$8&gt;=VLOOKUP($A224,'2.2'!$D:$O,5,FALSE),"OK","NOK")),
         "")</f>
        <v/>
      </c>
      <c r="BH224" s="1176" t="str">
        <f t="shared" ca="1" si="12"/>
        <v>NOK</v>
      </c>
      <c r="BI224" s="1176"/>
    </row>
    <row r="225" spans="1:62" ht="39.6" x14ac:dyDescent="0.25">
      <c r="A225" s="716" t="str">
        <f t="shared" ref="A225:B225" si="68">+A65</f>
        <v>HAE5</v>
      </c>
      <c r="B225" s="1157" t="str">
        <f t="shared" si="68"/>
        <v>Trapianto allogenico di cellule staminali ematopoietiche (CIMAS)</v>
      </c>
      <c r="C225" s="1156" t="str">
        <f ca="1">IF(intern2!D61&gt;0,
        IF(C$166="X",
              IF(COUNTBLANK(INDIRECT(ADDRESS(ROW(C225),MATCH(C$167,$166:$166,0),1,1)&amp;":"&amp;ADDRESS(ROW(C225),COLUMN(C225)-1,1,1),TRUE))&gt;0,"",
                    IF(COUNTIF(INDIRECT(ADDRESS(ROW(C225),MATCH(C$167,$166:$166,0),1,1)&amp;":"&amp;ADDRESS(ROW(C225),COLUMN(C225)-1,1,1),TRUE),"OK")&gt;0,"OK","NOK")),
              IF(C$8&gt;=VLOOKUP($A225,'2.2'!$D:$O,5,FALSE),"OK","NOK")),
         "")</f>
        <v/>
      </c>
      <c r="D225" s="1156" t="str">
        <f ca="1">IF(intern2!E61&gt;0,
        IF(D$166="X",
              IF(COUNTBLANK(INDIRECT(ADDRESS(ROW(D225),MATCH(D$167,$166:$166,0),1,1)&amp;":"&amp;ADDRESS(ROW(D225),COLUMN(D225)-1,1,1),TRUE))&gt;0,"",
                    IF(COUNTIF(INDIRECT(ADDRESS(ROW(D225),MATCH(D$167,$166:$166,0),1,1)&amp;":"&amp;ADDRESS(ROW(D225),COLUMN(D225)-1,1,1),TRUE),"OK")&gt;0,"OK","NOK")),
              IF(D$8&gt;=VLOOKUP($A225,'2.2'!$D:$O,5,FALSE),"OK","NOK")),
         "")</f>
        <v/>
      </c>
      <c r="E225" s="1156" t="str">
        <f ca="1">IF(intern2!F61&gt;0,
        IF(E$166="X",
              IF(COUNTBLANK(INDIRECT(ADDRESS(ROW(E225),MATCH(E$167,$166:$166,0),1,1)&amp;":"&amp;ADDRESS(ROW(E225),COLUMN(E225)-1,1,1),TRUE))&gt;0,"",
                    IF(COUNTIF(INDIRECT(ADDRESS(ROW(E225),MATCH(E$167,$166:$166,0),1,1)&amp;":"&amp;ADDRESS(ROW(E225),COLUMN(E225)-1,1,1),TRUE),"OK")&gt;0,"OK","NOK")),
              IF(E$8&gt;=VLOOKUP($A225,'2.2'!$D:$O,5,FALSE),"OK","NOK")),
         "")</f>
        <v/>
      </c>
      <c r="F225" s="1156" t="str">
        <f ca="1">IF(intern2!G61&gt;0,
        IF(F$166="X",
              IF(COUNTBLANK(INDIRECT(ADDRESS(ROW(F225),MATCH(F$167,$166:$166,0),1,1)&amp;":"&amp;ADDRESS(ROW(F225),COLUMN(F225)-1,1,1),TRUE))&gt;0,"",
                    IF(COUNTIF(INDIRECT(ADDRESS(ROW(F225),MATCH(F$167,$166:$166,0),1,1)&amp;":"&amp;ADDRESS(ROW(F225),COLUMN(F225)-1,1,1),TRUE),"OK")&gt;0,"OK","NOK")),
              IF(F$8&gt;=VLOOKUP($A225,'2.2'!$D:$O,5,FALSE),"OK","NOK")),
         "")</f>
        <v/>
      </c>
      <c r="G225" s="1156" t="str">
        <f ca="1">IF(intern2!H61&gt;0,
        IF(G$166="X",
              IF(COUNTBLANK(INDIRECT(ADDRESS(ROW(G225),MATCH(G$167,$166:$166,0),1,1)&amp;":"&amp;ADDRESS(ROW(G225),COLUMN(G225)-1,1,1),TRUE))&gt;0,"",
                    IF(COUNTIF(INDIRECT(ADDRESS(ROW(G225),MATCH(G$167,$166:$166,0),1,1)&amp;":"&amp;ADDRESS(ROW(G225),COLUMN(G225)-1,1,1),TRUE),"OK")&gt;0,"OK","NOK")),
              IF(G$8&gt;=VLOOKUP($A225,'2.2'!$D:$O,5,FALSE),"OK","NOK")),
         "")</f>
        <v/>
      </c>
      <c r="H225" s="1156" t="str">
        <f ca="1">IF(intern2!I61&gt;0,
        IF(H$166="X",
              IF(COUNTBLANK(INDIRECT(ADDRESS(ROW(H225),MATCH(H$167,$166:$166,0),1,1)&amp;":"&amp;ADDRESS(ROW(H225),COLUMN(H225)-1,1,1),TRUE))&gt;0,"",
                    IF(COUNTIF(INDIRECT(ADDRESS(ROW(H225),MATCH(H$167,$166:$166,0),1,1)&amp;":"&amp;ADDRESS(ROW(H225),COLUMN(H225)-1,1,1),TRUE),"OK")&gt;0,"OK","NOK")),
              IF(H$8&gt;=VLOOKUP($A225,'2.2'!$D:$O,5,FALSE),"OK","NOK")),
         "")</f>
        <v/>
      </c>
      <c r="I225" s="1269" t="str">
        <f ca="1">IF(intern2!J61&gt;0,
        IF(I$166="X",
              IF(COUNTBLANK(INDIRECT(ADDRESS(ROW(I225),MATCH(I$167,$166:$166,0),1,1)&amp;":"&amp;ADDRESS(ROW(I225),COLUMN(I225)-1,1,1),TRUE))&gt;0,"",
                    IF(COUNTIF(INDIRECT(ADDRESS(ROW(I225),MATCH(I$167,$166:$166,0),1,1)&amp;":"&amp;ADDRESS(ROW(I225),COLUMN(I225)-1,1,1),TRUE),"OK")&gt;0,"OK","NOK")),
              IF(I$8&gt;=VLOOKUP($A225,'2.2'!$D:$O,5,FALSE),"OK","NOK")),
         "")</f>
        <v/>
      </c>
      <c r="J225" s="1159" t="str">
        <f ca="1">IF(intern2!K61&gt;0,
        IF(J$166="X",
              IF(COUNTBLANK(INDIRECT(ADDRESS(ROW(J225),MATCH(J$167,$166:$166,0),1,1)&amp;":"&amp;ADDRESS(ROW(J225),COLUMN(J225)-1,1,1),TRUE))&gt;0,"",
                    IF(COUNTIF(INDIRECT(ADDRESS(ROW(J225),MATCH(J$167,$166:$166,0),1,1)&amp;":"&amp;ADDRESS(ROW(J225),COLUMN(J225)-1,1,1),TRUE),"OK")&gt;0,"OK","NOK")),
              IF(J$8&gt;=VLOOKUP($A225,'2.2'!$D:$O,5,FALSE),"OK","NOK")),
         "")</f>
        <v/>
      </c>
      <c r="K225" s="1156" t="str">
        <f ca="1">IF(intern2!L61&gt;0,
        IF(K$166="X",
              IF(COUNTBLANK(INDIRECT(ADDRESS(ROW(K225),MATCH(K$167,$166:$166,0),1,1)&amp;":"&amp;ADDRESS(ROW(K225),COLUMN(K225)-1,1,1),TRUE))&gt;0,"",
                    IF(COUNTIF(INDIRECT(ADDRESS(ROW(K225),MATCH(K$167,$166:$166,0),1,1)&amp;":"&amp;ADDRESS(ROW(K225),COLUMN(K225)-1,1,1),TRUE),"OK")&gt;0,"OK","NOK")),
              IF(K$8&gt;=VLOOKUP($A225,'2.2'!$D:$O,5,FALSE),"OK","NOK")),
         "")</f>
        <v/>
      </c>
      <c r="L225" s="1156" t="str">
        <f ca="1">IF(intern2!M61&gt;0,
        IF(L$166="X",
              IF(COUNTBLANK(INDIRECT(ADDRESS(ROW(L225),MATCH(L$167,$166:$166,0),1,1)&amp;":"&amp;ADDRESS(ROW(L225),COLUMN(L225)-1,1,1),TRUE))&gt;0,"",
                    IF(COUNTIF(INDIRECT(ADDRESS(ROW(L225),MATCH(L$167,$166:$166,0),1,1)&amp;":"&amp;ADDRESS(ROW(L225),COLUMN(L225)-1,1,1),TRUE),"OK")&gt;0,"OK","NOK")),
              IF(L$8&gt;=VLOOKUP($A225,'2.2'!$D:$O,5,FALSE),"OK","NOK")),
         "")</f>
        <v/>
      </c>
      <c r="M225" s="1156" t="str">
        <f ca="1">IF(intern2!N61&gt;0,
        IF(M$166="X",
              IF(COUNTBLANK(INDIRECT(ADDRESS(ROW(M225),MATCH(M$167,$166:$166,0),1,1)&amp;":"&amp;ADDRESS(ROW(M225),COLUMN(M225)-1,1,1),TRUE))&gt;0,"",
                    IF(COUNTIF(INDIRECT(ADDRESS(ROW(M225),MATCH(M$167,$166:$166,0),1,1)&amp;":"&amp;ADDRESS(ROW(M225),COLUMN(M225)-1,1,1),TRUE),"OK")&gt;0,"OK","NOK")),
              IF(M$8&gt;=VLOOKUP($A225,'2.2'!$D:$O,5,FALSE),"OK","NOK")),
         "")</f>
        <v/>
      </c>
      <c r="N225" s="1156" t="str">
        <f ca="1">IF(intern2!O61&gt;0,
        IF(N$166="X",
              IF(COUNTBLANK(INDIRECT(ADDRESS(ROW(N225),MATCH(N$167,$166:$166,0),1,1)&amp;":"&amp;ADDRESS(ROW(N225),COLUMN(N225)-1,1,1),TRUE))&gt;0,"",
                    IF(COUNTIF(INDIRECT(ADDRESS(ROW(N225),MATCH(N$167,$166:$166,0),1,1)&amp;":"&amp;ADDRESS(ROW(N225),COLUMN(N225)-1,1,1),TRUE),"OK")&gt;0,"OK","NOK")),
              IF(N$8&gt;=VLOOKUP($A225,'2.2'!$D:$O,5,FALSE),"OK","NOK")),
         "")</f>
        <v/>
      </c>
      <c r="O225" s="1156" t="str">
        <f ca="1">IF(intern2!P61&gt;0,
        IF(O$166="X",
              IF(COUNTBLANK(INDIRECT(ADDRESS(ROW(O225),MATCH(O$167,$166:$166,0),1,1)&amp;":"&amp;ADDRESS(ROW(O225),COLUMN(O225)-1,1,1),TRUE))&gt;0,"",
                    IF(COUNTIF(INDIRECT(ADDRESS(ROW(O225),MATCH(O$167,$166:$166,0),1,1)&amp;":"&amp;ADDRESS(ROW(O225),COLUMN(O225)-1,1,1),TRUE),"OK")&gt;0,"OK","NOK")),
              IF(O$8&gt;=VLOOKUP($A225,'2.2'!$D:$O,5,FALSE),"OK","NOK")),
         "")</f>
        <v/>
      </c>
      <c r="P225" s="1156" t="str">
        <f ca="1">IF(intern2!Q61&gt;0,
        IF(P$166="X",
              IF(COUNTBLANK(INDIRECT(ADDRESS(ROW(P225),MATCH(P$167,$166:$166,0),1,1)&amp;":"&amp;ADDRESS(ROW(P225),COLUMN(P225)-1,1,1),TRUE))&gt;0,"",
                    IF(COUNTIF(INDIRECT(ADDRESS(ROW(P225),MATCH(P$167,$166:$166,0),1,1)&amp;":"&amp;ADDRESS(ROW(P225),COLUMN(P225)-1,1,1),TRUE),"OK")&gt;0,"OK","NOK")),
              IF(P$8&gt;=VLOOKUP($A225,'2.2'!$D:$O,5,FALSE),"OK","NOK")),
         "")</f>
        <v/>
      </c>
      <c r="Q225" s="1156" t="str">
        <f ca="1">IF(intern2!R61&gt;0,
        IF(Q$166="X",
              IF(COUNTBLANK(INDIRECT(ADDRESS(ROW(Q225),MATCH(Q$167,$166:$166,0),1,1)&amp;":"&amp;ADDRESS(ROW(Q225),COLUMN(Q225)-1,1,1),TRUE))&gt;0,"",
                    IF(COUNTIF(INDIRECT(ADDRESS(ROW(Q225),MATCH(Q$167,$166:$166,0),1,1)&amp;":"&amp;ADDRESS(ROW(Q225),COLUMN(Q225)-1,1,1),TRUE),"OK")&gt;0,"OK","NOK")),
              IF(Q$8&gt;=VLOOKUP($A225,'2.2'!$D:$O,5,FALSE),"OK","NOK")),
         "")</f>
        <v/>
      </c>
      <c r="R225" s="1159" t="str">
        <f ca="1">IF(intern2!S61&gt;0,
        IF(R$166="X",
              IF(COUNTBLANK(INDIRECT(ADDRESS(ROW(R225),MATCH(R$167,$166:$166,0),1,1)&amp;":"&amp;ADDRESS(ROW(R225),COLUMN(R225)-1,1,1),TRUE))&gt;0,"",
                    IF(COUNTIF(INDIRECT(ADDRESS(ROW(R225),MATCH(R$167,$166:$166,0),1,1)&amp;":"&amp;ADDRESS(ROW(R225),COLUMN(R225)-1,1,1),TRUE),"OK")&gt;0,"OK","NOK")),
              IF(R$8&gt;=VLOOKUP($A225,'2.2'!$D:$O,5,FALSE),"OK","NOK")),
         "")</f>
        <v/>
      </c>
      <c r="S225" s="1159" t="str">
        <f ca="1">IF(intern2!T61&gt;0,
        IF(S$166="X",
              IF(COUNTBLANK(INDIRECT(ADDRESS(ROW(S225),MATCH(S$167,$166:$166,0),1,1)&amp;":"&amp;ADDRESS(ROW(S225),COLUMN(S225)-1,1,1),TRUE))&gt;0,"",
                    IF(COUNTIF(INDIRECT(ADDRESS(ROW(S225),MATCH(S$167,$166:$166,0),1,1)&amp;":"&amp;ADDRESS(ROW(S225),COLUMN(S225)-1,1,1),TRUE),"OK")&gt;0,"OK","NOK")),
              IF(S$8&gt;=VLOOKUP($A225,'2.2'!$D:$O,5,FALSE),"OK","NOK")),
         "")</f>
        <v/>
      </c>
      <c r="T225" s="1156" t="str">
        <f ca="1">IF(intern2!U61&gt;0,
        IF(T$166="X",
              IF(COUNTBLANK(INDIRECT(ADDRESS(ROW(T225),MATCH(T$167,$166:$166,0),1,1)&amp;":"&amp;ADDRESS(ROW(T225),COLUMN(T225)-1,1,1),TRUE))&gt;0,"",
                    IF(COUNTIF(INDIRECT(ADDRESS(ROW(T225),MATCH(T$167,$166:$166,0),1,1)&amp;":"&amp;ADDRESS(ROW(T225),COLUMN(T225)-1,1,1),TRUE),"OK")&gt;0,"OK","NOK")),
              IF(T$8&gt;=VLOOKUP($A225,'2.2'!$D:$O,5,FALSE),"OK","NOK")),
         "")</f>
        <v/>
      </c>
      <c r="U225" s="1156" t="str">
        <f ca="1">IF(intern2!V61&gt;0,
        IF(U$166="X",
              IF(COUNTBLANK(INDIRECT(ADDRESS(ROW(U225),MATCH(U$167,$166:$166,0),1,1)&amp;":"&amp;ADDRESS(ROW(U225),COLUMN(U225)-1,1,1),TRUE))&gt;0,"",
                    IF(COUNTIF(INDIRECT(ADDRESS(ROW(U225),MATCH(U$167,$166:$166,0),1,1)&amp;":"&amp;ADDRESS(ROW(U225),COLUMN(U225)-1,1,1),TRUE),"OK")&gt;0,"OK","NOK")),
              IF(U$8&gt;=VLOOKUP($A225,'2.2'!$D:$O,5,FALSE),"OK","NOK")),
         "")</f>
        <v/>
      </c>
      <c r="V225" s="1156" t="str">
        <f ca="1">IF(intern2!W61&gt;0,
        IF(V$166="X",
              IF(COUNTBLANK(INDIRECT(ADDRESS(ROW(V225),MATCH(V$167,$166:$166,0),1,1)&amp;":"&amp;ADDRESS(ROW(V225),COLUMN(V225)-1,1,1),TRUE))&gt;0,"",
                    IF(COUNTIF(INDIRECT(ADDRESS(ROW(V225),MATCH(V$167,$166:$166,0),1,1)&amp;":"&amp;ADDRESS(ROW(V225),COLUMN(V225)-1,1,1),TRUE),"OK")&gt;0,"OK","NOK")),
              IF(V$8&gt;=VLOOKUP($A225,'2.2'!$D:$O,5,FALSE),"OK","NOK")),
         "")</f>
        <v/>
      </c>
      <c r="W225" s="1156" t="str">
        <f ca="1">IF(intern2!X61&gt;0,
        IF(W$166="X",
              IF(COUNTBLANK(INDIRECT(ADDRESS(ROW(W225),MATCH(W$167,$166:$166,0),1,1)&amp;":"&amp;ADDRESS(ROW(W225),COLUMN(W225)-1,1,1),TRUE))&gt;0,"",
                    IF(COUNTIF(INDIRECT(ADDRESS(ROW(W225),MATCH(W$167,$166:$166,0),1,1)&amp;":"&amp;ADDRESS(ROW(W225),COLUMN(W225)-1,1,1),TRUE),"OK")&gt;0,"OK","NOK")),
              IF(W$8&gt;=VLOOKUP($A225,'2.2'!$D:$O,5,FALSE),"OK","NOK")),
         "")</f>
        <v/>
      </c>
      <c r="X225" s="1156" t="str">
        <f ca="1">IF(intern2!Y61&gt;0,
        IF(X$166="X",
              IF(COUNTBLANK(INDIRECT(ADDRESS(ROW(X225),MATCH(X$167,$166:$166,0),1,1)&amp;":"&amp;ADDRESS(ROW(X225),COLUMN(X225)-1,1,1),TRUE))&gt;0,"",
                    IF(COUNTIF(INDIRECT(ADDRESS(ROW(X225),MATCH(X$167,$166:$166,0),1,1)&amp;":"&amp;ADDRESS(ROW(X225),COLUMN(X225)-1,1,1),TRUE),"OK")&gt;0,"OK","NOK")),
              IF(X$8&gt;=VLOOKUP($A225,'2.2'!$D:$O,5,FALSE),"OK","NOK")),
         "")</f>
        <v/>
      </c>
      <c r="Y225" s="1170" t="str">
        <f ca="1">IF(intern2!Z61&gt;0,
        IF(Y$166="X",
              IF(COUNTBLANK(INDIRECT(ADDRESS(ROW(Y225),MATCH(Y$167,$166:$166,0),1,1)&amp;":"&amp;ADDRESS(ROW(Y225),COLUMN(Y225)-1,1,1),TRUE))&gt;0,"",
                    IF(COUNTIF(INDIRECT(ADDRESS(ROW(Y225),MATCH(Y$167,$166:$166,0),1,1)&amp;":"&amp;ADDRESS(ROW(Y225),COLUMN(Y225)-1,1,1),TRUE),"OK")&gt;0,"OK","NOK")),
              IF(Y$8&gt;=VLOOKUP($A225,'2.2'!$D:$O,5,FALSE),"OK","NOK")),
         "")</f>
        <v/>
      </c>
      <c r="Z225" s="1269" t="str">
        <f ca="1">IF(intern2!AA61&gt;0,
        IF(Z$166="X",
              IF(COUNTBLANK(INDIRECT(ADDRESS(ROW(Z225),MATCH(Z$167,$166:$166,0),1,1)&amp;":"&amp;ADDRESS(ROW(Z225),COLUMN(Z225)-1,1,1),TRUE))&gt;0,"",
                    IF(COUNTIF(INDIRECT(ADDRESS(ROW(Z225),MATCH(Z$167,$166:$166,0),1,1)&amp;":"&amp;ADDRESS(ROW(Z225),COLUMN(Z225)-1,1,1),TRUE),"OK")&gt;0,"OK","NOK")),
              IF(Z$8&gt;=VLOOKUP($A225,'2.2'!$D:$O,5,FALSE),"OK","NOK")),
         "")</f>
        <v/>
      </c>
      <c r="AA225" s="1156" t="str">
        <f ca="1">IF(intern2!AB61&gt;0,
        IF(AA$166="X",
              IF(COUNTBLANK(INDIRECT(ADDRESS(ROW(AA225),MATCH(AA$167,$166:$166,0),1,1)&amp;":"&amp;ADDRESS(ROW(AA225),COLUMN(AA225)-1,1,1),TRUE))&gt;0,"",
                    IF(COUNTIF(INDIRECT(ADDRESS(ROW(AA225),MATCH(AA$167,$166:$166,0),1,1)&amp;":"&amp;ADDRESS(ROW(AA225),COLUMN(AA225)-1,1,1),TRUE),"OK")&gt;0,"OK","NOK")),
              IF(AA$8&gt;=VLOOKUP($A225,'2.2'!$D:$O,5,FALSE),"OK","NOK")),
         "")</f>
        <v/>
      </c>
      <c r="AB225" s="1156" t="str">
        <f ca="1">IF(intern2!AC61&gt;0,
        IF(AB$166="X",
              IF(COUNTBLANK(INDIRECT(ADDRESS(ROW(AB225),MATCH(AB$167,$166:$166,0),1,1)&amp;":"&amp;ADDRESS(ROW(AB225),COLUMN(AB225)-1,1,1),TRUE))&gt;0,"",
                    IF(COUNTIF(INDIRECT(ADDRESS(ROW(AB225),MATCH(AB$167,$166:$166,0),1,1)&amp;":"&amp;ADDRESS(ROW(AB225),COLUMN(AB225)-1,1,1),TRUE),"OK")&gt;0,"OK","NOK")),
              IF(AB$8&gt;=VLOOKUP($A225,'2.2'!$D:$O,5,FALSE),"OK","NOK")),
         "")</f>
        <v/>
      </c>
      <c r="AC225" s="1156" t="str">
        <f ca="1">IF(intern2!AD61&gt;0,
        IF(AC$166="X",
              IF(COUNTBLANK(INDIRECT(ADDRESS(ROW(AC225),MATCH(AC$167,$166:$166,0),1,1)&amp;":"&amp;ADDRESS(ROW(AC225),COLUMN(AC225)-1,1,1),TRUE))&gt;0,"",
                    IF(COUNTIF(INDIRECT(ADDRESS(ROW(AC225),MATCH(AC$167,$166:$166,0),1,1)&amp;":"&amp;ADDRESS(ROW(AC225),COLUMN(AC225)-1,1,1),TRUE),"OK")&gt;0,"OK","NOK")),
              IF(AC$8&gt;=VLOOKUP($A225,'2.2'!$D:$O,5,FALSE),"OK","NOK")),
         "")</f>
        <v/>
      </c>
      <c r="AD225" s="1156" t="str">
        <f ca="1">IF(intern2!AE61&gt;0,
        IF(AD$166="X",
              IF(COUNTBLANK(INDIRECT(ADDRESS(ROW(AD225),MATCH(AD$167,$166:$166,0),1,1)&amp;":"&amp;ADDRESS(ROW(AD225),COLUMN(AD225)-1,1,1),TRUE))&gt;0,"",
                    IF(COUNTIF(INDIRECT(ADDRESS(ROW(AD225),MATCH(AD$167,$166:$166,0),1,1)&amp;":"&amp;ADDRESS(ROW(AD225),COLUMN(AD225)-1,1,1),TRUE),"OK")&gt;0,"OK","NOK")),
              IF(AD$8&gt;=VLOOKUP($A225,'2.2'!$D:$O,5,FALSE),"OK","NOK")),
         "")</f>
        <v/>
      </c>
      <c r="AE225" s="1160" t="str">
        <f ca="1">IF(intern2!AF61&gt;0,
        IF(AE$166="X",
              IF(COUNTBLANK(INDIRECT(ADDRESS(ROW(AE225),MATCH(AE$167,$166:$166,0),1,1)&amp;":"&amp;ADDRESS(ROW(AE225),COLUMN(AE225)-1,1,1),TRUE))&gt;0,"",
                    IF(COUNTIF(INDIRECT(ADDRESS(ROW(AE225),MATCH(AE$167,$166:$166,0),1,1)&amp;":"&amp;ADDRESS(ROW(AE225),COLUMN(AE225)-1,1,1),TRUE),"OK")&gt;0,"OK","NOK")),
              IF(AE$8&gt;=VLOOKUP($A225,'2.2'!$D:$O,5,FALSE),"OK","NOK")),
         "")</f>
        <v/>
      </c>
      <c r="AF225" s="1269" t="str">
        <f ca="1">IF(intern2!AG61&gt;0,
        IF(AF$166="X",
              IF(COUNTBLANK(INDIRECT(ADDRESS(ROW(AF225),MATCH(AF$167,$166:$166,0),1,1)&amp;":"&amp;ADDRESS(ROW(AF225),COLUMN(AF225)-1,1,1),TRUE))&gt;0,"",
                    IF(COUNTIF(INDIRECT(ADDRESS(ROW(AF225),MATCH(AF$167,$166:$166,0),1,1)&amp;":"&amp;ADDRESS(ROW(AF225),COLUMN(AF225)-1,1,1),TRUE),"OK")&gt;0,"OK","NOK")),
              IF(AF$8&gt;=VLOOKUP($A225,'2.2'!$D:$O,5,FALSE),"OK","NOK")),
         "")</f>
        <v/>
      </c>
      <c r="AG225" s="1160" t="str">
        <f ca="1">IF(intern2!AH61&gt;0,
        IF(AG$166="X",
              IF(COUNTBLANK(INDIRECT(ADDRESS(ROW(AG225),MATCH(AG$167,$166:$166,0),1,1)&amp;":"&amp;ADDRESS(ROW(AG225),COLUMN(AG225)-1,1,1),TRUE))&gt;0,"",
                    IF(COUNTIF(INDIRECT(ADDRESS(ROW(AG225),MATCH(AG$167,$166:$166,0),1,1)&amp;":"&amp;ADDRESS(ROW(AG225),COLUMN(AG225)-1,1,1),TRUE),"OK")&gt;0,"OK","NOK")),
              IF(AG$8&gt;=VLOOKUP($A225,'2.2'!$D:$O,5,FALSE),"OK","NOK")),
         "")</f>
        <v/>
      </c>
      <c r="AH225" s="1160" t="str">
        <f ca="1">IF(intern2!AI61&gt;0,
        IF(AH$166="X",
              IF(COUNTBLANK(INDIRECT(ADDRESS(ROW(AH225),MATCH(AH$167,$166:$166,0),1,1)&amp;":"&amp;ADDRESS(ROW(AH225),COLUMN(AH225)-1,1,1),TRUE))&gt;0,"",
                    IF(COUNTIF(INDIRECT(ADDRESS(ROW(AH225),MATCH(AH$167,$166:$166,0),1,1)&amp;":"&amp;ADDRESS(ROW(AH225),COLUMN(AH225)-1,1,1),TRUE),"OK")&gt;0,"OK","NOK")),
              IF(AH$8&gt;=VLOOKUP($A225,'2.2'!$D:$O,5,FALSE),"OK","NOK")),
         "")</f>
        <v/>
      </c>
      <c r="AI225" s="1156" t="str">
        <f ca="1">IF(intern2!AJ61&gt;0,
        IF(AI$166="X",
              IF(COUNTBLANK(INDIRECT(ADDRESS(ROW(AI225),MATCH(AI$167,$166:$166,0),1,1)&amp;":"&amp;ADDRESS(ROW(AI225),COLUMN(AI225)-1,1,1),TRUE))&gt;0,"",
                    IF(COUNTIF(INDIRECT(ADDRESS(ROW(AI225),MATCH(AI$167,$166:$166,0),1,1)&amp;":"&amp;ADDRESS(ROW(AI225),COLUMN(AI225)-1,1,1),TRUE),"OK")&gt;0,"OK","NOK")),
              IF(AI$8&gt;=VLOOKUP($A225,'2.2'!$D:$O,5,FALSE),"OK","NOK")),
         "")</f>
        <v/>
      </c>
      <c r="AJ225" s="1156" t="str">
        <f ca="1">IF(intern2!AK61&gt;0,
        IF(AJ$166="X",
              IF(COUNTBLANK(INDIRECT(ADDRESS(ROW(AJ225),MATCH(AJ$167,$166:$166,0),1,1)&amp;":"&amp;ADDRESS(ROW(AJ225),COLUMN(AJ225)-1,1,1),TRUE))&gt;0,"",
                    IF(COUNTIF(INDIRECT(ADDRESS(ROW(AJ225),MATCH(AJ$167,$166:$166,0),1,1)&amp;":"&amp;ADDRESS(ROW(AJ225),COLUMN(AJ225)-1,1,1),TRUE),"OK")&gt;0,"OK","NOK")),
              IF(AJ$8&gt;=VLOOKUP($A225,'2.2'!$D:$O,5,FALSE),"OK","NOK")),
         "")</f>
        <v/>
      </c>
      <c r="AK225" s="1156" t="str">
        <f ca="1">IF(intern2!AL61&gt;0,
        IF(AK$166="X",
              IF(COUNTBLANK(INDIRECT(ADDRESS(ROW(AK225),MATCH(AK$167,$166:$166,0),1,1)&amp;":"&amp;ADDRESS(ROW(AK225),COLUMN(AK225)-1,1,1),TRUE))&gt;0,"",
                    IF(COUNTIF(INDIRECT(ADDRESS(ROW(AK225),MATCH(AK$167,$166:$166,0),1,1)&amp;":"&amp;ADDRESS(ROW(AK225),COLUMN(AK225)-1,1,1),TRUE),"OK")&gt;0,"OK","NOK")),
              IF(AK$8&gt;=VLOOKUP($A225,'2.2'!$D:$O,5,FALSE),"OK","NOK")),
         "")</f>
        <v/>
      </c>
      <c r="AL225" s="1156" t="str">
        <f ca="1">IF(intern2!AM61&gt;0,
        IF(AL$166="X",
              IF(COUNTBLANK(INDIRECT(ADDRESS(ROW(AL225),MATCH(AL$167,$166:$166,0),1,1)&amp;":"&amp;ADDRESS(ROW(AL225),COLUMN(AL225)-1,1,1),TRUE))&gt;0,"",
                    IF(COUNTIF(INDIRECT(ADDRESS(ROW(AL225),MATCH(AL$167,$166:$166,0),1,1)&amp;":"&amp;ADDRESS(ROW(AL225),COLUMN(AL225)-1,1,1),TRUE),"OK")&gt;0,"OK","NOK")),
              IF(AL$8&gt;=VLOOKUP($A225,'2.2'!$D:$O,5,FALSE),"OK","NOK")),
         "")</f>
        <v/>
      </c>
      <c r="AM225" s="1269" t="str">
        <f ca="1">IF(intern2!AN61&gt;0,
        IF(AM$166="X",
              IF(COUNTBLANK(INDIRECT(ADDRESS(ROW(AM225),MATCH(AM$167,$166:$166,0),1,1)&amp;":"&amp;ADDRESS(ROW(AM225),COLUMN(AM225)-1,1,1),TRUE))&gt;0,"",
                    IF(COUNTIF(INDIRECT(ADDRESS(ROW(AM225),MATCH(AM$167,$166:$166,0),1,1)&amp;":"&amp;ADDRESS(ROW(AM225),COLUMN(AM225)-1,1,1),TRUE),"OK")&gt;0,"OK","NOK")),
              IF(AM$8&gt;=VLOOKUP($A225,'2.2'!$D:$O,5,FALSE),"OK","NOK")),
         "")</f>
        <v/>
      </c>
      <c r="AN225" s="1170" t="str">
        <f ca="1">IF(intern2!AO61&gt;0,
        IF(AN$166="X",
              IF(COUNTBLANK(INDIRECT(ADDRESS(ROW(AN225),MATCH(AN$167,$166:$166,0),1,1)&amp;":"&amp;ADDRESS(ROW(AN225),COLUMN(AN225)-1,1,1),TRUE))&gt;0,"",
                    IF(COUNTIF(INDIRECT(ADDRESS(ROW(AN225),MATCH(AN$167,$166:$166,0),1,1)&amp;":"&amp;ADDRESS(ROW(AN225),COLUMN(AN225)-1,1,1),TRUE),"OK")&gt;0,"OK","NOK")),
              IF(AN$8&gt;=VLOOKUP($A225,'2.2'!$D:$O,5,FALSE),"OK","NOK")),
         "")</f>
        <v/>
      </c>
      <c r="AO225" s="1156" t="str">
        <f ca="1">IF(intern2!AP61&gt;0,
        IF(AO$166="X",
              IF(COUNTBLANK(INDIRECT(ADDRESS(ROW(AO225),MATCH(AO$167,$166:$166,0),1,1)&amp;":"&amp;ADDRESS(ROW(AO225),COLUMN(AO225)-1,1,1),TRUE))&gt;0,"",
                    IF(COUNTIF(INDIRECT(ADDRESS(ROW(AO225),MATCH(AO$167,$166:$166,0),1,1)&amp;":"&amp;ADDRESS(ROW(AO225),COLUMN(AO225)-1,1,1),TRUE),"OK")&gt;0,"OK","NOK")),
              IF(AO$8&gt;=VLOOKUP($A225,'2.2'!$D:$O,5,FALSE),"OK","NOK")),
         "")</f>
        <v/>
      </c>
      <c r="AP225" s="1156" t="str">
        <f ca="1">IF(intern2!AQ61&gt;0,
        IF(AP$166="X",
              IF(COUNTBLANK(INDIRECT(ADDRESS(ROW(AP225),MATCH(AP$167,$166:$166,0),1,1)&amp;":"&amp;ADDRESS(ROW(AP225),COLUMN(AP225)-1,1,1),TRUE))&gt;0,"",
                    IF(COUNTIF(INDIRECT(ADDRESS(ROW(AP225),MATCH(AP$167,$166:$166,0),1,1)&amp;":"&amp;ADDRESS(ROW(AP225),COLUMN(AP225)-1,1,1),TRUE),"OK")&gt;0,"OK","NOK")),
              IF(AP$8&gt;=VLOOKUP($A225,'2.2'!$D:$O,5,FALSE),"OK","NOK")),
         "")</f>
        <v/>
      </c>
      <c r="AQ225" s="1269" t="str">
        <f ca="1">IF(intern2!AR61&gt;0,
        IF(AQ$166="X",
              IF(COUNTBLANK(INDIRECT(ADDRESS(ROW(AQ225),MATCH(AQ$167,$166:$166,0),1,1)&amp;":"&amp;ADDRESS(ROW(AQ225),COLUMN(AQ225)-1,1,1),TRUE))&gt;0,"",
                    IF(COUNTIF(INDIRECT(ADDRESS(ROW(AQ225),MATCH(AQ$167,$166:$166,0),1,1)&amp;":"&amp;ADDRESS(ROW(AQ225),COLUMN(AQ225)-1,1,1),TRUE),"OK")&gt;0,"OK","NOK")),
              IF(AQ$8&gt;=VLOOKUP($A225,'2.2'!$D:$O,5,FALSE),"OK","NOK")),
         "")</f>
        <v/>
      </c>
      <c r="AR225" s="1156" t="str">
        <f ca="1">IF(intern2!AS61&gt;0,
        IF(AR$166="X",
              IF(COUNTBLANK(INDIRECT(ADDRESS(ROW(AR225),MATCH(AR$167,$166:$166,0),1,1)&amp;":"&amp;ADDRESS(ROW(AR225),COLUMN(AR225)-1,1,1),TRUE))&gt;0,"",
                    IF(COUNTIF(INDIRECT(ADDRESS(ROW(AR225),MATCH(AR$167,$166:$166,0),1,1)&amp;":"&amp;ADDRESS(ROW(AR225),COLUMN(AR225)-1,1,1),TRUE),"OK")&gt;0,"OK","NOK")),
              IF(AR$8&gt;=VLOOKUP($A225,'2.2'!$D:$O,5,FALSE),"OK","NOK")),
         "")</f>
        <v/>
      </c>
      <c r="AS225" s="1156" t="str">
        <f ca="1">IF(intern2!AT61&gt;0,
        IF(AS$166="X",
              IF(COUNTBLANK(INDIRECT(ADDRESS(ROW(AS225),MATCH(AS$167,$166:$166,0),1,1)&amp;":"&amp;ADDRESS(ROW(AS225),COLUMN(AS225)-1,1,1),TRUE))&gt;0,"",
                    IF(COUNTIF(INDIRECT(ADDRESS(ROW(AS225),MATCH(AS$167,$166:$166,0),1,1)&amp;":"&amp;ADDRESS(ROW(AS225),COLUMN(AS225)-1,1,1),TRUE),"OK")&gt;0,"OK","NOK")),
              IF(AS$8&gt;=VLOOKUP($A225,'2.2'!$D:$O,5,FALSE),"OK","NOK")),
         "")</f>
        <v/>
      </c>
      <c r="AT225" s="1269" t="str">
        <f ca="1">IF(intern2!AU61&gt;0,
        IF(AT$166="X",
              IF(COUNTBLANK(INDIRECT(ADDRESS(ROW(AT225),MATCH(AT$167,$166:$166,0),1,1)&amp;":"&amp;ADDRESS(ROW(AT225),COLUMN(AT225)-1,1,1),TRUE))&gt;0,"",
                    IF(COUNTIF(INDIRECT(ADDRESS(ROW(AT225),MATCH(AT$167,$166:$166,0),1,1)&amp;":"&amp;ADDRESS(ROW(AT225),COLUMN(AT225)-1,1,1),TRUE),"OK")&gt;0,"OK","NOK")),
              IF(AT$8&gt;=VLOOKUP($A225,'2.2'!$D:$O,5,FALSE),"OK","NOK")),
         "")</f>
        <v/>
      </c>
      <c r="AU225" s="1156" t="str">
        <f ca="1">IF(intern2!AV61&gt;0,
        IF(AU$166="X",
              IF(COUNTBLANK(INDIRECT(ADDRESS(ROW(AU225),MATCH(AU$167,$166:$166,0),1,1)&amp;":"&amp;ADDRESS(ROW(AU225),COLUMN(AU225)-1,1,1),TRUE))&gt;0,"",
                    IF(COUNTIF(INDIRECT(ADDRESS(ROW(AU225),MATCH(AU$167,$166:$166,0),1,1)&amp;":"&amp;ADDRESS(ROW(AU225),COLUMN(AU225)-1,1,1),TRUE),"OK")&gt;0,"OK","NOK")),
              IF(AU$8&gt;=VLOOKUP($A225,'2.2'!$D:$O,5,FALSE),"OK","NOK")),
         "")</f>
        <v/>
      </c>
      <c r="AV225" s="1156" t="str">
        <f ca="1">IF(intern2!AW61&gt;0,
        IF(AV$166="X",
              IF(COUNTBLANK(INDIRECT(ADDRESS(ROW(AV225),MATCH(AV$167,$166:$166,0),1,1)&amp;":"&amp;ADDRESS(ROW(AV225),COLUMN(AV225)-1,1,1),TRUE))&gt;0,"",
                    IF(COUNTIF(INDIRECT(ADDRESS(ROW(AV225),MATCH(AV$167,$166:$166,0),1,1)&amp;":"&amp;ADDRESS(ROW(AV225),COLUMN(AV225)-1,1,1),TRUE),"OK")&gt;0,"OK","NOK")),
              IF(AV$8&gt;=VLOOKUP($A225,'2.2'!$D:$O,5,FALSE),"OK","NOK")),
         "")</f>
        <v/>
      </c>
      <c r="AW225" s="1156" t="str">
        <f ca="1">IF(intern2!AX61&gt;0,
        IF(AW$166="X",
              IF(COUNTBLANK(INDIRECT(ADDRESS(ROW(AW225),MATCH(AW$167,$166:$166,0),1,1)&amp;":"&amp;ADDRESS(ROW(AW225),COLUMN(AW225)-1,1,1),TRUE))&gt;0,"",
                    IF(COUNTIF(INDIRECT(ADDRESS(ROW(AW225),MATCH(AW$167,$166:$166,0),1,1)&amp;":"&amp;ADDRESS(ROW(AW225),COLUMN(AW225)-1,1,1),TRUE),"OK")&gt;0,"OK","NOK")),
              IF(AW$8&gt;=VLOOKUP($A225,'2.2'!$D:$O,5,FALSE),"OK","NOK")),
         "")</f>
        <v/>
      </c>
      <c r="AX225" s="1156" t="str">
        <f ca="1">IF(intern2!AY61&gt;0,
        IF(AX$166="X",
              IF(COUNTBLANK(INDIRECT(ADDRESS(ROW(AX225),MATCH(AX$167,$166:$166,0),1,1)&amp;":"&amp;ADDRESS(ROW(AX225),COLUMN(AX225)-1,1,1),TRUE))&gt;0,"",
                    IF(COUNTIF(INDIRECT(ADDRESS(ROW(AX225),MATCH(AX$167,$166:$166,0),1,1)&amp;":"&amp;ADDRESS(ROW(AX225),COLUMN(AX225)-1,1,1),TRUE),"OK")&gt;0,"OK","NOK")),
              IF(AX$8&gt;=VLOOKUP($A225,'2.2'!$D:$O,5,FALSE),"OK","NOK")),
         "")</f>
        <v/>
      </c>
      <c r="AY225" s="1156" t="str">
        <f ca="1">IF(intern2!AZ61&gt;0,
        IF(AY$166="X",
              IF(COUNTBLANK(INDIRECT(ADDRESS(ROW(AY225),MATCH(AY$167,$166:$166,0),1,1)&amp;":"&amp;ADDRESS(ROW(AY225),COLUMN(AY225)-1,1,1),TRUE))&gt;0,"",
                    IF(COUNTIF(INDIRECT(ADDRESS(ROW(AY225),MATCH(AY$167,$166:$166,0),1,1)&amp;":"&amp;ADDRESS(ROW(AY225),COLUMN(AY225)-1,1,1),TRUE),"OK")&gt;0,"OK","NOK")),
              IF(AY$8&gt;=VLOOKUP($A225,'2.2'!$D:$O,5,FALSE),"OK","NOK")),
         "")</f>
        <v/>
      </c>
      <c r="AZ225" s="1269" t="str">
        <f ca="1">IF(intern2!BA61&gt;0,
        IF(AZ$166="X",
              IF(COUNTBLANK(INDIRECT(ADDRESS(ROW(AZ225),MATCH(AZ$167,$166:$166,0),1,1)&amp;":"&amp;ADDRESS(ROW(AZ225),COLUMN(AZ225)-1,1,1),TRUE))&gt;0,"",
                    IF(COUNTIF(INDIRECT(ADDRESS(ROW(AZ225),MATCH(AZ$167,$166:$166,0),1,1)&amp;":"&amp;ADDRESS(ROW(AZ225),COLUMN(AZ225)-1,1,1),TRUE),"OK")&gt;0,"OK","NOK")),
              IF(AZ$8&gt;=VLOOKUP($A225,'2.2'!$D:$O,5,FALSE),"OK","NOK")),
         "")</f>
        <v/>
      </c>
      <c r="BA225" s="1156" t="str">
        <f ca="1">IF(intern2!BB61&gt;0,
        IF(BA$166="X",
              IF(COUNTBLANK(INDIRECT(ADDRESS(ROW(BA225),MATCH(BA$167,$166:$166,0),1,1)&amp;":"&amp;ADDRESS(ROW(BA225),COLUMN(BA225)-1,1,1),TRUE))&gt;0,"",
                    IF(COUNTIF(INDIRECT(ADDRESS(ROW(BA225),MATCH(BA$167,$166:$166,0),1,1)&amp;":"&amp;ADDRESS(ROW(BA225),COLUMN(BA225)-1,1,1),TRUE),"OK")&gt;0,"OK","NOK")),
              IF(BA$8&gt;=VLOOKUP($A225,'2.2'!$D:$O,5,FALSE),"OK","NOK")),
         "")</f>
        <v/>
      </c>
      <c r="BB225" s="1156" t="str">
        <f ca="1">IF(intern2!BC61&gt;0,
        IF(BB$166="X",
              IF(COUNTBLANK(INDIRECT(ADDRESS(ROW(BB225),MATCH(BB$167,$166:$166,0),1,1)&amp;":"&amp;ADDRESS(ROW(BB225),COLUMN(BB225)-1,1,1),TRUE))&gt;0,"",
                    IF(COUNTIF(INDIRECT(ADDRESS(ROW(BB225),MATCH(BB$167,$166:$166,0),1,1)&amp;":"&amp;ADDRESS(ROW(BB225),COLUMN(BB225)-1,1,1),TRUE),"OK")&gt;0,"OK","NOK")),
              IF(BB$8&gt;=VLOOKUP($A225,'2.2'!$D:$O,5,FALSE),"OK","NOK")),
         "")</f>
        <v/>
      </c>
      <c r="BC225" s="1156" t="str">
        <f ca="1">IF(intern2!BD61&gt;0,
        IF(BC$166="X",
              IF(COUNTBLANK(INDIRECT(ADDRESS(ROW(BC225),MATCH(BC$167,$166:$166,0),1,1)&amp;":"&amp;ADDRESS(ROW(BC225),COLUMN(BC225)-1,1,1),TRUE))&gt;0,"",
                    IF(COUNTIF(INDIRECT(ADDRESS(ROW(BC225),MATCH(BC$167,$166:$166,0),1,1)&amp;":"&amp;ADDRESS(ROW(BC225),COLUMN(BC225)-1,1,1),TRUE),"OK")&gt;0,"OK","NOK")),
              IF(BC$8&gt;=VLOOKUP($A225,'2.2'!$D:$O,5,FALSE),"OK","NOK")),
         "")</f>
        <v/>
      </c>
      <c r="BD225" s="1156" t="str">
        <f ca="1">IF(intern2!BE61&gt;0,
        IF(BD$166="X",
              IF(COUNTBLANK(INDIRECT(ADDRESS(ROW(BD225),MATCH(BD$167,$166:$166,0),1,1)&amp;":"&amp;ADDRESS(ROW(BD225),COLUMN(BD225)-1,1,1),TRUE))&gt;0,"",
                    IF(COUNTIF(INDIRECT(ADDRESS(ROW(BD225),MATCH(BD$167,$166:$166,0),1,1)&amp;":"&amp;ADDRESS(ROW(BD225),COLUMN(BD225)-1,1,1),TRUE),"OK")&gt;0,"OK","NOK")),
              IF(BD$8&gt;=VLOOKUP($A225,'2.2'!$D:$O,5,FALSE),"OK","NOK")),
         "")</f>
        <v/>
      </c>
      <c r="BE225" s="1156" t="str">
        <f ca="1">IF(intern2!BF61&gt;0,
        IF(BE$166="X",
              IF(COUNTBLANK(INDIRECT(ADDRESS(ROW(BE225),MATCH(BE$167,$166:$166,0),1,1)&amp;":"&amp;ADDRESS(ROW(BE225),COLUMN(BE225)-1,1,1),TRUE))&gt;0,"",
                    IF(COUNTIF(INDIRECT(ADDRESS(ROW(BE225),MATCH(BE$167,$166:$166,0),1,1)&amp;":"&amp;ADDRESS(ROW(BE225),COLUMN(BE225)-1,1,1),TRUE),"OK")&gt;0,"OK","NOK")),
              IF(BE$8&gt;=VLOOKUP($A225,'2.2'!$D:$O,5,FALSE),"OK","NOK")),
         "")</f>
        <v/>
      </c>
      <c r="BF225" s="1170" t="str">
        <f ca="1">IF(intern2!BG61&gt;0,
        IF(BF$166="X",
              IF(COUNTBLANK(INDIRECT(ADDRESS(ROW(BF225),MATCH(BF$167,$166:$166,0),1,1)&amp;":"&amp;ADDRESS(ROW(BF225),COLUMN(BF225)-1,1,1),TRUE))&gt;0,"",
                    IF(COUNTIF(INDIRECT(ADDRESS(ROW(BF225),MATCH(BF$167,$166:$166,0),1,1)&amp;":"&amp;ADDRESS(ROW(BF225),COLUMN(BF225)-1,1,1),TRUE),"OK")&gt;0,"OK","NOK")),
              IF(BF$8&gt;=VLOOKUP($A225,'2.2'!$D:$O,5,FALSE),"OK","NOK")),
         "")</f>
        <v/>
      </c>
      <c r="BG225" s="1269" t="str">
        <f ca="1">IF(intern2!BH61&gt;0,
        IF(BG$166="X",
              IF(COUNTBLANK(INDIRECT(ADDRESS(ROW(BG225),MATCH(BG$167,$166:$166,0),1,1)&amp;":"&amp;ADDRESS(ROW(BG225),COLUMN(BG225)-1,1,1),TRUE))&gt;0,"",
                    IF(COUNTIF(INDIRECT(ADDRESS(ROW(BG225),MATCH(BG$167,$166:$166,0),1,1)&amp;":"&amp;ADDRESS(ROW(BG225),COLUMN(BG225)-1,1,1),TRUE),"OK")&gt;0,"OK","NOK")),
              IF(BG$8&gt;=VLOOKUP($A225,'2.2'!$D:$O,5,FALSE),"OK","NOK")),
         "")</f>
        <v/>
      </c>
      <c r="BH225" s="1176" t="str">
        <f t="shared" ca="1" si="12"/>
        <v>OK</v>
      </c>
      <c r="BI225" s="1176"/>
    </row>
    <row r="226" spans="1:62" ht="26.4" x14ac:dyDescent="0.25">
      <c r="A226" s="1179" t="str">
        <f t="shared" ref="A226:B226" si="69">+A66</f>
        <v>GEF1</v>
      </c>
      <c r="B226" s="1157" t="str">
        <f t="shared" si="69"/>
        <v>Chirurgia vascolare dei vasi periferici (arteriosi)</v>
      </c>
      <c r="C226" s="1156" t="str">
        <f ca="1">IF(intern2!D62&gt;0,
        IF(C$166="X",
              IF(COUNTBLANK(INDIRECT(ADDRESS(ROW(C226),MATCH(C$167,$166:$166,0),1,1)&amp;":"&amp;ADDRESS(ROW(C226),COLUMN(C226)-1,1,1),TRUE))&gt;0,"",
                    IF(COUNTIF(INDIRECT(ADDRESS(ROW(C226),MATCH(C$167,$166:$166,0),1,1)&amp;":"&amp;ADDRESS(ROW(C226),COLUMN(C226)-1,1,1),TRUE),"OK")&gt;0,"OK","NOK")),
              IF(C$8&gt;=VLOOKUP($A226,'2.2'!$D:$O,5,FALSE),"OK","NOK")),
         "")</f>
        <v/>
      </c>
      <c r="D226" s="1156" t="str">
        <f ca="1">IF(intern2!E62&gt;0,
        IF(D$166="X",
              IF(COUNTBLANK(INDIRECT(ADDRESS(ROW(D226),MATCH(D$167,$166:$166,0),1,1)&amp;":"&amp;ADDRESS(ROW(D226),COLUMN(D226)-1,1,1),TRUE))&gt;0,"",
                    IF(COUNTIF(INDIRECT(ADDRESS(ROW(D226),MATCH(D$167,$166:$166,0),1,1)&amp;":"&amp;ADDRESS(ROW(D226),COLUMN(D226)-1,1,1),TRUE),"OK")&gt;0,"OK","NOK")),
              IF(D$8&gt;=VLOOKUP($A226,'2.2'!$D:$O,5,FALSE),"OK","NOK")),
         "")</f>
        <v/>
      </c>
      <c r="E226" s="1156" t="str">
        <f ca="1">IF(intern2!F62&gt;0,
        IF(E$166="X",
              IF(COUNTBLANK(INDIRECT(ADDRESS(ROW(E226),MATCH(E$167,$166:$166,0),1,1)&amp;":"&amp;ADDRESS(ROW(E226),COLUMN(E226)-1,1,1),TRUE))&gt;0,"",
                    IF(COUNTIF(INDIRECT(ADDRESS(ROW(E226),MATCH(E$167,$166:$166,0),1,1)&amp;":"&amp;ADDRESS(ROW(E226),COLUMN(E226)-1,1,1),TRUE),"OK")&gt;0,"OK","NOK")),
              IF(E$8&gt;=VLOOKUP($A226,'2.2'!$D:$O,5,FALSE),"OK","NOK")),
         "")</f>
        <v/>
      </c>
      <c r="F226" s="1156" t="str">
        <f ca="1">IF(intern2!G62&gt;0,
        IF(F$166="X",
              IF(COUNTBLANK(INDIRECT(ADDRESS(ROW(F226),MATCH(F$167,$166:$166,0),1,1)&amp;":"&amp;ADDRESS(ROW(F226),COLUMN(F226)-1,1,1),TRUE))&gt;0,"",
                    IF(COUNTIF(INDIRECT(ADDRESS(ROW(F226),MATCH(F$167,$166:$166,0),1,1)&amp;":"&amp;ADDRESS(ROW(F226),COLUMN(F226)-1,1,1),TRUE),"OK")&gt;0,"OK","NOK")),
              IF(F$8&gt;=VLOOKUP($A226,'2.2'!$D:$O,5,FALSE),"OK","NOK")),
         "")</f>
        <v/>
      </c>
      <c r="G226" s="1156" t="str">
        <f ca="1">IF(intern2!H62&gt;0,
        IF(G$166="X",
              IF(COUNTBLANK(INDIRECT(ADDRESS(ROW(G226),MATCH(G$167,$166:$166,0),1,1)&amp;":"&amp;ADDRESS(ROW(G226),COLUMN(G226)-1,1,1),TRUE))&gt;0,"",
                    IF(COUNTIF(INDIRECT(ADDRESS(ROW(G226),MATCH(G$167,$166:$166,0),1,1)&amp;":"&amp;ADDRESS(ROW(G226),COLUMN(G226)-1,1,1),TRUE),"OK")&gt;0,"OK","NOK")),
              IF(G$8&gt;=VLOOKUP($A226,'2.2'!$D:$O,5,FALSE),"OK","NOK")),
         "")</f>
        <v/>
      </c>
      <c r="H226" s="1156" t="str">
        <f ca="1">IF(intern2!I62&gt;0,
        IF(H$166="X",
              IF(COUNTBLANK(INDIRECT(ADDRESS(ROW(H226),MATCH(H$167,$166:$166,0),1,1)&amp;":"&amp;ADDRESS(ROW(H226),COLUMN(H226)-1,1,1),TRUE))&gt;0,"",
                    IF(COUNTIF(INDIRECT(ADDRESS(ROW(H226),MATCH(H$167,$166:$166,0),1,1)&amp;":"&amp;ADDRESS(ROW(H226),COLUMN(H226)-1,1,1),TRUE),"OK")&gt;0,"OK","NOK")),
              IF(H$8&gt;=VLOOKUP($A226,'2.2'!$D:$O,5,FALSE),"OK","NOK")),
         "")</f>
        <v/>
      </c>
      <c r="I226" s="1269" t="str">
        <f ca="1">IF(intern2!J62&gt;0,
        IF(I$166="X",
              IF(COUNTBLANK(INDIRECT(ADDRESS(ROW(I226),MATCH(I$167,$166:$166,0),1,1)&amp;":"&amp;ADDRESS(ROW(I226),COLUMN(I226)-1,1,1),TRUE))&gt;0,"",
                    IF(COUNTIF(INDIRECT(ADDRESS(ROW(I226),MATCH(I$167,$166:$166,0),1,1)&amp;":"&amp;ADDRESS(ROW(I226),COLUMN(I226)-1,1,1),TRUE),"OK")&gt;0,"OK","NOK")),
              IF(I$8&gt;=VLOOKUP($A226,'2.2'!$D:$O,5,FALSE),"OK","NOK")),
         "")</f>
        <v/>
      </c>
      <c r="J226" s="1159" t="str">
        <f ca="1">IF(intern2!K62&gt;0,
        IF(J$166="X",
              IF(COUNTBLANK(INDIRECT(ADDRESS(ROW(J226),MATCH(J$167,$166:$166,0),1,1)&amp;":"&amp;ADDRESS(ROW(J226),COLUMN(J226)-1,1,1),TRUE))&gt;0,"",
                    IF(COUNTIF(INDIRECT(ADDRESS(ROW(J226),MATCH(J$167,$166:$166,0),1,1)&amp;":"&amp;ADDRESS(ROW(J226),COLUMN(J226)-1,1,1),TRUE),"OK")&gt;0,"OK","NOK")),
              IF(J$8&gt;=VLOOKUP($A226,'2.2'!$D:$O,5,FALSE),"OK","NOK")),
         "")</f>
        <v>NOK</v>
      </c>
      <c r="K226" s="1156" t="str">
        <f ca="1">IF(intern2!L62&gt;0,
        IF(K$166="X",
              IF(COUNTBLANK(INDIRECT(ADDRESS(ROW(K226),MATCH(K$167,$166:$166,0),1,1)&amp;":"&amp;ADDRESS(ROW(K226),COLUMN(K226)-1,1,1),TRUE))&gt;0,"",
                    IF(COUNTIF(INDIRECT(ADDRESS(ROW(K226),MATCH(K$167,$166:$166,0),1,1)&amp;":"&amp;ADDRESS(ROW(K226),COLUMN(K226)-1,1,1),TRUE),"OK")&gt;0,"OK","NOK")),
              IF(K$8&gt;=VLOOKUP($A226,'2.2'!$D:$O,5,FALSE),"OK","NOK")),
         "")</f>
        <v/>
      </c>
      <c r="L226" s="1156" t="str">
        <f ca="1">IF(intern2!M62&gt;0,
        IF(L$166="X",
              IF(COUNTBLANK(INDIRECT(ADDRESS(ROW(L226),MATCH(L$167,$166:$166,0),1,1)&amp;":"&amp;ADDRESS(ROW(L226),COLUMN(L226)-1,1,1),TRUE))&gt;0,"",
                    IF(COUNTIF(INDIRECT(ADDRESS(ROW(L226),MATCH(L$167,$166:$166,0),1,1)&amp;":"&amp;ADDRESS(ROW(L226),COLUMN(L226)-1,1,1),TRUE),"OK")&gt;0,"OK","NOK")),
              IF(L$8&gt;=VLOOKUP($A226,'2.2'!$D:$O,5,FALSE),"OK","NOK")),
         "")</f>
        <v/>
      </c>
      <c r="M226" s="1156" t="str">
        <f ca="1">IF(intern2!N62&gt;0,
        IF(M$166="X",
              IF(COUNTBLANK(INDIRECT(ADDRESS(ROW(M226),MATCH(M$167,$166:$166,0),1,1)&amp;":"&amp;ADDRESS(ROW(M226),COLUMN(M226)-1,1,1),TRUE))&gt;0,"",
                    IF(COUNTIF(INDIRECT(ADDRESS(ROW(M226),MATCH(M$167,$166:$166,0),1,1)&amp;":"&amp;ADDRESS(ROW(M226),COLUMN(M226)-1,1,1),TRUE),"OK")&gt;0,"OK","NOK")),
              IF(M$8&gt;=VLOOKUP($A226,'2.2'!$D:$O,5,FALSE),"OK","NOK")),
         "")</f>
        <v/>
      </c>
      <c r="N226" s="1156" t="str">
        <f ca="1">IF(intern2!O62&gt;0,
        IF(N$166="X",
              IF(COUNTBLANK(INDIRECT(ADDRESS(ROW(N226),MATCH(N$167,$166:$166,0),1,1)&amp;":"&amp;ADDRESS(ROW(N226),COLUMN(N226)-1,1,1),TRUE))&gt;0,"",
                    IF(COUNTIF(INDIRECT(ADDRESS(ROW(N226),MATCH(N$167,$166:$166,0),1,1)&amp;":"&amp;ADDRESS(ROW(N226),COLUMN(N226)-1,1,1),TRUE),"OK")&gt;0,"OK","NOK")),
              IF(N$8&gt;=VLOOKUP($A226,'2.2'!$D:$O,5,FALSE),"OK","NOK")),
         "")</f>
        <v/>
      </c>
      <c r="O226" s="1156" t="str">
        <f ca="1">IF(intern2!P62&gt;0,
        IF(O$166="X",
              IF(COUNTBLANK(INDIRECT(ADDRESS(ROW(O226),MATCH(O$167,$166:$166,0),1,1)&amp;":"&amp;ADDRESS(ROW(O226),COLUMN(O226)-1,1,1),TRUE))&gt;0,"",
                    IF(COUNTIF(INDIRECT(ADDRESS(ROW(O226),MATCH(O$167,$166:$166,0),1,1)&amp;":"&amp;ADDRESS(ROW(O226),COLUMN(O226)-1,1,1),TRUE),"OK")&gt;0,"OK","NOK")),
              IF(O$8&gt;=VLOOKUP($A226,'2.2'!$D:$O,5,FALSE),"OK","NOK")),
         "")</f>
        <v/>
      </c>
      <c r="P226" s="1156" t="str">
        <f ca="1">IF(intern2!Q62&gt;0,
        IF(P$166="X",
              IF(COUNTBLANK(INDIRECT(ADDRESS(ROW(P226),MATCH(P$167,$166:$166,0),1,1)&amp;":"&amp;ADDRESS(ROW(P226),COLUMN(P226)-1,1,1),TRUE))&gt;0,"",
                    IF(COUNTIF(INDIRECT(ADDRESS(ROW(P226),MATCH(P$167,$166:$166,0),1,1)&amp;":"&amp;ADDRESS(ROW(P226),COLUMN(P226)-1,1,1),TRUE),"OK")&gt;0,"OK","NOK")),
              IF(P$8&gt;=VLOOKUP($A226,'2.2'!$D:$O,5,FALSE),"OK","NOK")),
         "")</f>
        <v/>
      </c>
      <c r="Q226" s="1156" t="str">
        <f ca="1">IF(intern2!R62&gt;0,
        IF(Q$166="X",
              IF(COUNTBLANK(INDIRECT(ADDRESS(ROW(Q226),MATCH(Q$167,$166:$166,0),1,1)&amp;":"&amp;ADDRESS(ROW(Q226),COLUMN(Q226)-1,1,1),TRUE))&gt;0,"",
                    IF(COUNTIF(INDIRECT(ADDRESS(ROW(Q226),MATCH(Q$167,$166:$166,0),1,1)&amp;":"&amp;ADDRESS(ROW(Q226),COLUMN(Q226)-1,1,1),TRUE),"OK")&gt;0,"OK","NOK")),
              IF(Q$8&gt;=VLOOKUP($A226,'2.2'!$D:$O,5,FALSE),"OK","NOK")),
         "")</f>
        <v/>
      </c>
      <c r="R226" s="1159" t="str">
        <f ca="1">IF(intern2!S62&gt;0,
        IF(R$166="X",
              IF(COUNTBLANK(INDIRECT(ADDRESS(ROW(R226),MATCH(R$167,$166:$166,0),1,1)&amp;":"&amp;ADDRESS(ROW(R226),COLUMN(R226)-1,1,1),TRUE))&gt;0,"",
                    IF(COUNTIF(INDIRECT(ADDRESS(ROW(R226),MATCH(R$167,$166:$166,0),1,1)&amp;":"&amp;ADDRESS(ROW(R226),COLUMN(R226)-1,1,1),TRUE),"OK")&gt;0,"OK","NOK")),
              IF(R$8&gt;=VLOOKUP($A226,'2.2'!$D:$O,5,FALSE),"OK","NOK")),
         "")</f>
        <v>NOK</v>
      </c>
      <c r="S226" s="1159" t="str">
        <f ca="1">IF(intern2!T62&gt;0,
        IF(S$166="X",
              IF(COUNTBLANK(INDIRECT(ADDRESS(ROW(S226),MATCH(S$167,$166:$166,0),1,1)&amp;":"&amp;ADDRESS(ROW(S226),COLUMN(S226)-1,1,1),TRUE))&gt;0,"",
                    IF(COUNTIF(INDIRECT(ADDRESS(ROW(S226),MATCH(S$167,$166:$166,0),1,1)&amp;":"&amp;ADDRESS(ROW(S226),COLUMN(S226)-1,1,1),TRUE),"OK")&gt;0,"OK","NOK")),
              IF(S$8&gt;=VLOOKUP($A226,'2.2'!$D:$O,5,FALSE),"OK","NOK")),
         "")</f>
        <v/>
      </c>
      <c r="T226" s="1156" t="str">
        <f ca="1">IF(intern2!U62&gt;0,
        IF(T$166="X",
              IF(COUNTBLANK(INDIRECT(ADDRESS(ROW(T226),MATCH(T$167,$166:$166,0),1,1)&amp;":"&amp;ADDRESS(ROW(T226),COLUMN(T226)-1,1,1),TRUE))&gt;0,"",
                    IF(COUNTIF(INDIRECT(ADDRESS(ROW(T226),MATCH(T$167,$166:$166,0),1,1)&amp;":"&amp;ADDRESS(ROW(T226),COLUMN(T226)-1,1,1),TRUE),"OK")&gt;0,"OK","NOK")),
              IF(T$8&gt;=VLOOKUP($A226,'2.2'!$D:$O,5,FALSE),"OK","NOK")),
         "")</f>
        <v/>
      </c>
      <c r="U226" s="1156" t="str">
        <f ca="1">IF(intern2!V62&gt;0,
        IF(U$166="X",
              IF(COUNTBLANK(INDIRECT(ADDRESS(ROW(U226),MATCH(U$167,$166:$166,0),1,1)&amp;":"&amp;ADDRESS(ROW(U226),COLUMN(U226)-1,1,1),TRUE))&gt;0,"",
                    IF(COUNTIF(INDIRECT(ADDRESS(ROW(U226),MATCH(U$167,$166:$166,0),1,1)&amp;":"&amp;ADDRESS(ROW(U226),COLUMN(U226)-1,1,1),TRUE),"OK")&gt;0,"OK","NOK")),
              IF(U$8&gt;=VLOOKUP($A226,'2.2'!$D:$O,5,FALSE),"OK","NOK")),
         "")</f>
        <v/>
      </c>
      <c r="V226" s="1156" t="str">
        <f ca="1">IF(intern2!W62&gt;0,
        IF(V$166="X",
              IF(COUNTBLANK(INDIRECT(ADDRESS(ROW(V226),MATCH(V$167,$166:$166,0),1,1)&amp;":"&amp;ADDRESS(ROW(V226),COLUMN(V226)-1,1,1),TRUE))&gt;0,"",
                    IF(COUNTIF(INDIRECT(ADDRESS(ROW(V226),MATCH(V$167,$166:$166,0),1,1)&amp;":"&amp;ADDRESS(ROW(V226),COLUMN(V226)-1,1,1),TRUE),"OK")&gt;0,"OK","NOK")),
              IF(V$8&gt;=VLOOKUP($A226,'2.2'!$D:$O,5,FALSE),"OK","NOK")),
         "")</f>
        <v/>
      </c>
      <c r="W226" s="1156" t="str">
        <f ca="1">IF(intern2!X62&gt;0,
        IF(W$166="X",
              IF(COUNTBLANK(INDIRECT(ADDRESS(ROW(W226),MATCH(W$167,$166:$166,0),1,1)&amp;":"&amp;ADDRESS(ROW(W226),COLUMN(W226)-1,1,1),TRUE))&gt;0,"",
                    IF(COUNTIF(INDIRECT(ADDRESS(ROW(W226),MATCH(W$167,$166:$166,0),1,1)&amp;":"&amp;ADDRESS(ROW(W226),COLUMN(W226)-1,1,1),TRUE),"OK")&gt;0,"OK","NOK")),
              IF(W$8&gt;=VLOOKUP($A226,'2.2'!$D:$O,5,FALSE),"OK","NOK")),
         "")</f>
        <v/>
      </c>
      <c r="X226" s="1156" t="str">
        <f ca="1">IF(intern2!Y62&gt;0,
        IF(X$166="X",
              IF(COUNTBLANK(INDIRECT(ADDRESS(ROW(X226),MATCH(X$167,$166:$166,0),1,1)&amp;":"&amp;ADDRESS(ROW(X226),COLUMN(X226)-1,1,1),TRUE))&gt;0,"",
                    IF(COUNTIF(INDIRECT(ADDRESS(ROW(X226),MATCH(X$167,$166:$166,0),1,1)&amp;":"&amp;ADDRESS(ROW(X226),COLUMN(X226)-1,1,1),TRUE),"OK")&gt;0,"OK","NOK")),
              IF(X$8&gt;=VLOOKUP($A226,'2.2'!$D:$O,5,FALSE),"OK","NOK")),
         "")</f>
        <v/>
      </c>
      <c r="Y226" s="1170" t="str">
        <f ca="1">IF(intern2!Z62&gt;0,
        IF(Y$166="X",
              IF(COUNTBLANK(INDIRECT(ADDRESS(ROW(Y226),MATCH(Y$167,$166:$166,0),1,1)&amp;":"&amp;ADDRESS(ROW(Y226),COLUMN(Y226)-1,1,1),TRUE))&gt;0,"",
                    IF(COUNTIF(INDIRECT(ADDRESS(ROW(Y226),MATCH(Y$167,$166:$166,0),1,1)&amp;":"&amp;ADDRESS(ROW(Y226),COLUMN(Y226)-1,1,1),TRUE),"OK")&gt;0,"OK","NOK")),
              IF(Y$8&gt;=VLOOKUP($A226,'2.2'!$D:$O,5,FALSE),"OK","NOK")),
         "")</f>
        <v/>
      </c>
      <c r="Z226" s="1269" t="str">
        <f ca="1">IF(intern2!AA62&gt;0,
        IF(Z$166="X",
              IF(COUNTBLANK(INDIRECT(ADDRESS(ROW(Z226),MATCH(Z$167,$166:$166,0),1,1)&amp;":"&amp;ADDRESS(ROW(Z226),COLUMN(Z226)-1,1,1),TRUE))&gt;0,"",
                    IF(COUNTIF(INDIRECT(ADDRESS(ROW(Z226),MATCH(Z$167,$166:$166,0),1,1)&amp;":"&amp;ADDRESS(ROW(Z226),COLUMN(Z226)-1,1,1),TRUE),"OK")&gt;0,"OK","NOK")),
              IF(Z$8&gt;=VLOOKUP($A226,'2.2'!$D:$O,5,FALSE),"OK","NOK")),
         "")</f>
        <v/>
      </c>
      <c r="AA226" s="1156" t="str">
        <f ca="1">IF(intern2!AB62&gt;0,
        IF(AA$166="X",
              IF(COUNTBLANK(INDIRECT(ADDRESS(ROW(AA226),MATCH(AA$167,$166:$166,0),1,1)&amp;":"&amp;ADDRESS(ROW(AA226),COLUMN(AA226)-1,1,1),TRUE))&gt;0,"",
                    IF(COUNTIF(INDIRECT(ADDRESS(ROW(AA226),MATCH(AA$167,$166:$166,0),1,1)&amp;":"&amp;ADDRESS(ROW(AA226),COLUMN(AA226)-1,1,1),TRUE),"OK")&gt;0,"OK","NOK")),
              IF(AA$8&gt;=VLOOKUP($A226,'2.2'!$D:$O,5,FALSE),"OK","NOK")),
         "")</f>
        <v/>
      </c>
      <c r="AB226" s="1156" t="str">
        <f ca="1">IF(intern2!AC62&gt;0,
        IF(AB$166="X",
              IF(COUNTBLANK(INDIRECT(ADDRESS(ROW(AB226),MATCH(AB$167,$166:$166,0),1,1)&amp;":"&amp;ADDRESS(ROW(AB226),COLUMN(AB226)-1,1,1),TRUE))&gt;0,"",
                    IF(COUNTIF(INDIRECT(ADDRESS(ROW(AB226),MATCH(AB$167,$166:$166,0),1,1)&amp;":"&amp;ADDRESS(ROW(AB226),COLUMN(AB226)-1,1,1),TRUE),"OK")&gt;0,"OK","NOK")),
              IF(AB$8&gt;=VLOOKUP($A226,'2.2'!$D:$O,5,FALSE),"OK","NOK")),
         "")</f>
        <v/>
      </c>
      <c r="AC226" s="1156" t="str">
        <f ca="1">IF(intern2!AD62&gt;0,
        IF(AC$166="X",
              IF(COUNTBLANK(INDIRECT(ADDRESS(ROW(AC226),MATCH(AC$167,$166:$166,0),1,1)&amp;":"&amp;ADDRESS(ROW(AC226),COLUMN(AC226)-1,1,1),TRUE))&gt;0,"",
                    IF(COUNTIF(INDIRECT(ADDRESS(ROW(AC226),MATCH(AC$167,$166:$166,0),1,1)&amp;":"&amp;ADDRESS(ROW(AC226),COLUMN(AC226)-1,1,1),TRUE),"OK")&gt;0,"OK","NOK")),
              IF(AC$8&gt;=VLOOKUP($A226,'2.2'!$D:$O,5,FALSE),"OK","NOK")),
         "")</f>
        <v/>
      </c>
      <c r="AD226" s="1156" t="str">
        <f ca="1">IF(intern2!AE62&gt;0,
        IF(AD$166="X",
              IF(COUNTBLANK(INDIRECT(ADDRESS(ROW(AD226),MATCH(AD$167,$166:$166,0),1,1)&amp;":"&amp;ADDRESS(ROW(AD226),COLUMN(AD226)-1,1,1),TRUE))&gt;0,"",
                    IF(COUNTIF(INDIRECT(ADDRESS(ROW(AD226),MATCH(AD$167,$166:$166,0),1,1)&amp;":"&amp;ADDRESS(ROW(AD226),COLUMN(AD226)-1,1,1),TRUE),"OK")&gt;0,"OK","NOK")),
              IF(AD$8&gt;=VLOOKUP($A226,'2.2'!$D:$O,5,FALSE),"OK","NOK")),
         "")</f>
        <v/>
      </c>
      <c r="AE226" s="1160" t="str">
        <f ca="1">IF(intern2!AF62&gt;0,
        IF(AE$166="X",
              IF(COUNTBLANK(INDIRECT(ADDRESS(ROW(AE226),MATCH(AE$167,$166:$166,0),1,1)&amp;":"&amp;ADDRESS(ROW(AE226),COLUMN(AE226)-1,1,1),TRUE))&gt;0,"",
                    IF(COUNTIF(INDIRECT(ADDRESS(ROW(AE226),MATCH(AE$167,$166:$166,0),1,1)&amp;":"&amp;ADDRESS(ROW(AE226),COLUMN(AE226)-1,1,1),TRUE),"OK")&gt;0,"OK","NOK")),
              IF(AE$8&gt;=VLOOKUP($A226,'2.2'!$D:$O,5,FALSE),"OK","NOK")),
         "")</f>
        <v/>
      </c>
      <c r="AF226" s="1269" t="str">
        <f ca="1">IF(intern2!AG62&gt;0,
        IF(AF$166="X",
              IF(COUNTBLANK(INDIRECT(ADDRESS(ROW(AF226),MATCH(AF$167,$166:$166,0),1,1)&amp;":"&amp;ADDRESS(ROW(AF226),COLUMN(AF226)-1,1,1),TRUE))&gt;0,"",
                    IF(COUNTIF(INDIRECT(ADDRESS(ROW(AF226),MATCH(AF$167,$166:$166,0),1,1)&amp;":"&amp;ADDRESS(ROW(AF226),COLUMN(AF226)-1,1,1),TRUE),"OK")&gt;0,"OK","NOK")),
              IF(AF$8&gt;=VLOOKUP($A226,'2.2'!$D:$O,5,FALSE),"OK","NOK")),
         "")</f>
        <v/>
      </c>
      <c r="AG226" s="1160" t="str">
        <f ca="1">IF(intern2!AH62&gt;0,
        IF(AG$166="X",
              IF(COUNTBLANK(INDIRECT(ADDRESS(ROW(AG226),MATCH(AG$167,$166:$166,0),1,1)&amp;":"&amp;ADDRESS(ROW(AG226),COLUMN(AG226)-1,1,1),TRUE))&gt;0,"",
                    IF(COUNTIF(INDIRECT(ADDRESS(ROW(AG226),MATCH(AG$167,$166:$166,0),1,1)&amp;":"&amp;ADDRESS(ROW(AG226),COLUMN(AG226)-1,1,1),TRUE),"OK")&gt;0,"OK","NOK")),
              IF(AG$8&gt;=VLOOKUP($A226,'2.2'!$D:$O,5,FALSE),"OK","NOK")),
         "")</f>
        <v/>
      </c>
      <c r="AH226" s="1160" t="str">
        <f ca="1">IF(intern2!AI62&gt;0,
        IF(AH$166="X",
              IF(COUNTBLANK(INDIRECT(ADDRESS(ROW(AH226),MATCH(AH$167,$166:$166,0),1,1)&amp;":"&amp;ADDRESS(ROW(AH226),COLUMN(AH226)-1,1,1),TRUE))&gt;0,"",
                    IF(COUNTIF(INDIRECT(ADDRESS(ROW(AH226),MATCH(AH$167,$166:$166,0),1,1)&amp;":"&amp;ADDRESS(ROW(AH226),COLUMN(AH226)-1,1,1),TRUE),"OK")&gt;0,"OK","NOK")),
              IF(AH$8&gt;=VLOOKUP($A226,'2.2'!$D:$O,5,FALSE),"OK","NOK")),
         "")</f>
        <v/>
      </c>
      <c r="AI226" s="1156" t="str">
        <f ca="1">IF(intern2!AJ62&gt;0,
        IF(AI$166="X",
              IF(COUNTBLANK(INDIRECT(ADDRESS(ROW(AI226),MATCH(AI$167,$166:$166,0),1,1)&amp;":"&amp;ADDRESS(ROW(AI226),COLUMN(AI226)-1,1,1),TRUE))&gt;0,"",
                    IF(COUNTIF(INDIRECT(ADDRESS(ROW(AI226),MATCH(AI$167,$166:$166,0),1,1)&amp;":"&amp;ADDRESS(ROW(AI226),COLUMN(AI226)-1,1,1),TRUE),"OK")&gt;0,"OK","NOK")),
              IF(AI$8&gt;=VLOOKUP($A226,'2.2'!$D:$O,5,FALSE),"OK","NOK")),
         "")</f>
        <v/>
      </c>
      <c r="AJ226" s="1156" t="str">
        <f ca="1">IF(intern2!AK62&gt;0,
        IF(AJ$166="X",
              IF(COUNTBLANK(INDIRECT(ADDRESS(ROW(AJ226),MATCH(AJ$167,$166:$166,0),1,1)&amp;":"&amp;ADDRESS(ROW(AJ226),COLUMN(AJ226)-1,1,1),TRUE))&gt;0,"",
                    IF(COUNTIF(INDIRECT(ADDRESS(ROW(AJ226),MATCH(AJ$167,$166:$166,0),1,1)&amp;":"&amp;ADDRESS(ROW(AJ226),COLUMN(AJ226)-1,1,1),TRUE),"OK")&gt;0,"OK","NOK")),
              IF(AJ$8&gt;=VLOOKUP($A226,'2.2'!$D:$O,5,FALSE),"OK","NOK")),
         "")</f>
        <v/>
      </c>
      <c r="AK226" s="1156" t="str">
        <f ca="1">IF(intern2!AL62&gt;0,
        IF(AK$166="X",
              IF(COUNTBLANK(INDIRECT(ADDRESS(ROW(AK226),MATCH(AK$167,$166:$166,0),1,1)&amp;":"&amp;ADDRESS(ROW(AK226),COLUMN(AK226)-1,1,1),TRUE))&gt;0,"",
                    IF(COUNTIF(INDIRECT(ADDRESS(ROW(AK226),MATCH(AK$167,$166:$166,0),1,1)&amp;":"&amp;ADDRESS(ROW(AK226),COLUMN(AK226)-1,1,1),TRUE),"OK")&gt;0,"OK","NOK")),
              IF(AK$8&gt;=VLOOKUP($A226,'2.2'!$D:$O,5,FALSE),"OK","NOK")),
         "")</f>
        <v/>
      </c>
      <c r="AL226" s="1156" t="str">
        <f ca="1">IF(intern2!AM62&gt;0,
        IF(AL$166="X",
              IF(COUNTBLANK(INDIRECT(ADDRESS(ROW(AL226),MATCH(AL$167,$166:$166,0),1,1)&amp;":"&amp;ADDRESS(ROW(AL226),COLUMN(AL226)-1,1,1),TRUE))&gt;0,"",
                    IF(COUNTIF(INDIRECT(ADDRESS(ROW(AL226),MATCH(AL$167,$166:$166,0),1,1)&amp;":"&amp;ADDRESS(ROW(AL226),COLUMN(AL226)-1,1,1),TRUE),"OK")&gt;0,"OK","NOK")),
              IF(AL$8&gt;=VLOOKUP($A226,'2.2'!$D:$O,5,FALSE),"OK","NOK")),
         "")</f>
        <v/>
      </c>
      <c r="AM226" s="1269" t="str">
        <f ca="1">IF(intern2!AN62&gt;0,
        IF(AM$166="X",
              IF(COUNTBLANK(INDIRECT(ADDRESS(ROW(AM226),MATCH(AM$167,$166:$166,0),1,1)&amp;":"&amp;ADDRESS(ROW(AM226),COLUMN(AM226)-1,1,1),TRUE))&gt;0,"",
                    IF(COUNTIF(INDIRECT(ADDRESS(ROW(AM226),MATCH(AM$167,$166:$166,0),1,1)&amp;":"&amp;ADDRESS(ROW(AM226),COLUMN(AM226)-1,1,1),TRUE),"OK")&gt;0,"OK","NOK")),
              IF(AM$8&gt;=VLOOKUP($A226,'2.2'!$D:$O,5,FALSE),"OK","NOK")),
         "")</f>
        <v/>
      </c>
      <c r="AN226" s="1170" t="str">
        <f ca="1">IF(intern2!AO62&gt;0,
        IF(AN$166="X",
              IF(COUNTBLANK(INDIRECT(ADDRESS(ROW(AN226),MATCH(AN$167,$166:$166,0),1,1)&amp;":"&amp;ADDRESS(ROW(AN226),COLUMN(AN226)-1,1,1),TRUE))&gt;0,"",
                    IF(COUNTIF(INDIRECT(ADDRESS(ROW(AN226),MATCH(AN$167,$166:$166,0),1,1)&amp;":"&amp;ADDRESS(ROW(AN226),COLUMN(AN226)-1,1,1),TRUE),"OK")&gt;0,"OK","NOK")),
              IF(AN$8&gt;=VLOOKUP($A226,'2.2'!$D:$O,5,FALSE),"OK","NOK")),
         "")</f>
        <v/>
      </c>
      <c r="AO226" s="1156" t="str">
        <f ca="1">IF(intern2!AP62&gt;0,
        IF(AO$166="X",
              IF(COUNTBLANK(INDIRECT(ADDRESS(ROW(AO226),MATCH(AO$167,$166:$166,0),1,1)&amp;":"&amp;ADDRESS(ROW(AO226),COLUMN(AO226)-1,1,1),TRUE))&gt;0,"",
                    IF(COUNTIF(INDIRECT(ADDRESS(ROW(AO226),MATCH(AO$167,$166:$166,0),1,1)&amp;":"&amp;ADDRESS(ROW(AO226),COLUMN(AO226)-1,1,1),TRUE),"OK")&gt;0,"OK","NOK")),
              IF(AO$8&gt;=VLOOKUP($A226,'2.2'!$D:$O,5,FALSE),"OK","NOK")),
         "")</f>
        <v/>
      </c>
      <c r="AP226" s="1156" t="str">
        <f ca="1">IF(intern2!AQ62&gt;0,
        IF(AP$166="X",
              IF(COUNTBLANK(INDIRECT(ADDRESS(ROW(AP226),MATCH(AP$167,$166:$166,0),1,1)&amp;":"&amp;ADDRESS(ROW(AP226),COLUMN(AP226)-1,1,1),TRUE))&gt;0,"",
                    IF(COUNTIF(INDIRECT(ADDRESS(ROW(AP226),MATCH(AP$167,$166:$166,0),1,1)&amp;":"&amp;ADDRESS(ROW(AP226),COLUMN(AP226)-1,1,1),TRUE),"OK")&gt;0,"OK","NOK")),
              IF(AP$8&gt;=VLOOKUP($A226,'2.2'!$D:$O,5,FALSE),"OK","NOK")),
         "")</f>
        <v/>
      </c>
      <c r="AQ226" s="1269" t="str">
        <f ca="1">IF(intern2!AR62&gt;0,
        IF(AQ$166="X",
              IF(COUNTBLANK(INDIRECT(ADDRESS(ROW(AQ226),MATCH(AQ$167,$166:$166,0),1,1)&amp;":"&amp;ADDRESS(ROW(AQ226),COLUMN(AQ226)-1,1,1),TRUE))&gt;0,"",
                    IF(COUNTIF(INDIRECT(ADDRESS(ROW(AQ226),MATCH(AQ$167,$166:$166,0),1,1)&amp;":"&amp;ADDRESS(ROW(AQ226),COLUMN(AQ226)-1,1,1),TRUE),"OK")&gt;0,"OK","NOK")),
              IF(AQ$8&gt;=VLOOKUP($A226,'2.2'!$D:$O,5,FALSE),"OK","NOK")),
         "")</f>
        <v/>
      </c>
      <c r="AR226" s="1156" t="str">
        <f ca="1">IF(intern2!AS62&gt;0,
        IF(AR$166="X",
              IF(COUNTBLANK(INDIRECT(ADDRESS(ROW(AR226),MATCH(AR$167,$166:$166,0),1,1)&amp;":"&amp;ADDRESS(ROW(AR226),COLUMN(AR226)-1,1,1),TRUE))&gt;0,"",
                    IF(COUNTIF(INDIRECT(ADDRESS(ROW(AR226),MATCH(AR$167,$166:$166,0),1,1)&amp;":"&amp;ADDRESS(ROW(AR226),COLUMN(AR226)-1,1,1),TRUE),"OK")&gt;0,"OK","NOK")),
              IF(AR$8&gt;=VLOOKUP($A226,'2.2'!$D:$O,5,FALSE),"OK","NOK")),
         "")</f>
        <v/>
      </c>
      <c r="AS226" s="1156" t="str">
        <f ca="1">IF(intern2!AT62&gt;0,
        IF(AS$166="X",
              IF(COUNTBLANK(INDIRECT(ADDRESS(ROW(AS226),MATCH(AS$167,$166:$166,0),1,1)&amp;":"&amp;ADDRESS(ROW(AS226),COLUMN(AS226)-1,1,1),TRUE))&gt;0,"",
                    IF(COUNTIF(INDIRECT(ADDRESS(ROW(AS226),MATCH(AS$167,$166:$166,0),1,1)&amp;":"&amp;ADDRESS(ROW(AS226),COLUMN(AS226)-1,1,1),TRUE),"OK")&gt;0,"OK","NOK")),
              IF(AS$8&gt;=VLOOKUP($A226,'2.2'!$D:$O,5,FALSE),"OK","NOK")),
         "")</f>
        <v/>
      </c>
      <c r="AT226" s="1269" t="str">
        <f ca="1">IF(intern2!AU62&gt;0,
        IF(AT$166="X",
              IF(COUNTBLANK(INDIRECT(ADDRESS(ROW(AT226),MATCH(AT$167,$166:$166,0),1,1)&amp;":"&amp;ADDRESS(ROW(AT226),COLUMN(AT226)-1,1,1),TRUE))&gt;0,"",
                    IF(COUNTIF(INDIRECT(ADDRESS(ROW(AT226),MATCH(AT$167,$166:$166,0),1,1)&amp;":"&amp;ADDRESS(ROW(AT226),COLUMN(AT226)-1,1,1),TRUE),"OK")&gt;0,"OK","NOK")),
              IF(AT$8&gt;=VLOOKUP($A226,'2.2'!$D:$O,5,FALSE),"OK","NOK")),
         "")</f>
        <v/>
      </c>
      <c r="AU226" s="1156" t="str">
        <f ca="1">IF(intern2!AV62&gt;0,
        IF(AU$166="X",
              IF(COUNTBLANK(INDIRECT(ADDRESS(ROW(AU226),MATCH(AU$167,$166:$166,0),1,1)&amp;":"&amp;ADDRESS(ROW(AU226),COLUMN(AU226)-1,1,1),TRUE))&gt;0,"",
                    IF(COUNTIF(INDIRECT(ADDRESS(ROW(AU226),MATCH(AU$167,$166:$166,0),1,1)&amp;":"&amp;ADDRESS(ROW(AU226),COLUMN(AU226)-1,1,1),TRUE),"OK")&gt;0,"OK","NOK")),
              IF(AU$8&gt;=VLOOKUP($A226,'2.2'!$D:$O,5,FALSE),"OK","NOK")),
         "")</f>
        <v/>
      </c>
      <c r="AV226" s="1156" t="str">
        <f ca="1">IF(intern2!AW62&gt;0,
        IF(AV$166="X",
              IF(COUNTBLANK(INDIRECT(ADDRESS(ROW(AV226),MATCH(AV$167,$166:$166,0),1,1)&amp;":"&amp;ADDRESS(ROW(AV226),COLUMN(AV226)-1,1,1),TRUE))&gt;0,"",
                    IF(COUNTIF(INDIRECT(ADDRESS(ROW(AV226),MATCH(AV$167,$166:$166,0),1,1)&amp;":"&amp;ADDRESS(ROW(AV226),COLUMN(AV226)-1,1,1),TRUE),"OK")&gt;0,"OK","NOK")),
              IF(AV$8&gt;=VLOOKUP($A226,'2.2'!$D:$O,5,FALSE),"OK","NOK")),
         "")</f>
        <v/>
      </c>
      <c r="AW226" s="1156" t="str">
        <f ca="1">IF(intern2!AX62&gt;0,
        IF(AW$166="X",
              IF(COUNTBLANK(INDIRECT(ADDRESS(ROW(AW226),MATCH(AW$167,$166:$166,0),1,1)&amp;":"&amp;ADDRESS(ROW(AW226),COLUMN(AW226)-1,1,1),TRUE))&gt;0,"",
                    IF(COUNTIF(INDIRECT(ADDRESS(ROW(AW226),MATCH(AW$167,$166:$166,0),1,1)&amp;":"&amp;ADDRESS(ROW(AW226),COLUMN(AW226)-1,1,1),TRUE),"OK")&gt;0,"OK","NOK")),
              IF(AW$8&gt;=VLOOKUP($A226,'2.2'!$D:$O,5,FALSE),"OK","NOK")),
         "")</f>
        <v/>
      </c>
      <c r="AX226" s="1156" t="str">
        <f ca="1">IF(intern2!AY62&gt;0,
        IF(AX$166="X",
              IF(COUNTBLANK(INDIRECT(ADDRESS(ROW(AX226),MATCH(AX$167,$166:$166,0),1,1)&amp;":"&amp;ADDRESS(ROW(AX226),COLUMN(AX226)-1,1,1),TRUE))&gt;0,"",
                    IF(COUNTIF(INDIRECT(ADDRESS(ROW(AX226),MATCH(AX$167,$166:$166,0),1,1)&amp;":"&amp;ADDRESS(ROW(AX226),COLUMN(AX226)-1,1,1),TRUE),"OK")&gt;0,"OK","NOK")),
              IF(AX$8&gt;=VLOOKUP($A226,'2.2'!$D:$O,5,FALSE),"OK","NOK")),
         "")</f>
        <v/>
      </c>
      <c r="AY226" s="1156" t="str">
        <f ca="1">IF(intern2!AZ62&gt;0,
        IF(AY$166="X",
              IF(COUNTBLANK(INDIRECT(ADDRESS(ROW(AY226),MATCH(AY$167,$166:$166,0),1,1)&amp;":"&amp;ADDRESS(ROW(AY226),COLUMN(AY226)-1,1,1),TRUE))&gt;0,"",
                    IF(COUNTIF(INDIRECT(ADDRESS(ROW(AY226),MATCH(AY$167,$166:$166,0),1,1)&amp;":"&amp;ADDRESS(ROW(AY226),COLUMN(AY226)-1,1,1),TRUE),"OK")&gt;0,"OK","NOK")),
              IF(AY$8&gt;=VLOOKUP($A226,'2.2'!$D:$O,5,FALSE),"OK","NOK")),
         "")</f>
        <v/>
      </c>
      <c r="AZ226" s="1269" t="str">
        <f ca="1">IF(intern2!BA62&gt;0,
        IF(AZ$166="X",
              IF(COUNTBLANK(INDIRECT(ADDRESS(ROW(AZ226),MATCH(AZ$167,$166:$166,0),1,1)&amp;":"&amp;ADDRESS(ROW(AZ226),COLUMN(AZ226)-1,1,1),TRUE))&gt;0,"",
                    IF(COUNTIF(INDIRECT(ADDRESS(ROW(AZ226),MATCH(AZ$167,$166:$166,0),1,1)&amp;":"&amp;ADDRESS(ROW(AZ226),COLUMN(AZ226)-1,1,1),TRUE),"OK")&gt;0,"OK","NOK")),
              IF(AZ$8&gt;=VLOOKUP($A226,'2.2'!$D:$O,5,FALSE),"OK","NOK")),
         "")</f>
        <v/>
      </c>
      <c r="BA226" s="1156" t="str">
        <f ca="1">IF(intern2!BB62&gt;0,
        IF(BA$166="X",
              IF(COUNTBLANK(INDIRECT(ADDRESS(ROW(BA226),MATCH(BA$167,$166:$166,0),1,1)&amp;":"&amp;ADDRESS(ROW(BA226),COLUMN(BA226)-1,1,1),TRUE))&gt;0,"",
                    IF(COUNTIF(INDIRECT(ADDRESS(ROW(BA226),MATCH(BA$167,$166:$166,0),1,1)&amp;":"&amp;ADDRESS(ROW(BA226),COLUMN(BA226)-1,1,1),TRUE),"OK")&gt;0,"OK","NOK")),
              IF(BA$8&gt;=VLOOKUP($A226,'2.2'!$D:$O,5,FALSE),"OK","NOK")),
         "")</f>
        <v/>
      </c>
      <c r="BB226" s="1156" t="str">
        <f ca="1">IF(intern2!BC62&gt;0,
        IF(BB$166="X",
              IF(COUNTBLANK(INDIRECT(ADDRESS(ROW(BB226),MATCH(BB$167,$166:$166,0),1,1)&amp;":"&amp;ADDRESS(ROW(BB226),COLUMN(BB226)-1,1,1),TRUE))&gt;0,"",
                    IF(COUNTIF(INDIRECT(ADDRESS(ROW(BB226),MATCH(BB$167,$166:$166,0),1,1)&amp;":"&amp;ADDRESS(ROW(BB226),COLUMN(BB226)-1,1,1),TRUE),"OK")&gt;0,"OK","NOK")),
              IF(BB$8&gt;=VLOOKUP($A226,'2.2'!$D:$O,5,FALSE),"OK","NOK")),
         "")</f>
        <v/>
      </c>
      <c r="BC226" s="1156" t="str">
        <f ca="1">IF(intern2!BD62&gt;0,
        IF(BC$166="X",
              IF(COUNTBLANK(INDIRECT(ADDRESS(ROW(BC226),MATCH(BC$167,$166:$166,0),1,1)&amp;":"&amp;ADDRESS(ROW(BC226),COLUMN(BC226)-1,1,1),TRUE))&gt;0,"",
                    IF(COUNTIF(INDIRECT(ADDRESS(ROW(BC226),MATCH(BC$167,$166:$166,0),1,1)&amp;":"&amp;ADDRESS(ROW(BC226),COLUMN(BC226)-1,1,1),TRUE),"OK")&gt;0,"OK","NOK")),
              IF(BC$8&gt;=VLOOKUP($A226,'2.2'!$D:$O,5,FALSE),"OK","NOK")),
         "")</f>
        <v/>
      </c>
      <c r="BD226" s="1156" t="str">
        <f ca="1">IF(intern2!BE62&gt;0,
        IF(BD$166="X",
              IF(COUNTBLANK(INDIRECT(ADDRESS(ROW(BD226),MATCH(BD$167,$166:$166,0),1,1)&amp;":"&amp;ADDRESS(ROW(BD226),COLUMN(BD226)-1,1,1),TRUE))&gt;0,"",
                    IF(COUNTIF(INDIRECT(ADDRESS(ROW(BD226),MATCH(BD$167,$166:$166,0),1,1)&amp;":"&amp;ADDRESS(ROW(BD226),COLUMN(BD226)-1,1,1),TRUE),"OK")&gt;0,"OK","NOK")),
              IF(BD$8&gt;=VLOOKUP($A226,'2.2'!$D:$O,5,FALSE),"OK","NOK")),
         "")</f>
        <v/>
      </c>
      <c r="BE226" s="1156" t="str">
        <f ca="1">IF(intern2!BF62&gt;0,
        IF(BE$166="X",
              IF(COUNTBLANK(INDIRECT(ADDRESS(ROW(BE226),MATCH(BE$167,$166:$166,0),1,1)&amp;":"&amp;ADDRESS(ROW(BE226),COLUMN(BE226)-1,1,1),TRUE))&gt;0,"",
                    IF(COUNTIF(INDIRECT(ADDRESS(ROW(BE226),MATCH(BE$167,$166:$166,0),1,1)&amp;":"&amp;ADDRESS(ROW(BE226),COLUMN(BE226)-1,1,1),TRUE),"OK")&gt;0,"OK","NOK")),
              IF(BE$8&gt;=VLOOKUP($A226,'2.2'!$D:$O,5,FALSE),"OK","NOK")),
         "")</f>
        <v/>
      </c>
      <c r="BF226" s="1170" t="str">
        <f ca="1">IF(intern2!BG62&gt;0,
        IF(BF$166="X",
              IF(COUNTBLANK(INDIRECT(ADDRESS(ROW(BF226),MATCH(BF$167,$166:$166,0),1,1)&amp;":"&amp;ADDRESS(ROW(BF226),COLUMN(BF226)-1,1,1),TRUE))&gt;0,"",
                    IF(COUNTIF(INDIRECT(ADDRESS(ROW(BF226),MATCH(BF$167,$166:$166,0),1,1)&amp;":"&amp;ADDRESS(ROW(BF226),COLUMN(BF226)-1,1,1),TRUE),"OK")&gt;0,"OK","NOK")),
              IF(BF$8&gt;=VLOOKUP($A226,'2.2'!$D:$O,5,FALSE),"OK","NOK")),
         "")</f>
        <v/>
      </c>
      <c r="BG226" s="1269" t="str">
        <f ca="1">IF(intern2!BH62&gt;0,
        IF(BG$166="X",
              IF(COUNTBLANK(INDIRECT(ADDRESS(ROW(BG226),MATCH(BG$167,$166:$166,0),1,1)&amp;":"&amp;ADDRESS(ROW(BG226),COLUMN(BG226)-1,1,1),TRUE))&gt;0,"",
                    IF(COUNTIF(INDIRECT(ADDRESS(ROW(BG226),MATCH(BG$167,$166:$166,0),1,1)&amp;":"&amp;ADDRESS(ROW(BG226),COLUMN(BG226)-1,1,1),TRUE),"OK")&gt;0,"OK","NOK")),
              IF(BG$8&gt;=VLOOKUP($A226,'2.2'!$D:$O,5,FALSE),"OK","NOK")),
         "")</f>
        <v/>
      </c>
      <c r="BH226" s="1176" t="str">
        <f t="shared" ca="1" si="12"/>
        <v>NOK</v>
      </c>
      <c r="BI226" s="1176"/>
    </row>
    <row r="227" spans="1:62" ht="26.4" x14ac:dyDescent="0.25">
      <c r="A227" s="1181" t="str">
        <f t="shared" ref="A227:B227" si="70">+A67</f>
        <v>ANG1</v>
      </c>
      <c r="B227" s="1180" t="str">
        <f t="shared" si="70"/>
        <v>Interventi sui vasi periferici (arteriosi)</v>
      </c>
      <c r="C227" s="1156" t="str">
        <f ca="1">IF(intern2!D63&gt;0,
        IF(C$166="X",
              IF(COUNTBLANK(INDIRECT(ADDRESS(ROW(C227),MATCH(C$167,$166:$166,0),1,1)&amp;":"&amp;ADDRESS(ROW(C227),COLUMN(C227)-1,1,1),TRUE))&gt;0,"",
                    IF(COUNTIF(INDIRECT(ADDRESS(ROW(C227),MATCH(C$167,$166:$166,0),1,1)&amp;":"&amp;ADDRESS(ROW(C227),COLUMN(C227)-1,1,1),TRUE),"OK")&gt;0,"OK","NOK")),
              IF(C$8&gt;=VLOOKUP($A227,'2.2'!$D:$O,5,FALSE),"OK","NOK")),
         "")</f>
        <v/>
      </c>
      <c r="D227" s="1156" t="str">
        <f ca="1">IF(intern2!E63&gt;0,
        IF(D$166="X",
              IF(COUNTBLANK(INDIRECT(ADDRESS(ROW(D227),MATCH(D$167,$166:$166,0),1,1)&amp;":"&amp;ADDRESS(ROW(D227),COLUMN(D227)-1,1,1),TRUE))&gt;0,"",
                    IF(COUNTIF(INDIRECT(ADDRESS(ROW(D227),MATCH(D$167,$166:$166,0),1,1)&amp;":"&amp;ADDRESS(ROW(D227),COLUMN(D227)-1,1,1),TRUE),"OK")&gt;0,"OK","NOK")),
              IF(D$8&gt;=VLOOKUP($A227,'2.2'!$D:$O,5,FALSE),"OK","NOK")),
         "")</f>
        <v>NOK</v>
      </c>
      <c r="E227" s="1156" t="str">
        <f ca="1">IF(intern2!F63&gt;0,
        IF(E$166="X",
              IF(COUNTBLANK(INDIRECT(ADDRESS(ROW(E227),MATCH(E$167,$166:$166,0),1,1)&amp;":"&amp;ADDRESS(ROW(E227),COLUMN(E227)-1,1,1),TRUE))&gt;0,"",
                    IF(COUNTIF(INDIRECT(ADDRESS(ROW(E227),MATCH(E$167,$166:$166,0),1,1)&amp;":"&amp;ADDRESS(ROW(E227),COLUMN(E227)-1,1,1),TRUE),"OK")&gt;0,"OK","NOK")),
              IF(E$8&gt;=VLOOKUP($A227,'2.2'!$D:$O,5,FALSE),"OK","NOK")),
         "")</f>
        <v>NOK</v>
      </c>
      <c r="F227" s="1156" t="str">
        <f ca="1">IF(intern2!G63&gt;0,
        IF(F$166="X",
              IF(COUNTBLANK(INDIRECT(ADDRESS(ROW(F227),MATCH(F$167,$166:$166,0),1,1)&amp;":"&amp;ADDRESS(ROW(F227),COLUMN(F227)-1,1,1),TRUE))&gt;0,"",
                    IF(COUNTIF(INDIRECT(ADDRESS(ROW(F227),MATCH(F$167,$166:$166,0),1,1)&amp;":"&amp;ADDRESS(ROW(F227),COLUMN(F227)-1,1,1),TRUE),"OK")&gt;0,"OK","NOK")),
              IF(F$8&gt;=VLOOKUP($A227,'2.2'!$D:$O,5,FALSE),"OK","NOK")),
         "")</f>
        <v/>
      </c>
      <c r="G227" s="1156" t="str">
        <f ca="1">IF(intern2!H63&gt;0,
        IF(G$166="X",
              IF(COUNTBLANK(INDIRECT(ADDRESS(ROW(G227),MATCH(G$167,$166:$166,0),1,1)&amp;":"&amp;ADDRESS(ROW(G227),COLUMN(G227)-1,1,1),TRUE))&gt;0,"",
                    IF(COUNTIF(INDIRECT(ADDRESS(ROW(G227),MATCH(G$167,$166:$166,0),1,1)&amp;":"&amp;ADDRESS(ROW(G227),COLUMN(G227)-1,1,1),TRUE),"OK")&gt;0,"OK","NOK")),
              IF(G$8&gt;=VLOOKUP($A227,'2.2'!$D:$O,5,FALSE),"OK","NOK")),
         "")</f>
        <v/>
      </c>
      <c r="H227" s="1156" t="str">
        <f ca="1">IF(intern2!I63&gt;0,
        IF(H$166="X",
              IF(COUNTBLANK(INDIRECT(ADDRESS(ROW(H227),MATCH(H$167,$166:$166,0),1,1)&amp;":"&amp;ADDRESS(ROW(H227),COLUMN(H227)-1,1,1),TRUE))&gt;0,"",
                    IF(COUNTIF(INDIRECT(ADDRESS(ROW(H227),MATCH(H$167,$166:$166,0),1,1)&amp;":"&amp;ADDRESS(ROW(H227),COLUMN(H227)-1,1,1),TRUE),"OK")&gt;0,"OK","NOK")),
              IF(H$8&gt;=VLOOKUP($A227,'2.2'!$D:$O,5,FALSE),"OK","NOK")),
         "")</f>
        <v/>
      </c>
      <c r="I227" s="1269" t="str">
        <f ca="1">IF(intern2!J63&gt;0,
        IF(I$166="X",
              IF(COUNTBLANK(INDIRECT(ADDRESS(ROW(I227),MATCH(I$167,$166:$166,0),1,1)&amp;":"&amp;ADDRESS(ROW(I227),COLUMN(I227)-1,1,1),TRUE))&gt;0,"",
                    IF(COUNTIF(INDIRECT(ADDRESS(ROW(I227),MATCH(I$167,$166:$166,0),1,1)&amp;":"&amp;ADDRESS(ROW(I227),COLUMN(I227)-1,1,1),TRUE),"OK")&gt;0,"OK","NOK")),
              IF(I$8&gt;=VLOOKUP($A227,'2.2'!$D:$O,5,FALSE),"OK","NOK")),
         "")</f>
        <v/>
      </c>
      <c r="J227" s="1159" t="str">
        <f ca="1">IF(intern2!K63&gt;0,
        IF(J$166="X",
              IF(COUNTBLANK(INDIRECT(ADDRESS(ROW(J227),MATCH(J$167,$166:$166,0),1,1)&amp;":"&amp;ADDRESS(ROW(J227),COLUMN(J227)-1,1,1),TRUE))&gt;0,"",
                    IF(COUNTIF(INDIRECT(ADDRESS(ROW(J227),MATCH(J$167,$166:$166,0),1,1)&amp;":"&amp;ADDRESS(ROW(J227),COLUMN(J227)-1,1,1),TRUE),"OK")&gt;0,"OK","NOK")),
              IF(J$8&gt;=VLOOKUP($A227,'2.2'!$D:$O,5,FALSE),"OK","NOK")),
         "")</f>
        <v/>
      </c>
      <c r="K227" s="1156" t="str">
        <f ca="1">IF(intern2!L63&gt;0,
        IF(K$166="X",
              IF(COUNTBLANK(INDIRECT(ADDRESS(ROW(K227),MATCH(K$167,$166:$166,0),1,1)&amp;":"&amp;ADDRESS(ROW(K227),COLUMN(K227)-1,1,1),TRUE))&gt;0,"",
                    IF(COUNTIF(INDIRECT(ADDRESS(ROW(K227),MATCH(K$167,$166:$166,0),1,1)&amp;":"&amp;ADDRESS(ROW(K227),COLUMN(K227)-1,1,1),TRUE),"OK")&gt;0,"OK","NOK")),
              IF(K$8&gt;=VLOOKUP($A227,'2.2'!$D:$O,5,FALSE),"OK","NOK")),
         "")</f>
        <v/>
      </c>
      <c r="L227" s="1156" t="str">
        <f ca="1">IF(intern2!M63&gt;0,
        IF(L$166="X",
              IF(COUNTBLANK(INDIRECT(ADDRESS(ROW(L227),MATCH(L$167,$166:$166,0),1,1)&amp;":"&amp;ADDRESS(ROW(L227),COLUMN(L227)-1,1,1),TRUE))&gt;0,"",
                    IF(COUNTIF(INDIRECT(ADDRESS(ROW(L227),MATCH(L$167,$166:$166,0),1,1)&amp;":"&amp;ADDRESS(ROW(L227),COLUMN(L227)-1,1,1),TRUE),"OK")&gt;0,"OK","NOK")),
              IF(L$8&gt;=VLOOKUP($A227,'2.2'!$D:$O,5,FALSE),"OK","NOK")),
         "")</f>
        <v/>
      </c>
      <c r="M227" s="1156" t="str">
        <f ca="1">IF(intern2!N63&gt;0,
        IF(M$166="X",
              IF(COUNTBLANK(INDIRECT(ADDRESS(ROW(M227),MATCH(M$167,$166:$166,0),1,1)&amp;":"&amp;ADDRESS(ROW(M227),COLUMN(M227)-1,1,1),TRUE))&gt;0,"",
                    IF(COUNTIF(INDIRECT(ADDRESS(ROW(M227),MATCH(M$167,$166:$166,0),1,1)&amp;":"&amp;ADDRESS(ROW(M227),COLUMN(M227)-1,1,1),TRUE),"OK")&gt;0,"OK","NOK")),
              IF(M$8&gt;=VLOOKUP($A227,'2.2'!$D:$O,5,FALSE),"OK","NOK")),
         "")</f>
        <v/>
      </c>
      <c r="N227" s="1156" t="str">
        <f ca="1">IF(intern2!O63&gt;0,
        IF(N$166="X",
              IF(COUNTBLANK(INDIRECT(ADDRESS(ROW(N227),MATCH(N$167,$166:$166,0),1,1)&amp;":"&amp;ADDRESS(ROW(N227),COLUMN(N227)-1,1,1),TRUE))&gt;0,"",
                    IF(COUNTIF(INDIRECT(ADDRESS(ROW(N227),MATCH(N$167,$166:$166,0),1,1)&amp;":"&amp;ADDRESS(ROW(N227),COLUMN(N227)-1,1,1),TRUE),"OK")&gt;0,"OK","NOK")),
              IF(N$8&gt;=VLOOKUP($A227,'2.2'!$D:$O,5,FALSE),"OK","NOK")),
         "")</f>
        <v/>
      </c>
      <c r="O227" s="1156" t="str">
        <f ca="1">IF(intern2!P63&gt;0,
        IF(O$166="X",
              IF(COUNTBLANK(INDIRECT(ADDRESS(ROW(O227),MATCH(O$167,$166:$166,0),1,1)&amp;":"&amp;ADDRESS(ROW(O227),COLUMN(O227)-1,1,1),TRUE))&gt;0,"",
                    IF(COUNTIF(INDIRECT(ADDRESS(ROW(O227),MATCH(O$167,$166:$166,0),1,1)&amp;":"&amp;ADDRESS(ROW(O227),COLUMN(O227)-1,1,1),TRUE),"OK")&gt;0,"OK","NOK")),
              IF(O$8&gt;=VLOOKUP($A227,'2.2'!$D:$O,5,FALSE),"OK","NOK")),
         "")</f>
        <v/>
      </c>
      <c r="P227" s="1156" t="str">
        <f ca="1">IF(intern2!Q63&gt;0,
        IF(P$166="X",
              IF(COUNTBLANK(INDIRECT(ADDRESS(ROW(P227),MATCH(P$167,$166:$166,0),1,1)&amp;":"&amp;ADDRESS(ROW(P227),COLUMN(P227)-1,1,1),TRUE))&gt;0,"",
                    IF(COUNTIF(INDIRECT(ADDRESS(ROW(P227),MATCH(P$167,$166:$166,0),1,1)&amp;":"&amp;ADDRESS(ROW(P227),COLUMN(P227)-1,1,1),TRUE),"OK")&gt;0,"OK","NOK")),
              IF(P$8&gt;=VLOOKUP($A227,'2.2'!$D:$O,5,FALSE),"OK","NOK")),
         "")</f>
        <v/>
      </c>
      <c r="Q227" s="1156" t="str">
        <f ca="1">IF(intern2!R63&gt;0,
        IF(Q$166="X",
              IF(COUNTBLANK(INDIRECT(ADDRESS(ROW(Q227),MATCH(Q$167,$166:$166,0),1,1)&amp;":"&amp;ADDRESS(ROW(Q227),COLUMN(Q227)-1,1,1),TRUE))&gt;0,"",
                    IF(COUNTIF(INDIRECT(ADDRESS(ROW(Q227),MATCH(Q$167,$166:$166,0),1,1)&amp;":"&amp;ADDRESS(ROW(Q227),COLUMN(Q227)-1,1,1),TRUE),"OK")&gt;0,"OK","NOK")),
              IF(Q$8&gt;=VLOOKUP($A227,'2.2'!$D:$O,5,FALSE),"OK","NOK")),
         "")</f>
        <v/>
      </c>
      <c r="R227" s="1159" t="str">
        <f ca="1">IF(intern2!S63&gt;0,
        IF(R$166="X",
              IF(COUNTBLANK(INDIRECT(ADDRESS(ROW(R227),MATCH(R$167,$166:$166,0),1,1)&amp;":"&amp;ADDRESS(ROW(R227),COLUMN(R227)-1,1,1),TRUE))&gt;0,"",
                    IF(COUNTIF(INDIRECT(ADDRESS(ROW(R227),MATCH(R$167,$166:$166,0),1,1)&amp;":"&amp;ADDRESS(ROW(R227),COLUMN(R227)-1,1,1),TRUE),"OK")&gt;0,"OK","NOK")),
              IF(R$8&gt;=VLOOKUP($A227,'2.2'!$D:$O,5,FALSE),"OK","NOK")),
         "")</f>
        <v>NOK</v>
      </c>
      <c r="S227" s="1159" t="str">
        <f ca="1">IF(intern2!T63&gt;0,
        IF(S$166="X",
              IF(COUNTBLANK(INDIRECT(ADDRESS(ROW(S227),MATCH(S$167,$166:$166,0),1,1)&amp;":"&amp;ADDRESS(ROW(S227),COLUMN(S227)-1,1,1),TRUE))&gt;0,"",
                    IF(COUNTIF(INDIRECT(ADDRESS(ROW(S227),MATCH(S$167,$166:$166,0),1,1)&amp;":"&amp;ADDRESS(ROW(S227),COLUMN(S227)-1,1,1),TRUE),"OK")&gt;0,"OK","NOK")),
              IF(S$8&gt;=VLOOKUP($A227,'2.2'!$D:$O,5,FALSE),"OK","NOK")),
         "")</f>
        <v/>
      </c>
      <c r="T227" s="1156" t="str">
        <f ca="1">IF(intern2!U63&gt;0,
        IF(T$166="X",
              IF(COUNTBLANK(INDIRECT(ADDRESS(ROW(T227),MATCH(T$167,$166:$166,0),1,1)&amp;":"&amp;ADDRESS(ROW(T227),COLUMN(T227)-1,1,1),TRUE))&gt;0,"",
                    IF(COUNTIF(INDIRECT(ADDRESS(ROW(T227),MATCH(T$167,$166:$166,0),1,1)&amp;":"&amp;ADDRESS(ROW(T227),COLUMN(T227)-1,1,1),TRUE),"OK")&gt;0,"OK","NOK")),
              IF(T$8&gt;=VLOOKUP($A227,'2.2'!$D:$O,5,FALSE),"OK","NOK")),
         "")</f>
        <v/>
      </c>
      <c r="U227" s="1156" t="str">
        <f ca="1">IF(intern2!V63&gt;0,
        IF(U$166="X",
              IF(COUNTBLANK(INDIRECT(ADDRESS(ROW(U227),MATCH(U$167,$166:$166,0),1,1)&amp;":"&amp;ADDRESS(ROW(U227),COLUMN(U227)-1,1,1),TRUE))&gt;0,"",
                    IF(COUNTIF(INDIRECT(ADDRESS(ROW(U227),MATCH(U$167,$166:$166,0),1,1)&amp;":"&amp;ADDRESS(ROW(U227),COLUMN(U227)-1,1,1),TRUE),"OK")&gt;0,"OK","NOK")),
              IF(U$8&gt;=VLOOKUP($A227,'2.2'!$D:$O,5,FALSE),"OK","NOK")),
         "")</f>
        <v/>
      </c>
      <c r="V227" s="1156" t="str">
        <f ca="1">IF(intern2!W63&gt;0,
        IF(V$166="X",
              IF(COUNTBLANK(INDIRECT(ADDRESS(ROW(V227),MATCH(V$167,$166:$166,0),1,1)&amp;":"&amp;ADDRESS(ROW(V227),COLUMN(V227)-1,1,1),TRUE))&gt;0,"",
                    IF(COUNTIF(INDIRECT(ADDRESS(ROW(V227),MATCH(V$167,$166:$166,0),1,1)&amp;":"&amp;ADDRESS(ROW(V227),COLUMN(V227)-1,1,1),TRUE),"OK")&gt;0,"OK","NOK")),
              IF(V$8&gt;=VLOOKUP($A227,'2.2'!$D:$O,5,FALSE),"OK","NOK")),
         "")</f>
        <v/>
      </c>
      <c r="W227" s="1156" t="str">
        <f ca="1">IF(intern2!X63&gt;0,
        IF(W$166="X",
              IF(COUNTBLANK(INDIRECT(ADDRESS(ROW(W227),MATCH(W$167,$166:$166,0),1,1)&amp;":"&amp;ADDRESS(ROW(W227),COLUMN(W227)-1,1,1),TRUE))&gt;0,"",
                    IF(COUNTIF(INDIRECT(ADDRESS(ROW(W227),MATCH(W$167,$166:$166,0),1,1)&amp;":"&amp;ADDRESS(ROW(W227),COLUMN(W227)-1,1,1),TRUE),"OK")&gt;0,"OK","NOK")),
              IF(W$8&gt;=VLOOKUP($A227,'2.2'!$D:$O,5,FALSE),"OK","NOK")),
         "")</f>
        <v/>
      </c>
      <c r="X227" s="1156" t="str">
        <f ca="1">IF(intern2!Y63&gt;0,
        IF(X$166="X",
              IF(COUNTBLANK(INDIRECT(ADDRESS(ROW(X227),MATCH(X$167,$166:$166,0),1,1)&amp;":"&amp;ADDRESS(ROW(X227),COLUMN(X227)-1,1,1),TRUE))&gt;0,"",
                    IF(COUNTIF(INDIRECT(ADDRESS(ROW(X227),MATCH(X$167,$166:$166,0),1,1)&amp;":"&amp;ADDRESS(ROW(X227),COLUMN(X227)-1,1,1),TRUE),"OK")&gt;0,"OK","NOK")),
              IF(X$8&gt;=VLOOKUP($A227,'2.2'!$D:$O,5,FALSE),"OK","NOK")),
         "")</f>
        <v/>
      </c>
      <c r="Y227" s="1170" t="str">
        <f ca="1">IF(intern2!Z63&gt;0,
        IF(Y$166="X",
              IF(COUNTBLANK(INDIRECT(ADDRESS(ROW(Y227),MATCH(Y$167,$166:$166,0),1,1)&amp;":"&amp;ADDRESS(ROW(Y227),COLUMN(Y227)-1,1,1),TRUE))&gt;0,"",
                    IF(COUNTIF(INDIRECT(ADDRESS(ROW(Y227),MATCH(Y$167,$166:$166,0),1,1)&amp;":"&amp;ADDRESS(ROW(Y227),COLUMN(Y227)-1,1,1),TRUE),"OK")&gt;0,"OK","NOK")),
              IF(Y$8&gt;=VLOOKUP($A227,'2.2'!$D:$O,5,FALSE),"OK","NOK")),
         "")</f>
        <v/>
      </c>
      <c r="Z227" s="1269" t="str">
        <f ca="1">IF(intern2!AA63&gt;0,
        IF(Z$166="X",
              IF(COUNTBLANK(INDIRECT(ADDRESS(ROW(Z227),MATCH(Z$167,$166:$166,0),1,1)&amp;":"&amp;ADDRESS(ROW(Z227),COLUMN(Z227)-1,1,1),TRUE))&gt;0,"",
                    IF(COUNTIF(INDIRECT(ADDRESS(ROW(Z227),MATCH(Z$167,$166:$166,0),1,1)&amp;":"&amp;ADDRESS(ROW(Z227),COLUMN(Z227)-1,1,1),TRUE),"OK")&gt;0,"OK","NOK")),
              IF(Z$8&gt;=VLOOKUP($A227,'2.2'!$D:$O,5,FALSE),"OK","NOK")),
         "")</f>
        <v/>
      </c>
      <c r="AA227" s="1156" t="str">
        <f ca="1">IF(intern2!AB63&gt;0,
        IF(AA$166="X",
              IF(COUNTBLANK(INDIRECT(ADDRESS(ROW(AA227),MATCH(AA$167,$166:$166,0),1,1)&amp;":"&amp;ADDRESS(ROW(AA227),COLUMN(AA227)-1,1,1),TRUE))&gt;0,"",
                    IF(COUNTIF(INDIRECT(ADDRESS(ROW(AA227),MATCH(AA$167,$166:$166,0),1,1)&amp;":"&amp;ADDRESS(ROW(AA227),COLUMN(AA227)-1,1,1),TRUE),"OK")&gt;0,"OK","NOK")),
              IF(AA$8&gt;=VLOOKUP($A227,'2.2'!$D:$O,5,FALSE),"OK","NOK")),
         "")</f>
        <v/>
      </c>
      <c r="AB227" s="1156" t="str">
        <f ca="1">IF(intern2!AC63&gt;0,
        IF(AB$166="X",
              IF(COUNTBLANK(INDIRECT(ADDRESS(ROW(AB227),MATCH(AB$167,$166:$166,0),1,1)&amp;":"&amp;ADDRESS(ROW(AB227),COLUMN(AB227)-1,1,1),TRUE))&gt;0,"",
                    IF(COUNTIF(INDIRECT(ADDRESS(ROW(AB227),MATCH(AB$167,$166:$166,0),1,1)&amp;":"&amp;ADDRESS(ROW(AB227),COLUMN(AB227)-1,1,1),TRUE),"OK")&gt;0,"OK","NOK")),
              IF(AB$8&gt;=VLOOKUP($A227,'2.2'!$D:$O,5,FALSE),"OK","NOK")),
         "")</f>
        <v/>
      </c>
      <c r="AC227" s="1156" t="str">
        <f ca="1">IF(intern2!AD63&gt;0,
        IF(AC$166="X",
              IF(COUNTBLANK(INDIRECT(ADDRESS(ROW(AC227),MATCH(AC$167,$166:$166,0),1,1)&amp;":"&amp;ADDRESS(ROW(AC227),COLUMN(AC227)-1,1,1),TRUE))&gt;0,"",
                    IF(COUNTIF(INDIRECT(ADDRESS(ROW(AC227),MATCH(AC$167,$166:$166,0),1,1)&amp;":"&amp;ADDRESS(ROW(AC227),COLUMN(AC227)-1,1,1),TRUE),"OK")&gt;0,"OK","NOK")),
              IF(AC$8&gt;=VLOOKUP($A227,'2.2'!$D:$O,5,FALSE),"OK","NOK")),
         "")</f>
        <v/>
      </c>
      <c r="AD227" s="1156" t="str">
        <f ca="1">IF(intern2!AE63&gt;0,
        IF(AD$166="X",
              IF(COUNTBLANK(INDIRECT(ADDRESS(ROW(AD227),MATCH(AD$167,$166:$166,0),1,1)&amp;":"&amp;ADDRESS(ROW(AD227),COLUMN(AD227)-1,1,1),TRUE))&gt;0,"",
                    IF(COUNTIF(INDIRECT(ADDRESS(ROW(AD227),MATCH(AD$167,$166:$166,0),1,1)&amp;":"&amp;ADDRESS(ROW(AD227),COLUMN(AD227)-1,1,1),TRUE),"OK")&gt;0,"OK","NOK")),
              IF(AD$8&gt;=VLOOKUP($A227,'2.2'!$D:$O,5,FALSE),"OK","NOK")),
         "")</f>
        <v/>
      </c>
      <c r="AE227" s="1160" t="str">
        <f ca="1">IF(intern2!AF63&gt;0,
        IF(AE$166="X",
              IF(COUNTBLANK(INDIRECT(ADDRESS(ROW(AE227),MATCH(AE$167,$166:$166,0),1,1)&amp;":"&amp;ADDRESS(ROW(AE227),COLUMN(AE227)-1,1,1),TRUE))&gt;0,"",
                    IF(COUNTIF(INDIRECT(ADDRESS(ROW(AE227),MATCH(AE$167,$166:$166,0),1,1)&amp;":"&amp;ADDRESS(ROW(AE227),COLUMN(AE227)-1,1,1),TRUE),"OK")&gt;0,"OK","NOK")),
              IF(AE$8&gt;=VLOOKUP($A227,'2.2'!$D:$O,5,FALSE),"OK","NOK")),
         "")</f>
        <v/>
      </c>
      <c r="AF227" s="1269" t="str">
        <f ca="1">IF(intern2!AG63&gt;0,
        IF(AF$166="X",
              IF(COUNTBLANK(INDIRECT(ADDRESS(ROW(AF227),MATCH(AF$167,$166:$166,0),1,1)&amp;":"&amp;ADDRESS(ROW(AF227),COLUMN(AF227)-1,1,1),TRUE))&gt;0,"",
                    IF(COUNTIF(INDIRECT(ADDRESS(ROW(AF227),MATCH(AF$167,$166:$166,0),1,1)&amp;":"&amp;ADDRESS(ROW(AF227),COLUMN(AF227)-1,1,1),TRUE),"OK")&gt;0,"OK","NOK")),
              IF(AF$8&gt;=VLOOKUP($A227,'2.2'!$D:$O,5,FALSE),"OK","NOK")),
         "")</f>
        <v/>
      </c>
      <c r="AG227" s="1160" t="str">
        <f ca="1">IF(intern2!AH63&gt;0,
        IF(AG$166="X",
              IF(COUNTBLANK(INDIRECT(ADDRESS(ROW(AG227),MATCH(AG$167,$166:$166,0),1,1)&amp;":"&amp;ADDRESS(ROW(AG227),COLUMN(AG227)-1,1,1),TRUE))&gt;0,"",
                    IF(COUNTIF(INDIRECT(ADDRESS(ROW(AG227),MATCH(AG$167,$166:$166,0),1,1)&amp;":"&amp;ADDRESS(ROW(AG227),COLUMN(AG227)-1,1,1),TRUE),"OK")&gt;0,"OK","NOK")),
              IF(AG$8&gt;=VLOOKUP($A227,'2.2'!$D:$O,5,FALSE),"OK","NOK")),
         "")</f>
        <v/>
      </c>
      <c r="AH227" s="1160" t="str">
        <f ca="1">IF(intern2!AI63&gt;0,
        IF(AH$166="X",
              IF(COUNTBLANK(INDIRECT(ADDRESS(ROW(AH227),MATCH(AH$167,$166:$166,0),1,1)&amp;":"&amp;ADDRESS(ROW(AH227),COLUMN(AH227)-1,1,1),TRUE))&gt;0,"",
                    IF(COUNTIF(INDIRECT(ADDRESS(ROW(AH227),MATCH(AH$167,$166:$166,0),1,1)&amp;":"&amp;ADDRESS(ROW(AH227),COLUMN(AH227)-1,1,1),TRUE),"OK")&gt;0,"OK","NOK")),
              IF(AH$8&gt;=VLOOKUP($A227,'2.2'!$D:$O,5,FALSE),"OK","NOK")),
         "")</f>
        <v/>
      </c>
      <c r="AI227" s="1156" t="str">
        <f ca="1">IF(intern2!AJ63&gt;0,
        IF(AI$166="X",
              IF(COUNTBLANK(INDIRECT(ADDRESS(ROW(AI227),MATCH(AI$167,$166:$166,0),1,1)&amp;":"&amp;ADDRESS(ROW(AI227),COLUMN(AI227)-1,1,1),TRUE))&gt;0,"",
                    IF(COUNTIF(INDIRECT(ADDRESS(ROW(AI227),MATCH(AI$167,$166:$166,0),1,1)&amp;":"&amp;ADDRESS(ROW(AI227),COLUMN(AI227)-1,1,1),TRUE),"OK")&gt;0,"OK","NOK")),
              IF(AI$8&gt;=VLOOKUP($A227,'2.2'!$D:$O,5,FALSE),"OK","NOK")),
         "")</f>
        <v/>
      </c>
      <c r="AJ227" s="1156" t="str">
        <f ca="1">IF(intern2!AK63&gt;0,
        IF(AJ$166="X",
              IF(COUNTBLANK(INDIRECT(ADDRESS(ROW(AJ227),MATCH(AJ$167,$166:$166,0),1,1)&amp;":"&amp;ADDRESS(ROW(AJ227),COLUMN(AJ227)-1,1,1),TRUE))&gt;0,"",
                    IF(COUNTIF(INDIRECT(ADDRESS(ROW(AJ227),MATCH(AJ$167,$166:$166,0),1,1)&amp;":"&amp;ADDRESS(ROW(AJ227),COLUMN(AJ227)-1,1,1),TRUE),"OK")&gt;0,"OK","NOK")),
              IF(AJ$8&gt;=VLOOKUP($A227,'2.2'!$D:$O,5,FALSE),"OK","NOK")),
         "")</f>
        <v/>
      </c>
      <c r="AK227" s="1156" t="str">
        <f ca="1">IF(intern2!AL63&gt;0,
        IF(AK$166="X",
              IF(COUNTBLANK(INDIRECT(ADDRESS(ROW(AK227),MATCH(AK$167,$166:$166,0),1,1)&amp;":"&amp;ADDRESS(ROW(AK227),COLUMN(AK227)-1,1,1),TRUE))&gt;0,"",
                    IF(COUNTIF(INDIRECT(ADDRESS(ROW(AK227),MATCH(AK$167,$166:$166,0),1,1)&amp;":"&amp;ADDRESS(ROW(AK227),COLUMN(AK227)-1,1,1),TRUE),"OK")&gt;0,"OK","NOK")),
              IF(AK$8&gt;=VLOOKUP($A227,'2.2'!$D:$O,5,FALSE),"OK","NOK")),
         "")</f>
        <v/>
      </c>
      <c r="AL227" s="1156" t="str">
        <f ca="1">IF(intern2!AM63&gt;0,
        IF(AL$166="X",
              IF(COUNTBLANK(INDIRECT(ADDRESS(ROW(AL227),MATCH(AL$167,$166:$166,0),1,1)&amp;":"&amp;ADDRESS(ROW(AL227),COLUMN(AL227)-1,1,1),TRUE))&gt;0,"",
                    IF(COUNTIF(INDIRECT(ADDRESS(ROW(AL227),MATCH(AL$167,$166:$166,0),1,1)&amp;":"&amp;ADDRESS(ROW(AL227),COLUMN(AL227)-1,1,1),TRUE),"OK")&gt;0,"OK","NOK")),
              IF(AL$8&gt;=VLOOKUP($A227,'2.2'!$D:$O,5,FALSE),"OK","NOK")),
         "")</f>
        <v/>
      </c>
      <c r="AM227" s="1269" t="str">
        <f ca="1">IF(intern2!AN63&gt;0,
        IF(AM$166="X",
              IF(COUNTBLANK(INDIRECT(ADDRESS(ROW(AM227),MATCH(AM$167,$166:$166,0),1,1)&amp;":"&amp;ADDRESS(ROW(AM227),COLUMN(AM227)-1,1,1),TRUE))&gt;0,"",
                    IF(COUNTIF(INDIRECT(ADDRESS(ROW(AM227),MATCH(AM$167,$166:$166,0),1,1)&amp;":"&amp;ADDRESS(ROW(AM227),COLUMN(AM227)-1,1,1),TRUE),"OK")&gt;0,"OK","NOK")),
              IF(AM$8&gt;=VLOOKUP($A227,'2.2'!$D:$O,5,FALSE),"OK","NOK")),
         "")</f>
        <v/>
      </c>
      <c r="AN227" s="1170" t="str">
        <f ca="1">IF(intern2!AO63&gt;0,
        IF(AN$166="X",
              IF(COUNTBLANK(INDIRECT(ADDRESS(ROW(AN227),MATCH(AN$167,$166:$166,0),1,1)&amp;":"&amp;ADDRESS(ROW(AN227),COLUMN(AN227)-1,1,1),TRUE))&gt;0,"",
                    IF(COUNTIF(INDIRECT(ADDRESS(ROW(AN227),MATCH(AN$167,$166:$166,0),1,1)&amp;":"&amp;ADDRESS(ROW(AN227),COLUMN(AN227)-1,1,1),TRUE),"OK")&gt;0,"OK","NOK")),
              IF(AN$8&gt;=VLOOKUP($A227,'2.2'!$D:$O,5,FALSE),"OK","NOK")),
         "")</f>
        <v>NOK</v>
      </c>
      <c r="AO227" s="1156" t="str">
        <f ca="1">IF(intern2!AP63&gt;0,
        IF(AO$166="X",
              IF(COUNTBLANK(INDIRECT(ADDRESS(ROW(AO227),MATCH(AO$167,$166:$166,0),1,1)&amp;":"&amp;ADDRESS(ROW(AO227),COLUMN(AO227)-1,1,1),TRUE))&gt;0,"",
                    IF(COUNTIF(INDIRECT(ADDRESS(ROW(AO227),MATCH(AO$167,$166:$166,0),1,1)&amp;":"&amp;ADDRESS(ROW(AO227),COLUMN(AO227)-1,1,1),TRUE),"OK")&gt;0,"OK","NOK")),
              IF(AO$8&gt;=VLOOKUP($A227,'2.2'!$D:$O,5,FALSE),"OK","NOK")),
         "")</f>
        <v/>
      </c>
      <c r="AP227" s="1156" t="str">
        <f ca="1">IF(intern2!AQ63&gt;0,
        IF(AP$166="X",
              IF(COUNTBLANK(INDIRECT(ADDRESS(ROW(AP227),MATCH(AP$167,$166:$166,0),1,1)&amp;":"&amp;ADDRESS(ROW(AP227),COLUMN(AP227)-1,1,1),TRUE))&gt;0,"",
                    IF(COUNTIF(INDIRECT(ADDRESS(ROW(AP227),MATCH(AP$167,$166:$166,0),1,1)&amp;":"&amp;ADDRESS(ROW(AP227),COLUMN(AP227)-1,1,1),TRUE),"OK")&gt;0,"OK","NOK")),
              IF(AP$8&gt;=VLOOKUP($A227,'2.2'!$D:$O,5,FALSE),"OK","NOK")),
         "")</f>
        <v/>
      </c>
      <c r="AQ227" s="1269" t="str">
        <f ca="1">IF(intern2!AR63&gt;0,
        IF(AQ$166="X",
              IF(COUNTBLANK(INDIRECT(ADDRESS(ROW(AQ227),MATCH(AQ$167,$166:$166,0),1,1)&amp;":"&amp;ADDRESS(ROW(AQ227),COLUMN(AQ227)-1,1,1),TRUE))&gt;0,"",
                    IF(COUNTIF(INDIRECT(ADDRESS(ROW(AQ227),MATCH(AQ$167,$166:$166,0),1,1)&amp;":"&amp;ADDRESS(ROW(AQ227),COLUMN(AQ227)-1,1,1),TRUE),"OK")&gt;0,"OK","NOK")),
              IF(AQ$8&gt;=VLOOKUP($A227,'2.2'!$D:$O,5,FALSE),"OK","NOK")),
         "")</f>
        <v/>
      </c>
      <c r="AR227" s="1156" t="str">
        <f ca="1">IF(intern2!AS63&gt;0,
        IF(AR$166="X",
              IF(COUNTBLANK(INDIRECT(ADDRESS(ROW(AR227),MATCH(AR$167,$166:$166,0),1,1)&amp;":"&amp;ADDRESS(ROW(AR227),COLUMN(AR227)-1,1,1),TRUE))&gt;0,"",
                    IF(COUNTIF(INDIRECT(ADDRESS(ROW(AR227),MATCH(AR$167,$166:$166,0),1,1)&amp;":"&amp;ADDRESS(ROW(AR227),COLUMN(AR227)-1,1,1),TRUE),"OK")&gt;0,"OK","NOK")),
              IF(AR$8&gt;=VLOOKUP($A227,'2.2'!$D:$O,5,FALSE),"OK","NOK")),
         "")</f>
        <v/>
      </c>
      <c r="AS227" s="1156" t="str">
        <f ca="1">IF(intern2!AT63&gt;0,
        IF(AS$166="X",
              IF(COUNTBLANK(INDIRECT(ADDRESS(ROW(AS227),MATCH(AS$167,$166:$166,0),1,1)&amp;":"&amp;ADDRESS(ROW(AS227),COLUMN(AS227)-1,1,1),TRUE))&gt;0,"",
                    IF(COUNTIF(INDIRECT(ADDRESS(ROW(AS227),MATCH(AS$167,$166:$166,0),1,1)&amp;":"&amp;ADDRESS(ROW(AS227),COLUMN(AS227)-1,1,1),TRUE),"OK")&gt;0,"OK","NOK")),
              IF(AS$8&gt;=VLOOKUP($A227,'2.2'!$D:$O,5,FALSE),"OK","NOK")),
         "")</f>
        <v/>
      </c>
      <c r="AT227" s="1269" t="str">
        <f ca="1">IF(intern2!AU63&gt;0,
        IF(AT$166="X",
              IF(COUNTBLANK(INDIRECT(ADDRESS(ROW(AT227),MATCH(AT$167,$166:$166,0),1,1)&amp;":"&amp;ADDRESS(ROW(AT227),COLUMN(AT227)-1,1,1),TRUE))&gt;0,"",
                    IF(COUNTIF(INDIRECT(ADDRESS(ROW(AT227),MATCH(AT$167,$166:$166,0),1,1)&amp;":"&amp;ADDRESS(ROW(AT227),COLUMN(AT227)-1,1,1),TRUE),"OK")&gt;0,"OK","NOK")),
              IF(AT$8&gt;=VLOOKUP($A227,'2.2'!$D:$O,5,FALSE),"OK","NOK")),
         "")</f>
        <v/>
      </c>
      <c r="AU227" s="1156" t="str">
        <f ca="1">IF(intern2!AV63&gt;0,
        IF(AU$166="X",
              IF(COUNTBLANK(INDIRECT(ADDRESS(ROW(AU227),MATCH(AU$167,$166:$166,0),1,1)&amp;":"&amp;ADDRESS(ROW(AU227),COLUMN(AU227)-1,1,1),TRUE))&gt;0,"",
                    IF(COUNTIF(INDIRECT(ADDRESS(ROW(AU227),MATCH(AU$167,$166:$166,0),1,1)&amp;":"&amp;ADDRESS(ROW(AU227),COLUMN(AU227)-1,1,1),TRUE),"OK")&gt;0,"OK","NOK")),
              IF(AU$8&gt;=VLOOKUP($A227,'2.2'!$D:$O,5,FALSE),"OK","NOK")),
         "")</f>
        <v/>
      </c>
      <c r="AV227" s="1156" t="str">
        <f ca="1">IF(intern2!AW63&gt;0,
        IF(AV$166="X",
              IF(COUNTBLANK(INDIRECT(ADDRESS(ROW(AV227),MATCH(AV$167,$166:$166,0),1,1)&amp;":"&amp;ADDRESS(ROW(AV227),COLUMN(AV227)-1,1,1),TRUE))&gt;0,"",
                    IF(COUNTIF(INDIRECT(ADDRESS(ROW(AV227),MATCH(AV$167,$166:$166,0),1,1)&amp;":"&amp;ADDRESS(ROW(AV227),COLUMN(AV227)-1,1,1),TRUE),"OK")&gt;0,"OK","NOK")),
              IF(AV$8&gt;=VLOOKUP($A227,'2.2'!$D:$O,5,FALSE),"OK","NOK")),
         "")</f>
        <v/>
      </c>
      <c r="AW227" s="1156" t="str">
        <f ca="1">IF(intern2!AX63&gt;0,
        IF(AW$166="X",
              IF(COUNTBLANK(INDIRECT(ADDRESS(ROW(AW227),MATCH(AW$167,$166:$166,0),1,1)&amp;":"&amp;ADDRESS(ROW(AW227),COLUMN(AW227)-1,1,1),TRUE))&gt;0,"",
                    IF(COUNTIF(INDIRECT(ADDRESS(ROW(AW227),MATCH(AW$167,$166:$166,0),1,1)&amp;":"&amp;ADDRESS(ROW(AW227),COLUMN(AW227)-1,1,1),TRUE),"OK")&gt;0,"OK","NOK")),
              IF(AW$8&gt;=VLOOKUP($A227,'2.2'!$D:$O,5,FALSE),"OK","NOK")),
         "")</f>
        <v/>
      </c>
      <c r="AX227" s="1156" t="str">
        <f ca="1">IF(intern2!AY63&gt;0,
        IF(AX$166="X",
              IF(COUNTBLANK(INDIRECT(ADDRESS(ROW(AX227),MATCH(AX$167,$166:$166,0),1,1)&amp;":"&amp;ADDRESS(ROW(AX227),COLUMN(AX227)-1,1,1),TRUE))&gt;0,"",
                    IF(COUNTIF(INDIRECT(ADDRESS(ROW(AX227),MATCH(AX$167,$166:$166,0),1,1)&amp;":"&amp;ADDRESS(ROW(AX227),COLUMN(AX227)-1,1,1),TRUE),"OK")&gt;0,"OK","NOK")),
              IF(AX$8&gt;=VLOOKUP($A227,'2.2'!$D:$O,5,FALSE),"OK","NOK")),
         "")</f>
        <v/>
      </c>
      <c r="AY227" s="1156" t="str">
        <f ca="1">IF(intern2!AZ63&gt;0,
        IF(AY$166="X",
              IF(COUNTBLANK(INDIRECT(ADDRESS(ROW(AY227),MATCH(AY$167,$166:$166,0),1,1)&amp;":"&amp;ADDRESS(ROW(AY227),COLUMN(AY227)-1,1,1),TRUE))&gt;0,"",
                    IF(COUNTIF(INDIRECT(ADDRESS(ROW(AY227),MATCH(AY$167,$166:$166,0),1,1)&amp;":"&amp;ADDRESS(ROW(AY227),COLUMN(AY227)-1,1,1),TRUE),"OK")&gt;0,"OK","NOK")),
              IF(AY$8&gt;=VLOOKUP($A227,'2.2'!$D:$O,5,FALSE),"OK","NOK")),
         "")</f>
        <v/>
      </c>
      <c r="AZ227" s="1269" t="str">
        <f ca="1">IF(intern2!BA63&gt;0,
        IF(AZ$166="X",
              IF(COUNTBLANK(INDIRECT(ADDRESS(ROW(AZ227),MATCH(AZ$167,$166:$166,0),1,1)&amp;":"&amp;ADDRESS(ROW(AZ227),COLUMN(AZ227)-1,1,1),TRUE))&gt;0,"",
                    IF(COUNTIF(INDIRECT(ADDRESS(ROW(AZ227),MATCH(AZ$167,$166:$166,0),1,1)&amp;":"&amp;ADDRESS(ROW(AZ227),COLUMN(AZ227)-1,1,1),TRUE),"OK")&gt;0,"OK","NOK")),
              IF(AZ$8&gt;=VLOOKUP($A227,'2.2'!$D:$O,5,FALSE),"OK","NOK")),
         "")</f>
        <v/>
      </c>
      <c r="BA227" s="1156" t="str">
        <f ca="1">IF(intern2!BB63&gt;0,
        IF(BA$166="X",
              IF(COUNTBLANK(INDIRECT(ADDRESS(ROW(BA227),MATCH(BA$167,$166:$166,0),1,1)&amp;":"&amp;ADDRESS(ROW(BA227),COLUMN(BA227)-1,1,1),TRUE))&gt;0,"",
                    IF(COUNTIF(INDIRECT(ADDRESS(ROW(BA227),MATCH(BA$167,$166:$166,0),1,1)&amp;":"&amp;ADDRESS(ROW(BA227),COLUMN(BA227)-1,1,1),TRUE),"OK")&gt;0,"OK","NOK")),
              IF(BA$8&gt;=VLOOKUP($A227,'2.2'!$D:$O,5,FALSE),"OK","NOK")),
         "")</f>
        <v/>
      </c>
      <c r="BB227" s="1156" t="str">
        <f ca="1">IF(intern2!BC63&gt;0,
        IF(BB$166="X",
              IF(COUNTBLANK(INDIRECT(ADDRESS(ROW(BB227),MATCH(BB$167,$166:$166,0),1,1)&amp;":"&amp;ADDRESS(ROW(BB227),COLUMN(BB227)-1,1,1),TRUE))&gt;0,"",
                    IF(COUNTIF(INDIRECT(ADDRESS(ROW(BB227),MATCH(BB$167,$166:$166,0),1,1)&amp;":"&amp;ADDRESS(ROW(BB227),COLUMN(BB227)-1,1,1),TRUE),"OK")&gt;0,"OK","NOK")),
              IF(BB$8&gt;=VLOOKUP($A227,'2.2'!$D:$O,5,FALSE),"OK","NOK")),
         "")</f>
        <v/>
      </c>
      <c r="BC227" s="1156" t="str">
        <f ca="1">IF(intern2!BD63&gt;0,
        IF(BC$166="X",
              IF(COUNTBLANK(INDIRECT(ADDRESS(ROW(BC227),MATCH(BC$167,$166:$166,0),1,1)&amp;":"&amp;ADDRESS(ROW(BC227),COLUMN(BC227)-1,1,1),TRUE))&gt;0,"",
                    IF(COUNTIF(INDIRECT(ADDRESS(ROW(BC227),MATCH(BC$167,$166:$166,0),1,1)&amp;":"&amp;ADDRESS(ROW(BC227),COLUMN(BC227)-1,1,1),TRUE),"OK")&gt;0,"OK","NOK")),
              IF(BC$8&gt;=VLOOKUP($A227,'2.2'!$D:$O,5,FALSE),"OK","NOK")),
         "")</f>
        <v/>
      </c>
      <c r="BD227" s="1156" t="str">
        <f ca="1">IF(intern2!BE63&gt;0,
        IF(BD$166="X",
              IF(COUNTBLANK(INDIRECT(ADDRESS(ROW(BD227),MATCH(BD$167,$166:$166,0),1,1)&amp;":"&amp;ADDRESS(ROW(BD227),COLUMN(BD227)-1,1,1),TRUE))&gt;0,"",
                    IF(COUNTIF(INDIRECT(ADDRESS(ROW(BD227),MATCH(BD$167,$166:$166,0),1,1)&amp;":"&amp;ADDRESS(ROW(BD227),COLUMN(BD227)-1,1,1),TRUE),"OK")&gt;0,"OK","NOK")),
              IF(BD$8&gt;=VLOOKUP($A227,'2.2'!$D:$O,5,FALSE),"OK","NOK")),
         "")</f>
        <v/>
      </c>
      <c r="BE227" s="1156" t="str">
        <f ca="1">IF(intern2!BF63&gt;0,
        IF(BE$166="X",
              IF(COUNTBLANK(INDIRECT(ADDRESS(ROW(BE227),MATCH(BE$167,$166:$166,0),1,1)&amp;":"&amp;ADDRESS(ROW(BE227),COLUMN(BE227)-1,1,1),TRUE))&gt;0,"",
                    IF(COUNTIF(INDIRECT(ADDRESS(ROW(BE227),MATCH(BE$167,$166:$166,0),1,1)&amp;":"&amp;ADDRESS(ROW(BE227),COLUMN(BE227)-1,1,1),TRUE),"OK")&gt;0,"OK","NOK")),
              IF(BE$8&gt;=VLOOKUP($A227,'2.2'!$D:$O,5,FALSE),"OK","NOK")),
         "")</f>
        <v/>
      </c>
      <c r="BF227" s="1170" t="str">
        <f ca="1">IF(intern2!BG63&gt;0,
        IF(BF$166="X",
              IF(COUNTBLANK(INDIRECT(ADDRESS(ROW(BF227),MATCH(BF$167,$166:$166,0),1,1)&amp;":"&amp;ADDRESS(ROW(BF227),COLUMN(BF227)-1,1,1),TRUE))&gt;0,"",
                    IF(COUNTIF(INDIRECT(ADDRESS(ROW(BF227),MATCH(BF$167,$166:$166,0),1,1)&amp;":"&amp;ADDRESS(ROW(BF227),COLUMN(BF227)-1,1,1),TRUE),"OK")&gt;0,"OK","NOK")),
              IF(BF$8&gt;=VLOOKUP($A227,'2.2'!$D:$O,5,FALSE),"OK","NOK")),
         "")</f>
        <v/>
      </c>
      <c r="BG227" s="1269" t="str">
        <f ca="1">IF(intern2!BH63&gt;0,
        IF(BG$166="X",
              IF(COUNTBLANK(INDIRECT(ADDRESS(ROW(BG227),MATCH(BG$167,$166:$166,0),1,1)&amp;":"&amp;ADDRESS(ROW(BG227),COLUMN(BG227)-1,1,1),TRUE))&gt;0,"",
                    IF(COUNTIF(INDIRECT(ADDRESS(ROW(BG227),MATCH(BG$167,$166:$166,0),1,1)&amp;":"&amp;ADDRESS(ROW(BG227),COLUMN(BG227)-1,1,1),TRUE),"OK")&gt;0,"OK","NOK")),
              IF(BG$8&gt;=VLOOKUP($A227,'2.2'!$D:$O,5,FALSE),"OK","NOK")),
         "")</f>
        <v/>
      </c>
      <c r="BH227" s="1176" t="str">
        <f t="shared" ca="1" si="12"/>
        <v>NOK</v>
      </c>
      <c r="BI227" s="1176"/>
    </row>
    <row r="228" spans="1:62" ht="26.4" x14ac:dyDescent="0.25">
      <c r="A228" s="1179" t="str">
        <f t="shared" ref="A228:B228" si="71">+A68</f>
        <v>GEFA</v>
      </c>
      <c r="B228" s="1157" t="str">
        <f t="shared" si="71"/>
        <v>Interventi e chirurgia vascolare dei vasi intra-addominali</v>
      </c>
      <c r="C228" s="1156" t="str">
        <f ca="1">IF(intern2!D64&gt;0,
        IF(C$166="X",
              IF(COUNTBLANK(INDIRECT(ADDRESS(ROW(C228),MATCH(C$167,$166:$166,0),1,1)&amp;":"&amp;ADDRESS(ROW(C228),COLUMN(C228)-1,1,1),TRUE))&gt;0,"",
                    IF(COUNTIF(INDIRECT(ADDRESS(ROW(C228),MATCH(C$167,$166:$166,0),1,1)&amp;":"&amp;ADDRESS(ROW(C228),COLUMN(C228)-1,1,1),TRUE),"OK")&gt;0,"OK","NOK")),
              IF(C$8&gt;=VLOOKUP($A228,'2.2'!$D:$O,5,FALSE),"OK","NOK")),
         "")</f>
        <v/>
      </c>
      <c r="D228" s="1156" t="str">
        <f ca="1">IF(intern2!E64&gt;0,
        IF(D$166="X",
              IF(COUNTBLANK(INDIRECT(ADDRESS(ROW(D228),MATCH(D$167,$166:$166,0),1,1)&amp;":"&amp;ADDRESS(ROW(D228),COLUMN(D228)-1,1,1),TRUE))&gt;0,"",
                    IF(COUNTIF(INDIRECT(ADDRESS(ROW(D228),MATCH(D$167,$166:$166,0),1,1)&amp;":"&amp;ADDRESS(ROW(D228),COLUMN(D228)-1,1,1),TRUE),"OK")&gt;0,"OK","NOK")),
              IF(D$8&gt;=VLOOKUP($A228,'2.2'!$D:$O,5,FALSE),"OK","NOK")),
         "")</f>
        <v>NOK</v>
      </c>
      <c r="E228" s="1156" t="str">
        <f ca="1">IF(intern2!F64&gt;0,
        IF(E$166="X",
              IF(COUNTBLANK(INDIRECT(ADDRESS(ROW(E228),MATCH(E$167,$166:$166,0),1,1)&amp;":"&amp;ADDRESS(ROW(E228),COLUMN(E228)-1,1,1),TRUE))&gt;0,"",
                    IF(COUNTIF(INDIRECT(ADDRESS(ROW(E228),MATCH(E$167,$166:$166,0),1,1)&amp;":"&amp;ADDRESS(ROW(E228),COLUMN(E228)-1,1,1),TRUE),"OK")&gt;0,"OK","NOK")),
              IF(E$8&gt;=VLOOKUP($A228,'2.2'!$D:$O,5,FALSE),"OK","NOK")),
         "")</f>
        <v>NOK</v>
      </c>
      <c r="F228" s="1156" t="str">
        <f ca="1">IF(intern2!G64&gt;0,
        IF(F$166="X",
              IF(COUNTBLANK(INDIRECT(ADDRESS(ROW(F228),MATCH(F$167,$166:$166,0),1,1)&amp;":"&amp;ADDRESS(ROW(F228),COLUMN(F228)-1,1,1),TRUE))&gt;0,"",
                    IF(COUNTIF(INDIRECT(ADDRESS(ROW(F228),MATCH(F$167,$166:$166,0),1,1)&amp;":"&amp;ADDRESS(ROW(F228),COLUMN(F228)-1,1,1),TRUE),"OK")&gt;0,"OK","NOK")),
              IF(F$8&gt;=VLOOKUP($A228,'2.2'!$D:$O,5,FALSE),"OK","NOK")),
         "")</f>
        <v/>
      </c>
      <c r="G228" s="1156" t="str">
        <f ca="1">IF(intern2!H64&gt;0,
        IF(G$166="X",
              IF(COUNTBLANK(INDIRECT(ADDRESS(ROW(G228),MATCH(G$167,$166:$166,0),1,1)&amp;":"&amp;ADDRESS(ROW(G228),COLUMN(G228)-1,1,1),TRUE))&gt;0,"",
                    IF(COUNTIF(INDIRECT(ADDRESS(ROW(G228),MATCH(G$167,$166:$166,0),1,1)&amp;":"&amp;ADDRESS(ROW(G228),COLUMN(G228)-1,1,1),TRUE),"OK")&gt;0,"OK","NOK")),
              IF(G$8&gt;=VLOOKUP($A228,'2.2'!$D:$O,5,FALSE),"OK","NOK")),
         "")</f>
        <v/>
      </c>
      <c r="H228" s="1156" t="str">
        <f ca="1">IF(intern2!I64&gt;0,
        IF(H$166="X",
              IF(COUNTBLANK(INDIRECT(ADDRESS(ROW(H228),MATCH(H$167,$166:$166,0),1,1)&amp;":"&amp;ADDRESS(ROW(H228),COLUMN(H228)-1,1,1),TRUE))&gt;0,"",
                    IF(COUNTIF(INDIRECT(ADDRESS(ROW(H228),MATCH(H$167,$166:$166,0),1,1)&amp;":"&amp;ADDRESS(ROW(H228),COLUMN(H228)-1,1,1),TRUE),"OK")&gt;0,"OK","NOK")),
              IF(H$8&gt;=VLOOKUP($A228,'2.2'!$D:$O,5,FALSE),"OK","NOK")),
         "")</f>
        <v/>
      </c>
      <c r="I228" s="1269" t="str">
        <f ca="1">IF(intern2!J64&gt;0,
        IF(I$166="X",
              IF(COUNTBLANK(INDIRECT(ADDRESS(ROW(I228),MATCH(I$167,$166:$166,0),1,1)&amp;":"&amp;ADDRESS(ROW(I228),COLUMN(I228)-1,1,1),TRUE))&gt;0,"",
                    IF(COUNTIF(INDIRECT(ADDRESS(ROW(I228),MATCH(I$167,$166:$166,0),1,1)&amp;":"&amp;ADDRESS(ROW(I228),COLUMN(I228)-1,1,1),TRUE),"OK")&gt;0,"OK","NOK")),
              IF(I$8&gt;=VLOOKUP($A228,'2.2'!$D:$O,5,FALSE),"OK","NOK")),
         "")</f>
        <v/>
      </c>
      <c r="J228" s="1159" t="str">
        <f ca="1">IF(intern2!K64&gt;0,
        IF(J$166="X",
              IF(COUNTBLANK(INDIRECT(ADDRESS(ROW(J228),MATCH(J$167,$166:$166,0),1,1)&amp;":"&amp;ADDRESS(ROW(J228),COLUMN(J228)-1,1,1),TRUE))&gt;0,"",
                    IF(COUNTIF(INDIRECT(ADDRESS(ROW(J228),MATCH(J$167,$166:$166,0),1,1)&amp;":"&amp;ADDRESS(ROW(J228),COLUMN(J228)-1,1,1),TRUE),"OK")&gt;0,"OK","NOK")),
              IF(J$8&gt;=VLOOKUP($A228,'2.2'!$D:$O,5,FALSE),"OK","NOK")),
         "")</f>
        <v>NOK</v>
      </c>
      <c r="K228" s="1156" t="str">
        <f ca="1">IF(intern2!L64&gt;0,
        IF(K$166="X",
              IF(COUNTBLANK(INDIRECT(ADDRESS(ROW(K228),MATCH(K$167,$166:$166,0),1,1)&amp;":"&amp;ADDRESS(ROW(K228),COLUMN(K228)-1,1,1),TRUE))&gt;0,"",
                    IF(COUNTIF(INDIRECT(ADDRESS(ROW(K228),MATCH(K$167,$166:$166,0),1,1)&amp;":"&amp;ADDRESS(ROW(K228),COLUMN(K228)-1,1,1),TRUE),"OK")&gt;0,"OK","NOK")),
              IF(K$8&gt;=VLOOKUP($A228,'2.2'!$D:$O,5,FALSE),"OK","NOK")),
         "")</f>
        <v/>
      </c>
      <c r="L228" s="1156" t="str">
        <f ca="1">IF(intern2!M64&gt;0,
        IF(L$166="X",
              IF(COUNTBLANK(INDIRECT(ADDRESS(ROW(L228),MATCH(L$167,$166:$166,0),1,1)&amp;":"&amp;ADDRESS(ROW(L228),COLUMN(L228)-1,1,1),TRUE))&gt;0,"",
                    IF(COUNTIF(INDIRECT(ADDRESS(ROW(L228),MATCH(L$167,$166:$166,0),1,1)&amp;":"&amp;ADDRESS(ROW(L228),COLUMN(L228)-1,1,1),TRUE),"OK")&gt;0,"OK","NOK")),
              IF(L$8&gt;=VLOOKUP($A228,'2.2'!$D:$O,5,FALSE),"OK","NOK")),
         "")</f>
        <v/>
      </c>
      <c r="M228" s="1156" t="str">
        <f ca="1">IF(intern2!N64&gt;0,
        IF(M$166="X",
              IF(COUNTBLANK(INDIRECT(ADDRESS(ROW(M228),MATCH(M$167,$166:$166,0),1,1)&amp;":"&amp;ADDRESS(ROW(M228),COLUMN(M228)-1,1,1),TRUE))&gt;0,"",
                    IF(COUNTIF(INDIRECT(ADDRESS(ROW(M228),MATCH(M$167,$166:$166,0),1,1)&amp;":"&amp;ADDRESS(ROW(M228),COLUMN(M228)-1,1,1),TRUE),"OK")&gt;0,"OK","NOK")),
              IF(M$8&gt;=VLOOKUP($A228,'2.2'!$D:$O,5,FALSE),"OK","NOK")),
         "")</f>
        <v/>
      </c>
      <c r="N228" s="1156" t="str">
        <f ca="1">IF(intern2!O64&gt;0,
        IF(N$166="X",
              IF(COUNTBLANK(INDIRECT(ADDRESS(ROW(N228),MATCH(N$167,$166:$166,0),1,1)&amp;":"&amp;ADDRESS(ROW(N228),COLUMN(N228)-1,1,1),TRUE))&gt;0,"",
                    IF(COUNTIF(INDIRECT(ADDRESS(ROW(N228),MATCH(N$167,$166:$166,0),1,1)&amp;":"&amp;ADDRESS(ROW(N228),COLUMN(N228)-1,1,1),TRUE),"OK")&gt;0,"OK","NOK")),
              IF(N$8&gt;=VLOOKUP($A228,'2.2'!$D:$O,5,FALSE),"OK","NOK")),
         "")</f>
        <v/>
      </c>
      <c r="O228" s="1156" t="str">
        <f ca="1">IF(intern2!P64&gt;0,
        IF(O$166="X",
              IF(COUNTBLANK(INDIRECT(ADDRESS(ROW(O228),MATCH(O$167,$166:$166,0),1,1)&amp;":"&amp;ADDRESS(ROW(O228),COLUMN(O228)-1,1,1),TRUE))&gt;0,"",
                    IF(COUNTIF(INDIRECT(ADDRESS(ROW(O228),MATCH(O$167,$166:$166,0),1,1)&amp;":"&amp;ADDRESS(ROW(O228),COLUMN(O228)-1,1,1),TRUE),"OK")&gt;0,"OK","NOK")),
              IF(O$8&gt;=VLOOKUP($A228,'2.2'!$D:$O,5,FALSE),"OK","NOK")),
         "")</f>
        <v/>
      </c>
      <c r="P228" s="1156" t="str">
        <f ca="1">IF(intern2!Q64&gt;0,
        IF(P$166="X",
              IF(COUNTBLANK(INDIRECT(ADDRESS(ROW(P228),MATCH(P$167,$166:$166,0),1,1)&amp;":"&amp;ADDRESS(ROW(P228),COLUMN(P228)-1,1,1),TRUE))&gt;0,"",
                    IF(COUNTIF(INDIRECT(ADDRESS(ROW(P228),MATCH(P$167,$166:$166,0),1,1)&amp;":"&amp;ADDRESS(ROW(P228),COLUMN(P228)-1,1,1),TRUE),"OK")&gt;0,"OK","NOK")),
              IF(P$8&gt;=VLOOKUP($A228,'2.2'!$D:$O,5,FALSE),"OK","NOK")),
         "")</f>
        <v/>
      </c>
      <c r="Q228" s="1156" t="str">
        <f ca="1">IF(intern2!R64&gt;0,
        IF(Q$166="X",
              IF(COUNTBLANK(INDIRECT(ADDRESS(ROW(Q228),MATCH(Q$167,$166:$166,0),1,1)&amp;":"&amp;ADDRESS(ROW(Q228),COLUMN(Q228)-1,1,1),TRUE))&gt;0,"",
                    IF(COUNTIF(INDIRECT(ADDRESS(ROW(Q228),MATCH(Q$167,$166:$166,0),1,1)&amp;":"&amp;ADDRESS(ROW(Q228),COLUMN(Q228)-1,1,1),TRUE),"OK")&gt;0,"OK","NOK")),
              IF(Q$8&gt;=VLOOKUP($A228,'2.2'!$D:$O,5,FALSE),"OK","NOK")),
         "")</f>
        <v/>
      </c>
      <c r="R228" s="1159" t="str">
        <f ca="1">IF(intern2!S64&gt;0,
        IF(R$166="X",
              IF(COUNTBLANK(INDIRECT(ADDRESS(ROW(R228),MATCH(R$167,$166:$166,0),1,1)&amp;":"&amp;ADDRESS(ROW(R228),COLUMN(R228)-1,1,1),TRUE))&gt;0,"",
                    IF(COUNTIF(INDIRECT(ADDRESS(ROW(R228),MATCH(R$167,$166:$166,0),1,1)&amp;":"&amp;ADDRESS(ROW(R228),COLUMN(R228)-1,1,1),TRUE),"OK")&gt;0,"OK","NOK")),
              IF(R$8&gt;=VLOOKUP($A228,'2.2'!$D:$O,5,FALSE),"OK","NOK")),
         "")</f>
        <v>NOK</v>
      </c>
      <c r="S228" s="1159" t="str">
        <f ca="1">IF(intern2!T64&gt;0,
        IF(S$166="X",
              IF(COUNTBLANK(INDIRECT(ADDRESS(ROW(S228),MATCH(S$167,$166:$166,0),1,1)&amp;":"&amp;ADDRESS(ROW(S228),COLUMN(S228)-1,1,1),TRUE))&gt;0,"",
                    IF(COUNTIF(INDIRECT(ADDRESS(ROW(S228),MATCH(S$167,$166:$166,0),1,1)&amp;":"&amp;ADDRESS(ROW(S228),COLUMN(S228)-1,1,1),TRUE),"OK")&gt;0,"OK","NOK")),
              IF(S$8&gt;=VLOOKUP($A228,'2.2'!$D:$O,5,FALSE),"OK","NOK")),
         "")</f>
        <v/>
      </c>
      <c r="T228" s="1156" t="str">
        <f ca="1">IF(intern2!U64&gt;0,
        IF(T$166="X",
              IF(COUNTBLANK(INDIRECT(ADDRESS(ROW(T228),MATCH(T$167,$166:$166,0),1,1)&amp;":"&amp;ADDRESS(ROW(T228),COLUMN(T228)-1,1,1),TRUE))&gt;0,"",
                    IF(COUNTIF(INDIRECT(ADDRESS(ROW(T228),MATCH(T$167,$166:$166,0),1,1)&amp;":"&amp;ADDRESS(ROW(T228),COLUMN(T228)-1,1,1),TRUE),"OK")&gt;0,"OK","NOK")),
              IF(T$8&gt;=VLOOKUP($A228,'2.2'!$D:$O,5,FALSE),"OK","NOK")),
         "")</f>
        <v/>
      </c>
      <c r="U228" s="1156" t="str">
        <f ca="1">IF(intern2!V64&gt;0,
        IF(U$166="X",
              IF(COUNTBLANK(INDIRECT(ADDRESS(ROW(U228),MATCH(U$167,$166:$166,0),1,1)&amp;":"&amp;ADDRESS(ROW(U228),COLUMN(U228)-1,1,1),TRUE))&gt;0,"",
                    IF(COUNTIF(INDIRECT(ADDRESS(ROW(U228),MATCH(U$167,$166:$166,0),1,1)&amp;":"&amp;ADDRESS(ROW(U228),COLUMN(U228)-1,1,1),TRUE),"OK")&gt;0,"OK","NOK")),
              IF(U$8&gt;=VLOOKUP($A228,'2.2'!$D:$O,5,FALSE),"OK","NOK")),
         "")</f>
        <v/>
      </c>
      <c r="V228" s="1156" t="str">
        <f ca="1">IF(intern2!W64&gt;0,
        IF(V$166="X",
              IF(COUNTBLANK(INDIRECT(ADDRESS(ROW(V228),MATCH(V$167,$166:$166,0),1,1)&amp;":"&amp;ADDRESS(ROW(V228),COLUMN(V228)-1,1,1),TRUE))&gt;0,"",
                    IF(COUNTIF(INDIRECT(ADDRESS(ROW(V228),MATCH(V$167,$166:$166,0),1,1)&amp;":"&amp;ADDRESS(ROW(V228),COLUMN(V228)-1,1,1),TRUE),"OK")&gt;0,"OK","NOK")),
              IF(V$8&gt;=VLOOKUP($A228,'2.2'!$D:$O,5,FALSE),"OK","NOK")),
         "")</f>
        <v/>
      </c>
      <c r="W228" s="1156" t="str">
        <f ca="1">IF(intern2!X64&gt;0,
        IF(W$166="X",
              IF(COUNTBLANK(INDIRECT(ADDRESS(ROW(W228),MATCH(W$167,$166:$166,0),1,1)&amp;":"&amp;ADDRESS(ROW(W228),COLUMN(W228)-1,1,1),TRUE))&gt;0,"",
                    IF(COUNTIF(INDIRECT(ADDRESS(ROW(W228),MATCH(W$167,$166:$166,0),1,1)&amp;":"&amp;ADDRESS(ROW(W228),COLUMN(W228)-1,1,1),TRUE),"OK")&gt;0,"OK","NOK")),
              IF(W$8&gt;=VLOOKUP($A228,'2.2'!$D:$O,5,FALSE),"OK","NOK")),
         "")</f>
        <v/>
      </c>
      <c r="X228" s="1156" t="str">
        <f ca="1">IF(intern2!Y64&gt;0,
        IF(X$166="X",
              IF(COUNTBLANK(INDIRECT(ADDRESS(ROW(X228),MATCH(X$167,$166:$166,0),1,1)&amp;":"&amp;ADDRESS(ROW(X228),COLUMN(X228)-1,1,1),TRUE))&gt;0,"",
                    IF(COUNTIF(INDIRECT(ADDRESS(ROW(X228),MATCH(X$167,$166:$166,0),1,1)&amp;":"&amp;ADDRESS(ROW(X228),COLUMN(X228)-1,1,1),TRUE),"OK")&gt;0,"OK","NOK")),
              IF(X$8&gt;=VLOOKUP($A228,'2.2'!$D:$O,5,FALSE),"OK","NOK")),
         "")</f>
        <v/>
      </c>
      <c r="Y228" s="1170" t="str">
        <f ca="1">IF(intern2!Z64&gt;0,
        IF(Y$166="X",
              IF(COUNTBLANK(INDIRECT(ADDRESS(ROW(Y228),MATCH(Y$167,$166:$166,0),1,1)&amp;":"&amp;ADDRESS(ROW(Y228),COLUMN(Y228)-1,1,1),TRUE))&gt;0,"",
                    IF(COUNTIF(INDIRECT(ADDRESS(ROW(Y228),MATCH(Y$167,$166:$166,0),1,1)&amp;":"&amp;ADDRESS(ROW(Y228),COLUMN(Y228)-1,1,1),TRUE),"OK")&gt;0,"OK","NOK")),
              IF(Y$8&gt;=VLOOKUP($A228,'2.2'!$D:$O,5,FALSE),"OK","NOK")),
         "")</f>
        <v/>
      </c>
      <c r="Z228" s="1269" t="str">
        <f ca="1">IF(intern2!AA64&gt;0,
        IF(Z$166="X",
              IF(COUNTBLANK(INDIRECT(ADDRESS(ROW(Z228),MATCH(Z$167,$166:$166,0),1,1)&amp;":"&amp;ADDRESS(ROW(Z228),COLUMN(Z228)-1,1,1),TRUE))&gt;0,"",
                    IF(COUNTIF(INDIRECT(ADDRESS(ROW(Z228),MATCH(Z$167,$166:$166,0),1,1)&amp;":"&amp;ADDRESS(ROW(Z228),COLUMN(Z228)-1,1,1),TRUE),"OK")&gt;0,"OK","NOK")),
              IF(Z$8&gt;=VLOOKUP($A228,'2.2'!$D:$O,5,FALSE),"OK","NOK")),
         "")</f>
        <v/>
      </c>
      <c r="AA228" s="1156" t="str">
        <f ca="1">IF(intern2!AB64&gt;0,
        IF(AA$166="X",
              IF(COUNTBLANK(INDIRECT(ADDRESS(ROW(AA228),MATCH(AA$167,$166:$166,0),1,1)&amp;":"&amp;ADDRESS(ROW(AA228),COLUMN(AA228)-1,1,1),TRUE))&gt;0,"",
                    IF(COUNTIF(INDIRECT(ADDRESS(ROW(AA228),MATCH(AA$167,$166:$166,0),1,1)&amp;":"&amp;ADDRESS(ROW(AA228),COLUMN(AA228)-1,1,1),TRUE),"OK")&gt;0,"OK","NOK")),
              IF(AA$8&gt;=VLOOKUP($A228,'2.2'!$D:$O,5,FALSE),"OK","NOK")),
         "")</f>
        <v/>
      </c>
      <c r="AB228" s="1156" t="str">
        <f ca="1">IF(intern2!AC64&gt;0,
        IF(AB$166="X",
              IF(COUNTBLANK(INDIRECT(ADDRESS(ROW(AB228),MATCH(AB$167,$166:$166,0),1,1)&amp;":"&amp;ADDRESS(ROW(AB228),COLUMN(AB228)-1,1,1),TRUE))&gt;0,"",
                    IF(COUNTIF(INDIRECT(ADDRESS(ROW(AB228),MATCH(AB$167,$166:$166,0),1,1)&amp;":"&amp;ADDRESS(ROW(AB228),COLUMN(AB228)-1,1,1),TRUE),"OK")&gt;0,"OK","NOK")),
              IF(AB$8&gt;=VLOOKUP($A228,'2.2'!$D:$O,5,FALSE),"OK","NOK")),
         "")</f>
        <v/>
      </c>
      <c r="AC228" s="1156" t="str">
        <f ca="1">IF(intern2!AD64&gt;0,
        IF(AC$166="X",
              IF(COUNTBLANK(INDIRECT(ADDRESS(ROW(AC228),MATCH(AC$167,$166:$166,0),1,1)&amp;":"&amp;ADDRESS(ROW(AC228),COLUMN(AC228)-1,1,1),TRUE))&gt;0,"",
                    IF(COUNTIF(INDIRECT(ADDRESS(ROW(AC228),MATCH(AC$167,$166:$166,0),1,1)&amp;":"&amp;ADDRESS(ROW(AC228),COLUMN(AC228)-1,1,1),TRUE),"OK")&gt;0,"OK","NOK")),
              IF(AC$8&gt;=VLOOKUP($A228,'2.2'!$D:$O,5,FALSE),"OK","NOK")),
         "")</f>
        <v/>
      </c>
      <c r="AD228" s="1156" t="str">
        <f ca="1">IF(intern2!AE64&gt;0,
        IF(AD$166="X",
              IF(COUNTBLANK(INDIRECT(ADDRESS(ROW(AD228),MATCH(AD$167,$166:$166,0),1,1)&amp;":"&amp;ADDRESS(ROW(AD228),COLUMN(AD228)-1,1,1),TRUE))&gt;0,"",
                    IF(COUNTIF(INDIRECT(ADDRESS(ROW(AD228),MATCH(AD$167,$166:$166,0),1,1)&amp;":"&amp;ADDRESS(ROW(AD228),COLUMN(AD228)-1,1,1),TRUE),"OK")&gt;0,"OK","NOK")),
              IF(AD$8&gt;=VLOOKUP($A228,'2.2'!$D:$O,5,FALSE),"OK","NOK")),
         "")</f>
        <v/>
      </c>
      <c r="AE228" s="1160" t="str">
        <f ca="1">IF(intern2!AF64&gt;0,
        IF(AE$166="X",
              IF(COUNTBLANK(INDIRECT(ADDRESS(ROW(AE228),MATCH(AE$167,$166:$166,0),1,1)&amp;":"&amp;ADDRESS(ROW(AE228),COLUMN(AE228)-1,1,1),TRUE))&gt;0,"",
                    IF(COUNTIF(INDIRECT(ADDRESS(ROW(AE228),MATCH(AE$167,$166:$166,0),1,1)&amp;":"&amp;ADDRESS(ROW(AE228),COLUMN(AE228)-1,1,1),TRUE),"OK")&gt;0,"OK","NOK")),
              IF(AE$8&gt;=VLOOKUP($A228,'2.2'!$D:$O,5,FALSE),"OK","NOK")),
         "")</f>
        <v/>
      </c>
      <c r="AF228" s="1269" t="str">
        <f ca="1">IF(intern2!AG64&gt;0,
        IF(AF$166="X",
              IF(COUNTBLANK(INDIRECT(ADDRESS(ROW(AF228),MATCH(AF$167,$166:$166,0),1,1)&amp;":"&amp;ADDRESS(ROW(AF228),COLUMN(AF228)-1,1,1),TRUE))&gt;0,"",
                    IF(COUNTIF(INDIRECT(ADDRESS(ROW(AF228),MATCH(AF$167,$166:$166,0),1,1)&amp;":"&amp;ADDRESS(ROW(AF228),COLUMN(AF228)-1,1,1),TRUE),"OK")&gt;0,"OK","NOK")),
              IF(AF$8&gt;=VLOOKUP($A228,'2.2'!$D:$O,5,FALSE),"OK","NOK")),
         "")</f>
        <v/>
      </c>
      <c r="AG228" s="1160" t="str">
        <f ca="1">IF(intern2!AH64&gt;0,
        IF(AG$166="X",
              IF(COUNTBLANK(INDIRECT(ADDRESS(ROW(AG228),MATCH(AG$167,$166:$166,0),1,1)&amp;":"&amp;ADDRESS(ROW(AG228),COLUMN(AG228)-1,1,1),TRUE))&gt;0,"",
                    IF(COUNTIF(INDIRECT(ADDRESS(ROW(AG228),MATCH(AG$167,$166:$166,0),1,1)&amp;":"&amp;ADDRESS(ROW(AG228),COLUMN(AG228)-1,1,1),TRUE),"OK")&gt;0,"OK","NOK")),
              IF(AG$8&gt;=VLOOKUP($A228,'2.2'!$D:$O,5,FALSE),"OK","NOK")),
         "")</f>
        <v/>
      </c>
      <c r="AH228" s="1160" t="str">
        <f ca="1">IF(intern2!AI64&gt;0,
        IF(AH$166="X",
              IF(COUNTBLANK(INDIRECT(ADDRESS(ROW(AH228),MATCH(AH$167,$166:$166,0),1,1)&amp;":"&amp;ADDRESS(ROW(AH228),COLUMN(AH228)-1,1,1),TRUE))&gt;0,"",
                    IF(COUNTIF(INDIRECT(ADDRESS(ROW(AH228),MATCH(AH$167,$166:$166,0),1,1)&amp;":"&amp;ADDRESS(ROW(AH228),COLUMN(AH228)-1,1,1),TRUE),"OK")&gt;0,"OK","NOK")),
              IF(AH$8&gt;=VLOOKUP($A228,'2.2'!$D:$O,5,FALSE),"OK","NOK")),
         "")</f>
        <v/>
      </c>
      <c r="AI228" s="1156" t="str">
        <f ca="1">IF(intern2!AJ64&gt;0,
        IF(AI$166="X",
              IF(COUNTBLANK(INDIRECT(ADDRESS(ROW(AI228),MATCH(AI$167,$166:$166,0),1,1)&amp;":"&amp;ADDRESS(ROW(AI228),COLUMN(AI228)-1,1,1),TRUE))&gt;0,"",
                    IF(COUNTIF(INDIRECT(ADDRESS(ROW(AI228),MATCH(AI$167,$166:$166,0),1,1)&amp;":"&amp;ADDRESS(ROW(AI228),COLUMN(AI228)-1,1,1),TRUE),"OK")&gt;0,"OK","NOK")),
              IF(AI$8&gt;=VLOOKUP($A228,'2.2'!$D:$O,5,FALSE),"OK","NOK")),
         "")</f>
        <v/>
      </c>
      <c r="AJ228" s="1156" t="str">
        <f ca="1">IF(intern2!AK64&gt;0,
        IF(AJ$166="X",
              IF(COUNTBLANK(INDIRECT(ADDRESS(ROW(AJ228),MATCH(AJ$167,$166:$166,0),1,1)&amp;":"&amp;ADDRESS(ROW(AJ228),COLUMN(AJ228)-1,1,1),TRUE))&gt;0,"",
                    IF(COUNTIF(INDIRECT(ADDRESS(ROW(AJ228),MATCH(AJ$167,$166:$166,0),1,1)&amp;":"&amp;ADDRESS(ROW(AJ228),COLUMN(AJ228)-1,1,1),TRUE),"OK")&gt;0,"OK","NOK")),
              IF(AJ$8&gt;=VLOOKUP($A228,'2.2'!$D:$O,5,FALSE),"OK","NOK")),
         "")</f>
        <v/>
      </c>
      <c r="AK228" s="1156" t="str">
        <f ca="1">IF(intern2!AL64&gt;0,
        IF(AK$166="X",
              IF(COUNTBLANK(INDIRECT(ADDRESS(ROW(AK228),MATCH(AK$167,$166:$166,0),1,1)&amp;":"&amp;ADDRESS(ROW(AK228),COLUMN(AK228)-1,1,1),TRUE))&gt;0,"",
                    IF(COUNTIF(INDIRECT(ADDRESS(ROW(AK228),MATCH(AK$167,$166:$166,0),1,1)&amp;":"&amp;ADDRESS(ROW(AK228),COLUMN(AK228)-1,1,1),TRUE),"OK")&gt;0,"OK","NOK")),
              IF(AK$8&gt;=VLOOKUP($A228,'2.2'!$D:$O,5,FALSE),"OK","NOK")),
         "")</f>
        <v/>
      </c>
      <c r="AL228" s="1156" t="str">
        <f ca="1">IF(intern2!AM64&gt;0,
        IF(AL$166="X",
              IF(COUNTBLANK(INDIRECT(ADDRESS(ROW(AL228),MATCH(AL$167,$166:$166,0),1,1)&amp;":"&amp;ADDRESS(ROW(AL228),COLUMN(AL228)-1,1,1),TRUE))&gt;0,"",
                    IF(COUNTIF(INDIRECT(ADDRESS(ROW(AL228),MATCH(AL$167,$166:$166,0),1,1)&amp;":"&amp;ADDRESS(ROW(AL228),COLUMN(AL228)-1,1,1),TRUE),"OK")&gt;0,"OK","NOK")),
              IF(AL$8&gt;=VLOOKUP($A228,'2.2'!$D:$O,5,FALSE),"OK","NOK")),
         "")</f>
        <v/>
      </c>
      <c r="AM228" s="1269" t="str">
        <f ca="1">IF(intern2!AN64&gt;0,
        IF(AM$166="X",
              IF(COUNTBLANK(INDIRECT(ADDRESS(ROW(AM228),MATCH(AM$167,$166:$166,0),1,1)&amp;":"&amp;ADDRESS(ROW(AM228),COLUMN(AM228)-1,1,1),TRUE))&gt;0,"",
                    IF(COUNTIF(INDIRECT(ADDRESS(ROW(AM228),MATCH(AM$167,$166:$166,0),1,1)&amp;":"&amp;ADDRESS(ROW(AM228),COLUMN(AM228)-1,1,1),TRUE),"OK")&gt;0,"OK","NOK")),
              IF(AM$8&gt;=VLOOKUP($A228,'2.2'!$D:$O,5,FALSE),"OK","NOK")),
         "")</f>
        <v/>
      </c>
      <c r="AN228" s="1170" t="str">
        <f ca="1">IF(intern2!AO64&gt;0,
        IF(AN$166="X",
              IF(COUNTBLANK(INDIRECT(ADDRESS(ROW(AN228),MATCH(AN$167,$166:$166,0),1,1)&amp;":"&amp;ADDRESS(ROW(AN228),COLUMN(AN228)-1,1,1),TRUE))&gt;0,"",
                    IF(COUNTIF(INDIRECT(ADDRESS(ROW(AN228),MATCH(AN$167,$166:$166,0),1,1)&amp;":"&amp;ADDRESS(ROW(AN228),COLUMN(AN228)-1,1,1),TRUE),"OK")&gt;0,"OK","NOK")),
              IF(AN$8&gt;=VLOOKUP($A228,'2.2'!$D:$O,5,FALSE),"OK","NOK")),
         "")</f>
        <v/>
      </c>
      <c r="AO228" s="1156" t="str">
        <f ca="1">IF(intern2!AP64&gt;0,
        IF(AO$166="X",
              IF(COUNTBLANK(INDIRECT(ADDRESS(ROW(AO228),MATCH(AO$167,$166:$166,0),1,1)&amp;":"&amp;ADDRESS(ROW(AO228),COLUMN(AO228)-1,1,1),TRUE))&gt;0,"",
                    IF(COUNTIF(INDIRECT(ADDRESS(ROW(AO228),MATCH(AO$167,$166:$166,0),1,1)&amp;":"&amp;ADDRESS(ROW(AO228),COLUMN(AO228)-1,1,1),TRUE),"OK")&gt;0,"OK","NOK")),
              IF(AO$8&gt;=VLOOKUP($A228,'2.2'!$D:$O,5,FALSE),"OK","NOK")),
         "")</f>
        <v/>
      </c>
      <c r="AP228" s="1156" t="str">
        <f ca="1">IF(intern2!AQ64&gt;0,
        IF(AP$166="X",
              IF(COUNTBLANK(INDIRECT(ADDRESS(ROW(AP228),MATCH(AP$167,$166:$166,0),1,1)&amp;":"&amp;ADDRESS(ROW(AP228),COLUMN(AP228)-1,1,1),TRUE))&gt;0,"",
                    IF(COUNTIF(INDIRECT(ADDRESS(ROW(AP228),MATCH(AP$167,$166:$166,0),1,1)&amp;":"&amp;ADDRESS(ROW(AP228),COLUMN(AP228)-1,1,1),TRUE),"OK")&gt;0,"OK","NOK")),
              IF(AP$8&gt;=VLOOKUP($A228,'2.2'!$D:$O,5,FALSE),"OK","NOK")),
         "")</f>
        <v/>
      </c>
      <c r="AQ228" s="1269" t="str">
        <f ca="1">IF(intern2!AR64&gt;0,
        IF(AQ$166="X",
              IF(COUNTBLANK(INDIRECT(ADDRESS(ROW(AQ228),MATCH(AQ$167,$166:$166,0),1,1)&amp;":"&amp;ADDRESS(ROW(AQ228),COLUMN(AQ228)-1,1,1),TRUE))&gt;0,"",
                    IF(COUNTIF(INDIRECT(ADDRESS(ROW(AQ228),MATCH(AQ$167,$166:$166,0),1,1)&amp;":"&amp;ADDRESS(ROW(AQ228),COLUMN(AQ228)-1,1,1),TRUE),"OK")&gt;0,"OK","NOK")),
              IF(AQ$8&gt;=VLOOKUP($A228,'2.2'!$D:$O,5,FALSE),"OK","NOK")),
         "")</f>
        <v/>
      </c>
      <c r="AR228" s="1156" t="str">
        <f ca="1">IF(intern2!AS64&gt;0,
        IF(AR$166="X",
              IF(COUNTBLANK(INDIRECT(ADDRESS(ROW(AR228),MATCH(AR$167,$166:$166,0),1,1)&amp;":"&amp;ADDRESS(ROW(AR228),COLUMN(AR228)-1,1,1),TRUE))&gt;0,"",
                    IF(COUNTIF(INDIRECT(ADDRESS(ROW(AR228),MATCH(AR$167,$166:$166,0),1,1)&amp;":"&amp;ADDRESS(ROW(AR228),COLUMN(AR228)-1,1,1),TRUE),"OK")&gt;0,"OK","NOK")),
              IF(AR$8&gt;=VLOOKUP($A228,'2.2'!$D:$O,5,FALSE),"OK","NOK")),
         "")</f>
        <v/>
      </c>
      <c r="AS228" s="1156" t="str">
        <f ca="1">IF(intern2!AT64&gt;0,
        IF(AS$166="X",
              IF(COUNTBLANK(INDIRECT(ADDRESS(ROW(AS228),MATCH(AS$167,$166:$166,0),1,1)&amp;":"&amp;ADDRESS(ROW(AS228),COLUMN(AS228)-1,1,1),TRUE))&gt;0,"",
                    IF(COUNTIF(INDIRECT(ADDRESS(ROW(AS228),MATCH(AS$167,$166:$166,0),1,1)&amp;":"&amp;ADDRESS(ROW(AS228),COLUMN(AS228)-1,1,1),TRUE),"OK")&gt;0,"OK","NOK")),
              IF(AS$8&gt;=VLOOKUP($A228,'2.2'!$D:$O,5,FALSE),"OK","NOK")),
         "")</f>
        <v/>
      </c>
      <c r="AT228" s="1269" t="str">
        <f ca="1">IF(intern2!AU64&gt;0,
        IF(AT$166="X",
              IF(COUNTBLANK(INDIRECT(ADDRESS(ROW(AT228),MATCH(AT$167,$166:$166,0),1,1)&amp;":"&amp;ADDRESS(ROW(AT228),COLUMN(AT228)-1,1,1),TRUE))&gt;0,"",
                    IF(COUNTIF(INDIRECT(ADDRESS(ROW(AT228),MATCH(AT$167,$166:$166,0),1,1)&amp;":"&amp;ADDRESS(ROW(AT228),COLUMN(AT228)-1,1,1),TRUE),"OK")&gt;0,"OK","NOK")),
              IF(AT$8&gt;=VLOOKUP($A228,'2.2'!$D:$O,5,FALSE),"OK","NOK")),
         "")</f>
        <v/>
      </c>
      <c r="AU228" s="1156" t="str">
        <f ca="1">IF(intern2!AV64&gt;0,
        IF(AU$166="X",
              IF(COUNTBLANK(INDIRECT(ADDRESS(ROW(AU228),MATCH(AU$167,$166:$166,0),1,1)&amp;":"&amp;ADDRESS(ROW(AU228),COLUMN(AU228)-1,1,1),TRUE))&gt;0,"",
                    IF(COUNTIF(INDIRECT(ADDRESS(ROW(AU228),MATCH(AU$167,$166:$166,0),1,1)&amp;":"&amp;ADDRESS(ROW(AU228),COLUMN(AU228)-1,1,1),TRUE),"OK")&gt;0,"OK","NOK")),
              IF(AU$8&gt;=VLOOKUP($A228,'2.2'!$D:$O,5,FALSE),"OK","NOK")),
         "")</f>
        <v/>
      </c>
      <c r="AV228" s="1156" t="str">
        <f ca="1">IF(intern2!AW64&gt;0,
        IF(AV$166="X",
              IF(COUNTBLANK(INDIRECT(ADDRESS(ROW(AV228),MATCH(AV$167,$166:$166,0),1,1)&amp;":"&amp;ADDRESS(ROW(AV228),COLUMN(AV228)-1,1,1),TRUE))&gt;0,"",
                    IF(COUNTIF(INDIRECT(ADDRESS(ROW(AV228),MATCH(AV$167,$166:$166,0),1,1)&amp;":"&amp;ADDRESS(ROW(AV228),COLUMN(AV228)-1,1,1),TRUE),"OK")&gt;0,"OK","NOK")),
              IF(AV$8&gt;=VLOOKUP($A228,'2.2'!$D:$O,5,FALSE),"OK","NOK")),
         "")</f>
        <v/>
      </c>
      <c r="AW228" s="1156" t="str">
        <f ca="1">IF(intern2!AX64&gt;0,
        IF(AW$166="X",
              IF(COUNTBLANK(INDIRECT(ADDRESS(ROW(AW228),MATCH(AW$167,$166:$166,0),1,1)&amp;":"&amp;ADDRESS(ROW(AW228),COLUMN(AW228)-1,1,1),TRUE))&gt;0,"",
                    IF(COUNTIF(INDIRECT(ADDRESS(ROW(AW228),MATCH(AW$167,$166:$166,0),1,1)&amp;":"&amp;ADDRESS(ROW(AW228),COLUMN(AW228)-1,1,1),TRUE),"OK")&gt;0,"OK","NOK")),
              IF(AW$8&gt;=VLOOKUP($A228,'2.2'!$D:$O,5,FALSE),"OK","NOK")),
         "")</f>
        <v/>
      </c>
      <c r="AX228" s="1156" t="str">
        <f ca="1">IF(intern2!AY64&gt;0,
        IF(AX$166="X",
              IF(COUNTBLANK(INDIRECT(ADDRESS(ROW(AX228),MATCH(AX$167,$166:$166,0),1,1)&amp;":"&amp;ADDRESS(ROW(AX228),COLUMN(AX228)-1,1,1),TRUE))&gt;0,"",
                    IF(COUNTIF(INDIRECT(ADDRESS(ROW(AX228),MATCH(AX$167,$166:$166,0),1,1)&amp;":"&amp;ADDRESS(ROW(AX228),COLUMN(AX228)-1,1,1),TRUE),"OK")&gt;0,"OK","NOK")),
              IF(AX$8&gt;=VLOOKUP($A228,'2.2'!$D:$O,5,FALSE),"OK","NOK")),
         "")</f>
        <v>NOK</v>
      </c>
      <c r="AY228" s="1156" t="str">
        <f ca="1">IF(intern2!AZ64&gt;0,
        IF(AY$166="X",
              IF(COUNTBLANK(INDIRECT(ADDRESS(ROW(AY228),MATCH(AY$167,$166:$166,0),1,1)&amp;":"&amp;ADDRESS(ROW(AY228),COLUMN(AY228)-1,1,1),TRUE))&gt;0,"",
                    IF(COUNTIF(INDIRECT(ADDRESS(ROW(AY228),MATCH(AY$167,$166:$166,0),1,1)&amp;":"&amp;ADDRESS(ROW(AY228),COLUMN(AY228)-1,1,1),TRUE),"OK")&gt;0,"OK","NOK")),
              IF(AY$8&gt;=VLOOKUP($A228,'2.2'!$D:$O,5,FALSE),"OK","NOK")),
         "")</f>
        <v>NOK</v>
      </c>
      <c r="AZ228" s="1269" t="str">
        <f ca="1">IF(intern2!BA64&gt;0,
        IF(AZ$166="X",
              IF(COUNTBLANK(INDIRECT(ADDRESS(ROW(AZ228),MATCH(AZ$167,$166:$166,0),1,1)&amp;":"&amp;ADDRESS(ROW(AZ228),COLUMN(AZ228)-1,1,1),TRUE))&gt;0,"",
                    IF(COUNTIF(INDIRECT(ADDRESS(ROW(AZ228),MATCH(AZ$167,$166:$166,0),1,1)&amp;":"&amp;ADDRESS(ROW(AZ228),COLUMN(AZ228)-1,1,1),TRUE),"OK")&gt;0,"OK","NOK")),
              IF(AZ$8&gt;=VLOOKUP($A228,'2.2'!$D:$O,5,FALSE),"OK","NOK")),
         "")</f>
        <v>NOK</v>
      </c>
      <c r="BA228" s="1156" t="str">
        <f ca="1">IF(intern2!BB64&gt;0,
        IF(BA$166="X",
              IF(COUNTBLANK(INDIRECT(ADDRESS(ROW(BA228),MATCH(BA$167,$166:$166,0),1,1)&amp;":"&amp;ADDRESS(ROW(BA228),COLUMN(BA228)-1,1,1),TRUE))&gt;0,"",
                    IF(COUNTIF(INDIRECT(ADDRESS(ROW(BA228),MATCH(BA$167,$166:$166,0),1,1)&amp;":"&amp;ADDRESS(ROW(BA228),COLUMN(BA228)-1,1,1),TRUE),"OK")&gt;0,"OK","NOK")),
              IF(BA$8&gt;=VLOOKUP($A228,'2.2'!$D:$O,5,FALSE),"OK","NOK")),
         "")</f>
        <v/>
      </c>
      <c r="BB228" s="1156" t="str">
        <f ca="1">IF(intern2!BC64&gt;0,
        IF(BB$166="X",
              IF(COUNTBLANK(INDIRECT(ADDRESS(ROW(BB228),MATCH(BB$167,$166:$166,0),1,1)&amp;":"&amp;ADDRESS(ROW(BB228),COLUMN(BB228)-1,1,1),TRUE))&gt;0,"",
                    IF(COUNTIF(INDIRECT(ADDRESS(ROW(BB228),MATCH(BB$167,$166:$166,0),1,1)&amp;":"&amp;ADDRESS(ROW(BB228),COLUMN(BB228)-1,1,1),TRUE),"OK")&gt;0,"OK","NOK")),
              IF(BB$8&gt;=VLOOKUP($A228,'2.2'!$D:$O,5,FALSE),"OK","NOK")),
         "")</f>
        <v/>
      </c>
      <c r="BC228" s="1156" t="str">
        <f ca="1">IF(intern2!BD64&gt;0,
        IF(BC$166="X",
              IF(COUNTBLANK(INDIRECT(ADDRESS(ROW(BC228),MATCH(BC$167,$166:$166,0),1,1)&amp;":"&amp;ADDRESS(ROW(BC228),COLUMN(BC228)-1,1,1),TRUE))&gt;0,"",
                    IF(COUNTIF(INDIRECT(ADDRESS(ROW(BC228),MATCH(BC$167,$166:$166,0),1,1)&amp;":"&amp;ADDRESS(ROW(BC228),COLUMN(BC228)-1,1,1),TRUE),"OK")&gt;0,"OK","NOK")),
              IF(BC$8&gt;=VLOOKUP($A228,'2.2'!$D:$O,5,FALSE),"OK","NOK")),
         "")</f>
        <v/>
      </c>
      <c r="BD228" s="1156" t="str">
        <f ca="1">IF(intern2!BE64&gt;0,
        IF(BD$166="X",
              IF(COUNTBLANK(INDIRECT(ADDRESS(ROW(BD228),MATCH(BD$167,$166:$166,0),1,1)&amp;":"&amp;ADDRESS(ROW(BD228),COLUMN(BD228)-1,1,1),TRUE))&gt;0,"",
                    IF(COUNTIF(INDIRECT(ADDRESS(ROW(BD228),MATCH(BD$167,$166:$166,0),1,1)&amp;":"&amp;ADDRESS(ROW(BD228),COLUMN(BD228)-1,1,1),TRUE),"OK")&gt;0,"OK","NOK")),
              IF(BD$8&gt;=VLOOKUP($A228,'2.2'!$D:$O,5,FALSE),"OK","NOK")),
         "")</f>
        <v/>
      </c>
      <c r="BE228" s="1156" t="str">
        <f ca="1">IF(intern2!BF64&gt;0,
        IF(BE$166="X",
              IF(COUNTBLANK(INDIRECT(ADDRESS(ROW(BE228),MATCH(BE$167,$166:$166,0),1,1)&amp;":"&amp;ADDRESS(ROW(BE228),COLUMN(BE228)-1,1,1),TRUE))&gt;0,"",
                    IF(COUNTIF(INDIRECT(ADDRESS(ROW(BE228),MATCH(BE$167,$166:$166,0),1,1)&amp;":"&amp;ADDRESS(ROW(BE228),COLUMN(BE228)-1,1,1),TRUE),"OK")&gt;0,"OK","NOK")),
              IF(BE$8&gt;=VLOOKUP($A228,'2.2'!$D:$O,5,FALSE),"OK","NOK")),
         "")</f>
        <v/>
      </c>
      <c r="BF228" s="1170" t="str">
        <f ca="1">IF(intern2!BG64&gt;0,
        IF(BF$166="X",
              IF(COUNTBLANK(INDIRECT(ADDRESS(ROW(BF228),MATCH(BF$167,$166:$166,0),1,1)&amp;":"&amp;ADDRESS(ROW(BF228),COLUMN(BF228)-1,1,1),TRUE))&gt;0,"",
                    IF(COUNTIF(INDIRECT(ADDRESS(ROW(BF228),MATCH(BF$167,$166:$166,0),1,1)&amp;":"&amp;ADDRESS(ROW(BF228),COLUMN(BF228)-1,1,1),TRUE),"OK")&gt;0,"OK","NOK")),
              IF(BF$8&gt;=VLOOKUP($A228,'2.2'!$D:$O,5,FALSE),"OK","NOK")),
         "")</f>
        <v/>
      </c>
      <c r="BG228" s="1269" t="str">
        <f ca="1">IF(intern2!BH64&gt;0,
        IF(BG$166="X",
              IF(COUNTBLANK(INDIRECT(ADDRESS(ROW(BG228),MATCH(BG$167,$166:$166,0),1,1)&amp;":"&amp;ADDRESS(ROW(BG228),COLUMN(BG228)-1,1,1),TRUE))&gt;0,"",
                    IF(COUNTIF(INDIRECT(ADDRESS(ROW(BG228),MATCH(BG$167,$166:$166,0),1,1)&amp;":"&amp;ADDRESS(ROW(BG228),COLUMN(BG228)-1,1,1),TRUE),"OK")&gt;0,"OK","NOK")),
              IF(BG$8&gt;=VLOOKUP($A228,'2.2'!$D:$O,5,FALSE),"OK","NOK")),
         "")</f>
        <v/>
      </c>
      <c r="BH228" s="1176" t="str">
        <f t="shared" ca="1" si="12"/>
        <v>NOK</v>
      </c>
      <c r="BI228" s="1176"/>
    </row>
    <row r="229" spans="1:62" ht="26.4" x14ac:dyDescent="0.25">
      <c r="A229" s="716" t="str">
        <f t="shared" ref="A229:B229" si="72">+A69</f>
        <v>GEF3</v>
      </c>
      <c r="B229" s="1157" t="str">
        <f t="shared" si="72"/>
        <v>Chirurgia vascolare della carotide</v>
      </c>
      <c r="C229" s="1156" t="str">
        <f ca="1">IF(intern2!D65&gt;0,
        IF(C$166="X",
              IF(COUNTBLANK(INDIRECT(ADDRESS(ROW(C229),MATCH(C$167,$166:$166,0),1,1)&amp;":"&amp;ADDRESS(ROW(C229),COLUMN(C229)-1,1,1),TRUE))&gt;0,"",
                    IF(COUNTIF(INDIRECT(ADDRESS(ROW(C229),MATCH(C$167,$166:$166,0),1,1)&amp;":"&amp;ADDRESS(ROW(C229),COLUMN(C229)-1,1,1),TRUE),"OK")&gt;0,"OK","NOK")),
              IF(C$8&gt;=VLOOKUP($A229,'2.2'!$D:$O,5,FALSE),"OK","NOK")),
         "")</f>
        <v/>
      </c>
      <c r="D229" s="1156" t="str">
        <f ca="1">IF(intern2!E65&gt;0,
        IF(D$166="X",
              IF(COUNTBLANK(INDIRECT(ADDRESS(ROW(D229),MATCH(D$167,$166:$166,0),1,1)&amp;":"&amp;ADDRESS(ROW(D229),COLUMN(D229)-1,1,1),TRUE))&gt;0,"",
                    IF(COUNTIF(INDIRECT(ADDRESS(ROW(D229),MATCH(D$167,$166:$166,0),1,1)&amp;":"&amp;ADDRESS(ROW(D229),COLUMN(D229)-1,1,1),TRUE),"OK")&gt;0,"OK","NOK")),
              IF(D$8&gt;=VLOOKUP($A229,'2.2'!$D:$O,5,FALSE),"OK","NOK")),
         "")</f>
        <v/>
      </c>
      <c r="E229" s="1156" t="str">
        <f ca="1">IF(intern2!F65&gt;0,
        IF(E$166="X",
              IF(COUNTBLANK(INDIRECT(ADDRESS(ROW(E229),MATCH(E$167,$166:$166,0),1,1)&amp;":"&amp;ADDRESS(ROW(E229),COLUMN(E229)-1,1,1),TRUE))&gt;0,"",
                    IF(COUNTIF(INDIRECT(ADDRESS(ROW(E229),MATCH(E$167,$166:$166,0),1,1)&amp;":"&amp;ADDRESS(ROW(E229),COLUMN(E229)-1,1,1),TRUE),"OK")&gt;0,"OK","NOK")),
              IF(E$8&gt;=VLOOKUP($A229,'2.2'!$D:$O,5,FALSE),"OK","NOK")),
         "")</f>
        <v/>
      </c>
      <c r="F229" s="1156" t="str">
        <f ca="1">IF(intern2!G65&gt;0,
        IF(F$166="X",
              IF(COUNTBLANK(INDIRECT(ADDRESS(ROW(F229),MATCH(F$167,$166:$166,0),1,1)&amp;":"&amp;ADDRESS(ROW(F229),COLUMN(F229)-1,1,1),TRUE))&gt;0,"",
                    IF(COUNTIF(INDIRECT(ADDRESS(ROW(F229),MATCH(F$167,$166:$166,0),1,1)&amp;":"&amp;ADDRESS(ROW(F229),COLUMN(F229)-1,1,1),TRUE),"OK")&gt;0,"OK","NOK")),
              IF(F$8&gt;=VLOOKUP($A229,'2.2'!$D:$O,5,FALSE),"OK","NOK")),
         "")</f>
        <v/>
      </c>
      <c r="G229" s="1156" t="str">
        <f ca="1">IF(intern2!H65&gt;0,
        IF(G$166="X",
              IF(COUNTBLANK(INDIRECT(ADDRESS(ROW(G229),MATCH(G$167,$166:$166,0),1,1)&amp;":"&amp;ADDRESS(ROW(G229),COLUMN(G229)-1,1,1),TRUE))&gt;0,"",
                    IF(COUNTIF(INDIRECT(ADDRESS(ROW(G229),MATCH(G$167,$166:$166,0),1,1)&amp;":"&amp;ADDRESS(ROW(G229),COLUMN(G229)-1,1,1),TRUE),"OK")&gt;0,"OK","NOK")),
              IF(G$8&gt;=VLOOKUP($A229,'2.2'!$D:$O,5,FALSE),"OK","NOK")),
         "")</f>
        <v/>
      </c>
      <c r="H229" s="1156" t="str">
        <f ca="1">IF(intern2!I65&gt;0,
        IF(H$166="X",
              IF(COUNTBLANK(INDIRECT(ADDRESS(ROW(H229),MATCH(H$167,$166:$166,0),1,1)&amp;":"&amp;ADDRESS(ROW(H229),COLUMN(H229)-1,1,1),TRUE))&gt;0,"",
                    IF(COUNTIF(INDIRECT(ADDRESS(ROW(H229),MATCH(H$167,$166:$166,0),1,1)&amp;":"&amp;ADDRESS(ROW(H229),COLUMN(H229)-1,1,1),TRUE),"OK")&gt;0,"OK","NOK")),
              IF(H$8&gt;=VLOOKUP($A229,'2.2'!$D:$O,5,FALSE),"OK","NOK")),
         "")</f>
        <v/>
      </c>
      <c r="I229" s="1269" t="str">
        <f ca="1">IF(intern2!J65&gt;0,
        IF(I$166="X",
              IF(COUNTBLANK(INDIRECT(ADDRESS(ROW(I229),MATCH(I$167,$166:$166,0),1,1)&amp;":"&amp;ADDRESS(ROW(I229),COLUMN(I229)-1,1,1),TRUE))&gt;0,"",
                    IF(COUNTIF(INDIRECT(ADDRESS(ROW(I229),MATCH(I$167,$166:$166,0),1,1)&amp;":"&amp;ADDRESS(ROW(I229),COLUMN(I229)-1,1,1),TRUE),"OK")&gt;0,"OK","NOK")),
              IF(I$8&gt;=VLOOKUP($A229,'2.2'!$D:$O,5,FALSE),"OK","NOK")),
         "")</f>
        <v/>
      </c>
      <c r="J229" s="1159" t="str">
        <f ca="1">IF(intern2!K65&gt;0,
        IF(J$166="X",
              IF(COUNTBLANK(INDIRECT(ADDRESS(ROW(J229),MATCH(J$167,$166:$166,0),1,1)&amp;":"&amp;ADDRESS(ROW(J229),COLUMN(J229)-1,1,1),TRUE))&gt;0,"",
                    IF(COUNTIF(INDIRECT(ADDRESS(ROW(J229),MATCH(J$167,$166:$166,0),1,1)&amp;":"&amp;ADDRESS(ROW(J229),COLUMN(J229)-1,1,1),TRUE),"OK")&gt;0,"OK","NOK")),
              IF(J$8&gt;=VLOOKUP($A229,'2.2'!$D:$O,5,FALSE),"OK","NOK")),
         "")</f>
        <v>NOK</v>
      </c>
      <c r="K229" s="1156" t="str">
        <f ca="1">IF(intern2!L65&gt;0,
        IF(K$166="X",
              IF(COUNTBLANK(INDIRECT(ADDRESS(ROW(K229),MATCH(K$167,$166:$166,0),1,1)&amp;":"&amp;ADDRESS(ROW(K229),COLUMN(K229)-1,1,1),TRUE))&gt;0,"",
                    IF(COUNTIF(INDIRECT(ADDRESS(ROW(K229),MATCH(K$167,$166:$166,0),1,1)&amp;":"&amp;ADDRESS(ROW(K229),COLUMN(K229)-1,1,1),TRUE),"OK")&gt;0,"OK","NOK")),
              IF(K$8&gt;=VLOOKUP($A229,'2.2'!$D:$O,5,FALSE),"OK","NOK")),
         "")</f>
        <v/>
      </c>
      <c r="L229" s="1156" t="str">
        <f ca="1">IF(intern2!M65&gt;0,
        IF(L$166="X",
              IF(COUNTBLANK(INDIRECT(ADDRESS(ROW(L229),MATCH(L$167,$166:$166,0),1,1)&amp;":"&amp;ADDRESS(ROW(L229),COLUMN(L229)-1,1,1),TRUE))&gt;0,"",
                    IF(COUNTIF(INDIRECT(ADDRESS(ROW(L229),MATCH(L$167,$166:$166,0),1,1)&amp;":"&amp;ADDRESS(ROW(L229),COLUMN(L229)-1,1,1),TRUE),"OK")&gt;0,"OK","NOK")),
              IF(L$8&gt;=VLOOKUP($A229,'2.2'!$D:$O,5,FALSE),"OK","NOK")),
         "")</f>
        <v/>
      </c>
      <c r="M229" s="1156" t="str">
        <f ca="1">IF(intern2!N65&gt;0,
        IF(M$166="X",
              IF(COUNTBLANK(INDIRECT(ADDRESS(ROW(M229),MATCH(M$167,$166:$166,0),1,1)&amp;":"&amp;ADDRESS(ROW(M229),COLUMN(M229)-1,1,1),TRUE))&gt;0,"",
                    IF(COUNTIF(INDIRECT(ADDRESS(ROW(M229),MATCH(M$167,$166:$166,0),1,1)&amp;":"&amp;ADDRESS(ROW(M229),COLUMN(M229)-1,1,1),TRUE),"OK")&gt;0,"OK","NOK")),
              IF(M$8&gt;=VLOOKUP($A229,'2.2'!$D:$O,5,FALSE),"OK","NOK")),
         "")</f>
        <v/>
      </c>
      <c r="N229" s="1156" t="str">
        <f ca="1">IF(intern2!O65&gt;0,
        IF(N$166="X",
              IF(COUNTBLANK(INDIRECT(ADDRESS(ROW(N229),MATCH(N$167,$166:$166,0),1,1)&amp;":"&amp;ADDRESS(ROW(N229),COLUMN(N229)-1,1,1),TRUE))&gt;0,"",
                    IF(COUNTIF(INDIRECT(ADDRESS(ROW(N229),MATCH(N$167,$166:$166,0),1,1)&amp;":"&amp;ADDRESS(ROW(N229),COLUMN(N229)-1,1,1),TRUE),"OK")&gt;0,"OK","NOK")),
              IF(N$8&gt;=VLOOKUP($A229,'2.2'!$D:$O,5,FALSE),"OK","NOK")),
         "")</f>
        <v/>
      </c>
      <c r="O229" s="1156" t="str">
        <f ca="1">IF(intern2!P65&gt;0,
        IF(O$166="X",
              IF(COUNTBLANK(INDIRECT(ADDRESS(ROW(O229),MATCH(O$167,$166:$166,0),1,1)&amp;":"&amp;ADDRESS(ROW(O229),COLUMN(O229)-1,1,1),TRUE))&gt;0,"",
                    IF(COUNTIF(INDIRECT(ADDRESS(ROW(O229),MATCH(O$167,$166:$166,0),1,1)&amp;":"&amp;ADDRESS(ROW(O229),COLUMN(O229)-1,1,1),TRUE),"OK")&gt;0,"OK","NOK")),
              IF(O$8&gt;=VLOOKUP($A229,'2.2'!$D:$O,5,FALSE),"OK","NOK")),
         "")</f>
        <v/>
      </c>
      <c r="P229" s="1156" t="str">
        <f ca="1">IF(intern2!Q65&gt;0,
        IF(P$166="X",
              IF(COUNTBLANK(INDIRECT(ADDRESS(ROW(P229),MATCH(P$167,$166:$166,0),1,1)&amp;":"&amp;ADDRESS(ROW(P229),COLUMN(P229)-1,1,1),TRUE))&gt;0,"",
                    IF(COUNTIF(INDIRECT(ADDRESS(ROW(P229),MATCH(P$167,$166:$166,0),1,1)&amp;":"&amp;ADDRESS(ROW(P229),COLUMN(P229)-1,1,1),TRUE),"OK")&gt;0,"OK","NOK")),
              IF(P$8&gt;=VLOOKUP($A229,'2.2'!$D:$O,5,FALSE),"OK","NOK")),
         "")</f>
        <v/>
      </c>
      <c r="Q229" s="1156" t="str">
        <f ca="1">IF(intern2!R65&gt;0,
        IF(Q$166="X",
              IF(COUNTBLANK(INDIRECT(ADDRESS(ROW(Q229),MATCH(Q$167,$166:$166,0),1,1)&amp;":"&amp;ADDRESS(ROW(Q229),COLUMN(Q229)-1,1,1),TRUE))&gt;0,"",
                    IF(COUNTIF(INDIRECT(ADDRESS(ROW(Q229),MATCH(Q$167,$166:$166,0),1,1)&amp;":"&amp;ADDRESS(ROW(Q229),COLUMN(Q229)-1,1,1),TRUE),"OK")&gt;0,"OK","NOK")),
              IF(Q$8&gt;=VLOOKUP($A229,'2.2'!$D:$O,5,FALSE),"OK","NOK")),
         "")</f>
        <v/>
      </c>
      <c r="R229" s="1159" t="str">
        <f ca="1">IF(intern2!S65&gt;0,
        IF(R$166="X",
              IF(COUNTBLANK(INDIRECT(ADDRESS(ROW(R229),MATCH(R$167,$166:$166,0),1,1)&amp;":"&amp;ADDRESS(ROW(R229),COLUMN(R229)-1,1,1),TRUE))&gt;0,"",
                    IF(COUNTIF(INDIRECT(ADDRESS(ROW(R229),MATCH(R$167,$166:$166,0),1,1)&amp;":"&amp;ADDRESS(ROW(R229),COLUMN(R229)-1,1,1),TRUE),"OK")&gt;0,"OK","NOK")),
              IF(R$8&gt;=VLOOKUP($A229,'2.2'!$D:$O,5,FALSE),"OK","NOK")),
         "")</f>
        <v>NOK</v>
      </c>
      <c r="S229" s="1159" t="str">
        <f ca="1">IF(intern2!T65&gt;0,
        IF(S$166="X",
              IF(COUNTBLANK(INDIRECT(ADDRESS(ROW(S229),MATCH(S$167,$166:$166,0),1,1)&amp;":"&amp;ADDRESS(ROW(S229),COLUMN(S229)-1,1,1),TRUE))&gt;0,"",
                    IF(COUNTIF(INDIRECT(ADDRESS(ROW(S229),MATCH(S$167,$166:$166,0),1,1)&amp;":"&amp;ADDRESS(ROW(S229),COLUMN(S229)-1,1,1),TRUE),"OK")&gt;0,"OK","NOK")),
              IF(S$8&gt;=VLOOKUP($A229,'2.2'!$D:$O,5,FALSE),"OK","NOK")),
         "")</f>
        <v/>
      </c>
      <c r="T229" s="1156" t="str">
        <f ca="1">IF(intern2!U65&gt;0,
        IF(T$166="X",
              IF(COUNTBLANK(INDIRECT(ADDRESS(ROW(T229),MATCH(T$167,$166:$166,0),1,1)&amp;":"&amp;ADDRESS(ROW(T229),COLUMN(T229)-1,1,1),TRUE))&gt;0,"",
                    IF(COUNTIF(INDIRECT(ADDRESS(ROW(T229),MATCH(T$167,$166:$166,0),1,1)&amp;":"&amp;ADDRESS(ROW(T229),COLUMN(T229)-1,1,1),TRUE),"OK")&gt;0,"OK","NOK")),
              IF(T$8&gt;=VLOOKUP($A229,'2.2'!$D:$O,5,FALSE),"OK","NOK")),
         "")</f>
        <v/>
      </c>
      <c r="U229" s="1156" t="str">
        <f ca="1">IF(intern2!V65&gt;0,
        IF(U$166="X",
              IF(COUNTBLANK(INDIRECT(ADDRESS(ROW(U229),MATCH(U$167,$166:$166,0),1,1)&amp;":"&amp;ADDRESS(ROW(U229),COLUMN(U229)-1,1,1),TRUE))&gt;0,"",
                    IF(COUNTIF(INDIRECT(ADDRESS(ROW(U229),MATCH(U$167,$166:$166,0),1,1)&amp;":"&amp;ADDRESS(ROW(U229),COLUMN(U229)-1,1,1),TRUE),"OK")&gt;0,"OK","NOK")),
              IF(U$8&gt;=VLOOKUP($A229,'2.2'!$D:$O,5,FALSE),"OK","NOK")),
         "")</f>
        <v/>
      </c>
      <c r="V229" s="1156" t="str">
        <f ca="1">IF(intern2!W65&gt;0,
        IF(V$166="X",
              IF(COUNTBLANK(INDIRECT(ADDRESS(ROW(V229),MATCH(V$167,$166:$166,0),1,1)&amp;":"&amp;ADDRESS(ROW(V229),COLUMN(V229)-1,1,1),TRUE))&gt;0,"",
                    IF(COUNTIF(INDIRECT(ADDRESS(ROW(V229),MATCH(V$167,$166:$166,0),1,1)&amp;":"&amp;ADDRESS(ROW(V229),COLUMN(V229)-1,1,1),TRUE),"OK")&gt;0,"OK","NOK")),
              IF(V$8&gt;=VLOOKUP($A229,'2.2'!$D:$O,5,FALSE),"OK","NOK")),
         "")</f>
        <v/>
      </c>
      <c r="W229" s="1156" t="str">
        <f ca="1">IF(intern2!X65&gt;0,
        IF(W$166="X",
              IF(COUNTBLANK(INDIRECT(ADDRESS(ROW(W229),MATCH(W$167,$166:$166,0),1,1)&amp;":"&amp;ADDRESS(ROW(W229),COLUMN(W229)-1,1,1),TRUE))&gt;0,"",
                    IF(COUNTIF(INDIRECT(ADDRESS(ROW(W229),MATCH(W$167,$166:$166,0),1,1)&amp;":"&amp;ADDRESS(ROW(W229),COLUMN(W229)-1,1,1),TRUE),"OK")&gt;0,"OK","NOK")),
              IF(W$8&gt;=VLOOKUP($A229,'2.2'!$D:$O,5,FALSE),"OK","NOK")),
         "")</f>
        <v/>
      </c>
      <c r="X229" s="1156" t="str">
        <f ca="1">IF(intern2!Y65&gt;0,
        IF(X$166="X",
              IF(COUNTBLANK(INDIRECT(ADDRESS(ROW(X229),MATCH(X$167,$166:$166,0),1,1)&amp;":"&amp;ADDRESS(ROW(X229),COLUMN(X229)-1,1,1),TRUE))&gt;0,"",
                    IF(COUNTIF(INDIRECT(ADDRESS(ROW(X229),MATCH(X$167,$166:$166,0),1,1)&amp;":"&amp;ADDRESS(ROW(X229),COLUMN(X229)-1,1,1),TRUE),"OK")&gt;0,"OK","NOK")),
              IF(X$8&gt;=VLOOKUP($A229,'2.2'!$D:$O,5,FALSE),"OK","NOK")),
         "")</f>
        <v/>
      </c>
      <c r="Y229" s="1170" t="str">
        <f ca="1">IF(intern2!Z65&gt;0,
        IF(Y$166="X",
              IF(COUNTBLANK(INDIRECT(ADDRESS(ROW(Y229),MATCH(Y$167,$166:$166,0),1,1)&amp;":"&amp;ADDRESS(ROW(Y229),COLUMN(Y229)-1,1,1),TRUE))&gt;0,"",
                    IF(COUNTIF(INDIRECT(ADDRESS(ROW(Y229),MATCH(Y$167,$166:$166,0),1,1)&amp;":"&amp;ADDRESS(ROW(Y229),COLUMN(Y229)-1,1,1),TRUE),"OK")&gt;0,"OK","NOK")),
              IF(Y$8&gt;=VLOOKUP($A229,'2.2'!$D:$O,5,FALSE),"OK","NOK")),
         "")</f>
        <v/>
      </c>
      <c r="Z229" s="1269" t="str">
        <f ca="1">IF(intern2!AA65&gt;0,
        IF(Z$166="X",
              IF(COUNTBLANK(INDIRECT(ADDRESS(ROW(Z229),MATCH(Z$167,$166:$166,0),1,1)&amp;":"&amp;ADDRESS(ROW(Z229),COLUMN(Z229)-1,1,1),TRUE))&gt;0,"",
                    IF(COUNTIF(INDIRECT(ADDRESS(ROW(Z229),MATCH(Z$167,$166:$166,0),1,1)&amp;":"&amp;ADDRESS(ROW(Z229),COLUMN(Z229)-1,1,1),TRUE),"OK")&gt;0,"OK","NOK")),
              IF(Z$8&gt;=VLOOKUP($A229,'2.2'!$D:$O,5,FALSE),"OK","NOK")),
         "")</f>
        <v/>
      </c>
      <c r="AA229" s="1156" t="str">
        <f ca="1">IF(intern2!AB65&gt;0,
        IF(AA$166="X",
              IF(COUNTBLANK(INDIRECT(ADDRESS(ROW(AA229),MATCH(AA$167,$166:$166,0),1,1)&amp;":"&amp;ADDRESS(ROW(AA229),COLUMN(AA229)-1,1,1),TRUE))&gt;0,"",
                    IF(COUNTIF(INDIRECT(ADDRESS(ROW(AA229),MATCH(AA$167,$166:$166,0),1,1)&amp;":"&amp;ADDRESS(ROW(AA229),COLUMN(AA229)-1,1,1),TRUE),"OK")&gt;0,"OK","NOK")),
              IF(AA$8&gt;=VLOOKUP($A229,'2.2'!$D:$O,5,FALSE),"OK","NOK")),
         "")</f>
        <v/>
      </c>
      <c r="AB229" s="1156" t="str">
        <f ca="1">IF(intern2!AC65&gt;0,
        IF(AB$166="X",
              IF(COUNTBLANK(INDIRECT(ADDRESS(ROW(AB229),MATCH(AB$167,$166:$166,0),1,1)&amp;":"&amp;ADDRESS(ROW(AB229),COLUMN(AB229)-1,1,1),TRUE))&gt;0,"",
                    IF(COUNTIF(INDIRECT(ADDRESS(ROW(AB229),MATCH(AB$167,$166:$166,0),1,1)&amp;":"&amp;ADDRESS(ROW(AB229),COLUMN(AB229)-1,1,1),TRUE),"OK")&gt;0,"OK","NOK")),
              IF(AB$8&gt;=VLOOKUP($A229,'2.2'!$D:$O,5,FALSE),"OK","NOK")),
         "")</f>
        <v/>
      </c>
      <c r="AC229" s="1156" t="str">
        <f ca="1">IF(intern2!AD65&gt;0,
        IF(AC$166="X",
              IF(COUNTBLANK(INDIRECT(ADDRESS(ROW(AC229),MATCH(AC$167,$166:$166,0),1,1)&amp;":"&amp;ADDRESS(ROW(AC229),COLUMN(AC229)-1,1,1),TRUE))&gt;0,"",
                    IF(COUNTIF(INDIRECT(ADDRESS(ROW(AC229),MATCH(AC$167,$166:$166,0),1,1)&amp;":"&amp;ADDRESS(ROW(AC229),COLUMN(AC229)-1,1,1),TRUE),"OK")&gt;0,"OK","NOK")),
              IF(AC$8&gt;=VLOOKUP($A229,'2.2'!$D:$O,5,FALSE),"OK","NOK")),
         "")</f>
        <v/>
      </c>
      <c r="AD229" s="1156" t="str">
        <f ca="1">IF(intern2!AE65&gt;0,
        IF(AD$166="X",
              IF(COUNTBLANK(INDIRECT(ADDRESS(ROW(AD229),MATCH(AD$167,$166:$166,0),1,1)&amp;":"&amp;ADDRESS(ROW(AD229),COLUMN(AD229)-1,1,1),TRUE))&gt;0,"",
                    IF(COUNTIF(INDIRECT(ADDRESS(ROW(AD229),MATCH(AD$167,$166:$166,0),1,1)&amp;":"&amp;ADDRESS(ROW(AD229),COLUMN(AD229)-1,1,1),TRUE),"OK")&gt;0,"OK","NOK")),
              IF(AD$8&gt;=VLOOKUP($A229,'2.2'!$D:$O,5,FALSE),"OK","NOK")),
         "")</f>
        <v/>
      </c>
      <c r="AE229" s="1160" t="str">
        <f ca="1">IF(intern2!AF65&gt;0,
        IF(AE$166="X",
              IF(COUNTBLANK(INDIRECT(ADDRESS(ROW(AE229),MATCH(AE$167,$166:$166,0),1,1)&amp;":"&amp;ADDRESS(ROW(AE229),COLUMN(AE229)-1,1,1),TRUE))&gt;0,"",
                    IF(COUNTIF(INDIRECT(ADDRESS(ROW(AE229),MATCH(AE$167,$166:$166,0),1,1)&amp;":"&amp;ADDRESS(ROW(AE229),COLUMN(AE229)-1,1,1),TRUE),"OK")&gt;0,"OK","NOK")),
              IF(AE$8&gt;=VLOOKUP($A229,'2.2'!$D:$O,5,FALSE),"OK","NOK")),
         "")</f>
        <v/>
      </c>
      <c r="AF229" s="1269" t="str">
        <f ca="1">IF(intern2!AG65&gt;0,
        IF(AF$166="X",
              IF(COUNTBLANK(INDIRECT(ADDRESS(ROW(AF229),MATCH(AF$167,$166:$166,0),1,1)&amp;":"&amp;ADDRESS(ROW(AF229),COLUMN(AF229)-1,1,1),TRUE))&gt;0,"",
                    IF(COUNTIF(INDIRECT(ADDRESS(ROW(AF229),MATCH(AF$167,$166:$166,0),1,1)&amp;":"&amp;ADDRESS(ROW(AF229),COLUMN(AF229)-1,1,1),TRUE),"OK")&gt;0,"OK","NOK")),
              IF(AF$8&gt;=VLOOKUP($A229,'2.2'!$D:$O,5,FALSE),"OK","NOK")),
         "")</f>
        <v/>
      </c>
      <c r="AG229" s="1160" t="str">
        <f ca="1">IF(intern2!AH65&gt;0,
        IF(AG$166="X",
              IF(COUNTBLANK(INDIRECT(ADDRESS(ROW(AG229),MATCH(AG$167,$166:$166,0),1,1)&amp;":"&amp;ADDRESS(ROW(AG229),COLUMN(AG229)-1,1,1),TRUE))&gt;0,"",
                    IF(COUNTIF(INDIRECT(ADDRESS(ROW(AG229),MATCH(AG$167,$166:$166,0),1,1)&amp;":"&amp;ADDRESS(ROW(AG229),COLUMN(AG229)-1,1,1),TRUE),"OK")&gt;0,"OK","NOK")),
              IF(AG$8&gt;=VLOOKUP($A229,'2.2'!$D:$O,5,FALSE),"OK","NOK")),
         "")</f>
        <v/>
      </c>
      <c r="AH229" s="1160" t="str">
        <f ca="1">IF(intern2!AI65&gt;0,
        IF(AH$166="X",
              IF(COUNTBLANK(INDIRECT(ADDRESS(ROW(AH229),MATCH(AH$167,$166:$166,0),1,1)&amp;":"&amp;ADDRESS(ROW(AH229),COLUMN(AH229)-1,1,1),TRUE))&gt;0,"",
                    IF(COUNTIF(INDIRECT(ADDRESS(ROW(AH229),MATCH(AH$167,$166:$166,0),1,1)&amp;":"&amp;ADDRESS(ROW(AH229),COLUMN(AH229)-1,1,1),TRUE),"OK")&gt;0,"OK","NOK")),
              IF(AH$8&gt;=VLOOKUP($A229,'2.2'!$D:$O,5,FALSE),"OK","NOK")),
         "")</f>
        <v/>
      </c>
      <c r="AI229" s="1156" t="str">
        <f ca="1">IF(intern2!AJ65&gt;0,
        IF(AI$166="X",
              IF(COUNTBLANK(INDIRECT(ADDRESS(ROW(AI229),MATCH(AI$167,$166:$166,0),1,1)&amp;":"&amp;ADDRESS(ROW(AI229),COLUMN(AI229)-1,1,1),TRUE))&gt;0,"",
                    IF(COUNTIF(INDIRECT(ADDRESS(ROW(AI229),MATCH(AI$167,$166:$166,0),1,1)&amp;":"&amp;ADDRESS(ROW(AI229),COLUMN(AI229)-1,1,1),TRUE),"OK")&gt;0,"OK","NOK")),
              IF(AI$8&gt;=VLOOKUP($A229,'2.2'!$D:$O,5,FALSE),"OK","NOK")),
         "")</f>
        <v>NOK</v>
      </c>
      <c r="AJ229" s="1156" t="str">
        <f ca="1">IF(intern2!AK65&gt;0,
        IF(AJ$166="X",
              IF(COUNTBLANK(INDIRECT(ADDRESS(ROW(AJ229),MATCH(AJ$167,$166:$166,0),1,1)&amp;":"&amp;ADDRESS(ROW(AJ229),COLUMN(AJ229)-1,1,1),TRUE))&gt;0,"",
                    IF(COUNTIF(INDIRECT(ADDRESS(ROW(AJ229),MATCH(AJ$167,$166:$166,0),1,1)&amp;":"&amp;ADDRESS(ROW(AJ229),COLUMN(AJ229)-1,1,1),TRUE),"OK")&gt;0,"OK","NOK")),
              IF(AJ$8&gt;=VLOOKUP($A229,'2.2'!$D:$O,5,FALSE),"OK","NOK")),
         "")</f>
        <v/>
      </c>
      <c r="AK229" s="1156" t="str">
        <f ca="1">IF(intern2!AL65&gt;0,
        IF(AK$166="X",
              IF(COUNTBLANK(INDIRECT(ADDRESS(ROW(AK229),MATCH(AK$167,$166:$166,0),1,1)&amp;":"&amp;ADDRESS(ROW(AK229),COLUMN(AK229)-1,1,1),TRUE))&gt;0,"",
                    IF(COUNTIF(INDIRECT(ADDRESS(ROW(AK229),MATCH(AK$167,$166:$166,0),1,1)&amp;":"&amp;ADDRESS(ROW(AK229),COLUMN(AK229)-1,1,1),TRUE),"OK")&gt;0,"OK","NOK")),
              IF(AK$8&gt;=VLOOKUP($A229,'2.2'!$D:$O,5,FALSE),"OK","NOK")),
         "")</f>
        <v/>
      </c>
      <c r="AL229" s="1156" t="str">
        <f ca="1">IF(intern2!AM65&gt;0,
        IF(AL$166="X",
              IF(COUNTBLANK(INDIRECT(ADDRESS(ROW(AL229),MATCH(AL$167,$166:$166,0),1,1)&amp;":"&amp;ADDRESS(ROW(AL229),COLUMN(AL229)-1,1,1),TRUE))&gt;0,"",
                    IF(COUNTIF(INDIRECT(ADDRESS(ROW(AL229),MATCH(AL$167,$166:$166,0),1,1)&amp;":"&amp;ADDRESS(ROW(AL229),COLUMN(AL229)-1,1,1),TRUE),"OK")&gt;0,"OK","NOK")),
              IF(AL$8&gt;=VLOOKUP($A229,'2.2'!$D:$O,5,FALSE),"OK","NOK")),
         "")</f>
        <v/>
      </c>
      <c r="AM229" s="1269" t="str">
        <f ca="1">IF(intern2!AN65&gt;0,
        IF(AM$166="X",
              IF(COUNTBLANK(INDIRECT(ADDRESS(ROW(AM229),MATCH(AM$167,$166:$166,0),1,1)&amp;":"&amp;ADDRESS(ROW(AM229),COLUMN(AM229)-1,1,1),TRUE))&gt;0,"",
                    IF(COUNTIF(INDIRECT(ADDRESS(ROW(AM229),MATCH(AM$167,$166:$166,0),1,1)&amp;":"&amp;ADDRESS(ROW(AM229),COLUMN(AM229)-1,1,1),TRUE),"OK")&gt;0,"OK","NOK")),
              IF(AM$8&gt;=VLOOKUP($A229,'2.2'!$D:$O,5,FALSE),"OK","NOK")),
         "")</f>
        <v/>
      </c>
      <c r="AN229" s="1170" t="str">
        <f ca="1">IF(intern2!AO65&gt;0,
        IF(AN$166="X",
              IF(COUNTBLANK(INDIRECT(ADDRESS(ROW(AN229),MATCH(AN$167,$166:$166,0),1,1)&amp;":"&amp;ADDRESS(ROW(AN229),COLUMN(AN229)-1,1,1),TRUE))&gt;0,"",
                    IF(COUNTIF(INDIRECT(ADDRESS(ROW(AN229),MATCH(AN$167,$166:$166,0),1,1)&amp;":"&amp;ADDRESS(ROW(AN229),COLUMN(AN229)-1,1,1),TRUE),"OK")&gt;0,"OK","NOK")),
              IF(AN$8&gt;=VLOOKUP($A229,'2.2'!$D:$O,5,FALSE),"OK","NOK")),
         "")</f>
        <v/>
      </c>
      <c r="AO229" s="1156" t="str">
        <f ca="1">IF(intern2!AP65&gt;0,
        IF(AO$166="X",
              IF(COUNTBLANK(INDIRECT(ADDRESS(ROW(AO229),MATCH(AO$167,$166:$166,0),1,1)&amp;":"&amp;ADDRESS(ROW(AO229),COLUMN(AO229)-1,1,1),TRUE))&gt;0,"",
                    IF(COUNTIF(INDIRECT(ADDRESS(ROW(AO229),MATCH(AO$167,$166:$166,0),1,1)&amp;":"&amp;ADDRESS(ROW(AO229),COLUMN(AO229)-1,1,1),TRUE),"OK")&gt;0,"OK","NOK")),
              IF(AO$8&gt;=VLOOKUP($A229,'2.2'!$D:$O,5,FALSE),"OK","NOK")),
         "")</f>
        <v/>
      </c>
      <c r="AP229" s="1156" t="str">
        <f ca="1">IF(intern2!AQ65&gt;0,
        IF(AP$166="X",
              IF(COUNTBLANK(INDIRECT(ADDRESS(ROW(AP229),MATCH(AP$167,$166:$166,0),1,1)&amp;":"&amp;ADDRESS(ROW(AP229),COLUMN(AP229)-1,1,1),TRUE))&gt;0,"",
                    IF(COUNTIF(INDIRECT(ADDRESS(ROW(AP229),MATCH(AP$167,$166:$166,0),1,1)&amp;":"&amp;ADDRESS(ROW(AP229),COLUMN(AP229)-1,1,1),TRUE),"OK")&gt;0,"OK","NOK")),
              IF(AP$8&gt;=VLOOKUP($A229,'2.2'!$D:$O,5,FALSE),"OK","NOK")),
         "")</f>
        <v/>
      </c>
      <c r="AQ229" s="1269" t="str">
        <f ca="1">IF(intern2!AR65&gt;0,
        IF(AQ$166="X",
              IF(COUNTBLANK(INDIRECT(ADDRESS(ROW(AQ229),MATCH(AQ$167,$166:$166,0),1,1)&amp;":"&amp;ADDRESS(ROW(AQ229),COLUMN(AQ229)-1,1,1),TRUE))&gt;0,"",
                    IF(COUNTIF(INDIRECT(ADDRESS(ROW(AQ229),MATCH(AQ$167,$166:$166,0),1,1)&amp;":"&amp;ADDRESS(ROW(AQ229),COLUMN(AQ229)-1,1,1),TRUE),"OK")&gt;0,"OK","NOK")),
              IF(AQ$8&gt;=VLOOKUP($A229,'2.2'!$D:$O,5,FALSE),"OK","NOK")),
         "")</f>
        <v/>
      </c>
      <c r="AR229" s="1156" t="str">
        <f ca="1">IF(intern2!AS65&gt;0,
        IF(AR$166="X",
              IF(COUNTBLANK(INDIRECT(ADDRESS(ROW(AR229),MATCH(AR$167,$166:$166,0),1,1)&amp;":"&amp;ADDRESS(ROW(AR229),COLUMN(AR229)-1,1,1),TRUE))&gt;0,"",
                    IF(COUNTIF(INDIRECT(ADDRESS(ROW(AR229),MATCH(AR$167,$166:$166,0),1,1)&amp;":"&amp;ADDRESS(ROW(AR229),COLUMN(AR229)-1,1,1),TRUE),"OK")&gt;0,"OK","NOK")),
              IF(AR$8&gt;=VLOOKUP($A229,'2.2'!$D:$O,5,FALSE),"OK","NOK")),
         "")</f>
        <v/>
      </c>
      <c r="AS229" s="1156" t="str">
        <f ca="1">IF(intern2!AT65&gt;0,
        IF(AS$166="X",
              IF(COUNTBLANK(INDIRECT(ADDRESS(ROW(AS229),MATCH(AS$167,$166:$166,0),1,1)&amp;":"&amp;ADDRESS(ROW(AS229),COLUMN(AS229)-1,1,1),TRUE))&gt;0,"",
                    IF(COUNTIF(INDIRECT(ADDRESS(ROW(AS229),MATCH(AS$167,$166:$166,0),1,1)&amp;":"&amp;ADDRESS(ROW(AS229),COLUMN(AS229)-1,1,1),TRUE),"OK")&gt;0,"OK","NOK")),
              IF(AS$8&gt;=VLOOKUP($A229,'2.2'!$D:$O,5,FALSE),"OK","NOK")),
         "")</f>
        <v/>
      </c>
      <c r="AT229" s="1269" t="str">
        <f ca="1">IF(intern2!AU65&gt;0,
        IF(AT$166="X",
              IF(COUNTBLANK(INDIRECT(ADDRESS(ROW(AT229),MATCH(AT$167,$166:$166,0),1,1)&amp;":"&amp;ADDRESS(ROW(AT229),COLUMN(AT229)-1,1,1),TRUE))&gt;0,"",
                    IF(COUNTIF(INDIRECT(ADDRESS(ROW(AT229),MATCH(AT$167,$166:$166,0),1,1)&amp;":"&amp;ADDRESS(ROW(AT229),COLUMN(AT229)-1,1,1),TRUE),"OK")&gt;0,"OK","NOK")),
              IF(AT$8&gt;=VLOOKUP($A229,'2.2'!$D:$O,5,FALSE),"OK","NOK")),
         "")</f>
        <v/>
      </c>
      <c r="AU229" s="1156" t="str">
        <f ca="1">IF(intern2!AV65&gt;0,
        IF(AU$166="X",
              IF(COUNTBLANK(INDIRECT(ADDRESS(ROW(AU229),MATCH(AU$167,$166:$166,0),1,1)&amp;":"&amp;ADDRESS(ROW(AU229),COLUMN(AU229)-1,1,1),TRUE))&gt;0,"",
                    IF(COUNTIF(INDIRECT(ADDRESS(ROW(AU229),MATCH(AU$167,$166:$166,0),1,1)&amp;":"&amp;ADDRESS(ROW(AU229),COLUMN(AU229)-1,1,1),TRUE),"OK")&gt;0,"OK","NOK")),
              IF(AU$8&gt;=VLOOKUP($A229,'2.2'!$D:$O,5,FALSE),"OK","NOK")),
         "")</f>
        <v/>
      </c>
      <c r="AV229" s="1156" t="str">
        <f ca="1">IF(intern2!AW65&gt;0,
        IF(AV$166="X",
              IF(COUNTBLANK(INDIRECT(ADDRESS(ROW(AV229),MATCH(AV$167,$166:$166,0),1,1)&amp;":"&amp;ADDRESS(ROW(AV229),COLUMN(AV229)-1,1,1),TRUE))&gt;0,"",
                    IF(COUNTIF(INDIRECT(ADDRESS(ROW(AV229),MATCH(AV$167,$166:$166,0),1,1)&amp;":"&amp;ADDRESS(ROW(AV229),COLUMN(AV229)-1,1,1),TRUE),"OK")&gt;0,"OK","NOK")),
              IF(AV$8&gt;=VLOOKUP($A229,'2.2'!$D:$O,5,FALSE),"OK","NOK")),
         "")</f>
        <v/>
      </c>
      <c r="AW229" s="1156" t="str">
        <f ca="1">IF(intern2!AX65&gt;0,
        IF(AW$166="X",
              IF(COUNTBLANK(INDIRECT(ADDRESS(ROW(AW229),MATCH(AW$167,$166:$166,0),1,1)&amp;":"&amp;ADDRESS(ROW(AW229),COLUMN(AW229)-1,1,1),TRUE))&gt;0,"",
                    IF(COUNTIF(INDIRECT(ADDRESS(ROW(AW229),MATCH(AW$167,$166:$166,0),1,1)&amp;":"&amp;ADDRESS(ROW(AW229),COLUMN(AW229)-1,1,1),TRUE),"OK")&gt;0,"OK","NOK")),
              IF(AW$8&gt;=VLOOKUP($A229,'2.2'!$D:$O,5,FALSE),"OK","NOK")),
         "")</f>
        <v/>
      </c>
      <c r="AX229" s="1156" t="str">
        <f ca="1">IF(intern2!AY65&gt;0,
        IF(AX$166="X",
              IF(COUNTBLANK(INDIRECT(ADDRESS(ROW(AX229),MATCH(AX$167,$166:$166,0),1,1)&amp;":"&amp;ADDRESS(ROW(AX229),COLUMN(AX229)-1,1,1),TRUE))&gt;0,"",
                    IF(COUNTIF(INDIRECT(ADDRESS(ROW(AX229),MATCH(AX$167,$166:$166,0),1,1)&amp;":"&amp;ADDRESS(ROW(AX229),COLUMN(AX229)-1,1,1),TRUE),"OK")&gt;0,"OK","NOK")),
              IF(AX$8&gt;=VLOOKUP($A229,'2.2'!$D:$O,5,FALSE),"OK","NOK")),
         "")</f>
        <v/>
      </c>
      <c r="AY229" s="1156" t="str">
        <f ca="1">IF(intern2!AZ65&gt;0,
        IF(AY$166="X",
              IF(COUNTBLANK(INDIRECT(ADDRESS(ROW(AY229),MATCH(AY$167,$166:$166,0),1,1)&amp;":"&amp;ADDRESS(ROW(AY229),COLUMN(AY229)-1,1,1),TRUE))&gt;0,"",
                    IF(COUNTIF(INDIRECT(ADDRESS(ROW(AY229),MATCH(AY$167,$166:$166,0),1,1)&amp;":"&amp;ADDRESS(ROW(AY229),COLUMN(AY229)-1,1,1),TRUE),"OK")&gt;0,"OK","NOK")),
              IF(AY$8&gt;=VLOOKUP($A229,'2.2'!$D:$O,5,FALSE),"OK","NOK")),
         "")</f>
        <v/>
      </c>
      <c r="AZ229" s="1269" t="str">
        <f ca="1">IF(intern2!BA65&gt;0,
        IF(AZ$166="X",
              IF(COUNTBLANK(INDIRECT(ADDRESS(ROW(AZ229),MATCH(AZ$167,$166:$166,0),1,1)&amp;":"&amp;ADDRESS(ROW(AZ229),COLUMN(AZ229)-1,1,1),TRUE))&gt;0,"",
                    IF(COUNTIF(INDIRECT(ADDRESS(ROW(AZ229),MATCH(AZ$167,$166:$166,0),1,1)&amp;":"&amp;ADDRESS(ROW(AZ229),COLUMN(AZ229)-1,1,1),TRUE),"OK")&gt;0,"OK","NOK")),
              IF(AZ$8&gt;=VLOOKUP($A229,'2.2'!$D:$O,5,FALSE),"OK","NOK")),
         "")</f>
        <v/>
      </c>
      <c r="BA229" s="1156" t="str">
        <f ca="1">IF(intern2!BB65&gt;0,
        IF(BA$166="X",
              IF(COUNTBLANK(INDIRECT(ADDRESS(ROW(BA229),MATCH(BA$167,$166:$166,0),1,1)&amp;":"&amp;ADDRESS(ROW(BA229),COLUMN(BA229)-1,1,1),TRUE))&gt;0,"",
                    IF(COUNTIF(INDIRECT(ADDRESS(ROW(BA229),MATCH(BA$167,$166:$166,0),1,1)&amp;":"&amp;ADDRESS(ROW(BA229),COLUMN(BA229)-1,1,1),TRUE),"OK")&gt;0,"OK","NOK")),
              IF(BA$8&gt;=VLOOKUP($A229,'2.2'!$D:$O,5,FALSE),"OK","NOK")),
         "")</f>
        <v/>
      </c>
      <c r="BB229" s="1156" t="str">
        <f ca="1">IF(intern2!BC65&gt;0,
        IF(BB$166="X",
              IF(COUNTBLANK(INDIRECT(ADDRESS(ROW(BB229),MATCH(BB$167,$166:$166,0),1,1)&amp;":"&amp;ADDRESS(ROW(BB229),COLUMN(BB229)-1,1,1),TRUE))&gt;0,"",
                    IF(COUNTIF(INDIRECT(ADDRESS(ROW(BB229),MATCH(BB$167,$166:$166,0),1,1)&amp;":"&amp;ADDRESS(ROW(BB229),COLUMN(BB229)-1,1,1),TRUE),"OK")&gt;0,"OK","NOK")),
              IF(BB$8&gt;=VLOOKUP($A229,'2.2'!$D:$O,5,FALSE),"OK","NOK")),
         "")</f>
        <v/>
      </c>
      <c r="BC229" s="1156" t="str">
        <f ca="1">IF(intern2!BD65&gt;0,
        IF(BC$166="X",
              IF(COUNTBLANK(INDIRECT(ADDRESS(ROW(BC229),MATCH(BC$167,$166:$166,0),1,1)&amp;":"&amp;ADDRESS(ROW(BC229),COLUMN(BC229)-1,1,1),TRUE))&gt;0,"",
                    IF(COUNTIF(INDIRECT(ADDRESS(ROW(BC229),MATCH(BC$167,$166:$166,0),1,1)&amp;":"&amp;ADDRESS(ROW(BC229),COLUMN(BC229)-1,1,1),TRUE),"OK")&gt;0,"OK","NOK")),
              IF(BC$8&gt;=VLOOKUP($A229,'2.2'!$D:$O,5,FALSE),"OK","NOK")),
         "")</f>
        <v/>
      </c>
      <c r="BD229" s="1156" t="str">
        <f ca="1">IF(intern2!BE65&gt;0,
        IF(BD$166="X",
              IF(COUNTBLANK(INDIRECT(ADDRESS(ROW(BD229),MATCH(BD$167,$166:$166,0),1,1)&amp;":"&amp;ADDRESS(ROW(BD229),COLUMN(BD229)-1,1,1),TRUE))&gt;0,"",
                    IF(COUNTIF(INDIRECT(ADDRESS(ROW(BD229),MATCH(BD$167,$166:$166,0),1,1)&amp;":"&amp;ADDRESS(ROW(BD229),COLUMN(BD229)-1,1,1),TRUE),"OK")&gt;0,"OK","NOK")),
              IF(BD$8&gt;=VLOOKUP($A229,'2.2'!$D:$O,5,FALSE),"OK","NOK")),
         "")</f>
        <v/>
      </c>
      <c r="BE229" s="1156" t="str">
        <f ca="1">IF(intern2!BF65&gt;0,
        IF(BE$166="X",
              IF(COUNTBLANK(INDIRECT(ADDRESS(ROW(BE229),MATCH(BE$167,$166:$166,0),1,1)&amp;":"&amp;ADDRESS(ROW(BE229),COLUMN(BE229)-1,1,1),TRUE))&gt;0,"",
                    IF(COUNTIF(INDIRECT(ADDRESS(ROW(BE229),MATCH(BE$167,$166:$166,0),1,1)&amp;":"&amp;ADDRESS(ROW(BE229),COLUMN(BE229)-1,1,1),TRUE),"OK")&gt;0,"OK","NOK")),
              IF(BE$8&gt;=VLOOKUP($A229,'2.2'!$D:$O,5,FALSE),"OK","NOK")),
         "")</f>
        <v/>
      </c>
      <c r="BF229" s="1170" t="str">
        <f ca="1">IF(intern2!BG65&gt;0,
        IF(BF$166="X",
              IF(COUNTBLANK(INDIRECT(ADDRESS(ROW(BF229),MATCH(BF$167,$166:$166,0),1,1)&amp;":"&amp;ADDRESS(ROW(BF229),COLUMN(BF229)-1,1,1),TRUE))&gt;0,"",
                    IF(COUNTIF(INDIRECT(ADDRESS(ROW(BF229),MATCH(BF$167,$166:$166,0),1,1)&amp;":"&amp;ADDRESS(ROW(BF229),COLUMN(BF229)-1,1,1),TRUE),"OK")&gt;0,"OK","NOK")),
              IF(BF$8&gt;=VLOOKUP($A229,'2.2'!$D:$O,5,FALSE),"OK","NOK")),
         "")</f>
        <v/>
      </c>
      <c r="BG229" s="1269" t="str">
        <f ca="1">IF(intern2!BH65&gt;0,
        IF(BG$166="X",
              IF(COUNTBLANK(INDIRECT(ADDRESS(ROW(BG229),MATCH(BG$167,$166:$166,0),1,1)&amp;":"&amp;ADDRESS(ROW(BG229),COLUMN(BG229)-1,1,1),TRUE))&gt;0,"",
                    IF(COUNTIF(INDIRECT(ADDRESS(ROW(BG229),MATCH(BG$167,$166:$166,0),1,1)&amp;":"&amp;ADDRESS(ROW(BG229),COLUMN(BG229)-1,1,1),TRUE),"OK")&gt;0,"OK","NOK")),
              IF(BG$8&gt;=VLOOKUP($A229,'2.2'!$D:$O,5,FALSE),"OK","NOK")),
         "")</f>
        <v/>
      </c>
      <c r="BH229" s="1176" t="str">
        <f t="shared" ca="1" si="12"/>
        <v>NOK</v>
      </c>
      <c r="BI229" s="1176"/>
    </row>
    <row r="230" spans="1:62" ht="26.4" x14ac:dyDescent="0.25">
      <c r="A230" s="716" t="str">
        <f t="shared" ref="A230:B230" si="73">+A70</f>
        <v>ANG3</v>
      </c>
      <c r="B230" s="1157" t="str">
        <f t="shared" si="73"/>
        <v>Interventi sulla carotide e sui vasi extracranici</v>
      </c>
      <c r="C230" s="1156" t="str">
        <f ca="1">IF(intern2!D66&gt;0,
        IF(C$166="X",
              IF(COUNTBLANK(INDIRECT(ADDRESS(ROW(C230),MATCH(C$167,$166:$166,0),1,1)&amp;":"&amp;ADDRESS(ROW(C230),COLUMN(C230)-1,1,1),TRUE))&gt;0,"",
                    IF(COUNTIF(INDIRECT(ADDRESS(ROW(C230),MATCH(C$167,$166:$166,0),1,1)&amp;":"&amp;ADDRESS(ROW(C230),COLUMN(C230)-1,1,1),TRUE),"OK")&gt;0,"OK","NOK")),
              IF(C$8&gt;=VLOOKUP($A230,'2.2'!$D:$O,5,FALSE),"OK","NOK")),
         "")</f>
        <v/>
      </c>
      <c r="D230" s="1156" t="str">
        <f ca="1">IF(intern2!E66&gt;0,
        IF(D$166="X",
              IF(COUNTBLANK(INDIRECT(ADDRESS(ROW(D230),MATCH(D$167,$166:$166,0),1,1)&amp;":"&amp;ADDRESS(ROW(D230),COLUMN(D230)-1,1,1),TRUE))&gt;0,"",
                    IF(COUNTIF(INDIRECT(ADDRESS(ROW(D230),MATCH(D$167,$166:$166,0),1,1)&amp;":"&amp;ADDRESS(ROW(D230),COLUMN(D230)-1,1,1),TRUE),"OK")&gt;0,"OK","NOK")),
              IF(D$8&gt;=VLOOKUP($A230,'2.2'!$D:$O,5,FALSE),"OK","NOK")),
         "")</f>
        <v>NOK</v>
      </c>
      <c r="E230" s="1156" t="str">
        <f ca="1">IF(intern2!F66&gt;0,
        IF(E$166="X",
              IF(COUNTBLANK(INDIRECT(ADDRESS(ROW(E230),MATCH(E$167,$166:$166,0),1,1)&amp;":"&amp;ADDRESS(ROW(E230),COLUMN(E230)-1,1,1),TRUE))&gt;0,"",
                    IF(COUNTIF(INDIRECT(ADDRESS(ROW(E230),MATCH(E$167,$166:$166,0),1,1)&amp;":"&amp;ADDRESS(ROW(E230),COLUMN(E230)-1,1,1),TRUE),"OK")&gt;0,"OK","NOK")),
              IF(E$8&gt;=VLOOKUP($A230,'2.2'!$D:$O,5,FALSE),"OK","NOK")),
         "")</f>
        <v>NOK</v>
      </c>
      <c r="F230" s="1156" t="str">
        <f ca="1">IF(intern2!G66&gt;0,
        IF(F$166="X",
              IF(COUNTBLANK(INDIRECT(ADDRESS(ROW(F230),MATCH(F$167,$166:$166,0),1,1)&amp;":"&amp;ADDRESS(ROW(F230),COLUMN(F230)-1,1,1),TRUE))&gt;0,"",
                    IF(COUNTIF(INDIRECT(ADDRESS(ROW(F230),MATCH(F$167,$166:$166,0),1,1)&amp;":"&amp;ADDRESS(ROW(F230),COLUMN(F230)-1,1,1),TRUE),"OK")&gt;0,"OK","NOK")),
              IF(F$8&gt;=VLOOKUP($A230,'2.2'!$D:$O,5,FALSE),"OK","NOK")),
         "")</f>
        <v/>
      </c>
      <c r="G230" s="1156" t="str">
        <f ca="1">IF(intern2!H66&gt;0,
        IF(G$166="X",
              IF(COUNTBLANK(INDIRECT(ADDRESS(ROW(G230),MATCH(G$167,$166:$166,0),1,1)&amp;":"&amp;ADDRESS(ROW(G230),COLUMN(G230)-1,1,1),TRUE))&gt;0,"",
                    IF(COUNTIF(INDIRECT(ADDRESS(ROW(G230),MATCH(G$167,$166:$166,0),1,1)&amp;":"&amp;ADDRESS(ROW(G230),COLUMN(G230)-1,1,1),TRUE),"OK")&gt;0,"OK","NOK")),
              IF(G$8&gt;=VLOOKUP($A230,'2.2'!$D:$O,5,FALSE),"OK","NOK")),
         "")</f>
        <v/>
      </c>
      <c r="H230" s="1156" t="str">
        <f ca="1">IF(intern2!I66&gt;0,
        IF(H$166="X",
              IF(COUNTBLANK(INDIRECT(ADDRESS(ROW(H230),MATCH(H$167,$166:$166,0),1,1)&amp;":"&amp;ADDRESS(ROW(H230),COLUMN(H230)-1,1,1),TRUE))&gt;0,"",
                    IF(COUNTIF(INDIRECT(ADDRESS(ROW(H230),MATCH(H$167,$166:$166,0),1,1)&amp;":"&amp;ADDRESS(ROW(H230),COLUMN(H230)-1,1,1),TRUE),"OK")&gt;0,"OK","NOK")),
              IF(H$8&gt;=VLOOKUP($A230,'2.2'!$D:$O,5,FALSE),"OK","NOK")),
         "")</f>
        <v/>
      </c>
      <c r="I230" s="1269" t="str">
        <f ca="1">IF(intern2!J66&gt;0,
        IF(I$166="X",
              IF(COUNTBLANK(INDIRECT(ADDRESS(ROW(I230),MATCH(I$167,$166:$166,0),1,1)&amp;":"&amp;ADDRESS(ROW(I230),COLUMN(I230)-1,1,1),TRUE))&gt;0,"",
                    IF(COUNTIF(INDIRECT(ADDRESS(ROW(I230),MATCH(I$167,$166:$166,0),1,1)&amp;":"&amp;ADDRESS(ROW(I230),COLUMN(I230)-1,1,1),TRUE),"OK")&gt;0,"OK","NOK")),
              IF(I$8&gt;=VLOOKUP($A230,'2.2'!$D:$O,5,FALSE),"OK","NOK")),
         "")</f>
        <v/>
      </c>
      <c r="J230" s="1159" t="str">
        <f ca="1">IF(intern2!K66&gt;0,
        IF(J$166="X",
              IF(COUNTBLANK(INDIRECT(ADDRESS(ROW(J230),MATCH(J$167,$166:$166,0),1,1)&amp;":"&amp;ADDRESS(ROW(J230),COLUMN(J230)-1,1,1),TRUE))&gt;0,"",
                    IF(COUNTIF(INDIRECT(ADDRESS(ROW(J230),MATCH(J$167,$166:$166,0),1,1)&amp;":"&amp;ADDRESS(ROW(J230),COLUMN(J230)-1,1,1),TRUE),"OK")&gt;0,"OK","NOK")),
              IF(J$8&gt;=VLOOKUP($A230,'2.2'!$D:$O,5,FALSE),"OK","NOK")),
         "")</f>
        <v/>
      </c>
      <c r="K230" s="1156" t="str">
        <f ca="1">IF(intern2!L66&gt;0,
        IF(K$166="X",
              IF(COUNTBLANK(INDIRECT(ADDRESS(ROW(K230),MATCH(K$167,$166:$166,0),1,1)&amp;":"&amp;ADDRESS(ROW(K230),COLUMN(K230)-1,1,1),TRUE))&gt;0,"",
                    IF(COUNTIF(INDIRECT(ADDRESS(ROW(K230),MATCH(K$167,$166:$166,0),1,1)&amp;":"&amp;ADDRESS(ROW(K230),COLUMN(K230)-1,1,1),TRUE),"OK")&gt;0,"OK","NOK")),
              IF(K$8&gt;=VLOOKUP($A230,'2.2'!$D:$O,5,FALSE),"OK","NOK")),
         "")</f>
        <v/>
      </c>
      <c r="L230" s="1156" t="str">
        <f ca="1">IF(intern2!M66&gt;0,
        IF(L$166="X",
              IF(COUNTBLANK(INDIRECT(ADDRESS(ROW(L230),MATCH(L$167,$166:$166,0),1,1)&amp;":"&amp;ADDRESS(ROW(L230),COLUMN(L230)-1,1,1),TRUE))&gt;0,"",
                    IF(COUNTIF(INDIRECT(ADDRESS(ROW(L230),MATCH(L$167,$166:$166,0),1,1)&amp;":"&amp;ADDRESS(ROW(L230),COLUMN(L230)-1,1,1),TRUE),"OK")&gt;0,"OK","NOK")),
              IF(L$8&gt;=VLOOKUP($A230,'2.2'!$D:$O,5,FALSE),"OK","NOK")),
         "")</f>
        <v/>
      </c>
      <c r="M230" s="1156" t="str">
        <f ca="1">IF(intern2!N66&gt;0,
        IF(M$166="X",
              IF(COUNTBLANK(INDIRECT(ADDRESS(ROW(M230),MATCH(M$167,$166:$166,0),1,1)&amp;":"&amp;ADDRESS(ROW(M230),COLUMN(M230)-1,1,1),TRUE))&gt;0,"",
                    IF(COUNTIF(INDIRECT(ADDRESS(ROW(M230),MATCH(M$167,$166:$166,0),1,1)&amp;":"&amp;ADDRESS(ROW(M230),COLUMN(M230)-1,1,1),TRUE),"OK")&gt;0,"OK","NOK")),
              IF(M$8&gt;=VLOOKUP($A230,'2.2'!$D:$O,5,FALSE),"OK","NOK")),
         "")</f>
        <v/>
      </c>
      <c r="N230" s="1156" t="str">
        <f ca="1">IF(intern2!O66&gt;0,
        IF(N$166="X",
              IF(COUNTBLANK(INDIRECT(ADDRESS(ROW(N230),MATCH(N$167,$166:$166,0),1,1)&amp;":"&amp;ADDRESS(ROW(N230),COLUMN(N230)-1,1,1),TRUE))&gt;0,"",
                    IF(COUNTIF(INDIRECT(ADDRESS(ROW(N230),MATCH(N$167,$166:$166,0),1,1)&amp;":"&amp;ADDRESS(ROW(N230),COLUMN(N230)-1,1,1),TRUE),"OK")&gt;0,"OK","NOK")),
              IF(N$8&gt;=VLOOKUP($A230,'2.2'!$D:$O,5,FALSE),"OK","NOK")),
         "")</f>
        <v/>
      </c>
      <c r="O230" s="1156" t="str">
        <f ca="1">IF(intern2!P66&gt;0,
        IF(O$166="X",
              IF(COUNTBLANK(INDIRECT(ADDRESS(ROW(O230),MATCH(O$167,$166:$166,0),1,1)&amp;":"&amp;ADDRESS(ROW(O230),COLUMN(O230)-1,1,1),TRUE))&gt;0,"",
                    IF(COUNTIF(INDIRECT(ADDRESS(ROW(O230),MATCH(O$167,$166:$166,0),1,1)&amp;":"&amp;ADDRESS(ROW(O230),COLUMN(O230)-1,1,1),TRUE),"OK")&gt;0,"OK","NOK")),
              IF(O$8&gt;=VLOOKUP($A230,'2.2'!$D:$O,5,FALSE),"OK","NOK")),
         "")</f>
        <v/>
      </c>
      <c r="P230" s="1156" t="str">
        <f ca="1">IF(intern2!Q66&gt;0,
        IF(P$166="X",
              IF(COUNTBLANK(INDIRECT(ADDRESS(ROW(P230),MATCH(P$167,$166:$166,0),1,1)&amp;":"&amp;ADDRESS(ROW(P230),COLUMN(P230)-1,1,1),TRUE))&gt;0,"",
                    IF(COUNTIF(INDIRECT(ADDRESS(ROW(P230),MATCH(P$167,$166:$166,0),1,1)&amp;":"&amp;ADDRESS(ROW(P230),COLUMN(P230)-1,1,1),TRUE),"OK")&gt;0,"OK","NOK")),
              IF(P$8&gt;=VLOOKUP($A230,'2.2'!$D:$O,5,FALSE),"OK","NOK")),
         "")</f>
        <v/>
      </c>
      <c r="Q230" s="1156" t="str">
        <f ca="1">IF(intern2!R66&gt;0,
        IF(Q$166="X",
              IF(COUNTBLANK(INDIRECT(ADDRESS(ROW(Q230),MATCH(Q$167,$166:$166,0),1,1)&amp;":"&amp;ADDRESS(ROW(Q230),COLUMN(Q230)-1,1,1),TRUE))&gt;0,"",
                    IF(COUNTIF(INDIRECT(ADDRESS(ROW(Q230),MATCH(Q$167,$166:$166,0),1,1)&amp;":"&amp;ADDRESS(ROW(Q230),COLUMN(Q230)-1,1,1),TRUE),"OK")&gt;0,"OK","NOK")),
              IF(Q$8&gt;=VLOOKUP($A230,'2.2'!$D:$O,5,FALSE),"OK","NOK")),
         "")</f>
        <v/>
      </c>
      <c r="R230" s="1159" t="str">
        <f ca="1">IF(intern2!S66&gt;0,
        IF(R$166="X",
              IF(COUNTBLANK(INDIRECT(ADDRESS(ROW(R230),MATCH(R$167,$166:$166,0),1,1)&amp;":"&amp;ADDRESS(ROW(R230),COLUMN(R230)-1,1,1),TRUE))&gt;0,"",
                    IF(COUNTIF(INDIRECT(ADDRESS(ROW(R230),MATCH(R$167,$166:$166,0),1,1)&amp;":"&amp;ADDRESS(ROW(R230),COLUMN(R230)-1,1,1),TRUE),"OK")&gt;0,"OK","NOK")),
              IF(R$8&gt;=VLOOKUP($A230,'2.2'!$D:$O,5,FALSE),"OK","NOK")),
         "")</f>
        <v/>
      </c>
      <c r="S230" s="1159" t="str">
        <f ca="1">IF(intern2!T66&gt;0,
        IF(S$166="X",
              IF(COUNTBLANK(INDIRECT(ADDRESS(ROW(S230),MATCH(S$167,$166:$166,0),1,1)&amp;":"&amp;ADDRESS(ROW(S230),COLUMN(S230)-1,1,1),TRUE))&gt;0,"",
                    IF(COUNTIF(INDIRECT(ADDRESS(ROW(S230),MATCH(S$167,$166:$166,0),1,1)&amp;":"&amp;ADDRESS(ROW(S230),COLUMN(S230)-1,1,1),TRUE),"OK")&gt;0,"OK","NOK")),
              IF(S$8&gt;=VLOOKUP($A230,'2.2'!$D:$O,5,FALSE),"OK","NOK")),
         "")</f>
        <v/>
      </c>
      <c r="T230" s="1156" t="str">
        <f ca="1">IF(intern2!U66&gt;0,
        IF(T$166="X",
              IF(COUNTBLANK(INDIRECT(ADDRESS(ROW(T230),MATCH(T$167,$166:$166,0),1,1)&amp;":"&amp;ADDRESS(ROW(T230),COLUMN(T230)-1,1,1),TRUE))&gt;0,"",
                    IF(COUNTIF(INDIRECT(ADDRESS(ROW(T230),MATCH(T$167,$166:$166,0),1,1)&amp;":"&amp;ADDRESS(ROW(T230),COLUMN(T230)-1,1,1),TRUE),"OK")&gt;0,"OK","NOK")),
              IF(T$8&gt;=VLOOKUP($A230,'2.2'!$D:$O,5,FALSE),"OK","NOK")),
         "")</f>
        <v/>
      </c>
      <c r="U230" s="1156" t="str">
        <f ca="1">IF(intern2!V66&gt;0,
        IF(U$166="X",
              IF(COUNTBLANK(INDIRECT(ADDRESS(ROW(U230),MATCH(U$167,$166:$166,0),1,1)&amp;":"&amp;ADDRESS(ROW(U230),COLUMN(U230)-1,1,1),TRUE))&gt;0,"",
                    IF(COUNTIF(INDIRECT(ADDRESS(ROW(U230),MATCH(U$167,$166:$166,0),1,1)&amp;":"&amp;ADDRESS(ROW(U230),COLUMN(U230)-1,1,1),TRUE),"OK")&gt;0,"OK","NOK")),
              IF(U$8&gt;=VLOOKUP($A230,'2.2'!$D:$O,5,FALSE),"OK","NOK")),
         "")</f>
        <v/>
      </c>
      <c r="V230" s="1156" t="str">
        <f ca="1">IF(intern2!W66&gt;0,
        IF(V$166="X",
              IF(COUNTBLANK(INDIRECT(ADDRESS(ROW(V230),MATCH(V$167,$166:$166,0),1,1)&amp;":"&amp;ADDRESS(ROW(V230),COLUMN(V230)-1,1,1),TRUE))&gt;0,"",
                    IF(COUNTIF(INDIRECT(ADDRESS(ROW(V230),MATCH(V$167,$166:$166,0),1,1)&amp;":"&amp;ADDRESS(ROW(V230),COLUMN(V230)-1,1,1),TRUE),"OK")&gt;0,"OK","NOK")),
              IF(V$8&gt;=VLOOKUP($A230,'2.2'!$D:$O,5,FALSE),"OK","NOK")),
         "")</f>
        <v/>
      </c>
      <c r="W230" s="1156" t="str">
        <f ca="1">IF(intern2!X66&gt;0,
        IF(W$166="X",
              IF(COUNTBLANK(INDIRECT(ADDRESS(ROW(W230),MATCH(W$167,$166:$166,0),1,1)&amp;":"&amp;ADDRESS(ROW(W230),COLUMN(W230)-1,1,1),TRUE))&gt;0,"",
                    IF(COUNTIF(INDIRECT(ADDRESS(ROW(W230),MATCH(W$167,$166:$166,0),1,1)&amp;":"&amp;ADDRESS(ROW(W230),COLUMN(W230)-1,1,1),TRUE),"OK")&gt;0,"OK","NOK")),
              IF(W$8&gt;=VLOOKUP($A230,'2.2'!$D:$O,5,FALSE),"OK","NOK")),
         "")</f>
        <v/>
      </c>
      <c r="X230" s="1156" t="str">
        <f ca="1">IF(intern2!Y66&gt;0,
        IF(X$166="X",
              IF(COUNTBLANK(INDIRECT(ADDRESS(ROW(X230),MATCH(X$167,$166:$166,0),1,1)&amp;":"&amp;ADDRESS(ROW(X230),COLUMN(X230)-1,1,1),TRUE))&gt;0,"",
                    IF(COUNTIF(INDIRECT(ADDRESS(ROW(X230),MATCH(X$167,$166:$166,0),1,1)&amp;":"&amp;ADDRESS(ROW(X230),COLUMN(X230)-1,1,1),TRUE),"OK")&gt;0,"OK","NOK")),
              IF(X$8&gt;=VLOOKUP($A230,'2.2'!$D:$O,5,FALSE),"OK","NOK")),
         "")</f>
        <v/>
      </c>
      <c r="Y230" s="1170" t="str">
        <f ca="1">IF(intern2!Z66&gt;0,
        IF(Y$166="X",
              IF(COUNTBLANK(INDIRECT(ADDRESS(ROW(Y230),MATCH(Y$167,$166:$166,0),1,1)&amp;":"&amp;ADDRESS(ROW(Y230),COLUMN(Y230)-1,1,1),TRUE))&gt;0,"",
                    IF(COUNTIF(INDIRECT(ADDRESS(ROW(Y230),MATCH(Y$167,$166:$166,0),1,1)&amp;":"&amp;ADDRESS(ROW(Y230),COLUMN(Y230)-1,1,1),TRUE),"OK")&gt;0,"OK","NOK")),
              IF(Y$8&gt;=VLOOKUP($A230,'2.2'!$D:$O,5,FALSE),"OK","NOK")),
         "")</f>
        <v/>
      </c>
      <c r="Z230" s="1269" t="str">
        <f ca="1">IF(intern2!AA66&gt;0,
        IF(Z$166="X",
              IF(COUNTBLANK(INDIRECT(ADDRESS(ROW(Z230),MATCH(Z$167,$166:$166,0),1,1)&amp;":"&amp;ADDRESS(ROW(Z230),COLUMN(Z230)-1,1,1),TRUE))&gt;0,"",
                    IF(COUNTIF(INDIRECT(ADDRESS(ROW(Z230),MATCH(Z$167,$166:$166,0),1,1)&amp;":"&amp;ADDRESS(ROW(Z230),COLUMN(Z230)-1,1,1),TRUE),"OK")&gt;0,"OK","NOK")),
              IF(Z$8&gt;=VLOOKUP($A230,'2.2'!$D:$O,5,FALSE),"OK","NOK")),
         "")</f>
        <v/>
      </c>
      <c r="AA230" s="1156" t="str">
        <f ca="1">IF(intern2!AB66&gt;0,
        IF(AA$166="X",
              IF(COUNTBLANK(INDIRECT(ADDRESS(ROW(AA230),MATCH(AA$167,$166:$166,0),1,1)&amp;":"&amp;ADDRESS(ROW(AA230),COLUMN(AA230)-1,1,1),TRUE))&gt;0,"",
                    IF(COUNTIF(INDIRECT(ADDRESS(ROW(AA230),MATCH(AA$167,$166:$166,0),1,1)&amp;":"&amp;ADDRESS(ROW(AA230),COLUMN(AA230)-1,1,1),TRUE),"OK")&gt;0,"OK","NOK")),
              IF(AA$8&gt;=VLOOKUP($A230,'2.2'!$D:$O,5,FALSE),"OK","NOK")),
         "")</f>
        <v/>
      </c>
      <c r="AB230" s="1156" t="str">
        <f ca="1">IF(intern2!AC66&gt;0,
        IF(AB$166="X",
              IF(COUNTBLANK(INDIRECT(ADDRESS(ROW(AB230),MATCH(AB$167,$166:$166,0),1,1)&amp;":"&amp;ADDRESS(ROW(AB230),COLUMN(AB230)-1,1,1),TRUE))&gt;0,"",
                    IF(COUNTIF(INDIRECT(ADDRESS(ROW(AB230),MATCH(AB$167,$166:$166,0),1,1)&amp;":"&amp;ADDRESS(ROW(AB230),COLUMN(AB230)-1,1,1),TRUE),"OK")&gt;0,"OK","NOK")),
              IF(AB$8&gt;=VLOOKUP($A230,'2.2'!$D:$O,5,FALSE),"OK","NOK")),
         "")</f>
        <v/>
      </c>
      <c r="AC230" s="1156" t="str">
        <f ca="1">IF(intern2!AD66&gt;0,
        IF(AC$166="X",
              IF(COUNTBLANK(INDIRECT(ADDRESS(ROW(AC230),MATCH(AC$167,$166:$166,0),1,1)&amp;":"&amp;ADDRESS(ROW(AC230),COLUMN(AC230)-1,1,1),TRUE))&gt;0,"",
                    IF(COUNTIF(INDIRECT(ADDRESS(ROW(AC230),MATCH(AC$167,$166:$166,0),1,1)&amp;":"&amp;ADDRESS(ROW(AC230),COLUMN(AC230)-1,1,1),TRUE),"OK")&gt;0,"OK","NOK")),
              IF(AC$8&gt;=VLOOKUP($A230,'2.2'!$D:$O,5,FALSE),"OK","NOK")),
         "")</f>
        <v/>
      </c>
      <c r="AD230" s="1156" t="str">
        <f ca="1">IF(intern2!AE66&gt;0,
        IF(AD$166="X",
              IF(COUNTBLANK(INDIRECT(ADDRESS(ROW(AD230),MATCH(AD$167,$166:$166,0),1,1)&amp;":"&amp;ADDRESS(ROW(AD230),COLUMN(AD230)-1,1,1),TRUE))&gt;0,"",
                    IF(COUNTIF(INDIRECT(ADDRESS(ROW(AD230),MATCH(AD$167,$166:$166,0),1,1)&amp;":"&amp;ADDRESS(ROW(AD230),COLUMN(AD230)-1,1,1),TRUE),"OK")&gt;0,"OK","NOK")),
              IF(AD$8&gt;=VLOOKUP($A230,'2.2'!$D:$O,5,FALSE),"OK","NOK")),
         "")</f>
        <v/>
      </c>
      <c r="AE230" s="1160" t="str">
        <f ca="1">IF(intern2!AF66&gt;0,
        IF(AE$166="X",
              IF(COUNTBLANK(INDIRECT(ADDRESS(ROW(AE230),MATCH(AE$167,$166:$166,0),1,1)&amp;":"&amp;ADDRESS(ROW(AE230),COLUMN(AE230)-1,1,1),TRUE))&gt;0,"",
                    IF(COUNTIF(INDIRECT(ADDRESS(ROW(AE230),MATCH(AE$167,$166:$166,0),1,1)&amp;":"&amp;ADDRESS(ROW(AE230),COLUMN(AE230)-1,1,1),TRUE),"OK")&gt;0,"OK","NOK")),
              IF(AE$8&gt;=VLOOKUP($A230,'2.2'!$D:$O,5,FALSE),"OK","NOK")),
         "")</f>
        <v/>
      </c>
      <c r="AF230" s="1269" t="str">
        <f ca="1">IF(intern2!AG66&gt;0,
        IF(AF$166="X",
              IF(COUNTBLANK(INDIRECT(ADDRESS(ROW(AF230),MATCH(AF$167,$166:$166,0),1,1)&amp;":"&amp;ADDRESS(ROW(AF230),COLUMN(AF230)-1,1,1),TRUE))&gt;0,"",
                    IF(COUNTIF(INDIRECT(ADDRESS(ROW(AF230),MATCH(AF$167,$166:$166,0),1,1)&amp;":"&amp;ADDRESS(ROW(AF230),COLUMN(AF230)-1,1,1),TRUE),"OK")&gt;0,"OK","NOK")),
              IF(AF$8&gt;=VLOOKUP($A230,'2.2'!$D:$O,5,FALSE),"OK","NOK")),
         "")</f>
        <v/>
      </c>
      <c r="AG230" s="1160" t="str">
        <f ca="1">IF(intern2!AH66&gt;0,
        IF(AG$166="X",
              IF(COUNTBLANK(INDIRECT(ADDRESS(ROW(AG230),MATCH(AG$167,$166:$166,0),1,1)&amp;":"&amp;ADDRESS(ROW(AG230),COLUMN(AG230)-1,1,1),TRUE))&gt;0,"",
                    IF(COUNTIF(INDIRECT(ADDRESS(ROW(AG230),MATCH(AG$167,$166:$166,0),1,1)&amp;":"&amp;ADDRESS(ROW(AG230),COLUMN(AG230)-1,1,1),TRUE),"OK")&gt;0,"OK","NOK")),
              IF(AG$8&gt;=VLOOKUP($A230,'2.2'!$D:$O,5,FALSE),"OK","NOK")),
         "")</f>
        <v/>
      </c>
      <c r="AH230" s="1160" t="str">
        <f ca="1">IF(intern2!AI66&gt;0,
        IF(AH$166="X",
              IF(COUNTBLANK(INDIRECT(ADDRESS(ROW(AH230),MATCH(AH$167,$166:$166,0),1,1)&amp;":"&amp;ADDRESS(ROW(AH230),COLUMN(AH230)-1,1,1),TRUE))&gt;0,"",
                    IF(COUNTIF(INDIRECT(ADDRESS(ROW(AH230),MATCH(AH$167,$166:$166,0),1,1)&amp;":"&amp;ADDRESS(ROW(AH230),COLUMN(AH230)-1,1,1),TRUE),"OK")&gt;0,"OK","NOK")),
              IF(AH$8&gt;=VLOOKUP($A230,'2.2'!$D:$O,5,FALSE),"OK","NOK")),
         "")</f>
        <v/>
      </c>
      <c r="AI230" s="1156" t="str">
        <f ca="1">IF(intern2!AJ66&gt;0,
        IF(AI$166="X",
              IF(COUNTBLANK(INDIRECT(ADDRESS(ROW(AI230),MATCH(AI$167,$166:$166,0),1,1)&amp;":"&amp;ADDRESS(ROW(AI230),COLUMN(AI230)-1,1,1),TRUE))&gt;0,"",
                    IF(COUNTIF(INDIRECT(ADDRESS(ROW(AI230),MATCH(AI$167,$166:$166,0),1,1)&amp;":"&amp;ADDRESS(ROW(AI230),COLUMN(AI230)-1,1,1),TRUE),"OK")&gt;0,"OK","NOK")),
              IF(AI$8&gt;=VLOOKUP($A230,'2.2'!$D:$O,5,FALSE),"OK","NOK")),
         "")</f>
        <v/>
      </c>
      <c r="AJ230" s="1156" t="str">
        <f ca="1">IF(intern2!AK66&gt;0,
        IF(AJ$166="X",
              IF(COUNTBLANK(INDIRECT(ADDRESS(ROW(AJ230),MATCH(AJ$167,$166:$166,0),1,1)&amp;":"&amp;ADDRESS(ROW(AJ230),COLUMN(AJ230)-1,1,1),TRUE))&gt;0,"",
                    IF(COUNTIF(INDIRECT(ADDRESS(ROW(AJ230),MATCH(AJ$167,$166:$166,0),1,1)&amp;":"&amp;ADDRESS(ROW(AJ230),COLUMN(AJ230)-1,1,1),TRUE),"OK")&gt;0,"OK","NOK")),
              IF(AJ$8&gt;=VLOOKUP($A230,'2.2'!$D:$O,5,FALSE),"OK","NOK")),
         "")</f>
        <v/>
      </c>
      <c r="AK230" s="1156" t="str">
        <f ca="1">IF(intern2!AL66&gt;0,
        IF(AK$166="X",
              IF(COUNTBLANK(INDIRECT(ADDRESS(ROW(AK230),MATCH(AK$167,$166:$166,0),1,1)&amp;":"&amp;ADDRESS(ROW(AK230),COLUMN(AK230)-1,1,1),TRUE))&gt;0,"",
                    IF(COUNTIF(INDIRECT(ADDRESS(ROW(AK230),MATCH(AK$167,$166:$166,0),1,1)&amp;":"&amp;ADDRESS(ROW(AK230),COLUMN(AK230)-1,1,1),TRUE),"OK")&gt;0,"OK","NOK")),
              IF(AK$8&gt;=VLOOKUP($A230,'2.2'!$D:$O,5,FALSE),"OK","NOK")),
         "")</f>
        <v/>
      </c>
      <c r="AL230" s="1156" t="str">
        <f ca="1">IF(intern2!AM66&gt;0,
        IF(AL$166="X",
              IF(COUNTBLANK(INDIRECT(ADDRESS(ROW(AL230),MATCH(AL$167,$166:$166,0),1,1)&amp;":"&amp;ADDRESS(ROW(AL230),COLUMN(AL230)-1,1,1),TRUE))&gt;0,"",
                    IF(COUNTIF(INDIRECT(ADDRESS(ROW(AL230),MATCH(AL$167,$166:$166,0),1,1)&amp;":"&amp;ADDRESS(ROW(AL230),COLUMN(AL230)-1,1,1),TRUE),"OK")&gt;0,"OK","NOK")),
              IF(AL$8&gt;=VLOOKUP($A230,'2.2'!$D:$O,5,FALSE),"OK","NOK")),
         "")</f>
        <v/>
      </c>
      <c r="AM230" s="1269" t="str">
        <f ca="1">IF(intern2!AN66&gt;0,
        IF(AM$166="X",
              IF(COUNTBLANK(INDIRECT(ADDRESS(ROW(AM230),MATCH(AM$167,$166:$166,0),1,1)&amp;":"&amp;ADDRESS(ROW(AM230),COLUMN(AM230)-1,1,1),TRUE))&gt;0,"",
                    IF(COUNTIF(INDIRECT(ADDRESS(ROW(AM230),MATCH(AM$167,$166:$166,0),1,1)&amp;":"&amp;ADDRESS(ROW(AM230),COLUMN(AM230)-1,1,1),TRUE),"OK")&gt;0,"OK","NOK")),
              IF(AM$8&gt;=VLOOKUP($A230,'2.2'!$D:$O,5,FALSE),"OK","NOK")),
         "")</f>
        <v/>
      </c>
      <c r="AN230" s="1170" t="str">
        <f ca="1">IF(intern2!AO66&gt;0,
        IF(AN$166="X",
              IF(COUNTBLANK(INDIRECT(ADDRESS(ROW(AN230),MATCH(AN$167,$166:$166,0),1,1)&amp;":"&amp;ADDRESS(ROW(AN230),COLUMN(AN230)-1,1,1),TRUE))&gt;0,"",
                    IF(COUNTIF(INDIRECT(ADDRESS(ROW(AN230),MATCH(AN$167,$166:$166,0),1,1)&amp;":"&amp;ADDRESS(ROW(AN230),COLUMN(AN230)-1,1,1),TRUE),"OK")&gt;0,"OK","NOK")),
              IF(AN$8&gt;=VLOOKUP($A230,'2.2'!$D:$O,5,FALSE),"OK","NOK")),
         "")</f>
        <v/>
      </c>
      <c r="AO230" s="1156" t="str">
        <f ca="1">IF(intern2!AP66&gt;0,
        IF(AO$166="X",
              IF(COUNTBLANK(INDIRECT(ADDRESS(ROW(AO230),MATCH(AO$167,$166:$166,0),1,1)&amp;":"&amp;ADDRESS(ROW(AO230),COLUMN(AO230)-1,1,1),TRUE))&gt;0,"",
                    IF(COUNTIF(INDIRECT(ADDRESS(ROW(AO230),MATCH(AO$167,$166:$166,0),1,1)&amp;":"&amp;ADDRESS(ROW(AO230),COLUMN(AO230)-1,1,1),TRUE),"OK")&gt;0,"OK","NOK")),
              IF(AO$8&gt;=VLOOKUP($A230,'2.2'!$D:$O,5,FALSE),"OK","NOK")),
         "")</f>
        <v/>
      </c>
      <c r="AP230" s="1156" t="str">
        <f ca="1">IF(intern2!AQ66&gt;0,
        IF(AP$166="X",
              IF(COUNTBLANK(INDIRECT(ADDRESS(ROW(AP230),MATCH(AP$167,$166:$166,0),1,1)&amp;":"&amp;ADDRESS(ROW(AP230),COLUMN(AP230)-1,1,1),TRUE))&gt;0,"",
                    IF(COUNTIF(INDIRECT(ADDRESS(ROW(AP230),MATCH(AP$167,$166:$166,0),1,1)&amp;":"&amp;ADDRESS(ROW(AP230),COLUMN(AP230)-1,1,1),TRUE),"OK")&gt;0,"OK","NOK")),
              IF(AP$8&gt;=VLOOKUP($A230,'2.2'!$D:$O,5,FALSE),"OK","NOK")),
         "")</f>
        <v/>
      </c>
      <c r="AQ230" s="1269" t="str">
        <f ca="1">IF(intern2!AR66&gt;0,
        IF(AQ$166="X",
              IF(COUNTBLANK(INDIRECT(ADDRESS(ROW(AQ230),MATCH(AQ$167,$166:$166,0),1,1)&amp;":"&amp;ADDRESS(ROW(AQ230),COLUMN(AQ230)-1,1,1),TRUE))&gt;0,"",
                    IF(COUNTIF(INDIRECT(ADDRESS(ROW(AQ230),MATCH(AQ$167,$166:$166,0),1,1)&amp;":"&amp;ADDRESS(ROW(AQ230),COLUMN(AQ230)-1,1,1),TRUE),"OK")&gt;0,"OK","NOK")),
              IF(AQ$8&gt;=VLOOKUP($A230,'2.2'!$D:$O,5,FALSE),"OK","NOK")),
         "")</f>
        <v/>
      </c>
      <c r="AR230" s="1156" t="str">
        <f ca="1">IF(intern2!AS66&gt;0,
        IF(AR$166="X",
              IF(COUNTBLANK(INDIRECT(ADDRESS(ROW(AR230),MATCH(AR$167,$166:$166,0),1,1)&amp;":"&amp;ADDRESS(ROW(AR230),COLUMN(AR230)-1,1,1),TRUE))&gt;0,"",
                    IF(COUNTIF(INDIRECT(ADDRESS(ROW(AR230),MATCH(AR$167,$166:$166,0),1,1)&amp;":"&amp;ADDRESS(ROW(AR230),COLUMN(AR230)-1,1,1),TRUE),"OK")&gt;0,"OK","NOK")),
              IF(AR$8&gt;=VLOOKUP($A230,'2.2'!$D:$O,5,FALSE),"OK","NOK")),
         "")</f>
        <v/>
      </c>
      <c r="AS230" s="1156" t="str">
        <f ca="1">IF(intern2!AT66&gt;0,
        IF(AS$166="X",
              IF(COUNTBLANK(INDIRECT(ADDRESS(ROW(AS230),MATCH(AS$167,$166:$166,0),1,1)&amp;":"&amp;ADDRESS(ROW(AS230),COLUMN(AS230)-1,1,1),TRUE))&gt;0,"",
                    IF(COUNTIF(INDIRECT(ADDRESS(ROW(AS230),MATCH(AS$167,$166:$166,0),1,1)&amp;":"&amp;ADDRESS(ROW(AS230),COLUMN(AS230)-1,1,1),TRUE),"OK")&gt;0,"OK","NOK")),
              IF(AS$8&gt;=VLOOKUP($A230,'2.2'!$D:$O,5,FALSE),"OK","NOK")),
         "")</f>
        <v/>
      </c>
      <c r="AT230" s="1269" t="str">
        <f ca="1">IF(intern2!AU66&gt;0,
        IF(AT$166="X",
              IF(COUNTBLANK(INDIRECT(ADDRESS(ROW(AT230),MATCH(AT$167,$166:$166,0),1,1)&amp;":"&amp;ADDRESS(ROW(AT230),COLUMN(AT230)-1,1,1),TRUE))&gt;0,"",
                    IF(COUNTIF(INDIRECT(ADDRESS(ROW(AT230),MATCH(AT$167,$166:$166,0),1,1)&amp;":"&amp;ADDRESS(ROW(AT230),COLUMN(AT230)-1,1,1),TRUE),"OK")&gt;0,"OK","NOK")),
              IF(AT$8&gt;=VLOOKUP($A230,'2.2'!$D:$O,5,FALSE),"OK","NOK")),
         "")</f>
        <v/>
      </c>
      <c r="AU230" s="1156" t="str">
        <f ca="1">IF(intern2!AV66&gt;0,
        IF(AU$166="X",
              IF(COUNTBLANK(INDIRECT(ADDRESS(ROW(AU230),MATCH(AU$167,$166:$166,0),1,1)&amp;":"&amp;ADDRESS(ROW(AU230),COLUMN(AU230)-1,1,1),TRUE))&gt;0,"",
                    IF(COUNTIF(INDIRECT(ADDRESS(ROW(AU230),MATCH(AU$167,$166:$166,0),1,1)&amp;":"&amp;ADDRESS(ROW(AU230),COLUMN(AU230)-1,1,1),TRUE),"OK")&gt;0,"OK","NOK")),
              IF(AU$8&gt;=VLOOKUP($A230,'2.2'!$D:$O,5,FALSE),"OK","NOK")),
         "")</f>
        <v/>
      </c>
      <c r="AV230" s="1156" t="str">
        <f ca="1">IF(intern2!AW66&gt;0,
        IF(AV$166="X",
              IF(COUNTBLANK(INDIRECT(ADDRESS(ROW(AV230),MATCH(AV$167,$166:$166,0),1,1)&amp;":"&amp;ADDRESS(ROW(AV230),COLUMN(AV230)-1,1,1),TRUE))&gt;0,"",
                    IF(COUNTIF(INDIRECT(ADDRESS(ROW(AV230),MATCH(AV$167,$166:$166,0),1,1)&amp;":"&amp;ADDRESS(ROW(AV230),COLUMN(AV230)-1,1,1),TRUE),"OK")&gt;0,"OK","NOK")),
              IF(AV$8&gt;=VLOOKUP($A230,'2.2'!$D:$O,5,FALSE),"OK","NOK")),
         "")</f>
        <v/>
      </c>
      <c r="AW230" s="1156" t="str">
        <f ca="1">IF(intern2!AX66&gt;0,
        IF(AW$166="X",
              IF(COUNTBLANK(INDIRECT(ADDRESS(ROW(AW230),MATCH(AW$167,$166:$166,0),1,1)&amp;":"&amp;ADDRESS(ROW(AW230),COLUMN(AW230)-1,1,1),TRUE))&gt;0,"",
                    IF(COUNTIF(INDIRECT(ADDRESS(ROW(AW230),MATCH(AW$167,$166:$166,0),1,1)&amp;":"&amp;ADDRESS(ROW(AW230),COLUMN(AW230)-1,1,1),TRUE),"OK")&gt;0,"OK","NOK")),
              IF(AW$8&gt;=VLOOKUP($A230,'2.2'!$D:$O,5,FALSE),"OK","NOK")),
         "")</f>
        <v/>
      </c>
      <c r="AX230" s="1156" t="str">
        <f ca="1">IF(intern2!AY66&gt;0,
        IF(AX$166="X",
              IF(COUNTBLANK(INDIRECT(ADDRESS(ROW(AX230),MATCH(AX$167,$166:$166,0),1,1)&amp;":"&amp;ADDRESS(ROW(AX230),COLUMN(AX230)-1,1,1),TRUE))&gt;0,"",
                    IF(COUNTIF(INDIRECT(ADDRESS(ROW(AX230),MATCH(AX$167,$166:$166,0),1,1)&amp;":"&amp;ADDRESS(ROW(AX230),COLUMN(AX230)-1,1,1),TRUE),"OK")&gt;0,"OK","NOK")),
              IF(AX$8&gt;=VLOOKUP($A230,'2.2'!$D:$O,5,FALSE),"OK","NOK")),
         "")</f>
        <v>NOK</v>
      </c>
      <c r="AY230" s="1156" t="str">
        <f ca="1">IF(intern2!AZ66&gt;0,
        IF(AY$166="X",
              IF(COUNTBLANK(INDIRECT(ADDRESS(ROW(AY230),MATCH(AY$167,$166:$166,0),1,1)&amp;":"&amp;ADDRESS(ROW(AY230),COLUMN(AY230)-1,1,1),TRUE))&gt;0,"",
                    IF(COUNTIF(INDIRECT(ADDRESS(ROW(AY230),MATCH(AY$167,$166:$166,0),1,1)&amp;":"&amp;ADDRESS(ROW(AY230),COLUMN(AY230)-1,1,1),TRUE),"OK")&gt;0,"OK","NOK")),
              IF(AY$8&gt;=VLOOKUP($A230,'2.2'!$D:$O,5,FALSE),"OK","NOK")),
         "")</f>
        <v>NOK</v>
      </c>
      <c r="AZ230" s="1269" t="str">
        <f ca="1">IF(intern2!BA66&gt;0,
        IF(AZ$166="X",
              IF(COUNTBLANK(INDIRECT(ADDRESS(ROW(AZ230),MATCH(AZ$167,$166:$166,0),1,1)&amp;":"&amp;ADDRESS(ROW(AZ230),COLUMN(AZ230)-1,1,1),TRUE))&gt;0,"",
                    IF(COUNTIF(INDIRECT(ADDRESS(ROW(AZ230),MATCH(AZ$167,$166:$166,0),1,1)&amp;":"&amp;ADDRESS(ROW(AZ230),COLUMN(AZ230)-1,1,1),TRUE),"OK")&gt;0,"OK","NOK")),
              IF(AZ$8&gt;=VLOOKUP($A230,'2.2'!$D:$O,5,FALSE),"OK","NOK")),
         "")</f>
        <v>NOK</v>
      </c>
      <c r="BA230" s="1156" t="str">
        <f ca="1">IF(intern2!BB66&gt;0,
        IF(BA$166="X",
              IF(COUNTBLANK(INDIRECT(ADDRESS(ROW(BA230),MATCH(BA$167,$166:$166,0),1,1)&amp;":"&amp;ADDRESS(ROW(BA230),COLUMN(BA230)-1,1,1),TRUE))&gt;0,"",
                    IF(COUNTIF(INDIRECT(ADDRESS(ROW(BA230),MATCH(BA$167,$166:$166,0),1,1)&amp;":"&amp;ADDRESS(ROW(BA230),COLUMN(BA230)-1,1,1),TRUE),"OK")&gt;0,"OK","NOK")),
              IF(BA$8&gt;=VLOOKUP($A230,'2.2'!$D:$O,5,FALSE),"OK","NOK")),
         "")</f>
        <v/>
      </c>
      <c r="BB230" s="1156" t="str">
        <f ca="1">IF(intern2!BC66&gt;0,
        IF(BB$166="X",
              IF(COUNTBLANK(INDIRECT(ADDRESS(ROW(BB230),MATCH(BB$167,$166:$166,0),1,1)&amp;":"&amp;ADDRESS(ROW(BB230),COLUMN(BB230)-1,1,1),TRUE))&gt;0,"",
                    IF(COUNTIF(INDIRECT(ADDRESS(ROW(BB230),MATCH(BB$167,$166:$166,0),1,1)&amp;":"&amp;ADDRESS(ROW(BB230),COLUMN(BB230)-1,1,1),TRUE),"OK")&gt;0,"OK","NOK")),
              IF(BB$8&gt;=VLOOKUP($A230,'2.2'!$D:$O,5,FALSE),"OK","NOK")),
         "")</f>
        <v/>
      </c>
      <c r="BC230" s="1156" t="str">
        <f ca="1">IF(intern2!BD66&gt;0,
        IF(BC$166="X",
              IF(COUNTBLANK(INDIRECT(ADDRESS(ROW(BC230),MATCH(BC$167,$166:$166,0),1,1)&amp;":"&amp;ADDRESS(ROW(BC230),COLUMN(BC230)-1,1,1),TRUE))&gt;0,"",
                    IF(COUNTIF(INDIRECT(ADDRESS(ROW(BC230),MATCH(BC$167,$166:$166,0),1,1)&amp;":"&amp;ADDRESS(ROW(BC230),COLUMN(BC230)-1,1,1),TRUE),"OK")&gt;0,"OK","NOK")),
              IF(BC$8&gt;=VLOOKUP($A230,'2.2'!$D:$O,5,FALSE),"OK","NOK")),
         "")</f>
        <v/>
      </c>
      <c r="BD230" s="1156" t="str">
        <f ca="1">IF(intern2!BE66&gt;0,
        IF(BD$166="X",
              IF(COUNTBLANK(INDIRECT(ADDRESS(ROW(BD230),MATCH(BD$167,$166:$166,0),1,1)&amp;":"&amp;ADDRESS(ROW(BD230),COLUMN(BD230)-1,1,1),TRUE))&gt;0,"",
                    IF(COUNTIF(INDIRECT(ADDRESS(ROW(BD230),MATCH(BD$167,$166:$166,0),1,1)&amp;":"&amp;ADDRESS(ROW(BD230),COLUMN(BD230)-1,1,1),TRUE),"OK")&gt;0,"OK","NOK")),
              IF(BD$8&gt;=VLOOKUP($A230,'2.2'!$D:$O,5,FALSE),"OK","NOK")),
         "")</f>
        <v/>
      </c>
      <c r="BE230" s="1156" t="str">
        <f ca="1">IF(intern2!BF66&gt;0,
        IF(BE$166="X",
              IF(COUNTBLANK(INDIRECT(ADDRESS(ROW(BE230),MATCH(BE$167,$166:$166,0),1,1)&amp;":"&amp;ADDRESS(ROW(BE230),COLUMN(BE230)-1,1,1),TRUE))&gt;0,"",
                    IF(COUNTIF(INDIRECT(ADDRESS(ROW(BE230),MATCH(BE$167,$166:$166,0),1,1)&amp;":"&amp;ADDRESS(ROW(BE230),COLUMN(BE230)-1,1,1),TRUE),"OK")&gt;0,"OK","NOK")),
              IF(BE$8&gt;=VLOOKUP($A230,'2.2'!$D:$O,5,FALSE),"OK","NOK")),
         "")</f>
        <v/>
      </c>
      <c r="BF230" s="1170" t="str">
        <f ca="1">IF(intern2!BG66&gt;0,
        IF(BF$166="X",
              IF(COUNTBLANK(INDIRECT(ADDRESS(ROW(BF230),MATCH(BF$167,$166:$166,0),1,1)&amp;":"&amp;ADDRESS(ROW(BF230),COLUMN(BF230)-1,1,1),TRUE))&gt;0,"",
                    IF(COUNTIF(INDIRECT(ADDRESS(ROW(BF230),MATCH(BF$167,$166:$166,0),1,1)&amp;":"&amp;ADDRESS(ROW(BF230),COLUMN(BF230)-1,1,1),TRUE),"OK")&gt;0,"OK","NOK")),
              IF(BF$8&gt;=VLOOKUP($A230,'2.2'!$D:$O,5,FALSE),"OK","NOK")),
         "")</f>
        <v/>
      </c>
      <c r="BG230" s="1269" t="str">
        <f ca="1">IF(intern2!BH66&gt;0,
        IF(BG$166="X",
              IF(COUNTBLANK(INDIRECT(ADDRESS(ROW(BG230),MATCH(BG$167,$166:$166,0),1,1)&amp;":"&amp;ADDRESS(ROW(BG230),COLUMN(BG230)-1,1,1),TRUE))&gt;0,"",
                    IF(COUNTIF(INDIRECT(ADDRESS(ROW(BG230),MATCH(BG$167,$166:$166,0),1,1)&amp;":"&amp;ADDRESS(ROW(BG230),COLUMN(BG230)-1,1,1),TRUE),"OK")&gt;0,"OK","NOK")),
              IF(BG$8&gt;=VLOOKUP($A230,'2.2'!$D:$O,5,FALSE),"OK","NOK")),
         "")</f>
        <v/>
      </c>
      <c r="BH230" s="1176" t="str">
        <f t="shared" ca="1" si="12"/>
        <v>NOK</v>
      </c>
      <c r="BI230" s="1176"/>
    </row>
    <row r="231" spans="1:62" ht="26.4" x14ac:dyDescent="0.25">
      <c r="A231" s="1182" t="str">
        <f t="shared" ref="A231:B231" si="74">+A71</f>
        <v>RAD1</v>
      </c>
      <c r="B231" s="1180" t="str">
        <f t="shared" si="74"/>
        <v>Radiologia interventistica (per i vasi solo diagnostica)</v>
      </c>
      <c r="C231" s="1156" t="str">
        <f ca="1">IF(intern2!D67&gt;0,
        IF(C$166="X",
              IF(COUNTBLANK(INDIRECT(ADDRESS(ROW(C231),MATCH(C$167,$166:$166,0),1,1)&amp;":"&amp;ADDRESS(ROW(C231),COLUMN(C231)-1,1,1),TRUE))&gt;0,"",
                    IF(COUNTIF(INDIRECT(ADDRESS(ROW(C231),MATCH(C$167,$166:$166,0),1,1)&amp;":"&amp;ADDRESS(ROW(C231),COLUMN(C231)-1,1,1),TRUE),"OK")&gt;0,"OK","NOK")),
              IF(C$8&gt;=VLOOKUP($A231,'2.2'!$D:$O,5,FALSE),"OK","NOK")),
         "")</f>
        <v/>
      </c>
      <c r="D231" s="1156" t="str">
        <f ca="1">IF(intern2!E67&gt;0,
        IF(D$166="X",
              IF(COUNTBLANK(INDIRECT(ADDRESS(ROW(D231),MATCH(D$167,$166:$166,0),1,1)&amp;":"&amp;ADDRESS(ROW(D231),COLUMN(D231)-1,1,1),TRUE))&gt;0,"",
                    IF(COUNTIF(INDIRECT(ADDRESS(ROW(D231),MATCH(D$167,$166:$166,0),1,1)&amp;":"&amp;ADDRESS(ROW(D231),COLUMN(D231)-1,1,1),TRUE),"OK")&gt;0,"OK","NOK")),
              IF(D$8&gt;=VLOOKUP($A231,'2.2'!$D:$O,5,FALSE),"OK","NOK")),
         "")</f>
        <v/>
      </c>
      <c r="E231" s="1156" t="str">
        <f ca="1">IF(intern2!F67&gt;0,
        IF(E$166="X",
              IF(COUNTBLANK(INDIRECT(ADDRESS(ROW(E231),MATCH(E$167,$166:$166,0),1,1)&amp;":"&amp;ADDRESS(ROW(E231),COLUMN(E231)-1,1,1),TRUE))&gt;0,"",
                    IF(COUNTIF(INDIRECT(ADDRESS(ROW(E231),MATCH(E$167,$166:$166,0),1,1)&amp;":"&amp;ADDRESS(ROW(E231),COLUMN(E231)-1,1,1),TRUE),"OK")&gt;0,"OK","NOK")),
              IF(E$8&gt;=VLOOKUP($A231,'2.2'!$D:$O,5,FALSE),"OK","NOK")),
         "")</f>
        <v/>
      </c>
      <c r="F231" s="1156" t="str">
        <f ca="1">IF(intern2!G67&gt;0,
        IF(F$166="X",
              IF(COUNTBLANK(INDIRECT(ADDRESS(ROW(F231),MATCH(F$167,$166:$166,0),1,1)&amp;":"&amp;ADDRESS(ROW(F231),COLUMN(F231)-1,1,1),TRUE))&gt;0,"",
                    IF(COUNTIF(INDIRECT(ADDRESS(ROW(F231),MATCH(F$167,$166:$166,0),1,1)&amp;":"&amp;ADDRESS(ROW(F231),COLUMN(F231)-1,1,1),TRUE),"OK")&gt;0,"OK","NOK")),
              IF(F$8&gt;=VLOOKUP($A231,'2.2'!$D:$O,5,FALSE),"OK","NOK")),
         "")</f>
        <v/>
      </c>
      <c r="G231" s="1156" t="str">
        <f ca="1">IF(intern2!H67&gt;0,
        IF(G$166="X",
              IF(COUNTBLANK(INDIRECT(ADDRESS(ROW(G231),MATCH(G$167,$166:$166,0),1,1)&amp;":"&amp;ADDRESS(ROW(G231),COLUMN(G231)-1,1,1),TRUE))&gt;0,"",
                    IF(COUNTIF(INDIRECT(ADDRESS(ROW(G231),MATCH(G$167,$166:$166,0),1,1)&amp;":"&amp;ADDRESS(ROW(G231),COLUMN(G231)-1,1,1),TRUE),"OK")&gt;0,"OK","NOK")),
              IF(G$8&gt;=VLOOKUP($A231,'2.2'!$D:$O,5,FALSE),"OK","NOK")),
         "")</f>
        <v/>
      </c>
      <c r="H231" s="1156" t="str">
        <f ca="1">IF(intern2!I67&gt;0,
        IF(H$166="X",
              IF(COUNTBLANK(INDIRECT(ADDRESS(ROW(H231),MATCH(H$167,$166:$166,0),1,1)&amp;":"&amp;ADDRESS(ROW(H231),COLUMN(H231)-1,1,1),TRUE))&gt;0,"",
                    IF(COUNTIF(INDIRECT(ADDRESS(ROW(H231),MATCH(H$167,$166:$166,0),1,1)&amp;":"&amp;ADDRESS(ROW(H231),COLUMN(H231)-1,1,1),TRUE),"OK")&gt;0,"OK","NOK")),
              IF(H$8&gt;=VLOOKUP($A231,'2.2'!$D:$O,5,FALSE),"OK","NOK")),
         "")</f>
        <v/>
      </c>
      <c r="I231" s="1269" t="str">
        <f ca="1">IF(intern2!J67&gt;0,
        IF(I$166="X",
              IF(COUNTBLANK(INDIRECT(ADDRESS(ROW(I231),MATCH(I$167,$166:$166,0),1,1)&amp;":"&amp;ADDRESS(ROW(I231),COLUMN(I231)-1,1,1),TRUE))&gt;0,"",
                    IF(COUNTIF(INDIRECT(ADDRESS(ROW(I231),MATCH(I$167,$166:$166,0),1,1)&amp;":"&amp;ADDRESS(ROW(I231),COLUMN(I231)-1,1,1),TRUE),"OK")&gt;0,"OK","NOK")),
              IF(I$8&gt;=VLOOKUP($A231,'2.2'!$D:$O,5,FALSE),"OK","NOK")),
         "")</f>
        <v/>
      </c>
      <c r="J231" s="1159" t="str">
        <f ca="1">IF(intern2!K67&gt;0,
        IF(J$166="X",
              IF(COUNTBLANK(INDIRECT(ADDRESS(ROW(J231),MATCH(J$167,$166:$166,0),1,1)&amp;":"&amp;ADDRESS(ROW(J231),COLUMN(J231)-1,1,1),TRUE))&gt;0,"",
                    IF(COUNTIF(INDIRECT(ADDRESS(ROW(J231),MATCH(J$167,$166:$166,0),1,1)&amp;":"&amp;ADDRESS(ROW(J231),COLUMN(J231)-1,1,1),TRUE),"OK")&gt;0,"OK","NOK")),
              IF(J$8&gt;=VLOOKUP($A231,'2.2'!$D:$O,5,FALSE),"OK","NOK")),
         "")</f>
        <v/>
      </c>
      <c r="K231" s="1156" t="str">
        <f ca="1">IF(intern2!L67&gt;0,
        IF(K$166="X",
              IF(COUNTBLANK(INDIRECT(ADDRESS(ROW(K231),MATCH(K$167,$166:$166,0),1,1)&amp;":"&amp;ADDRESS(ROW(K231),COLUMN(K231)-1,1,1),TRUE))&gt;0,"",
                    IF(COUNTIF(INDIRECT(ADDRESS(ROW(K231),MATCH(K$167,$166:$166,0),1,1)&amp;":"&amp;ADDRESS(ROW(K231),COLUMN(K231)-1,1,1),TRUE),"OK")&gt;0,"OK","NOK")),
              IF(K$8&gt;=VLOOKUP($A231,'2.2'!$D:$O,5,FALSE),"OK","NOK")),
         "")</f>
        <v/>
      </c>
      <c r="L231" s="1156" t="str">
        <f ca="1">IF(intern2!M67&gt;0,
        IF(L$166="X",
              IF(COUNTBLANK(INDIRECT(ADDRESS(ROW(L231),MATCH(L$167,$166:$166,0),1,1)&amp;":"&amp;ADDRESS(ROW(L231),COLUMN(L231)-1,1,1),TRUE))&gt;0,"",
                    IF(COUNTIF(INDIRECT(ADDRESS(ROW(L231),MATCH(L$167,$166:$166,0),1,1)&amp;":"&amp;ADDRESS(ROW(L231),COLUMN(L231)-1,1,1),TRUE),"OK")&gt;0,"OK","NOK")),
              IF(L$8&gt;=VLOOKUP($A231,'2.2'!$D:$O,5,FALSE),"OK","NOK")),
         "")</f>
        <v/>
      </c>
      <c r="M231" s="1156" t="str">
        <f ca="1">IF(intern2!N67&gt;0,
        IF(M$166="X",
              IF(COUNTBLANK(INDIRECT(ADDRESS(ROW(M231),MATCH(M$167,$166:$166,0),1,1)&amp;":"&amp;ADDRESS(ROW(M231),COLUMN(M231)-1,1,1),TRUE))&gt;0,"",
                    IF(COUNTIF(INDIRECT(ADDRESS(ROW(M231),MATCH(M$167,$166:$166,0),1,1)&amp;":"&amp;ADDRESS(ROW(M231),COLUMN(M231)-1,1,1),TRUE),"OK")&gt;0,"OK","NOK")),
              IF(M$8&gt;=VLOOKUP($A231,'2.2'!$D:$O,5,FALSE),"OK","NOK")),
         "")</f>
        <v/>
      </c>
      <c r="N231" s="1156" t="str">
        <f ca="1">IF(intern2!O67&gt;0,
        IF(N$166="X",
              IF(COUNTBLANK(INDIRECT(ADDRESS(ROW(N231),MATCH(N$167,$166:$166,0),1,1)&amp;":"&amp;ADDRESS(ROW(N231),COLUMN(N231)-1,1,1),TRUE))&gt;0,"",
                    IF(COUNTIF(INDIRECT(ADDRESS(ROW(N231),MATCH(N$167,$166:$166,0),1,1)&amp;":"&amp;ADDRESS(ROW(N231),COLUMN(N231)-1,1,1),TRUE),"OK")&gt;0,"OK","NOK")),
              IF(N$8&gt;=VLOOKUP($A231,'2.2'!$D:$O,5,FALSE),"OK","NOK")),
         "")</f>
        <v/>
      </c>
      <c r="O231" s="1156" t="str">
        <f ca="1">IF(intern2!P67&gt;0,
        IF(O$166="X",
              IF(COUNTBLANK(INDIRECT(ADDRESS(ROW(O231),MATCH(O$167,$166:$166,0),1,1)&amp;":"&amp;ADDRESS(ROW(O231),COLUMN(O231)-1,1,1),TRUE))&gt;0,"",
                    IF(COUNTIF(INDIRECT(ADDRESS(ROW(O231),MATCH(O$167,$166:$166,0),1,1)&amp;":"&amp;ADDRESS(ROW(O231),COLUMN(O231)-1,1,1),TRUE),"OK")&gt;0,"OK","NOK")),
              IF(O$8&gt;=VLOOKUP($A231,'2.2'!$D:$O,5,FALSE),"OK","NOK")),
         "")</f>
        <v/>
      </c>
      <c r="P231" s="1156" t="str">
        <f ca="1">IF(intern2!Q67&gt;0,
        IF(P$166="X",
              IF(COUNTBLANK(INDIRECT(ADDRESS(ROW(P231),MATCH(P$167,$166:$166,0),1,1)&amp;":"&amp;ADDRESS(ROW(P231),COLUMN(P231)-1,1,1),TRUE))&gt;0,"",
                    IF(COUNTIF(INDIRECT(ADDRESS(ROW(P231),MATCH(P$167,$166:$166,0),1,1)&amp;":"&amp;ADDRESS(ROW(P231),COLUMN(P231)-1,1,1),TRUE),"OK")&gt;0,"OK","NOK")),
              IF(P$8&gt;=VLOOKUP($A231,'2.2'!$D:$O,5,FALSE),"OK","NOK")),
         "")</f>
        <v/>
      </c>
      <c r="Q231" s="1156" t="str">
        <f ca="1">IF(intern2!R67&gt;0,
        IF(Q$166="X",
              IF(COUNTBLANK(INDIRECT(ADDRESS(ROW(Q231),MATCH(Q$167,$166:$166,0),1,1)&amp;":"&amp;ADDRESS(ROW(Q231),COLUMN(Q231)-1,1,1),TRUE))&gt;0,"",
                    IF(COUNTIF(INDIRECT(ADDRESS(ROW(Q231),MATCH(Q$167,$166:$166,0),1,1)&amp;":"&amp;ADDRESS(ROW(Q231),COLUMN(Q231)-1,1,1),TRUE),"OK")&gt;0,"OK","NOK")),
              IF(Q$8&gt;=VLOOKUP($A231,'2.2'!$D:$O,5,FALSE),"OK","NOK")),
         "")</f>
        <v/>
      </c>
      <c r="R231" s="1159" t="str">
        <f ca="1">IF(intern2!S67&gt;0,
        IF(R$166="X",
              IF(COUNTBLANK(INDIRECT(ADDRESS(ROW(R231),MATCH(R$167,$166:$166,0),1,1)&amp;":"&amp;ADDRESS(ROW(R231),COLUMN(R231)-1,1,1),TRUE))&gt;0,"",
                    IF(COUNTIF(INDIRECT(ADDRESS(ROW(R231),MATCH(R$167,$166:$166,0),1,1)&amp;":"&amp;ADDRESS(ROW(R231),COLUMN(R231)-1,1,1),TRUE),"OK")&gt;0,"OK","NOK")),
              IF(R$8&gt;=VLOOKUP($A231,'2.2'!$D:$O,5,FALSE),"OK","NOK")),
         "")</f>
        <v/>
      </c>
      <c r="S231" s="1159" t="str">
        <f ca="1">IF(intern2!T67&gt;0,
        IF(S$166="X",
              IF(COUNTBLANK(INDIRECT(ADDRESS(ROW(S231),MATCH(S$167,$166:$166,0),1,1)&amp;":"&amp;ADDRESS(ROW(S231),COLUMN(S231)-1,1,1),TRUE))&gt;0,"",
                    IF(COUNTIF(INDIRECT(ADDRESS(ROW(S231),MATCH(S$167,$166:$166,0),1,1)&amp;":"&amp;ADDRESS(ROW(S231),COLUMN(S231)-1,1,1),TRUE),"OK")&gt;0,"OK","NOK")),
              IF(S$8&gt;=VLOOKUP($A231,'2.2'!$D:$O,5,FALSE),"OK","NOK")),
         "")</f>
        <v/>
      </c>
      <c r="T231" s="1156" t="str">
        <f ca="1">IF(intern2!U67&gt;0,
        IF(T$166="X",
              IF(COUNTBLANK(INDIRECT(ADDRESS(ROW(T231),MATCH(T$167,$166:$166,0),1,1)&amp;":"&amp;ADDRESS(ROW(T231),COLUMN(T231)-1,1,1),TRUE))&gt;0,"",
                    IF(COUNTIF(INDIRECT(ADDRESS(ROW(T231),MATCH(T$167,$166:$166,0),1,1)&amp;":"&amp;ADDRESS(ROW(T231),COLUMN(T231)-1,1,1),TRUE),"OK")&gt;0,"OK","NOK")),
              IF(T$8&gt;=VLOOKUP($A231,'2.2'!$D:$O,5,FALSE),"OK","NOK")),
         "")</f>
        <v/>
      </c>
      <c r="U231" s="1156" t="str">
        <f ca="1">IF(intern2!V67&gt;0,
        IF(U$166="X",
              IF(COUNTBLANK(INDIRECT(ADDRESS(ROW(U231),MATCH(U$167,$166:$166,0),1,1)&amp;":"&amp;ADDRESS(ROW(U231),COLUMN(U231)-1,1,1),TRUE))&gt;0,"",
                    IF(COUNTIF(INDIRECT(ADDRESS(ROW(U231),MATCH(U$167,$166:$166,0),1,1)&amp;":"&amp;ADDRESS(ROW(U231),COLUMN(U231)-1,1,1),TRUE),"OK")&gt;0,"OK","NOK")),
              IF(U$8&gt;=VLOOKUP($A231,'2.2'!$D:$O,5,FALSE),"OK","NOK")),
         "")</f>
        <v/>
      </c>
      <c r="V231" s="1156" t="str">
        <f ca="1">IF(intern2!W67&gt;0,
        IF(V$166="X",
              IF(COUNTBLANK(INDIRECT(ADDRESS(ROW(V231),MATCH(V$167,$166:$166,0),1,1)&amp;":"&amp;ADDRESS(ROW(V231),COLUMN(V231)-1,1,1),TRUE))&gt;0,"",
                    IF(COUNTIF(INDIRECT(ADDRESS(ROW(V231),MATCH(V$167,$166:$166,0),1,1)&amp;":"&amp;ADDRESS(ROW(V231),COLUMN(V231)-1,1,1),TRUE),"OK")&gt;0,"OK","NOK")),
              IF(V$8&gt;=VLOOKUP($A231,'2.2'!$D:$O,5,FALSE),"OK","NOK")),
         "")</f>
        <v/>
      </c>
      <c r="W231" s="1156" t="str">
        <f ca="1">IF(intern2!X67&gt;0,
        IF(W$166="X",
              IF(COUNTBLANK(INDIRECT(ADDRESS(ROW(W231),MATCH(W$167,$166:$166,0),1,1)&amp;":"&amp;ADDRESS(ROW(W231),COLUMN(W231)-1,1,1),TRUE))&gt;0,"",
                    IF(COUNTIF(INDIRECT(ADDRESS(ROW(W231),MATCH(W$167,$166:$166,0),1,1)&amp;":"&amp;ADDRESS(ROW(W231),COLUMN(W231)-1,1,1),TRUE),"OK")&gt;0,"OK","NOK")),
              IF(W$8&gt;=VLOOKUP($A231,'2.2'!$D:$O,5,FALSE),"OK","NOK")),
         "")</f>
        <v/>
      </c>
      <c r="X231" s="1156" t="str">
        <f ca="1">IF(intern2!Y67&gt;0,
        IF(X$166="X",
              IF(COUNTBLANK(INDIRECT(ADDRESS(ROW(X231),MATCH(X$167,$166:$166,0),1,1)&amp;":"&amp;ADDRESS(ROW(X231),COLUMN(X231)-1,1,1),TRUE))&gt;0,"",
                    IF(COUNTIF(INDIRECT(ADDRESS(ROW(X231),MATCH(X$167,$166:$166,0),1,1)&amp;":"&amp;ADDRESS(ROW(X231),COLUMN(X231)-1,1,1),TRUE),"OK")&gt;0,"OK","NOK")),
              IF(X$8&gt;=VLOOKUP($A231,'2.2'!$D:$O,5,FALSE),"OK","NOK")),
         "")</f>
        <v/>
      </c>
      <c r="Y231" s="1170" t="str">
        <f ca="1">IF(intern2!Z67&gt;0,
        IF(Y$166="X",
              IF(COUNTBLANK(INDIRECT(ADDRESS(ROW(Y231),MATCH(Y$167,$166:$166,0),1,1)&amp;":"&amp;ADDRESS(ROW(Y231),COLUMN(Y231)-1,1,1),TRUE))&gt;0,"",
                    IF(COUNTIF(INDIRECT(ADDRESS(ROW(Y231),MATCH(Y$167,$166:$166,0),1,1)&amp;":"&amp;ADDRESS(ROW(Y231),COLUMN(Y231)-1,1,1),TRUE),"OK")&gt;0,"OK","NOK")),
              IF(Y$8&gt;=VLOOKUP($A231,'2.2'!$D:$O,5,FALSE),"OK","NOK")),
         "")</f>
        <v/>
      </c>
      <c r="Z231" s="1269" t="str">
        <f ca="1">IF(intern2!AA67&gt;0,
        IF(Z$166="X",
              IF(COUNTBLANK(INDIRECT(ADDRESS(ROW(Z231),MATCH(Z$167,$166:$166,0),1,1)&amp;":"&amp;ADDRESS(ROW(Z231),COLUMN(Z231)-1,1,1),TRUE))&gt;0,"",
                    IF(COUNTIF(INDIRECT(ADDRESS(ROW(Z231),MATCH(Z$167,$166:$166,0),1,1)&amp;":"&amp;ADDRESS(ROW(Z231),COLUMN(Z231)-1,1,1),TRUE),"OK")&gt;0,"OK","NOK")),
              IF(Z$8&gt;=VLOOKUP($A231,'2.2'!$D:$O,5,FALSE),"OK","NOK")),
         "")</f>
        <v/>
      </c>
      <c r="AA231" s="1156" t="str">
        <f ca="1">IF(intern2!AB67&gt;0,
        IF(AA$166="X",
              IF(COUNTBLANK(INDIRECT(ADDRESS(ROW(AA231),MATCH(AA$167,$166:$166,0),1,1)&amp;":"&amp;ADDRESS(ROW(AA231),COLUMN(AA231)-1,1,1),TRUE))&gt;0,"",
                    IF(COUNTIF(INDIRECT(ADDRESS(ROW(AA231),MATCH(AA$167,$166:$166,0),1,1)&amp;":"&amp;ADDRESS(ROW(AA231),COLUMN(AA231)-1,1,1),TRUE),"OK")&gt;0,"OK","NOK")),
              IF(AA$8&gt;=VLOOKUP($A231,'2.2'!$D:$O,5,FALSE),"OK","NOK")),
         "")</f>
        <v/>
      </c>
      <c r="AB231" s="1156" t="str">
        <f ca="1">IF(intern2!AC67&gt;0,
        IF(AB$166="X",
              IF(COUNTBLANK(INDIRECT(ADDRESS(ROW(AB231),MATCH(AB$167,$166:$166,0),1,1)&amp;":"&amp;ADDRESS(ROW(AB231),COLUMN(AB231)-1,1,1),TRUE))&gt;0,"",
                    IF(COUNTIF(INDIRECT(ADDRESS(ROW(AB231),MATCH(AB$167,$166:$166,0),1,1)&amp;":"&amp;ADDRESS(ROW(AB231),COLUMN(AB231)-1,1,1),TRUE),"OK")&gt;0,"OK","NOK")),
              IF(AB$8&gt;=VLOOKUP($A231,'2.2'!$D:$O,5,FALSE),"OK","NOK")),
         "")</f>
        <v/>
      </c>
      <c r="AC231" s="1156" t="str">
        <f ca="1">IF(intern2!AD67&gt;0,
        IF(AC$166="X",
              IF(COUNTBLANK(INDIRECT(ADDRESS(ROW(AC231),MATCH(AC$167,$166:$166,0),1,1)&amp;":"&amp;ADDRESS(ROW(AC231),COLUMN(AC231)-1,1,1),TRUE))&gt;0,"",
                    IF(COUNTIF(INDIRECT(ADDRESS(ROW(AC231),MATCH(AC$167,$166:$166,0),1,1)&amp;":"&amp;ADDRESS(ROW(AC231),COLUMN(AC231)-1,1,1),TRUE),"OK")&gt;0,"OK","NOK")),
              IF(AC$8&gt;=VLOOKUP($A231,'2.2'!$D:$O,5,FALSE),"OK","NOK")),
         "")</f>
        <v/>
      </c>
      <c r="AD231" s="1156" t="str">
        <f ca="1">IF(intern2!AE67&gt;0,
        IF(AD$166="X",
              IF(COUNTBLANK(INDIRECT(ADDRESS(ROW(AD231),MATCH(AD$167,$166:$166,0),1,1)&amp;":"&amp;ADDRESS(ROW(AD231),COLUMN(AD231)-1,1,1),TRUE))&gt;0,"",
                    IF(COUNTIF(INDIRECT(ADDRESS(ROW(AD231),MATCH(AD$167,$166:$166,0),1,1)&amp;":"&amp;ADDRESS(ROW(AD231),COLUMN(AD231)-1,1,1),TRUE),"OK")&gt;0,"OK","NOK")),
              IF(AD$8&gt;=VLOOKUP($A231,'2.2'!$D:$O,5,FALSE),"OK","NOK")),
         "")</f>
        <v/>
      </c>
      <c r="AE231" s="1160" t="str">
        <f ca="1">IF(intern2!AF67&gt;0,
        IF(AE$166="X",
              IF(COUNTBLANK(INDIRECT(ADDRESS(ROW(AE231),MATCH(AE$167,$166:$166,0),1,1)&amp;":"&amp;ADDRESS(ROW(AE231),COLUMN(AE231)-1,1,1),TRUE))&gt;0,"",
                    IF(COUNTIF(INDIRECT(ADDRESS(ROW(AE231),MATCH(AE$167,$166:$166,0),1,1)&amp;":"&amp;ADDRESS(ROW(AE231),COLUMN(AE231)-1,1,1),TRUE),"OK")&gt;0,"OK","NOK")),
              IF(AE$8&gt;=VLOOKUP($A231,'2.2'!$D:$O,5,FALSE),"OK","NOK")),
         "")</f>
        <v/>
      </c>
      <c r="AF231" s="1269" t="str">
        <f ca="1">IF(intern2!AG67&gt;0,
        IF(AF$166="X",
              IF(COUNTBLANK(INDIRECT(ADDRESS(ROW(AF231),MATCH(AF$167,$166:$166,0),1,1)&amp;":"&amp;ADDRESS(ROW(AF231),COLUMN(AF231)-1,1,1),TRUE))&gt;0,"",
                    IF(COUNTIF(INDIRECT(ADDRESS(ROW(AF231),MATCH(AF$167,$166:$166,0),1,1)&amp;":"&amp;ADDRESS(ROW(AF231),COLUMN(AF231)-1,1,1),TRUE),"OK")&gt;0,"OK","NOK")),
              IF(AF$8&gt;=VLOOKUP($A231,'2.2'!$D:$O,5,FALSE),"OK","NOK")),
         "")</f>
        <v/>
      </c>
      <c r="AG231" s="1160" t="str">
        <f ca="1">IF(intern2!AH67&gt;0,
        IF(AG$166="X",
              IF(COUNTBLANK(INDIRECT(ADDRESS(ROW(AG231),MATCH(AG$167,$166:$166,0),1,1)&amp;":"&amp;ADDRESS(ROW(AG231),COLUMN(AG231)-1,1,1),TRUE))&gt;0,"",
                    IF(COUNTIF(INDIRECT(ADDRESS(ROW(AG231),MATCH(AG$167,$166:$166,0),1,1)&amp;":"&amp;ADDRESS(ROW(AG231),COLUMN(AG231)-1,1,1),TRUE),"OK")&gt;0,"OK","NOK")),
              IF(AG$8&gt;=VLOOKUP($A231,'2.2'!$D:$O,5,FALSE),"OK","NOK")),
         "")</f>
        <v/>
      </c>
      <c r="AH231" s="1160" t="str">
        <f ca="1">IF(intern2!AI67&gt;0,
        IF(AH$166="X",
              IF(COUNTBLANK(INDIRECT(ADDRESS(ROW(AH231),MATCH(AH$167,$166:$166,0),1,1)&amp;":"&amp;ADDRESS(ROW(AH231),COLUMN(AH231)-1,1,1),TRUE))&gt;0,"",
                    IF(COUNTIF(INDIRECT(ADDRESS(ROW(AH231),MATCH(AH$167,$166:$166,0),1,1)&amp;":"&amp;ADDRESS(ROW(AH231),COLUMN(AH231)-1,1,1),TRUE),"OK")&gt;0,"OK","NOK")),
              IF(AH$8&gt;=VLOOKUP($A231,'2.2'!$D:$O,5,FALSE),"OK","NOK")),
         "")</f>
        <v/>
      </c>
      <c r="AI231" s="1156" t="str">
        <f ca="1">IF(intern2!AJ67&gt;0,
        IF(AI$166="X",
              IF(COUNTBLANK(INDIRECT(ADDRESS(ROW(AI231),MATCH(AI$167,$166:$166,0),1,1)&amp;":"&amp;ADDRESS(ROW(AI231),COLUMN(AI231)-1,1,1),TRUE))&gt;0,"",
                    IF(COUNTIF(INDIRECT(ADDRESS(ROW(AI231),MATCH(AI$167,$166:$166,0),1,1)&amp;":"&amp;ADDRESS(ROW(AI231),COLUMN(AI231)-1,1,1),TRUE),"OK")&gt;0,"OK","NOK")),
              IF(AI$8&gt;=VLOOKUP($A231,'2.2'!$D:$O,5,FALSE),"OK","NOK")),
         "")</f>
        <v/>
      </c>
      <c r="AJ231" s="1156" t="str">
        <f ca="1">IF(intern2!AK67&gt;0,
        IF(AJ$166="X",
              IF(COUNTBLANK(INDIRECT(ADDRESS(ROW(AJ231),MATCH(AJ$167,$166:$166,0),1,1)&amp;":"&amp;ADDRESS(ROW(AJ231),COLUMN(AJ231)-1,1,1),TRUE))&gt;0,"",
                    IF(COUNTIF(INDIRECT(ADDRESS(ROW(AJ231),MATCH(AJ$167,$166:$166,0),1,1)&amp;":"&amp;ADDRESS(ROW(AJ231),COLUMN(AJ231)-1,1,1),TRUE),"OK")&gt;0,"OK","NOK")),
              IF(AJ$8&gt;=VLOOKUP($A231,'2.2'!$D:$O,5,FALSE),"OK","NOK")),
         "")</f>
        <v/>
      </c>
      <c r="AK231" s="1156" t="str">
        <f ca="1">IF(intern2!AL67&gt;0,
        IF(AK$166="X",
              IF(COUNTBLANK(INDIRECT(ADDRESS(ROW(AK231),MATCH(AK$167,$166:$166,0),1,1)&amp;":"&amp;ADDRESS(ROW(AK231),COLUMN(AK231)-1,1,1),TRUE))&gt;0,"",
                    IF(COUNTIF(INDIRECT(ADDRESS(ROW(AK231),MATCH(AK$167,$166:$166,0),1,1)&amp;":"&amp;ADDRESS(ROW(AK231),COLUMN(AK231)-1,1,1),TRUE),"OK")&gt;0,"OK","NOK")),
              IF(AK$8&gt;=VLOOKUP($A231,'2.2'!$D:$O,5,FALSE),"OK","NOK")),
         "")</f>
        <v/>
      </c>
      <c r="AL231" s="1156" t="str">
        <f ca="1">IF(intern2!AM67&gt;0,
        IF(AL$166="X",
              IF(COUNTBLANK(INDIRECT(ADDRESS(ROW(AL231),MATCH(AL$167,$166:$166,0),1,1)&amp;":"&amp;ADDRESS(ROW(AL231),COLUMN(AL231)-1,1,1),TRUE))&gt;0,"",
                    IF(COUNTIF(INDIRECT(ADDRESS(ROW(AL231),MATCH(AL$167,$166:$166,0),1,1)&amp;":"&amp;ADDRESS(ROW(AL231),COLUMN(AL231)-1,1,1),TRUE),"OK")&gt;0,"OK","NOK")),
              IF(AL$8&gt;=VLOOKUP($A231,'2.2'!$D:$O,5,FALSE),"OK","NOK")),
         "")</f>
        <v/>
      </c>
      <c r="AM231" s="1269" t="str">
        <f ca="1">IF(intern2!AN67&gt;0,
        IF(AM$166="X",
              IF(COUNTBLANK(INDIRECT(ADDRESS(ROW(AM231),MATCH(AM$167,$166:$166,0),1,1)&amp;":"&amp;ADDRESS(ROW(AM231),COLUMN(AM231)-1,1,1),TRUE))&gt;0,"",
                    IF(COUNTIF(INDIRECT(ADDRESS(ROW(AM231),MATCH(AM$167,$166:$166,0),1,1)&amp;":"&amp;ADDRESS(ROW(AM231),COLUMN(AM231)-1,1,1),TRUE),"OK")&gt;0,"OK","NOK")),
              IF(AM$8&gt;=VLOOKUP($A231,'2.2'!$D:$O,5,FALSE),"OK","NOK")),
         "")</f>
        <v/>
      </c>
      <c r="AN231" s="1170" t="str">
        <f ca="1">IF(intern2!AO67&gt;0,
        IF(AN$166="X",
              IF(COUNTBLANK(INDIRECT(ADDRESS(ROW(AN231),MATCH(AN$167,$166:$166,0),1,1)&amp;":"&amp;ADDRESS(ROW(AN231),COLUMN(AN231)-1,1,1),TRUE))&gt;0,"",
                    IF(COUNTIF(INDIRECT(ADDRESS(ROW(AN231),MATCH(AN$167,$166:$166,0),1,1)&amp;":"&amp;ADDRESS(ROW(AN231),COLUMN(AN231)-1,1,1),TRUE),"OK")&gt;0,"OK","NOK")),
              IF(AN$8&gt;=VLOOKUP($A231,'2.2'!$D:$O,5,FALSE),"OK","NOK")),
         "")</f>
        <v/>
      </c>
      <c r="AO231" s="1156" t="str">
        <f ca="1">IF(intern2!AP67&gt;0,
        IF(AO$166="X",
              IF(COUNTBLANK(INDIRECT(ADDRESS(ROW(AO231),MATCH(AO$167,$166:$166,0),1,1)&amp;":"&amp;ADDRESS(ROW(AO231),COLUMN(AO231)-1,1,1),TRUE))&gt;0,"",
                    IF(COUNTIF(INDIRECT(ADDRESS(ROW(AO231),MATCH(AO$167,$166:$166,0),1,1)&amp;":"&amp;ADDRESS(ROW(AO231),COLUMN(AO231)-1,1,1),TRUE),"OK")&gt;0,"OK","NOK")),
              IF(AO$8&gt;=VLOOKUP($A231,'2.2'!$D:$O,5,FALSE),"OK","NOK")),
         "")</f>
        <v/>
      </c>
      <c r="AP231" s="1156" t="str">
        <f ca="1">IF(intern2!AQ67&gt;0,
        IF(AP$166="X",
              IF(COUNTBLANK(INDIRECT(ADDRESS(ROW(AP231),MATCH(AP$167,$166:$166,0),1,1)&amp;":"&amp;ADDRESS(ROW(AP231),COLUMN(AP231)-1,1,1),TRUE))&gt;0,"",
                    IF(COUNTIF(INDIRECT(ADDRESS(ROW(AP231),MATCH(AP$167,$166:$166,0),1,1)&amp;":"&amp;ADDRESS(ROW(AP231),COLUMN(AP231)-1,1,1),TRUE),"OK")&gt;0,"OK","NOK")),
              IF(AP$8&gt;=VLOOKUP($A231,'2.2'!$D:$O,5,FALSE),"OK","NOK")),
         "")</f>
        <v/>
      </c>
      <c r="AQ231" s="1269" t="str">
        <f ca="1">IF(intern2!AR67&gt;0,
        IF(AQ$166="X",
              IF(COUNTBLANK(INDIRECT(ADDRESS(ROW(AQ231),MATCH(AQ$167,$166:$166,0),1,1)&amp;":"&amp;ADDRESS(ROW(AQ231),COLUMN(AQ231)-1,1,1),TRUE))&gt;0,"",
                    IF(COUNTIF(INDIRECT(ADDRESS(ROW(AQ231),MATCH(AQ$167,$166:$166,0),1,1)&amp;":"&amp;ADDRESS(ROW(AQ231),COLUMN(AQ231)-1,1,1),TRUE),"OK")&gt;0,"OK","NOK")),
              IF(AQ$8&gt;=VLOOKUP($A231,'2.2'!$D:$O,5,FALSE),"OK","NOK")),
         "")</f>
        <v/>
      </c>
      <c r="AR231" s="1156" t="str">
        <f ca="1">IF(intern2!AS67&gt;0,
        IF(AR$166="X",
              IF(COUNTBLANK(INDIRECT(ADDRESS(ROW(AR231),MATCH(AR$167,$166:$166,0),1,1)&amp;":"&amp;ADDRESS(ROW(AR231),COLUMN(AR231)-1,1,1),TRUE))&gt;0,"",
                    IF(COUNTIF(INDIRECT(ADDRESS(ROW(AR231),MATCH(AR$167,$166:$166,0),1,1)&amp;":"&amp;ADDRESS(ROW(AR231),COLUMN(AR231)-1,1,1),TRUE),"OK")&gt;0,"OK","NOK")),
              IF(AR$8&gt;=VLOOKUP($A231,'2.2'!$D:$O,5,FALSE),"OK","NOK")),
         "")</f>
        <v/>
      </c>
      <c r="AS231" s="1156" t="str">
        <f ca="1">IF(intern2!AT67&gt;0,
        IF(AS$166="X",
              IF(COUNTBLANK(INDIRECT(ADDRESS(ROW(AS231),MATCH(AS$167,$166:$166,0),1,1)&amp;":"&amp;ADDRESS(ROW(AS231),COLUMN(AS231)-1,1,1),TRUE))&gt;0,"",
                    IF(COUNTIF(INDIRECT(ADDRESS(ROW(AS231),MATCH(AS$167,$166:$166,0),1,1)&amp;":"&amp;ADDRESS(ROW(AS231),COLUMN(AS231)-1,1,1),TRUE),"OK")&gt;0,"OK","NOK")),
              IF(AS$8&gt;=VLOOKUP($A231,'2.2'!$D:$O,5,FALSE),"OK","NOK")),
         "")</f>
        <v/>
      </c>
      <c r="AT231" s="1269" t="str">
        <f ca="1">IF(intern2!AU67&gt;0,
        IF(AT$166="X",
              IF(COUNTBLANK(INDIRECT(ADDRESS(ROW(AT231),MATCH(AT$167,$166:$166,0),1,1)&amp;":"&amp;ADDRESS(ROW(AT231),COLUMN(AT231)-1,1,1),TRUE))&gt;0,"",
                    IF(COUNTIF(INDIRECT(ADDRESS(ROW(AT231),MATCH(AT$167,$166:$166,0),1,1)&amp;":"&amp;ADDRESS(ROW(AT231),COLUMN(AT231)-1,1,1),TRUE),"OK")&gt;0,"OK","NOK")),
              IF(AT$8&gt;=VLOOKUP($A231,'2.2'!$D:$O,5,FALSE),"OK","NOK")),
         "")</f>
        <v/>
      </c>
      <c r="AU231" s="1156" t="str">
        <f ca="1">IF(intern2!AV67&gt;0,
        IF(AU$166="X",
              IF(COUNTBLANK(INDIRECT(ADDRESS(ROW(AU231),MATCH(AU$167,$166:$166,0),1,1)&amp;":"&amp;ADDRESS(ROW(AU231),COLUMN(AU231)-1,1,1),TRUE))&gt;0,"",
                    IF(COUNTIF(INDIRECT(ADDRESS(ROW(AU231),MATCH(AU$167,$166:$166,0),1,1)&amp;":"&amp;ADDRESS(ROW(AU231),COLUMN(AU231)-1,1,1),TRUE),"OK")&gt;0,"OK","NOK")),
              IF(AU$8&gt;=VLOOKUP($A231,'2.2'!$D:$O,5,FALSE),"OK","NOK")),
         "")</f>
        <v/>
      </c>
      <c r="AV231" s="1156" t="str">
        <f ca="1">IF(intern2!AW67&gt;0,
        IF(AV$166="X",
              IF(COUNTBLANK(INDIRECT(ADDRESS(ROW(AV231),MATCH(AV$167,$166:$166,0),1,1)&amp;":"&amp;ADDRESS(ROW(AV231),COLUMN(AV231)-1,1,1),TRUE))&gt;0,"",
                    IF(COUNTIF(INDIRECT(ADDRESS(ROW(AV231),MATCH(AV$167,$166:$166,0),1,1)&amp;":"&amp;ADDRESS(ROW(AV231),COLUMN(AV231)-1,1,1),TRUE),"OK")&gt;0,"OK","NOK")),
              IF(AV$8&gt;=VLOOKUP($A231,'2.2'!$D:$O,5,FALSE),"OK","NOK")),
         "")</f>
        <v/>
      </c>
      <c r="AW231" s="1156" t="str">
        <f ca="1">IF(intern2!AX67&gt;0,
        IF(AW$166="X",
              IF(COUNTBLANK(INDIRECT(ADDRESS(ROW(AW231),MATCH(AW$167,$166:$166,0),1,1)&amp;":"&amp;ADDRESS(ROW(AW231),COLUMN(AW231)-1,1,1),TRUE))&gt;0,"",
                    IF(COUNTIF(INDIRECT(ADDRESS(ROW(AW231),MATCH(AW$167,$166:$166,0),1,1)&amp;":"&amp;ADDRESS(ROW(AW231),COLUMN(AW231)-1,1,1),TRUE),"OK")&gt;0,"OK","NOK")),
              IF(AW$8&gt;=VLOOKUP($A231,'2.2'!$D:$O,5,FALSE),"OK","NOK")),
         "")</f>
        <v/>
      </c>
      <c r="AX231" s="1156" t="str">
        <f ca="1">IF(intern2!AY67&gt;0,
        IF(AX$166="X",
              IF(COUNTBLANK(INDIRECT(ADDRESS(ROW(AX231),MATCH(AX$167,$166:$166,0),1,1)&amp;":"&amp;ADDRESS(ROW(AX231),COLUMN(AX231)-1,1,1),TRUE))&gt;0,"",
                    IF(COUNTIF(INDIRECT(ADDRESS(ROW(AX231),MATCH(AX$167,$166:$166,0),1,1)&amp;":"&amp;ADDRESS(ROW(AX231),COLUMN(AX231)-1,1,1),TRUE),"OK")&gt;0,"OK","NOK")),
              IF(AX$8&gt;=VLOOKUP($A231,'2.2'!$D:$O,5,FALSE),"OK","NOK")),
         "")</f>
        <v>NOK</v>
      </c>
      <c r="AY231" s="1156" t="str">
        <f ca="1">IF(intern2!AZ67&gt;0,
        IF(AY$166="X",
              IF(COUNTBLANK(INDIRECT(ADDRESS(ROW(AY231),MATCH(AY$167,$166:$166,0),1,1)&amp;":"&amp;ADDRESS(ROW(AY231),COLUMN(AY231)-1,1,1),TRUE))&gt;0,"",
                    IF(COUNTIF(INDIRECT(ADDRESS(ROW(AY231),MATCH(AY$167,$166:$166,0),1,1)&amp;":"&amp;ADDRESS(ROW(AY231),COLUMN(AY231)-1,1,1),TRUE),"OK")&gt;0,"OK","NOK")),
              IF(AY$8&gt;=VLOOKUP($A231,'2.2'!$D:$O,5,FALSE),"OK","NOK")),
         "")</f>
        <v>NOK</v>
      </c>
      <c r="AZ231" s="1269" t="str">
        <f ca="1">IF(intern2!BA67&gt;0,
        IF(AZ$166="X",
              IF(COUNTBLANK(INDIRECT(ADDRESS(ROW(AZ231),MATCH(AZ$167,$166:$166,0),1,1)&amp;":"&amp;ADDRESS(ROW(AZ231),COLUMN(AZ231)-1,1,1),TRUE))&gt;0,"",
                    IF(COUNTIF(INDIRECT(ADDRESS(ROW(AZ231),MATCH(AZ$167,$166:$166,0),1,1)&amp;":"&amp;ADDRESS(ROW(AZ231),COLUMN(AZ231)-1,1,1),TRUE),"OK")&gt;0,"OK","NOK")),
              IF(AZ$8&gt;=VLOOKUP($A231,'2.2'!$D:$O,5,FALSE),"OK","NOK")),
         "")</f>
        <v>NOK</v>
      </c>
      <c r="BA231" s="1156" t="str">
        <f ca="1">IF(intern2!BB67&gt;0,
        IF(BA$166="X",
              IF(COUNTBLANK(INDIRECT(ADDRESS(ROW(BA231),MATCH(BA$167,$166:$166,0),1,1)&amp;":"&amp;ADDRESS(ROW(BA231),COLUMN(BA231)-1,1,1),TRUE))&gt;0,"",
                    IF(COUNTIF(INDIRECT(ADDRESS(ROW(BA231),MATCH(BA$167,$166:$166,0),1,1)&amp;":"&amp;ADDRESS(ROW(BA231),COLUMN(BA231)-1,1,1),TRUE),"OK")&gt;0,"OK","NOK")),
              IF(BA$8&gt;=VLOOKUP($A231,'2.2'!$D:$O,5,FALSE),"OK","NOK")),
         "")</f>
        <v/>
      </c>
      <c r="BB231" s="1156" t="str">
        <f ca="1">IF(intern2!BC67&gt;0,
        IF(BB$166="X",
              IF(COUNTBLANK(INDIRECT(ADDRESS(ROW(BB231),MATCH(BB$167,$166:$166,0),1,1)&amp;":"&amp;ADDRESS(ROW(BB231),COLUMN(BB231)-1,1,1),TRUE))&gt;0,"",
                    IF(COUNTIF(INDIRECT(ADDRESS(ROW(BB231),MATCH(BB$167,$166:$166,0),1,1)&amp;":"&amp;ADDRESS(ROW(BB231),COLUMN(BB231)-1,1,1),TRUE),"OK")&gt;0,"OK","NOK")),
              IF(BB$8&gt;=VLOOKUP($A231,'2.2'!$D:$O,5,FALSE),"OK","NOK")),
         "")</f>
        <v/>
      </c>
      <c r="BC231" s="1156" t="str">
        <f ca="1">IF(intern2!BD67&gt;0,
        IF(BC$166="X",
              IF(COUNTBLANK(INDIRECT(ADDRESS(ROW(BC231),MATCH(BC$167,$166:$166,0),1,1)&amp;":"&amp;ADDRESS(ROW(BC231),COLUMN(BC231)-1,1,1),TRUE))&gt;0,"",
                    IF(COUNTIF(INDIRECT(ADDRESS(ROW(BC231),MATCH(BC$167,$166:$166,0),1,1)&amp;":"&amp;ADDRESS(ROW(BC231),COLUMN(BC231)-1,1,1),TRUE),"OK")&gt;0,"OK","NOK")),
              IF(BC$8&gt;=VLOOKUP($A231,'2.2'!$D:$O,5,FALSE),"OK","NOK")),
         "")</f>
        <v/>
      </c>
      <c r="BD231" s="1156" t="str">
        <f ca="1">IF(intern2!BE67&gt;0,
        IF(BD$166="X",
              IF(COUNTBLANK(INDIRECT(ADDRESS(ROW(BD231),MATCH(BD$167,$166:$166,0),1,1)&amp;":"&amp;ADDRESS(ROW(BD231),COLUMN(BD231)-1,1,1),TRUE))&gt;0,"",
                    IF(COUNTIF(INDIRECT(ADDRESS(ROW(BD231),MATCH(BD$167,$166:$166,0),1,1)&amp;":"&amp;ADDRESS(ROW(BD231),COLUMN(BD231)-1,1,1),TRUE),"OK")&gt;0,"OK","NOK")),
              IF(BD$8&gt;=VLOOKUP($A231,'2.2'!$D:$O,5,FALSE),"OK","NOK")),
         "")</f>
        <v/>
      </c>
      <c r="BE231" s="1156" t="str">
        <f ca="1">IF(intern2!BF67&gt;0,
        IF(BE$166="X",
              IF(COUNTBLANK(INDIRECT(ADDRESS(ROW(BE231),MATCH(BE$167,$166:$166,0),1,1)&amp;":"&amp;ADDRESS(ROW(BE231),COLUMN(BE231)-1,1,1),TRUE))&gt;0,"",
                    IF(COUNTIF(INDIRECT(ADDRESS(ROW(BE231),MATCH(BE$167,$166:$166,0),1,1)&amp;":"&amp;ADDRESS(ROW(BE231),COLUMN(BE231)-1,1,1),TRUE),"OK")&gt;0,"OK","NOK")),
              IF(BE$8&gt;=VLOOKUP($A231,'2.2'!$D:$O,5,FALSE),"OK","NOK")),
         "")</f>
        <v/>
      </c>
      <c r="BF231" s="1170" t="str">
        <f ca="1">IF(intern2!BG67&gt;0,
        IF(BF$166="X",
              IF(COUNTBLANK(INDIRECT(ADDRESS(ROW(BF231),MATCH(BF$167,$166:$166,0),1,1)&amp;":"&amp;ADDRESS(ROW(BF231),COLUMN(BF231)-1,1,1),TRUE))&gt;0,"",
                    IF(COUNTIF(INDIRECT(ADDRESS(ROW(BF231),MATCH(BF$167,$166:$166,0),1,1)&amp;":"&amp;ADDRESS(ROW(BF231),COLUMN(BF231)-1,1,1),TRUE),"OK")&gt;0,"OK","NOK")),
              IF(BF$8&gt;=VLOOKUP($A231,'2.2'!$D:$O,5,FALSE),"OK","NOK")),
         "")</f>
        <v/>
      </c>
      <c r="BG231" s="1269" t="str">
        <f ca="1">IF(intern2!BH67&gt;0,
        IF(BG$166="X",
              IF(COUNTBLANK(INDIRECT(ADDRESS(ROW(BG231),MATCH(BG$167,$166:$166,0),1,1)&amp;":"&amp;ADDRESS(ROW(BG231),COLUMN(BG231)-1,1,1),TRUE))&gt;0,"",
                    IF(COUNTIF(INDIRECT(ADDRESS(ROW(BG231),MATCH(BG$167,$166:$166,0),1,1)&amp;":"&amp;ADDRESS(ROW(BG231),COLUMN(BG231)-1,1,1),TRUE),"OK")&gt;0,"OK","NOK")),
              IF(BG$8&gt;=VLOOKUP($A231,'2.2'!$D:$O,5,FALSE),"OK","NOK")),
         "")</f>
        <v/>
      </c>
      <c r="BH231" s="1176" t="str">
        <f t="shared" ca="1" si="12"/>
        <v>NOK</v>
      </c>
      <c r="BI231" s="1176"/>
    </row>
    <row r="232" spans="1:62" s="237" customFormat="1" ht="26.4" x14ac:dyDescent="0.25">
      <c r="A232" s="716" t="str">
        <f t="shared" ref="A232:B232" si="75">+A72</f>
        <v>RAD2</v>
      </c>
      <c r="B232" s="1157" t="str">
        <f t="shared" si="75"/>
        <v>Radiologia interventistica complessa</v>
      </c>
      <c r="C232" s="1156" t="str">
        <f ca="1">IF(intern2!D68&gt;0,
        IF(C$166="X",
              IF(COUNTBLANK(INDIRECT(ADDRESS(ROW(C232),MATCH(C$167,$166:$166,0),1,1)&amp;":"&amp;ADDRESS(ROW(C232),COLUMN(C232)-1,1,1),TRUE))&gt;0,"",
                    IF(COUNTIF(INDIRECT(ADDRESS(ROW(C232),MATCH(C$167,$166:$166,0),1,1)&amp;":"&amp;ADDRESS(ROW(C232),COLUMN(C232)-1,1,1),TRUE),"OK")&gt;0,"OK","NOK")),
              IF(C$8&gt;=VLOOKUP($A232,'2.2'!$D:$O,5,FALSE),"OK","NOK")),
         "")</f>
        <v/>
      </c>
      <c r="D232" s="1156" t="str">
        <f ca="1">IF(intern2!E68&gt;0,
        IF(D$166="X",
              IF(COUNTBLANK(INDIRECT(ADDRESS(ROW(D232),MATCH(D$167,$166:$166,0),1,1)&amp;":"&amp;ADDRESS(ROW(D232),COLUMN(D232)-1,1,1),TRUE))&gt;0,"",
                    IF(COUNTIF(INDIRECT(ADDRESS(ROW(D232),MATCH(D$167,$166:$166,0),1,1)&amp;":"&amp;ADDRESS(ROW(D232),COLUMN(D232)-1,1,1),TRUE),"OK")&gt;0,"OK","NOK")),
              IF(D$8&gt;=VLOOKUP($A232,'2.2'!$D:$O,5,FALSE),"OK","NOK")),
         "")</f>
        <v/>
      </c>
      <c r="E232" s="1156" t="str">
        <f ca="1">IF(intern2!F68&gt;0,
        IF(E$166="X",
              IF(COUNTBLANK(INDIRECT(ADDRESS(ROW(E232),MATCH(E$167,$166:$166,0),1,1)&amp;":"&amp;ADDRESS(ROW(E232),COLUMN(E232)-1,1,1),TRUE))&gt;0,"",
                    IF(COUNTIF(INDIRECT(ADDRESS(ROW(E232),MATCH(E$167,$166:$166,0),1,1)&amp;":"&amp;ADDRESS(ROW(E232),COLUMN(E232)-1,1,1),TRUE),"OK")&gt;0,"OK","NOK")),
              IF(E$8&gt;=VLOOKUP($A232,'2.2'!$D:$O,5,FALSE),"OK","NOK")),
         "")</f>
        <v/>
      </c>
      <c r="F232" s="1156" t="str">
        <f ca="1">IF(intern2!G68&gt;0,
        IF(F$166="X",
              IF(COUNTBLANK(INDIRECT(ADDRESS(ROW(F232),MATCH(F$167,$166:$166,0),1,1)&amp;":"&amp;ADDRESS(ROW(F232),COLUMN(F232)-1,1,1),TRUE))&gt;0,"",
                    IF(COUNTIF(INDIRECT(ADDRESS(ROW(F232),MATCH(F$167,$166:$166,0),1,1)&amp;":"&amp;ADDRESS(ROW(F232),COLUMN(F232)-1,1,1),TRUE),"OK")&gt;0,"OK","NOK")),
              IF(F$8&gt;=VLOOKUP($A232,'2.2'!$D:$O,5,FALSE),"OK","NOK")),
         "")</f>
        <v/>
      </c>
      <c r="G232" s="1156" t="str">
        <f ca="1">IF(intern2!H68&gt;0,
        IF(G$166="X",
              IF(COUNTBLANK(INDIRECT(ADDRESS(ROW(G232),MATCH(G$167,$166:$166,0),1,1)&amp;":"&amp;ADDRESS(ROW(G232),COLUMN(G232)-1,1,1),TRUE))&gt;0,"",
                    IF(COUNTIF(INDIRECT(ADDRESS(ROW(G232),MATCH(G$167,$166:$166,0),1,1)&amp;":"&amp;ADDRESS(ROW(G232),COLUMN(G232)-1,1,1),TRUE),"OK")&gt;0,"OK","NOK")),
              IF(G$8&gt;=VLOOKUP($A232,'2.2'!$D:$O,5,FALSE),"OK","NOK")),
         "")</f>
        <v/>
      </c>
      <c r="H232" s="1156" t="str">
        <f ca="1">IF(intern2!I68&gt;0,
        IF(H$166="X",
              IF(COUNTBLANK(INDIRECT(ADDRESS(ROW(H232),MATCH(H$167,$166:$166,0),1,1)&amp;":"&amp;ADDRESS(ROW(H232),COLUMN(H232)-1,1,1),TRUE))&gt;0,"",
                    IF(COUNTIF(INDIRECT(ADDRESS(ROW(H232),MATCH(H$167,$166:$166,0),1,1)&amp;":"&amp;ADDRESS(ROW(H232),COLUMN(H232)-1,1,1),TRUE),"OK")&gt;0,"OK","NOK")),
              IF(H$8&gt;=VLOOKUP($A232,'2.2'!$D:$O,5,FALSE),"OK","NOK")),
         "")</f>
        <v/>
      </c>
      <c r="I232" s="1269" t="str">
        <f ca="1">IF(intern2!J68&gt;0,
        IF(I$166="X",
              IF(COUNTBLANK(INDIRECT(ADDRESS(ROW(I232),MATCH(I$167,$166:$166,0),1,1)&amp;":"&amp;ADDRESS(ROW(I232),COLUMN(I232)-1,1,1),TRUE))&gt;0,"",
                    IF(COUNTIF(INDIRECT(ADDRESS(ROW(I232),MATCH(I$167,$166:$166,0),1,1)&amp;":"&amp;ADDRESS(ROW(I232),COLUMN(I232)-1,1,1),TRUE),"OK")&gt;0,"OK","NOK")),
              IF(I$8&gt;=VLOOKUP($A232,'2.2'!$D:$O,5,FALSE),"OK","NOK")),
         "")</f>
        <v/>
      </c>
      <c r="J232" s="1159" t="str">
        <f ca="1">IF(intern2!K68&gt;0,
        IF(J$166="X",
              IF(COUNTBLANK(INDIRECT(ADDRESS(ROW(J232),MATCH(J$167,$166:$166,0),1,1)&amp;":"&amp;ADDRESS(ROW(J232),COLUMN(J232)-1,1,1),TRUE))&gt;0,"",
                    IF(COUNTIF(INDIRECT(ADDRESS(ROW(J232),MATCH(J$167,$166:$166,0),1,1)&amp;":"&amp;ADDRESS(ROW(J232),COLUMN(J232)-1,1,1),TRUE),"OK")&gt;0,"OK","NOK")),
              IF(J$8&gt;=VLOOKUP($A232,'2.2'!$D:$O,5,FALSE),"OK","NOK")),
         "")</f>
        <v/>
      </c>
      <c r="K232" s="1156" t="str">
        <f ca="1">IF(intern2!L68&gt;0,
        IF(K$166="X",
              IF(COUNTBLANK(INDIRECT(ADDRESS(ROW(K232),MATCH(K$167,$166:$166,0),1,1)&amp;":"&amp;ADDRESS(ROW(K232),COLUMN(K232)-1,1,1),TRUE))&gt;0,"",
                    IF(COUNTIF(INDIRECT(ADDRESS(ROW(K232),MATCH(K$167,$166:$166,0),1,1)&amp;":"&amp;ADDRESS(ROW(K232),COLUMN(K232)-1,1,1),TRUE),"OK")&gt;0,"OK","NOK")),
              IF(K$8&gt;=VLOOKUP($A232,'2.2'!$D:$O,5,FALSE),"OK","NOK")),
         "")</f>
        <v/>
      </c>
      <c r="L232" s="1156" t="str">
        <f ca="1">IF(intern2!M68&gt;0,
        IF(L$166="X",
              IF(COUNTBLANK(INDIRECT(ADDRESS(ROW(L232),MATCH(L$167,$166:$166,0),1,1)&amp;":"&amp;ADDRESS(ROW(L232),COLUMN(L232)-1,1,1),TRUE))&gt;0,"",
                    IF(COUNTIF(INDIRECT(ADDRESS(ROW(L232),MATCH(L$167,$166:$166,0),1,1)&amp;":"&amp;ADDRESS(ROW(L232),COLUMN(L232)-1,1,1),TRUE),"OK")&gt;0,"OK","NOK")),
              IF(L$8&gt;=VLOOKUP($A232,'2.2'!$D:$O,5,FALSE),"OK","NOK")),
         "")</f>
        <v/>
      </c>
      <c r="M232" s="1156" t="str">
        <f ca="1">IF(intern2!N68&gt;0,
        IF(M$166="X",
              IF(COUNTBLANK(INDIRECT(ADDRESS(ROW(M232),MATCH(M$167,$166:$166,0),1,1)&amp;":"&amp;ADDRESS(ROW(M232),COLUMN(M232)-1,1,1),TRUE))&gt;0,"",
                    IF(COUNTIF(INDIRECT(ADDRESS(ROW(M232),MATCH(M$167,$166:$166,0),1,1)&amp;":"&amp;ADDRESS(ROW(M232),COLUMN(M232)-1,1,1),TRUE),"OK")&gt;0,"OK","NOK")),
              IF(M$8&gt;=VLOOKUP($A232,'2.2'!$D:$O,5,FALSE),"OK","NOK")),
         "")</f>
        <v/>
      </c>
      <c r="N232" s="1156" t="str">
        <f ca="1">IF(intern2!O68&gt;0,
        IF(N$166="X",
              IF(COUNTBLANK(INDIRECT(ADDRESS(ROW(N232),MATCH(N$167,$166:$166,0),1,1)&amp;":"&amp;ADDRESS(ROW(N232),COLUMN(N232)-1,1,1),TRUE))&gt;0,"",
                    IF(COUNTIF(INDIRECT(ADDRESS(ROW(N232),MATCH(N$167,$166:$166,0),1,1)&amp;":"&amp;ADDRESS(ROW(N232),COLUMN(N232)-1,1,1),TRUE),"OK")&gt;0,"OK","NOK")),
              IF(N$8&gt;=VLOOKUP($A232,'2.2'!$D:$O,5,FALSE),"OK","NOK")),
         "")</f>
        <v/>
      </c>
      <c r="O232" s="1156" t="str">
        <f ca="1">IF(intern2!P68&gt;0,
        IF(O$166="X",
              IF(COUNTBLANK(INDIRECT(ADDRESS(ROW(O232),MATCH(O$167,$166:$166,0),1,1)&amp;":"&amp;ADDRESS(ROW(O232),COLUMN(O232)-1,1,1),TRUE))&gt;0,"",
                    IF(COUNTIF(INDIRECT(ADDRESS(ROW(O232),MATCH(O$167,$166:$166,0),1,1)&amp;":"&amp;ADDRESS(ROW(O232),COLUMN(O232)-1,1,1),TRUE),"OK")&gt;0,"OK","NOK")),
              IF(O$8&gt;=VLOOKUP($A232,'2.2'!$D:$O,5,FALSE),"OK","NOK")),
         "")</f>
        <v/>
      </c>
      <c r="P232" s="1156" t="str">
        <f ca="1">IF(intern2!Q68&gt;0,
        IF(P$166="X",
              IF(COUNTBLANK(INDIRECT(ADDRESS(ROW(P232),MATCH(P$167,$166:$166,0),1,1)&amp;":"&amp;ADDRESS(ROW(P232),COLUMN(P232)-1,1,1),TRUE))&gt;0,"",
                    IF(COUNTIF(INDIRECT(ADDRESS(ROW(P232),MATCH(P$167,$166:$166,0),1,1)&amp;":"&amp;ADDRESS(ROW(P232),COLUMN(P232)-1,1,1),TRUE),"OK")&gt;0,"OK","NOK")),
              IF(P$8&gt;=VLOOKUP($A232,'2.2'!$D:$O,5,FALSE),"OK","NOK")),
         "")</f>
        <v/>
      </c>
      <c r="Q232" s="1156" t="str">
        <f ca="1">IF(intern2!R68&gt;0,
        IF(Q$166="X",
              IF(COUNTBLANK(INDIRECT(ADDRESS(ROW(Q232),MATCH(Q$167,$166:$166,0),1,1)&amp;":"&amp;ADDRESS(ROW(Q232),COLUMN(Q232)-1,1,1),TRUE))&gt;0,"",
                    IF(COUNTIF(INDIRECT(ADDRESS(ROW(Q232),MATCH(Q$167,$166:$166,0),1,1)&amp;":"&amp;ADDRESS(ROW(Q232),COLUMN(Q232)-1,1,1),TRUE),"OK")&gt;0,"OK","NOK")),
              IF(Q$8&gt;=VLOOKUP($A232,'2.2'!$D:$O,5,FALSE),"OK","NOK")),
         "")</f>
        <v/>
      </c>
      <c r="R232" s="1159" t="str">
        <f ca="1">IF(intern2!S68&gt;0,
        IF(R$166="X",
              IF(COUNTBLANK(INDIRECT(ADDRESS(ROW(R232),MATCH(R$167,$166:$166,0),1,1)&amp;":"&amp;ADDRESS(ROW(R232),COLUMN(R232)-1,1,1),TRUE))&gt;0,"",
                    IF(COUNTIF(INDIRECT(ADDRESS(ROW(R232),MATCH(R$167,$166:$166,0),1,1)&amp;":"&amp;ADDRESS(ROW(R232),COLUMN(R232)-1,1,1),TRUE),"OK")&gt;0,"OK","NOK")),
              IF(R$8&gt;=VLOOKUP($A232,'2.2'!$D:$O,5,FALSE),"OK","NOK")),
         "")</f>
        <v/>
      </c>
      <c r="S232" s="1159" t="str">
        <f ca="1">IF(intern2!T68&gt;0,
        IF(S$166="X",
              IF(COUNTBLANK(INDIRECT(ADDRESS(ROW(S232),MATCH(S$167,$166:$166,0),1,1)&amp;":"&amp;ADDRESS(ROW(S232),COLUMN(S232)-1,1,1),TRUE))&gt;0,"",
                    IF(COUNTIF(INDIRECT(ADDRESS(ROW(S232),MATCH(S$167,$166:$166,0),1,1)&amp;":"&amp;ADDRESS(ROW(S232),COLUMN(S232)-1,1,1),TRUE),"OK")&gt;0,"OK","NOK")),
              IF(S$8&gt;=VLOOKUP($A232,'2.2'!$D:$O,5,FALSE),"OK","NOK")),
         "")</f>
        <v/>
      </c>
      <c r="T232" s="1156" t="str">
        <f ca="1">IF(intern2!U68&gt;0,
        IF(T$166="X",
              IF(COUNTBLANK(INDIRECT(ADDRESS(ROW(T232),MATCH(T$167,$166:$166,0),1,1)&amp;":"&amp;ADDRESS(ROW(T232),COLUMN(T232)-1,1,1),TRUE))&gt;0,"",
                    IF(COUNTIF(INDIRECT(ADDRESS(ROW(T232),MATCH(T$167,$166:$166,0),1,1)&amp;":"&amp;ADDRESS(ROW(T232),COLUMN(T232)-1,1,1),TRUE),"OK")&gt;0,"OK","NOK")),
              IF(T$8&gt;=VLOOKUP($A232,'2.2'!$D:$O,5,FALSE),"OK","NOK")),
         "")</f>
        <v/>
      </c>
      <c r="U232" s="1156" t="str">
        <f ca="1">IF(intern2!V68&gt;0,
        IF(U$166="X",
              IF(COUNTBLANK(INDIRECT(ADDRESS(ROW(U232),MATCH(U$167,$166:$166,0),1,1)&amp;":"&amp;ADDRESS(ROW(U232),COLUMN(U232)-1,1,1),TRUE))&gt;0,"",
                    IF(COUNTIF(INDIRECT(ADDRESS(ROW(U232),MATCH(U$167,$166:$166,0),1,1)&amp;":"&amp;ADDRESS(ROW(U232),COLUMN(U232)-1,1,1),TRUE),"OK")&gt;0,"OK","NOK")),
              IF(U$8&gt;=VLOOKUP($A232,'2.2'!$D:$O,5,FALSE),"OK","NOK")),
         "")</f>
        <v/>
      </c>
      <c r="V232" s="1156" t="str">
        <f ca="1">IF(intern2!W68&gt;0,
        IF(V$166="X",
              IF(COUNTBLANK(INDIRECT(ADDRESS(ROW(V232),MATCH(V$167,$166:$166,0),1,1)&amp;":"&amp;ADDRESS(ROW(V232),COLUMN(V232)-1,1,1),TRUE))&gt;0,"",
                    IF(COUNTIF(INDIRECT(ADDRESS(ROW(V232),MATCH(V$167,$166:$166,0),1,1)&amp;":"&amp;ADDRESS(ROW(V232),COLUMN(V232)-1,1,1),TRUE),"OK")&gt;0,"OK","NOK")),
              IF(V$8&gt;=VLOOKUP($A232,'2.2'!$D:$O,5,FALSE),"OK","NOK")),
         "")</f>
        <v/>
      </c>
      <c r="W232" s="1156" t="str">
        <f ca="1">IF(intern2!X68&gt;0,
        IF(W$166="X",
              IF(COUNTBLANK(INDIRECT(ADDRESS(ROW(W232),MATCH(W$167,$166:$166,0),1,1)&amp;":"&amp;ADDRESS(ROW(W232),COLUMN(W232)-1,1,1),TRUE))&gt;0,"",
                    IF(COUNTIF(INDIRECT(ADDRESS(ROW(W232),MATCH(W$167,$166:$166,0),1,1)&amp;":"&amp;ADDRESS(ROW(W232),COLUMN(W232)-1,1,1),TRUE),"OK")&gt;0,"OK","NOK")),
              IF(W$8&gt;=VLOOKUP($A232,'2.2'!$D:$O,5,FALSE),"OK","NOK")),
         "")</f>
        <v/>
      </c>
      <c r="X232" s="1156" t="str">
        <f ca="1">IF(intern2!Y68&gt;0,
        IF(X$166="X",
              IF(COUNTBLANK(INDIRECT(ADDRESS(ROW(X232),MATCH(X$167,$166:$166,0),1,1)&amp;":"&amp;ADDRESS(ROW(X232),COLUMN(X232)-1,1,1),TRUE))&gt;0,"",
                    IF(COUNTIF(INDIRECT(ADDRESS(ROW(X232),MATCH(X$167,$166:$166,0),1,1)&amp;":"&amp;ADDRESS(ROW(X232),COLUMN(X232)-1,1,1),TRUE),"OK")&gt;0,"OK","NOK")),
              IF(X$8&gt;=VLOOKUP($A232,'2.2'!$D:$O,5,FALSE),"OK","NOK")),
         "")</f>
        <v/>
      </c>
      <c r="Y232" s="1170" t="str">
        <f ca="1">IF(intern2!Z68&gt;0,
        IF(Y$166="X",
              IF(COUNTBLANK(INDIRECT(ADDRESS(ROW(Y232),MATCH(Y$167,$166:$166,0),1,1)&amp;":"&amp;ADDRESS(ROW(Y232),COLUMN(Y232)-1,1,1),TRUE))&gt;0,"",
                    IF(COUNTIF(INDIRECT(ADDRESS(ROW(Y232),MATCH(Y$167,$166:$166,0),1,1)&amp;":"&amp;ADDRESS(ROW(Y232),COLUMN(Y232)-1,1,1),TRUE),"OK")&gt;0,"OK","NOK")),
              IF(Y$8&gt;=VLOOKUP($A232,'2.2'!$D:$O,5,FALSE),"OK","NOK")),
         "")</f>
        <v/>
      </c>
      <c r="Z232" s="1269" t="str">
        <f ca="1">IF(intern2!AA68&gt;0,
        IF(Z$166="X",
              IF(COUNTBLANK(INDIRECT(ADDRESS(ROW(Z232),MATCH(Z$167,$166:$166,0),1,1)&amp;":"&amp;ADDRESS(ROW(Z232),COLUMN(Z232)-1,1,1),TRUE))&gt;0,"",
                    IF(COUNTIF(INDIRECT(ADDRESS(ROW(Z232),MATCH(Z$167,$166:$166,0),1,1)&amp;":"&amp;ADDRESS(ROW(Z232),COLUMN(Z232)-1,1,1),TRUE),"OK")&gt;0,"OK","NOK")),
              IF(Z$8&gt;=VLOOKUP($A232,'2.2'!$D:$O,5,FALSE),"OK","NOK")),
         "")</f>
        <v/>
      </c>
      <c r="AA232" s="1156" t="str">
        <f ca="1">IF(intern2!AB68&gt;0,
        IF(AA$166="X",
              IF(COUNTBLANK(INDIRECT(ADDRESS(ROW(AA232),MATCH(AA$167,$166:$166,0),1,1)&amp;":"&amp;ADDRESS(ROW(AA232),COLUMN(AA232)-1,1,1),TRUE))&gt;0,"",
                    IF(COUNTIF(INDIRECT(ADDRESS(ROW(AA232),MATCH(AA$167,$166:$166,0),1,1)&amp;":"&amp;ADDRESS(ROW(AA232),COLUMN(AA232)-1,1,1),TRUE),"OK")&gt;0,"OK","NOK")),
              IF(AA$8&gt;=VLOOKUP($A232,'2.2'!$D:$O,5,FALSE),"OK","NOK")),
         "")</f>
        <v/>
      </c>
      <c r="AB232" s="1156" t="str">
        <f ca="1">IF(intern2!AC68&gt;0,
        IF(AB$166="X",
              IF(COUNTBLANK(INDIRECT(ADDRESS(ROW(AB232),MATCH(AB$167,$166:$166,0),1,1)&amp;":"&amp;ADDRESS(ROW(AB232),COLUMN(AB232)-1,1,1),TRUE))&gt;0,"",
                    IF(COUNTIF(INDIRECT(ADDRESS(ROW(AB232),MATCH(AB$167,$166:$166,0),1,1)&amp;":"&amp;ADDRESS(ROW(AB232),COLUMN(AB232)-1,1,1),TRUE),"OK")&gt;0,"OK","NOK")),
              IF(AB$8&gt;=VLOOKUP($A232,'2.2'!$D:$O,5,FALSE),"OK","NOK")),
         "")</f>
        <v/>
      </c>
      <c r="AC232" s="1156" t="str">
        <f ca="1">IF(intern2!AD68&gt;0,
        IF(AC$166="X",
              IF(COUNTBLANK(INDIRECT(ADDRESS(ROW(AC232),MATCH(AC$167,$166:$166,0),1,1)&amp;":"&amp;ADDRESS(ROW(AC232),COLUMN(AC232)-1,1,1),TRUE))&gt;0,"",
                    IF(COUNTIF(INDIRECT(ADDRESS(ROW(AC232),MATCH(AC$167,$166:$166,0),1,1)&amp;":"&amp;ADDRESS(ROW(AC232),COLUMN(AC232)-1,1,1),TRUE),"OK")&gt;0,"OK","NOK")),
              IF(AC$8&gt;=VLOOKUP($A232,'2.2'!$D:$O,5,FALSE),"OK","NOK")),
         "")</f>
        <v/>
      </c>
      <c r="AD232" s="1156" t="str">
        <f ca="1">IF(intern2!AE68&gt;0,
        IF(AD$166="X",
              IF(COUNTBLANK(INDIRECT(ADDRESS(ROW(AD232),MATCH(AD$167,$166:$166,0),1,1)&amp;":"&amp;ADDRESS(ROW(AD232),COLUMN(AD232)-1,1,1),TRUE))&gt;0,"",
                    IF(COUNTIF(INDIRECT(ADDRESS(ROW(AD232),MATCH(AD$167,$166:$166,0),1,1)&amp;":"&amp;ADDRESS(ROW(AD232),COLUMN(AD232)-1,1,1),TRUE),"OK")&gt;0,"OK","NOK")),
              IF(AD$8&gt;=VLOOKUP($A232,'2.2'!$D:$O,5,FALSE),"OK","NOK")),
         "")</f>
        <v/>
      </c>
      <c r="AE232" s="1160" t="str">
        <f ca="1">IF(intern2!AF68&gt;0,
        IF(AE$166="X",
              IF(COUNTBLANK(INDIRECT(ADDRESS(ROW(AE232),MATCH(AE$167,$166:$166,0),1,1)&amp;":"&amp;ADDRESS(ROW(AE232),COLUMN(AE232)-1,1,1),TRUE))&gt;0,"",
                    IF(COUNTIF(INDIRECT(ADDRESS(ROW(AE232),MATCH(AE$167,$166:$166,0),1,1)&amp;":"&amp;ADDRESS(ROW(AE232),COLUMN(AE232)-1,1,1),TRUE),"OK")&gt;0,"OK","NOK")),
              IF(AE$8&gt;=VLOOKUP($A232,'2.2'!$D:$O,5,FALSE),"OK","NOK")),
         "")</f>
        <v/>
      </c>
      <c r="AF232" s="1269" t="str">
        <f ca="1">IF(intern2!AG68&gt;0,
        IF(AF$166="X",
              IF(COUNTBLANK(INDIRECT(ADDRESS(ROW(AF232),MATCH(AF$167,$166:$166,0),1,1)&amp;":"&amp;ADDRESS(ROW(AF232),COLUMN(AF232)-1,1,1),TRUE))&gt;0,"",
                    IF(COUNTIF(INDIRECT(ADDRESS(ROW(AF232),MATCH(AF$167,$166:$166,0),1,1)&amp;":"&amp;ADDRESS(ROW(AF232),COLUMN(AF232)-1,1,1),TRUE),"OK")&gt;0,"OK","NOK")),
              IF(AF$8&gt;=VLOOKUP($A232,'2.2'!$D:$O,5,FALSE),"OK","NOK")),
         "")</f>
        <v/>
      </c>
      <c r="AG232" s="1160" t="str">
        <f ca="1">IF(intern2!AH68&gt;0,
        IF(AG$166="X",
              IF(COUNTBLANK(INDIRECT(ADDRESS(ROW(AG232),MATCH(AG$167,$166:$166,0),1,1)&amp;":"&amp;ADDRESS(ROW(AG232),COLUMN(AG232)-1,1,1),TRUE))&gt;0,"",
                    IF(COUNTIF(INDIRECT(ADDRESS(ROW(AG232),MATCH(AG$167,$166:$166,0),1,1)&amp;":"&amp;ADDRESS(ROW(AG232),COLUMN(AG232)-1,1,1),TRUE),"OK")&gt;0,"OK","NOK")),
              IF(AG$8&gt;=VLOOKUP($A232,'2.2'!$D:$O,5,FALSE),"OK","NOK")),
         "")</f>
        <v/>
      </c>
      <c r="AH232" s="1160" t="str">
        <f ca="1">IF(intern2!AI68&gt;0,
        IF(AH$166="X",
              IF(COUNTBLANK(INDIRECT(ADDRESS(ROW(AH232),MATCH(AH$167,$166:$166,0),1,1)&amp;":"&amp;ADDRESS(ROW(AH232),COLUMN(AH232)-1,1,1),TRUE))&gt;0,"",
                    IF(COUNTIF(INDIRECT(ADDRESS(ROW(AH232),MATCH(AH$167,$166:$166,0),1,1)&amp;":"&amp;ADDRESS(ROW(AH232),COLUMN(AH232)-1,1,1),TRUE),"OK")&gt;0,"OK","NOK")),
              IF(AH$8&gt;=VLOOKUP($A232,'2.2'!$D:$O,5,FALSE),"OK","NOK")),
         "")</f>
        <v/>
      </c>
      <c r="AI232" s="1156" t="str">
        <f ca="1">IF(intern2!AJ68&gt;0,
        IF(AI$166="X",
              IF(COUNTBLANK(INDIRECT(ADDRESS(ROW(AI232),MATCH(AI$167,$166:$166,0),1,1)&amp;":"&amp;ADDRESS(ROW(AI232),COLUMN(AI232)-1,1,1),TRUE))&gt;0,"",
                    IF(COUNTIF(INDIRECT(ADDRESS(ROW(AI232),MATCH(AI$167,$166:$166,0),1,1)&amp;":"&amp;ADDRESS(ROW(AI232),COLUMN(AI232)-1,1,1),TRUE),"OK")&gt;0,"OK","NOK")),
              IF(AI$8&gt;=VLOOKUP($A232,'2.2'!$D:$O,5,FALSE),"OK","NOK")),
         "")</f>
        <v/>
      </c>
      <c r="AJ232" s="1156" t="str">
        <f ca="1">IF(intern2!AK68&gt;0,
        IF(AJ$166="X",
              IF(COUNTBLANK(INDIRECT(ADDRESS(ROW(AJ232),MATCH(AJ$167,$166:$166,0),1,1)&amp;":"&amp;ADDRESS(ROW(AJ232),COLUMN(AJ232)-1,1,1),TRUE))&gt;0,"",
                    IF(COUNTIF(INDIRECT(ADDRESS(ROW(AJ232),MATCH(AJ$167,$166:$166,0),1,1)&amp;":"&amp;ADDRESS(ROW(AJ232),COLUMN(AJ232)-1,1,1),TRUE),"OK")&gt;0,"OK","NOK")),
              IF(AJ$8&gt;=VLOOKUP($A232,'2.2'!$D:$O,5,FALSE),"OK","NOK")),
         "")</f>
        <v/>
      </c>
      <c r="AK232" s="1156" t="str">
        <f ca="1">IF(intern2!AL68&gt;0,
        IF(AK$166="X",
              IF(COUNTBLANK(INDIRECT(ADDRESS(ROW(AK232),MATCH(AK$167,$166:$166,0),1,1)&amp;":"&amp;ADDRESS(ROW(AK232),COLUMN(AK232)-1,1,1),TRUE))&gt;0,"",
                    IF(COUNTIF(INDIRECT(ADDRESS(ROW(AK232),MATCH(AK$167,$166:$166,0),1,1)&amp;":"&amp;ADDRESS(ROW(AK232),COLUMN(AK232)-1,1,1),TRUE),"OK")&gt;0,"OK","NOK")),
              IF(AK$8&gt;=VLOOKUP($A232,'2.2'!$D:$O,5,FALSE),"OK","NOK")),
         "")</f>
        <v/>
      </c>
      <c r="AL232" s="1156" t="str">
        <f ca="1">IF(intern2!AM68&gt;0,
        IF(AL$166="X",
              IF(COUNTBLANK(INDIRECT(ADDRESS(ROW(AL232),MATCH(AL$167,$166:$166,0),1,1)&amp;":"&amp;ADDRESS(ROW(AL232),COLUMN(AL232)-1,1,1),TRUE))&gt;0,"",
                    IF(COUNTIF(INDIRECT(ADDRESS(ROW(AL232),MATCH(AL$167,$166:$166,0),1,1)&amp;":"&amp;ADDRESS(ROW(AL232),COLUMN(AL232)-1,1,1),TRUE),"OK")&gt;0,"OK","NOK")),
              IF(AL$8&gt;=VLOOKUP($A232,'2.2'!$D:$O,5,FALSE),"OK","NOK")),
         "")</f>
        <v/>
      </c>
      <c r="AM232" s="1269" t="str">
        <f ca="1">IF(intern2!AN68&gt;0,
        IF(AM$166="X",
              IF(COUNTBLANK(INDIRECT(ADDRESS(ROW(AM232),MATCH(AM$167,$166:$166,0),1,1)&amp;":"&amp;ADDRESS(ROW(AM232),COLUMN(AM232)-1,1,1),TRUE))&gt;0,"",
                    IF(COUNTIF(INDIRECT(ADDRESS(ROW(AM232),MATCH(AM$167,$166:$166,0),1,1)&amp;":"&amp;ADDRESS(ROW(AM232),COLUMN(AM232)-1,1,1),TRUE),"OK")&gt;0,"OK","NOK")),
              IF(AM$8&gt;=VLOOKUP($A232,'2.2'!$D:$O,5,FALSE),"OK","NOK")),
         "")</f>
        <v/>
      </c>
      <c r="AN232" s="1170" t="str">
        <f ca="1">IF(intern2!AO68&gt;0,
        IF(AN$166="X",
              IF(COUNTBLANK(INDIRECT(ADDRESS(ROW(AN232),MATCH(AN$167,$166:$166,0),1,1)&amp;":"&amp;ADDRESS(ROW(AN232),COLUMN(AN232)-1,1,1),TRUE))&gt;0,"",
                    IF(COUNTIF(INDIRECT(ADDRESS(ROW(AN232),MATCH(AN$167,$166:$166,0),1,1)&amp;":"&amp;ADDRESS(ROW(AN232),COLUMN(AN232)-1,1,1),TRUE),"OK")&gt;0,"OK","NOK")),
              IF(AN$8&gt;=VLOOKUP($A232,'2.2'!$D:$O,5,FALSE),"OK","NOK")),
         "")</f>
        <v/>
      </c>
      <c r="AO232" s="1156" t="str">
        <f ca="1">IF(intern2!AP68&gt;0,
        IF(AO$166="X",
              IF(COUNTBLANK(INDIRECT(ADDRESS(ROW(AO232),MATCH(AO$167,$166:$166,0),1,1)&amp;":"&amp;ADDRESS(ROW(AO232),COLUMN(AO232)-1,1,1),TRUE))&gt;0,"",
                    IF(COUNTIF(INDIRECT(ADDRESS(ROW(AO232),MATCH(AO$167,$166:$166,0),1,1)&amp;":"&amp;ADDRESS(ROW(AO232),COLUMN(AO232)-1,1,1),TRUE),"OK")&gt;0,"OK","NOK")),
              IF(AO$8&gt;=VLOOKUP($A232,'2.2'!$D:$O,5,FALSE),"OK","NOK")),
         "")</f>
        <v/>
      </c>
      <c r="AP232" s="1156" t="str">
        <f ca="1">IF(intern2!AQ68&gt;0,
        IF(AP$166="X",
              IF(COUNTBLANK(INDIRECT(ADDRESS(ROW(AP232),MATCH(AP$167,$166:$166,0),1,1)&amp;":"&amp;ADDRESS(ROW(AP232),COLUMN(AP232)-1,1,1),TRUE))&gt;0,"",
                    IF(COUNTIF(INDIRECT(ADDRESS(ROW(AP232),MATCH(AP$167,$166:$166,0),1,1)&amp;":"&amp;ADDRESS(ROW(AP232),COLUMN(AP232)-1,1,1),TRUE),"OK")&gt;0,"OK","NOK")),
              IF(AP$8&gt;=VLOOKUP($A232,'2.2'!$D:$O,5,FALSE),"OK","NOK")),
         "")</f>
        <v/>
      </c>
      <c r="AQ232" s="1269" t="str">
        <f ca="1">IF(intern2!AR68&gt;0,
        IF(AQ$166="X",
              IF(COUNTBLANK(INDIRECT(ADDRESS(ROW(AQ232),MATCH(AQ$167,$166:$166,0),1,1)&amp;":"&amp;ADDRESS(ROW(AQ232),COLUMN(AQ232)-1,1,1),TRUE))&gt;0,"",
                    IF(COUNTIF(INDIRECT(ADDRESS(ROW(AQ232),MATCH(AQ$167,$166:$166,0),1,1)&amp;":"&amp;ADDRESS(ROW(AQ232),COLUMN(AQ232)-1,1,1),TRUE),"OK")&gt;0,"OK","NOK")),
              IF(AQ$8&gt;=VLOOKUP($A232,'2.2'!$D:$O,5,FALSE),"OK","NOK")),
         "")</f>
        <v/>
      </c>
      <c r="AR232" s="1156" t="str">
        <f ca="1">IF(intern2!AS68&gt;0,
        IF(AR$166="X",
              IF(COUNTBLANK(INDIRECT(ADDRESS(ROW(AR232),MATCH(AR$167,$166:$166,0),1,1)&amp;":"&amp;ADDRESS(ROW(AR232),COLUMN(AR232)-1,1,1),TRUE))&gt;0,"",
                    IF(COUNTIF(INDIRECT(ADDRESS(ROW(AR232),MATCH(AR$167,$166:$166,0),1,1)&amp;":"&amp;ADDRESS(ROW(AR232),COLUMN(AR232)-1,1,1),TRUE),"OK")&gt;0,"OK","NOK")),
              IF(AR$8&gt;=VLOOKUP($A232,'2.2'!$D:$O,5,FALSE),"OK","NOK")),
         "")</f>
        <v/>
      </c>
      <c r="AS232" s="1156" t="str">
        <f ca="1">IF(intern2!AT68&gt;0,
        IF(AS$166="X",
              IF(COUNTBLANK(INDIRECT(ADDRESS(ROW(AS232),MATCH(AS$167,$166:$166,0),1,1)&amp;":"&amp;ADDRESS(ROW(AS232),COLUMN(AS232)-1,1,1),TRUE))&gt;0,"",
                    IF(COUNTIF(INDIRECT(ADDRESS(ROW(AS232),MATCH(AS$167,$166:$166,0),1,1)&amp;":"&amp;ADDRESS(ROW(AS232),COLUMN(AS232)-1,1,1),TRUE),"OK")&gt;0,"OK","NOK")),
              IF(AS$8&gt;=VLOOKUP($A232,'2.2'!$D:$O,5,FALSE),"OK","NOK")),
         "")</f>
        <v/>
      </c>
      <c r="AT232" s="1269" t="str">
        <f ca="1">IF(intern2!AU68&gt;0,
        IF(AT$166="X",
              IF(COUNTBLANK(INDIRECT(ADDRESS(ROW(AT232),MATCH(AT$167,$166:$166,0),1,1)&amp;":"&amp;ADDRESS(ROW(AT232),COLUMN(AT232)-1,1,1),TRUE))&gt;0,"",
                    IF(COUNTIF(INDIRECT(ADDRESS(ROW(AT232),MATCH(AT$167,$166:$166,0),1,1)&amp;":"&amp;ADDRESS(ROW(AT232),COLUMN(AT232)-1,1,1),TRUE),"OK")&gt;0,"OK","NOK")),
              IF(AT$8&gt;=VLOOKUP($A232,'2.2'!$D:$O,5,FALSE),"OK","NOK")),
         "")</f>
        <v/>
      </c>
      <c r="AU232" s="1156" t="str">
        <f ca="1">IF(intern2!AV68&gt;0,
        IF(AU$166="X",
              IF(COUNTBLANK(INDIRECT(ADDRESS(ROW(AU232),MATCH(AU$167,$166:$166,0),1,1)&amp;":"&amp;ADDRESS(ROW(AU232),COLUMN(AU232)-1,1,1),TRUE))&gt;0,"",
                    IF(COUNTIF(INDIRECT(ADDRESS(ROW(AU232),MATCH(AU$167,$166:$166,0),1,1)&amp;":"&amp;ADDRESS(ROW(AU232),COLUMN(AU232)-1,1,1),TRUE),"OK")&gt;0,"OK","NOK")),
              IF(AU$8&gt;=VLOOKUP($A232,'2.2'!$D:$O,5,FALSE),"OK","NOK")),
         "")</f>
        <v/>
      </c>
      <c r="AV232" s="1156" t="str">
        <f ca="1">IF(intern2!AW68&gt;0,
        IF(AV$166="X",
              IF(COUNTBLANK(INDIRECT(ADDRESS(ROW(AV232),MATCH(AV$167,$166:$166,0),1,1)&amp;":"&amp;ADDRESS(ROW(AV232),COLUMN(AV232)-1,1,1),TRUE))&gt;0,"",
                    IF(COUNTIF(INDIRECT(ADDRESS(ROW(AV232),MATCH(AV$167,$166:$166,0),1,1)&amp;":"&amp;ADDRESS(ROW(AV232),COLUMN(AV232)-1,1,1),TRUE),"OK")&gt;0,"OK","NOK")),
              IF(AV$8&gt;=VLOOKUP($A232,'2.2'!$D:$O,5,FALSE),"OK","NOK")),
         "")</f>
        <v/>
      </c>
      <c r="AW232" s="1156" t="str">
        <f ca="1">IF(intern2!AX68&gt;0,
        IF(AW$166="X",
              IF(COUNTBLANK(INDIRECT(ADDRESS(ROW(AW232),MATCH(AW$167,$166:$166,0),1,1)&amp;":"&amp;ADDRESS(ROW(AW232),COLUMN(AW232)-1,1,1),TRUE))&gt;0,"",
                    IF(COUNTIF(INDIRECT(ADDRESS(ROW(AW232),MATCH(AW$167,$166:$166,0),1,1)&amp;":"&amp;ADDRESS(ROW(AW232),COLUMN(AW232)-1,1,1),TRUE),"OK")&gt;0,"OK","NOK")),
              IF(AW$8&gt;=VLOOKUP($A232,'2.2'!$D:$O,5,FALSE),"OK","NOK")),
         "")</f>
        <v/>
      </c>
      <c r="AX232" s="1156" t="str">
        <f ca="1">IF(intern2!AY68&gt;0,
        IF(AX$166="X",
              IF(COUNTBLANK(INDIRECT(ADDRESS(ROW(AX232),MATCH(AX$167,$166:$166,0),1,1)&amp;":"&amp;ADDRESS(ROW(AX232),COLUMN(AX232)-1,1,1),TRUE))&gt;0,"",
                    IF(COUNTIF(INDIRECT(ADDRESS(ROW(AX232),MATCH(AX$167,$166:$166,0),1,1)&amp;":"&amp;ADDRESS(ROW(AX232),COLUMN(AX232)-1,1,1),TRUE),"OK")&gt;0,"OK","NOK")),
              IF(AX$8&gt;=VLOOKUP($A232,'2.2'!$D:$O,5,FALSE),"OK","NOK")),
         "")</f>
        <v>NOK</v>
      </c>
      <c r="AY232" s="1156" t="str">
        <f ca="1">IF(intern2!AZ68&gt;0,
        IF(AY$166="X",
              IF(COUNTBLANK(INDIRECT(ADDRESS(ROW(AY232),MATCH(AY$167,$166:$166,0),1,1)&amp;":"&amp;ADDRESS(ROW(AY232),COLUMN(AY232)-1,1,1),TRUE))&gt;0,"",
                    IF(COUNTIF(INDIRECT(ADDRESS(ROW(AY232),MATCH(AY$167,$166:$166,0),1,1)&amp;":"&amp;ADDRESS(ROW(AY232),COLUMN(AY232)-1,1,1),TRUE),"OK")&gt;0,"OK","NOK")),
              IF(AY$8&gt;=VLOOKUP($A232,'2.2'!$D:$O,5,FALSE),"OK","NOK")),
         "")</f>
        <v>NOK</v>
      </c>
      <c r="AZ232" s="1269" t="str">
        <f ca="1">IF(intern2!BA68&gt;0,
        IF(AZ$166="X",
              IF(COUNTBLANK(INDIRECT(ADDRESS(ROW(AZ232),MATCH(AZ$167,$166:$166,0),1,1)&amp;":"&amp;ADDRESS(ROW(AZ232),COLUMN(AZ232)-1,1,1),TRUE))&gt;0,"",
                    IF(COUNTIF(INDIRECT(ADDRESS(ROW(AZ232),MATCH(AZ$167,$166:$166,0),1,1)&amp;":"&amp;ADDRESS(ROW(AZ232),COLUMN(AZ232)-1,1,1),TRUE),"OK")&gt;0,"OK","NOK")),
              IF(AZ$8&gt;=VLOOKUP($A232,'2.2'!$D:$O,5,FALSE),"OK","NOK")),
         "")</f>
        <v>NOK</v>
      </c>
      <c r="BA232" s="1156" t="str">
        <f ca="1">IF(intern2!BB68&gt;0,
        IF(BA$166="X",
              IF(COUNTBLANK(INDIRECT(ADDRESS(ROW(BA232),MATCH(BA$167,$166:$166,0),1,1)&amp;":"&amp;ADDRESS(ROW(BA232),COLUMN(BA232)-1,1,1),TRUE))&gt;0,"",
                    IF(COUNTIF(INDIRECT(ADDRESS(ROW(BA232),MATCH(BA$167,$166:$166,0),1,1)&amp;":"&amp;ADDRESS(ROW(BA232),COLUMN(BA232)-1,1,1),TRUE),"OK")&gt;0,"OK","NOK")),
              IF(BA$8&gt;=VLOOKUP($A232,'2.2'!$D:$O,5,FALSE),"OK","NOK")),
         "")</f>
        <v/>
      </c>
      <c r="BB232" s="1156" t="str">
        <f ca="1">IF(intern2!BC68&gt;0,
        IF(BB$166="X",
              IF(COUNTBLANK(INDIRECT(ADDRESS(ROW(BB232),MATCH(BB$167,$166:$166,0),1,1)&amp;":"&amp;ADDRESS(ROW(BB232),COLUMN(BB232)-1,1,1),TRUE))&gt;0,"",
                    IF(COUNTIF(INDIRECT(ADDRESS(ROW(BB232),MATCH(BB$167,$166:$166,0),1,1)&amp;":"&amp;ADDRESS(ROW(BB232),COLUMN(BB232)-1,1,1),TRUE),"OK")&gt;0,"OK","NOK")),
              IF(BB$8&gt;=VLOOKUP($A232,'2.2'!$D:$O,5,FALSE),"OK","NOK")),
         "")</f>
        <v/>
      </c>
      <c r="BC232" s="1156" t="str">
        <f ca="1">IF(intern2!BD68&gt;0,
        IF(BC$166="X",
              IF(COUNTBLANK(INDIRECT(ADDRESS(ROW(BC232),MATCH(BC$167,$166:$166,0),1,1)&amp;":"&amp;ADDRESS(ROW(BC232),COLUMN(BC232)-1,1,1),TRUE))&gt;0,"",
                    IF(COUNTIF(INDIRECT(ADDRESS(ROW(BC232),MATCH(BC$167,$166:$166,0),1,1)&amp;":"&amp;ADDRESS(ROW(BC232),COLUMN(BC232)-1,1,1),TRUE),"OK")&gt;0,"OK","NOK")),
              IF(BC$8&gt;=VLOOKUP($A232,'2.2'!$D:$O,5,FALSE),"OK","NOK")),
         "")</f>
        <v/>
      </c>
      <c r="BD232" s="1156" t="str">
        <f ca="1">IF(intern2!BE68&gt;0,
        IF(BD$166="X",
              IF(COUNTBLANK(INDIRECT(ADDRESS(ROW(BD232),MATCH(BD$167,$166:$166,0),1,1)&amp;":"&amp;ADDRESS(ROW(BD232),COLUMN(BD232)-1,1,1),TRUE))&gt;0,"",
                    IF(COUNTIF(INDIRECT(ADDRESS(ROW(BD232),MATCH(BD$167,$166:$166,0),1,1)&amp;":"&amp;ADDRESS(ROW(BD232),COLUMN(BD232)-1,1,1),TRUE),"OK")&gt;0,"OK","NOK")),
              IF(BD$8&gt;=VLOOKUP($A232,'2.2'!$D:$O,5,FALSE),"OK","NOK")),
         "")</f>
        <v/>
      </c>
      <c r="BE232" s="1156" t="str">
        <f ca="1">IF(intern2!BF68&gt;0,
        IF(BE$166="X",
              IF(COUNTBLANK(INDIRECT(ADDRESS(ROW(BE232),MATCH(BE$167,$166:$166,0),1,1)&amp;":"&amp;ADDRESS(ROW(BE232),COLUMN(BE232)-1,1,1),TRUE))&gt;0,"",
                    IF(COUNTIF(INDIRECT(ADDRESS(ROW(BE232),MATCH(BE$167,$166:$166,0),1,1)&amp;":"&amp;ADDRESS(ROW(BE232),COLUMN(BE232)-1,1,1),TRUE),"OK")&gt;0,"OK","NOK")),
              IF(BE$8&gt;=VLOOKUP($A232,'2.2'!$D:$O,5,FALSE),"OK","NOK")),
         "")</f>
        <v/>
      </c>
      <c r="BF232" s="1170" t="str">
        <f ca="1">IF(intern2!BG68&gt;0,
        IF(BF$166="X",
              IF(COUNTBLANK(INDIRECT(ADDRESS(ROW(BF232),MATCH(BF$167,$166:$166,0),1,1)&amp;":"&amp;ADDRESS(ROW(BF232),COLUMN(BF232)-1,1,1),TRUE))&gt;0,"",
                    IF(COUNTIF(INDIRECT(ADDRESS(ROW(BF232),MATCH(BF$167,$166:$166,0),1,1)&amp;":"&amp;ADDRESS(ROW(BF232),COLUMN(BF232)-1,1,1),TRUE),"OK")&gt;0,"OK","NOK")),
              IF(BF$8&gt;=VLOOKUP($A232,'2.2'!$D:$O,5,FALSE),"OK","NOK")),
         "")</f>
        <v/>
      </c>
      <c r="BG232" s="1269" t="str">
        <f ca="1">IF(intern2!BH68&gt;0,
        IF(BG$166="X",
              IF(COUNTBLANK(INDIRECT(ADDRESS(ROW(BG232),MATCH(BG$167,$166:$166,0),1,1)&amp;":"&amp;ADDRESS(ROW(BG232),COLUMN(BG232)-1,1,1),TRUE))&gt;0,"",
                    IF(COUNTIF(INDIRECT(ADDRESS(ROW(BG232),MATCH(BG$167,$166:$166,0),1,1)&amp;":"&amp;ADDRESS(ROW(BG232),COLUMN(BG232)-1,1,1),TRUE),"OK")&gt;0,"OK","NOK")),
              IF(BG$8&gt;=VLOOKUP($A232,'2.2'!$D:$O,5,FALSE),"OK","NOK")),
         "")</f>
        <v/>
      </c>
      <c r="BH232" s="1176" t="str">
        <f t="shared" ca="1" si="12"/>
        <v>NOK</v>
      </c>
      <c r="BI232" s="1176"/>
      <c r="BJ232" s="186"/>
    </row>
    <row r="233" spans="1:62" x14ac:dyDescent="0.25">
      <c r="A233" s="716" t="str">
        <f t="shared" ref="A233:B233" si="76">+A73</f>
        <v>HER1</v>
      </c>
      <c r="B233" s="1157" t="str">
        <f t="shared" si="76"/>
        <v>Chirurgia cardiaca semplice</v>
      </c>
      <c r="C233" s="1156" t="str">
        <f ca="1">IF(intern2!D69&gt;0,
        IF(C$166="X",
              IF(COUNTBLANK(INDIRECT(ADDRESS(ROW(C233),MATCH(C$167,$166:$166,0),1,1)&amp;":"&amp;ADDRESS(ROW(C233),COLUMN(C233)-1,1,1),TRUE))&gt;0,"",
                    IF(COUNTIF(INDIRECT(ADDRESS(ROW(C233),MATCH(C$167,$166:$166,0),1,1)&amp;":"&amp;ADDRESS(ROW(C233),COLUMN(C233)-1,1,1),TRUE),"OK")&gt;0,"OK","NOK")),
              IF(C$8&gt;=VLOOKUP($A233,'2.2'!$D:$O,5,FALSE),"OK","NOK")),
         "")</f>
        <v/>
      </c>
      <c r="D233" s="1156" t="str">
        <f ca="1">IF(intern2!E69&gt;0,
        IF(D$166="X",
              IF(COUNTBLANK(INDIRECT(ADDRESS(ROW(D233),MATCH(D$167,$166:$166,0),1,1)&amp;":"&amp;ADDRESS(ROW(D233),COLUMN(D233)-1,1,1),TRUE))&gt;0,"",
                    IF(COUNTIF(INDIRECT(ADDRESS(ROW(D233),MATCH(D$167,$166:$166,0),1,1)&amp;":"&amp;ADDRESS(ROW(D233),COLUMN(D233)-1,1,1),TRUE),"OK")&gt;0,"OK","NOK")),
              IF(D$8&gt;=VLOOKUP($A233,'2.2'!$D:$O,5,FALSE),"OK","NOK")),
         "")</f>
        <v/>
      </c>
      <c r="E233" s="1156" t="str">
        <f ca="1">IF(intern2!F69&gt;0,
        IF(E$166="X",
              IF(COUNTBLANK(INDIRECT(ADDRESS(ROW(E233),MATCH(E$167,$166:$166,0),1,1)&amp;":"&amp;ADDRESS(ROW(E233),COLUMN(E233)-1,1,1),TRUE))&gt;0,"",
                    IF(COUNTIF(INDIRECT(ADDRESS(ROW(E233),MATCH(E$167,$166:$166,0),1,1)&amp;":"&amp;ADDRESS(ROW(E233),COLUMN(E233)-1,1,1),TRUE),"OK")&gt;0,"OK","NOK")),
              IF(E$8&gt;=VLOOKUP($A233,'2.2'!$D:$O,5,FALSE),"OK","NOK")),
         "")</f>
        <v/>
      </c>
      <c r="F233" s="1156" t="str">
        <f ca="1">IF(intern2!G69&gt;0,
        IF(F$166="X",
              IF(COUNTBLANK(INDIRECT(ADDRESS(ROW(F233),MATCH(F$167,$166:$166,0),1,1)&amp;":"&amp;ADDRESS(ROW(F233),COLUMN(F233)-1,1,1),TRUE))&gt;0,"",
                    IF(COUNTIF(INDIRECT(ADDRESS(ROW(F233),MATCH(F$167,$166:$166,0),1,1)&amp;":"&amp;ADDRESS(ROW(F233),COLUMN(F233)-1,1,1),TRUE),"OK")&gt;0,"OK","NOK")),
              IF(F$8&gt;=VLOOKUP($A233,'2.2'!$D:$O,5,FALSE),"OK","NOK")),
         "")</f>
        <v/>
      </c>
      <c r="G233" s="1156" t="str">
        <f ca="1">IF(intern2!H69&gt;0,
        IF(G$166="X",
              IF(COUNTBLANK(INDIRECT(ADDRESS(ROW(G233),MATCH(G$167,$166:$166,0),1,1)&amp;":"&amp;ADDRESS(ROW(G233),COLUMN(G233)-1,1,1),TRUE))&gt;0,"",
                    IF(COUNTIF(INDIRECT(ADDRESS(ROW(G233),MATCH(G$167,$166:$166,0),1,1)&amp;":"&amp;ADDRESS(ROW(G233),COLUMN(G233)-1,1,1),TRUE),"OK")&gt;0,"OK","NOK")),
              IF(G$8&gt;=VLOOKUP($A233,'2.2'!$D:$O,5,FALSE),"OK","NOK")),
         "")</f>
        <v/>
      </c>
      <c r="H233" s="1156" t="str">
        <f ca="1">IF(intern2!I69&gt;0,
        IF(H$166="X",
              IF(COUNTBLANK(INDIRECT(ADDRESS(ROW(H233),MATCH(H$167,$166:$166,0),1,1)&amp;":"&amp;ADDRESS(ROW(H233),COLUMN(H233)-1,1,1),TRUE))&gt;0,"",
                    IF(COUNTIF(INDIRECT(ADDRESS(ROW(H233),MATCH(H$167,$166:$166,0),1,1)&amp;":"&amp;ADDRESS(ROW(H233),COLUMN(H233)-1,1,1),TRUE),"OK")&gt;0,"OK","NOK")),
              IF(H$8&gt;=VLOOKUP($A233,'2.2'!$D:$O,5,FALSE),"OK","NOK")),
         "")</f>
        <v/>
      </c>
      <c r="I233" s="1269" t="str">
        <f ca="1">IF(intern2!J69&gt;0,
        IF(I$166="X",
              IF(COUNTBLANK(INDIRECT(ADDRESS(ROW(I233),MATCH(I$167,$166:$166,0),1,1)&amp;":"&amp;ADDRESS(ROW(I233),COLUMN(I233)-1,1,1),TRUE))&gt;0,"",
                    IF(COUNTIF(INDIRECT(ADDRESS(ROW(I233),MATCH(I$167,$166:$166,0),1,1)&amp;":"&amp;ADDRESS(ROW(I233),COLUMN(I233)-1,1,1),TRUE),"OK")&gt;0,"OK","NOK")),
              IF(I$8&gt;=VLOOKUP($A233,'2.2'!$D:$O,5,FALSE),"OK","NOK")),
         "")</f>
        <v/>
      </c>
      <c r="J233" s="1159" t="str">
        <f ca="1">IF(intern2!K69&gt;0,
        IF(J$166="X",
              IF(COUNTBLANK(INDIRECT(ADDRESS(ROW(J233),MATCH(J$167,$166:$166,0),1,1)&amp;":"&amp;ADDRESS(ROW(J233),COLUMN(J233)-1,1,1),TRUE))&gt;0,"",
                    IF(COUNTIF(INDIRECT(ADDRESS(ROW(J233),MATCH(J$167,$166:$166,0),1,1)&amp;":"&amp;ADDRESS(ROW(J233),COLUMN(J233)-1,1,1),TRUE),"OK")&gt;0,"OK","NOK")),
              IF(J$8&gt;=VLOOKUP($A233,'2.2'!$D:$O,5,FALSE),"OK","NOK")),
         "")</f>
        <v>NOK</v>
      </c>
      <c r="K233" s="1156" t="str">
        <f ca="1">IF(intern2!L69&gt;0,
        IF(K$166="X",
              IF(COUNTBLANK(INDIRECT(ADDRESS(ROW(K233),MATCH(K$167,$166:$166,0),1,1)&amp;":"&amp;ADDRESS(ROW(K233),COLUMN(K233)-1,1,1),TRUE))&gt;0,"",
                    IF(COUNTIF(INDIRECT(ADDRESS(ROW(K233),MATCH(K$167,$166:$166,0),1,1)&amp;":"&amp;ADDRESS(ROW(K233),COLUMN(K233)-1,1,1),TRUE),"OK")&gt;0,"OK","NOK")),
              IF(K$8&gt;=VLOOKUP($A233,'2.2'!$D:$O,5,FALSE),"OK","NOK")),
         "")</f>
        <v/>
      </c>
      <c r="L233" s="1156" t="str">
        <f ca="1">IF(intern2!M69&gt;0,
        IF(L$166="X",
              IF(COUNTBLANK(INDIRECT(ADDRESS(ROW(L233),MATCH(L$167,$166:$166,0),1,1)&amp;":"&amp;ADDRESS(ROW(L233),COLUMN(L233)-1,1,1),TRUE))&gt;0,"",
                    IF(COUNTIF(INDIRECT(ADDRESS(ROW(L233),MATCH(L$167,$166:$166,0),1,1)&amp;":"&amp;ADDRESS(ROW(L233),COLUMN(L233)-1,1,1),TRUE),"OK")&gt;0,"OK","NOK")),
              IF(L$8&gt;=VLOOKUP($A233,'2.2'!$D:$O,5,FALSE),"OK","NOK")),
         "")</f>
        <v/>
      </c>
      <c r="M233" s="1156" t="str">
        <f ca="1">IF(intern2!N69&gt;0,
        IF(M$166="X",
              IF(COUNTBLANK(INDIRECT(ADDRESS(ROW(M233),MATCH(M$167,$166:$166,0),1,1)&amp;":"&amp;ADDRESS(ROW(M233),COLUMN(M233)-1,1,1),TRUE))&gt;0,"",
                    IF(COUNTIF(INDIRECT(ADDRESS(ROW(M233),MATCH(M$167,$166:$166,0),1,1)&amp;":"&amp;ADDRESS(ROW(M233),COLUMN(M233)-1,1,1),TRUE),"OK")&gt;0,"OK","NOK")),
              IF(M$8&gt;=VLOOKUP($A233,'2.2'!$D:$O,5,FALSE),"OK","NOK")),
         "")</f>
        <v/>
      </c>
      <c r="N233" s="1156" t="str">
        <f ca="1">IF(intern2!O69&gt;0,
        IF(N$166="X",
              IF(COUNTBLANK(INDIRECT(ADDRESS(ROW(N233),MATCH(N$167,$166:$166,0),1,1)&amp;":"&amp;ADDRESS(ROW(N233),COLUMN(N233)-1,1,1),TRUE))&gt;0,"",
                    IF(COUNTIF(INDIRECT(ADDRESS(ROW(N233),MATCH(N$167,$166:$166,0),1,1)&amp;":"&amp;ADDRESS(ROW(N233),COLUMN(N233)-1,1,1),TRUE),"OK")&gt;0,"OK","NOK")),
              IF(N$8&gt;=VLOOKUP($A233,'2.2'!$D:$O,5,FALSE),"OK","NOK")),
         "")</f>
        <v/>
      </c>
      <c r="O233" s="1156" t="str">
        <f ca="1">IF(intern2!P69&gt;0,
        IF(O$166="X",
              IF(COUNTBLANK(INDIRECT(ADDRESS(ROW(O233),MATCH(O$167,$166:$166,0),1,1)&amp;":"&amp;ADDRESS(ROW(O233),COLUMN(O233)-1,1,1),TRUE))&gt;0,"",
                    IF(COUNTIF(INDIRECT(ADDRESS(ROW(O233),MATCH(O$167,$166:$166,0),1,1)&amp;":"&amp;ADDRESS(ROW(O233),COLUMN(O233)-1,1,1),TRUE),"OK")&gt;0,"OK","NOK")),
              IF(O$8&gt;=VLOOKUP($A233,'2.2'!$D:$O,5,FALSE),"OK","NOK")),
         "")</f>
        <v/>
      </c>
      <c r="P233" s="1156" t="str">
        <f ca="1">IF(intern2!Q69&gt;0,
        IF(P$166="X",
              IF(COUNTBLANK(INDIRECT(ADDRESS(ROW(P233),MATCH(P$167,$166:$166,0),1,1)&amp;":"&amp;ADDRESS(ROW(P233),COLUMN(P233)-1,1,1),TRUE))&gt;0,"",
                    IF(COUNTIF(INDIRECT(ADDRESS(ROW(P233),MATCH(P$167,$166:$166,0),1,1)&amp;":"&amp;ADDRESS(ROW(P233),COLUMN(P233)-1,1,1),TRUE),"OK")&gt;0,"OK","NOK")),
              IF(P$8&gt;=VLOOKUP($A233,'2.2'!$D:$O,5,FALSE),"OK","NOK")),
         "")</f>
        <v/>
      </c>
      <c r="Q233" s="1156" t="str">
        <f ca="1">IF(intern2!R69&gt;0,
        IF(Q$166="X",
              IF(COUNTBLANK(INDIRECT(ADDRESS(ROW(Q233),MATCH(Q$167,$166:$166,0),1,1)&amp;":"&amp;ADDRESS(ROW(Q233),COLUMN(Q233)-1,1,1),TRUE))&gt;0,"",
                    IF(COUNTIF(INDIRECT(ADDRESS(ROW(Q233),MATCH(Q$167,$166:$166,0),1,1)&amp;":"&amp;ADDRESS(ROW(Q233),COLUMN(Q233)-1,1,1),TRUE),"OK")&gt;0,"OK","NOK")),
              IF(Q$8&gt;=VLOOKUP($A233,'2.2'!$D:$O,5,FALSE),"OK","NOK")),
         "")</f>
        <v/>
      </c>
      <c r="R233" s="1159" t="str">
        <f ca="1">IF(intern2!S69&gt;0,
        IF(R$166="X",
              IF(COUNTBLANK(INDIRECT(ADDRESS(ROW(R233),MATCH(R$167,$166:$166,0),1,1)&amp;":"&amp;ADDRESS(ROW(R233),COLUMN(R233)-1,1,1),TRUE))&gt;0,"",
                    IF(COUNTIF(INDIRECT(ADDRESS(ROW(R233),MATCH(R$167,$166:$166,0),1,1)&amp;":"&amp;ADDRESS(ROW(R233),COLUMN(R233)-1,1,1),TRUE),"OK")&gt;0,"OK","NOK")),
              IF(R$8&gt;=VLOOKUP($A233,'2.2'!$D:$O,5,FALSE),"OK","NOK")),
         "")</f>
        <v/>
      </c>
      <c r="S233" s="1159" t="str">
        <f ca="1">IF(intern2!T69&gt;0,
        IF(S$166="X",
              IF(COUNTBLANK(INDIRECT(ADDRESS(ROW(S233),MATCH(S$167,$166:$166,0),1,1)&amp;":"&amp;ADDRESS(ROW(S233),COLUMN(S233)-1,1,1),TRUE))&gt;0,"",
                    IF(COUNTIF(INDIRECT(ADDRESS(ROW(S233),MATCH(S$167,$166:$166,0),1,1)&amp;":"&amp;ADDRESS(ROW(S233),COLUMN(S233)-1,1,1),TRUE),"OK")&gt;0,"OK","NOK")),
              IF(S$8&gt;=VLOOKUP($A233,'2.2'!$D:$O,5,FALSE),"OK","NOK")),
         "")</f>
        <v/>
      </c>
      <c r="T233" s="1156" t="str">
        <f ca="1">IF(intern2!U69&gt;0,
        IF(T$166="X",
              IF(COUNTBLANK(INDIRECT(ADDRESS(ROW(T233),MATCH(T$167,$166:$166,0),1,1)&amp;":"&amp;ADDRESS(ROW(T233),COLUMN(T233)-1,1,1),TRUE))&gt;0,"",
                    IF(COUNTIF(INDIRECT(ADDRESS(ROW(T233),MATCH(T$167,$166:$166,0),1,1)&amp;":"&amp;ADDRESS(ROW(T233),COLUMN(T233)-1,1,1),TRUE),"OK")&gt;0,"OK","NOK")),
              IF(T$8&gt;=VLOOKUP($A233,'2.2'!$D:$O,5,FALSE),"OK","NOK")),
         "")</f>
        <v/>
      </c>
      <c r="U233" s="1156" t="str">
        <f ca="1">IF(intern2!V69&gt;0,
        IF(U$166="X",
              IF(COUNTBLANK(INDIRECT(ADDRESS(ROW(U233),MATCH(U$167,$166:$166,0),1,1)&amp;":"&amp;ADDRESS(ROW(U233),COLUMN(U233)-1,1,1),TRUE))&gt;0,"",
                    IF(COUNTIF(INDIRECT(ADDRESS(ROW(U233),MATCH(U$167,$166:$166,0),1,1)&amp;":"&amp;ADDRESS(ROW(U233),COLUMN(U233)-1,1,1),TRUE),"OK")&gt;0,"OK","NOK")),
              IF(U$8&gt;=VLOOKUP($A233,'2.2'!$D:$O,5,FALSE),"OK","NOK")),
         "")</f>
        <v/>
      </c>
      <c r="V233" s="1156" t="str">
        <f ca="1">IF(intern2!W69&gt;0,
        IF(V$166="X",
              IF(COUNTBLANK(INDIRECT(ADDRESS(ROW(V233),MATCH(V$167,$166:$166,0),1,1)&amp;":"&amp;ADDRESS(ROW(V233),COLUMN(V233)-1,1,1),TRUE))&gt;0,"",
                    IF(COUNTIF(INDIRECT(ADDRESS(ROW(V233),MATCH(V$167,$166:$166,0),1,1)&amp;":"&amp;ADDRESS(ROW(V233),COLUMN(V233)-1,1,1),TRUE),"OK")&gt;0,"OK","NOK")),
              IF(V$8&gt;=VLOOKUP($A233,'2.2'!$D:$O,5,FALSE),"OK","NOK")),
         "")</f>
        <v/>
      </c>
      <c r="W233" s="1156" t="str">
        <f ca="1">IF(intern2!X69&gt;0,
        IF(W$166="X",
              IF(COUNTBLANK(INDIRECT(ADDRESS(ROW(W233),MATCH(W$167,$166:$166,0),1,1)&amp;":"&amp;ADDRESS(ROW(W233),COLUMN(W233)-1,1,1),TRUE))&gt;0,"",
                    IF(COUNTIF(INDIRECT(ADDRESS(ROW(W233),MATCH(W$167,$166:$166,0),1,1)&amp;":"&amp;ADDRESS(ROW(W233),COLUMN(W233)-1,1,1),TRUE),"OK")&gt;0,"OK","NOK")),
              IF(W$8&gt;=VLOOKUP($A233,'2.2'!$D:$O,5,FALSE),"OK","NOK")),
         "")</f>
        <v/>
      </c>
      <c r="X233" s="1156" t="str">
        <f ca="1">IF(intern2!Y69&gt;0,
        IF(X$166="X",
              IF(COUNTBLANK(INDIRECT(ADDRESS(ROW(X233),MATCH(X$167,$166:$166,0),1,1)&amp;":"&amp;ADDRESS(ROW(X233),COLUMN(X233)-1,1,1),TRUE))&gt;0,"",
                    IF(COUNTIF(INDIRECT(ADDRESS(ROW(X233),MATCH(X$167,$166:$166,0),1,1)&amp;":"&amp;ADDRESS(ROW(X233),COLUMN(X233)-1,1,1),TRUE),"OK")&gt;0,"OK","NOK")),
              IF(X$8&gt;=VLOOKUP($A233,'2.2'!$D:$O,5,FALSE),"OK","NOK")),
         "")</f>
        <v/>
      </c>
      <c r="Y233" s="1170" t="str">
        <f ca="1">IF(intern2!Z69&gt;0,
        IF(Y$166="X",
              IF(COUNTBLANK(INDIRECT(ADDRESS(ROW(Y233),MATCH(Y$167,$166:$166,0),1,1)&amp;":"&amp;ADDRESS(ROW(Y233),COLUMN(Y233)-1,1,1),TRUE))&gt;0,"",
                    IF(COUNTIF(INDIRECT(ADDRESS(ROW(Y233),MATCH(Y$167,$166:$166,0),1,1)&amp;":"&amp;ADDRESS(ROW(Y233),COLUMN(Y233)-1,1,1),TRUE),"OK")&gt;0,"OK","NOK")),
              IF(Y$8&gt;=VLOOKUP($A233,'2.2'!$D:$O,5,FALSE),"OK","NOK")),
         "")</f>
        <v/>
      </c>
      <c r="Z233" s="1269" t="str">
        <f ca="1">IF(intern2!AA69&gt;0,
        IF(Z$166="X",
              IF(COUNTBLANK(INDIRECT(ADDRESS(ROW(Z233),MATCH(Z$167,$166:$166,0),1,1)&amp;":"&amp;ADDRESS(ROW(Z233),COLUMN(Z233)-1,1,1),TRUE))&gt;0,"",
                    IF(COUNTIF(INDIRECT(ADDRESS(ROW(Z233),MATCH(Z$167,$166:$166,0),1,1)&amp;":"&amp;ADDRESS(ROW(Z233),COLUMN(Z233)-1,1,1),TRUE),"OK")&gt;0,"OK","NOK")),
              IF(Z$8&gt;=VLOOKUP($A233,'2.2'!$D:$O,5,FALSE),"OK","NOK")),
         "")</f>
        <v/>
      </c>
      <c r="AA233" s="1156" t="str">
        <f ca="1">IF(intern2!AB69&gt;0,
        IF(AA$166="X",
              IF(COUNTBLANK(INDIRECT(ADDRESS(ROW(AA233),MATCH(AA$167,$166:$166,0),1,1)&amp;":"&amp;ADDRESS(ROW(AA233),COLUMN(AA233)-1,1,1),TRUE))&gt;0,"",
                    IF(COUNTIF(INDIRECT(ADDRESS(ROW(AA233),MATCH(AA$167,$166:$166,0),1,1)&amp;":"&amp;ADDRESS(ROW(AA233),COLUMN(AA233)-1,1,1),TRUE),"OK")&gt;0,"OK","NOK")),
              IF(AA$8&gt;=VLOOKUP($A233,'2.2'!$D:$O,5,FALSE),"OK","NOK")),
         "")</f>
        <v/>
      </c>
      <c r="AB233" s="1156" t="str">
        <f ca="1">IF(intern2!AC69&gt;0,
        IF(AB$166="X",
              IF(COUNTBLANK(INDIRECT(ADDRESS(ROW(AB233),MATCH(AB$167,$166:$166,0),1,1)&amp;":"&amp;ADDRESS(ROW(AB233),COLUMN(AB233)-1,1,1),TRUE))&gt;0,"",
                    IF(COUNTIF(INDIRECT(ADDRESS(ROW(AB233),MATCH(AB$167,$166:$166,0),1,1)&amp;":"&amp;ADDRESS(ROW(AB233),COLUMN(AB233)-1,1,1),TRUE),"OK")&gt;0,"OK","NOK")),
              IF(AB$8&gt;=VLOOKUP($A233,'2.2'!$D:$O,5,FALSE),"OK","NOK")),
         "")</f>
        <v/>
      </c>
      <c r="AC233" s="1156" t="str">
        <f ca="1">IF(intern2!AD69&gt;0,
        IF(AC$166="X",
              IF(COUNTBLANK(INDIRECT(ADDRESS(ROW(AC233),MATCH(AC$167,$166:$166,0),1,1)&amp;":"&amp;ADDRESS(ROW(AC233),COLUMN(AC233)-1,1,1),TRUE))&gt;0,"",
                    IF(COUNTIF(INDIRECT(ADDRESS(ROW(AC233),MATCH(AC$167,$166:$166,0),1,1)&amp;":"&amp;ADDRESS(ROW(AC233),COLUMN(AC233)-1,1,1),TRUE),"OK")&gt;0,"OK","NOK")),
              IF(AC$8&gt;=VLOOKUP($A233,'2.2'!$D:$O,5,FALSE),"OK","NOK")),
         "")</f>
        <v/>
      </c>
      <c r="AD233" s="1156" t="str">
        <f ca="1">IF(intern2!AE69&gt;0,
        IF(AD$166="X",
              IF(COUNTBLANK(INDIRECT(ADDRESS(ROW(AD233),MATCH(AD$167,$166:$166,0),1,1)&amp;":"&amp;ADDRESS(ROW(AD233),COLUMN(AD233)-1,1,1),TRUE))&gt;0,"",
                    IF(COUNTIF(INDIRECT(ADDRESS(ROW(AD233),MATCH(AD$167,$166:$166,0),1,1)&amp;":"&amp;ADDRESS(ROW(AD233),COLUMN(AD233)-1,1,1),TRUE),"OK")&gt;0,"OK","NOK")),
              IF(AD$8&gt;=VLOOKUP($A233,'2.2'!$D:$O,5,FALSE),"OK","NOK")),
         "")</f>
        <v/>
      </c>
      <c r="AE233" s="1160" t="str">
        <f ca="1">IF(intern2!AF69&gt;0,
        IF(AE$166="X",
              IF(COUNTBLANK(INDIRECT(ADDRESS(ROW(AE233),MATCH(AE$167,$166:$166,0),1,1)&amp;":"&amp;ADDRESS(ROW(AE233),COLUMN(AE233)-1,1,1),TRUE))&gt;0,"",
                    IF(COUNTIF(INDIRECT(ADDRESS(ROW(AE233),MATCH(AE$167,$166:$166,0),1,1)&amp;":"&amp;ADDRESS(ROW(AE233),COLUMN(AE233)-1,1,1),TRUE),"OK")&gt;0,"OK","NOK")),
              IF(AE$8&gt;=VLOOKUP($A233,'2.2'!$D:$O,5,FALSE),"OK","NOK")),
         "")</f>
        <v/>
      </c>
      <c r="AF233" s="1269" t="str">
        <f ca="1">IF(intern2!AG69&gt;0,
        IF(AF$166="X",
              IF(COUNTBLANK(INDIRECT(ADDRESS(ROW(AF233),MATCH(AF$167,$166:$166,0),1,1)&amp;":"&amp;ADDRESS(ROW(AF233),COLUMN(AF233)-1,1,1),TRUE))&gt;0,"",
                    IF(COUNTIF(INDIRECT(ADDRESS(ROW(AF233),MATCH(AF$167,$166:$166,0),1,1)&amp;":"&amp;ADDRESS(ROW(AF233),COLUMN(AF233)-1,1,1),TRUE),"OK")&gt;0,"OK","NOK")),
              IF(AF$8&gt;=VLOOKUP($A233,'2.2'!$D:$O,5,FALSE),"OK","NOK")),
         "")</f>
        <v/>
      </c>
      <c r="AG233" s="1160" t="str">
        <f ca="1">IF(intern2!AH69&gt;0,
        IF(AG$166="X",
              IF(COUNTBLANK(INDIRECT(ADDRESS(ROW(AG233),MATCH(AG$167,$166:$166,0),1,1)&amp;":"&amp;ADDRESS(ROW(AG233),COLUMN(AG233)-1,1,1),TRUE))&gt;0,"",
                    IF(COUNTIF(INDIRECT(ADDRESS(ROW(AG233),MATCH(AG$167,$166:$166,0),1,1)&amp;":"&amp;ADDRESS(ROW(AG233),COLUMN(AG233)-1,1,1),TRUE),"OK")&gt;0,"OK","NOK")),
              IF(AG$8&gt;=VLOOKUP($A233,'2.2'!$D:$O,5,FALSE),"OK","NOK")),
         "")</f>
        <v/>
      </c>
      <c r="AH233" s="1160" t="str">
        <f ca="1">IF(intern2!AI69&gt;0,
        IF(AH$166="X",
              IF(COUNTBLANK(INDIRECT(ADDRESS(ROW(AH233),MATCH(AH$167,$166:$166,0),1,1)&amp;":"&amp;ADDRESS(ROW(AH233),COLUMN(AH233)-1,1,1),TRUE))&gt;0,"",
                    IF(COUNTIF(INDIRECT(ADDRESS(ROW(AH233),MATCH(AH$167,$166:$166,0),1,1)&amp;":"&amp;ADDRESS(ROW(AH233),COLUMN(AH233)-1,1,1),TRUE),"OK")&gt;0,"OK","NOK")),
              IF(AH$8&gt;=VLOOKUP($A233,'2.2'!$D:$O,5,FALSE),"OK","NOK")),
         "")</f>
        <v/>
      </c>
      <c r="AI233" s="1156" t="str">
        <f ca="1">IF(intern2!AJ69&gt;0,
        IF(AI$166="X",
              IF(COUNTBLANK(INDIRECT(ADDRESS(ROW(AI233),MATCH(AI$167,$166:$166,0),1,1)&amp;":"&amp;ADDRESS(ROW(AI233),COLUMN(AI233)-1,1,1),TRUE))&gt;0,"",
                    IF(COUNTIF(INDIRECT(ADDRESS(ROW(AI233),MATCH(AI$167,$166:$166,0),1,1)&amp;":"&amp;ADDRESS(ROW(AI233),COLUMN(AI233)-1,1,1),TRUE),"OK")&gt;0,"OK","NOK")),
              IF(AI$8&gt;=VLOOKUP($A233,'2.2'!$D:$O,5,FALSE),"OK","NOK")),
         "")</f>
        <v/>
      </c>
      <c r="AJ233" s="1156" t="str">
        <f ca="1">IF(intern2!AK69&gt;0,
        IF(AJ$166="X",
              IF(COUNTBLANK(INDIRECT(ADDRESS(ROW(AJ233),MATCH(AJ$167,$166:$166,0),1,1)&amp;":"&amp;ADDRESS(ROW(AJ233),COLUMN(AJ233)-1,1,1),TRUE))&gt;0,"",
                    IF(COUNTIF(INDIRECT(ADDRESS(ROW(AJ233),MATCH(AJ$167,$166:$166,0),1,1)&amp;":"&amp;ADDRESS(ROW(AJ233),COLUMN(AJ233)-1,1,1),TRUE),"OK")&gt;0,"OK","NOK")),
              IF(AJ$8&gt;=VLOOKUP($A233,'2.2'!$D:$O,5,FALSE),"OK","NOK")),
         "")</f>
        <v/>
      </c>
      <c r="AK233" s="1156" t="str">
        <f ca="1">IF(intern2!AL69&gt;0,
        IF(AK$166="X",
              IF(COUNTBLANK(INDIRECT(ADDRESS(ROW(AK233),MATCH(AK$167,$166:$166,0),1,1)&amp;":"&amp;ADDRESS(ROW(AK233),COLUMN(AK233)-1,1,1),TRUE))&gt;0,"",
                    IF(COUNTIF(INDIRECT(ADDRESS(ROW(AK233),MATCH(AK$167,$166:$166,0),1,1)&amp;":"&amp;ADDRESS(ROW(AK233),COLUMN(AK233)-1,1,1),TRUE),"OK")&gt;0,"OK","NOK")),
              IF(AK$8&gt;=VLOOKUP($A233,'2.2'!$D:$O,5,FALSE),"OK","NOK")),
         "")</f>
        <v/>
      </c>
      <c r="AL233" s="1156" t="str">
        <f ca="1">IF(intern2!AM69&gt;0,
        IF(AL$166="X",
              IF(COUNTBLANK(INDIRECT(ADDRESS(ROW(AL233),MATCH(AL$167,$166:$166,0),1,1)&amp;":"&amp;ADDRESS(ROW(AL233),COLUMN(AL233)-1,1,1),TRUE))&gt;0,"",
                    IF(COUNTIF(INDIRECT(ADDRESS(ROW(AL233),MATCH(AL$167,$166:$166,0),1,1)&amp;":"&amp;ADDRESS(ROW(AL233),COLUMN(AL233)-1,1,1),TRUE),"OK")&gt;0,"OK","NOK")),
              IF(AL$8&gt;=VLOOKUP($A233,'2.2'!$D:$O,5,FALSE),"OK","NOK")),
         "")</f>
        <v/>
      </c>
      <c r="AM233" s="1269" t="str">
        <f ca="1">IF(intern2!AN69&gt;0,
        IF(AM$166="X",
              IF(COUNTBLANK(INDIRECT(ADDRESS(ROW(AM233),MATCH(AM$167,$166:$166,0),1,1)&amp;":"&amp;ADDRESS(ROW(AM233),COLUMN(AM233)-1,1,1),TRUE))&gt;0,"",
                    IF(COUNTIF(INDIRECT(ADDRESS(ROW(AM233),MATCH(AM$167,$166:$166,0),1,1)&amp;":"&amp;ADDRESS(ROW(AM233),COLUMN(AM233)-1,1,1),TRUE),"OK")&gt;0,"OK","NOK")),
              IF(AM$8&gt;=VLOOKUP($A233,'2.2'!$D:$O,5,FALSE),"OK","NOK")),
         "")</f>
        <v/>
      </c>
      <c r="AN233" s="1170" t="str">
        <f ca="1">IF(intern2!AO69&gt;0,
        IF(AN$166="X",
              IF(COUNTBLANK(INDIRECT(ADDRESS(ROW(AN233),MATCH(AN$167,$166:$166,0),1,1)&amp;":"&amp;ADDRESS(ROW(AN233),COLUMN(AN233)-1,1,1),TRUE))&gt;0,"",
                    IF(COUNTIF(INDIRECT(ADDRESS(ROW(AN233),MATCH(AN$167,$166:$166,0),1,1)&amp;":"&amp;ADDRESS(ROW(AN233),COLUMN(AN233)-1,1,1),TRUE),"OK")&gt;0,"OK","NOK")),
              IF(AN$8&gt;=VLOOKUP($A233,'2.2'!$D:$O,5,FALSE),"OK","NOK")),
         "")</f>
        <v/>
      </c>
      <c r="AO233" s="1156" t="str">
        <f ca="1">IF(intern2!AP69&gt;0,
        IF(AO$166="X",
              IF(COUNTBLANK(INDIRECT(ADDRESS(ROW(AO233),MATCH(AO$167,$166:$166,0),1,1)&amp;":"&amp;ADDRESS(ROW(AO233),COLUMN(AO233)-1,1,1),TRUE))&gt;0,"",
                    IF(COUNTIF(INDIRECT(ADDRESS(ROW(AO233),MATCH(AO$167,$166:$166,0),1,1)&amp;":"&amp;ADDRESS(ROW(AO233),COLUMN(AO233)-1,1,1),TRUE),"OK")&gt;0,"OK","NOK")),
              IF(AO$8&gt;=VLOOKUP($A233,'2.2'!$D:$O,5,FALSE),"OK","NOK")),
         "")</f>
        <v/>
      </c>
      <c r="AP233" s="1156" t="str">
        <f ca="1">IF(intern2!AQ69&gt;0,
        IF(AP$166="X",
              IF(COUNTBLANK(INDIRECT(ADDRESS(ROW(AP233),MATCH(AP$167,$166:$166,0),1,1)&amp;":"&amp;ADDRESS(ROW(AP233),COLUMN(AP233)-1,1,1),TRUE))&gt;0,"",
                    IF(COUNTIF(INDIRECT(ADDRESS(ROW(AP233),MATCH(AP$167,$166:$166,0),1,1)&amp;":"&amp;ADDRESS(ROW(AP233),COLUMN(AP233)-1,1,1),TRUE),"OK")&gt;0,"OK","NOK")),
              IF(AP$8&gt;=VLOOKUP($A233,'2.2'!$D:$O,5,FALSE),"OK","NOK")),
         "")</f>
        <v/>
      </c>
      <c r="AQ233" s="1269" t="str">
        <f ca="1">IF(intern2!AR69&gt;0,
        IF(AQ$166="X",
              IF(COUNTBLANK(INDIRECT(ADDRESS(ROW(AQ233),MATCH(AQ$167,$166:$166,0),1,1)&amp;":"&amp;ADDRESS(ROW(AQ233),COLUMN(AQ233)-1,1,1),TRUE))&gt;0,"",
                    IF(COUNTIF(INDIRECT(ADDRESS(ROW(AQ233),MATCH(AQ$167,$166:$166,0),1,1)&amp;":"&amp;ADDRESS(ROW(AQ233),COLUMN(AQ233)-1,1,1),TRUE),"OK")&gt;0,"OK","NOK")),
              IF(AQ$8&gt;=VLOOKUP($A233,'2.2'!$D:$O,5,FALSE),"OK","NOK")),
         "")</f>
        <v/>
      </c>
      <c r="AR233" s="1156" t="str">
        <f ca="1">IF(intern2!AS69&gt;0,
        IF(AR$166="X",
              IF(COUNTBLANK(INDIRECT(ADDRESS(ROW(AR233),MATCH(AR$167,$166:$166,0),1,1)&amp;":"&amp;ADDRESS(ROW(AR233),COLUMN(AR233)-1,1,1),TRUE))&gt;0,"",
                    IF(COUNTIF(INDIRECT(ADDRESS(ROW(AR233),MATCH(AR$167,$166:$166,0),1,1)&amp;":"&amp;ADDRESS(ROW(AR233),COLUMN(AR233)-1,1,1),TRUE),"OK")&gt;0,"OK","NOK")),
              IF(AR$8&gt;=VLOOKUP($A233,'2.2'!$D:$O,5,FALSE),"OK","NOK")),
         "")</f>
        <v/>
      </c>
      <c r="AS233" s="1156" t="str">
        <f ca="1">IF(intern2!AT69&gt;0,
        IF(AS$166="X",
              IF(COUNTBLANK(INDIRECT(ADDRESS(ROW(AS233),MATCH(AS$167,$166:$166,0),1,1)&amp;":"&amp;ADDRESS(ROW(AS233),COLUMN(AS233)-1,1,1),TRUE))&gt;0,"",
                    IF(COUNTIF(INDIRECT(ADDRESS(ROW(AS233),MATCH(AS$167,$166:$166,0),1,1)&amp;":"&amp;ADDRESS(ROW(AS233),COLUMN(AS233)-1,1,1),TRUE),"OK")&gt;0,"OK","NOK")),
              IF(AS$8&gt;=VLOOKUP($A233,'2.2'!$D:$O,5,FALSE),"OK","NOK")),
         "")</f>
        <v/>
      </c>
      <c r="AT233" s="1269" t="str">
        <f ca="1">IF(intern2!AU69&gt;0,
        IF(AT$166="X",
              IF(COUNTBLANK(INDIRECT(ADDRESS(ROW(AT233),MATCH(AT$167,$166:$166,0),1,1)&amp;":"&amp;ADDRESS(ROW(AT233),COLUMN(AT233)-1,1,1),TRUE))&gt;0,"",
                    IF(COUNTIF(INDIRECT(ADDRESS(ROW(AT233),MATCH(AT$167,$166:$166,0),1,1)&amp;":"&amp;ADDRESS(ROW(AT233),COLUMN(AT233)-1,1,1),TRUE),"OK")&gt;0,"OK","NOK")),
              IF(AT$8&gt;=VLOOKUP($A233,'2.2'!$D:$O,5,FALSE),"OK","NOK")),
         "")</f>
        <v/>
      </c>
      <c r="AU233" s="1156" t="str">
        <f ca="1">IF(intern2!AV69&gt;0,
        IF(AU$166="X",
              IF(COUNTBLANK(INDIRECT(ADDRESS(ROW(AU233),MATCH(AU$167,$166:$166,0),1,1)&amp;":"&amp;ADDRESS(ROW(AU233),COLUMN(AU233)-1,1,1),TRUE))&gt;0,"",
                    IF(COUNTIF(INDIRECT(ADDRESS(ROW(AU233),MATCH(AU$167,$166:$166,0),1,1)&amp;":"&amp;ADDRESS(ROW(AU233),COLUMN(AU233)-1,1,1),TRUE),"OK")&gt;0,"OK","NOK")),
              IF(AU$8&gt;=VLOOKUP($A233,'2.2'!$D:$O,5,FALSE),"OK","NOK")),
         "")</f>
        <v/>
      </c>
      <c r="AV233" s="1156" t="str">
        <f ca="1">IF(intern2!AW69&gt;0,
        IF(AV$166="X",
              IF(COUNTBLANK(INDIRECT(ADDRESS(ROW(AV233),MATCH(AV$167,$166:$166,0),1,1)&amp;":"&amp;ADDRESS(ROW(AV233),COLUMN(AV233)-1,1,1),TRUE))&gt;0,"",
                    IF(COUNTIF(INDIRECT(ADDRESS(ROW(AV233),MATCH(AV$167,$166:$166,0),1,1)&amp;":"&amp;ADDRESS(ROW(AV233),COLUMN(AV233)-1,1,1),TRUE),"OK")&gt;0,"OK","NOK")),
              IF(AV$8&gt;=VLOOKUP($A233,'2.2'!$D:$O,5,FALSE),"OK","NOK")),
         "")</f>
        <v/>
      </c>
      <c r="AW233" s="1156" t="str">
        <f ca="1">IF(intern2!AX69&gt;0,
        IF(AW$166="X",
              IF(COUNTBLANK(INDIRECT(ADDRESS(ROW(AW233),MATCH(AW$167,$166:$166,0),1,1)&amp;":"&amp;ADDRESS(ROW(AW233),COLUMN(AW233)-1,1,1),TRUE))&gt;0,"",
                    IF(COUNTIF(INDIRECT(ADDRESS(ROW(AW233),MATCH(AW$167,$166:$166,0),1,1)&amp;":"&amp;ADDRESS(ROW(AW233),COLUMN(AW233)-1,1,1),TRUE),"OK")&gt;0,"OK","NOK")),
              IF(AW$8&gt;=VLOOKUP($A233,'2.2'!$D:$O,5,FALSE),"OK","NOK")),
         "")</f>
        <v/>
      </c>
      <c r="AX233" s="1156" t="str">
        <f ca="1">IF(intern2!AY69&gt;0,
        IF(AX$166="X",
              IF(COUNTBLANK(INDIRECT(ADDRESS(ROW(AX233),MATCH(AX$167,$166:$166,0),1,1)&amp;":"&amp;ADDRESS(ROW(AX233),COLUMN(AX233)-1,1,1),TRUE))&gt;0,"",
                    IF(COUNTIF(INDIRECT(ADDRESS(ROW(AX233),MATCH(AX$167,$166:$166,0),1,1)&amp;":"&amp;ADDRESS(ROW(AX233),COLUMN(AX233)-1,1,1),TRUE),"OK")&gt;0,"OK","NOK")),
              IF(AX$8&gt;=VLOOKUP($A233,'2.2'!$D:$O,5,FALSE),"OK","NOK")),
         "")</f>
        <v/>
      </c>
      <c r="AY233" s="1156" t="str">
        <f ca="1">IF(intern2!AZ69&gt;0,
        IF(AY$166="X",
              IF(COUNTBLANK(INDIRECT(ADDRESS(ROW(AY233),MATCH(AY$167,$166:$166,0),1,1)&amp;":"&amp;ADDRESS(ROW(AY233),COLUMN(AY233)-1,1,1),TRUE))&gt;0,"",
                    IF(COUNTIF(INDIRECT(ADDRESS(ROW(AY233),MATCH(AY$167,$166:$166,0),1,1)&amp;":"&amp;ADDRESS(ROW(AY233),COLUMN(AY233)-1,1,1),TRUE),"OK")&gt;0,"OK","NOK")),
              IF(AY$8&gt;=VLOOKUP($A233,'2.2'!$D:$O,5,FALSE),"OK","NOK")),
         "")</f>
        <v/>
      </c>
      <c r="AZ233" s="1269" t="str">
        <f ca="1">IF(intern2!BA69&gt;0,
        IF(AZ$166="X",
              IF(COUNTBLANK(INDIRECT(ADDRESS(ROW(AZ233),MATCH(AZ$167,$166:$166,0),1,1)&amp;":"&amp;ADDRESS(ROW(AZ233),COLUMN(AZ233)-1,1,1),TRUE))&gt;0,"",
                    IF(COUNTIF(INDIRECT(ADDRESS(ROW(AZ233),MATCH(AZ$167,$166:$166,0),1,1)&amp;":"&amp;ADDRESS(ROW(AZ233),COLUMN(AZ233)-1,1,1),TRUE),"OK")&gt;0,"OK","NOK")),
              IF(AZ$8&gt;=VLOOKUP($A233,'2.2'!$D:$O,5,FALSE),"OK","NOK")),
         "")</f>
        <v/>
      </c>
      <c r="BA233" s="1156" t="str">
        <f ca="1">IF(intern2!BB69&gt;0,
        IF(BA$166="X",
              IF(COUNTBLANK(INDIRECT(ADDRESS(ROW(BA233),MATCH(BA$167,$166:$166,0),1,1)&amp;":"&amp;ADDRESS(ROW(BA233),COLUMN(BA233)-1,1,1),TRUE))&gt;0,"",
                    IF(COUNTIF(INDIRECT(ADDRESS(ROW(BA233),MATCH(BA$167,$166:$166,0),1,1)&amp;":"&amp;ADDRESS(ROW(BA233),COLUMN(BA233)-1,1,1),TRUE),"OK")&gt;0,"OK","NOK")),
              IF(BA$8&gt;=VLOOKUP($A233,'2.2'!$D:$O,5,FALSE),"OK","NOK")),
         "")</f>
        <v/>
      </c>
      <c r="BB233" s="1156" t="str">
        <f ca="1">IF(intern2!BC69&gt;0,
        IF(BB$166="X",
              IF(COUNTBLANK(INDIRECT(ADDRESS(ROW(BB233),MATCH(BB$167,$166:$166,0),1,1)&amp;":"&amp;ADDRESS(ROW(BB233),COLUMN(BB233)-1,1,1),TRUE))&gt;0,"",
                    IF(COUNTIF(INDIRECT(ADDRESS(ROW(BB233),MATCH(BB$167,$166:$166,0),1,1)&amp;":"&amp;ADDRESS(ROW(BB233),COLUMN(BB233)-1,1,1),TRUE),"OK")&gt;0,"OK","NOK")),
              IF(BB$8&gt;=VLOOKUP($A233,'2.2'!$D:$O,5,FALSE),"OK","NOK")),
         "")</f>
        <v/>
      </c>
      <c r="BC233" s="1156" t="str">
        <f ca="1">IF(intern2!BD69&gt;0,
        IF(BC$166="X",
              IF(COUNTBLANK(INDIRECT(ADDRESS(ROW(BC233),MATCH(BC$167,$166:$166,0),1,1)&amp;":"&amp;ADDRESS(ROW(BC233),COLUMN(BC233)-1,1,1),TRUE))&gt;0,"",
                    IF(COUNTIF(INDIRECT(ADDRESS(ROW(BC233),MATCH(BC$167,$166:$166,0),1,1)&amp;":"&amp;ADDRESS(ROW(BC233),COLUMN(BC233)-1,1,1),TRUE),"OK")&gt;0,"OK","NOK")),
              IF(BC$8&gt;=VLOOKUP($A233,'2.2'!$D:$O,5,FALSE),"OK","NOK")),
         "")</f>
        <v/>
      </c>
      <c r="BD233" s="1156" t="str">
        <f ca="1">IF(intern2!BE69&gt;0,
        IF(BD$166="X",
              IF(COUNTBLANK(INDIRECT(ADDRESS(ROW(BD233),MATCH(BD$167,$166:$166,0),1,1)&amp;":"&amp;ADDRESS(ROW(BD233),COLUMN(BD233)-1,1,1),TRUE))&gt;0,"",
                    IF(COUNTIF(INDIRECT(ADDRESS(ROW(BD233),MATCH(BD$167,$166:$166,0),1,1)&amp;":"&amp;ADDRESS(ROW(BD233),COLUMN(BD233)-1,1,1),TRUE),"OK")&gt;0,"OK","NOK")),
              IF(BD$8&gt;=VLOOKUP($A233,'2.2'!$D:$O,5,FALSE),"OK","NOK")),
         "")</f>
        <v/>
      </c>
      <c r="BE233" s="1156" t="str">
        <f ca="1">IF(intern2!BF69&gt;0,
        IF(BE$166="X",
              IF(COUNTBLANK(INDIRECT(ADDRESS(ROW(BE233),MATCH(BE$167,$166:$166,0),1,1)&amp;":"&amp;ADDRESS(ROW(BE233),COLUMN(BE233)-1,1,1),TRUE))&gt;0,"",
                    IF(COUNTIF(INDIRECT(ADDRESS(ROW(BE233),MATCH(BE$167,$166:$166,0),1,1)&amp;":"&amp;ADDRESS(ROW(BE233),COLUMN(BE233)-1,1,1),TRUE),"OK")&gt;0,"OK","NOK")),
              IF(BE$8&gt;=VLOOKUP($A233,'2.2'!$D:$O,5,FALSE),"OK","NOK")),
         "")</f>
        <v/>
      </c>
      <c r="BF233" s="1170" t="str">
        <f ca="1">IF(intern2!BG69&gt;0,
        IF(BF$166="X",
              IF(COUNTBLANK(INDIRECT(ADDRESS(ROW(BF233),MATCH(BF$167,$166:$166,0),1,1)&amp;":"&amp;ADDRESS(ROW(BF233),COLUMN(BF233)-1,1,1),TRUE))&gt;0,"",
                    IF(COUNTIF(INDIRECT(ADDRESS(ROW(BF233),MATCH(BF$167,$166:$166,0),1,1)&amp;":"&amp;ADDRESS(ROW(BF233),COLUMN(BF233)-1,1,1),TRUE),"OK")&gt;0,"OK","NOK")),
              IF(BF$8&gt;=VLOOKUP($A233,'2.2'!$D:$O,5,FALSE),"OK","NOK")),
         "")</f>
        <v/>
      </c>
      <c r="BG233" s="1269" t="str">
        <f ca="1">IF(intern2!BH69&gt;0,
        IF(BG$166="X",
              IF(COUNTBLANK(INDIRECT(ADDRESS(ROW(BG233),MATCH(BG$167,$166:$166,0),1,1)&amp;":"&amp;ADDRESS(ROW(BG233),COLUMN(BG233)-1,1,1),TRUE))&gt;0,"",
                    IF(COUNTIF(INDIRECT(ADDRESS(ROW(BG233),MATCH(BG$167,$166:$166,0),1,1)&amp;":"&amp;ADDRESS(ROW(BG233),COLUMN(BG233)-1,1,1),TRUE),"OK")&gt;0,"OK","NOK")),
              IF(BG$8&gt;=VLOOKUP($A233,'2.2'!$D:$O,5,FALSE),"OK","NOK")),
         "")</f>
        <v/>
      </c>
      <c r="BH233" s="1176" t="str">
        <f t="shared" ref="BH233:BH296" ca="1" si="77">IF(BI233="C",IF(COUNTIF($C233:$BG233,"nok")&gt;0,"NOK","OK"),IF(COUNTBLANK($C233:$BG233)=57,"OK",IF(COUNTIF($C233:$BG233,"OK")&gt;0,"OK","NOK")))</f>
        <v>NOK</v>
      </c>
      <c r="BI233" s="1176"/>
    </row>
    <row r="234" spans="1:62" ht="52.8" x14ac:dyDescent="0.25">
      <c r="A234" s="716" t="str">
        <f t="shared" ref="A234:B234" si="78">+A74</f>
        <v>HER1.1</v>
      </c>
      <c r="B234" s="1157" t="str">
        <f t="shared" si="78"/>
        <v>Cardiochirurgia e chirurgia vascolare con circolazione extracorporea (senza chirurgia coronarica)</v>
      </c>
      <c r="C234" s="1156" t="str">
        <f ca="1">IF(intern2!D70&gt;0,
        IF(C$166="X",
              IF(COUNTBLANK(INDIRECT(ADDRESS(ROW(C234),MATCH(C$167,$166:$166,0),1,1)&amp;":"&amp;ADDRESS(ROW(C234),COLUMN(C234)-1,1,1),TRUE))&gt;0,"",
                    IF(COUNTIF(INDIRECT(ADDRESS(ROW(C234),MATCH(C$167,$166:$166,0),1,1)&amp;":"&amp;ADDRESS(ROW(C234),COLUMN(C234)-1,1,1),TRUE),"OK")&gt;0,"OK","NOK")),
              IF(C$8&gt;=VLOOKUP($A234,'2.2'!$D:$O,5,FALSE),"OK","NOK")),
         "")</f>
        <v/>
      </c>
      <c r="D234" s="1156" t="str">
        <f ca="1">IF(intern2!E70&gt;0,
        IF(D$166="X",
              IF(COUNTBLANK(INDIRECT(ADDRESS(ROW(D234),MATCH(D$167,$166:$166,0),1,1)&amp;":"&amp;ADDRESS(ROW(D234),COLUMN(D234)-1,1,1),TRUE))&gt;0,"",
                    IF(COUNTIF(INDIRECT(ADDRESS(ROW(D234),MATCH(D$167,$166:$166,0),1,1)&amp;":"&amp;ADDRESS(ROW(D234),COLUMN(D234)-1,1,1),TRUE),"OK")&gt;0,"OK","NOK")),
              IF(D$8&gt;=VLOOKUP($A234,'2.2'!$D:$O,5,FALSE),"OK","NOK")),
         "")</f>
        <v/>
      </c>
      <c r="E234" s="1156" t="str">
        <f ca="1">IF(intern2!F70&gt;0,
        IF(E$166="X",
              IF(COUNTBLANK(INDIRECT(ADDRESS(ROW(E234),MATCH(E$167,$166:$166,0),1,1)&amp;":"&amp;ADDRESS(ROW(E234),COLUMN(E234)-1,1,1),TRUE))&gt;0,"",
                    IF(COUNTIF(INDIRECT(ADDRESS(ROW(E234),MATCH(E$167,$166:$166,0),1,1)&amp;":"&amp;ADDRESS(ROW(E234),COLUMN(E234)-1,1,1),TRUE),"OK")&gt;0,"OK","NOK")),
              IF(E$8&gt;=VLOOKUP($A234,'2.2'!$D:$O,5,FALSE),"OK","NOK")),
         "")</f>
        <v/>
      </c>
      <c r="F234" s="1156" t="str">
        <f ca="1">IF(intern2!G70&gt;0,
        IF(F$166="X",
              IF(COUNTBLANK(INDIRECT(ADDRESS(ROW(F234),MATCH(F$167,$166:$166,0),1,1)&amp;":"&amp;ADDRESS(ROW(F234),COLUMN(F234)-1,1,1),TRUE))&gt;0,"",
                    IF(COUNTIF(INDIRECT(ADDRESS(ROW(F234),MATCH(F$167,$166:$166,0),1,1)&amp;":"&amp;ADDRESS(ROW(F234),COLUMN(F234)-1,1,1),TRUE),"OK")&gt;0,"OK","NOK")),
              IF(F$8&gt;=VLOOKUP($A234,'2.2'!$D:$O,5,FALSE),"OK","NOK")),
         "")</f>
        <v/>
      </c>
      <c r="G234" s="1156" t="str">
        <f ca="1">IF(intern2!H70&gt;0,
        IF(G$166="X",
              IF(COUNTBLANK(INDIRECT(ADDRESS(ROW(G234),MATCH(G$167,$166:$166,0),1,1)&amp;":"&amp;ADDRESS(ROW(G234),COLUMN(G234)-1,1,1),TRUE))&gt;0,"",
                    IF(COUNTIF(INDIRECT(ADDRESS(ROW(G234),MATCH(G$167,$166:$166,0),1,1)&amp;":"&amp;ADDRESS(ROW(G234),COLUMN(G234)-1,1,1),TRUE),"OK")&gt;0,"OK","NOK")),
              IF(G$8&gt;=VLOOKUP($A234,'2.2'!$D:$O,5,FALSE),"OK","NOK")),
         "")</f>
        <v/>
      </c>
      <c r="H234" s="1156" t="str">
        <f ca="1">IF(intern2!I70&gt;0,
        IF(H$166="X",
              IF(COUNTBLANK(INDIRECT(ADDRESS(ROW(H234),MATCH(H$167,$166:$166,0),1,1)&amp;":"&amp;ADDRESS(ROW(H234),COLUMN(H234)-1,1,1),TRUE))&gt;0,"",
                    IF(COUNTIF(INDIRECT(ADDRESS(ROW(H234),MATCH(H$167,$166:$166,0),1,1)&amp;":"&amp;ADDRESS(ROW(H234),COLUMN(H234)-1,1,1),TRUE),"OK")&gt;0,"OK","NOK")),
              IF(H$8&gt;=VLOOKUP($A234,'2.2'!$D:$O,5,FALSE),"OK","NOK")),
         "")</f>
        <v/>
      </c>
      <c r="I234" s="1269" t="str">
        <f ca="1">IF(intern2!J70&gt;0,
        IF(I$166="X",
              IF(COUNTBLANK(INDIRECT(ADDRESS(ROW(I234),MATCH(I$167,$166:$166,0),1,1)&amp;":"&amp;ADDRESS(ROW(I234),COLUMN(I234)-1,1,1),TRUE))&gt;0,"",
                    IF(COUNTIF(INDIRECT(ADDRESS(ROW(I234),MATCH(I$167,$166:$166,0),1,1)&amp;":"&amp;ADDRESS(ROW(I234),COLUMN(I234)-1,1,1),TRUE),"OK")&gt;0,"OK","NOK")),
              IF(I$8&gt;=VLOOKUP($A234,'2.2'!$D:$O,5,FALSE),"OK","NOK")),
         "")</f>
        <v/>
      </c>
      <c r="J234" s="1159" t="str">
        <f ca="1">IF(intern2!K70&gt;0,
        IF(J$166="X",
              IF(COUNTBLANK(INDIRECT(ADDRESS(ROW(J234),MATCH(J$167,$166:$166,0),1,1)&amp;":"&amp;ADDRESS(ROW(J234),COLUMN(J234)-1,1,1),TRUE))&gt;0,"",
                    IF(COUNTIF(INDIRECT(ADDRESS(ROW(J234),MATCH(J$167,$166:$166,0),1,1)&amp;":"&amp;ADDRESS(ROW(J234),COLUMN(J234)-1,1,1),TRUE),"OK")&gt;0,"OK","NOK")),
              IF(J$8&gt;=VLOOKUP($A234,'2.2'!$D:$O,5,FALSE),"OK","NOK")),
         "")</f>
        <v>NOK</v>
      </c>
      <c r="K234" s="1156" t="str">
        <f ca="1">IF(intern2!L70&gt;0,
        IF(K$166="X",
              IF(COUNTBLANK(INDIRECT(ADDRESS(ROW(K234),MATCH(K$167,$166:$166,0),1,1)&amp;":"&amp;ADDRESS(ROW(K234),COLUMN(K234)-1,1,1),TRUE))&gt;0,"",
                    IF(COUNTIF(INDIRECT(ADDRESS(ROW(K234),MATCH(K$167,$166:$166,0),1,1)&amp;":"&amp;ADDRESS(ROW(K234),COLUMN(K234)-1,1,1),TRUE),"OK")&gt;0,"OK","NOK")),
              IF(K$8&gt;=VLOOKUP($A234,'2.2'!$D:$O,5,FALSE),"OK","NOK")),
         "")</f>
        <v/>
      </c>
      <c r="L234" s="1156" t="str">
        <f ca="1">IF(intern2!M70&gt;0,
        IF(L$166="X",
              IF(COUNTBLANK(INDIRECT(ADDRESS(ROW(L234),MATCH(L$167,$166:$166,0),1,1)&amp;":"&amp;ADDRESS(ROW(L234),COLUMN(L234)-1,1,1),TRUE))&gt;0,"",
                    IF(COUNTIF(INDIRECT(ADDRESS(ROW(L234),MATCH(L$167,$166:$166,0),1,1)&amp;":"&amp;ADDRESS(ROW(L234),COLUMN(L234)-1,1,1),TRUE),"OK")&gt;0,"OK","NOK")),
              IF(L$8&gt;=VLOOKUP($A234,'2.2'!$D:$O,5,FALSE),"OK","NOK")),
         "")</f>
        <v/>
      </c>
      <c r="M234" s="1156" t="str">
        <f ca="1">IF(intern2!N70&gt;0,
        IF(M$166="X",
              IF(COUNTBLANK(INDIRECT(ADDRESS(ROW(M234),MATCH(M$167,$166:$166,0),1,1)&amp;":"&amp;ADDRESS(ROW(M234),COLUMN(M234)-1,1,1),TRUE))&gt;0,"",
                    IF(COUNTIF(INDIRECT(ADDRESS(ROW(M234),MATCH(M$167,$166:$166,0),1,1)&amp;":"&amp;ADDRESS(ROW(M234),COLUMN(M234)-1,1,1),TRUE),"OK")&gt;0,"OK","NOK")),
              IF(M$8&gt;=VLOOKUP($A234,'2.2'!$D:$O,5,FALSE),"OK","NOK")),
         "")</f>
        <v/>
      </c>
      <c r="N234" s="1156" t="str">
        <f ca="1">IF(intern2!O70&gt;0,
        IF(N$166="X",
              IF(COUNTBLANK(INDIRECT(ADDRESS(ROW(N234),MATCH(N$167,$166:$166,0),1,1)&amp;":"&amp;ADDRESS(ROW(N234),COLUMN(N234)-1,1,1),TRUE))&gt;0,"",
                    IF(COUNTIF(INDIRECT(ADDRESS(ROW(N234),MATCH(N$167,$166:$166,0),1,1)&amp;":"&amp;ADDRESS(ROW(N234),COLUMN(N234)-1,1,1),TRUE),"OK")&gt;0,"OK","NOK")),
              IF(N$8&gt;=VLOOKUP($A234,'2.2'!$D:$O,5,FALSE),"OK","NOK")),
         "")</f>
        <v/>
      </c>
      <c r="O234" s="1156" t="str">
        <f ca="1">IF(intern2!P70&gt;0,
        IF(O$166="X",
              IF(COUNTBLANK(INDIRECT(ADDRESS(ROW(O234),MATCH(O$167,$166:$166,0),1,1)&amp;":"&amp;ADDRESS(ROW(O234),COLUMN(O234)-1,1,1),TRUE))&gt;0,"",
                    IF(COUNTIF(INDIRECT(ADDRESS(ROW(O234),MATCH(O$167,$166:$166,0),1,1)&amp;":"&amp;ADDRESS(ROW(O234),COLUMN(O234)-1,1,1),TRUE),"OK")&gt;0,"OK","NOK")),
              IF(O$8&gt;=VLOOKUP($A234,'2.2'!$D:$O,5,FALSE),"OK","NOK")),
         "")</f>
        <v/>
      </c>
      <c r="P234" s="1156" t="str">
        <f ca="1">IF(intern2!Q70&gt;0,
        IF(P$166="X",
              IF(COUNTBLANK(INDIRECT(ADDRESS(ROW(P234),MATCH(P$167,$166:$166,0),1,1)&amp;":"&amp;ADDRESS(ROW(P234),COLUMN(P234)-1,1,1),TRUE))&gt;0,"",
                    IF(COUNTIF(INDIRECT(ADDRESS(ROW(P234),MATCH(P$167,$166:$166,0),1,1)&amp;":"&amp;ADDRESS(ROW(P234),COLUMN(P234)-1,1,1),TRUE),"OK")&gt;0,"OK","NOK")),
              IF(P$8&gt;=VLOOKUP($A234,'2.2'!$D:$O,5,FALSE),"OK","NOK")),
         "")</f>
        <v/>
      </c>
      <c r="Q234" s="1156" t="str">
        <f ca="1">IF(intern2!R70&gt;0,
        IF(Q$166="X",
              IF(COUNTBLANK(INDIRECT(ADDRESS(ROW(Q234),MATCH(Q$167,$166:$166,0),1,1)&amp;":"&amp;ADDRESS(ROW(Q234),COLUMN(Q234)-1,1,1),TRUE))&gt;0,"",
                    IF(COUNTIF(INDIRECT(ADDRESS(ROW(Q234),MATCH(Q$167,$166:$166,0),1,1)&amp;":"&amp;ADDRESS(ROW(Q234),COLUMN(Q234)-1,1,1),TRUE),"OK")&gt;0,"OK","NOK")),
              IF(Q$8&gt;=VLOOKUP($A234,'2.2'!$D:$O,5,FALSE),"OK","NOK")),
         "")</f>
        <v/>
      </c>
      <c r="R234" s="1159" t="str">
        <f ca="1">IF(intern2!S70&gt;0,
        IF(R$166="X",
              IF(COUNTBLANK(INDIRECT(ADDRESS(ROW(R234),MATCH(R$167,$166:$166,0),1,1)&amp;":"&amp;ADDRESS(ROW(R234),COLUMN(R234)-1,1,1),TRUE))&gt;0,"",
                    IF(COUNTIF(INDIRECT(ADDRESS(ROW(R234),MATCH(R$167,$166:$166,0),1,1)&amp;":"&amp;ADDRESS(ROW(R234),COLUMN(R234)-1,1,1),TRUE),"OK")&gt;0,"OK","NOK")),
              IF(R$8&gt;=VLOOKUP($A234,'2.2'!$D:$O,5,FALSE),"OK","NOK")),
         "")</f>
        <v/>
      </c>
      <c r="S234" s="1159" t="str">
        <f ca="1">IF(intern2!T70&gt;0,
        IF(S$166="X",
              IF(COUNTBLANK(INDIRECT(ADDRESS(ROW(S234),MATCH(S$167,$166:$166,0),1,1)&amp;":"&amp;ADDRESS(ROW(S234),COLUMN(S234)-1,1,1),TRUE))&gt;0,"",
                    IF(COUNTIF(INDIRECT(ADDRESS(ROW(S234),MATCH(S$167,$166:$166,0),1,1)&amp;":"&amp;ADDRESS(ROW(S234),COLUMN(S234)-1,1,1),TRUE),"OK")&gt;0,"OK","NOK")),
              IF(S$8&gt;=VLOOKUP($A234,'2.2'!$D:$O,5,FALSE),"OK","NOK")),
         "")</f>
        <v/>
      </c>
      <c r="T234" s="1156" t="str">
        <f ca="1">IF(intern2!U70&gt;0,
        IF(T$166="X",
              IF(COUNTBLANK(INDIRECT(ADDRESS(ROW(T234),MATCH(T$167,$166:$166,0),1,1)&amp;":"&amp;ADDRESS(ROW(T234),COLUMN(T234)-1,1,1),TRUE))&gt;0,"",
                    IF(COUNTIF(INDIRECT(ADDRESS(ROW(T234),MATCH(T$167,$166:$166,0),1,1)&amp;":"&amp;ADDRESS(ROW(T234),COLUMN(T234)-1,1,1),TRUE),"OK")&gt;0,"OK","NOK")),
              IF(T$8&gt;=VLOOKUP($A234,'2.2'!$D:$O,5,FALSE),"OK","NOK")),
         "")</f>
        <v/>
      </c>
      <c r="U234" s="1156" t="str">
        <f ca="1">IF(intern2!V70&gt;0,
        IF(U$166="X",
              IF(COUNTBLANK(INDIRECT(ADDRESS(ROW(U234),MATCH(U$167,$166:$166,0),1,1)&amp;":"&amp;ADDRESS(ROW(U234),COLUMN(U234)-1,1,1),TRUE))&gt;0,"",
                    IF(COUNTIF(INDIRECT(ADDRESS(ROW(U234),MATCH(U$167,$166:$166,0),1,1)&amp;":"&amp;ADDRESS(ROW(U234),COLUMN(U234)-1,1,1),TRUE),"OK")&gt;0,"OK","NOK")),
              IF(U$8&gt;=VLOOKUP($A234,'2.2'!$D:$O,5,FALSE),"OK","NOK")),
         "")</f>
        <v/>
      </c>
      <c r="V234" s="1156" t="str">
        <f ca="1">IF(intern2!W70&gt;0,
        IF(V$166="X",
              IF(COUNTBLANK(INDIRECT(ADDRESS(ROW(V234),MATCH(V$167,$166:$166,0),1,1)&amp;":"&amp;ADDRESS(ROW(V234),COLUMN(V234)-1,1,1),TRUE))&gt;0,"",
                    IF(COUNTIF(INDIRECT(ADDRESS(ROW(V234),MATCH(V$167,$166:$166,0),1,1)&amp;":"&amp;ADDRESS(ROW(V234),COLUMN(V234)-1,1,1),TRUE),"OK")&gt;0,"OK","NOK")),
              IF(V$8&gt;=VLOOKUP($A234,'2.2'!$D:$O,5,FALSE),"OK","NOK")),
         "")</f>
        <v/>
      </c>
      <c r="W234" s="1156" t="str">
        <f ca="1">IF(intern2!X70&gt;0,
        IF(W$166="X",
              IF(COUNTBLANK(INDIRECT(ADDRESS(ROW(W234),MATCH(W$167,$166:$166,0),1,1)&amp;":"&amp;ADDRESS(ROW(W234),COLUMN(W234)-1,1,1),TRUE))&gt;0,"",
                    IF(COUNTIF(INDIRECT(ADDRESS(ROW(W234),MATCH(W$167,$166:$166,0),1,1)&amp;":"&amp;ADDRESS(ROW(W234),COLUMN(W234)-1,1,1),TRUE),"OK")&gt;0,"OK","NOK")),
              IF(W$8&gt;=VLOOKUP($A234,'2.2'!$D:$O,5,FALSE),"OK","NOK")),
         "")</f>
        <v/>
      </c>
      <c r="X234" s="1156" t="str">
        <f ca="1">IF(intern2!Y70&gt;0,
        IF(X$166="X",
              IF(COUNTBLANK(INDIRECT(ADDRESS(ROW(X234),MATCH(X$167,$166:$166,0),1,1)&amp;":"&amp;ADDRESS(ROW(X234),COLUMN(X234)-1,1,1),TRUE))&gt;0,"",
                    IF(COUNTIF(INDIRECT(ADDRESS(ROW(X234),MATCH(X$167,$166:$166,0),1,1)&amp;":"&amp;ADDRESS(ROW(X234),COLUMN(X234)-1,1,1),TRUE),"OK")&gt;0,"OK","NOK")),
              IF(X$8&gt;=VLOOKUP($A234,'2.2'!$D:$O,5,FALSE),"OK","NOK")),
         "")</f>
        <v/>
      </c>
      <c r="Y234" s="1170" t="str">
        <f ca="1">IF(intern2!Z70&gt;0,
        IF(Y$166="X",
              IF(COUNTBLANK(INDIRECT(ADDRESS(ROW(Y234),MATCH(Y$167,$166:$166,0),1,1)&amp;":"&amp;ADDRESS(ROW(Y234),COLUMN(Y234)-1,1,1),TRUE))&gt;0,"",
                    IF(COUNTIF(INDIRECT(ADDRESS(ROW(Y234),MATCH(Y$167,$166:$166,0),1,1)&amp;":"&amp;ADDRESS(ROW(Y234),COLUMN(Y234)-1,1,1),TRUE),"OK")&gt;0,"OK","NOK")),
              IF(Y$8&gt;=VLOOKUP($A234,'2.2'!$D:$O,5,FALSE),"OK","NOK")),
         "")</f>
        <v/>
      </c>
      <c r="Z234" s="1269" t="str">
        <f ca="1">IF(intern2!AA70&gt;0,
        IF(Z$166="X",
              IF(COUNTBLANK(INDIRECT(ADDRESS(ROW(Z234),MATCH(Z$167,$166:$166,0),1,1)&amp;":"&amp;ADDRESS(ROW(Z234),COLUMN(Z234)-1,1,1),TRUE))&gt;0,"",
                    IF(COUNTIF(INDIRECT(ADDRESS(ROW(Z234),MATCH(Z$167,$166:$166,0),1,1)&amp;":"&amp;ADDRESS(ROW(Z234),COLUMN(Z234)-1,1,1),TRUE),"OK")&gt;0,"OK","NOK")),
              IF(Z$8&gt;=VLOOKUP($A234,'2.2'!$D:$O,5,FALSE),"OK","NOK")),
         "")</f>
        <v/>
      </c>
      <c r="AA234" s="1156" t="str">
        <f ca="1">IF(intern2!AB70&gt;0,
        IF(AA$166="X",
              IF(COUNTBLANK(INDIRECT(ADDRESS(ROW(AA234),MATCH(AA$167,$166:$166,0),1,1)&amp;":"&amp;ADDRESS(ROW(AA234),COLUMN(AA234)-1,1,1),TRUE))&gt;0,"",
                    IF(COUNTIF(INDIRECT(ADDRESS(ROW(AA234),MATCH(AA$167,$166:$166,0),1,1)&amp;":"&amp;ADDRESS(ROW(AA234),COLUMN(AA234)-1,1,1),TRUE),"OK")&gt;0,"OK","NOK")),
              IF(AA$8&gt;=VLOOKUP($A234,'2.2'!$D:$O,5,FALSE),"OK","NOK")),
         "")</f>
        <v/>
      </c>
      <c r="AB234" s="1156" t="str">
        <f ca="1">IF(intern2!AC70&gt;0,
        IF(AB$166="X",
              IF(COUNTBLANK(INDIRECT(ADDRESS(ROW(AB234),MATCH(AB$167,$166:$166,0),1,1)&amp;":"&amp;ADDRESS(ROW(AB234),COLUMN(AB234)-1,1,1),TRUE))&gt;0,"",
                    IF(COUNTIF(INDIRECT(ADDRESS(ROW(AB234),MATCH(AB$167,$166:$166,0),1,1)&amp;":"&amp;ADDRESS(ROW(AB234),COLUMN(AB234)-1,1,1),TRUE),"OK")&gt;0,"OK","NOK")),
              IF(AB$8&gt;=VLOOKUP($A234,'2.2'!$D:$O,5,FALSE),"OK","NOK")),
         "")</f>
        <v/>
      </c>
      <c r="AC234" s="1156" t="str">
        <f ca="1">IF(intern2!AD70&gt;0,
        IF(AC$166="X",
              IF(COUNTBLANK(INDIRECT(ADDRESS(ROW(AC234),MATCH(AC$167,$166:$166,0),1,1)&amp;":"&amp;ADDRESS(ROW(AC234),COLUMN(AC234)-1,1,1),TRUE))&gt;0,"",
                    IF(COUNTIF(INDIRECT(ADDRESS(ROW(AC234),MATCH(AC$167,$166:$166,0),1,1)&amp;":"&amp;ADDRESS(ROW(AC234),COLUMN(AC234)-1,1,1),TRUE),"OK")&gt;0,"OK","NOK")),
              IF(AC$8&gt;=VLOOKUP($A234,'2.2'!$D:$O,5,FALSE),"OK","NOK")),
         "")</f>
        <v/>
      </c>
      <c r="AD234" s="1156" t="str">
        <f ca="1">IF(intern2!AE70&gt;0,
        IF(AD$166="X",
              IF(COUNTBLANK(INDIRECT(ADDRESS(ROW(AD234),MATCH(AD$167,$166:$166,0),1,1)&amp;":"&amp;ADDRESS(ROW(AD234),COLUMN(AD234)-1,1,1),TRUE))&gt;0,"",
                    IF(COUNTIF(INDIRECT(ADDRESS(ROW(AD234),MATCH(AD$167,$166:$166,0),1,1)&amp;":"&amp;ADDRESS(ROW(AD234),COLUMN(AD234)-1,1,1),TRUE),"OK")&gt;0,"OK","NOK")),
              IF(AD$8&gt;=VLOOKUP($A234,'2.2'!$D:$O,5,FALSE),"OK","NOK")),
         "")</f>
        <v/>
      </c>
      <c r="AE234" s="1160" t="str">
        <f ca="1">IF(intern2!AF70&gt;0,
        IF(AE$166="X",
              IF(COUNTBLANK(INDIRECT(ADDRESS(ROW(AE234),MATCH(AE$167,$166:$166,0),1,1)&amp;":"&amp;ADDRESS(ROW(AE234),COLUMN(AE234)-1,1,1),TRUE))&gt;0,"",
                    IF(COUNTIF(INDIRECT(ADDRESS(ROW(AE234),MATCH(AE$167,$166:$166,0),1,1)&amp;":"&amp;ADDRESS(ROW(AE234),COLUMN(AE234)-1,1,1),TRUE),"OK")&gt;0,"OK","NOK")),
              IF(AE$8&gt;=VLOOKUP($A234,'2.2'!$D:$O,5,FALSE),"OK","NOK")),
         "")</f>
        <v/>
      </c>
      <c r="AF234" s="1269" t="str">
        <f ca="1">IF(intern2!AG70&gt;0,
        IF(AF$166="X",
              IF(COUNTBLANK(INDIRECT(ADDRESS(ROW(AF234),MATCH(AF$167,$166:$166,0),1,1)&amp;":"&amp;ADDRESS(ROW(AF234),COLUMN(AF234)-1,1,1),TRUE))&gt;0,"",
                    IF(COUNTIF(INDIRECT(ADDRESS(ROW(AF234),MATCH(AF$167,$166:$166,0),1,1)&amp;":"&amp;ADDRESS(ROW(AF234),COLUMN(AF234)-1,1,1),TRUE),"OK")&gt;0,"OK","NOK")),
              IF(AF$8&gt;=VLOOKUP($A234,'2.2'!$D:$O,5,FALSE),"OK","NOK")),
         "")</f>
        <v/>
      </c>
      <c r="AG234" s="1160" t="str">
        <f ca="1">IF(intern2!AH70&gt;0,
        IF(AG$166="X",
              IF(COUNTBLANK(INDIRECT(ADDRESS(ROW(AG234),MATCH(AG$167,$166:$166,0),1,1)&amp;":"&amp;ADDRESS(ROW(AG234),COLUMN(AG234)-1,1,1),TRUE))&gt;0,"",
                    IF(COUNTIF(INDIRECT(ADDRESS(ROW(AG234),MATCH(AG$167,$166:$166,0),1,1)&amp;":"&amp;ADDRESS(ROW(AG234),COLUMN(AG234)-1,1,1),TRUE),"OK")&gt;0,"OK","NOK")),
              IF(AG$8&gt;=VLOOKUP($A234,'2.2'!$D:$O,5,FALSE),"OK","NOK")),
         "")</f>
        <v/>
      </c>
      <c r="AH234" s="1160" t="str">
        <f ca="1">IF(intern2!AI70&gt;0,
        IF(AH$166="X",
              IF(COUNTBLANK(INDIRECT(ADDRESS(ROW(AH234),MATCH(AH$167,$166:$166,0),1,1)&amp;":"&amp;ADDRESS(ROW(AH234),COLUMN(AH234)-1,1,1),TRUE))&gt;0,"",
                    IF(COUNTIF(INDIRECT(ADDRESS(ROW(AH234),MATCH(AH$167,$166:$166,0),1,1)&amp;":"&amp;ADDRESS(ROW(AH234),COLUMN(AH234)-1,1,1),TRUE),"OK")&gt;0,"OK","NOK")),
              IF(AH$8&gt;=VLOOKUP($A234,'2.2'!$D:$O,5,FALSE),"OK","NOK")),
         "")</f>
        <v/>
      </c>
      <c r="AI234" s="1156" t="str">
        <f ca="1">IF(intern2!AJ70&gt;0,
        IF(AI$166="X",
              IF(COUNTBLANK(INDIRECT(ADDRESS(ROW(AI234),MATCH(AI$167,$166:$166,0),1,1)&amp;":"&amp;ADDRESS(ROW(AI234),COLUMN(AI234)-1,1,1),TRUE))&gt;0,"",
                    IF(COUNTIF(INDIRECT(ADDRESS(ROW(AI234),MATCH(AI$167,$166:$166,0),1,1)&amp;":"&amp;ADDRESS(ROW(AI234),COLUMN(AI234)-1,1,1),TRUE),"OK")&gt;0,"OK","NOK")),
              IF(AI$8&gt;=VLOOKUP($A234,'2.2'!$D:$O,5,FALSE),"OK","NOK")),
         "")</f>
        <v/>
      </c>
      <c r="AJ234" s="1156" t="str">
        <f ca="1">IF(intern2!AK70&gt;0,
        IF(AJ$166="X",
              IF(COUNTBLANK(INDIRECT(ADDRESS(ROW(AJ234),MATCH(AJ$167,$166:$166,0),1,1)&amp;":"&amp;ADDRESS(ROW(AJ234),COLUMN(AJ234)-1,1,1),TRUE))&gt;0,"",
                    IF(COUNTIF(INDIRECT(ADDRESS(ROW(AJ234),MATCH(AJ$167,$166:$166,0),1,1)&amp;":"&amp;ADDRESS(ROW(AJ234),COLUMN(AJ234)-1,1,1),TRUE),"OK")&gt;0,"OK","NOK")),
              IF(AJ$8&gt;=VLOOKUP($A234,'2.2'!$D:$O,5,FALSE),"OK","NOK")),
         "")</f>
        <v/>
      </c>
      <c r="AK234" s="1156" t="str">
        <f ca="1">IF(intern2!AL70&gt;0,
        IF(AK$166="X",
              IF(COUNTBLANK(INDIRECT(ADDRESS(ROW(AK234),MATCH(AK$167,$166:$166,0),1,1)&amp;":"&amp;ADDRESS(ROW(AK234),COLUMN(AK234)-1,1,1),TRUE))&gt;0,"",
                    IF(COUNTIF(INDIRECT(ADDRESS(ROW(AK234),MATCH(AK$167,$166:$166,0),1,1)&amp;":"&amp;ADDRESS(ROW(AK234),COLUMN(AK234)-1,1,1),TRUE),"OK")&gt;0,"OK","NOK")),
              IF(AK$8&gt;=VLOOKUP($A234,'2.2'!$D:$O,5,FALSE),"OK","NOK")),
         "")</f>
        <v/>
      </c>
      <c r="AL234" s="1156" t="str">
        <f ca="1">IF(intern2!AM70&gt;0,
        IF(AL$166="X",
              IF(COUNTBLANK(INDIRECT(ADDRESS(ROW(AL234),MATCH(AL$167,$166:$166,0),1,1)&amp;":"&amp;ADDRESS(ROW(AL234),COLUMN(AL234)-1,1,1),TRUE))&gt;0,"",
                    IF(COUNTIF(INDIRECT(ADDRESS(ROW(AL234),MATCH(AL$167,$166:$166,0),1,1)&amp;":"&amp;ADDRESS(ROW(AL234),COLUMN(AL234)-1,1,1),TRUE),"OK")&gt;0,"OK","NOK")),
              IF(AL$8&gt;=VLOOKUP($A234,'2.2'!$D:$O,5,FALSE),"OK","NOK")),
         "")</f>
        <v/>
      </c>
      <c r="AM234" s="1269" t="str">
        <f ca="1">IF(intern2!AN70&gt;0,
        IF(AM$166="X",
              IF(COUNTBLANK(INDIRECT(ADDRESS(ROW(AM234),MATCH(AM$167,$166:$166,0),1,1)&amp;":"&amp;ADDRESS(ROW(AM234),COLUMN(AM234)-1,1,1),TRUE))&gt;0,"",
                    IF(COUNTIF(INDIRECT(ADDRESS(ROW(AM234),MATCH(AM$167,$166:$166,0),1,1)&amp;":"&amp;ADDRESS(ROW(AM234),COLUMN(AM234)-1,1,1),TRUE),"OK")&gt;0,"OK","NOK")),
              IF(AM$8&gt;=VLOOKUP($A234,'2.2'!$D:$O,5,FALSE),"OK","NOK")),
         "")</f>
        <v/>
      </c>
      <c r="AN234" s="1170" t="str">
        <f ca="1">IF(intern2!AO70&gt;0,
        IF(AN$166="X",
              IF(COUNTBLANK(INDIRECT(ADDRESS(ROW(AN234),MATCH(AN$167,$166:$166,0),1,1)&amp;":"&amp;ADDRESS(ROW(AN234),COLUMN(AN234)-1,1,1),TRUE))&gt;0,"",
                    IF(COUNTIF(INDIRECT(ADDRESS(ROW(AN234),MATCH(AN$167,$166:$166,0),1,1)&amp;":"&amp;ADDRESS(ROW(AN234),COLUMN(AN234)-1,1,1),TRUE),"OK")&gt;0,"OK","NOK")),
              IF(AN$8&gt;=VLOOKUP($A234,'2.2'!$D:$O,5,FALSE),"OK","NOK")),
         "")</f>
        <v/>
      </c>
      <c r="AO234" s="1156" t="str">
        <f ca="1">IF(intern2!AP70&gt;0,
        IF(AO$166="X",
              IF(COUNTBLANK(INDIRECT(ADDRESS(ROW(AO234),MATCH(AO$167,$166:$166,0),1,1)&amp;":"&amp;ADDRESS(ROW(AO234),COLUMN(AO234)-1,1,1),TRUE))&gt;0,"",
                    IF(COUNTIF(INDIRECT(ADDRESS(ROW(AO234),MATCH(AO$167,$166:$166,0),1,1)&amp;":"&amp;ADDRESS(ROW(AO234),COLUMN(AO234)-1,1,1),TRUE),"OK")&gt;0,"OK","NOK")),
              IF(AO$8&gt;=VLOOKUP($A234,'2.2'!$D:$O,5,FALSE),"OK","NOK")),
         "")</f>
        <v/>
      </c>
      <c r="AP234" s="1156" t="str">
        <f ca="1">IF(intern2!AQ70&gt;0,
        IF(AP$166="X",
              IF(COUNTBLANK(INDIRECT(ADDRESS(ROW(AP234),MATCH(AP$167,$166:$166,0),1,1)&amp;":"&amp;ADDRESS(ROW(AP234),COLUMN(AP234)-1,1,1),TRUE))&gt;0,"",
                    IF(COUNTIF(INDIRECT(ADDRESS(ROW(AP234),MATCH(AP$167,$166:$166,0),1,1)&amp;":"&amp;ADDRESS(ROW(AP234),COLUMN(AP234)-1,1,1),TRUE),"OK")&gt;0,"OK","NOK")),
              IF(AP$8&gt;=VLOOKUP($A234,'2.2'!$D:$O,5,FALSE),"OK","NOK")),
         "")</f>
        <v/>
      </c>
      <c r="AQ234" s="1269" t="str">
        <f ca="1">IF(intern2!AR70&gt;0,
        IF(AQ$166="X",
              IF(COUNTBLANK(INDIRECT(ADDRESS(ROW(AQ234),MATCH(AQ$167,$166:$166,0),1,1)&amp;":"&amp;ADDRESS(ROW(AQ234),COLUMN(AQ234)-1,1,1),TRUE))&gt;0,"",
                    IF(COUNTIF(INDIRECT(ADDRESS(ROW(AQ234),MATCH(AQ$167,$166:$166,0),1,1)&amp;":"&amp;ADDRESS(ROW(AQ234),COLUMN(AQ234)-1,1,1),TRUE),"OK")&gt;0,"OK","NOK")),
              IF(AQ$8&gt;=VLOOKUP($A234,'2.2'!$D:$O,5,FALSE),"OK","NOK")),
         "")</f>
        <v/>
      </c>
      <c r="AR234" s="1156" t="str">
        <f ca="1">IF(intern2!AS70&gt;0,
        IF(AR$166="X",
              IF(COUNTBLANK(INDIRECT(ADDRESS(ROW(AR234),MATCH(AR$167,$166:$166,0),1,1)&amp;":"&amp;ADDRESS(ROW(AR234),COLUMN(AR234)-1,1,1),TRUE))&gt;0,"",
                    IF(COUNTIF(INDIRECT(ADDRESS(ROW(AR234),MATCH(AR$167,$166:$166,0),1,1)&amp;":"&amp;ADDRESS(ROW(AR234),COLUMN(AR234)-1,1,1),TRUE),"OK")&gt;0,"OK","NOK")),
              IF(AR$8&gt;=VLOOKUP($A234,'2.2'!$D:$O,5,FALSE),"OK","NOK")),
         "")</f>
        <v/>
      </c>
      <c r="AS234" s="1156" t="str">
        <f ca="1">IF(intern2!AT70&gt;0,
        IF(AS$166="X",
              IF(COUNTBLANK(INDIRECT(ADDRESS(ROW(AS234),MATCH(AS$167,$166:$166,0),1,1)&amp;":"&amp;ADDRESS(ROW(AS234),COLUMN(AS234)-1,1,1),TRUE))&gt;0,"",
                    IF(COUNTIF(INDIRECT(ADDRESS(ROW(AS234),MATCH(AS$167,$166:$166,0),1,1)&amp;":"&amp;ADDRESS(ROW(AS234),COLUMN(AS234)-1,1,1),TRUE),"OK")&gt;0,"OK","NOK")),
              IF(AS$8&gt;=VLOOKUP($A234,'2.2'!$D:$O,5,FALSE),"OK","NOK")),
         "")</f>
        <v/>
      </c>
      <c r="AT234" s="1269" t="str">
        <f ca="1">IF(intern2!AU70&gt;0,
        IF(AT$166="X",
              IF(COUNTBLANK(INDIRECT(ADDRESS(ROW(AT234),MATCH(AT$167,$166:$166,0),1,1)&amp;":"&amp;ADDRESS(ROW(AT234),COLUMN(AT234)-1,1,1),TRUE))&gt;0,"",
                    IF(COUNTIF(INDIRECT(ADDRESS(ROW(AT234),MATCH(AT$167,$166:$166,0),1,1)&amp;":"&amp;ADDRESS(ROW(AT234),COLUMN(AT234)-1,1,1),TRUE),"OK")&gt;0,"OK","NOK")),
              IF(AT$8&gt;=VLOOKUP($A234,'2.2'!$D:$O,5,FALSE),"OK","NOK")),
         "")</f>
        <v/>
      </c>
      <c r="AU234" s="1156" t="str">
        <f ca="1">IF(intern2!AV70&gt;0,
        IF(AU$166="X",
              IF(COUNTBLANK(INDIRECT(ADDRESS(ROW(AU234),MATCH(AU$167,$166:$166,0),1,1)&amp;":"&amp;ADDRESS(ROW(AU234),COLUMN(AU234)-1,1,1),TRUE))&gt;0,"",
                    IF(COUNTIF(INDIRECT(ADDRESS(ROW(AU234),MATCH(AU$167,$166:$166,0),1,1)&amp;":"&amp;ADDRESS(ROW(AU234),COLUMN(AU234)-1,1,1),TRUE),"OK")&gt;0,"OK","NOK")),
              IF(AU$8&gt;=VLOOKUP($A234,'2.2'!$D:$O,5,FALSE),"OK","NOK")),
         "")</f>
        <v/>
      </c>
      <c r="AV234" s="1156" t="str">
        <f ca="1">IF(intern2!AW70&gt;0,
        IF(AV$166="X",
              IF(COUNTBLANK(INDIRECT(ADDRESS(ROW(AV234),MATCH(AV$167,$166:$166,0),1,1)&amp;":"&amp;ADDRESS(ROW(AV234),COLUMN(AV234)-1,1,1),TRUE))&gt;0,"",
                    IF(COUNTIF(INDIRECT(ADDRESS(ROW(AV234),MATCH(AV$167,$166:$166,0),1,1)&amp;":"&amp;ADDRESS(ROW(AV234),COLUMN(AV234)-1,1,1),TRUE),"OK")&gt;0,"OK","NOK")),
              IF(AV$8&gt;=VLOOKUP($A234,'2.2'!$D:$O,5,FALSE),"OK","NOK")),
         "")</f>
        <v/>
      </c>
      <c r="AW234" s="1156" t="str">
        <f ca="1">IF(intern2!AX70&gt;0,
        IF(AW$166="X",
              IF(COUNTBLANK(INDIRECT(ADDRESS(ROW(AW234),MATCH(AW$167,$166:$166,0),1,1)&amp;":"&amp;ADDRESS(ROW(AW234),COLUMN(AW234)-1,1,1),TRUE))&gt;0,"",
                    IF(COUNTIF(INDIRECT(ADDRESS(ROW(AW234),MATCH(AW$167,$166:$166,0),1,1)&amp;":"&amp;ADDRESS(ROW(AW234),COLUMN(AW234)-1,1,1),TRUE),"OK")&gt;0,"OK","NOK")),
              IF(AW$8&gt;=VLOOKUP($A234,'2.2'!$D:$O,5,FALSE),"OK","NOK")),
         "")</f>
        <v/>
      </c>
      <c r="AX234" s="1156" t="str">
        <f ca="1">IF(intern2!AY70&gt;0,
        IF(AX$166="X",
              IF(COUNTBLANK(INDIRECT(ADDRESS(ROW(AX234),MATCH(AX$167,$166:$166,0),1,1)&amp;":"&amp;ADDRESS(ROW(AX234),COLUMN(AX234)-1,1,1),TRUE))&gt;0,"",
                    IF(COUNTIF(INDIRECT(ADDRESS(ROW(AX234),MATCH(AX$167,$166:$166,0),1,1)&amp;":"&amp;ADDRESS(ROW(AX234),COLUMN(AX234)-1,1,1),TRUE),"OK")&gt;0,"OK","NOK")),
              IF(AX$8&gt;=VLOOKUP($A234,'2.2'!$D:$O,5,FALSE),"OK","NOK")),
         "")</f>
        <v/>
      </c>
      <c r="AY234" s="1156" t="str">
        <f ca="1">IF(intern2!AZ70&gt;0,
        IF(AY$166="X",
              IF(COUNTBLANK(INDIRECT(ADDRESS(ROW(AY234),MATCH(AY$167,$166:$166,0),1,1)&amp;":"&amp;ADDRESS(ROW(AY234),COLUMN(AY234)-1,1,1),TRUE))&gt;0,"",
                    IF(COUNTIF(INDIRECT(ADDRESS(ROW(AY234),MATCH(AY$167,$166:$166,0),1,1)&amp;":"&amp;ADDRESS(ROW(AY234),COLUMN(AY234)-1,1,1),TRUE),"OK")&gt;0,"OK","NOK")),
              IF(AY$8&gt;=VLOOKUP($A234,'2.2'!$D:$O,5,FALSE),"OK","NOK")),
         "")</f>
        <v/>
      </c>
      <c r="AZ234" s="1269" t="str">
        <f ca="1">IF(intern2!BA70&gt;0,
        IF(AZ$166="X",
              IF(COUNTBLANK(INDIRECT(ADDRESS(ROW(AZ234),MATCH(AZ$167,$166:$166,0),1,1)&amp;":"&amp;ADDRESS(ROW(AZ234),COLUMN(AZ234)-1,1,1),TRUE))&gt;0,"",
                    IF(COUNTIF(INDIRECT(ADDRESS(ROW(AZ234),MATCH(AZ$167,$166:$166,0),1,1)&amp;":"&amp;ADDRESS(ROW(AZ234),COLUMN(AZ234)-1,1,1),TRUE),"OK")&gt;0,"OK","NOK")),
              IF(AZ$8&gt;=VLOOKUP($A234,'2.2'!$D:$O,5,FALSE),"OK","NOK")),
         "")</f>
        <v/>
      </c>
      <c r="BA234" s="1156" t="str">
        <f ca="1">IF(intern2!BB70&gt;0,
        IF(BA$166="X",
              IF(COUNTBLANK(INDIRECT(ADDRESS(ROW(BA234),MATCH(BA$167,$166:$166,0),1,1)&amp;":"&amp;ADDRESS(ROW(BA234),COLUMN(BA234)-1,1,1),TRUE))&gt;0,"",
                    IF(COUNTIF(INDIRECT(ADDRESS(ROW(BA234),MATCH(BA$167,$166:$166,0),1,1)&amp;":"&amp;ADDRESS(ROW(BA234),COLUMN(BA234)-1,1,1),TRUE),"OK")&gt;0,"OK","NOK")),
              IF(BA$8&gt;=VLOOKUP($A234,'2.2'!$D:$O,5,FALSE),"OK","NOK")),
         "")</f>
        <v/>
      </c>
      <c r="BB234" s="1156" t="str">
        <f ca="1">IF(intern2!BC70&gt;0,
        IF(BB$166="X",
              IF(COUNTBLANK(INDIRECT(ADDRESS(ROW(BB234),MATCH(BB$167,$166:$166,0),1,1)&amp;":"&amp;ADDRESS(ROW(BB234),COLUMN(BB234)-1,1,1),TRUE))&gt;0,"",
                    IF(COUNTIF(INDIRECT(ADDRESS(ROW(BB234),MATCH(BB$167,$166:$166,0),1,1)&amp;":"&amp;ADDRESS(ROW(BB234),COLUMN(BB234)-1,1,1),TRUE),"OK")&gt;0,"OK","NOK")),
              IF(BB$8&gt;=VLOOKUP($A234,'2.2'!$D:$O,5,FALSE),"OK","NOK")),
         "")</f>
        <v/>
      </c>
      <c r="BC234" s="1156" t="str">
        <f ca="1">IF(intern2!BD70&gt;0,
        IF(BC$166="X",
              IF(COUNTBLANK(INDIRECT(ADDRESS(ROW(BC234),MATCH(BC$167,$166:$166,0),1,1)&amp;":"&amp;ADDRESS(ROW(BC234),COLUMN(BC234)-1,1,1),TRUE))&gt;0,"",
                    IF(COUNTIF(INDIRECT(ADDRESS(ROW(BC234),MATCH(BC$167,$166:$166,0),1,1)&amp;":"&amp;ADDRESS(ROW(BC234),COLUMN(BC234)-1,1,1),TRUE),"OK")&gt;0,"OK","NOK")),
              IF(BC$8&gt;=VLOOKUP($A234,'2.2'!$D:$O,5,FALSE),"OK","NOK")),
         "")</f>
        <v/>
      </c>
      <c r="BD234" s="1156" t="str">
        <f ca="1">IF(intern2!BE70&gt;0,
        IF(BD$166="X",
              IF(COUNTBLANK(INDIRECT(ADDRESS(ROW(BD234),MATCH(BD$167,$166:$166,0),1,1)&amp;":"&amp;ADDRESS(ROW(BD234),COLUMN(BD234)-1,1,1),TRUE))&gt;0,"",
                    IF(COUNTIF(INDIRECT(ADDRESS(ROW(BD234),MATCH(BD$167,$166:$166,0),1,1)&amp;":"&amp;ADDRESS(ROW(BD234),COLUMN(BD234)-1,1,1),TRUE),"OK")&gt;0,"OK","NOK")),
              IF(BD$8&gt;=VLOOKUP($A234,'2.2'!$D:$O,5,FALSE),"OK","NOK")),
         "")</f>
        <v/>
      </c>
      <c r="BE234" s="1156" t="str">
        <f ca="1">IF(intern2!BF70&gt;0,
        IF(BE$166="X",
              IF(COUNTBLANK(INDIRECT(ADDRESS(ROW(BE234),MATCH(BE$167,$166:$166,0),1,1)&amp;":"&amp;ADDRESS(ROW(BE234),COLUMN(BE234)-1,1,1),TRUE))&gt;0,"",
                    IF(COUNTIF(INDIRECT(ADDRESS(ROW(BE234),MATCH(BE$167,$166:$166,0),1,1)&amp;":"&amp;ADDRESS(ROW(BE234),COLUMN(BE234)-1,1,1),TRUE),"OK")&gt;0,"OK","NOK")),
              IF(BE$8&gt;=VLOOKUP($A234,'2.2'!$D:$O,5,FALSE),"OK","NOK")),
         "")</f>
        <v/>
      </c>
      <c r="BF234" s="1170" t="str">
        <f ca="1">IF(intern2!BG70&gt;0,
        IF(BF$166="X",
              IF(COUNTBLANK(INDIRECT(ADDRESS(ROW(BF234),MATCH(BF$167,$166:$166,0),1,1)&amp;":"&amp;ADDRESS(ROW(BF234),COLUMN(BF234)-1,1,1),TRUE))&gt;0,"",
                    IF(COUNTIF(INDIRECT(ADDRESS(ROW(BF234),MATCH(BF$167,$166:$166,0),1,1)&amp;":"&amp;ADDRESS(ROW(BF234),COLUMN(BF234)-1,1,1),TRUE),"OK")&gt;0,"OK","NOK")),
              IF(BF$8&gt;=VLOOKUP($A234,'2.2'!$D:$O,5,FALSE),"OK","NOK")),
         "")</f>
        <v/>
      </c>
      <c r="BG234" s="1269" t="str">
        <f ca="1">IF(intern2!BH70&gt;0,
        IF(BG$166="X",
              IF(COUNTBLANK(INDIRECT(ADDRESS(ROW(BG234),MATCH(BG$167,$166:$166,0),1,1)&amp;":"&amp;ADDRESS(ROW(BG234),COLUMN(BG234)-1,1,1),TRUE))&gt;0,"",
                    IF(COUNTIF(INDIRECT(ADDRESS(ROW(BG234),MATCH(BG$167,$166:$166,0),1,1)&amp;":"&amp;ADDRESS(ROW(BG234),COLUMN(BG234)-1,1,1),TRUE),"OK")&gt;0,"OK","NOK")),
              IF(BG$8&gt;=VLOOKUP($A234,'2.2'!$D:$O,5,FALSE),"OK","NOK")),
         "")</f>
        <v/>
      </c>
      <c r="BH234" s="1176" t="str">
        <f t="shared" ca="1" si="77"/>
        <v>NOK</v>
      </c>
      <c r="BI234" s="1176"/>
    </row>
    <row r="235" spans="1:62" x14ac:dyDescent="0.25">
      <c r="A235" s="716" t="str">
        <f t="shared" ref="A235:B235" si="79">+A75</f>
        <v>HER1.1.1</v>
      </c>
      <c r="B235" s="1157" t="str">
        <f t="shared" si="79"/>
        <v>Chirurgia coronarica (BPAC)</v>
      </c>
      <c r="C235" s="1156" t="str">
        <f ca="1">IF(intern2!D71&gt;0,
        IF(C$166="X",
              IF(COUNTBLANK(INDIRECT(ADDRESS(ROW(C235),MATCH(C$167,$166:$166,0),1,1)&amp;":"&amp;ADDRESS(ROW(C235),COLUMN(C235)-1,1,1),TRUE))&gt;0,"",
                    IF(COUNTIF(INDIRECT(ADDRESS(ROW(C235),MATCH(C$167,$166:$166,0),1,1)&amp;":"&amp;ADDRESS(ROW(C235),COLUMN(C235)-1,1,1),TRUE),"OK")&gt;0,"OK","NOK")),
              IF(C$8&gt;=VLOOKUP($A235,'2.2'!$D:$O,5,FALSE),"OK","NOK")),
         "")</f>
        <v/>
      </c>
      <c r="D235" s="1156" t="str">
        <f ca="1">IF(intern2!E71&gt;0,
        IF(D$166="X",
              IF(COUNTBLANK(INDIRECT(ADDRESS(ROW(D235),MATCH(D$167,$166:$166,0),1,1)&amp;":"&amp;ADDRESS(ROW(D235),COLUMN(D235)-1,1,1),TRUE))&gt;0,"",
                    IF(COUNTIF(INDIRECT(ADDRESS(ROW(D235),MATCH(D$167,$166:$166,0),1,1)&amp;":"&amp;ADDRESS(ROW(D235),COLUMN(D235)-1,1,1),TRUE),"OK")&gt;0,"OK","NOK")),
              IF(D$8&gt;=VLOOKUP($A235,'2.2'!$D:$O,5,FALSE),"OK","NOK")),
         "")</f>
        <v/>
      </c>
      <c r="E235" s="1156" t="str">
        <f ca="1">IF(intern2!F71&gt;0,
        IF(E$166="X",
              IF(COUNTBLANK(INDIRECT(ADDRESS(ROW(E235),MATCH(E$167,$166:$166,0),1,1)&amp;":"&amp;ADDRESS(ROW(E235),COLUMN(E235)-1,1,1),TRUE))&gt;0,"",
                    IF(COUNTIF(INDIRECT(ADDRESS(ROW(E235),MATCH(E$167,$166:$166,0),1,1)&amp;":"&amp;ADDRESS(ROW(E235),COLUMN(E235)-1,1,1),TRUE),"OK")&gt;0,"OK","NOK")),
              IF(E$8&gt;=VLOOKUP($A235,'2.2'!$D:$O,5,FALSE),"OK","NOK")),
         "")</f>
        <v/>
      </c>
      <c r="F235" s="1156" t="str">
        <f ca="1">IF(intern2!G71&gt;0,
        IF(F$166="X",
              IF(COUNTBLANK(INDIRECT(ADDRESS(ROW(F235),MATCH(F$167,$166:$166,0),1,1)&amp;":"&amp;ADDRESS(ROW(F235),COLUMN(F235)-1,1,1),TRUE))&gt;0,"",
                    IF(COUNTIF(INDIRECT(ADDRESS(ROW(F235),MATCH(F$167,$166:$166,0),1,1)&amp;":"&amp;ADDRESS(ROW(F235),COLUMN(F235)-1,1,1),TRUE),"OK")&gt;0,"OK","NOK")),
              IF(F$8&gt;=VLOOKUP($A235,'2.2'!$D:$O,5,FALSE),"OK","NOK")),
         "")</f>
        <v/>
      </c>
      <c r="G235" s="1156" t="str">
        <f ca="1">IF(intern2!H71&gt;0,
        IF(G$166="X",
              IF(COUNTBLANK(INDIRECT(ADDRESS(ROW(G235),MATCH(G$167,$166:$166,0),1,1)&amp;":"&amp;ADDRESS(ROW(G235),COLUMN(G235)-1,1,1),TRUE))&gt;0,"",
                    IF(COUNTIF(INDIRECT(ADDRESS(ROW(G235),MATCH(G$167,$166:$166,0),1,1)&amp;":"&amp;ADDRESS(ROW(G235),COLUMN(G235)-1,1,1),TRUE),"OK")&gt;0,"OK","NOK")),
              IF(G$8&gt;=VLOOKUP($A235,'2.2'!$D:$O,5,FALSE),"OK","NOK")),
         "")</f>
        <v/>
      </c>
      <c r="H235" s="1156" t="str">
        <f ca="1">IF(intern2!I71&gt;0,
        IF(H$166="X",
              IF(COUNTBLANK(INDIRECT(ADDRESS(ROW(H235),MATCH(H$167,$166:$166,0),1,1)&amp;":"&amp;ADDRESS(ROW(H235),COLUMN(H235)-1,1,1),TRUE))&gt;0,"",
                    IF(COUNTIF(INDIRECT(ADDRESS(ROW(H235),MATCH(H$167,$166:$166,0),1,1)&amp;":"&amp;ADDRESS(ROW(H235),COLUMN(H235)-1,1,1),TRUE),"OK")&gt;0,"OK","NOK")),
              IF(H$8&gt;=VLOOKUP($A235,'2.2'!$D:$O,5,FALSE),"OK","NOK")),
         "")</f>
        <v/>
      </c>
      <c r="I235" s="1269" t="str">
        <f ca="1">IF(intern2!J71&gt;0,
        IF(I$166="X",
              IF(COUNTBLANK(INDIRECT(ADDRESS(ROW(I235),MATCH(I$167,$166:$166,0),1,1)&amp;":"&amp;ADDRESS(ROW(I235),COLUMN(I235)-1,1,1),TRUE))&gt;0,"",
                    IF(COUNTIF(INDIRECT(ADDRESS(ROW(I235),MATCH(I$167,$166:$166,0),1,1)&amp;":"&amp;ADDRESS(ROW(I235),COLUMN(I235)-1,1,1),TRUE),"OK")&gt;0,"OK","NOK")),
              IF(I$8&gt;=VLOOKUP($A235,'2.2'!$D:$O,5,FALSE),"OK","NOK")),
         "")</f>
        <v/>
      </c>
      <c r="J235" s="1159" t="str">
        <f ca="1">IF(intern2!K71&gt;0,
        IF(J$166="X",
              IF(COUNTBLANK(INDIRECT(ADDRESS(ROW(J235),MATCH(J$167,$166:$166,0),1,1)&amp;":"&amp;ADDRESS(ROW(J235),COLUMN(J235)-1,1,1),TRUE))&gt;0,"",
                    IF(COUNTIF(INDIRECT(ADDRESS(ROW(J235),MATCH(J$167,$166:$166,0),1,1)&amp;":"&amp;ADDRESS(ROW(J235),COLUMN(J235)-1,1,1),TRUE),"OK")&gt;0,"OK","NOK")),
              IF(J$8&gt;=VLOOKUP($A235,'2.2'!$D:$O,5,FALSE),"OK","NOK")),
         "")</f>
        <v>NOK</v>
      </c>
      <c r="K235" s="1156" t="str">
        <f ca="1">IF(intern2!L71&gt;0,
        IF(K$166="X",
              IF(COUNTBLANK(INDIRECT(ADDRESS(ROW(K235),MATCH(K$167,$166:$166,0),1,1)&amp;":"&amp;ADDRESS(ROW(K235),COLUMN(K235)-1,1,1),TRUE))&gt;0,"",
                    IF(COUNTIF(INDIRECT(ADDRESS(ROW(K235),MATCH(K$167,$166:$166,0),1,1)&amp;":"&amp;ADDRESS(ROW(K235),COLUMN(K235)-1,1,1),TRUE),"OK")&gt;0,"OK","NOK")),
              IF(K$8&gt;=VLOOKUP($A235,'2.2'!$D:$O,5,FALSE),"OK","NOK")),
         "")</f>
        <v/>
      </c>
      <c r="L235" s="1156" t="str">
        <f ca="1">IF(intern2!M71&gt;0,
        IF(L$166="X",
              IF(COUNTBLANK(INDIRECT(ADDRESS(ROW(L235),MATCH(L$167,$166:$166,0),1,1)&amp;":"&amp;ADDRESS(ROW(L235),COLUMN(L235)-1,1,1),TRUE))&gt;0,"",
                    IF(COUNTIF(INDIRECT(ADDRESS(ROW(L235),MATCH(L$167,$166:$166,0),1,1)&amp;":"&amp;ADDRESS(ROW(L235),COLUMN(L235)-1,1,1),TRUE),"OK")&gt;0,"OK","NOK")),
              IF(L$8&gt;=VLOOKUP($A235,'2.2'!$D:$O,5,FALSE),"OK","NOK")),
         "")</f>
        <v/>
      </c>
      <c r="M235" s="1156" t="str">
        <f ca="1">IF(intern2!N71&gt;0,
        IF(M$166="X",
              IF(COUNTBLANK(INDIRECT(ADDRESS(ROW(M235),MATCH(M$167,$166:$166,0),1,1)&amp;":"&amp;ADDRESS(ROW(M235),COLUMN(M235)-1,1,1),TRUE))&gt;0,"",
                    IF(COUNTIF(INDIRECT(ADDRESS(ROW(M235),MATCH(M$167,$166:$166,0),1,1)&amp;":"&amp;ADDRESS(ROW(M235),COLUMN(M235)-1,1,1),TRUE),"OK")&gt;0,"OK","NOK")),
              IF(M$8&gt;=VLOOKUP($A235,'2.2'!$D:$O,5,FALSE),"OK","NOK")),
         "")</f>
        <v/>
      </c>
      <c r="N235" s="1156" t="str">
        <f ca="1">IF(intern2!O71&gt;0,
        IF(N$166="X",
              IF(COUNTBLANK(INDIRECT(ADDRESS(ROW(N235),MATCH(N$167,$166:$166,0),1,1)&amp;":"&amp;ADDRESS(ROW(N235),COLUMN(N235)-1,1,1),TRUE))&gt;0,"",
                    IF(COUNTIF(INDIRECT(ADDRESS(ROW(N235),MATCH(N$167,$166:$166,0),1,1)&amp;":"&amp;ADDRESS(ROW(N235),COLUMN(N235)-1,1,1),TRUE),"OK")&gt;0,"OK","NOK")),
              IF(N$8&gt;=VLOOKUP($A235,'2.2'!$D:$O,5,FALSE),"OK","NOK")),
         "")</f>
        <v/>
      </c>
      <c r="O235" s="1156" t="str">
        <f ca="1">IF(intern2!P71&gt;0,
        IF(O$166="X",
              IF(COUNTBLANK(INDIRECT(ADDRESS(ROW(O235),MATCH(O$167,$166:$166,0),1,1)&amp;":"&amp;ADDRESS(ROW(O235),COLUMN(O235)-1,1,1),TRUE))&gt;0,"",
                    IF(COUNTIF(INDIRECT(ADDRESS(ROW(O235),MATCH(O$167,$166:$166,0),1,1)&amp;":"&amp;ADDRESS(ROW(O235),COLUMN(O235)-1,1,1),TRUE),"OK")&gt;0,"OK","NOK")),
              IF(O$8&gt;=VLOOKUP($A235,'2.2'!$D:$O,5,FALSE),"OK","NOK")),
         "")</f>
        <v/>
      </c>
      <c r="P235" s="1156" t="str">
        <f ca="1">IF(intern2!Q71&gt;0,
        IF(P$166="X",
              IF(COUNTBLANK(INDIRECT(ADDRESS(ROW(P235),MATCH(P$167,$166:$166,0),1,1)&amp;":"&amp;ADDRESS(ROW(P235),COLUMN(P235)-1,1,1),TRUE))&gt;0,"",
                    IF(COUNTIF(INDIRECT(ADDRESS(ROW(P235),MATCH(P$167,$166:$166,0),1,1)&amp;":"&amp;ADDRESS(ROW(P235),COLUMN(P235)-1,1,1),TRUE),"OK")&gt;0,"OK","NOK")),
              IF(P$8&gt;=VLOOKUP($A235,'2.2'!$D:$O,5,FALSE),"OK","NOK")),
         "")</f>
        <v/>
      </c>
      <c r="Q235" s="1156" t="str">
        <f ca="1">IF(intern2!R71&gt;0,
        IF(Q$166="X",
              IF(COUNTBLANK(INDIRECT(ADDRESS(ROW(Q235),MATCH(Q$167,$166:$166,0),1,1)&amp;":"&amp;ADDRESS(ROW(Q235),COLUMN(Q235)-1,1,1),TRUE))&gt;0,"",
                    IF(COUNTIF(INDIRECT(ADDRESS(ROW(Q235),MATCH(Q$167,$166:$166,0),1,1)&amp;":"&amp;ADDRESS(ROW(Q235),COLUMN(Q235)-1,1,1),TRUE),"OK")&gt;0,"OK","NOK")),
              IF(Q$8&gt;=VLOOKUP($A235,'2.2'!$D:$O,5,FALSE),"OK","NOK")),
         "")</f>
        <v/>
      </c>
      <c r="R235" s="1159" t="str">
        <f ca="1">IF(intern2!S71&gt;0,
        IF(R$166="X",
              IF(COUNTBLANK(INDIRECT(ADDRESS(ROW(R235),MATCH(R$167,$166:$166,0),1,1)&amp;":"&amp;ADDRESS(ROW(R235),COLUMN(R235)-1,1,1),TRUE))&gt;0,"",
                    IF(COUNTIF(INDIRECT(ADDRESS(ROW(R235),MATCH(R$167,$166:$166,0),1,1)&amp;":"&amp;ADDRESS(ROW(R235),COLUMN(R235)-1,1,1),TRUE),"OK")&gt;0,"OK","NOK")),
              IF(R$8&gt;=VLOOKUP($A235,'2.2'!$D:$O,5,FALSE),"OK","NOK")),
         "")</f>
        <v/>
      </c>
      <c r="S235" s="1159" t="str">
        <f ca="1">IF(intern2!T71&gt;0,
        IF(S$166="X",
              IF(COUNTBLANK(INDIRECT(ADDRESS(ROW(S235),MATCH(S$167,$166:$166,0),1,1)&amp;":"&amp;ADDRESS(ROW(S235),COLUMN(S235)-1,1,1),TRUE))&gt;0,"",
                    IF(COUNTIF(INDIRECT(ADDRESS(ROW(S235),MATCH(S$167,$166:$166,0),1,1)&amp;":"&amp;ADDRESS(ROW(S235),COLUMN(S235)-1,1,1),TRUE),"OK")&gt;0,"OK","NOK")),
              IF(S$8&gt;=VLOOKUP($A235,'2.2'!$D:$O,5,FALSE),"OK","NOK")),
         "")</f>
        <v/>
      </c>
      <c r="T235" s="1156" t="str">
        <f ca="1">IF(intern2!U71&gt;0,
        IF(T$166="X",
              IF(COUNTBLANK(INDIRECT(ADDRESS(ROW(T235),MATCH(T$167,$166:$166,0),1,1)&amp;":"&amp;ADDRESS(ROW(T235),COLUMN(T235)-1,1,1),TRUE))&gt;0,"",
                    IF(COUNTIF(INDIRECT(ADDRESS(ROW(T235),MATCH(T$167,$166:$166,0),1,1)&amp;":"&amp;ADDRESS(ROW(T235),COLUMN(T235)-1,1,1),TRUE),"OK")&gt;0,"OK","NOK")),
              IF(T$8&gt;=VLOOKUP($A235,'2.2'!$D:$O,5,FALSE),"OK","NOK")),
         "")</f>
        <v/>
      </c>
      <c r="U235" s="1156" t="str">
        <f ca="1">IF(intern2!V71&gt;0,
        IF(U$166="X",
              IF(COUNTBLANK(INDIRECT(ADDRESS(ROW(U235),MATCH(U$167,$166:$166,0),1,1)&amp;":"&amp;ADDRESS(ROW(U235),COLUMN(U235)-1,1,1),TRUE))&gt;0,"",
                    IF(COUNTIF(INDIRECT(ADDRESS(ROW(U235),MATCH(U$167,$166:$166,0),1,1)&amp;":"&amp;ADDRESS(ROW(U235),COLUMN(U235)-1,1,1),TRUE),"OK")&gt;0,"OK","NOK")),
              IF(U$8&gt;=VLOOKUP($A235,'2.2'!$D:$O,5,FALSE),"OK","NOK")),
         "")</f>
        <v/>
      </c>
      <c r="V235" s="1156" t="str">
        <f ca="1">IF(intern2!W71&gt;0,
        IF(V$166="X",
              IF(COUNTBLANK(INDIRECT(ADDRESS(ROW(V235),MATCH(V$167,$166:$166,0),1,1)&amp;":"&amp;ADDRESS(ROW(V235),COLUMN(V235)-1,1,1),TRUE))&gt;0,"",
                    IF(COUNTIF(INDIRECT(ADDRESS(ROW(V235),MATCH(V$167,$166:$166,0),1,1)&amp;":"&amp;ADDRESS(ROW(V235),COLUMN(V235)-1,1,1),TRUE),"OK")&gt;0,"OK","NOK")),
              IF(V$8&gt;=VLOOKUP($A235,'2.2'!$D:$O,5,FALSE),"OK","NOK")),
         "")</f>
        <v/>
      </c>
      <c r="W235" s="1156" t="str">
        <f ca="1">IF(intern2!X71&gt;0,
        IF(W$166="X",
              IF(COUNTBLANK(INDIRECT(ADDRESS(ROW(W235),MATCH(W$167,$166:$166,0),1,1)&amp;":"&amp;ADDRESS(ROW(W235),COLUMN(W235)-1,1,1),TRUE))&gt;0,"",
                    IF(COUNTIF(INDIRECT(ADDRESS(ROW(W235),MATCH(W$167,$166:$166,0),1,1)&amp;":"&amp;ADDRESS(ROW(W235),COLUMN(W235)-1,1,1),TRUE),"OK")&gt;0,"OK","NOK")),
              IF(W$8&gt;=VLOOKUP($A235,'2.2'!$D:$O,5,FALSE),"OK","NOK")),
         "")</f>
        <v/>
      </c>
      <c r="X235" s="1156" t="str">
        <f ca="1">IF(intern2!Y71&gt;0,
        IF(X$166="X",
              IF(COUNTBLANK(INDIRECT(ADDRESS(ROW(X235),MATCH(X$167,$166:$166,0),1,1)&amp;":"&amp;ADDRESS(ROW(X235),COLUMN(X235)-1,1,1),TRUE))&gt;0,"",
                    IF(COUNTIF(INDIRECT(ADDRESS(ROW(X235),MATCH(X$167,$166:$166,0),1,1)&amp;":"&amp;ADDRESS(ROW(X235),COLUMN(X235)-1,1,1),TRUE),"OK")&gt;0,"OK","NOK")),
              IF(X$8&gt;=VLOOKUP($A235,'2.2'!$D:$O,5,FALSE),"OK","NOK")),
         "")</f>
        <v/>
      </c>
      <c r="Y235" s="1170" t="str">
        <f ca="1">IF(intern2!Z71&gt;0,
        IF(Y$166="X",
              IF(COUNTBLANK(INDIRECT(ADDRESS(ROW(Y235),MATCH(Y$167,$166:$166,0),1,1)&amp;":"&amp;ADDRESS(ROW(Y235),COLUMN(Y235)-1,1,1),TRUE))&gt;0,"",
                    IF(COUNTIF(INDIRECT(ADDRESS(ROW(Y235),MATCH(Y$167,$166:$166,0),1,1)&amp;":"&amp;ADDRESS(ROW(Y235),COLUMN(Y235)-1,1,1),TRUE),"OK")&gt;0,"OK","NOK")),
              IF(Y$8&gt;=VLOOKUP($A235,'2.2'!$D:$O,5,FALSE),"OK","NOK")),
         "")</f>
        <v/>
      </c>
      <c r="Z235" s="1269" t="str">
        <f ca="1">IF(intern2!AA71&gt;0,
        IF(Z$166="X",
              IF(COUNTBLANK(INDIRECT(ADDRESS(ROW(Z235),MATCH(Z$167,$166:$166,0),1,1)&amp;":"&amp;ADDRESS(ROW(Z235),COLUMN(Z235)-1,1,1),TRUE))&gt;0,"",
                    IF(COUNTIF(INDIRECT(ADDRESS(ROW(Z235),MATCH(Z$167,$166:$166,0),1,1)&amp;":"&amp;ADDRESS(ROW(Z235),COLUMN(Z235)-1,1,1),TRUE),"OK")&gt;0,"OK","NOK")),
              IF(Z$8&gt;=VLOOKUP($A235,'2.2'!$D:$O,5,FALSE),"OK","NOK")),
         "")</f>
        <v/>
      </c>
      <c r="AA235" s="1156" t="str">
        <f ca="1">IF(intern2!AB71&gt;0,
        IF(AA$166="X",
              IF(COUNTBLANK(INDIRECT(ADDRESS(ROW(AA235),MATCH(AA$167,$166:$166,0),1,1)&amp;":"&amp;ADDRESS(ROW(AA235),COLUMN(AA235)-1,1,1),TRUE))&gt;0,"",
                    IF(COUNTIF(INDIRECT(ADDRESS(ROW(AA235),MATCH(AA$167,$166:$166,0),1,1)&amp;":"&amp;ADDRESS(ROW(AA235),COLUMN(AA235)-1,1,1),TRUE),"OK")&gt;0,"OK","NOK")),
              IF(AA$8&gt;=VLOOKUP($A235,'2.2'!$D:$O,5,FALSE),"OK","NOK")),
         "")</f>
        <v/>
      </c>
      <c r="AB235" s="1156" t="str">
        <f ca="1">IF(intern2!AC71&gt;0,
        IF(AB$166="X",
              IF(COUNTBLANK(INDIRECT(ADDRESS(ROW(AB235),MATCH(AB$167,$166:$166,0),1,1)&amp;":"&amp;ADDRESS(ROW(AB235),COLUMN(AB235)-1,1,1),TRUE))&gt;0,"",
                    IF(COUNTIF(INDIRECT(ADDRESS(ROW(AB235),MATCH(AB$167,$166:$166,0),1,1)&amp;":"&amp;ADDRESS(ROW(AB235),COLUMN(AB235)-1,1,1),TRUE),"OK")&gt;0,"OK","NOK")),
              IF(AB$8&gt;=VLOOKUP($A235,'2.2'!$D:$O,5,FALSE),"OK","NOK")),
         "")</f>
        <v/>
      </c>
      <c r="AC235" s="1156" t="str">
        <f ca="1">IF(intern2!AD71&gt;0,
        IF(AC$166="X",
              IF(COUNTBLANK(INDIRECT(ADDRESS(ROW(AC235),MATCH(AC$167,$166:$166,0),1,1)&amp;":"&amp;ADDRESS(ROW(AC235),COLUMN(AC235)-1,1,1),TRUE))&gt;0,"",
                    IF(COUNTIF(INDIRECT(ADDRESS(ROW(AC235),MATCH(AC$167,$166:$166,0),1,1)&amp;":"&amp;ADDRESS(ROW(AC235),COLUMN(AC235)-1,1,1),TRUE),"OK")&gt;0,"OK","NOK")),
              IF(AC$8&gt;=VLOOKUP($A235,'2.2'!$D:$O,5,FALSE),"OK","NOK")),
         "")</f>
        <v/>
      </c>
      <c r="AD235" s="1156" t="str">
        <f ca="1">IF(intern2!AE71&gt;0,
        IF(AD$166="X",
              IF(COUNTBLANK(INDIRECT(ADDRESS(ROW(AD235),MATCH(AD$167,$166:$166,0),1,1)&amp;":"&amp;ADDRESS(ROW(AD235),COLUMN(AD235)-1,1,1),TRUE))&gt;0,"",
                    IF(COUNTIF(INDIRECT(ADDRESS(ROW(AD235),MATCH(AD$167,$166:$166,0),1,1)&amp;":"&amp;ADDRESS(ROW(AD235),COLUMN(AD235)-1,1,1),TRUE),"OK")&gt;0,"OK","NOK")),
              IF(AD$8&gt;=VLOOKUP($A235,'2.2'!$D:$O,5,FALSE),"OK","NOK")),
         "")</f>
        <v/>
      </c>
      <c r="AE235" s="1160" t="str">
        <f ca="1">IF(intern2!AF71&gt;0,
        IF(AE$166="X",
              IF(COUNTBLANK(INDIRECT(ADDRESS(ROW(AE235),MATCH(AE$167,$166:$166,0),1,1)&amp;":"&amp;ADDRESS(ROW(AE235),COLUMN(AE235)-1,1,1),TRUE))&gt;0,"",
                    IF(COUNTIF(INDIRECT(ADDRESS(ROW(AE235),MATCH(AE$167,$166:$166,0),1,1)&amp;":"&amp;ADDRESS(ROW(AE235),COLUMN(AE235)-1,1,1),TRUE),"OK")&gt;0,"OK","NOK")),
              IF(AE$8&gt;=VLOOKUP($A235,'2.2'!$D:$O,5,FALSE),"OK","NOK")),
         "")</f>
        <v/>
      </c>
      <c r="AF235" s="1269" t="str">
        <f ca="1">IF(intern2!AG71&gt;0,
        IF(AF$166="X",
              IF(COUNTBLANK(INDIRECT(ADDRESS(ROW(AF235),MATCH(AF$167,$166:$166,0),1,1)&amp;":"&amp;ADDRESS(ROW(AF235),COLUMN(AF235)-1,1,1),TRUE))&gt;0,"",
                    IF(COUNTIF(INDIRECT(ADDRESS(ROW(AF235),MATCH(AF$167,$166:$166,0),1,1)&amp;":"&amp;ADDRESS(ROW(AF235),COLUMN(AF235)-1,1,1),TRUE),"OK")&gt;0,"OK","NOK")),
              IF(AF$8&gt;=VLOOKUP($A235,'2.2'!$D:$O,5,FALSE),"OK","NOK")),
         "")</f>
        <v/>
      </c>
      <c r="AG235" s="1160" t="str">
        <f ca="1">IF(intern2!AH71&gt;0,
        IF(AG$166="X",
              IF(COUNTBLANK(INDIRECT(ADDRESS(ROW(AG235),MATCH(AG$167,$166:$166,0),1,1)&amp;":"&amp;ADDRESS(ROW(AG235),COLUMN(AG235)-1,1,1),TRUE))&gt;0,"",
                    IF(COUNTIF(INDIRECT(ADDRESS(ROW(AG235),MATCH(AG$167,$166:$166,0),1,1)&amp;":"&amp;ADDRESS(ROW(AG235),COLUMN(AG235)-1,1,1),TRUE),"OK")&gt;0,"OK","NOK")),
              IF(AG$8&gt;=VLOOKUP($A235,'2.2'!$D:$O,5,FALSE),"OK","NOK")),
         "")</f>
        <v/>
      </c>
      <c r="AH235" s="1160" t="str">
        <f ca="1">IF(intern2!AI71&gt;0,
        IF(AH$166="X",
              IF(COUNTBLANK(INDIRECT(ADDRESS(ROW(AH235),MATCH(AH$167,$166:$166,0),1,1)&amp;":"&amp;ADDRESS(ROW(AH235),COLUMN(AH235)-1,1,1),TRUE))&gt;0,"",
                    IF(COUNTIF(INDIRECT(ADDRESS(ROW(AH235),MATCH(AH$167,$166:$166,0),1,1)&amp;":"&amp;ADDRESS(ROW(AH235),COLUMN(AH235)-1,1,1),TRUE),"OK")&gt;0,"OK","NOK")),
              IF(AH$8&gt;=VLOOKUP($A235,'2.2'!$D:$O,5,FALSE),"OK","NOK")),
         "")</f>
        <v/>
      </c>
      <c r="AI235" s="1156" t="str">
        <f ca="1">IF(intern2!AJ71&gt;0,
        IF(AI$166="X",
              IF(COUNTBLANK(INDIRECT(ADDRESS(ROW(AI235),MATCH(AI$167,$166:$166,0),1,1)&amp;":"&amp;ADDRESS(ROW(AI235),COLUMN(AI235)-1,1,1),TRUE))&gt;0,"",
                    IF(COUNTIF(INDIRECT(ADDRESS(ROW(AI235),MATCH(AI$167,$166:$166,0),1,1)&amp;":"&amp;ADDRESS(ROW(AI235),COLUMN(AI235)-1,1,1),TRUE),"OK")&gt;0,"OK","NOK")),
              IF(AI$8&gt;=VLOOKUP($A235,'2.2'!$D:$O,5,FALSE),"OK","NOK")),
         "")</f>
        <v/>
      </c>
      <c r="AJ235" s="1156" t="str">
        <f ca="1">IF(intern2!AK71&gt;0,
        IF(AJ$166="X",
              IF(COUNTBLANK(INDIRECT(ADDRESS(ROW(AJ235),MATCH(AJ$167,$166:$166,0),1,1)&amp;":"&amp;ADDRESS(ROW(AJ235),COLUMN(AJ235)-1,1,1),TRUE))&gt;0,"",
                    IF(COUNTIF(INDIRECT(ADDRESS(ROW(AJ235),MATCH(AJ$167,$166:$166,0),1,1)&amp;":"&amp;ADDRESS(ROW(AJ235),COLUMN(AJ235)-1,1,1),TRUE),"OK")&gt;0,"OK","NOK")),
              IF(AJ$8&gt;=VLOOKUP($A235,'2.2'!$D:$O,5,FALSE),"OK","NOK")),
         "")</f>
        <v/>
      </c>
      <c r="AK235" s="1156" t="str">
        <f ca="1">IF(intern2!AL71&gt;0,
        IF(AK$166="X",
              IF(COUNTBLANK(INDIRECT(ADDRESS(ROW(AK235),MATCH(AK$167,$166:$166,0),1,1)&amp;":"&amp;ADDRESS(ROW(AK235),COLUMN(AK235)-1,1,1),TRUE))&gt;0,"",
                    IF(COUNTIF(INDIRECT(ADDRESS(ROW(AK235),MATCH(AK$167,$166:$166,0),1,1)&amp;":"&amp;ADDRESS(ROW(AK235),COLUMN(AK235)-1,1,1),TRUE),"OK")&gt;0,"OK","NOK")),
              IF(AK$8&gt;=VLOOKUP($A235,'2.2'!$D:$O,5,FALSE),"OK","NOK")),
         "")</f>
        <v/>
      </c>
      <c r="AL235" s="1156" t="str">
        <f ca="1">IF(intern2!AM71&gt;0,
        IF(AL$166="X",
              IF(COUNTBLANK(INDIRECT(ADDRESS(ROW(AL235),MATCH(AL$167,$166:$166,0),1,1)&amp;":"&amp;ADDRESS(ROW(AL235),COLUMN(AL235)-1,1,1),TRUE))&gt;0,"",
                    IF(COUNTIF(INDIRECT(ADDRESS(ROW(AL235),MATCH(AL$167,$166:$166,0),1,1)&amp;":"&amp;ADDRESS(ROW(AL235),COLUMN(AL235)-1,1,1),TRUE),"OK")&gt;0,"OK","NOK")),
              IF(AL$8&gt;=VLOOKUP($A235,'2.2'!$D:$O,5,FALSE),"OK","NOK")),
         "")</f>
        <v/>
      </c>
      <c r="AM235" s="1269" t="str">
        <f ca="1">IF(intern2!AN71&gt;0,
        IF(AM$166="X",
              IF(COUNTBLANK(INDIRECT(ADDRESS(ROW(AM235),MATCH(AM$167,$166:$166,0),1,1)&amp;":"&amp;ADDRESS(ROW(AM235),COLUMN(AM235)-1,1,1),TRUE))&gt;0,"",
                    IF(COUNTIF(INDIRECT(ADDRESS(ROW(AM235),MATCH(AM$167,$166:$166,0),1,1)&amp;":"&amp;ADDRESS(ROW(AM235),COLUMN(AM235)-1,1,1),TRUE),"OK")&gt;0,"OK","NOK")),
              IF(AM$8&gt;=VLOOKUP($A235,'2.2'!$D:$O,5,FALSE),"OK","NOK")),
         "")</f>
        <v/>
      </c>
      <c r="AN235" s="1170" t="str">
        <f ca="1">IF(intern2!AO71&gt;0,
        IF(AN$166="X",
              IF(COUNTBLANK(INDIRECT(ADDRESS(ROW(AN235),MATCH(AN$167,$166:$166,0),1,1)&amp;":"&amp;ADDRESS(ROW(AN235),COLUMN(AN235)-1,1,1),TRUE))&gt;0,"",
                    IF(COUNTIF(INDIRECT(ADDRESS(ROW(AN235),MATCH(AN$167,$166:$166,0),1,1)&amp;":"&amp;ADDRESS(ROW(AN235),COLUMN(AN235)-1,1,1),TRUE),"OK")&gt;0,"OK","NOK")),
              IF(AN$8&gt;=VLOOKUP($A235,'2.2'!$D:$O,5,FALSE),"OK","NOK")),
         "")</f>
        <v/>
      </c>
      <c r="AO235" s="1156" t="str">
        <f ca="1">IF(intern2!AP71&gt;0,
        IF(AO$166="X",
              IF(COUNTBLANK(INDIRECT(ADDRESS(ROW(AO235),MATCH(AO$167,$166:$166,0),1,1)&amp;":"&amp;ADDRESS(ROW(AO235),COLUMN(AO235)-1,1,1),TRUE))&gt;0,"",
                    IF(COUNTIF(INDIRECT(ADDRESS(ROW(AO235),MATCH(AO$167,$166:$166,0),1,1)&amp;":"&amp;ADDRESS(ROW(AO235),COLUMN(AO235)-1,1,1),TRUE),"OK")&gt;0,"OK","NOK")),
              IF(AO$8&gt;=VLOOKUP($A235,'2.2'!$D:$O,5,FALSE),"OK","NOK")),
         "")</f>
        <v/>
      </c>
      <c r="AP235" s="1156" t="str">
        <f ca="1">IF(intern2!AQ71&gt;0,
        IF(AP$166="X",
              IF(COUNTBLANK(INDIRECT(ADDRESS(ROW(AP235),MATCH(AP$167,$166:$166,0),1,1)&amp;":"&amp;ADDRESS(ROW(AP235),COLUMN(AP235)-1,1,1),TRUE))&gt;0,"",
                    IF(COUNTIF(INDIRECT(ADDRESS(ROW(AP235),MATCH(AP$167,$166:$166,0),1,1)&amp;":"&amp;ADDRESS(ROW(AP235),COLUMN(AP235)-1,1,1),TRUE),"OK")&gt;0,"OK","NOK")),
              IF(AP$8&gt;=VLOOKUP($A235,'2.2'!$D:$O,5,FALSE),"OK","NOK")),
         "")</f>
        <v/>
      </c>
      <c r="AQ235" s="1269" t="str">
        <f ca="1">IF(intern2!AR71&gt;0,
        IF(AQ$166="X",
              IF(COUNTBLANK(INDIRECT(ADDRESS(ROW(AQ235),MATCH(AQ$167,$166:$166,0),1,1)&amp;":"&amp;ADDRESS(ROW(AQ235),COLUMN(AQ235)-1,1,1),TRUE))&gt;0,"",
                    IF(COUNTIF(INDIRECT(ADDRESS(ROW(AQ235),MATCH(AQ$167,$166:$166,0),1,1)&amp;":"&amp;ADDRESS(ROW(AQ235),COLUMN(AQ235)-1,1,1),TRUE),"OK")&gt;0,"OK","NOK")),
              IF(AQ$8&gt;=VLOOKUP($A235,'2.2'!$D:$O,5,FALSE),"OK","NOK")),
         "")</f>
        <v/>
      </c>
      <c r="AR235" s="1156" t="str">
        <f ca="1">IF(intern2!AS71&gt;0,
        IF(AR$166="X",
              IF(COUNTBLANK(INDIRECT(ADDRESS(ROW(AR235),MATCH(AR$167,$166:$166,0),1,1)&amp;":"&amp;ADDRESS(ROW(AR235),COLUMN(AR235)-1,1,1),TRUE))&gt;0,"",
                    IF(COUNTIF(INDIRECT(ADDRESS(ROW(AR235),MATCH(AR$167,$166:$166,0),1,1)&amp;":"&amp;ADDRESS(ROW(AR235),COLUMN(AR235)-1,1,1),TRUE),"OK")&gt;0,"OK","NOK")),
              IF(AR$8&gt;=VLOOKUP($A235,'2.2'!$D:$O,5,FALSE),"OK","NOK")),
         "")</f>
        <v/>
      </c>
      <c r="AS235" s="1156" t="str">
        <f ca="1">IF(intern2!AT71&gt;0,
        IF(AS$166="X",
              IF(COUNTBLANK(INDIRECT(ADDRESS(ROW(AS235),MATCH(AS$167,$166:$166,0),1,1)&amp;":"&amp;ADDRESS(ROW(AS235),COLUMN(AS235)-1,1,1),TRUE))&gt;0,"",
                    IF(COUNTIF(INDIRECT(ADDRESS(ROW(AS235),MATCH(AS$167,$166:$166,0),1,1)&amp;":"&amp;ADDRESS(ROW(AS235),COLUMN(AS235)-1,1,1),TRUE),"OK")&gt;0,"OK","NOK")),
              IF(AS$8&gt;=VLOOKUP($A235,'2.2'!$D:$O,5,FALSE),"OK","NOK")),
         "")</f>
        <v/>
      </c>
      <c r="AT235" s="1269" t="str">
        <f ca="1">IF(intern2!AU71&gt;0,
        IF(AT$166="X",
              IF(COUNTBLANK(INDIRECT(ADDRESS(ROW(AT235),MATCH(AT$167,$166:$166,0),1,1)&amp;":"&amp;ADDRESS(ROW(AT235),COLUMN(AT235)-1,1,1),TRUE))&gt;0,"",
                    IF(COUNTIF(INDIRECT(ADDRESS(ROW(AT235),MATCH(AT$167,$166:$166,0),1,1)&amp;":"&amp;ADDRESS(ROW(AT235),COLUMN(AT235)-1,1,1),TRUE),"OK")&gt;0,"OK","NOK")),
              IF(AT$8&gt;=VLOOKUP($A235,'2.2'!$D:$O,5,FALSE),"OK","NOK")),
         "")</f>
        <v/>
      </c>
      <c r="AU235" s="1156" t="str">
        <f ca="1">IF(intern2!AV71&gt;0,
        IF(AU$166="X",
              IF(COUNTBLANK(INDIRECT(ADDRESS(ROW(AU235),MATCH(AU$167,$166:$166,0),1,1)&amp;":"&amp;ADDRESS(ROW(AU235),COLUMN(AU235)-1,1,1),TRUE))&gt;0,"",
                    IF(COUNTIF(INDIRECT(ADDRESS(ROW(AU235),MATCH(AU$167,$166:$166,0),1,1)&amp;":"&amp;ADDRESS(ROW(AU235),COLUMN(AU235)-1,1,1),TRUE),"OK")&gt;0,"OK","NOK")),
              IF(AU$8&gt;=VLOOKUP($A235,'2.2'!$D:$O,5,FALSE),"OK","NOK")),
         "")</f>
        <v/>
      </c>
      <c r="AV235" s="1156" t="str">
        <f ca="1">IF(intern2!AW71&gt;0,
        IF(AV$166="X",
              IF(COUNTBLANK(INDIRECT(ADDRESS(ROW(AV235),MATCH(AV$167,$166:$166,0),1,1)&amp;":"&amp;ADDRESS(ROW(AV235),COLUMN(AV235)-1,1,1),TRUE))&gt;0,"",
                    IF(COUNTIF(INDIRECT(ADDRESS(ROW(AV235),MATCH(AV$167,$166:$166,0),1,1)&amp;":"&amp;ADDRESS(ROW(AV235),COLUMN(AV235)-1,1,1),TRUE),"OK")&gt;0,"OK","NOK")),
              IF(AV$8&gt;=VLOOKUP($A235,'2.2'!$D:$O,5,FALSE),"OK","NOK")),
         "")</f>
        <v/>
      </c>
      <c r="AW235" s="1156" t="str">
        <f ca="1">IF(intern2!AX71&gt;0,
        IF(AW$166="X",
              IF(COUNTBLANK(INDIRECT(ADDRESS(ROW(AW235),MATCH(AW$167,$166:$166,0),1,1)&amp;":"&amp;ADDRESS(ROW(AW235),COLUMN(AW235)-1,1,1),TRUE))&gt;0,"",
                    IF(COUNTIF(INDIRECT(ADDRESS(ROW(AW235),MATCH(AW$167,$166:$166,0),1,1)&amp;":"&amp;ADDRESS(ROW(AW235),COLUMN(AW235)-1,1,1),TRUE),"OK")&gt;0,"OK","NOK")),
              IF(AW$8&gt;=VLOOKUP($A235,'2.2'!$D:$O,5,FALSE),"OK","NOK")),
         "")</f>
        <v/>
      </c>
      <c r="AX235" s="1156" t="str">
        <f ca="1">IF(intern2!AY71&gt;0,
        IF(AX$166="X",
              IF(COUNTBLANK(INDIRECT(ADDRESS(ROW(AX235),MATCH(AX$167,$166:$166,0),1,1)&amp;":"&amp;ADDRESS(ROW(AX235),COLUMN(AX235)-1,1,1),TRUE))&gt;0,"",
                    IF(COUNTIF(INDIRECT(ADDRESS(ROW(AX235),MATCH(AX$167,$166:$166,0),1,1)&amp;":"&amp;ADDRESS(ROW(AX235),COLUMN(AX235)-1,1,1),TRUE),"OK")&gt;0,"OK","NOK")),
              IF(AX$8&gt;=VLOOKUP($A235,'2.2'!$D:$O,5,FALSE),"OK","NOK")),
         "")</f>
        <v/>
      </c>
      <c r="AY235" s="1156" t="str">
        <f ca="1">IF(intern2!AZ71&gt;0,
        IF(AY$166="X",
              IF(COUNTBLANK(INDIRECT(ADDRESS(ROW(AY235),MATCH(AY$167,$166:$166,0),1,1)&amp;":"&amp;ADDRESS(ROW(AY235),COLUMN(AY235)-1,1,1),TRUE))&gt;0,"",
                    IF(COUNTIF(INDIRECT(ADDRESS(ROW(AY235),MATCH(AY$167,$166:$166,0),1,1)&amp;":"&amp;ADDRESS(ROW(AY235),COLUMN(AY235)-1,1,1),TRUE),"OK")&gt;0,"OK","NOK")),
              IF(AY$8&gt;=VLOOKUP($A235,'2.2'!$D:$O,5,FALSE),"OK","NOK")),
         "")</f>
        <v/>
      </c>
      <c r="AZ235" s="1269" t="str">
        <f ca="1">IF(intern2!BA71&gt;0,
        IF(AZ$166="X",
              IF(COUNTBLANK(INDIRECT(ADDRESS(ROW(AZ235),MATCH(AZ$167,$166:$166,0),1,1)&amp;":"&amp;ADDRESS(ROW(AZ235),COLUMN(AZ235)-1,1,1),TRUE))&gt;0,"",
                    IF(COUNTIF(INDIRECT(ADDRESS(ROW(AZ235),MATCH(AZ$167,$166:$166,0),1,1)&amp;":"&amp;ADDRESS(ROW(AZ235),COLUMN(AZ235)-1,1,1),TRUE),"OK")&gt;0,"OK","NOK")),
              IF(AZ$8&gt;=VLOOKUP($A235,'2.2'!$D:$O,5,FALSE),"OK","NOK")),
         "")</f>
        <v/>
      </c>
      <c r="BA235" s="1156" t="str">
        <f ca="1">IF(intern2!BB71&gt;0,
        IF(BA$166="X",
              IF(COUNTBLANK(INDIRECT(ADDRESS(ROW(BA235),MATCH(BA$167,$166:$166,0),1,1)&amp;":"&amp;ADDRESS(ROW(BA235),COLUMN(BA235)-1,1,1),TRUE))&gt;0,"",
                    IF(COUNTIF(INDIRECT(ADDRESS(ROW(BA235),MATCH(BA$167,$166:$166,0),1,1)&amp;":"&amp;ADDRESS(ROW(BA235),COLUMN(BA235)-1,1,1),TRUE),"OK")&gt;0,"OK","NOK")),
              IF(BA$8&gt;=VLOOKUP($A235,'2.2'!$D:$O,5,FALSE),"OK","NOK")),
         "")</f>
        <v/>
      </c>
      <c r="BB235" s="1156" t="str">
        <f ca="1">IF(intern2!BC71&gt;0,
        IF(BB$166="X",
              IF(COUNTBLANK(INDIRECT(ADDRESS(ROW(BB235),MATCH(BB$167,$166:$166,0),1,1)&amp;":"&amp;ADDRESS(ROW(BB235),COLUMN(BB235)-1,1,1),TRUE))&gt;0,"",
                    IF(COUNTIF(INDIRECT(ADDRESS(ROW(BB235),MATCH(BB$167,$166:$166,0),1,1)&amp;":"&amp;ADDRESS(ROW(BB235),COLUMN(BB235)-1,1,1),TRUE),"OK")&gt;0,"OK","NOK")),
              IF(BB$8&gt;=VLOOKUP($A235,'2.2'!$D:$O,5,FALSE),"OK","NOK")),
         "")</f>
        <v/>
      </c>
      <c r="BC235" s="1156" t="str">
        <f ca="1">IF(intern2!BD71&gt;0,
        IF(BC$166="X",
              IF(COUNTBLANK(INDIRECT(ADDRESS(ROW(BC235),MATCH(BC$167,$166:$166,0),1,1)&amp;":"&amp;ADDRESS(ROW(BC235),COLUMN(BC235)-1,1,1),TRUE))&gt;0,"",
                    IF(COUNTIF(INDIRECT(ADDRESS(ROW(BC235),MATCH(BC$167,$166:$166,0),1,1)&amp;":"&amp;ADDRESS(ROW(BC235),COLUMN(BC235)-1,1,1),TRUE),"OK")&gt;0,"OK","NOK")),
              IF(BC$8&gt;=VLOOKUP($A235,'2.2'!$D:$O,5,FALSE),"OK","NOK")),
         "")</f>
        <v/>
      </c>
      <c r="BD235" s="1156" t="str">
        <f ca="1">IF(intern2!BE71&gt;0,
        IF(BD$166="X",
              IF(COUNTBLANK(INDIRECT(ADDRESS(ROW(BD235),MATCH(BD$167,$166:$166,0),1,1)&amp;":"&amp;ADDRESS(ROW(BD235),COLUMN(BD235)-1,1,1),TRUE))&gt;0,"",
                    IF(COUNTIF(INDIRECT(ADDRESS(ROW(BD235),MATCH(BD$167,$166:$166,0),1,1)&amp;":"&amp;ADDRESS(ROW(BD235),COLUMN(BD235)-1,1,1),TRUE),"OK")&gt;0,"OK","NOK")),
              IF(BD$8&gt;=VLOOKUP($A235,'2.2'!$D:$O,5,FALSE),"OK","NOK")),
         "")</f>
        <v/>
      </c>
      <c r="BE235" s="1156" t="str">
        <f ca="1">IF(intern2!BF71&gt;0,
        IF(BE$166="X",
              IF(COUNTBLANK(INDIRECT(ADDRESS(ROW(BE235),MATCH(BE$167,$166:$166,0),1,1)&amp;":"&amp;ADDRESS(ROW(BE235),COLUMN(BE235)-1,1,1),TRUE))&gt;0,"",
                    IF(COUNTIF(INDIRECT(ADDRESS(ROW(BE235),MATCH(BE$167,$166:$166,0),1,1)&amp;":"&amp;ADDRESS(ROW(BE235),COLUMN(BE235)-1,1,1),TRUE),"OK")&gt;0,"OK","NOK")),
              IF(BE$8&gt;=VLOOKUP($A235,'2.2'!$D:$O,5,FALSE),"OK","NOK")),
         "")</f>
        <v/>
      </c>
      <c r="BF235" s="1170" t="str">
        <f ca="1">IF(intern2!BG71&gt;0,
        IF(BF$166="X",
              IF(COUNTBLANK(INDIRECT(ADDRESS(ROW(BF235),MATCH(BF$167,$166:$166,0),1,1)&amp;":"&amp;ADDRESS(ROW(BF235),COLUMN(BF235)-1,1,1),TRUE))&gt;0,"",
                    IF(COUNTIF(INDIRECT(ADDRESS(ROW(BF235),MATCH(BF$167,$166:$166,0),1,1)&amp;":"&amp;ADDRESS(ROW(BF235),COLUMN(BF235)-1,1,1),TRUE),"OK")&gt;0,"OK","NOK")),
              IF(BF$8&gt;=VLOOKUP($A235,'2.2'!$D:$O,5,FALSE),"OK","NOK")),
         "")</f>
        <v/>
      </c>
      <c r="BG235" s="1269" t="str">
        <f ca="1">IF(intern2!BH71&gt;0,
        IF(BG$166="X",
              IF(COUNTBLANK(INDIRECT(ADDRESS(ROW(BG235),MATCH(BG$167,$166:$166,0),1,1)&amp;":"&amp;ADDRESS(ROW(BG235),COLUMN(BG235)-1,1,1),TRUE))&gt;0,"",
                    IF(COUNTIF(INDIRECT(ADDRESS(ROW(BG235),MATCH(BG$167,$166:$166,0),1,1)&amp;":"&amp;ADDRESS(ROW(BG235),COLUMN(BG235)-1,1,1),TRUE),"OK")&gt;0,"OK","NOK")),
              IF(BG$8&gt;=VLOOKUP($A235,'2.2'!$D:$O,5,FALSE),"OK","NOK")),
         "")</f>
        <v/>
      </c>
      <c r="BH235" s="1176" t="str">
        <f t="shared" ca="1" si="77"/>
        <v>NOK</v>
      </c>
      <c r="BI235" s="1176"/>
    </row>
    <row r="236" spans="1:62" ht="26.4" x14ac:dyDescent="0.25">
      <c r="A236" s="716" t="str">
        <f t="shared" ref="A236:B236" si="80">+A76</f>
        <v>HER1.1.2</v>
      </c>
      <c r="B236" s="1157" t="str">
        <f t="shared" si="80"/>
        <v>Cardiochirurgia congenita complessa</v>
      </c>
      <c r="C236" s="1156" t="str">
        <f ca="1">IF(intern2!D72&gt;0,
        IF(C$166="X",
              IF(COUNTBLANK(INDIRECT(ADDRESS(ROW(C236),MATCH(C$167,$166:$166,0),1,1)&amp;":"&amp;ADDRESS(ROW(C236),COLUMN(C236)-1,1,1),TRUE))&gt;0,"",
                    IF(COUNTIF(INDIRECT(ADDRESS(ROW(C236),MATCH(C$167,$166:$166,0),1,1)&amp;":"&amp;ADDRESS(ROW(C236),COLUMN(C236)-1,1,1),TRUE),"OK")&gt;0,"OK","NOK")),
              IF(C$8&gt;=VLOOKUP($A236,'2.2'!$D:$O,5,FALSE),"OK","NOK")),
         "")</f>
        <v/>
      </c>
      <c r="D236" s="1156" t="str">
        <f ca="1">IF(intern2!E72&gt;0,
        IF(D$166="X",
              IF(COUNTBLANK(INDIRECT(ADDRESS(ROW(D236),MATCH(D$167,$166:$166,0),1,1)&amp;":"&amp;ADDRESS(ROW(D236),COLUMN(D236)-1,1,1),TRUE))&gt;0,"",
                    IF(COUNTIF(INDIRECT(ADDRESS(ROW(D236),MATCH(D$167,$166:$166,0),1,1)&amp;":"&amp;ADDRESS(ROW(D236),COLUMN(D236)-1,1,1),TRUE),"OK")&gt;0,"OK","NOK")),
              IF(D$8&gt;=VLOOKUP($A236,'2.2'!$D:$O,5,FALSE),"OK","NOK")),
         "")</f>
        <v/>
      </c>
      <c r="E236" s="1156" t="str">
        <f ca="1">IF(intern2!F72&gt;0,
        IF(E$166="X",
              IF(COUNTBLANK(INDIRECT(ADDRESS(ROW(E236),MATCH(E$167,$166:$166,0),1,1)&amp;":"&amp;ADDRESS(ROW(E236),COLUMN(E236)-1,1,1),TRUE))&gt;0,"",
                    IF(COUNTIF(INDIRECT(ADDRESS(ROW(E236),MATCH(E$167,$166:$166,0),1,1)&amp;":"&amp;ADDRESS(ROW(E236),COLUMN(E236)-1,1,1),TRUE),"OK")&gt;0,"OK","NOK")),
              IF(E$8&gt;=VLOOKUP($A236,'2.2'!$D:$O,5,FALSE),"OK","NOK")),
         "")</f>
        <v>NOK</v>
      </c>
      <c r="F236" s="1156" t="str">
        <f ca="1">IF(intern2!G72&gt;0,
        IF(F$166="X",
              IF(COUNTBLANK(INDIRECT(ADDRESS(ROW(F236),MATCH(F$167,$166:$166,0),1,1)&amp;":"&amp;ADDRESS(ROW(F236),COLUMN(F236)-1,1,1),TRUE))&gt;0,"",
                    IF(COUNTIF(INDIRECT(ADDRESS(ROW(F236),MATCH(F$167,$166:$166,0),1,1)&amp;":"&amp;ADDRESS(ROW(F236),COLUMN(F236)-1,1,1),TRUE),"OK")&gt;0,"OK","NOK")),
              IF(F$8&gt;=VLOOKUP($A236,'2.2'!$D:$O,5,FALSE),"OK","NOK")),
         "")</f>
        <v/>
      </c>
      <c r="G236" s="1156" t="str">
        <f ca="1">IF(intern2!H72&gt;0,
        IF(G$166="X",
              IF(COUNTBLANK(INDIRECT(ADDRESS(ROW(G236),MATCH(G$167,$166:$166,0),1,1)&amp;":"&amp;ADDRESS(ROW(G236),COLUMN(G236)-1,1,1),TRUE))&gt;0,"",
                    IF(COUNTIF(INDIRECT(ADDRESS(ROW(G236),MATCH(G$167,$166:$166,0),1,1)&amp;":"&amp;ADDRESS(ROW(G236),COLUMN(G236)-1,1,1),TRUE),"OK")&gt;0,"OK","NOK")),
              IF(G$8&gt;=VLOOKUP($A236,'2.2'!$D:$O,5,FALSE),"OK","NOK")),
         "")</f>
        <v/>
      </c>
      <c r="H236" s="1156" t="str">
        <f ca="1">IF(intern2!I72&gt;0,
        IF(H$166="X",
              IF(COUNTBLANK(INDIRECT(ADDRESS(ROW(H236),MATCH(H$167,$166:$166,0),1,1)&amp;":"&amp;ADDRESS(ROW(H236),COLUMN(H236)-1,1,1),TRUE))&gt;0,"",
                    IF(COUNTIF(INDIRECT(ADDRESS(ROW(H236),MATCH(H$167,$166:$166,0),1,1)&amp;":"&amp;ADDRESS(ROW(H236),COLUMN(H236)-1,1,1),TRUE),"OK")&gt;0,"OK","NOK")),
              IF(H$8&gt;=VLOOKUP($A236,'2.2'!$D:$O,5,FALSE),"OK","NOK")),
         "")</f>
        <v/>
      </c>
      <c r="I236" s="1269" t="str">
        <f ca="1">IF(intern2!J72&gt;0,
        IF(I$166="X",
              IF(COUNTBLANK(INDIRECT(ADDRESS(ROW(I236),MATCH(I$167,$166:$166,0),1,1)&amp;":"&amp;ADDRESS(ROW(I236),COLUMN(I236)-1,1,1),TRUE))&gt;0,"",
                    IF(COUNTIF(INDIRECT(ADDRESS(ROW(I236),MATCH(I$167,$166:$166,0),1,1)&amp;":"&amp;ADDRESS(ROW(I236),COLUMN(I236)-1,1,1),TRUE),"OK")&gt;0,"OK","NOK")),
              IF(I$8&gt;=VLOOKUP($A236,'2.2'!$D:$O,5,FALSE),"OK","NOK")),
         "")</f>
        <v/>
      </c>
      <c r="J236" s="1159" t="str">
        <f ca="1">IF(intern2!K72&gt;0,
        IF(J$166="X",
              IF(COUNTBLANK(INDIRECT(ADDRESS(ROW(J236),MATCH(J$167,$166:$166,0),1,1)&amp;":"&amp;ADDRESS(ROW(J236),COLUMN(J236)-1,1,1),TRUE))&gt;0,"",
                    IF(COUNTIF(INDIRECT(ADDRESS(ROW(J236),MATCH(J$167,$166:$166,0),1,1)&amp;":"&amp;ADDRESS(ROW(J236),COLUMN(J236)-1,1,1),TRUE),"OK")&gt;0,"OK","NOK")),
              IF(J$8&gt;=VLOOKUP($A236,'2.2'!$D:$O,5,FALSE),"OK","NOK")),
         "")</f>
        <v>NOK</v>
      </c>
      <c r="K236" s="1156" t="str">
        <f ca="1">IF(intern2!L72&gt;0,
        IF(K$166="X",
              IF(COUNTBLANK(INDIRECT(ADDRESS(ROW(K236),MATCH(K$167,$166:$166,0),1,1)&amp;":"&amp;ADDRESS(ROW(K236),COLUMN(K236)-1,1,1),TRUE))&gt;0,"",
                    IF(COUNTIF(INDIRECT(ADDRESS(ROW(K236),MATCH(K$167,$166:$166,0),1,1)&amp;":"&amp;ADDRESS(ROW(K236),COLUMN(K236)-1,1,1),TRUE),"OK")&gt;0,"OK","NOK")),
              IF(K$8&gt;=VLOOKUP($A236,'2.2'!$D:$O,5,FALSE),"OK","NOK")),
         "")</f>
        <v/>
      </c>
      <c r="L236" s="1156" t="str">
        <f ca="1">IF(intern2!M72&gt;0,
        IF(L$166="X",
              IF(COUNTBLANK(INDIRECT(ADDRESS(ROW(L236),MATCH(L$167,$166:$166,0),1,1)&amp;":"&amp;ADDRESS(ROW(L236),COLUMN(L236)-1,1,1),TRUE))&gt;0,"",
                    IF(COUNTIF(INDIRECT(ADDRESS(ROW(L236),MATCH(L$167,$166:$166,0),1,1)&amp;":"&amp;ADDRESS(ROW(L236),COLUMN(L236)-1,1,1),TRUE),"OK")&gt;0,"OK","NOK")),
              IF(L$8&gt;=VLOOKUP($A236,'2.2'!$D:$O,5,FALSE),"OK","NOK")),
         "")</f>
        <v/>
      </c>
      <c r="M236" s="1156" t="str">
        <f ca="1">IF(intern2!N72&gt;0,
        IF(M$166="X",
              IF(COUNTBLANK(INDIRECT(ADDRESS(ROW(M236),MATCH(M$167,$166:$166,0),1,1)&amp;":"&amp;ADDRESS(ROW(M236),COLUMN(M236)-1,1,1),TRUE))&gt;0,"",
                    IF(COUNTIF(INDIRECT(ADDRESS(ROW(M236),MATCH(M$167,$166:$166,0),1,1)&amp;":"&amp;ADDRESS(ROW(M236),COLUMN(M236)-1,1,1),TRUE),"OK")&gt;0,"OK","NOK")),
              IF(M$8&gt;=VLOOKUP($A236,'2.2'!$D:$O,5,FALSE),"OK","NOK")),
         "")</f>
        <v/>
      </c>
      <c r="N236" s="1156" t="str">
        <f ca="1">IF(intern2!O72&gt;0,
        IF(N$166="X",
              IF(COUNTBLANK(INDIRECT(ADDRESS(ROW(N236),MATCH(N$167,$166:$166,0),1,1)&amp;":"&amp;ADDRESS(ROW(N236),COLUMN(N236)-1,1,1),TRUE))&gt;0,"",
                    IF(COUNTIF(INDIRECT(ADDRESS(ROW(N236),MATCH(N$167,$166:$166,0),1,1)&amp;":"&amp;ADDRESS(ROW(N236),COLUMN(N236)-1,1,1),TRUE),"OK")&gt;0,"OK","NOK")),
              IF(N$8&gt;=VLOOKUP($A236,'2.2'!$D:$O,5,FALSE),"OK","NOK")),
         "")</f>
        <v/>
      </c>
      <c r="O236" s="1156" t="str">
        <f ca="1">IF(intern2!P72&gt;0,
        IF(O$166="X",
              IF(COUNTBLANK(INDIRECT(ADDRESS(ROW(O236),MATCH(O$167,$166:$166,0),1,1)&amp;":"&amp;ADDRESS(ROW(O236),COLUMN(O236)-1,1,1),TRUE))&gt;0,"",
                    IF(COUNTIF(INDIRECT(ADDRESS(ROW(O236),MATCH(O$167,$166:$166,0),1,1)&amp;":"&amp;ADDRESS(ROW(O236),COLUMN(O236)-1,1,1),TRUE),"OK")&gt;0,"OK","NOK")),
              IF(O$8&gt;=VLOOKUP($A236,'2.2'!$D:$O,5,FALSE),"OK","NOK")),
         "")</f>
        <v/>
      </c>
      <c r="P236" s="1156" t="str">
        <f ca="1">IF(intern2!Q72&gt;0,
        IF(P$166="X",
              IF(COUNTBLANK(INDIRECT(ADDRESS(ROW(P236),MATCH(P$167,$166:$166,0),1,1)&amp;":"&amp;ADDRESS(ROW(P236),COLUMN(P236)-1,1,1),TRUE))&gt;0,"",
                    IF(COUNTIF(INDIRECT(ADDRESS(ROW(P236),MATCH(P$167,$166:$166,0),1,1)&amp;":"&amp;ADDRESS(ROW(P236),COLUMN(P236)-1,1,1),TRUE),"OK")&gt;0,"OK","NOK")),
              IF(P$8&gt;=VLOOKUP($A236,'2.2'!$D:$O,5,FALSE),"OK","NOK")),
         "")</f>
        <v/>
      </c>
      <c r="Q236" s="1156" t="str">
        <f ca="1">IF(intern2!R72&gt;0,
        IF(Q$166="X",
              IF(COUNTBLANK(INDIRECT(ADDRESS(ROW(Q236),MATCH(Q$167,$166:$166,0),1,1)&amp;":"&amp;ADDRESS(ROW(Q236),COLUMN(Q236)-1,1,1),TRUE))&gt;0,"",
                    IF(COUNTIF(INDIRECT(ADDRESS(ROW(Q236),MATCH(Q$167,$166:$166,0),1,1)&amp;":"&amp;ADDRESS(ROW(Q236),COLUMN(Q236)-1,1,1),TRUE),"OK")&gt;0,"OK","NOK")),
              IF(Q$8&gt;=VLOOKUP($A236,'2.2'!$D:$O,5,FALSE),"OK","NOK")),
         "")</f>
        <v/>
      </c>
      <c r="R236" s="1159" t="str">
        <f ca="1">IF(intern2!S72&gt;0,
        IF(R$166="X",
              IF(COUNTBLANK(INDIRECT(ADDRESS(ROW(R236),MATCH(R$167,$166:$166,0),1,1)&amp;":"&amp;ADDRESS(ROW(R236),COLUMN(R236)-1,1,1),TRUE))&gt;0,"",
                    IF(COUNTIF(INDIRECT(ADDRESS(ROW(R236),MATCH(R$167,$166:$166,0),1,1)&amp;":"&amp;ADDRESS(ROW(R236),COLUMN(R236)-1,1,1),TRUE),"OK")&gt;0,"OK","NOK")),
              IF(R$8&gt;=VLOOKUP($A236,'2.2'!$D:$O,5,FALSE),"OK","NOK")),
         "")</f>
        <v/>
      </c>
      <c r="S236" s="1159" t="str">
        <f ca="1">IF(intern2!T72&gt;0,
        IF(S$166="X",
              IF(COUNTBLANK(INDIRECT(ADDRESS(ROW(S236),MATCH(S$167,$166:$166,0),1,1)&amp;":"&amp;ADDRESS(ROW(S236),COLUMN(S236)-1,1,1),TRUE))&gt;0,"",
                    IF(COUNTIF(INDIRECT(ADDRESS(ROW(S236),MATCH(S$167,$166:$166,0),1,1)&amp;":"&amp;ADDRESS(ROW(S236),COLUMN(S236)-1,1,1),TRUE),"OK")&gt;0,"OK","NOK")),
              IF(S$8&gt;=VLOOKUP($A236,'2.2'!$D:$O,5,FALSE),"OK","NOK")),
         "")</f>
        <v/>
      </c>
      <c r="T236" s="1156" t="str">
        <f ca="1">IF(intern2!U72&gt;0,
        IF(T$166="X",
              IF(COUNTBLANK(INDIRECT(ADDRESS(ROW(T236),MATCH(T$167,$166:$166,0),1,1)&amp;":"&amp;ADDRESS(ROW(T236),COLUMN(T236)-1,1,1),TRUE))&gt;0,"",
                    IF(COUNTIF(INDIRECT(ADDRESS(ROW(T236),MATCH(T$167,$166:$166,0),1,1)&amp;":"&amp;ADDRESS(ROW(T236),COLUMN(T236)-1,1,1),TRUE),"OK")&gt;0,"OK","NOK")),
              IF(T$8&gt;=VLOOKUP($A236,'2.2'!$D:$O,5,FALSE),"OK","NOK")),
         "")</f>
        <v/>
      </c>
      <c r="U236" s="1156" t="str">
        <f ca="1">IF(intern2!V72&gt;0,
        IF(U$166="X",
              IF(COUNTBLANK(INDIRECT(ADDRESS(ROW(U236),MATCH(U$167,$166:$166,0),1,1)&amp;":"&amp;ADDRESS(ROW(U236),COLUMN(U236)-1,1,1),TRUE))&gt;0,"",
                    IF(COUNTIF(INDIRECT(ADDRESS(ROW(U236),MATCH(U$167,$166:$166,0),1,1)&amp;":"&amp;ADDRESS(ROW(U236),COLUMN(U236)-1,1,1),TRUE),"OK")&gt;0,"OK","NOK")),
              IF(U$8&gt;=VLOOKUP($A236,'2.2'!$D:$O,5,FALSE),"OK","NOK")),
         "")</f>
        <v/>
      </c>
      <c r="V236" s="1156" t="str">
        <f ca="1">IF(intern2!W72&gt;0,
        IF(V$166="X",
              IF(COUNTBLANK(INDIRECT(ADDRESS(ROW(V236),MATCH(V$167,$166:$166,0),1,1)&amp;":"&amp;ADDRESS(ROW(V236),COLUMN(V236)-1,1,1),TRUE))&gt;0,"",
                    IF(COUNTIF(INDIRECT(ADDRESS(ROW(V236),MATCH(V$167,$166:$166,0),1,1)&amp;":"&amp;ADDRESS(ROW(V236),COLUMN(V236)-1,1,1),TRUE),"OK")&gt;0,"OK","NOK")),
              IF(V$8&gt;=VLOOKUP($A236,'2.2'!$D:$O,5,FALSE),"OK","NOK")),
         "")</f>
        <v/>
      </c>
      <c r="W236" s="1156" t="str">
        <f ca="1">IF(intern2!X72&gt;0,
        IF(W$166="X",
              IF(COUNTBLANK(INDIRECT(ADDRESS(ROW(W236),MATCH(W$167,$166:$166,0),1,1)&amp;":"&amp;ADDRESS(ROW(W236),COLUMN(W236)-1,1,1),TRUE))&gt;0,"",
                    IF(COUNTIF(INDIRECT(ADDRESS(ROW(W236),MATCH(W$167,$166:$166,0),1,1)&amp;":"&amp;ADDRESS(ROW(W236),COLUMN(W236)-1,1,1),TRUE),"OK")&gt;0,"OK","NOK")),
              IF(W$8&gt;=VLOOKUP($A236,'2.2'!$D:$O,5,FALSE),"OK","NOK")),
         "")</f>
        <v/>
      </c>
      <c r="X236" s="1156" t="str">
        <f ca="1">IF(intern2!Y72&gt;0,
        IF(X$166="X",
              IF(COUNTBLANK(INDIRECT(ADDRESS(ROW(X236),MATCH(X$167,$166:$166,0),1,1)&amp;":"&amp;ADDRESS(ROW(X236),COLUMN(X236)-1,1,1),TRUE))&gt;0,"",
                    IF(COUNTIF(INDIRECT(ADDRESS(ROW(X236),MATCH(X$167,$166:$166,0),1,1)&amp;":"&amp;ADDRESS(ROW(X236),COLUMN(X236)-1,1,1),TRUE),"OK")&gt;0,"OK","NOK")),
              IF(X$8&gt;=VLOOKUP($A236,'2.2'!$D:$O,5,FALSE),"OK","NOK")),
         "")</f>
        <v/>
      </c>
      <c r="Y236" s="1170" t="str">
        <f ca="1">IF(intern2!Z72&gt;0,
        IF(Y$166="X",
              IF(COUNTBLANK(INDIRECT(ADDRESS(ROW(Y236),MATCH(Y$167,$166:$166,0),1,1)&amp;":"&amp;ADDRESS(ROW(Y236),COLUMN(Y236)-1,1,1),TRUE))&gt;0,"",
                    IF(COUNTIF(INDIRECT(ADDRESS(ROW(Y236),MATCH(Y$167,$166:$166,0),1,1)&amp;":"&amp;ADDRESS(ROW(Y236),COLUMN(Y236)-1,1,1),TRUE),"OK")&gt;0,"OK","NOK")),
              IF(Y$8&gt;=VLOOKUP($A236,'2.2'!$D:$O,5,FALSE),"OK","NOK")),
         "")</f>
        <v/>
      </c>
      <c r="Z236" s="1269" t="str">
        <f ca="1">IF(intern2!AA72&gt;0,
        IF(Z$166="X",
              IF(COUNTBLANK(INDIRECT(ADDRESS(ROW(Z236),MATCH(Z$167,$166:$166,0),1,1)&amp;":"&amp;ADDRESS(ROW(Z236),COLUMN(Z236)-1,1,1),TRUE))&gt;0,"",
                    IF(COUNTIF(INDIRECT(ADDRESS(ROW(Z236),MATCH(Z$167,$166:$166,0),1,1)&amp;":"&amp;ADDRESS(ROW(Z236),COLUMN(Z236)-1,1,1),TRUE),"OK")&gt;0,"OK","NOK")),
              IF(Z$8&gt;=VLOOKUP($A236,'2.2'!$D:$O,5,FALSE),"OK","NOK")),
         "")</f>
        <v/>
      </c>
      <c r="AA236" s="1156" t="str">
        <f ca="1">IF(intern2!AB72&gt;0,
        IF(AA$166="X",
              IF(COUNTBLANK(INDIRECT(ADDRESS(ROW(AA236),MATCH(AA$167,$166:$166,0),1,1)&amp;":"&amp;ADDRESS(ROW(AA236),COLUMN(AA236)-1,1,1),TRUE))&gt;0,"",
                    IF(COUNTIF(INDIRECT(ADDRESS(ROW(AA236),MATCH(AA$167,$166:$166,0),1,1)&amp;":"&amp;ADDRESS(ROW(AA236),COLUMN(AA236)-1,1,1),TRUE),"OK")&gt;0,"OK","NOK")),
              IF(AA$8&gt;=VLOOKUP($A236,'2.2'!$D:$O,5,FALSE),"OK","NOK")),
         "")</f>
        <v/>
      </c>
      <c r="AB236" s="1156" t="str">
        <f ca="1">IF(intern2!AC72&gt;0,
        IF(AB$166="X",
              IF(COUNTBLANK(INDIRECT(ADDRESS(ROW(AB236),MATCH(AB$167,$166:$166,0),1,1)&amp;":"&amp;ADDRESS(ROW(AB236),COLUMN(AB236)-1,1,1),TRUE))&gt;0,"",
                    IF(COUNTIF(INDIRECT(ADDRESS(ROW(AB236),MATCH(AB$167,$166:$166,0),1,1)&amp;":"&amp;ADDRESS(ROW(AB236),COLUMN(AB236)-1,1,1),TRUE),"OK")&gt;0,"OK","NOK")),
              IF(AB$8&gt;=VLOOKUP($A236,'2.2'!$D:$O,5,FALSE),"OK","NOK")),
         "")</f>
        <v/>
      </c>
      <c r="AC236" s="1156" t="str">
        <f ca="1">IF(intern2!AD72&gt;0,
        IF(AC$166="X",
              IF(COUNTBLANK(INDIRECT(ADDRESS(ROW(AC236),MATCH(AC$167,$166:$166,0),1,1)&amp;":"&amp;ADDRESS(ROW(AC236),COLUMN(AC236)-1,1,1),TRUE))&gt;0,"",
                    IF(COUNTIF(INDIRECT(ADDRESS(ROW(AC236),MATCH(AC$167,$166:$166,0),1,1)&amp;":"&amp;ADDRESS(ROW(AC236),COLUMN(AC236)-1,1,1),TRUE),"OK")&gt;0,"OK","NOK")),
              IF(AC$8&gt;=VLOOKUP($A236,'2.2'!$D:$O,5,FALSE),"OK","NOK")),
         "")</f>
        <v/>
      </c>
      <c r="AD236" s="1156" t="str">
        <f ca="1">IF(intern2!AE72&gt;0,
        IF(AD$166="X",
              IF(COUNTBLANK(INDIRECT(ADDRESS(ROW(AD236),MATCH(AD$167,$166:$166,0),1,1)&amp;":"&amp;ADDRESS(ROW(AD236),COLUMN(AD236)-1,1,1),TRUE))&gt;0,"",
                    IF(COUNTIF(INDIRECT(ADDRESS(ROW(AD236),MATCH(AD$167,$166:$166,0),1,1)&amp;":"&amp;ADDRESS(ROW(AD236),COLUMN(AD236)-1,1,1),TRUE),"OK")&gt;0,"OK","NOK")),
              IF(AD$8&gt;=VLOOKUP($A236,'2.2'!$D:$O,5,FALSE),"OK","NOK")),
         "")</f>
        <v/>
      </c>
      <c r="AE236" s="1160" t="str">
        <f ca="1">IF(intern2!AF72&gt;0,
        IF(AE$166="X",
              IF(COUNTBLANK(INDIRECT(ADDRESS(ROW(AE236),MATCH(AE$167,$166:$166,0),1,1)&amp;":"&amp;ADDRESS(ROW(AE236),COLUMN(AE236)-1,1,1),TRUE))&gt;0,"",
                    IF(COUNTIF(INDIRECT(ADDRESS(ROW(AE236),MATCH(AE$167,$166:$166,0),1,1)&amp;":"&amp;ADDRESS(ROW(AE236),COLUMN(AE236)-1,1,1),TRUE),"OK")&gt;0,"OK","NOK")),
              IF(AE$8&gt;=VLOOKUP($A236,'2.2'!$D:$O,5,FALSE),"OK","NOK")),
         "")</f>
        <v/>
      </c>
      <c r="AF236" s="1269" t="str">
        <f ca="1">IF(intern2!AG72&gt;0,
        IF(AF$166="X",
              IF(COUNTBLANK(INDIRECT(ADDRESS(ROW(AF236),MATCH(AF$167,$166:$166,0),1,1)&amp;":"&amp;ADDRESS(ROW(AF236),COLUMN(AF236)-1,1,1),TRUE))&gt;0,"",
                    IF(COUNTIF(INDIRECT(ADDRESS(ROW(AF236),MATCH(AF$167,$166:$166,0),1,1)&amp;":"&amp;ADDRESS(ROW(AF236),COLUMN(AF236)-1,1,1),TRUE),"OK")&gt;0,"OK","NOK")),
              IF(AF$8&gt;=VLOOKUP($A236,'2.2'!$D:$O,5,FALSE),"OK","NOK")),
         "")</f>
        <v/>
      </c>
      <c r="AG236" s="1160" t="str">
        <f ca="1">IF(intern2!AH72&gt;0,
        IF(AG$166="X",
              IF(COUNTBLANK(INDIRECT(ADDRESS(ROW(AG236),MATCH(AG$167,$166:$166,0),1,1)&amp;":"&amp;ADDRESS(ROW(AG236),COLUMN(AG236)-1,1,1),TRUE))&gt;0,"",
                    IF(COUNTIF(INDIRECT(ADDRESS(ROW(AG236),MATCH(AG$167,$166:$166,0),1,1)&amp;":"&amp;ADDRESS(ROW(AG236),COLUMN(AG236)-1,1,1),TRUE),"OK")&gt;0,"OK","NOK")),
              IF(AG$8&gt;=VLOOKUP($A236,'2.2'!$D:$O,5,FALSE),"OK","NOK")),
         "")</f>
        <v/>
      </c>
      <c r="AH236" s="1160" t="str">
        <f ca="1">IF(intern2!AI72&gt;0,
        IF(AH$166="X",
              IF(COUNTBLANK(INDIRECT(ADDRESS(ROW(AH236),MATCH(AH$167,$166:$166,0),1,1)&amp;":"&amp;ADDRESS(ROW(AH236),COLUMN(AH236)-1,1,1),TRUE))&gt;0,"",
                    IF(COUNTIF(INDIRECT(ADDRESS(ROW(AH236),MATCH(AH$167,$166:$166,0),1,1)&amp;":"&amp;ADDRESS(ROW(AH236),COLUMN(AH236)-1,1,1),TRUE),"OK")&gt;0,"OK","NOK")),
              IF(AH$8&gt;=VLOOKUP($A236,'2.2'!$D:$O,5,FALSE),"OK","NOK")),
         "")</f>
        <v/>
      </c>
      <c r="AI236" s="1156" t="str">
        <f ca="1">IF(intern2!AJ72&gt;0,
        IF(AI$166="X",
              IF(COUNTBLANK(INDIRECT(ADDRESS(ROW(AI236),MATCH(AI$167,$166:$166,0),1,1)&amp;":"&amp;ADDRESS(ROW(AI236),COLUMN(AI236)-1,1,1),TRUE))&gt;0,"",
                    IF(COUNTIF(INDIRECT(ADDRESS(ROW(AI236),MATCH(AI$167,$166:$166,0),1,1)&amp;":"&amp;ADDRESS(ROW(AI236),COLUMN(AI236)-1,1,1),TRUE),"OK")&gt;0,"OK","NOK")),
              IF(AI$8&gt;=VLOOKUP($A236,'2.2'!$D:$O,5,FALSE),"OK","NOK")),
         "")</f>
        <v/>
      </c>
      <c r="AJ236" s="1156" t="str">
        <f ca="1">IF(intern2!AK72&gt;0,
        IF(AJ$166="X",
              IF(COUNTBLANK(INDIRECT(ADDRESS(ROW(AJ236),MATCH(AJ$167,$166:$166,0),1,1)&amp;":"&amp;ADDRESS(ROW(AJ236),COLUMN(AJ236)-1,1,1),TRUE))&gt;0,"",
                    IF(COUNTIF(INDIRECT(ADDRESS(ROW(AJ236),MATCH(AJ$167,$166:$166,0),1,1)&amp;":"&amp;ADDRESS(ROW(AJ236),COLUMN(AJ236)-1,1,1),TRUE),"OK")&gt;0,"OK","NOK")),
              IF(AJ$8&gt;=VLOOKUP($A236,'2.2'!$D:$O,5,FALSE),"OK","NOK")),
         "")</f>
        <v/>
      </c>
      <c r="AK236" s="1156" t="str">
        <f ca="1">IF(intern2!AL72&gt;0,
        IF(AK$166="X",
              IF(COUNTBLANK(INDIRECT(ADDRESS(ROW(AK236),MATCH(AK$167,$166:$166,0),1,1)&amp;":"&amp;ADDRESS(ROW(AK236),COLUMN(AK236)-1,1,1),TRUE))&gt;0,"",
                    IF(COUNTIF(INDIRECT(ADDRESS(ROW(AK236),MATCH(AK$167,$166:$166,0),1,1)&amp;":"&amp;ADDRESS(ROW(AK236),COLUMN(AK236)-1,1,1),TRUE),"OK")&gt;0,"OK","NOK")),
              IF(AK$8&gt;=VLOOKUP($A236,'2.2'!$D:$O,5,FALSE),"OK","NOK")),
         "")</f>
        <v/>
      </c>
      <c r="AL236" s="1156" t="str">
        <f ca="1">IF(intern2!AM72&gt;0,
        IF(AL$166="X",
              IF(COUNTBLANK(INDIRECT(ADDRESS(ROW(AL236),MATCH(AL$167,$166:$166,0),1,1)&amp;":"&amp;ADDRESS(ROW(AL236),COLUMN(AL236)-1,1,1),TRUE))&gt;0,"",
                    IF(COUNTIF(INDIRECT(ADDRESS(ROW(AL236),MATCH(AL$167,$166:$166,0),1,1)&amp;":"&amp;ADDRESS(ROW(AL236),COLUMN(AL236)-1,1,1),TRUE),"OK")&gt;0,"OK","NOK")),
              IF(AL$8&gt;=VLOOKUP($A236,'2.2'!$D:$O,5,FALSE),"OK","NOK")),
         "")</f>
        <v/>
      </c>
      <c r="AM236" s="1269" t="str">
        <f ca="1">IF(intern2!AN72&gt;0,
        IF(AM$166="X",
              IF(COUNTBLANK(INDIRECT(ADDRESS(ROW(AM236),MATCH(AM$167,$166:$166,0),1,1)&amp;":"&amp;ADDRESS(ROW(AM236),COLUMN(AM236)-1,1,1),TRUE))&gt;0,"",
                    IF(COUNTIF(INDIRECT(ADDRESS(ROW(AM236),MATCH(AM$167,$166:$166,0),1,1)&amp;":"&amp;ADDRESS(ROW(AM236),COLUMN(AM236)-1,1,1),TRUE),"OK")&gt;0,"OK","NOK")),
              IF(AM$8&gt;=VLOOKUP($A236,'2.2'!$D:$O,5,FALSE),"OK","NOK")),
         "")</f>
        <v/>
      </c>
      <c r="AN236" s="1170" t="str">
        <f ca="1">IF(intern2!AO72&gt;0,
        IF(AN$166="X",
              IF(COUNTBLANK(INDIRECT(ADDRESS(ROW(AN236),MATCH(AN$167,$166:$166,0),1,1)&amp;":"&amp;ADDRESS(ROW(AN236),COLUMN(AN236)-1,1,1),TRUE))&gt;0,"",
                    IF(COUNTIF(INDIRECT(ADDRESS(ROW(AN236),MATCH(AN$167,$166:$166,0),1,1)&amp;":"&amp;ADDRESS(ROW(AN236),COLUMN(AN236)-1,1,1),TRUE),"OK")&gt;0,"OK","NOK")),
              IF(AN$8&gt;=VLOOKUP($A236,'2.2'!$D:$O,5,FALSE),"OK","NOK")),
         "")</f>
        <v/>
      </c>
      <c r="AO236" s="1156" t="str">
        <f ca="1">IF(intern2!AP72&gt;0,
        IF(AO$166="X",
              IF(COUNTBLANK(INDIRECT(ADDRESS(ROW(AO236),MATCH(AO$167,$166:$166,0),1,1)&amp;":"&amp;ADDRESS(ROW(AO236),COLUMN(AO236)-1,1,1),TRUE))&gt;0,"",
                    IF(COUNTIF(INDIRECT(ADDRESS(ROW(AO236),MATCH(AO$167,$166:$166,0),1,1)&amp;":"&amp;ADDRESS(ROW(AO236),COLUMN(AO236)-1,1,1),TRUE),"OK")&gt;0,"OK","NOK")),
              IF(AO$8&gt;=VLOOKUP($A236,'2.2'!$D:$O,5,FALSE),"OK","NOK")),
         "")</f>
        <v/>
      </c>
      <c r="AP236" s="1156" t="str">
        <f ca="1">IF(intern2!AQ72&gt;0,
        IF(AP$166="X",
              IF(COUNTBLANK(INDIRECT(ADDRESS(ROW(AP236),MATCH(AP$167,$166:$166,0),1,1)&amp;":"&amp;ADDRESS(ROW(AP236),COLUMN(AP236)-1,1,1),TRUE))&gt;0,"",
                    IF(COUNTIF(INDIRECT(ADDRESS(ROW(AP236),MATCH(AP$167,$166:$166,0),1,1)&amp;":"&amp;ADDRESS(ROW(AP236),COLUMN(AP236)-1,1,1),TRUE),"OK")&gt;0,"OK","NOK")),
              IF(AP$8&gt;=VLOOKUP($A236,'2.2'!$D:$O,5,FALSE),"OK","NOK")),
         "")</f>
        <v/>
      </c>
      <c r="AQ236" s="1269" t="str">
        <f ca="1">IF(intern2!AR72&gt;0,
        IF(AQ$166="X",
              IF(COUNTBLANK(INDIRECT(ADDRESS(ROW(AQ236),MATCH(AQ$167,$166:$166,0),1,1)&amp;":"&amp;ADDRESS(ROW(AQ236),COLUMN(AQ236)-1,1,1),TRUE))&gt;0,"",
                    IF(COUNTIF(INDIRECT(ADDRESS(ROW(AQ236),MATCH(AQ$167,$166:$166,0),1,1)&amp;":"&amp;ADDRESS(ROW(AQ236),COLUMN(AQ236)-1,1,1),TRUE),"OK")&gt;0,"OK","NOK")),
              IF(AQ$8&gt;=VLOOKUP($A236,'2.2'!$D:$O,5,FALSE),"OK","NOK")),
         "")</f>
        <v/>
      </c>
      <c r="AR236" s="1156" t="str">
        <f ca="1">IF(intern2!AS72&gt;0,
        IF(AR$166="X",
              IF(COUNTBLANK(INDIRECT(ADDRESS(ROW(AR236),MATCH(AR$167,$166:$166,0),1,1)&amp;":"&amp;ADDRESS(ROW(AR236),COLUMN(AR236)-1,1,1),TRUE))&gt;0,"",
                    IF(COUNTIF(INDIRECT(ADDRESS(ROW(AR236),MATCH(AR$167,$166:$166,0),1,1)&amp;":"&amp;ADDRESS(ROW(AR236),COLUMN(AR236)-1,1,1),TRUE),"OK")&gt;0,"OK","NOK")),
              IF(AR$8&gt;=VLOOKUP($A236,'2.2'!$D:$O,5,FALSE),"OK","NOK")),
         "")</f>
        <v/>
      </c>
      <c r="AS236" s="1156" t="str">
        <f ca="1">IF(intern2!AT72&gt;0,
        IF(AS$166="X",
              IF(COUNTBLANK(INDIRECT(ADDRESS(ROW(AS236),MATCH(AS$167,$166:$166,0),1,1)&amp;":"&amp;ADDRESS(ROW(AS236),COLUMN(AS236)-1,1,1),TRUE))&gt;0,"",
                    IF(COUNTIF(INDIRECT(ADDRESS(ROW(AS236),MATCH(AS$167,$166:$166,0),1,1)&amp;":"&amp;ADDRESS(ROW(AS236),COLUMN(AS236)-1,1,1),TRUE),"OK")&gt;0,"OK","NOK")),
              IF(AS$8&gt;=VLOOKUP($A236,'2.2'!$D:$O,5,FALSE),"OK","NOK")),
         "")</f>
        <v/>
      </c>
      <c r="AT236" s="1269" t="str">
        <f ca="1">IF(intern2!AU72&gt;0,
        IF(AT$166="X",
              IF(COUNTBLANK(INDIRECT(ADDRESS(ROW(AT236),MATCH(AT$167,$166:$166,0),1,1)&amp;":"&amp;ADDRESS(ROW(AT236),COLUMN(AT236)-1,1,1),TRUE))&gt;0,"",
                    IF(COUNTIF(INDIRECT(ADDRESS(ROW(AT236),MATCH(AT$167,$166:$166,0),1,1)&amp;":"&amp;ADDRESS(ROW(AT236),COLUMN(AT236)-1,1,1),TRUE),"OK")&gt;0,"OK","NOK")),
              IF(AT$8&gt;=VLOOKUP($A236,'2.2'!$D:$O,5,FALSE),"OK","NOK")),
         "")</f>
        <v/>
      </c>
      <c r="AU236" s="1156" t="str">
        <f ca="1">IF(intern2!AV72&gt;0,
        IF(AU$166="X",
              IF(COUNTBLANK(INDIRECT(ADDRESS(ROW(AU236),MATCH(AU$167,$166:$166,0),1,1)&amp;":"&amp;ADDRESS(ROW(AU236),COLUMN(AU236)-1,1,1),TRUE))&gt;0,"",
                    IF(COUNTIF(INDIRECT(ADDRESS(ROW(AU236),MATCH(AU$167,$166:$166,0),1,1)&amp;":"&amp;ADDRESS(ROW(AU236),COLUMN(AU236)-1,1,1),TRUE),"OK")&gt;0,"OK","NOK")),
              IF(AU$8&gt;=VLOOKUP($A236,'2.2'!$D:$O,5,FALSE),"OK","NOK")),
         "")</f>
        <v/>
      </c>
      <c r="AV236" s="1156" t="str">
        <f ca="1">IF(intern2!AW72&gt;0,
        IF(AV$166="X",
              IF(COUNTBLANK(INDIRECT(ADDRESS(ROW(AV236),MATCH(AV$167,$166:$166,0),1,1)&amp;":"&amp;ADDRESS(ROW(AV236),COLUMN(AV236)-1,1,1),TRUE))&gt;0,"",
                    IF(COUNTIF(INDIRECT(ADDRESS(ROW(AV236),MATCH(AV$167,$166:$166,0),1,1)&amp;":"&amp;ADDRESS(ROW(AV236),COLUMN(AV236)-1,1,1),TRUE),"OK")&gt;0,"OK","NOK")),
              IF(AV$8&gt;=VLOOKUP($A236,'2.2'!$D:$O,5,FALSE),"OK","NOK")),
         "")</f>
        <v/>
      </c>
      <c r="AW236" s="1156" t="str">
        <f ca="1">IF(intern2!AX72&gt;0,
        IF(AW$166="X",
              IF(COUNTBLANK(INDIRECT(ADDRESS(ROW(AW236),MATCH(AW$167,$166:$166,0),1,1)&amp;":"&amp;ADDRESS(ROW(AW236),COLUMN(AW236)-1,1,1),TRUE))&gt;0,"",
                    IF(COUNTIF(INDIRECT(ADDRESS(ROW(AW236),MATCH(AW$167,$166:$166,0),1,1)&amp;":"&amp;ADDRESS(ROW(AW236),COLUMN(AW236)-1,1,1),TRUE),"OK")&gt;0,"OK","NOK")),
              IF(AW$8&gt;=VLOOKUP($A236,'2.2'!$D:$O,5,FALSE),"OK","NOK")),
         "")</f>
        <v/>
      </c>
      <c r="AX236" s="1156" t="str">
        <f ca="1">IF(intern2!AY72&gt;0,
        IF(AX$166="X",
              IF(COUNTBLANK(INDIRECT(ADDRESS(ROW(AX236),MATCH(AX$167,$166:$166,0),1,1)&amp;":"&amp;ADDRESS(ROW(AX236),COLUMN(AX236)-1,1,1),TRUE))&gt;0,"",
                    IF(COUNTIF(INDIRECT(ADDRESS(ROW(AX236),MATCH(AX$167,$166:$166,0),1,1)&amp;":"&amp;ADDRESS(ROW(AX236),COLUMN(AX236)-1,1,1),TRUE),"OK")&gt;0,"OK","NOK")),
              IF(AX$8&gt;=VLOOKUP($A236,'2.2'!$D:$O,5,FALSE),"OK","NOK")),
         "")</f>
        <v/>
      </c>
      <c r="AY236" s="1156" t="str">
        <f ca="1">IF(intern2!AZ72&gt;0,
        IF(AY$166="X",
              IF(COUNTBLANK(INDIRECT(ADDRESS(ROW(AY236),MATCH(AY$167,$166:$166,0),1,1)&amp;":"&amp;ADDRESS(ROW(AY236),COLUMN(AY236)-1,1,1),TRUE))&gt;0,"",
                    IF(COUNTIF(INDIRECT(ADDRESS(ROW(AY236),MATCH(AY$167,$166:$166,0),1,1)&amp;":"&amp;ADDRESS(ROW(AY236),COLUMN(AY236)-1,1,1),TRUE),"OK")&gt;0,"OK","NOK")),
              IF(AY$8&gt;=VLOOKUP($A236,'2.2'!$D:$O,5,FALSE),"OK","NOK")),
         "")</f>
        <v/>
      </c>
      <c r="AZ236" s="1269" t="str">
        <f ca="1">IF(intern2!BA72&gt;0,
        IF(AZ$166="X",
              IF(COUNTBLANK(INDIRECT(ADDRESS(ROW(AZ236),MATCH(AZ$167,$166:$166,0),1,1)&amp;":"&amp;ADDRESS(ROW(AZ236),COLUMN(AZ236)-1,1,1),TRUE))&gt;0,"",
                    IF(COUNTIF(INDIRECT(ADDRESS(ROW(AZ236),MATCH(AZ$167,$166:$166,0),1,1)&amp;":"&amp;ADDRESS(ROW(AZ236),COLUMN(AZ236)-1,1,1),TRUE),"OK")&gt;0,"OK","NOK")),
              IF(AZ$8&gt;=VLOOKUP($A236,'2.2'!$D:$O,5,FALSE),"OK","NOK")),
         "")</f>
        <v/>
      </c>
      <c r="BA236" s="1156" t="str">
        <f ca="1">IF(intern2!BB72&gt;0,
        IF(BA$166="X",
              IF(COUNTBLANK(INDIRECT(ADDRESS(ROW(BA236),MATCH(BA$167,$166:$166,0),1,1)&amp;":"&amp;ADDRESS(ROW(BA236),COLUMN(BA236)-1,1,1),TRUE))&gt;0,"",
                    IF(COUNTIF(INDIRECT(ADDRESS(ROW(BA236),MATCH(BA$167,$166:$166,0),1,1)&amp;":"&amp;ADDRESS(ROW(BA236),COLUMN(BA236)-1,1,1),TRUE),"OK")&gt;0,"OK","NOK")),
              IF(BA$8&gt;=VLOOKUP($A236,'2.2'!$D:$O,5,FALSE),"OK","NOK")),
         "")</f>
        <v/>
      </c>
      <c r="BB236" s="1156" t="str">
        <f ca="1">IF(intern2!BC72&gt;0,
        IF(BB$166="X",
              IF(COUNTBLANK(INDIRECT(ADDRESS(ROW(BB236),MATCH(BB$167,$166:$166,0),1,1)&amp;":"&amp;ADDRESS(ROW(BB236),COLUMN(BB236)-1,1,1),TRUE))&gt;0,"",
                    IF(COUNTIF(INDIRECT(ADDRESS(ROW(BB236),MATCH(BB$167,$166:$166,0),1,1)&amp;":"&amp;ADDRESS(ROW(BB236),COLUMN(BB236)-1,1,1),TRUE),"OK")&gt;0,"OK","NOK")),
              IF(BB$8&gt;=VLOOKUP($A236,'2.2'!$D:$O,5,FALSE),"OK","NOK")),
         "")</f>
        <v/>
      </c>
      <c r="BC236" s="1156" t="str">
        <f ca="1">IF(intern2!BD72&gt;0,
        IF(BC$166="X",
              IF(COUNTBLANK(INDIRECT(ADDRESS(ROW(BC236),MATCH(BC$167,$166:$166,0),1,1)&amp;":"&amp;ADDRESS(ROW(BC236),COLUMN(BC236)-1,1,1),TRUE))&gt;0,"",
                    IF(COUNTIF(INDIRECT(ADDRESS(ROW(BC236),MATCH(BC$167,$166:$166,0),1,1)&amp;":"&amp;ADDRESS(ROW(BC236),COLUMN(BC236)-1,1,1),TRUE),"OK")&gt;0,"OK","NOK")),
              IF(BC$8&gt;=VLOOKUP($A236,'2.2'!$D:$O,5,FALSE),"OK","NOK")),
         "")</f>
        <v/>
      </c>
      <c r="BD236" s="1156" t="str">
        <f ca="1">IF(intern2!BE72&gt;0,
        IF(BD$166="X",
              IF(COUNTBLANK(INDIRECT(ADDRESS(ROW(BD236),MATCH(BD$167,$166:$166,0),1,1)&amp;":"&amp;ADDRESS(ROW(BD236),COLUMN(BD236)-1,1,1),TRUE))&gt;0,"",
                    IF(COUNTIF(INDIRECT(ADDRESS(ROW(BD236),MATCH(BD$167,$166:$166,0),1,1)&amp;":"&amp;ADDRESS(ROW(BD236),COLUMN(BD236)-1,1,1),TRUE),"OK")&gt;0,"OK","NOK")),
              IF(BD$8&gt;=VLOOKUP($A236,'2.2'!$D:$O,5,FALSE),"OK","NOK")),
         "")</f>
        <v/>
      </c>
      <c r="BE236" s="1156" t="str">
        <f ca="1">IF(intern2!BF72&gt;0,
        IF(BE$166="X",
              IF(COUNTBLANK(INDIRECT(ADDRESS(ROW(BE236),MATCH(BE$167,$166:$166,0),1,1)&amp;":"&amp;ADDRESS(ROW(BE236),COLUMN(BE236)-1,1,1),TRUE))&gt;0,"",
                    IF(COUNTIF(INDIRECT(ADDRESS(ROW(BE236),MATCH(BE$167,$166:$166,0),1,1)&amp;":"&amp;ADDRESS(ROW(BE236),COLUMN(BE236)-1,1,1),TRUE),"OK")&gt;0,"OK","NOK")),
              IF(BE$8&gt;=VLOOKUP($A236,'2.2'!$D:$O,5,FALSE),"OK","NOK")),
         "")</f>
        <v/>
      </c>
      <c r="BF236" s="1170" t="str">
        <f ca="1">IF(intern2!BG72&gt;0,
        IF(BF$166="X",
              IF(COUNTBLANK(INDIRECT(ADDRESS(ROW(BF236),MATCH(BF$167,$166:$166,0),1,1)&amp;":"&amp;ADDRESS(ROW(BF236),COLUMN(BF236)-1,1,1),TRUE))&gt;0,"",
                    IF(COUNTIF(INDIRECT(ADDRESS(ROW(BF236),MATCH(BF$167,$166:$166,0),1,1)&amp;":"&amp;ADDRESS(ROW(BF236),COLUMN(BF236)-1,1,1),TRUE),"OK")&gt;0,"OK","NOK")),
              IF(BF$8&gt;=VLOOKUP($A236,'2.2'!$D:$O,5,FALSE),"OK","NOK")),
         "")</f>
        <v/>
      </c>
      <c r="BG236" s="1269" t="str">
        <f ca="1">IF(intern2!BH72&gt;0,
        IF(BG$166="X",
              IF(COUNTBLANK(INDIRECT(ADDRESS(ROW(BG236),MATCH(BG$167,$166:$166,0),1,1)&amp;":"&amp;ADDRESS(ROW(BG236),COLUMN(BG236)-1,1,1),TRUE))&gt;0,"",
                    IF(COUNTIF(INDIRECT(ADDRESS(ROW(BG236),MATCH(BG$167,$166:$166,0),1,1)&amp;":"&amp;ADDRESS(ROW(BG236),COLUMN(BG236)-1,1,1),TRUE),"OK")&gt;0,"OK","NOK")),
              IF(BG$8&gt;=VLOOKUP($A236,'2.2'!$D:$O,5,FALSE),"OK","NOK")),
         "")</f>
        <v/>
      </c>
      <c r="BH236" s="1176" t="str">
        <f t="shared" ca="1" si="77"/>
        <v>NOK</v>
      </c>
      <c r="BI236" s="1176"/>
    </row>
    <row r="237" spans="1:62" ht="26.4" x14ac:dyDescent="0.25">
      <c r="A237" s="716" t="str">
        <f t="shared" ref="A237:B237" si="81">+A77</f>
        <v>HER1.1.3</v>
      </c>
      <c r="B237" s="1157" t="str">
        <f t="shared" si="81"/>
        <v>Chirurgia e interventi all'aorta toracale</v>
      </c>
      <c r="C237" s="1156" t="str">
        <f ca="1">IF(intern2!D73&gt;0,
        IF(C$166="X",
              IF(COUNTBLANK(INDIRECT(ADDRESS(ROW(C237),MATCH(C$167,$166:$166,0),1,1)&amp;":"&amp;ADDRESS(ROW(C237),COLUMN(C237)-1,1,1),TRUE))&gt;0,"",
                    IF(COUNTIF(INDIRECT(ADDRESS(ROW(C237),MATCH(C$167,$166:$166,0),1,1)&amp;":"&amp;ADDRESS(ROW(C237),COLUMN(C237)-1,1,1),TRUE),"OK")&gt;0,"OK","NOK")),
              IF(C$8&gt;=VLOOKUP($A237,'2.2'!$D:$O,5,FALSE),"OK","NOK")),
         "")</f>
        <v/>
      </c>
      <c r="D237" s="1156" t="str">
        <f ca="1">IF(intern2!E73&gt;0,
        IF(D$166="X",
              IF(COUNTBLANK(INDIRECT(ADDRESS(ROW(D237),MATCH(D$167,$166:$166,0),1,1)&amp;":"&amp;ADDRESS(ROW(D237),COLUMN(D237)-1,1,1),TRUE))&gt;0,"",
                    IF(COUNTIF(INDIRECT(ADDRESS(ROW(D237),MATCH(D$167,$166:$166,0),1,1)&amp;":"&amp;ADDRESS(ROW(D237),COLUMN(D237)-1,1,1),TRUE),"OK")&gt;0,"OK","NOK")),
              IF(D$8&gt;=VLOOKUP($A237,'2.2'!$D:$O,5,FALSE),"OK","NOK")),
         "")</f>
        <v/>
      </c>
      <c r="E237" s="1156" t="str">
        <f ca="1">IF(intern2!F73&gt;0,
        IF(E$166="X",
              IF(COUNTBLANK(INDIRECT(ADDRESS(ROW(E237),MATCH(E$167,$166:$166,0),1,1)&amp;":"&amp;ADDRESS(ROW(E237),COLUMN(E237)-1,1,1),TRUE))&gt;0,"",
                    IF(COUNTIF(INDIRECT(ADDRESS(ROW(E237),MATCH(E$167,$166:$166,0),1,1)&amp;":"&amp;ADDRESS(ROW(E237),COLUMN(E237)-1,1,1),TRUE),"OK")&gt;0,"OK","NOK")),
              IF(E$8&gt;=VLOOKUP($A237,'2.2'!$D:$O,5,FALSE),"OK","NOK")),
         "")</f>
        <v/>
      </c>
      <c r="F237" s="1156" t="str">
        <f ca="1">IF(intern2!G73&gt;0,
        IF(F$166="X",
              IF(COUNTBLANK(INDIRECT(ADDRESS(ROW(F237),MATCH(F$167,$166:$166,0),1,1)&amp;":"&amp;ADDRESS(ROW(F237),COLUMN(F237)-1,1,1),TRUE))&gt;0,"",
                    IF(COUNTIF(INDIRECT(ADDRESS(ROW(F237),MATCH(F$167,$166:$166,0),1,1)&amp;":"&amp;ADDRESS(ROW(F237),COLUMN(F237)-1,1,1),TRUE),"OK")&gt;0,"OK","NOK")),
              IF(F$8&gt;=VLOOKUP($A237,'2.2'!$D:$O,5,FALSE),"OK","NOK")),
         "")</f>
        <v/>
      </c>
      <c r="G237" s="1156" t="str">
        <f ca="1">IF(intern2!H73&gt;0,
        IF(G$166="X",
              IF(COUNTBLANK(INDIRECT(ADDRESS(ROW(G237),MATCH(G$167,$166:$166,0),1,1)&amp;":"&amp;ADDRESS(ROW(G237),COLUMN(G237)-1,1,1),TRUE))&gt;0,"",
                    IF(COUNTIF(INDIRECT(ADDRESS(ROW(G237),MATCH(G$167,$166:$166,0),1,1)&amp;":"&amp;ADDRESS(ROW(G237),COLUMN(G237)-1,1,1),TRUE),"OK")&gt;0,"OK","NOK")),
              IF(G$8&gt;=VLOOKUP($A237,'2.2'!$D:$O,5,FALSE),"OK","NOK")),
         "")</f>
        <v/>
      </c>
      <c r="H237" s="1156" t="str">
        <f ca="1">IF(intern2!I73&gt;0,
        IF(H$166="X",
              IF(COUNTBLANK(INDIRECT(ADDRESS(ROW(H237),MATCH(H$167,$166:$166,0),1,1)&amp;":"&amp;ADDRESS(ROW(H237),COLUMN(H237)-1,1,1),TRUE))&gt;0,"",
                    IF(COUNTIF(INDIRECT(ADDRESS(ROW(H237),MATCH(H$167,$166:$166,0),1,1)&amp;":"&amp;ADDRESS(ROW(H237),COLUMN(H237)-1,1,1),TRUE),"OK")&gt;0,"OK","NOK")),
              IF(H$8&gt;=VLOOKUP($A237,'2.2'!$D:$O,5,FALSE),"OK","NOK")),
         "")</f>
        <v/>
      </c>
      <c r="I237" s="1269" t="str">
        <f ca="1">IF(intern2!J73&gt;0,
        IF(I$166="X",
              IF(COUNTBLANK(INDIRECT(ADDRESS(ROW(I237),MATCH(I$167,$166:$166,0),1,1)&amp;":"&amp;ADDRESS(ROW(I237),COLUMN(I237)-1,1,1),TRUE))&gt;0,"",
                    IF(COUNTIF(INDIRECT(ADDRESS(ROW(I237),MATCH(I$167,$166:$166,0),1,1)&amp;":"&amp;ADDRESS(ROW(I237),COLUMN(I237)-1,1,1),TRUE),"OK")&gt;0,"OK","NOK")),
              IF(I$8&gt;=VLOOKUP($A237,'2.2'!$D:$O,5,FALSE),"OK","NOK")),
         "")</f>
        <v/>
      </c>
      <c r="J237" s="1159" t="str">
        <f ca="1">IF(intern2!K73&gt;0,
        IF(J$166="X",
              IF(COUNTBLANK(INDIRECT(ADDRESS(ROW(J237),MATCH(J$167,$166:$166,0),1,1)&amp;":"&amp;ADDRESS(ROW(J237),COLUMN(J237)-1,1,1),TRUE))&gt;0,"",
                    IF(COUNTIF(INDIRECT(ADDRESS(ROW(J237),MATCH(J$167,$166:$166,0),1,1)&amp;":"&amp;ADDRESS(ROW(J237),COLUMN(J237)-1,1,1),TRUE),"OK")&gt;0,"OK","NOK")),
              IF(J$8&gt;=VLOOKUP($A237,'2.2'!$D:$O,5,FALSE),"OK","NOK")),
         "")</f>
        <v>NOK</v>
      </c>
      <c r="K237" s="1156" t="str">
        <f ca="1">IF(intern2!L73&gt;0,
        IF(K$166="X",
              IF(COUNTBLANK(INDIRECT(ADDRESS(ROW(K237),MATCH(K$167,$166:$166,0),1,1)&amp;":"&amp;ADDRESS(ROW(K237),COLUMN(K237)-1,1,1),TRUE))&gt;0,"",
                    IF(COUNTIF(INDIRECT(ADDRESS(ROW(K237),MATCH(K$167,$166:$166,0),1,1)&amp;":"&amp;ADDRESS(ROW(K237),COLUMN(K237)-1,1,1),TRUE),"OK")&gt;0,"OK","NOK")),
              IF(K$8&gt;=VLOOKUP($A237,'2.2'!$D:$O,5,FALSE),"OK","NOK")),
         "")</f>
        <v/>
      </c>
      <c r="L237" s="1156" t="str">
        <f ca="1">IF(intern2!M73&gt;0,
        IF(L$166="X",
              IF(COUNTBLANK(INDIRECT(ADDRESS(ROW(L237),MATCH(L$167,$166:$166,0),1,1)&amp;":"&amp;ADDRESS(ROW(L237),COLUMN(L237)-1,1,1),TRUE))&gt;0,"",
                    IF(COUNTIF(INDIRECT(ADDRESS(ROW(L237),MATCH(L$167,$166:$166,0),1,1)&amp;":"&amp;ADDRESS(ROW(L237),COLUMN(L237)-1,1,1),TRUE),"OK")&gt;0,"OK","NOK")),
              IF(L$8&gt;=VLOOKUP($A237,'2.2'!$D:$O,5,FALSE),"OK","NOK")),
         "")</f>
        <v/>
      </c>
      <c r="M237" s="1156" t="str">
        <f ca="1">IF(intern2!N73&gt;0,
        IF(M$166="X",
              IF(COUNTBLANK(INDIRECT(ADDRESS(ROW(M237),MATCH(M$167,$166:$166,0),1,1)&amp;":"&amp;ADDRESS(ROW(M237),COLUMN(M237)-1,1,1),TRUE))&gt;0,"",
                    IF(COUNTIF(INDIRECT(ADDRESS(ROW(M237),MATCH(M$167,$166:$166,0),1,1)&amp;":"&amp;ADDRESS(ROW(M237),COLUMN(M237)-1,1,1),TRUE),"OK")&gt;0,"OK","NOK")),
              IF(M$8&gt;=VLOOKUP($A237,'2.2'!$D:$O,5,FALSE),"OK","NOK")),
         "")</f>
        <v/>
      </c>
      <c r="N237" s="1156" t="str">
        <f ca="1">IF(intern2!O73&gt;0,
        IF(N$166="X",
              IF(COUNTBLANK(INDIRECT(ADDRESS(ROW(N237),MATCH(N$167,$166:$166,0),1,1)&amp;":"&amp;ADDRESS(ROW(N237),COLUMN(N237)-1,1,1),TRUE))&gt;0,"",
                    IF(COUNTIF(INDIRECT(ADDRESS(ROW(N237),MATCH(N$167,$166:$166,0),1,1)&amp;":"&amp;ADDRESS(ROW(N237),COLUMN(N237)-1,1,1),TRUE),"OK")&gt;0,"OK","NOK")),
              IF(N$8&gt;=VLOOKUP($A237,'2.2'!$D:$O,5,FALSE),"OK","NOK")),
         "")</f>
        <v/>
      </c>
      <c r="O237" s="1156" t="str">
        <f ca="1">IF(intern2!P73&gt;0,
        IF(O$166="X",
              IF(COUNTBLANK(INDIRECT(ADDRESS(ROW(O237),MATCH(O$167,$166:$166,0),1,1)&amp;":"&amp;ADDRESS(ROW(O237),COLUMN(O237)-1,1,1),TRUE))&gt;0,"",
                    IF(COUNTIF(INDIRECT(ADDRESS(ROW(O237),MATCH(O$167,$166:$166,0),1,1)&amp;":"&amp;ADDRESS(ROW(O237),COLUMN(O237)-1,1,1),TRUE),"OK")&gt;0,"OK","NOK")),
              IF(O$8&gt;=VLOOKUP($A237,'2.2'!$D:$O,5,FALSE),"OK","NOK")),
         "")</f>
        <v/>
      </c>
      <c r="P237" s="1156" t="str">
        <f ca="1">IF(intern2!Q73&gt;0,
        IF(P$166="X",
              IF(COUNTBLANK(INDIRECT(ADDRESS(ROW(P237),MATCH(P$167,$166:$166,0),1,1)&amp;":"&amp;ADDRESS(ROW(P237),COLUMN(P237)-1,1,1),TRUE))&gt;0,"",
                    IF(COUNTIF(INDIRECT(ADDRESS(ROW(P237),MATCH(P$167,$166:$166,0),1,1)&amp;":"&amp;ADDRESS(ROW(P237),COLUMN(P237)-1,1,1),TRUE),"OK")&gt;0,"OK","NOK")),
              IF(P$8&gt;=VLOOKUP($A237,'2.2'!$D:$O,5,FALSE),"OK","NOK")),
         "")</f>
        <v/>
      </c>
      <c r="Q237" s="1156" t="str">
        <f ca="1">IF(intern2!R73&gt;0,
        IF(Q$166="X",
              IF(COUNTBLANK(INDIRECT(ADDRESS(ROW(Q237),MATCH(Q$167,$166:$166,0),1,1)&amp;":"&amp;ADDRESS(ROW(Q237),COLUMN(Q237)-1,1,1),TRUE))&gt;0,"",
                    IF(COUNTIF(INDIRECT(ADDRESS(ROW(Q237),MATCH(Q$167,$166:$166,0),1,1)&amp;":"&amp;ADDRESS(ROW(Q237),COLUMN(Q237)-1,1,1),TRUE),"OK")&gt;0,"OK","NOK")),
              IF(Q$8&gt;=VLOOKUP($A237,'2.2'!$D:$O,5,FALSE),"OK","NOK")),
         "")</f>
        <v/>
      </c>
      <c r="R237" s="1159" t="str">
        <f ca="1">IF(intern2!S73&gt;0,
        IF(R$166="X",
              IF(COUNTBLANK(INDIRECT(ADDRESS(ROW(R237),MATCH(R$167,$166:$166,0),1,1)&amp;":"&amp;ADDRESS(ROW(R237),COLUMN(R237)-1,1,1),TRUE))&gt;0,"",
                    IF(COUNTIF(INDIRECT(ADDRESS(ROW(R237),MATCH(R$167,$166:$166,0),1,1)&amp;":"&amp;ADDRESS(ROW(R237),COLUMN(R237)-1,1,1),TRUE),"OK")&gt;0,"OK","NOK")),
              IF(R$8&gt;=VLOOKUP($A237,'2.2'!$D:$O,5,FALSE),"OK","NOK")),
         "")</f>
        <v/>
      </c>
      <c r="S237" s="1159" t="str">
        <f ca="1">IF(intern2!T73&gt;0,
        IF(S$166="X",
              IF(COUNTBLANK(INDIRECT(ADDRESS(ROW(S237),MATCH(S$167,$166:$166,0),1,1)&amp;":"&amp;ADDRESS(ROW(S237),COLUMN(S237)-1,1,1),TRUE))&gt;0,"",
                    IF(COUNTIF(INDIRECT(ADDRESS(ROW(S237),MATCH(S$167,$166:$166,0),1,1)&amp;":"&amp;ADDRESS(ROW(S237),COLUMN(S237)-1,1,1),TRUE),"OK")&gt;0,"OK","NOK")),
              IF(S$8&gt;=VLOOKUP($A237,'2.2'!$D:$O,5,FALSE),"OK","NOK")),
         "")</f>
        <v/>
      </c>
      <c r="T237" s="1156" t="str">
        <f ca="1">IF(intern2!U73&gt;0,
        IF(T$166="X",
              IF(COUNTBLANK(INDIRECT(ADDRESS(ROW(T237),MATCH(T$167,$166:$166,0),1,1)&amp;":"&amp;ADDRESS(ROW(T237),COLUMN(T237)-1,1,1),TRUE))&gt;0,"",
                    IF(COUNTIF(INDIRECT(ADDRESS(ROW(T237),MATCH(T$167,$166:$166,0),1,1)&amp;":"&amp;ADDRESS(ROW(T237),COLUMN(T237)-1,1,1),TRUE),"OK")&gt;0,"OK","NOK")),
              IF(T$8&gt;=VLOOKUP($A237,'2.2'!$D:$O,5,FALSE),"OK","NOK")),
         "")</f>
        <v/>
      </c>
      <c r="U237" s="1156" t="str">
        <f ca="1">IF(intern2!V73&gt;0,
        IF(U$166="X",
              IF(COUNTBLANK(INDIRECT(ADDRESS(ROW(U237),MATCH(U$167,$166:$166,0),1,1)&amp;":"&amp;ADDRESS(ROW(U237),COLUMN(U237)-1,1,1),TRUE))&gt;0,"",
                    IF(COUNTIF(INDIRECT(ADDRESS(ROW(U237),MATCH(U$167,$166:$166,0),1,1)&amp;":"&amp;ADDRESS(ROW(U237),COLUMN(U237)-1,1,1),TRUE),"OK")&gt;0,"OK","NOK")),
              IF(U$8&gt;=VLOOKUP($A237,'2.2'!$D:$O,5,FALSE),"OK","NOK")),
         "")</f>
        <v/>
      </c>
      <c r="V237" s="1156" t="str">
        <f ca="1">IF(intern2!W73&gt;0,
        IF(V$166="X",
              IF(COUNTBLANK(INDIRECT(ADDRESS(ROW(V237),MATCH(V$167,$166:$166,0),1,1)&amp;":"&amp;ADDRESS(ROW(V237),COLUMN(V237)-1,1,1),TRUE))&gt;0,"",
                    IF(COUNTIF(INDIRECT(ADDRESS(ROW(V237),MATCH(V$167,$166:$166,0),1,1)&amp;":"&amp;ADDRESS(ROW(V237),COLUMN(V237)-1,1,1),TRUE),"OK")&gt;0,"OK","NOK")),
              IF(V$8&gt;=VLOOKUP($A237,'2.2'!$D:$O,5,FALSE),"OK","NOK")),
         "")</f>
        <v/>
      </c>
      <c r="W237" s="1156" t="str">
        <f ca="1">IF(intern2!X73&gt;0,
        IF(W$166="X",
              IF(COUNTBLANK(INDIRECT(ADDRESS(ROW(W237),MATCH(W$167,$166:$166,0),1,1)&amp;":"&amp;ADDRESS(ROW(W237),COLUMN(W237)-1,1,1),TRUE))&gt;0,"",
                    IF(COUNTIF(INDIRECT(ADDRESS(ROW(W237),MATCH(W$167,$166:$166,0),1,1)&amp;":"&amp;ADDRESS(ROW(W237),COLUMN(W237)-1,1,1),TRUE),"OK")&gt;0,"OK","NOK")),
              IF(W$8&gt;=VLOOKUP($A237,'2.2'!$D:$O,5,FALSE),"OK","NOK")),
         "")</f>
        <v/>
      </c>
      <c r="X237" s="1156" t="str">
        <f ca="1">IF(intern2!Y73&gt;0,
        IF(X$166="X",
              IF(COUNTBLANK(INDIRECT(ADDRESS(ROW(X237),MATCH(X$167,$166:$166,0),1,1)&amp;":"&amp;ADDRESS(ROW(X237),COLUMN(X237)-1,1,1),TRUE))&gt;0,"",
                    IF(COUNTIF(INDIRECT(ADDRESS(ROW(X237),MATCH(X$167,$166:$166,0),1,1)&amp;":"&amp;ADDRESS(ROW(X237),COLUMN(X237)-1,1,1),TRUE),"OK")&gt;0,"OK","NOK")),
              IF(X$8&gt;=VLOOKUP($A237,'2.2'!$D:$O,5,FALSE),"OK","NOK")),
         "")</f>
        <v/>
      </c>
      <c r="Y237" s="1170" t="str">
        <f ca="1">IF(intern2!Z73&gt;0,
        IF(Y$166="X",
              IF(COUNTBLANK(INDIRECT(ADDRESS(ROW(Y237),MATCH(Y$167,$166:$166,0),1,1)&amp;":"&amp;ADDRESS(ROW(Y237),COLUMN(Y237)-1,1,1),TRUE))&gt;0,"",
                    IF(COUNTIF(INDIRECT(ADDRESS(ROW(Y237),MATCH(Y$167,$166:$166,0),1,1)&amp;":"&amp;ADDRESS(ROW(Y237),COLUMN(Y237)-1,1,1),TRUE),"OK")&gt;0,"OK","NOK")),
              IF(Y$8&gt;=VLOOKUP($A237,'2.2'!$D:$O,5,FALSE),"OK","NOK")),
         "")</f>
        <v/>
      </c>
      <c r="Z237" s="1269" t="str">
        <f ca="1">IF(intern2!AA73&gt;0,
        IF(Z$166="X",
              IF(COUNTBLANK(INDIRECT(ADDRESS(ROW(Z237),MATCH(Z$167,$166:$166,0),1,1)&amp;":"&amp;ADDRESS(ROW(Z237),COLUMN(Z237)-1,1,1),TRUE))&gt;0,"",
                    IF(COUNTIF(INDIRECT(ADDRESS(ROW(Z237),MATCH(Z$167,$166:$166,0),1,1)&amp;":"&amp;ADDRESS(ROW(Z237),COLUMN(Z237)-1,1,1),TRUE),"OK")&gt;0,"OK","NOK")),
              IF(Z$8&gt;=VLOOKUP($A237,'2.2'!$D:$O,5,FALSE),"OK","NOK")),
         "")</f>
        <v/>
      </c>
      <c r="AA237" s="1156" t="str">
        <f ca="1">IF(intern2!AB73&gt;0,
        IF(AA$166="X",
              IF(COUNTBLANK(INDIRECT(ADDRESS(ROW(AA237),MATCH(AA$167,$166:$166,0),1,1)&amp;":"&amp;ADDRESS(ROW(AA237),COLUMN(AA237)-1,1,1),TRUE))&gt;0,"",
                    IF(COUNTIF(INDIRECT(ADDRESS(ROW(AA237),MATCH(AA$167,$166:$166,0),1,1)&amp;":"&amp;ADDRESS(ROW(AA237),COLUMN(AA237)-1,1,1),TRUE),"OK")&gt;0,"OK","NOK")),
              IF(AA$8&gt;=VLOOKUP($A237,'2.2'!$D:$O,5,FALSE),"OK","NOK")),
         "")</f>
        <v/>
      </c>
      <c r="AB237" s="1156" t="str">
        <f ca="1">IF(intern2!AC73&gt;0,
        IF(AB$166="X",
              IF(COUNTBLANK(INDIRECT(ADDRESS(ROW(AB237),MATCH(AB$167,$166:$166,0),1,1)&amp;":"&amp;ADDRESS(ROW(AB237),COLUMN(AB237)-1,1,1),TRUE))&gt;0,"",
                    IF(COUNTIF(INDIRECT(ADDRESS(ROW(AB237),MATCH(AB$167,$166:$166,0),1,1)&amp;":"&amp;ADDRESS(ROW(AB237),COLUMN(AB237)-1,1,1),TRUE),"OK")&gt;0,"OK","NOK")),
              IF(AB$8&gt;=VLOOKUP($A237,'2.2'!$D:$O,5,FALSE),"OK","NOK")),
         "")</f>
        <v/>
      </c>
      <c r="AC237" s="1156" t="str">
        <f ca="1">IF(intern2!AD73&gt;0,
        IF(AC$166="X",
              IF(COUNTBLANK(INDIRECT(ADDRESS(ROW(AC237),MATCH(AC$167,$166:$166,0),1,1)&amp;":"&amp;ADDRESS(ROW(AC237),COLUMN(AC237)-1,1,1),TRUE))&gt;0,"",
                    IF(COUNTIF(INDIRECT(ADDRESS(ROW(AC237),MATCH(AC$167,$166:$166,0),1,1)&amp;":"&amp;ADDRESS(ROW(AC237),COLUMN(AC237)-1,1,1),TRUE),"OK")&gt;0,"OK","NOK")),
              IF(AC$8&gt;=VLOOKUP($A237,'2.2'!$D:$O,5,FALSE),"OK","NOK")),
         "")</f>
        <v/>
      </c>
      <c r="AD237" s="1156" t="str">
        <f ca="1">IF(intern2!AE73&gt;0,
        IF(AD$166="X",
              IF(COUNTBLANK(INDIRECT(ADDRESS(ROW(AD237),MATCH(AD$167,$166:$166,0),1,1)&amp;":"&amp;ADDRESS(ROW(AD237),COLUMN(AD237)-1,1,1),TRUE))&gt;0,"",
                    IF(COUNTIF(INDIRECT(ADDRESS(ROW(AD237),MATCH(AD$167,$166:$166,0),1,1)&amp;":"&amp;ADDRESS(ROW(AD237),COLUMN(AD237)-1,1,1),TRUE),"OK")&gt;0,"OK","NOK")),
              IF(AD$8&gt;=VLOOKUP($A237,'2.2'!$D:$O,5,FALSE),"OK","NOK")),
         "")</f>
        <v/>
      </c>
      <c r="AE237" s="1160" t="str">
        <f ca="1">IF(intern2!AF73&gt;0,
        IF(AE$166="X",
              IF(COUNTBLANK(INDIRECT(ADDRESS(ROW(AE237),MATCH(AE$167,$166:$166,0),1,1)&amp;":"&amp;ADDRESS(ROW(AE237),COLUMN(AE237)-1,1,1),TRUE))&gt;0,"",
                    IF(COUNTIF(INDIRECT(ADDRESS(ROW(AE237),MATCH(AE$167,$166:$166,0),1,1)&amp;":"&amp;ADDRESS(ROW(AE237),COLUMN(AE237)-1,1,1),TRUE),"OK")&gt;0,"OK","NOK")),
              IF(AE$8&gt;=VLOOKUP($A237,'2.2'!$D:$O,5,FALSE),"OK","NOK")),
         "")</f>
        <v/>
      </c>
      <c r="AF237" s="1269" t="str">
        <f ca="1">IF(intern2!AG73&gt;0,
        IF(AF$166="X",
              IF(COUNTBLANK(INDIRECT(ADDRESS(ROW(AF237),MATCH(AF$167,$166:$166,0),1,1)&amp;":"&amp;ADDRESS(ROW(AF237),COLUMN(AF237)-1,1,1),TRUE))&gt;0,"",
                    IF(COUNTIF(INDIRECT(ADDRESS(ROW(AF237),MATCH(AF$167,$166:$166,0),1,1)&amp;":"&amp;ADDRESS(ROW(AF237),COLUMN(AF237)-1,1,1),TRUE),"OK")&gt;0,"OK","NOK")),
              IF(AF$8&gt;=VLOOKUP($A237,'2.2'!$D:$O,5,FALSE),"OK","NOK")),
         "")</f>
        <v/>
      </c>
      <c r="AG237" s="1160" t="str">
        <f ca="1">IF(intern2!AH73&gt;0,
        IF(AG$166="X",
              IF(COUNTBLANK(INDIRECT(ADDRESS(ROW(AG237),MATCH(AG$167,$166:$166,0),1,1)&amp;":"&amp;ADDRESS(ROW(AG237),COLUMN(AG237)-1,1,1),TRUE))&gt;0,"",
                    IF(COUNTIF(INDIRECT(ADDRESS(ROW(AG237),MATCH(AG$167,$166:$166,0),1,1)&amp;":"&amp;ADDRESS(ROW(AG237),COLUMN(AG237)-1,1,1),TRUE),"OK")&gt;0,"OK","NOK")),
              IF(AG$8&gt;=VLOOKUP($A237,'2.2'!$D:$O,5,FALSE),"OK","NOK")),
         "")</f>
        <v/>
      </c>
      <c r="AH237" s="1160" t="str">
        <f ca="1">IF(intern2!AI73&gt;0,
        IF(AH$166="X",
              IF(COUNTBLANK(INDIRECT(ADDRESS(ROW(AH237),MATCH(AH$167,$166:$166,0),1,1)&amp;":"&amp;ADDRESS(ROW(AH237),COLUMN(AH237)-1,1,1),TRUE))&gt;0,"",
                    IF(COUNTIF(INDIRECT(ADDRESS(ROW(AH237),MATCH(AH$167,$166:$166,0),1,1)&amp;":"&amp;ADDRESS(ROW(AH237),COLUMN(AH237)-1,1,1),TRUE),"OK")&gt;0,"OK","NOK")),
              IF(AH$8&gt;=VLOOKUP($A237,'2.2'!$D:$O,5,FALSE),"OK","NOK")),
         "")</f>
        <v/>
      </c>
      <c r="AI237" s="1156" t="str">
        <f ca="1">IF(intern2!AJ73&gt;0,
        IF(AI$166="X",
              IF(COUNTBLANK(INDIRECT(ADDRESS(ROW(AI237),MATCH(AI$167,$166:$166,0),1,1)&amp;":"&amp;ADDRESS(ROW(AI237),COLUMN(AI237)-1,1,1),TRUE))&gt;0,"",
                    IF(COUNTIF(INDIRECT(ADDRESS(ROW(AI237),MATCH(AI$167,$166:$166,0),1,1)&amp;":"&amp;ADDRESS(ROW(AI237),COLUMN(AI237)-1,1,1),TRUE),"OK")&gt;0,"OK","NOK")),
              IF(AI$8&gt;=VLOOKUP($A237,'2.2'!$D:$O,5,FALSE),"OK","NOK")),
         "")</f>
        <v/>
      </c>
      <c r="AJ237" s="1156" t="str">
        <f ca="1">IF(intern2!AK73&gt;0,
        IF(AJ$166="X",
              IF(COUNTBLANK(INDIRECT(ADDRESS(ROW(AJ237),MATCH(AJ$167,$166:$166,0),1,1)&amp;":"&amp;ADDRESS(ROW(AJ237),COLUMN(AJ237)-1,1,1),TRUE))&gt;0,"",
                    IF(COUNTIF(INDIRECT(ADDRESS(ROW(AJ237),MATCH(AJ$167,$166:$166,0),1,1)&amp;":"&amp;ADDRESS(ROW(AJ237),COLUMN(AJ237)-1,1,1),TRUE),"OK")&gt;0,"OK","NOK")),
              IF(AJ$8&gt;=VLOOKUP($A237,'2.2'!$D:$O,5,FALSE),"OK","NOK")),
         "")</f>
        <v/>
      </c>
      <c r="AK237" s="1156" t="str">
        <f ca="1">IF(intern2!AL73&gt;0,
        IF(AK$166="X",
              IF(COUNTBLANK(INDIRECT(ADDRESS(ROW(AK237),MATCH(AK$167,$166:$166,0),1,1)&amp;":"&amp;ADDRESS(ROW(AK237),COLUMN(AK237)-1,1,1),TRUE))&gt;0,"",
                    IF(COUNTIF(INDIRECT(ADDRESS(ROW(AK237),MATCH(AK$167,$166:$166,0),1,1)&amp;":"&amp;ADDRESS(ROW(AK237),COLUMN(AK237)-1,1,1),TRUE),"OK")&gt;0,"OK","NOK")),
              IF(AK$8&gt;=VLOOKUP($A237,'2.2'!$D:$O,5,FALSE),"OK","NOK")),
         "")</f>
        <v/>
      </c>
      <c r="AL237" s="1156" t="str">
        <f ca="1">IF(intern2!AM73&gt;0,
        IF(AL$166="X",
              IF(COUNTBLANK(INDIRECT(ADDRESS(ROW(AL237),MATCH(AL$167,$166:$166,0),1,1)&amp;":"&amp;ADDRESS(ROW(AL237),COLUMN(AL237)-1,1,1),TRUE))&gt;0,"",
                    IF(COUNTIF(INDIRECT(ADDRESS(ROW(AL237),MATCH(AL$167,$166:$166,0),1,1)&amp;":"&amp;ADDRESS(ROW(AL237),COLUMN(AL237)-1,1,1),TRUE),"OK")&gt;0,"OK","NOK")),
              IF(AL$8&gt;=VLOOKUP($A237,'2.2'!$D:$O,5,FALSE),"OK","NOK")),
         "")</f>
        <v/>
      </c>
      <c r="AM237" s="1269" t="str">
        <f ca="1">IF(intern2!AN73&gt;0,
        IF(AM$166="X",
              IF(COUNTBLANK(INDIRECT(ADDRESS(ROW(AM237),MATCH(AM$167,$166:$166,0),1,1)&amp;":"&amp;ADDRESS(ROW(AM237),COLUMN(AM237)-1,1,1),TRUE))&gt;0,"",
                    IF(COUNTIF(INDIRECT(ADDRESS(ROW(AM237),MATCH(AM$167,$166:$166,0),1,1)&amp;":"&amp;ADDRESS(ROW(AM237),COLUMN(AM237)-1,1,1),TRUE),"OK")&gt;0,"OK","NOK")),
              IF(AM$8&gt;=VLOOKUP($A237,'2.2'!$D:$O,5,FALSE),"OK","NOK")),
         "")</f>
        <v/>
      </c>
      <c r="AN237" s="1170" t="str">
        <f ca="1">IF(intern2!AO73&gt;0,
        IF(AN$166="X",
              IF(COUNTBLANK(INDIRECT(ADDRESS(ROW(AN237),MATCH(AN$167,$166:$166,0),1,1)&amp;":"&amp;ADDRESS(ROW(AN237),COLUMN(AN237)-1,1,1),TRUE))&gt;0,"",
                    IF(COUNTIF(INDIRECT(ADDRESS(ROW(AN237),MATCH(AN$167,$166:$166,0),1,1)&amp;":"&amp;ADDRESS(ROW(AN237),COLUMN(AN237)-1,1,1),TRUE),"OK")&gt;0,"OK","NOK")),
              IF(AN$8&gt;=VLOOKUP($A237,'2.2'!$D:$O,5,FALSE),"OK","NOK")),
         "")</f>
        <v/>
      </c>
      <c r="AO237" s="1156" t="str">
        <f ca="1">IF(intern2!AP73&gt;0,
        IF(AO$166="X",
              IF(COUNTBLANK(INDIRECT(ADDRESS(ROW(AO237),MATCH(AO$167,$166:$166,0),1,1)&amp;":"&amp;ADDRESS(ROW(AO237),COLUMN(AO237)-1,1,1),TRUE))&gt;0,"",
                    IF(COUNTIF(INDIRECT(ADDRESS(ROW(AO237),MATCH(AO$167,$166:$166,0),1,1)&amp;":"&amp;ADDRESS(ROW(AO237),COLUMN(AO237)-1,1,1),TRUE),"OK")&gt;0,"OK","NOK")),
              IF(AO$8&gt;=VLOOKUP($A237,'2.2'!$D:$O,5,FALSE),"OK","NOK")),
         "")</f>
        <v/>
      </c>
      <c r="AP237" s="1156" t="str">
        <f ca="1">IF(intern2!AQ73&gt;0,
        IF(AP$166="X",
              IF(COUNTBLANK(INDIRECT(ADDRESS(ROW(AP237),MATCH(AP$167,$166:$166,0),1,1)&amp;":"&amp;ADDRESS(ROW(AP237),COLUMN(AP237)-1,1,1),TRUE))&gt;0,"",
                    IF(COUNTIF(INDIRECT(ADDRESS(ROW(AP237),MATCH(AP$167,$166:$166,0),1,1)&amp;":"&amp;ADDRESS(ROW(AP237),COLUMN(AP237)-1,1,1),TRUE),"OK")&gt;0,"OK","NOK")),
              IF(AP$8&gt;=VLOOKUP($A237,'2.2'!$D:$O,5,FALSE),"OK","NOK")),
         "")</f>
        <v/>
      </c>
      <c r="AQ237" s="1269" t="str">
        <f ca="1">IF(intern2!AR73&gt;0,
        IF(AQ$166="X",
              IF(COUNTBLANK(INDIRECT(ADDRESS(ROW(AQ237),MATCH(AQ$167,$166:$166,0),1,1)&amp;":"&amp;ADDRESS(ROW(AQ237),COLUMN(AQ237)-1,1,1),TRUE))&gt;0,"",
                    IF(COUNTIF(INDIRECT(ADDRESS(ROW(AQ237),MATCH(AQ$167,$166:$166,0),1,1)&amp;":"&amp;ADDRESS(ROW(AQ237),COLUMN(AQ237)-1,1,1),TRUE),"OK")&gt;0,"OK","NOK")),
              IF(AQ$8&gt;=VLOOKUP($A237,'2.2'!$D:$O,5,FALSE),"OK","NOK")),
         "")</f>
        <v/>
      </c>
      <c r="AR237" s="1156" t="str">
        <f ca="1">IF(intern2!AS73&gt;0,
        IF(AR$166="X",
              IF(COUNTBLANK(INDIRECT(ADDRESS(ROW(AR237),MATCH(AR$167,$166:$166,0),1,1)&amp;":"&amp;ADDRESS(ROW(AR237),COLUMN(AR237)-1,1,1),TRUE))&gt;0,"",
                    IF(COUNTIF(INDIRECT(ADDRESS(ROW(AR237),MATCH(AR$167,$166:$166,0),1,1)&amp;":"&amp;ADDRESS(ROW(AR237),COLUMN(AR237)-1,1,1),TRUE),"OK")&gt;0,"OK","NOK")),
              IF(AR$8&gt;=VLOOKUP($A237,'2.2'!$D:$O,5,FALSE),"OK","NOK")),
         "")</f>
        <v/>
      </c>
      <c r="AS237" s="1156" t="str">
        <f ca="1">IF(intern2!AT73&gt;0,
        IF(AS$166="X",
              IF(COUNTBLANK(INDIRECT(ADDRESS(ROW(AS237),MATCH(AS$167,$166:$166,0),1,1)&amp;":"&amp;ADDRESS(ROW(AS237),COLUMN(AS237)-1,1,1),TRUE))&gt;0,"",
                    IF(COUNTIF(INDIRECT(ADDRESS(ROW(AS237),MATCH(AS$167,$166:$166,0),1,1)&amp;":"&amp;ADDRESS(ROW(AS237),COLUMN(AS237)-1,1,1),TRUE),"OK")&gt;0,"OK","NOK")),
              IF(AS$8&gt;=VLOOKUP($A237,'2.2'!$D:$O,5,FALSE),"OK","NOK")),
         "")</f>
        <v/>
      </c>
      <c r="AT237" s="1269" t="str">
        <f ca="1">IF(intern2!AU73&gt;0,
        IF(AT$166="X",
              IF(COUNTBLANK(INDIRECT(ADDRESS(ROW(AT237),MATCH(AT$167,$166:$166,0),1,1)&amp;":"&amp;ADDRESS(ROW(AT237),COLUMN(AT237)-1,1,1),TRUE))&gt;0,"",
                    IF(COUNTIF(INDIRECT(ADDRESS(ROW(AT237),MATCH(AT$167,$166:$166,0),1,1)&amp;":"&amp;ADDRESS(ROW(AT237),COLUMN(AT237)-1,1,1),TRUE),"OK")&gt;0,"OK","NOK")),
              IF(AT$8&gt;=VLOOKUP($A237,'2.2'!$D:$O,5,FALSE),"OK","NOK")),
         "")</f>
        <v/>
      </c>
      <c r="AU237" s="1156" t="str">
        <f ca="1">IF(intern2!AV73&gt;0,
        IF(AU$166="X",
              IF(COUNTBLANK(INDIRECT(ADDRESS(ROW(AU237),MATCH(AU$167,$166:$166,0),1,1)&amp;":"&amp;ADDRESS(ROW(AU237),COLUMN(AU237)-1,1,1),TRUE))&gt;0,"",
                    IF(COUNTIF(INDIRECT(ADDRESS(ROW(AU237),MATCH(AU$167,$166:$166,0),1,1)&amp;":"&amp;ADDRESS(ROW(AU237),COLUMN(AU237)-1,1,1),TRUE),"OK")&gt;0,"OK","NOK")),
              IF(AU$8&gt;=VLOOKUP($A237,'2.2'!$D:$O,5,FALSE),"OK","NOK")),
         "")</f>
        <v/>
      </c>
      <c r="AV237" s="1156" t="str">
        <f ca="1">IF(intern2!AW73&gt;0,
        IF(AV$166="X",
              IF(COUNTBLANK(INDIRECT(ADDRESS(ROW(AV237),MATCH(AV$167,$166:$166,0),1,1)&amp;":"&amp;ADDRESS(ROW(AV237),COLUMN(AV237)-1,1,1),TRUE))&gt;0,"",
                    IF(COUNTIF(INDIRECT(ADDRESS(ROW(AV237),MATCH(AV$167,$166:$166,0),1,1)&amp;":"&amp;ADDRESS(ROW(AV237),COLUMN(AV237)-1,1,1),TRUE),"OK")&gt;0,"OK","NOK")),
              IF(AV$8&gt;=VLOOKUP($A237,'2.2'!$D:$O,5,FALSE),"OK","NOK")),
         "")</f>
        <v/>
      </c>
      <c r="AW237" s="1156" t="str">
        <f ca="1">IF(intern2!AX73&gt;0,
        IF(AW$166="X",
              IF(COUNTBLANK(INDIRECT(ADDRESS(ROW(AW237),MATCH(AW$167,$166:$166,0),1,1)&amp;":"&amp;ADDRESS(ROW(AW237),COLUMN(AW237)-1,1,1),TRUE))&gt;0,"",
                    IF(COUNTIF(INDIRECT(ADDRESS(ROW(AW237),MATCH(AW$167,$166:$166,0),1,1)&amp;":"&amp;ADDRESS(ROW(AW237),COLUMN(AW237)-1,1,1),TRUE),"OK")&gt;0,"OK","NOK")),
              IF(AW$8&gt;=VLOOKUP($A237,'2.2'!$D:$O,5,FALSE),"OK","NOK")),
         "")</f>
        <v/>
      </c>
      <c r="AX237" s="1156" t="str">
        <f ca="1">IF(intern2!AY73&gt;0,
        IF(AX$166="X",
              IF(COUNTBLANK(INDIRECT(ADDRESS(ROW(AX237),MATCH(AX$167,$166:$166,0),1,1)&amp;":"&amp;ADDRESS(ROW(AX237),COLUMN(AX237)-1,1,1),TRUE))&gt;0,"",
                    IF(COUNTIF(INDIRECT(ADDRESS(ROW(AX237),MATCH(AX$167,$166:$166,0),1,1)&amp;":"&amp;ADDRESS(ROW(AX237),COLUMN(AX237)-1,1,1),TRUE),"OK")&gt;0,"OK","NOK")),
              IF(AX$8&gt;=VLOOKUP($A237,'2.2'!$D:$O,5,FALSE),"OK","NOK")),
         "")</f>
        <v/>
      </c>
      <c r="AY237" s="1156" t="str">
        <f ca="1">IF(intern2!AZ73&gt;0,
        IF(AY$166="X",
              IF(COUNTBLANK(INDIRECT(ADDRESS(ROW(AY237),MATCH(AY$167,$166:$166,0),1,1)&amp;":"&amp;ADDRESS(ROW(AY237),COLUMN(AY237)-1,1,1),TRUE))&gt;0,"",
                    IF(COUNTIF(INDIRECT(ADDRESS(ROW(AY237),MATCH(AY$167,$166:$166,0),1,1)&amp;":"&amp;ADDRESS(ROW(AY237),COLUMN(AY237)-1,1,1),TRUE),"OK")&gt;0,"OK","NOK")),
              IF(AY$8&gt;=VLOOKUP($A237,'2.2'!$D:$O,5,FALSE),"OK","NOK")),
         "")</f>
        <v/>
      </c>
      <c r="AZ237" s="1269" t="str">
        <f ca="1">IF(intern2!BA73&gt;0,
        IF(AZ$166="X",
              IF(COUNTBLANK(INDIRECT(ADDRESS(ROW(AZ237),MATCH(AZ$167,$166:$166,0),1,1)&amp;":"&amp;ADDRESS(ROW(AZ237),COLUMN(AZ237)-1,1,1),TRUE))&gt;0,"",
                    IF(COUNTIF(INDIRECT(ADDRESS(ROW(AZ237),MATCH(AZ$167,$166:$166,0),1,1)&amp;":"&amp;ADDRESS(ROW(AZ237),COLUMN(AZ237)-1,1,1),TRUE),"OK")&gt;0,"OK","NOK")),
              IF(AZ$8&gt;=VLOOKUP($A237,'2.2'!$D:$O,5,FALSE),"OK","NOK")),
         "")</f>
        <v/>
      </c>
      <c r="BA237" s="1156" t="str">
        <f ca="1">IF(intern2!BB73&gt;0,
        IF(BA$166="X",
              IF(COUNTBLANK(INDIRECT(ADDRESS(ROW(BA237),MATCH(BA$167,$166:$166,0),1,1)&amp;":"&amp;ADDRESS(ROW(BA237),COLUMN(BA237)-1,1,1),TRUE))&gt;0,"",
                    IF(COUNTIF(INDIRECT(ADDRESS(ROW(BA237),MATCH(BA$167,$166:$166,0),1,1)&amp;":"&amp;ADDRESS(ROW(BA237),COLUMN(BA237)-1,1,1),TRUE),"OK")&gt;0,"OK","NOK")),
              IF(BA$8&gt;=VLOOKUP($A237,'2.2'!$D:$O,5,FALSE),"OK","NOK")),
         "")</f>
        <v/>
      </c>
      <c r="BB237" s="1156" t="str">
        <f ca="1">IF(intern2!BC73&gt;0,
        IF(BB$166="X",
              IF(COUNTBLANK(INDIRECT(ADDRESS(ROW(BB237),MATCH(BB$167,$166:$166,0),1,1)&amp;":"&amp;ADDRESS(ROW(BB237),COLUMN(BB237)-1,1,1),TRUE))&gt;0,"",
                    IF(COUNTIF(INDIRECT(ADDRESS(ROW(BB237),MATCH(BB$167,$166:$166,0),1,1)&amp;":"&amp;ADDRESS(ROW(BB237),COLUMN(BB237)-1,1,1),TRUE),"OK")&gt;0,"OK","NOK")),
              IF(BB$8&gt;=VLOOKUP($A237,'2.2'!$D:$O,5,FALSE),"OK","NOK")),
         "")</f>
        <v/>
      </c>
      <c r="BC237" s="1156" t="str">
        <f ca="1">IF(intern2!BD73&gt;0,
        IF(BC$166="X",
              IF(COUNTBLANK(INDIRECT(ADDRESS(ROW(BC237),MATCH(BC$167,$166:$166,0),1,1)&amp;":"&amp;ADDRESS(ROW(BC237),COLUMN(BC237)-1,1,1),TRUE))&gt;0,"",
                    IF(COUNTIF(INDIRECT(ADDRESS(ROW(BC237),MATCH(BC$167,$166:$166,0),1,1)&amp;":"&amp;ADDRESS(ROW(BC237),COLUMN(BC237)-1,1,1),TRUE),"OK")&gt;0,"OK","NOK")),
              IF(BC$8&gt;=VLOOKUP($A237,'2.2'!$D:$O,5,FALSE),"OK","NOK")),
         "")</f>
        <v/>
      </c>
      <c r="BD237" s="1156" t="str">
        <f ca="1">IF(intern2!BE73&gt;0,
        IF(BD$166="X",
              IF(COUNTBLANK(INDIRECT(ADDRESS(ROW(BD237),MATCH(BD$167,$166:$166,0),1,1)&amp;":"&amp;ADDRESS(ROW(BD237),COLUMN(BD237)-1,1,1),TRUE))&gt;0,"",
                    IF(COUNTIF(INDIRECT(ADDRESS(ROW(BD237),MATCH(BD$167,$166:$166,0),1,1)&amp;":"&amp;ADDRESS(ROW(BD237),COLUMN(BD237)-1,1,1),TRUE),"OK")&gt;0,"OK","NOK")),
              IF(BD$8&gt;=VLOOKUP($A237,'2.2'!$D:$O,5,FALSE),"OK","NOK")),
         "")</f>
        <v/>
      </c>
      <c r="BE237" s="1156" t="str">
        <f ca="1">IF(intern2!BF73&gt;0,
        IF(BE$166="X",
              IF(COUNTBLANK(INDIRECT(ADDRESS(ROW(BE237),MATCH(BE$167,$166:$166,0),1,1)&amp;":"&amp;ADDRESS(ROW(BE237),COLUMN(BE237)-1,1,1),TRUE))&gt;0,"",
                    IF(COUNTIF(INDIRECT(ADDRESS(ROW(BE237),MATCH(BE$167,$166:$166,0),1,1)&amp;":"&amp;ADDRESS(ROW(BE237),COLUMN(BE237)-1,1,1),TRUE),"OK")&gt;0,"OK","NOK")),
              IF(BE$8&gt;=VLOOKUP($A237,'2.2'!$D:$O,5,FALSE),"OK","NOK")),
         "")</f>
        <v/>
      </c>
      <c r="BF237" s="1170" t="str">
        <f ca="1">IF(intern2!BG73&gt;0,
        IF(BF$166="X",
              IF(COUNTBLANK(INDIRECT(ADDRESS(ROW(BF237),MATCH(BF$167,$166:$166,0),1,1)&amp;":"&amp;ADDRESS(ROW(BF237),COLUMN(BF237)-1,1,1),TRUE))&gt;0,"",
                    IF(COUNTIF(INDIRECT(ADDRESS(ROW(BF237),MATCH(BF$167,$166:$166,0),1,1)&amp;":"&amp;ADDRESS(ROW(BF237),COLUMN(BF237)-1,1,1),TRUE),"OK")&gt;0,"OK","NOK")),
              IF(BF$8&gt;=VLOOKUP($A237,'2.2'!$D:$O,5,FALSE),"OK","NOK")),
         "")</f>
        <v/>
      </c>
      <c r="BG237" s="1269" t="str">
        <f ca="1">IF(intern2!BH73&gt;0,
        IF(BG$166="X",
              IF(COUNTBLANK(INDIRECT(ADDRESS(ROW(BG237),MATCH(BG$167,$166:$166,0),1,1)&amp;":"&amp;ADDRESS(ROW(BG237),COLUMN(BG237)-1,1,1),TRUE))&gt;0,"",
                    IF(COUNTIF(INDIRECT(ADDRESS(ROW(BG237),MATCH(BG$167,$166:$166,0),1,1)&amp;":"&amp;ADDRESS(ROW(BG237),COLUMN(BG237)-1,1,1),TRUE),"OK")&gt;0,"OK","NOK")),
              IF(BG$8&gt;=VLOOKUP($A237,'2.2'!$D:$O,5,FALSE),"OK","NOK")),
         "")</f>
        <v/>
      </c>
      <c r="BH237" s="1176" t="str">
        <f t="shared" ca="1" si="77"/>
        <v>NOK</v>
      </c>
      <c r="BI237" s="1176"/>
    </row>
    <row r="238" spans="1:62" ht="26.4" x14ac:dyDescent="0.25">
      <c r="A238" s="716" t="str">
        <f t="shared" ref="A238:B238" si="82">+A78</f>
        <v>HER1.1.4</v>
      </c>
      <c r="B238" s="1157" t="str">
        <f t="shared" si="82"/>
        <v>Interventi aperti alla valvola aortica</v>
      </c>
      <c r="C238" s="1156" t="str">
        <f ca="1">IF(intern2!D74&gt;0,
        IF(C$166="X",
              IF(COUNTBLANK(INDIRECT(ADDRESS(ROW(C238),MATCH(C$167,$166:$166,0),1,1)&amp;":"&amp;ADDRESS(ROW(C238),COLUMN(C238)-1,1,1),TRUE))&gt;0,"",
                    IF(COUNTIF(INDIRECT(ADDRESS(ROW(C238),MATCH(C$167,$166:$166,0),1,1)&amp;":"&amp;ADDRESS(ROW(C238),COLUMN(C238)-1,1,1),TRUE),"OK")&gt;0,"OK","NOK")),
              IF(C$8&gt;=VLOOKUP($A238,'2.2'!$D:$O,5,FALSE),"OK","NOK")),
         "")</f>
        <v/>
      </c>
      <c r="D238" s="1156" t="str">
        <f ca="1">IF(intern2!E74&gt;0,
        IF(D$166="X",
              IF(COUNTBLANK(INDIRECT(ADDRESS(ROW(D238),MATCH(D$167,$166:$166,0),1,1)&amp;":"&amp;ADDRESS(ROW(D238),COLUMN(D238)-1,1,1),TRUE))&gt;0,"",
                    IF(COUNTIF(INDIRECT(ADDRESS(ROW(D238),MATCH(D$167,$166:$166,0),1,1)&amp;":"&amp;ADDRESS(ROW(D238),COLUMN(D238)-1,1,1),TRUE),"OK")&gt;0,"OK","NOK")),
              IF(D$8&gt;=VLOOKUP($A238,'2.2'!$D:$O,5,FALSE),"OK","NOK")),
         "")</f>
        <v/>
      </c>
      <c r="E238" s="1156" t="str">
        <f ca="1">IF(intern2!F74&gt;0,
        IF(E$166="X",
              IF(COUNTBLANK(INDIRECT(ADDRESS(ROW(E238),MATCH(E$167,$166:$166,0),1,1)&amp;":"&amp;ADDRESS(ROW(E238),COLUMN(E238)-1,1,1),TRUE))&gt;0,"",
                    IF(COUNTIF(INDIRECT(ADDRESS(ROW(E238),MATCH(E$167,$166:$166,0),1,1)&amp;":"&amp;ADDRESS(ROW(E238),COLUMN(E238)-1,1,1),TRUE),"OK")&gt;0,"OK","NOK")),
              IF(E$8&gt;=VLOOKUP($A238,'2.2'!$D:$O,5,FALSE),"OK","NOK")),
         "")</f>
        <v/>
      </c>
      <c r="F238" s="1156" t="str">
        <f ca="1">IF(intern2!G74&gt;0,
        IF(F$166="X",
              IF(COUNTBLANK(INDIRECT(ADDRESS(ROW(F238),MATCH(F$167,$166:$166,0),1,1)&amp;":"&amp;ADDRESS(ROW(F238),COLUMN(F238)-1,1,1),TRUE))&gt;0,"",
                    IF(COUNTIF(INDIRECT(ADDRESS(ROW(F238),MATCH(F$167,$166:$166,0),1,1)&amp;":"&amp;ADDRESS(ROW(F238),COLUMN(F238)-1,1,1),TRUE),"OK")&gt;0,"OK","NOK")),
              IF(F$8&gt;=VLOOKUP($A238,'2.2'!$D:$O,5,FALSE),"OK","NOK")),
         "")</f>
        <v/>
      </c>
      <c r="G238" s="1156" t="str">
        <f ca="1">IF(intern2!H74&gt;0,
        IF(G$166="X",
              IF(COUNTBLANK(INDIRECT(ADDRESS(ROW(G238),MATCH(G$167,$166:$166,0),1,1)&amp;":"&amp;ADDRESS(ROW(G238),COLUMN(G238)-1,1,1),TRUE))&gt;0,"",
                    IF(COUNTIF(INDIRECT(ADDRESS(ROW(G238),MATCH(G$167,$166:$166,0),1,1)&amp;":"&amp;ADDRESS(ROW(G238),COLUMN(G238)-1,1,1),TRUE),"OK")&gt;0,"OK","NOK")),
              IF(G$8&gt;=VLOOKUP($A238,'2.2'!$D:$O,5,FALSE),"OK","NOK")),
         "")</f>
        <v/>
      </c>
      <c r="H238" s="1156" t="str">
        <f ca="1">IF(intern2!I74&gt;0,
        IF(H$166="X",
              IF(COUNTBLANK(INDIRECT(ADDRESS(ROW(H238),MATCH(H$167,$166:$166,0),1,1)&amp;":"&amp;ADDRESS(ROW(H238),COLUMN(H238)-1,1,1),TRUE))&gt;0,"",
                    IF(COUNTIF(INDIRECT(ADDRESS(ROW(H238),MATCH(H$167,$166:$166,0),1,1)&amp;":"&amp;ADDRESS(ROW(H238),COLUMN(H238)-1,1,1),TRUE),"OK")&gt;0,"OK","NOK")),
              IF(H$8&gt;=VLOOKUP($A238,'2.2'!$D:$O,5,FALSE),"OK","NOK")),
         "")</f>
        <v/>
      </c>
      <c r="I238" s="1269" t="str">
        <f ca="1">IF(intern2!J74&gt;0,
        IF(I$166="X",
              IF(COUNTBLANK(INDIRECT(ADDRESS(ROW(I238),MATCH(I$167,$166:$166,0),1,1)&amp;":"&amp;ADDRESS(ROW(I238),COLUMN(I238)-1,1,1),TRUE))&gt;0,"",
                    IF(COUNTIF(INDIRECT(ADDRESS(ROW(I238),MATCH(I$167,$166:$166,0),1,1)&amp;":"&amp;ADDRESS(ROW(I238),COLUMN(I238)-1,1,1),TRUE),"OK")&gt;0,"OK","NOK")),
              IF(I$8&gt;=VLOOKUP($A238,'2.2'!$D:$O,5,FALSE),"OK","NOK")),
         "")</f>
        <v/>
      </c>
      <c r="J238" s="1159" t="str">
        <f ca="1">IF(intern2!K74&gt;0,
        IF(J$166="X",
              IF(COUNTBLANK(INDIRECT(ADDRESS(ROW(J238),MATCH(J$167,$166:$166,0),1,1)&amp;":"&amp;ADDRESS(ROW(J238),COLUMN(J238)-1,1,1),TRUE))&gt;0,"",
                    IF(COUNTIF(INDIRECT(ADDRESS(ROW(J238),MATCH(J$167,$166:$166,0),1,1)&amp;":"&amp;ADDRESS(ROW(J238),COLUMN(J238)-1,1,1),TRUE),"OK")&gt;0,"OK","NOK")),
              IF(J$8&gt;=VLOOKUP($A238,'2.2'!$D:$O,5,FALSE),"OK","NOK")),
         "")</f>
        <v>NOK</v>
      </c>
      <c r="K238" s="1156" t="str">
        <f ca="1">IF(intern2!L74&gt;0,
        IF(K$166="X",
              IF(COUNTBLANK(INDIRECT(ADDRESS(ROW(K238),MATCH(K$167,$166:$166,0),1,1)&amp;":"&amp;ADDRESS(ROW(K238),COLUMN(K238)-1,1,1),TRUE))&gt;0,"",
                    IF(COUNTIF(INDIRECT(ADDRESS(ROW(K238),MATCH(K$167,$166:$166,0),1,1)&amp;":"&amp;ADDRESS(ROW(K238),COLUMN(K238)-1,1,1),TRUE),"OK")&gt;0,"OK","NOK")),
              IF(K$8&gt;=VLOOKUP($A238,'2.2'!$D:$O,5,FALSE),"OK","NOK")),
         "")</f>
        <v/>
      </c>
      <c r="L238" s="1156" t="str">
        <f ca="1">IF(intern2!M74&gt;0,
        IF(L$166="X",
              IF(COUNTBLANK(INDIRECT(ADDRESS(ROW(L238),MATCH(L$167,$166:$166,0),1,1)&amp;":"&amp;ADDRESS(ROW(L238),COLUMN(L238)-1,1,1),TRUE))&gt;0,"",
                    IF(COUNTIF(INDIRECT(ADDRESS(ROW(L238),MATCH(L$167,$166:$166,0),1,1)&amp;":"&amp;ADDRESS(ROW(L238),COLUMN(L238)-1,1,1),TRUE),"OK")&gt;0,"OK","NOK")),
              IF(L$8&gt;=VLOOKUP($A238,'2.2'!$D:$O,5,FALSE),"OK","NOK")),
         "")</f>
        <v/>
      </c>
      <c r="M238" s="1156" t="str">
        <f ca="1">IF(intern2!N74&gt;0,
        IF(M$166="X",
              IF(COUNTBLANK(INDIRECT(ADDRESS(ROW(M238),MATCH(M$167,$166:$166,0),1,1)&amp;":"&amp;ADDRESS(ROW(M238),COLUMN(M238)-1,1,1),TRUE))&gt;0,"",
                    IF(COUNTIF(INDIRECT(ADDRESS(ROW(M238),MATCH(M$167,$166:$166,0),1,1)&amp;":"&amp;ADDRESS(ROW(M238),COLUMN(M238)-1,1,1),TRUE),"OK")&gt;0,"OK","NOK")),
              IF(M$8&gt;=VLOOKUP($A238,'2.2'!$D:$O,5,FALSE),"OK","NOK")),
         "")</f>
        <v/>
      </c>
      <c r="N238" s="1156" t="str">
        <f ca="1">IF(intern2!O74&gt;0,
        IF(N$166="X",
              IF(COUNTBLANK(INDIRECT(ADDRESS(ROW(N238),MATCH(N$167,$166:$166,0),1,1)&amp;":"&amp;ADDRESS(ROW(N238),COLUMN(N238)-1,1,1),TRUE))&gt;0,"",
                    IF(COUNTIF(INDIRECT(ADDRESS(ROW(N238),MATCH(N$167,$166:$166,0),1,1)&amp;":"&amp;ADDRESS(ROW(N238),COLUMN(N238)-1,1,1),TRUE),"OK")&gt;0,"OK","NOK")),
              IF(N$8&gt;=VLOOKUP($A238,'2.2'!$D:$O,5,FALSE),"OK","NOK")),
         "")</f>
        <v/>
      </c>
      <c r="O238" s="1156" t="str">
        <f ca="1">IF(intern2!P74&gt;0,
        IF(O$166="X",
              IF(COUNTBLANK(INDIRECT(ADDRESS(ROW(O238),MATCH(O$167,$166:$166,0),1,1)&amp;":"&amp;ADDRESS(ROW(O238),COLUMN(O238)-1,1,1),TRUE))&gt;0,"",
                    IF(COUNTIF(INDIRECT(ADDRESS(ROW(O238),MATCH(O$167,$166:$166,0),1,1)&amp;":"&amp;ADDRESS(ROW(O238),COLUMN(O238)-1,1,1),TRUE),"OK")&gt;0,"OK","NOK")),
              IF(O$8&gt;=VLOOKUP($A238,'2.2'!$D:$O,5,FALSE),"OK","NOK")),
         "")</f>
        <v/>
      </c>
      <c r="P238" s="1156" t="str">
        <f ca="1">IF(intern2!Q74&gt;0,
        IF(P$166="X",
              IF(COUNTBLANK(INDIRECT(ADDRESS(ROW(P238),MATCH(P$167,$166:$166,0),1,1)&amp;":"&amp;ADDRESS(ROW(P238),COLUMN(P238)-1,1,1),TRUE))&gt;0,"",
                    IF(COUNTIF(INDIRECT(ADDRESS(ROW(P238),MATCH(P$167,$166:$166,0),1,1)&amp;":"&amp;ADDRESS(ROW(P238),COLUMN(P238)-1,1,1),TRUE),"OK")&gt;0,"OK","NOK")),
              IF(P$8&gt;=VLOOKUP($A238,'2.2'!$D:$O,5,FALSE),"OK","NOK")),
         "")</f>
        <v/>
      </c>
      <c r="Q238" s="1156" t="str">
        <f ca="1">IF(intern2!R74&gt;0,
        IF(Q$166="X",
              IF(COUNTBLANK(INDIRECT(ADDRESS(ROW(Q238),MATCH(Q$167,$166:$166,0),1,1)&amp;":"&amp;ADDRESS(ROW(Q238),COLUMN(Q238)-1,1,1),TRUE))&gt;0,"",
                    IF(COUNTIF(INDIRECT(ADDRESS(ROW(Q238),MATCH(Q$167,$166:$166,0),1,1)&amp;":"&amp;ADDRESS(ROW(Q238),COLUMN(Q238)-1,1,1),TRUE),"OK")&gt;0,"OK","NOK")),
              IF(Q$8&gt;=VLOOKUP($A238,'2.2'!$D:$O,5,FALSE),"OK","NOK")),
         "")</f>
        <v/>
      </c>
      <c r="R238" s="1159" t="str">
        <f ca="1">IF(intern2!S74&gt;0,
        IF(R$166="X",
              IF(COUNTBLANK(INDIRECT(ADDRESS(ROW(R238),MATCH(R$167,$166:$166,0),1,1)&amp;":"&amp;ADDRESS(ROW(R238),COLUMN(R238)-1,1,1),TRUE))&gt;0,"",
                    IF(COUNTIF(INDIRECT(ADDRESS(ROW(R238),MATCH(R$167,$166:$166,0),1,1)&amp;":"&amp;ADDRESS(ROW(R238),COLUMN(R238)-1,1,1),TRUE),"OK")&gt;0,"OK","NOK")),
              IF(R$8&gt;=VLOOKUP($A238,'2.2'!$D:$O,5,FALSE),"OK","NOK")),
         "")</f>
        <v/>
      </c>
      <c r="S238" s="1159" t="str">
        <f ca="1">IF(intern2!T74&gt;0,
        IF(S$166="X",
              IF(COUNTBLANK(INDIRECT(ADDRESS(ROW(S238),MATCH(S$167,$166:$166,0),1,1)&amp;":"&amp;ADDRESS(ROW(S238),COLUMN(S238)-1,1,1),TRUE))&gt;0,"",
                    IF(COUNTIF(INDIRECT(ADDRESS(ROW(S238),MATCH(S$167,$166:$166,0),1,1)&amp;":"&amp;ADDRESS(ROW(S238),COLUMN(S238)-1,1,1),TRUE),"OK")&gt;0,"OK","NOK")),
              IF(S$8&gt;=VLOOKUP($A238,'2.2'!$D:$O,5,FALSE),"OK","NOK")),
         "")</f>
        <v/>
      </c>
      <c r="T238" s="1156" t="str">
        <f ca="1">IF(intern2!U74&gt;0,
        IF(T$166="X",
              IF(COUNTBLANK(INDIRECT(ADDRESS(ROW(T238),MATCH(T$167,$166:$166,0),1,1)&amp;":"&amp;ADDRESS(ROW(T238),COLUMN(T238)-1,1,1),TRUE))&gt;0,"",
                    IF(COUNTIF(INDIRECT(ADDRESS(ROW(T238),MATCH(T$167,$166:$166,0),1,1)&amp;":"&amp;ADDRESS(ROW(T238),COLUMN(T238)-1,1,1),TRUE),"OK")&gt;0,"OK","NOK")),
              IF(T$8&gt;=VLOOKUP($A238,'2.2'!$D:$O,5,FALSE),"OK","NOK")),
         "")</f>
        <v/>
      </c>
      <c r="U238" s="1156" t="str">
        <f ca="1">IF(intern2!V74&gt;0,
        IF(U$166="X",
              IF(COUNTBLANK(INDIRECT(ADDRESS(ROW(U238),MATCH(U$167,$166:$166,0),1,1)&amp;":"&amp;ADDRESS(ROW(U238),COLUMN(U238)-1,1,1),TRUE))&gt;0,"",
                    IF(COUNTIF(INDIRECT(ADDRESS(ROW(U238),MATCH(U$167,$166:$166,0),1,1)&amp;":"&amp;ADDRESS(ROW(U238),COLUMN(U238)-1,1,1),TRUE),"OK")&gt;0,"OK","NOK")),
              IF(U$8&gt;=VLOOKUP($A238,'2.2'!$D:$O,5,FALSE),"OK","NOK")),
         "")</f>
        <v/>
      </c>
      <c r="V238" s="1156" t="str">
        <f ca="1">IF(intern2!W74&gt;0,
        IF(V$166="X",
              IF(COUNTBLANK(INDIRECT(ADDRESS(ROW(V238),MATCH(V$167,$166:$166,0),1,1)&amp;":"&amp;ADDRESS(ROW(V238),COLUMN(V238)-1,1,1),TRUE))&gt;0,"",
                    IF(COUNTIF(INDIRECT(ADDRESS(ROW(V238),MATCH(V$167,$166:$166,0),1,1)&amp;":"&amp;ADDRESS(ROW(V238),COLUMN(V238)-1,1,1),TRUE),"OK")&gt;0,"OK","NOK")),
              IF(V$8&gt;=VLOOKUP($A238,'2.2'!$D:$O,5,FALSE),"OK","NOK")),
         "")</f>
        <v/>
      </c>
      <c r="W238" s="1156" t="str">
        <f ca="1">IF(intern2!X74&gt;0,
        IF(W$166="X",
              IF(COUNTBLANK(INDIRECT(ADDRESS(ROW(W238),MATCH(W$167,$166:$166,0),1,1)&amp;":"&amp;ADDRESS(ROW(W238),COLUMN(W238)-1,1,1),TRUE))&gt;0,"",
                    IF(COUNTIF(INDIRECT(ADDRESS(ROW(W238),MATCH(W$167,$166:$166,0),1,1)&amp;":"&amp;ADDRESS(ROW(W238),COLUMN(W238)-1,1,1),TRUE),"OK")&gt;0,"OK","NOK")),
              IF(W$8&gt;=VLOOKUP($A238,'2.2'!$D:$O,5,FALSE),"OK","NOK")),
         "")</f>
        <v/>
      </c>
      <c r="X238" s="1156" t="str">
        <f ca="1">IF(intern2!Y74&gt;0,
        IF(X$166="X",
              IF(COUNTBLANK(INDIRECT(ADDRESS(ROW(X238),MATCH(X$167,$166:$166,0),1,1)&amp;":"&amp;ADDRESS(ROW(X238),COLUMN(X238)-1,1,1),TRUE))&gt;0,"",
                    IF(COUNTIF(INDIRECT(ADDRESS(ROW(X238),MATCH(X$167,$166:$166,0),1,1)&amp;":"&amp;ADDRESS(ROW(X238),COLUMN(X238)-1,1,1),TRUE),"OK")&gt;0,"OK","NOK")),
              IF(X$8&gt;=VLOOKUP($A238,'2.2'!$D:$O,5,FALSE),"OK","NOK")),
         "")</f>
        <v/>
      </c>
      <c r="Y238" s="1170" t="str">
        <f ca="1">IF(intern2!Z74&gt;0,
        IF(Y$166="X",
              IF(COUNTBLANK(INDIRECT(ADDRESS(ROW(Y238),MATCH(Y$167,$166:$166,0),1,1)&amp;":"&amp;ADDRESS(ROW(Y238),COLUMN(Y238)-1,1,1),TRUE))&gt;0,"",
                    IF(COUNTIF(INDIRECT(ADDRESS(ROW(Y238),MATCH(Y$167,$166:$166,0),1,1)&amp;":"&amp;ADDRESS(ROW(Y238),COLUMN(Y238)-1,1,1),TRUE),"OK")&gt;0,"OK","NOK")),
              IF(Y$8&gt;=VLOOKUP($A238,'2.2'!$D:$O,5,FALSE),"OK","NOK")),
         "")</f>
        <v/>
      </c>
      <c r="Z238" s="1269" t="str">
        <f ca="1">IF(intern2!AA74&gt;0,
        IF(Z$166="X",
              IF(COUNTBLANK(INDIRECT(ADDRESS(ROW(Z238),MATCH(Z$167,$166:$166,0),1,1)&amp;":"&amp;ADDRESS(ROW(Z238),COLUMN(Z238)-1,1,1),TRUE))&gt;0,"",
                    IF(COUNTIF(INDIRECT(ADDRESS(ROW(Z238),MATCH(Z$167,$166:$166,0),1,1)&amp;":"&amp;ADDRESS(ROW(Z238),COLUMN(Z238)-1,1,1),TRUE),"OK")&gt;0,"OK","NOK")),
              IF(Z$8&gt;=VLOOKUP($A238,'2.2'!$D:$O,5,FALSE),"OK","NOK")),
         "")</f>
        <v/>
      </c>
      <c r="AA238" s="1156" t="str">
        <f ca="1">IF(intern2!AB74&gt;0,
        IF(AA$166="X",
              IF(COUNTBLANK(INDIRECT(ADDRESS(ROW(AA238),MATCH(AA$167,$166:$166,0),1,1)&amp;":"&amp;ADDRESS(ROW(AA238),COLUMN(AA238)-1,1,1),TRUE))&gt;0,"",
                    IF(COUNTIF(INDIRECT(ADDRESS(ROW(AA238),MATCH(AA$167,$166:$166,0),1,1)&amp;":"&amp;ADDRESS(ROW(AA238),COLUMN(AA238)-1,1,1),TRUE),"OK")&gt;0,"OK","NOK")),
              IF(AA$8&gt;=VLOOKUP($A238,'2.2'!$D:$O,5,FALSE),"OK","NOK")),
         "")</f>
        <v/>
      </c>
      <c r="AB238" s="1156" t="str">
        <f ca="1">IF(intern2!AC74&gt;0,
        IF(AB$166="X",
              IF(COUNTBLANK(INDIRECT(ADDRESS(ROW(AB238),MATCH(AB$167,$166:$166,0),1,1)&amp;":"&amp;ADDRESS(ROW(AB238),COLUMN(AB238)-1,1,1),TRUE))&gt;0,"",
                    IF(COUNTIF(INDIRECT(ADDRESS(ROW(AB238),MATCH(AB$167,$166:$166,0),1,1)&amp;":"&amp;ADDRESS(ROW(AB238),COLUMN(AB238)-1,1,1),TRUE),"OK")&gt;0,"OK","NOK")),
              IF(AB$8&gt;=VLOOKUP($A238,'2.2'!$D:$O,5,FALSE),"OK","NOK")),
         "")</f>
        <v/>
      </c>
      <c r="AC238" s="1156" t="str">
        <f ca="1">IF(intern2!AD74&gt;0,
        IF(AC$166="X",
              IF(COUNTBLANK(INDIRECT(ADDRESS(ROW(AC238),MATCH(AC$167,$166:$166,0),1,1)&amp;":"&amp;ADDRESS(ROW(AC238),COLUMN(AC238)-1,1,1),TRUE))&gt;0,"",
                    IF(COUNTIF(INDIRECT(ADDRESS(ROW(AC238),MATCH(AC$167,$166:$166,0),1,1)&amp;":"&amp;ADDRESS(ROW(AC238),COLUMN(AC238)-1,1,1),TRUE),"OK")&gt;0,"OK","NOK")),
              IF(AC$8&gt;=VLOOKUP($A238,'2.2'!$D:$O,5,FALSE),"OK","NOK")),
         "")</f>
        <v/>
      </c>
      <c r="AD238" s="1156" t="str">
        <f ca="1">IF(intern2!AE74&gt;0,
        IF(AD$166="X",
              IF(COUNTBLANK(INDIRECT(ADDRESS(ROW(AD238),MATCH(AD$167,$166:$166,0),1,1)&amp;":"&amp;ADDRESS(ROW(AD238),COLUMN(AD238)-1,1,1),TRUE))&gt;0,"",
                    IF(COUNTIF(INDIRECT(ADDRESS(ROW(AD238),MATCH(AD$167,$166:$166,0),1,1)&amp;":"&amp;ADDRESS(ROW(AD238),COLUMN(AD238)-1,1,1),TRUE),"OK")&gt;0,"OK","NOK")),
              IF(AD$8&gt;=VLOOKUP($A238,'2.2'!$D:$O,5,FALSE),"OK","NOK")),
         "")</f>
        <v/>
      </c>
      <c r="AE238" s="1160" t="str">
        <f ca="1">IF(intern2!AF74&gt;0,
        IF(AE$166="X",
              IF(COUNTBLANK(INDIRECT(ADDRESS(ROW(AE238),MATCH(AE$167,$166:$166,0),1,1)&amp;":"&amp;ADDRESS(ROW(AE238),COLUMN(AE238)-1,1,1),TRUE))&gt;0,"",
                    IF(COUNTIF(INDIRECT(ADDRESS(ROW(AE238),MATCH(AE$167,$166:$166,0),1,1)&amp;":"&amp;ADDRESS(ROW(AE238),COLUMN(AE238)-1,1,1),TRUE),"OK")&gt;0,"OK","NOK")),
              IF(AE$8&gt;=VLOOKUP($A238,'2.2'!$D:$O,5,FALSE),"OK","NOK")),
         "")</f>
        <v/>
      </c>
      <c r="AF238" s="1269" t="str">
        <f ca="1">IF(intern2!AG74&gt;0,
        IF(AF$166="X",
              IF(COUNTBLANK(INDIRECT(ADDRESS(ROW(AF238),MATCH(AF$167,$166:$166,0),1,1)&amp;":"&amp;ADDRESS(ROW(AF238),COLUMN(AF238)-1,1,1),TRUE))&gt;0,"",
                    IF(COUNTIF(INDIRECT(ADDRESS(ROW(AF238),MATCH(AF$167,$166:$166,0),1,1)&amp;":"&amp;ADDRESS(ROW(AF238),COLUMN(AF238)-1,1,1),TRUE),"OK")&gt;0,"OK","NOK")),
              IF(AF$8&gt;=VLOOKUP($A238,'2.2'!$D:$O,5,FALSE),"OK","NOK")),
         "")</f>
        <v/>
      </c>
      <c r="AG238" s="1160" t="str">
        <f ca="1">IF(intern2!AH74&gt;0,
        IF(AG$166="X",
              IF(COUNTBLANK(INDIRECT(ADDRESS(ROW(AG238),MATCH(AG$167,$166:$166,0),1,1)&amp;":"&amp;ADDRESS(ROW(AG238),COLUMN(AG238)-1,1,1),TRUE))&gt;0,"",
                    IF(COUNTIF(INDIRECT(ADDRESS(ROW(AG238),MATCH(AG$167,$166:$166,0),1,1)&amp;":"&amp;ADDRESS(ROW(AG238),COLUMN(AG238)-1,1,1),TRUE),"OK")&gt;0,"OK","NOK")),
              IF(AG$8&gt;=VLOOKUP($A238,'2.2'!$D:$O,5,FALSE),"OK","NOK")),
         "")</f>
        <v/>
      </c>
      <c r="AH238" s="1160" t="str">
        <f ca="1">IF(intern2!AI74&gt;0,
        IF(AH$166="X",
              IF(COUNTBLANK(INDIRECT(ADDRESS(ROW(AH238),MATCH(AH$167,$166:$166,0),1,1)&amp;":"&amp;ADDRESS(ROW(AH238),COLUMN(AH238)-1,1,1),TRUE))&gt;0,"",
                    IF(COUNTIF(INDIRECT(ADDRESS(ROW(AH238),MATCH(AH$167,$166:$166,0),1,1)&amp;":"&amp;ADDRESS(ROW(AH238),COLUMN(AH238)-1,1,1),TRUE),"OK")&gt;0,"OK","NOK")),
              IF(AH$8&gt;=VLOOKUP($A238,'2.2'!$D:$O,5,FALSE),"OK","NOK")),
         "")</f>
        <v/>
      </c>
      <c r="AI238" s="1156" t="str">
        <f ca="1">IF(intern2!AJ74&gt;0,
        IF(AI$166="X",
              IF(COUNTBLANK(INDIRECT(ADDRESS(ROW(AI238),MATCH(AI$167,$166:$166,0),1,1)&amp;":"&amp;ADDRESS(ROW(AI238),COLUMN(AI238)-1,1,1),TRUE))&gt;0,"",
                    IF(COUNTIF(INDIRECT(ADDRESS(ROW(AI238),MATCH(AI$167,$166:$166,0),1,1)&amp;":"&amp;ADDRESS(ROW(AI238),COLUMN(AI238)-1,1,1),TRUE),"OK")&gt;0,"OK","NOK")),
              IF(AI$8&gt;=VLOOKUP($A238,'2.2'!$D:$O,5,FALSE),"OK","NOK")),
         "")</f>
        <v/>
      </c>
      <c r="AJ238" s="1156" t="str">
        <f ca="1">IF(intern2!AK74&gt;0,
        IF(AJ$166="X",
              IF(COUNTBLANK(INDIRECT(ADDRESS(ROW(AJ238),MATCH(AJ$167,$166:$166,0),1,1)&amp;":"&amp;ADDRESS(ROW(AJ238),COLUMN(AJ238)-1,1,1),TRUE))&gt;0,"",
                    IF(COUNTIF(INDIRECT(ADDRESS(ROW(AJ238),MATCH(AJ$167,$166:$166,0),1,1)&amp;":"&amp;ADDRESS(ROW(AJ238),COLUMN(AJ238)-1,1,1),TRUE),"OK")&gt;0,"OK","NOK")),
              IF(AJ$8&gt;=VLOOKUP($A238,'2.2'!$D:$O,5,FALSE),"OK","NOK")),
         "")</f>
        <v/>
      </c>
      <c r="AK238" s="1156" t="str">
        <f ca="1">IF(intern2!AL74&gt;0,
        IF(AK$166="X",
              IF(COUNTBLANK(INDIRECT(ADDRESS(ROW(AK238),MATCH(AK$167,$166:$166,0),1,1)&amp;":"&amp;ADDRESS(ROW(AK238),COLUMN(AK238)-1,1,1),TRUE))&gt;0,"",
                    IF(COUNTIF(INDIRECT(ADDRESS(ROW(AK238),MATCH(AK$167,$166:$166,0),1,1)&amp;":"&amp;ADDRESS(ROW(AK238),COLUMN(AK238)-1,1,1),TRUE),"OK")&gt;0,"OK","NOK")),
              IF(AK$8&gt;=VLOOKUP($A238,'2.2'!$D:$O,5,FALSE),"OK","NOK")),
         "")</f>
        <v/>
      </c>
      <c r="AL238" s="1156" t="str">
        <f ca="1">IF(intern2!AM74&gt;0,
        IF(AL$166="X",
              IF(COUNTBLANK(INDIRECT(ADDRESS(ROW(AL238),MATCH(AL$167,$166:$166,0),1,1)&amp;":"&amp;ADDRESS(ROW(AL238),COLUMN(AL238)-1,1,1),TRUE))&gt;0,"",
                    IF(COUNTIF(INDIRECT(ADDRESS(ROW(AL238),MATCH(AL$167,$166:$166,0),1,1)&amp;":"&amp;ADDRESS(ROW(AL238),COLUMN(AL238)-1,1,1),TRUE),"OK")&gt;0,"OK","NOK")),
              IF(AL$8&gt;=VLOOKUP($A238,'2.2'!$D:$O,5,FALSE),"OK","NOK")),
         "")</f>
        <v/>
      </c>
      <c r="AM238" s="1269" t="str">
        <f ca="1">IF(intern2!AN74&gt;0,
        IF(AM$166="X",
              IF(COUNTBLANK(INDIRECT(ADDRESS(ROW(AM238),MATCH(AM$167,$166:$166,0),1,1)&amp;":"&amp;ADDRESS(ROW(AM238),COLUMN(AM238)-1,1,1),TRUE))&gt;0,"",
                    IF(COUNTIF(INDIRECT(ADDRESS(ROW(AM238),MATCH(AM$167,$166:$166,0),1,1)&amp;":"&amp;ADDRESS(ROW(AM238),COLUMN(AM238)-1,1,1),TRUE),"OK")&gt;0,"OK","NOK")),
              IF(AM$8&gt;=VLOOKUP($A238,'2.2'!$D:$O,5,FALSE),"OK","NOK")),
         "")</f>
        <v/>
      </c>
      <c r="AN238" s="1170" t="str">
        <f ca="1">IF(intern2!AO74&gt;0,
        IF(AN$166="X",
              IF(COUNTBLANK(INDIRECT(ADDRESS(ROW(AN238),MATCH(AN$167,$166:$166,0),1,1)&amp;":"&amp;ADDRESS(ROW(AN238),COLUMN(AN238)-1,1,1),TRUE))&gt;0,"",
                    IF(COUNTIF(INDIRECT(ADDRESS(ROW(AN238),MATCH(AN$167,$166:$166,0),1,1)&amp;":"&amp;ADDRESS(ROW(AN238),COLUMN(AN238)-1,1,1),TRUE),"OK")&gt;0,"OK","NOK")),
              IF(AN$8&gt;=VLOOKUP($A238,'2.2'!$D:$O,5,FALSE),"OK","NOK")),
         "")</f>
        <v/>
      </c>
      <c r="AO238" s="1156" t="str">
        <f ca="1">IF(intern2!AP74&gt;0,
        IF(AO$166="X",
              IF(COUNTBLANK(INDIRECT(ADDRESS(ROW(AO238),MATCH(AO$167,$166:$166,0),1,1)&amp;":"&amp;ADDRESS(ROW(AO238),COLUMN(AO238)-1,1,1),TRUE))&gt;0,"",
                    IF(COUNTIF(INDIRECT(ADDRESS(ROW(AO238),MATCH(AO$167,$166:$166,0),1,1)&amp;":"&amp;ADDRESS(ROW(AO238),COLUMN(AO238)-1,1,1),TRUE),"OK")&gt;0,"OK","NOK")),
              IF(AO$8&gt;=VLOOKUP($A238,'2.2'!$D:$O,5,FALSE),"OK","NOK")),
         "")</f>
        <v/>
      </c>
      <c r="AP238" s="1156" t="str">
        <f ca="1">IF(intern2!AQ74&gt;0,
        IF(AP$166="X",
              IF(COUNTBLANK(INDIRECT(ADDRESS(ROW(AP238),MATCH(AP$167,$166:$166,0),1,1)&amp;":"&amp;ADDRESS(ROW(AP238),COLUMN(AP238)-1,1,1),TRUE))&gt;0,"",
                    IF(COUNTIF(INDIRECT(ADDRESS(ROW(AP238),MATCH(AP$167,$166:$166,0),1,1)&amp;":"&amp;ADDRESS(ROW(AP238),COLUMN(AP238)-1,1,1),TRUE),"OK")&gt;0,"OK","NOK")),
              IF(AP$8&gt;=VLOOKUP($A238,'2.2'!$D:$O,5,FALSE),"OK","NOK")),
         "")</f>
        <v/>
      </c>
      <c r="AQ238" s="1269" t="str">
        <f ca="1">IF(intern2!AR74&gt;0,
        IF(AQ$166="X",
              IF(COUNTBLANK(INDIRECT(ADDRESS(ROW(AQ238),MATCH(AQ$167,$166:$166,0),1,1)&amp;":"&amp;ADDRESS(ROW(AQ238),COLUMN(AQ238)-1,1,1),TRUE))&gt;0,"",
                    IF(COUNTIF(INDIRECT(ADDRESS(ROW(AQ238),MATCH(AQ$167,$166:$166,0),1,1)&amp;":"&amp;ADDRESS(ROW(AQ238),COLUMN(AQ238)-1,1,1),TRUE),"OK")&gt;0,"OK","NOK")),
              IF(AQ$8&gt;=VLOOKUP($A238,'2.2'!$D:$O,5,FALSE),"OK","NOK")),
         "")</f>
        <v/>
      </c>
      <c r="AR238" s="1156" t="str">
        <f ca="1">IF(intern2!AS74&gt;0,
        IF(AR$166="X",
              IF(COUNTBLANK(INDIRECT(ADDRESS(ROW(AR238),MATCH(AR$167,$166:$166,0),1,1)&amp;":"&amp;ADDRESS(ROW(AR238),COLUMN(AR238)-1,1,1),TRUE))&gt;0,"",
                    IF(COUNTIF(INDIRECT(ADDRESS(ROW(AR238),MATCH(AR$167,$166:$166,0),1,1)&amp;":"&amp;ADDRESS(ROW(AR238),COLUMN(AR238)-1,1,1),TRUE),"OK")&gt;0,"OK","NOK")),
              IF(AR$8&gt;=VLOOKUP($A238,'2.2'!$D:$O,5,FALSE),"OK","NOK")),
         "")</f>
        <v/>
      </c>
      <c r="AS238" s="1156" t="str">
        <f ca="1">IF(intern2!AT74&gt;0,
        IF(AS$166="X",
              IF(COUNTBLANK(INDIRECT(ADDRESS(ROW(AS238),MATCH(AS$167,$166:$166,0),1,1)&amp;":"&amp;ADDRESS(ROW(AS238),COLUMN(AS238)-1,1,1),TRUE))&gt;0,"",
                    IF(COUNTIF(INDIRECT(ADDRESS(ROW(AS238),MATCH(AS$167,$166:$166,0),1,1)&amp;":"&amp;ADDRESS(ROW(AS238),COLUMN(AS238)-1,1,1),TRUE),"OK")&gt;0,"OK","NOK")),
              IF(AS$8&gt;=VLOOKUP($A238,'2.2'!$D:$O,5,FALSE),"OK","NOK")),
         "")</f>
        <v/>
      </c>
      <c r="AT238" s="1269" t="str">
        <f ca="1">IF(intern2!AU74&gt;0,
        IF(AT$166="X",
              IF(COUNTBLANK(INDIRECT(ADDRESS(ROW(AT238),MATCH(AT$167,$166:$166,0),1,1)&amp;":"&amp;ADDRESS(ROW(AT238),COLUMN(AT238)-1,1,1),TRUE))&gt;0,"",
                    IF(COUNTIF(INDIRECT(ADDRESS(ROW(AT238),MATCH(AT$167,$166:$166,0),1,1)&amp;":"&amp;ADDRESS(ROW(AT238),COLUMN(AT238)-1,1,1),TRUE),"OK")&gt;0,"OK","NOK")),
              IF(AT$8&gt;=VLOOKUP($A238,'2.2'!$D:$O,5,FALSE),"OK","NOK")),
         "")</f>
        <v/>
      </c>
      <c r="AU238" s="1156" t="str">
        <f ca="1">IF(intern2!AV74&gt;0,
        IF(AU$166="X",
              IF(COUNTBLANK(INDIRECT(ADDRESS(ROW(AU238),MATCH(AU$167,$166:$166,0),1,1)&amp;":"&amp;ADDRESS(ROW(AU238),COLUMN(AU238)-1,1,1),TRUE))&gt;0,"",
                    IF(COUNTIF(INDIRECT(ADDRESS(ROW(AU238),MATCH(AU$167,$166:$166,0),1,1)&amp;":"&amp;ADDRESS(ROW(AU238),COLUMN(AU238)-1,1,1),TRUE),"OK")&gt;0,"OK","NOK")),
              IF(AU$8&gt;=VLOOKUP($A238,'2.2'!$D:$O,5,FALSE),"OK","NOK")),
         "")</f>
        <v/>
      </c>
      <c r="AV238" s="1156" t="str">
        <f ca="1">IF(intern2!AW74&gt;0,
        IF(AV$166="X",
              IF(COUNTBLANK(INDIRECT(ADDRESS(ROW(AV238),MATCH(AV$167,$166:$166,0),1,1)&amp;":"&amp;ADDRESS(ROW(AV238),COLUMN(AV238)-1,1,1),TRUE))&gt;0,"",
                    IF(COUNTIF(INDIRECT(ADDRESS(ROW(AV238),MATCH(AV$167,$166:$166,0),1,1)&amp;":"&amp;ADDRESS(ROW(AV238),COLUMN(AV238)-1,1,1),TRUE),"OK")&gt;0,"OK","NOK")),
              IF(AV$8&gt;=VLOOKUP($A238,'2.2'!$D:$O,5,FALSE),"OK","NOK")),
         "")</f>
        <v/>
      </c>
      <c r="AW238" s="1156" t="str">
        <f ca="1">IF(intern2!AX74&gt;0,
        IF(AW$166="X",
              IF(COUNTBLANK(INDIRECT(ADDRESS(ROW(AW238),MATCH(AW$167,$166:$166,0),1,1)&amp;":"&amp;ADDRESS(ROW(AW238),COLUMN(AW238)-1,1,1),TRUE))&gt;0,"",
                    IF(COUNTIF(INDIRECT(ADDRESS(ROW(AW238),MATCH(AW$167,$166:$166,0),1,1)&amp;":"&amp;ADDRESS(ROW(AW238),COLUMN(AW238)-1,1,1),TRUE),"OK")&gt;0,"OK","NOK")),
              IF(AW$8&gt;=VLOOKUP($A238,'2.2'!$D:$O,5,FALSE),"OK","NOK")),
         "")</f>
        <v/>
      </c>
      <c r="AX238" s="1156" t="str">
        <f ca="1">IF(intern2!AY74&gt;0,
        IF(AX$166="X",
              IF(COUNTBLANK(INDIRECT(ADDRESS(ROW(AX238),MATCH(AX$167,$166:$166,0),1,1)&amp;":"&amp;ADDRESS(ROW(AX238),COLUMN(AX238)-1,1,1),TRUE))&gt;0,"",
                    IF(COUNTIF(INDIRECT(ADDRESS(ROW(AX238),MATCH(AX$167,$166:$166,0),1,1)&amp;":"&amp;ADDRESS(ROW(AX238),COLUMN(AX238)-1,1,1),TRUE),"OK")&gt;0,"OK","NOK")),
              IF(AX$8&gt;=VLOOKUP($A238,'2.2'!$D:$O,5,FALSE),"OK","NOK")),
         "")</f>
        <v/>
      </c>
      <c r="AY238" s="1156" t="str">
        <f ca="1">IF(intern2!AZ74&gt;0,
        IF(AY$166="X",
              IF(COUNTBLANK(INDIRECT(ADDRESS(ROW(AY238),MATCH(AY$167,$166:$166,0),1,1)&amp;":"&amp;ADDRESS(ROW(AY238),COLUMN(AY238)-1,1,1),TRUE))&gt;0,"",
                    IF(COUNTIF(INDIRECT(ADDRESS(ROW(AY238),MATCH(AY$167,$166:$166,0),1,1)&amp;":"&amp;ADDRESS(ROW(AY238),COLUMN(AY238)-1,1,1),TRUE),"OK")&gt;0,"OK","NOK")),
              IF(AY$8&gt;=VLOOKUP($A238,'2.2'!$D:$O,5,FALSE),"OK","NOK")),
         "")</f>
        <v/>
      </c>
      <c r="AZ238" s="1269" t="str">
        <f ca="1">IF(intern2!BA74&gt;0,
        IF(AZ$166="X",
              IF(COUNTBLANK(INDIRECT(ADDRESS(ROW(AZ238),MATCH(AZ$167,$166:$166,0),1,1)&amp;":"&amp;ADDRESS(ROW(AZ238),COLUMN(AZ238)-1,1,1),TRUE))&gt;0,"",
                    IF(COUNTIF(INDIRECT(ADDRESS(ROW(AZ238),MATCH(AZ$167,$166:$166,0),1,1)&amp;":"&amp;ADDRESS(ROW(AZ238),COLUMN(AZ238)-1,1,1),TRUE),"OK")&gt;0,"OK","NOK")),
              IF(AZ$8&gt;=VLOOKUP($A238,'2.2'!$D:$O,5,FALSE),"OK","NOK")),
         "")</f>
        <v/>
      </c>
      <c r="BA238" s="1156" t="str">
        <f ca="1">IF(intern2!BB74&gt;0,
        IF(BA$166="X",
              IF(COUNTBLANK(INDIRECT(ADDRESS(ROW(BA238),MATCH(BA$167,$166:$166,0),1,1)&amp;":"&amp;ADDRESS(ROW(BA238),COLUMN(BA238)-1,1,1),TRUE))&gt;0,"",
                    IF(COUNTIF(INDIRECT(ADDRESS(ROW(BA238),MATCH(BA$167,$166:$166,0),1,1)&amp;":"&amp;ADDRESS(ROW(BA238),COLUMN(BA238)-1,1,1),TRUE),"OK")&gt;0,"OK","NOK")),
              IF(BA$8&gt;=VLOOKUP($A238,'2.2'!$D:$O,5,FALSE),"OK","NOK")),
         "")</f>
        <v/>
      </c>
      <c r="BB238" s="1156" t="str">
        <f ca="1">IF(intern2!BC74&gt;0,
        IF(BB$166="X",
              IF(COUNTBLANK(INDIRECT(ADDRESS(ROW(BB238),MATCH(BB$167,$166:$166,0),1,1)&amp;":"&amp;ADDRESS(ROW(BB238),COLUMN(BB238)-1,1,1),TRUE))&gt;0,"",
                    IF(COUNTIF(INDIRECT(ADDRESS(ROW(BB238),MATCH(BB$167,$166:$166,0),1,1)&amp;":"&amp;ADDRESS(ROW(BB238),COLUMN(BB238)-1,1,1),TRUE),"OK")&gt;0,"OK","NOK")),
              IF(BB$8&gt;=VLOOKUP($A238,'2.2'!$D:$O,5,FALSE),"OK","NOK")),
         "")</f>
        <v/>
      </c>
      <c r="BC238" s="1156" t="str">
        <f ca="1">IF(intern2!BD74&gt;0,
        IF(BC$166="X",
              IF(COUNTBLANK(INDIRECT(ADDRESS(ROW(BC238),MATCH(BC$167,$166:$166,0),1,1)&amp;":"&amp;ADDRESS(ROW(BC238),COLUMN(BC238)-1,1,1),TRUE))&gt;0,"",
                    IF(COUNTIF(INDIRECT(ADDRESS(ROW(BC238),MATCH(BC$167,$166:$166,0),1,1)&amp;":"&amp;ADDRESS(ROW(BC238),COLUMN(BC238)-1,1,1),TRUE),"OK")&gt;0,"OK","NOK")),
              IF(BC$8&gt;=VLOOKUP($A238,'2.2'!$D:$O,5,FALSE),"OK","NOK")),
         "")</f>
        <v/>
      </c>
      <c r="BD238" s="1156" t="str">
        <f ca="1">IF(intern2!BE74&gt;0,
        IF(BD$166="X",
              IF(COUNTBLANK(INDIRECT(ADDRESS(ROW(BD238),MATCH(BD$167,$166:$166,0),1,1)&amp;":"&amp;ADDRESS(ROW(BD238),COLUMN(BD238)-1,1,1),TRUE))&gt;0,"",
                    IF(COUNTIF(INDIRECT(ADDRESS(ROW(BD238),MATCH(BD$167,$166:$166,0),1,1)&amp;":"&amp;ADDRESS(ROW(BD238),COLUMN(BD238)-1,1,1),TRUE),"OK")&gt;0,"OK","NOK")),
              IF(BD$8&gt;=VLOOKUP($A238,'2.2'!$D:$O,5,FALSE),"OK","NOK")),
         "")</f>
        <v/>
      </c>
      <c r="BE238" s="1156" t="str">
        <f ca="1">IF(intern2!BF74&gt;0,
        IF(BE$166="X",
              IF(COUNTBLANK(INDIRECT(ADDRESS(ROW(BE238),MATCH(BE$167,$166:$166,0),1,1)&amp;":"&amp;ADDRESS(ROW(BE238),COLUMN(BE238)-1,1,1),TRUE))&gt;0,"",
                    IF(COUNTIF(INDIRECT(ADDRESS(ROW(BE238),MATCH(BE$167,$166:$166,0),1,1)&amp;":"&amp;ADDRESS(ROW(BE238),COLUMN(BE238)-1,1,1),TRUE),"OK")&gt;0,"OK","NOK")),
              IF(BE$8&gt;=VLOOKUP($A238,'2.2'!$D:$O,5,FALSE),"OK","NOK")),
         "")</f>
        <v/>
      </c>
      <c r="BF238" s="1170" t="str">
        <f ca="1">IF(intern2!BG74&gt;0,
        IF(BF$166="X",
              IF(COUNTBLANK(INDIRECT(ADDRESS(ROW(BF238),MATCH(BF$167,$166:$166,0),1,1)&amp;":"&amp;ADDRESS(ROW(BF238),COLUMN(BF238)-1,1,1),TRUE))&gt;0,"",
                    IF(COUNTIF(INDIRECT(ADDRESS(ROW(BF238),MATCH(BF$167,$166:$166,0),1,1)&amp;":"&amp;ADDRESS(ROW(BF238),COLUMN(BF238)-1,1,1),TRUE),"OK")&gt;0,"OK","NOK")),
              IF(BF$8&gt;=VLOOKUP($A238,'2.2'!$D:$O,5,FALSE),"OK","NOK")),
         "")</f>
        <v/>
      </c>
      <c r="BG238" s="1269" t="str">
        <f ca="1">IF(intern2!BH74&gt;0,
        IF(BG$166="X",
              IF(COUNTBLANK(INDIRECT(ADDRESS(ROW(BG238),MATCH(BG$167,$166:$166,0),1,1)&amp;":"&amp;ADDRESS(ROW(BG238),COLUMN(BG238)-1,1,1),TRUE))&gt;0,"",
                    IF(COUNTIF(INDIRECT(ADDRESS(ROW(BG238),MATCH(BG$167,$166:$166,0),1,1)&amp;":"&amp;ADDRESS(ROW(BG238),COLUMN(BG238)-1,1,1),TRUE),"OK")&gt;0,"OK","NOK")),
              IF(BG$8&gt;=VLOOKUP($A238,'2.2'!$D:$O,5,FALSE),"OK","NOK")),
         "")</f>
        <v/>
      </c>
      <c r="BH238" s="1176" t="str">
        <f t="shared" ca="1" si="77"/>
        <v>NOK</v>
      </c>
      <c r="BI238" s="1176"/>
    </row>
    <row r="239" spans="1:62" ht="26.4" x14ac:dyDescent="0.25">
      <c r="A239" s="716" t="str">
        <f t="shared" ref="A239:B239" si="83">+A79</f>
        <v>HER1.1.5</v>
      </c>
      <c r="B239" s="1157" t="str">
        <f t="shared" si="83"/>
        <v>Interventi aperti alla valvola mitrale</v>
      </c>
      <c r="C239" s="1156" t="str">
        <f ca="1">IF(intern2!D75&gt;0,
        IF(C$166="X",
              IF(COUNTBLANK(INDIRECT(ADDRESS(ROW(C239),MATCH(C$167,$166:$166,0),1,1)&amp;":"&amp;ADDRESS(ROW(C239),COLUMN(C239)-1,1,1),TRUE))&gt;0,"",
                    IF(COUNTIF(INDIRECT(ADDRESS(ROW(C239),MATCH(C$167,$166:$166,0),1,1)&amp;":"&amp;ADDRESS(ROW(C239),COLUMN(C239)-1,1,1),TRUE),"OK")&gt;0,"OK","NOK")),
              IF(C$8&gt;=VLOOKUP($A239,'2.2'!$D:$O,5,FALSE),"OK","NOK")),
         "")</f>
        <v/>
      </c>
      <c r="D239" s="1156" t="str">
        <f ca="1">IF(intern2!E75&gt;0,
        IF(D$166="X",
              IF(COUNTBLANK(INDIRECT(ADDRESS(ROW(D239),MATCH(D$167,$166:$166,0),1,1)&amp;":"&amp;ADDRESS(ROW(D239),COLUMN(D239)-1,1,1),TRUE))&gt;0,"",
                    IF(COUNTIF(INDIRECT(ADDRESS(ROW(D239),MATCH(D$167,$166:$166,0),1,1)&amp;":"&amp;ADDRESS(ROW(D239),COLUMN(D239)-1,1,1),TRUE),"OK")&gt;0,"OK","NOK")),
              IF(D$8&gt;=VLOOKUP($A239,'2.2'!$D:$O,5,FALSE),"OK","NOK")),
         "")</f>
        <v/>
      </c>
      <c r="E239" s="1156" t="str">
        <f ca="1">IF(intern2!F75&gt;0,
        IF(E$166="X",
              IF(COUNTBLANK(INDIRECT(ADDRESS(ROW(E239),MATCH(E$167,$166:$166,0),1,1)&amp;":"&amp;ADDRESS(ROW(E239),COLUMN(E239)-1,1,1),TRUE))&gt;0,"",
                    IF(COUNTIF(INDIRECT(ADDRESS(ROW(E239),MATCH(E$167,$166:$166,0),1,1)&amp;":"&amp;ADDRESS(ROW(E239),COLUMN(E239)-1,1,1),TRUE),"OK")&gt;0,"OK","NOK")),
              IF(E$8&gt;=VLOOKUP($A239,'2.2'!$D:$O,5,FALSE),"OK","NOK")),
         "")</f>
        <v/>
      </c>
      <c r="F239" s="1156" t="str">
        <f ca="1">IF(intern2!G75&gt;0,
        IF(F$166="X",
              IF(COUNTBLANK(INDIRECT(ADDRESS(ROW(F239),MATCH(F$167,$166:$166,0),1,1)&amp;":"&amp;ADDRESS(ROW(F239),COLUMN(F239)-1,1,1),TRUE))&gt;0,"",
                    IF(COUNTIF(INDIRECT(ADDRESS(ROW(F239),MATCH(F$167,$166:$166,0),1,1)&amp;":"&amp;ADDRESS(ROW(F239),COLUMN(F239)-1,1,1),TRUE),"OK")&gt;0,"OK","NOK")),
              IF(F$8&gt;=VLOOKUP($A239,'2.2'!$D:$O,5,FALSE),"OK","NOK")),
         "")</f>
        <v/>
      </c>
      <c r="G239" s="1156" t="str">
        <f ca="1">IF(intern2!H75&gt;0,
        IF(G$166="X",
              IF(COUNTBLANK(INDIRECT(ADDRESS(ROW(G239),MATCH(G$167,$166:$166,0),1,1)&amp;":"&amp;ADDRESS(ROW(G239),COLUMN(G239)-1,1,1),TRUE))&gt;0,"",
                    IF(COUNTIF(INDIRECT(ADDRESS(ROW(G239),MATCH(G$167,$166:$166,0),1,1)&amp;":"&amp;ADDRESS(ROW(G239),COLUMN(G239)-1,1,1),TRUE),"OK")&gt;0,"OK","NOK")),
              IF(G$8&gt;=VLOOKUP($A239,'2.2'!$D:$O,5,FALSE),"OK","NOK")),
         "")</f>
        <v/>
      </c>
      <c r="H239" s="1156" t="str">
        <f ca="1">IF(intern2!I75&gt;0,
        IF(H$166="X",
              IF(COUNTBLANK(INDIRECT(ADDRESS(ROW(H239),MATCH(H$167,$166:$166,0),1,1)&amp;":"&amp;ADDRESS(ROW(H239),COLUMN(H239)-1,1,1),TRUE))&gt;0,"",
                    IF(COUNTIF(INDIRECT(ADDRESS(ROW(H239),MATCH(H$167,$166:$166,0),1,1)&amp;":"&amp;ADDRESS(ROW(H239),COLUMN(H239)-1,1,1),TRUE),"OK")&gt;0,"OK","NOK")),
              IF(H$8&gt;=VLOOKUP($A239,'2.2'!$D:$O,5,FALSE),"OK","NOK")),
         "")</f>
        <v/>
      </c>
      <c r="I239" s="1269" t="str">
        <f ca="1">IF(intern2!J75&gt;0,
        IF(I$166="X",
              IF(COUNTBLANK(INDIRECT(ADDRESS(ROW(I239),MATCH(I$167,$166:$166,0),1,1)&amp;":"&amp;ADDRESS(ROW(I239),COLUMN(I239)-1,1,1),TRUE))&gt;0,"",
                    IF(COUNTIF(INDIRECT(ADDRESS(ROW(I239),MATCH(I$167,$166:$166,0),1,1)&amp;":"&amp;ADDRESS(ROW(I239),COLUMN(I239)-1,1,1),TRUE),"OK")&gt;0,"OK","NOK")),
              IF(I$8&gt;=VLOOKUP($A239,'2.2'!$D:$O,5,FALSE),"OK","NOK")),
         "")</f>
        <v/>
      </c>
      <c r="J239" s="1159" t="str">
        <f ca="1">IF(intern2!K75&gt;0,
        IF(J$166="X",
              IF(COUNTBLANK(INDIRECT(ADDRESS(ROW(J239),MATCH(J$167,$166:$166,0),1,1)&amp;":"&amp;ADDRESS(ROW(J239),COLUMN(J239)-1,1,1),TRUE))&gt;0,"",
                    IF(COUNTIF(INDIRECT(ADDRESS(ROW(J239),MATCH(J$167,$166:$166,0),1,1)&amp;":"&amp;ADDRESS(ROW(J239),COLUMN(J239)-1,1,1),TRUE),"OK")&gt;0,"OK","NOK")),
              IF(J$8&gt;=VLOOKUP($A239,'2.2'!$D:$O,5,FALSE),"OK","NOK")),
         "")</f>
        <v>NOK</v>
      </c>
      <c r="K239" s="1156" t="str">
        <f ca="1">IF(intern2!L75&gt;0,
        IF(K$166="X",
              IF(COUNTBLANK(INDIRECT(ADDRESS(ROW(K239),MATCH(K$167,$166:$166,0),1,1)&amp;":"&amp;ADDRESS(ROW(K239),COLUMN(K239)-1,1,1),TRUE))&gt;0,"",
                    IF(COUNTIF(INDIRECT(ADDRESS(ROW(K239),MATCH(K$167,$166:$166,0),1,1)&amp;":"&amp;ADDRESS(ROW(K239),COLUMN(K239)-1,1,1),TRUE),"OK")&gt;0,"OK","NOK")),
              IF(K$8&gt;=VLOOKUP($A239,'2.2'!$D:$O,5,FALSE),"OK","NOK")),
         "")</f>
        <v/>
      </c>
      <c r="L239" s="1156" t="str">
        <f ca="1">IF(intern2!M75&gt;0,
        IF(L$166="X",
              IF(COUNTBLANK(INDIRECT(ADDRESS(ROW(L239),MATCH(L$167,$166:$166,0),1,1)&amp;":"&amp;ADDRESS(ROW(L239),COLUMN(L239)-1,1,1),TRUE))&gt;0,"",
                    IF(COUNTIF(INDIRECT(ADDRESS(ROW(L239),MATCH(L$167,$166:$166,0),1,1)&amp;":"&amp;ADDRESS(ROW(L239),COLUMN(L239)-1,1,1),TRUE),"OK")&gt;0,"OK","NOK")),
              IF(L$8&gt;=VLOOKUP($A239,'2.2'!$D:$O,5,FALSE),"OK","NOK")),
         "")</f>
        <v/>
      </c>
      <c r="M239" s="1156" t="str">
        <f ca="1">IF(intern2!N75&gt;0,
        IF(M$166="X",
              IF(COUNTBLANK(INDIRECT(ADDRESS(ROW(M239),MATCH(M$167,$166:$166,0),1,1)&amp;":"&amp;ADDRESS(ROW(M239),COLUMN(M239)-1,1,1),TRUE))&gt;0,"",
                    IF(COUNTIF(INDIRECT(ADDRESS(ROW(M239),MATCH(M$167,$166:$166,0),1,1)&amp;":"&amp;ADDRESS(ROW(M239),COLUMN(M239)-1,1,1),TRUE),"OK")&gt;0,"OK","NOK")),
              IF(M$8&gt;=VLOOKUP($A239,'2.2'!$D:$O,5,FALSE),"OK","NOK")),
         "")</f>
        <v/>
      </c>
      <c r="N239" s="1156" t="str">
        <f ca="1">IF(intern2!O75&gt;0,
        IF(N$166="X",
              IF(COUNTBLANK(INDIRECT(ADDRESS(ROW(N239),MATCH(N$167,$166:$166,0),1,1)&amp;":"&amp;ADDRESS(ROW(N239),COLUMN(N239)-1,1,1),TRUE))&gt;0,"",
                    IF(COUNTIF(INDIRECT(ADDRESS(ROW(N239),MATCH(N$167,$166:$166,0),1,1)&amp;":"&amp;ADDRESS(ROW(N239),COLUMN(N239)-1,1,1),TRUE),"OK")&gt;0,"OK","NOK")),
              IF(N$8&gt;=VLOOKUP($A239,'2.2'!$D:$O,5,FALSE),"OK","NOK")),
         "")</f>
        <v/>
      </c>
      <c r="O239" s="1156" t="str">
        <f ca="1">IF(intern2!P75&gt;0,
        IF(O$166="X",
              IF(COUNTBLANK(INDIRECT(ADDRESS(ROW(O239),MATCH(O$167,$166:$166,0),1,1)&amp;":"&amp;ADDRESS(ROW(O239),COLUMN(O239)-1,1,1),TRUE))&gt;0,"",
                    IF(COUNTIF(INDIRECT(ADDRESS(ROW(O239),MATCH(O$167,$166:$166,0),1,1)&amp;":"&amp;ADDRESS(ROW(O239),COLUMN(O239)-1,1,1),TRUE),"OK")&gt;0,"OK","NOK")),
              IF(O$8&gt;=VLOOKUP($A239,'2.2'!$D:$O,5,FALSE),"OK","NOK")),
         "")</f>
        <v/>
      </c>
      <c r="P239" s="1156" t="str">
        <f ca="1">IF(intern2!Q75&gt;0,
        IF(P$166="X",
              IF(COUNTBLANK(INDIRECT(ADDRESS(ROW(P239),MATCH(P$167,$166:$166,0),1,1)&amp;":"&amp;ADDRESS(ROW(P239),COLUMN(P239)-1,1,1),TRUE))&gt;0,"",
                    IF(COUNTIF(INDIRECT(ADDRESS(ROW(P239),MATCH(P$167,$166:$166,0),1,1)&amp;":"&amp;ADDRESS(ROW(P239),COLUMN(P239)-1,1,1),TRUE),"OK")&gt;0,"OK","NOK")),
              IF(P$8&gt;=VLOOKUP($A239,'2.2'!$D:$O,5,FALSE),"OK","NOK")),
         "")</f>
        <v/>
      </c>
      <c r="Q239" s="1156" t="str">
        <f ca="1">IF(intern2!R75&gt;0,
        IF(Q$166="X",
              IF(COUNTBLANK(INDIRECT(ADDRESS(ROW(Q239),MATCH(Q$167,$166:$166,0),1,1)&amp;":"&amp;ADDRESS(ROW(Q239),COLUMN(Q239)-1,1,1),TRUE))&gt;0,"",
                    IF(COUNTIF(INDIRECT(ADDRESS(ROW(Q239),MATCH(Q$167,$166:$166,0),1,1)&amp;":"&amp;ADDRESS(ROW(Q239),COLUMN(Q239)-1,1,1),TRUE),"OK")&gt;0,"OK","NOK")),
              IF(Q$8&gt;=VLOOKUP($A239,'2.2'!$D:$O,5,FALSE),"OK","NOK")),
         "")</f>
        <v/>
      </c>
      <c r="R239" s="1159" t="str">
        <f ca="1">IF(intern2!S75&gt;0,
        IF(R$166="X",
              IF(COUNTBLANK(INDIRECT(ADDRESS(ROW(R239),MATCH(R$167,$166:$166,0),1,1)&amp;":"&amp;ADDRESS(ROW(R239),COLUMN(R239)-1,1,1),TRUE))&gt;0,"",
                    IF(COUNTIF(INDIRECT(ADDRESS(ROW(R239),MATCH(R$167,$166:$166,0),1,1)&amp;":"&amp;ADDRESS(ROW(R239),COLUMN(R239)-1,1,1),TRUE),"OK")&gt;0,"OK","NOK")),
              IF(R$8&gt;=VLOOKUP($A239,'2.2'!$D:$O,5,FALSE),"OK","NOK")),
         "")</f>
        <v/>
      </c>
      <c r="S239" s="1159" t="str">
        <f ca="1">IF(intern2!T75&gt;0,
        IF(S$166="X",
              IF(COUNTBLANK(INDIRECT(ADDRESS(ROW(S239),MATCH(S$167,$166:$166,0),1,1)&amp;":"&amp;ADDRESS(ROW(S239),COLUMN(S239)-1,1,1),TRUE))&gt;0,"",
                    IF(COUNTIF(INDIRECT(ADDRESS(ROW(S239),MATCH(S$167,$166:$166,0),1,1)&amp;":"&amp;ADDRESS(ROW(S239),COLUMN(S239)-1,1,1),TRUE),"OK")&gt;0,"OK","NOK")),
              IF(S$8&gt;=VLOOKUP($A239,'2.2'!$D:$O,5,FALSE),"OK","NOK")),
         "")</f>
        <v/>
      </c>
      <c r="T239" s="1156" t="str">
        <f ca="1">IF(intern2!U75&gt;0,
        IF(T$166="X",
              IF(COUNTBLANK(INDIRECT(ADDRESS(ROW(T239),MATCH(T$167,$166:$166,0),1,1)&amp;":"&amp;ADDRESS(ROW(T239),COLUMN(T239)-1,1,1),TRUE))&gt;0,"",
                    IF(COUNTIF(INDIRECT(ADDRESS(ROW(T239),MATCH(T$167,$166:$166,0),1,1)&amp;":"&amp;ADDRESS(ROW(T239),COLUMN(T239)-1,1,1),TRUE),"OK")&gt;0,"OK","NOK")),
              IF(T$8&gt;=VLOOKUP($A239,'2.2'!$D:$O,5,FALSE),"OK","NOK")),
         "")</f>
        <v/>
      </c>
      <c r="U239" s="1156" t="str">
        <f ca="1">IF(intern2!V75&gt;0,
        IF(U$166="X",
              IF(COUNTBLANK(INDIRECT(ADDRESS(ROW(U239),MATCH(U$167,$166:$166,0),1,1)&amp;":"&amp;ADDRESS(ROW(U239),COLUMN(U239)-1,1,1),TRUE))&gt;0,"",
                    IF(COUNTIF(INDIRECT(ADDRESS(ROW(U239),MATCH(U$167,$166:$166,0),1,1)&amp;":"&amp;ADDRESS(ROW(U239),COLUMN(U239)-1,1,1),TRUE),"OK")&gt;0,"OK","NOK")),
              IF(U$8&gt;=VLOOKUP($A239,'2.2'!$D:$O,5,FALSE),"OK","NOK")),
         "")</f>
        <v/>
      </c>
      <c r="V239" s="1156" t="str">
        <f ca="1">IF(intern2!W75&gt;0,
        IF(V$166="X",
              IF(COUNTBLANK(INDIRECT(ADDRESS(ROW(V239),MATCH(V$167,$166:$166,0),1,1)&amp;":"&amp;ADDRESS(ROW(V239),COLUMN(V239)-1,1,1),TRUE))&gt;0,"",
                    IF(COUNTIF(INDIRECT(ADDRESS(ROW(V239),MATCH(V$167,$166:$166,0),1,1)&amp;":"&amp;ADDRESS(ROW(V239),COLUMN(V239)-1,1,1),TRUE),"OK")&gt;0,"OK","NOK")),
              IF(V$8&gt;=VLOOKUP($A239,'2.2'!$D:$O,5,FALSE),"OK","NOK")),
         "")</f>
        <v/>
      </c>
      <c r="W239" s="1156" t="str">
        <f ca="1">IF(intern2!X75&gt;0,
        IF(W$166="X",
              IF(COUNTBLANK(INDIRECT(ADDRESS(ROW(W239),MATCH(W$167,$166:$166,0),1,1)&amp;":"&amp;ADDRESS(ROW(W239),COLUMN(W239)-1,1,1),TRUE))&gt;0,"",
                    IF(COUNTIF(INDIRECT(ADDRESS(ROW(W239),MATCH(W$167,$166:$166,0),1,1)&amp;":"&amp;ADDRESS(ROW(W239),COLUMN(W239)-1,1,1),TRUE),"OK")&gt;0,"OK","NOK")),
              IF(W$8&gt;=VLOOKUP($A239,'2.2'!$D:$O,5,FALSE),"OK","NOK")),
         "")</f>
        <v/>
      </c>
      <c r="X239" s="1156" t="str">
        <f ca="1">IF(intern2!Y75&gt;0,
        IF(X$166="X",
              IF(COUNTBLANK(INDIRECT(ADDRESS(ROW(X239),MATCH(X$167,$166:$166,0),1,1)&amp;":"&amp;ADDRESS(ROW(X239),COLUMN(X239)-1,1,1),TRUE))&gt;0,"",
                    IF(COUNTIF(INDIRECT(ADDRESS(ROW(X239),MATCH(X$167,$166:$166,0),1,1)&amp;":"&amp;ADDRESS(ROW(X239),COLUMN(X239)-1,1,1),TRUE),"OK")&gt;0,"OK","NOK")),
              IF(X$8&gt;=VLOOKUP($A239,'2.2'!$D:$O,5,FALSE),"OK","NOK")),
         "")</f>
        <v/>
      </c>
      <c r="Y239" s="1170" t="str">
        <f ca="1">IF(intern2!Z75&gt;0,
        IF(Y$166="X",
              IF(COUNTBLANK(INDIRECT(ADDRESS(ROW(Y239),MATCH(Y$167,$166:$166,0),1,1)&amp;":"&amp;ADDRESS(ROW(Y239),COLUMN(Y239)-1,1,1),TRUE))&gt;0,"",
                    IF(COUNTIF(INDIRECT(ADDRESS(ROW(Y239),MATCH(Y$167,$166:$166,0),1,1)&amp;":"&amp;ADDRESS(ROW(Y239),COLUMN(Y239)-1,1,1),TRUE),"OK")&gt;0,"OK","NOK")),
              IF(Y$8&gt;=VLOOKUP($A239,'2.2'!$D:$O,5,FALSE),"OK","NOK")),
         "")</f>
        <v/>
      </c>
      <c r="Z239" s="1269" t="str">
        <f ca="1">IF(intern2!AA75&gt;0,
        IF(Z$166="X",
              IF(COUNTBLANK(INDIRECT(ADDRESS(ROW(Z239),MATCH(Z$167,$166:$166,0),1,1)&amp;":"&amp;ADDRESS(ROW(Z239),COLUMN(Z239)-1,1,1),TRUE))&gt;0,"",
                    IF(COUNTIF(INDIRECT(ADDRESS(ROW(Z239),MATCH(Z$167,$166:$166,0),1,1)&amp;":"&amp;ADDRESS(ROW(Z239),COLUMN(Z239)-1,1,1),TRUE),"OK")&gt;0,"OK","NOK")),
              IF(Z$8&gt;=VLOOKUP($A239,'2.2'!$D:$O,5,FALSE),"OK","NOK")),
         "")</f>
        <v/>
      </c>
      <c r="AA239" s="1156" t="str">
        <f ca="1">IF(intern2!AB75&gt;0,
        IF(AA$166="X",
              IF(COUNTBLANK(INDIRECT(ADDRESS(ROW(AA239),MATCH(AA$167,$166:$166,0),1,1)&amp;":"&amp;ADDRESS(ROW(AA239),COLUMN(AA239)-1,1,1),TRUE))&gt;0,"",
                    IF(COUNTIF(INDIRECT(ADDRESS(ROW(AA239),MATCH(AA$167,$166:$166,0),1,1)&amp;":"&amp;ADDRESS(ROW(AA239),COLUMN(AA239)-1,1,1),TRUE),"OK")&gt;0,"OK","NOK")),
              IF(AA$8&gt;=VLOOKUP($A239,'2.2'!$D:$O,5,FALSE),"OK","NOK")),
         "")</f>
        <v/>
      </c>
      <c r="AB239" s="1156" t="str">
        <f ca="1">IF(intern2!AC75&gt;0,
        IF(AB$166="X",
              IF(COUNTBLANK(INDIRECT(ADDRESS(ROW(AB239),MATCH(AB$167,$166:$166,0),1,1)&amp;":"&amp;ADDRESS(ROW(AB239),COLUMN(AB239)-1,1,1),TRUE))&gt;0,"",
                    IF(COUNTIF(INDIRECT(ADDRESS(ROW(AB239),MATCH(AB$167,$166:$166,0),1,1)&amp;":"&amp;ADDRESS(ROW(AB239),COLUMN(AB239)-1,1,1),TRUE),"OK")&gt;0,"OK","NOK")),
              IF(AB$8&gt;=VLOOKUP($A239,'2.2'!$D:$O,5,FALSE),"OK","NOK")),
         "")</f>
        <v/>
      </c>
      <c r="AC239" s="1156" t="str">
        <f ca="1">IF(intern2!AD75&gt;0,
        IF(AC$166="X",
              IF(COUNTBLANK(INDIRECT(ADDRESS(ROW(AC239),MATCH(AC$167,$166:$166,0),1,1)&amp;":"&amp;ADDRESS(ROW(AC239),COLUMN(AC239)-1,1,1),TRUE))&gt;0,"",
                    IF(COUNTIF(INDIRECT(ADDRESS(ROW(AC239),MATCH(AC$167,$166:$166,0),1,1)&amp;":"&amp;ADDRESS(ROW(AC239),COLUMN(AC239)-1,1,1),TRUE),"OK")&gt;0,"OK","NOK")),
              IF(AC$8&gt;=VLOOKUP($A239,'2.2'!$D:$O,5,FALSE),"OK","NOK")),
         "")</f>
        <v/>
      </c>
      <c r="AD239" s="1156" t="str">
        <f ca="1">IF(intern2!AE75&gt;0,
        IF(AD$166="X",
              IF(COUNTBLANK(INDIRECT(ADDRESS(ROW(AD239),MATCH(AD$167,$166:$166,0),1,1)&amp;":"&amp;ADDRESS(ROW(AD239),COLUMN(AD239)-1,1,1),TRUE))&gt;0,"",
                    IF(COUNTIF(INDIRECT(ADDRESS(ROW(AD239),MATCH(AD$167,$166:$166,0),1,1)&amp;":"&amp;ADDRESS(ROW(AD239),COLUMN(AD239)-1,1,1),TRUE),"OK")&gt;0,"OK","NOK")),
              IF(AD$8&gt;=VLOOKUP($A239,'2.2'!$D:$O,5,FALSE),"OK","NOK")),
         "")</f>
        <v/>
      </c>
      <c r="AE239" s="1160" t="str">
        <f ca="1">IF(intern2!AF75&gt;0,
        IF(AE$166="X",
              IF(COUNTBLANK(INDIRECT(ADDRESS(ROW(AE239),MATCH(AE$167,$166:$166,0),1,1)&amp;":"&amp;ADDRESS(ROW(AE239),COLUMN(AE239)-1,1,1),TRUE))&gt;0,"",
                    IF(COUNTIF(INDIRECT(ADDRESS(ROW(AE239),MATCH(AE$167,$166:$166,0),1,1)&amp;":"&amp;ADDRESS(ROW(AE239),COLUMN(AE239)-1,1,1),TRUE),"OK")&gt;0,"OK","NOK")),
              IF(AE$8&gt;=VLOOKUP($A239,'2.2'!$D:$O,5,FALSE),"OK","NOK")),
         "")</f>
        <v/>
      </c>
      <c r="AF239" s="1269" t="str">
        <f ca="1">IF(intern2!AG75&gt;0,
        IF(AF$166="X",
              IF(COUNTBLANK(INDIRECT(ADDRESS(ROW(AF239),MATCH(AF$167,$166:$166,0),1,1)&amp;":"&amp;ADDRESS(ROW(AF239),COLUMN(AF239)-1,1,1),TRUE))&gt;0,"",
                    IF(COUNTIF(INDIRECT(ADDRESS(ROW(AF239),MATCH(AF$167,$166:$166,0),1,1)&amp;":"&amp;ADDRESS(ROW(AF239),COLUMN(AF239)-1,1,1),TRUE),"OK")&gt;0,"OK","NOK")),
              IF(AF$8&gt;=VLOOKUP($A239,'2.2'!$D:$O,5,FALSE),"OK","NOK")),
         "")</f>
        <v/>
      </c>
      <c r="AG239" s="1160" t="str">
        <f ca="1">IF(intern2!AH75&gt;0,
        IF(AG$166="X",
              IF(COUNTBLANK(INDIRECT(ADDRESS(ROW(AG239),MATCH(AG$167,$166:$166,0),1,1)&amp;":"&amp;ADDRESS(ROW(AG239),COLUMN(AG239)-1,1,1),TRUE))&gt;0,"",
                    IF(COUNTIF(INDIRECT(ADDRESS(ROW(AG239),MATCH(AG$167,$166:$166,0),1,1)&amp;":"&amp;ADDRESS(ROW(AG239),COLUMN(AG239)-1,1,1),TRUE),"OK")&gt;0,"OK","NOK")),
              IF(AG$8&gt;=VLOOKUP($A239,'2.2'!$D:$O,5,FALSE),"OK","NOK")),
         "")</f>
        <v/>
      </c>
      <c r="AH239" s="1160" t="str">
        <f ca="1">IF(intern2!AI75&gt;0,
        IF(AH$166="X",
              IF(COUNTBLANK(INDIRECT(ADDRESS(ROW(AH239),MATCH(AH$167,$166:$166,0),1,1)&amp;":"&amp;ADDRESS(ROW(AH239),COLUMN(AH239)-1,1,1),TRUE))&gt;0,"",
                    IF(COUNTIF(INDIRECT(ADDRESS(ROW(AH239),MATCH(AH$167,$166:$166,0),1,1)&amp;":"&amp;ADDRESS(ROW(AH239),COLUMN(AH239)-1,1,1),TRUE),"OK")&gt;0,"OK","NOK")),
              IF(AH$8&gt;=VLOOKUP($A239,'2.2'!$D:$O,5,FALSE),"OK","NOK")),
         "")</f>
        <v/>
      </c>
      <c r="AI239" s="1156" t="str">
        <f ca="1">IF(intern2!AJ75&gt;0,
        IF(AI$166="X",
              IF(COUNTBLANK(INDIRECT(ADDRESS(ROW(AI239),MATCH(AI$167,$166:$166,0),1,1)&amp;":"&amp;ADDRESS(ROW(AI239),COLUMN(AI239)-1,1,1),TRUE))&gt;0,"",
                    IF(COUNTIF(INDIRECT(ADDRESS(ROW(AI239),MATCH(AI$167,$166:$166,0),1,1)&amp;":"&amp;ADDRESS(ROW(AI239),COLUMN(AI239)-1,1,1),TRUE),"OK")&gt;0,"OK","NOK")),
              IF(AI$8&gt;=VLOOKUP($A239,'2.2'!$D:$O,5,FALSE),"OK","NOK")),
         "")</f>
        <v/>
      </c>
      <c r="AJ239" s="1156" t="str">
        <f ca="1">IF(intern2!AK75&gt;0,
        IF(AJ$166="X",
              IF(COUNTBLANK(INDIRECT(ADDRESS(ROW(AJ239),MATCH(AJ$167,$166:$166,0),1,1)&amp;":"&amp;ADDRESS(ROW(AJ239),COLUMN(AJ239)-1,1,1),TRUE))&gt;0,"",
                    IF(COUNTIF(INDIRECT(ADDRESS(ROW(AJ239),MATCH(AJ$167,$166:$166,0),1,1)&amp;":"&amp;ADDRESS(ROW(AJ239),COLUMN(AJ239)-1,1,1),TRUE),"OK")&gt;0,"OK","NOK")),
              IF(AJ$8&gt;=VLOOKUP($A239,'2.2'!$D:$O,5,FALSE),"OK","NOK")),
         "")</f>
        <v/>
      </c>
      <c r="AK239" s="1156" t="str">
        <f ca="1">IF(intern2!AL75&gt;0,
        IF(AK$166="X",
              IF(COUNTBLANK(INDIRECT(ADDRESS(ROW(AK239),MATCH(AK$167,$166:$166,0),1,1)&amp;":"&amp;ADDRESS(ROW(AK239),COLUMN(AK239)-1,1,1),TRUE))&gt;0,"",
                    IF(COUNTIF(INDIRECT(ADDRESS(ROW(AK239),MATCH(AK$167,$166:$166,0),1,1)&amp;":"&amp;ADDRESS(ROW(AK239),COLUMN(AK239)-1,1,1),TRUE),"OK")&gt;0,"OK","NOK")),
              IF(AK$8&gt;=VLOOKUP($A239,'2.2'!$D:$O,5,FALSE),"OK","NOK")),
         "")</f>
        <v/>
      </c>
      <c r="AL239" s="1156" t="str">
        <f ca="1">IF(intern2!AM75&gt;0,
        IF(AL$166="X",
              IF(COUNTBLANK(INDIRECT(ADDRESS(ROW(AL239),MATCH(AL$167,$166:$166,0),1,1)&amp;":"&amp;ADDRESS(ROW(AL239),COLUMN(AL239)-1,1,1),TRUE))&gt;0,"",
                    IF(COUNTIF(INDIRECT(ADDRESS(ROW(AL239),MATCH(AL$167,$166:$166,0),1,1)&amp;":"&amp;ADDRESS(ROW(AL239),COLUMN(AL239)-1,1,1),TRUE),"OK")&gt;0,"OK","NOK")),
              IF(AL$8&gt;=VLOOKUP($A239,'2.2'!$D:$O,5,FALSE),"OK","NOK")),
         "")</f>
        <v/>
      </c>
      <c r="AM239" s="1269" t="str">
        <f ca="1">IF(intern2!AN75&gt;0,
        IF(AM$166="X",
              IF(COUNTBLANK(INDIRECT(ADDRESS(ROW(AM239),MATCH(AM$167,$166:$166,0),1,1)&amp;":"&amp;ADDRESS(ROW(AM239),COLUMN(AM239)-1,1,1),TRUE))&gt;0,"",
                    IF(COUNTIF(INDIRECT(ADDRESS(ROW(AM239),MATCH(AM$167,$166:$166,0),1,1)&amp;":"&amp;ADDRESS(ROW(AM239),COLUMN(AM239)-1,1,1),TRUE),"OK")&gt;0,"OK","NOK")),
              IF(AM$8&gt;=VLOOKUP($A239,'2.2'!$D:$O,5,FALSE),"OK","NOK")),
         "")</f>
        <v/>
      </c>
      <c r="AN239" s="1170" t="str">
        <f ca="1">IF(intern2!AO75&gt;0,
        IF(AN$166="X",
              IF(COUNTBLANK(INDIRECT(ADDRESS(ROW(AN239),MATCH(AN$167,$166:$166,0),1,1)&amp;":"&amp;ADDRESS(ROW(AN239),COLUMN(AN239)-1,1,1),TRUE))&gt;0,"",
                    IF(COUNTIF(INDIRECT(ADDRESS(ROW(AN239),MATCH(AN$167,$166:$166,0),1,1)&amp;":"&amp;ADDRESS(ROW(AN239),COLUMN(AN239)-1,1,1),TRUE),"OK")&gt;0,"OK","NOK")),
              IF(AN$8&gt;=VLOOKUP($A239,'2.2'!$D:$O,5,FALSE),"OK","NOK")),
         "")</f>
        <v/>
      </c>
      <c r="AO239" s="1156" t="str">
        <f ca="1">IF(intern2!AP75&gt;0,
        IF(AO$166="X",
              IF(COUNTBLANK(INDIRECT(ADDRESS(ROW(AO239),MATCH(AO$167,$166:$166,0),1,1)&amp;":"&amp;ADDRESS(ROW(AO239),COLUMN(AO239)-1,1,1),TRUE))&gt;0,"",
                    IF(COUNTIF(INDIRECT(ADDRESS(ROW(AO239),MATCH(AO$167,$166:$166,0),1,1)&amp;":"&amp;ADDRESS(ROW(AO239),COLUMN(AO239)-1,1,1),TRUE),"OK")&gt;0,"OK","NOK")),
              IF(AO$8&gt;=VLOOKUP($A239,'2.2'!$D:$O,5,FALSE),"OK","NOK")),
         "")</f>
        <v/>
      </c>
      <c r="AP239" s="1156" t="str">
        <f ca="1">IF(intern2!AQ75&gt;0,
        IF(AP$166="X",
              IF(COUNTBLANK(INDIRECT(ADDRESS(ROW(AP239),MATCH(AP$167,$166:$166,0),1,1)&amp;":"&amp;ADDRESS(ROW(AP239),COLUMN(AP239)-1,1,1),TRUE))&gt;0,"",
                    IF(COUNTIF(INDIRECT(ADDRESS(ROW(AP239),MATCH(AP$167,$166:$166,0),1,1)&amp;":"&amp;ADDRESS(ROW(AP239),COLUMN(AP239)-1,1,1),TRUE),"OK")&gt;0,"OK","NOK")),
              IF(AP$8&gt;=VLOOKUP($A239,'2.2'!$D:$O,5,FALSE),"OK","NOK")),
         "")</f>
        <v/>
      </c>
      <c r="AQ239" s="1269" t="str">
        <f ca="1">IF(intern2!AR75&gt;0,
        IF(AQ$166="X",
              IF(COUNTBLANK(INDIRECT(ADDRESS(ROW(AQ239),MATCH(AQ$167,$166:$166,0),1,1)&amp;":"&amp;ADDRESS(ROW(AQ239),COLUMN(AQ239)-1,1,1),TRUE))&gt;0,"",
                    IF(COUNTIF(INDIRECT(ADDRESS(ROW(AQ239),MATCH(AQ$167,$166:$166,0),1,1)&amp;":"&amp;ADDRESS(ROW(AQ239),COLUMN(AQ239)-1,1,1),TRUE),"OK")&gt;0,"OK","NOK")),
              IF(AQ$8&gt;=VLOOKUP($A239,'2.2'!$D:$O,5,FALSE),"OK","NOK")),
         "")</f>
        <v/>
      </c>
      <c r="AR239" s="1156" t="str">
        <f ca="1">IF(intern2!AS75&gt;0,
        IF(AR$166="X",
              IF(COUNTBLANK(INDIRECT(ADDRESS(ROW(AR239),MATCH(AR$167,$166:$166,0),1,1)&amp;":"&amp;ADDRESS(ROW(AR239),COLUMN(AR239)-1,1,1),TRUE))&gt;0,"",
                    IF(COUNTIF(INDIRECT(ADDRESS(ROW(AR239),MATCH(AR$167,$166:$166,0),1,1)&amp;":"&amp;ADDRESS(ROW(AR239),COLUMN(AR239)-1,1,1),TRUE),"OK")&gt;0,"OK","NOK")),
              IF(AR$8&gt;=VLOOKUP($A239,'2.2'!$D:$O,5,FALSE),"OK","NOK")),
         "")</f>
        <v/>
      </c>
      <c r="AS239" s="1156" t="str">
        <f ca="1">IF(intern2!AT75&gt;0,
        IF(AS$166="X",
              IF(COUNTBLANK(INDIRECT(ADDRESS(ROW(AS239),MATCH(AS$167,$166:$166,0),1,1)&amp;":"&amp;ADDRESS(ROW(AS239),COLUMN(AS239)-1,1,1),TRUE))&gt;0,"",
                    IF(COUNTIF(INDIRECT(ADDRESS(ROW(AS239),MATCH(AS$167,$166:$166,0),1,1)&amp;":"&amp;ADDRESS(ROW(AS239),COLUMN(AS239)-1,1,1),TRUE),"OK")&gt;0,"OK","NOK")),
              IF(AS$8&gt;=VLOOKUP($A239,'2.2'!$D:$O,5,FALSE),"OK","NOK")),
         "")</f>
        <v/>
      </c>
      <c r="AT239" s="1269" t="str">
        <f ca="1">IF(intern2!AU75&gt;0,
        IF(AT$166="X",
              IF(COUNTBLANK(INDIRECT(ADDRESS(ROW(AT239),MATCH(AT$167,$166:$166,0),1,1)&amp;":"&amp;ADDRESS(ROW(AT239),COLUMN(AT239)-1,1,1),TRUE))&gt;0,"",
                    IF(COUNTIF(INDIRECT(ADDRESS(ROW(AT239),MATCH(AT$167,$166:$166,0),1,1)&amp;":"&amp;ADDRESS(ROW(AT239),COLUMN(AT239)-1,1,1),TRUE),"OK")&gt;0,"OK","NOK")),
              IF(AT$8&gt;=VLOOKUP($A239,'2.2'!$D:$O,5,FALSE),"OK","NOK")),
         "")</f>
        <v/>
      </c>
      <c r="AU239" s="1156" t="str">
        <f ca="1">IF(intern2!AV75&gt;0,
        IF(AU$166="X",
              IF(COUNTBLANK(INDIRECT(ADDRESS(ROW(AU239),MATCH(AU$167,$166:$166,0),1,1)&amp;":"&amp;ADDRESS(ROW(AU239),COLUMN(AU239)-1,1,1),TRUE))&gt;0,"",
                    IF(COUNTIF(INDIRECT(ADDRESS(ROW(AU239),MATCH(AU$167,$166:$166,0),1,1)&amp;":"&amp;ADDRESS(ROW(AU239),COLUMN(AU239)-1,1,1),TRUE),"OK")&gt;0,"OK","NOK")),
              IF(AU$8&gt;=VLOOKUP($A239,'2.2'!$D:$O,5,FALSE),"OK","NOK")),
         "")</f>
        <v/>
      </c>
      <c r="AV239" s="1156" t="str">
        <f ca="1">IF(intern2!AW75&gt;0,
        IF(AV$166="X",
              IF(COUNTBLANK(INDIRECT(ADDRESS(ROW(AV239),MATCH(AV$167,$166:$166,0),1,1)&amp;":"&amp;ADDRESS(ROW(AV239),COLUMN(AV239)-1,1,1),TRUE))&gt;0,"",
                    IF(COUNTIF(INDIRECT(ADDRESS(ROW(AV239),MATCH(AV$167,$166:$166,0),1,1)&amp;":"&amp;ADDRESS(ROW(AV239),COLUMN(AV239)-1,1,1),TRUE),"OK")&gt;0,"OK","NOK")),
              IF(AV$8&gt;=VLOOKUP($A239,'2.2'!$D:$O,5,FALSE),"OK","NOK")),
         "")</f>
        <v/>
      </c>
      <c r="AW239" s="1156" t="str">
        <f ca="1">IF(intern2!AX75&gt;0,
        IF(AW$166="X",
              IF(COUNTBLANK(INDIRECT(ADDRESS(ROW(AW239),MATCH(AW$167,$166:$166,0),1,1)&amp;":"&amp;ADDRESS(ROW(AW239),COLUMN(AW239)-1,1,1),TRUE))&gt;0,"",
                    IF(COUNTIF(INDIRECT(ADDRESS(ROW(AW239),MATCH(AW$167,$166:$166,0),1,1)&amp;":"&amp;ADDRESS(ROW(AW239),COLUMN(AW239)-1,1,1),TRUE),"OK")&gt;0,"OK","NOK")),
              IF(AW$8&gt;=VLOOKUP($A239,'2.2'!$D:$O,5,FALSE),"OK","NOK")),
         "")</f>
        <v/>
      </c>
      <c r="AX239" s="1156" t="str">
        <f ca="1">IF(intern2!AY75&gt;0,
        IF(AX$166="X",
              IF(COUNTBLANK(INDIRECT(ADDRESS(ROW(AX239),MATCH(AX$167,$166:$166,0),1,1)&amp;":"&amp;ADDRESS(ROW(AX239),COLUMN(AX239)-1,1,1),TRUE))&gt;0,"",
                    IF(COUNTIF(INDIRECT(ADDRESS(ROW(AX239),MATCH(AX$167,$166:$166,0),1,1)&amp;":"&amp;ADDRESS(ROW(AX239),COLUMN(AX239)-1,1,1),TRUE),"OK")&gt;0,"OK","NOK")),
              IF(AX$8&gt;=VLOOKUP($A239,'2.2'!$D:$O,5,FALSE),"OK","NOK")),
         "")</f>
        <v/>
      </c>
      <c r="AY239" s="1156" t="str">
        <f ca="1">IF(intern2!AZ75&gt;0,
        IF(AY$166="X",
              IF(COUNTBLANK(INDIRECT(ADDRESS(ROW(AY239),MATCH(AY$167,$166:$166,0),1,1)&amp;":"&amp;ADDRESS(ROW(AY239),COLUMN(AY239)-1,1,1),TRUE))&gt;0,"",
                    IF(COUNTIF(INDIRECT(ADDRESS(ROW(AY239),MATCH(AY$167,$166:$166,0),1,1)&amp;":"&amp;ADDRESS(ROW(AY239),COLUMN(AY239)-1,1,1),TRUE),"OK")&gt;0,"OK","NOK")),
              IF(AY$8&gt;=VLOOKUP($A239,'2.2'!$D:$O,5,FALSE),"OK","NOK")),
         "")</f>
        <v/>
      </c>
      <c r="AZ239" s="1269" t="str">
        <f ca="1">IF(intern2!BA75&gt;0,
        IF(AZ$166="X",
              IF(COUNTBLANK(INDIRECT(ADDRESS(ROW(AZ239),MATCH(AZ$167,$166:$166,0),1,1)&amp;":"&amp;ADDRESS(ROW(AZ239),COLUMN(AZ239)-1,1,1),TRUE))&gt;0,"",
                    IF(COUNTIF(INDIRECT(ADDRESS(ROW(AZ239),MATCH(AZ$167,$166:$166,0),1,1)&amp;":"&amp;ADDRESS(ROW(AZ239),COLUMN(AZ239)-1,1,1),TRUE),"OK")&gt;0,"OK","NOK")),
              IF(AZ$8&gt;=VLOOKUP($A239,'2.2'!$D:$O,5,FALSE),"OK","NOK")),
         "")</f>
        <v/>
      </c>
      <c r="BA239" s="1156" t="str">
        <f ca="1">IF(intern2!BB75&gt;0,
        IF(BA$166="X",
              IF(COUNTBLANK(INDIRECT(ADDRESS(ROW(BA239),MATCH(BA$167,$166:$166,0),1,1)&amp;":"&amp;ADDRESS(ROW(BA239),COLUMN(BA239)-1,1,1),TRUE))&gt;0,"",
                    IF(COUNTIF(INDIRECT(ADDRESS(ROW(BA239),MATCH(BA$167,$166:$166,0),1,1)&amp;":"&amp;ADDRESS(ROW(BA239),COLUMN(BA239)-1,1,1),TRUE),"OK")&gt;0,"OK","NOK")),
              IF(BA$8&gt;=VLOOKUP($A239,'2.2'!$D:$O,5,FALSE),"OK","NOK")),
         "")</f>
        <v/>
      </c>
      <c r="BB239" s="1156" t="str">
        <f ca="1">IF(intern2!BC75&gt;0,
        IF(BB$166="X",
              IF(COUNTBLANK(INDIRECT(ADDRESS(ROW(BB239),MATCH(BB$167,$166:$166,0),1,1)&amp;":"&amp;ADDRESS(ROW(BB239),COLUMN(BB239)-1,1,1),TRUE))&gt;0,"",
                    IF(COUNTIF(INDIRECT(ADDRESS(ROW(BB239),MATCH(BB$167,$166:$166,0),1,1)&amp;":"&amp;ADDRESS(ROW(BB239),COLUMN(BB239)-1,1,1),TRUE),"OK")&gt;0,"OK","NOK")),
              IF(BB$8&gt;=VLOOKUP($A239,'2.2'!$D:$O,5,FALSE),"OK","NOK")),
         "")</f>
        <v/>
      </c>
      <c r="BC239" s="1156" t="str">
        <f ca="1">IF(intern2!BD75&gt;0,
        IF(BC$166="X",
              IF(COUNTBLANK(INDIRECT(ADDRESS(ROW(BC239),MATCH(BC$167,$166:$166,0),1,1)&amp;":"&amp;ADDRESS(ROW(BC239),COLUMN(BC239)-1,1,1),TRUE))&gt;0,"",
                    IF(COUNTIF(INDIRECT(ADDRESS(ROW(BC239),MATCH(BC$167,$166:$166,0),1,1)&amp;":"&amp;ADDRESS(ROW(BC239),COLUMN(BC239)-1,1,1),TRUE),"OK")&gt;0,"OK","NOK")),
              IF(BC$8&gt;=VLOOKUP($A239,'2.2'!$D:$O,5,FALSE),"OK","NOK")),
         "")</f>
        <v/>
      </c>
      <c r="BD239" s="1156" t="str">
        <f ca="1">IF(intern2!BE75&gt;0,
        IF(BD$166="X",
              IF(COUNTBLANK(INDIRECT(ADDRESS(ROW(BD239),MATCH(BD$167,$166:$166,0),1,1)&amp;":"&amp;ADDRESS(ROW(BD239),COLUMN(BD239)-1,1,1),TRUE))&gt;0,"",
                    IF(COUNTIF(INDIRECT(ADDRESS(ROW(BD239),MATCH(BD$167,$166:$166,0),1,1)&amp;":"&amp;ADDRESS(ROW(BD239),COLUMN(BD239)-1,1,1),TRUE),"OK")&gt;0,"OK","NOK")),
              IF(BD$8&gt;=VLOOKUP($A239,'2.2'!$D:$O,5,FALSE),"OK","NOK")),
         "")</f>
        <v/>
      </c>
      <c r="BE239" s="1156" t="str">
        <f ca="1">IF(intern2!BF75&gt;0,
        IF(BE$166="X",
              IF(COUNTBLANK(INDIRECT(ADDRESS(ROW(BE239),MATCH(BE$167,$166:$166,0),1,1)&amp;":"&amp;ADDRESS(ROW(BE239),COLUMN(BE239)-1,1,1),TRUE))&gt;0,"",
                    IF(COUNTIF(INDIRECT(ADDRESS(ROW(BE239),MATCH(BE$167,$166:$166,0),1,1)&amp;":"&amp;ADDRESS(ROW(BE239),COLUMN(BE239)-1,1,1),TRUE),"OK")&gt;0,"OK","NOK")),
              IF(BE$8&gt;=VLOOKUP($A239,'2.2'!$D:$O,5,FALSE),"OK","NOK")),
         "")</f>
        <v/>
      </c>
      <c r="BF239" s="1170" t="str">
        <f ca="1">IF(intern2!BG75&gt;0,
        IF(BF$166="X",
              IF(COUNTBLANK(INDIRECT(ADDRESS(ROW(BF239),MATCH(BF$167,$166:$166,0),1,1)&amp;":"&amp;ADDRESS(ROW(BF239),COLUMN(BF239)-1,1,1),TRUE))&gt;0,"",
                    IF(COUNTIF(INDIRECT(ADDRESS(ROW(BF239),MATCH(BF$167,$166:$166,0),1,1)&amp;":"&amp;ADDRESS(ROW(BF239),COLUMN(BF239)-1,1,1),TRUE),"OK")&gt;0,"OK","NOK")),
              IF(BF$8&gt;=VLOOKUP($A239,'2.2'!$D:$O,5,FALSE),"OK","NOK")),
         "")</f>
        <v/>
      </c>
      <c r="BG239" s="1269" t="str">
        <f ca="1">IF(intern2!BH75&gt;0,
        IF(BG$166="X",
              IF(COUNTBLANK(INDIRECT(ADDRESS(ROW(BG239),MATCH(BG$167,$166:$166,0),1,1)&amp;":"&amp;ADDRESS(ROW(BG239),COLUMN(BG239)-1,1,1),TRUE))&gt;0,"",
                    IF(COUNTIF(INDIRECT(ADDRESS(ROW(BG239),MATCH(BG$167,$166:$166,0),1,1)&amp;":"&amp;ADDRESS(ROW(BG239),COLUMN(BG239)-1,1,1),TRUE),"OK")&gt;0,"OK","NOK")),
              IF(BG$8&gt;=VLOOKUP($A239,'2.2'!$D:$O,5,FALSE),"OK","NOK")),
         "")</f>
        <v/>
      </c>
      <c r="BH239" s="1176" t="str">
        <f t="shared" ca="1" si="77"/>
        <v>NOK</v>
      </c>
      <c r="BI239" s="1176"/>
    </row>
    <row r="240" spans="1:62" ht="39.6" x14ac:dyDescent="0.25">
      <c r="A240" s="716" t="str">
        <f t="shared" ref="A240:B240" si="84">+A80</f>
        <v>HER1.1.6</v>
      </c>
      <c r="B240" s="1157" t="str">
        <f t="shared" si="84"/>
        <v>Sistemi di assistenza ventricolare negli adulti (CIMAS)</v>
      </c>
      <c r="C240" s="1156" t="str">
        <f ca="1">IF(intern2!D76&gt;0,
        IF(C$166="X",
              IF(COUNTBLANK(INDIRECT(ADDRESS(ROW(C240),MATCH(C$167,$166:$166,0),1,1)&amp;":"&amp;ADDRESS(ROW(C240),COLUMN(C240)-1,1,1),TRUE))&gt;0,"",
                    IF(COUNTIF(INDIRECT(ADDRESS(ROW(C240),MATCH(C$167,$166:$166,0),1,1)&amp;":"&amp;ADDRESS(ROW(C240),COLUMN(C240)-1,1,1),TRUE),"OK")&gt;0,"OK","NOK")),
              IF(C$8&gt;=VLOOKUP($A240,'2.2'!$D:$O,5,FALSE),"OK","NOK")),
         "")</f>
        <v/>
      </c>
      <c r="D240" s="1156" t="str">
        <f ca="1">IF(intern2!E76&gt;0,
        IF(D$166="X",
              IF(COUNTBLANK(INDIRECT(ADDRESS(ROW(D240),MATCH(D$167,$166:$166,0),1,1)&amp;":"&amp;ADDRESS(ROW(D240),COLUMN(D240)-1,1,1),TRUE))&gt;0,"",
                    IF(COUNTIF(INDIRECT(ADDRESS(ROW(D240),MATCH(D$167,$166:$166,0),1,1)&amp;":"&amp;ADDRESS(ROW(D240),COLUMN(D240)-1,1,1),TRUE),"OK")&gt;0,"OK","NOK")),
              IF(D$8&gt;=VLOOKUP($A240,'2.2'!$D:$O,5,FALSE),"OK","NOK")),
         "")</f>
        <v/>
      </c>
      <c r="E240" s="1156" t="str">
        <f ca="1">IF(intern2!F76&gt;0,
        IF(E$166="X",
              IF(COUNTBLANK(INDIRECT(ADDRESS(ROW(E240),MATCH(E$167,$166:$166,0),1,1)&amp;":"&amp;ADDRESS(ROW(E240),COLUMN(E240)-1,1,1),TRUE))&gt;0,"",
                    IF(COUNTIF(INDIRECT(ADDRESS(ROW(E240),MATCH(E$167,$166:$166,0),1,1)&amp;":"&amp;ADDRESS(ROW(E240),COLUMN(E240)-1,1,1),TRUE),"OK")&gt;0,"OK","NOK")),
              IF(E$8&gt;=VLOOKUP($A240,'2.2'!$D:$O,5,FALSE),"OK","NOK")),
         "")</f>
        <v/>
      </c>
      <c r="F240" s="1156" t="str">
        <f ca="1">IF(intern2!G76&gt;0,
        IF(F$166="X",
              IF(COUNTBLANK(INDIRECT(ADDRESS(ROW(F240),MATCH(F$167,$166:$166,0),1,1)&amp;":"&amp;ADDRESS(ROW(F240),COLUMN(F240)-1,1,1),TRUE))&gt;0,"",
                    IF(COUNTIF(INDIRECT(ADDRESS(ROW(F240),MATCH(F$167,$166:$166,0),1,1)&amp;":"&amp;ADDRESS(ROW(F240),COLUMN(F240)-1,1,1),TRUE),"OK")&gt;0,"OK","NOK")),
              IF(F$8&gt;=VLOOKUP($A240,'2.2'!$D:$O,5,FALSE),"OK","NOK")),
         "")</f>
        <v/>
      </c>
      <c r="G240" s="1156" t="str">
        <f ca="1">IF(intern2!H76&gt;0,
        IF(G$166="X",
              IF(COUNTBLANK(INDIRECT(ADDRESS(ROW(G240),MATCH(G$167,$166:$166,0),1,1)&amp;":"&amp;ADDRESS(ROW(G240),COLUMN(G240)-1,1,1),TRUE))&gt;0,"",
                    IF(COUNTIF(INDIRECT(ADDRESS(ROW(G240),MATCH(G$167,$166:$166,0),1,1)&amp;":"&amp;ADDRESS(ROW(G240),COLUMN(G240)-1,1,1),TRUE),"OK")&gt;0,"OK","NOK")),
              IF(G$8&gt;=VLOOKUP($A240,'2.2'!$D:$O,5,FALSE),"OK","NOK")),
         "")</f>
        <v/>
      </c>
      <c r="H240" s="1156" t="str">
        <f ca="1">IF(intern2!I76&gt;0,
        IF(H$166="X",
              IF(COUNTBLANK(INDIRECT(ADDRESS(ROW(H240),MATCH(H$167,$166:$166,0),1,1)&amp;":"&amp;ADDRESS(ROW(H240),COLUMN(H240)-1,1,1),TRUE))&gt;0,"",
                    IF(COUNTIF(INDIRECT(ADDRESS(ROW(H240),MATCH(H$167,$166:$166,0),1,1)&amp;":"&amp;ADDRESS(ROW(H240),COLUMN(H240)-1,1,1),TRUE),"OK")&gt;0,"OK","NOK")),
              IF(H$8&gt;=VLOOKUP($A240,'2.2'!$D:$O,5,FALSE),"OK","NOK")),
         "")</f>
        <v/>
      </c>
      <c r="I240" s="1269" t="str">
        <f ca="1">IF(intern2!J76&gt;0,
        IF(I$166="X",
              IF(COUNTBLANK(INDIRECT(ADDRESS(ROW(I240),MATCH(I$167,$166:$166,0),1,1)&amp;":"&amp;ADDRESS(ROW(I240),COLUMN(I240)-1,1,1),TRUE))&gt;0,"",
                    IF(COUNTIF(INDIRECT(ADDRESS(ROW(I240),MATCH(I$167,$166:$166,0),1,1)&amp;":"&amp;ADDRESS(ROW(I240),COLUMN(I240)-1,1,1),TRUE),"OK")&gt;0,"OK","NOK")),
              IF(I$8&gt;=VLOOKUP($A240,'2.2'!$D:$O,5,FALSE),"OK","NOK")),
         "")</f>
        <v/>
      </c>
      <c r="J240" s="1159" t="str">
        <f ca="1">IF(intern2!K76&gt;0,
        IF(J$166="X",
              IF(COUNTBLANK(INDIRECT(ADDRESS(ROW(J240),MATCH(J$167,$166:$166,0),1,1)&amp;":"&amp;ADDRESS(ROW(J240),COLUMN(J240)-1,1,1),TRUE))&gt;0,"",
                    IF(COUNTIF(INDIRECT(ADDRESS(ROW(J240),MATCH(J$167,$166:$166,0),1,1)&amp;":"&amp;ADDRESS(ROW(J240),COLUMN(J240)-1,1,1),TRUE),"OK")&gt;0,"OK","NOK")),
              IF(J$8&gt;=VLOOKUP($A240,'2.2'!$D:$O,5,FALSE),"OK","NOK")),
         "")</f>
        <v/>
      </c>
      <c r="K240" s="1156" t="str">
        <f ca="1">IF(intern2!L76&gt;0,
        IF(K$166="X",
              IF(COUNTBLANK(INDIRECT(ADDRESS(ROW(K240),MATCH(K$167,$166:$166,0),1,1)&amp;":"&amp;ADDRESS(ROW(K240),COLUMN(K240)-1,1,1),TRUE))&gt;0,"",
                    IF(COUNTIF(INDIRECT(ADDRESS(ROW(K240),MATCH(K$167,$166:$166,0),1,1)&amp;":"&amp;ADDRESS(ROW(K240),COLUMN(K240)-1,1,1),TRUE),"OK")&gt;0,"OK","NOK")),
              IF(K$8&gt;=VLOOKUP($A240,'2.2'!$D:$O,5,FALSE),"OK","NOK")),
         "")</f>
        <v/>
      </c>
      <c r="L240" s="1156" t="str">
        <f ca="1">IF(intern2!M76&gt;0,
        IF(L$166="X",
              IF(COUNTBLANK(INDIRECT(ADDRESS(ROW(L240),MATCH(L$167,$166:$166,0),1,1)&amp;":"&amp;ADDRESS(ROW(L240),COLUMN(L240)-1,1,1),TRUE))&gt;0,"",
                    IF(COUNTIF(INDIRECT(ADDRESS(ROW(L240),MATCH(L$167,$166:$166,0),1,1)&amp;":"&amp;ADDRESS(ROW(L240),COLUMN(L240)-1,1,1),TRUE),"OK")&gt;0,"OK","NOK")),
              IF(L$8&gt;=VLOOKUP($A240,'2.2'!$D:$O,5,FALSE),"OK","NOK")),
         "")</f>
        <v/>
      </c>
      <c r="M240" s="1156" t="str">
        <f ca="1">IF(intern2!N76&gt;0,
        IF(M$166="X",
              IF(COUNTBLANK(INDIRECT(ADDRESS(ROW(M240),MATCH(M$167,$166:$166,0),1,1)&amp;":"&amp;ADDRESS(ROW(M240),COLUMN(M240)-1,1,1),TRUE))&gt;0,"",
                    IF(COUNTIF(INDIRECT(ADDRESS(ROW(M240),MATCH(M$167,$166:$166,0),1,1)&amp;":"&amp;ADDRESS(ROW(M240),COLUMN(M240)-1,1,1),TRUE),"OK")&gt;0,"OK","NOK")),
              IF(M$8&gt;=VLOOKUP($A240,'2.2'!$D:$O,5,FALSE),"OK","NOK")),
         "")</f>
        <v/>
      </c>
      <c r="N240" s="1156" t="str">
        <f ca="1">IF(intern2!O76&gt;0,
        IF(N$166="X",
              IF(COUNTBLANK(INDIRECT(ADDRESS(ROW(N240),MATCH(N$167,$166:$166,0),1,1)&amp;":"&amp;ADDRESS(ROW(N240),COLUMN(N240)-1,1,1),TRUE))&gt;0,"",
                    IF(COUNTIF(INDIRECT(ADDRESS(ROW(N240),MATCH(N$167,$166:$166,0),1,1)&amp;":"&amp;ADDRESS(ROW(N240),COLUMN(N240)-1,1,1),TRUE),"OK")&gt;0,"OK","NOK")),
              IF(N$8&gt;=VLOOKUP($A240,'2.2'!$D:$O,5,FALSE),"OK","NOK")),
         "")</f>
        <v/>
      </c>
      <c r="O240" s="1156" t="str">
        <f ca="1">IF(intern2!P76&gt;0,
        IF(O$166="X",
              IF(COUNTBLANK(INDIRECT(ADDRESS(ROW(O240),MATCH(O$167,$166:$166,0),1,1)&amp;":"&amp;ADDRESS(ROW(O240),COLUMN(O240)-1,1,1),TRUE))&gt;0,"",
                    IF(COUNTIF(INDIRECT(ADDRESS(ROW(O240),MATCH(O$167,$166:$166,0),1,1)&amp;":"&amp;ADDRESS(ROW(O240),COLUMN(O240)-1,1,1),TRUE),"OK")&gt;0,"OK","NOK")),
              IF(O$8&gt;=VLOOKUP($A240,'2.2'!$D:$O,5,FALSE),"OK","NOK")),
         "")</f>
        <v/>
      </c>
      <c r="P240" s="1156" t="str">
        <f ca="1">IF(intern2!Q76&gt;0,
        IF(P$166="X",
              IF(COUNTBLANK(INDIRECT(ADDRESS(ROW(P240),MATCH(P$167,$166:$166,0),1,1)&amp;":"&amp;ADDRESS(ROW(P240),COLUMN(P240)-1,1,1),TRUE))&gt;0,"",
                    IF(COUNTIF(INDIRECT(ADDRESS(ROW(P240),MATCH(P$167,$166:$166,0),1,1)&amp;":"&amp;ADDRESS(ROW(P240),COLUMN(P240)-1,1,1),TRUE),"OK")&gt;0,"OK","NOK")),
              IF(P$8&gt;=VLOOKUP($A240,'2.2'!$D:$O,5,FALSE),"OK","NOK")),
         "")</f>
        <v/>
      </c>
      <c r="Q240" s="1156" t="str">
        <f ca="1">IF(intern2!R76&gt;0,
        IF(Q$166="X",
              IF(COUNTBLANK(INDIRECT(ADDRESS(ROW(Q240),MATCH(Q$167,$166:$166,0),1,1)&amp;":"&amp;ADDRESS(ROW(Q240),COLUMN(Q240)-1,1,1),TRUE))&gt;0,"",
                    IF(COUNTIF(INDIRECT(ADDRESS(ROW(Q240),MATCH(Q$167,$166:$166,0),1,1)&amp;":"&amp;ADDRESS(ROW(Q240),COLUMN(Q240)-1,1,1),TRUE),"OK")&gt;0,"OK","NOK")),
              IF(Q$8&gt;=VLOOKUP($A240,'2.2'!$D:$O,5,FALSE),"OK","NOK")),
         "")</f>
        <v/>
      </c>
      <c r="R240" s="1159" t="str">
        <f ca="1">IF(intern2!S76&gt;0,
        IF(R$166="X",
              IF(COUNTBLANK(INDIRECT(ADDRESS(ROW(R240),MATCH(R$167,$166:$166,0),1,1)&amp;":"&amp;ADDRESS(ROW(R240),COLUMN(R240)-1,1,1),TRUE))&gt;0,"",
                    IF(COUNTIF(INDIRECT(ADDRESS(ROW(R240),MATCH(R$167,$166:$166,0),1,1)&amp;":"&amp;ADDRESS(ROW(R240),COLUMN(R240)-1,1,1),TRUE),"OK")&gt;0,"OK","NOK")),
              IF(R$8&gt;=VLOOKUP($A240,'2.2'!$D:$O,5,FALSE),"OK","NOK")),
         "")</f>
        <v/>
      </c>
      <c r="S240" s="1159" t="str">
        <f ca="1">IF(intern2!T76&gt;0,
        IF(S$166="X",
              IF(COUNTBLANK(INDIRECT(ADDRESS(ROW(S240),MATCH(S$167,$166:$166,0),1,1)&amp;":"&amp;ADDRESS(ROW(S240),COLUMN(S240)-1,1,1),TRUE))&gt;0,"",
                    IF(COUNTIF(INDIRECT(ADDRESS(ROW(S240),MATCH(S$167,$166:$166,0),1,1)&amp;":"&amp;ADDRESS(ROW(S240),COLUMN(S240)-1,1,1),TRUE),"OK")&gt;0,"OK","NOK")),
              IF(S$8&gt;=VLOOKUP($A240,'2.2'!$D:$O,5,FALSE),"OK","NOK")),
         "")</f>
        <v/>
      </c>
      <c r="T240" s="1156" t="str">
        <f ca="1">IF(intern2!U76&gt;0,
        IF(T$166="X",
              IF(COUNTBLANK(INDIRECT(ADDRESS(ROW(T240),MATCH(T$167,$166:$166,0),1,1)&amp;":"&amp;ADDRESS(ROW(T240),COLUMN(T240)-1,1,1),TRUE))&gt;0,"",
                    IF(COUNTIF(INDIRECT(ADDRESS(ROW(T240),MATCH(T$167,$166:$166,0),1,1)&amp;":"&amp;ADDRESS(ROW(T240),COLUMN(T240)-1,1,1),TRUE),"OK")&gt;0,"OK","NOK")),
              IF(T$8&gt;=VLOOKUP($A240,'2.2'!$D:$O,5,FALSE),"OK","NOK")),
         "")</f>
        <v/>
      </c>
      <c r="U240" s="1156" t="str">
        <f ca="1">IF(intern2!V76&gt;0,
        IF(U$166="X",
              IF(COUNTBLANK(INDIRECT(ADDRESS(ROW(U240),MATCH(U$167,$166:$166,0),1,1)&amp;":"&amp;ADDRESS(ROW(U240),COLUMN(U240)-1,1,1),TRUE))&gt;0,"",
                    IF(COUNTIF(INDIRECT(ADDRESS(ROW(U240),MATCH(U$167,$166:$166,0),1,1)&amp;":"&amp;ADDRESS(ROW(U240),COLUMN(U240)-1,1,1),TRUE),"OK")&gt;0,"OK","NOK")),
              IF(U$8&gt;=VLOOKUP($A240,'2.2'!$D:$O,5,FALSE),"OK","NOK")),
         "")</f>
        <v/>
      </c>
      <c r="V240" s="1156" t="str">
        <f ca="1">IF(intern2!W76&gt;0,
        IF(V$166="X",
              IF(COUNTBLANK(INDIRECT(ADDRESS(ROW(V240),MATCH(V$167,$166:$166,0),1,1)&amp;":"&amp;ADDRESS(ROW(V240),COLUMN(V240)-1,1,1),TRUE))&gt;0,"",
                    IF(COUNTIF(INDIRECT(ADDRESS(ROW(V240),MATCH(V$167,$166:$166,0),1,1)&amp;":"&amp;ADDRESS(ROW(V240),COLUMN(V240)-1,1,1),TRUE),"OK")&gt;0,"OK","NOK")),
              IF(V$8&gt;=VLOOKUP($A240,'2.2'!$D:$O,5,FALSE),"OK","NOK")),
         "")</f>
        <v/>
      </c>
      <c r="W240" s="1156" t="str">
        <f ca="1">IF(intern2!X76&gt;0,
        IF(W$166="X",
              IF(COUNTBLANK(INDIRECT(ADDRESS(ROW(W240),MATCH(W$167,$166:$166,0),1,1)&amp;":"&amp;ADDRESS(ROW(W240),COLUMN(W240)-1,1,1),TRUE))&gt;0,"",
                    IF(COUNTIF(INDIRECT(ADDRESS(ROW(W240),MATCH(W$167,$166:$166,0),1,1)&amp;":"&amp;ADDRESS(ROW(W240),COLUMN(W240)-1,1,1),TRUE),"OK")&gt;0,"OK","NOK")),
              IF(W$8&gt;=VLOOKUP($A240,'2.2'!$D:$O,5,FALSE),"OK","NOK")),
         "")</f>
        <v/>
      </c>
      <c r="X240" s="1156" t="str">
        <f ca="1">IF(intern2!Y76&gt;0,
        IF(X$166="X",
              IF(COUNTBLANK(INDIRECT(ADDRESS(ROW(X240),MATCH(X$167,$166:$166,0),1,1)&amp;":"&amp;ADDRESS(ROW(X240),COLUMN(X240)-1,1,1),TRUE))&gt;0,"",
                    IF(COUNTIF(INDIRECT(ADDRESS(ROW(X240),MATCH(X$167,$166:$166,0),1,1)&amp;":"&amp;ADDRESS(ROW(X240),COLUMN(X240)-1,1,1),TRUE),"OK")&gt;0,"OK","NOK")),
              IF(X$8&gt;=VLOOKUP($A240,'2.2'!$D:$O,5,FALSE),"OK","NOK")),
         "")</f>
        <v/>
      </c>
      <c r="Y240" s="1170" t="str">
        <f ca="1">IF(intern2!Z76&gt;0,
        IF(Y$166="X",
              IF(COUNTBLANK(INDIRECT(ADDRESS(ROW(Y240),MATCH(Y$167,$166:$166,0),1,1)&amp;":"&amp;ADDRESS(ROW(Y240),COLUMN(Y240)-1,1,1),TRUE))&gt;0,"",
                    IF(COUNTIF(INDIRECT(ADDRESS(ROW(Y240),MATCH(Y$167,$166:$166,0),1,1)&amp;":"&amp;ADDRESS(ROW(Y240),COLUMN(Y240)-1,1,1),TRUE),"OK")&gt;0,"OK","NOK")),
              IF(Y$8&gt;=VLOOKUP($A240,'2.2'!$D:$O,5,FALSE),"OK","NOK")),
         "")</f>
        <v/>
      </c>
      <c r="Z240" s="1269" t="str">
        <f ca="1">IF(intern2!AA76&gt;0,
        IF(Z$166="X",
              IF(COUNTBLANK(INDIRECT(ADDRESS(ROW(Z240),MATCH(Z$167,$166:$166,0),1,1)&amp;":"&amp;ADDRESS(ROW(Z240),COLUMN(Z240)-1,1,1),TRUE))&gt;0,"",
                    IF(COUNTIF(INDIRECT(ADDRESS(ROW(Z240),MATCH(Z$167,$166:$166,0),1,1)&amp;":"&amp;ADDRESS(ROW(Z240),COLUMN(Z240)-1,1,1),TRUE),"OK")&gt;0,"OK","NOK")),
              IF(Z$8&gt;=VLOOKUP($A240,'2.2'!$D:$O,5,FALSE),"OK","NOK")),
         "")</f>
        <v/>
      </c>
      <c r="AA240" s="1156" t="str">
        <f ca="1">IF(intern2!AB76&gt;0,
        IF(AA$166="X",
              IF(COUNTBLANK(INDIRECT(ADDRESS(ROW(AA240),MATCH(AA$167,$166:$166,0),1,1)&amp;":"&amp;ADDRESS(ROW(AA240),COLUMN(AA240)-1,1,1),TRUE))&gt;0,"",
                    IF(COUNTIF(INDIRECT(ADDRESS(ROW(AA240),MATCH(AA$167,$166:$166,0),1,1)&amp;":"&amp;ADDRESS(ROW(AA240),COLUMN(AA240)-1,1,1),TRUE),"OK")&gt;0,"OK","NOK")),
              IF(AA$8&gt;=VLOOKUP($A240,'2.2'!$D:$O,5,FALSE),"OK","NOK")),
         "")</f>
        <v/>
      </c>
      <c r="AB240" s="1156" t="str">
        <f ca="1">IF(intern2!AC76&gt;0,
        IF(AB$166="X",
              IF(COUNTBLANK(INDIRECT(ADDRESS(ROW(AB240),MATCH(AB$167,$166:$166,0),1,1)&amp;":"&amp;ADDRESS(ROW(AB240),COLUMN(AB240)-1,1,1),TRUE))&gt;0,"",
                    IF(COUNTIF(INDIRECT(ADDRESS(ROW(AB240),MATCH(AB$167,$166:$166,0),1,1)&amp;":"&amp;ADDRESS(ROW(AB240),COLUMN(AB240)-1,1,1),TRUE),"OK")&gt;0,"OK","NOK")),
              IF(AB$8&gt;=VLOOKUP($A240,'2.2'!$D:$O,5,FALSE),"OK","NOK")),
         "")</f>
        <v/>
      </c>
      <c r="AC240" s="1156" t="str">
        <f ca="1">IF(intern2!AD76&gt;0,
        IF(AC$166="X",
              IF(COUNTBLANK(INDIRECT(ADDRESS(ROW(AC240),MATCH(AC$167,$166:$166,0),1,1)&amp;":"&amp;ADDRESS(ROW(AC240),COLUMN(AC240)-1,1,1),TRUE))&gt;0,"",
                    IF(COUNTIF(INDIRECT(ADDRESS(ROW(AC240),MATCH(AC$167,$166:$166,0),1,1)&amp;":"&amp;ADDRESS(ROW(AC240),COLUMN(AC240)-1,1,1),TRUE),"OK")&gt;0,"OK","NOK")),
              IF(AC$8&gt;=VLOOKUP($A240,'2.2'!$D:$O,5,FALSE),"OK","NOK")),
         "")</f>
        <v/>
      </c>
      <c r="AD240" s="1156" t="str">
        <f ca="1">IF(intern2!AE76&gt;0,
        IF(AD$166="X",
              IF(COUNTBLANK(INDIRECT(ADDRESS(ROW(AD240),MATCH(AD$167,$166:$166,0),1,1)&amp;":"&amp;ADDRESS(ROW(AD240),COLUMN(AD240)-1,1,1),TRUE))&gt;0,"",
                    IF(COUNTIF(INDIRECT(ADDRESS(ROW(AD240),MATCH(AD$167,$166:$166,0),1,1)&amp;":"&amp;ADDRESS(ROW(AD240),COLUMN(AD240)-1,1,1),TRUE),"OK")&gt;0,"OK","NOK")),
              IF(AD$8&gt;=VLOOKUP($A240,'2.2'!$D:$O,5,FALSE),"OK","NOK")),
         "")</f>
        <v/>
      </c>
      <c r="AE240" s="1160" t="str">
        <f ca="1">IF(intern2!AF76&gt;0,
        IF(AE$166="X",
              IF(COUNTBLANK(INDIRECT(ADDRESS(ROW(AE240),MATCH(AE$167,$166:$166,0),1,1)&amp;":"&amp;ADDRESS(ROW(AE240),COLUMN(AE240)-1,1,1),TRUE))&gt;0,"",
                    IF(COUNTIF(INDIRECT(ADDRESS(ROW(AE240),MATCH(AE$167,$166:$166,0),1,1)&amp;":"&amp;ADDRESS(ROW(AE240),COLUMN(AE240)-1,1,1),TRUE),"OK")&gt;0,"OK","NOK")),
              IF(AE$8&gt;=VLOOKUP($A240,'2.2'!$D:$O,5,FALSE),"OK","NOK")),
         "")</f>
        <v/>
      </c>
      <c r="AF240" s="1269" t="str">
        <f ca="1">IF(intern2!AG76&gt;0,
        IF(AF$166="X",
              IF(COUNTBLANK(INDIRECT(ADDRESS(ROW(AF240),MATCH(AF$167,$166:$166,0),1,1)&amp;":"&amp;ADDRESS(ROW(AF240),COLUMN(AF240)-1,1,1),TRUE))&gt;0,"",
                    IF(COUNTIF(INDIRECT(ADDRESS(ROW(AF240),MATCH(AF$167,$166:$166,0),1,1)&amp;":"&amp;ADDRESS(ROW(AF240),COLUMN(AF240)-1,1,1),TRUE),"OK")&gt;0,"OK","NOK")),
              IF(AF$8&gt;=VLOOKUP($A240,'2.2'!$D:$O,5,FALSE),"OK","NOK")),
         "")</f>
        <v/>
      </c>
      <c r="AG240" s="1160" t="str">
        <f ca="1">IF(intern2!AH76&gt;0,
        IF(AG$166="X",
              IF(COUNTBLANK(INDIRECT(ADDRESS(ROW(AG240),MATCH(AG$167,$166:$166,0),1,1)&amp;":"&amp;ADDRESS(ROW(AG240),COLUMN(AG240)-1,1,1),TRUE))&gt;0,"",
                    IF(COUNTIF(INDIRECT(ADDRESS(ROW(AG240),MATCH(AG$167,$166:$166,0),1,1)&amp;":"&amp;ADDRESS(ROW(AG240),COLUMN(AG240)-1,1,1),TRUE),"OK")&gt;0,"OK","NOK")),
              IF(AG$8&gt;=VLOOKUP($A240,'2.2'!$D:$O,5,FALSE),"OK","NOK")),
         "")</f>
        <v/>
      </c>
      <c r="AH240" s="1160" t="str">
        <f ca="1">IF(intern2!AI76&gt;0,
        IF(AH$166="X",
              IF(COUNTBLANK(INDIRECT(ADDRESS(ROW(AH240),MATCH(AH$167,$166:$166,0),1,1)&amp;":"&amp;ADDRESS(ROW(AH240),COLUMN(AH240)-1,1,1),TRUE))&gt;0,"",
                    IF(COUNTIF(INDIRECT(ADDRESS(ROW(AH240),MATCH(AH$167,$166:$166,0),1,1)&amp;":"&amp;ADDRESS(ROW(AH240),COLUMN(AH240)-1,1,1),TRUE),"OK")&gt;0,"OK","NOK")),
              IF(AH$8&gt;=VLOOKUP($A240,'2.2'!$D:$O,5,FALSE),"OK","NOK")),
         "")</f>
        <v/>
      </c>
      <c r="AI240" s="1156" t="str">
        <f ca="1">IF(intern2!AJ76&gt;0,
        IF(AI$166="X",
              IF(COUNTBLANK(INDIRECT(ADDRESS(ROW(AI240),MATCH(AI$167,$166:$166,0),1,1)&amp;":"&amp;ADDRESS(ROW(AI240),COLUMN(AI240)-1,1,1),TRUE))&gt;0,"",
                    IF(COUNTIF(INDIRECT(ADDRESS(ROW(AI240),MATCH(AI$167,$166:$166,0),1,1)&amp;":"&amp;ADDRESS(ROW(AI240),COLUMN(AI240)-1,1,1),TRUE),"OK")&gt;0,"OK","NOK")),
              IF(AI$8&gt;=VLOOKUP($A240,'2.2'!$D:$O,5,FALSE),"OK","NOK")),
         "")</f>
        <v/>
      </c>
      <c r="AJ240" s="1156" t="str">
        <f ca="1">IF(intern2!AK76&gt;0,
        IF(AJ$166="X",
              IF(COUNTBLANK(INDIRECT(ADDRESS(ROW(AJ240),MATCH(AJ$167,$166:$166,0),1,1)&amp;":"&amp;ADDRESS(ROW(AJ240),COLUMN(AJ240)-1,1,1),TRUE))&gt;0,"",
                    IF(COUNTIF(INDIRECT(ADDRESS(ROW(AJ240),MATCH(AJ$167,$166:$166,0),1,1)&amp;":"&amp;ADDRESS(ROW(AJ240),COLUMN(AJ240)-1,1,1),TRUE),"OK")&gt;0,"OK","NOK")),
              IF(AJ$8&gt;=VLOOKUP($A240,'2.2'!$D:$O,5,FALSE),"OK","NOK")),
         "")</f>
        <v/>
      </c>
      <c r="AK240" s="1156" t="str">
        <f ca="1">IF(intern2!AL76&gt;0,
        IF(AK$166="X",
              IF(COUNTBLANK(INDIRECT(ADDRESS(ROW(AK240),MATCH(AK$167,$166:$166,0),1,1)&amp;":"&amp;ADDRESS(ROW(AK240),COLUMN(AK240)-1,1,1),TRUE))&gt;0,"",
                    IF(COUNTIF(INDIRECT(ADDRESS(ROW(AK240),MATCH(AK$167,$166:$166,0),1,1)&amp;":"&amp;ADDRESS(ROW(AK240),COLUMN(AK240)-1,1,1),TRUE),"OK")&gt;0,"OK","NOK")),
              IF(AK$8&gt;=VLOOKUP($A240,'2.2'!$D:$O,5,FALSE),"OK","NOK")),
         "")</f>
        <v/>
      </c>
      <c r="AL240" s="1156" t="str">
        <f ca="1">IF(intern2!AM76&gt;0,
        IF(AL$166="X",
              IF(COUNTBLANK(INDIRECT(ADDRESS(ROW(AL240),MATCH(AL$167,$166:$166,0),1,1)&amp;":"&amp;ADDRESS(ROW(AL240),COLUMN(AL240)-1,1,1),TRUE))&gt;0,"",
                    IF(COUNTIF(INDIRECT(ADDRESS(ROW(AL240),MATCH(AL$167,$166:$166,0),1,1)&amp;":"&amp;ADDRESS(ROW(AL240),COLUMN(AL240)-1,1,1),TRUE),"OK")&gt;0,"OK","NOK")),
              IF(AL$8&gt;=VLOOKUP($A240,'2.2'!$D:$O,5,FALSE),"OK","NOK")),
         "")</f>
        <v/>
      </c>
      <c r="AM240" s="1269" t="str">
        <f ca="1">IF(intern2!AN76&gt;0,
        IF(AM$166="X",
              IF(COUNTBLANK(INDIRECT(ADDRESS(ROW(AM240),MATCH(AM$167,$166:$166,0),1,1)&amp;":"&amp;ADDRESS(ROW(AM240),COLUMN(AM240)-1,1,1),TRUE))&gt;0,"",
                    IF(COUNTIF(INDIRECT(ADDRESS(ROW(AM240),MATCH(AM$167,$166:$166,0),1,1)&amp;":"&amp;ADDRESS(ROW(AM240),COLUMN(AM240)-1,1,1),TRUE),"OK")&gt;0,"OK","NOK")),
              IF(AM$8&gt;=VLOOKUP($A240,'2.2'!$D:$O,5,FALSE),"OK","NOK")),
         "")</f>
        <v/>
      </c>
      <c r="AN240" s="1170" t="str">
        <f ca="1">IF(intern2!AO76&gt;0,
        IF(AN$166="X",
              IF(COUNTBLANK(INDIRECT(ADDRESS(ROW(AN240),MATCH(AN$167,$166:$166,0),1,1)&amp;":"&amp;ADDRESS(ROW(AN240),COLUMN(AN240)-1,1,1),TRUE))&gt;0,"",
                    IF(COUNTIF(INDIRECT(ADDRESS(ROW(AN240),MATCH(AN$167,$166:$166,0),1,1)&amp;":"&amp;ADDRESS(ROW(AN240),COLUMN(AN240)-1,1,1),TRUE),"OK")&gt;0,"OK","NOK")),
              IF(AN$8&gt;=VLOOKUP($A240,'2.2'!$D:$O,5,FALSE),"OK","NOK")),
         "")</f>
        <v/>
      </c>
      <c r="AO240" s="1156" t="str">
        <f ca="1">IF(intern2!AP76&gt;0,
        IF(AO$166="X",
              IF(COUNTBLANK(INDIRECT(ADDRESS(ROW(AO240),MATCH(AO$167,$166:$166,0),1,1)&amp;":"&amp;ADDRESS(ROW(AO240),COLUMN(AO240)-1,1,1),TRUE))&gt;0,"",
                    IF(COUNTIF(INDIRECT(ADDRESS(ROW(AO240),MATCH(AO$167,$166:$166,0),1,1)&amp;":"&amp;ADDRESS(ROW(AO240),COLUMN(AO240)-1,1,1),TRUE),"OK")&gt;0,"OK","NOK")),
              IF(AO$8&gt;=VLOOKUP($A240,'2.2'!$D:$O,5,FALSE),"OK","NOK")),
         "")</f>
        <v/>
      </c>
      <c r="AP240" s="1156" t="str">
        <f ca="1">IF(intern2!AQ76&gt;0,
        IF(AP$166="X",
              IF(COUNTBLANK(INDIRECT(ADDRESS(ROW(AP240),MATCH(AP$167,$166:$166,0),1,1)&amp;":"&amp;ADDRESS(ROW(AP240),COLUMN(AP240)-1,1,1),TRUE))&gt;0,"",
                    IF(COUNTIF(INDIRECT(ADDRESS(ROW(AP240),MATCH(AP$167,$166:$166,0),1,1)&amp;":"&amp;ADDRESS(ROW(AP240),COLUMN(AP240)-1,1,1),TRUE),"OK")&gt;0,"OK","NOK")),
              IF(AP$8&gt;=VLOOKUP($A240,'2.2'!$D:$O,5,FALSE),"OK","NOK")),
         "")</f>
        <v/>
      </c>
      <c r="AQ240" s="1269" t="str">
        <f ca="1">IF(intern2!AR76&gt;0,
        IF(AQ$166="X",
              IF(COUNTBLANK(INDIRECT(ADDRESS(ROW(AQ240),MATCH(AQ$167,$166:$166,0),1,1)&amp;":"&amp;ADDRESS(ROW(AQ240),COLUMN(AQ240)-1,1,1),TRUE))&gt;0,"",
                    IF(COUNTIF(INDIRECT(ADDRESS(ROW(AQ240),MATCH(AQ$167,$166:$166,0),1,1)&amp;":"&amp;ADDRESS(ROW(AQ240),COLUMN(AQ240)-1,1,1),TRUE),"OK")&gt;0,"OK","NOK")),
              IF(AQ$8&gt;=VLOOKUP($A240,'2.2'!$D:$O,5,FALSE),"OK","NOK")),
         "")</f>
        <v/>
      </c>
      <c r="AR240" s="1156" t="str">
        <f ca="1">IF(intern2!AS76&gt;0,
        IF(AR$166="X",
              IF(COUNTBLANK(INDIRECT(ADDRESS(ROW(AR240),MATCH(AR$167,$166:$166,0),1,1)&amp;":"&amp;ADDRESS(ROW(AR240),COLUMN(AR240)-1,1,1),TRUE))&gt;0,"",
                    IF(COUNTIF(INDIRECT(ADDRESS(ROW(AR240),MATCH(AR$167,$166:$166,0),1,1)&amp;":"&amp;ADDRESS(ROW(AR240),COLUMN(AR240)-1,1,1),TRUE),"OK")&gt;0,"OK","NOK")),
              IF(AR$8&gt;=VLOOKUP($A240,'2.2'!$D:$O,5,FALSE),"OK","NOK")),
         "")</f>
        <v/>
      </c>
      <c r="AS240" s="1156" t="str">
        <f ca="1">IF(intern2!AT76&gt;0,
        IF(AS$166="X",
              IF(COUNTBLANK(INDIRECT(ADDRESS(ROW(AS240),MATCH(AS$167,$166:$166,0),1,1)&amp;":"&amp;ADDRESS(ROW(AS240),COLUMN(AS240)-1,1,1),TRUE))&gt;0,"",
                    IF(COUNTIF(INDIRECT(ADDRESS(ROW(AS240),MATCH(AS$167,$166:$166,0),1,1)&amp;":"&amp;ADDRESS(ROW(AS240),COLUMN(AS240)-1,1,1),TRUE),"OK")&gt;0,"OK","NOK")),
              IF(AS$8&gt;=VLOOKUP($A240,'2.2'!$D:$O,5,FALSE),"OK","NOK")),
         "")</f>
        <v/>
      </c>
      <c r="AT240" s="1269" t="str">
        <f ca="1">IF(intern2!AU76&gt;0,
        IF(AT$166="X",
              IF(COUNTBLANK(INDIRECT(ADDRESS(ROW(AT240),MATCH(AT$167,$166:$166,0),1,1)&amp;":"&amp;ADDRESS(ROW(AT240),COLUMN(AT240)-1,1,1),TRUE))&gt;0,"",
                    IF(COUNTIF(INDIRECT(ADDRESS(ROW(AT240),MATCH(AT$167,$166:$166,0),1,1)&amp;":"&amp;ADDRESS(ROW(AT240),COLUMN(AT240)-1,1,1),TRUE),"OK")&gt;0,"OK","NOK")),
              IF(AT$8&gt;=VLOOKUP($A240,'2.2'!$D:$O,5,FALSE),"OK","NOK")),
         "")</f>
        <v/>
      </c>
      <c r="AU240" s="1156" t="str">
        <f ca="1">IF(intern2!AV76&gt;0,
        IF(AU$166="X",
              IF(COUNTBLANK(INDIRECT(ADDRESS(ROW(AU240),MATCH(AU$167,$166:$166,0),1,1)&amp;":"&amp;ADDRESS(ROW(AU240),COLUMN(AU240)-1,1,1),TRUE))&gt;0,"",
                    IF(COUNTIF(INDIRECT(ADDRESS(ROW(AU240),MATCH(AU$167,$166:$166,0),1,1)&amp;":"&amp;ADDRESS(ROW(AU240),COLUMN(AU240)-1,1,1),TRUE),"OK")&gt;0,"OK","NOK")),
              IF(AU$8&gt;=VLOOKUP($A240,'2.2'!$D:$O,5,FALSE),"OK","NOK")),
         "")</f>
        <v/>
      </c>
      <c r="AV240" s="1156" t="str">
        <f ca="1">IF(intern2!AW76&gt;0,
        IF(AV$166="X",
              IF(COUNTBLANK(INDIRECT(ADDRESS(ROW(AV240),MATCH(AV$167,$166:$166,0),1,1)&amp;":"&amp;ADDRESS(ROW(AV240),COLUMN(AV240)-1,1,1),TRUE))&gt;0,"",
                    IF(COUNTIF(INDIRECT(ADDRESS(ROW(AV240),MATCH(AV$167,$166:$166,0),1,1)&amp;":"&amp;ADDRESS(ROW(AV240),COLUMN(AV240)-1,1,1),TRUE),"OK")&gt;0,"OK","NOK")),
              IF(AV$8&gt;=VLOOKUP($A240,'2.2'!$D:$O,5,FALSE),"OK","NOK")),
         "")</f>
        <v/>
      </c>
      <c r="AW240" s="1156" t="str">
        <f ca="1">IF(intern2!AX76&gt;0,
        IF(AW$166="X",
              IF(COUNTBLANK(INDIRECT(ADDRESS(ROW(AW240),MATCH(AW$167,$166:$166,0),1,1)&amp;":"&amp;ADDRESS(ROW(AW240),COLUMN(AW240)-1,1,1),TRUE))&gt;0,"",
                    IF(COUNTIF(INDIRECT(ADDRESS(ROW(AW240),MATCH(AW$167,$166:$166,0),1,1)&amp;":"&amp;ADDRESS(ROW(AW240),COLUMN(AW240)-1,1,1),TRUE),"OK")&gt;0,"OK","NOK")),
              IF(AW$8&gt;=VLOOKUP($A240,'2.2'!$D:$O,5,FALSE),"OK","NOK")),
         "")</f>
        <v/>
      </c>
      <c r="AX240" s="1156" t="str">
        <f ca="1">IF(intern2!AY76&gt;0,
        IF(AX$166="X",
              IF(COUNTBLANK(INDIRECT(ADDRESS(ROW(AX240),MATCH(AX$167,$166:$166,0),1,1)&amp;":"&amp;ADDRESS(ROW(AX240),COLUMN(AX240)-1,1,1),TRUE))&gt;0,"",
                    IF(COUNTIF(INDIRECT(ADDRESS(ROW(AX240),MATCH(AX$167,$166:$166,0),1,1)&amp;":"&amp;ADDRESS(ROW(AX240),COLUMN(AX240)-1,1,1),TRUE),"OK")&gt;0,"OK","NOK")),
              IF(AX$8&gt;=VLOOKUP($A240,'2.2'!$D:$O,5,FALSE),"OK","NOK")),
         "")</f>
        <v/>
      </c>
      <c r="AY240" s="1156" t="str">
        <f ca="1">IF(intern2!AZ76&gt;0,
        IF(AY$166="X",
              IF(COUNTBLANK(INDIRECT(ADDRESS(ROW(AY240),MATCH(AY$167,$166:$166,0),1,1)&amp;":"&amp;ADDRESS(ROW(AY240),COLUMN(AY240)-1,1,1),TRUE))&gt;0,"",
                    IF(COUNTIF(INDIRECT(ADDRESS(ROW(AY240),MATCH(AY$167,$166:$166,0),1,1)&amp;":"&amp;ADDRESS(ROW(AY240),COLUMN(AY240)-1,1,1),TRUE),"OK")&gt;0,"OK","NOK")),
              IF(AY$8&gt;=VLOOKUP($A240,'2.2'!$D:$O,5,FALSE),"OK","NOK")),
         "")</f>
        <v/>
      </c>
      <c r="AZ240" s="1269" t="str">
        <f ca="1">IF(intern2!BA76&gt;0,
        IF(AZ$166="X",
              IF(COUNTBLANK(INDIRECT(ADDRESS(ROW(AZ240),MATCH(AZ$167,$166:$166,0),1,1)&amp;":"&amp;ADDRESS(ROW(AZ240),COLUMN(AZ240)-1,1,1),TRUE))&gt;0,"",
                    IF(COUNTIF(INDIRECT(ADDRESS(ROW(AZ240),MATCH(AZ$167,$166:$166,0),1,1)&amp;":"&amp;ADDRESS(ROW(AZ240),COLUMN(AZ240)-1,1,1),TRUE),"OK")&gt;0,"OK","NOK")),
              IF(AZ$8&gt;=VLOOKUP($A240,'2.2'!$D:$O,5,FALSE),"OK","NOK")),
         "")</f>
        <v/>
      </c>
      <c r="BA240" s="1156" t="str">
        <f ca="1">IF(intern2!BB76&gt;0,
        IF(BA$166="X",
              IF(COUNTBLANK(INDIRECT(ADDRESS(ROW(BA240),MATCH(BA$167,$166:$166,0),1,1)&amp;":"&amp;ADDRESS(ROW(BA240),COLUMN(BA240)-1,1,1),TRUE))&gt;0,"",
                    IF(COUNTIF(INDIRECT(ADDRESS(ROW(BA240),MATCH(BA$167,$166:$166,0),1,1)&amp;":"&amp;ADDRESS(ROW(BA240),COLUMN(BA240)-1,1,1),TRUE),"OK")&gt;0,"OK","NOK")),
              IF(BA$8&gt;=VLOOKUP($A240,'2.2'!$D:$O,5,FALSE),"OK","NOK")),
         "")</f>
        <v/>
      </c>
      <c r="BB240" s="1156" t="str">
        <f ca="1">IF(intern2!BC76&gt;0,
        IF(BB$166="X",
              IF(COUNTBLANK(INDIRECT(ADDRESS(ROW(BB240),MATCH(BB$167,$166:$166,0),1,1)&amp;":"&amp;ADDRESS(ROW(BB240),COLUMN(BB240)-1,1,1),TRUE))&gt;0,"",
                    IF(COUNTIF(INDIRECT(ADDRESS(ROW(BB240),MATCH(BB$167,$166:$166,0),1,1)&amp;":"&amp;ADDRESS(ROW(BB240),COLUMN(BB240)-1,1,1),TRUE),"OK")&gt;0,"OK","NOK")),
              IF(BB$8&gt;=VLOOKUP($A240,'2.2'!$D:$O,5,FALSE),"OK","NOK")),
         "")</f>
        <v/>
      </c>
      <c r="BC240" s="1156" t="str">
        <f ca="1">IF(intern2!BD76&gt;0,
        IF(BC$166="X",
              IF(COUNTBLANK(INDIRECT(ADDRESS(ROW(BC240),MATCH(BC$167,$166:$166,0),1,1)&amp;":"&amp;ADDRESS(ROW(BC240),COLUMN(BC240)-1,1,1),TRUE))&gt;0,"",
                    IF(COUNTIF(INDIRECT(ADDRESS(ROW(BC240),MATCH(BC$167,$166:$166,0),1,1)&amp;":"&amp;ADDRESS(ROW(BC240),COLUMN(BC240)-1,1,1),TRUE),"OK")&gt;0,"OK","NOK")),
              IF(BC$8&gt;=VLOOKUP($A240,'2.2'!$D:$O,5,FALSE),"OK","NOK")),
         "")</f>
        <v/>
      </c>
      <c r="BD240" s="1156" t="str">
        <f ca="1">IF(intern2!BE76&gt;0,
        IF(BD$166="X",
              IF(COUNTBLANK(INDIRECT(ADDRESS(ROW(BD240),MATCH(BD$167,$166:$166,0),1,1)&amp;":"&amp;ADDRESS(ROW(BD240),COLUMN(BD240)-1,1,1),TRUE))&gt;0,"",
                    IF(COUNTIF(INDIRECT(ADDRESS(ROW(BD240),MATCH(BD$167,$166:$166,0),1,1)&amp;":"&amp;ADDRESS(ROW(BD240),COLUMN(BD240)-1,1,1),TRUE),"OK")&gt;0,"OK","NOK")),
              IF(BD$8&gt;=VLOOKUP($A240,'2.2'!$D:$O,5,FALSE),"OK","NOK")),
         "")</f>
        <v/>
      </c>
      <c r="BE240" s="1156" t="str">
        <f ca="1">IF(intern2!BF76&gt;0,
        IF(BE$166="X",
              IF(COUNTBLANK(INDIRECT(ADDRESS(ROW(BE240),MATCH(BE$167,$166:$166,0),1,1)&amp;":"&amp;ADDRESS(ROW(BE240),COLUMN(BE240)-1,1,1),TRUE))&gt;0,"",
                    IF(COUNTIF(INDIRECT(ADDRESS(ROW(BE240),MATCH(BE$167,$166:$166,0),1,1)&amp;":"&amp;ADDRESS(ROW(BE240),COLUMN(BE240)-1,1,1),TRUE),"OK")&gt;0,"OK","NOK")),
              IF(BE$8&gt;=VLOOKUP($A240,'2.2'!$D:$O,5,FALSE),"OK","NOK")),
         "")</f>
        <v/>
      </c>
      <c r="BF240" s="1170" t="str">
        <f ca="1">IF(intern2!BG76&gt;0,
        IF(BF$166="X",
              IF(COUNTBLANK(INDIRECT(ADDRESS(ROW(BF240),MATCH(BF$167,$166:$166,0),1,1)&amp;":"&amp;ADDRESS(ROW(BF240),COLUMN(BF240)-1,1,1),TRUE))&gt;0,"",
                    IF(COUNTIF(INDIRECT(ADDRESS(ROW(BF240),MATCH(BF$167,$166:$166,0),1,1)&amp;":"&amp;ADDRESS(ROW(BF240),COLUMN(BF240)-1,1,1),TRUE),"OK")&gt;0,"OK","NOK")),
              IF(BF$8&gt;=VLOOKUP($A240,'2.2'!$D:$O,5,FALSE),"OK","NOK")),
         "")</f>
        <v/>
      </c>
      <c r="BG240" s="1269" t="str">
        <f ca="1">IF(intern2!BH76&gt;0,
        IF(BG$166="X",
              IF(COUNTBLANK(INDIRECT(ADDRESS(ROW(BG240),MATCH(BG$167,$166:$166,0),1,1)&amp;":"&amp;ADDRESS(ROW(BG240),COLUMN(BG240)-1,1,1),TRUE))&gt;0,"",
                    IF(COUNTIF(INDIRECT(ADDRESS(ROW(BG240),MATCH(BG$167,$166:$166,0),1,1)&amp;":"&amp;ADDRESS(ROW(BG240),COLUMN(BG240)-1,1,1),TRUE),"OK")&gt;0,"OK","NOK")),
              IF(BG$8&gt;=VLOOKUP($A240,'2.2'!$D:$O,5,FALSE),"OK","NOK")),
         "")</f>
        <v/>
      </c>
      <c r="BH240" s="1176" t="str">
        <f t="shared" ca="1" si="77"/>
        <v>OK</v>
      </c>
      <c r="BI240" s="1176"/>
    </row>
    <row r="241" spans="1:62" x14ac:dyDescent="0.25">
      <c r="A241" s="716" t="str">
        <f t="shared" ref="A241:B241" si="85">+A81</f>
        <v>KAR1</v>
      </c>
      <c r="B241" s="1157" t="str">
        <f t="shared" si="85"/>
        <v>Cardiologia e dispositivi</v>
      </c>
      <c r="C241" s="1156" t="str">
        <f ca="1">IF(intern2!D77&gt;0,
        IF(C$166="X",
              IF(COUNTBLANK(INDIRECT(ADDRESS(ROW(C241),MATCH(C$167,$166:$166,0),1,1)&amp;":"&amp;ADDRESS(ROW(C241),COLUMN(C241)-1,1,1),TRUE))&gt;0,"",
                    IF(COUNTIF(INDIRECT(ADDRESS(ROW(C241),MATCH(C$167,$166:$166,0),1,1)&amp;":"&amp;ADDRESS(ROW(C241),COLUMN(C241)-1,1,1),TRUE),"OK")&gt;0,"OK","NOK")),
              IF(C$8&gt;=VLOOKUP($A241,'2.2'!$D:$O,5,FALSE),"OK","NOK")),
         "")</f>
        <v/>
      </c>
      <c r="D241" s="1156" t="str">
        <f ca="1">IF(intern2!E77&gt;0,
        IF(D$166="X",
              IF(COUNTBLANK(INDIRECT(ADDRESS(ROW(D241),MATCH(D$167,$166:$166,0),1,1)&amp;":"&amp;ADDRESS(ROW(D241),COLUMN(D241)-1,1,1),TRUE))&gt;0,"",
                    IF(COUNTIF(INDIRECT(ADDRESS(ROW(D241),MATCH(D$167,$166:$166,0),1,1)&amp;":"&amp;ADDRESS(ROW(D241),COLUMN(D241)-1,1,1),TRUE),"OK")&gt;0,"OK","NOK")),
              IF(D$8&gt;=VLOOKUP($A241,'2.2'!$D:$O,5,FALSE),"OK","NOK")),
         "")</f>
        <v/>
      </c>
      <c r="E241" s="1156" t="str">
        <f ca="1">IF(intern2!F77&gt;0,
        IF(E$166="X",
              IF(COUNTBLANK(INDIRECT(ADDRESS(ROW(E241),MATCH(E$167,$166:$166,0),1,1)&amp;":"&amp;ADDRESS(ROW(E241),COLUMN(E241)-1,1,1),TRUE))&gt;0,"",
                    IF(COUNTIF(INDIRECT(ADDRESS(ROW(E241),MATCH(E$167,$166:$166,0),1,1)&amp;":"&amp;ADDRESS(ROW(E241),COLUMN(E241)-1,1,1),TRUE),"OK")&gt;0,"OK","NOK")),
              IF(E$8&gt;=VLOOKUP($A241,'2.2'!$D:$O,5,FALSE),"OK","NOK")),
         "")</f>
        <v>NOK</v>
      </c>
      <c r="F241" s="1156" t="str">
        <f ca="1">IF(intern2!G77&gt;0,
        IF(F$166="X",
              IF(COUNTBLANK(INDIRECT(ADDRESS(ROW(F241),MATCH(F$167,$166:$166,0),1,1)&amp;":"&amp;ADDRESS(ROW(F241),COLUMN(F241)-1,1,1),TRUE))&gt;0,"",
                    IF(COUNTIF(INDIRECT(ADDRESS(ROW(F241),MATCH(F$167,$166:$166,0),1,1)&amp;":"&amp;ADDRESS(ROW(F241),COLUMN(F241)-1,1,1),TRUE),"OK")&gt;0,"OK","NOK")),
              IF(F$8&gt;=VLOOKUP($A241,'2.2'!$D:$O,5,FALSE),"OK","NOK")),
         "")</f>
        <v/>
      </c>
      <c r="G241" s="1156" t="str">
        <f ca="1">IF(intern2!H77&gt;0,
        IF(G$166="X",
              IF(COUNTBLANK(INDIRECT(ADDRESS(ROW(G241),MATCH(G$167,$166:$166,0),1,1)&amp;":"&amp;ADDRESS(ROW(G241),COLUMN(G241)-1,1,1),TRUE))&gt;0,"",
                    IF(COUNTIF(INDIRECT(ADDRESS(ROW(G241),MATCH(G$167,$166:$166,0),1,1)&amp;":"&amp;ADDRESS(ROW(G241),COLUMN(G241)-1,1,1),TRUE),"OK")&gt;0,"OK","NOK")),
              IF(G$8&gt;=VLOOKUP($A241,'2.2'!$D:$O,5,FALSE),"OK","NOK")),
         "")</f>
        <v/>
      </c>
      <c r="H241" s="1156" t="str">
        <f ca="1">IF(intern2!I77&gt;0,
        IF(H$166="X",
              IF(COUNTBLANK(INDIRECT(ADDRESS(ROW(H241),MATCH(H$167,$166:$166,0),1,1)&amp;":"&amp;ADDRESS(ROW(H241),COLUMN(H241)-1,1,1),TRUE))&gt;0,"",
                    IF(COUNTIF(INDIRECT(ADDRESS(ROW(H241),MATCH(H$167,$166:$166,0),1,1)&amp;":"&amp;ADDRESS(ROW(H241),COLUMN(H241)-1,1,1),TRUE),"OK")&gt;0,"OK","NOK")),
              IF(H$8&gt;=VLOOKUP($A241,'2.2'!$D:$O,5,FALSE),"OK","NOK")),
         "")</f>
        <v/>
      </c>
      <c r="I241" s="1269" t="str">
        <f ca="1">IF(intern2!J77&gt;0,
        IF(I$166="X",
              IF(COUNTBLANK(INDIRECT(ADDRESS(ROW(I241),MATCH(I$167,$166:$166,0),1,1)&amp;":"&amp;ADDRESS(ROW(I241),COLUMN(I241)-1,1,1),TRUE))&gt;0,"",
                    IF(COUNTIF(INDIRECT(ADDRESS(ROW(I241),MATCH(I$167,$166:$166,0),1,1)&amp;":"&amp;ADDRESS(ROW(I241),COLUMN(I241)-1,1,1),TRUE),"OK")&gt;0,"OK","NOK")),
              IF(I$8&gt;=VLOOKUP($A241,'2.2'!$D:$O,5,FALSE),"OK","NOK")),
         "")</f>
        <v/>
      </c>
      <c r="J241" s="1159" t="str">
        <f ca="1">IF(intern2!K77&gt;0,
        IF(J$166="X",
              IF(COUNTBLANK(INDIRECT(ADDRESS(ROW(J241),MATCH(J$167,$166:$166,0),1,1)&amp;":"&amp;ADDRESS(ROW(J241),COLUMN(J241)-1,1,1),TRUE))&gt;0,"",
                    IF(COUNTIF(INDIRECT(ADDRESS(ROW(J241),MATCH(J$167,$166:$166,0),1,1)&amp;":"&amp;ADDRESS(ROW(J241),COLUMN(J241)-1,1,1),TRUE),"OK")&gt;0,"OK","NOK")),
              IF(J$8&gt;=VLOOKUP($A241,'2.2'!$D:$O,5,FALSE),"OK","NOK")),
         "")</f>
        <v>NOK</v>
      </c>
      <c r="K241" s="1156" t="str">
        <f ca="1">IF(intern2!L77&gt;0,
        IF(K$166="X",
              IF(COUNTBLANK(INDIRECT(ADDRESS(ROW(K241),MATCH(K$167,$166:$166,0),1,1)&amp;":"&amp;ADDRESS(ROW(K241),COLUMN(K241)-1,1,1),TRUE))&gt;0,"",
                    IF(COUNTIF(INDIRECT(ADDRESS(ROW(K241),MATCH(K$167,$166:$166,0),1,1)&amp;":"&amp;ADDRESS(ROW(K241),COLUMN(K241)-1,1,1),TRUE),"OK")&gt;0,"OK","NOK")),
              IF(K$8&gt;=VLOOKUP($A241,'2.2'!$D:$O,5,FALSE),"OK","NOK")),
         "")</f>
        <v/>
      </c>
      <c r="L241" s="1156" t="str">
        <f ca="1">IF(intern2!M77&gt;0,
        IF(L$166="X",
              IF(COUNTBLANK(INDIRECT(ADDRESS(ROW(L241),MATCH(L$167,$166:$166,0),1,1)&amp;":"&amp;ADDRESS(ROW(L241),COLUMN(L241)-1,1,1),TRUE))&gt;0,"",
                    IF(COUNTIF(INDIRECT(ADDRESS(ROW(L241),MATCH(L$167,$166:$166,0),1,1)&amp;":"&amp;ADDRESS(ROW(L241),COLUMN(L241)-1,1,1),TRUE),"OK")&gt;0,"OK","NOK")),
              IF(L$8&gt;=VLOOKUP($A241,'2.2'!$D:$O,5,FALSE),"OK","NOK")),
         "")</f>
        <v/>
      </c>
      <c r="M241" s="1156" t="str">
        <f ca="1">IF(intern2!N77&gt;0,
        IF(M$166="X",
              IF(COUNTBLANK(INDIRECT(ADDRESS(ROW(M241),MATCH(M$167,$166:$166,0),1,1)&amp;":"&amp;ADDRESS(ROW(M241),COLUMN(M241)-1,1,1),TRUE))&gt;0,"",
                    IF(COUNTIF(INDIRECT(ADDRESS(ROW(M241),MATCH(M$167,$166:$166,0),1,1)&amp;":"&amp;ADDRESS(ROW(M241),COLUMN(M241)-1,1,1),TRUE),"OK")&gt;0,"OK","NOK")),
              IF(M$8&gt;=VLOOKUP($A241,'2.2'!$D:$O,5,FALSE),"OK","NOK")),
         "")</f>
        <v/>
      </c>
      <c r="N241" s="1156" t="str">
        <f ca="1">IF(intern2!O77&gt;0,
        IF(N$166="X",
              IF(COUNTBLANK(INDIRECT(ADDRESS(ROW(N241),MATCH(N$167,$166:$166,0),1,1)&amp;":"&amp;ADDRESS(ROW(N241),COLUMN(N241)-1,1,1),TRUE))&gt;0,"",
                    IF(COUNTIF(INDIRECT(ADDRESS(ROW(N241),MATCH(N$167,$166:$166,0),1,1)&amp;":"&amp;ADDRESS(ROW(N241),COLUMN(N241)-1,1,1),TRUE),"OK")&gt;0,"OK","NOK")),
              IF(N$8&gt;=VLOOKUP($A241,'2.2'!$D:$O,5,FALSE),"OK","NOK")),
         "")</f>
        <v/>
      </c>
      <c r="O241" s="1156" t="str">
        <f ca="1">IF(intern2!P77&gt;0,
        IF(O$166="X",
              IF(COUNTBLANK(INDIRECT(ADDRESS(ROW(O241),MATCH(O$167,$166:$166,0),1,1)&amp;":"&amp;ADDRESS(ROW(O241),COLUMN(O241)-1,1,1),TRUE))&gt;0,"",
                    IF(COUNTIF(INDIRECT(ADDRESS(ROW(O241),MATCH(O$167,$166:$166,0),1,1)&amp;":"&amp;ADDRESS(ROW(O241),COLUMN(O241)-1,1,1),TRUE),"OK")&gt;0,"OK","NOK")),
              IF(O$8&gt;=VLOOKUP($A241,'2.2'!$D:$O,5,FALSE),"OK","NOK")),
         "")</f>
        <v/>
      </c>
      <c r="P241" s="1156" t="str">
        <f ca="1">IF(intern2!Q77&gt;0,
        IF(P$166="X",
              IF(COUNTBLANK(INDIRECT(ADDRESS(ROW(P241),MATCH(P$167,$166:$166,0),1,1)&amp;":"&amp;ADDRESS(ROW(P241),COLUMN(P241)-1,1,1),TRUE))&gt;0,"",
                    IF(COUNTIF(INDIRECT(ADDRESS(ROW(P241),MATCH(P$167,$166:$166,0),1,1)&amp;":"&amp;ADDRESS(ROW(P241),COLUMN(P241)-1,1,1),TRUE),"OK")&gt;0,"OK","NOK")),
              IF(P$8&gt;=VLOOKUP($A241,'2.2'!$D:$O,5,FALSE),"OK","NOK")),
         "")</f>
        <v/>
      </c>
      <c r="Q241" s="1156" t="str">
        <f ca="1">IF(intern2!R77&gt;0,
        IF(Q$166="X",
              IF(COUNTBLANK(INDIRECT(ADDRESS(ROW(Q241),MATCH(Q$167,$166:$166,0),1,1)&amp;":"&amp;ADDRESS(ROW(Q241),COLUMN(Q241)-1,1,1),TRUE))&gt;0,"",
                    IF(COUNTIF(INDIRECT(ADDRESS(ROW(Q241),MATCH(Q$167,$166:$166,0),1,1)&amp;":"&amp;ADDRESS(ROW(Q241),COLUMN(Q241)-1,1,1),TRUE),"OK")&gt;0,"OK","NOK")),
              IF(Q$8&gt;=VLOOKUP($A241,'2.2'!$D:$O,5,FALSE),"OK","NOK")),
         "")</f>
        <v/>
      </c>
      <c r="R241" s="1159" t="str">
        <f ca="1">IF(intern2!S77&gt;0,
        IF(R$166="X",
              IF(COUNTBLANK(INDIRECT(ADDRESS(ROW(R241),MATCH(R$167,$166:$166,0),1,1)&amp;":"&amp;ADDRESS(ROW(R241),COLUMN(R241)-1,1,1),TRUE))&gt;0,"",
                    IF(COUNTIF(INDIRECT(ADDRESS(ROW(R241),MATCH(R$167,$166:$166,0),1,1)&amp;":"&amp;ADDRESS(ROW(R241),COLUMN(R241)-1,1,1),TRUE),"OK")&gt;0,"OK","NOK")),
              IF(R$8&gt;=VLOOKUP($A241,'2.2'!$D:$O,5,FALSE),"OK","NOK")),
         "")</f>
        <v/>
      </c>
      <c r="S241" s="1159" t="str">
        <f ca="1">IF(intern2!T77&gt;0,
        IF(S$166="X",
              IF(COUNTBLANK(INDIRECT(ADDRESS(ROW(S241),MATCH(S$167,$166:$166,0),1,1)&amp;":"&amp;ADDRESS(ROW(S241),COLUMN(S241)-1,1,1),TRUE))&gt;0,"",
                    IF(COUNTIF(INDIRECT(ADDRESS(ROW(S241),MATCH(S$167,$166:$166,0),1,1)&amp;":"&amp;ADDRESS(ROW(S241),COLUMN(S241)-1,1,1),TRUE),"OK")&gt;0,"OK","NOK")),
              IF(S$8&gt;=VLOOKUP($A241,'2.2'!$D:$O,5,FALSE),"OK","NOK")),
         "")</f>
        <v/>
      </c>
      <c r="T241" s="1156" t="str">
        <f ca="1">IF(intern2!U77&gt;0,
        IF(T$166="X",
              IF(COUNTBLANK(INDIRECT(ADDRESS(ROW(T241),MATCH(T$167,$166:$166,0),1,1)&amp;":"&amp;ADDRESS(ROW(T241),COLUMN(T241)-1,1,1),TRUE))&gt;0,"",
                    IF(COUNTIF(INDIRECT(ADDRESS(ROW(T241),MATCH(T$167,$166:$166,0),1,1)&amp;":"&amp;ADDRESS(ROW(T241),COLUMN(T241)-1,1,1),TRUE),"OK")&gt;0,"OK","NOK")),
              IF(T$8&gt;=VLOOKUP($A241,'2.2'!$D:$O,5,FALSE),"OK","NOK")),
         "")</f>
        <v/>
      </c>
      <c r="U241" s="1156" t="str">
        <f ca="1">IF(intern2!V77&gt;0,
        IF(U$166="X",
              IF(COUNTBLANK(INDIRECT(ADDRESS(ROW(U241),MATCH(U$167,$166:$166,0),1,1)&amp;":"&amp;ADDRESS(ROW(U241),COLUMN(U241)-1,1,1),TRUE))&gt;0,"",
                    IF(COUNTIF(INDIRECT(ADDRESS(ROW(U241),MATCH(U$167,$166:$166,0),1,1)&amp;":"&amp;ADDRESS(ROW(U241),COLUMN(U241)-1,1,1),TRUE),"OK")&gt;0,"OK","NOK")),
              IF(U$8&gt;=VLOOKUP($A241,'2.2'!$D:$O,5,FALSE),"OK","NOK")),
         "")</f>
        <v/>
      </c>
      <c r="V241" s="1156" t="str">
        <f ca="1">IF(intern2!W77&gt;0,
        IF(V$166="X",
              IF(COUNTBLANK(INDIRECT(ADDRESS(ROW(V241),MATCH(V$167,$166:$166,0),1,1)&amp;":"&amp;ADDRESS(ROW(V241),COLUMN(V241)-1,1,1),TRUE))&gt;0,"",
                    IF(COUNTIF(INDIRECT(ADDRESS(ROW(V241),MATCH(V$167,$166:$166,0),1,1)&amp;":"&amp;ADDRESS(ROW(V241),COLUMN(V241)-1,1,1),TRUE),"OK")&gt;0,"OK","NOK")),
              IF(V$8&gt;=VLOOKUP($A241,'2.2'!$D:$O,5,FALSE),"OK","NOK")),
         "")</f>
        <v/>
      </c>
      <c r="W241" s="1156" t="str">
        <f ca="1">IF(intern2!X77&gt;0,
        IF(W$166="X",
              IF(COUNTBLANK(INDIRECT(ADDRESS(ROW(W241),MATCH(W$167,$166:$166,0),1,1)&amp;":"&amp;ADDRESS(ROW(W241),COLUMN(W241)-1,1,1),TRUE))&gt;0,"",
                    IF(COUNTIF(INDIRECT(ADDRESS(ROW(W241),MATCH(W$167,$166:$166,0),1,1)&amp;":"&amp;ADDRESS(ROW(W241),COLUMN(W241)-1,1,1),TRUE),"OK")&gt;0,"OK","NOK")),
              IF(W$8&gt;=VLOOKUP($A241,'2.2'!$D:$O,5,FALSE),"OK","NOK")),
         "")</f>
        <v/>
      </c>
      <c r="X241" s="1156" t="str">
        <f ca="1">IF(intern2!Y77&gt;0,
        IF(X$166="X",
              IF(COUNTBLANK(INDIRECT(ADDRESS(ROW(X241),MATCH(X$167,$166:$166,0),1,1)&amp;":"&amp;ADDRESS(ROW(X241),COLUMN(X241)-1,1,1),TRUE))&gt;0,"",
                    IF(COUNTIF(INDIRECT(ADDRESS(ROW(X241),MATCH(X$167,$166:$166,0),1,1)&amp;":"&amp;ADDRESS(ROW(X241),COLUMN(X241)-1,1,1),TRUE),"OK")&gt;0,"OK","NOK")),
              IF(X$8&gt;=VLOOKUP($A241,'2.2'!$D:$O,5,FALSE),"OK","NOK")),
         "")</f>
        <v/>
      </c>
      <c r="Y241" s="1170" t="str">
        <f ca="1">IF(intern2!Z77&gt;0,
        IF(Y$166="X",
              IF(COUNTBLANK(INDIRECT(ADDRESS(ROW(Y241),MATCH(Y$167,$166:$166,0),1,1)&amp;":"&amp;ADDRESS(ROW(Y241),COLUMN(Y241)-1,1,1),TRUE))&gt;0,"",
                    IF(COUNTIF(INDIRECT(ADDRESS(ROW(Y241),MATCH(Y$167,$166:$166,0),1,1)&amp;":"&amp;ADDRESS(ROW(Y241),COLUMN(Y241)-1,1,1),TRUE),"OK")&gt;0,"OK","NOK")),
              IF(Y$8&gt;=VLOOKUP($A241,'2.2'!$D:$O,5,FALSE),"OK","NOK")),
         "")</f>
        <v/>
      </c>
      <c r="Z241" s="1269" t="str">
        <f ca="1">IF(intern2!AA77&gt;0,
        IF(Z$166="X",
              IF(COUNTBLANK(INDIRECT(ADDRESS(ROW(Z241),MATCH(Z$167,$166:$166,0),1,1)&amp;":"&amp;ADDRESS(ROW(Z241),COLUMN(Z241)-1,1,1),TRUE))&gt;0,"",
                    IF(COUNTIF(INDIRECT(ADDRESS(ROW(Z241),MATCH(Z$167,$166:$166,0),1,1)&amp;":"&amp;ADDRESS(ROW(Z241),COLUMN(Z241)-1,1,1),TRUE),"OK")&gt;0,"OK","NOK")),
              IF(Z$8&gt;=VLOOKUP($A241,'2.2'!$D:$O,5,FALSE),"OK","NOK")),
         "")</f>
        <v/>
      </c>
      <c r="AA241" s="1156" t="str">
        <f ca="1">IF(intern2!AB77&gt;0,
        IF(AA$166="X",
              IF(COUNTBLANK(INDIRECT(ADDRESS(ROW(AA241),MATCH(AA$167,$166:$166,0),1,1)&amp;":"&amp;ADDRESS(ROW(AA241),COLUMN(AA241)-1,1,1),TRUE))&gt;0,"",
                    IF(COUNTIF(INDIRECT(ADDRESS(ROW(AA241),MATCH(AA$167,$166:$166,0),1,1)&amp;":"&amp;ADDRESS(ROW(AA241),COLUMN(AA241)-1,1,1),TRUE),"OK")&gt;0,"OK","NOK")),
              IF(AA$8&gt;=VLOOKUP($A241,'2.2'!$D:$O,5,FALSE),"OK","NOK")),
         "")</f>
        <v/>
      </c>
      <c r="AB241" s="1156" t="str">
        <f ca="1">IF(intern2!AC77&gt;0,
        IF(AB$166="X",
              IF(COUNTBLANK(INDIRECT(ADDRESS(ROW(AB241),MATCH(AB$167,$166:$166,0),1,1)&amp;":"&amp;ADDRESS(ROW(AB241),COLUMN(AB241)-1,1,1),TRUE))&gt;0,"",
                    IF(COUNTIF(INDIRECT(ADDRESS(ROW(AB241),MATCH(AB$167,$166:$166,0),1,1)&amp;":"&amp;ADDRESS(ROW(AB241),COLUMN(AB241)-1,1,1),TRUE),"OK")&gt;0,"OK","NOK")),
              IF(AB$8&gt;=VLOOKUP($A241,'2.2'!$D:$O,5,FALSE),"OK","NOK")),
         "")</f>
        <v/>
      </c>
      <c r="AC241" s="1156" t="str">
        <f ca="1">IF(intern2!AD77&gt;0,
        IF(AC$166="X",
              IF(COUNTBLANK(INDIRECT(ADDRESS(ROW(AC241),MATCH(AC$167,$166:$166,0),1,1)&amp;":"&amp;ADDRESS(ROW(AC241),COLUMN(AC241)-1,1,1),TRUE))&gt;0,"",
                    IF(COUNTIF(INDIRECT(ADDRESS(ROW(AC241),MATCH(AC$167,$166:$166,0),1,1)&amp;":"&amp;ADDRESS(ROW(AC241),COLUMN(AC241)-1,1,1),TRUE),"OK")&gt;0,"OK","NOK")),
              IF(AC$8&gt;=VLOOKUP($A241,'2.2'!$D:$O,5,FALSE),"OK","NOK")),
         "")</f>
        <v/>
      </c>
      <c r="AD241" s="1156" t="str">
        <f ca="1">IF(intern2!AE77&gt;0,
        IF(AD$166="X",
              IF(COUNTBLANK(INDIRECT(ADDRESS(ROW(AD241),MATCH(AD$167,$166:$166,0),1,1)&amp;":"&amp;ADDRESS(ROW(AD241),COLUMN(AD241)-1,1,1),TRUE))&gt;0,"",
                    IF(COUNTIF(INDIRECT(ADDRESS(ROW(AD241),MATCH(AD$167,$166:$166,0),1,1)&amp;":"&amp;ADDRESS(ROW(AD241),COLUMN(AD241)-1,1,1),TRUE),"OK")&gt;0,"OK","NOK")),
              IF(AD$8&gt;=VLOOKUP($A241,'2.2'!$D:$O,5,FALSE),"OK","NOK")),
         "")</f>
        <v/>
      </c>
      <c r="AE241" s="1160" t="str">
        <f ca="1">IF(intern2!AF77&gt;0,
        IF(AE$166="X",
              IF(COUNTBLANK(INDIRECT(ADDRESS(ROW(AE241),MATCH(AE$167,$166:$166,0),1,1)&amp;":"&amp;ADDRESS(ROW(AE241),COLUMN(AE241)-1,1,1),TRUE))&gt;0,"",
                    IF(COUNTIF(INDIRECT(ADDRESS(ROW(AE241),MATCH(AE$167,$166:$166,0),1,1)&amp;":"&amp;ADDRESS(ROW(AE241),COLUMN(AE241)-1,1,1),TRUE),"OK")&gt;0,"OK","NOK")),
              IF(AE$8&gt;=VLOOKUP($A241,'2.2'!$D:$O,5,FALSE),"OK","NOK")),
         "")</f>
        <v/>
      </c>
      <c r="AF241" s="1269" t="str">
        <f ca="1">IF(intern2!AG77&gt;0,
        IF(AF$166="X",
              IF(COUNTBLANK(INDIRECT(ADDRESS(ROW(AF241),MATCH(AF$167,$166:$166,0),1,1)&amp;":"&amp;ADDRESS(ROW(AF241),COLUMN(AF241)-1,1,1),TRUE))&gt;0,"",
                    IF(COUNTIF(INDIRECT(ADDRESS(ROW(AF241),MATCH(AF$167,$166:$166,0),1,1)&amp;":"&amp;ADDRESS(ROW(AF241),COLUMN(AF241)-1,1,1),TRUE),"OK")&gt;0,"OK","NOK")),
              IF(AF$8&gt;=VLOOKUP($A241,'2.2'!$D:$O,5,FALSE),"OK","NOK")),
         "")</f>
        <v/>
      </c>
      <c r="AG241" s="1160" t="str">
        <f ca="1">IF(intern2!AH77&gt;0,
        IF(AG$166="X",
              IF(COUNTBLANK(INDIRECT(ADDRESS(ROW(AG241),MATCH(AG$167,$166:$166,0),1,1)&amp;":"&amp;ADDRESS(ROW(AG241),COLUMN(AG241)-1,1,1),TRUE))&gt;0,"",
                    IF(COUNTIF(INDIRECT(ADDRESS(ROW(AG241),MATCH(AG$167,$166:$166,0),1,1)&amp;":"&amp;ADDRESS(ROW(AG241),COLUMN(AG241)-1,1,1),TRUE),"OK")&gt;0,"OK","NOK")),
              IF(AG$8&gt;=VLOOKUP($A241,'2.2'!$D:$O,5,FALSE),"OK","NOK")),
         "")</f>
        <v/>
      </c>
      <c r="AH241" s="1160" t="str">
        <f ca="1">IF(intern2!AI77&gt;0,
        IF(AH$166="X",
              IF(COUNTBLANK(INDIRECT(ADDRESS(ROW(AH241),MATCH(AH$167,$166:$166,0),1,1)&amp;":"&amp;ADDRESS(ROW(AH241),COLUMN(AH241)-1,1,1),TRUE))&gt;0,"",
                    IF(COUNTIF(INDIRECT(ADDRESS(ROW(AH241),MATCH(AH$167,$166:$166,0),1,1)&amp;":"&amp;ADDRESS(ROW(AH241),COLUMN(AH241)-1,1,1),TRUE),"OK")&gt;0,"OK","NOK")),
              IF(AH$8&gt;=VLOOKUP($A241,'2.2'!$D:$O,5,FALSE),"OK","NOK")),
         "")</f>
        <v/>
      </c>
      <c r="AI241" s="1156" t="str">
        <f ca="1">IF(intern2!AJ77&gt;0,
        IF(AI$166="X",
              IF(COUNTBLANK(INDIRECT(ADDRESS(ROW(AI241),MATCH(AI$167,$166:$166,0),1,1)&amp;":"&amp;ADDRESS(ROW(AI241),COLUMN(AI241)-1,1,1),TRUE))&gt;0,"",
                    IF(COUNTIF(INDIRECT(ADDRESS(ROW(AI241),MATCH(AI$167,$166:$166,0),1,1)&amp;":"&amp;ADDRESS(ROW(AI241),COLUMN(AI241)-1,1,1),TRUE),"OK")&gt;0,"OK","NOK")),
              IF(AI$8&gt;=VLOOKUP($A241,'2.2'!$D:$O,5,FALSE),"OK","NOK")),
         "")</f>
        <v/>
      </c>
      <c r="AJ241" s="1156" t="str">
        <f ca="1">IF(intern2!AK77&gt;0,
        IF(AJ$166="X",
              IF(COUNTBLANK(INDIRECT(ADDRESS(ROW(AJ241),MATCH(AJ$167,$166:$166,0),1,1)&amp;":"&amp;ADDRESS(ROW(AJ241),COLUMN(AJ241)-1,1,1),TRUE))&gt;0,"",
                    IF(COUNTIF(INDIRECT(ADDRESS(ROW(AJ241),MATCH(AJ$167,$166:$166,0),1,1)&amp;":"&amp;ADDRESS(ROW(AJ241),COLUMN(AJ241)-1,1,1),TRUE),"OK")&gt;0,"OK","NOK")),
              IF(AJ$8&gt;=VLOOKUP($A241,'2.2'!$D:$O,5,FALSE),"OK","NOK")),
         "")</f>
        <v/>
      </c>
      <c r="AK241" s="1156" t="str">
        <f ca="1">IF(intern2!AL77&gt;0,
        IF(AK$166="X",
              IF(COUNTBLANK(INDIRECT(ADDRESS(ROW(AK241),MATCH(AK$167,$166:$166,0),1,1)&amp;":"&amp;ADDRESS(ROW(AK241),COLUMN(AK241)-1,1,1),TRUE))&gt;0,"",
                    IF(COUNTIF(INDIRECT(ADDRESS(ROW(AK241),MATCH(AK$167,$166:$166,0),1,1)&amp;":"&amp;ADDRESS(ROW(AK241),COLUMN(AK241)-1,1,1),TRUE),"OK")&gt;0,"OK","NOK")),
              IF(AK$8&gt;=VLOOKUP($A241,'2.2'!$D:$O,5,FALSE),"OK","NOK")),
         "")</f>
        <v/>
      </c>
      <c r="AL241" s="1156" t="str">
        <f ca="1">IF(intern2!AM77&gt;0,
        IF(AL$166="X",
              IF(COUNTBLANK(INDIRECT(ADDRESS(ROW(AL241),MATCH(AL$167,$166:$166,0),1,1)&amp;":"&amp;ADDRESS(ROW(AL241),COLUMN(AL241)-1,1,1),TRUE))&gt;0,"",
                    IF(COUNTIF(INDIRECT(ADDRESS(ROW(AL241),MATCH(AL$167,$166:$166,0),1,1)&amp;":"&amp;ADDRESS(ROW(AL241),COLUMN(AL241)-1,1,1),TRUE),"OK")&gt;0,"OK","NOK")),
              IF(AL$8&gt;=VLOOKUP($A241,'2.2'!$D:$O,5,FALSE),"OK","NOK")),
         "")</f>
        <v/>
      </c>
      <c r="AM241" s="1269" t="str">
        <f ca="1">IF(intern2!AN77&gt;0,
        IF(AM$166="X",
              IF(COUNTBLANK(INDIRECT(ADDRESS(ROW(AM241),MATCH(AM$167,$166:$166,0),1,1)&amp;":"&amp;ADDRESS(ROW(AM241),COLUMN(AM241)-1,1,1),TRUE))&gt;0,"",
                    IF(COUNTIF(INDIRECT(ADDRESS(ROW(AM241),MATCH(AM$167,$166:$166,0),1,1)&amp;":"&amp;ADDRESS(ROW(AM241),COLUMN(AM241)-1,1,1),TRUE),"OK")&gt;0,"OK","NOK")),
              IF(AM$8&gt;=VLOOKUP($A241,'2.2'!$D:$O,5,FALSE),"OK","NOK")),
         "")</f>
        <v/>
      </c>
      <c r="AN241" s="1170" t="str">
        <f ca="1">IF(intern2!AO77&gt;0,
        IF(AN$166="X",
              IF(COUNTBLANK(INDIRECT(ADDRESS(ROW(AN241),MATCH(AN$167,$166:$166,0),1,1)&amp;":"&amp;ADDRESS(ROW(AN241),COLUMN(AN241)-1,1,1),TRUE))&gt;0,"",
                    IF(COUNTIF(INDIRECT(ADDRESS(ROW(AN241),MATCH(AN$167,$166:$166,0),1,1)&amp;":"&amp;ADDRESS(ROW(AN241),COLUMN(AN241)-1,1,1),TRUE),"OK")&gt;0,"OK","NOK")),
              IF(AN$8&gt;=VLOOKUP($A241,'2.2'!$D:$O,5,FALSE),"OK","NOK")),
         "")</f>
        <v/>
      </c>
      <c r="AO241" s="1156" t="str">
        <f ca="1">IF(intern2!AP77&gt;0,
        IF(AO$166="X",
              IF(COUNTBLANK(INDIRECT(ADDRESS(ROW(AO241),MATCH(AO$167,$166:$166,0),1,1)&amp;":"&amp;ADDRESS(ROW(AO241),COLUMN(AO241)-1,1,1),TRUE))&gt;0,"",
                    IF(COUNTIF(INDIRECT(ADDRESS(ROW(AO241),MATCH(AO$167,$166:$166,0),1,1)&amp;":"&amp;ADDRESS(ROW(AO241),COLUMN(AO241)-1,1,1),TRUE),"OK")&gt;0,"OK","NOK")),
              IF(AO$8&gt;=VLOOKUP($A241,'2.2'!$D:$O,5,FALSE),"OK","NOK")),
         "")</f>
        <v/>
      </c>
      <c r="AP241" s="1156" t="str">
        <f ca="1">IF(intern2!AQ77&gt;0,
        IF(AP$166="X",
              IF(COUNTBLANK(INDIRECT(ADDRESS(ROW(AP241),MATCH(AP$167,$166:$166,0),1,1)&amp;":"&amp;ADDRESS(ROW(AP241),COLUMN(AP241)-1,1,1),TRUE))&gt;0,"",
                    IF(COUNTIF(INDIRECT(ADDRESS(ROW(AP241),MATCH(AP$167,$166:$166,0),1,1)&amp;":"&amp;ADDRESS(ROW(AP241),COLUMN(AP241)-1,1,1),TRUE),"OK")&gt;0,"OK","NOK")),
              IF(AP$8&gt;=VLOOKUP($A241,'2.2'!$D:$O,5,FALSE),"OK","NOK")),
         "")</f>
        <v/>
      </c>
      <c r="AQ241" s="1269" t="str">
        <f ca="1">IF(intern2!AR77&gt;0,
        IF(AQ$166="X",
              IF(COUNTBLANK(INDIRECT(ADDRESS(ROW(AQ241),MATCH(AQ$167,$166:$166,0),1,1)&amp;":"&amp;ADDRESS(ROW(AQ241),COLUMN(AQ241)-1,1,1),TRUE))&gt;0,"",
                    IF(COUNTIF(INDIRECT(ADDRESS(ROW(AQ241),MATCH(AQ$167,$166:$166,0),1,1)&amp;":"&amp;ADDRESS(ROW(AQ241),COLUMN(AQ241)-1,1,1),TRUE),"OK")&gt;0,"OK","NOK")),
              IF(AQ$8&gt;=VLOOKUP($A241,'2.2'!$D:$O,5,FALSE),"OK","NOK")),
         "")</f>
        <v/>
      </c>
      <c r="AR241" s="1156" t="str">
        <f ca="1">IF(intern2!AS77&gt;0,
        IF(AR$166="X",
              IF(COUNTBLANK(INDIRECT(ADDRESS(ROW(AR241),MATCH(AR$167,$166:$166,0),1,1)&amp;":"&amp;ADDRESS(ROW(AR241),COLUMN(AR241)-1,1,1),TRUE))&gt;0,"",
                    IF(COUNTIF(INDIRECT(ADDRESS(ROW(AR241),MATCH(AR$167,$166:$166,0),1,1)&amp;":"&amp;ADDRESS(ROW(AR241),COLUMN(AR241)-1,1,1),TRUE),"OK")&gt;0,"OK","NOK")),
              IF(AR$8&gt;=VLOOKUP($A241,'2.2'!$D:$O,5,FALSE),"OK","NOK")),
         "")</f>
        <v/>
      </c>
      <c r="AS241" s="1156" t="str">
        <f ca="1">IF(intern2!AT77&gt;0,
        IF(AS$166="X",
              IF(COUNTBLANK(INDIRECT(ADDRESS(ROW(AS241),MATCH(AS$167,$166:$166,0),1,1)&amp;":"&amp;ADDRESS(ROW(AS241),COLUMN(AS241)-1,1,1),TRUE))&gt;0,"",
                    IF(COUNTIF(INDIRECT(ADDRESS(ROW(AS241),MATCH(AS$167,$166:$166,0),1,1)&amp;":"&amp;ADDRESS(ROW(AS241),COLUMN(AS241)-1,1,1),TRUE),"OK")&gt;0,"OK","NOK")),
              IF(AS$8&gt;=VLOOKUP($A241,'2.2'!$D:$O,5,FALSE),"OK","NOK")),
         "")</f>
        <v/>
      </c>
      <c r="AT241" s="1269" t="str">
        <f ca="1">IF(intern2!AU77&gt;0,
        IF(AT$166="X",
              IF(COUNTBLANK(INDIRECT(ADDRESS(ROW(AT241),MATCH(AT$167,$166:$166,0),1,1)&amp;":"&amp;ADDRESS(ROW(AT241),COLUMN(AT241)-1,1,1),TRUE))&gt;0,"",
                    IF(COUNTIF(INDIRECT(ADDRESS(ROW(AT241),MATCH(AT$167,$166:$166,0),1,1)&amp;":"&amp;ADDRESS(ROW(AT241),COLUMN(AT241)-1,1,1),TRUE),"OK")&gt;0,"OK","NOK")),
              IF(AT$8&gt;=VLOOKUP($A241,'2.2'!$D:$O,5,FALSE),"OK","NOK")),
         "")</f>
        <v/>
      </c>
      <c r="AU241" s="1156" t="str">
        <f ca="1">IF(intern2!AV77&gt;0,
        IF(AU$166="X",
              IF(COUNTBLANK(INDIRECT(ADDRESS(ROW(AU241),MATCH(AU$167,$166:$166,0),1,1)&amp;":"&amp;ADDRESS(ROW(AU241),COLUMN(AU241)-1,1,1),TRUE))&gt;0,"",
                    IF(COUNTIF(INDIRECT(ADDRESS(ROW(AU241),MATCH(AU$167,$166:$166,0),1,1)&amp;":"&amp;ADDRESS(ROW(AU241),COLUMN(AU241)-1,1,1),TRUE),"OK")&gt;0,"OK","NOK")),
              IF(AU$8&gt;=VLOOKUP($A241,'2.2'!$D:$O,5,FALSE),"OK","NOK")),
         "")</f>
        <v/>
      </c>
      <c r="AV241" s="1156" t="str">
        <f ca="1">IF(intern2!AW77&gt;0,
        IF(AV$166="X",
              IF(COUNTBLANK(INDIRECT(ADDRESS(ROW(AV241),MATCH(AV$167,$166:$166,0),1,1)&amp;":"&amp;ADDRESS(ROW(AV241),COLUMN(AV241)-1,1,1),TRUE))&gt;0,"",
                    IF(COUNTIF(INDIRECT(ADDRESS(ROW(AV241),MATCH(AV$167,$166:$166,0),1,1)&amp;":"&amp;ADDRESS(ROW(AV241),COLUMN(AV241)-1,1,1),TRUE),"OK")&gt;0,"OK","NOK")),
              IF(AV$8&gt;=VLOOKUP($A241,'2.2'!$D:$O,5,FALSE),"OK","NOK")),
         "")</f>
        <v/>
      </c>
      <c r="AW241" s="1156" t="str">
        <f ca="1">IF(intern2!AX77&gt;0,
        IF(AW$166="X",
              IF(COUNTBLANK(INDIRECT(ADDRESS(ROW(AW241),MATCH(AW$167,$166:$166,0),1,1)&amp;":"&amp;ADDRESS(ROW(AW241),COLUMN(AW241)-1,1,1),TRUE))&gt;0,"",
                    IF(COUNTIF(INDIRECT(ADDRESS(ROW(AW241),MATCH(AW$167,$166:$166,0),1,1)&amp;":"&amp;ADDRESS(ROW(AW241),COLUMN(AW241)-1,1,1),TRUE),"OK")&gt;0,"OK","NOK")),
              IF(AW$8&gt;=VLOOKUP($A241,'2.2'!$D:$O,5,FALSE),"OK","NOK")),
         "")</f>
        <v/>
      </c>
      <c r="AX241" s="1156" t="str">
        <f ca="1">IF(intern2!AY77&gt;0,
        IF(AX$166="X",
              IF(COUNTBLANK(INDIRECT(ADDRESS(ROW(AX241),MATCH(AX$167,$166:$166,0),1,1)&amp;":"&amp;ADDRESS(ROW(AX241),COLUMN(AX241)-1,1,1),TRUE))&gt;0,"",
                    IF(COUNTIF(INDIRECT(ADDRESS(ROW(AX241),MATCH(AX$167,$166:$166,0),1,1)&amp;":"&amp;ADDRESS(ROW(AX241),COLUMN(AX241)-1,1,1),TRUE),"OK")&gt;0,"OK","NOK")),
              IF(AX$8&gt;=VLOOKUP($A241,'2.2'!$D:$O,5,FALSE),"OK","NOK")),
         "")</f>
        <v/>
      </c>
      <c r="AY241" s="1156" t="str">
        <f ca="1">IF(intern2!AZ77&gt;0,
        IF(AY$166="X",
              IF(COUNTBLANK(INDIRECT(ADDRESS(ROW(AY241),MATCH(AY$167,$166:$166,0),1,1)&amp;":"&amp;ADDRESS(ROW(AY241),COLUMN(AY241)-1,1,1),TRUE))&gt;0,"",
                    IF(COUNTIF(INDIRECT(ADDRESS(ROW(AY241),MATCH(AY$167,$166:$166,0),1,1)&amp;":"&amp;ADDRESS(ROW(AY241),COLUMN(AY241)-1,1,1),TRUE),"OK")&gt;0,"OK","NOK")),
              IF(AY$8&gt;=VLOOKUP($A241,'2.2'!$D:$O,5,FALSE),"OK","NOK")),
         "")</f>
        <v/>
      </c>
      <c r="AZ241" s="1269" t="str">
        <f ca="1">IF(intern2!BA77&gt;0,
        IF(AZ$166="X",
              IF(COUNTBLANK(INDIRECT(ADDRESS(ROW(AZ241),MATCH(AZ$167,$166:$166,0),1,1)&amp;":"&amp;ADDRESS(ROW(AZ241),COLUMN(AZ241)-1,1,1),TRUE))&gt;0,"",
                    IF(COUNTIF(INDIRECT(ADDRESS(ROW(AZ241),MATCH(AZ$167,$166:$166,0),1,1)&amp;":"&amp;ADDRESS(ROW(AZ241),COLUMN(AZ241)-1,1,1),TRUE),"OK")&gt;0,"OK","NOK")),
              IF(AZ$8&gt;=VLOOKUP($A241,'2.2'!$D:$O,5,FALSE),"OK","NOK")),
         "")</f>
        <v/>
      </c>
      <c r="BA241" s="1156" t="str">
        <f ca="1">IF(intern2!BB77&gt;0,
        IF(BA$166="X",
              IF(COUNTBLANK(INDIRECT(ADDRESS(ROW(BA241),MATCH(BA$167,$166:$166,0),1,1)&amp;":"&amp;ADDRESS(ROW(BA241),COLUMN(BA241)-1,1,1),TRUE))&gt;0,"",
                    IF(COUNTIF(INDIRECT(ADDRESS(ROW(BA241),MATCH(BA$167,$166:$166,0),1,1)&amp;":"&amp;ADDRESS(ROW(BA241),COLUMN(BA241)-1,1,1),TRUE),"OK")&gt;0,"OK","NOK")),
              IF(BA$8&gt;=VLOOKUP($A241,'2.2'!$D:$O,5,FALSE),"OK","NOK")),
         "")</f>
        <v/>
      </c>
      <c r="BB241" s="1156" t="str">
        <f ca="1">IF(intern2!BC77&gt;0,
        IF(BB$166="X",
              IF(COUNTBLANK(INDIRECT(ADDRESS(ROW(BB241),MATCH(BB$167,$166:$166,0),1,1)&amp;":"&amp;ADDRESS(ROW(BB241),COLUMN(BB241)-1,1,1),TRUE))&gt;0,"",
                    IF(COUNTIF(INDIRECT(ADDRESS(ROW(BB241),MATCH(BB$167,$166:$166,0),1,1)&amp;":"&amp;ADDRESS(ROW(BB241),COLUMN(BB241)-1,1,1),TRUE),"OK")&gt;0,"OK","NOK")),
              IF(BB$8&gt;=VLOOKUP($A241,'2.2'!$D:$O,5,FALSE),"OK","NOK")),
         "")</f>
        <v/>
      </c>
      <c r="BC241" s="1156" t="str">
        <f ca="1">IF(intern2!BD77&gt;0,
        IF(BC$166="X",
              IF(COUNTBLANK(INDIRECT(ADDRESS(ROW(BC241),MATCH(BC$167,$166:$166,0),1,1)&amp;":"&amp;ADDRESS(ROW(BC241),COLUMN(BC241)-1,1,1),TRUE))&gt;0,"",
                    IF(COUNTIF(INDIRECT(ADDRESS(ROW(BC241),MATCH(BC$167,$166:$166,0),1,1)&amp;":"&amp;ADDRESS(ROW(BC241),COLUMN(BC241)-1,1,1),TRUE),"OK")&gt;0,"OK","NOK")),
              IF(BC$8&gt;=VLOOKUP($A241,'2.2'!$D:$O,5,FALSE),"OK","NOK")),
         "")</f>
        <v/>
      </c>
      <c r="BD241" s="1156" t="str">
        <f ca="1">IF(intern2!BE77&gt;0,
        IF(BD$166="X",
              IF(COUNTBLANK(INDIRECT(ADDRESS(ROW(BD241),MATCH(BD$167,$166:$166,0),1,1)&amp;":"&amp;ADDRESS(ROW(BD241),COLUMN(BD241)-1,1,1),TRUE))&gt;0,"",
                    IF(COUNTIF(INDIRECT(ADDRESS(ROW(BD241),MATCH(BD$167,$166:$166,0),1,1)&amp;":"&amp;ADDRESS(ROW(BD241),COLUMN(BD241)-1,1,1),TRUE),"OK")&gt;0,"OK","NOK")),
              IF(BD$8&gt;=VLOOKUP($A241,'2.2'!$D:$O,5,FALSE),"OK","NOK")),
         "")</f>
        <v/>
      </c>
      <c r="BE241" s="1156" t="str">
        <f ca="1">IF(intern2!BF77&gt;0,
        IF(BE$166="X",
              IF(COUNTBLANK(INDIRECT(ADDRESS(ROW(BE241),MATCH(BE$167,$166:$166,0),1,1)&amp;":"&amp;ADDRESS(ROW(BE241),COLUMN(BE241)-1,1,1),TRUE))&gt;0,"",
                    IF(COUNTIF(INDIRECT(ADDRESS(ROW(BE241),MATCH(BE$167,$166:$166,0),1,1)&amp;":"&amp;ADDRESS(ROW(BE241),COLUMN(BE241)-1,1,1),TRUE),"OK")&gt;0,"OK","NOK")),
              IF(BE$8&gt;=VLOOKUP($A241,'2.2'!$D:$O,5,FALSE),"OK","NOK")),
         "")</f>
        <v/>
      </c>
      <c r="BF241" s="1170" t="str">
        <f ca="1">IF(intern2!BG77&gt;0,
        IF(BF$166="X",
              IF(COUNTBLANK(INDIRECT(ADDRESS(ROW(BF241),MATCH(BF$167,$166:$166,0),1,1)&amp;":"&amp;ADDRESS(ROW(BF241),COLUMN(BF241)-1,1,1),TRUE))&gt;0,"",
                    IF(COUNTIF(INDIRECT(ADDRESS(ROW(BF241),MATCH(BF$167,$166:$166,0),1,1)&amp;":"&amp;ADDRESS(ROW(BF241),COLUMN(BF241)-1,1,1),TRUE),"OK")&gt;0,"OK","NOK")),
              IF(BF$8&gt;=VLOOKUP($A241,'2.2'!$D:$O,5,FALSE),"OK","NOK")),
         "")</f>
        <v/>
      </c>
      <c r="BG241" s="1269" t="str">
        <f ca="1">IF(intern2!BH77&gt;0,
        IF(BG$166="X",
              IF(COUNTBLANK(INDIRECT(ADDRESS(ROW(BG241),MATCH(BG$167,$166:$166,0),1,1)&amp;":"&amp;ADDRESS(ROW(BG241),COLUMN(BG241)-1,1,1),TRUE))&gt;0,"",
                    IF(COUNTIF(INDIRECT(ADDRESS(ROW(BG241),MATCH(BG$167,$166:$166,0),1,1)&amp;":"&amp;ADDRESS(ROW(BG241),COLUMN(BG241)-1,1,1),TRUE),"OK")&gt;0,"OK","NOK")),
              IF(BG$8&gt;=VLOOKUP($A241,'2.2'!$D:$O,5,FALSE),"OK","NOK")),
         "")</f>
        <v/>
      </c>
      <c r="BH241" s="1176" t="str">
        <f t="shared" ca="1" si="77"/>
        <v>NOK</v>
      </c>
      <c r="BI241" s="1176"/>
    </row>
    <row r="242" spans="1:62" x14ac:dyDescent="0.25">
      <c r="A242" s="716" t="str">
        <f t="shared" ref="A242:B242" si="86">+A82</f>
        <v>KAR2</v>
      </c>
      <c r="B242" s="1157" t="str">
        <f t="shared" si="86"/>
        <v>Elettrofisiologia (ablazioni)</v>
      </c>
      <c r="C242" s="1156" t="str">
        <f ca="1">IF(intern2!D78&gt;0,
        IF(C$166="X",
              IF(COUNTBLANK(INDIRECT(ADDRESS(ROW(C242),MATCH(C$167,$166:$166,0),1,1)&amp;":"&amp;ADDRESS(ROW(C242),COLUMN(C242)-1,1,1),TRUE))&gt;0,"",
                    IF(COUNTIF(INDIRECT(ADDRESS(ROW(C242),MATCH(C$167,$166:$166,0),1,1)&amp;":"&amp;ADDRESS(ROW(C242),COLUMN(C242)-1,1,1),TRUE),"OK")&gt;0,"OK","NOK")),
              IF(C$8&gt;=VLOOKUP($A242,'2.2'!$D:$O,5,FALSE),"OK","NOK")),
         "")</f>
        <v/>
      </c>
      <c r="D242" s="1156" t="str">
        <f ca="1">IF(intern2!E78&gt;0,
        IF(D$166="X",
              IF(COUNTBLANK(INDIRECT(ADDRESS(ROW(D242),MATCH(D$167,$166:$166,0),1,1)&amp;":"&amp;ADDRESS(ROW(D242),COLUMN(D242)-1,1,1),TRUE))&gt;0,"",
                    IF(COUNTIF(INDIRECT(ADDRESS(ROW(D242),MATCH(D$167,$166:$166,0),1,1)&amp;":"&amp;ADDRESS(ROW(D242),COLUMN(D242)-1,1,1),TRUE),"OK")&gt;0,"OK","NOK")),
              IF(D$8&gt;=VLOOKUP($A242,'2.2'!$D:$O,5,FALSE),"OK","NOK")),
         "")</f>
        <v/>
      </c>
      <c r="E242" s="1156" t="str">
        <f ca="1">IF(intern2!F78&gt;0,
        IF(E$166="X",
              IF(COUNTBLANK(INDIRECT(ADDRESS(ROW(E242),MATCH(E$167,$166:$166,0),1,1)&amp;":"&amp;ADDRESS(ROW(E242),COLUMN(E242)-1,1,1),TRUE))&gt;0,"",
                    IF(COUNTIF(INDIRECT(ADDRESS(ROW(E242),MATCH(E$167,$166:$166,0),1,1)&amp;":"&amp;ADDRESS(ROW(E242),COLUMN(E242)-1,1,1),TRUE),"OK")&gt;0,"OK","NOK")),
              IF(E$8&gt;=VLOOKUP($A242,'2.2'!$D:$O,5,FALSE),"OK","NOK")),
         "")</f>
        <v>NOK</v>
      </c>
      <c r="F242" s="1156" t="str">
        <f ca="1">IF(intern2!G78&gt;0,
        IF(F$166="X",
              IF(COUNTBLANK(INDIRECT(ADDRESS(ROW(F242),MATCH(F$167,$166:$166,0),1,1)&amp;":"&amp;ADDRESS(ROW(F242),COLUMN(F242)-1,1,1),TRUE))&gt;0,"",
                    IF(COUNTIF(INDIRECT(ADDRESS(ROW(F242),MATCH(F$167,$166:$166,0),1,1)&amp;":"&amp;ADDRESS(ROW(F242),COLUMN(F242)-1,1,1),TRUE),"OK")&gt;0,"OK","NOK")),
              IF(F$8&gt;=VLOOKUP($A242,'2.2'!$D:$O,5,FALSE),"OK","NOK")),
         "")</f>
        <v/>
      </c>
      <c r="G242" s="1156" t="str">
        <f ca="1">IF(intern2!H78&gt;0,
        IF(G$166="X",
              IF(COUNTBLANK(INDIRECT(ADDRESS(ROW(G242),MATCH(G$167,$166:$166,0),1,1)&amp;":"&amp;ADDRESS(ROW(G242),COLUMN(G242)-1,1,1),TRUE))&gt;0,"",
                    IF(COUNTIF(INDIRECT(ADDRESS(ROW(G242),MATCH(G$167,$166:$166,0),1,1)&amp;":"&amp;ADDRESS(ROW(G242),COLUMN(G242)-1,1,1),TRUE),"OK")&gt;0,"OK","NOK")),
              IF(G$8&gt;=VLOOKUP($A242,'2.2'!$D:$O,5,FALSE),"OK","NOK")),
         "")</f>
        <v/>
      </c>
      <c r="H242" s="1156" t="str">
        <f ca="1">IF(intern2!I78&gt;0,
        IF(H$166="X",
              IF(COUNTBLANK(INDIRECT(ADDRESS(ROW(H242),MATCH(H$167,$166:$166,0),1,1)&amp;":"&amp;ADDRESS(ROW(H242),COLUMN(H242)-1,1,1),TRUE))&gt;0,"",
                    IF(COUNTIF(INDIRECT(ADDRESS(ROW(H242),MATCH(H$167,$166:$166,0),1,1)&amp;":"&amp;ADDRESS(ROW(H242),COLUMN(H242)-1,1,1),TRUE),"OK")&gt;0,"OK","NOK")),
              IF(H$8&gt;=VLOOKUP($A242,'2.2'!$D:$O,5,FALSE),"OK","NOK")),
         "")</f>
        <v/>
      </c>
      <c r="I242" s="1269" t="str">
        <f ca="1">IF(intern2!J78&gt;0,
        IF(I$166="X",
              IF(COUNTBLANK(INDIRECT(ADDRESS(ROW(I242),MATCH(I$167,$166:$166,0),1,1)&amp;":"&amp;ADDRESS(ROW(I242),COLUMN(I242)-1,1,1),TRUE))&gt;0,"",
                    IF(COUNTIF(INDIRECT(ADDRESS(ROW(I242),MATCH(I$167,$166:$166,0),1,1)&amp;":"&amp;ADDRESS(ROW(I242),COLUMN(I242)-1,1,1),TRUE),"OK")&gt;0,"OK","NOK")),
              IF(I$8&gt;=VLOOKUP($A242,'2.2'!$D:$O,5,FALSE),"OK","NOK")),
         "")</f>
        <v/>
      </c>
      <c r="J242" s="1159" t="str">
        <f ca="1">IF(intern2!K78&gt;0,
        IF(J$166="X",
              IF(COUNTBLANK(INDIRECT(ADDRESS(ROW(J242),MATCH(J$167,$166:$166,0),1,1)&amp;":"&amp;ADDRESS(ROW(J242),COLUMN(J242)-1,1,1),TRUE))&gt;0,"",
                    IF(COUNTIF(INDIRECT(ADDRESS(ROW(J242),MATCH(J$167,$166:$166,0),1,1)&amp;":"&amp;ADDRESS(ROW(J242),COLUMN(J242)-1,1,1),TRUE),"OK")&gt;0,"OK","NOK")),
              IF(J$8&gt;=VLOOKUP($A242,'2.2'!$D:$O,5,FALSE),"OK","NOK")),
         "")</f>
        <v/>
      </c>
      <c r="K242" s="1156" t="str">
        <f ca="1">IF(intern2!L78&gt;0,
        IF(K$166="X",
              IF(COUNTBLANK(INDIRECT(ADDRESS(ROW(K242),MATCH(K$167,$166:$166,0),1,1)&amp;":"&amp;ADDRESS(ROW(K242),COLUMN(K242)-1,1,1),TRUE))&gt;0,"",
                    IF(COUNTIF(INDIRECT(ADDRESS(ROW(K242),MATCH(K$167,$166:$166,0),1,1)&amp;":"&amp;ADDRESS(ROW(K242),COLUMN(K242)-1,1,1),TRUE),"OK")&gt;0,"OK","NOK")),
              IF(K$8&gt;=VLOOKUP($A242,'2.2'!$D:$O,5,FALSE),"OK","NOK")),
         "")</f>
        <v/>
      </c>
      <c r="L242" s="1156" t="str">
        <f ca="1">IF(intern2!M78&gt;0,
        IF(L$166="X",
              IF(COUNTBLANK(INDIRECT(ADDRESS(ROW(L242),MATCH(L$167,$166:$166,0),1,1)&amp;":"&amp;ADDRESS(ROW(L242),COLUMN(L242)-1,1,1),TRUE))&gt;0,"",
                    IF(COUNTIF(INDIRECT(ADDRESS(ROW(L242),MATCH(L$167,$166:$166,0),1,1)&amp;":"&amp;ADDRESS(ROW(L242),COLUMN(L242)-1,1,1),TRUE),"OK")&gt;0,"OK","NOK")),
              IF(L$8&gt;=VLOOKUP($A242,'2.2'!$D:$O,5,FALSE),"OK","NOK")),
         "")</f>
        <v/>
      </c>
      <c r="M242" s="1156" t="str">
        <f ca="1">IF(intern2!N78&gt;0,
        IF(M$166="X",
              IF(COUNTBLANK(INDIRECT(ADDRESS(ROW(M242),MATCH(M$167,$166:$166,0),1,1)&amp;":"&amp;ADDRESS(ROW(M242),COLUMN(M242)-1,1,1),TRUE))&gt;0,"",
                    IF(COUNTIF(INDIRECT(ADDRESS(ROW(M242),MATCH(M$167,$166:$166,0),1,1)&amp;":"&amp;ADDRESS(ROW(M242),COLUMN(M242)-1,1,1),TRUE),"OK")&gt;0,"OK","NOK")),
              IF(M$8&gt;=VLOOKUP($A242,'2.2'!$D:$O,5,FALSE),"OK","NOK")),
         "")</f>
        <v/>
      </c>
      <c r="N242" s="1156" t="str">
        <f ca="1">IF(intern2!O78&gt;0,
        IF(N$166="X",
              IF(COUNTBLANK(INDIRECT(ADDRESS(ROW(N242),MATCH(N$167,$166:$166,0),1,1)&amp;":"&amp;ADDRESS(ROW(N242),COLUMN(N242)-1,1,1),TRUE))&gt;0,"",
                    IF(COUNTIF(INDIRECT(ADDRESS(ROW(N242),MATCH(N$167,$166:$166,0),1,1)&amp;":"&amp;ADDRESS(ROW(N242),COLUMN(N242)-1,1,1),TRUE),"OK")&gt;0,"OK","NOK")),
              IF(N$8&gt;=VLOOKUP($A242,'2.2'!$D:$O,5,FALSE),"OK","NOK")),
         "")</f>
        <v/>
      </c>
      <c r="O242" s="1156" t="str">
        <f ca="1">IF(intern2!P78&gt;0,
        IF(O$166="X",
              IF(COUNTBLANK(INDIRECT(ADDRESS(ROW(O242),MATCH(O$167,$166:$166,0),1,1)&amp;":"&amp;ADDRESS(ROW(O242),COLUMN(O242)-1,1,1),TRUE))&gt;0,"",
                    IF(COUNTIF(INDIRECT(ADDRESS(ROW(O242),MATCH(O$167,$166:$166,0),1,1)&amp;":"&amp;ADDRESS(ROW(O242),COLUMN(O242)-1,1,1),TRUE),"OK")&gt;0,"OK","NOK")),
              IF(O$8&gt;=VLOOKUP($A242,'2.2'!$D:$O,5,FALSE),"OK","NOK")),
         "")</f>
        <v/>
      </c>
      <c r="P242" s="1156" t="str">
        <f ca="1">IF(intern2!Q78&gt;0,
        IF(P$166="X",
              IF(COUNTBLANK(INDIRECT(ADDRESS(ROW(P242),MATCH(P$167,$166:$166,0),1,1)&amp;":"&amp;ADDRESS(ROW(P242),COLUMN(P242)-1,1,1),TRUE))&gt;0,"",
                    IF(COUNTIF(INDIRECT(ADDRESS(ROW(P242),MATCH(P$167,$166:$166,0),1,1)&amp;":"&amp;ADDRESS(ROW(P242),COLUMN(P242)-1,1,1),TRUE),"OK")&gt;0,"OK","NOK")),
              IF(P$8&gt;=VLOOKUP($A242,'2.2'!$D:$O,5,FALSE),"OK","NOK")),
         "")</f>
        <v/>
      </c>
      <c r="Q242" s="1156" t="str">
        <f ca="1">IF(intern2!R78&gt;0,
        IF(Q$166="X",
              IF(COUNTBLANK(INDIRECT(ADDRESS(ROW(Q242),MATCH(Q$167,$166:$166,0),1,1)&amp;":"&amp;ADDRESS(ROW(Q242),COLUMN(Q242)-1,1,1),TRUE))&gt;0,"",
                    IF(COUNTIF(INDIRECT(ADDRESS(ROW(Q242),MATCH(Q$167,$166:$166,0),1,1)&amp;":"&amp;ADDRESS(ROW(Q242),COLUMN(Q242)-1,1,1),TRUE),"OK")&gt;0,"OK","NOK")),
              IF(Q$8&gt;=VLOOKUP($A242,'2.2'!$D:$O,5,FALSE),"OK","NOK")),
         "")</f>
        <v/>
      </c>
      <c r="R242" s="1159" t="str">
        <f ca="1">IF(intern2!S78&gt;0,
        IF(R$166="X",
              IF(COUNTBLANK(INDIRECT(ADDRESS(ROW(R242),MATCH(R$167,$166:$166,0),1,1)&amp;":"&amp;ADDRESS(ROW(R242),COLUMN(R242)-1,1,1),TRUE))&gt;0,"",
                    IF(COUNTIF(INDIRECT(ADDRESS(ROW(R242),MATCH(R$167,$166:$166,0),1,1)&amp;":"&amp;ADDRESS(ROW(R242),COLUMN(R242)-1,1,1),TRUE),"OK")&gt;0,"OK","NOK")),
              IF(R$8&gt;=VLOOKUP($A242,'2.2'!$D:$O,5,FALSE),"OK","NOK")),
         "")</f>
        <v/>
      </c>
      <c r="S242" s="1159" t="str">
        <f ca="1">IF(intern2!T78&gt;0,
        IF(S$166="X",
              IF(COUNTBLANK(INDIRECT(ADDRESS(ROW(S242),MATCH(S$167,$166:$166,0),1,1)&amp;":"&amp;ADDRESS(ROW(S242),COLUMN(S242)-1,1,1),TRUE))&gt;0,"",
                    IF(COUNTIF(INDIRECT(ADDRESS(ROW(S242),MATCH(S$167,$166:$166,0),1,1)&amp;":"&amp;ADDRESS(ROW(S242),COLUMN(S242)-1,1,1),TRUE),"OK")&gt;0,"OK","NOK")),
              IF(S$8&gt;=VLOOKUP($A242,'2.2'!$D:$O,5,FALSE),"OK","NOK")),
         "")</f>
        <v/>
      </c>
      <c r="T242" s="1156" t="str">
        <f ca="1">IF(intern2!U78&gt;0,
        IF(T$166="X",
              IF(COUNTBLANK(INDIRECT(ADDRESS(ROW(T242),MATCH(T$167,$166:$166,0),1,1)&amp;":"&amp;ADDRESS(ROW(T242),COLUMN(T242)-1,1,1),TRUE))&gt;0,"",
                    IF(COUNTIF(INDIRECT(ADDRESS(ROW(T242),MATCH(T$167,$166:$166,0),1,1)&amp;":"&amp;ADDRESS(ROW(T242),COLUMN(T242)-1,1,1),TRUE),"OK")&gt;0,"OK","NOK")),
              IF(T$8&gt;=VLOOKUP($A242,'2.2'!$D:$O,5,FALSE),"OK","NOK")),
         "")</f>
        <v/>
      </c>
      <c r="U242" s="1156" t="str">
        <f ca="1">IF(intern2!V78&gt;0,
        IF(U$166="X",
              IF(COUNTBLANK(INDIRECT(ADDRESS(ROW(U242),MATCH(U$167,$166:$166,0),1,1)&amp;":"&amp;ADDRESS(ROW(U242),COLUMN(U242)-1,1,1),TRUE))&gt;0,"",
                    IF(COUNTIF(INDIRECT(ADDRESS(ROW(U242),MATCH(U$167,$166:$166,0),1,1)&amp;":"&amp;ADDRESS(ROW(U242),COLUMN(U242)-1,1,1),TRUE),"OK")&gt;0,"OK","NOK")),
              IF(U$8&gt;=VLOOKUP($A242,'2.2'!$D:$O,5,FALSE),"OK","NOK")),
         "")</f>
        <v/>
      </c>
      <c r="V242" s="1156" t="str">
        <f ca="1">IF(intern2!W78&gt;0,
        IF(V$166="X",
              IF(COUNTBLANK(INDIRECT(ADDRESS(ROW(V242),MATCH(V$167,$166:$166,0),1,1)&amp;":"&amp;ADDRESS(ROW(V242),COLUMN(V242)-1,1,1),TRUE))&gt;0,"",
                    IF(COUNTIF(INDIRECT(ADDRESS(ROW(V242),MATCH(V$167,$166:$166,0),1,1)&amp;":"&amp;ADDRESS(ROW(V242),COLUMN(V242)-1,1,1),TRUE),"OK")&gt;0,"OK","NOK")),
              IF(V$8&gt;=VLOOKUP($A242,'2.2'!$D:$O,5,FALSE),"OK","NOK")),
         "")</f>
        <v/>
      </c>
      <c r="W242" s="1156" t="str">
        <f ca="1">IF(intern2!X78&gt;0,
        IF(W$166="X",
              IF(COUNTBLANK(INDIRECT(ADDRESS(ROW(W242),MATCH(W$167,$166:$166,0),1,1)&amp;":"&amp;ADDRESS(ROW(W242),COLUMN(W242)-1,1,1),TRUE))&gt;0,"",
                    IF(COUNTIF(INDIRECT(ADDRESS(ROW(W242),MATCH(W$167,$166:$166,0),1,1)&amp;":"&amp;ADDRESS(ROW(W242),COLUMN(W242)-1,1,1),TRUE),"OK")&gt;0,"OK","NOK")),
              IF(W$8&gt;=VLOOKUP($A242,'2.2'!$D:$O,5,FALSE),"OK","NOK")),
         "")</f>
        <v/>
      </c>
      <c r="X242" s="1156" t="str">
        <f ca="1">IF(intern2!Y78&gt;0,
        IF(X$166="X",
              IF(COUNTBLANK(INDIRECT(ADDRESS(ROW(X242),MATCH(X$167,$166:$166,0),1,1)&amp;":"&amp;ADDRESS(ROW(X242),COLUMN(X242)-1,1,1),TRUE))&gt;0,"",
                    IF(COUNTIF(INDIRECT(ADDRESS(ROW(X242),MATCH(X$167,$166:$166,0),1,1)&amp;":"&amp;ADDRESS(ROW(X242),COLUMN(X242)-1,1,1),TRUE),"OK")&gt;0,"OK","NOK")),
              IF(X$8&gt;=VLOOKUP($A242,'2.2'!$D:$O,5,FALSE),"OK","NOK")),
         "")</f>
        <v/>
      </c>
      <c r="Y242" s="1170" t="str">
        <f ca="1">IF(intern2!Z78&gt;0,
        IF(Y$166="X",
              IF(COUNTBLANK(INDIRECT(ADDRESS(ROW(Y242),MATCH(Y$167,$166:$166,0),1,1)&amp;":"&amp;ADDRESS(ROW(Y242),COLUMN(Y242)-1,1,1),TRUE))&gt;0,"",
                    IF(COUNTIF(INDIRECT(ADDRESS(ROW(Y242),MATCH(Y$167,$166:$166,0),1,1)&amp;":"&amp;ADDRESS(ROW(Y242),COLUMN(Y242)-1,1,1),TRUE),"OK")&gt;0,"OK","NOK")),
              IF(Y$8&gt;=VLOOKUP($A242,'2.2'!$D:$O,5,FALSE),"OK","NOK")),
         "")</f>
        <v/>
      </c>
      <c r="Z242" s="1269" t="str">
        <f ca="1">IF(intern2!AA78&gt;0,
        IF(Z$166="X",
              IF(COUNTBLANK(INDIRECT(ADDRESS(ROW(Z242),MATCH(Z$167,$166:$166,0),1,1)&amp;":"&amp;ADDRESS(ROW(Z242),COLUMN(Z242)-1,1,1),TRUE))&gt;0,"",
                    IF(COUNTIF(INDIRECT(ADDRESS(ROW(Z242),MATCH(Z$167,$166:$166,0),1,1)&amp;":"&amp;ADDRESS(ROW(Z242),COLUMN(Z242)-1,1,1),TRUE),"OK")&gt;0,"OK","NOK")),
              IF(Z$8&gt;=VLOOKUP($A242,'2.2'!$D:$O,5,FALSE),"OK","NOK")),
         "")</f>
        <v/>
      </c>
      <c r="AA242" s="1156" t="str">
        <f ca="1">IF(intern2!AB78&gt;0,
        IF(AA$166="X",
              IF(COUNTBLANK(INDIRECT(ADDRESS(ROW(AA242),MATCH(AA$167,$166:$166,0),1,1)&amp;":"&amp;ADDRESS(ROW(AA242),COLUMN(AA242)-1,1,1),TRUE))&gt;0,"",
                    IF(COUNTIF(INDIRECT(ADDRESS(ROW(AA242),MATCH(AA$167,$166:$166,0),1,1)&amp;":"&amp;ADDRESS(ROW(AA242),COLUMN(AA242)-1,1,1),TRUE),"OK")&gt;0,"OK","NOK")),
              IF(AA$8&gt;=VLOOKUP($A242,'2.2'!$D:$O,5,FALSE),"OK","NOK")),
         "")</f>
        <v/>
      </c>
      <c r="AB242" s="1156" t="str">
        <f ca="1">IF(intern2!AC78&gt;0,
        IF(AB$166="X",
              IF(COUNTBLANK(INDIRECT(ADDRESS(ROW(AB242),MATCH(AB$167,$166:$166,0),1,1)&amp;":"&amp;ADDRESS(ROW(AB242),COLUMN(AB242)-1,1,1),TRUE))&gt;0,"",
                    IF(COUNTIF(INDIRECT(ADDRESS(ROW(AB242),MATCH(AB$167,$166:$166,0),1,1)&amp;":"&amp;ADDRESS(ROW(AB242),COLUMN(AB242)-1,1,1),TRUE),"OK")&gt;0,"OK","NOK")),
              IF(AB$8&gt;=VLOOKUP($A242,'2.2'!$D:$O,5,FALSE),"OK","NOK")),
         "")</f>
        <v/>
      </c>
      <c r="AC242" s="1156" t="str">
        <f ca="1">IF(intern2!AD78&gt;0,
        IF(AC$166="X",
              IF(COUNTBLANK(INDIRECT(ADDRESS(ROW(AC242),MATCH(AC$167,$166:$166,0),1,1)&amp;":"&amp;ADDRESS(ROW(AC242),COLUMN(AC242)-1,1,1),TRUE))&gt;0,"",
                    IF(COUNTIF(INDIRECT(ADDRESS(ROW(AC242),MATCH(AC$167,$166:$166,0),1,1)&amp;":"&amp;ADDRESS(ROW(AC242),COLUMN(AC242)-1,1,1),TRUE),"OK")&gt;0,"OK","NOK")),
              IF(AC$8&gt;=VLOOKUP($A242,'2.2'!$D:$O,5,FALSE),"OK","NOK")),
         "")</f>
        <v/>
      </c>
      <c r="AD242" s="1156" t="str">
        <f ca="1">IF(intern2!AE78&gt;0,
        IF(AD$166="X",
              IF(COUNTBLANK(INDIRECT(ADDRESS(ROW(AD242),MATCH(AD$167,$166:$166,0),1,1)&amp;":"&amp;ADDRESS(ROW(AD242),COLUMN(AD242)-1,1,1),TRUE))&gt;0,"",
                    IF(COUNTIF(INDIRECT(ADDRESS(ROW(AD242),MATCH(AD$167,$166:$166,0),1,1)&amp;":"&amp;ADDRESS(ROW(AD242),COLUMN(AD242)-1,1,1),TRUE),"OK")&gt;0,"OK","NOK")),
              IF(AD$8&gt;=VLOOKUP($A242,'2.2'!$D:$O,5,FALSE),"OK","NOK")),
         "")</f>
        <v/>
      </c>
      <c r="AE242" s="1160" t="str">
        <f ca="1">IF(intern2!AF78&gt;0,
        IF(AE$166="X",
              IF(COUNTBLANK(INDIRECT(ADDRESS(ROW(AE242),MATCH(AE$167,$166:$166,0),1,1)&amp;":"&amp;ADDRESS(ROW(AE242),COLUMN(AE242)-1,1,1),TRUE))&gt;0,"",
                    IF(COUNTIF(INDIRECT(ADDRESS(ROW(AE242),MATCH(AE$167,$166:$166,0),1,1)&amp;":"&amp;ADDRESS(ROW(AE242),COLUMN(AE242)-1,1,1),TRUE),"OK")&gt;0,"OK","NOK")),
              IF(AE$8&gt;=VLOOKUP($A242,'2.2'!$D:$O,5,FALSE),"OK","NOK")),
         "")</f>
        <v/>
      </c>
      <c r="AF242" s="1269" t="str">
        <f ca="1">IF(intern2!AG78&gt;0,
        IF(AF$166="X",
              IF(COUNTBLANK(INDIRECT(ADDRESS(ROW(AF242),MATCH(AF$167,$166:$166,0),1,1)&amp;":"&amp;ADDRESS(ROW(AF242),COLUMN(AF242)-1,1,1),TRUE))&gt;0,"",
                    IF(COUNTIF(INDIRECT(ADDRESS(ROW(AF242),MATCH(AF$167,$166:$166,0),1,1)&amp;":"&amp;ADDRESS(ROW(AF242),COLUMN(AF242)-1,1,1),TRUE),"OK")&gt;0,"OK","NOK")),
              IF(AF$8&gt;=VLOOKUP($A242,'2.2'!$D:$O,5,FALSE),"OK","NOK")),
         "")</f>
        <v/>
      </c>
      <c r="AG242" s="1160" t="str">
        <f ca="1">IF(intern2!AH78&gt;0,
        IF(AG$166="X",
              IF(COUNTBLANK(INDIRECT(ADDRESS(ROW(AG242),MATCH(AG$167,$166:$166,0),1,1)&amp;":"&amp;ADDRESS(ROW(AG242),COLUMN(AG242)-1,1,1),TRUE))&gt;0,"",
                    IF(COUNTIF(INDIRECT(ADDRESS(ROW(AG242),MATCH(AG$167,$166:$166,0),1,1)&amp;":"&amp;ADDRESS(ROW(AG242),COLUMN(AG242)-1,1,1),TRUE),"OK")&gt;0,"OK","NOK")),
              IF(AG$8&gt;=VLOOKUP($A242,'2.2'!$D:$O,5,FALSE),"OK","NOK")),
         "")</f>
        <v/>
      </c>
      <c r="AH242" s="1160" t="str">
        <f ca="1">IF(intern2!AI78&gt;0,
        IF(AH$166="X",
              IF(COUNTBLANK(INDIRECT(ADDRESS(ROW(AH242),MATCH(AH$167,$166:$166,0),1,1)&amp;":"&amp;ADDRESS(ROW(AH242),COLUMN(AH242)-1,1,1),TRUE))&gt;0,"",
                    IF(COUNTIF(INDIRECT(ADDRESS(ROW(AH242),MATCH(AH$167,$166:$166,0),1,1)&amp;":"&amp;ADDRESS(ROW(AH242),COLUMN(AH242)-1,1,1),TRUE),"OK")&gt;0,"OK","NOK")),
              IF(AH$8&gt;=VLOOKUP($A242,'2.2'!$D:$O,5,FALSE),"OK","NOK")),
         "")</f>
        <v/>
      </c>
      <c r="AI242" s="1156" t="str">
        <f ca="1">IF(intern2!AJ78&gt;0,
        IF(AI$166="X",
              IF(COUNTBLANK(INDIRECT(ADDRESS(ROW(AI242),MATCH(AI$167,$166:$166,0),1,1)&amp;":"&amp;ADDRESS(ROW(AI242),COLUMN(AI242)-1,1,1),TRUE))&gt;0,"",
                    IF(COUNTIF(INDIRECT(ADDRESS(ROW(AI242),MATCH(AI$167,$166:$166,0),1,1)&amp;":"&amp;ADDRESS(ROW(AI242),COLUMN(AI242)-1,1,1),TRUE),"OK")&gt;0,"OK","NOK")),
              IF(AI$8&gt;=VLOOKUP($A242,'2.2'!$D:$O,5,FALSE),"OK","NOK")),
         "")</f>
        <v/>
      </c>
      <c r="AJ242" s="1156" t="str">
        <f ca="1">IF(intern2!AK78&gt;0,
        IF(AJ$166="X",
              IF(COUNTBLANK(INDIRECT(ADDRESS(ROW(AJ242),MATCH(AJ$167,$166:$166,0),1,1)&amp;":"&amp;ADDRESS(ROW(AJ242),COLUMN(AJ242)-1,1,1),TRUE))&gt;0,"",
                    IF(COUNTIF(INDIRECT(ADDRESS(ROW(AJ242),MATCH(AJ$167,$166:$166,0),1,1)&amp;":"&amp;ADDRESS(ROW(AJ242),COLUMN(AJ242)-1,1,1),TRUE),"OK")&gt;0,"OK","NOK")),
              IF(AJ$8&gt;=VLOOKUP($A242,'2.2'!$D:$O,5,FALSE),"OK","NOK")),
         "")</f>
        <v/>
      </c>
      <c r="AK242" s="1156" t="str">
        <f ca="1">IF(intern2!AL78&gt;0,
        IF(AK$166="X",
              IF(COUNTBLANK(INDIRECT(ADDRESS(ROW(AK242),MATCH(AK$167,$166:$166,0),1,1)&amp;":"&amp;ADDRESS(ROW(AK242),COLUMN(AK242)-1,1,1),TRUE))&gt;0,"",
                    IF(COUNTIF(INDIRECT(ADDRESS(ROW(AK242),MATCH(AK$167,$166:$166,0),1,1)&amp;":"&amp;ADDRESS(ROW(AK242),COLUMN(AK242)-1,1,1),TRUE),"OK")&gt;0,"OK","NOK")),
              IF(AK$8&gt;=VLOOKUP($A242,'2.2'!$D:$O,5,FALSE),"OK","NOK")),
         "")</f>
        <v/>
      </c>
      <c r="AL242" s="1156" t="str">
        <f ca="1">IF(intern2!AM78&gt;0,
        IF(AL$166="X",
              IF(COUNTBLANK(INDIRECT(ADDRESS(ROW(AL242),MATCH(AL$167,$166:$166,0),1,1)&amp;":"&amp;ADDRESS(ROW(AL242),COLUMN(AL242)-1,1,1),TRUE))&gt;0,"",
                    IF(COUNTIF(INDIRECT(ADDRESS(ROW(AL242),MATCH(AL$167,$166:$166,0),1,1)&amp;":"&amp;ADDRESS(ROW(AL242),COLUMN(AL242)-1,1,1),TRUE),"OK")&gt;0,"OK","NOK")),
              IF(AL$8&gt;=VLOOKUP($A242,'2.2'!$D:$O,5,FALSE),"OK","NOK")),
         "")</f>
        <v/>
      </c>
      <c r="AM242" s="1269" t="str">
        <f ca="1">IF(intern2!AN78&gt;0,
        IF(AM$166="X",
              IF(COUNTBLANK(INDIRECT(ADDRESS(ROW(AM242),MATCH(AM$167,$166:$166,0),1,1)&amp;":"&amp;ADDRESS(ROW(AM242),COLUMN(AM242)-1,1,1),TRUE))&gt;0,"",
                    IF(COUNTIF(INDIRECT(ADDRESS(ROW(AM242),MATCH(AM$167,$166:$166,0),1,1)&amp;":"&amp;ADDRESS(ROW(AM242),COLUMN(AM242)-1,1,1),TRUE),"OK")&gt;0,"OK","NOK")),
              IF(AM$8&gt;=VLOOKUP($A242,'2.2'!$D:$O,5,FALSE),"OK","NOK")),
         "")</f>
        <v/>
      </c>
      <c r="AN242" s="1170" t="str">
        <f ca="1">IF(intern2!AO78&gt;0,
        IF(AN$166="X",
              IF(COUNTBLANK(INDIRECT(ADDRESS(ROW(AN242),MATCH(AN$167,$166:$166,0),1,1)&amp;":"&amp;ADDRESS(ROW(AN242),COLUMN(AN242)-1,1,1),TRUE))&gt;0,"",
                    IF(COUNTIF(INDIRECT(ADDRESS(ROW(AN242),MATCH(AN$167,$166:$166,0),1,1)&amp;":"&amp;ADDRESS(ROW(AN242),COLUMN(AN242)-1,1,1),TRUE),"OK")&gt;0,"OK","NOK")),
              IF(AN$8&gt;=VLOOKUP($A242,'2.2'!$D:$O,5,FALSE),"OK","NOK")),
         "")</f>
        <v/>
      </c>
      <c r="AO242" s="1156" t="str">
        <f ca="1">IF(intern2!AP78&gt;0,
        IF(AO$166="X",
              IF(COUNTBLANK(INDIRECT(ADDRESS(ROW(AO242),MATCH(AO$167,$166:$166,0),1,1)&amp;":"&amp;ADDRESS(ROW(AO242),COLUMN(AO242)-1,1,1),TRUE))&gt;0,"",
                    IF(COUNTIF(INDIRECT(ADDRESS(ROW(AO242),MATCH(AO$167,$166:$166,0),1,1)&amp;":"&amp;ADDRESS(ROW(AO242),COLUMN(AO242)-1,1,1),TRUE),"OK")&gt;0,"OK","NOK")),
              IF(AO$8&gt;=VLOOKUP($A242,'2.2'!$D:$O,5,FALSE),"OK","NOK")),
         "")</f>
        <v/>
      </c>
      <c r="AP242" s="1156" t="str">
        <f ca="1">IF(intern2!AQ78&gt;0,
        IF(AP$166="X",
              IF(COUNTBLANK(INDIRECT(ADDRESS(ROW(AP242),MATCH(AP$167,$166:$166,0),1,1)&amp;":"&amp;ADDRESS(ROW(AP242),COLUMN(AP242)-1,1,1),TRUE))&gt;0,"",
                    IF(COUNTIF(INDIRECT(ADDRESS(ROW(AP242),MATCH(AP$167,$166:$166,0),1,1)&amp;":"&amp;ADDRESS(ROW(AP242),COLUMN(AP242)-1,1,1),TRUE),"OK")&gt;0,"OK","NOK")),
              IF(AP$8&gt;=VLOOKUP($A242,'2.2'!$D:$O,5,FALSE),"OK","NOK")),
         "")</f>
        <v/>
      </c>
      <c r="AQ242" s="1269" t="str">
        <f ca="1">IF(intern2!AR78&gt;0,
        IF(AQ$166="X",
              IF(COUNTBLANK(INDIRECT(ADDRESS(ROW(AQ242),MATCH(AQ$167,$166:$166,0),1,1)&amp;":"&amp;ADDRESS(ROW(AQ242),COLUMN(AQ242)-1,1,1),TRUE))&gt;0,"",
                    IF(COUNTIF(INDIRECT(ADDRESS(ROW(AQ242),MATCH(AQ$167,$166:$166,0),1,1)&amp;":"&amp;ADDRESS(ROW(AQ242),COLUMN(AQ242)-1,1,1),TRUE),"OK")&gt;0,"OK","NOK")),
              IF(AQ$8&gt;=VLOOKUP($A242,'2.2'!$D:$O,5,FALSE),"OK","NOK")),
         "")</f>
        <v/>
      </c>
      <c r="AR242" s="1156" t="str">
        <f ca="1">IF(intern2!AS78&gt;0,
        IF(AR$166="X",
              IF(COUNTBLANK(INDIRECT(ADDRESS(ROW(AR242),MATCH(AR$167,$166:$166,0),1,1)&amp;":"&amp;ADDRESS(ROW(AR242),COLUMN(AR242)-1,1,1),TRUE))&gt;0,"",
                    IF(COUNTIF(INDIRECT(ADDRESS(ROW(AR242),MATCH(AR$167,$166:$166,0),1,1)&amp;":"&amp;ADDRESS(ROW(AR242),COLUMN(AR242)-1,1,1),TRUE),"OK")&gt;0,"OK","NOK")),
              IF(AR$8&gt;=VLOOKUP($A242,'2.2'!$D:$O,5,FALSE),"OK","NOK")),
         "")</f>
        <v/>
      </c>
      <c r="AS242" s="1156" t="str">
        <f ca="1">IF(intern2!AT78&gt;0,
        IF(AS$166="X",
              IF(COUNTBLANK(INDIRECT(ADDRESS(ROW(AS242),MATCH(AS$167,$166:$166,0),1,1)&amp;":"&amp;ADDRESS(ROW(AS242),COLUMN(AS242)-1,1,1),TRUE))&gt;0,"",
                    IF(COUNTIF(INDIRECT(ADDRESS(ROW(AS242),MATCH(AS$167,$166:$166,0),1,1)&amp;":"&amp;ADDRESS(ROW(AS242),COLUMN(AS242)-1,1,1),TRUE),"OK")&gt;0,"OK","NOK")),
              IF(AS$8&gt;=VLOOKUP($A242,'2.2'!$D:$O,5,FALSE),"OK","NOK")),
         "")</f>
        <v/>
      </c>
      <c r="AT242" s="1269" t="str">
        <f ca="1">IF(intern2!AU78&gt;0,
        IF(AT$166="X",
              IF(COUNTBLANK(INDIRECT(ADDRESS(ROW(AT242),MATCH(AT$167,$166:$166,0),1,1)&amp;":"&amp;ADDRESS(ROW(AT242),COLUMN(AT242)-1,1,1),TRUE))&gt;0,"",
                    IF(COUNTIF(INDIRECT(ADDRESS(ROW(AT242),MATCH(AT$167,$166:$166,0),1,1)&amp;":"&amp;ADDRESS(ROW(AT242),COLUMN(AT242)-1,1,1),TRUE),"OK")&gt;0,"OK","NOK")),
              IF(AT$8&gt;=VLOOKUP($A242,'2.2'!$D:$O,5,FALSE),"OK","NOK")),
         "")</f>
        <v/>
      </c>
      <c r="AU242" s="1156" t="str">
        <f ca="1">IF(intern2!AV78&gt;0,
        IF(AU$166="X",
              IF(COUNTBLANK(INDIRECT(ADDRESS(ROW(AU242),MATCH(AU$167,$166:$166,0),1,1)&amp;":"&amp;ADDRESS(ROW(AU242),COLUMN(AU242)-1,1,1),TRUE))&gt;0,"",
                    IF(COUNTIF(INDIRECT(ADDRESS(ROW(AU242),MATCH(AU$167,$166:$166,0),1,1)&amp;":"&amp;ADDRESS(ROW(AU242),COLUMN(AU242)-1,1,1),TRUE),"OK")&gt;0,"OK","NOK")),
              IF(AU$8&gt;=VLOOKUP($A242,'2.2'!$D:$O,5,FALSE),"OK","NOK")),
         "")</f>
        <v/>
      </c>
      <c r="AV242" s="1156" t="str">
        <f ca="1">IF(intern2!AW78&gt;0,
        IF(AV$166="X",
              IF(COUNTBLANK(INDIRECT(ADDRESS(ROW(AV242),MATCH(AV$167,$166:$166,0),1,1)&amp;":"&amp;ADDRESS(ROW(AV242),COLUMN(AV242)-1,1,1),TRUE))&gt;0,"",
                    IF(COUNTIF(INDIRECT(ADDRESS(ROW(AV242),MATCH(AV$167,$166:$166,0),1,1)&amp;":"&amp;ADDRESS(ROW(AV242),COLUMN(AV242)-1,1,1),TRUE),"OK")&gt;0,"OK","NOK")),
              IF(AV$8&gt;=VLOOKUP($A242,'2.2'!$D:$O,5,FALSE),"OK","NOK")),
         "")</f>
        <v/>
      </c>
      <c r="AW242" s="1156" t="str">
        <f ca="1">IF(intern2!AX78&gt;0,
        IF(AW$166="X",
              IF(COUNTBLANK(INDIRECT(ADDRESS(ROW(AW242),MATCH(AW$167,$166:$166,0),1,1)&amp;":"&amp;ADDRESS(ROW(AW242),COLUMN(AW242)-1,1,1),TRUE))&gt;0,"",
                    IF(COUNTIF(INDIRECT(ADDRESS(ROW(AW242),MATCH(AW$167,$166:$166,0),1,1)&amp;":"&amp;ADDRESS(ROW(AW242),COLUMN(AW242)-1,1,1),TRUE),"OK")&gt;0,"OK","NOK")),
              IF(AW$8&gt;=VLOOKUP($A242,'2.2'!$D:$O,5,FALSE),"OK","NOK")),
         "")</f>
        <v/>
      </c>
      <c r="AX242" s="1156" t="str">
        <f ca="1">IF(intern2!AY78&gt;0,
        IF(AX$166="X",
              IF(COUNTBLANK(INDIRECT(ADDRESS(ROW(AX242),MATCH(AX$167,$166:$166,0),1,1)&amp;":"&amp;ADDRESS(ROW(AX242),COLUMN(AX242)-1,1,1),TRUE))&gt;0,"",
                    IF(COUNTIF(INDIRECT(ADDRESS(ROW(AX242),MATCH(AX$167,$166:$166,0),1,1)&amp;":"&amp;ADDRESS(ROW(AX242),COLUMN(AX242)-1,1,1),TRUE),"OK")&gt;0,"OK","NOK")),
              IF(AX$8&gt;=VLOOKUP($A242,'2.2'!$D:$O,5,FALSE),"OK","NOK")),
         "")</f>
        <v/>
      </c>
      <c r="AY242" s="1156" t="str">
        <f ca="1">IF(intern2!AZ78&gt;0,
        IF(AY$166="X",
              IF(COUNTBLANK(INDIRECT(ADDRESS(ROW(AY242),MATCH(AY$167,$166:$166,0),1,1)&amp;":"&amp;ADDRESS(ROW(AY242),COLUMN(AY242)-1,1,1),TRUE))&gt;0,"",
                    IF(COUNTIF(INDIRECT(ADDRESS(ROW(AY242),MATCH(AY$167,$166:$166,0),1,1)&amp;":"&amp;ADDRESS(ROW(AY242),COLUMN(AY242)-1,1,1),TRUE),"OK")&gt;0,"OK","NOK")),
              IF(AY$8&gt;=VLOOKUP($A242,'2.2'!$D:$O,5,FALSE),"OK","NOK")),
         "")</f>
        <v/>
      </c>
      <c r="AZ242" s="1269" t="str">
        <f ca="1">IF(intern2!BA78&gt;0,
        IF(AZ$166="X",
              IF(COUNTBLANK(INDIRECT(ADDRESS(ROW(AZ242),MATCH(AZ$167,$166:$166,0),1,1)&amp;":"&amp;ADDRESS(ROW(AZ242),COLUMN(AZ242)-1,1,1),TRUE))&gt;0,"",
                    IF(COUNTIF(INDIRECT(ADDRESS(ROW(AZ242),MATCH(AZ$167,$166:$166,0),1,1)&amp;":"&amp;ADDRESS(ROW(AZ242),COLUMN(AZ242)-1,1,1),TRUE),"OK")&gt;0,"OK","NOK")),
              IF(AZ$8&gt;=VLOOKUP($A242,'2.2'!$D:$O,5,FALSE),"OK","NOK")),
         "")</f>
        <v/>
      </c>
      <c r="BA242" s="1156" t="str">
        <f ca="1">IF(intern2!BB78&gt;0,
        IF(BA$166="X",
              IF(COUNTBLANK(INDIRECT(ADDRESS(ROW(BA242),MATCH(BA$167,$166:$166,0),1,1)&amp;":"&amp;ADDRESS(ROW(BA242),COLUMN(BA242)-1,1,1),TRUE))&gt;0,"",
                    IF(COUNTIF(INDIRECT(ADDRESS(ROW(BA242),MATCH(BA$167,$166:$166,0),1,1)&amp;":"&amp;ADDRESS(ROW(BA242),COLUMN(BA242)-1,1,1),TRUE),"OK")&gt;0,"OK","NOK")),
              IF(BA$8&gt;=VLOOKUP($A242,'2.2'!$D:$O,5,FALSE),"OK","NOK")),
         "")</f>
        <v/>
      </c>
      <c r="BB242" s="1156" t="str">
        <f ca="1">IF(intern2!BC78&gt;0,
        IF(BB$166="X",
              IF(COUNTBLANK(INDIRECT(ADDRESS(ROW(BB242),MATCH(BB$167,$166:$166,0),1,1)&amp;":"&amp;ADDRESS(ROW(BB242),COLUMN(BB242)-1,1,1),TRUE))&gt;0,"",
                    IF(COUNTIF(INDIRECT(ADDRESS(ROW(BB242),MATCH(BB$167,$166:$166,0),1,1)&amp;":"&amp;ADDRESS(ROW(BB242),COLUMN(BB242)-1,1,1),TRUE),"OK")&gt;0,"OK","NOK")),
              IF(BB$8&gt;=VLOOKUP($A242,'2.2'!$D:$O,5,FALSE),"OK","NOK")),
         "")</f>
        <v/>
      </c>
      <c r="BC242" s="1156" t="str">
        <f ca="1">IF(intern2!BD78&gt;0,
        IF(BC$166="X",
              IF(COUNTBLANK(INDIRECT(ADDRESS(ROW(BC242),MATCH(BC$167,$166:$166,0),1,1)&amp;":"&amp;ADDRESS(ROW(BC242),COLUMN(BC242)-1,1,1),TRUE))&gt;0,"",
                    IF(COUNTIF(INDIRECT(ADDRESS(ROW(BC242),MATCH(BC$167,$166:$166,0),1,1)&amp;":"&amp;ADDRESS(ROW(BC242),COLUMN(BC242)-1,1,1),TRUE),"OK")&gt;0,"OK","NOK")),
              IF(BC$8&gt;=VLOOKUP($A242,'2.2'!$D:$O,5,FALSE),"OK","NOK")),
         "")</f>
        <v/>
      </c>
      <c r="BD242" s="1156" t="str">
        <f ca="1">IF(intern2!BE78&gt;0,
        IF(BD$166="X",
              IF(COUNTBLANK(INDIRECT(ADDRESS(ROW(BD242),MATCH(BD$167,$166:$166,0),1,1)&amp;":"&amp;ADDRESS(ROW(BD242),COLUMN(BD242)-1,1,1),TRUE))&gt;0,"",
                    IF(COUNTIF(INDIRECT(ADDRESS(ROW(BD242),MATCH(BD$167,$166:$166,0),1,1)&amp;":"&amp;ADDRESS(ROW(BD242),COLUMN(BD242)-1,1,1),TRUE),"OK")&gt;0,"OK","NOK")),
              IF(BD$8&gt;=VLOOKUP($A242,'2.2'!$D:$O,5,FALSE),"OK","NOK")),
         "")</f>
        <v/>
      </c>
      <c r="BE242" s="1156" t="str">
        <f ca="1">IF(intern2!BF78&gt;0,
        IF(BE$166="X",
              IF(COUNTBLANK(INDIRECT(ADDRESS(ROW(BE242),MATCH(BE$167,$166:$166,0),1,1)&amp;":"&amp;ADDRESS(ROW(BE242),COLUMN(BE242)-1,1,1),TRUE))&gt;0,"",
                    IF(COUNTIF(INDIRECT(ADDRESS(ROW(BE242),MATCH(BE$167,$166:$166,0),1,1)&amp;":"&amp;ADDRESS(ROW(BE242),COLUMN(BE242)-1,1,1),TRUE),"OK")&gt;0,"OK","NOK")),
              IF(BE$8&gt;=VLOOKUP($A242,'2.2'!$D:$O,5,FALSE),"OK","NOK")),
         "")</f>
        <v/>
      </c>
      <c r="BF242" s="1170" t="str">
        <f ca="1">IF(intern2!BG78&gt;0,
        IF(BF$166="X",
              IF(COUNTBLANK(INDIRECT(ADDRESS(ROW(BF242),MATCH(BF$167,$166:$166,0),1,1)&amp;":"&amp;ADDRESS(ROW(BF242),COLUMN(BF242)-1,1,1),TRUE))&gt;0,"",
                    IF(COUNTIF(INDIRECT(ADDRESS(ROW(BF242),MATCH(BF$167,$166:$166,0),1,1)&amp;":"&amp;ADDRESS(ROW(BF242),COLUMN(BF242)-1,1,1),TRUE),"OK")&gt;0,"OK","NOK")),
              IF(BF$8&gt;=VLOOKUP($A242,'2.2'!$D:$O,5,FALSE),"OK","NOK")),
         "")</f>
        <v/>
      </c>
      <c r="BG242" s="1269" t="str">
        <f ca="1">IF(intern2!BH78&gt;0,
        IF(BG$166="X",
              IF(COUNTBLANK(INDIRECT(ADDRESS(ROW(BG242),MATCH(BG$167,$166:$166,0),1,1)&amp;":"&amp;ADDRESS(ROW(BG242),COLUMN(BG242)-1,1,1),TRUE))&gt;0,"",
                    IF(COUNTIF(INDIRECT(ADDRESS(ROW(BG242),MATCH(BG$167,$166:$166,0),1,1)&amp;":"&amp;ADDRESS(ROW(BG242),COLUMN(BG242)-1,1,1),TRUE),"OK")&gt;0,"OK","NOK")),
              IF(BG$8&gt;=VLOOKUP($A242,'2.2'!$D:$O,5,FALSE),"OK","NOK")),
         "")</f>
        <v/>
      </c>
      <c r="BH242" s="1176" t="str">
        <f t="shared" ca="1" si="77"/>
        <v>NOK</v>
      </c>
      <c r="BI242" s="1176"/>
    </row>
    <row r="243" spans="1:62" ht="26.4" x14ac:dyDescent="0.25">
      <c r="A243" s="716" t="str">
        <f t="shared" ref="A243:B243" si="87">+A83</f>
        <v>KAR3</v>
      </c>
      <c r="B243" s="1157" t="str">
        <f t="shared" si="87"/>
        <v>Cardiologia interventistica (interventi coronarici)</v>
      </c>
      <c r="C243" s="1156" t="str">
        <f ca="1">IF(intern2!D79&gt;0,
        IF(C$166="X",
              IF(COUNTBLANK(INDIRECT(ADDRESS(ROW(C243),MATCH(C$167,$166:$166,0),1,1)&amp;":"&amp;ADDRESS(ROW(C243),COLUMN(C243)-1,1,1),TRUE))&gt;0,"",
                    IF(COUNTIF(INDIRECT(ADDRESS(ROW(C243),MATCH(C$167,$166:$166,0),1,1)&amp;":"&amp;ADDRESS(ROW(C243),COLUMN(C243)-1,1,1),TRUE),"OK")&gt;0,"OK","NOK")),
              IF(C$8&gt;=VLOOKUP($A243,'2.2'!$D:$O,5,FALSE),"OK","NOK")),
         "")</f>
        <v/>
      </c>
      <c r="D243" s="1156" t="str">
        <f ca="1">IF(intern2!E79&gt;0,
        IF(D$166="X",
              IF(COUNTBLANK(INDIRECT(ADDRESS(ROW(D243),MATCH(D$167,$166:$166,0),1,1)&amp;":"&amp;ADDRESS(ROW(D243),COLUMN(D243)-1,1,1),TRUE))&gt;0,"",
                    IF(COUNTIF(INDIRECT(ADDRESS(ROW(D243),MATCH(D$167,$166:$166,0),1,1)&amp;":"&amp;ADDRESS(ROW(D243),COLUMN(D243)-1,1,1),TRUE),"OK")&gt;0,"OK","NOK")),
              IF(D$8&gt;=VLOOKUP($A243,'2.2'!$D:$O,5,FALSE),"OK","NOK")),
         "")</f>
        <v/>
      </c>
      <c r="E243" s="1156" t="str">
        <f ca="1">IF(intern2!F79&gt;0,
        IF(E$166="X",
              IF(COUNTBLANK(INDIRECT(ADDRESS(ROW(E243),MATCH(E$167,$166:$166,0),1,1)&amp;":"&amp;ADDRESS(ROW(E243),COLUMN(E243)-1,1,1),TRUE))&gt;0,"",
                    IF(COUNTIF(INDIRECT(ADDRESS(ROW(E243),MATCH(E$167,$166:$166,0),1,1)&amp;":"&amp;ADDRESS(ROW(E243),COLUMN(E243)-1,1,1),TRUE),"OK")&gt;0,"OK","NOK")),
              IF(E$8&gt;=VLOOKUP($A243,'2.2'!$D:$O,5,FALSE),"OK","NOK")),
         "")</f>
        <v>NOK</v>
      </c>
      <c r="F243" s="1156" t="str">
        <f ca="1">IF(intern2!G79&gt;0,
        IF(F$166="X",
              IF(COUNTBLANK(INDIRECT(ADDRESS(ROW(F243),MATCH(F$167,$166:$166,0),1,1)&amp;":"&amp;ADDRESS(ROW(F243),COLUMN(F243)-1,1,1),TRUE))&gt;0,"",
                    IF(COUNTIF(INDIRECT(ADDRESS(ROW(F243),MATCH(F$167,$166:$166,0),1,1)&amp;":"&amp;ADDRESS(ROW(F243),COLUMN(F243)-1,1,1),TRUE),"OK")&gt;0,"OK","NOK")),
              IF(F$8&gt;=VLOOKUP($A243,'2.2'!$D:$O,5,FALSE),"OK","NOK")),
         "")</f>
        <v/>
      </c>
      <c r="G243" s="1156" t="str">
        <f ca="1">IF(intern2!H79&gt;0,
        IF(G$166="X",
              IF(COUNTBLANK(INDIRECT(ADDRESS(ROW(G243),MATCH(G$167,$166:$166,0),1,1)&amp;":"&amp;ADDRESS(ROW(G243),COLUMN(G243)-1,1,1),TRUE))&gt;0,"",
                    IF(COUNTIF(INDIRECT(ADDRESS(ROW(G243),MATCH(G$167,$166:$166,0),1,1)&amp;":"&amp;ADDRESS(ROW(G243),COLUMN(G243)-1,1,1),TRUE),"OK")&gt;0,"OK","NOK")),
              IF(G$8&gt;=VLOOKUP($A243,'2.2'!$D:$O,5,FALSE),"OK","NOK")),
         "")</f>
        <v/>
      </c>
      <c r="H243" s="1156" t="str">
        <f ca="1">IF(intern2!I79&gt;0,
        IF(H$166="X",
              IF(COUNTBLANK(INDIRECT(ADDRESS(ROW(H243),MATCH(H$167,$166:$166,0),1,1)&amp;":"&amp;ADDRESS(ROW(H243),COLUMN(H243)-1,1,1),TRUE))&gt;0,"",
                    IF(COUNTIF(INDIRECT(ADDRESS(ROW(H243),MATCH(H$167,$166:$166,0),1,1)&amp;":"&amp;ADDRESS(ROW(H243),COLUMN(H243)-1,1,1),TRUE),"OK")&gt;0,"OK","NOK")),
              IF(H$8&gt;=VLOOKUP($A243,'2.2'!$D:$O,5,FALSE),"OK","NOK")),
         "")</f>
        <v/>
      </c>
      <c r="I243" s="1269" t="str">
        <f ca="1">IF(intern2!J79&gt;0,
        IF(I$166="X",
              IF(COUNTBLANK(INDIRECT(ADDRESS(ROW(I243),MATCH(I$167,$166:$166,0),1,1)&amp;":"&amp;ADDRESS(ROW(I243),COLUMN(I243)-1,1,1),TRUE))&gt;0,"",
                    IF(COUNTIF(INDIRECT(ADDRESS(ROW(I243),MATCH(I$167,$166:$166,0),1,1)&amp;":"&amp;ADDRESS(ROW(I243),COLUMN(I243)-1,1,1),TRUE),"OK")&gt;0,"OK","NOK")),
              IF(I$8&gt;=VLOOKUP($A243,'2.2'!$D:$O,5,FALSE),"OK","NOK")),
         "")</f>
        <v/>
      </c>
      <c r="J243" s="1159" t="str">
        <f ca="1">IF(intern2!K79&gt;0,
        IF(J$166="X",
              IF(COUNTBLANK(INDIRECT(ADDRESS(ROW(J243),MATCH(J$167,$166:$166,0),1,1)&amp;":"&amp;ADDRESS(ROW(J243),COLUMN(J243)-1,1,1),TRUE))&gt;0,"",
                    IF(COUNTIF(INDIRECT(ADDRESS(ROW(J243),MATCH(J$167,$166:$166,0),1,1)&amp;":"&amp;ADDRESS(ROW(J243),COLUMN(J243)-1,1,1),TRUE),"OK")&gt;0,"OK","NOK")),
              IF(J$8&gt;=VLOOKUP($A243,'2.2'!$D:$O,5,FALSE),"OK","NOK")),
         "")</f>
        <v/>
      </c>
      <c r="K243" s="1156" t="str">
        <f ca="1">IF(intern2!L79&gt;0,
        IF(K$166="X",
              IF(COUNTBLANK(INDIRECT(ADDRESS(ROW(K243),MATCH(K$167,$166:$166,0),1,1)&amp;":"&amp;ADDRESS(ROW(K243),COLUMN(K243)-1,1,1),TRUE))&gt;0,"",
                    IF(COUNTIF(INDIRECT(ADDRESS(ROW(K243),MATCH(K$167,$166:$166,0),1,1)&amp;":"&amp;ADDRESS(ROW(K243),COLUMN(K243)-1,1,1),TRUE),"OK")&gt;0,"OK","NOK")),
              IF(K$8&gt;=VLOOKUP($A243,'2.2'!$D:$O,5,FALSE),"OK","NOK")),
         "")</f>
        <v/>
      </c>
      <c r="L243" s="1156" t="str">
        <f ca="1">IF(intern2!M79&gt;0,
        IF(L$166="X",
              IF(COUNTBLANK(INDIRECT(ADDRESS(ROW(L243),MATCH(L$167,$166:$166,0),1,1)&amp;":"&amp;ADDRESS(ROW(L243),COLUMN(L243)-1,1,1),TRUE))&gt;0,"",
                    IF(COUNTIF(INDIRECT(ADDRESS(ROW(L243),MATCH(L$167,$166:$166,0),1,1)&amp;":"&amp;ADDRESS(ROW(L243),COLUMN(L243)-1,1,1),TRUE),"OK")&gt;0,"OK","NOK")),
              IF(L$8&gt;=VLOOKUP($A243,'2.2'!$D:$O,5,FALSE),"OK","NOK")),
         "")</f>
        <v/>
      </c>
      <c r="M243" s="1156" t="str">
        <f ca="1">IF(intern2!N79&gt;0,
        IF(M$166="X",
              IF(COUNTBLANK(INDIRECT(ADDRESS(ROW(M243),MATCH(M$167,$166:$166,0),1,1)&amp;":"&amp;ADDRESS(ROW(M243),COLUMN(M243)-1,1,1),TRUE))&gt;0,"",
                    IF(COUNTIF(INDIRECT(ADDRESS(ROW(M243),MATCH(M$167,$166:$166,0),1,1)&amp;":"&amp;ADDRESS(ROW(M243),COLUMN(M243)-1,1,1),TRUE),"OK")&gt;0,"OK","NOK")),
              IF(M$8&gt;=VLOOKUP($A243,'2.2'!$D:$O,5,FALSE),"OK","NOK")),
         "")</f>
        <v/>
      </c>
      <c r="N243" s="1156" t="str">
        <f ca="1">IF(intern2!O79&gt;0,
        IF(N$166="X",
              IF(COUNTBLANK(INDIRECT(ADDRESS(ROW(N243),MATCH(N$167,$166:$166,0),1,1)&amp;":"&amp;ADDRESS(ROW(N243),COLUMN(N243)-1,1,1),TRUE))&gt;0,"",
                    IF(COUNTIF(INDIRECT(ADDRESS(ROW(N243),MATCH(N$167,$166:$166,0),1,1)&amp;":"&amp;ADDRESS(ROW(N243),COLUMN(N243)-1,1,1),TRUE),"OK")&gt;0,"OK","NOK")),
              IF(N$8&gt;=VLOOKUP($A243,'2.2'!$D:$O,5,FALSE),"OK","NOK")),
         "")</f>
        <v/>
      </c>
      <c r="O243" s="1156" t="str">
        <f ca="1">IF(intern2!P79&gt;0,
        IF(O$166="X",
              IF(COUNTBLANK(INDIRECT(ADDRESS(ROW(O243),MATCH(O$167,$166:$166,0),1,1)&amp;":"&amp;ADDRESS(ROW(O243),COLUMN(O243)-1,1,1),TRUE))&gt;0,"",
                    IF(COUNTIF(INDIRECT(ADDRESS(ROW(O243),MATCH(O$167,$166:$166,0),1,1)&amp;":"&amp;ADDRESS(ROW(O243),COLUMN(O243)-1,1,1),TRUE),"OK")&gt;0,"OK","NOK")),
              IF(O$8&gt;=VLOOKUP($A243,'2.2'!$D:$O,5,FALSE),"OK","NOK")),
         "")</f>
        <v/>
      </c>
      <c r="P243" s="1156" t="str">
        <f ca="1">IF(intern2!Q79&gt;0,
        IF(P$166="X",
              IF(COUNTBLANK(INDIRECT(ADDRESS(ROW(P243),MATCH(P$167,$166:$166,0),1,1)&amp;":"&amp;ADDRESS(ROW(P243),COLUMN(P243)-1,1,1),TRUE))&gt;0,"",
                    IF(COUNTIF(INDIRECT(ADDRESS(ROW(P243),MATCH(P$167,$166:$166,0),1,1)&amp;":"&amp;ADDRESS(ROW(P243),COLUMN(P243)-1,1,1),TRUE),"OK")&gt;0,"OK","NOK")),
              IF(P$8&gt;=VLOOKUP($A243,'2.2'!$D:$O,5,FALSE),"OK","NOK")),
         "")</f>
        <v/>
      </c>
      <c r="Q243" s="1156" t="str">
        <f ca="1">IF(intern2!R79&gt;0,
        IF(Q$166="X",
              IF(COUNTBLANK(INDIRECT(ADDRESS(ROW(Q243),MATCH(Q$167,$166:$166,0),1,1)&amp;":"&amp;ADDRESS(ROW(Q243),COLUMN(Q243)-1,1,1),TRUE))&gt;0,"",
                    IF(COUNTIF(INDIRECT(ADDRESS(ROW(Q243),MATCH(Q$167,$166:$166,0),1,1)&amp;":"&amp;ADDRESS(ROW(Q243),COLUMN(Q243)-1,1,1),TRUE),"OK")&gt;0,"OK","NOK")),
              IF(Q$8&gt;=VLOOKUP($A243,'2.2'!$D:$O,5,FALSE),"OK","NOK")),
         "")</f>
        <v/>
      </c>
      <c r="R243" s="1159" t="str">
        <f ca="1">IF(intern2!S79&gt;0,
        IF(R$166="X",
              IF(COUNTBLANK(INDIRECT(ADDRESS(ROW(R243),MATCH(R$167,$166:$166,0),1,1)&amp;":"&amp;ADDRESS(ROW(R243),COLUMN(R243)-1,1,1),TRUE))&gt;0,"",
                    IF(COUNTIF(INDIRECT(ADDRESS(ROW(R243),MATCH(R$167,$166:$166,0),1,1)&amp;":"&amp;ADDRESS(ROW(R243),COLUMN(R243)-1,1,1),TRUE),"OK")&gt;0,"OK","NOK")),
              IF(R$8&gt;=VLOOKUP($A243,'2.2'!$D:$O,5,FALSE),"OK","NOK")),
         "")</f>
        <v/>
      </c>
      <c r="S243" s="1159" t="str">
        <f ca="1">IF(intern2!T79&gt;0,
        IF(S$166="X",
              IF(COUNTBLANK(INDIRECT(ADDRESS(ROW(S243),MATCH(S$167,$166:$166,0),1,1)&amp;":"&amp;ADDRESS(ROW(S243),COLUMN(S243)-1,1,1),TRUE))&gt;0,"",
                    IF(COUNTIF(INDIRECT(ADDRESS(ROW(S243),MATCH(S$167,$166:$166,0),1,1)&amp;":"&amp;ADDRESS(ROW(S243),COLUMN(S243)-1,1,1),TRUE),"OK")&gt;0,"OK","NOK")),
              IF(S$8&gt;=VLOOKUP($A243,'2.2'!$D:$O,5,FALSE),"OK","NOK")),
         "")</f>
        <v/>
      </c>
      <c r="T243" s="1156" t="str">
        <f ca="1">IF(intern2!U79&gt;0,
        IF(T$166="X",
              IF(COUNTBLANK(INDIRECT(ADDRESS(ROW(T243),MATCH(T$167,$166:$166,0),1,1)&amp;":"&amp;ADDRESS(ROW(T243),COLUMN(T243)-1,1,1),TRUE))&gt;0,"",
                    IF(COUNTIF(INDIRECT(ADDRESS(ROW(T243),MATCH(T$167,$166:$166,0),1,1)&amp;":"&amp;ADDRESS(ROW(T243),COLUMN(T243)-1,1,1),TRUE),"OK")&gt;0,"OK","NOK")),
              IF(T$8&gt;=VLOOKUP($A243,'2.2'!$D:$O,5,FALSE),"OK","NOK")),
         "")</f>
        <v/>
      </c>
      <c r="U243" s="1156" t="str">
        <f ca="1">IF(intern2!V79&gt;0,
        IF(U$166="X",
              IF(COUNTBLANK(INDIRECT(ADDRESS(ROW(U243),MATCH(U$167,$166:$166,0),1,1)&amp;":"&amp;ADDRESS(ROW(U243),COLUMN(U243)-1,1,1),TRUE))&gt;0,"",
                    IF(COUNTIF(INDIRECT(ADDRESS(ROW(U243),MATCH(U$167,$166:$166,0),1,1)&amp;":"&amp;ADDRESS(ROW(U243),COLUMN(U243)-1,1,1),TRUE),"OK")&gt;0,"OK","NOK")),
              IF(U$8&gt;=VLOOKUP($A243,'2.2'!$D:$O,5,FALSE),"OK","NOK")),
         "")</f>
        <v/>
      </c>
      <c r="V243" s="1156" t="str">
        <f ca="1">IF(intern2!W79&gt;0,
        IF(V$166="X",
              IF(COUNTBLANK(INDIRECT(ADDRESS(ROW(V243),MATCH(V$167,$166:$166,0),1,1)&amp;":"&amp;ADDRESS(ROW(V243),COLUMN(V243)-1,1,1),TRUE))&gt;0,"",
                    IF(COUNTIF(INDIRECT(ADDRESS(ROW(V243),MATCH(V$167,$166:$166,0),1,1)&amp;":"&amp;ADDRESS(ROW(V243),COLUMN(V243)-1,1,1),TRUE),"OK")&gt;0,"OK","NOK")),
              IF(V$8&gt;=VLOOKUP($A243,'2.2'!$D:$O,5,FALSE),"OK","NOK")),
         "")</f>
        <v/>
      </c>
      <c r="W243" s="1156" t="str">
        <f ca="1">IF(intern2!X79&gt;0,
        IF(W$166="X",
              IF(COUNTBLANK(INDIRECT(ADDRESS(ROW(W243),MATCH(W$167,$166:$166,0),1,1)&amp;":"&amp;ADDRESS(ROW(W243),COLUMN(W243)-1,1,1),TRUE))&gt;0,"",
                    IF(COUNTIF(INDIRECT(ADDRESS(ROW(W243),MATCH(W$167,$166:$166,0),1,1)&amp;":"&amp;ADDRESS(ROW(W243),COLUMN(W243)-1,1,1),TRUE),"OK")&gt;0,"OK","NOK")),
              IF(W$8&gt;=VLOOKUP($A243,'2.2'!$D:$O,5,FALSE),"OK","NOK")),
         "")</f>
        <v/>
      </c>
      <c r="X243" s="1156" t="str">
        <f ca="1">IF(intern2!Y79&gt;0,
        IF(X$166="X",
              IF(COUNTBLANK(INDIRECT(ADDRESS(ROW(X243),MATCH(X$167,$166:$166,0),1,1)&amp;":"&amp;ADDRESS(ROW(X243),COLUMN(X243)-1,1,1),TRUE))&gt;0,"",
                    IF(COUNTIF(INDIRECT(ADDRESS(ROW(X243),MATCH(X$167,$166:$166,0),1,1)&amp;":"&amp;ADDRESS(ROW(X243),COLUMN(X243)-1,1,1),TRUE),"OK")&gt;0,"OK","NOK")),
              IF(X$8&gt;=VLOOKUP($A243,'2.2'!$D:$O,5,FALSE),"OK","NOK")),
         "")</f>
        <v/>
      </c>
      <c r="Y243" s="1170" t="str">
        <f ca="1">IF(intern2!Z79&gt;0,
        IF(Y$166="X",
              IF(COUNTBLANK(INDIRECT(ADDRESS(ROW(Y243),MATCH(Y$167,$166:$166,0),1,1)&amp;":"&amp;ADDRESS(ROW(Y243),COLUMN(Y243)-1,1,1),TRUE))&gt;0,"",
                    IF(COUNTIF(INDIRECT(ADDRESS(ROW(Y243),MATCH(Y$167,$166:$166,0),1,1)&amp;":"&amp;ADDRESS(ROW(Y243),COLUMN(Y243)-1,1,1),TRUE),"OK")&gt;0,"OK","NOK")),
              IF(Y$8&gt;=VLOOKUP($A243,'2.2'!$D:$O,5,FALSE),"OK","NOK")),
         "")</f>
        <v/>
      </c>
      <c r="Z243" s="1269" t="str">
        <f ca="1">IF(intern2!AA79&gt;0,
        IF(Z$166="X",
              IF(COUNTBLANK(INDIRECT(ADDRESS(ROW(Z243),MATCH(Z$167,$166:$166,0),1,1)&amp;":"&amp;ADDRESS(ROW(Z243),COLUMN(Z243)-1,1,1),TRUE))&gt;0,"",
                    IF(COUNTIF(INDIRECT(ADDRESS(ROW(Z243),MATCH(Z$167,$166:$166,0),1,1)&amp;":"&amp;ADDRESS(ROW(Z243),COLUMN(Z243)-1,1,1),TRUE),"OK")&gt;0,"OK","NOK")),
              IF(Z$8&gt;=VLOOKUP($A243,'2.2'!$D:$O,5,FALSE),"OK","NOK")),
         "")</f>
        <v/>
      </c>
      <c r="AA243" s="1156" t="str">
        <f ca="1">IF(intern2!AB79&gt;0,
        IF(AA$166="X",
              IF(COUNTBLANK(INDIRECT(ADDRESS(ROW(AA243),MATCH(AA$167,$166:$166,0),1,1)&amp;":"&amp;ADDRESS(ROW(AA243),COLUMN(AA243)-1,1,1),TRUE))&gt;0,"",
                    IF(COUNTIF(INDIRECT(ADDRESS(ROW(AA243),MATCH(AA$167,$166:$166,0),1,1)&amp;":"&amp;ADDRESS(ROW(AA243),COLUMN(AA243)-1,1,1),TRUE),"OK")&gt;0,"OK","NOK")),
              IF(AA$8&gt;=VLOOKUP($A243,'2.2'!$D:$O,5,FALSE),"OK","NOK")),
         "")</f>
        <v/>
      </c>
      <c r="AB243" s="1156" t="str">
        <f ca="1">IF(intern2!AC79&gt;0,
        IF(AB$166="X",
              IF(COUNTBLANK(INDIRECT(ADDRESS(ROW(AB243),MATCH(AB$167,$166:$166,0),1,1)&amp;":"&amp;ADDRESS(ROW(AB243),COLUMN(AB243)-1,1,1),TRUE))&gt;0,"",
                    IF(COUNTIF(INDIRECT(ADDRESS(ROW(AB243),MATCH(AB$167,$166:$166,0),1,1)&amp;":"&amp;ADDRESS(ROW(AB243),COLUMN(AB243)-1,1,1),TRUE),"OK")&gt;0,"OK","NOK")),
              IF(AB$8&gt;=VLOOKUP($A243,'2.2'!$D:$O,5,FALSE),"OK","NOK")),
         "")</f>
        <v/>
      </c>
      <c r="AC243" s="1156" t="str">
        <f ca="1">IF(intern2!AD79&gt;0,
        IF(AC$166="X",
              IF(COUNTBLANK(INDIRECT(ADDRESS(ROW(AC243),MATCH(AC$167,$166:$166,0),1,1)&amp;":"&amp;ADDRESS(ROW(AC243),COLUMN(AC243)-1,1,1),TRUE))&gt;0,"",
                    IF(COUNTIF(INDIRECT(ADDRESS(ROW(AC243),MATCH(AC$167,$166:$166,0),1,1)&amp;":"&amp;ADDRESS(ROW(AC243),COLUMN(AC243)-1,1,1),TRUE),"OK")&gt;0,"OK","NOK")),
              IF(AC$8&gt;=VLOOKUP($A243,'2.2'!$D:$O,5,FALSE),"OK","NOK")),
         "")</f>
        <v/>
      </c>
      <c r="AD243" s="1156" t="str">
        <f ca="1">IF(intern2!AE79&gt;0,
        IF(AD$166="X",
              IF(COUNTBLANK(INDIRECT(ADDRESS(ROW(AD243),MATCH(AD$167,$166:$166,0),1,1)&amp;":"&amp;ADDRESS(ROW(AD243),COLUMN(AD243)-1,1,1),TRUE))&gt;0,"",
                    IF(COUNTIF(INDIRECT(ADDRESS(ROW(AD243),MATCH(AD$167,$166:$166,0),1,1)&amp;":"&amp;ADDRESS(ROW(AD243),COLUMN(AD243)-1,1,1),TRUE),"OK")&gt;0,"OK","NOK")),
              IF(AD$8&gt;=VLOOKUP($A243,'2.2'!$D:$O,5,FALSE),"OK","NOK")),
         "")</f>
        <v/>
      </c>
      <c r="AE243" s="1160" t="str">
        <f ca="1">IF(intern2!AF79&gt;0,
        IF(AE$166="X",
              IF(COUNTBLANK(INDIRECT(ADDRESS(ROW(AE243),MATCH(AE$167,$166:$166,0),1,1)&amp;":"&amp;ADDRESS(ROW(AE243),COLUMN(AE243)-1,1,1),TRUE))&gt;0,"",
                    IF(COUNTIF(INDIRECT(ADDRESS(ROW(AE243),MATCH(AE$167,$166:$166,0),1,1)&amp;":"&amp;ADDRESS(ROW(AE243),COLUMN(AE243)-1,1,1),TRUE),"OK")&gt;0,"OK","NOK")),
              IF(AE$8&gt;=VLOOKUP($A243,'2.2'!$D:$O,5,FALSE),"OK","NOK")),
         "")</f>
        <v/>
      </c>
      <c r="AF243" s="1269" t="str">
        <f ca="1">IF(intern2!AG79&gt;0,
        IF(AF$166="X",
              IF(COUNTBLANK(INDIRECT(ADDRESS(ROW(AF243),MATCH(AF$167,$166:$166,0),1,1)&amp;":"&amp;ADDRESS(ROW(AF243),COLUMN(AF243)-1,1,1),TRUE))&gt;0,"",
                    IF(COUNTIF(INDIRECT(ADDRESS(ROW(AF243),MATCH(AF$167,$166:$166,0),1,1)&amp;":"&amp;ADDRESS(ROW(AF243),COLUMN(AF243)-1,1,1),TRUE),"OK")&gt;0,"OK","NOK")),
              IF(AF$8&gt;=VLOOKUP($A243,'2.2'!$D:$O,5,FALSE),"OK","NOK")),
         "")</f>
        <v/>
      </c>
      <c r="AG243" s="1160" t="str">
        <f ca="1">IF(intern2!AH79&gt;0,
        IF(AG$166="X",
              IF(COUNTBLANK(INDIRECT(ADDRESS(ROW(AG243),MATCH(AG$167,$166:$166,0),1,1)&amp;":"&amp;ADDRESS(ROW(AG243),COLUMN(AG243)-1,1,1),TRUE))&gt;0,"",
                    IF(COUNTIF(INDIRECT(ADDRESS(ROW(AG243),MATCH(AG$167,$166:$166,0),1,1)&amp;":"&amp;ADDRESS(ROW(AG243),COLUMN(AG243)-1,1,1),TRUE),"OK")&gt;0,"OK","NOK")),
              IF(AG$8&gt;=VLOOKUP($A243,'2.2'!$D:$O,5,FALSE),"OK","NOK")),
         "")</f>
        <v/>
      </c>
      <c r="AH243" s="1160" t="str">
        <f ca="1">IF(intern2!AI79&gt;0,
        IF(AH$166="X",
              IF(COUNTBLANK(INDIRECT(ADDRESS(ROW(AH243),MATCH(AH$167,$166:$166,0),1,1)&amp;":"&amp;ADDRESS(ROW(AH243),COLUMN(AH243)-1,1,1),TRUE))&gt;0,"",
                    IF(COUNTIF(INDIRECT(ADDRESS(ROW(AH243),MATCH(AH$167,$166:$166,0),1,1)&amp;":"&amp;ADDRESS(ROW(AH243),COLUMN(AH243)-1,1,1),TRUE),"OK")&gt;0,"OK","NOK")),
              IF(AH$8&gt;=VLOOKUP($A243,'2.2'!$D:$O,5,FALSE),"OK","NOK")),
         "")</f>
        <v/>
      </c>
      <c r="AI243" s="1156" t="str">
        <f ca="1">IF(intern2!AJ79&gt;0,
        IF(AI$166="X",
              IF(COUNTBLANK(INDIRECT(ADDRESS(ROW(AI243),MATCH(AI$167,$166:$166,0),1,1)&amp;":"&amp;ADDRESS(ROW(AI243),COLUMN(AI243)-1,1,1),TRUE))&gt;0,"",
                    IF(COUNTIF(INDIRECT(ADDRESS(ROW(AI243),MATCH(AI$167,$166:$166,0),1,1)&amp;":"&amp;ADDRESS(ROW(AI243),COLUMN(AI243)-1,1,1),TRUE),"OK")&gt;0,"OK","NOK")),
              IF(AI$8&gt;=VLOOKUP($A243,'2.2'!$D:$O,5,FALSE),"OK","NOK")),
         "")</f>
        <v/>
      </c>
      <c r="AJ243" s="1156" t="str">
        <f ca="1">IF(intern2!AK79&gt;0,
        IF(AJ$166="X",
              IF(COUNTBLANK(INDIRECT(ADDRESS(ROW(AJ243),MATCH(AJ$167,$166:$166,0),1,1)&amp;":"&amp;ADDRESS(ROW(AJ243),COLUMN(AJ243)-1,1,1),TRUE))&gt;0,"",
                    IF(COUNTIF(INDIRECT(ADDRESS(ROW(AJ243),MATCH(AJ$167,$166:$166,0),1,1)&amp;":"&amp;ADDRESS(ROW(AJ243),COLUMN(AJ243)-1,1,1),TRUE),"OK")&gt;0,"OK","NOK")),
              IF(AJ$8&gt;=VLOOKUP($A243,'2.2'!$D:$O,5,FALSE),"OK","NOK")),
         "")</f>
        <v/>
      </c>
      <c r="AK243" s="1156" t="str">
        <f ca="1">IF(intern2!AL79&gt;0,
        IF(AK$166="X",
              IF(COUNTBLANK(INDIRECT(ADDRESS(ROW(AK243),MATCH(AK$167,$166:$166,0),1,1)&amp;":"&amp;ADDRESS(ROW(AK243),COLUMN(AK243)-1,1,1),TRUE))&gt;0,"",
                    IF(COUNTIF(INDIRECT(ADDRESS(ROW(AK243),MATCH(AK$167,$166:$166,0),1,1)&amp;":"&amp;ADDRESS(ROW(AK243),COLUMN(AK243)-1,1,1),TRUE),"OK")&gt;0,"OK","NOK")),
              IF(AK$8&gt;=VLOOKUP($A243,'2.2'!$D:$O,5,FALSE),"OK","NOK")),
         "")</f>
        <v/>
      </c>
      <c r="AL243" s="1156" t="str">
        <f ca="1">IF(intern2!AM79&gt;0,
        IF(AL$166="X",
              IF(COUNTBLANK(INDIRECT(ADDRESS(ROW(AL243),MATCH(AL$167,$166:$166,0),1,1)&amp;":"&amp;ADDRESS(ROW(AL243),COLUMN(AL243)-1,1,1),TRUE))&gt;0,"",
                    IF(COUNTIF(INDIRECT(ADDRESS(ROW(AL243),MATCH(AL$167,$166:$166,0),1,1)&amp;":"&amp;ADDRESS(ROW(AL243),COLUMN(AL243)-1,1,1),TRUE),"OK")&gt;0,"OK","NOK")),
              IF(AL$8&gt;=VLOOKUP($A243,'2.2'!$D:$O,5,FALSE),"OK","NOK")),
         "")</f>
        <v/>
      </c>
      <c r="AM243" s="1269" t="str">
        <f ca="1">IF(intern2!AN79&gt;0,
        IF(AM$166="X",
              IF(COUNTBLANK(INDIRECT(ADDRESS(ROW(AM243),MATCH(AM$167,$166:$166,0),1,1)&amp;":"&amp;ADDRESS(ROW(AM243),COLUMN(AM243)-1,1,1),TRUE))&gt;0,"",
                    IF(COUNTIF(INDIRECT(ADDRESS(ROW(AM243),MATCH(AM$167,$166:$166,0),1,1)&amp;":"&amp;ADDRESS(ROW(AM243),COLUMN(AM243)-1,1,1),TRUE),"OK")&gt;0,"OK","NOK")),
              IF(AM$8&gt;=VLOOKUP($A243,'2.2'!$D:$O,5,FALSE),"OK","NOK")),
         "")</f>
        <v/>
      </c>
      <c r="AN243" s="1170" t="str">
        <f ca="1">IF(intern2!AO79&gt;0,
        IF(AN$166="X",
              IF(COUNTBLANK(INDIRECT(ADDRESS(ROW(AN243),MATCH(AN$167,$166:$166,0),1,1)&amp;":"&amp;ADDRESS(ROW(AN243),COLUMN(AN243)-1,1,1),TRUE))&gt;0,"",
                    IF(COUNTIF(INDIRECT(ADDRESS(ROW(AN243),MATCH(AN$167,$166:$166,0),1,1)&amp;":"&amp;ADDRESS(ROW(AN243),COLUMN(AN243)-1,1,1),TRUE),"OK")&gt;0,"OK","NOK")),
              IF(AN$8&gt;=VLOOKUP($A243,'2.2'!$D:$O,5,FALSE),"OK","NOK")),
         "")</f>
        <v/>
      </c>
      <c r="AO243" s="1156" t="str">
        <f ca="1">IF(intern2!AP79&gt;0,
        IF(AO$166="X",
              IF(COUNTBLANK(INDIRECT(ADDRESS(ROW(AO243),MATCH(AO$167,$166:$166,0),1,1)&amp;":"&amp;ADDRESS(ROW(AO243),COLUMN(AO243)-1,1,1),TRUE))&gt;0,"",
                    IF(COUNTIF(INDIRECT(ADDRESS(ROW(AO243),MATCH(AO$167,$166:$166,0),1,1)&amp;":"&amp;ADDRESS(ROW(AO243),COLUMN(AO243)-1,1,1),TRUE),"OK")&gt;0,"OK","NOK")),
              IF(AO$8&gt;=VLOOKUP($A243,'2.2'!$D:$O,5,FALSE),"OK","NOK")),
         "")</f>
        <v/>
      </c>
      <c r="AP243" s="1156" t="str">
        <f ca="1">IF(intern2!AQ79&gt;0,
        IF(AP$166="X",
              IF(COUNTBLANK(INDIRECT(ADDRESS(ROW(AP243),MATCH(AP$167,$166:$166,0),1,1)&amp;":"&amp;ADDRESS(ROW(AP243),COLUMN(AP243)-1,1,1),TRUE))&gt;0,"",
                    IF(COUNTIF(INDIRECT(ADDRESS(ROW(AP243),MATCH(AP$167,$166:$166,0),1,1)&amp;":"&amp;ADDRESS(ROW(AP243),COLUMN(AP243)-1,1,1),TRUE),"OK")&gt;0,"OK","NOK")),
              IF(AP$8&gt;=VLOOKUP($A243,'2.2'!$D:$O,5,FALSE),"OK","NOK")),
         "")</f>
        <v/>
      </c>
      <c r="AQ243" s="1269" t="str">
        <f ca="1">IF(intern2!AR79&gt;0,
        IF(AQ$166="X",
              IF(COUNTBLANK(INDIRECT(ADDRESS(ROW(AQ243),MATCH(AQ$167,$166:$166,0),1,1)&amp;":"&amp;ADDRESS(ROW(AQ243),COLUMN(AQ243)-1,1,1),TRUE))&gt;0,"",
                    IF(COUNTIF(INDIRECT(ADDRESS(ROW(AQ243),MATCH(AQ$167,$166:$166,0),1,1)&amp;":"&amp;ADDRESS(ROW(AQ243),COLUMN(AQ243)-1,1,1),TRUE),"OK")&gt;0,"OK","NOK")),
              IF(AQ$8&gt;=VLOOKUP($A243,'2.2'!$D:$O,5,FALSE),"OK","NOK")),
         "")</f>
        <v/>
      </c>
      <c r="AR243" s="1156" t="str">
        <f ca="1">IF(intern2!AS79&gt;0,
        IF(AR$166="X",
              IF(COUNTBLANK(INDIRECT(ADDRESS(ROW(AR243),MATCH(AR$167,$166:$166,0),1,1)&amp;":"&amp;ADDRESS(ROW(AR243),COLUMN(AR243)-1,1,1),TRUE))&gt;0,"",
                    IF(COUNTIF(INDIRECT(ADDRESS(ROW(AR243),MATCH(AR$167,$166:$166,0),1,1)&amp;":"&amp;ADDRESS(ROW(AR243),COLUMN(AR243)-1,1,1),TRUE),"OK")&gt;0,"OK","NOK")),
              IF(AR$8&gt;=VLOOKUP($A243,'2.2'!$D:$O,5,FALSE),"OK","NOK")),
         "")</f>
        <v/>
      </c>
      <c r="AS243" s="1156" t="str">
        <f ca="1">IF(intern2!AT79&gt;0,
        IF(AS$166="X",
              IF(COUNTBLANK(INDIRECT(ADDRESS(ROW(AS243),MATCH(AS$167,$166:$166,0),1,1)&amp;":"&amp;ADDRESS(ROW(AS243),COLUMN(AS243)-1,1,1),TRUE))&gt;0,"",
                    IF(COUNTIF(INDIRECT(ADDRESS(ROW(AS243),MATCH(AS$167,$166:$166,0),1,1)&amp;":"&amp;ADDRESS(ROW(AS243),COLUMN(AS243)-1,1,1),TRUE),"OK")&gt;0,"OK","NOK")),
              IF(AS$8&gt;=VLOOKUP($A243,'2.2'!$D:$O,5,FALSE),"OK","NOK")),
         "")</f>
        <v/>
      </c>
      <c r="AT243" s="1269" t="str">
        <f ca="1">IF(intern2!AU79&gt;0,
        IF(AT$166="X",
              IF(COUNTBLANK(INDIRECT(ADDRESS(ROW(AT243),MATCH(AT$167,$166:$166,0),1,1)&amp;":"&amp;ADDRESS(ROW(AT243),COLUMN(AT243)-1,1,1),TRUE))&gt;0,"",
                    IF(COUNTIF(INDIRECT(ADDRESS(ROW(AT243),MATCH(AT$167,$166:$166,0),1,1)&amp;":"&amp;ADDRESS(ROW(AT243),COLUMN(AT243)-1,1,1),TRUE),"OK")&gt;0,"OK","NOK")),
              IF(AT$8&gt;=VLOOKUP($A243,'2.2'!$D:$O,5,FALSE),"OK","NOK")),
         "")</f>
        <v/>
      </c>
      <c r="AU243" s="1156" t="str">
        <f ca="1">IF(intern2!AV79&gt;0,
        IF(AU$166="X",
              IF(COUNTBLANK(INDIRECT(ADDRESS(ROW(AU243),MATCH(AU$167,$166:$166,0),1,1)&amp;":"&amp;ADDRESS(ROW(AU243),COLUMN(AU243)-1,1,1),TRUE))&gt;0,"",
                    IF(COUNTIF(INDIRECT(ADDRESS(ROW(AU243),MATCH(AU$167,$166:$166,0),1,1)&amp;":"&amp;ADDRESS(ROW(AU243),COLUMN(AU243)-1,1,1),TRUE),"OK")&gt;0,"OK","NOK")),
              IF(AU$8&gt;=VLOOKUP($A243,'2.2'!$D:$O,5,FALSE),"OK","NOK")),
         "")</f>
        <v/>
      </c>
      <c r="AV243" s="1156" t="str">
        <f ca="1">IF(intern2!AW79&gt;0,
        IF(AV$166="X",
              IF(COUNTBLANK(INDIRECT(ADDRESS(ROW(AV243),MATCH(AV$167,$166:$166,0),1,1)&amp;":"&amp;ADDRESS(ROW(AV243),COLUMN(AV243)-1,1,1),TRUE))&gt;0,"",
                    IF(COUNTIF(INDIRECT(ADDRESS(ROW(AV243),MATCH(AV$167,$166:$166,0),1,1)&amp;":"&amp;ADDRESS(ROW(AV243),COLUMN(AV243)-1,1,1),TRUE),"OK")&gt;0,"OK","NOK")),
              IF(AV$8&gt;=VLOOKUP($A243,'2.2'!$D:$O,5,FALSE),"OK","NOK")),
         "")</f>
        <v/>
      </c>
      <c r="AW243" s="1156" t="str">
        <f ca="1">IF(intern2!AX79&gt;0,
        IF(AW$166="X",
              IF(COUNTBLANK(INDIRECT(ADDRESS(ROW(AW243),MATCH(AW$167,$166:$166,0),1,1)&amp;":"&amp;ADDRESS(ROW(AW243),COLUMN(AW243)-1,1,1),TRUE))&gt;0,"",
                    IF(COUNTIF(INDIRECT(ADDRESS(ROW(AW243),MATCH(AW$167,$166:$166,0),1,1)&amp;":"&amp;ADDRESS(ROW(AW243),COLUMN(AW243)-1,1,1),TRUE),"OK")&gt;0,"OK","NOK")),
              IF(AW$8&gt;=VLOOKUP($A243,'2.2'!$D:$O,5,FALSE),"OK","NOK")),
         "")</f>
        <v/>
      </c>
      <c r="AX243" s="1156" t="str">
        <f ca="1">IF(intern2!AY79&gt;0,
        IF(AX$166="X",
              IF(COUNTBLANK(INDIRECT(ADDRESS(ROW(AX243),MATCH(AX$167,$166:$166,0),1,1)&amp;":"&amp;ADDRESS(ROW(AX243),COLUMN(AX243)-1,1,1),TRUE))&gt;0,"",
                    IF(COUNTIF(INDIRECT(ADDRESS(ROW(AX243),MATCH(AX$167,$166:$166,0),1,1)&amp;":"&amp;ADDRESS(ROW(AX243),COLUMN(AX243)-1,1,1),TRUE),"OK")&gt;0,"OK","NOK")),
              IF(AX$8&gt;=VLOOKUP($A243,'2.2'!$D:$O,5,FALSE),"OK","NOK")),
         "")</f>
        <v/>
      </c>
      <c r="AY243" s="1156" t="str">
        <f ca="1">IF(intern2!AZ79&gt;0,
        IF(AY$166="X",
              IF(COUNTBLANK(INDIRECT(ADDRESS(ROW(AY243),MATCH(AY$167,$166:$166,0),1,1)&amp;":"&amp;ADDRESS(ROW(AY243),COLUMN(AY243)-1,1,1),TRUE))&gt;0,"",
                    IF(COUNTIF(INDIRECT(ADDRESS(ROW(AY243),MATCH(AY$167,$166:$166,0),1,1)&amp;":"&amp;ADDRESS(ROW(AY243),COLUMN(AY243)-1,1,1),TRUE),"OK")&gt;0,"OK","NOK")),
              IF(AY$8&gt;=VLOOKUP($A243,'2.2'!$D:$O,5,FALSE),"OK","NOK")),
         "")</f>
        <v/>
      </c>
      <c r="AZ243" s="1269" t="str">
        <f ca="1">IF(intern2!BA79&gt;0,
        IF(AZ$166="X",
              IF(COUNTBLANK(INDIRECT(ADDRESS(ROW(AZ243),MATCH(AZ$167,$166:$166,0),1,1)&amp;":"&amp;ADDRESS(ROW(AZ243),COLUMN(AZ243)-1,1,1),TRUE))&gt;0,"",
                    IF(COUNTIF(INDIRECT(ADDRESS(ROW(AZ243),MATCH(AZ$167,$166:$166,0),1,1)&amp;":"&amp;ADDRESS(ROW(AZ243),COLUMN(AZ243)-1,1,1),TRUE),"OK")&gt;0,"OK","NOK")),
              IF(AZ$8&gt;=VLOOKUP($A243,'2.2'!$D:$O,5,FALSE),"OK","NOK")),
         "")</f>
        <v/>
      </c>
      <c r="BA243" s="1156" t="str">
        <f ca="1">IF(intern2!BB79&gt;0,
        IF(BA$166="X",
              IF(COUNTBLANK(INDIRECT(ADDRESS(ROW(BA243),MATCH(BA$167,$166:$166,0),1,1)&amp;":"&amp;ADDRESS(ROW(BA243),COLUMN(BA243)-1,1,1),TRUE))&gt;0,"",
                    IF(COUNTIF(INDIRECT(ADDRESS(ROW(BA243),MATCH(BA$167,$166:$166,0),1,1)&amp;":"&amp;ADDRESS(ROW(BA243),COLUMN(BA243)-1,1,1),TRUE),"OK")&gt;0,"OK","NOK")),
              IF(BA$8&gt;=VLOOKUP($A243,'2.2'!$D:$O,5,FALSE),"OK","NOK")),
         "")</f>
        <v/>
      </c>
      <c r="BB243" s="1156" t="str">
        <f ca="1">IF(intern2!BC79&gt;0,
        IF(BB$166="X",
              IF(COUNTBLANK(INDIRECT(ADDRESS(ROW(BB243),MATCH(BB$167,$166:$166,0),1,1)&amp;":"&amp;ADDRESS(ROW(BB243),COLUMN(BB243)-1,1,1),TRUE))&gt;0,"",
                    IF(COUNTIF(INDIRECT(ADDRESS(ROW(BB243),MATCH(BB$167,$166:$166,0),1,1)&amp;":"&amp;ADDRESS(ROW(BB243),COLUMN(BB243)-1,1,1),TRUE),"OK")&gt;0,"OK","NOK")),
              IF(BB$8&gt;=VLOOKUP($A243,'2.2'!$D:$O,5,FALSE),"OK","NOK")),
         "")</f>
        <v/>
      </c>
      <c r="BC243" s="1156" t="str">
        <f ca="1">IF(intern2!BD79&gt;0,
        IF(BC$166="X",
              IF(COUNTBLANK(INDIRECT(ADDRESS(ROW(BC243),MATCH(BC$167,$166:$166,0),1,1)&amp;":"&amp;ADDRESS(ROW(BC243),COLUMN(BC243)-1,1,1),TRUE))&gt;0,"",
                    IF(COUNTIF(INDIRECT(ADDRESS(ROW(BC243),MATCH(BC$167,$166:$166,0),1,1)&amp;":"&amp;ADDRESS(ROW(BC243),COLUMN(BC243)-1,1,1),TRUE),"OK")&gt;0,"OK","NOK")),
              IF(BC$8&gt;=VLOOKUP($A243,'2.2'!$D:$O,5,FALSE),"OK","NOK")),
         "")</f>
        <v/>
      </c>
      <c r="BD243" s="1156" t="str">
        <f ca="1">IF(intern2!BE79&gt;0,
        IF(BD$166="X",
              IF(COUNTBLANK(INDIRECT(ADDRESS(ROW(BD243),MATCH(BD$167,$166:$166,0),1,1)&amp;":"&amp;ADDRESS(ROW(BD243),COLUMN(BD243)-1,1,1),TRUE))&gt;0,"",
                    IF(COUNTIF(INDIRECT(ADDRESS(ROW(BD243),MATCH(BD$167,$166:$166,0),1,1)&amp;":"&amp;ADDRESS(ROW(BD243),COLUMN(BD243)-1,1,1),TRUE),"OK")&gt;0,"OK","NOK")),
              IF(BD$8&gt;=VLOOKUP($A243,'2.2'!$D:$O,5,FALSE),"OK","NOK")),
         "")</f>
        <v/>
      </c>
      <c r="BE243" s="1156" t="str">
        <f ca="1">IF(intern2!BF79&gt;0,
        IF(BE$166="X",
              IF(COUNTBLANK(INDIRECT(ADDRESS(ROW(BE243),MATCH(BE$167,$166:$166,0),1,1)&amp;":"&amp;ADDRESS(ROW(BE243),COLUMN(BE243)-1,1,1),TRUE))&gt;0,"",
                    IF(COUNTIF(INDIRECT(ADDRESS(ROW(BE243),MATCH(BE$167,$166:$166,0),1,1)&amp;":"&amp;ADDRESS(ROW(BE243),COLUMN(BE243)-1,1,1),TRUE),"OK")&gt;0,"OK","NOK")),
              IF(BE$8&gt;=VLOOKUP($A243,'2.2'!$D:$O,5,FALSE),"OK","NOK")),
         "")</f>
        <v/>
      </c>
      <c r="BF243" s="1170" t="str">
        <f ca="1">IF(intern2!BG79&gt;0,
        IF(BF$166="X",
              IF(COUNTBLANK(INDIRECT(ADDRESS(ROW(BF243),MATCH(BF$167,$166:$166,0),1,1)&amp;":"&amp;ADDRESS(ROW(BF243),COLUMN(BF243)-1,1,1),TRUE))&gt;0,"",
                    IF(COUNTIF(INDIRECT(ADDRESS(ROW(BF243),MATCH(BF$167,$166:$166,0),1,1)&amp;":"&amp;ADDRESS(ROW(BF243),COLUMN(BF243)-1,1,1),TRUE),"OK")&gt;0,"OK","NOK")),
              IF(BF$8&gt;=VLOOKUP($A243,'2.2'!$D:$O,5,FALSE),"OK","NOK")),
         "")</f>
        <v/>
      </c>
      <c r="BG243" s="1269" t="str">
        <f ca="1">IF(intern2!BH79&gt;0,
        IF(BG$166="X",
              IF(COUNTBLANK(INDIRECT(ADDRESS(ROW(BG243),MATCH(BG$167,$166:$166,0),1,1)&amp;":"&amp;ADDRESS(ROW(BG243),COLUMN(BG243)-1,1,1),TRUE))&gt;0,"",
                    IF(COUNTIF(INDIRECT(ADDRESS(ROW(BG243),MATCH(BG$167,$166:$166,0),1,1)&amp;":"&amp;ADDRESS(ROW(BG243),COLUMN(BG243)-1,1,1),TRUE),"OK")&gt;0,"OK","NOK")),
              IF(BG$8&gt;=VLOOKUP($A243,'2.2'!$D:$O,5,FALSE),"OK","NOK")),
         "")</f>
        <v/>
      </c>
      <c r="BH243" s="1176" t="str">
        <f t="shared" ca="1" si="77"/>
        <v>NOK</v>
      </c>
      <c r="BI243" s="1176"/>
    </row>
    <row r="244" spans="1:62" ht="26.4" x14ac:dyDescent="0.25">
      <c r="A244" s="716" t="str">
        <f t="shared" ref="A244:B244" si="88">+A84</f>
        <v>KAR3.1</v>
      </c>
      <c r="B244" s="1157" t="str">
        <f t="shared" si="88"/>
        <v>Cardiologia interventistica (interventi strutturali)</v>
      </c>
      <c r="C244" s="1156" t="str">
        <f ca="1">IF(intern2!D80&gt;0,
        IF(C$166="X",
              IF(COUNTBLANK(INDIRECT(ADDRESS(ROW(C244),MATCH(C$167,$166:$166,0),1,1)&amp;":"&amp;ADDRESS(ROW(C244),COLUMN(C244)-1,1,1),TRUE))&gt;0,"",
                    IF(COUNTIF(INDIRECT(ADDRESS(ROW(C244),MATCH(C$167,$166:$166,0),1,1)&amp;":"&amp;ADDRESS(ROW(C244),COLUMN(C244)-1,1,1),TRUE),"OK")&gt;0,"OK","NOK")),
              IF(C$8&gt;=VLOOKUP($A244,'2.2'!$D:$O,5,FALSE),"OK","NOK")),
         "")</f>
        <v/>
      </c>
      <c r="D244" s="1156" t="str">
        <f ca="1">IF(intern2!E80&gt;0,
        IF(D$166="X",
              IF(COUNTBLANK(INDIRECT(ADDRESS(ROW(D244),MATCH(D$167,$166:$166,0),1,1)&amp;":"&amp;ADDRESS(ROW(D244),COLUMN(D244)-1,1,1),TRUE))&gt;0,"",
                    IF(COUNTIF(INDIRECT(ADDRESS(ROW(D244),MATCH(D$167,$166:$166,0),1,1)&amp;":"&amp;ADDRESS(ROW(D244),COLUMN(D244)-1,1,1),TRUE),"OK")&gt;0,"OK","NOK")),
              IF(D$8&gt;=VLOOKUP($A244,'2.2'!$D:$O,5,FALSE),"OK","NOK")),
         "")</f>
        <v/>
      </c>
      <c r="E244" s="1156" t="str">
        <f ca="1">IF(intern2!F80&gt;0,
        IF(E$166="X",
              IF(COUNTBLANK(INDIRECT(ADDRESS(ROW(E244),MATCH(E$167,$166:$166,0),1,1)&amp;":"&amp;ADDRESS(ROW(E244),COLUMN(E244)-1,1,1),TRUE))&gt;0,"",
                    IF(COUNTIF(INDIRECT(ADDRESS(ROW(E244),MATCH(E$167,$166:$166,0),1,1)&amp;":"&amp;ADDRESS(ROW(E244),COLUMN(E244)-1,1,1),TRUE),"OK")&gt;0,"OK","NOK")),
              IF(E$8&gt;=VLOOKUP($A244,'2.2'!$D:$O,5,FALSE),"OK","NOK")),
         "")</f>
        <v>NOK</v>
      </c>
      <c r="F244" s="1156" t="str">
        <f ca="1">IF(intern2!G80&gt;0,
        IF(F$166="X",
              IF(COUNTBLANK(INDIRECT(ADDRESS(ROW(F244),MATCH(F$167,$166:$166,0),1,1)&amp;":"&amp;ADDRESS(ROW(F244),COLUMN(F244)-1,1,1),TRUE))&gt;0,"",
                    IF(COUNTIF(INDIRECT(ADDRESS(ROW(F244),MATCH(F$167,$166:$166,0),1,1)&amp;":"&amp;ADDRESS(ROW(F244),COLUMN(F244)-1,1,1),TRUE),"OK")&gt;0,"OK","NOK")),
              IF(F$8&gt;=VLOOKUP($A244,'2.2'!$D:$O,5,FALSE),"OK","NOK")),
         "")</f>
        <v/>
      </c>
      <c r="G244" s="1156" t="str">
        <f ca="1">IF(intern2!H80&gt;0,
        IF(G$166="X",
              IF(COUNTBLANK(INDIRECT(ADDRESS(ROW(G244),MATCH(G$167,$166:$166,0),1,1)&amp;":"&amp;ADDRESS(ROW(G244),COLUMN(G244)-1,1,1),TRUE))&gt;0,"",
                    IF(COUNTIF(INDIRECT(ADDRESS(ROW(G244),MATCH(G$167,$166:$166,0),1,1)&amp;":"&amp;ADDRESS(ROW(G244),COLUMN(G244)-1,1,1),TRUE),"OK")&gt;0,"OK","NOK")),
              IF(G$8&gt;=VLOOKUP($A244,'2.2'!$D:$O,5,FALSE),"OK","NOK")),
         "")</f>
        <v/>
      </c>
      <c r="H244" s="1156" t="str">
        <f ca="1">IF(intern2!I80&gt;0,
        IF(H$166="X",
              IF(COUNTBLANK(INDIRECT(ADDRESS(ROW(H244),MATCH(H$167,$166:$166,0),1,1)&amp;":"&amp;ADDRESS(ROW(H244),COLUMN(H244)-1,1,1),TRUE))&gt;0,"",
                    IF(COUNTIF(INDIRECT(ADDRESS(ROW(H244),MATCH(H$167,$166:$166,0),1,1)&amp;":"&amp;ADDRESS(ROW(H244),COLUMN(H244)-1,1,1),TRUE),"OK")&gt;0,"OK","NOK")),
              IF(H$8&gt;=VLOOKUP($A244,'2.2'!$D:$O,5,FALSE),"OK","NOK")),
         "")</f>
        <v/>
      </c>
      <c r="I244" s="1269" t="str">
        <f ca="1">IF(intern2!J80&gt;0,
        IF(I$166="X",
              IF(COUNTBLANK(INDIRECT(ADDRESS(ROW(I244),MATCH(I$167,$166:$166,0),1,1)&amp;":"&amp;ADDRESS(ROW(I244),COLUMN(I244)-1,1,1),TRUE))&gt;0,"",
                    IF(COUNTIF(INDIRECT(ADDRESS(ROW(I244),MATCH(I$167,$166:$166,0),1,1)&amp;":"&amp;ADDRESS(ROW(I244),COLUMN(I244)-1,1,1),TRUE),"OK")&gt;0,"OK","NOK")),
              IF(I$8&gt;=VLOOKUP($A244,'2.2'!$D:$O,5,FALSE),"OK","NOK")),
         "")</f>
        <v/>
      </c>
      <c r="J244" s="1159" t="str">
        <f ca="1">IF(intern2!K80&gt;0,
        IF(J$166="X",
              IF(COUNTBLANK(INDIRECT(ADDRESS(ROW(J244),MATCH(J$167,$166:$166,0),1,1)&amp;":"&amp;ADDRESS(ROW(J244),COLUMN(J244)-1,1,1),TRUE))&gt;0,"",
                    IF(COUNTIF(INDIRECT(ADDRESS(ROW(J244),MATCH(J$167,$166:$166,0),1,1)&amp;":"&amp;ADDRESS(ROW(J244),COLUMN(J244)-1,1,1),TRUE),"OK")&gt;0,"OK","NOK")),
              IF(J$8&gt;=VLOOKUP($A244,'2.2'!$D:$O,5,FALSE),"OK","NOK")),
         "")</f>
        <v>NOK</v>
      </c>
      <c r="K244" s="1156" t="str">
        <f ca="1">IF(intern2!L80&gt;0,
        IF(K$166="X",
              IF(COUNTBLANK(INDIRECT(ADDRESS(ROW(K244),MATCH(K$167,$166:$166,0),1,1)&amp;":"&amp;ADDRESS(ROW(K244),COLUMN(K244)-1,1,1),TRUE))&gt;0,"",
                    IF(COUNTIF(INDIRECT(ADDRESS(ROW(K244),MATCH(K$167,$166:$166,0),1,1)&amp;":"&amp;ADDRESS(ROW(K244),COLUMN(K244)-1,1,1),TRUE),"OK")&gt;0,"OK","NOK")),
              IF(K$8&gt;=VLOOKUP($A244,'2.2'!$D:$O,5,FALSE),"OK","NOK")),
         "")</f>
        <v/>
      </c>
      <c r="L244" s="1156" t="str">
        <f ca="1">IF(intern2!M80&gt;0,
        IF(L$166="X",
              IF(COUNTBLANK(INDIRECT(ADDRESS(ROW(L244),MATCH(L$167,$166:$166,0),1,1)&amp;":"&amp;ADDRESS(ROW(L244),COLUMN(L244)-1,1,1),TRUE))&gt;0,"",
                    IF(COUNTIF(INDIRECT(ADDRESS(ROW(L244),MATCH(L$167,$166:$166,0),1,1)&amp;":"&amp;ADDRESS(ROW(L244),COLUMN(L244)-1,1,1),TRUE),"OK")&gt;0,"OK","NOK")),
              IF(L$8&gt;=VLOOKUP($A244,'2.2'!$D:$O,5,FALSE),"OK","NOK")),
         "")</f>
        <v/>
      </c>
      <c r="M244" s="1156" t="str">
        <f ca="1">IF(intern2!N80&gt;0,
        IF(M$166="X",
              IF(COUNTBLANK(INDIRECT(ADDRESS(ROW(M244),MATCH(M$167,$166:$166,0),1,1)&amp;":"&amp;ADDRESS(ROW(M244),COLUMN(M244)-1,1,1),TRUE))&gt;0,"",
                    IF(COUNTIF(INDIRECT(ADDRESS(ROW(M244),MATCH(M$167,$166:$166,0),1,1)&amp;":"&amp;ADDRESS(ROW(M244),COLUMN(M244)-1,1,1),TRUE),"OK")&gt;0,"OK","NOK")),
              IF(M$8&gt;=VLOOKUP($A244,'2.2'!$D:$O,5,FALSE),"OK","NOK")),
         "")</f>
        <v/>
      </c>
      <c r="N244" s="1156" t="str">
        <f ca="1">IF(intern2!O80&gt;0,
        IF(N$166="X",
              IF(COUNTBLANK(INDIRECT(ADDRESS(ROW(N244),MATCH(N$167,$166:$166,0),1,1)&amp;":"&amp;ADDRESS(ROW(N244),COLUMN(N244)-1,1,1),TRUE))&gt;0,"",
                    IF(COUNTIF(INDIRECT(ADDRESS(ROW(N244),MATCH(N$167,$166:$166,0),1,1)&amp;":"&amp;ADDRESS(ROW(N244),COLUMN(N244)-1,1,1),TRUE),"OK")&gt;0,"OK","NOK")),
              IF(N$8&gt;=VLOOKUP($A244,'2.2'!$D:$O,5,FALSE),"OK","NOK")),
         "")</f>
        <v/>
      </c>
      <c r="O244" s="1156" t="str">
        <f ca="1">IF(intern2!P80&gt;0,
        IF(O$166="X",
              IF(COUNTBLANK(INDIRECT(ADDRESS(ROW(O244),MATCH(O$167,$166:$166,0),1,1)&amp;":"&amp;ADDRESS(ROW(O244),COLUMN(O244)-1,1,1),TRUE))&gt;0,"",
                    IF(COUNTIF(INDIRECT(ADDRESS(ROW(O244),MATCH(O$167,$166:$166,0),1,1)&amp;":"&amp;ADDRESS(ROW(O244),COLUMN(O244)-1,1,1),TRUE),"OK")&gt;0,"OK","NOK")),
              IF(O$8&gt;=VLOOKUP($A244,'2.2'!$D:$O,5,FALSE),"OK","NOK")),
         "")</f>
        <v/>
      </c>
      <c r="P244" s="1156" t="str">
        <f ca="1">IF(intern2!Q80&gt;0,
        IF(P$166="X",
              IF(COUNTBLANK(INDIRECT(ADDRESS(ROW(P244),MATCH(P$167,$166:$166,0),1,1)&amp;":"&amp;ADDRESS(ROW(P244),COLUMN(P244)-1,1,1),TRUE))&gt;0,"",
                    IF(COUNTIF(INDIRECT(ADDRESS(ROW(P244),MATCH(P$167,$166:$166,0),1,1)&amp;":"&amp;ADDRESS(ROW(P244),COLUMN(P244)-1,1,1),TRUE),"OK")&gt;0,"OK","NOK")),
              IF(P$8&gt;=VLOOKUP($A244,'2.2'!$D:$O,5,FALSE),"OK","NOK")),
         "")</f>
        <v/>
      </c>
      <c r="Q244" s="1156" t="str">
        <f ca="1">IF(intern2!R80&gt;0,
        IF(Q$166="X",
              IF(COUNTBLANK(INDIRECT(ADDRESS(ROW(Q244),MATCH(Q$167,$166:$166,0),1,1)&amp;":"&amp;ADDRESS(ROW(Q244),COLUMN(Q244)-1,1,1),TRUE))&gt;0,"",
                    IF(COUNTIF(INDIRECT(ADDRESS(ROW(Q244),MATCH(Q$167,$166:$166,0),1,1)&amp;":"&amp;ADDRESS(ROW(Q244),COLUMN(Q244)-1,1,1),TRUE),"OK")&gt;0,"OK","NOK")),
              IF(Q$8&gt;=VLOOKUP($A244,'2.2'!$D:$O,5,FALSE),"OK","NOK")),
         "")</f>
        <v/>
      </c>
      <c r="R244" s="1159" t="str">
        <f ca="1">IF(intern2!S80&gt;0,
        IF(R$166="X",
              IF(COUNTBLANK(INDIRECT(ADDRESS(ROW(R244),MATCH(R$167,$166:$166,0),1,1)&amp;":"&amp;ADDRESS(ROW(R244),COLUMN(R244)-1,1,1),TRUE))&gt;0,"",
                    IF(COUNTIF(INDIRECT(ADDRESS(ROW(R244),MATCH(R$167,$166:$166,0),1,1)&amp;":"&amp;ADDRESS(ROW(R244),COLUMN(R244)-1,1,1),TRUE),"OK")&gt;0,"OK","NOK")),
              IF(R$8&gt;=VLOOKUP($A244,'2.2'!$D:$O,5,FALSE),"OK","NOK")),
         "")</f>
        <v/>
      </c>
      <c r="S244" s="1159" t="str">
        <f ca="1">IF(intern2!T80&gt;0,
        IF(S$166="X",
              IF(COUNTBLANK(INDIRECT(ADDRESS(ROW(S244),MATCH(S$167,$166:$166,0),1,1)&amp;":"&amp;ADDRESS(ROW(S244),COLUMN(S244)-1,1,1),TRUE))&gt;0,"",
                    IF(COUNTIF(INDIRECT(ADDRESS(ROW(S244),MATCH(S$167,$166:$166,0),1,1)&amp;":"&amp;ADDRESS(ROW(S244),COLUMN(S244)-1,1,1),TRUE),"OK")&gt;0,"OK","NOK")),
              IF(S$8&gt;=VLOOKUP($A244,'2.2'!$D:$O,5,FALSE),"OK","NOK")),
         "")</f>
        <v/>
      </c>
      <c r="T244" s="1156" t="str">
        <f ca="1">IF(intern2!U80&gt;0,
        IF(T$166="X",
              IF(COUNTBLANK(INDIRECT(ADDRESS(ROW(T244),MATCH(T$167,$166:$166,0),1,1)&amp;":"&amp;ADDRESS(ROW(T244),COLUMN(T244)-1,1,1),TRUE))&gt;0,"",
                    IF(COUNTIF(INDIRECT(ADDRESS(ROW(T244),MATCH(T$167,$166:$166,0),1,1)&amp;":"&amp;ADDRESS(ROW(T244),COLUMN(T244)-1,1,1),TRUE),"OK")&gt;0,"OK","NOK")),
              IF(T$8&gt;=VLOOKUP($A244,'2.2'!$D:$O,5,FALSE),"OK","NOK")),
         "")</f>
        <v/>
      </c>
      <c r="U244" s="1156" t="str">
        <f ca="1">IF(intern2!V80&gt;0,
        IF(U$166="X",
              IF(COUNTBLANK(INDIRECT(ADDRESS(ROW(U244),MATCH(U$167,$166:$166,0),1,1)&amp;":"&amp;ADDRESS(ROW(U244),COLUMN(U244)-1,1,1),TRUE))&gt;0,"",
                    IF(COUNTIF(INDIRECT(ADDRESS(ROW(U244),MATCH(U$167,$166:$166,0),1,1)&amp;":"&amp;ADDRESS(ROW(U244),COLUMN(U244)-1,1,1),TRUE),"OK")&gt;0,"OK","NOK")),
              IF(U$8&gt;=VLOOKUP($A244,'2.2'!$D:$O,5,FALSE),"OK","NOK")),
         "")</f>
        <v/>
      </c>
      <c r="V244" s="1156" t="str">
        <f ca="1">IF(intern2!W80&gt;0,
        IF(V$166="X",
              IF(COUNTBLANK(INDIRECT(ADDRESS(ROW(V244),MATCH(V$167,$166:$166,0),1,1)&amp;":"&amp;ADDRESS(ROW(V244),COLUMN(V244)-1,1,1),TRUE))&gt;0,"",
                    IF(COUNTIF(INDIRECT(ADDRESS(ROW(V244),MATCH(V$167,$166:$166,0),1,1)&amp;":"&amp;ADDRESS(ROW(V244),COLUMN(V244)-1,1,1),TRUE),"OK")&gt;0,"OK","NOK")),
              IF(V$8&gt;=VLOOKUP($A244,'2.2'!$D:$O,5,FALSE),"OK","NOK")),
         "")</f>
        <v/>
      </c>
      <c r="W244" s="1156" t="str">
        <f ca="1">IF(intern2!X80&gt;0,
        IF(W$166="X",
              IF(COUNTBLANK(INDIRECT(ADDRESS(ROW(W244),MATCH(W$167,$166:$166,0),1,1)&amp;":"&amp;ADDRESS(ROW(W244),COLUMN(W244)-1,1,1),TRUE))&gt;0,"",
                    IF(COUNTIF(INDIRECT(ADDRESS(ROW(W244),MATCH(W$167,$166:$166,0),1,1)&amp;":"&amp;ADDRESS(ROW(W244),COLUMN(W244)-1,1,1),TRUE),"OK")&gt;0,"OK","NOK")),
              IF(W$8&gt;=VLOOKUP($A244,'2.2'!$D:$O,5,FALSE),"OK","NOK")),
         "")</f>
        <v/>
      </c>
      <c r="X244" s="1156" t="str">
        <f ca="1">IF(intern2!Y80&gt;0,
        IF(X$166="X",
              IF(COUNTBLANK(INDIRECT(ADDRESS(ROW(X244),MATCH(X$167,$166:$166,0),1,1)&amp;":"&amp;ADDRESS(ROW(X244),COLUMN(X244)-1,1,1),TRUE))&gt;0,"",
                    IF(COUNTIF(INDIRECT(ADDRESS(ROW(X244),MATCH(X$167,$166:$166,0),1,1)&amp;":"&amp;ADDRESS(ROW(X244),COLUMN(X244)-1,1,1),TRUE),"OK")&gt;0,"OK","NOK")),
              IF(X$8&gt;=VLOOKUP($A244,'2.2'!$D:$O,5,FALSE),"OK","NOK")),
         "")</f>
        <v/>
      </c>
      <c r="Y244" s="1170" t="str">
        <f ca="1">IF(intern2!Z80&gt;0,
        IF(Y$166="X",
              IF(COUNTBLANK(INDIRECT(ADDRESS(ROW(Y244),MATCH(Y$167,$166:$166,0),1,1)&amp;":"&amp;ADDRESS(ROW(Y244),COLUMN(Y244)-1,1,1),TRUE))&gt;0,"",
                    IF(COUNTIF(INDIRECT(ADDRESS(ROW(Y244),MATCH(Y$167,$166:$166,0),1,1)&amp;":"&amp;ADDRESS(ROW(Y244),COLUMN(Y244)-1,1,1),TRUE),"OK")&gt;0,"OK","NOK")),
              IF(Y$8&gt;=VLOOKUP($A244,'2.2'!$D:$O,5,FALSE),"OK","NOK")),
         "")</f>
        <v/>
      </c>
      <c r="Z244" s="1269" t="str">
        <f ca="1">IF(intern2!AA80&gt;0,
        IF(Z$166="X",
              IF(COUNTBLANK(INDIRECT(ADDRESS(ROW(Z244),MATCH(Z$167,$166:$166,0),1,1)&amp;":"&amp;ADDRESS(ROW(Z244),COLUMN(Z244)-1,1,1),TRUE))&gt;0,"",
                    IF(COUNTIF(INDIRECT(ADDRESS(ROW(Z244),MATCH(Z$167,$166:$166,0),1,1)&amp;":"&amp;ADDRESS(ROW(Z244),COLUMN(Z244)-1,1,1),TRUE),"OK")&gt;0,"OK","NOK")),
              IF(Z$8&gt;=VLOOKUP($A244,'2.2'!$D:$O,5,FALSE),"OK","NOK")),
         "")</f>
        <v/>
      </c>
      <c r="AA244" s="1156" t="str">
        <f ca="1">IF(intern2!AB80&gt;0,
        IF(AA$166="X",
              IF(COUNTBLANK(INDIRECT(ADDRESS(ROW(AA244),MATCH(AA$167,$166:$166,0),1,1)&amp;":"&amp;ADDRESS(ROW(AA244),COLUMN(AA244)-1,1,1),TRUE))&gt;0,"",
                    IF(COUNTIF(INDIRECT(ADDRESS(ROW(AA244),MATCH(AA$167,$166:$166,0),1,1)&amp;":"&amp;ADDRESS(ROW(AA244),COLUMN(AA244)-1,1,1),TRUE),"OK")&gt;0,"OK","NOK")),
              IF(AA$8&gt;=VLOOKUP($A244,'2.2'!$D:$O,5,FALSE),"OK","NOK")),
         "")</f>
        <v/>
      </c>
      <c r="AB244" s="1156" t="str">
        <f ca="1">IF(intern2!AC80&gt;0,
        IF(AB$166="X",
              IF(COUNTBLANK(INDIRECT(ADDRESS(ROW(AB244),MATCH(AB$167,$166:$166,0),1,1)&amp;":"&amp;ADDRESS(ROW(AB244),COLUMN(AB244)-1,1,1),TRUE))&gt;0,"",
                    IF(COUNTIF(INDIRECT(ADDRESS(ROW(AB244),MATCH(AB$167,$166:$166,0),1,1)&amp;":"&amp;ADDRESS(ROW(AB244),COLUMN(AB244)-1,1,1),TRUE),"OK")&gt;0,"OK","NOK")),
              IF(AB$8&gt;=VLOOKUP($A244,'2.2'!$D:$O,5,FALSE),"OK","NOK")),
         "")</f>
        <v/>
      </c>
      <c r="AC244" s="1156" t="str">
        <f ca="1">IF(intern2!AD80&gt;0,
        IF(AC$166="X",
              IF(COUNTBLANK(INDIRECT(ADDRESS(ROW(AC244),MATCH(AC$167,$166:$166,0),1,1)&amp;":"&amp;ADDRESS(ROW(AC244),COLUMN(AC244)-1,1,1),TRUE))&gt;0,"",
                    IF(COUNTIF(INDIRECT(ADDRESS(ROW(AC244),MATCH(AC$167,$166:$166,0),1,1)&amp;":"&amp;ADDRESS(ROW(AC244),COLUMN(AC244)-1,1,1),TRUE),"OK")&gt;0,"OK","NOK")),
              IF(AC$8&gt;=VLOOKUP($A244,'2.2'!$D:$O,5,FALSE),"OK","NOK")),
         "")</f>
        <v/>
      </c>
      <c r="AD244" s="1156" t="str">
        <f ca="1">IF(intern2!AE80&gt;0,
        IF(AD$166="X",
              IF(COUNTBLANK(INDIRECT(ADDRESS(ROW(AD244),MATCH(AD$167,$166:$166,0),1,1)&amp;":"&amp;ADDRESS(ROW(AD244),COLUMN(AD244)-1,1,1),TRUE))&gt;0,"",
                    IF(COUNTIF(INDIRECT(ADDRESS(ROW(AD244),MATCH(AD$167,$166:$166,0),1,1)&amp;":"&amp;ADDRESS(ROW(AD244),COLUMN(AD244)-1,1,1),TRUE),"OK")&gt;0,"OK","NOK")),
              IF(AD$8&gt;=VLOOKUP($A244,'2.2'!$D:$O,5,FALSE),"OK","NOK")),
         "")</f>
        <v/>
      </c>
      <c r="AE244" s="1160" t="str">
        <f ca="1">IF(intern2!AF80&gt;0,
        IF(AE$166="X",
              IF(COUNTBLANK(INDIRECT(ADDRESS(ROW(AE244),MATCH(AE$167,$166:$166,0),1,1)&amp;":"&amp;ADDRESS(ROW(AE244),COLUMN(AE244)-1,1,1),TRUE))&gt;0,"",
                    IF(COUNTIF(INDIRECT(ADDRESS(ROW(AE244),MATCH(AE$167,$166:$166,0),1,1)&amp;":"&amp;ADDRESS(ROW(AE244),COLUMN(AE244)-1,1,1),TRUE),"OK")&gt;0,"OK","NOK")),
              IF(AE$8&gt;=VLOOKUP($A244,'2.2'!$D:$O,5,FALSE),"OK","NOK")),
         "")</f>
        <v/>
      </c>
      <c r="AF244" s="1269" t="str">
        <f ca="1">IF(intern2!AG80&gt;0,
        IF(AF$166="X",
              IF(COUNTBLANK(INDIRECT(ADDRESS(ROW(AF244),MATCH(AF$167,$166:$166,0),1,1)&amp;":"&amp;ADDRESS(ROW(AF244),COLUMN(AF244)-1,1,1),TRUE))&gt;0,"",
                    IF(COUNTIF(INDIRECT(ADDRESS(ROW(AF244),MATCH(AF$167,$166:$166,0),1,1)&amp;":"&amp;ADDRESS(ROW(AF244),COLUMN(AF244)-1,1,1),TRUE),"OK")&gt;0,"OK","NOK")),
              IF(AF$8&gt;=VLOOKUP($A244,'2.2'!$D:$O,5,FALSE),"OK","NOK")),
         "")</f>
        <v/>
      </c>
      <c r="AG244" s="1160" t="str">
        <f ca="1">IF(intern2!AH80&gt;0,
        IF(AG$166="X",
              IF(COUNTBLANK(INDIRECT(ADDRESS(ROW(AG244),MATCH(AG$167,$166:$166,0),1,1)&amp;":"&amp;ADDRESS(ROW(AG244),COLUMN(AG244)-1,1,1),TRUE))&gt;0,"",
                    IF(COUNTIF(INDIRECT(ADDRESS(ROW(AG244),MATCH(AG$167,$166:$166,0),1,1)&amp;":"&amp;ADDRESS(ROW(AG244),COLUMN(AG244)-1,1,1),TRUE),"OK")&gt;0,"OK","NOK")),
              IF(AG$8&gt;=VLOOKUP($A244,'2.2'!$D:$O,5,FALSE),"OK","NOK")),
         "")</f>
        <v/>
      </c>
      <c r="AH244" s="1160" t="str">
        <f ca="1">IF(intern2!AI80&gt;0,
        IF(AH$166="X",
              IF(COUNTBLANK(INDIRECT(ADDRESS(ROW(AH244),MATCH(AH$167,$166:$166,0),1,1)&amp;":"&amp;ADDRESS(ROW(AH244),COLUMN(AH244)-1,1,1),TRUE))&gt;0,"",
                    IF(COUNTIF(INDIRECT(ADDRESS(ROW(AH244),MATCH(AH$167,$166:$166,0),1,1)&amp;":"&amp;ADDRESS(ROW(AH244),COLUMN(AH244)-1,1,1),TRUE),"OK")&gt;0,"OK","NOK")),
              IF(AH$8&gt;=VLOOKUP($A244,'2.2'!$D:$O,5,FALSE),"OK","NOK")),
         "")</f>
        <v/>
      </c>
      <c r="AI244" s="1156" t="str">
        <f ca="1">IF(intern2!AJ80&gt;0,
        IF(AI$166="X",
              IF(COUNTBLANK(INDIRECT(ADDRESS(ROW(AI244),MATCH(AI$167,$166:$166,0),1,1)&amp;":"&amp;ADDRESS(ROW(AI244),COLUMN(AI244)-1,1,1),TRUE))&gt;0,"",
                    IF(COUNTIF(INDIRECT(ADDRESS(ROW(AI244),MATCH(AI$167,$166:$166,0),1,1)&amp;":"&amp;ADDRESS(ROW(AI244),COLUMN(AI244)-1,1,1),TRUE),"OK")&gt;0,"OK","NOK")),
              IF(AI$8&gt;=VLOOKUP($A244,'2.2'!$D:$O,5,FALSE),"OK","NOK")),
         "")</f>
        <v/>
      </c>
      <c r="AJ244" s="1156" t="str">
        <f ca="1">IF(intern2!AK80&gt;0,
        IF(AJ$166="X",
              IF(COUNTBLANK(INDIRECT(ADDRESS(ROW(AJ244),MATCH(AJ$167,$166:$166,0),1,1)&amp;":"&amp;ADDRESS(ROW(AJ244),COLUMN(AJ244)-1,1,1),TRUE))&gt;0,"",
                    IF(COUNTIF(INDIRECT(ADDRESS(ROW(AJ244),MATCH(AJ$167,$166:$166,0),1,1)&amp;":"&amp;ADDRESS(ROW(AJ244),COLUMN(AJ244)-1,1,1),TRUE),"OK")&gt;0,"OK","NOK")),
              IF(AJ$8&gt;=VLOOKUP($A244,'2.2'!$D:$O,5,FALSE),"OK","NOK")),
         "")</f>
        <v/>
      </c>
      <c r="AK244" s="1156" t="str">
        <f ca="1">IF(intern2!AL80&gt;0,
        IF(AK$166="X",
              IF(COUNTBLANK(INDIRECT(ADDRESS(ROW(AK244),MATCH(AK$167,$166:$166,0),1,1)&amp;":"&amp;ADDRESS(ROW(AK244),COLUMN(AK244)-1,1,1),TRUE))&gt;0,"",
                    IF(COUNTIF(INDIRECT(ADDRESS(ROW(AK244),MATCH(AK$167,$166:$166,0),1,1)&amp;":"&amp;ADDRESS(ROW(AK244),COLUMN(AK244)-1,1,1),TRUE),"OK")&gt;0,"OK","NOK")),
              IF(AK$8&gt;=VLOOKUP($A244,'2.2'!$D:$O,5,FALSE),"OK","NOK")),
         "")</f>
        <v/>
      </c>
      <c r="AL244" s="1156" t="str">
        <f ca="1">IF(intern2!AM80&gt;0,
        IF(AL$166="X",
              IF(COUNTBLANK(INDIRECT(ADDRESS(ROW(AL244),MATCH(AL$167,$166:$166,0),1,1)&amp;":"&amp;ADDRESS(ROW(AL244),COLUMN(AL244)-1,1,1),TRUE))&gt;0,"",
                    IF(COUNTIF(INDIRECT(ADDRESS(ROW(AL244),MATCH(AL$167,$166:$166,0),1,1)&amp;":"&amp;ADDRESS(ROW(AL244),COLUMN(AL244)-1,1,1),TRUE),"OK")&gt;0,"OK","NOK")),
              IF(AL$8&gt;=VLOOKUP($A244,'2.2'!$D:$O,5,FALSE),"OK","NOK")),
         "")</f>
        <v/>
      </c>
      <c r="AM244" s="1269" t="str">
        <f ca="1">IF(intern2!AN80&gt;0,
        IF(AM$166="X",
              IF(COUNTBLANK(INDIRECT(ADDRESS(ROW(AM244),MATCH(AM$167,$166:$166,0),1,1)&amp;":"&amp;ADDRESS(ROW(AM244),COLUMN(AM244)-1,1,1),TRUE))&gt;0,"",
                    IF(COUNTIF(INDIRECT(ADDRESS(ROW(AM244),MATCH(AM$167,$166:$166,0),1,1)&amp;":"&amp;ADDRESS(ROW(AM244),COLUMN(AM244)-1,1,1),TRUE),"OK")&gt;0,"OK","NOK")),
              IF(AM$8&gt;=VLOOKUP($A244,'2.2'!$D:$O,5,FALSE),"OK","NOK")),
         "")</f>
        <v/>
      </c>
      <c r="AN244" s="1170" t="str">
        <f ca="1">IF(intern2!AO80&gt;0,
        IF(AN$166="X",
              IF(COUNTBLANK(INDIRECT(ADDRESS(ROW(AN244),MATCH(AN$167,$166:$166,0),1,1)&amp;":"&amp;ADDRESS(ROW(AN244),COLUMN(AN244)-1,1,1),TRUE))&gt;0,"",
                    IF(COUNTIF(INDIRECT(ADDRESS(ROW(AN244),MATCH(AN$167,$166:$166,0),1,1)&amp;":"&amp;ADDRESS(ROW(AN244),COLUMN(AN244)-1,1,1),TRUE),"OK")&gt;0,"OK","NOK")),
              IF(AN$8&gt;=VLOOKUP($A244,'2.2'!$D:$O,5,FALSE),"OK","NOK")),
         "")</f>
        <v/>
      </c>
      <c r="AO244" s="1156" t="str">
        <f ca="1">IF(intern2!AP80&gt;0,
        IF(AO$166="X",
              IF(COUNTBLANK(INDIRECT(ADDRESS(ROW(AO244),MATCH(AO$167,$166:$166,0),1,1)&amp;":"&amp;ADDRESS(ROW(AO244),COLUMN(AO244)-1,1,1),TRUE))&gt;0,"",
                    IF(COUNTIF(INDIRECT(ADDRESS(ROW(AO244),MATCH(AO$167,$166:$166,0),1,1)&amp;":"&amp;ADDRESS(ROW(AO244),COLUMN(AO244)-1,1,1),TRUE),"OK")&gt;0,"OK","NOK")),
              IF(AO$8&gt;=VLOOKUP($A244,'2.2'!$D:$O,5,FALSE),"OK","NOK")),
         "")</f>
        <v/>
      </c>
      <c r="AP244" s="1156" t="str">
        <f ca="1">IF(intern2!AQ80&gt;0,
        IF(AP$166="X",
              IF(COUNTBLANK(INDIRECT(ADDRESS(ROW(AP244),MATCH(AP$167,$166:$166,0),1,1)&amp;":"&amp;ADDRESS(ROW(AP244),COLUMN(AP244)-1,1,1),TRUE))&gt;0,"",
                    IF(COUNTIF(INDIRECT(ADDRESS(ROW(AP244),MATCH(AP$167,$166:$166,0),1,1)&amp;":"&amp;ADDRESS(ROW(AP244),COLUMN(AP244)-1,1,1),TRUE),"OK")&gt;0,"OK","NOK")),
              IF(AP$8&gt;=VLOOKUP($A244,'2.2'!$D:$O,5,FALSE),"OK","NOK")),
         "")</f>
        <v/>
      </c>
      <c r="AQ244" s="1269" t="str">
        <f ca="1">IF(intern2!AR80&gt;0,
        IF(AQ$166="X",
              IF(COUNTBLANK(INDIRECT(ADDRESS(ROW(AQ244),MATCH(AQ$167,$166:$166,0),1,1)&amp;":"&amp;ADDRESS(ROW(AQ244),COLUMN(AQ244)-1,1,1),TRUE))&gt;0,"",
                    IF(COUNTIF(INDIRECT(ADDRESS(ROW(AQ244),MATCH(AQ$167,$166:$166,0),1,1)&amp;":"&amp;ADDRESS(ROW(AQ244),COLUMN(AQ244)-1,1,1),TRUE),"OK")&gt;0,"OK","NOK")),
              IF(AQ$8&gt;=VLOOKUP($A244,'2.2'!$D:$O,5,FALSE),"OK","NOK")),
         "")</f>
        <v/>
      </c>
      <c r="AR244" s="1156" t="str">
        <f ca="1">IF(intern2!AS80&gt;0,
        IF(AR$166="X",
              IF(COUNTBLANK(INDIRECT(ADDRESS(ROW(AR244),MATCH(AR$167,$166:$166,0),1,1)&amp;":"&amp;ADDRESS(ROW(AR244),COLUMN(AR244)-1,1,1),TRUE))&gt;0,"",
                    IF(COUNTIF(INDIRECT(ADDRESS(ROW(AR244),MATCH(AR$167,$166:$166,0),1,1)&amp;":"&amp;ADDRESS(ROW(AR244),COLUMN(AR244)-1,1,1),TRUE),"OK")&gt;0,"OK","NOK")),
              IF(AR$8&gt;=VLOOKUP($A244,'2.2'!$D:$O,5,FALSE),"OK","NOK")),
         "")</f>
        <v/>
      </c>
      <c r="AS244" s="1156" t="str">
        <f ca="1">IF(intern2!AT80&gt;0,
        IF(AS$166="X",
              IF(COUNTBLANK(INDIRECT(ADDRESS(ROW(AS244),MATCH(AS$167,$166:$166,0),1,1)&amp;":"&amp;ADDRESS(ROW(AS244),COLUMN(AS244)-1,1,1),TRUE))&gt;0,"",
                    IF(COUNTIF(INDIRECT(ADDRESS(ROW(AS244),MATCH(AS$167,$166:$166,0),1,1)&amp;":"&amp;ADDRESS(ROW(AS244),COLUMN(AS244)-1,1,1),TRUE),"OK")&gt;0,"OK","NOK")),
              IF(AS$8&gt;=VLOOKUP($A244,'2.2'!$D:$O,5,FALSE),"OK","NOK")),
         "")</f>
        <v/>
      </c>
      <c r="AT244" s="1269" t="str">
        <f ca="1">IF(intern2!AU80&gt;0,
        IF(AT$166="X",
              IF(COUNTBLANK(INDIRECT(ADDRESS(ROW(AT244),MATCH(AT$167,$166:$166,0),1,1)&amp;":"&amp;ADDRESS(ROW(AT244),COLUMN(AT244)-1,1,1),TRUE))&gt;0,"",
                    IF(COUNTIF(INDIRECT(ADDRESS(ROW(AT244),MATCH(AT$167,$166:$166,0),1,1)&amp;":"&amp;ADDRESS(ROW(AT244),COLUMN(AT244)-1,1,1),TRUE),"OK")&gt;0,"OK","NOK")),
              IF(AT$8&gt;=VLOOKUP($A244,'2.2'!$D:$O,5,FALSE),"OK","NOK")),
         "")</f>
        <v/>
      </c>
      <c r="AU244" s="1156" t="str">
        <f ca="1">IF(intern2!AV80&gt;0,
        IF(AU$166="X",
              IF(COUNTBLANK(INDIRECT(ADDRESS(ROW(AU244),MATCH(AU$167,$166:$166,0),1,1)&amp;":"&amp;ADDRESS(ROW(AU244),COLUMN(AU244)-1,1,1),TRUE))&gt;0,"",
                    IF(COUNTIF(INDIRECT(ADDRESS(ROW(AU244),MATCH(AU$167,$166:$166,0),1,1)&amp;":"&amp;ADDRESS(ROW(AU244),COLUMN(AU244)-1,1,1),TRUE),"OK")&gt;0,"OK","NOK")),
              IF(AU$8&gt;=VLOOKUP($A244,'2.2'!$D:$O,5,FALSE),"OK","NOK")),
         "")</f>
        <v/>
      </c>
      <c r="AV244" s="1156" t="str">
        <f ca="1">IF(intern2!AW80&gt;0,
        IF(AV$166="X",
              IF(COUNTBLANK(INDIRECT(ADDRESS(ROW(AV244),MATCH(AV$167,$166:$166,0),1,1)&amp;":"&amp;ADDRESS(ROW(AV244),COLUMN(AV244)-1,1,1),TRUE))&gt;0,"",
                    IF(COUNTIF(INDIRECT(ADDRESS(ROW(AV244),MATCH(AV$167,$166:$166,0),1,1)&amp;":"&amp;ADDRESS(ROW(AV244),COLUMN(AV244)-1,1,1),TRUE),"OK")&gt;0,"OK","NOK")),
              IF(AV$8&gt;=VLOOKUP($A244,'2.2'!$D:$O,5,FALSE),"OK","NOK")),
         "")</f>
        <v/>
      </c>
      <c r="AW244" s="1156" t="str">
        <f ca="1">IF(intern2!AX80&gt;0,
        IF(AW$166="X",
              IF(COUNTBLANK(INDIRECT(ADDRESS(ROW(AW244),MATCH(AW$167,$166:$166,0),1,1)&amp;":"&amp;ADDRESS(ROW(AW244),COLUMN(AW244)-1,1,1),TRUE))&gt;0,"",
                    IF(COUNTIF(INDIRECT(ADDRESS(ROW(AW244),MATCH(AW$167,$166:$166,0),1,1)&amp;":"&amp;ADDRESS(ROW(AW244),COLUMN(AW244)-1,1,1),TRUE),"OK")&gt;0,"OK","NOK")),
              IF(AW$8&gt;=VLOOKUP($A244,'2.2'!$D:$O,5,FALSE),"OK","NOK")),
         "")</f>
        <v/>
      </c>
      <c r="AX244" s="1156" t="str">
        <f ca="1">IF(intern2!AY80&gt;0,
        IF(AX$166="X",
              IF(COUNTBLANK(INDIRECT(ADDRESS(ROW(AX244),MATCH(AX$167,$166:$166,0),1,1)&amp;":"&amp;ADDRESS(ROW(AX244),COLUMN(AX244)-1,1,1),TRUE))&gt;0,"",
                    IF(COUNTIF(INDIRECT(ADDRESS(ROW(AX244),MATCH(AX$167,$166:$166,0),1,1)&amp;":"&amp;ADDRESS(ROW(AX244),COLUMN(AX244)-1,1,1),TRUE),"OK")&gt;0,"OK","NOK")),
              IF(AX$8&gt;=VLOOKUP($A244,'2.2'!$D:$O,5,FALSE),"OK","NOK")),
         "")</f>
        <v/>
      </c>
      <c r="AY244" s="1156" t="str">
        <f ca="1">IF(intern2!AZ80&gt;0,
        IF(AY$166="X",
              IF(COUNTBLANK(INDIRECT(ADDRESS(ROW(AY244),MATCH(AY$167,$166:$166,0),1,1)&amp;":"&amp;ADDRESS(ROW(AY244),COLUMN(AY244)-1,1,1),TRUE))&gt;0,"",
                    IF(COUNTIF(INDIRECT(ADDRESS(ROW(AY244),MATCH(AY$167,$166:$166,0),1,1)&amp;":"&amp;ADDRESS(ROW(AY244),COLUMN(AY244)-1,1,1),TRUE),"OK")&gt;0,"OK","NOK")),
              IF(AY$8&gt;=VLOOKUP($A244,'2.2'!$D:$O,5,FALSE),"OK","NOK")),
         "")</f>
        <v/>
      </c>
      <c r="AZ244" s="1269" t="str">
        <f ca="1">IF(intern2!BA80&gt;0,
        IF(AZ$166="X",
              IF(COUNTBLANK(INDIRECT(ADDRESS(ROW(AZ244),MATCH(AZ$167,$166:$166,0),1,1)&amp;":"&amp;ADDRESS(ROW(AZ244),COLUMN(AZ244)-1,1,1),TRUE))&gt;0,"",
                    IF(COUNTIF(INDIRECT(ADDRESS(ROW(AZ244),MATCH(AZ$167,$166:$166,0),1,1)&amp;":"&amp;ADDRESS(ROW(AZ244),COLUMN(AZ244)-1,1,1),TRUE),"OK")&gt;0,"OK","NOK")),
              IF(AZ$8&gt;=VLOOKUP($A244,'2.2'!$D:$O,5,FALSE),"OK","NOK")),
         "")</f>
        <v/>
      </c>
      <c r="BA244" s="1156" t="str">
        <f ca="1">IF(intern2!BB80&gt;0,
        IF(BA$166="X",
              IF(COUNTBLANK(INDIRECT(ADDRESS(ROW(BA244),MATCH(BA$167,$166:$166,0),1,1)&amp;":"&amp;ADDRESS(ROW(BA244),COLUMN(BA244)-1,1,1),TRUE))&gt;0,"",
                    IF(COUNTIF(INDIRECT(ADDRESS(ROW(BA244),MATCH(BA$167,$166:$166,0),1,1)&amp;":"&amp;ADDRESS(ROW(BA244),COLUMN(BA244)-1,1,1),TRUE),"OK")&gt;0,"OK","NOK")),
              IF(BA$8&gt;=VLOOKUP($A244,'2.2'!$D:$O,5,FALSE),"OK","NOK")),
         "")</f>
        <v/>
      </c>
      <c r="BB244" s="1156" t="str">
        <f ca="1">IF(intern2!BC80&gt;0,
        IF(BB$166="X",
              IF(COUNTBLANK(INDIRECT(ADDRESS(ROW(BB244),MATCH(BB$167,$166:$166,0),1,1)&amp;":"&amp;ADDRESS(ROW(BB244),COLUMN(BB244)-1,1,1),TRUE))&gt;0,"",
                    IF(COUNTIF(INDIRECT(ADDRESS(ROW(BB244),MATCH(BB$167,$166:$166,0),1,1)&amp;":"&amp;ADDRESS(ROW(BB244),COLUMN(BB244)-1,1,1),TRUE),"OK")&gt;0,"OK","NOK")),
              IF(BB$8&gt;=VLOOKUP($A244,'2.2'!$D:$O,5,FALSE),"OK","NOK")),
         "")</f>
        <v/>
      </c>
      <c r="BC244" s="1156" t="str">
        <f ca="1">IF(intern2!BD80&gt;0,
        IF(BC$166="X",
              IF(COUNTBLANK(INDIRECT(ADDRESS(ROW(BC244),MATCH(BC$167,$166:$166,0),1,1)&amp;":"&amp;ADDRESS(ROW(BC244),COLUMN(BC244)-1,1,1),TRUE))&gt;0,"",
                    IF(COUNTIF(INDIRECT(ADDRESS(ROW(BC244),MATCH(BC$167,$166:$166,0),1,1)&amp;":"&amp;ADDRESS(ROW(BC244),COLUMN(BC244)-1,1,1),TRUE),"OK")&gt;0,"OK","NOK")),
              IF(BC$8&gt;=VLOOKUP($A244,'2.2'!$D:$O,5,FALSE),"OK","NOK")),
         "")</f>
        <v/>
      </c>
      <c r="BD244" s="1156" t="str">
        <f ca="1">IF(intern2!BE80&gt;0,
        IF(BD$166="X",
              IF(COUNTBLANK(INDIRECT(ADDRESS(ROW(BD244),MATCH(BD$167,$166:$166,0),1,1)&amp;":"&amp;ADDRESS(ROW(BD244),COLUMN(BD244)-1,1,1),TRUE))&gt;0,"",
                    IF(COUNTIF(INDIRECT(ADDRESS(ROW(BD244),MATCH(BD$167,$166:$166,0),1,1)&amp;":"&amp;ADDRESS(ROW(BD244),COLUMN(BD244)-1,1,1),TRUE),"OK")&gt;0,"OK","NOK")),
              IF(BD$8&gt;=VLOOKUP($A244,'2.2'!$D:$O,5,FALSE),"OK","NOK")),
         "")</f>
        <v/>
      </c>
      <c r="BE244" s="1156" t="str">
        <f ca="1">IF(intern2!BF80&gt;0,
        IF(BE$166="X",
              IF(COUNTBLANK(INDIRECT(ADDRESS(ROW(BE244),MATCH(BE$167,$166:$166,0),1,1)&amp;":"&amp;ADDRESS(ROW(BE244),COLUMN(BE244)-1,1,1),TRUE))&gt;0,"",
                    IF(COUNTIF(INDIRECT(ADDRESS(ROW(BE244),MATCH(BE$167,$166:$166,0),1,1)&amp;":"&amp;ADDRESS(ROW(BE244),COLUMN(BE244)-1,1,1),TRUE),"OK")&gt;0,"OK","NOK")),
              IF(BE$8&gt;=VLOOKUP($A244,'2.2'!$D:$O,5,FALSE),"OK","NOK")),
         "")</f>
        <v/>
      </c>
      <c r="BF244" s="1170" t="str">
        <f ca="1">IF(intern2!BG80&gt;0,
        IF(BF$166="X",
              IF(COUNTBLANK(INDIRECT(ADDRESS(ROW(BF244),MATCH(BF$167,$166:$166,0),1,1)&amp;":"&amp;ADDRESS(ROW(BF244),COLUMN(BF244)-1,1,1),TRUE))&gt;0,"",
                    IF(COUNTIF(INDIRECT(ADDRESS(ROW(BF244),MATCH(BF$167,$166:$166,0),1,1)&amp;":"&amp;ADDRESS(ROW(BF244),COLUMN(BF244)-1,1,1),TRUE),"OK")&gt;0,"OK","NOK")),
              IF(BF$8&gt;=VLOOKUP($A244,'2.2'!$D:$O,5,FALSE),"OK","NOK")),
         "")</f>
        <v/>
      </c>
      <c r="BG244" s="1269" t="str">
        <f ca="1">IF(intern2!BH80&gt;0,
        IF(BG$166="X",
              IF(COUNTBLANK(INDIRECT(ADDRESS(ROW(BG244),MATCH(BG$167,$166:$166,0),1,1)&amp;":"&amp;ADDRESS(ROW(BG244),COLUMN(BG244)-1,1,1),TRUE))&gt;0,"",
                    IF(COUNTIF(INDIRECT(ADDRESS(ROW(BG244),MATCH(BG$167,$166:$166,0),1,1)&amp;":"&amp;ADDRESS(ROW(BG244),COLUMN(BG244)-1,1,1),TRUE),"OK")&gt;0,"OK","NOK")),
              IF(BG$8&gt;=VLOOKUP($A244,'2.2'!$D:$O,5,FALSE),"OK","NOK")),
         "")</f>
        <v/>
      </c>
      <c r="BH244" s="1176" t="str">
        <f t="shared" ca="1" si="77"/>
        <v>NOK</v>
      </c>
      <c r="BI244" s="1176"/>
    </row>
    <row r="245" spans="1:62" ht="39.6" x14ac:dyDescent="0.25">
      <c r="A245" s="716" t="str">
        <f t="shared" ref="A245:B245" si="89">+A85</f>
        <v>KAR3.1.1</v>
      </c>
      <c r="B245" s="1157" t="str">
        <f t="shared" si="89"/>
        <v>Cardiologia interventistica complessa (interventi strutturali)</v>
      </c>
      <c r="C245" s="1156" t="str">
        <f ca="1">IF(intern2!D81&gt;0,
        IF(C$166="X",
              IF(COUNTBLANK(INDIRECT(ADDRESS(ROW(C245),MATCH(C$167,$166:$166,0),1,1)&amp;":"&amp;ADDRESS(ROW(C245),COLUMN(C245)-1,1,1),TRUE))&gt;0,"",
                    IF(COUNTIF(INDIRECT(ADDRESS(ROW(C245),MATCH(C$167,$166:$166,0),1,1)&amp;":"&amp;ADDRESS(ROW(C245),COLUMN(C245)-1,1,1),TRUE),"OK")&gt;0,"OK","NOK")),
              IF(C$8&gt;=VLOOKUP($A245,'2.2'!$D:$O,5,FALSE),"OK","NOK")),
         "")</f>
        <v/>
      </c>
      <c r="D245" s="1156" t="str">
        <f ca="1">IF(intern2!E81&gt;0,
        IF(D$166="X",
              IF(COUNTBLANK(INDIRECT(ADDRESS(ROW(D245),MATCH(D$167,$166:$166,0),1,1)&amp;":"&amp;ADDRESS(ROW(D245),COLUMN(D245)-1,1,1),TRUE))&gt;0,"",
                    IF(COUNTIF(INDIRECT(ADDRESS(ROW(D245),MATCH(D$167,$166:$166,0),1,1)&amp;":"&amp;ADDRESS(ROW(D245),COLUMN(D245)-1,1,1),TRUE),"OK")&gt;0,"OK","NOK")),
              IF(D$8&gt;=VLOOKUP($A245,'2.2'!$D:$O,5,FALSE),"OK","NOK")),
         "")</f>
        <v/>
      </c>
      <c r="E245" s="1156" t="str">
        <f ca="1">IF(intern2!F81&gt;0,
        IF(E$166="X",
              IF(COUNTBLANK(INDIRECT(ADDRESS(ROW(E245),MATCH(E$167,$166:$166,0),1,1)&amp;":"&amp;ADDRESS(ROW(E245),COLUMN(E245)-1,1,1),TRUE))&gt;0,"",
                    IF(COUNTIF(INDIRECT(ADDRESS(ROW(E245),MATCH(E$167,$166:$166,0),1,1)&amp;":"&amp;ADDRESS(ROW(E245),COLUMN(E245)-1,1,1),TRUE),"OK")&gt;0,"OK","NOK")),
              IF(E$8&gt;=VLOOKUP($A245,'2.2'!$D:$O,5,FALSE),"OK","NOK")),
         "")</f>
        <v>NOK</v>
      </c>
      <c r="F245" s="1156" t="str">
        <f ca="1">IF(intern2!G81&gt;0,
        IF(F$166="X",
              IF(COUNTBLANK(INDIRECT(ADDRESS(ROW(F245),MATCH(F$167,$166:$166,0),1,1)&amp;":"&amp;ADDRESS(ROW(F245),COLUMN(F245)-1,1,1),TRUE))&gt;0,"",
                    IF(COUNTIF(INDIRECT(ADDRESS(ROW(F245),MATCH(F$167,$166:$166,0),1,1)&amp;":"&amp;ADDRESS(ROW(F245),COLUMN(F245)-1,1,1),TRUE),"OK")&gt;0,"OK","NOK")),
              IF(F$8&gt;=VLOOKUP($A245,'2.2'!$D:$O,5,FALSE),"OK","NOK")),
         "")</f>
        <v/>
      </c>
      <c r="G245" s="1156" t="str">
        <f ca="1">IF(intern2!H81&gt;0,
        IF(G$166="X",
              IF(COUNTBLANK(INDIRECT(ADDRESS(ROW(G245),MATCH(G$167,$166:$166,0),1,1)&amp;":"&amp;ADDRESS(ROW(G245),COLUMN(G245)-1,1,1),TRUE))&gt;0,"",
                    IF(COUNTIF(INDIRECT(ADDRESS(ROW(G245),MATCH(G$167,$166:$166,0),1,1)&amp;":"&amp;ADDRESS(ROW(G245),COLUMN(G245)-1,1,1),TRUE),"OK")&gt;0,"OK","NOK")),
              IF(G$8&gt;=VLOOKUP($A245,'2.2'!$D:$O,5,FALSE),"OK","NOK")),
         "")</f>
        <v/>
      </c>
      <c r="H245" s="1156" t="str">
        <f ca="1">IF(intern2!I81&gt;0,
        IF(H$166="X",
              IF(COUNTBLANK(INDIRECT(ADDRESS(ROW(H245),MATCH(H$167,$166:$166,0),1,1)&amp;":"&amp;ADDRESS(ROW(H245),COLUMN(H245)-1,1,1),TRUE))&gt;0,"",
                    IF(COUNTIF(INDIRECT(ADDRESS(ROW(H245),MATCH(H$167,$166:$166,0),1,1)&amp;":"&amp;ADDRESS(ROW(H245),COLUMN(H245)-1,1,1),TRUE),"OK")&gt;0,"OK","NOK")),
              IF(H$8&gt;=VLOOKUP($A245,'2.2'!$D:$O,5,FALSE),"OK","NOK")),
         "")</f>
        <v/>
      </c>
      <c r="I245" s="1269" t="str">
        <f ca="1">IF(intern2!J81&gt;0,
        IF(I$166="X",
              IF(COUNTBLANK(INDIRECT(ADDRESS(ROW(I245),MATCH(I$167,$166:$166,0),1,1)&amp;":"&amp;ADDRESS(ROW(I245),COLUMN(I245)-1,1,1),TRUE))&gt;0,"",
                    IF(COUNTIF(INDIRECT(ADDRESS(ROW(I245),MATCH(I$167,$166:$166,0),1,1)&amp;":"&amp;ADDRESS(ROW(I245),COLUMN(I245)-1,1,1),TRUE),"OK")&gt;0,"OK","NOK")),
              IF(I$8&gt;=VLOOKUP($A245,'2.2'!$D:$O,5,FALSE),"OK","NOK")),
         "")</f>
        <v/>
      </c>
      <c r="J245" s="1159" t="str">
        <f ca="1">IF(intern2!K81&gt;0,
        IF(J$166="X",
              IF(COUNTBLANK(INDIRECT(ADDRESS(ROW(J245),MATCH(J$167,$166:$166,0),1,1)&amp;":"&amp;ADDRESS(ROW(J245),COLUMN(J245)-1,1,1),TRUE))&gt;0,"",
                    IF(COUNTIF(INDIRECT(ADDRESS(ROW(J245),MATCH(J$167,$166:$166,0),1,1)&amp;":"&amp;ADDRESS(ROW(J245),COLUMN(J245)-1,1,1),TRUE),"OK")&gt;0,"OK","NOK")),
              IF(J$8&gt;=VLOOKUP($A245,'2.2'!$D:$O,5,FALSE),"OK","NOK")),
         "")</f>
        <v>NOK</v>
      </c>
      <c r="K245" s="1156" t="str">
        <f ca="1">IF(intern2!L81&gt;0,
        IF(K$166="X",
              IF(COUNTBLANK(INDIRECT(ADDRESS(ROW(K245),MATCH(K$167,$166:$166,0),1,1)&amp;":"&amp;ADDRESS(ROW(K245),COLUMN(K245)-1,1,1),TRUE))&gt;0,"",
                    IF(COUNTIF(INDIRECT(ADDRESS(ROW(K245),MATCH(K$167,$166:$166,0),1,1)&amp;":"&amp;ADDRESS(ROW(K245),COLUMN(K245)-1,1,1),TRUE),"OK")&gt;0,"OK","NOK")),
              IF(K$8&gt;=VLOOKUP($A245,'2.2'!$D:$O,5,FALSE),"OK","NOK")),
         "")</f>
        <v/>
      </c>
      <c r="L245" s="1156" t="str">
        <f ca="1">IF(intern2!M81&gt;0,
        IF(L$166="X",
              IF(COUNTBLANK(INDIRECT(ADDRESS(ROW(L245),MATCH(L$167,$166:$166,0),1,1)&amp;":"&amp;ADDRESS(ROW(L245),COLUMN(L245)-1,1,1),TRUE))&gt;0,"",
                    IF(COUNTIF(INDIRECT(ADDRESS(ROW(L245),MATCH(L$167,$166:$166,0),1,1)&amp;":"&amp;ADDRESS(ROW(L245),COLUMN(L245)-1,1,1),TRUE),"OK")&gt;0,"OK","NOK")),
              IF(L$8&gt;=VLOOKUP($A245,'2.2'!$D:$O,5,FALSE),"OK","NOK")),
         "")</f>
        <v/>
      </c>
      <c r="M245" s="1156" t="str">
        <f ca="1">IF(intern2!N81&gt;0,
        IF(M$166="X",
              IF(COUNTBLANK(INDIRECT(ADDRESS(ROW(M245),MATCH(M$167,$166:$166,0),1,1)&amp;":"&amp;ADDRESS(ROW(M245),COLUMN(M245)-1,1,1),TRUE))&gt;0,"",
                    IF(COUNTIF(INDIRECT(ADDRESS(ROW(M245),MATCH(M$167,$166:$166,0),1,1)&amp;":"&amp;ADDRESS(ROW(M245),COLUMN(M245)-1,1,1),TRUE),"OK")&gt;0,"OK","NOK")),
              IF(M$8&gt;=VLOOKUP($A245,'2.2'!$D:$O,5,FALSE),"OK","NOK")),
         "")</f>
        <v/>
      </c>
      <c r="N245" s="1156" t="str">
        <f ca="1">IF(intern2!O81&gt;0,
        IF(N$166="X",
              IF(COUNTBLANK(INDIRECT(ADDRESS(ROW(N245),MATCH(N$167,$166:$166,0),1,1)&amp;":"&amp;ADDRESS(ROW(N245),COLUMN(N245)-1,1,1),TRUE))&gt;0,"",
                    IF(COUNTIF(INDIRECT(ADDRESS(ROW(N245),MATCH(N$167,$166:$166,0),1,1)&amp;":"&amp;ADDRESS(ROW(N245),COLUMN(N245)-1,1,1),TRUE),"OK")&gt;0,"OK","NOK")),
              IF(N$8&gt;=VLOOKUP($A245,'2.2'!$D:$O,5,FALSE),"OK","NOK")),
         "")</f>
        <v/>
      </c>
      <c r="O245" s="1156" t="str">
        <f ca="1">IF(intern2!P81&gt;0,
        IF(O$166="X",
              IF(COUNTBLANK(INDIRECT(ADDRESS(ROW(O245),MATCH(O$167,$166:$166,0),1,1)&amp;":"&amp;ADDRESS(ROW(O245),COLUMN(O245)-1,1,1),TRUE))&gt;0,"",
                    IF(COUNTIF(INDIRECT(ADDRESS(ROW(O245),MATCH(O$167,$166:$166,0),1,1)&amp;":"&amp;ADDRESS(ROW(O245),COLUMN(O245)-1,1,1),TRUE),"OK")&gt;0,"OK","NOK")),
              IF(O$8&gt;=VLOOKUP($A245,'2.2'!$D:$O,5,FALSE),"OK","NOK")),
         "")</f>
        <v/>
      </c>
      <c r="P245" s="1156" t="str">
        <f ca="1">IF(intern2!Q81&gt;0,
        IF(P$166="X",
              IF(COUNTBLANK(INDIRECT(ADDRESS(ROW(P245),MATCH(P$167,$166:$166,0),1,1)&amp;":"&amp;ADDRESS(ROW(P245),COLUMN(P245)-1,1,1),TRUE))&gt;0,"",
                    IF(COUNTIF(INDIRECT(ADDRESS(ROW(P245),MATCH(P$167,$166:$166,0),1,1)&amp;":"&amp;ADDRESS(ROW(P245),COLUMN(P245)-1,1,1),TRUE),"OK")&gt;0,"OK","NOK")),
              IF(P$8&gt;=VLOOKUP($A245,'2.2'!$D:$O,5,FALSE),"OK","NOK")),
         "")</f>
        <v/>
      </c>
      <c r="Q245" s="1156" t="str">
        <f ca="1">IF(intern2!R81&gt;0,
        IF(Q$166="X",
              IF(COUNTBLANK(INDIRECT(ADDRESS(ROW(Q245),MATCH(Q$167,$166:$166,0),1,1)&amp;":"&amp;ADDRESS(ROW(Q245),COLUMN(Q245)-1,1,1),TRUE))&gt;0,"",
                    IF(COUNTIF(INDIRECT(ADDRESS(ROW(Q245),MATCH(Q$167,$166:$166,0),1,1)&amp;":"&amp;ADDRESS(ROW(Q245),COLUMN(Q245)-1,1,1),TRUE),"OK")&gt;0,"OK","NOK")),
              IF(Q$8&gt;=VLOOKUP($A245,'2.2'!$D:$O,5,FALSE),"OK","NOK")),
         "")</f>
        <v/>
      </c>
      <c r="R245" s="1159" t="str">
        <f ca="1">IF(intern2!S81&gt;0,
        IF(R$166="X",
              IF(COUNTBLANK(INDIRECT(ADDRESS(ROW(R245),MATCH(R$167,$166:$166,0),1,1)&amp;":"&amp;ADDRESS(ROW(R245),COLUMN(R245)-1,1,1),TRUE))&gt;0,"",
                    IF(COUNTIF(INDIRECT(ADDRESS(ROW(R245),MATCH(R$167,$166:$166,0),1,1)&amp;":"&amp;ADDRESS(ROW(R245),COLUMN(R245)-1,1,1),TRUE),"OK")&gt;0,"OK","NOK")),
              IF(R$8&gt;=VLOOKUP($A245,'2.2'!$D:$O,5,FALSE),"OK","NOK")),
         "")</f>
        <v/>
      </c>
      <c r="S245" s="1159" t="str">
        <f ca="1">IF(intern2!T81&gt;0,
        IF(S$166="X",
              IF(COUNTBLANK(INDIRECT(ADDRESS(ROW(S245),MATCH(S$167,$166:$166,0),1,1)&amp;":"&amp;ADDRESS(ROW(S245),COLUMN(S245)-1,1,1),TRUE))&gt;0,"",
                    IF(COUNTIF(INDIRECT(ADDRESS(ROW(S245),MATCH(S$167,$166:$166,0),1,1)&amp;":"&amp;ADDRESS(ROW(S245),COLUMN(S245)-1,1,1),TRUE),"OK")&gt;0,"OK","NOK")),
              IF(S$8&gt;=VLOOKUP($A245,'2.2'!$D:$O,5,FALSE),"OK","NOK")),
         "")</f>
        <v/>
      </c>
      <c r="T245" s="1156" t="str">
        <f ca="1">IF(intern2!U81&gt;0,
        IF(T$166="X",
              IF(COUNTBLANK(INDIRECT(ADDRESS(ROW(T245),MATCH(T$167,$166:$166,0),1,1)&amp;":"&amp;ADDRESS(ROW(T245),COLUMN(T245)-1,1,1),TRUE))&gt;0,"",
                    IF(COUNTIF(INDIRECT(ADDRESS(ROW(T245),MATCH(T$167,$166:$166,0),1,1)&amp;":"&amp;ADDRESS(ROW(T245),COLUMN(T245)-1,1,1),TRUE),"OK")&gt;0,"OK","NOK")),
              IF(T$8&gt;=VLOOKUP($A245,'2.2'!$D:$O,5,FALSE),"OK","NOK")),
         "")</f>
        <v/>
      </c>
      <c r="U245" s="1156" t="str">
        <f ca="1">IF(intern2!V81&gt;0,
        IF(U$166="X",
              IF(COUNTBLANK(INDIRECT(ADDRESS(ROW(U245),MATCH(U$167,$166:$166,0),1,1)&amp;":"&amp;ADDRESS(ROW(U245),COLUMN(U245)-1,1,1),TRUE))&gt;0,"",
                    IF(COUNTIF(INDIRECT(ADDRESS(ROW(U245),MATCH(U$167,$166:$166,0),1,1)&amp;":"&amp;ADDRESS(ROW(U245),COLUMN(U245)-1,1,1),TRUE),"OK")&gt;0,"OK","NOK")),
              IF(U$8&gt;=VLOOKUP($A245,'2.2'!$D:$O,5,FALSE),"OK","NOK")),
         "")</f>
        <v/>
      </c>
      <c r="V245" s="1156" t="str">
        <f ca="1">IF(intern2!W81&gt;0,
        IF(V$166="X",
              IF(COUNTBLANK(INDIRECT(ADDRESS(ROW(V245),MATCH(V$167,$166:$166,0),1,1)&amp;":"&amp;ADDRESS(ROW(V245),COLUMN(V245)-1,1,1),TRUE))&gt;0,"",
                    IF(COUNTIF(INDIRECT(ADDRESS(ROW(V245),MATCH(V$167,$166:$166,0),1,1)&amp;":"&amp;ADDRESS(ROW(V245),COLUMN(V245)-1,1,1),TRUE),"OK")&gt;0,"OK","NOK")),
              IF(V$8&gt;=VLOOKUP($A245,'2.2'!$D:$O,5,FALSE),"OK","NOK")),
         "")</f>
        <v/>
      </c>
      <c r="W245" s="1156" t="str">
        <f ca="1">IF(intern2!X81&gt;0,
        IF(W$166="X",
              IF(COUNTBLANK(INDIRECT(ADDRESS(ROW(W245),MATCH(W$167,$166:$166,0),1,1)&amp;":"&amp;ADDRESS(ROW(W245),COLUMN(W245)-1,1,1),TRUE))&gt;0,"",
                    IF(COUNTIF(INDIRECT(ADDRESS(ROW(W245),MATCH(W$167,$166:$166,0),1,1)&amp;":"&amp;ADDRESS(ROW(W245),COLUMN(W245)-1,1,1),TRUE),"OK")&gt;0,"OK","NOK")),
              IF(W$8&gt;=VLOOKUP($A245,'2.2'!$D:$O,5,FALSE),"OK","NOK")),
         "")</f>
        <v/>
      </c>
      <c r="X245" s="1156" t="str">
        <f ca="1">IF(intern2!Y81&gt;0,
        IF(X$166="X",
              IF(COUNTBLANK(INDIRECT(ADDRESS(ROW(X245),MATCH(X$167,$166:$166,0),1,1)&amp;":"&amp;ADDRESS(ROW(X245),COLUMN(X245)-1,1,1),TRUE))&gt;0,"",
                    IF(COUNTIF(INDIRECT(ADDRESS(ROW(X245),MATCH(X$167,$166:$166,0),1,1)&amp;":"&amp;ADDRESS(ROW(X245),COLUMN(X245)-1,1,1),TRUE),"OK")&gt;0,"OK","NOK")),
              IF(X$8&gt;=VLOOKUP($A245,'2.2'!$D:$O,5,FALSE),"OK","NOK")),
         "")</f>
        <v/>
      </c>
      <c r="Y245" s="1170" t="str">
        <f ca="1">IF(intern2!Z81&gt;0,
        IF(Y$166="X",
              IF(COUNTBLANK(INDIRECT(ADDRESS(ROW(Y245),MATCH(Y$167,$166:$166,0),1,1)&amp;":"&amp;ADDRESS(ROW(Y245),COLUMN(Y245)-1,1,1),TRUE))&gt;0,"",
                    IF(COUNTIF(INDIRECT(ADDRESS(ROW(Y245),MATCH(Y$167,$166:$166,0),1,1)&amp;":"&amp;ADDRESS(ROW(Y245),COLUMN(Y245)-1,1,1),TRUE),"OK")&gt;0,"OK","NOK")),
              IF(Y$8&gt;=VLOOKUP($A245,'2.2'!$D:$O,5,FALSE),"OK","NOK")),
         "")</f>
        <v/>
      </c>
      <c r="Z245" s="1269" t="str">
        <f ca="1">IF(intern2!AA81&gt;0,
        IF(Z$166="X",
              IF(COUNTBLANK(INDIRECT(ADDRESS(ROW(Z245),MATCH(Z$167,$166:$166,0),1,1)&amp;":"&amp;ADDRESS(ROW(Z245),COLUMN(Z245)-1,1,1),TRUE))&gt;0,"",
                    IF(COUNTIF(INDIRECT(ADDRESS(ROW(Z245),MATCH(Z$167,$166:$166,0),1,1)&amp;":"&amp;ADDRESS(ROW(Z245),COLUMN(Z245)-1,1,1),TRUE),"OK")&gt;0,"OK","NOK")),
              IF(Z$8&gt;=VLOOKUP($A245,'2.2'!$D:$O,5,FALSE),"OK","NOK")),
         "")</f>
        <v/>
      </c>
      <c r="AA245" s="1156" t="str">
        <f ca="1">IF(intern2!AB81&gt;0,
        IF(AA$166="X",
              IF(COUNTBLANK(INDIRECT(ADDRESS(ROW(AA245),MATCH(AA$167,$166:$166,0),1,1)&amp;":"&amp;ADDRESS(ROW(AA245),COLUMN(AA245)-1,1,1),TRUE))&gt;0,"",
                    IF(COUNTIF(INDIRECT(ADDRESS(ROW(AA245),MATCH(AA$167,$166:$166,0),1,1)&amp;":"&amp;ADDRESS(ROW(AA245),COLUMN(AA245)-1,1,1),TRUE),"OK")&gt;0,"OK","NOK")),
              IF(AA$8&gt;=VLOOKUP($A245,'2.2'!$D:$O,5,FALSE),"OK","NOK")),
         "")</f>
        <v/>
      </c>
      <c r="AB245" s="1156" t="str">
        <f ca="1">IF(intern2!AC81&gt;0,
        IF(AB$166="X",
              IF(COUNTBLANK(INDIRECT(ADDRESS(ROW(AB245),MATCH(AB$167,$166:$166,0),1,1)&amp;":"&amp;ADDRESS(ROW(AB245),COLUMN(AB245)-1,1,1),TRUE))&gt;0,"",
                    IF(COUNTIF(INDIRECT(ADDRESS(ROW(AB245),MATCH(AB$167,$166:$166,0),1,1)&amp;":"&amp;ADDRESS(ROW(AB245),COLUMN(AB245)-1,1,1),TRUE),"OK")&gt;0,"OK","NOK")),
              IF(AB$8&gt;=VLOOKUP($A245,'2.2'!$D:$O,5,FALSE),"OK","NOK")),
         "")</f>
        <v/>
      </c>
      <c r="AC245" s="1156" t="str">
        <f ca="1">IF(intern2!AD81&gt;0,
        IF(AC$166="X",
              IF(COUNTBLANK(INDIRECT(ADDRESS(ROW(AC245),MATCH(AC$167,$166:$166,0),1,1)&amp;":"&amp;ADDRESS(ROW(AC245),COLUMN(AC245)-1,1,1),TRUE))&gt;0,"",
                    IF(COUNTIF(INDIRECT(ADDRESS(ROW(AC245),MATCH(AC$167,$166:$166,0),1,1)&amp;":"&amp;ADDRESS(ROW(AC245),COLUMN(AC245)-1,1,1),TRUE),"OK")&gt;0,"OK","NOK")),
              IF(AC$8&gt;=VLOOKUP($A245,'2.2'!$D:$O,5,FALSE),"OK","NOK")),
         "")</f>
        <v/>
      </c>
      <c r="AD245" s="1156" t="str">
        <f ca="1">IF(intern2!AE81&gt;0,
        IF(AD$166="X",
              IF(COUNTBLANK(INDIRECT(ADDRESS(ROW(AD245),MATCH(AD$167,$166:$166,0),1,1)&amp;":"&amp;ADDRESS(ROW(AD245),COLUMN(AD245)-1,1,1),TRUE))&gt;0,"",
                    IF(COUNTIF(INDIRECT(ADDRESS(ROW(AD245),MATCH(AD$167,$166:$166,0),1,1)&amp;":"&amp;ADDRESS(ROW(AD245),COLUMN(AD245)-1,1,1),TRUE),"OK")&gt;0,"OK","NOK")),
              IF(AD$8&gt;=VLOOKUP($A245,'2.2'!$D:$O,5,FALSE),"OK","NOK")),
         "")</f>
        <v/>
      </c>
      <c r="AE245" s="1160" t="str">
        <f ca="1">IF(intern2!AF81&gt;0,
        IF(AE$166="X",
              IF(COUNTBLANK(INDIRECT(ADDRESS(ROW(AE245),MATCH(AE$167,$166:$166,0),1,1)&amp;":"&amp;ADDRESS(ROW(AE245),COLUMN(AE245)-1,1,1),TRUE))&gt;0,"",
                    IF(COUNTIF(INDIRECT(ADDRESS(ROW(AE245),MATCH(AE$167,$166:$166,0),1,1)&amp;":"&amp;ADDRESS(ROW(AE245),COLUMN(AE245)-1,1,1),TRUE),"OK")&gt;0,"OK","NOK")),
              IF(AE$8&gt;=VLOOKUP($A245,'2.2'!$D:$O,5,FALSE),"OK","NOK")),
         "")</f>
        <v/>
      </c>
      <c r="AF245" s="1269" t="str">
        <f ca="1">IF(intern2!AG81&gt;0,
        IF(AF$166="X",
              IF(COUNTBLANK(INDIRECT(ADDRESS(ROW(AF245),MATCH(AF$167,$166:$166,0),1,1)&amp;":"&amp;ADDRESS(ROW(AF245),COLUMN(AF245)-1,1,1),TRUE))&gt;0,"",
                    IF(COUNTIF(INDIRECT(ADDRESS(ROW(AF245),MATCH(AF$167,$166:$166,0),1,1)&amp;":"&amp;ADDRESS(ROW(AF245),COLUMN(AF245)-1,1,1),TRUE),"OK")&gt;0,"OK","NOK")),
              IF(AF$8&gt;=VLOOKUP($A245,'2.2'!$D:$O,5,FALSE),"OK","NOK")),
         "")</f>
        <v/>
      </c>
      <c r="AG245" s="1160" t="str">
        <f ca="1">IF(intern2!AH81&gt;0,
        IF(AG$166="X",
              IF(COUNTBLANK(INDIRECT(ADDRESS(ROW(AG245),MATCH(AG$167,$166:$166,0),1,1)&amp;":"&amp;ADDRESS(ROW(AG245),COLUMN(AG245)-1,1,1),TRUE))&gt;0,"",
                    IF(COUNTIF(INDIRECT(ADDRESS(ROW(AG245),MATCH(AG$167,$166:$166,0),1,1)&amp;":"&amp;ADDRESS(ROW(AG245),COLUMN(AG245)-1,1,1),TRUE),"OK")&gt;0,"OK","NOK")),
              IF(AG$8&gt;=VLOOKUP($A245,'2.2'!$D:$O,5,FALSE),"OK","NOK")),
         "")</f>
        <v/>
      </c>
      <c r="AH245" s="1160" t="str">
        <f ca="1">IF(intern2!AI81&gt;0,
        IF(AH$166="X",
              IF(COUNTBLANK(INDIRECT(ADDRESS(ROW(AH245),MATCH(AH$167,$166:$166,0),1,1)&amp;":"&amp;ADDRESS(ROW(AH245),COLUMN(AH245)-1,1,1),TRUE))&gt;0,"",
                    IF(COUNTIF(INDIRECT(ADDRESS(ROW(AH245),MATCH(AH$167,$166:$166,0),1,1)&amp;":"&amp;ADDRESS(ROW(AH245),COLUMN(AH245)-1,1,1),TRUE),"OK")&gt;0,"OK","NOK")),
              IF(AH$8&gt;=VLOOKUP($A245,'2.2'!$D:$O,5,FALSE),"OK","NOK")),
         "")</f>
        <v/>
      </c>
      <c r="AI245" s="1156" t="str">
        <f ca="1">IF(intern2!AJ81&gt;0,
        IF(AI$166="X",
              IF(COUNTBLANK(INDIRECT(ADDRESS(ROW(AI245),MATCH(AI$167,$166:$166,0),1,1)&amp;":"&amp;ADDRESS(ROW(AI245),COLUMN(AI245)-1,1,1),TRUE))&gt;0,"",
                    IF(COUNTIF(INDIRECT(ADDRESS(ROW(AI245),MATCH(AI$167,$166:$166,0),1,1)&amp;":"&amp;ADDRESS(ROW(AI245),COLUMN(AI245)-1,1,1),TRUE),"OK")&gt;0,"OK","NOK")),
              IF(AI$8&gt;=VLOOKUP($A245,'2.2'!$D:$O,5,FALSE),"OK","NOK")),
         "")</f>
        <v/>
      </c>
      <c r="AJ245" s="1156" t="str">
        <f ca="1">IF(intern2!AK81&gt;0,
        IF(AJ$166="X",
              IF(COUNTBLANK(INDIRECT(ADDRESS(ROW(AJ245),MATCH(AJ$167,$166:$166,0),1,1)&amp;":"&amp;ADDRESS(ROW(AJ245),COLUMN(AJ245)-1,1,1),TRUE))&gt;0,"",
                    IF(COUNTIF(INDIRECT(ADDRESS(ROW(AJ245),MATCH(AJ$167,$166:$166,0),1,1)&amp;":"&amp;ADDRESS(ROW(AJ245),COLUMN(AJ245)-1,1,1),TRUE),"OK")&gt;0,"OK","NOK")),
              IF(AJ$8&gt;=VLOOKUP($A245,'2.2'!$D:$O,5,FALSE),"OK","NOK")),
         "")</f>
        <v/>
      </c>
      <c r="AK245" s="1156" t="str">
        <f ca="1">IF(intern2!AL81&gt;0,
        IF(AK$166="X",
              IF(COUNTBLANK(INDIRECT(ADDRESS(ROW(AK245),MATCH(AK$167,$166:$166,0),1,1)&amp;":"&amp;ADDRESS(ROW(AK245),COLUMN(AK245)-1,1,1),TRUE))&gt;0,"",
                    IF(COUNTIF(INDIRECT(ADDRESS(ROW(AK245),MATCH(AK$167,$166:$166,0),1,1)&amp;":"&amp;ADDRESS(ROW(AK245),COLUMN(AK245)-1,1,1),TRUE),"OK")&gt;0,"OK","NOK")),
              IF(AK$8&gt;=VLOOKUP($A245,'2.2'!$D:$O,5,FALSE),"OK","NOK")),
         "")</f>
        <v/>
      </c>
      <c r="AL245" s="1156" t="str">
        <f ca="1">IF(intern2!AM81&gt;0,
        IF(AL$166="X",
              IF(COUNTBLANK(INDIRECT(ADDRESS(ROW(AL245),MATCH(AL$167,$166:$166,0),1,1)&amp;":"&amp;ADDRESS(ROW(AL245),COLUMN(AL245)-1,1,1),TRUE))&gt;0,"",
                    IF(COUNTIF(INDIRECT(ADDRESS(ROW(AL245),MATCH(AL$167,$166:$166,0),1,1)&amp;":"&amp;ADDRESS(ROW(AL245),COLUMN(AL245)-1,1,1),TRUE),"OK")&gt;0,"OK","NOK")),
              IF(AL$8&gt;=VLOOKUP($A245,'2.2'!$D:$O,5,FALSE),"OK","NOK")),
         "")</f>
        <v/>
      </c>
      <c r="AM245" s="1269" t="str">
        <f ca="1">IF(intern2!AN81&gt;0,
        IF(AM$166="X",
              IF(COUNTBLANK(INDIRECT(ADDRESS(ROW(AM245),MATCH(AM$167,$166:$166,0),1,1)&amp;":"&amp;ADDRESS(ROW(AM245),COLUMN(AM245)-1,1,1),TRUE))&gt;0,"",
                    IF(COUNTIF(INDIRECT(ADDRESS(ROW(AM245),MATCH(AM$167,$166:$166,0),1,1)&amp;":"&amp;ADDRESS(ROW(AM245),COLUMN(AM245)-1,1,1),TRUE),"OK")&gt;0,"OK","NOK")),
              IF(AM$8&gt;=VLOOKUP($A245,'2.2'!$D:$O,5,FALSE),"OK","NOK")),
         "")</f>
        <v/>
      </c>
      <c r="AN245" s="1170" t="str">
        <f ca="1">IF(intern2!AO81&gt;0,
        IF(AN$166="X",
              IF(COUNTBLANK(INDIRECT(ADDRESS(ROW(AN245),MATCH(AN$167,$166:$166,0),1,1)&amp;":"&amp;ADDRESS(ROW(AN245),COLUMN(AN245)-1,1,1),TRUE))&gt;0,"",
                    IF(COUNTIF(INDIRECT(ADDRESS(ROW(AN245),MATCH(AN$167,$166:$166,0),1,1)&amp;":"&amp;ADDRESS(ROW(AN245),COLUMN(AN245)-1,1,1),TRUE),"OK")&gt;0,"OK","NOK")),
              IF(AN$8&gt;=VLOOKUP($A245,'2.2'!$D:$O,5,FALSE),"OK","NOK")),
         "")</f>
        <v/>
      </c>
      <c r="AO245" s="1156" t="str">
        <f ca="1">IF(intern2!AP81&gt;0,
        IF(AO$166="X",
              IF(COUNTBLANK(INDIRECT(ADDRESS(ROW(AO245),MATCH(AO$167,$166:$166,0),1,1)&amp;":"&amp;ADDRESS(ROW(AO245),COLUMN(AO245)-1,1,1),TRUE))&gt;0,"",
                    IF(COUNTIF(INDIRECT(ADDRESS(ROW(AO245),MATCH(AO$167,$166:$166,0),1,1)&amp;":"&amp;ADDRESS(ROW(AO245),COLUMN(AO245)-1,1,1),TRUE),"OK")&gt;0,"OK","NOK")),
              IF(AO$8&gt;=VLOOKUP($A245,'2.2'!$D:$O,5,FALSE),"OK","NOK")),
         "")</f>
        <v/>
      </c>
      <c r="AP245" s="1156" t="str">
        <f ca="1">IF(intern2!AQ81&gt;0,
        IF(AP$166="X",
              IF(COUNTBLANK(INDIRECT(ADDRESS(ROW(AP245),MATCH(AP$167,$166:$166,0),1,1)&amp;":"&amp;ADDRESS(ROW(AP245),COLUMN(AP245)-1,1,1),TRUE))&gt;0,"",
                    IF(COUNTIF(INDIRECT(ADDRESS(ROW(AP245),MATCH(AP$167,$166:$166,0),1,1)&amp;":"&amp;ADDRESS(ROW(AP245),COLUMN(AP245)-1,1,1),TRUE),"OK")&gt;0,"OK","NOK")),
              IF(AP$8&gt;=VLOOKUP($A245,'2.2'!$D:$O,5,FALSE),"OK","NOK")),
         "")</f>
        <v/>
      </c>
      <c r="AQ245" s="1269" t="str">
        <f ca="1">IF(intern2!AR81&gt;0,
        IF(AQ$166="X",
              IF(COUNTBLANK(INDIRECT(ADDRESS(ROW(AQ245),MATCH(AQ$167,$166:$166,0),1,1)&amp;":"&amp;ADDRESS(ROW(AQ245),COLUMN(AQ245)-1,1,1),TRUE))&gt;0,"",
                    IF(COUNTIF(INDIRECT(ADDRESS(ROW(AQ245),MATCH(AQ$167,$166:$166,0),1,1)&amp;":"&amp;ADDRESS(ROW(AQ245),COLUMN(AQ245)-1,1,1),TRUE),"OK")&gt;0,"OK","NOK")),
              IF(AQ$8&gt;=VLOOKUP($A245,'2.2'!$D:$O,5,FALSE),"OK","NOK")),
         "")</f>
        <v/>
      </c>
      <c r="AR245" s="1156" t="str">
        <f ca="1">IF(intern2!AS81&gt;0,
        IF(AR$166="X",
              IF(COUNTBLANK(INDIRECT(ADDRESS(ROW(AR245),MATCH(AR$167,$166:$166,0),1,1)&amp;":"&amp;ADDRESS(ROW(AR245),COLUMN(AR245)-1,1,1),TRUE))&gt;0,"",
                    IF(COUNTIF(INDIRECT(ADDRESS(ROW(AR245),MATCH(AR$167,$166:$166,0),1,1)&amp;":"&amp;ADDRESS(ROW(AR245),COLUMN(AR245)-1,1,1),TRUE),"OK")&gt;0,"OK","NOK")),
              IF(AR$8&gt;=VLOOKUP($A245,'2.2'!$D:$O,5,FALSE),"OK","NOK")),
         "")</f>
        <v/>
      </c>
      <c r="AS245" s="1156" t="str">
        <f ca="1">IF(intern2!AT81&gt;0,
        IF(AS$166="X",
              IF(COUNTBLANK(INDIRECT(ADDRESS(ROW(AS245),MATCH(AS$167,$166:$166,0),1,1)&amp;":"&amp;ADDRESS(ROW(AS245),COLUMN(AS245)-1,1,1),TRUE))&gt;0,"",
                    IF(COUNTIF(INDIRECT(ADDRESS(ROW(AS245),MATCH(AS$167,$166:$166,0),1,1)&amp;":"&amp;ADDRESS(ROW(AS245),COLUMN(AS245)-1,1,1),TRUE),"OK")&gt;0,"OK","NOK")),
              IF(AS$8&gt;=VLOOKUP($A245,'2.2'!$D:$O,5,FALSE),"OK","NOK")),
         "")</f>
        <v/>
      </c>
      <c r="AT245" s="1269" t="str">
        <f ca="1">IF(intern2!AU81&gt;0,
        IF(AT$166="X",
              IF(COUNTBLANK(INDIRECT(ADDRESS(ROW(AT245),MATCH(AT$167,$166:$166,0),1,1)&amp;":"&amp;ADDRESS(ROW(AT245),COLUMN(AT245)-1,1,1),TRUE))&gt;0,"",
                    IF(COUNTIF(INDIRECT(ADDRESS(ROW(AT245),MATCH(AT$167,$166:$166,0),1,1)&amp;":"&amp;ADDRESS(ROW(AT245),COLUMN(AT245)-1,1,1),TRUE),"OK")&gt;0,"OK","NOK")),
              IF(AT$8&gt;=VLOOKUP($A245,'2.2'!$D:$O,5,FALSE),"OK","NOK")),
         "")</f>
        <v/>
      </c>
      <c r="AU245" s="1156" t="str">
        <f ca="1">IF(intern2!AV81&gt;0,
        IF(AU$166="X",
              IF(COUNTBLANK(INDIRECT(ADDRESS(ROW(AU245),MATCH(AU$167,$166:$166,0),1,1)&amp;":"&amp;ADDRESS(ROW(AU245),COLUMN(AU245)-1,1,1),TRUE))&gt;0,"",
                    IF(COUNTIF(INDIRECT(ADDRESS(ROW(AU245),MATCH(AU$167,$166:$166,0),1,1)&amp;":"&amp;ADDRESS(ROW(AU245),COLUMN(AU245)-1,1,1),TRUE),"OK")&gt;0,"OK","NOK")),
              IF(AU$8&gt;=VLOOKUP($A245,'2.2'!$D:$O,5,FALSE),"OK","NOK")),
         "")</f>
        <v/>
      </c>
      <c r="AV245" s="1156" t="str">
        <f ca="1">IF(intern2!AW81&gt;0,
        IF(AV$166="X",
              IF(COUNTBLANK(INDIRECT(ADDRESS(ROW(AV245),MATCH(AV$167,$166:$166,0),1,1)&amp;":"&amp;ADDRESS(ROW(AV245),COLUMN(AV245)-1,1,1),TRUE))&gt;0,"",
                    IF(COUNTIF(INDIRECT(ADDRESS(ROW(AV245),MATCH(AV$167,$166:$166,0),1,1)&amp;":"&amp;ADDRESS(ROW(AV245),COLUMN(AV245)-1,1,1),TRUE),"OK")&gt;0,"OK","NOK")),
              IF(AV$8&gt;=VLOOKUP($A245,'2.2'!$D:$O,5,FALSE),"OK","NOK")),
         "")</f>
        <v/>
      </c>
      <c r="AW245" s="1156" t="str">
        <f ca="1">IF(intern2!AX81&gt;0,
        IF(AW$166="X",
              IF(COUNTBLANK(INDIRECT(ADDRESS(ROW(AW245),MATCH(AW$167,$166:$166,0),1,1)&amp;":"&amp;ADDRESS(ROW(AW245),COLUMN(AW245)-1,1,1),TRUE))&gt;0,"",
                    IF(COUNTIF(INDIRECT(ADDRESS(ROW(AW245),MATCH(AW$167,$166:$166,0),1,1)&amp;":"&amp;ADDRESS(ROW(AW245),COLUMN(AW245)-1,1,1),TRUE),"OK")&gt;0,"OK","NOK")),
              IF(AW$8&gt;=VLOOKUP($A245,'2.2'!$D:$O,5,FALSE),"OK","NOK")),
         "")</f>
        <v/>
      </c>
      <c r="AX245" s="1156" t="str">
        <f ca="1">IF(intern2!AY81&gt;0,
        IF(AX$166="X",
              IF(COUNTBLANK(INDIRECT(ADDRESS(ROW(AX245),MATCH(AX$167,$166:$166,0),1,1)&amp;":"&amp;ADDRESS(ROW(AX245),COLUMN(AX245)-1,1,1),TRUE))&gt;0,"",
                    IF(COUNTIF(INDIRECT(ADDRESS(ROW(AX245),MATCH(AX$167,$166:$166,0),1,1)&amp;":"&amp;ADDRESS(ROW(AX245),COLUMN(AX245)-1,1,1),TRUE),"OK")&gt;0,"OK","NOK")),
              IF(AX$8&gt;=VLOOKUP($A245,'2.2'!$D:$O,5,FALSE),"OK","NOK")),
         "")</f>
        <v/>
      </c>
      <c r="AY245" s="1156" t="str">
        <f ca="1">IF(intern2!AZ81&gt;0,
        IF(AY$166="X",
              IF(COUNTBLANK(INDIRECT(ADDRESS(ROW(AY245),MATCH(AY$167,$166:$166,0),1,1)&amp;":"&amp;ADDRESS(ROW(AY245),COLUMN(AY245)-1,1,1),TRUE))&gt;0,"",
                    IF(COUNTIF(INDIRECT(ADDRESS(ROW(AY245),MATCH(AY$167,$166:$166,0),1,1)&amp;":"&amp;ADDRESS(ROW(AY245),COLUMN(AY245)-1,1,1),TRUE),"OK")&gt;0,"OK","NOK")),
              IF(AY$8&gt;=VLOOKUP($A245,'2.2'!$D:$O,5,FALSE),"OK","NOK")),
         "")</f>
        <v/>
      </c>
      <c r="AZ245" s="1269" t="str">
        <f ca="1">IF(intern2!BA81&gt;0,
        IF(AZ$166="X",
              IF(COUNTBLANK(INDIRECT(ADDRESS(ROW(AZ245),MATCH(AZ$167,$166:$166,0),1,1)&amp;":"&amp;ADDRESS(ROW(AZ245),COLUMN(AZ245)-1,1,1),TRUE))&gt;0,"",
                    IF(COUNTIF(INDIRECT(ADDRESS(ROW(AZ245),MATCH(AZ$167,$166:$166,0),1,1)&amp;":"&amp;ADDRESS(ROW(AZ245),COLUMN(AZ245)-1,1,1),TRUE),"OK")&gt;0,"OK","NOK")),
              IF(AZ$8&gt;=VLOOKUP($A245,'2.2'!$D:$O,5,FALSE),"OK","NOK")),
         "")</f>
        <v/>
      </c>
      <c r="BA245" s="1156" t="str">
        <f ca="1">IF(intern2!BB81&gt;0,
        IF(BA$166="X",
              IF(COUNTBLANK(INDIRECT(ADDRESS(ROW(BA245),MATCH(BA$167,$166:$166,0),1,1)&amp;":"&amp;ADDRESS(ROW(BA245),COLUMN(BA245)-1,1,1),TRUE))&gt;0,"",
                    IF(COUNTIF(INDIRECT(ADDRESS(ROW(BA245),MATCH(BA$167,$166:$166,0),1,1)&amp;":"&amp;ADDRESS(ROW(BA245),COLUMN(BA245)-1,1,1),TRUE),"OK")&gt;0,"OK","NOK")),
              IF(BA$8&gt;=VLOOKUP($A245,'2.2'!$D:$O,5,FALSE),"OK","NOK")),
         "")</f>
        <v/>
      </c>
      <c r="BB245" s="1156" t="str">
        <f ca="1">IF(intern2!BC81&gt;0,
        IF(BB$166="X",
              IF(COUNTBLANK(INDIRECT(ADDRESS(ROW(BB245),MATCH(BB$167,$166:$166,0),1,1)&amp;":"&amp;ADDRESS(ROW(BB245),COLUMN(BB245)-1,1,1),TRUE))&gt;0,"",
                    IF(COUNTIF(INDIRECT(ADDRESS(ROW(BB245),MATCH(BB$167,$166:$166,0),1,1)&amp;":"&amp;ADDRESS(ROW(BB245),COLUMN(BB245)-1,1,1),TRUE),"OK")&gt;0,"OK","NOK")),
              IF(BB$8&gt;=VLOOKUP($A245,'2.2'!$D:$O,5,FALSE),"OK","NOK")),
         "")</f>
        <v/>
      </c>
      <c r="BC245" s="1156" t="str">
        <f ca="1">IF(intern2!BD81&gt;0,
        IF(BC$166="X",
              IF(COUNTBLANK(INDIRECT(ADDRESS(ROW(BC245),MATCH(BC$167,$166:$166,0),1,1)&amp;":"&amp;ADDRESS(ROW(BC245),COLUMN(BC245)-1,1,1),TRUE))&gt;0,"",
                    IF(COUNTIF(INDIRECT(ADDRESS(ROW(BC245),MATCH(BC$167,$166:$166,0),1,1)&amp;":"&amp;ADDRESS(ROW(BC245),COLUMN(BC245)-1,1,1),TRUE),"OK")&gt;0,"OK","NOK")),
              IF(BC$8&gt;=VLOOKUP($A245,'2.2'!$D:$O,5,FALSE),"OK","NOK")),
         "")</f>
        <v/>
      </c>
      <c r="BD245" s="1156" t="str">
        <f ca="1">IF(intern2!BE81&gt;0,
        IF(BD$166="X",
              IF(COUNTBLANK(INDIRECT(ADDRESS(ROW(BD245),MATCH(BD$167,$166:$166,0),1,1)&amp;":"&amp;ADDRESS(ROW(BD245),COLUMN(BD245)-1,1,1),TRUE))&gt;0,"",
                    IF(COUNTIF(INDIRECT(ADDRESS(ROW(BD245),MATCH(BD$167,$166:$166,0),1,1)&amp;":"&amp;ADDRESS(ROW(BD245),COLUMN(BD245)-1,1,1),TRUE),"OK")&gt;0,"OK","NOK")),
              IF(BD$8&gt;=VLOOKUP($A245,'2.2'!$D:$O,5,FALSE),"OK","NOK")),
         "")</f>
        <v/>
      </c>
      <c r="BE245" s="1156" t="str">
        <f ca="1">IF(intern2!BF81&gt;0,
        IF(BE$166="X",
              IF(COUNTBLANK(INDIRECT(ADDRESS(ROW(BE245),MATCH(BE$167,$166:$166,0),1,1)&amp;":"&amp;ADDRESS(ROW(BE245),COLUMN(BE245)-1,1,1),TRUE))&gt;0,"",
                    IF(COUNTIF(INDIRECT(ADDRESS(ROW(BE245),MATCH(BE$167,$166:$166,0),1,1)&amp;":"&amp;ADDRESS(ROW(BE245),COLUMN(BE245)-1,1,1),TRUE),"OK")&gt;0,"OK","NOK")),
              IF(BE$8&gt;=VLOOKUP($A245,'2.2'!$D:$O,5,FALSE),"OK","NOK")),
         "")</f>
        <v/>
      </c>
      <c r="BF245" s="1170" t="str">
        <f ca="1">IF(intern2!BG81&gt;0,
        IF(BF$166="X",
              IF(COUNTBLANK(INDIRECT(ADDRESS(ROW(BF245),MATCH(BF$167,$166:$166,0),1,1)&amp;":"&amp;ADDRESS(ROW(BF245),COLUMN(BF245)-1,1,1),TRUE))&gt;0,"",
                    IF(COUNTIF(INDIRECT(ADDRESS(ROW(BF245),MATCH(BF$167,$166:$166,0),1,1)&amp;":"&amp;ADDRESS(ROW(BF245),COLUMN(BF245)-1,1,1),TRUE),"OK")&gt;0,"OK","NOK")),
              IF(BF$8&gt;=VLOOKUP($A245,'2.2'!$D:$O,5,FALSE),"OK","NOK")),
         "")</f>
        <v/>
      </c>
      <c r="BG245" s="1269" t="str">
        <f ca="1">IF(intern2!BH81&gt;0,
        IF(BG$166="X",
              IF(COUNTBLANK(INDIRECT(ADDRESS(ROW(BG245),MATCH(BG$167,$166:$166,0),1,1)&amp;":"&amp;ADDRESS(ROW(BG245),COLUMN(BG245)-1,1,1),TRUE))&gt;0,"",
                    IF(COUNTIF(INDIRECT(ADDRESS(ROW(BG245),MATCH(BG$167,$166:$166,0),1,1)&amp;":"&amp;ADDRESS(ROW(BG245),COLUMN(BG245)-1,1,1),TRUE),"OK")&gt;0,"OK","NOK")),
              IF(BG$8&gt;=VLOOKUP($A245,'2.2'!$D:$O,5,FALSE),"OK","NOK")),
         "")</f>
        <v/>
      </c>
      <c r="BH245" s="1176" t="str">
        <f t="shared" ca="1" si="77"/>
        <v>NOK</v>
      </c>
      <c r="BI245" s="1176"/>
    </row>
    <row r="246" spans="1:62" ht="39.6" x14ac:dyDescent="0.25">
      <c r="A246" s="716" t="str">
        <f t="shared" ref="A246:B246" si="90">+A86</f>
        <v>NEP1</v>
      </c>
      <c r="B246" s="1157" t="str">
        <f t="shared" si="90"/>
        <v>Nefrologia (insufficienza renale acuta e insufficienza renale cronica terminale)</v>
      </c>
      <c r="C246" s="1156" t="str">
        <f ca="1">IF(intern2!D82&gt;0,
        IF(C$166="X",
              IF(COUNTBLANK(INDIRECT(ADDRESS(ROW(C246),MATCH(C$167,$166:$166,0),1,1)&amp;":"&amp;ADDRESS(ROW(C246),COLUMN(C246)-1,1,1),TRUE))&gt;0,"",
                    IF(COUNTIF(INDIRECT(ADDRESS(ROW(C246),MATCH(C$167,$166:$166,0),1,1)&amp;":"&amp;ADDRESS(ROW(C246),COLUMN(C246)-1,1,1),TRUE),"OK")&gt;0,"OK","NOK")),
              IF(C$8&gt;=VLOOKUP($A246,'2.2'!$D:$O,5,FALSE),"OK","NOK")),
         "")</f>
        <v/>
      </c>
      <c r="D246" s="1156" t="str">
        <f ca="1">IF(intern2!E82&gt;0,
        IF(D$166="X",
              IF(COUNTBLANK(INDIRECT(ADDRESS(ROW(D246),MATCH(D$167,$166:$166,0),1,1)&amp;":"&amp;ADDRESS(ROW(D246),COLUMN(D246)-1,1,1),TRUE))&gt;0,"",
                    IF(COUNTIF(INDIRECT(ADDRESS(ROW(D246),MATCH(D$167,$166:$166,0),1,1)&amp;":"&amp;ADDRESS(ROW(D246),COLUMN(D246)-1,1,1),TRUE),"OK")&gt;0,"OK","NOK")),
              IF(D$8&gt;=VLOOKUP($A246,'2.2'!$D:$O,5,FALSE),"OK","NOK")),
         "")</f>
        <v/>
      </c>
      <c r="E246" s="1156" t="str">
        <f ca="1">IF(intern2!F82&gt;0,
        IF(E$166="X",
              IF(COUNTBLANK(INDIRECT(ADDRESS(ROW(E246),MATCH(E$167,$166:$166,0),1,1)&amp;":"&amp;ADDRESS(ROW(E246),COLUMN(E246)-1,1,1),TRUE))&gt;0,"",
                    IF(COUNTIF(INDIRECT(ADDRESS(ROW(E246),MATCH(E$167,$166:$166,0),1,1)&amp;":"&amp;ADDRESS(ROW(E246),COLUMN(E246)-1,1,1),TRUE),"OK")&gt;0,"OK","NOK")),
              IF(E$8&gt;=VLOOKUP($A246,'2.2'!$D:$O,5,FALSE),"OK","NOK")),
         "")</f>
        <v/>
      </c>
      <c r="F246" s="1156" t="str">
        <f ca="1">IF(intern2!G82&gt;0,
        IF(F$166="X",
              IF(COUNTBLANK(INDIRECT(ADDRESS(ROW(F246),MATCH(F$167,$166:$166,0),1,1)&amp;":"&amp;ADDRESS(ROW(F246),COLUMN(F246)-1,1,1),TRUE))&gt;0,"",
                    IF(COUNTIF(INDIRECT(ADDRESS(ROW(F246),MATCH(F$167,$166:$166,0),1,1)&amp;":"&amp;ADDRESS(ROW(F246),COLUMN(F246)-1,1,1),TRUE),"OK")&gt;0,"OK","NOK")),
              IF(F$8&gt;=VLOOKUP($A246,'2.2'!$D:$O,5,FALSE),"OK","NOK")),
         "")</f>
        <v/>
      </c>
      <c r="G246" s="1156" t="str">
        <f ca="1">IF(intern2!H82&gt;0,
        IF(G$166="X",
              IF(COUNTBLANK(INDIRECT(ADDRESS(ROW(G246),MATCH(G$167,$166:$166,0),1,1)&amp;":"&amp;ADDRESS(ROW(G246),COLUMN(G246)-1,1,1),TRUE))&gt;0,"",
                    IF(COUNTIF(INDIRECT(ADDRESS(ROW(G246),MATCH(G$167,$166:$166,0),1,1)&amp;":"&amp;ADDRESS(ROW(G246),COLUMN(G246)-1,1,1),TRUE),"OK")&gt;0,"OK","NOK")),
              IF(G$8&gt;=VLOOKUP($A246,'2.2'!$D:$O,5,FALSE),"OK","NOK")),
         "")</f>
        <v/>
      </c>
      <c r="H246" s="1156" t="str">
        <f ca="1">IF(intern2!I82&gt;0,
        IF(H$166="X",
              IF(COUNTBLANK(INDIRECT(ADDRESS(ROW(H246),MATCH(H$167,$166:$166,0),1,1)&amp;":"&amp;ADDRESS(ROW(H246),COLUMN(H246)-1,1,1),TRUE))&gt;0,"",
                    IF(COUNTIF(INDIRECT(ADDRESS(ROW(H246),MATCH(H$167,$166:$166,0),1,1)&amp;":"&amp;ADDRESS(ROW(H246),COLUMN(H246)-1,1,1),TRUE),"OK")&gt;0,"OK","NOK")),
              IF(H$8&gt;=VLOOKUP($A246,'2.2'!$D:$O,5,FALSE),"OK","NOK")),
         "")</f>
        <v/>
      </c>
      <c r="I246" s="1269" t="str">
        <f ca="1">IF(intern2!J82&gt;0,
        IF(I$166="X",
              IF(COUNTBLANK(INDIRECT(ADDRESS(ROW(I246),MATCH(I$167,$166:$166,0),1,1)&amp;":"&amp;ADDRESS(ROW(I246),COLUMN(I246)-1,1,1),TRUE))&gt;0,"",
                    IF(COUNTIF(INDIRECT(ADDRESS(ROW(I246),MATCH(I$167,$166:$166,0),1,1)&amp;":"&amp;ADDRESS(ROW(I246),COLUMN(I246)-1,1,1),TRUE),"OK")&gt;0,"OK","NOK")),
              IF(I$8&gt;=VLOOKUP($A246,'2.2'!$D:$O,5,FALSE),"OK","NOK")),
         "")</f>
        <v/>
      </c>
      <c r="J246" s="1159" t="str">
        <f ca="1">IF(intern2!K82&gt;0,
        IF(J$166="X",
              IF(COUNTBLANK(INDIRECT(ADDRESS(ROW(J246),MATCH(J$167,$166:$166,0),1,1)&amp;":"&amp;ADDRESS(ROW(J246),COLUMN(J246)-1,1,1),TRUE))&gt;0,"",
                    IF(COUNTIF(INDIRECT(ADDRESS(ROW(J246),MATCH(J$167,$166:$166,0),1,1)&amp;":"&amp;ADDRESS(ROW(J246),COLUMN(J246)-1,1,1),TRUE),"OK")&gt;0,"OK","NOK")),
              IF(J$8&gt;=VLOOKUP($A246,'2.2'!$D:$O,5,FALSE),"OK","NOK")),
         "")</f>
        <v/>
      </c>
      <c r="K246" s="1156" t="str">
        <f ca="1">IF(intern2!L82&gt;0,
        IF(K$166="X",
              IF(COUNTBLANK(INDIRECT(ADDRESS(ROW(K246),MATCH(K$167,$166:$166,0),1,1)&amp;":"&amp;ADDRESS(ROW(K246),COLUMN(K246)-1,1,1),TRUE))&gt;0,"",
                    IF(COUNTIF(INDIRECT(ADDRESS(ROW(K246),MATCH(K$167,$166:$166,0),1,1)&amp;":"&amp;ADDRESS(ROW(K246),COLUMN(K246)-1,1,1),TRUE),"OK")&gt;0,"OK","NOK")),
              IF(K$8&gt;=VLOOKUP($A246,'2.2'!$D:$O,5,FALSE),"OK","NOK")),
         "")</f>
        <v/>
      </c>
      <c r="L246" s="1156" t="str">
        <f ca="1">IF(intern2!M82&gt;0,
        IF(L$166="X",
              IF(COUNTBLANK(INDIRECT(ADDRESS(ROW(L246),MATCH(L$167,$166:$166,0),1,1)&amp;":"&amp;ADDRESS(ROW(L246),COLUMN(L246)-1,1,1),TRUE))&gt;0,"",
                    IF(COUNTIF(INDIRECT(ADDRESS(ROW(L246),MATCH(L$167,$166:$166,0),1,1)&amp;":"&amp;ADDRESS(ROW(L246),COLUMN(L246)-1,1,1),TRUE),"OK")&gt;0,"OK","NOK")),
              IF(L$8&gt;=VLOOKUP($A246,'2.2'!$D:$O,5,FALSE),"OK","NOK")),
         "")</f>
        <v/>
      </c>
      <c r="M246" s="1156" t="str">
        <f ca="1">IF(intern2!N82&gt;0,
        IF(M$166="X",
              IF(COUNTBLANK(INDIRECT(ADDRESS(ROW(M246),MATCH(M$167,$166:$166,0),1,1)&amp;":"&amp;ADDRESS(ROW(M246),COLUMN(M246)-1,1,1),TRUE))&gt;0,"",
                    IF(COUNTIF(INDIRECT(ADDRESS(ROW(M246),MATCH(M$167,$166:$166,0),1,1)&amp;":"&amp;ADDRESS(ROW(M246),COLUMN(M246)-1,1,1),TRUE),"OK")&gt;0,"OK","NOK")),
              IF(M$8&gt;=VLOOKUP($A246,'2.2'!$D:$O,5,FALSE),"OK","NOK")),
         "")</f>
        <v/>
      </c>
      <c r="N246" s="1156" t="str">
        <f ca="1">IF(intern2!O82&gt;0,
        IF(N$166="X",
              IF(COUNTBLANK(INDIRECT(ADDRESS(ROW(N246),MATCH(N$167,$166:$166,0),1,1)&amp;":"&amp;ADDRESS(ROW(N246),COLUMN(N246)-1,1,1),TRUE))&gt;0,"",
                    IF(COUNTIF(INDIRECT(ADDRESS(ROW(N246),MATCH(N$167,$166:$166,0),1,1)&amp;":"&amp;ADDRESS(ROW(N246),COLUMN(N246)-1,1,1),TRUE),"OK")&gt;0,"OK","NOK")),
              IF(N$8&gt;=VLOOKUP($A246,'2.2'!$D:$O,5,FALSE),"OK","NOK")),
         "")</f>
        <v/>
      </c>
      <c r="O246" s="1156" t="str">
        <f ca="1">IF(intern2!P82&gt;0,
        IF(O$166="X",
              IF(COUNTBLANK(INDIRECT(ADDRESS(ROW(O246),MATCH(O$167,$166:$166,0),1,1)&amp;":"&amp;ADDRESS(ROW(O246),COLUMN(O246)-1,1,1),TRUE))&gt;0,"",
                    IF(COUNTIF(INDIRECT(ADDRESS(ROW(O246),MATCH(O$167,$166:$166,0),1,1)&amp;":"&amp;ADDRESS(ROW(O246),COLUMN(O246)-1,1,1),TRUE),"OK")&gt;0,"OK","NOK")),
              IF(O$8&gt;=VLOOKUP($A246,'2.2'!$D:$O,5,FALSE),"OK","NOK")),
         "")</f>
        <v/>
      </c>
      <c r="P246" s="1156" t="str">
        <f ca="1">IF(intern2!Q82&gt;0,
        IF(P$166="X",
              IF(COUNTBLANK(INDIRECT(ADDRESS(ROW(P246),MATCH(P$167,$166:$166,0),1,1)&amp;":"&amp;ADDRESS(ROW(P246),COLUMN(P246)-1,1,1),TRUE))&gt;0,"",
                    IF(COUNTIF(INDIRECT(ADDRESS(ROW(P246),MATCH(P$167,$166:$166,0),1,1)&amp;":"&amp;ADDRESS(ROW(P246),COLUMN(P246)-1,1,1),TRUE),"OK")&gt;0,"OK","NOK")),
              IF(P$8&gt;=VLOOKUP($A246,'2.2'!$D:$O,5,FALSE),"OK","NOK")),
         "")</f>
        <v/>
      </c>
      <c r="Q246" s="1156" t="str">
        <f ca="1">IF(intern2!R82&gt;0,
        IF(Q$166="X",
              IF(COUNTBLANK(INDIRECT(ADDRESS(ROW(Q246),MATCH(Q$167,$166:$166,0),1,1)&amp;":"&amp;ADDRESS(ROW(Q246),COLUMN(Q246)-1,1,1),TRUE))&gt;0,"",
                    IF(COUNTIF(INDIRECT(ADDRESS(ROW(Q246),MATCH(Q$167,$166:$166,0),1,1)&amp;":"&amp;ADDRESS(ROW(Q246),COLUMN(Q246)-1,1,1),TRUE),"OK")&gt;0,"OK","NOK")),
              IF(Q$8&gt;=VLOOKUP($A246,'2.2'!$D:$O,5,FALSE),"OK","NOK")),
         "")</f>
        <v/>
      </c>
      <c r="R246" s="1159" t="str">
        <f ca="1">IF(intern2!S82&gt;0,
        IF(R$166="X",
              IF(COUNTBLANK(INDIRECT(ADDRESS(ROW(R246),MATCH(R$167,$166:$166,0),1,1)&amp;":"&amp;ADDRESS(ROW(R246),COLUMN(R246)-1,1,1),TRUE))&gt;0,"",
                    IF(COUNTIF(INDIRECT(ADDRESS(ROW(R246),MATCH(R$167,$166:$166,0),1,1)&amp;":"&amp;ADDRESS(ROW(R246),COLUMN(R246)-1,1,1),TRUE),"OK")&gt;0,"OK","NOK")),
              IF(R$8&gt;=VLOOKUP($A246,'2.2'!$D:$O,5,FALSE),"OK","NOK")),
         "")</f>
        <v/>
      </c>
      <c r="S246" s="1159" t="str">
        <f ca="1">IF(intern2!T82&gt;0,
        IF(S$166="X",
              IF(COUNTBLANK(INDIRECT(ADDRESS(ROW(S246),MATCH(S$167,$166:$166,0),1,1)&amp;":"&amp;ADDRESS(ROW(S246),COLUMN(S246)-1,1,1),TRUE))&gt;0,"",
                    IF(COUNTIF(INDIRECT(ADDRESS(ROW(S246),MATCH(S$167,$166:$166,0),1,1)&amp;":"&amp;ADDRESS(ROW(S246),COLUMN(S246)-1,1,1),TRUE),"OK")&gt;0,"OK","NOK")),
              IF(S$8&gt;=VLOOKUP($A246,'2.2'!$D:$O,5,FALSE),"OK","NOK")),
         "")</f>
        <v/>
      </c>
      <c r="T246" s="1156" t="str">
        <f ca="1">IF(intern2!U82&gt;0,
        IF(T$166="X",
              IF(COUNTBLANK(INDIRECT(ADDRESS(ROW(T246),MATCH(T$167,$166:$166,0),1,1)&amp;":"&amp;ADDRESS(ROW(T246),COLUMN(T246)-1,1,1),TRUE))&gt;0,"",
                    IF(COUNTIF(INDIRECT(ADDRESS(ROW(T246),MATCH(T$167,$166:$166,0),1,1)&amp;":"&amp;ADDRESS(ROW(T246),COLUMN(T246)-1,1,1),TRUE),"OK")&gt;0,"OK","NOK")),
              IF(T$8&gt;=VLOOKUP($A246,'2.2'!$D:$O,5,FALSE),"OK","NOK")),
         "")</f>
        <v/>
      </c>
      <c r="U246" s="1156" t="str">
        <f ca="1">IF(intern2!V82&gt;0,
        IF(U$166="X",
              IF(COUNTBLANK(INDIRECT(ADDRESS(ROW(U246),MATCH(U$167,$166:$166,0),1,1)&amp;":"&amp;ADDRESS(ROW(U246),COLUMN(U246)-1,1,1),TRUE))&gt;0,"",
                    IF(COUNTIF(INDIRECT(ADDRESS(ROW(U246),MATCH(U$167,$166:$166,0),1,1)&amp;":"&amp;ADDRESS(ROW(U246),COLUMN(U246)-1,1,1),TRUE),"OK")&gt;0,"OK","NOK")),
              IF(U$8&gt;=VLOOKUP($A246,'2.2'!$D:$O,5,FALSE),"OK","NOK")),
         "")</f>
        <v/>
      </c>
      <c r="V246" s="1156" t="str">
        <f ca="1">IF(intern2!W82&gt;0,
        IF(V$166="X",
              IF(COUNTBLANK(INDIRECT(ADDRESS(ROW(V246),MATCH(V$167,$166:$166,0),1,1)&amp;":"&amp;ADDRESS(ROW(V246),COLUMN(V246)-1,1,1),TRUE))&gt;0,"",
                    IF(COUNTIF(INDIRECT(ADDRESS(ROW(V246),MATCH(V$167,$166:$166,0),1,1)&amp;":"&amp;ADDRESS(ROW(V246),COLUMN(V246)-1,1,1),TRUE),"OK")&gt;0,"OK","NOK")),
              IF(V$8&gt;=VLOOKUP($A246,'2.2'!$D:$O,5,FALSE),"OK","NOK")),
         "")</f>
        <v/>
      </c>
      <c r="W246" s="1156" t="str">
        <f ca="1">IF(intern2!X82&gt;0,
        IF(W$166="X",
              IF(COUNTBLANK(INDIRECT(ADDRESS(ROW(W246),MATCH(W$167,$166:$166,0),1,1)&amp;":"&amp;ADDRESS(ROW(W246),COLUMN(W246)-1,1,1),TRUE))&gt;0,"",
                    IF(COUNTIF(INDIRECT(ADDRESS(ROW(W246),MATCH(W$167,$166:$166,0),1,1)&amp;":"&amp;ADDRESS(ROW(W246),COLUMN(W246)-1,1,1),TRUE),"OK")&gt;0,"OK","NOK")),
              IF(W$8&gt;=VLOOKUP($A246,'2.2'!$D:$O,5,FALSE),"OK","NOK")),
         "")</f>
        <v/>
      </c>
      <c r="X246" s="1156" t="str">
        <f ca="1">IF(intern2!Y82&gt;0,
        IF(X$166="X",
              IF(COUNTBLANK(INDIRECT(ADDRESS(ROW(X246),MATCH(X$167,$166:$166,0),1,1)&amp;":"&amp;ADDRESS(ROW(X246),COLUMN(X246)-1,1,1),TRUE))&gt;0,"",
                    IF(COUNTIF(INDIRECT(ADDRESS(ROW(X246),MATCH(X$167,$166:$166,0),1,1)&amp;":"&amp;ADDRESS(ROW(X246),COLUMN(X246)-1,1,1),TRUE),"OK")&gt;0,"OK","NOK")),
              IF(X$8&gt;=VLOOKUP($A246,'2.2'!$D:$O,5,FALSE),"OK","NOK")),
         "")</f>
        <v/>
      </c>
      <c r="Y246" s="1170" t="str">
        <f ca="1">IF(intern2!Z82&gt;0,
        IF(Y$166="X",
              IF(COUNTBLANK(INDIRECT(ADDRESS(ROW(Y246),MATCH(Y$167,$166:$166,0),1,1)&amp;":"&amp;ADDRESS(ROW(Y246),COLUMN(Y246)-1,1,1),TRUE))&gt;0,"",
                    IF(COUNTIF(INDIRECT(ADDRESS(ROW(Y246),MATCH(Y$167,$166:$166,0),1,1)&amp;":"&amp;ADDRESS(ROW(Y246),COLUMN(Y246)-1,1,1),TRUE),"OK")&gt;0,"OK","NOK")),
              IF(Y$8&gt;=VLOOKUP($A246,'2.2'!$D:$O,5,FALSE),"OK","NOK")),
         "")</f>
        <v/>
      </c>
      <c r="Z246" s="1269" t="str">
        <f ca="1">IF(intern2!AA82&gt;0,
        IF(Z$166="X",
              IF(COUNTBLANK(INDIRECT(ADDRESS(ROW(Z246),MATCH(Z$167,$166:$166,0),1,1)&amp;":"&amp;ADDRESS(ROW(Z246),COLUMN(Z246)-1,1,1),TRUE))&gt;0,"",
                    IF(COUNTIF(INDIRECT(ADDRESS(ROW(Z246),MATCH(Z$167,$166:$166,0),1,1)&amp;":"&amp;ADDRESS(ROW(Z246),COLUMN(Z246)-1,1,1),TRUE),"OK")&gt;0,"OK","NOK")),
              IF(Z$8&gt;=VLOOKUP($A246,'2.2'!$D:$O,5,FALSE),"OK","NOK")),
         "")</f>
        <v/>
      </c>
      <c r="AA246" s="1156" t="str">
        <f ca="1">IF(intern2!AB82&gt;0,
        IF(AA$166="X",
              IF(COUNTBLANK(INDIRECT(ADDRESS(ROW(AA246),MATCH(AA$167,$166:$166,0),1,1)&amp;":"&amp;ADDRESS(ROW(AA246),COLUMN(AA246)-1,1,1),TRUE))&gt;0,"",
                    IF(COUNTIF(INDIRECT(ADDRESS(ROW(AA246),MATCH(AA$167,$166:$166,0),1,1)&amp;":"&amp;ADDRESS(ROW(AA246),COLUMN(AA246)-1,1,1),TRUE),"OK")&gt;0,"OK","NOK")),
              IF(AA$8&gt;=VLOOKUP($A246,'2.2'!$D:$O,5,FALSE),"OK","NOK")),
         "")</f>
        <v/>
      </c>
      <c r="AB246" s="1156" t="str">
        <f ca="1">IF(intern2!AC82&gt;0,
        IF(AB$166="X",
              IF(COUNTBLANK(INDIRECT(ADDRESS(ROW(AB246),MATCH(AB$167,$166:$166,0),1,1)&amp;":"&amp;ADDRESS(ROW(AB246),COLUMN(AB246)-1,1,1),TRUE))&gt;0,"",
                    IF(COUNTIF(INDIRECT(ADDRESS(ROW(AB246),MATCH(AB$167,$166:$166,0),1,1)&amp;":"&amp;ADDRESS(ROW(AB246),COLUMN(AB246)-1,1,1),TRUE),"OK")&gt;0,"OK","NOK")),
              IF(AB$8&gt;=VLOOKUP($A246,'2.2'!$D:$O,5,FALSE),"OK","NOK")),
         "")</f>
        <v/>
      </c>
      <c r="AC246" s="1156" t="str">
        <f ca="1">IF(intern2!AD82&gt;0,
        IF(AC$166="X",
              IF(COUNTBLANK(INDIRECT(ADDRESS(ROW(AC246),MATCH(AC$167,$166:$166,0),1,1)&amp;":"&amp;ADDRESS(ROW(AC246),COLUMN(AC246)-1,1,1),TRUE))&gt;0,"",
                    IF(COUNTIF(INDIRECT(ADDRESS(ROW(AC246),MATCH(AC$167,$166:$166,0),1,1)&amp;":"&amp;ADDRESS(ROW(AC246),COLUMN(AC246)-1,1,1),TRUE),"OK")&gt;0,"OK","NOK")),
              IF(AC$8&gt;=VLOOKUP($A246,'2.2'!$D:$O,5,FALSE),"OK","NOK")),
         "")</f>
        <v>NOK</v>
      </c>
      <c r="AD246" s="1156" t="str">
        <f ca="1">IF(intern2!AE82&gt;0,
        IF(AD$166="X",
              IF(COUNTBLANK(INDIRECT(ADDRESS(ROW(AD246),MATCH(AD$167,$166:$166,0),1,1)&amp;":"&amp;ADDRESS(ROW(AD246),COLUMN(AD246)-1,1,1),TRUE))&gt;0,"",
                    IF(COUNTIF(INDIRECT(ADDRESS(ROW(AD246),MATCH(AD$167,$166:$166,0),1,1)&amp;":"&amp;ADDRESS(ROW(AD246),COLUMN(AD246)-1,1,1),TRUE),"OK")&gt;0,"OK","NOK")),
              IF(AD$8&gt;=VLOOKUP($A246,'2.2'!$D:$O,5,FALSE),"OK","NOK")),
         "")</f>
        <v/>
      </c>
      <c r="AE246" s="1160" t="str">
        <f ca="1">IF(intern2!AF82&gt;0,
        IF(AE$166="X",
              IF(COUNTBLANK(INDIRECT(ADDRESS(ROW(AE246),MATCH(AE$167,$166:$166,0),1,1)&amp;":"&amp;ADDRESS(ROW(AE246),COLUMN(AE246)-1,1,1),TRUE))&gt;0,"",
                    IF(COUNTIF(INDIRECT(ADDRESS(ROW(AE246),MATCH(AE$167,$166:$166,0),1,1)&amp;":"&amp;ADDRESS(ROW(AE246),COLUMN(AE246)-1,1,1),TRUE),"OK")&gt;0,"OK","NOK")),
              IF(AE$8&gt;=VLOOKUP($A246,'2.2'!$D:$O,5,FALSE),"OK","NOK")),
         "")</f>
        <v/>
      </c>
      <c r="AF246" s="1269" t="str">
        <f ca="1">IF(intern2!AG82&gt;0,
        IF(AF$166="X",
              IF(COUNTBLANK(INDIRECT(ADDRESS(ROW(AF246),MATCH(AF$167,$166:$166,0),1,1)&amp;":"&amp;ADDRESS(ROW(AF246),COLUMN(AF246)-1,1,1),TRUE))&gt;0,"",
                    IF(COUNTIF(INDIRECT(ADDRESS(ROW(AF246),MATCH(AF$167,$166:$166,0),1,1)&amp;":"&amp;ADDRESS(ROW(AF246),COLUMN(AF246)-1,1,1),TRUE),"OK")&gt;0,"OK","NOK")),
              IF(AF$8&gt;=VLOOKUP($A246,'2.2'!$D:$O,5,FALSE),"OK","NOK")),
         "")</f>
        <v/>
      </c>
      <c r="AG246" s="1160" t="str">
        <f ca="1">IF(intern2!AH82&gt;0,
        IF(AG$166="X",
              IF(COUNTBLANK(INDIRECT(ADDRESS(ROW(AG246),MATCH(AG$167,$166:$166,0),1,1)&amp;":"&amp;ADDRESS(ROW(AG246),COLUMN(AG246)-1,1,1),TRUE))&gt;0,"",
                    IF(COUNTIF(INDIRECT(ADDRESS(ROW(AG246),MATCH(AG$167,$166:$166,0),1,1)&amp;":"&amp;ADDRESS(ROW(AG246),COLUMN(AG246)-1,1,1),TRUE),"OK")&gt;0,"OK","NOK")),
              IF(AG$8&gt;=VLOOKUP($A246,'2.2'!$D:$O,5,FALSE),"OK","NOK")),
         "")</f>
        <v/>
      </c>
      <c r="AH246" s="1160" t="str">
        <f ca="1">IF(intern2!AI82&gt;0,
        IF(AH$166="X",
              IF(COUNTBLANK(INDIRECT(ADDRESS(ROW(AH246),MATCH(AH$167,$166:$166,0),1,1)&amp;":"&amp;ADDRESS(ROW(AH246),COLUMN(AH246)-1,1,1),TRUE))&gt;0,"",
                    IF(COUNTIF(INDIRECT(ADDRESS(ROW(AH246),MATCH(AH$167,$166:$166,0),1,1)&amp;":"&amp;ADDRESS(ROW(AH246),COLUMN(AH246)-1,1,1),TRUE),"OK")&gt;0,"OK","NOK")),
              IF(AH$8&gt;=VLOOKUP($A246,'2.2'!$D:$O,5,FALSE),"OK","NOK")),
         "")</f>
        <v>NOK</v>
      </c>
      <c r="AI246" s="1156" t="str">
        <f ca="1">IF(intern2!AJ82&gt;0,
        IF(AI$166="X",
              IF(COUNTBLANK(INDIRECT(ADDRESS(ROW(AI246),MATCH(AI$167,$166:$166,0),1,1)&amp;":"&amp;ADDRESS(ROW(AI246),COLUMN(AI246)-1,1,1),TRUE))&gt;0,"",
                    IF(COUNTIF(INDIRECT(ADDRESS(ROW(AI246),MATCH(AI$167,$166:$166,0),1,1)&amp;":"&amp;ADDRESS(ROW(AI246),COLUMN(AI246)-1,1,1),TRUE),"OK")&gt;0,"OK","NOK")),
              IF(AI$8&gt;=VLOOKUP($A246,'2.2'!$D:$O,5,FALSE),"OK","NOK")),
         "")</f>
        <v/>
      </c>
      <c r="AJ246" s="1156" t="str">
        <f ca="1">IF(intern2!AK82&gt;0,
        IF(AJ$166="X",
              IF(COUNTBLANK(INDIRECT(ADDRESS(ROW(AJ246),MATCH(AJ$167,$166:$166,0),1,1)&amp;":"&amp;ADDRESS(ROW(AJ246),COLUMN(AJ246)-1,1,1),TRUE))&gt;0,"",
                    IF(COUNTIF(INDIRECT(ADDRESS(ROW(AJ246),MATCH(AJ$167,$166:$166,0),1,1)&amp;":"&amp;ADDRESS(ROW(AJ246),COLUMN(AJ246)-1,1,1),TRUE),"OK")&gt;0,"OK","NOK")),
              IF(AJ$8&gt;=VLOOKUP($A246,'2.2'!$D:$O,5,FALSE),"OK","NOK")),
         "")</f>
        <v/>
      </c>
      <c r="AK246" s="1156" t="str">
        <f ca="1">IF(intern2!AL82&gt;0,
        IF(AK$166="X",
              IF(COUNTBLANK(INDIRECT(ADDRESS(ROW(AK246),MATCH(AK$167,$166:$166,0),1,1)&amp;":"&amp;ADDRESS(ROW(AK246),COLUMN(AK246)-1,1,1),TRUE))&gt;0,"",
                    IF(COUNTIF(INDIRECT(ADDRESS(ROW(AK246),MATCH(AK$167,$166:$166,0),1,1)&amp;":"&amp;ADDRESS(ROW(AK246),COLUMN(AK246)-1,1,1),TRUE),"OK")&gt;0,"OK","NOK")),
              IF(AK$8&gt;=VLOOKUP($A246,'2.2'!$D:$O,5,FALSE),"OK","NOK")),
         "")</f>
        <v/>
      </c>
      <c r="AL246" s="1156" t="str">
        <f ca="1">IF(intern2!AM82&gt;0,
        IF(AL$166="X",
              IF(COUNTBLANK(INDIRECT(ADDRESS(ROW(AL246),MATCH(AL$167,$166:$166,0),1,1)&amp;":"&amp;ADDRESS(ROW(AL246),COLUMN(AL246)-1,1,1),TRUE))&gt;0,"",
                    IF(COUNTIF(INDIRECT(ADDRESS(ROW(AL246),MATCH(AL$167,$166:$166,0),1,1)&amp;":"&amp;ADDRESS(ROW(AL246),COLUMN(AL246)-1,1,1),TRUE),"OK")&gt;0,"OK","NOK")),
              IF(AL$8&gt;=VLOOKUP($A246,'2.2'!$D:$O,5,FALSE),"OK","NOK")),
         "")</f>
        <v/>
      </c>
      <c r="AM246" s="1269" t="str">
        <f ca="1">IF(intern2!AN82&gt;0,
        IF(AM$166="X",
              IF(COUNTBLANK(INDIRECT(ADDRESS(ROW(AM246),MATCH(AM$167,$166:$166,0),1,1)&amp;":"&amp;ADDRESS(ROW(AM246),COLUMN(AM246)-1,1,1),TRUE))&gt;0,"",
                    IF(COUNTIF(INDIRECT(ADDRESS(ROW(AM246),MATCH(AM$167,$166:$166,0),1,1)&amp;":"&amp;ADDRESS(ROW(AM246),COLUMN(AM246)-1,1,1),TRUE),"OK")&gt;0,"OK","NOK")),
              IF(AM$8&gt;=VLOOKUP($A246,'2.2'!$D:$O,5,FALSE),"OK","NOK")),
         "")</f>
        <v/>
      </c>
      <c r="AN246" s="1170" t="str">
        <f ca="1">IF(intern2!AO82&gt;0,
        IF(AN$166="X",
              IF(COUNTBLANK(INDIRECT(ADDRESS(ROW(AN246),MATCH(AN$167,$166:$166,0),1,1)&amp;":"&amp;ADDRESS(ROW(AN246),COLUMN(AN246)-1,1,1),TRUE))&gt;0,"",
                    IF(COUNTIF(INDIRECT(ADDRESS(ROW(AN246),MATCH(AN$167,$166:$166,0),1,1)&amp;":"&amp;ADDRESS(ROW(AN246),COLUMN(AN246)-1,1,1),TRUE),"OK")&gt;0,"OK","NOK")),
              IF(AN$8&gt;=VLOOKUP($A246,'2.2'!$D:$O,5,FALSE),"OK","NOK")),
         "")</f>
        <v/>
      </c>
      <c r="AO246" s="1156" t="str">
        <f ca="1">IF(intern2!AP82&gt;0,
        IF(AO$166="X",
              IF(COUNTBLANK(INDIRECT(ADDRESS(ROW(AO246),MATCH(AO$167,$166:$166,0),1,1)&amp;":"&amp;ADDRESS(ROW(AO246),COLUMN(AO246)-1,1,1),TRUE))&gt;0,"",
                    IF(COUNTIF(INDIRECT(ADDRESS(ROW(AO246),MATCH(AO$167,$166:$166,0),1,1)&amp;":"&amp;ADDRESS(ROW(AO246),COLUMN(AO246)-1,1,1),TRUE),"OK")&gt;0,"OK","NOK")),
              IF(AO$8&gt;=VLOOKUP($A246,'2.2'!$D:$O,5,FALSE),"OK","NOK")),
         "")</f>
        <v/>
      </c>
      <c r="AP246" s="1156" t="str">
        <f ca="1">IF(intern2!AQ82&gt;0,
        IF(AP$166="X",
              IF(COUNTBLANK(INDIRECT(ADDRESS(ROW(AP246),MATCH(AP$167,$166:$166,0),1,1)&amp;":"&amp;ADDRESS(ROW(AP246),COLUMN(AP246)-1,1,1),TRUE))&gt;0,"",
                    IF(COUNTIF(INDIRECT(ADDRESS(ROW(AP246),MATCH(AP$167,$166:$166,0),1,1)&amp;":"&amp;ADDRESS(ROW(AP246),COLUMN(AP246)-1,1,1),TRUE),"OK")&gt;0,"OK","NOK")),
              IF(AP$8&gt;=VLOOKUP($A246,'2.2'!$D:$O,5,FALSE),"OK","NOK")),
         "")</f>
        <v/>
      </c>
      <c r="AQ246" s="1269" t="str">
        <f ca="1">IF(intern2!AR82&gt;0,
        IF(AQ$166="X",
              IF(COUNTBLANK(INDIRECT(ADDRESS(ROW(AQ246),MATCH(AQ$167,$166:$166,0),1,1)&amp;":"&amp;ADDRESS(ROW(AQ246),COLUMN(AQ246)-1,1,1),TRUE))&gt;0,"",
                    IF(COUNTIF(INDIRECT(ADDRESS(ROW(AQ246),MATCH(AQ$167,$166:$166,0),1,1)&amp;":"&amp;ADDRESS(ROW(AQ246),COLUMN(AQ246)-1,1,1),TRUE),"OK")&gt;0,"OK","NOK")),
              IF(AQ$8&gt;=VLOOKUP($A246,'2.2'!$D:$O,5,FALSE),"OK","NOK")),
         "")</f>
        <v/>
      </c>
      <c r="AR246" s="1156" t="str">
        <f ca="1">IF(intern2!AS82&gt;0,
        IF(AR$166="X",
              IF(COUNTBLANK(INDIRECT(ADDRESS(ROW(AR246),MATCH(AR$167,$166:$166,0),1,1)&amp;":"&amp;ADDRESS(ROW(AR246),COLUMN(AR246)-1,1,1),TRUE))&gt;0,"",
                    IF(COUNTIF(INDIRECT(ADDRESS(ROW(AR246),MATCH(AR$167,$166:$166,0),1,1)&amp;":"&amp;ADDRESS(ROW(AR246),COLUMN(AR246)-1,1,1),TRUE),"OK")&gt;0,"OK","NOK")),
              IF(AR$8&gt;=VLOOKUP($A246,'2.2'!$D:$O,5,FALSE),"OK","NOK")),
         "")</f>
        <v/>
      </c>
      <c r="AS246" s="1156" t="str">
        <f ca="1">IF(intern2!AT82&gt;0,
        IF(AS$166="X",
              IF(COUNTBLANK(INDIRECT(ADDRESS(ROW(AS246),MATCH(AS$167,$166:$166,0),1,1)&amp;":"&amp;ADDRESS(ROW(AS246),COLUMN(AS246)-1,1,1),TRUE))&gt;0,"",
                    IF(COUNTIF(INDIRECT(ADDRESS(ROW(AS246),MATCH(AS$167,$166:$166,0),1,1)&amp;":"&amp;ADDRESS(ROW(AS246),COLUMN(AS246)-1,1,1),TRUE),"OK")&gt;0,"OK","NOK")),
              IF(AS$8&gt;=VLOOKUP($A246,'2.2'!$D:$O,5,FALSE),"OK","NOK")),
         "")</f>
        <v/>
      </c>
      <c r="AT246" s="1269" t="str">
        <f ca="1">IF(intern2!AU82&gt;0,
        IF(AT$166="X",
              IF(COUNTBLANK(INDIRECT(ADDRESS(ROW(AT246),MATCH(AT$167,$166:$166,0),1,1)&amp;":"&amp;ADDRESS(ROW(AT246),COLUMN(AT246)-1,1,1),TRUE))&gt;0,"",
                    IF(COUNTIF(INDIRECT(ADDRESS(ROW(AT246),MATCH(AT$167,$166:$166,0),1,1)&amp;":"&amp;ADDRESS(ROW(AT246),COLUMN(AT246)-1,1,1),TRUE),"OK")&gt;0,"OK","NOK")),
              IF(AT$8&gt;=VLOOKUP($A246,'2.2'!$D:$O,5,FALSE),"OK","NOK")),
         "")</f>
        <v/>
      </c>
      <c r="AU246" s="1156" t="str">
        <f ca="1">IF(intern2!AV82&gt;0,
        IF(AU$166="X",
              IF(COUNTBLANK(INDIRECT(ADDRESS(ROW(AU246),MATCH(AU$167,$166:$166,0),1,1)&amp;":"&amp;ADDRESS(ROW(AU246),COLUMN(AU246)-1,1,1),TRUE))&gt;0,"",
                    IF(COUNTIF(INDIRECT(ADDRESS(ROW(AU246),MATCH(AU$167,$166:$166,0),1,1)&amp;":"&amp;ADDRESS(ROW(AU246),COLUMN(AU246)-1,1,1),TRUE),"OK")&gt;0,"OK","NOK")),
              IF(AU$8&gt;=VLOOKUP($A246,'2.2'!$D:$O,5,FALSE),"OK","NOK")),
         "")</f>
        <v/>
      </c>
      <c r="AV246" s="1156" t="str">
        <f ca="1">IF(intern2!AW82&gt;0,
        IF(AV$166="X",
              IF(COUNTBLANK(INDIRECT(ADDRESS(ROW(AV246),MATCH(AV$167,$166:$166,0),1,1)&amp;":"&amp;ADDRESS(ROW(AV246),COLUMN(AV246)-1,1,1),TRUE))&gt;0,"",
                    IF(COUNTIF(INDIRECT(ADDRESS(ROW(AV246),MATCH(AV$167,$166:$166,0),1,1)&amp;":"&amp;ADDRESS(ROW(AV246),COLUMN(AV246)-1,1,1),TRUE),"OK")&gt;0,"OK","NOK")),
              IF(AV$8&gt;=VLOOKUP($A246,'2.2'!$D:$O,5,FALSE),"OK","NOK")),
         "")</f>
        <v/>
      </c>
      <c r="AW246" s="1156" t="str">
        <f ca="1">IF(intern2!AX82&gt;0,
        IF(AW$166="X",
              IF(COUNTBLANK(INDIRECT(ADDRESS(ROW(AW246),MATCH(AW$167,$166:$166,0),1,1)&amp;":"&amp;ADDRESS(ROW(AW246),COLUMN(AW246)-1,1,1),TRUE))&gt;0,"",
                    IF(COUNTIF(INDIRECT(ADDRESS(ROW(AW246),MATCH(AW$167,$166:$166,0),1,1)&amp;":"&amp;ADDRESS(ROW(AW246),COLUMN(AW246)-1,1,1),TRUE),"OK")&gt;0,"OK","NOK")),
              IF(AW$8&gt;=VLOOKUP($A246,'2.2'!$D:$O,5,FALSE),"OK","NOK")),
         "")</f>
        <v/>
      </c>
      <c r="AX246" s="1156" t="str">
        <f ca="1">IF(intern2!AY82&gt;0,
        IF(AX$166="X",
              IF(COUNTBLANK(INDIRECT(ADDRESS(ROW(AX246),MATCH(AX$167,$166:$166,0),1,1)&amp;":"&amp;ADDRESS(ROW(AX246),COLUMN(AX246)-1,1,1),TRUE))&gt;0,"",
                    IF(COUNTIF(INDIRECT(ADDRESS(ROW(AX246),MATCH(AX$167,$166:$166,0),1,1)&amp;":"&amp;ADDRESS(ROW(AX246),COLUMN(AX246)-1,1,1),TRUE),"OK")&gt;0,"OK","NOK")),
              IF(AX$8&gt;=VLOOKUP($A246,'2.2'!$D:$O,5,FALSE),"OK","NOK")),
         "")</f>
        <v/>
      </c>
      <c r="AY246" s="1156" t="str">
        <f ca="1">IF(intern2!AZ82&gt;0,
        IF(AY$166="X",
              IF(COUNTBLANK(INDIRECT(ADDRESS(ROW(AY246),MATCH(AY$167,$166:$166,0),1,1)&amp;":"&amp;ADDRESS(ROW(AY246),COLUMN(AY246)-1,1,1),TRUE))&gt;0,"",
                    IF(COUNTIF(INDIRECT(ADDRESS(ROW(AY246),MATCH(AY$167,$166:$166,0),1,1)&amp;":"&amp;ADDRESS(ROW(AY246),COLUMN(AY246)-1,1,1),TRUE),"OK")&gt;0,"OK","NOK")),
              IF(AY$8&gt;=VLOOKUP($A246,'2.2'!$D:$O,5,FALSE),"OK","NOK")),
         "")</f>
        <v/>
      </c>
      <c r="AZ246" s="1269" t="str">
        <f ca="1">IF(intern2!BA82&gt;0,
        IF(AZ$166="X",
              IF(COUNTBLANK(INDIRECT(ADDRESS(ROW(AZ246),MATCH(AZ$167,$166:$166,0),1,1)&amp;":"&amp;ADDRESS(ROW(AZ246),COLUMN(AZ246)-1,1,1),TRUE))&gt;0,"",
                    IF(COUNTIF(INDIRECT(ADDRESS(ROW(AZ246),MATCH(AZ$167,$166:$166,0),1,1)&amp;":"&amp;ADDRESS(ROW(AZ246),COLUMN(AZ246)-1,1,1),TRUE),"OK")&gt;0,"OK","NOK")),
              IF(AZ$8&gt;=VLOOKUP($A246,'2.2'!$D:$O,5,FALSE),"OK","NOK")),
         "")</f>
        <v/>
      </c>
      <c r="BA246" s="1156" t="str">
        <f ca="1">IF(intern2!BB82&gt;0,
        IF(BA$166="X",
              IF(COUNTBLANK(INDIRECT(ADDRESS(ROW(BA246),MATCH(BA$167,$166:$166,0),1,1)&amp;":"&amp;ADDRESS(ROW(BA246),COLUMN(BA246)-1,1,1),TRUE))&gt;0,"",
                    IF(COUNTIF(INDIRECT(ADDRESS(ROW(BA246),MATCH(BA$167,$166:$166,0),1,1)&amp;":"&amp;ADDRESS(ROW(BA246),COLUMN(BA246)-1,1,1),TRUE),"OK")&gt;0,"OK","NOK")),
              IF(BA$8&gt;=VLOOKUP($A246,'2.2'!$D:$O,5,FALSE),"OK","NOK")),
         "")</f>
        <v/>
      </c>
      <c r="BB246" s="1156" t="str">
        <f ca="1">IF(intern2!BC82&gt;0,
        IF(BB$166="X",
              IF(COUNTBLANK(INDIRECT(ADDRESS(ROW(BB246),MATCH(BB$167,$166:$166,0),1,1)&amp;":"&amp;ADDRESS(ROW(BB246),COLUMN(BB246)-1,1,1),TRUE))&gt;0,"",
                    IF(COUNTIF(INDIRECT(ADDRESS(ROW(BB246),MATCH(BB$167,$166:$166,0),1,1)&amp;":"&amp;ADDRESS(ROW(BB246),COLUMN(BB246)-1,1,1),TRUE),"OK")&gt;0,"OK","NOK")),
              IF(BB$8&gt;=VLOOKUP($A246,'2.2'!$D:$O,5,FALSE),"OK","NOK")),
         "")</f>
        <v/>
      </c>
      <c r="BC246" s="1156" t="str">
        <f ca="1">IF(intern2!BD82&gt;0,
        IF(BC$166="X",
              IF(COUNTBLANK(INDIRECT(ADDRESS(ROW(BC246),MATCH(BC$167,$166:$166,0),1,1)&amp;":"&amp;ADDRESS(ROW(BC246),COLUMN(BC246)-1,1,1),TRUE))&gt;0,"",
                    IF(COUNTIF(INDIRECT(ADDRESS(ROW(BC246),MATCH(BC$167,$166:$166,0),1,1)&amp;":"&amp;ADDRESS(ROW(BC246),COLUMN(BC246)-1,1,1),TRUE),"OK")&gt;0,"OK","NOK")),
              IF(BC$8&gt;=VLOOKUP($A246,'2.2'!$D:$O,5,FALSE),"OK","NOK")),
         "")</f>
        <v/>
      </c>
      <c r="BD246" s="1156" t="str">
        <f ca="1">IF(intern2!BE82&gt;0,
        IF(BD$166="X",
              IF(COUNTBLANK(INDIRECT(ADDRESS(ROW(BD246),MATCH(BD$167,$166:$166,0),1,1)&amp;":"&amp;ADDRESS(ROW(BD246),COLUMN(BD246)-1,1,1),TRUE))&gt;0,"",
                    IF(COUNTIF(INDIRECT(ADDRESS(ROW(BD246),MATCH(BD$167,$166:$166,0),1,1)&amp;":"&amp;ADDRESS(ROW(BD246),COLUMN(BD246)-1,1,1),TRUE),"OK")&gt;0,"OK","NOK")),
              IF(BD$8&gt;=VLOOKUP($A246,'2.2'!$D:$O,5,FALSE),"OK","NOK")),
         "")</f>
        <v/>
      </c>
      <c r="BE246" s="1156" t="str">
        <f ca="1">IF(intern2!BF82&gt;0,
        IF(BE$166="X",
              IF(COUNTBLANK(INDIRECT(ADDRESS(ROW(BE246),MATCH(BE$167,$166:$166,0),1,1)&amp;":"&amp;ADDRESS(ROW(BE246),COLUMN(BE246)-1,1,1),TRUE))&gt;0,"",
                    IF(COUNTIF(INDIRECT(ADDRESS(ROW(BE246),MATCH(BE$167,$166:$166,0),1,1)&amp;":"&amp;ADDRESS(ROW(BE246),COLUMN(BE246)-1,1,1),TRUE),"OK")&gt;0,"OK","NOK")),
              IF(BE$8&gt;=VLOOKUP($A246,'2.2'!$D:$O,5,FALSE),"OK","NOK")),
         "")</f>
        <v/>
      </c>
      <c r="BF246" s="1170" t="str">
        <f ca="1">IF(intern2!BG82&gt;0,
        IF(BF$166="X",
              IF(COUNTBLANK(INDIRECT(ADDRESS(ROW(BF246),MATCH(BF$167,$166:$166,0),1,1)&amp;":"&amp;ADDRESS(ROW(BF246),COLUMN(BF246)-1,1,1),TRUE))&gt;0,"",
                    IF(COUNTIF(INDIRECT(ADDRESS(ROW(BF246),MATCH(BF$167,$166:$166,0),1,1)&amp;":"&amp;ADDRESS(ROW(BF246),COLUMN(BF246)-1,1,1),TRUE),"OK")&gt;0,"OK","NOK")),
              IF(BF$8&gt;=VLOOKUP($A246,'2.2'!$D:$O,5,FALSE),"OK","NOK")),
         "")</f>
        <v/>
      </c>
      <c r="BG246" s="1269" t="str">
        <f ca="1">IF(intern2!BH82&gt;0,
        IF(BG$166="X",
              IF(COUNTBLANK(INDIRECT(ADDRESS(ROW(BG246),MATCH(BG$167,$166:$166,0),1,1)&amp;":"&amp;ADDRESS(ROW(BG246),COLUMN(BG246)-1,1,1),TRUE))&gt;0,"",
                    IF(COUNTIF(INDIRECT(ADDRESS(ROW(BG246),MATCH(BG$167,$166:$166,0),1,1)&amp;":"&amp;ADDRESS(ROW(BG246),COLUMN(BG246)-1,1,1),TRUE),"OK")&gt;0,"OK","NOK")),
              IF(BG$8&gt;=VLOOKUP($A246,'2.2'!$D:$O,5,FALSE),"OK","NOK")),
         "")</f>
        <v/>
      </c>
      <c r="BH246" s="1176" t="str">
        <f t="shared" ca="1" si="77"/>
        <v>NOK</v>
      </c>
      <c r="BI246" s="1176"/>
    </row>
    <row r="247" spans="1:62" ht="39.6" x14ac:dyDescent="0.25">
      <c r="A247" s="716" t="str">
        <f t="shared" ref="A247:B247" si="91">+A87</f>
        <v>URO1</v>
      </c>
      <c r="B247" s="1157" t="str">
        <f t="shared" si="91"/>
        <v>Urologia senza titolo di formazione approfondita "Urologia operatoria"</v>
      </c>
      <c r="C247" s="1156" t="str">
        <f ca="1">IF(intern2!D83&gt;0,
        IF(C$166="X",
              IF(COUNTBLANK(INDIRECT(ADDRESS(ROW(C247),MATCH(C$167,$166:$166,0),1,1)&amp;":"&amp;ADDRESS(ROW(C247),COLUMN(C247)-1,1,1),TRUE))&gt;0,"",
                    IF(COUNTIF(INDIRECT(ADDRESS(ROW(C247),MATCH(C$167,$166:$166,0),1,1)&amp;":"&amp;ADDRESS(ROW(C247),COLUMN(C247)-1,1,1),TRUE),"OK")&gt;0,"OK","NOK")),
              IF(C$8&gt;=VLOOKUP($A247,'2.2'!$D:$O,5,FALSE),"OK","NOK")),
         "")</f>
        <v/>
      </c>
      <c r="D247" s="1156" t="str">
        <f ca="1">IF(intern2!E83&gt;0,
        IF(D$166="X",
              IF(COUNTBLANK(INDIRECT(ADDRESS(ROW(D247),MATCH(D$167,$166:$166,0),1,1)&amp;":"&amp;ADDRESS(ROW(D247),COLUMN(D247)-1,1,1),TRUE))&gt;0,"",
                    IF(COUNTIF(INDIRECT(ADDRESS(ROW(D247),MATCH(D$167,$166:$166,0),1,1)&amp;":"&amp;ADDRESS(ROW(D247),COLUMN(D247)-1,1,1),TRUE),"OK")&gt;0,"OK","NOK")),
              IF(D$8&gt;=VLOOKUP($A247,'2.2'!$D:$O,5,FALSE),"OK","NOK")),
         "")</f>
        <v/>
      </c>
      <c r="E247" s="1156" t="str">
        <f ca="1">IF(intern2!F83&gt;0,
        IF(E$166="X",
              IF(COUNTBLANK(INDIRECT(ADDRESS(ROW(E247),MATCH(E$167,$166:$166,0),1,1)&amp;":"&amp;ADDRESS(ROW(E247),COLUMN(E247)-1,1,1),TRUE))&gt;0,"",
                    IF(COUNTIF(INDIRECT(ADDRESS(ROW(E247),MATCH(E$167,$166:$166,0),1,1)&amp;":"&amp;ADDRESS(ROW(E247),COLUMN(E247)-1,1,1),TRUE),"OK")&gt;0,"OK","NOK")),
              IF(E$8&gt;=VLOOKUP($A247,'2.2'!$D:$O,5,FALSE),"OK","NOK")),
         "")</f>
        <v/>
      </c>
      <c r="F247" s="1156" t="str">
        <f ca="1">IF(intern2!G83&gt;0,
        IF(F$166="X",
              IF(COUNTBLANK(INDIRECT(ADDRESS(ROW(F247),MATCH(F$167,$166:$166,0),1,1)&amp;":"&amp;ADDRESS(ROW(F247),COLUMN(F247)-1,1,1),TRUE))&gt;0,"",
                    IF(COUNTIF(INDIRECT(ADDRESS(ROW(F247),MATCH(F$167,$166:$166,0),1,1)&amp;":"&amp;ADDRESS(ROW(F247),COLUMN(F247)-1,1,1),TRUE),"OK")&gt;0,"OK","NOK")),
              IF(F$8&gt;=VLOOKUP($A247,'2.2'!$D:$O,5,FALSE),"OK","NOK")),
         "")</f>
        <v/>
      </c>
      <c r="G247" s="1156" t="str">
        <f ca="1">IF(intern2!H83&gt;0,
        IF(G$166="X",
              IF(COUNTBLANK(INDIRECT(ADDRESS(ROW(G247),MATCH(G$167,$166:$166,0),1,1)&amp;":"&amp;ADDRESS(ROW(G247),COLUMN(G247)-1,1,1),TRUE))&gt;0,"",
                    IF(COUNTIF(INDIRECT(ADDRESS(ROW(G247),MATCH(G$167,$166:$166,0),1,1)&amp;":"&amp;ADDRESS(ROW(G247),COLUMN(G247)-1,1,1),TRUE),"OK")&gt;0,"OK","NOK")),
              IF(G$8&gt;=VLOOKUP($A247,'2.2'!$D:$O,5,FALSE),"OK","NOK")),
         "")</f>
        <v/>
      </c>
      <c r="H247" s="1156" t="str">
        <f ca="1">IF(intern2!I83&gt;0,
        IF(H$166="X",
              IF(COUNTBLANK(INDIRECT(ADDRESS(ROW(H247),MATCH(H$167,$166:$166,0),1,1)&amp;":"&amp;ADDRESS(ROW(H247),COLUMN(H247)-1,1,1),TRUE))&gt;0,"",
                    IF(COUNTIF(INDIRECT(ADDRESS(ROW(H247),MATCH(H$167,$166:$166,0),1,1)&amp;":"&amp;ADDRESS(ROW(H247),COLUMN(H247)-1,1,1),TRUE),"OK")&gt;0,"OK","NOK")),
              IF(H$8&gt;=VLOOKUP($A247,'2.2'!$D:$O,5,FALSE),"OK","NOK")),
         "")</f>
        <v/>
      </c>
      <c r="I247" s="1269" t="str">
        <f ca="1">IF(intern2!J83&gt;0,
        IF(I$166="X",
              IF(COUNTBLANK(INDIRECT(ADDRESS(ROW(I247),MATCH(I$167,$166:$166,0),1,1)&amp;":"&amp;ADDRESS(ROW(I247),COLUMN(I247)-1,1,1),TRUE))&gt;0,"",
                    IF(COUNTIF(INDIRECT(ADDRESS(ROW(I247),MATCH(I$167,$166:$166,0),1,1)&amp;":"&amp;ADDRESS(ROW(I247),COLUMN(I247)-1,1,1),TRUE),"OK")&gt;0,"OK","NOK")),
              IF(I$8&gt;=VLOOKUP($A247,'2.2'!$D:$O,5,FALSE),"OK","NOK")),
         "")</f>
        <v/>
      </c>
      <c r="J247" s="1159" t="str">
        <f ca="1">IF(intern2!K83&gt;0,
        IF(J$166="X",
              IF(COUNTBLANK(INDIRECT(ADDRESS(ROW(J247),MATCH(J$167,$166:$166,0),1,1)&amp;":"&amp;ADDRESS(ROW(J247),COLUMN(J247)-1,1,1),TRUE))&gt;0,"",
                    IF(COUNTIF(INDIRECT(ADDRESS(ROW(J247),MATCH(J$167,$166:$166,0),1,1)&amp;":"&amp;ADDRESS(ROW(J247),COLUMN(J247)-1,1,1),TRUE),"OK")&gt;0,"OK","NOK")),
              IF(J$8&gt;=VLOOKUP($A247,'2.2'!$D:$O,5,FALSE),"OK","NOK")),
         "")</f>
        <v/>
      </c>
      <c r="K247" s="1156" t="str">
        <f ca="1">IF(intern2!L83&gt;0,
        IF(K$166="X",
              IF(COUNTBLANK(INDIRECT(ADDRESS(ROW(K247),MATCH(K$167,$166:$166,0),1,1)&amp;":"&amp;ADDRESS(ROW(K247),COLUMN(K247)-1,1,1),TRUE))&gt;0,"",
                    IF(COUNTIF(INDIRECT(ADDRESS(ROW(K247),MATCH(K$167,$166:$166,0),1,1)&amp;":"&amp;ADDRESS(ROW(K247),COLUMN(K247)-1,1,1),TRUE),"OK")&gt;0,"OK","NOK")),
              IF(K$8&gt;=VLOOKUP($A247,'2.2'!$D:$O,5,FALSE),"OK","NOK")),
         "")</f>
        <v/>
      </c>
      <c r="L247" s="1156" t="str">
        <f ca="1">IF(intern2!M83&gt;0,
        IF(L$166="X",
              IF(COUNTBLANK(INDIRECT(ADDRESS(ROW(L247),MATCH(L$167,$166:$166,0),1,1)&amp;":"&amp;ADDRESS(ROW(L247),COLUMN(L247)-1,1,1),TRUE))&gt;0,"",
                    IF(COUNTIF(INDIRECT(ADDRESS(ROW(L247),MATCH(L$167,$166:$166,0),1,1)&amp;":"&amp;ADDRESS(ROW(L247),COLUMN(L247)-1,1,1),TRUE),"OK")&gt;0,"OK","NOK")),
              IF(L$8&gt;=VLOOKUP($A247,'2.2'!$D:$O,5,FALSE),"OK","NOK")),
         "")</f>
        <v/>
      </c>
      <c r="M247" s="1156" t="str">
        <f ca="1">IF(intern2!N83&gt;0,
        IF(M$166="X",
              IF(COUNTBLANK(INDIRECT(ADDRESS(ROW(M247),MATCH(M$167,$166:$166,0),1,1)&amp;":"&amp;ADDRESS(ROW(M247),COLUMN(M247)-1,1,1),TRUE))&gt;0,"",
                    IF(COUNTIF(INDIRECT(ADDRESS(ROW(M247),MATCH(M$167,$166:$166,0),1,1)&amp;":"&amp;ADDRESS(ROW(M247),COLUMN(M247)-1,1,1),TRUE),"OK")&gt;0,"OK","NOK")),
              IF(M$8&gt;=VLOOKUP($A247,'2.2'!$D:$O,5,FALSE),"OK","NOK")),
         "")</f>
        <v/>
      </c>
      <c r="N247" s="1156" t="str">
        <f ca="1">IF(intern2!O83&gt;0,
        IF(N$166="X",
              IF(COUNTBLANK(INDIRECT(ADDRESS(ROW(N247),MATCH(N$167,$166:$166,0),1,1)&amp;":"&amp;ADDRESS(ROW(N247),COLUMN(N247)-1,1,1),TRUE))&gt;0,"",
                    IF(COUNTIF(INDIRECT(ADDRESS(ROW(N247),MATCH(N$167,$166:$166,0),1,1)&amp;":"&amp;ADDRESS(ROW(N247),COLUMN(N247)-1,1,1),TRUE),"OK")&gt;0,"OK","NOK")),
              IF(N$8&gt;=VLOOKUP($A247,'2.2'!$D:$O,5,FALSE),"OK","NOK")),
         "")</f>
        <v/>
      </c>
      <c r="O247" s="1156" t="str">
        <f ca="1">IF(intern2!P83&gt;0,
        IF(O$166="X",
              IF(COUNTBLANK(INDIRECT(ADDRESS(ROW(O247),MATCH(O$167,$166:$166,0),1,1)&amp;":"&amp;ADDRESS(ROW(O247),COLUMN(O247)-1,1,1),TRUE))&gt;0,"",
                    IF(COUNTIF(INDIRECT(ADDRESS(ROW(O247),MATCH(O$167,$166:$166,0),1,1)&amp;":"&amp;ADDRESS(ROW(O247),COLUMN(O247)-1,1,1),TRUE),"OK")&gt;0,"OK","NOK")),
              IF(O$8&gt;=VLOOKUP($A247,'2.2'!$D:$O,5,FALSE),"OK","NOK")),
         "")</f>
        <v/>
      </c>
      <c r="P247" s="1156" t="str">
        <f ca="1">IF(intern2!Q83&gt;0,
        IF(P$166="X",
              IF(COUNTBLANK(INDIRECT(ADDRESS(ROW(P247),MATCH(P$167,$166:$166,0),1,1)&amp;":"&amp;ADDRESS(ROW(P247),COLUMN(P247)-1,1,1),TRUE))&gt;0,"",
                    IF(COUNTIF(INDIRECT(ADDRESS(ROW(P247),MATCH(P$167,$166:$166,0),1,1)&amp;":"&amp;ADDRESS(ROW(P247),COLUMN(P247)-1,1,1),TRUE),"OK")&gt;0,"OK","NOK")),
              IF(P$8&gt;=VLOOKUP($A247,'2.2'!$D:$O,5,FALSE),"OK","NOK")),
         "")</f>
        <v/>
      </c>
      <c r="Q247" s="1156" t="str">
        <f ca="1">IF(intern2!R83&gt;0,
        IF(Q$166="X",
              IF(COUNTBLANK(INDIRECT(ADDRESS(ROW(Q247),MATCH(Q$167,$166:$166,0),1,1)&amp;":"&amp;ADDRESS(ROW(Q247),COLUMN(Q247)-1,1,1),TRUE))&gt;0,"",
                    IF(COUNTIF(INDIRECT(ADDRESS(ROW(Q247),MATCH(Q$167,$166:$166,0),1,1)&amp;":"&amp;ADDRESS(ROW(Q247),COLUMN(Q247)-1,1,1),TRUE),"OK")&gt;0,"OK","NOK")),
              IF(Q$8&gt;=VLOOKUP($A247,'2.2'!$D:$O,5,FALSE),"OK","NOK")),
         "")</f>
        <v/>
      </c>
      <c r="R247" s="1159" t="str">
        <f ca="1">IF(intern2!S83&gt;0,
        IF(R$166="X",
              IF(COUNTBLANK(INDIRECT(ADDRESS(ROW(R247),MATCH(R$167,$166:$166,0),1,1)&amp;":"&amp;ADDRESS(ROW(R247),COLUMN(R247)-1,1,1),TRUE))&gt;0,"",
                    IF(COUNTIF(INDIRECT(ADDRESS(ROW(R247),MATCH(R$167,$166:$166,0),1,1)&amp;":"&amp;ADDRESS(ROW(R247),COLUMN(R247)-1,1,1),TRUE),"OK")&gt;0,"OK","NOK")),
              IF(R$8&gt;=VLOOKUP($A247,'2.2'!$D:$O,5,FALSE),"OK","NOK")),
         "")</f>
        <v/>
      </c>
      <c r="S247" s="1159" t="str">
        <f ca="1">IF(intern2!T83&gt;0,
        IF(S$166="X",
              IF(COUNTBLANK(INDIRECT(ADDRESS(ROW(S247),MATCH(S$167,$166:$166,0),1,1)&amp;":"&amp;ADDRESS(ROW(S247),COLUMN(S247)-1,1,1),TRUE))&gt;0,"",
                    IF(COUNTIF(INDIRECT(ADDRESS(ROW(S247),MATCH(S$167,$166:$166,0),1,1)&amp;":"&amp;ADDRESS(ROW(S247),COLUMN(S247)-1,1,1),TRUE),"OK")&gt;0,"OK","NOK")),
              IF(S$8&gt;=VLOOKUP($A247,'2.2'!$D:$O,5,FALSE),"OK","NOK")),
         "")</f>
        <v/>
      </c>
      <c r="T247" s="1156" t="str">
        <f ca="1">IF(intern2!U83&gt;0,
        IF(T$166="X",
              IF(COUNTBLANK(INDIRECT(ADDRESS(ROW(T247),MATCH(T$167,$166:$166,0),1,1)&amp;":"&amp;ADDRESS(ROW(T247),COLUMN(T247)-1,1,1),TRUE))&gt;0,"",
                    IF(COUNTIF(INDIRECT(ADDRESS(ROW(T247),MATCH(T$167,$166:$166,0),1,1)&amp;":"&amp;ADDRESS(ROW(T247),COLUMN(T247)-1,1,1),TRUE),"OK")&gt;0,"OK","NOK")),
              IF(T$8&gt;=VLOOKUP($A247,'2.2'!$D:$O,5,FALSE),"OK","NOK")),
         "")</f>
        <v/>
      </c>
      <c r="U247" s="1156" t="str">
        <f ca="1">IF(intern2!V83&gt;0,
        IF(U$166="X",
              IF(COUNTBLANK(INDIRECT(ADDRESS(ROW(U247),MATCH(U$167,$166:$166,0),1,1)&amp;":"&amp;ADDRESS(ROW(U247),COLUMN(U247)-1,1,1),TRUE))&gt;0,"",
                    IF(COUNTIF(INDIRECT(ADDRESS(ROW(U247),MATCH(U$167,$166:$166,0),1,1)&amp;":"&amp;ADDRESS(ROW(U247),COLUMN(U247)-1,1,1),TRUE),"OK")&gt;0,"OK","NOK")),
              IF(U$8&gt;=VLOOKUP($A247,'2.2'!$D:$O,5,FALSE),"OK","NOK")),
         "")</f>
        <v/>
      </c>
      <c r="V247" s="1156" t="str">
        <f ca="1">IF(intern2!W83&gt;0,
        IF(V$166="X",
              IF(COUNTBLANK(INDIRECT(ADDRESS(ROW(V247),MATCH(V$167,$166:$166,0),1,1)&amp;":"&amp;ADDRESS(ROW(V247),COLUMN(V247)-1,1,1),TRUE))&gt;0,"",
                    IF(COUNTIF(INDIRECT(ADDRESS(ROW(V247),MATCH(V$167,$166:$166,0),1,1)&amp;":"&amp;ADDRESS(ROW(V247),COLUMN(V247)-1,1,1),TRUE),"OK")&gt;0,"OK","NOK")),
              IF(V$8&gt;=VLOOKUP($A247,'2.2'!$D:$O,5,FALSE),"OK","NOK")),
         "")</f>
        <v/>
      </c>
      <c r="W247" s="1156" t="str">
        <f ca="1">IF(intern2!X83&gt;0,
        IF(W$166="X",
              IF(COUNTBLANK(INDIRECT(ADDRESS(ROW(W247),MATCH(W$167,$166:$166,0),1,1)&amp;":"&amp;ADDRESS(ROW(W247),COLUMN(W247)-1,1,1),TRUE))&gt;0,"",
                    IF(COUNTIF(INDIRECT(ADDRESS(ROW(W247),MATCH(W$167,$166:$166,0),1,1)&amp;":"&amp;ADDRESS(ROW(W247),COLUMN(W247)-1,1,1),TRUE),"OK")&gt;0,"OK","NOK")),
              IF(W$8&gt;=VLOOKUP($A247,'2.2'!$D:$O,5,FALSE),"OK","NOK")),
         "")</f>
        <v/>
      </c>
      <c r="X247" s="1156" t="str">
        <f ca="1">IF(intern2!Y83&gt;0,
        IF(X$166="X",
              IF(COUNTBLANK(INDIRECT(ADDRESS(ROW(X247),MATCH(X$167,$166:$166,0),1,1)&amp;":"&amp;ADDRESS(ROW(X247),COLUMN(X247)-1,1,1),TRUE))&gt;0,"",
                    IF(COUNTIF(INDIRECT(ADDRESS(ROW(X247),MATCH(X$167,$166:$166,0),1,1)&amp;":"&amp;ADDRESS(ROW(X247),COLUMN(X247)-1,1,1),TRUE),"OK")&gt;0,"OK","NOK")),
              IF(X$8&gt;=VLOOKUP($A247,'2.2'!$D:$O,5,FALSE),"OK","NOK")),
         "")</f>
        <v/>
      </c>
      <c r="Y247" s="1170" t="str">
        <f ca="1">IF(intern2!Z83&gt;0,
        IF(Y$166="X",
              IF(COUNTBLANK(INDIRECT(ADDRESS(ROW(Y247),MATCH(Y$167,$166:$166,0),1,1)&amp;":"&amp;ADDRESS(ROW(Y247),COLUMN(Y247)-1,1,1),TRUE))&gt;0,"",
                    IF(COUNTIF(INDIRECT(ADDRESS(ROW(Y247),MATCH(Y$167,$166:$166,0),1,1)&amp;":"&amp;ADDRESS(ROW(Y247),COLUMN(Y247)-1,1,1),TRUE),"OK")&gt;0,"OK","NOK")),
              IF(Y$8&gt;=VLOOKUP($A247,'2.2'!$D:$O,5,FALSE),"OK","NOK")),
         "")</f>
        <v/>
      </c>
      <c r="Z247" s="1269" t="str">
        <f ca="1">IF(intern2!AA83&gt;0,
        IF(Z$166="X",
              IF(COUNTBLANK(INDIRECT(ADDRESS(ROW(Z247),MATCH(Z$167,$166:$166,0),1,1)&amp;":"&amp;ADDRESS(ROW(Z247),COLUMN(Z247)-1,1,1),TRUE))&gt;0,"",
                    IF(COUNTIF(INDIRECT(ADDRESS(ROW(Z247),MATCH(Z$167,$166:$166,0),1,1)&amp;":"&amp;ADDRESS(ROW(Z247),COLUMN(Z247)-1,1,1),TRUE),"OK")&gt;0,"OK","NOK")),
              IF(Z$8&gt;=VLOOKUP($A247,'2.2'!$D:$O,5,FALSE),"OK","NOK")),
         "")</f>
        <v/>
      </c>
      <c r="AA247" s="1156" t="str">
        <f ca="1">IF(intern2!AB83&gt;0,
        IF(AA$166="X",
              IF(COUNTBLANK(INDIRECT(ADDRESS(ROW(AA247),MATCH(AA$167,$166:$166,0),1,1)&amp;":"&amp;ADDRESS(ROW(AA247),COLUMN(AA247)-1,1,1),TRUE))&gt;0,"",
                    IF(COUNTIF(INDIRECT(ADDRESS(ROW(AA247),MATCH(AA$167,$166:$166,0),1,1)&amp;":"&amp;ADDRESS(ROW(AA247),COLUMN(AA247)-1,1,1),TRUE),"OK")&gt;0,"OK","NOK")),
              IF(AA$8&gt;=VLOOKUP($A247,'2.2'!$D:$O,5,FALSE),"OK","NOK")),
         "")</f>
        <v/>
      </c>
      <c r="AB247" s="1156" t="str">
        <f ca="1">IF(intern2!AC83&gt;0,
        IF(AB$166="X",
              IF(COUNTBLANK(INDIRECT(ADDRESS(ROW(AB247),MATCH(AB$167,$166:$166,0),1,1)&amp;":"&amp;ADDRESS(ROW(AB247),COLUMN(AB247)-1,1,1),TRUE))&gt;0,"",
                    IF(COUNTIF(INDIRECT(ADDRESS(ROW(AB247),MATCH(AB$167,$166:$166,0),1,1)&amp;":"&amp;ADDRESS(ROW(AB247),COLUMN(AB247)-1,1,1),TRUE),"OK")&gt;0,"OK","NOK")),
              IF(AB$8&gt;=VLOOKUP($A247,'2.2'!$D:$O,5,FALSE),"OK","NOK")),
         "")</f>
        <v/>
      </c>
      <c r="AC247" s="1156" t="str">
        <f ca="1">IF(intern2!AD83&gt;0,
        IF(AC$166="X",
              IF(COUNTBLANK(INDIRECT(ADDRESS(ROW(AC247),MATCH(AC$167,$166:$166,0),1,1)&amp;":"&amp;ADDRESS(ROW(AC247),COLUMN(AC247)-1,1,1),TRUE))&gt;0,"",
                    IF(COUNTIF(INDIRECT(ADDRESS(ROW(AC247),MATCH(AC$167,$166:$166,0),1,1)&amp;":"&amp;ADDRESS(ROW(AC247),COLUMN(AC247)-1,1,1),TRUE),"OK")&gt;0,"OK","NOK")),
              IF(AC$8&gt;=VLOOKUP($A247,'2.2'!$D:$O,5,FALSE),"OK","NOK")),
         "")</f>
        <v/>
      </c>
      <c r="AD247" s="1156" t="str">
        <f ca="1">IF(intern2!AE83&gt;0,
        IF(AD$166="X",
              IF(COUNTBLANK(INDIRECT(ADDRESS(ROW(AD247),MATCH(AD$167,$166:$166,0),1,1)&amp;":"&amp;ADDRESS(ROW(AD247),COLUMN(AD247)-1,1,1),TRUE))&gt;0,"",
                    IF(COUNTIF(INDIRECT(ADDRESS(ROW(AD247),MATCH(AD$167,$166:$166,0),1,1)&amp;":"&amp;ADDRESS(ROW(AD247),COLUMN(AD247)-1,1,1),TRUE),"OK")&gt;0,"OK","NOK")),
              IF(AD$8&gt;=VLOOKUP($A247,'2.2'!$D:$O,5,FALSE),"OK","NOK")),
         "")</f>
        <v/>
      </c>
      <c r="AE247" s="1160" t="str">
        <f ca="1">IF(intern2!AF83&gt;0,
        IF(AE$166="X",
              IF(COUNTBLANK(INDIRECT(ADDRESS(ROW(AE247),MATCH(AE$167,$166:$166,0),1,1)&amp;":"&amp;ADDRESS(ROW(AE247),COLUMN(AE247)-1,1,1),TRUE))&gt;0,"",
                    IF(COUNTIF(INDIRECT(ADDRESS(ROW(AE247),MATCH(AE$167,$166:$166,0),1,1)&amp;":"&amp;ADDRESS(ROW(AE247),COLUMN(AE247)-1,1,1),TRUE),"OK")&gt;0,"OK","NOK")),
              IF(AE$8&gt;=VLOOKUP($A247,'2.2'!$D:$O,5,FALSE),"OK","NOK")),
         "")</f>
        <v/>
      </c>
      <c r="AF247" s="1269" t="str">
        <f ca="1">IF(intern2!AG83&gt;0,
        IF(AF$166="X",
              IF(COUNTBLANK(INDIRECT(ADDRESS(ROW(AF247),MATCH(AF$167,$166:$166,0),1,1)&amp;":"&amp;ADDRESS(ROW(AF247),COLUMN(AF247)-1,1,1),TRUE))&gt;0,"",
                    IF(COUNTIF(INDIRECT(ADDRESS(ROW(AF247),MATCH(AF$167,$166:$166,0),1,1)&amp;":"&amp;ADDRESS(ROW(AF247),COLUMN(AF247)-1,1,1),TRUE),"OK")&gt;0,"OK","NOK")),
              IF(AF$8&gt;=VLOOKUP($A247,'2.2'!$D:$O,5,FALSE),"OK","NOK")),
         "")</f>
        <v/>
      </c>
      <c r="AG247" s="1160" t="str">
        <f ca="1">IF(intern2!AH83&gt;0,
        IF(AG$166="X",
              IF(COUNTBLANK(INDIRECT(ADDRESS(ROW(AG247),MATCH(AG$167,$166:$166,0),1,1)&amp;":"&amp;ADDRESS(ROW(AG247),COLUMN(AG247)-1,1,1),TRUE))&gt;0,"",
                    IF(COUNTIF(INDIRECT(ADDRESS(ROW(AG247),MATCH(AG$167,$166:$166,0),1,1)&amp;":"&amp;ADDRESS(ROW(AG247),COLUMN(AG247)-1,1,1),TRUE),"OK")&gt;0,"OK","NOK")),
              IF(AG$8&gt;=VLOOKUP($A247,'2.2'!$D:$O,5,FALSE),"OK","NOK")),
         "")</f>
        <v/>
      </c>
      <c r="AH247" s="1160" t="str">
        <f ca="1">IF(intern2!AI83&gt;0,
        IF(AH$166="X",
              IF(COUNTBLANK(INDIRECT(ADDRESS(ROW(AH247),MATCH(AH$167,$166:$166,0),1,1)&amp;":"&amp;ADDRESS(ROW(AH247),COLUMN(AH247)-1,1,1),TRUE))&gt;0,"",
                    IF(COUNTIF(INDIRECT(ADDRESS(ROW(AH247),MATCH(AH$167,$166:$166,0),1,1)&amp;":"&amp;ADDRESS(ROW(AH247),COLUMN(AH247)-1,1,1),TRUE),"OK")&gt;0,"OK","NOK")),
              IF(AH$8&gt;=VLOOKUP($A247,'2.2'!$D:$O,5,FALSE),"OK","NOK")),
         "")</f>
        <v/>
      </c>
      <c r="AI247" s="1156" t="str">
        <f ca="1">IF(intern2!AJ83&gt;0,
        IF(AI$166="X",
              IF(COUNTBLANK(INDIRECT(ADDRESS(ROW(AI247),MATCH(AI$167,$166:$166,0),1,1)&amp;":"&amp;ADDRESS(ROW(AI247),COLUMN(AI247)-1,1,1),TRUE))&gt;0,"",
                    IF(COUNTIF(INDIRECT(ADDRESS(ROW(AI247),MATCH(AI$167,$166:$166,0),1,1)&amp;":"&amp;ADDRESS(ROW(AI247),COLUMN(AI247)-1,1,1),TRUE),"OK")&gt;0,"OK","NOK")),
              IF(AI$8&gt;=VLOOKUP($A247,'2.2'!$D:$O,5,FALSE),"OK","NOK")),
         "")</f>
        <v/>
      </c>
      <c r="AJ247" s="1156" t="str">
        <f ca="1">IF(intern2!AK83&gt;0,
        IF(AJ$166="X",
              IF(COUNTBLANK(INDIRECT(ADDRESS(ROW(AJ247),MATCH(AJ$167,$166:$166,0),1,1)&amp;":"&amp;ADDRESS(ROW(AJ247),COLUMN(AJ247)-1,1,1),TRUE))&gt;0,"",
                    IF(COUNTIF(INDIRECT(ADDRESS(ROW(AJ247),MATCH(AJ$167,$166:$166,0),1,1)&amp;":"&amp;ADDRESS(ROW(AJ247),COLUMN(AJ247)-1,1,1),TRUE),"OK")&gt;0,"OK","NOK")),
              IF(AJ$8&gt;=VLOOKUP($A247,'2.2'!$D:$O,5,FALSE),"OK","NOK")),
         "")</f>
        <v/>
      </c>
      <c r="AK247" s="1156" t="str">
        <f ca="1">IF(intern2!AL83&gt;0,
        IF(AK$166="X",
              IF(COUNTBLANK(INDIRECT(ADDRESS(ROW(AK247),MATCH(AK$167,$166:$166,0),1,1)&amp;":"&amp;ADDRESS(ROW(AK247),COLUMN(AK247)-1,1,1),TRUE))&gt;0,"",
                    IF(COUNTIF(INDIRECT(ADDRESS(ROW(AK247),MATCH(AK$167,$166:$166,0),1,1)&amp;":"&amp;ADDRESS(ROW(AK247),COLUMN(AK247)-1,1,1),TRUE),"OK")&gt;0,"OK","NOK")),
              IF(AK$8&gt;=VLOOKUP($A247,'2.2'!$D:$O,5,FALSE),"OK","NOK")),
         "")</f>
        <v/>
      </c>
      <c r="AL247" s="1156" t="str">
        <f ca="1">IF(intern2!AM83&gt;0,
        IF(AL$166="X",
              IF(COUNTBLANK(INDIRECT(ADDRESS(ROW(AL247),MATCH(AL$167,$166:$166,0),1,1)&amp;":"&amp;ADDRESS(ROW(AL247),COLUMN(AL247)-1,1,1),TRUE))&gt;0,"",
                    IF(COUNTIF(INDIRECT(ADDRESS(ROW(AL247),MATCH(AL$167,$166:$166,0),1,1)&amp;":"&amp;ADDRESS(ROW(AL247),COLUMN(AL247)-1,1,1),TRUE),"OK")&gt;0,"OK","NOK")),
              IF(AL$8&gt;=VLOOKUP($A247,'2.2'!$D:$O,5,FALSE),"OK","NOK")),
         "")</f>
        <v/>
      </c>
      <c r="AM247" s="1269" t="str">
        <f ca="1">IF(intern2!AN83&gt;0,
        IF(AM$166="X",
              IF(COUNTBLANK(INDIRECT(ADDRESS(ROW(AM247),MATCH(AM$167,$166:$166,0),1,1)&amp;":"&amp;ADDRESS(ROW(AM247),COLUMN(AM247)-1,1,1),TRUE))&gt;0,"",
                    IF(COUNTIF(INDIRECT(ADDRESS(ROW(AM247),MATCH(AM$167,$166:$166,0),1,1)&amp;":"&amp;ADDRESS(ROW(AM247),COLUMN(AM247)-1,1,1),TRUE),"OK")&gt;0,"OK","NOK")),
              IF(AM$8&gt;=VLOOKUP($A247,'2.2'!$D:$O,5,FALSE),"OK","NOK")),
         "")</f>
        <v/>
      </c>
      <c r="AN247" s="1170" t="str">
        <f ca="1">IF(intern2!AO83&gt;0,
        IF(AN$166="X",
              IF(COUNTBLANK(INDIRECT(ADDRESS(ROW(AN247),MATCH(AN$167,$166:$166,0),1,1)&amp;":"&amp;ADDRESS(ROW(AN247),COLUMN(AN247)-1,1,1),TRUE))&gt;0,"",
                    IF(COUNTIF(INDIRECT(ADDRESS(ROW(AN247),MATCH(AN$167,$166:$166,0),1,1)&amp;":"&amp;ADDRESS(ROW(AN247),COLUMN(AN247)-1,1,1),TRUE),"OK")&gt;0,"OK","NOK")),
              IF(AN$8&gt;=VLOOKUP($A247,'2.2'!$D:$O,5,FALSE),"OK","NOK")),
         "")</f>
        <v/>
      </c>
      <c r="AO247" s="1156" t="str">
        <f ca="1">IF(intern2!AP83&gt;0,
        IF(AO$166="X",
              IF(COUNTBLANK(INDIRECT(ADDRESS(ROW(AO247),MATCH(AO$167,$166:$166,0),1,1)&amp;":"&amp;ADDRESS(ROW(AO247),COLUMN(AO247)-1,1,1),TRUE))&gt;0,"",
                    IF(COUNTIF(INDIRECT(ADDRESS(ROW(AO247),MATCH(AO$167,$166:$166,0),1,1)&amp;":"&amp;ADDRESS(ROW(AO247),COLUMN(AO247)-1,1,1),TRUE),"OK")&gt;0,"OK","NOK")),
              IF(AO$8&gt;=VLOOKUP($A247,'2.2'!$D:$O,5,FALSE),"OK","NOK")),
         "")</f>
        <v/>
      </c>
      <c r="AP247" s="1156" t="str">
        <f ca="1">IF(intern2!AQ83&gt;0,
        IF(AP$166="X",
              IF(COUNTBLANK(INDIRECT(ADDRESS(ROW(AP247),MATCH(AP$167,$166:$166,0),1,1)&amp;":"&amp;ADDRESS(ROW(AP247),COLUMN(AP247)-1,1,1),TRUE))&gt;0,"",
                    IF(COUNTIF(INDIRECT(ADDRESS(ROW(AP247),MATCH(AP$167,$166:$166,0),1,1)&amp;":"&amp;ADDRESS(ROW(AP247),COLUMN(AP247)-1,1,1),TRUE),"OK")&gt;0,"OK","NOK")),
              IF(AP$8&gt;=VLOOKUP($A247,'2.2'!$D:$O,5,FALSE),"OK","NOK")),
         "")</f>
        <v/>
      </c>
      <c r="AQ247" s="1269" t="str">
        <f ca="1">IF(intern2!AR83&gt;0,
        IF(AQ$166="X",
              IF(COUNTBLANK(INDIRECT(ADDRESS(ROW(AQ247),MATCH(AQ$167,$166:$166,0),1,1)&amp;":"&amp;ADDRESS(ROW(AQ247),COLUMN(AQ247)-1,1,1),TRUE))&gt;0,"",
                    IF(COUNTIF(INDIRECT(ADDRESS(ROW(AQ247),MATCH(AQ$167,$166:$166,0),1,1)&amp;":"&amp;ADDRESS(ROW(AQ247),COLUMN(AQ247)-1,1,1),TRUE),"OK")&gt;0,"OK","NOK")),
              IF(AQ$8&gt;=VLOOKUP($A247,'2.2'!$D:$O,5,FALSE),"OK","NOK")),
         "")</f>
        <v/>
      </c>
      <c r="AR247" s="1156" t="str">
        <f ca="1">IF(intern2!AS83&gt;0,
        IF(AR$166="X",
              IF(COUNTBLANK(INDIRECT(ADDRESS(ROW(AR247),MATCH(AR$167,$166:$166,0),1,1)&amp;":"&amp;ADDRESS(ROW(AR247),COLUMN(AR247)-1,1,1),TRUE))&gt;0,"",
                    IF(COUNTIF(INDIRECT(ADDRESS(ROW(AR247),MATCH(AR$167,$166:$166,0),1,1)&amp;":"&amp;ADDRESS(ROW(AR247),COLUMN(AR247)-1,1,1),TRUE),"OK")&gt;0,"OK","NOK")),
              IF(AR$8&gt;=VLOOKUP($A247,'2.2'!$D:$O,5,FALSE),"OK","NOK")),
         "")</f>
        <v/>
      </c>
      <c r="AS247" s="1156" t="str">
        <f ca="1">IF(intern2!AT83&gt;0,
        IF(AS$166="X",
              IF(COUNTBLANK(INDIRECT(ADDRESS(ROW(AS247),MATCH(AS$167,$166:$166,0),1,1)&amp;":"&amp;ADDRESS(ROW(AS247),COLUMN(AS247)-1,1,1),TRUE))&gt;0,"",
                    IF(COUNTIF(INDIRECT(ADDRESS(ROW(AS247),MATCH(AS$167,$166:$166,0),1,1)&amp;":"&amp;ADDRESS(ROW(AS247),COLUMN(AS247)-1,1,1),TRUE),"OK")&gt;0,"OK","NOK")),
              IF(AS$8&gt;=VLOOKUP($A247,'2.2'!$D:$O,5,FALSE),"OK","NOK")),
         "")</f>
        <v/>
      </c>
      <c r="AT247" s="1269" t="str">
        <f ca="1">IF(intern2!AU83&gt;0,
        IF(AT$166="X",
              IF(COUNTBLANK(INDIRECT(ADDRESS(ROW(AT247),MATCH(AT$167,$166:$166,0),1,1)&amp;":"&amp;ADDRESS(ROW(AT247),COLUMN(AT247)-1,1,1),TRUE))&gt;0,"",
                    IF(COUNTIF(INDIRECT(ADDRESS(ROW(AT247),MATCH(AT$167,$166:$166,0),1,1)&amp;":"&amp;ADDRESS(ROW(AT247),COLUMN(AT247)-1,1,1),TRUE),"OK")&gt;0,"OK","NOK")),
              IF(AT$8&gt;=VLOOKUP($A247,'2.2'!$D:$O,5,FALSE),"OK","NOK")),
         "")</f>
        <v/>
      </c>
      <c r="AU247" s="1156" t="str">
        <f ca="1">IF(intern2!AV83&gt;0,
        IF(AU$166="X",
              IF(COUNTBLANK(INDIRECT(ADDRESS(ROW(AU247),MATCH(AU$167,$166:$166,0),1,1)&amp;":"&amp;ADDRESS(ROW(AU247),COLUMN(AU247)-1,1,1),TRUE))&gt;0,"",
                    IF(COUNTIF(INDIRECT(ADDRESS(ROW(AU247),MATCH(AU$167,$166:$166,0),1,1)&amp;":"&amp;ADDRESS(ROW(AU247),COLUMN(AU247)-1,1,1),TRUE),"OK")&gt;0,"OK","NOK")),
              IF(AU$8&gt;=VLOOKUP($A247,'2.2'!$D:$O,5,FALSE),"OK","NOK")),
         "")</f>
        <v/>
      </c>
      <c r="AV247" s="1156" t="str">
        <f ca="1">IF(intern2!AW83&gt;0,
        IF(AV$166="X",
              IF(COUNTBLANK(INDIRECT(ADDRESS(ROW(AV247),MATCH(AV$167,$166:$166,0),1,1)&amp;":"&amp;ADDRESS(ROW(AV247),COLUMN(AV247)-1,1,1),TRUE))&gt;0,"",
                    IF(COUNTIF(INDIRECT(ADDRESS(ROW(AV247),MATCH(AV$167,$166:$166,0),1,1)&amp;":"&amp;ADDRESS(ROW(AV247),COLUMN(AV247)-1,1,1),TRUE),"OK")&gt;0,"OK","NOK")),
              IF(AV$8&gt;=VLOOKUP($A247,'2.2'!$D:$O,5,FALSE),"OK","NOK")),
         "")</f>
        <v/>
      </c>
      <c r="AW247" s="1156" t="str">
        <f ca="1">IF(intern2!AX83&gt;0,
        IF(AW$166="X",
              IF(COUNTBLANK(INDIRECT(ADDRESS(ROW(AW247),MATCH(AW$167,$166:$166,0),1,1)&amp;":"&amp;ADDRESS(ROW(AW247),COLUMN(AW247)-1,1,1),TRUE))&gt;0,"",
                    IF(COUNTIF(INDIRECT(ADDRESS(ROW(AW247),MATCH(AW$167,$166:$166,0),1,1)&amp;":"&amp;ADDRESS(ROW(AW247),COLUMN(AW247)-1,1,1),TRUE),"OK")&gt;0,"OK","NOK")),
              IF(AW$8&gt;=VLOOKUP($A247,'2.2'!$D:$O,5,FALSE),"OK","NOK")),
         "")</f>
        <v/>
      </c>
      <c r="AX247" s="1156" t="str">
        <f ca="1">IF(intern2!AY83&gt;0,
        IF(AX$166="X",
              IF(COUNTBLANK(INDIRECT(ADDRESS(ROW(AX247),MATCH(AX$167,$166:$166,0),1,1)&amp;":"&amp;ADDRESS(ROW(AX247),COLUMN(AX247)-1,1,1),TRUE))&gt;0,"",
                    IF(COUNTIF(INDIRECT(ADDRESS(ROW(AX247),MATCH(AX$167,$166:$166,0),1,1)&amp;":"&amp;ADDRESS(ROW(AX247),COLUMN(AX247)-1,1,1),TRUE),"OK")&gt;0,"OK","NOK")),
              IF(AX$8&gt;=VLOOKUP($A247,'2.2'!$D:$O,5,FALSE),"OK","NOK")),
         "")</f>
        <v/>
      </c>
      <c r="AY247" s="1156" t="str">
        <f ca="1">IF(intern2!AZ83&gt;0,
        IF(AY$166="X",
              IF(COUNTBLANK(INDIRECT(ADDRESS(ROW(AY247),MATCH(AY$167,$166:$166,0),1,1)&amp;":"&amp;ADDRESS(ROW(AY247),COLUMN(AY247)-1,1,1),TRUE))&gt;0,"",
                    IF(COUNTIF(INDIRECT(ADDRESS(ROW(AY247),MATCH(AY$167,$166:$166,0),1,1)&amp;":"&amp;ADDRESS(ROW(AY247),COLUMN(AY247)-1,1,1),TRUE),"OK")&gt;0,"OK","NOK")),
              IF(AY$8&gt;=VLOOKUP($A247,'2.2'!$D:$O,5,FALSE),"OK","NOK")),
         "")</f>
        <v/>
      </c>
      <c r="AZ247" s="1269" t="str">
        <f ca="1">IF(intern2!BA83&gt;0,
        IF(AZ$166="X",
              IF(COUNTBLANK(INDIRECT(ADDRESS(ROW(AZ247),MATCH(AZ$167,$166:$166,0),1,1)&amp;":"&amp;ADDRESS(ROW(AZ247),COLUMN(AZ247)-1,1,1),TRUE))&gt;0,"",
                    IF(COUNTIF(INDIRECT(ADDRESS(ROW(AZ247),MATCH(AZ$167,$166:$166,0),1,1)&amp;":"&amp;ADDRESS(ROW(AZ247),COLUMN(AZ247)-1,1,1),TRUE),"OK")&gt;0,"OK","NOK")),
              IF(AZ$8&gt;=VLOOKUP($A247,'2.2'!$D:$O,5,FALSE),"OK","NOK")),
         "")</f>
        <v/>
      </c>
      <c r="BA247" s="1156" t="str">
        <f ca="1">IF(intern2!BB83&gt;0,
        IF(BA$166="X",
              IF(COUNTBLANK(INDIRECT(ADDRESS(ROW(BA247),MATCH(BA$167,$166:$166,0),1,1)&amp;":"&amp;ADDRESS(ROW(BA247),COLUMN(BA247)-1,1,1),TRUE))&gt;0,"",
                    IF(COUNTIF(INDIRECT(ADDRESS(ROW(BA247),MATCH(BA$167,$166:$166,0),1,1)&amp;":"&amp;ADDRESS(ROW(BA247),COLUMN(BA247)-1,1,1),TRUE),"OK")&gt;0,"OK","NOK")),
              IF(BA$8&gt;=VLOOKUP($A247,'2.2'!$D:$O,5,FALSE),"OK","NOK")),
         "")</f>
        <v/>
      </c>
      <c r="BB247" s="1156" t="str">
        <f ca="1">IF(intern2!BC83&gt;0,
        IF(BB$166="X",
              IF(COUNTBLANK(INDIRECT(ADDRESS(ROW(BB247),MATCH(BB$167,$166:$166,0),1,1)&amp;":"&amp;ADDRESS(ROW(BB247),COLUMN(BB247)-1,1,1),TRUE))&gt;0,"",
                    IF(COUNTIF(INDIRECT(ADDRESS(ROW(BB247),MATCH(BB$167,$166:$166,0),1,1)&amp;":"&amp;ADDRESS(ROW(BB247),COLUMN(BB247)-1,1,1),TRUE),"OK")&gt;0,"OK","NOK")),
              IF(BB$8&gt;=VLOOKUP($A247,'2.2'!$D:$O,5,FALSE),"OK","NOK")),
         "")</f>
        <v/>
      </c>
      <c r="BC247" s="1156" t="str">
        <f ca="1">IF(intern2!BD83&gt;0,
        IF(BC$166="X",
              IF(COUNTBLANK(INDIRECT(ADDRESS(ROW(BC247),MATCH(BC$167,$166:$166,0),1,1)&amp;":"&amp;ADDRESS(ROW(BC247),COLUMN(BC247)-1,1,1),TRUE))&gt;0,"",
                    IF(COUNTIF(INDIRECT(ADDRESS(ROW(BC247),MATCH(BC$167,$166:$166,0),1,1)&amp;":"&amp;ADDRESS(ROW(BC247),COLUMN(BC247)-1,1,1),TRUE),"OK")&gt;0,"OK","NOK")),
              IF(BC$8&gt;=VLOOKUP($A247,'2.2'!$D:$O,5,FALSE),"OK","NOK")),
         "")</f>
        <v>NOK</v>
      </c>
      <c r="BD247" s="1156" t="str">
        <f ca="1">IF(intern2!BE83&gt;0,
        IF(BD$166="X",
              IF(COUNTBLANK(INDIRECT(ADDRESS(ROW(BD247),MATCH(BD$167,$166:$166,0),1,1)&amp;":"&amp;ADDRESS(ROW(BD247),COLUMN(BD247)-1,1,1),TRUE))&gt;0,"",
                    IF(COUNTIF(INDIRECT(ADDRESS(ROW(BD247),MATCH(BD$167,$166:$166,0),1,1)&amp;":"&amp;ADDRESS(ROW(BD247),COLUMN(BD247)-1,1,1),TRUE),"OK")&gt;0,"OK","NOK")),
              IF(BD$8&gt;=VLOOKUP($A247,'2.2'!$D:$O,5,FALSE),"OK","NOK")),
         "")</f>
        <v>NOK</v>
      </c>
      <c r="BE247" s="1156" t="str">
        <f ca="1">IF(intern2!BF83&gt;0,
        IF(BE$166="X",
              IF(COUNTBLANK(INDIRECT(ADDRESS(ROW(BE247),MATCH(BE$167,$166:$166,0),1,1)&amp;":"&amp;ADDRESS(ROW(BE247),COLUMN(BE247)-1,1,1),TRUE))&gt;0,"",
                    IF(COUNTIF(INDIRECT(ADDRESS(ROW(BE247),MATCH(BE$167,$166:$166,0),1,1)&amp;":"&amp;ADDRESS(ROW(BE247),COLUMN(BE247)-1,1,1),TRUE),"OK")&gt;0,"OK","NOK")),
              IF(BE$8&gt;=VLOOKUP($A247,'2.2'!$D:$O,5,FALSE),"OK","NOK")),
         "")</f>
        <v>NOK</v>
      </c>
      <c r="BF247" s="1170" t="str">
        <f ca="1">IF(intern2!BG83&gt;0,
        IF(BF$166="X",
              IF(COUNTBLANK(INDIRECT(ADDRESS(ROW(BF247),MATCH(BF$167,$166:$166,0),1,1)&amp;":"&amp;ADDRESS(ROW(BF247),COLUMN(BF247)-1,1,1),TRUE))&gt;0,"",
                    IF(COUNTIF(INDIRECT(ADDRESS(ROW(BF247),MATCH(BF$167,$166:$166,0),1,1)&amp;":"&amp;ADDRESS(ROW(BF247),COLUMN(BF247)-1,1,1),TRUE),"OK")&gt;0,"OK","NOK")),
              IF(BF$8&gt;=VLOOKUP($A247,'2.2'!$D:$O,5,FALSE),"OK","NOK")),
         "")</f>
        <v>NOK</v>
      </c>
      <c r="BG247" s="1269" t="str">
        <f ca="1">IF(intern2!BH83&gt;0,
        IF(BG$166="X",
              IF(COUNTBLANK(INDIRECT(ADDRESS(ROW(BG247),MATCH(BG$167,$166:$166,0),1,1)&amp;":"&amp;ADDRESS(ROW(BG247),COLUMN(BG247)-1,1,1),TRUE))&gt;0,"",
                    IF(COUNTIF(INDIRECT(ADDRESS(ROW(BG247),MATCH(BG$167,$166:$166,0),1,1)&amp;":"&amp;ADDRESS(ROW(BG247),COLUMN(BG247)-1,1,1),TRUE),"OK")&gt;0,"OK","NOK")),
              IF(BG$8&gt;=VLOOKUP($A247,'2.2'!$D:$O,5,FALSE),"OK","NOK")),
         "")</f>
        <v>NOK</v>
      </c>
      <c r="BH247" s="1176" t="str">
        <f t="shared" ca="1" si="77"/>
        <v>NOK</v>
      </c>
      <c r="BI247" s="1176"/>
    </row>
    <row r="248" spans="1:62" ht="39.6" x14ac:dyDescent="0.25">
      <c r="A248" s="716" t="str">
        <f t="shared" ref="A248:B248" si="92">+A88</f>
        <v>URO1.1</v>
      </c>
      <c r="B248" s="1157" t="str">
        <f t="shared" si="92"/>
        <v>Urologia con titolo di formazione approfondita "Urologia operatoria"</v>
      </c>
      <c r="C248" s="1156" t="str">
        <f ca="1">IF(intern2!D84&gt;0,
        IF(C$166="X",
              IF(COUNTBLANK(INDIRECT(ADDRESS(ROW(C248),MATCH(C$167,$166:$166,0),1,1)&amp;":"&amp;ADDRESS(ROW(C248),COLUMN(C248)-1,1,1),TRUE))&gt;0,"",
                    IF(COUNTIF(INDIRECT(ADDRESS(ROW(C248),MATCH(C$167,$166:$166,0),1,1)&amp;":"&amp;ADDRESS(ROW(C248),COLUMN(C248)-1,1,1),TRUE),"OK")&gt;0,"OK","NOK")),
              IF(C$8&gt;=VLOOKUP($A248,'2.2'!$D:$O,5,FALSE),"OK","NOK")),
         "")</f>
        <v/>
      </c>
      <c r="D248" s="1156" t="str">
        <f ca="1">IF(intern2!E84&gt;0,
        IF(D$166="X",
              IF(COUNTBLANK(INDIRECT(ADDRESS(ROW(D248),MATCH(D$167,$166:$166,0),1,1)&amp;":"&amp;ADDRESS(ROW(D248),COLUMN(D248)-1,1,1),TRUE))&gt;0,"",
                    IF(COUNTIF(INDIRECT(ADDRESS(ROW(D248),MATCH(D$167,$166:$166,0),1,1)&amp;":"&amp;ADDRESS(ROW(D248),COLUMN(D248)-1,1,1),TRUE),"OK")&gt;0,"OK","NOK")),
              IF(D$8&gt;=VLOOKUP($A248,'2.2'!$D:$O,5,FALSE),"OK","NOK")),
         "")</f>
        <v/>
      </c>
      <c r="E248" s="1156" t="str">
        <f ca="1">IF(intern2!F84&gt;0,
        IF(E$166="X",
              IF(COUNTBLANK(INDIRECT(ADDRESS(ROW(E248),MATCH(E$167,$166:$166,0),1,1)&amp;":"&amp;ADDRESS(ROW(E248),COLUMN(E248)-1,1,1),TRUE))&gt;0,"",
                    IF(COUNTIF(INDIRECT(ADDRESS(ROW(E248),MATCH(E$167,$166:$166,0),1,1)&amp;":"&amp;ADDRESS(ROW(E248),COLUMN(E248)-1,1,1),TRUE),"OK")&gt;0,"OK","NOK")),
              IF(E$8&gt;=VLOOKUP($A248,'2.2'!$D:$O,5,FALSE),"OK","NOK")),
         "")</f>
        <v/>
      </c>
      <c r="F248" s="1156" t="str">
        <f ca="1">IF(intern2!G84&gt;0,
        IF(F$166="X",
              IF(COUNTBLANK(INDIRECT(ADDRESS(ROW(F248),MATCH(F$167,$166:$166,0),1,1)&amp;":"&amp;ADDRESS(ROW(F248),COLUMN(F248)-1,1,1),TRUE))&gt;0,"",
                    IF(COUNTIF(INDIRECT(ADDRESS(ROW(F248),MATCH(F$167,$166:$166,0),1,1)&amp;":"&amp;ADDRESS(ROW(F248),COLUMN(F248)-1,1,1),TRUE),"OK")&gt;0,"OK","NOK")),
              IF(F$8&gt;=VLOOKUP($A248,'2.2'!$D:$O,5,FALSE),"OK","NOK")),
         "")</f>
        <v/>
      </c>
      <c r="G248" s="1156" t="str">
        <f ca="1">IF(intern2!H84&gt;0,
        IF(G$166="X",
              IF(COUNTBLANK(INDIRECT(ADDRESS(ROW(G248),MATCH(G$167,$166:$166,0),1,1)&amp;":"&amp;ADDRESS(ROW(G248),COLUMN(G248)-1,1,1),TRUE))&gt;0,"",
                    IF(COUNTIF(INDIRECT(ADDRESS(ROW(G248),MATCH(G$167,$166:$166,0),1,1)&amp;":"&amp;ADDRESS(ROW(G248),COLUMN(G248)-1,1,1),TRUE),"OK")&gt;0,"OK","NOK")),
              IF(G$8&gt;=VLOOKUP($A248,'2.2'!$D:$O,5,FALSE),"OK","NOK")),
         "")</f>
        <v/>
      </c>
      <c r="H248" s="1156" t="str">
        <f ca="1">IF(intern2!I84&gt;0,
        IF(H$166="X",
              IF(COUNTBLANK(INDIRECT(ADDRESS(ROW(H248),MATCH(H$167,$166:$166,0),1,1)&amp;":"&amp;ADDRESS(ROW(H248),COLUMN(H248)-1,1,1),TRUE))&gt;0,"",
                    IF(COUNTIF(INDIRECT(ADDRESS(ROW(H248),MATCH(H$167,$166:$166,0),1,1)&amp;":"&amp;ADDRESS(ROW(H248),COLUMN(H248)-1,1,1),TRUE),"OK")&gt;0,"OK","NOK")),
              IF(H$8&gt;=VLOOKUP($A248,'2.2'!$D:$O,5,FALSE),"OK","NOK")),
         "")</f>
        <v/>
      </c>
      <c r="I248" s="1269" t="str">
        <f ca="1">IF(intern2!J84&gt;0,
        IF(I$166="X",
              IF(COUNTBLANK(INDIRECT(ADDRESS(ROW(I248),MATCH(I$167,$166:$166,0),1,1)&amp;":"&amp;ADDRESS(ROW(I248),COLUMN(I248)-1,1,1),TRUE))&gt;0,"",
                    IF(COUNTIF(INDIRECT(ADDRESS(ROW(I248),MATCH(I$167,$166:$166,0),1,1)&amp;":"&amp;ADDRESS(ROW(I248),COLUMN(I248)-1,1,1),TRUE),"OK")&gt;0,"OK","NOK")),
              IF(I$8&gt;=VLOOKUP($A248,'2.2'!$D:$O,5,FALSE),"OK","NOK")),
         "")</f>
        <v/>
      </c>
      <c r="J248" s="1159" t="str">
        <f ca="1">IF(intern2!K84&gt;0,
        IF(J$166="X",
              IF(COUNTBLANK(INDIRECT(ADDRESS(ROW(J248),MATCH(J$167,$166:$166,0),1,1)&amp;":"&amp;ADDRESS(ROW(J248),COLUMN(J248)-1,1,1),TRUE))&gt;0,"",
                    IF(COUNTIF(INDIRECT(ADDRESS(ROW(J248),MATCH(J$167,$166:$166,0),1,1)&amp;":"&amp;ADDRESS(ROW(J248),COLUMN(J248)-1,1,1),TRUE),"OK")&gt;0,"OK","NOK")),
              IF(J$8&gt;=VLOOKUP($A248,'2.2'!$D:$O,5,FALSE),"OK","NOK")),
         "")</f>
        <v/>
      </c>
      <c r="K248" s="1156" t="str">
        <f ca="1">IF(intern2!L84&gt;0,
        IF(K$166="X",
              IF(COUNTBLANK(INDIRECT(ADDRESS(ROW(K248),MATCH(K$167,$166:$166,0),1,1)&amp;":"&amp;ADDRESS(ROW(K248),COLUMN(K248)-1,1,1),TRUE))&gt;0,"",
                    IF(COUNTIF(INDIRECT(ADDRESS(ROW(K248),MATCH(K$167,$166:$166,0),1,1)&amp;":"&amp;ADDRESS(ROW(K248),COLUMN(K248)-1,1,1),TRUE),"OK")&gt;0,"OK","NOK")),
              IF(K$8&gt;=VLOOKUP($A248,'2.2'!$D:$O,5,FALSE),"OK","NOK")),
         "")</f>
        <v/>
      </c>
      <c r="L248" s="1156" t="str">
        <f ca="1">IF(intern2!M84&gt;0,
        IF(L$166="X",
              IF(COUNTBLANK(INDIRECT(ADDRESS(ROW(L248),MATCH(L$167,$166:$166,0),1,1)&amp;":"&amp;ADDRESS(ROW(L248),COLUMN(L248)-1,1,1),TRUE))&gt;0,"",
                    IF(COUNTIF(INDIRECT(ADDRESS(ROW(L248),MATCH(L$167,$166:$166,0),1,1)&amp;":"&amp;ADDRESS(ROW(L248),COLUMN(L248)-1,1,1),TRUE),"OK")&gt;0,"OK","NOK")),
              IF(L$8&gt;=VLOOKUP($A248,'2.2'!$D:$O,5,FALSE),"OK","NOK")),
         "")</f>
        <v/>
      </c>
      <c r="M248" s="1156" t="str">
        <f ca="1">IF(intern2!N84&gt;0,
        IF(M$166="X",
              IF(COUNTBLANK(INDIRECT(ADDRESS(ROW(M248),MATCH(M$167,$166:$166,0),1,1)&amp;":"&amp;ADDRESS(ROW(M248),COLUMN(M248)-1,1,1),TRUE))&gt;0,"",
                    IF(COUNTIF(INDIRECT(ADDRESS(ROW(M248),MATCH(M$167,$166:$166,0),1,1)&amp;":"&amp;ADDRESS(ROW(M248),COLUMN(M248)-1,1,1),TRUE),"OK")&gt;0,"OK","NOK")),
              IF(M$8&gt;=VLOOKUP($A248,'2.2'!$D:$O,5,FALSE),"OK","NOK")),
         "")</f>
        <v/>
      </c>
      <c r="N248" s="1156" t="str">
        <f ca="1">IF(intern2!O84&gt;0,
        IF(N$166="X",
              IF(COUNTBLANK(INDIRECT(ADDRESS(ROW(N248),MATCH(N$167,$166:$166,0),1,1)&amp;":"&amp;ADDRESS(ROW(N248),COLUMN(N248)-1,1,1),TRUE))&gt;0,"",
                    IF(COUNTIF(INDIRECT(ADDRESS(ROW(N248),MATCH(N$167,$166:$166,0),1,1)&amp;":"&amp;ADDRESS(ROW(N248),COLUMN(N248)-1,1,1),TRUE),"OK")&gt;0,"OK","NOK")),
              IF(N$8&gt;=VLOOKUP($A248,'2.2'!$D:$O,5,FALSE),"OK","NOK")),
         "")</f>
        <v/>
      </c>
      <c r="O248" s="1156" t="str">
        <f ca="1">IF(intern2!P84&gt;0,
        IF(O$166="X",
              IF(COUNTBLANK(INDIRECT(ADDRESS(ROW(O248),MATCH(O$167,$166:$166,0),1,1)&amp;":"&amp;ADDRESS(ROW(O248),COLUMN(O248)-1,1,1),TRUE))&gt;0,"",
                    IF(COUNTIF(INDIRECT(ADDRESS(ROW(O248),MATCH(O$167,$166:$166,0),1,1)&amp;":"&amp;ADDRESS(ROW(O248),COLUMN(O248)-1,1,1),TRUE),"OK")&gt;0,"OK","NOK")),
              IF(O$8&gt;=VLOOKUP($A248,'2.2'!$D:$O,5,FALSE),"OK","NOK")),
         "")</f>
        <v/>
      </c>
      <c r="P248" s="1156" t="str">
        <f ca="1">IF(intern2!Q84&gt;0,
        IF(P$166="X",
              IF(COUNTBLANK(INDIRECT(ADDRESS(ROW(P248),MATCH(P$167,$166:$166,0),1,1)&amp;":"&amp;ADDRESS(ROW(P248),COLUMN(P248)-1,1,1),TRUE))&gt;0,"",
                    IF(COUNTIF(INDIRECT(ADDRESS(ROW(P248),MATCH(P$167,$166:$166,0),1,1)&amp;":"&amp;ADDRESS(ROW(P248),COLUMN(P248)-1,1,1),TRUE),"OK")&gt;0,"OK","NOK")),
              IF(P$8&gt;=VLOOKUP($A248,'2.2'!$D:$O,5,FALSE),"OK","NOK")),
         "")</f>
        <v/>
      </c>
      <c r="Q248" s="1156" t="str">
        <f ca="1">IF(intern2!R84&gt;0,
        IF(Q$166="X",
              IF(COUNTBLANK(INDIRECT(ADDRESS(ROW(Q248),MATCH(Q$167,$166:$166,0),1,1)&amp;":"&amp;ADDRESS(ROW(Q248),COLUMN(Q248)-1,1,1),TRUE))&gt;0,"",
                    IF(COUNTIF(INDIRECT(ADDRESS(ROW(Q248),MATCH(Q$167,$166:$166,0),1,1)&amp;":"&amp;ADDRESS(ROW(Q248),COLUMN(Q248)-1,1,1),TRUE),"OK")&gt;0,"OK","NOK")),
              IF(Q$8&gt;=VLOOKUP($A248,'2.2'!$D:$O,5,FALSE),"OK","NOK")),
         "")</f>
        <v/>
      </c>
      <c r="R248" s="1159" t="str">
        <f ca="1">IF(intern2!S84&gt;0,
        IF(R$166="X",
              IF(COUNTBLANK(INDIRECT(ADDRESS(ROW(R248),MATCH(R$167,$166:$166,0),1,1)&amp;":"&amp;ADDRESS(ROW(R248),COLUMN(R248)-1,1,1),TRUE))&gt;0,"",
                    IF(COUNTIF(INDIRECT(ADDRESS(ROW(R248),MATCH(R$167,$166:$166,0),1,1)&amp;":"&amp;ADDRESS(ROW(R248),COLUMN(R248)-1,1,1),TRUE),"OK")&gt;0,"OK","NOK")),
              IF(R$8&gt;=VLOOKUP($A248,'2.2'!$D:$O,5,FALSE),"OK","NOK")),
         "")</f>
        <v/>
      </c>
      <c r="S248" s="1159" t="str">
        <f ca="1">IF(intern2!T84&gt;0,
        IF(S$166="X",
              IF(COUNTBLANK(INDIRECT(ADDRESS(ROW(S248),MATCH(S$167,$166:$166,0),1,1)&amp;":"&amp;ADDRESS(ROW(S248),COLUMN(S248)-1,1,1),TRUE))&gt;0,"",
                    IF(COUNTIF(INDIRECT(ADDRESS(ROW(S248),MATCH(S$167,$166:$166,0),1,1)&amp;":"&amp;ADDRESS(ROW(S248),COLUMN(S248)-1,1,1),TRUE),"OK")&gt;0,"OK","NOK")),
              IF(S$8&gt;=VLOOKUP($A248,'2.2'!$D:$O,5,FALSE),"OK","NOK")),
         "")</f>
        <v/>
      </c>
      <c r="T248" s="1156" t="str">
        <f ca="1">IF(intern2!U84&gt;0,
        IF(T$166="X",
              IF(COUNTBLANK(INDIRECT(ADDRESS(ROW(T248),MATCH(T$167,$166:$166,0),1,1)&amp;":"&amp;ADDRESS(ROW(T248),COLUMN(T248)-1,1,1),TRUE))&gt;0,"",
                    IF(COUNTIF(INDIRECT(ADDRESS(ROW(T248),MATCH(T$167,$166:$166,0),1,1)&amp;":"&amp;ADDRESS(ROW(T248),COLUMN(T248)-1,1,1),TRUE),"OK")&gt;0,"OK","NOK")),
              IF(T$8&gt;=VLOOKUP($A248,'2.2'!$D:$O,5,FALSE),"OK","NOK")),
         "")</f>
        <v/>
      </c>
      <c r="U248" s="1156" t="str">
        <f ca="1">IF(intern2!V84&gt;0,
        IF(U$166="X",
              IF(COUNTBLANK(INDIRECT(ADDRESS(ROW(U248),MATCH(U$167,$166:$166,0),1,1)&amp;":"&amp;ADDRESS(ROW(U248),COLUMN(U248)-1,1,1),TRUE))&gt;0,"",
                    IF(COUNTIF(INDIRECT(ADDRESS(ROW(U248),MATCH(U$167,$166:$166,0),1,1)&amp;":"&amp;ADDRESS(ROW(U248),COLUMN(U248)-1,1,1),TRUE),"OK")&gt;0,"OK","NOK")),
              IF(U$8&gt;=VLOOKUP($A248,'2.2'!$D:$O,5,FALSE),"OK","NOK")),
         "")</f>
        <v/>
      </c>
      <c r="V248" s="1156" t="str">
        <f ca="1">IF(intern2!W84&gt;0,
        IF(V$166="X",
              IF(COUNTBLANK(INDIRECT(ADDRESS(ROW(V248),MATCH(V$167,$166:$166,0),1,1)&amp;":"&amp;ADDRESS(ROW(V248),COLUMN(V248)-1,1,1),TRUE))&gt;0,"",
                    IF(COUNTIF(INDIRECT(ADDRESS(ROW(V248),MATCH(V$167,$166:$166,0),1,1)&amp;":"&amp;ADDRESS(ROW(V248),COLUMN(V248)-1,1,1),TRUE),"OK")&gt;0,"OK","NOK")),
              IF(V$8&gt;=VLOOKUP($A248,'2.2'!$D:$O,5,FALSE),"OK","NOK")),
         "")</f>
        <v/>
      </c>
      <c r="W248" s="1156" t="str">
        <f ca="1">IF(intern2!X84&gt;0,
        IF(W$166="X",
              IF(COUNTBLANK(INDIRECT(ADDRESS(ROW(W248),MATCH(W$167,$166:$166,0),1,1)&amp;":"&amp;ADDRESS(ROW(W248),COLUMN(W248)-1,1,1),TRUE))&gt;0,"",
                    IF(COUNTIF(INDIRECT(ADDRESS(ROW(W248),MATCH(W$167,$166:$166,0),1,1)&amp;":"&amp;ADDRESS(ROW(W248),COLUMN(W248)-1,1,1),TRUE),"OK")&gt;0,"OK","NOK")),
              IF(W$8&gt;=VLOOKUP($A248,'2.2'!$D:$O,5,FALSE),"OK","NOK")),
         "")</f>
        <v/>
      </c>
      <c r="X248" s="1156" t="str">
        <f ca="1">IF(intern2!Y84&gt;0,
        IF(X$166="X",
              IF(COUNTBLANK(INDIRECT(ADDRESS(ROW(X248),MATCH(X$167,$166:$166,0),1,1)&amp;":"&amp;ADDRESS(ROW(X248),COLUMN(X248)-1,1,1),TRUE))&gt;0,"",
                    IF(COUNTIF(INDIRECT(ADDRESS(ROW(X248),MATCH(X$167,$166:$166,0),1,1)&amp;":"&amp;ADDRESS(ROW(X248),COLUMN(X248)-1,1,1),TRUE),"OK")&gt;0,"OK","NOK")),
              IF(X$8&gt;=VLOOKUP($A248,'2.2'!$D:$O,5,FALSE),"OK","NOK")),
         "")</f>
        <v/>
      </c>
      <c r="Y248" s="1170" t="str">
        <f ca="1">IF(intern2!Z84&gt;0,
        IF(Y$166="X",
              IF(COUNTBLANK(INDIRECT(ADDRESS(ROW(Y248),MATCH(Y$167,$166:$166,0),1,1)&amp;":"&amp;ADDRESS(ROW(Y248),COLUMN(Y248)-1,1,1),TRUE))&gt;0,"",
                    IF(COUNTIF(INDIRECT(ADDRESS(ROW(Y248),MATCH(Y$167,$166:$166,0),1,1)&amp;":"&amp;ADDRESS(ROW(Y248),COLUMN(Y248)-1,1,1),TRUE),"OK")&gt;0,"OK","NOK")),
              IF(Y$8&gt;=VLOOKUP($A248,'2.2'!$D:$O,5,FALSE),"OK","NOK")),
         "")</f>
        <v/>
      </c>
      <c r="Z248" s="1269" t="str">
        <f ca="1">IF(intern2!AA84&gt;0,
        IF(Z$166="X",
              IF(COUNTBLANK(INDIRECT(ADDRESS(ROW(Z248),MATCH(Z$167,$166:$166,0),1,1)&amp;":"&amp;ADDRESS(ROW(Z248),COLUMN(Z248)-1,1,1),TRUE))&gt;0,"",
                    IF(COUNTIF(INDIRECT(ADDRESS(ROW(Z248),MATCH(Z$167,$166:$166,0),1,1)&amp;":"&amp;ADDRESS(ROW(Z248),COLUMN(Z248)-1,1,1),TRUE),"OK")&gt;0,"OK","NOK")),
              IF(Z$8&gt;=VLOOKUP($A248,'2.2'!$D:$O,5,FALSE),"OK","NOK")),
         "")</f>
        <v/>
      </c>
      <c r="AA248" s="1156" t="str">
        <f ca="1">IF(intern2!AB84&gt;0,
        IF(AA$166="X",
              IF(COUNTBLANK(INDIRECT(ADDRESS(ROW(AA248),MATCH(AA$167,$166:$166,0),1,1)&amp;":"&amp;ADDRESS(ROW(AA248),COLUMN(AA248)-1,1,1),TRUE))&gt;0,"",
                    IF(COUNTIF(INDIRECT(ADDRESS(ROW(AA248),MATCH(AA$167,$166:$166,0),1,1)&amp;":"&amp;ADDRESS(ROW(AA248),COLUMN(AA248)-1,1,1),TRUE),"OK")&gt;0,"OK","NOK")),
              IF(AA$8&gt;=VLOOKUP($A248,'2.2'!$D:$O,5,FALSE),"OK","NOK")),
         "")</f>
        <v/>
      </c>
      <c r="AB248" s="1156" t="str">
        <f ca="1">IF(intern2!AC84&gt;0,
        IF(AB$166="X",
              IF(COUNTBLANK(INDIRECT(ADDRESS(ROW(AB248),MATCH(AB$167,$166:$166,0),1,1)&amp;":"&amp;ADDRESS(ROW(AB248),COLUMN(AB248)-1,1,1),TRUE))&gt;0,"",
                    IF(COUNTIF(INDIRECT(ADDRESS(ROW(AB248),MATCH(AB$167,$166:$166,0),1,1)&amp;":"&amp;ADDRESS(ROW(AB248),COLUMN(AB248)-1,1,1),TRUE),"OK")&gt;0,"OK","NOK")),
              IF(AB$8&gt;=VLOOKUP($A248,'2.2'!$D:$O,5,FALSE),"OK","NOK")),
         "")</f>
        <v/>
      </c>
      <c r="AC248" s="1156" t="str">
        <f ca="1">IF(intern2!AD84&gt;0,
        IF(AC$166="X",
              IF(COUNTBLANK(INDIRECT(ADDRESS(ROW(AC248),MATCH(AC$167,$166:$166,0),1,1)&amp;":"&amp;ADDRESS(ROW(AC248),COLUMN(AC248)-1,1,1),TRUE))&gt;0,"",
                    IF(COUNTIF(INDIRECT(ADDRESS(ROW(AC248),MATCH(AC$167,$166:$166,0),1,1)&amp;":"&amp;ADDRESS(ROW(AC248),COLUMN(AC248)-1,1,1),TRUE),"OK")&gt;0,"OK","NOK")),
              IF(AC$8&gt;=VLOOKUP($A248,'2.2'!$D:$O,5,FALSE),"OK","NOK")),
         "")</f>
        <v/>
      </c>
      <c r="AD248" s="1156" t="str">
        <f ca="1">IF(intern2!AE84&gt;0,
        IF(AD$166="X",
              IF(COUNTBLANK(INDIRECT(ADDRESS(ROW(AD248),MATCH(AD$167,$166:$166,0),1,1)&amp;":"&amp;ADDRESS(ROW(AD248),COLUMN(AD248)-1,1,1),TRUE))&gt;0,"",
                    IF(COUNTIF(INDIRECT(ADDRESS(ROW(AD248),MATCH(AD$167,$166:$166,0),1,1)&amp;":"&amp;ADDRESS(ROW(AD248),COLUMN(AD248)-1,1,1),TRUE),"OK")&gt;0,"OK","NOK")),
              IF(AD$8&gt;=VLOOKUP($A248,'2.2'!$D:$O,5,FALSE),"OK","NOK")),
         "")</f>
        <v/>
      </c>
      <c r="AE248" s="1160" t="str">
        <f ca="1">IF(intern2!AF84&gt;0,
        IF(AE$166="X",
              IF(COUNTBLANK(INDIRECT(ADDRESS(ROW(AE248),MATCH(AE$167,$166:$166,0),1,1)&amp;":"&amp;ADDRESS(ROW(AE248),COLUMN(AE248)-1,1,1),TRUE))&gt;0,"",
                    IF(COUNTIF(INDIRECT(ADDRESS(ROW(AE248),MATCH(AE$167,$166:$166,0),1,1)&amp;":"&amp;ADDRESS(ROW(AE248),COLUMN(AE248)-1,1,1),TRUE),"OK")&gt;0,"OK","NOK")),
              IF(AE$8&gt;=VLOOKUP($A248,'2.2'!$D:$O,5,FALSE),"OK","NOK")),
         "")</f>
        <v/>
      </c>
      <c r="AF248" s="1269" t="str">
        <f ca="1">IF(intern2!AG84&gt;0,
        IF(AF$166="X",
              IF(COUNTBLANK(INDIRECT(ADDRESS(ROW(AF248),MATCH(AF$167,$166:$166,0),1,1)&amp;":"&amp;ADDRESS(ROW(AF248),COLUMN(AF248)-1,1,1),TRUE))&gt;0,"",
                    IF(COUNTIF(INDIRECT(ADDRESS(ROW(AF248),MATCH(AF$167,$166:$166,0),1,1)&amp;":"&amp;ADDRESS(ROW(AF248),COLUMN(AF248)-1,1,1),TRUE),"OK")&gt;0,"OK","NOK")),
              IF(AF$8&gt;=VLOOKUP($A248,'2.2'!$D:$O,5,FALSE),"OK","NOK")),
         "")</f>
        <v/>
      </c>
      <c r="AG248" s="1160" t="str">
        <f ca="1">IF(intern2!AH84&gt;0,
        IF(AG$166="X",
              IF(COUNTBLANK(INDIRECT(ADDRESS(ROW(AG248),MATCH(AG$167,$166:$166,0),1,1)&amp;":"&amp;ADDRESS(ROW(AG248),COLUMN(AG248)-1,1,1),TRUE))&gt;0,"",
                    IF(COUNTIF(INDIRECT(ADDRESS(ROW(AG248),MATCH(AG$167,$166:$166,0),1,1)&amp;":"&amp;ADDRESS(ROW(AG248),COLUMN(AG248)-1,1,1),TRUE),"OK")&gt;0,"OK","NOK")),
              IF(AG$8&gt;=VLOOKUP($A248,'2.2'!$D:$O,5,FALSE),"OK","NOK")),
         "")</f>
        <v/>
      </c>
      <c r="AH248" s="1160" t="str">
        <f ca="1">IF(intern2!AI84&gt;0,
        IF(AH$166="X",
              IF(COUNTBLANK(INDIRECT(ADDRESS(ROW(AH248),MATCH(AH$167,$166:$166,0),1,1)&amp;":"&amp;ADDRESS(ROW(AH248),COLUMN(AH248)-1,1,1),TRUE))&gt;0,"",
                    IF(COUNTIF(INDIRECT(ADDRESS(ROW(AH248),MATCH(AH$167,$166:$166,0),1,1)&amp;":"&amp;ADDRESS(ROW(AH248),COLUMN(AH248)-1,1,1),TRUE),"OK")&gt;0,"OK","NOK")),
              IF(AH$8&gt;=VLOOKUP($A248,'2.2'!$D:$O,5,FALSE),"OK","NOK")),
         "")</f>
        <v/>
      </c>
      <c r="AI248" s="1156" t="str">
        <f ca="1">IF(intern2!AJ84&gt;0,
        IF(AI$166="X",
              IF(COUNTBLANK(INDIRECT(ADDRESS(ROW(AI248),MATCH(AI$167,$166:$166,0),1,1)&amp;":"&amp;ADDRESS(ROW(AI248),COLUMN(AI248)-1,1,1),TRUE))&gt;0,"",
                    IF(COUNTIF(INDIRECT(ADDRESS(ROW(AI248),MATCH(AI$167,$166:$166,0),1,1)&amp;":"&amp;ADDRESS(ROW(AI248),COLUMN(AI248)-1,1,1),TRUE),"OK")&gt;0,"OK","NOK")),
              IF(AI$8&gt;=VLOOKUP($A248,'2.2'!$D:$O,5,FALSE),"OK","NOK")),
         "")</f>
        <v/>
      </c>
      <c r="AJ248" s="1156" t="str">
        <f ca="1">IF(intern2!AK84&gt;0,
        IF(AJ$166="X",
              IF(COUNTBLANK(INDIRECT(ADDRESS(ROW(AJ248),MATCH(AJ$167,$166:$166,0),1,1)&amp;":"&amp;ADDRESS(ROW(AJ248),COLUMN(AJ248)-1,1,1),TRUE))&gt;0,"",
                    IF(COUNTIF(INDIRECT(ADDRESS(ROW(AJ248),MATCH(AJ$167,$166:$166,0),1,1)&amp;":"&amp;ADDRESS(ROW(AJ248),COLUMN(AJ248)-1,1,1),TRUE),"OK")&gt;0,"OK","NOK")),
              IF(AJ$8&gt;=VLOOKUP($A248,'2.2'!$D:$O,5,FALSE),"OK","NOK")),
         "")</f>
        <v/>
      </c>
      <c r="AK248" s="1156" t="str">
        <f ca="1">IF(intern2!AL84&gt;0,
        IF(AK$166="X",
              IF(COUNTBLANK(INDIRECT(ADDRESS(ROW(AK248),MATCH(AK$167,$166:$166,0),1,1)&amp;":"&amp;ADDRESS(ROW(AK248),COLUMN(AK248)-1,1,1),TRUE))&gt;0,"",
                    IF(COUNTIF(INDIRECT(ADDRESS(ROW(AK248),MATCH(AK$167,$166:$166,0),1,1)&amp;":"&amp;ADDRESS(ROW(AK248),COLUMN(AK248)-1,1,1),TRUE),"OK")&gt;0,"OK","NOK")),
              IF(AK$8&gt;=VLOOKUP($A248,'2.2'!$D:$O,5,FALSE),"OK","NOK")),
         "")</f>
        <v/>
      </c>
      <c r="AL248" s="1156" t="str">
        <f ca="1">IF(intern2!AM84&gt;0,
        IF(AL$166="X",
              IF(COUNTBLANK(INDIRECT(ADDRESS(ROW(AL248),MATCH(AL$167,$166:$166,0),1,1)&amp;":"&amp;ADDRESS(ROW(AL248),COLUMN(AL248)-1,1,1),TRUE))&gt;0,"",
                    IF(COUNTIF(INDIRECT(ADDRESS(ROW(AL248),MATCH(AL$167,$166:$166,0),1,1)&amp;":"&amp;ADDRESS(ROW(AL248),COLUMN(AL248)-1,1,1),TRUE),"OK")&gt;0,"OK","NOK")),
              IF(AL$8&gt;=VLOOKUP($A248,'2.2'!$D:$O,5,FALSE),"OK","NOK")),
         "")</f>
        <v/>
      </c>
      <c r="AM248" s="1269" t="str">
        <f ca="1">IF(intern2!AN84&gt;0,
        IF(AM$166="X",
              IF(COUNTBLANK(INDIRECT(ADDRESS(ROW(AM248),MATCH(AM$167,$166:$166,0),1,1)&amp;":"&amp;ADDRESS(ROW(AM248),COLUMN(AM248)-1,1,1),TRUE))&gt;0,"",
                    IF(COUNTIF(INDIRECT(ADDRESS(ROW(AM248),MATCH(AM$167,$166:$166,0),1,1)&amp;":"&amp;ADDRESS(ROW(AM248),COLUMN(AM248)-1,1,1),TRUE),"OK")&gt;0,"OK","NOK")),
              IF(AM$8&gt;=VLOOKUP($A248,'2.2'!$D:$O,5,FALSE),"OK","NOK")),
         "")</f>
        <v/>
      </c>
      <c r="AN248" s="1170" t="str">
        <f ca="1">IF(intern2!AO84&gt;0,
        IF(AN$166="X",
              IF(COUNTBLANK(INDIRECT(ADDRESS(ROW(AN248),MATCH(AN$167,$166:$166,0),1,1)&amp;":"&amp;ADDRESS(ROW(AN248),COLUMN(AN248)-1,1,1),TRUE))&gt;0,"",
                    IF(COUNTIF(INDIRECT(ADDRESS(ROW(AN248),MATCH(AN$167,$166:$166,0),1,1)&amp;":"&amp;ADDRESS(ROW(AN248),COLUMN(AN248)-1,1,1),TRUE),"OK")&gt;0,"OK","NOK")),
              IF(AN$8&gt;=VLOOKUP($A248,'2.2'!$D:$O,5,FALSE),"OK","NOK")),
         "")</f>
        <v/>
      </c>
      <c r="AO248" s="1156" t="str">
        <f ca="1">IF(intern2!AP84&gt;0,
        IF(AO$166="X",
              IF(COUNTBLANK(INDIRECT(ADDRESS(ROW(AO248),MATCH(AO$167,$166:$166,0),1,1)&amp;":"&amp;ADDRESS(ROW(AO248),COLUMN(AO248)-1,1,1),TRUE))&gt;0,"",
                    IF(COUNTIF(INDIRECT(ADDRESS(ROW(AO248),MATCH(AO$167,$166:$166,0),1,1)&amp;":"&amp;ADDRESS(ROW(AO248),COLUMN(AO248)-1,1,1),TRUE),"OK")&gt;0,"OK","NOK")),
              IF(AO$8&gt;=VLOOKUP($A248,'2.2'!$D:$O,5,FALSE),"OK","NOK")),
         "")</f>
        <v/>
      </c>
      <c r="AP248" s="1156" t="str">
        <f ca="1">IF(intern2!AQ84&gt;0,
        IF(AP$166="X",
              IF(COUNTBLANK(INDIRECT(ADDRESS(ROW(AP248),MATCH(AP$167,$166:$166,0),1,1)&amp;":"&amp;ADDRESS(ROW(AP248),COLUMN(AP248)-1,1,1),TRUE))&gt;0,"",
                    IF(COUNTIF(INDIRECT(ADDRESS(ROW(AP248),MATCH(AP$167,$166:$166,0),1,1)&amp;":"&amp;ADDRESS(ROW(AP248),COLUMN(AP248)-1,1,1),TRUE),"OK")&gt;0,"OK","NOK")),
              IF(AP$8&gt;=VLOOKUP($A248,'2.2'!$D:$O,5,FALSE),"OK","NOK")),
         "")</f>
        <v/>
      </c>
      <c r="AQ248" s="1269" t="str">
        <f ca="1">IF(intern2!AR84&gt;0,
        IF(AQ$166="X",
              IF(COUNTBLANK(INDIRECT(ADDRESS(ROW(AQ248),MATCH(AQ$167,$166:$166,0),1,1)&amp;":"&amp;ADDRESS(ROW(AQ248),COLUMN(AQ248)-1,1,1),TRUE))&gt;0,"",
                    IF(COUNTIF(INDIRECT(ADDRESS(ROW(AQ248),MATCH(AQ$167,$166:$166,0),1,1)&amp;":"&amp;ADDRESS(ROW(AQ248),COLUMN(AQ248)-1,1,1),TRUE),"OK")&gt;0,"OK","NOK")),
              IF(AQ$8&gt;=VLOOKUP($A248,'2.2'!$D:$O,5,FALSE),"OK","NOK")),
         "")</f>
        <v/>
      </c>
      <c r="AR248" s="1156" t="str">
        <f ca="1">IF(intern2!AS84&gt;0,
        IF(AR$166="X",
              IF(COUNTBLANK(INDIRECT(ADDRESS(ROW(AR248),MATCH(AR$167,$166:$166,0),1,1)&amp;":"&amp;ADDRESS(ROW(AR248),COLUMN(AR248)-1,1,1),TRUE))&gt;0,"",
                    IF(COUNTIF(INDIRECT(ADDRESS(ROW(AR248),MATCH(AR$167,$166:$166,0),1,1)&amp;":"&amp;ADDRESS(ROW(AR248),COLUMN(AR248)-1,1,1),TRUE),"OK")&gt;0,"OK","NOK")),
              IF(AR$8&gt;=VLOOKUP($A248,'2.2'!$D:$O,5,FALSE),"OK","NOK")),
         "")</f>
        <v/>
      </c>
      <c r="AS248" s="1156" t="str">
        <f ca="1">IF(intern2!AT84&gt;0,
        IF(AS$166="X",
              IF(COUNTBLANK(INDIRECT(ADDRESS(ROW(AS248),MATCH(AS$167,$166:$166,0),1,1)&amp;":"&amp;ADDRESS(ROW(AS248),COLUMN(AS248)-1,1,1),TRUE))&gt;0,"",
                    IF(COUNTIF(INDIRECT(ADDRESS(ROW(AS248),MATCH(AS$167,$166:$166,0),1,1)&amp;":"&amp;ADDRESS(ROW(AS248),COLUMN(AS248)-1,1,1),TRUE),"OK")&gt;0,"OK","NOK")),
              IF(AS$8&gt;=VLOOKUP($A248,'2.2'!$D:$O,5,FALSE),"OK","NOK")),
         "")</f>
        <v/>
      </c>
      <c r="AT248" s="1269" t="str">
        <f ca="1">IF(intern2!AU84&gt;0,
        IF(AT$166="X",
              IF(COUNTBLANK(INDIRECT(ADDRESS(ROW(AT248),MATCH(AT$167,$166:$166,0),1,1)&amp;":"&amp;ADDRESS(ROW(AT248),COLUMN(AT248)-1,1,1),TRUE))&gt;0,"",
                    IF(COUNTIF(INDIRECT(ADDRESS(ROW(AT248),MATCH(AT$167,$166:$166,0),1,1)&amp;":"&amp;ADDRESS(ROW(AT248),COLUMN(AT248)-1,1,1),TRUE),"OK")&gt;0,"OK","NOK")),
              IF(AT$8&gt;=VLOOKUP($A248,'2.2'!$D:$O,5,FALSE),"OK","NOK")),
         "")</f>
        <v/>
      </c>
      <c r="AU248" s="1156" t="str">
        <f ca="1">IF(intern2!AV84&gt;0,
        IF(AU$166="X",
              IF(COUNTBLANK(INDIRECT(ADDRESS(ROW(AU248),MATCH(AU$167,$166:$166,0),1,1)&amp;":"&amp;ADDRESS(ROW(AU248),COLUMN(AU248)-1,1,1),TRUE))&gt;0,"",
                    IF(COUNTIF(INDIRECT(ADDRESS(ROW(AU248),MATCH(AU$167,$166:$166,0),1,1)&amp;":"&amp;ADDRESS(ROW(AU248),COLUMN(AU248)-1,1,1),TRUE),"OK")&gt;0,"OK","NOK")),
              IF(AU$8&gt;=VLOOKUP($A248,'2.2'!$D:$O,5,FALSE),"OK","NOK")),
         "")</f>
        <v/>
      </c>
      <c r="AV248" s="1156" t="str">
        <f ca="1">IF(intern2!AW84&gt;0,
        IF(AV$166="X",
              IF(COUNTBLANK(INDIRECT(ADDRESS(ROW(AV248),MATCH(AV$167,$166:$166,0),1,1)&amp;":"&amp;ADDRESS(ROW(AV248),COLUMN(AV248)-1,1,1),TRUE))&gt;0,"",
                    IF(COUNTIF(INDIRECT(ADDRESS(ROW(AV248),MATCH(AV$167,$166:$166,0),1,1)&amp;":"&amp;ADDRESS(ROW(AV248),COLUMN(AV248)-1,1,1),TRUE),"OK")&gt;0,"OK","NOK")),
              IF(AV$8&gt;=VLOOKUP($A248,'2.2'!$D:$O,5,FALSE),"OK","NOK")),
         "")</f>
        <v/>
      </c>
      <c r="AW248" s="1156" t="str">
        <f ca="1">IF(intern2!AX84&gt;0,
        IF(AW$166="X",
              IF(COUNTBLANK(INDIRECT(ADDRESS(ROW(AW248),MATCH(AW$167,$166:$166,0),1,1)&amp;":"&amp;ADDRESS(ROW(AW248),COLUMN(AW248)-1,1,1),TRUE))&gt;0,"",
                    IF(COUNTIF(INDIRECT(ADDRESS(ROW(AW248),MATCH(AW$167,$166:$166,0),1,1)&amp;":"&amp;ADDRESS(ROW(AW248),COLUMN(AW248)-1,1,1),TRUE),"OK")&gt;0,"OK","NOK")),
              IF(AW$8&gt;=VLOOKUP($A248,'2.2'!$D:$O,5,FALSE),"OK","NOK")),
         "")</f>
        <v/>
      </c>
      <c r="AX248" s="1156" t="str">
        <f ca="1">IF(intern2!AY84&gt;0,
        IF(AX$166="X",
              IF(COUNTBLANK(INDIRECT(ADDRESS(ROW(AX248),MATCH(AX$167,$166:$166,0),1,1)&amp;":"&amp;ADDRESS(ROW(AX248),COLUMN(AX248)-1,1,1),TRUE))&gt;0,"",
                    IF(COUNTIF(INDIRECT(ADDRESS(ROW(AX248),MATCH(AX$167,$166:$166,0),1,1)&amp;":"&amp;ADDRESS(ROW(AX248),COLUMN(AX248)-1,1,1),TRUE),"OK")&gt;0,"OK","NOK")),
              IF(AX$8&gt;=VLOOKUP($A248,'2.2'!$D:$O,5,FALSE),"OK","NOK")),
         "")</f>
        <v/>
      </c>
      <c r="AY248" s="1156" t="str">
        <f ca="1">IF(intern2!AZ84&gt;0,
        IF(AY$166="X",
              IF(COUNTBLANK(INDIRECT(ADDRESS(ROW(AY248),MATCH(AY$167,$166:$166,0),1,1)&amp;":"&amp;ADDRESS(ROW(AY248),COLUMN(AY248)-1,1,1),TRUE))&gt;0,"",
                    IF(COUNTIF(INDIRECT(ADDRESS(ROW(AY248),MATCH(AY$167,$166:$166,0),1,1)&amp;":"&amp;ADDRESS(ROW(AY248),COLUMN(AY248)-1,1,1),TRUE),"OK")&gt;0,"OK","NOK")),
              IF(AY$8&gt;=VLOOKUP($A248,'2.2'!$D:$O,5,FALSE),"OK","NOK")),
         "")</f>
        <v/>
      </c>
      <c r="AZ248" s="1269" t="str">
        <f ca="1">IF(intern2!BA84&gt;0,
        IF(AZ$166="X",
              IF(COUNTBLANK(INDIRECT(ADDRESS(ROW(AZ248),MATCH(AZ$167,$166:$166,0),1,1)&amp;":"&amp;ADDRESS(ROW(AZ248),COLUMN(AZ248)-1,1,1),TRUE))&gt;0,"",
                    IF(COUNTIF(INDIRECT(ADDRESS(ROW(AZ248),MATCH(AZ$167,$166:$166,0),1,1)&amp;":"&amp;ADDRESS(ROW(AZ248),COLUMN(AZ248)-1,1,1),TRUE),"OK")&gt;0,"OK","NOK")),
              IF(AZ$8&gt;=VLOOKUP($A248,'2.2'!$D:$O,5,FALSE),"OK","NOK")),
         "")</f>
        <v/>
      </c>
      <c r="BA248" s="1156" t="str">
        <f ca="1">IF(intern2!BB84&gt;0,
        IF(BA$166="X",
              IF(COUNTBLANK(INDIRECT(ADDRESS(ROW(BA248),MATCH(BA$167,$166:$166,0),1,1)&amp;":"&amp;ADDRESS(ROW(BA248),COLUMN(BA248)-1,1,1),TRUE))&gt;0,"",
                    IF(COUNTIF(INDIRECT(ADDRESS(ROW(BA248),MATCH(BA$167,$166:$166,0),1,1)&amp;":"&amp;ADDRESS(ROW(BA248),COLUMN(BA248)-1,1,1),TRUE),"OK")&gt;0,"OK","NOK")),
              IF(BA$8&gt;=VLOOKUP($A248,'2.2'!$D:$O,5,FALSE),"OK","NOK")),
         "")</f>
        <v/>
      </c>
      <c r="BB248" s="1156" t="str">
        <f ca="1">IF(intern2!BC84&gt;0,
        IF(BB$166="X",
              IF(COUNTBLANK(INDIRECT(ADDRESS(ROW(BB248),MATCH(BB$167,$166:$166,0),1,1)&amp;":"&amp;ADDRESS(ROW(BB248),COLUMN(BB248)-1,1,1),TRUE))&gt;0,"",
                    IF(COUNTIF(INDIRECT(ADDRESS(ROW(BB248),MATCH(BB$167,$166:$166,0),1,1)&amp;":"&amp;ADDRESS(ROW(BB248),COLUMN(BB248)-1,1,1),TRUE),"OK")&gt;0,"OK","NOK")),
              IF(BB$8&gt;=VLOOKUP($A248,'2.2'!$D:$O,5,FALSE),"OK","NOK")),
         "")</f>
        <v/>
      </c>
      <c r="BC248" s="1156" t="str">
        <f ca="1">IF(intern2!BD84&gt;0,
        IF(BC$166="X",
              IF(COUNTBLANK(INDIRECT(ADDRESS(ROW(BC248),MATCH(BC$167,$166:$166,0),1,1)&amp;":"&amp;ADDRESS(ROW(BC248),COLUMN(BC248)-1,1,1),TRUE))&gt;0,"",
                    IF(COUNTIF(INDIRECT(ADDRESS(ROW(BC248),MATCH(BC$167,$166:$166,0),1,1)&amp;":"&amp;ADDRESS(ROW(BC248),COLUMN(BC248)-1,1,1),TRUE),"OK")&gt;0,"OK","NOK")),
              IF(BC$8&gt;=VLOOKUP($A248,'2.2'!$D:$O,5,FALSE),"OK","NOK")),
         "")</f>
        <v/>
      </c>
      <c r="BD248" s="1156" t="str">
        <f ca="1">IF(intern2!BE84&gt;0,
        IF(BD$166="X",
              IF(COUNTBLANK(INDIRECT(ADDRESS(ROW(BD248),MATCH(BD$167,$166:$166,0),1,1)&amp;":"&amp;ADDRESS(ROW(BD248),COLUMN(BD248)-1,1,1),TRUE))&gt;0,"",
                    IF(COUNTIF(INDIRECT(ADDRESS(ROW(BD248),MATCH(BD$167,$166:$166,0),1,1)&amp;":"&amp;ADDRESS(ROW(BD248),COLUMN(BD248)-1,1,1),TRUE),"OK")&gt;0,"OK","NOK")),
              IF(BD$8&gt;=VLOOKUP($A248,'2.2'!$D:$O,5,FALSE),"OK","NOK")),
         "")</f>
        <v/>
      </c>
      <c r="BE248" s="1156" t="str">
        <f ca="1">IF(intern2!BF84&gt;0,
        IF(BE$166="X",
              IF(COUNTBLANK(INDIRECT(ADDRESS(ROW(BE248),MATCH(BE$167,$166:$166,0),1,1)&amp;":"&amp;ADDRESS(ROW(BE248),COLUMN(BE248)-1,1,1),TRUE))&gt;0,"",
                    IF(COUNTIF(INDIRECT(ADDRESS(ROW(BE248),MATCH(BE$167,$166:$166,0),1,1)&amp;":"&amp;ADDRESS(ROW(BE248),COLUMN(BE248)-1,1,1),TRUE),"OK")&gt;0,"OK","NOK")),
              IF(BE$8&gt;=VLOOKUP($A248,'2.2'!$D:$O,5,FALSE),"OK","NOK")),
         "")</f>
        <v/>
      </c>
      <c r="BF248" s="1170" t="str">
        <f ca="1">IF(intern2!BG84&gt;0,
        IF(BF$166="X",
              IF(COUNTBLANK(INDIRECT(ADDRESS(ROW(BF248),MATCH(BF$167,$166:$166,0),1,1)&amp;":"&amp;ADDRESS(ROW(BF248),COLUMN(BF248)-1,1,1),TRUE))&gt;0,"",
                    IF(COUNTIF(INDIRECT(ADDRESS(ROW(BF248),MATCH(BF$167,$166:$166,0),1,1)&amp;":"&amp;ADDRESS(ROW(BF248),COLUMN(BF248)-1,1,1),TRUE),"OK")&gt;0,"OK","NOK")),
              IF(BF$8&gt;=VLOOKUP($A248,'2.2'!$D:$O,5,FALSE),"OK","NOK")),
         "")</f>
        <v>NOK</v>
      </c>
      <c r="BG248" s="1269" t="str">
        <f ca="1">IF(intern2!BH84&gt;0,
        IF(BG$166="X",
              IF(COUNTBLANK(INDIRECT(ADDRESS(ROW(BG248),MATCH(BG$167,$166:$166,0),1,1)&amp;":"&amp;ADDRESS(ROW(BG248),COLUMN(BG248)-1,1,1),TRUE))&gt;0,"",
                    IF(COUNTIF(INDIRECT(ADDRESS(ROW(BG248),MATCH(BG$167,$166:$166,0),1,1)&amp;":"&amp;ADDRESS(ROW(BG248),COLUMN(BG248)-1,1,1),TRUE),"OK")&gt;0,"OK","NOK")),
              IF(BG$8&gt;=VLOOKUP($A248,'2.2'!$D:$O,5,FALSE),"OK","NOK")),
         "")</f>
        <v/>
      </c>
      <c r="BH248" s="1176" t="str">
        <f t="shared" ca="1" si="77"/>
        <v>NOK</v>
      </c>
      <c r="BI248" s="1176"/>
    </row>
    <row r="249" spans="1:62" x14ac:dyDescent="0.25">
      <c r="A249" s="716" t="str">
        <f t="shared" ref="A249:B249" si="93">+A89</f>
        <v>URO1.1.1</v>
      </c>
      <c r="B249" s="1157" t="str">
        <f t="shared" si="93"/>
        <v>Prostatectomia radicale</v>
      </c>
      <c r="C249" s="1156" t="str">
        <f ca="1">IF(intern2!D85&gt;0,
        IF(C$166="X",
              IF(COUNTBLANK(INDIRECT(ADDRESS(ROW(C249),MATCH(C$167,$166:$166,0),1,1)&amp;":"&amp;ADDRESS(ROW(C249),COLUMN(C249)-1,1,1),TRUE))&gt;0,"",
                    IF(COUNTIF(INDIRECT(ADDRESS(ROW(C249),MATCH(C$167,$166:$166,0),1,1)&amp;":"&amp;ADDRESS(ROW(C249),COLUMN(C249)-1,1,1),TRUE),"OK")&gt;0,"OK","NOK")),
              IF(C$8&gt;=VLOOKUP($A249,'2.2'!$D:$O,5,FALSE),"OK","NOK")),
         "")</f>
        <v/>
      </c>
      <c r="D249" s="1156" t="str">
        <f ca="1">IF(intern2!E85&gt;0,
        IF(D$166="X",
              IF(COUNTBLANK(INDIRECT(ADDRESS(ROW(D249),MATCH(D$167,$166:$166,0),1,1)&amp;":"&amp;ADDRESS(ROW(D249),COLUMN(D249)-1,1,1),TRUE))&gt;0,"",
                    IF(COUNTIF(INDIRECT(ADDRESS(ROW(D249),MATCH(D$167,$166:$166,0),1,1)&amp;":"&amp;ADDRESS(ROW(D249),COLUMN(D249)-1,1,1),TRUE),"OK")&gt;0,"OK","NOK")),
              IF(D$8&gt;=VLOOKUP($A249,'2.2'!$D:$O,5,FALSE),"OK","NOK")),
         "")</f>
        <v/>
      </c>
      <c r="E249" s="1156" t="str">
        <f ca="1">IF(intern2!F85&gt;0,
        IF(E$166="X",
              IF(COUNTBLANK(INDIRECT(ADDRESS(ROW(E249),MATCH(E$167,$166:$166,0),1,1)&amp;":"&amp;ADDRESS(ROW(E249),COLUMN(E249)-1,1,1),TRUE))&gt;0,"",
                    IF(COUNTIF(INDIRECT(ADDRESS(ROW(E249),MATCH(E$167,$166:$166,0),1,1)&amp;":"&amp;ADDRESS(ROW(E249),COLUMN(E249)-1,1,1),TRUE),"OK")&gt;0,"OK","NOK")),
              IF(E$8&gt;=VLOOKUP($A249,'2.2'!$D:$O,5,FALSE),"OK","NOK")),
         "")</f>
        <v/>
      </c>
      <c r="F249" s="1156" t="str">
        <f ca="1">IF(intern2!G85&gt;0,
        IF(F$166="X",
              IF(COUNTBLANK(INDIRECT(ADDRESS(ROW(F249),MATCH(F$167,$166:$166,0),1,1)&amp;":"&amp;ADDRESS(ROW(F249),COLUMN(F249)-1,1,1),TRUE))&gt;0,"",
                    IF(COUNTIF(INDIRECT(ADDRESS(ROW(F249),MATCH(F$167,$166:$166,0),1,1)&amp;":"&amp;ADDRESS(ROW(F249),COLUMN(F249)-1,1,1),TRUE),"OK")&gt;0,"OK","NOK")),
              IF(F$8&gt;=VLOOKUP($A249,'2.2'!$D:$O,5,FALSE),"OK","NOK")),
         "")</f>
        <v/>
      </c>
      <c r="G249" s="1156" t="str">
        <f ca="1">IF(intern2!H85&gt;0,
        IF(G$166="X",
              IF(COUNTBLANK(INDIRECT(ADDRESS(ROW(G249),MATCH(G$167,$166:$166,0),1,1)&amp;":"&amp;ADDRESS(ROW(G249),COLUMN(G249)-1,1,1),TRUE))&gt;0,"",
                    IF(COUNTIF(INDIRECT(ADDRESS(ROW(G249),MATCH(G$167,$166:$166,0),1,1)&amp;":"&amp;ADDRESS(ROW(G249),COLUMN(G249)-1,1,1),TRUE),"OK")&gt;0,"OK","NOK")),
              IF(G$8&gt;=VLOOKUP($A249,'2.2'!$D:$O,5,FALSE),"OK","NOK")),
         "")</f>
        <v/>
      </c>
      <c r="H249" s="1156" t="str">
        <f ca="1">IF(intern2!I85&gt;0,
        IF(H$166="X",
              IF(COUNTBLANK(INDIRECT(ADDRESS(ROW(H249),MATCH(H$167,$166:$166,0),1,1)&amp;":"&amp;ADDRESS(ROW(H249),COLUMN(H249)-1,1,1),TRUE))&gt;0,"",
                    IF(COUNTIF(INDIRECT(ADDRESS(ROW(H249),MATCH(H$167,$166:$166,0),1,1)&amp;":"&amp;ADDRESS(ROW(H249),COLUMN(H249)-1,1,1),TRUE),"OK")&gt;0,"OK","NOK")),
              IF(H$8&gt;=VLOOKUP($A249,'2.2'!$D:$O,5,FALSE),"OK","NOK")),
         "")</f>
        <v/>
      </c>
      <c r="I249" s="1269" t="str">
        <f ca="1">IF(intern2!J85&gt;0,
        IF(I$166="X",
              IF(COUNTBLANK(INDIRECT(ADDRESS(ROW(I249),MATCH(I$167,$166:$166,0),1,1)&amp;":"&amp;ADDRESS(ROW(I249),COLUMN(I249)-1,1,1),TRUE))&gt;0,"",
                    IF(COUNTIF(INDIRECT(ADDRESS(ROW(I249),MATCH(I$167,$166:$166,0),1,1)&amp;":"&amp;ADDRESS(ROW(I249),COLUMN(I249)-1,1,1),TRUE),"OK")&gt;0,"OK","NOK")),
              IF(I$8&gt;=VLOOKUP($A249,'2.2'!$D:$O,5,FALSE),"OK","NOK")),
         "")</f>
        <v/>
      </c>
      <c r="J249" s="1159" t="str">
        <f ca="1">IF(intern2!K85&gt;0,
        IF(J$166="X",
              IF(COUNTBLANK(INDIRECT(ADDRESS(ROW(J249),MATCH(J$167,$166:$166,0),1,1)&amp;":"&amp;ADDRESS(ROW(J249),COLUMN(J249)-1,1,1),TRUE))&gt;0,"",
                    IF(COUNTIF(INDIRECT(ADDRESS(ROW(J249),MATCH(J$167,$166:$166,0),1,1)&amp;":"&amp;ADDRESS(ROW(J249),COLUMN(J249)-1,1,1),TRUE),"OK")&gt;0,"OK","NOK")),
              IF(J$8&gt;=VLOOKUP($A249,'2.2'!$D:$O,5,FALSE),"OK","NOK")),
         "")</f>
        <v/>
      </c>
      <c r="K249" s="1156" t="str">
        <f ca="1">IF(intern2!L85&gt;0,
        IF(K$166="X",
              IF(COUNTBLANK(INDIRECT(ADDRESS(ROW(K249),MATCH(K$167,$166:$166,0),1,1)&amp;":"&amp;ADDRESS(ROW(K249),COLUMN(K249)-1,1,1),TRUE))&gt;0,"",
                    IF(COUNTIF(INDIRECT(ADDRESS(ROW(K249),MATCH(K$167,$166:$166,0),1,1)&amp;":"&amp;ADDRESS(ROW(K249),COLUMN(K249)-1,1,1),TRUE),"OK")&gt;0,"OK","NOK")),
              IF(K$8&gt;=VLOOKUP($A249,'2.2'!$D:$O,5,FALSE),"OK","NOK")),
         "")</f>
        <v/>
      </c>
      <c r="L249" s="1156" t="str">
        <f ca="1">IF(intern2!M85&gt;0,
        IF(L$166="X",
              IF(COUNTBLANK(INDIRECT(ADDRESS(ROW(L249),MATCH(L$167,$166:$166,0),1,1)&amp;":"&amp;ADDRESS(ROW(L249),COLUMN(L249)-1,1,1),TRUE))&gt;0,"",
                    IF(COUNTIF(INDIRECT(ADDRESS(ROW(L249),MATCH(L$167,$166:$166,0),1,1)&amp;":"&amp;ADDRESS(ROW(L249),COLUMN(L249)-1,1,1),TRUE),"OK")&gt;0,"OK","NOK")),
              IF(L$8&gt;=VLOOKUP($A249,'2.2'!$D:$O,5,FALSE),"OK","NOK")),
         "")</f>
        <v/>
      </c>
      <c r="M249" s="1156" t="str">
        <f ca="1">IF(intern2!N85&gt;0,
        IF(M$166="X",
              IF(COUNTBLANK(INDIRECT(ADDRESS(ROW(M249),MATCH(M$167,$166:$166,0),1,1)&amp;":"&amp;ADDRESS(ROW(M249),COLUMN(M249)-1,1,1),TRUE))&gt;0,"",
                    IF(COUNTIF(INDIRECT(ADDRESS(ROW(M249),MATCH(M$167,$166:$166,0),1,1)&amp;":"&amp;ADDRESS(ROW(M249),COLUMN(M249)-1,1,1),TRUE),"OK")&gt;0,"OK","NOK")),
              IF(M$8&gt;=VLOOKUP($A249,'2.2'!$D:$O,5,FALSE),"OK","NOK")),
         "")</f>
        <v/>
      </c>
      <c r="N249" s="1156" t="str">
        <f ca="1">IF(intern2!O85&gt;0,
        IF(N$166="X",
              IF(COUNTBLANK(INDIRECT(ADDRESS(ROW(N249),MATCH(N$167,$166:$166,0),1,1)&amp;":"&amp;ADDRESS(ROW(N249),COLUMN(N249)-1,1,1),TRUE))&gt;0,"",
                    IF(COUNTIF(INDIRECT(ADDRESS(ROW(N249),MATCH(N$167,$166:$166,0),1,1)&amp;":"&amp;ADDRESS(ROW(N249),COLUMN(N249)-1,1,1),TRUE),"OK")&gt;0,"OK","NOK")),
              IF(N$8&gt;=VLOOKUP($A249,'2.2'!$D:$O,5,FALSE),"OK","NOK")),
         "")</f>
        <v/>
      </c>
      <c r="O249" s="1156" t="str">
        <f ca="1">IF(intern2!P85&gt;0,
        IF(O$166="X",
              IF(COUNTBLANK(INDIRECT(ADDRESS(ROW(O249),MATCH(O$167,$166:$166,0),1,1)&amp;":"&amp;ADDRESS(ROW(O249),COLUMN(O249)-1,1,1),TRUE))&gt;0,"",
                    IF(COUNTIF(INDIRECT(ADDRESS(ROW(O249),MATCH(O$167,$166:$166,0),1,1)&amp;":"&amp;ADDRESS(ROW(O249),COLUMN(O249)-1,1,1),TRUE),"OK")&gt;0,"OK","NOK")),
              IF(O$8&gt;=VLOOKUP($A249,'2.2'!$D:$O,5,FALSE),"OK","NOK")),
         "")</f>
        <v/>
      </c>
      <c r="P249" s="1156" t="str">
        <f ca="1">IF(intern2!Q85&gt;0,
        IF(P$166="X",
              IF(COUNTBLANK(INDIRECT(ADDRESS(ROW(P249),MATCH(P$167,$166:$166,0),1,1)&amp;":"&amp;ADDRESS(ROW(P249),COLUMN(P249)-1,1,1),TRUE))&gt;0,"",
                    IF(COUNTIF(INDIRECT(ADDRESS(ROW(P249),MATCH(P$167,$166:$166,0),1,1)&amp;":"&amp;ADDRESS(ROW(P249),COLUMN(P249)-1,1,1),TRUE),"OK")&gt;0,"OK","NOK")),
              IF(P$8&gt;=VLOOKUP($A249,'2.2'!$D:$O,5,FALSE),"OK","NOK")),
         "")</f>
        <v/>
      </c>
      <c r="Q249" s="1156" t="str">
        <f ca="1">IF(intern2!R85&gt;0,
        IF(Q$166="X",
              IF(COUNTBLANK(INDIRECT(ADDRESS(ROW(Q249),MATCH(Q$167,$166:$166,0),1,1)&amp;":"&amp;ADDRESS(ROW(Q249),COLUMN(Q249)-1,1,1),TRUE))&gt;0,"",
                    IF(COUNTIF(INDIRECT(ADDRESS(ROW(Q249),MATCH(Q$167,$166:$166,0),1,1)&amp;":"&amp;ADDRESS(ROW(Q249),COLUMN(Q249)-1,1,1),TRUE),"OK")&gt;0,"OK","NOK")),
              IF(Q$8&gt;=VLOOKUP($A249,'2.2'!$D:$O,5,FALSE),"OK","NOK")),
         "")</f>
        <v/>
      </c>
      <c r="R249" s="1159" t="str">
        <f ca="1">IF(intern2!S85&gt;0,
        IF(R$166="X",
              IF(COUNTBLANK(INDIRECT(ADDRESS(ROW(R249),MATCH(R$167,$166:$166,0),1,1)&amp;":"&amp;ADDRESS(ROW(R249),COLUMN(R249)-1,1,1),TRUE))&gt;0,"",
                    IF(COUNTIF(INDIRECT(ADDRESS(ROW(R249),MATCH(R$167,$166:$166,0),1,1)&amp;":"&amp;ADDRESS(ROW(R249),COLUMN(R249)-1,1,1),TRUE),"OK")&gt;0,"OK","NOK")),
              IF(R$8&gt;=VLOOKUP($A249,'2.2'!$D:$O,5,FALSE),"OK","NOK")),
         "")</f>
        <v/>
      </c>
      <c r="S249" s="1159" t="str">
        <f ca="1">IF(intern2!T85&gt;0,
        IF(S$166="X",
              IF(COUNTBLANK(INDIRECT(ADDRESS(ROW(S249),MATCH(S$167,$166:$166,0),1,1)&amp;":"&amp;ADDRESS(ROW(S249),COLUMN(S249)-1,1,1),TRUE))&gt;0,"",
                    IF(COUNTIF(INDIRECT(ADDRESS(ROW(S249),MATCH(S$167,$166:$166,0),1,1)&amp;":"&amp;ADDRESS(ROW(S249),COLUMN(S249)-1,1,1),TRUE),"OK")&gt;0,"OK","NOK")),
              IF(S$8&gt;=VLOOKUP($A249,'2.2'!$D:$O,5,FALSE),"OK","NOK")),
         "")</f>
        <v/>
      </c>
      <c r="T249" s="1156" t="str">
        <f ca="1">IF(intern2!U85&gt;0,
        IF(T$166="X",
              IF(COUNTBLANK(INDIRECT(ADDRESS(ROW(T249),MATCH(T$167,$166:$166,0),1,1)&amp;":"&amp;ADDRESS(ROW(T249),COLUMN(T249)-1,1,1),TRUE))&gt;0,"",
                    IF(COUNTIF(INDIRECT(ADDRESS(ROW(T249),MATCH(T$167,$166:$166,0),1,1)&amp;":"&amp;ADDRESS(ROW(T249),COLUMN(T249)-1,1,1),TRUE),"OK")&gt;0,"OK","NOK")),
              IF(T$8&gt;=VLOOKUP($A249,'2.2'!$D:$O,5,FALSE),"OK","NOK")),
         "")</f>
        <v/>
      </c>
      <c r="U249" s="1156" t="str">
        <f ca="1">IF(intern2!V85&gt;0,
        IF(U$166="X",
              IF(COUNTBLANK(INDIRECT(ADDRESS(ROW(U249),MATCH(U$167,$166:$166,0),1,1)&amp;":"&amp;ADDRESS(ROW(U249),COLUMN(U249)-1,1,1),TRUE))&gt;0,"",
                    IF(COUNTIF(INDIRECT(ADDRESS(ROW(U249),MATCH(U$167,$166:$166,0),1,1)&amp;":"&amp;ADDRESS(ROW(U249),COLUMN(U249)-1,1,1),TRUE),"OK")&gt;0,"OK","NOK")),
              IF(U$8&gt;=VLOOKUP($A249,'2.2'!$D:$O,5,FALSE),"OK","NOK")),
         "")</f>
        <v/>
      </c>
      <c r="V249" s="1156" t="str">
        <f ca="1">IF(intern2!W85&gt;0,
        IF(V$166="X",
              IF(COUNTBLANK(INDIRECT(ADDRESS(ROW(V249),MATCH(V$167,$166:$166,0),1,1)&amp;":"&amp;ADDRESS(ROW(V249),COLUMN(V249)-1,1,1),TRUE))&gt;0,"",
                    IF(COUNTIF(INDIRECT(ADDRESS(ROW(V249),MATCH(V$167,$166:$166,0),1,1)&amp;":"&amp;ADDRESS(ROW(V249),COLUMN(V249)-1,1,1),TRUE),"OK")&gt;0,"OK","NOK")),
              IF(V$8&gt;=VLOOKUP($A249,'2.2'!$D:$O,5,FALSE),"OK","NOK")),
         "")</f>
        <v/>
      </c>
      <c r="W249" s="1156" t="str">
        <f ca="1">IF(intern2!X85&gt;0,
        IF(W$166="X",
              IF(COUNTBLANK(INDIRECT(ADDRESS(ROW(W249),MATCH(W$167,$166:$166,0),1,1)&amp;":"&amp;ADDRESS(ROW(W249),COLUMN(W249)-1,1,1),TRUE))&gt;0,"",
                    IF(COUNTIF(INDIRECT(ADDRESS(ROW(W249),MATCH(W$167,$166:$166,0),1,1)&amp;":"&amp;ADDRESS(ROW(W249),COLUMN(W249)-1,1,1),TRUE),"OK")&gt;0,"OK","NOK")),
              IF(W$8&gt;=VLOOKUP($A249,'2.2'!$D:$O,5,FALSE),"OK","NOK")),
         "")</f>
        <v/>
      </c>
      <c r="X249" s="1156" t="str">
        <f ca="1">IF(intern2!Y85&gt;0,
        IF(X$166="X",
              IF(COUNTBLANK(INDIRECT(ADDRESS(ROW(X249),MATCH(X$167,$166:$166,0),1,1)&amp;":"&amp;ADDRESS(ROW(X249),COLUMN(X249)-1,1,1),TRUE))&gt;0,"",
                    IF(COUNTIF(INDIRECT(ADDRESS(ROW(X249),MATCH(X$167,$166:$166,0),1,1)&amp;":"&amp;ADDRESS(ROW(X249),COLUMN(X249)-1,1,1),TRUE),"OK")&gt;0,"OK","NOK")),
              IF(X$8&gt;=VLOOKUP($A249,'2.2'!$D:$O,5,FALSE),"OK","NOK")),
         "")</f>
        <v/>
      </c>
      <c r="Y249" s="1170" t="str">
        <f ca="1">IF(intern2!Z85&gt;0,
        IF(Y$166="X",
              IF(COUNTBLANK(INDIRECT(ADDRESS(ROW(Y249),MATCH(Y$167,$166:$166,0),1,1)&amp;":"&amp;ADDRESS(ROW(Y249),COLUMN(Y249)-1,1,1),TRUE))&gt;0,"",
                    IF(COUNTIF(INDIRECT(ADDRESS(ROW(Y249),MATCH(Y$167,$166:$166,0),1,1)&amp;":"&amp;ADDRESS(ROW(Y249),COLUMN(Y249)-1,1,1),TRUE),"OK")&gt;0,"OK","NOK")),
              IF(Y$8&gt;=VLOOKUP($A249,'2.2'!$D:$O,5,FALSE),"OK","NOK")),
         "")</f>
        <v/>
      </c>
      <c r="Z249" s="1269" t="str">
        <f ca="1">IF(intern2!AA85&gt;0,
        IF(Z$166="X",
              IF(COUNTBLANK(INDIRECT(ADDRESS(ROW(Z249),MATCH(Z$167,$166:$166,0),1,1)&amp;":"&amp;ADDRESS(ROW(Z249),COLUMN(Z249)-1,1,1),TRUE))&gt;0,"",
                    IF(COUNTIF(INDIRECT(ADDRESS(ROW(Z249),MATCH(Z$167,$166:$166,0),1,1)&amp;":"&amp;ADDRESS(ROW(Z249),COLUMN(Z249)-1,1,1),TRUE),"OK")&gt;0,"OK","NOK")),
              IF(Z$8&gt;=VLOOKUP($A249,'2.2'!$D:$O,5,FALSE),"OK","NOK")),
         "")</f>
        <v/>
      </c>
      <c r="AA249" s="1156" t="str">
        <f ca="1">IF(intern2!AB85&gt;0,
        IF(AA$166="X",
              IF(COUNTBLANK(INDIRECT(ADDRESS(ROW(AA249),MATCH(AA$167,$166:$166,0),1,1)&amp;":"&amp;ADDRESS(ROW(AA249),COLUMN(AA249)-1,1,1),TRUE))&gt;0,"",
                    IF(COUNTIF(INDIRECT(ADDRESS(ROW(AA249),MATCH(AA$167,$166:$166,0),1,1)&amp;":"&amp;ADDRESS(ROW(AA249),COLUMN(AA249)-1,1,1),TRUE),"OK")&gt;0,"OK","NOK")),
              IF(AA$8&gt;=VLOOKUP($A249,'2.2'!$D:$O,5,FALSE),"OK","NOK")),
         "")</f>
        <v/>
      </c>
      <c r="AB249" s="1156" t="str">
        <f ca="1">IF(intern2!AC85&gt;0,
        IF(AB$166="X",
              IF(COUNTBLANK(INDIRECT(ADDRESS(ROW(AB249),MATCH(AB$167,$166:$166,0),1,1)&amp;":"&amp;ADDRESS(ROW(AB249),COLUMN(AB249)-1,1,1),TRUE))&gt;0,"",
                    IF(COUNTIF(INDIRECT(ADDRESS(ROW(AB249),MATCH(AB$167,$166:$166,0),1,1)&amp;":"&amp;ADDRESS(ROW(AB249),COLUMN(AB249)-1,1,1),TRUE),"OK")&gt;0,"OK","NOK")),
              IF(AB$8&gt;=VLOOKUP($A249,'2.2'!$D:$O,5,FALSE),"OK","NOK")),
         "")</f>
        <v/>
      </c>
      <c r="AC249" s="1156" t="str">
        <f ca="1">IF(intern2!AD85&gt;0,
        IF(AC$166="X",
              IF(COUNTBLANK(INDIRECT(ADDRESS(ROW(AC249),MATCH(AC$167,$166:$166,0),1,1)&amp;":"&amp;ADDRESS(ROW(AC249),COLUMN(AC249)-1,1,1),TRUE))&gt;0,"",
                    IF(COUNTIF(INDIRECT(ADDRESS(ROW(AC249),MATCH(AC$167,$166:$166,0),1,1)&amp;":"&amp;ADDRESS(ROW(AC249),COLUMN(AC249)-1,1,1),TRUE),"OK")&gt;0,"OK","NOK")),
              IF(AC$8&gt;=VLOOKUP($A249,'2.2'!$D:$O,5,FALSE),"OK","NOK")),
         "")</f>
        <v/>
      </c>
      <c r="AD249" s="1156" t="str">
        <f ca="1">IF(intern2!AE85&gt;0,
        IF(AD$166="X",
              IF(COUNTBLANK(INDIRECT(ADDRESS(ROW(AD249),MATCH(AD$167,$166:$166,0),1,1)&amp;":"&amp;ADDRESS(ROW(AD249),COLUMN(AD249)-1,1,1),TRUE))&gt;0,"",
                    IF(COUNTIF(INDIRECT(ADDRESS(ROW(AD249),MATCH(AD$167,$166:$166,0),1,1)&amp;":"&amp;ADDRESS(ROW(AD249),COLUMN(AD249)-1,1,1),TRUE),"OK")&gt;0,"OK","NOK")),
              IF(AD$8&gt;=VLOOKUP($A249,'2.2'!$D:$O,5,FALSE),"OK","NOK")),
         "")</f>
        <v/>
      </c>
      <c r="AE249" s="1160" t="str">
        <f ca="1">IF(intern2!AF85&gt;0,
        IF(AE$166="X",
              IF(COUNTBLANK(INDIRECT(ADDRESS(ROW(AE249),MATCH(AE$167,$166:$166,0),1,1)&amp;":"&amp;ADDRESS(ROW(AE249),COLUMN(AE249)-1,1,1),TRUE))&gt;0,"",
                    IF(COUNTIF(INDIRECT(ADDRESS(ROW(AE249),MATCH(AE$167,$166:$166,0),1,1)&amp;":"&amp;ADDRESS(ROW(AE249),COLUMN(AE249)-1,1,1),TRUE),"OK")&gt;0,"OK","NOK")),
              IF(AE$8&gt;=VLOOKUP($A249,'2.2'!$D:$O,5,FALSE),"OK","NOK")),
         "")</f>
        <v/>
      </c>
      <c r="AF249" s="1269" t="str">
        <f ca="1">IF(intern2!AG85&gt;0,
        IF(AF$166="X",
              IF(COUNTBLANK(INDIRECT(ADDRESS(ROW(AF249),MATCH(AF$167,$166:$166,0),1,1)&amp;":"&amp;ADDRESS(ROW(AF249),COLUMN(AF249)-1,1,1),TRUE))&gt;0,"",
                    IF(COUNTIF(INDIRECT(ADDRESS(ROW(AF249),MATCH(AF$167,$166:$166,0),1,1)&amp;":"&amp;ADDRESS(ROW(AF249),COLUMN(AF249)-1,1,1),TRUE),"OK")&gt;0,"OK","NOK")),
              IF(AF$8&gt;=VLOOKUP($A249,'2.2'!$D:$O,5,FALSE),"OK","NOK")),
         "")</f>
        <v/>
      </c>
      <c r="AG249" s="1160" t="str">
        <f ca="1">IF(intern2!AH85&gt;0,
        IF(AG$166="X",
              IF(COUNTBLANK(INDIRECT(ADDRESS(ROW(AG249),MATCH(AG$167,$166:$166,0),1,1)&amp;":"&amp;ADDRESS(ROW(AG249),COLUMN(AG249)-1,1,1),TRUE))&gt;0,"",
                    IF(COUNTIF(INDIRECT(ADDRESS(ROW(AG249),MATCH(AG$167,$166:$166,0),1,1)&amp;":"&amp;ADDRESS(ROW(AG249),COLUMN(AG249)-1,1,1),TRUE),"OK")&gt;0,"OK","NOK")),
              IF(AG$8&gt;=VLOOKUP($A249,'2.2'!$D:$O,5,FALSE),"OK","NOK")),
         "")</f>
        <v/>
      </c>
      <c r="AH249" s="1160" t="str">
        <f ca="1">IF(intern2!AI85&gt;0,
        IF(AH$166="X",
              IF(COUNTBLANK(INDIRECT(ADDRESS(ROW(AH249),MATCH(AH$167,$166:$166,0),1,1)&amp;":"&amp;ADDRESS(ROW(AH249),COLUMN(AH249)-1,1,1),TRUE))&gt;0,"",
                    IF(COUNTIF(INDIRECT(ADDRESS(ROW(AH249),MATCH(AH$167,$166:$166,0),1,1)&amp;":"&amp;ADDRESS(ROW(AH249),COLUMN(AH249)-1,1,1),TRUE),"OK")&gt;0,"OK","NOK")),
              IF(AH$8&gt;=VLOOKUP($A249,'2.2'!$D:$O,5,FALSE),"OK","NOK")),
         "")</f>
        <v/>
      </c>
      <c r="AI249" s="1156" t="str">
        <f ca="1">IF(intern2!AJ85&gt;0,
        IF(AI$166="X",
              IF(COUNTBLANK(INDIRECT(ADDRESS(ROW(AI249),MATCH(AI$167,$166:$166,0),1,1)&amp;":"&amp;ADDRESS(ROW(AI249),COLUMN(AI249)-1,1,1),TRUE))&gt;0,"",
                    IF(COUNTIF(INDIRECT(ADDRESS(ROW(AI249),MATCH(AI$167,$166:$166,0),1,1)&amp;":"&amp;ADDRESS(ROW(AI249),COLUMN(AI249)-1,1,1),TRUE),"OK")&gt;0,"OK","NOK")),
              IF(AI$8&gt;=VLOOKUP($A249,'2.2'!$D:$O,5,FALSE),"OK","NOK")),
         "")</f>
        <v/>
      </c>
      <c r="AJ249" s="1156" t="str">
        <f ca="1">IF(intern2!AK85&gt;0,
        IF(AJ$166="X",
              IF(COUNTBLANK(INDIRECT(ADDRESS(ROW(AJ249),MATCH(AJ$167,$166:$166,0),1,1)&amp;":"&amp;ADDRESS(ROW(AJ249),COLUMN(AJ249)-1,1,1),TRUE))&gt;0,"",
                    IF(COUNTIF(INDIRECT(ADDRESS(ROW(AJ249),MATCH(AJ$167,$166:$166,0),1,1)&amp;":"&amp;ADDRESS(ROW(AJ249),COLUMN(AJ249)-1,1,1),TRUE),"OK")&gt;0,"OK","NOK")),
              IF(AJ$8&gt;=VLOOKUP($A249,'2.2'!$D:$O,5,FALSE),"OK","NOK")),
         "")</f>
        <v/>
      </c>
      <c r="AK249" s="1156" t="str">
        <f ca="1">IF(intern2!AL85&gt;0,
        IF(AK$166="X",
              IF(COUNTBLANK(INDIRECT(ADDRESS(ROW(AK249),MATCH(AK$167,$166:$166,0),1,1)&amp;":"&amp;ADDRESS(ROW(AK249),COLUMN(AK249)-1,1,1),TRUE))&gt;0,"",
                    IF(COUNTIF(INDIRECT(ADDRESS(ROW(AK249),MATCH(AK$167,$166:$166,0),1,1)&amp;":"&amp;ADDRESS(ROW(AK249),COLUMN(AK249)-1,1,1),TRUE),"OK")&gt;0,"OK","NOK")),
              IF(AK$8&gt;=VLOOKUP($A249,'2.2'!$D:$O,5,FALSE),"OK","NOK")),
         "")</f>
        <v/>
      </c>
      <c r="AL249" s="1156" t="str">
        <f ca="1">IF(intern2!AM85&gt;0,
        IF(AL$166="X",
              IF(COUNTBLANK(INDIRECT(ADDRESS(ROW(AL249),MATCH(AL$167,$166:$166,0),1,1)&amp;":"&amp;ADDRESS(ROW(AL249),COLUMN(AL249)-1,1,1),TRUE))&gt;0,"",
                    IF(COUNTIF(INDIRECT(ADDRESS(ROW(AL249),MATCH(AL$167,$166:$166,0),1,1)&amp;":"&amp;ADDRESS(ROW(AL249),COLUMN(AL249)-1,1,1),TRUE),"OK")&gt;0,"OK","NOK")),
              IF(AL$8&gt;=VLOOKUP($A249,'2.2'!$D:$O,5,FALSE),"OK","NOK")),
         "")</f>
        <v/>
      </c>
      <c r="AM249" s="1269" t="str">
        <f ca="1">IF(intern2!AN85&gt;0,
        IF(AM$166="X",
              IF(COUNTBLANK(INDIRECT(ADDRESS(ROW(AM249),MATCH(AM$167,$166:$166,0),1,1)&amp;":"&amp;ADDRESS(ROW(AM249),COLUMN(AM249)-1,1,1),TRUE))&gt;0,"",
                    IF(COUNTIF(INDIRECT(ADDRESS(ROW(AM249),MATCH(AM$167,$166:$166,0),1,1)&amp;":"&amp;ADDRESS(ROW(AM249),COLUMN(AM249)-1,1,1),TRUE),"OK")&gt;0,"OK","NOK")),
              IF(AM$8&gt;=VLOOKUP($A249,'2.2'!$D:$O,5,FALSE),"OK","NOK")),
         "")</f>
        <v/>
      </c>
      <c r="AN249" s="1170" t="str">
        <f ca="1">IF(intern2!AO85&gt;0,
        IF(AN$166="X",
              IF(COUNTBLANK(INDIRECT(ADDRESS(ROW(AN249),MATCH(AN$167,$166:$166,0),1,1)&amp;":"&amp;ADDRESS(ROW(AN249),COLUMN(AN249)-1,1,1),TRUE))&gt;0,"",
                    IF(COUNTIF(INDIRECT(ADDRESS(ROW(AN249),MATCH(AN$167,$166:$166,0),1,1)&amp;":"&amp;ADDRESS(ROW(AN249),COLUMN(AN249)-1,1,1),TRUE),"OK")&gt;0,"OK","NOK")),
              IF(AN$8&gt;=VLOOKUP($A249,'2.2'!$D:$O,5,FALSE),"OK","NOK")),
         "")</f>
        <v/>
      </c>
      <c r="AO249" s="1156" t="str">
        <f ca="1">IF(intern2!AP85&gt;0,
        IF(AO$166="X",
              IF(COUNTBLANK(INDIRECT(ADDRESS(ROW(AO249),MATCH(AO$167,$166:$166,0),1,1)&amp;":"&amp;ADDRESS(ROW(AO249),COLUMN(AO249)-1,1,1),TRUE))&gt;0,"",
                    IF(COUNTIF(INDIRECT(ADDRESS(ROW(AO249),MATCH(AO$167,$166:$166,0),1,1)&amp;":"&amp;ADDRESS(ROW(AO249),COLUMN(AO249)-1,1,1),TRUE),"OK")&gt;0,"OK","NOK")),
              IF(AO$8&gt;=VLOOKUP($A249,'2.2'!$D:$O,5,FALSE),"OK","NOK")),
         "")</f>
        <v/>
      </c>
      <c r="AP249" s="1156" t="str">
        <f ca="1">IF(intern2!AQ85&gt;0,
        IF(AP$166="X",
              IF(COUNTBLANK(INDIRECT(ADDRESS(ROW(AP249),MATCH(AP$167,$166:$166,0),1,1)&amp;":"&amp;ADDRESS(ROW(AP249),COLUMN(AP249)-1,1,1),TRUE))&gt;0,"",
                    IF(COUNTIF(INDIRECT(ADDRESS(ROW(AP249),MATCH(AP$167,$166:$166,0),1,1)&amp;":"&amp;ADDRESS(ROW(AP249),COLUMN(AP249)-1,1,1),TRUE),"OK")&gt;0,"OK","NOK")),
              IF(AP$8&gt;=VLOOKUP($A249,'2.2'!$D:$O,5,FALSE),"OK","NOK")),
         "")</f>
        <v/>
      </c>
      <c r="AQ249" s="1269" t="str">
        <f ca="1">IF(intern2!AR85&gt;0,
        IF(AQ$166="X",
              IF(COUNTBLANK(INDIRECT(ADDRESS(ROW(AQ249),MATCH(AQ$167,$166:$166,0),1,1)&amp;":"&amp;ADDRESS(ROW(AQ249),COLUMN(AQ249)-1,1,1),TRUE))&gt;0,"",
                    IF(COUNTIF(INDIRECT(ADDRESS(ROW(AQ249),MATCH(AQ$167,$166:$166,0),1,1)&amp;":"&amp;ADDRESS(ROW(AQ249),COLUMN(AQ249)-1,1,1),TRUE),"OK")&gt;0,"OK","NOK")),
              IF(AQ$8&gt;=VLOOKUP($A249,'2.2'!$D:$O,5,FALSE),"OK","NOK")),
         "")</f>
        <v/>
      </c>
      <c r="AR249" s="1156" t="str">
        <f ca="1">IF(intern2!AS85&gt;0,
        IF(AR$166="X",
              IF(COUNTBLANK(INDIRECT(ADDRESS(ROW(AR249),MATCH(AR$167,$166:$166,0),1,1)&amp;":"&amp;ADDRESS(ROW(AR249),COLUMN(AR249)-1,1,1),TRUE))&gt;0,"",
                    IF(COUNTIF(INDIRECT(ADDRESS(ROW(AR249),MATCH(AR$167,$166:$166,0),1,1)&amp;":"&amp;ADDRESS(ROW(AR249),COLUMN(AR249)-1,1,1),TRUE),"OK")&gt;0,"OK","NOK")),
              IF(AR$8&gt;=VLOOKUP($A249,'2.2'!$D:$O,5,FALSE),"OK","NOK")),
         "")</f>
        <v/>
      </c>
      <c r="AS249" s="1156" t="str">
        <f ca="1">IF(intern2!AT85&gt;0,
        IF(AS$166="X",
              IF(COUNTBLANK(INDIRECT(ADDRESS(ROW(AS249),MATCH(AS$167,$166:$166,0),1,1)&amp;":"&amp;ADDRESS(ROW(AS249),COLUMN(AS249)-1,1,1),TRUE))&gt;0,"",
                    IF(COUNTIF(INDIRECT(ADDRESS(ROW(AS249),MATCH(AS$167,$166:$166,0),1,1)&amp;":"&amp;ADDRESS(ROW(AS249),COLUMN(AS249)-1,1,1),TRUE),"OK")&gt;0,"OK","NOK")),
              IF(AS$8&gt;=VLOOKUP($A249,'2.2'!$D:$O,5,FALSE),"OK","NOK")),
         "")</f>
        <v/>
      </c>
      <c r="AT249" s="1269" t="str">
        <f ca="1">IF(intern2!AU85&gt;0,
        IF(AT$166="X",
              IF(COUNTBLANK(INDIRECT(ADDRESS(ROW(AT249),MATCH(AT$167,$166:$166,0),1,1)&amp;":"&amp;ADDRESS(ROW(AT249),COLUMN(AT249)-1,1,1),TRUE))&gt;0,"",
                    IF(COUNTIF(INDIRECT(ADDRESS(ROW(AT249),MATCH(AT$167,$166:$166,0),1,1)&amp;":"&amp;ADDRESS(ROW(AT249),COLUMN(AT249)-1,1,1),TRUE),"OK")&gt;0,"OK","NOK")),
              IF(AT$8&gt;=VLOOKUP($A249,'2.2'!$D:$O,5,FALSE),"OK","NOK")),
         "")</f>
        <v/>
      </c>
      <c r="AU249" s="1156" t="str">
        <f ca="1">IF(intern2!AV85&gt;0,
        IF(AU$166="X",
              IF(COUNTBLANK(INDIRECT(ADDRESS(ROW(AU249),MATCH(AU$167,$166:$166,0),1,1)&amp;":"&amp;ADDRESS(ROW(AU249),COLUMN(AU249)-1,1,1),TRUE))&gt;0,"",
                    IF(COUNTIF(INDIRECT(ADDRESS(ROW(AU249),MATCH(AU$167,$166:$166,0),1,1)&amp;":"&amp;ADDRESS(ROW(AU249),COLUMN(AU249)-1,1,1),TRUE),"OK")&gt;0,"OK","NOK")),
              IF(AU$8&gt;=VLOOKUP($A249,'2.2'!$D:$O,5,FALSE),"OK","NOK")),
         "")</f>
        <v/>
      </c>
      <c r="AV249" s="1156" t="str">
        <f ca="1">IF(intern2!AW85&gt;0,
        IF(AV$166="X",
              IF(COUNTBLANK(INDIRECT(ADDRESS(ROW(AV249),MATCH(AV$167,$166:$166,0),1,1)&amp;":"&amp;ADDRESS(ROW(AV249),COLUMN(AV249)-1,1,1),TRUE))&gt;0,"",
                    IF(COUNTIF(INDIRECT(ADDRESS(ROW(AV249),MATCH(AV$167,$166:$166,0),1,1)&amp;":"&amp;ADDRESS(ROW(AV249),COLUMN(AV249)-1,1,1),TRUE),"OK")&gt;0,"OK","NOK")),
              IF(AV$8&gt;=VLOOKUP($A249,'2.2'!$D:$O,5,FALSE),"OK","NOK")),
         "")</f>
        <v/>
      </c>
      <c r="AW249" s="1156" t="str">
        <f ca="1">IF(intern2!AX85&gt;0,
        IF(AW$166="X",
              IF(COUNTBLANK(INDIRECT(ADDRESS(ROW(AW249),MATCH(AW$167,$166:$166,0),1,1)&amp;":"&amp;ADDRESS(ROW(AW249),COLUMN(AW249)-1,1,1),TRUE))&gt;0,"",
                    IF(COUNTIF(INDIRECT(ADDRESS(ROW(AW249),MATCH(AW$167,$166:$166,0),1,1)&amp;":"&amp;ADDRESS(ROW(AW249),COLUMN(AW249)-1,1,1),TRUE),"OK")&gt;0,"OK","NOK")),
              IF(AW$8&gt;=VLOOKUP($A249,'2.2'!$D:$O,5,FALSE),"OK","NOK")),
         "")</f>
        <v/>
      </c>
      <c r="AX249" s="1156" t="str">
        <f ca="1">IF(intern2!AY85&gt;0,
        IF(AX$166="X",
              IF(COUNTBLANK(INDIRECT(ADDRESS(ROW(AX249),MATCH(AX$167,$166:$166,0),1,1)&amp;":"&amp;ADDRESS(ROW(AX249),COLUMN(AX249)-1,1,1),TRUE))&gt;0,"",
                    IF(COUNTIF(INDIRECT(ADDRESS(ROW(AX249),MATCH(AX$167,$166:$166,0),1,1)&amp;":"&amp;ADDRESS(ROW(AX249),COLUMN(AX249)-1,1,1),TRUE),"OK")&gt;0,"OK","NOK")),
              IF(AX$8&gt;=VLOOKUP($A249,'2.2'!$D:$O,5,FALSE),"OK","NOK")),
         "")</f>
        <v/>
      </c>
      <c r="AY249" s="1156" t="str">
        <f ca="1">IF(intern2!AZ85&gt;0,
        IF(AY$166="X",
              IF(COUNTBLANK(INDIRECT(ADDRESS(ROW(AY249),MATCH(AY$167,$166:$166,0),1,1)&amp;":"&amp;ADDRESS(ROW(AY249),COLUMN(AY249)-1,1,1),TRUE))&gt;0,"",
                    IF(COUNTIF(INDIRECT(ADDRESS(ROW(AY249),MATCH(AY$167,$166:$166,0),1,1)&amp;":"&amp;ADDRESS(ROW(AY249),COLUMN(AY249)-1,1,1),TRUE),"OK")&gt;0,"OK","NOK")),
              IF(AY$8&gt;=VLOOKUP($A249,'2.2'!$D:$O,5,FALSE),"OK","NOK")),
         "")</f>
        <v/>
      </c>
      <c r="AZ249" s="1269" t="str">
        <f ca="1">IF(intern2!BA85&gt;0,
        IF(AZ$166="X",
              IF(COUNTBLANK(INDIRECT(ADDRESS(ROW(AZ249),MATCH(AZ$167,$166:$166,0),1,1)&amp;":"&amp;ADDRESS(ROW(AZ249),COLUMN(AZ249)-1,1,1),TRUE))&gt;0,"",
                    IF(COUNTIF(INDIRECT(ADDRESS(ROW(AZ249),MATCH(AZ$167,$166:$166,0),1,1)&amp;":"&amp;ADDRESS(ROW(AZ249),COLUMN(AZ249)-1,1,1),TRUE),"OK")&gt;0,"OK","NOK")),
              IF(AZ$8&gt;=VLOOKUP($A249,'2.2'!$D:$O,5,FALSE),"OK","NOK")),
         "")</f>
        <v/>
      </c>
      <c r="BA249" s="1156" t="str">
        <f ca="1">IF(intern2!BB85&gt;0,
        IF(BA$166="X",
              IF(COUNTBLANK(INDIRECT(ADDRESS(ROW(BA249),MATCH(BA$167,$166:$166,0),1,1)&amp;":"&amp;ADDRESS(ROW(BA249),COLUMN(BA249)-1,1,1),TRUE))&gt;0,"",
                    IF(COUNTIF(INDIRECT(ADDRESS(ROW(BA249),MATCH(BA$167,$166:$166,0),1,1)&amp;":"&amp;ADDRESS(ROW(BA249),COLUMN(BA249)-1,1,1),TRUE),"OK")&gt;0,"OK","NOK")),
              IF(BA$8&gt;=VLOOKUP($A249,'2.2'!$D:$O,5,FALSE),"OK","NOK")),
         "")</f>
        <v/>
      </c>
      <c r="BB249" s="1156" t="str">
        <f ca="1">IF(intern2!BC85&gt;0,
        IF(BB$166="X",
              IF(COUNTBLANK(INDIRECT(ADDRESS(ROW(BB249),MATCH(BB$167,$166:$166,0),1,1)&amp;":"&amp;ADDRESS(ROW(BB249),COLUMN(BB249)-1,1,1),TRUE))&gt;0,"",
                    IF(COUNTIF(INDIRECT(ADDRESS(ROW(BB249),MATCH(BB$167,$166:$166,0),1,1)&amp;":"&amp;ADDRESS(ROW(BB249),COLUMN(BB249)-1,1,1),TRUE),"OK")&gt;0,"OK","NOK")),
              IF(BB$8&gt;=VLOOKUP($A249,'2.2'!$D:$O,5,FALSE),"OK","NOK")),
         "")</f>
        <v/>
      </c>
      <c r="BC249" s="1156" t="str">
        <f ca="1">IF(intern2!BD85&gt;0,
        IF(BC$166="X",
              IF(COUNTBLANK(INDIRECT(ADDRESS(ROW(BC249),MATCH(BC$167,$166:$166,0),1,1)&amp;":"&amp;ADDRESS(ROW(BC249),COLUMN(BC249)-1,1,1),TRUE))&gt;0,"",
                    IF(COUNTIF(INDIRECT(ADDRESS(ROW(BC249),MATCH(BC$167,$166:$166,0),1,1)&amp;":"&amp;ADDRESS(ROW(BC249),COLUMN(BC249)-1,1,1),TRUE),"OK")&gt;0,"OK","NOK")),
              IF(BC$8&gt;=VLOOKUP($A249,'2.2'!$D:$O,5,FALSE),"OK","NOK")),
         "")</f>
        <v/>
      </c>
      <c r="BD249" s="1156" t="str">
        <f ca="1">IF(intern2!BE85&gt;0,
        IF(BD$166="X",
              IF(COUNTBLANK(INDIRECT(ADDRESS(ROW(BD249),MATCH(BD$167,$166:$166,0),1,1)&amp;":"&amp;ADDRESS(ROW(BD249),COLUMN(BD249)-1,1,1),TRUE))&gt;0,"",
                    IF(COUNTIF(INDIRECT(ADDRESS(ROW(BD249),MATCH(BD$167,$166:$166,0),1,1)&amp;":"&amp;ADDRESS(ROW(BD249),COLUMN(BD249)-1,1,1),TRUE),"OK")&gt;0,"OK","NOK")),
              IF(BD$8&gt;=VLOOKUP($A249,'2.2'!$D:$O,5,FALSE),"OK","NOK")),
         "")</f>
        <v/>
      </c>
      <c r="BE249" s="1156" t="str">
        <f ca="1">IF(intern2!BF85&gt;0,
        IF(BE$166="X",
              IF(COUNTBLANK(INDIRECT(ADDRESS(ROW(BE249),MATCH(BE$167,$166:$166,0),1,1)&amp;":"&amp;ADDRESS(ROW(BE249),COLUMN(BE249)-1,1,1),TRUE))&gt;0,"",
                    IF(COUNTIF(INDIRECT(ADDRESS(ROW(BE249),MATCH(BE$167,$166:$166,0),1,1)&amp;":"&amp;ADDRESS(ROW(BE249),COLUMN(BE249)-1,1,1),TRUE),"OK")&gt;0,"OK","NOK")),
              IF(BE$8&gt;=VLOOKUP($A249,'2.2'!$D:$O,5,FALSE),"OK","NOK")),
         "")</f>
        <v/>
      </c>
      <c r="BF249" s="1170" t="str">
        <f ca="1">IF(intern2!BG85&gt;0,
        IF(BF$166="X",
              IF(COUNTBLANK(INDIRECT(ADDRESS(ROW(BF249),MATCH(BF$167,$166:$166,0),1,1)&amp;":"&amp;ADDRESS(ROW(BF249),COLUMN(BF249)-1,1,1),TRUE))&gt;0,"",
                    IF(COUNTIF(INDIRECT(ADDRESS(ROW(BF249),MATCH(BF$167,$166:$166,0),1,1)&amp;":"&amp;ADDRESS(ROW(BF249),COLUMN(BF249)-1,1,1),TRUE),"OK")&gt;0,"OK","NOK")),
              IF(BF$8&gt;=VLOOKUP($A249,'2.2'!$D:$O,5,FALSE),"OK","NOK")),
         "")</f>
        <v>NOK</v>
      </c>
      <c r="BG249" s="1269" t="str">
        <f ca="1">IF(intern2!BH85&gt;0,
        IF(BG$166="X",
              IF(COUNTBLANK(INDIRECT(ADDRESS(ROW(BG249),MATCH(BG$167,$166:$166,0),1,1)&amp;":"&amp;ADDRESS(ROW(BG249),COLUMN(BG249)-1,1,1),TRUE))&gt;0,"",
                    IF(COUNTIF(INDIRECT(ADDRESS(ROW(BG249),MATCH(BG$167,$166:$166,0),1,1)&amp;":"&amp;ADDRESS(ROW(BG249),COLUMN(BG249)-1,1,1),TRUE),"OK")&gt;0,"OK","NOK")),
              IF(BG$8&gt;=VLOOKUP($A249,'2.2'!$D:$O,5,FALSE),"OK","NOK")),
         "")</f>
        <v/>
      </c>
      <c r="BH249" s="1176" t="str">
        <f t="shared" ca="1" si="77"/>
        <v>NOK</v>
      </c>
      <c r="BI249" s="1176"/>
    </row>
    <row r="250" spans="1:62" x14ac:dyDescent="0.25">
      <c r="A250" s="716" t="str">
        <f t="shared" ref="A250:B250" si="94">+A90</f>
        <v>URO1.1.2</v>
      </c>
      <c r="B250" s="1157" t="str">
        <f t="shared" si="94"/>
        <v>Cistectomia radicale (CIMAS)</v>
      </c>
      <c r="C250" s="1156" t="str">
        <f ca="1">IF(intern2!D86&gt;0,
        IF(C$166="X",
              IF(COUNTBLANK(INDIRECT(ADDRESS(ROW(C250),MATCH(C$167,$166:$166,0),1,1)&amp;":"&amp;ADDRESS(ROW(C250),COLUMN(C250)-1,1,1),TRUE))&gt;0,"",
                    IF(COUNTIF(INDIRECT(ADDRESS(ROW(C250),MATCH(C$167,$166:$166,0),1,1)&amp;":"&amp;ADDRESS(ROW(C250),COLUMN(C250)-1,1,1),TRUE),"OK")&gt;0,"OK","NOK")),
              IF(C$8&gt;=VLOOKUP($A250,'2.2'!$D:$O,5,FALSE),"OK","NOK")),
         "")</f>
        <v/>
      </c>
      <c r="D250" s="1156" t="str">
        <f ca="1">IF(intern2!E86&gt;0,
        IF(D$166="X",
              IF(COUNTBLANK(INDIRECT(ADDRESS(ROW(D250),MATCH(D$167,$166:$166,0),1,1)&amp;":"&amp;ADDRESS(ROW(D250),COLUMN(D250)-1,1,1),TRUE))&gt;0,"",
                    IF(COUNTIF(INDIRECT(ADDRESS(ROW(D250),MATCH(D$167,$166:$166,0),1,1)&amp;":"&amp;ADDRESS(ROW(D250),COLUMN(D250)-1,1,1),TRUE),"OK")&gt;0,"OK","NOK")),
              IF(D$8&gt;=VLOOKUP($A250,'2.2'!$D:$O,5,FALSE),"OK","NOK")),
         "")</f>
        <v/>
      </c>
      <c r="E250" s="1156" t="str">
        <f ca="1">IF(intern2!F86&gt;0,
        IF(E$166="X",
              IF(COUNTBLANK(INDIRECT(ADDRESS(ROW(E250),MATCH(E$167,$166:$166,0),1,1)&amp;":"&amp;ADDRESS(ROW(E250),COLUMN(E250)-1,1,1),TRUE))&gt;0,"",
                    IF(COUNTIF(INDIRECT(ADDRESS(ROW(E250),MATCH(E$167,$166:$166,0),1,1)&amp;":"&amp;ADDRESS(ROW(E250),COLUMN(E250)-1,1,1),TRUE),"OK")&gt;0,"OK","NOK")),
              IF(E$8&gt;=VLOOKUP($A250,'2.2'!$D:$O,5,FALSE),"OK","NOK")),
         "")</f>
        <v/>
      </c>
      <c r="F250" s="1156" t="str">
        <f ca="1">IF(intern2!G86&gt;0,
        IF(F$166="X",
              IF(COUNTBLANK(INDIRECT(ADDRESS(ROW(F250),MATCH(F$167,$166:$166,0),1,1)&amp;":"&amp;ADDRESS(ROW(F250),COLUMN(F250)-1,1,1),TRUE))&gt;0,"",
                    IF(COUNTIF(INDIRECT(ADDRESS(ROW(F250),MATCH(F$167,$166:$166,0),1,1)&amp;":"&amp;ADDRESS(ROW(F250),COLUMN(F250)-1,1,1),TRUE),"OK")&gt;0,"OK","NOK")),
              IF(F$8&gt;=VLOOKUP($A250,'2.2'!$D:$O,5,FALSE),"OK","NOK")),
         "")</f>
        <v/>
      </c>
      <c r="G250" s="1156" t="str">
        <f ca="1">IF(intern2!H86&gt;0,
        IF(G$166="X",
              IF(COUNTBLANK(INDIRECT(ADDRESS(ROW(G250),MATCH(G$167,$166:$166,0),1,1)&amp;":"&amp;ADDRESS(ROW(G250),COLUMN(G250)-1,1,1),TRUE))&gt;0,"",
                    IF(COUNTIF(INDIRECT(ADDRESS(ROW(G250),MATCH(G$167,$166:$166,0),1,1)&amp;":"&amp;ADDRESS(ROW(G250),COLUMN(G250)-1,1,1),TRUE),"OK")&gt;0,"OK","NOK")),
              IF(G$8&gt;=VLOOKUP($A250,'2.2'!$D:$O,5,FALSE),"OK","NOK")),
         "")</f>
        <v/>
      </c>
      <c r="H250" s="1156" t="str">
        <f ca="1">IF(intern2!I86&gt;0,
        IF(H$166="X",
              IF(COUNTBLANK(INDIRECT(ADDRESS(ROW(H250),MATCH(H$167,$166:$166,0),1,1)&amp;":"&amp;ADDRESS(ROW(H250),COLUMN(H250)-1,1,1),TRUE))&gt;0,"",
                    IF(COUNTIF(INDIRECT(ADDRESS(ROW(H250),MATCH(H$167,$166:$166,0),1,1)&amp;":"&amp;ADDRESS(ROW(H250),COLUMN(H250)-1,1,1),TRUE),"OK")&gt;0,"OK","NOK")),
              IF(H$8&gt;=VLOOKUP($A250,'2.2'!$D:$O,5,FALSE),"OK","NOK")),
         "")</f>
        <v/>
      </c>
      <c r="I250" s="1269" t="str">
        <f ca="1">IF(intern2!J86&gt;0,
        IF(I$166="X",
              IF(COUNTBLANK(INDIRECT(ADDRESS(ROW(I250),MATCH(I$167,$166:$166,0),1,1)&amp;":"&amp;ADDRESS(ROW(I250),COLUMN(I250)-1,1,1),TRUE))&gt;0,"",
                    IF(COUNTIF(INDIRECT(ADDRESS(ROW(I250),MATCH(I$167,$166:$166,0),1,1)&amp;":"&amp;ADDRESS(ROW(I250),COLUMN(I250)-1,1,1),TRUE),"OK")&gt;0,"OK","NOK")),
              IF(I$8&gt;=VLOOKUP($A250,'2.2'!$D:$O,5,FALSE),"OK","NOK")),
         "")</f>
        <v/>
      </c>
      <c r="J250" s="1159" t="str">
        <f ca="1">IF(intern2!K86&gt;0,
        IF(J$166="X",
              IF(COUNTBLANK(INDIRECT(ADDRESS(ROW(J250),MATCH(J$167,$166:$166,0),1,1)&amp;":"&amp;ADDRESS(ROW(J250),COLUMN(J250)-1,1,1),TRUE))&gt;0,"",
                    IF(COUNTIF(INDIRECT(ADDRESS(ROW(J250),MATCH(J$167,$166:$166,0),1,1)&amp;":"&amp;ADDRESS(ROW(J250),COLUMN(J250)-1,1,1),TRUE),"OK")&gt;0,"OK","NOK")),
              IF(J$8&gt;=VLOOKUP($A250,'2.2'!$D:$O,5,FALSE),"OK","NOK")),
         "")</f>
        <v/>
      </c>
      <c r="K250" s="1156" t="str">
        <f ca="1">IF(intern2!L86&gt;0,
        IF(K$166="X",
              IF(COUNTBLANK(INDIRECT(ADDRESS(ROW(K250),MATCH(K$167,$166:$166,0),1,1)&amp;":"&amp;ADDRESS(ROW(K250),COLUMN(K250)-1,1,1),TRUE))&gt;0,"",
                    IF(COUNTIF(INDIRECT(ADDRESS(ROW(K250),MATCH(K$167,$166:$166,0),1,1)&amp;":"&amp;ADDRESS(ROW(K250),COLUMN(K250)-1,1,1),TRUE),"OK")&gt;0,"OK","NOK")),
              IF(K$8&gt;=VLOOKUP($A250,'2.2'!$D:$O,5,FALSE),"OK","NOK")),
         "")</f>
        <v/>
      </c>
      <c r="L250" s="1156" t="str">
        <f ca="1">IF(intern2!M86&gt;0,
        IF(L$166="X",
              IF(COUNTBLANK(INDIRECT(ADDRESS(ROW(L250),MATCH(L$167,$166:$166,0),1,1)&amp;":"&amp;ADDRESS(ROW(L250),COLUMN(L250)-1,1,1),TRUE))&gt;0,"",
                    IF(COUNTIF(INDIRECT(ADDRESS(ROW(L250),MATCH(L$167,$166:$166,0),1,1)&amp;":"&amp;ADDRESS(ROW(L250),COLUMN(L250)-1,1,1),TRUE),"OK")&gt;0,"OK","NOK")),
              IF(L$8&gt;=VLOOKUP($A250,'2.2'!$D:$O,5,FALSE),"OK","NOK")),
         "")</f>
        <v/>
      </c>
      <c r="M250" s="1156" t="str">
        <f ca="1">IF(intern2!N86&gt;0,
        IF(M$166="X",
              IF(COUNTBLANK(INDIRECT(ADDRESS(ROW(M250),MATCH(M$167,$166:$166,0),1,1)&amp;":"&amp;ADDRESS(ROW(M250),COLUMN(M250)-1,1,1),TRUE))&gt;0,"",
                    IF(COUNTIF(INDIRECT(ADDRESS(ROW(M250),MATCH(M$167,$166:$166,0),1,1)&amp;":"&amp;ADDRESS(ROW(M250),COLUMN(M250)-1,1,1),TRUE),"OK")&gt;0,"OK","NOK")),
              IF(M$8&gt;=VLOOKUP($A250,'2.2'!$D:$O,5,FALSE),"OK","NOK")),
         "")</f>
        <v/>
      </c>
      <c r="N250" s="1156" t="str">
        <f ca="1">IF(intern2!O86&gt;0,
        IF(N$166="X",
              IF(COUNTBLANK(INDIRECT(ADDRESS(ROW(N250),MATCH(N$167,$166:$166,0),1,1)&amp;":"&amp;ADDRESS(ROW(N250),COLUMN(N250)-1,1,1),TRUE))&gt;0,"",
                    IF(COUNTIF(INDIRECT(ADDRESS(ROW(N250),MATCH(N$167,$166:$166,0),1,1)&amp;":"&amp;ADDRESS(ROW(N250),COLUMN(N250)-1,1,1),TRUE),"OK")&gt;0,"OK","NOK")),
              IF(N$8&gt;=VLOOKUP($A250,'2.2'!$D:$O,5,FALSE),"OK","NOK")),
         "")</f>
        <v/>
      </c>
      <c r="O250" s="1156" t="str">
        <f ca="1">IF(intern2!P86&gt;0,
        IF(O$166="X",
              IF(COUNTBLANK(INDIRECT(ADDRESS(ROW(O250),MATCH(O$167,$166:$166,0),1,1)&amp;":"&amp;ADDRESS(ROW(O250),COLUMN(O250)-1,1,1),TRUE))&gt;0,"",
                    IF(COUNTIF(INDIRECT(ADDRESS(ROW(O250),MATCH(O$167,$166:$166,0),1,1)&amp;":"&amp;ADDRESS(ROW(O250),COLUMN(O250)-1,1,1),TRUE),"OK")&gt;0,"OK","NOK")),
              IF(O$8&gt;=VLOOKUP($A250,'2.2'!$D:$O,5,FALSE),"OK","NOK")),
         "")</f>
        <v/>
      </c>
      <c r="P250" s="1156" t="str">
        <f ca="1">IF(intern2!Q86&gt;0,
        IF(P$166="X",
              IF(COUNTBLANK(INDIRECT(ADDRESS(ROW(P250),MATCH(P$167,$166:$166,0),1,1)&amp;":"&amp;ADDRESS(ROW(P250),COLUMN(P250)-1,1,1),TRUE))&gt;0,"",
                    IF(COUNTIF(INDIRECT(ADDRESS(ROW(P250),MATCH(P$167,$166:$166,0),1,1)&amp;":"&amp;ADDRESS(ROW(P250),COLUMN(P250)-1,1,1),TRUE),"OK")&gt;0,"OK","NOK")),
              IF(P$8&gt;=VLOOKUP($A250,'2.2'!$D:$O,5,FALSE),"OK","NOK")),
         "")</f>
        <v/>
      </c>
      <c r="Q250" s="1156" t="str">
        <f ca="1">IF(intern2!R86&gt;0,
        IF(Q$166="X",
              IF(COUNTBLANK(INDIRECT(ADDRESS(ROW(Q250),MATCH(Q$167,$166:$166,0),1,1)&amp;":"&amp;ADDRESS(ROW(Q250),COLUMN(Q250)-1,1,1),TRUE))&gt;0,"",
                    IF(COUNTIF(INDIRECT(ADDRESS(ROW(Q250),MATCH(Q$167,$166:$166,0),1,1)&amp;":"&amp;ADDRESS(ROW(Q250),COLUMN(Q250)-1,1,1),TRUE),"OK")&gt;0,"OK","NOK")),
              IF(Q$8&gt;=VLOOKUP($A250,'2.2'!$D:$O,5,FALSE),"OK","NOK")),
         "")</f>
        <v/>
      </c>
      <c r="R250" s="1159" t="str">
        <f ca="1">IF(intern2!S86&gt;0,
        IF(R$166="X",
              IF(COUNTBLANK(INDIRECT(ADDRESS(ROW(R250),MATCH(R$167,$166:$166,0),1,1)&amp;":"&amp;ADDRESS(ROW(R250),COLUMN(R250)-1,1,1),TRUE))&gt;0,"",
                    IF(COUNTIF(INDIRECT(ADDRESS(ROW(R250),MATCH(R$167,$166:$166,0),1,1)&amp;":"&amp;ADDRESS(ROW(R250),COLUMN(R250)-1,1,1),TRUE),"OK")&gt;0,"OK","NOK")),
              IF(R$8&gt;=VLOOKUP($A250,'2.2'!$D:$O,5,FALSE),"OK","NOK")),
         "")</f>
        <v/>
      </c>
      <c r="S250" s="1159" t="str">
        <f ca="1">IF(intern2!T86&gt;0,
        IF(S$166="X",
              IF(COUNTBLANK(INDIRECT(ADDRESS(ROW(S250),MATCH(S$167,$166:$166,0),1,1)&amp;":"&amp;ADDRESS(ROW(S250),COLUMN(S250)-1,1,1),TRUE))&gt;0,"",
                    IF(COUNTIF(INDIRECT(ADDRESS(ROW(S250),MATCH(S$167,$166:$166,0),1,1)&amp;":"&amp;ADDRESS(ROW(S250),COLUMN(S250)-1,1,1),TRUE),"OK")&gt;0,"OK","NOK")),
              IF(S$8&gt;=VLOOKUP($A250,'2.2'!$D:$O,5,FALSE),"OK","NOK")),
         "")</f>
        <v/>
      </c>
      <c r="T250" s="1156" t="str">
        <f ca="1">IF(intern2!U86&gt;0,
        IF(T$166="X",
              IF(COUNTBLANK(INDIRECT(ADDRESS(ROW(T250),MATCH(T$167,$166:$166,0),1,1)&amp;":"&amp;ADDRESS(ROW(T250),COLUMN(T250)-1,1,1),TRUE))&gt;0,"",
                    IF(COUNTIF(INDIRECT(ADDRESS(ROW(T250),MATCH(T$167,$166:$166,0),1,1)&amp;":"&amp;ADDRESS(ROW(T250),COLUMN(T250)-1,1,1),TRUE),"OK")&gt;0,"OK","NOK")),
              IF(T$8&gt;=VLOOKUP($A250,'2.2'!$D:$O,5,FALSE),"OK","NOK")),
         "")</f>
        <v/>
      </c>
      <c r="U250" s="1156" t="str">
        <f ca="1">IF(intern2!V86&gt;0,
        IF(U$166="X",
              IF(COUNTBLANK(INDIRECT(ADDRESS(ROW(U250),MATCH(U$167,$166:$166,0),1,1)&amp;":"&amp;ADDRESS(ROW(U250),COLUMN(U250)-1,1,1),TRUE))&gt;0,"",
                    IF(COUNTIF(INDIRECT(ADDRESS(ROW(U250),MATCH(U$167,$166:$166,0),1,1)&amp;":"&amp;ADDRESS(ROW(U250),COLUMN(U250)-1,1,1),TRUE),"OK")&gt;0,"OK","NOK")),
              IF(U$8&gt;=VLOOKUP($A250,'2.2'!$D:$O,5,FALSE),"OK","NOK")),
         "")</f>
        <v/>
      </c>
      <c r="V250" s="1156" t="str">
        <f ca="1">IF(intern2!W86&gt;0,
        IF(V$166="X",
              IF(COUNTBLANK(INDIRECT(ADDRESS(ROW(V250),MATCH(V$167,$166:$166,0),1,1)&amp;":"&amp;ADDRESS(ROW(V250),COLUMN(V250)-1,1,1),TRUE))&gt;0,"",
                    IF(COUNTIF(INDIRECT(ADDRESS(ROW(V250),MATCH(V$167,$166:$166,0),1,1)&amp;":"&amp;ADDRESS(ROW(V250),COLUMN(V250)-1,1,1),TRUE),"OK")&gt;0,"OK","NOK")),
              IF(V$8&gt;=VLOOKUP($A250,'2.2'!$D:$O,5,FALSE),"OK","NOK")),
         "")</f>
        <v/>
      </c>
      <c r="W250" s="1156" t="str">
        <f ca="1">IF(intern2!X86&gt;0,
        IF(W$166="X",
              IF(COUNTBLANK(INDIRECT(ADDRESS(ROW(W250),MATCH(W$167,$166:$166,0),1,1)&amp;":"&amp;ADDRESS(ROW(W250),COLUMN(W250)-1,1,1),TRUE))&gt;0,"",
                    IF(COUNTIF(INDIRECT(ADDRESS(ROW(W250),MATCH(W$167,$166:$166,0),1,1)&amp;":"&amp;ADDRESS(ROW(W250),COLUMN(W250)-1,1,1),TRUE),"OK")&gt;0,"OK","NOK")),
              IF(W$8&gt;=VLOOKUP($A250,'2.2'!$D:$O,5,FALSE),"OK","NOK")),
         "")</f>
        <v/>
      </c>
      <c r="X250" s="1156" t="str">
        <f ca="1">IF(intern2!Y86&gt;0,
        IF(X$166="X",
              IF(COUNTBLANK(INDIRECT(ADDRESS(ROW(X250),MATCH(X$167,$166:$166,0),1,1)&amp;":"&amp;ADDRESS(ROW(X250),COLUMN(X250)-1,1,1),TRUE))&gt;0,"",
                    IF(COUNTIF(INDIRECT(ADDRESS(ROW(X250),MATCH(X$167,$166:$166,0),1,1)&amp;":"&amp;ADDRESS(ROW(X250),COLUMN(X250)-1,1,1),TRUE),"OK")&gt;0,"OK","NOK")),
              IF(X$8&gt;=VLOOKUP($A250,'2.2'!$D:$O,5,FALSE),"OK","NOK")),
         "")</f>
        <v/>
      </c>
      <c r="Y250" s="1170" t="str">
        <f ca="1">IF(intern2!Z86&gt;0,
        IF(Y$166="X",
              IF(COUNTBLANK(INDIRECT(ADDRESS(ROW(Y250),MATCH(Y$167,$166:$166,0),1,1)&amp;":"&amp;ADDRESS(ROW(Y250),COLUMN(Y250)-1,1,1),TRUE))&gt;0,"",
                    IF(COUNTIF(INDIRECT(ADDRESS(ROW(Y250),MATCH(Y$167,$166:$166,0),1,1)&amp;":"&amp;ADDRESS(ROW(Y250),COLUMN(Y250)-1,1,1),TRUE),"OK")&gt;0,"OK","NOK")),
              IF(Y$8&gt;=VLOOKUP($A250,'2.2'!$D:$O,5,FALSE),"OK","NOK")),
         "")</f>
        <v/>
      </c>
      <c r="Z250" s="1269" t="str">
        <f ca="1">IF(intern2!AA86&gt;0,
        IF(Z$166="X",
              IF(COUNTBLANK(INDIRECT(ADDRESS(ROW(Z250),MATCH(Z$167,$166:$166,0),1,1)&amp;":"&amp;ADDRESS(ROW(Z250),COLUMN(Z250)-1,1,1),TRUE))&gt;0,"",
                    IF(COUNTIF(INDIRECT(ADDRESS(ROW(Z250),MATCH(Z$167,$166:$166,0),1,1)&amp;":"&amp;ADDRESS(ROW(Z250),COLUMN(Z250)-1,1,1),TRUE),"OK")&gt;0,"OK","NOK")),
              IF(Z$8&gt;=VLOOKUP($A250,'2.2'!$D:$O,5,FALSE),"OK","NOK")),
         "")</f>
        <v/>
      </c>
      <c r="AA250" s="1156" t="str">
        <f ca="1">IF(intern2!AB86&gt;0,
        IF(AA$166="X",
              IF(COUNTBLANK(INDIRECT(ADDRESS(ROW(AA250),MATCH(AA$167,$166:$166,0),1,1)&amp;":"&amp;ADDRESS(ROW(AA250),COLUMN(AA250)-1,1,1),TRUE))&gt;0,"",
                    IF(COUNTIF(INDIRECT(ADDRESS(ROW(AA250),MATCH(AA$167,$166:$166,0),1,1)&amp;":"&amp;ADDRESS(ROW(AA250),COLUMN(AA250)-1,1,1),TRUE),"OK")&gt;0,"OK","NOK")),
              IF(AA$8&gt;=VLOOKUP($A250,'2.2'!$D:$O,5,FALSE),"OK","NOK")),
         "")</f>
        <v/>
      </c>
      <c r="AB250" s="1156" t="str">
        <f ca="1">IF(intern2!AC86&gt;0,
        IF(AB$166="X",
              IF(COUNTBLANK(INDIRECT(ADDRESS(ROW(AB250),MATCH(AB$167,$166:$166,0),1,1)&amp;":"&amp;ADDRESS(ROW(AB250),COLUMN(AB250)-1,1,1),TRUE))&gt;0,"",
                    IF(COUNTIF(INDIRECT(ADDRESS(ROW(AB250),MATCH(AB$167,$166:$166,0),1,1)&amp;":"&amp;ADDRESS(ROW(AB250),COLUMN(AB250)-1,1,1),TRUE),"OK")&gt;0,"OK","NOK")),
              IF(AB$8&gt;=VLOOKUP($A250,'2.2'!$D:$O,5,FALSE),"OK","NOK")),
         "")</f>
        <v/>
      </c>
      <c r="AC250" s="1156" t="str">
        <f ca="1">IF(intern2!AD86&gt;0,
        IF(AC$166="X",
              IF(COUNTBLANK(INDIRECT(ADDRESS(ROW(AC250),MATCH(AC$167,$166:$166,0),1,1)&amp;":"&amp;ADDRESS(ROW(AC250),COLUMN(AC250)-1,1,1),TRUE))&gt;0,"",
                    IF(COUNTIF(INDIRECT(ADDRESS(ROW(AC250),MATCH(AC$167,$166:$166,0),1,1)&amp;":"&amp;ADDRESS(ROW(AC250),COLUMN(AC250)-1,1,1),TRUE),"OK")&gt;0,"OK","NOK")),
              IF(AC$8&gt;=VLOOKUP($A250,'2.2'!$D:$O,5,FALSE),"OK","NOK")),
         "")</f>
        <v/>
      </c>
      <c r="AD250" s="1156" t="str">
        <f ca="1">IF(intern2!AE86&gt;0,
        IF(AD$166="X",
              IF(COUNTBLANK(INDIRECT(ADDRESS(ROW(AD250),MATCH(AD$167,$166:$166,0),1,1)&amp;":"&amp;ADDRESS(ROW(AD250),COLUMN(AD250)-1,1,1),TRUE))&gt;0,"",
                    IF(COUNTIF(INDIRECT(ADDRESS(ROW(AD250),MATCH(AD$167,$166:$166,0),1,1)&amp;":"&amp;ADDRESS(ROW(AD250),COLUMN(AD250)-1,1,1),TRUE),"OK")&gt;0,"OK","NOK")),
              IF(AD$8&gt;=VLOOKUP($A250,'2.2'!$D:$O,5,FALSE),"OK","NOK")),
         "")</f>
        <v/>
      </c>
      <c r="AE250" s="1160" t="str">
        <f ca="1">IF(intern2!AF86&gt;0,
        IF(AE$166="X",
              IF(COUNTBLANK(INDIRECT(ADDRESS(ROW(AE250),MATCH(AE$167,$166:$166,0),1,1)&amp;":"&amp;ADDRESS(ROW(AE250),COLUMN(AE250)-1,1,1),TRUE))&gt;0,"",
                    IF(COUNTIF(INDIRECT(ADDRESS(ROW(AE250),MATCH(AE$167,$166:$166,0),1,1)&amp;":"&amp;ADDRESS(ROW(AE250),COLUMN(AE250)-1,1,1),TRUE),"OK")&gt;0,"OK","NOK")),
              IF(AE$8&gt;=VLOOKUP($A250,'2.2'!$D:$O,5,FALSE),"OK","NOK")),
         "")</f>
        <v/>
      </c>
      <c r="AF250" s="1269" t="str">
        <f ca="1">IF(intern2!AG86&gt;0,
        IF(AF$166="X",
              IF(COUNTBLANK(INDIRECT(ADDRESS(ROW(AF250),MATCH(AF$167,$166:$166,0),1,1)&amp;":"&amp;ADDRESS(ROW(AF250),COLUMN(AF250)-1,1,1),TRUE))&gt;0,"",
                    IF(COUNTIF(INDIRECT(ADDRESS(ROW(AF250),MATCH(AF$167,$166:$166,0),1,1)&amp;":"&amp;ADDRESS(ROW(AF250),COLUMN(AF250)-1,1,1),TRUE),"OK")&gt;0,"OK","NOK")),
              IF(AF$8&gt;=VLOOKUP($A250,'2.2'!$D:$O,5,FALSE),"OK","NOK")),
         "")</f>
        <v/>
      </c>
      <c r="AG250" s="1160" t="str">
        <f ca="1">IF(intern2!AH86&gt;0,
        IF(AG$166="X",
              IF(COUNTBLANK(INDIRECT(ADDRESS(ROW(AG250),MATCH(AG$167,$166:$166,0),1,1)&amp;":"&amp;ADDRESS(ROW(AG250),COLUMN(AG250)-1,1,1),TRUE))&gt;0,"",
                    IF(COUNTIF(INDIRECT(ADDRESS(ROW(AG250),MATCH(AG$167,$166:$166,0),1,1)&amp;":"&amp;ADDRESS(ROW(AG250),COLUMN(AG250)-1,1,1),TRUE),"OK")&gt;0,"OK","NOK")),
              IF(AG$8&gt;=VLOOKUP($A250,'2.2'!$D:$O,5,FALSE),"OK","NOK")),
         "")</f>
        <v/>
      </c>
      <c r="AH250" s="1160" t="str">
        <f ca="1">IF(intern2!AI86&gt;0,
        IF(AH$166="X",
              IF(COUNTBLANK(INDIRECT(ADDRESS(ROW(AH250),MATCH(AH$167,$166:$166,0),1,1)&amp;":"&amp;ADDRESS(ROW(AH250),COLUMN(AH250)-1,1,1),TRUE))&gt;0,"",
                    IF(COUNTIF(INDIRECT(ADDRESS(ROW(AH250),MATCH(AH$167,$166:$166,0),1,1)&amp;":"&amp;ADDRESS(ROW(AH250),COLUMN(AH250)-1,1,1),TRUE),"OK")&gt;0,"OK","NOK")),
              IF(AH$8&gt;=VLOOKUP($A250,'2.2'!$D:$O,5,FALSE),"OK","NOK")),
         "")</f>
        <v/>
      </c>
      <c r="AI250" s="1156" t="str">
        <f ca="1">IF(intern2!AJ86&gt;0,
        IF(AI$166="X",
              IF(COUNTBLANK(INDIRECT(ADDRESS(ROW(AI250),MATCH(AI$167,$166:$166,0),1,1)&amp;":"&amp;ADDRESS(ROW(AI250),COLUMN(AI250)-1,1,1),TRUE))&gt;0,"",
                    IF(COUNTIF(INDIRECT(ADDRESS(ROW(AI250),MATCH(AI$167,$166:$166,0),1,1)&amp;":"&amp;ADDRESS(ROW(AI250),COLUMN(AI250)-1,1,1),TRUE),"OK")&gt;0,"OK","NOK")),
              IF(AI$8&gt;=VLOOKUP($A250,'2.2'!$D:$O,5,FALSE),"OK","NOK")),
         "")</f>
        <v/>
      </c>
      <c r="AJ250" s="1156" t="str">
        <f ca="1">IF(intern2!AK86&gt;0,
        IF(AJ$166="X",
              IF(COUNTBLANK(INDIRECT(ADDRESS(ROW(AJ250),MATCH(AJ$167,$166:$166,0),1,1)&amp;":"&amp;ADDRESS(ROW(AJ250),COLUMN(AJ250)-1,1,1),TRUE))&gt;0,"",
                    IF(COUNTIF(INDIRECT(ADDRESS(ROW(AJ250),MATCH(AJ$167,$166:$166,0),1,1)&amp;":"&amp;ADDRESS(ROW(AJ250),COLUMN(AJ250)-1,1,1),TRUE),"OK")&gt;0,"OK","NOK")),
              IF(AJ$8&gt;=VLOOKUP($A250,'2.2'!$D:$O,5,FALSE),"OK","NOK")),
         "")</f>
        <v/>
      </c>
      <c r="AK250" s="1156" t="str">
        <f ca="1">IF(intern2!AL86&gt;0,
        IF(AK$166="X",
              IF(COUNTBLANK(INDIRECT(ADDRESS(ROW(AK250),MATCH(AK$167,$166:$166,0),1,1)&amp;":"&amp;ADDRESS(ROW(AK250),COLUMN(AK250)-1,1,1),TRUE))&gt;0,"",
                    IF(COUNTIF(INDIRECT(ADDRESS(ROW(AK250),MATCH(AK$167,$166:$166,0),1,1)&amp;":"&amp;ADDRESS(ROW(AK250),COLUMN(AK250)-1,1,1),TRUE),"OK")&gt;0,"OK","NOK")),
              IF(AK$8&gt;=VLOOKUP($A250,'2.2'!$D:$O,5,FALSE),"OK","NOK")),
         "")</f>
        <v/>
      </c>
      <c r="AL250" s="1156" t="str">
        <f ca="1">IF(intern2!AM86&gt;0,
        IF(AL$166="X",
              IF(COUNTBLANK(INDIRECT(ADDRESS(ROW(AL250),MATCH(AL$167,$166:$166,0),1,1)&amp;":"&amp;ADDRESS(ROW(AL250),COLUMN(AL250)-1,1,1),TRUE))&gt;0,"",
                    IF(COUNTIF(INDIRECT(ADDRESS(ROW(AL250),MATCH(AL$167,$166:$166,0),1,1)&amp;":"&amp;ADDRESS(ROW(AL250),COLUMN(AL250)-1,1,1),TRUE),"OK")&gt;0,"OK","NOK")),
              IF(AL$8&gt;=VLOOKUP($A250,'2.2'!$D:$O,5,FALSE),"OK","NOK")),
         "")</f>
        <v/>
      </c>
      <c r="AM250" s="1269" t="str">
        <f ca="1">IF(intern2!AN86&gt;0,
        IF(AM$166="X",
              IF(COUNTBLANK(INDIRECT(ADDRESS(ROW(AM250),MATCH(AM$167,$166:$166,0),1,1)&amp;":"&amp;ADDRESS(ROW(AM250),COLUMN(AM250)-1,1,1),TRUE))&gt;0,"",
                    IF(COUNTIF(INDIRECT(ADDRESS(ROW(AM250),MATCH(AM$167,$166:$166,0),1,1)&amp;":"&amp;ADDRESS(ROW(AM250),COLUMN(AM250)-1,1,1),TRUE),"OK")&gt;0,"OK","NOK")),
              IF(AM$8&gt;=VLOOKUP($A250,'2.2'!$D:$O,5,FALSE),"OK","NOK")),
         "")</f>
        <v/>
      </c>
      <c r="AN250" s="1170" t="str">
        <f ca="1">IF(intern2!AO86&gt;0,
        IF(AN$166="X",
              IF(COUNTBLANK(INDIRECT(ADDRESS(ROW(AN250),MATCH(AN$167,$166:$166,0),1,1)&amp;":"&amp;ADDRESS(ROW(AN250),COLUMN(AN250)-1,1,1),TRUE))&gt;0,"",
                    IF(COUNTIF(INDIRECT(ADDRESS(ROW(AN250),MATCH(AN$167,$166:$166,0),1,1)&amp;":"&amp;ADDRESS(ROW(AN250),COLUMN(AN250)-1,1,1),TRUE),"OK")&gt;0,"OK","NOK")),
              IF(AN$8&gt;=VLOOKUP($A250,'2.2'!$D:$O,5,FALSE),"OK","NOK")),
         "")</f>
        <v/>
      </c>
      <c r="AO250" s="1156" t="str">
        <f ca="1">IF(intern2!AP86&gt;0,
        IF(AO$166="X",
              IF(COUNTBLANK(INDIRECT(ADDRESS(ROW(AO250),MATCH(AO$167,$166:$166,0),1,1)&amp;":"&amp;ADDRESS(ROW(AO250),COLUMN(AO250)-1,1,1),TRUE))&gt;0,"",
                    IF(COUNTIF(INDIRECT(ADDRESS(ROW(AO250),MATCH(AO$167,$166:$166,0),1,1)&amp;":"&amp;ADDRESS(ROW(AO250),COLUMN(AO250)-1,1,1),TRUE),"OK")&gt;0,"OK","NOK")),
              IF(AO$8&gt;=VLOOKUP($A250,'2.2'!$D:$O,5,FALSE),"OK","NOK")),
         "")</f>
        <v/>
      </c>
      <c r="AP250" s="1156" t="str">
        <f ca="1">IF(intern2!AQ86&gt;0,
        IF(AP$166="X",
              IF(COUNTBLANK(INDIRECT(ADDRESS(ROW(AP250),MATCH(AP$167,$166:$166,0),1,1)&amp;":"&amp;ADDRESS(ROW(AP250),COLUMN(AP250)-1,1,1),TRUE))&gt;0,"",
                    IF(COUNTIF(INDIRECT(ADDRESS(ROW(AP250),MATCH(AP$167,$166:$166,0),1,1)&amp;":"&amp;ADDRESS(ROW(AP250),COLUMN(AP250)-1,1,1),TRUE),"OK")&gt;0,"OK","NOK")),
              IF(AP$8&gt;=VLOOKUP($A250,'2.2'!$D:$O,5,FALSE),"OK","NOK")),
         "")</f>
        <v/>
      </c>
      <c r="AQ250" s="1269" t="str">
        <f ca="1">IF(intern2!AR86&gt;0,
        IF(AQ$166="X",
              IF(COUNTBLANK(INDIRECT(ADDRESS(ROW(AQ250),MATCH(AQ$167,$166:$166,0),1,1)&amp;":"&amp;ADDRESS(ROW(AQ250),COLUMN(AQ250)-1,1,1),TRUE))&gt;0,"",
                    IF(COUNTIF(INDIRECT(ADDRESS(ROW(AQ250),MATCH(AQ$167,$166:$166,0),1,1)&amp;":"&amp;ADDRESS(ROW(AQ250),COLUMN(AQ250)-1,1,1),TRUE),"OK")&gt;0,"OK","NOK")),
              IF(AQ$8&gt;=VLOOKUP($A250,'2.2'!$D:$O,5,FALSE),"OK","NOK")),
         "")</f>
        <v/>
      </c>
      <c r="AR250" s="1156" t="str">
        <f ca="1">IF(intern2!AS86&gt;0,
        IF(AR$166="X",
              IF(COUNTBLANK(INDIRECT(ADDRESS(ROW(AR250),MATCH(AR$167,$166:$166,0),1,1)&amp;":"&amp;ADDRESS(ROW(AR250),COLUMN(AR250)-1,1,1),TRUE))&gt;0,"",
                    IF(COUNTIF(INDIRECT(ADDRESS(ROW(AR250),MATCH(AR$167,$166:$166,0),1,1)&amp;":"&amp;ADDRESS(ROW(AR250),COLUMN(AR250)-1,1,1),TRUE),"OK")&gt;0,"OK","NOK")),
              IF(AR$8&gt;=VLOOKUP($A250,'2.2'!$D:$O,5,FALSE),"OK","NOK")),
         "")</f>
        <v/>
      </c>
      <c r="AS250" s="1156" t="str">
        <f ca="1">IF(intern2!AT86&gt;0,
        IF(AS$166="X",
              IF(COUNTBLANK(INDIRECT(ADDRESS(ROW(AS250),MATCH(AS$167,$166:$166,0),1,1)&amp;":"&amp;ADDRESS(ROW(AS250),COLUMN(AS250)-1,1,1),TRUE))&gt;0,"",
                    IF(COUNTIF(INDIRECT(ADDRESS(ROW(AS250),MATCH(AS$167,$166:$166,0),1,1)&amp;":"&amp;ADDRESS(ROW(AS250),COLUMN(AS250)-1,1,1),TRUE),"OK")&gt;0,"OK","NOK")),
              IF(AS$8&gt;=VLOOKUP($A250,'2.2'!$D:$O,5,FALSE),"OK","NOK")),
         "")</f>
        <v/>
      </c>
      <c r="AT250" s="1269" t="str">
        <f ca="1">IF(intern2!AU86&gt;0,
        IF(AT$166="X",
              IF(COUNTBLANK(INDIRECT(ADDRESS(ROW(AT250),MATCH(AT$167,$166:$166,0),1,1)&amp;":"&amp;ADDRESS(ROW(AT250),COLUMN(AT250)-1,1,1),TRUE))&gt;0,"",
                    IF(COUNTIF(INDIRECT(ADDRESS(ROW(AT250),MATCH(AT$167,$166:$166,0),1,1)&amp;":"&amp;ADDRESS(ROW(AT250),COLUMN(AT250)-1,1,1),TRUE),"OK")&gt;0,"OK","NOK")),
              IF(AT$8&gt;=VLOOKUP($A250,'2.2'!$D:$O,5,FALSE),"OK","NOK")),
         "")</f>
        <v/>
      </c>
      <c r="AU250" s="1156" t="str">
        <f ca="1">IF(intern2!AV86&gt;0,
        IF(AU$166="X",
              IF(COUNTBLANK(INDIRECT(ADDRESS(ROW(AU250),MATCH(AU$167,$166:$166,0),1,1)&amp;":"&amp;ADDRESS(ROW(AU250),COLUMN(AU250)-1,1,1),TRUE))&gt;0,"",
                    IF(COUNTIF(INDIRECT(ADDRESS(ROW(AU250),MATCH(AU$167,$166:$166,0),1,1)&amp;":"&amp;ADDRESS(ROW(AU250),COLUMN(AU250)-1,1,1),TRUE),"OK")&gt;0,"OK","NOK")),
              IF(AU$8&gt;=VLOOKUP($A250,'2.2'!$D:$O,5,FALSE),"OK","NOK")),
         "")</f>
        <v/>
      </c>
      <c r="AV250" s="1156" t="str">
        <f ca="1">IF(intern2!AW86&gt;0,
        IF(AV$166="X",
              IF(COUNTBLANK(INDIRECT(ADDRESS(ROW(AV250),MATCH(AV$167,$166:$166,0),1,1)&amp;":"&amp;ADDRESS(ROW(AV250),COLUMN(AV250)-1,1,1),TRUE))&gt;0,"",
                    IF(COUNTIF(INDIRECT(ADDRESS(ROW(AV250),MATCH(AV$167,$166:$166,0),1,1)&amp;":"&amp;ADDRESS(ROW(AV250),COLUMN(AV250)-1,1,1),TRUE),"OK")&gt;0,"OK","NOK")),
              IF(AV$8&gt;=VLOOKUP($A250,'2.2'!$D:$O,5,FALSE),"OK","NOK")),
         "")</f>
        <v/>
      </c>
      <c r="AW250" s="1156" t="str">
        <f ca="1">IF(intern2!AX86&gt;0,
        IF(AW$166="X",
              IF(COUNTBLANK(INDIRECT(ADDRESS(ROW(AW250),MATCH(AW$167,$166:$166,0),1,1)&amp;":"&amp;ADDRESS(ROW(AW250),COLUMN(AW250)-1,1,1),TRUE))&gt;0,"",
                    IF(COUNTIF(INDIRECT(ADDRESS(ROW(AW250),MATCH(AW$167,$166:$166,0),1,1)&amp;":"&amp;ADDRESS(ROW(AW250),COLUMN(AW250)-1,1,1),TRUE),"OK")&gt;0,"OK","NOK")),
              IF(AW$8&gt;=VLOOKUP($A250,'2.2'!$D:$O,5,FALSE),"OK","NOK")),
         "")</f>
        <v/>
      </c>
      <c r="AX250" s="1156" t="str">
        <f ca="1">IF(intern2!AY86&gt;0,
        IF(AX$166="X",
              IF(COUNTBLANK(INDIRECT(ADDRESS(ROW(AX250),MATCH(AX$167,$166:$166,0),1,1)&amp;":"&amp;ADDRESS(ROW(AX250),COLUMN(AX250)-1,1,1),TRUE))&gt;0,"",
                    IF(COUNTIF(INDIRECT(ADDRESS(ROW(AX250),MATCH(AX$167,$166:$166,0),1,1)&amp;":"&amp;ADDRESS(ROW(AX250),COLUMN(AX250)-1,1,1),TRUE),"OK")&gt;0,"OK","NOK")),
              IF(AX$8&gt;=VLOOKUP($A250,'2.2'!$D:$O,5,FALSE),"OK","NOK")),
         "")</f>
        <v/>
      </c>
      <c r="AY250" s="1156" t="str">
        <f ca="1">IF(intern2!AZ86&gt;0,
        IF(AY$166="X",
              IF(COUNTBLANK(INDIRECT(ADDRESS(ROW(AY250),MATCH(AY$167,$166:$166,0),1,1)&amp;":"&amp;ADDRESS(ROW(AY250),COLUMN(AY250)-1,1,1),TRUE))&gt;0,"",
                    IF(COUNTIF(INDIRECT(ADDRESS(ROW(AY250),MATCH(AY$167,$166:$166,0),1,1)&amp;":"&amp;ADDRESS(ROW(AY250),COLUMN(AY250)-1,1,1),TRUE),"OK")&gt;0,"OK","NOK")),
              IF(AY$8&gt;=VLOOKUP($A250,'2.2'!$D:$O,5,FALSE),"OK","NOK")),
         "")</f>
        <v/>
      </c>
      <c r="AZ250" s="1269" t="str">
        <f ca="1">IF(intern2!BA86&gt;0,
        IF(AZ$166="X",
              IF(COUNTBLANK(INDIRECT(ADDRESS(ROW(AZ250),MATCH(AZ$167,$166:$166,0),1,1)&amp;":"&amp;ADDRESS(ROW(AZ250),COLUMN(AZ250)-1,1,1),TRUE))&gt;0,"",
                    IF(COUNTIF(INDIRECT(ADDRESS(ROW(AZ250),MATCH(AZ$167,$166:$166,0),1,1)&amp;":"&amp;ADDRESS(ROW(AZ250),COLUMN(AZ250)-1,1,1),TRUE),"OK")&gt;0,"OK","NOK")),
              IF(AZ$8&gt;=VLOOKUP($A250,'2.2'!$D:$O,5,FALSE),"OK","NOK")),
         "")</f>
        <v/>
      </c>
      <c r="BA250" s="1156" t="str">
        <f ca="1">IF(intern2!BB86&gt;0,
        IF(BA$166="X",
              IF(COUNTBLANK(INDIRECT(ADDRESS(ROW(BA250),MATCH(BA$167,$166:$166,0),1,1)&amp;":"&amp;ADDRESS(ROW(BA250),COLUMN(BA250)-1,1,1),TRUE))&gt;0,"",
                    IF(COUNTIF(INDIRECT(ADDRESS(ROW(BA250),MATCH(BA$167,$166:$166,0),1,1)&amp;":"&amp;ADDRESS(ROW(BA250),COLUMN(BA250)-1,1,1),TRUE),"OK")&gt;0,"OK","NOK")),
              IF(BA$8&gt;=VLOOKUP($A250,'2.2'!$D:$O,5,FALSE),"OK","NOK")),
         "")</f>
        <v/>
      </c>
      <c r="BB250" s="1156" t="str">
        <f ca="1">IF(intern2!BC86&gt;0,
        IF(BB$166="X",
              IF(COUNTBLANK(INDIRECT(ADDRESS(ROW(BB250),MATCH(BB$167,$166:$166,0),1,1)&amp;":"&amp;ADDRESS(ROW(BB250),COLUMN(BB250)-1,1,1),TRUE))&gt;0,"",
                    IF(COUNTIF(INDIRECT(ADDRESS(ROW(BB250),MATCH(BB$167,$166:$166,0),1,1)&amp;":"&amp;ADDRESS(ROW(BB250),COLUMN(BB250)-1,1,1),TRUE),"OK")&gt;0,"OK","NOK")),
              IF(BB$8&gt;=VLOOKUP($A250,'2.2'!$D:$O,5,FALSE),"OK","NOK")),
         "")</f>
        <v/>
      </c>
      <c r="BC250" s="1156" t="str">
        <f ca="1">IF(intern2!BD86&gt;0,
        IF(BC$166="X",
              IF(COUNTBLANK(INDIRECT(ADDRESS(ROW(BC250),MATCH(BC$167,$166:$166,0),1,1)&amp;":"&amp;ADDRESS(ROW(BC250),COLUMN(BC250)-1,1,1),TRUE))&gt;0,"",
                    IF(COUNTIF(INDIRECT(ADDRESS(ROW(BC250),MATCH(BC$167,$166:$166,0),1,1)&amp;":"&amp;ADDRESS(ROW(BC250),COLUMN(BC250)-1,1,1),TRUE),"OK")&gt;0,"OK","NOK")),
              IF(BC$8&gt;=VLOOKUP($A250,'2.2'!$D:$O,5,FALSE),"OK","NOK")),
         "")</f>
        <v/>
      </c>
      <c r="BD250" s="1156" t="str">
        <f ca="1">IF(intern2!BE86&gt;0,
        IF(BD$166="X",
              IF(COUNTBLANK(INDIRECT(ADDRESS(ROW(BD250),MATCH(BD$167,$166:$166,0),1,1)&amp;":"&amp;ADDRESS(ROW(BD250),COLUMN(BD250)-1,1,1),TRUE))&gt;0,"",
                    IF(COUNTIF(INDIRECT(ADDRESS(ROW(BD250),MATCH(BD$167,$166:$166,0),1,1)&amp;":"&amp;ADDRESS(ROW(BD250),COLUMN(BD250)-1,1,1),TRUE),"OK")&gt;0,"OK","NOK")),
              IF(BD$8&gt;=VLOOKUP($A250,'2.2'!$D:$O,5,FALSE),"OK","NOK")),
         "")</f>
        <v/>
      </c>
      <c r="BE250" s="1156" t="str">
        <f ca="1">IF(intern2!BF86&gt;0,
        IF(BE$166="X",
              IF(COUNTBLANK(INDIRECT(ADDRESS(ROW(BE250),MATCH(BE$167,$166:$166,0),1,1)&amp;":"&amp;ADDRESS(ROW(BE250),COLUMN(BE250)-1,1,1),TRUE))&gt;0,"",
                    IF(COUNTIF(INDIRECT(ADDRESS(ROW(BE250),MATCH(BE$167,$166:$166,0),1,1)&amp;":"&amp;ADDRESS(ROW(BE250),COLUMN(BE250)-1,1,1),TRUE),"OK")&gt;0,"OK","NOK")),
              IF(BE$8&gt;=VLOOKUP($A250,'2.2'!$D:$O,5,FALSE),"OK","NOK")),
         "")</f>
        <v/>
      </c>
      <c r="BF250" s="1170" t="str">
        <f ca="1">IF(intern2!BG86&gt;0,
        IF(BF$166="X",
              IF(COUNTBLANK(INDIRECT(ADDRESS(ROW(BF250),MATCH(BF$167,$166:$166,0),1,1)&amp;":"&amp;ADDRESS(ROW(BF250),COLUMN(BF250)-1,1,1),TRUE))&gt;0,"",
                    IF(COUNTIF(INDIRECT(ADDRESS(ROW(BF250),MATCH(BF$167,$166:$166,0),1,1)&amp;":"&amp;ADDRESS(ROW(BF250),COLUMN(BF250)-1,1,1),TRUE),"OK")&gt;0,"OK","NOK")),
              IF(BF$8&gt;=VLOOKUP($A250,'2.2'!$D:$O,5,FALSE),"OK","NOK")),
         "")</f>
        <v/>
      </c>
      <c r="BG250" s="1269" t="str">
        <f ca="1">IF(intern2!BH86&gt;0,
        IF(BG$166="X",
              IF(COUNTBLANK(INDIRECT(ADDRESS(ROW(BG250),MATCH(BG$167,$166:$166,0),1,1)&amp;":"&amp;ADDRESS(ROW(BG250),COLUMN(BG250)-1,1,1),TRUE))&gt;0,"",
                    IF(COUNTIF(INDIRECT(ADDRESS(ROW(BG250),MATCH(BG$167,$166:$166,0),1,1)&amp;":"&amp;ADDRESS(ROW(BG250),COLUMN(BG250)-1,1,1),TRUE),"OK")&gt;0,"OK","NOK")),
              IF(BG$8&gt;=VLOOKUP($A250,'2.2'!$D:$O,5,FALSE),"OK","NOK")),
         "")</f>
        <v/>
      </c>
      <c r="BH250" s="1176" t="str">
        <f t="shared" ca="1" si="77"/>
        <v>OK</v>
      </c>
      <c r="BI250" s="1176"/>
    </row>
    <row r="251" spans="1:62" ht="52.8" x14ac:dyDescent="0.25">
      <c r="A251" s="716" t="str">
        <f t="shared" ref="A251:B251" si="95">+A91</f>
        <v>URO1.1.3</v>
      </c>
      <c r="B251" s="1157" t="str">
        <f t="shared" si="95"/>
        <v>Chirurgia complessa dei reni (Nefrectomia per indicazione oncologica e nefrectomia parziale)</v>
      </c>
      <c r="C251" s="1156" t="str">
        <f ca="1">IF(intern2!D87&gt;0,
        IF(C$166="X",
              IF(COUNTBLANK(INDIRECT(ADDRESS(ROW(C251),MATCH(C$167,$166:$166,0),1,1)&amp;":"&amp;ADDRESS(ROW(C251),COLUMN(C251)-1,1,1),TRUE))&gt;0,"",
                    IF(COUNTIF(INDIRECT(ADDRESS(ROW(C251),MATCH(C$167,$166:$166,0),1,1)&amp;":"&amp;ADDRESS(ROW(C251),COLUMN(C251)-1,1,1),TRUE),"OK")&gt;0,"OK","NOK")),
              IF(C$8&gt;=VLOOKUP($A251,'2.2'!$D:$O,5,FALSE),"OK","NOK")),
         "")</f>
        <v/>
      </c>
      <c r="D251" s="1156" t="str">
        <f ca="1">IF(intern2!E87&gt;0,
        IF(D$166="X",
              IF(COUNTBLANK(INDIRECT(ADDRESS(ROW(D251),MATCH(D$167,$166:$166,0),1,1)&amp;":"&amp;ADDRESS(ROW(D251),COLUMN(D251)-1,1,1),TRUE))&gt;0,"",
                    IF(COUNTIF(INDIRECT(ADDRESS(ROW(D251),MATCH(D$167,$166:$166,0),1,1)&amp;":"&amp;ADDRESS(ROW(D251),COLUMN(D251)-1,1,1),TRUE),"OK")&gt;0,"OK","NOK")),
              IF(D$8&gt;=VLOOKUP($A251,'2.2'!$D:$O,5,FALSE),"OK","NOK")),
         "")</f>
        <v/>
      </c>
      <c r="E251" s="1156" t="str">
        <f ca="1">IF(intern2!F87&gt;0,
        IF(E$166="X",
              IF(COUNTBLANK(INDIRECT(ADDRESS(ROW(E251),MATCH(E$167,$166:$166,0),1,1)&amp;":"&amp;ADDRESS(ROW(E251),COLUMN(E251)-1,1,1),TRUE))&gt;0,"",
                    IF(COUNTIF(INDIRECT(ADDRESS(ROW(E251),MATCH(E$167,$166:$166,0),1,1)&amp;":"&amp;ADDRESS(ROW(E251),COLUMN(E251)-1,1,1),TRUE),"OK")&gt;0,"OK","NOK")),
              IF(E$8&gt;=VLOOKUP($A251,'2.2'!$D:$O,5,FALSE),"OK","NOK")),
         "")</f>
        <v/>
      </c>
      <c r="F251" s="1156" t="str">
        <f ca="1">IF(intern2!G87&gt;0,
        IF(F$166="X",
              IF(COUNTBLANK(INDIRECT(ADDRESS(ROW(F251),MATCH(F$167,$166:$166,0),1,1)&amp;":"&amp;ADDRESS(ROW(F251),COLUMN(F251)-1,1,1),TRUE))&gt;0,"",
                    IF(COUNTIF(INDIRECT(ADDRESS(ROW(F251),MATCH(F$167,$166:$166,0),1,1)&amp;":"&amp;ADDRESS(ROW(F251),COLUMN(F251)-1,1,1),TRUE),"OK")&gt;0,"OK","NOK")),
              IF(F$8&gt;=VLOOKUP($A251,'2.2'!$D:$O,5,FALSE),"OK","NOK")),
         "")</f>
        <v/>
      </c>
      <c r="G251" s="1156" t="str">
        <f ca="1">IF(intern2!H87&gt;0,
        IF(G$166="X",
              IF(COUNTBLANK(INDIRECT(ADDRESS(ROW(G251),MATCH(G$167,$166:$166,0),1,1)&amp;":"&amp;ADDRESS(ROW(G251),COLUMN(G251)-1,1,1),TRUE))&gt;0,"",
                    IF(COUNTIF(INDIRECT(ADDRESS(ROW(G251),MATCH(G$167,$166:$166,0),1,1)&amp;":"&amp;ADDRESS(ROW(G251),COLUMN(G251)-1,1,1),TRUE),"OK")&gt;0,"OK","NOK")),
              IF(G$8&gt;=VLOOKUP($A251,'2.2'!$D:$O,5,FALSE),"OK","NOK")),
         "")</f>
        <v/>
      </c>
      <c r="H251" s="1156" t="str">
        <f ca="1">IF(intern2!I87&gt;0,
        IF(H$166="X",
              IF(COUNTBLANK(INDIRECT(ADDRESS(ROW(H251),MATCH(H$167,$166:$166,0),1,1)&amp;":"&amp;ADDRESS(ROW(H251),COLUMN(H251)-1,1,1),TRUE))&gt;0,"",
                    IF(COUNTIF(INDIRECT(ADDRESS(ROW(H251),MATCH(H$167,$166:$166,0),1,1)&amp;":"&amp;ADDRESS(ROW(H251),COLUMN(H251)-1,1,1),TRUE),"OK")&gt;0,"OK","NOK")),
              IF(H$8&gt;=VLOOKUP($A251,'2.2'!$D:$O,5,FALSE),"OK","NOK")),
         "")</f>
        <v/>
      </c>
      <c r="I251" s="1269" t="str">
        <f ca="1">IF(intern2!J87&gt;0,
        IF(I$166="X",
              IF(COUNTBLANK(INDIRECT(ADDRESS(ROW(I251),MATCH(I$167,$166:$166,0),1,1)&amp;":"&amp;ADDRESS(ROW(I251),COLUMN(I251)-1,1,1),TRUE))&gt;0,"",
                    IF(COUNTIF(INDIRECT(ADDRESS(ROW(I251),MATCH(I$167,$166:$166,0),1,1)&amp;":"&amp;ADDRESS(ROW(I251),COLUMN(I251)-1,1,1),TRUE),"OK")&gt;0,"OK","NOK")),
              IF(I$8&gt;=VLOOKUP($A251,'2.2'!$D:$O,5,FALSE),"OK","NOK")),
         "")</f>
        <v/>
      </c>
      <c r="J251" s="1159" t="str">
        <f ca="1">IF(intern2!K87&gt;0,
        IF(J$166="X",
              IF(COUNTBLANK(INDIRECT(ADDRESS(ROW(J251),MATCH(J$167,$166:$166,0),1,1)&amp;":"&amp;ADDRESS(ROW(J251),COLUMN(J251)-1,1,1),TRUE))&gt;0,"",
                    IF(COUNTIF(INDIRECT(ADDRESS(ROW(J251),MATCH(J$167,$166:$166,0),1,1)&amp;":"&amp;ADDRESS(ROW(J251),COLUMN(J251)-1,1,1),TRUE),"OK")&gt;0,"OK","NOK")),
              IF(J$8&gt;=VLOOKUP($A251,'2.2'!$D:$O,5,FALSE),"OK","NOK")),
         "")</f>
        <v/>
      </c>
      <c r="K251" s="1156" t="str">
        <f ca="1">IF(intern2!L87&gt;0,
        IF(K$166="X",
              IF(COUNTBLANK(INDIRECT(ADDRESS(ROW(K251),MATCH(K$167,$166:$166,0),1,1)&amp;":"&amp;ADDRESS(ROW(K251),COLUMN(K251)-1,1,1),TRUE))&gt;0,"",
                    IF(COUNTIF(INDIRECT(ADDRESS(ROW(K251),MATCH(K$167,$166:$166,0),1,1)&amp;":"&amp;ADDRESS(ROW(K251),COLUMN(K251)-1,1,1),TRUE),"OK")&gt;0,"OK","NOK")),
              IF(K$8&gt;=VLOOKUP($A251,'2.2'!$D:$O,5,FALSE),"OK","NOK")),
         "")</f>
        <v/>
      </c>
      <c r="L251" s="1156" t="str">
        <f ca="1">IF(intern2!M87&gt;0,
        IF(L$166="X",
              IF(COUNTBLANK(INDIRECT(ADDRESS(ROW(L251),MATCH(L$167,$166:$166,0),1,1)&amp;":"&amp;ADDRESS(ROW(L251),COLUMN(L251)-1,1,1),TRUE))&gt;0,"",
                    IF(COUNTIF(INDIRECT(ADDRESS(ROW(L251),MATCH(L$167,$166:$166,0),1,1)&amp;":"&amp;ADDRESS(ROW(L251),COLUMN(L251)-1,1,1),TRUE),"OK")&gt;0,"OK","NOK")),
              IF(L$8&gt;=VLOOKUP($A251,'2.2'!$D:$O,5,FALSE),"OK","NOK")),
         "")</f>
        <v/>
      </c>
      <c r="M251" s="1156" t="str">
        <f ca="1">IF(intern2!N87&gt;0,
        IF(M$166="X",
              IF(COUNTBLANK(INDIRECT(ADDRESS(ROW(M251),MATCH(M$167,$166:$166,0),1,1)&amp;":"&amp;ADDRESS(ROW(M251),COLUMN(M251)-1,1,1),TRUE))&gt;0,"",
                    IF(COUNTIF(INDIRECT(ADDRESS(ROW(M251),MATCH(M$167,$166:$166,0),1,1)&amp;":"&amp;ADDRESS(ROW(M251),COLUMN(M251)-1,1,1),TRUE),"OK")&gt;0,"OK","NOK")),
              IF(M$8&gt;=VLOOKUP($A251,'2.2'!$D:$O,5,FALSE),"OK","NOK")),
         "")</f>
        <v/>
      </c>
      <c r="N251" s="1156" t="str">
        <f ca="1">IF(intern2!O87&gt;0,
        IF(N$166="X",
              IF(COUNTBLANK(INDIRECT(ADDRESS(ROW(N251),MATCH(N$167,$166:$166,0),1,1)&amp;":"&amp;ADDRESS(ROW(N251),COLUMN(N251)-1,1,1),TRUE))&gt;0,"",
                    IF(COUNTIF(INDIRECT(ADDRESS(ROW(N251),MATCH(N$167,$166:$166,0),1,1)&amp;":"&amp;ADDRESS(ROW(N251),COLUMN(N251)-1,1,1),TRUE),"OK")&gt;0,"OK","NOK")),
              IF(N$8&gt;=VLOOKUP($A251,'2.2'!$D:$O,5,FALSE),"OK","NOK")),
         "")</f>
        <v/>
      </c>
      <c r="O251" s="1156" t="str">
        <f ca="1">IF(intern2!P87&gt;0,
        IF(O$166="X",
              IF(COUNTBLANK(INDIRECT(ADDRESS(ROW(O251),MATCH(O$167,$166:$166,0),1,1)&amp;":"&amp;ADDRESS(ROW(O251),COLUMN(O251)-1,1,1),TRUE))&gt;0,"",
                    IF(COUNTIF(INDIRECT(ADDRESS(ROW(O251),MATCH(O$167,$166:$166,0),1,1)&amp;":"&amp;ADDRESS(ROW(O251),COLUMN(O251)-1,1,1),TRUE),"OK")&gt;0,"OK","NOK")),
              IF(O$8&gt;=VLOOKUP($A251,'2.2'!$D:$O,5,FALSE),"OK","NOK")),
         "")</f>
        <v/>
      </c>
      <c r="P251" s="1156" t="str">
        <f ca="1">IF(intern2!Q87&gt;0,
        IF(P$166="X",
              IF(COUNTBLANK(INDIRECT(ADDRESS(ROW(P251),MATCH(P$167,$166:$166,0),1,1)&amp;":"&amp;ADDRESS(ROW(P251),COLUMN(P251)-1,1,1),TRUE))&gt;0,"",
                    IF(COUNTIF(INDIRECT(ADDRESS(ROW(P251),MATCH(P$167,$166:$166,0),1,1)&amp;":"&amp;ADDRESS(ROW(P251),COLUMN(P251)-1,1,1),TRUE),"OK")&gt;0,"OK","NOK")),
              IF(P$8&gt;=VLOOKUP($A251,'2.2'!$D:$O,5,FALSE),"OK","NOK")),
         "")</f>
        <v/>
      </c>
      <c r="Q251" s="1156" t="str">
        <f ca="1">IF(intern2!R87&gt;0,
        IF(Q$166="X",
              IF(COUNTBLANK(INDIRECT(ADDRESS(ROW(Q251),MATCH(Q$167,$166:$166,0),1,1)&amp;":"&amp;ADDRESS(ROW(Q251),COLUMN(Q251)-1,1,1),TRUE))&gt;0,"",
                    IF(COUNTIF(INDIRECT(ADDRESS(ROW(Q251),MATCH(Q$167,$166:$166,0),1,1)&amp;":"&amp;ADDRESS(ROW(Q251),COLUMN(Q251)-1,1,1),TRUE),"OK")&gt;0,"OK","NOK")),
              IF(Q$8&gt;=VLOOKUP($A251,'2.2'!$D:$O,5,FALSE),"OK","NOK")),
         "")</f>
        <v/>
      </c>
      <c r="R251" s="1159" t="str">
        <f ca="1">IF(intern2!S87&gt;0,
        IF(R$166="X",
              IF(COUNTBLANK(INDIRECT(ADDRESS(ROW(R251),MATCH(R$167,$166:$166,0),1,1)&amp;":"&amp;ADDRESS(ROW(R251),COLUMN(R251)-1,1,1),TRUE))&gt;0,"",
                    IF(COUNTIF(INDIRECT(ADDRESS(ROW(R251),MATCH(R$167,$166:$166,0),1,1)&amp;":"&amp;ADDRESS(ROW(R251),COLUMN(R251)-1,1,1),TRUE),"OK")&gt;0,"OK","NOK")),
              IF(R$8&gt;=VLOOKUP($A251,'2.2'!$D:$O,5,FALSE),"OK","NOK")),
         "")</f>
        <v/>
      </c>
      <c r="S251" s="1159" t="str">
        <f ca="1">IF(intern2!T87&gt;0,
        IF(S$166="X",
              IF(COUNTBLANK(INDIRECT(ADDRESS(ROW(S251),MATCH(S$167,$166:$166,0),1,1)&amp;":"&amp;ADDRESS(ROW(S251),COLUMN(S251)-1,1,1),TRUE))&gt;0,"",
                    IF(COUNTIF(INDIRECT(ADDRESS(ROW(S251),MATCH(S$167,$166:$166,0),1,1)&amp;":"&amp;ADDRESS(ROW(S251),COLUMN(S251)-1,1,1),TRUE),"OK")&gt;0,"OK","NOK")),
              IF(S$8&gt;=VLOOKUP($A251,'2.2'!$D:$O,5,FALSE),"OK","NOK")),
         "")</f>
        <v/>
      </c>
      <c r="T251" s="1156" t="str">
        <f ca="1">IF(intern2!U87&gt;0,
        IF(T$166="X",
              IF(COUNTBLANK(INDIRECT(ADDRESS(ROW(T251),MATCH(T$167,$166:$166,0),1,1)&amp;":"&amp;ADDRESS(ROW(T251),COLUMN(T251)-1,1,1),TRUE))&gt;0,"",
                    IF(COUNTIF(INDIRECT(ADDRESS(ROW(T251),MATCH(T$167,$166:$166,0),1,1)&amp;":"&amp;ADDRESS(ROW(T251),COLUMN(T251)-1,1,1),TRUE),"OK")&gt;0,"OK","NOK")),
              IF(T$8&gt;=VLOOKUP($A251,'2.2'!$D:$O,5,FALSE),"OK","NOK")),
         "")</f>
        <v/>
      </c>
      <c r="U251" s="1156" t="str">
        <f ca="1">IF(intern2!V87&gt;0,
        IF(U$166="X",
              IF(COUNTBLANK(INDIRECT(ADDRESS(ROW(U251),MATCH(U$167,$166:$166,0),1,1)&amp;":"&amp;ADDRESS(ROW(U251),COLUMN(U251)-1,1,1),TRUE))&gt;0,"",
                    IF(COUNTIF(INDIRECT(ADDRESS(ROW(U251),MATCH(U$167,$166:$166,0),1,1)&amp;":"&amp;ADDRESS(ROW(U251),COLUMN(U251)-1,1,1),TRUE),"OK")&gt;0,"OK","NOK")),
              IF(U$8&gt;=VLOOKUP($A251,'2.2'!$D:$O,5,FALSE),"OK","NOK")),
         "")</f>
        <v/>
      </c>
      <c r="V251" s="1156" t="str">
        <f ca="1">IF(intern2!W87&gt;0,
        IF(V$166="X",
              IF(COUNTBLANK(INDIRECT(ADDRESS(ROW(V251),MATCH(V$167,$166:$166,0),1,1)&amp;":"&amp;ADDRESS(ROW(V251),COLUMN(V251)-1,1,1),TRUE))&gt;0,"",
                    IF(COUNTIF(INDIRECT(ADDRESS(ROW(V251),MATCH(V$167,$166:$166,0),1,1)&amp;":"&amp;ADDRESS(ROW(V251),COLUMN(V251)-1,1,1),TRUE),"OK")&gt;0,"OK","NOK")),
              IF(V$8&gt;=VLOOKUP($A251,'2.2'!$D:$O,5,FALSE),"OK","NOK")),
         "")</f>
        <v/>
      </c>
      <c r="W251" s="1156" t="str">
        <f ca="1">IF(intern2!X87&gt;0,
        IF(W$166="X",
              IF(COUNTBLANK(INDIRECT(ADDRESS(ROW(W251),MATCH(W$167,$166:$166,0),1,1)&amp;":"&amp;ADDRESS(ROW(W251),COLUMN(W251)-1,1,1),TRUE))&gt;0,"",
                    IF(COUNTIF(INDIRECT(ADDRESS(ROW(W251),MATCH(W$167,$166:$166,0),1,1)&amp;":"&amp;ADDRESS(ROW(W251),COLUMN(W251)-1,1,1),TRUE),"OK")&gt;0,"OK","NOK")),
              IF(W$8&gt;=VLOOKUP($A251,'2.2'!$D:$O,5,FALSE),"OK","NOK")),
         "")</f>
        <v/>
      </c>
      <c r="X251" s="1156" t="str">
        <f ca="1">IF(intern2!Y87&gt;0,
        IF(X$166="X",
              IF(COUNTBLANK(INDIRECT(ADDRESS(ROW(X251),MATCH(X$167,$166:$166,0),1,1)&amp;":"&amp;ADDRESS(ROW(X251),COLUMN(X251)-1,1,1),TRUE))&gt;0,"",
                    IF(COUNTIF(INDIRECT(ADDRESS(ROW(X251),MATCH(X$167,$166:$166,0),1,1)&amp;":"&amp;ADDRESS(ROW(X251),COLUMN(X251)-1,1,1),TRUE),"OK")&gt;0,"OK","NOK")),
              IF(X$8&gt;=VLOOKUP($A251,'2.2'!$D:$O,5,FALSE),"OK","NOK")),
         "")</f>
        <v/>
      </c>
      <c r="Y251" s="1170" t="str">
        <f ca="1">IF(intern2!Z87&gt;0,
        IF(Y$166="X",
              IF(COUNTBLANK(INDIRECT(ADDRESS(ROW(Y251),MATCH(Y$167,$166:$166,0),1,1)&amp;":"&amp;ADDRESS(ROW(Y251),COLUMN(Y251)-1,1,1),TRUE))&gt;0,"",
                    IF(COUNTIF(INDIRECT(ADDRESS(ROW(Y251),MATCH(Y$167,$166:$166,0),1,1)&amp;":"&amp;ADDRESS(ROW(Y251),COLUMN(Y251)-1,1,1),TRUE),"OK")&gt;0,"OK","NOK")),
              IF(Y$8&gt;=VLOOKUP($A251,'2.2'!$D:$O,5,FALSE),"OK","NOK")),
         "")</f>
        <v/>
      </c>
      <c r="Z251" s="1269" t="str">
        <f ca="1">IF(intern2!AA87&gt;0,
        IF(Z$166="X",
              IF(COUNTBLANK(INDIRECT(ADDRESS(ROW(Z251),MATCH(Z$167,$166:$166,0),1,1)&amp;":"&amp;ADDRESS(ROW(Z251),COLUMN(Z251)-1,1,1),TRUE))&gt;0,"",
                    IF(COUNTIF(INDIRECT(ADDRESS(ROW(Z251),MATCH(Z$167,$166:$166,0),1,1)&amp;":"&amp;ADDRESS(ROW(Z251),COLUMN(Z251)-1,1,1),TRUE),"OK")&gt;0,"OK","NOK")),
              IF(Z$8&gt;=VLOOKUP($A251,'2.2'!$D:$O,5,FALSE),"OK","NOK")),
         "")</f>
        <v/>
      </c>
      <c r="AA251" s="1156" t="str">
        <f ca="1">IF(intern2!AB87&gt;0,
        IF(AA$166="X",
              IF(COUNTBLANK(INDIRECT(ADDRESS(ROW(AA251),MATCH(AA$167,$166:$166,0),1,1)&amp;":"&amp;ADDRESS(ROW(AA251),COLUMN(AA251)-1,1,1),TRUE))&gt;0,"",
                    IF(COUNTIF(INDIRECT(ADDRESS(ROW(AA251),MATCH(AA$167,$166:$166,0),1,1)&amp;":"&amp;ADDRESS(ROW(AA251),COLUMN(AA251)-1,1,1),TRUE),"OK")&gt;0,"OK","NOK")),
              IF(AA$8&gt;=VLOOKUP($A251,'2.2'!$D:$O,5,FALSE),"OK","NOK")),
         "")</f>
        <v/>
      </c>
      <c r="AB251" s="1156" t="str">
        <f ca="1">IF(intern2!AC87&gt;0,
        IF(AB$166="X",
              IF(COUNTBLANK(INDIRECT(ADDRESS(ROW(AB251),MATCH(AB$167,$166:$166,0),1,1)&amp;":"&amp;ADDRESS(ROW(AB251),COLUMN(AB251)-1,1,1),TRUE))&gt;0,"",
                    IF(COUNTIF(INDIRECT(ADDRESS(ROW(AB251),MATCH(AB$167,$166:$166,0),1,1)&amp;":"&amp;ADDRESS(ROW(AB251),COLUMN(AB251)-1,1,1),TRUE),"OK")&gt;0,"OK","NOK")),
              IF(AB$8&gt;=VLOOKUP($A251,'2.2'!$D:$O,5,FALSE),"OK","NOK")),
         "")</f>
        <v/>
      </c>
      <c r="AC251" s="1156" t="str">
        <f ca="1">IF(intern2!AD87&gt;0,
        IF(AC$166="X",
              IF(COUNTBLANK(INDIRECT(ADDRESS(ROW(AC251),MATCH(AC$167,$166:$166,0),1,1)&amp;":"&amp;ADDRESS(ROW(AC251),COLUMN(AC251)-1,1,1),TRUE))&gt;0,"",
                    IF(COUNTIF(INDIRECT(ADDRESS(ROW(AC251),MATCH(AC$167,$166:$166,0),1,1)&amp;":"&amp;ADDRESS(ROW(AC251),COLUMN(AC251)-1,1,1),TRUE),"OK")&gt;0,"OK","NOK")),
              IF(AC$8&gt;=VLOOKUP($A251,'2.2'!$D:$O,5,FALSE),"OK","NOK")),
         "")</f>
        <v/>
      </c>
      <c r="AD251" s="1156" t="str">
        <f ca="1">IF(intern2!AE87&gt;0,
        IF(AD$166="X",
              IF(COUNTBLANK(INDIRECT(ADDRESS(ROW(AD251),MATCH(AD$167,$166:$166,0),1,1)&amp;":"&amp;ADDRESS(ROW(AD251),COLUMN(AD251)-1,1,1),TRUE))&gt;0,"",
                    IF(COUNTIF(INDIRECT(ADDRESS(ROW(AD251),MATCH(AD$167,$166:$166,0),1,1)&amp;":"&amp;ADDRESS(ROW(AD251),COLUMN(AD251)-1,1,1),TRUE),"OK")&gt;0,"OK","NOK")),
              IF(AD$8&gt;=VLOOKUP($A251,'2.2'!$D:$O,5,FALSE),"OK","NOK")),
         "")</f>
        <v/>
      </c>
      <c r="AE251" s="1160" t="str">
        <f ca="1">IF(intern2!AF87&gt;0,
        IF(AE$166="X",
              IF(COUNTBLANK(INDIRECT(ADDRESS(ROW(AE251),MATCH(AE$167,$166:$166,0),1,1)&amp;":"&amp;ADDRESS(ROW(AE251),COLUMN(AE251)-1,1,1),TRUE))&gt;0,"",
                    IF(COUNTIF(INDIRECT(ADDRESS(ROW(AE251),MATCH(AE$167,$166:$166,0),1,1)&amp;":"&amp;ADDRESS(ROW(AE251),COLUMN(AE251)-1,1,1),TRUE),"OK")&gt;0,"OK","NOK")),
              IF(AE$8&gt;=VLOOKUP($A251,'2.2'!$D:$O,5,FALSE),"OK","NOK")),
         "")</f>
        <v/>
      </c>
      <c r="AF251" s="1269" t="str">
        <f ca="1">IF(intern2!AG87&gt;0,
        IF(AF$166="X",
              IF(COUNTBLANK(INDIRECT(ADDRESS(ROW(AF251),MATCH(AF$167,$166:$166,0),1,1)&amp;":"&amp;ADDRESS(ROW(AF251),COLUMN(AF251)-1,1,1),TRUE))&gt;0,"",
                    IF(COUNTIF(INDIRECT(ADDRESS(ROW(AF251),MATCH(AF$167,$166:$166,0),1,1)&amp;":"&amp;ADDRESS(ROW(AF251),COLUMN(AF251)-1,1,1),TRUE),"OK")&gt;0,"OK","NOK")),
              IF(AF$8&gt;=VLOOKUP($A251,'2.2'!$D:$O,5,FALSE),"OK","NOK")),
         "")</f>
        <v/>
      </c>
      <c r="AG251" s="1160" t="str">
        <f ca="1">IF(intern2!AH87&gt;0,
        IF(AG$166="X",
              IF(COUNTBLANK(INDIRECT(ADDRESS(ROW(AG251),MATCH(AG$167,$166:$166,0),1,1)&amp;":"&amp;ADDRESS(ROW(AG251),COLUMN(AG251)-1,1,1),TRUE))&gt;0,"",
                    IF(COUNTIF(INDIRECT(ADDRESS(ROW(AG251),MATCH(AG$167,$166:$166,0),1,1)&amp;":"&amp;ADDRESS(ROW(AG251),COLUMN(AG251)-1,1,1),TRUE),"OK")&gt;0,"OK","NOK")),
              IF(AG$8&gt;=VLOOKUP($A251,'2.2'!$D:$O,5,FALSE),"OK","NOK")),
         "")</f>
        <v/>
      </c>
      <c r="AH251" s="1160" t="str">
        <f ca="1">IF(intern2!AI87&gt;0,
        IF(AH$166="X",
              IF(COUNTBLANK(INDIRECT(ADDRESS(ROW(AH251),MATCH(AH$167,$166:$166,0),1,1)&amp;":"&amp;ADDRESS(ROW(AH251),COLUMN(AH251)-1,1,1),TRUE))&gt;0,"",
                    IF(COUNTIF(INDIRECT(ADDRESS(ROW(AH251),MATCH(AH$167,$166:$166,0),1,1)&amp;":"&amp;ADDRESS(ROW(AH251),COLUMN(AH251)-1,1,1),TRUE),"OK")&gt;0,"OK","NOK")),
              IF(AH$8&gt;=VLOOKUP($A251,'2.2'!$D:$O,5,FALSE),"OK","NOK")),
         "")</f>
        <v/>
      </c>
      <c r="AI251" s="1156" t="str">
        <f ca="1">IF(intern2!AJ87&gt;0,
        IF(AI$166="X",
              IF(COUNTBLANK(INDIRECT(ADDRESS(ROW(AI251),MATCH(AI$167,$166:$166,0),1,1)&amp;":"&amp;ADDRESS(ROW(AI251),COLUMN(AI251)-1,1,1),TRUE))&gt;0,"",
                    IF(COUNTIF(INDIRECT(ADDRESS(ROW(AI251),MATCH(AI$167,$166:$166,0),1,1)&amp;":"&amp;ADDRESS(ROW(AI251),COLUMN(AI251)-1,1,1),TRUE),"OK")&gt;0,"OK","NOK")),
              IF(AI$8&gt;=VLOOKUP($A251,'2.2'!$D:$O,5,FALSE),"OK","NOK")),
         "")</f>
        <v/>
      </c>
      <c r="AJ251" s="1156" t="str">
        <f ca="1">IF(intern2!AK87&gt;0,
        IF(AJ$166="X",
              IF(COUNTBLANK(INDIRECT(ADDRESS(ROW(AJ251),MATCH(AJ$167,$166:$166,0),1,1)&amp;":"&amp;ADDRESS(ROW(AJ251),COLUMN(AJ251)-1,1,1),TRUE))&gt;0,"",
                    IF(COUNTIF(INDIRECT(ADDRESS(ROW(AJ251),MATCH(AJ$167,$166:$166,0),1,1)&amp;":"&amp;ADDRESS(ROW(AJ251),COLUMN(AJ251)-1,1,1),TRUE),"OK")&gt;0,"OK","NOK")),
              IF(AJ$8&gt;=VLOOKUP($A251,'2.2'!$D:$O,5,FALSE),"OK","NOK")),
         "")</f>
        <v/>
      </c>
      <c r="AK251" s="1156" t="str">
        <f ca="1">IF(intern2!AL87&gt;0,
        IF(AK$166="X",
              IF(COUNTBLANK(INDIRECT(ADDRESS(ROW(AK251),MATCH(AK$167,$166:$166,0),1,1)&amp;":"&amp;ADDRESS(ROW(AK251),COLUMN(AK251)-1,1,1),TRUE))&gt;0,"",
                    IF(COUNTIF(INDIRECT(ADDRESS(ROW(AK251),MATCH(AK$167,$166:$166,0),1,1)&amp;":"&amp;ADDRESS(ROW(AK251),COLUMN(AK251)-1,1,1),TRUE),"OK")&gt;0,"OK","NOK")),
              IF(AK$8&gt;=VLOOKUP($A251,'2.2'!$D:$O,5,FALSE),"OK","NOK")),
         "")</f>
        <v/>
      </c>
      <c r="AL251" s="1156" t="str">
        <f ca="1">IF(intern2!AM87&gt;0,
        IF(AL$166="X",
              IF(COUNTBLANK(INDIRECT(ADDRESS(ROW(AL251),MATCH(AL$167,$166:$166,0),1,1)&amp;":"&amp;ADDRESS(ROW(AL251),COLUMN(AL251)-1,1,1),TRUE))&gt;0,"",
                    IF(COUNTIF(INDIRECT(ADDRESS(ROW(AL251),MATCH(AL$167,$166:$166,0),1,1)&amp;":"&amp;ADDRESS(ROW(AL251),COLUMN(AL251)-1,1,1),TRUE),"OK")&gt;0,"OK","NOK")),
              IF(AL$8&gt;=VLOOKUP($A251,'2.2'!$D:$O,5,FALSE),"OK","NOK")),
         "")</f>
        <v/>
      </c>
      <c r="AM251" s="1269" t="str">
        <f ca="1">IF(intern2!AN87&gt;0,
        IF(AM$166="X",
              IF(COUNTBLANK(INDIRECT(ADDRESS(ROW(AM251),MATCH(AM$167,$166:$166,0),1,1)&amp;":"&amp;ADDRESS(ROW(AM251),COLUMN(AM251)-1,1,1),TRUE))&gt;0,"",
                    IF(COUNTIF(INDIRECT(ADDRESS(ROW(AM251),MATCH(AM$167,$166:$166,0),1,1)&amp;":"&amp;ADDRESS(ROW(AM251),COLUMN(AM251)-1,1,1),TRUE),"OK")&gt;0,"OK","NOK")),
              IF(AM$8&gt;=VLOOKUP($A251,'2.2'!$D:$O,5,FALSE),"OK","NOK")),
         "")</f>
        <v/>
      </c>
      <c r="AN251" s="1170" t="str">
        <f ca="1">IF(intern2!AO87&gt;0,
        IF(AN$166="X",
              IF(COUNTBLANK(INDIRECT(ADDRESS(ROW(AN251),MATCH(AN$167,$166:$166,0),1,1)&amp;":"&amp;ADDRESS(ROW(AN251),COLUMN(AN251)-1,1,1),TRUE))&gt;0,"",
                    IF(COUNTIF(INDIRECT(ADDRESS(ROW(AN251),MATCH(AN$167,$166:$166,0),1,1)&amp;":"&amp;ADDRESS(ROW(AN251),COLUMN(AN251)-1,1,1),TRUE),"OK")&gt;0,"OK","NOK")),
              IF(AN$8&gt;=VLOOKUP($A251,'2.2'!$D:$O,5,FALSE),"OK","NOK")),
         "")</f>
        <v/>
      </c>
      <c r="AO251" s="1156" t="str">
        <f ca="1">IF(intern2!AP87&gt;0,
        IF(AO$166="X",
              IF(COUNTBLANK(INDIRECT(ADDRESS(ROW(AO251),MATCH(AO$167,$166:$166,0),1,1)&amp;":"&amp;ADDRESS(ROW(AO251),COLUMN(AO251)-1,1,1),TRUE))&gt;0,"",
                    IF(COUNTIF(INDIRECT(ADDRESS(ROW(AO251),MATCH(AO$167,$166:$166,0),1,1)&amp;":"&amp;ADDRESS(ROW(AO251),COLUMN(AO251)-1,1,1),TRUE),"OK")&gt;0,"OK","NOK")),
              IF(AO$8&gt;=VLOOKUP($A251,'2.2'!$D:$O,5,FALSE),"OK","NOK")),
         "")</f>
        <v/>
      </c>
      <c r="AP251" s="1156" t="str">
        <f ca="1">IF(intern2!AQ87&gt;0,
        IF(AP$166="X",
              IF(COUNTBLANK(INDIRECT(ADDRESS(ROW(AP251),MATCH(AP$167,$166:$166,0),1,1)&amp;":"&amp;ADDRESS(ROW(AP251),COLUMN(AP251)-1,1,1),TRUE))&gt;0,"",
                    IF(COUNTIF(INDIRECT(ADDRESS(ROW(AP251),MATCH(AP$167,$166:$166,0),1,1)&amp;":"&amp;ADDRESS(ROW(AP251),COLUMN(AP251)-1,1,1),TRUE),"OK")&gt;0,"OK","NOK")),
              IF(AP$8&gt;=VLOOKUP($A251,'2.2'!$D:$O,5,FALSE),"OK","NOK")),
         "")</f>
        <v/>
      </c>
      <c r="AQ251" s="1269" t="str">
        <f ca="1">IF(intern2!AR87&gt;0,
        IF(AQ$166="X",
              IF(COUNTBLANK(INDIRECT(ADDRESS(ROW(AQ251),MATCH(AQ$167,$166:$166,0),1,1)&amp;":"&amp;ADDRESS(ROW(AQ251),COLUMN(AQ251)-1,1,1),TRUE))&gt;0,"",
                    IF(COUNTIF(INDIRECT(ADDRESS(ROW(AQ251),MATCH(AQ$167,$166:$166,0),1,1)&amp;":"&amp;ADDRESS(ROW(AQ251),COLUMN(AQ251)-1,1,1),TRUE),"OK")&gt;0,"OK","NOK")),
              IF(AQ$8&gt;=VLOOKUP($A251,'2.2'!$D:$O,5,FALSE),"OK","NOK")),
         "")</f>
        <v/>
      </c>
      <c r="AR251" s="1156" t="str">
        <f ca="1">IF(intern2!AS87&gt;0,
        IF(AR$166="X",
              IF(COUNTBLANK(INDIRECT(ADDRESS(ROW(AR251),MATCH(AR$167,$166:$166,0),1,1)&amp;":"&amp;ADDRESS(ROW(AR251),COLUMN(AR251)-1,1,1),TRUE))&gt;0,"",
                    IF(COUNTIF(INDIRECT(ADDRESS(ROW(AR251),MATCH(AR$167,$166:$166,0),1,1)&amp;":"&amp;ADDRESS(ROW(AR251),COLUMN(AR251)-1,1,1),TRUE),"OK")&gt;0,"OK","NOK")),
              IF(AR$8&gt;=VLOOKUP($A251,'2.2'!$D:$O,5,FALSE),"OK","NOK")),
         "")</f>
        <v/>
      </c>
      <c r="AS251" s="1156" t="str">
        <f ca="1">IF(intern2!AT87&gt;0,
        IF(AS$166="X",
              IF(COUNTBLANK(INDIRECT(ADDRESS(ROW(AS251),MATCH(AS$167,$166:$166,0),1,1)&amp;":"&amp;ADDRESS(ROW(AS251),COLUMN(AS251)-1,1,1),TRUE))&gt;0,"",
                    IF(COUNTIF(INDIRECT(ADDRESS(ROW(AS251),MATCH(AS$167,$166:$166,0),1,1)&amp;":"&amp;ADDRESS(ROW(AS251),COLUMN(AS251)-1,1,1),TRUE),"OK")&gt;0,"OK","NOK")),
              IF(AS$8&gt;=VLOOKUP($A251,'2.2'!$D:$O,5,FALSE),"OK","NOK")),
         "")</f>
        <v/>
      </c>
      <c r="AT251" s="1269" t="str">
        <f ca="1">IF(intern2!AU87&gt;0,
        IF(AT$166="X",
              IF(COUNTBLANK(INDIRECT(ADDRESS(ROW(AT251),MATCH(AT$167,$166:$166,0),1,1)&amp;":"&amp;ADDRESS(ROW(AT251),COLUMN(AT251)-1,1,1),TRUE))&gt;0,"",
                    IF(COUNTIF(INDIRECT(ADDRESS(ROW(AT251),MATCH(AT$167,$166:$166,0),1,1)&amp;":"&amp;ADDRESS(ROW(AT251),COLUMN(AT251)-1,1,1),TRUE),"OK")&gt;0,"OK","NOK")),
              IF(AT$8&gt;=VLOOKUP($A251,'2.2'!$D:$O,5,FALSE),"OK","NOK")),
         "")</f>
        <v/>
      </c>
      <c r="AU251" s="1156" t="str">
        <f ca="1">IF(intern2!AV87&gt;0,
        IF(AU$166="X",
              IF(COUNTBLANK(INDIRECT(ADDRESS(ROW(AU251),MATCH(AU$167,$166:$166,0),1,1)&amp;":"&amp;ADDRESS(ROW(AU251),COLUMN(AU251)-1,1,1),TRUE))&gt;0,"",
                    IF(COUNTIF(INDIRECT(ADDRESS(ROW(AU251),MATCH(AU$167,$166:$166,0),1,1)&amp;":"&amp;ADDRESS(ROW(AU251),COLUMN(AU251)-1,1,1),TRUE),"OK")&gt;0,"OK","NOK")),
              IF(AU$8&gt;=VLOOKUP($A251,'2.2'!$D:$O,5,FALSE),"OK","NOK")),
         "")</f>
        <v/>
      </c>
      <c r="AV251" s="1156" t="str">
        <f ca="1">IF(intern2!AW87&gt;0,
        IF(AV$166="X",
              IF(COUNTBLANK(INDIRECT(ADDRESS(ROW(AV251),MATCH(AV$167,$166:$166,0),1,1)&amp;":"&amp;ADDRESS(ROW(AV251),COLUMN(AV251)-1,1,1),TRUE))&gt;0,"",
                    IF(COUNTIF(INDIRECT(ADDRESS(ROW(AV251),MATCH(AV$167,$166:$166,0),1,1)&amp;":"&amp;ADDRESS(ROW(AV251),COLUMN(AV251)-1,1,1),TRUE),"OK")&gt;0,"OK","NOK")),
              IF(AV$8&gt;=VLOOKUP($A251,'2.2'!$D:$O,5,FALSE),"OK","NOK")),
         "")</f>
        <v/>
      </c>
      <c r="AW251" s="1156" t="str">
        <f ca="1">IF(intern2!AX87&gt;0,
        IF(AW$166="X",
              IF(COUNTBLANK(INDIRECT(ADDRESS(ROW(AW251),MATCH(AW$167,$166:$166,0),1,1)&amp;":"&amp;ADDRESS(ROW(AW251),COLUMN(AW251)-1,1,1),TRUE))&gt;0,"",
                    IF(COUNTIF(INDIRECT(ADDRESS(ROW(AW251),MATCH(AW$167,$166:$166,0),1,1)&amp;":"&amp;ADDRESS(ROW(AW251),COLUMN(AW251)-1,1,1),TRUE),"OK")&gt;0,"OK","NOK")),
              IF(AW$8&gt;=VLOOKUP($A251,'2.2'!$D:$O,5,FALSE),"OK","NOK")),
         "")</f>
        <v/>
      </c>
      <c r="AX251" s="1156" t="str">
        <f ca="1">IF(intern2!AY87&gt;0,
        IF(AX$166="X",
              IF(COUNTBLANK(INDIRECT(ADDRESS(ROW(AX251),MATCH(AX$167,$166:$166,0),1,1)&amp;":"&amp;ADDRESS(ROW(AX251),COLUMN(AX251)-1,1,1),TRUE))&gt;0,"",
                    IF(COUNTIF(INDIRECT(ADDRESS(ROW(AX251),MATCH(AX$167,$166:$166,0),1,1)&amp;":"&amp;ADDRESS(ROW(AX251),COLUMN(AX251)-1,1,1),TRUE),"OK")&gt;0,"OK","NOK")),
              IF(AX$8&gt;=VLOOKUP($A251,'2.2'!$D:$O,5,FALSE),"OK","NOK")),
         "")</f>
        <v/>
      </c>
      <c r="AY251" s="1156" t="str">
        <f ca="1">IF(intern2!AZ87&gt;0,
        IF(AY$166="X",
              IF(COUNTBLANK(INDIRECT(ADDRESS(ROW(AY251),MATCH(AY$167,$166:$166,0),1,1)&amp;":"&amp;ADDRESS(ROW(AY251),COLUMN(AY251)-1,1,1),TRUE))&gt;0,"",
                    IF(COUNTIF(INDIRECT(ADDRESS(ROW(AY251),MATCH(AY$167,$166:$166,0),1,1)&amp;":"&amp;ADDRESS(ROW(AY251),COLUMN(AY251)-1,1,1),TRUE),"OK")&gt;0,"OK","NOK")),
              IF(AY$8&gt;=VLOOKUP($A251,'2.2'!$D:$O,5,FALSE),"OK","NOK")),
         "")</f>
        <v/>
      </c>
      <c r="AZ251" s="1269" t="str">
        <f ca="1">IF(intern2!BA87&gt;0,
        IF(AZ$166="X",
              IF(COUNTBLANK(INDIRECT(ADDRESS(ROW(AZ251),MATCH(AZ$167,$166:$166,0),1,1)&amp;":"&amp;ADDRESS(ROW(AZ251),COLUMN(AZ251)-1,1,1),TRUE))&gt;0,"",
                    IF(COUNTIF(INDIRECT(ADDRESS(ROW(AZ251),MATCH(AZ$167,$166:$166,0),1,1)&amp;":"&amp;ADDRESS(ROW(AZ251),COLUMN(AZ251)-1,1,1),TRUE),"OK")&gt;0,"OK","NOK")),
              IF(AZ$8&gt;=VLOOKUP($A251,'2.2'!$D:$O,5,FALSE),"OK","NOK")),
         "")</f>
        <v/>
      </c>
      <c r="BA251" s="1156" t="str">
        <f ca="1">IF(intern2!BB87&gt;0,
        IF(BA$166="X",
              IF(COUNTBLANK(INDIRECT(ADDRESS(ROW(BA251),MATCH(BA$167,$166:$166,0),1,1)&amp;":"&amp;ADDRESS(ROW(BA251),COLUMN(BA251)-1,1,1),TRUE))&gt;0,"",
                    IF(COUNTIF(INDIRECT(ADDRESS(ROW(BA251),MATCH(BA$167,$166:$166,0),1,1)&amp;":"&amp;ADDRESS(ROW(BA251),COLUMN(BA251)-1,1,1),TRUE),"OK")&gt;0,"OK","NOK")),
              IF(BA$8&gt;=VLOOKUP($A251,'2.2'!$D:$O,5,FALSE),"OK","NOK")),
         "")</f>
        <v/>
      </c>
      <c r="BB251" s="1156" t="str">
        <f ca="1">IF(intern2!BC87&gt;0,
        IF(BB$166="X",
              IF(COUNTBLANK(INDIRECT(ADDRESS(ROW(BB251),MATCH(BB$167,$166:$166,0),1,1)&amp;":"&amp;ADDRESS(ROW(BB251),COLUMN(BB251)-1,1,1),TRUE))&gt;0,"",
                    IF(COUNTIF(INDIRECT(ADDRESS(ROW(BB251),MATCH(BB$167,$166:$166,0),1,1)&amp;":"&amp;ADDRESS(ROW(BB251),COLUMN(BB251)-1,1,1),TRUE),"OK")&gt;0,"OK","NOK")),
              IF(BB$8&gt;=VLOOKUP($A251,'2.2'!$D:$O,5,FALSE),"OK","NOK")),
         "")</f>
        <v/>
      </c>
      <c r="BC251" s="1156" t="str">
        <f ca="1">IF(intern2!BD87&gt;0,
        IF(BC$166="X",
              IF(COUNTBLANK(INDIRECT(ADDRESS(ROW(BC251),MATCH(BC$167,$166:$166,0),1,1)&amp;":"&amp;ADDRESS(ROW(BC251),COLUMN(BC251)-1,1,1),TRUE))&gt;0,"",
                    IF(COUNTIF(INDIRECT(ADDRESS(ROW(BC251),MATCH(BC$167,$166:$166,0),1,1)&amp;":"&amp;ADDRESS(ROW(BC251),COLUMN(BC251)-1,1,1),TRUE),"OK")&gt;0,"OK","NOK")),
              IF(BC$8&gt;=VLOOKUP($A251,'2.2'!$D:$O,5,FALSE),"OK","NOK")),
         "")</f>
        <v/>
      </c>
      <c r="BD251" s="1156" t="str">
        <f ca="1">IF(intern2!BE87&gt;0,
        IF(BD$166="X",
              IF(COUNTBLANK(INDIRECT(ADDRESS(ROW(BD251),MATCH(BD$167,$166:$166,0),1,1)&amp;":"&amp;ADDRESS(ROW(BD251),COLUMN(BD251)-1,1,1),TRUE))&gt;0,"",
                    IF(COUNTIF(INDIRECT(ADDRESS(ROW(BD251),MATCH(BD$167,$166:$166,0),1,1)&amp;":"&amp;ADDRESS(ROW(BD251),COLUMN(BD251)-1,1,1),TRUE),"OK")&gt;0,"OK","NOK")),
              IF(BD$8&gt;=VLOOKUP($A251,'2.2'!$D:$O,5,FALSE),"OK","NOK")),
         "")</f>
        <v/>
      </c>
      <c r="BE251" s="1156" t="str">
        <f ca="1">IF(intern2!BF87&gt;0,
        IF(BE$166="X",
              IF(COUNTBLANK(INDIRECT(ADDRESS(ROW(BE251),MATCH(BE$167,$166:$166,0),1,1)&amp;":"&amp;ADDRESS(ROW(BE251),COLUMN(BE251)-1,1,1),TRUE))&gt;0,"",
                    IF(COUNTIF(INDIRECT(ADDRESS(ROW(BE251),MATCH(BE$167,$166:$166,0),1,1)&amp;":"&amp;ADDRESS(ROW(BE251),COLUMN(BE251)-1,1,1),TRUE),"OK")&gt;0,"OK","NOK")),
              IF(BE$8&gt;=VLOOKUP($A251,'2.2'!$D:$O,5,FALSE),"OK","NOK")),
         "")</f>
        <v/>
      </c>
      <c r="BF251" s="1170" t="str">
        <f ca="1">IF(intern2!BG87&gt;0,
        IF(BF$166="X",
              IF(COUNTBLANK(INDIRECT(ADDRESS(ROW(BF251),MATCH(BF$167,$166:$166,0),1,1)&amp;":"&amp;ADDRESS(ROW(BF251),COLUMN(BF251)-1,1,1),TRUE))&gt;0,"",
                    IF(COUNTIF(INDIRECT(ADDRESS(ROW(BF251),MATCH(BF$167,$166:$166,0),1,1)&amp;":"&amp;ADDRESS(ROW(BF251),COLUMN(BF251)-1,1,1),TRUE),"OK")&gt;0,"OK","NOK")),
              IF(BF$8&gt;=VLOOKUP($A251,'2.2'!$D:$O,5,FALSE),"OK","NOK")),
         "")</f>
        <v>NOK</v>
      </c>
      <c r="BG251" s="1269" t="str">
        <f ca="1">IF(intern2!BH87&gt;0,
        IF(BG$166="X",
              IF(COUNTBLANK(INDIRECT(ADDRESS(ROW(BG251),MATCH(BG$167,$166:$166,0),1,1)&amp;":"&amp;ADDRESS(ROW(BG251),COLUMN(BG251)-1,1,1),TRUE))&gt;0,"",
                    IF(COUNTIF(INDIRECT(ADDRESS(ROW(BG251),MATCH(BG$167,$166:$166,0),1,1)&amp;":"&amp;ADDRESS(ROW(BG251),COLUMN(BG251)-1,1,1),TRUE),"OK")&gt;0,"OK","NOK")),
              IF(BG$8&gt;=VLOOKUP($A251,'2.2'!$D:$O,5,FALSE),"OK","NOK")),
         "")</f>
        <v/>
      </c>
      <c r="BH251" s="1176" t="str">
        <f t="shared" ca="1" si="77"/>
        <v>NOK</v>
      </c>
      <c r="BI251" s="1176"/>
    </row>
    <row r="252" spans="1:62" x14ac:dyDescent="0.25">
      <c r="A252" s="1179" t="str">
        <f t="shared" ref="A252:B252" si="96">+A92</f>
        <v>URO1.1.4</v>
      </c>
      <c r="B252" s="1157" t="str">
        <f t="shared" si="96"/>
        <v>Surrenalectomia isolata</v>
      </c>
      <c r="C252" s="1156" t="str">
        <f ca="1">IF(intern2!D88&gt;0,
        IF(C$166="X",
              IF(COUNTBLANK(INDIRECT(ADDRESS(ROW(C252),MATCH(C$167,$166:$166,0),1,1)&amp;":"&amp;ADDRESS(ROW(C252),COLUMN(C252)-1,1,1),TRUE))&gt;0,"",
                    IF(COUNTIF(INDIRECT(ADDRESS(ROW(C252),MATCH(C$167,$166:$166,0),1,1)&amp;":"&amp;ADDRESS(ROW(C252),COLUMN(C252)-1,1,1),TRUE),"OK")&gt;0,"OK","NOK")),
              IF(C$8&gt;=VLOOKUP($A252,'2.2'!$D:$O,5,FALSE),"OK","NOK")),
         "")</f>
        <v/>
      </c>
      <c r="D252" s="1156" t="str">
        <f ca="1">IF(intern2!E88&gt;0,
        IF(D$166="X",
              IF(COUNTBLANK(INDIRECT(ADDRESS(ROW(D252),MATCH(D$167,$166:$166,0),1,1)&amp;":"&amp;ADDRESS(ROW(D252),COLUMN(D252)-1,1,1),TRUE))&gt;0,"",
                    IF(COUNTIF(INDIRECT(ADDRESS(ROW(D252),MATCH(D$167,$166:$166,0),1,1)&amp;":"&amp;ADDRESS(ROW(D252),COLUMN(D252)-1,1,1),TRUE),"OK")&gt;0,"OK","NOK")),
              IF(D$8&gt;=VLOOKUP($A252,'2.2'!$D:$O,5,FALSE),"OK","NOK")),
         "")</f>
        <v/>
      </c>
      <c r="E252" s="1156" t="str">
        <f ca="1">IF(intern2!F88&gt;0,
        IF(E$166="X",
              IF(COUNTBLANK(INDIRECT(ADDRESS(ROW(E252),MATCH(E$167,$166:$166,0),1,1)&amp;":"&amp;ADDRESS(ROW(E252),COLUMN(E252)-1,1,1),TRUE))&gt;0,"",
                    IF(COUNTIF(INDIRECT(ADDRESS(ROW(E252),MATCH(E$167,$166:$166,0),1,1)&amp;":"&amp;ADDRESS(ROW(E252),COLUMN(E252)-1,1,1),TRUE),"OK")&gt;0,"OK","NOK")),
              IF(E$8&gt;=VLOOKUP($A252,'2.2'!$D:$O,5,FALSE),"OK","NOK")),
         "")</f>
        <v/>
      </c>
      <c r="F252" s="1156" t="str">
        <f ca="1">IF(intern2!G88&gt;0,
        IF(F$166="X",
              IF(COUNTBLANK(INDIRECT(ADDRESS(ROW(F252),MATCH(F$167,$166:$166,0),1,1)&amp;":"&amp;ADDRESS(ROW(F252),COLUMN(F252)-1,1,1),TRUE))&gt;0,"",
                    IF(COUNTIF(INDIRECT(ADDRESS(ROW(F252),MATCH(F$167,$166:$166,0),1,1)&amp;":"&amp;ADDRESS(ROW(F252),COLUMN(F252)-1,1,1),TRUE),"OK")&gt;0,"OK","NOK")),
              IF(F$8&gt;=VLOOKUP($A252,'2.2'!$D:$O,5,FALSE),"OK","NOK")),
         "")</f>
        <v/>
      </c>
      <c r="G252" s="1156" t="str">
        <f ca="1">IF(intern2!H88&gt;0,
        IF(G$166="X",
              IF(COUNTBLANK(INDIRECT(ADDRESS(ROW(G252),MATCH(G$167,$166:$166,0),1,1)&amp;":"&amp;ADDRESS(ROW(G252),COLUMN(G252)-1,1,1),TRUE))&gt;0,"",
                    IF(COUNTIF(INDIRECT(ADDRESS(ROW(G252),MATCH(G$167,$166:$166,0),1,1)&amp;":"&amp;ADDRESS(ROW(G252),COLUMN(G252)-1,1,1),TRUE),"OK")&gt;0,"OK","NOK")),
              IF(G$8&gt;=VLOOKUP($A252,'2.2'!$D:$O,5,FALSE),"OK","NOK")),
         "")</f>
        <v>NOK</v>
      </c>
      <c r="H252" s="1156" t="str">
        <f ca="1">IF(intern2!I88&gt;0,
        IF(H$166="X",
              IF(COUNTBLANK(INDIRECT(ADDRESS(ROW(H252),MATCH(H$167,$166:$166,0),1,1)&amp;":"&amp;ADDRESS(ROW(H252),COLUMN(H252)-1,1,1),TRUE))&gt;0,"",
                    IF(COUNTIF(INDIRECT(ADDRESS(ROW(H252),MATCH(H$167,$166:$166,0),1,1)&amp;":"&amp;ADDRESS(ROW(H252),COLUMN(H252)-1,1,1),TRUE),"OK")&gt;0,"OK","NOK")),
              IF(H$8&gt;=VLOOKUP($A252,'2.2'!$D:$O,5,FALSE),"OK","NOK")),
         "")</f>
        <v/>
      </c>
      <c r="I252" s="1269" t="str">
        <f ca="1">IF(intern2!J88&gt;0,
        IF(I$166="X",
              IF(COUNTBLANK(INDIRECT(ADDRESS(ROW(I252),MATCH(I$167,$166:$166,0),1,1)&amp;":"&amp;ADDRESS(ROW(I252),COLUMN(I252)-1,1,1),TRUE))&gt;0,"",
                    IF(COUNTIF(INDIRECT(ADDRESS(ROW(I252),MATCH(I$167,$166:$166,0),1,1)&amp;":"&amp;ADDRESS(ROW(I252),COLUMN(I252)-1,1,1),TRUE),"OK")&gt;0,"OK","NOK")),
              IF(I$8&gt;=VLOOKUP($A252,'2.2'!$D:$O,5,FALSE),"OK","NOK")),
         "")</f>
        <v/>
      </c>
      <c r="J252" s="1159" t="str">
        <f ca="1">IF(intern2!K88&gt;0,
        IF(J$166="X",
              IF(COUNTBLANK(INDIRECT(ADDRESS(ROW(J252),MATCH(J$167,$166:$166,0),1,1)&amp;":"&amp;ADDRESS(ROW(J252),COLUMN(J252)-1,1,1),TRUE))&gt;0,"",
                    IF(COUNTIF(INDIRECT(ADDRESS(ROW(J252),MATCH(J$167,$166:$166,0),1,1)&amp;":"&amp;ADDRESS(ROW(J252),COLUMN(J252)-1,1,1),TRUE),"OK")&gt;0,"OK","NOK")),
              IF(J$8&gt;=VLOOKUP($A252,'2.2'!$D:$O,5,FALSE),"OK","NOK")),
         "")</f>
        <v/>
      </c>
      <c r="K252" s="1156" t="str">
        <f ca="1">IF(intern2!L88&gt;0,
        IF(K$166="X",
              IF(COUNTBLANK(INDIRECT(ADDRESS(ROW(K252),MATCH(K$167,$166:$166,0),1,1)&amp;":"&amp;ADDRESS(ROW(K252),COLUMN(K252)-1,1,1),TRUE))&gt;0,"",
                    IF(COUNTIF(INDIRECT(ADDRESS(ROW(K252),MATCH(K$167,$166:$166,0),1,1)&amp;":"&amp;ADDRESS(ROW(K252),COLUMN(K252)-1,1,1),TRUE),"OK")&gt;0,"OK","NOK")),
              IF(K$8&gt;=VLOOKUP($A252,'2.2'!$D:$O,5,FALSE),"OK","NOK")),
         "")</f>
        <v/>
      </c>
      <c r="L252" s="1156" t="str">
        <f ca="1">IF(intern2!M88&gt;0,
        IF(L$166="X",
              IF(COUNTBLANK(INDIRECT(ADDRESS(ROW(L252),MATCH(L$167,$166:$166,0),1,1)&amp;":"&amp;ADDRESS(ROW(L252),COLUMN(L252)-1,1,1),TRUE))&gt;0,"",
                    IF(COUNTIF(INDIRECT(ADDRESS(ROW(L252),MATCH(L$167,$166:$166,0),1,1)&amp;":"&amp;ADDRESS(ROW(L252),COLUMN(L252)-1,1,1),TRUE),"OK")&gt;0,"OK","NOK")),
              IF(L$8&gt;=VLOOKUP($A252,'2.2'!$D:$O,5,FALSE),"OK","NOK")),
         "")</f>
        <v/>
      </c>
      <c r="M252" s="1156" t="str">
        <f ca="1">IF(intern2!N88&gt;0,
        IF(M$166="X",
              IF(COUNTBLANK(INDIRECT(ADDRESS(ROW(M252),MATCH(M$167,$166:$166,0),1,1)&amp;":"&amp;ADDRESS(ROW(M252),COLUMN(M252)-1,1,1),TRUE))&gt;0,"",
                    IF(COUNTIF(INDIRECT(ADDRESS(ROW(M252),MATCH(M$167,$166:$166,0),1,1)&amp;":"&amp;ADDRESS(ROW(M252),COLUMN(M252)-1,1,1),TRUE),"OK")&gt;0,"OK","NOK")),
              IF(M$8&gt;=VLOOKUP($A252,'2.2'!$D:$O,5,FALSE),"OK","NOK")),
         "")</f>
        <v/>
      </c>
      <c r="N252" s="1156" t="str">
        <f ca="1">IF(intern2!O88&gt;0,
        IF(N$166="X",
              IF(COUNTBLANK(INDIRECT(ADDRESS(ROW(N252),MATCH(N$167,$166:$166,0),1,1)&amp;":"&amp;ADDRESS(ROW(N252),COLUMN(N252)-1,1,1),TRUE))&gt;0,"",
                    IF(COUNTIF(INDIRECT(ADDRESS(ROW(N252),MATCH(N$167,$166:$166,0),1,1)&amp;":"&amp;ADDRESS(ROW(N252),COLUMN(N252)-1,1,1),TRUE),"OK")&gt;0,"OK","NOK")),
              IF(N$8&gt;=VLOOKUP($A252,'2.2'!$D:$O,5,FALSE),"OK","NOK")),
         "")</f>
        <v/>
      </c>
      <c r="O252" s="1156" t="str">
        <f ca="1">IF(intern2!P88&gt;0,
        IF(O$166="X",
              IF(COUNTBLANK(INDIRECT(ADDRESS(ROW(O252),MATCH(O$167,$166:$166,0),1,1)&amp;":"&amp;ADDRESS(ROW(O252),COLUMN(O252)-1,1,1),TRUE))&gt;0,"",
                    IF(COUNTIF(INDIRECT(ADDRESS(ROW(O252),MATCH(O$167,$166:$166,0),1,1)&amp;":"&amp;ADDRESS(ROW(O252),COLUMN(O252)-1,1,1),TRUE),"OK")&gt;0,"OK","NOK")),
              IF(O$8&gt;=VLOOKUP($A252,'2.2'!$D:$O,5,FALSE),"OK","NOK")),
         "")</f>
        <v/>
      </c>
      <c r="P252" s="1156" t="str">
        <f ca="1">IF(intern2!Q88&gt;0,
        IF(P$166="X",
              IF(COUNTBLANK(INDIRECT(ADDRESS(ROW(P252),MATCH(P$167,$166:$166,0),1,1)&amp;":"&amp;ADDRESS(ROW(P252),COLUMN(P252)-1,1,1),TRUE))&gt;0,"",
                    IF(COUNTIF(INDIRECT(ADDRESS(ROW(P252),MATCH(P$167,$166:$166,0),1,1)&amp;":"&amp;ADDRESS(ROW(P252),COLUMN(P252)-1,1,1),TRUE),"OK")&gt;0,"OK","NOK")),
              IF(P$8&gt;=VLOOKUP($A252,'2.2'!$D:$O,5,FALSE),"OK","NOK")),
         "")</f>
        <v/>
      </c>
      <c r="Q252" s="1156" t="str">
        <f ca="1">IF(intern2!R88&gt;0,
        IF(Q$166="X",
              IF(COUNTBLANK(INDIRECT(ADDRESS(ROW(Q252),MATCH(Q$167,$166:$166,0),1,1)&amp;":"&amp;ADDRESS(ROW(Q252),COLUMN(Q252)-1,1,1),TRUE))&gt;0,"",
                    IF(COUNTIF(INDIRECT(ADDRESS(ROW(Q252),MATCH(Q$167,$166:$166,0),1,1)&amp;":"&amp;ADDRESS(ROW(Q252),COLUMN(Q252)-1,1,1),TRUE),"OK")&gt;0,"OK","NOK")),
              IF(Q$8&gt;=VLOOKUP($A252,'2.2'!$D:$O,5,FALSE),"OK","NOK")),
         "")</f>
        <v/>
      </c>
      <c r="R252" s="1159" t="str">
        <f ca="1">IF(intern2!S88&gt;0,
        IF(R$166="X",
              IF(COUNTBLANK(INDIRECT(ADDRESS(ROW(R252),MATCH(R$167,$166:$166,0),1,1)&amp;":"&amp;ADDRESS(ROW(R252),COLUMN(R252)-1,1,1),TRUE))&gt;0,"",
                    IF(COUNTIF(INDIRECT(ADDRESS(ROW(R252),MATCH(R$167,$166:$166,0),1,1)&amp;":"&amp;ADDRESS(ROW(R252),COLUMN(R252)-1,1,1),TRUE),"OK")&gt;0,"OK","NOK")),
              IF(R$8&gt;=VLOOKUP($A252,'2.2'!$D:$O,5,FALSE),"OK","NOK")),
         "")</f>
        <v/>
      </c>
      <c r="S252" s="1159" t="str">
        <f ca="1">IF(intern2!T88&gt;0,
        IF(S$166="X",
              IF(COUNTBLANK(INDIRECT(ADDRESS(ROW(S252),MATCH(S$167,$166:$166,0),1,1)&amp;":"&amp;ADDRESS(ROW(S252),COLUMN(S252)-1,1,1),TRUE))&gt;0,"",
                    IF(COUNTIF(INDIRECT(ADDRESS(ROW(S252),MATCH(S$167,$166:$166,0),1,1)&amp;":"&amp;ADDRESS(ROW(S252),COLUMN(S252)-1,1,1),TRUE),"OK")&gt;0,"OK","NOK")),
              IF(S$8&gt;=VLOOKUP($A252,'2.2'!$D:$O,5,FALSE),"OK","NOK")),
         "")</f>
        <v/>
      </c>
      <c r="T252" s="1156" t="str">
        <f ca="1">IF(intern2!U88&gt;0,
        IF(T$166="X",
              IF(COUNTBLANK(INDIRECT(ADDRESS(ROW(T252),MATCH(T$167,$166:$166,0),1,1)&amp;":"&amp;ADDRESS(ROW(T252),COLUMN(T252)-1,1,1),TRUE))&gt;0,"",
                    IF(COUNTIF(INDIRECT(ADDRESS(ROW(T252),MATCH(T$167,$166:$166,0),1,1)&amp;":"&amp;ADDRESS(ROW(T252),COLUMN(T252)-1,1,1),TRUE),"OK")&gt;0,"OK","NOK")),
              IF(T$8&gt;=VLOOKUP($A252,'2.2'!$D:$O,5,FALSE),"OK","NOK")),
         "")</f>
        <v/>
      </c>
      <c r="U252" s="1156" t="str">
        <f ca="1">IF(intern2!V88&gt;0,
        IF(U$166="X",
              IF(COUNTBLANK(INDIRECT(ADDRESS(ROW(U252),MATCH(U$167,$166:$166,0),1,1)&amp;":"&amp;ADDRESS(ROW(U252),COLUMN(U252)-1,1,1),TRUE))&gt;0,"",
                    IF(COUNTIF(INDIRECT(ADDRESS(ROW(U252),MATCH(U$167,$166:$166,0),1,1)&amp;":"&amp;ADDRESS(ROW(U252),COLUMN(U252)-1,1,1),TRUE),"OK")&gt;0,"OK","NOK")),
              IF(U$8&gt;=VLOOKUP($A252,'2.2'!$D:$O,5,FALSE),"OK","NOK")),
         "")</f>
        <v/>
      </c>
      <c r="V252" s="1156" t="str">
        <f ca="1">IF(intern2!W88&gt;0,
        IF(V$166="X",
              IF(COUNTBLANK(INDIRECT(ADDRESS(ROW(V252),MATCH(V$167,$166:$166,0),1,1)&amp;":"&amp;ADDRESS(ROW(V252),COLUMN(V252)-1,1,1),TRUE))&gt;0,"",
                    IF(COUNTIF(INDIRECT(ADDRESS(ROW(V252),MATCH(V$167,$166:$166,0),1,1)&amp;":"&amp;ADDRESS(ROW(V252),COLUMN(V252)-1,1,1),TRUE),"OK")&gt;0,"OK","NOK")),
              IF(V$8&gt;=VLOOKUP($A252,'2.2'!$D:$O,5,FALSE),"OK","NOK")),
         "")</f>
        <v/>
      </c>
      <c r="W252" s="1156" t="str">
        <f ca="1">IF(intern2!X88&gt;0,
        IF(W$166="X",
              IF(COUNTBLANK(INDIRECT(ADDRESS(ROW(W252),MATCH(W$167,$166:$166,0),1,1)&amp;":"&amp;ADDRESS(ROW(W252),COLUMN(W252)-1,1,1),TRUE))&gt;0,"",
                    IF(COUNTIF(INDIRECT(ADDRESS(ROW(W252),MATCH(W$167,$166:$166,0),1,1)&amp;":"&amp;ADDRESS(ROW(W252),COLUMN(W252)-1,1,1),TRUE),"OK")&gt;0,"OK","NOK")),
              IF(W$8&gt;=VLOOKUP($A252,'2.2'!$D:$O,5,FALSE),"OK","NOK")),
         "")</f>
        <v/>
      </c>
      <c r="X252" s="1156" t="str">
        <f ca="1">IF(intern2!Y88&gt;0,
        IF(X$166="X",
              IF(COUNTBLANK(INDIRECT(ADDRESS(ROW(X252),MATCH(X$167,$166:$166,0),1,1)&amp;":"&amp;ADDRESS(ROW(X252),COLUMN(X252)-1,1,1),TRUE))&gt;0,"",
                    IF(COUNTIF(INDIRECT(ADDRESS(ROW(X252),MATCH(X$167,$166:$166,0),1,1)&amp;":"&amp;ADDRESS(ROW(X252),COLUMN(X252)-1,1,1),TRUE),"OK")&gt;0,"OK","NOK")),
              IF(X$8&gt;=VLOOKUP($A252,'2.2'!$D:$O,5,FALSE),"OK","NOK")),
         "")</f>
        <v/>
      </c>
      <c r="Y252" s="1170" t="str">
        <f ca="1">IF(intern2!Z88&gt;0,
        IF(Y$166="X",
              IF(COUNTBLANK(INDIRECT(ADDRESS(ROW(Y252),MATCH(Y$167,$166:$166,0),1,1)&amp;":"&amp;ADDRESS(ROW(Y252),COLUMN(Y252)-1,1,1),TRUE))&gt;0,"",
                    IF(COUNTIF(INDIRECT(ADDRESS(ROW(Y252),MATCH(Y$167,$166:$166,0),1,1)&amp;":"&amp;ADDRESS(ROW(Y252),COLUMN(Y252)-1,1,1),TRUE),"OK")&gt;0,"OK","NOK")),
              IF(Y$8&gt;=VLOOKUP($A252,'2.2'!$D:$O,5,FALSE),"OK","NOK")),
         "")</f>
        <v/>
      </c>
      <c r="Z252" s="1269" t="str">
        <f ca="1">IF(intern2!AA88&gt;0,
        IF(Z$166="X",
              IF(COUNTBLANK(INDIRECT(ADDRESS(ROW(Z252),MATCH(Z$167,$166:$166,0),1,1)&amp;":"&amp;ADDRESS(ROW(Z252),COLUMN(Z252)-1,1,1),TRUE))&gt;0,"",
                    IF(COUNTIF(INDIRECT(ADDRESS(ROW(Z252),MATCH(Z$167,$166:$166,0),1,1)&amp;":"&amp;ADDRESS(ROW(Z252),COLUMN(Z252)-1,1,1),TRUE),"OK")&gt;0,"OK","NOK")),
              IF(Z$8&gt;=VLOOKUP($A252,'2.2'!$D:$O,5,FALSE),"OK","NOK")),
         "")</f>
        <v/>
      </c>
      <c r="AA252" s="1156" t="str">
        <f ca="1">IF(intern2!AB88&gt;0,
        IF(AA$166="X",
              IF(COUNTBLANK(INDIRECT(ADDRESS(ROW(AA252),MATCH(AA$167,$166:$166,0),1,1)&amp;":"&amp;ADDRESS(ROW(AA252),COLUMN(AA252)-1,1,1),TRUE))&gt;0,"",
                    IF(COUNTIF(INDIRECT(ADDRESS(ROW(AA252),MATCH(AA$167,$166:$166,0),1,1)&amp;":"&amp;ADDRESS(ROW(AA252),COLUMN(AA252)-1,1,1),TRUE),"OK")&gt;0,"OK","NOK")),
              IF(AA$8&gt;=VLOOKUP($A252,'2.2'!$D:$O,5,FALSE),"OK","NOK")),
         "")</f>
        <v/>
      </c>
      <c r="AB252" s="1156" t="str">
        <f ca="1">IF(intern2!AC88&gt;0,
        IF(AB$166="X",
              IF(COUNTBLANK(INDIRECT(ADDRESS(ROW(AB252),MATCH(AB$167,$166:$166,0),1,1)&amp;":"&amp;ADDRESS(ROW(AB252),COLUMN(AB252)-1,1,1),TRUE))&gt;0,"",
                    IF(COUNTIF(INDIRECT(ADDRESS(ROW(AB252),MATCH(AB$167,$166:$166,0),1,1)&amp;":"&amp;ADDRESS(ROW(AB252),COLUMN(AB252)-1,1,1),TRUE),"OK")&gt;0,"OK","NOK")),
              IF(AB$8&gt;=VLOOKUP($A252,'2.2'!$D:$O,5,FALSE),"OK","NOK")),
         "")</f>
        <v/>
      </c>
      <c r="AC252" s="1156" t="str">
        <f ca="1">IF(intern2!AD88&gt;0,
        IF(AC$166="X",
              IF(COUNTBLANK(INDIRECT(ADDRESS(ROW(AC252),MATCH(AC$167,$166:$166,0),1,1)&amp;":"&amp;ADDRESS(ROW(AC252),COLUMN(AC252)-1,1,1),TRUE))&gt;0,"",
                    IF(COUNTIF(INDIRECT(ADDRESS(ROW(AC252),MATCH(AC$167,$166:$166,0),1,1)&amp;":"&amp;ADDRESS(ROW(AC252),COLUMN(AC252)-1,1,1),TRUE),"OK")&gt;0,"OK","NOK")),
              IF(AC$8&gt;=VLOOKUP($A252,'2.2'!$D:$O,5,FALSE),"OK","NOK")),
         "")</f>
        <v/>
      </c>
      <c r="AD252" s="1156" t="str">
        <f ca="1">IF(intern2!AE88&gt;0,
        IF(AD$166="X",
              IF(COUNTBLANK(INDIRECT(ADDRESS(ROW(AD252),MATCH(AD$167,$166:$166,0),1,1)&amp;":"&amp;ADDRESS(ROW(AD252),COLUMN(AD252)-1,1,1),TRUE))&gt;0,"",
                    IF(COUNTIF(INDIRECT(ADDRESS(ROW(AD252),MATCH(AD$167,$166:$166,0),1,1)&amp;":"&amp;ADDRESS(ROW(AD252),COLUMN(AD252)-1,1,1),TRUE),"OK")&gt;0,"OK","NOK")),
              IF(AD$8&gt;=VLOOKUP($A252,'2.2'!$D:$O,5,FALSE),"OK","NOK")),
         "")</f>
        <v/>
      </c>
      <c r="AE252" s="1160" t="str">
        <f ca="1">IF(intern2!AF88&gt;0,
        IF(AE$166="X",
              IF(COUNTBLANK(INDIRECT(ADDRESS(ROW(AE252),MATCH(AE$167,$166:$166,0),1,1)&amp;":"&amp;ADDRESS(ROW(AE252),COLUMN(AE252)-1,1,1),TRUE))&gt;0,"",
                    IF(COUNTIF(INDIRECT(ADDRESS(ROW(AE252),MATCH(AE$167,$166:$166,0),1,1)&amp;":"&amp;ADDRESS(ROW(AE252),COLUMN(AE252)-1,1,1),TRUE),"OK")&gt;0,"OK","NOK")),
              IF(AE$8&gt;=VLOOKUP($A252,'2.2'!$D:$O,5,FALSE),"OK","NOK")),
         "")</f>
        <v/>
      </c>
      <c r="AF252" s="1269" t="str">
        <f ca="1">IF(intern2!AG88&gt;0,
        IF(AF$166="X",
              IF(COUNTBLANK(INDIRECT(ADDRESS(ROW(AF252),MATCH(AF$167,$166:$166,0),1,1)&amp;":"&amp;ADDRESS(ROW(AF252),COLUMN(AF252)-1,1,1),TRUE))&gt;0,"",
                    IF(COUNTIF(INDIRECT(ADDRESS(ROW(AF252),MATCH(AF$167,$166:$166,0),1,1)&amp;":"&amp;ADDRESS(ROW(AF252),COLUMN(AF252)-1,1,1),TRUE),"OK")&gt;0,"OK","NOK")),
              IF(AF$8&gt;=VLOOKUP($A252,'2.2'!$D:$O,5,FALSE),"OK","NOK")),
         "")</f>
        <v/>
      </c>
      <c r="AG252" s="1160" t="str">
        <f ca="1">IF(intern2!AH88&gt;0,
        IF(AG$166="X",
              IF(COUNTBLANK(INDIRECT(ADDRESS(ROW(AG252),MATCH(AG$167,$166:$166,0),1,1)&amp;":"&amp;ADDRESS(ROW(AG252),COLUMN(AG252)-1,1,1),TRUE))&gt;0,"",
                    IF(COUNTIF(INDIRECT(ADDRESS(ROW(AG252),MATCH(AG$167,$166:$166,0),1,1)&amp;":"&amp;ADDRESS(ROW(AG252),COLUMN(AG252)-1,1,1),TRUE),"OK")&gt;0,"OK","NOK")),
              IF(AG$8&gt;=VLOOKUP($A252,'2.2'!$D:$O,5,FALSE),"OK","NOK")),
         "")</f>
        <v/>
      </c>
      <c r="AH252" s="1160" t="str">
        <f ca="1">IF(intern2!AI88&gt;0,
        IF(AH$166="X",
              IF(COUNTBLANK(INDIRECT(ADDRESS(ROW(AH252),MATCH(AH$167,$166:$166,0),1,1)&amp;":"&amp;ADDRESS(ROW(AH252),COLUMN(AH252)-1,1,1),TRUE))&gt;0,"",
                    IF(COUNTIF(INDIRECT(ADDRESS(ROW(AH252),MATCH(AH$167,$166:$166,0),1,1)&amp;":"&amp;ADDRESS(ROW(AH252),COLUMN(AH252)-1,1,1),TRUE),"OK")&gt;0,"OK","NOK")),
              IF(AH$8&gt;=VLOOKUP($A252,'2.2'!$D:$O,5,FALSE),"OK","NOK")),
         "")</f>
        <v/>
      </c>
      <c r="AI252" s="1156" t="str">
        <f ca="1">IF(intern2!AJ88&gt;0,
        IF(AI$166="X",
              IF(COUNTBLANK(INDIRECT(ADDRESS(ROW(AI252),MATCH(AI$167,$166:$166,0),1,1)&amp;":"&amp;ADDRESS(ROW(AI252),COLUMN(AI252)-1,1,1),TRUE))&gt;0,"",
                    IF(COUNTIF(INDIRECT(ADDRESS(ROW(AI252),MATCH(AI$167,$166:$166,0),1,1)&amp;":"&amp;ADDRESS(ROW(AI252),COLUMN(AI252)-1,1,1),TRUE),"OK")&gt;0,"OK","NOK")),
              IF(AI$8&gt;=VLOOKUP($A252,'2.2'!$D:$O,5,FALSE),"OK","NOK")),
         "")</f>
        <v/>
      </c>
      <c r="AJ252" s="1156" t="str">
        <f ca="1">IF(intern2!AK88&gt;0,
        IF(AJ$166="X",
              IF(COUNTBLANK(INDIRECT(ADDRESS(ROW(AJ252),MATCH(AJ$167,$166:$166,0),1,1)&amp;":"&amp;ADDRESS(ROW(AJ252),COLUMN(AJ252)-1,1,1),TRUE))&gt;0,"",
                    IF(COUNTIF(INDIRECT(ADDRESS(ROW(AJ252),MATCH(AJ$167,$166:$166,0),1,1)&amp;":"&amp;ADDRESS(ROW(AJ252),COLUMN(AJ252)-1,1,1),TRUE),"OK")&gt;0,"OK","NOK")),
              IF(AJ$8&gt;=VLOOKUP($A252,'2.2'!$D:$O,5,FALSE),"OK","NOK")),
         "")</f>
        <v/>
      </c>
      <c r="AK252" s="1156" t="str">
        <f ca="1">IF(intern2!AL88&gt;0,
        IF(AK$166="X",
              IF(COUNTBLANK(INDIRECT(ADDRESS(ROW(AK252),MATCH(AK$167,$166:$166,0),1,1)&amp;":"&amp;ADDRESS(ROW(AK252),COLUMN(AK252)-1,1,1),TRUE))&gt;0,"",
                    IF(COUNTIF(INDIRECT(ADDRESS(ROW(AK252),MATCH(AK$167,$166:$166,0),1,1)&amp;":"&amp;ADDRESS(ROW(AK252),COLUMN(AK252)-1,1,1),TRUE),"OK")&gt;0,"OK","NOK")),
              IF(AK$8&gt;=VLOOKUP($A252,'2.2'!$D:$O,5,FALSE),"OK","NOK")),
         "")</f>
        <v/>
      </c>
      <c r="AL252" s="1156" t="str">
        <f ca="1">IF(intern2!AM88&gt;0,
        IF(AL$166="X",
              IF(COUNTBLANK(INDIRECT(ADDRESS(ROW(AL252),MATCH(AL$167,$166:$166,0),1,1)&amp;":"&amp;ADDRESS(ROW(AL252),COLUMN(AL252)-1,1,1),TRUE))&gt;0,"",
                    IF(COUNTIF(INDIRECT(ADDRESS(ROW(AL252),MATCH(AL$167,$166:$166,0),1,1)&amp;":"&amp;ADDRESS(ROW(AL252),COLUMN(AL252)-1,1,1),TRUE),"OK")&gt;0,"OK","NOK")),
              IF(AL$8&gt;=VLOOKUP($A252,'2.2'!$D:$O,5,FALSE),"OK","NOK")),
         "")</f>
        <v/>
      </c>
      <c r="AM252" s="1269" t="str">
        <f ca="1">IF(intern2!AN88&gt;0,
        IF(AM$166="X",
              IF(COUNTBLANK(INDIRECT(ADDRESS(ROW(AM252),MATCH(AM$167,$166:$166,0),1,1)&amp;":"&amp;ADDRESS(ROW(AM252),COLUMN(AM252)-1,1,1),TRUE))&gt;0,"",
                    IF(COUNTIF(INDIRECT(ADDRESS(ROW(AM252),MATCH(AM$167,$166:$166,0),1,1)&amp;":"&amp;ADDRESS(ROW(AM252),COLUMN(AM252)-1,1,1),TRUE),"OK")&gt;0,"OK","NOK")),
              IF(AM$8&gt;=VLOOKUP($A252,'2.2'!$D:$O,5,FALSE),"OK","NOK")),
         "")</f>
        <v/>
      </c>
      <c r="AN252" s="1170" t="str">
        <f ca="1">IF(intern2!AO88&gt;0,
        IF(AN$166="X",
              IF(COUNTBLANK(INDIRECT(ADDRESS(ROW(AN252),MATCH(AN$167,$166:$166,0),1,1)&amp;":"&amp;ADDRESS(ROW(AN252),COLUMN(AN252)-1,1,1),TRUE))&gt;0,"",
                    IF(COUNTIF(INDIRECT(ADDRESS(ROW(AN252),MATCH(AN$167,$166:$166,0),1,1)&amp;":"&amp;ADDRESS(ROW(AN252),COLUMN(AN252)-1,1,1),TRUE),"OK")&gt;0,"OK","NOK")),
              IF(AN$8&gt;=VLOOKUP($A252,'2.2'!$D:$O,5,FALSE),"OK","NOK")),
         "")</f>
        <v/>
      </c>
      <c r="AO252" s="1156" t="str">
        <f ca="1">IF(intern2!AP88&gt;0,
        IF(AO$166="X",
              IF(COUNTBLANK(INDIRECT(ADDRESS(ROW(AO252),MATCH(AO$167,$166:$166,0),1,1)&amp;":"&amp;ADDRESS(ROW(AO252),COLUMN(AO252)-1,1,1),TRUE))&gt;0,"",
                    IF(COUNTIF(INDIRECT(ADDRESS(ROW(AO252),MATCH(AO$167,$166:$166,0),1,1)&amp;":"&amp;ADDRESS(ROW(AO252),COLUMN(AO252)-1,1,1),TRUE),"OK")&gt;0,"OK","NOK")),
              IF(AO$8&gt;=VLOOKUP($A252,'2.2'!$D:$O,5,FALSE),"OK","NOK")),
         "")</f>
        <v/>
      </c>
      <c r="AP252" s="1156" t="str">
        <f ca="1">IF(intern2!AQ88&gt;0,
        IF(AP$166="X",
              IF(COUNTBLANK(INDIRECT(ADDRESS(ROW(AP252),MATCH(AP$167,$166:$166,0),1,1)&amp;":"&amp;ADDRESS(ROW(AP252),COLUMN(AP252)-1,1,1),TRUE))&gt;0,"",
                    IF(COUNTIF(INDIRECT(ADDRESS(ROW(AP252),MATCH(AP$167,$166:$166,0),1,1)&amp;":"&amp;ADDRESS(ROW(AP252),COLUMN(AP252)-1,1,1),TRUE),"OK")&gt;0,"OK","NOK")),
              IF(AP$8&gt;=VLOOKUP($A252,'2.2'!$D:$O,5,FALSE),"OK","NOK")),
         "")</f>
        <v/>
      </c>
      <c r="AQ252" s="1269" t="str">
        <f ca="1">IF(intern2!AR88&gt;0,
        IF(AQ$166="X",
              IF(COUNTBLANK(INDIRECT(ADDRESS(ROW(AQ252),MATCH(AQ$167,$166:$166,0),1,1)&amp;":"&amp;ADDRESS(ROW(AQ252),COLUMN(AQ252)-1,1,1),TRUE))&gt;0,"",
                    IF(COUNTIF(INDIRECT(ADDRESS(ROW(AQ252),MATCH(AQ$167,$166:$166,0),1,1)&amp;":"&amp;ADDRESS(ROW(AQ252),COLUMN(AQ252)-1,1,1),TRUE),"OK")&gt;0,"OK","NOK")),
              IF(AQ$8&gt;=VLOOKUP($A252,'2.2'!$D:$O,5,FALSE),"OK","NOK")),
         "")</f>
        <v/>
      </c>
      <c r="AR252" s="1156" t="str">
        <f ca="1">IF(intern2!AS88&gt;0,
        IF(AR$166="X",
              IF(COUNTBLANK(INDIRECT(ADDRESS(ROW(AR252),MATCH(AR$167,$166:$166,0),1,1)&amp;":"&amp;ADDRESS(ROW(AR252),COLUMN(AR252)-1,1,1),TRUE))&gt;0,"",
                    IF(COUNTIF(INDIRECT(ADDRESS(ROW(AR252),MATCH(AR$167,$166:$166,0),1,1)&amp;":"&amp;ADDRESS(ROW(AR252),COLUMN(AR252)-1,1,1),TRUE),"OK")&gt;0,"OK","NOK")),
              IF(AR$8&gt;=VLOOKUP($A252,'2.2'!$D:$O,5,FALSE),"OK","NOK")),
         "")</f>
        <v/>
      </c>
      <c r="AS252" s="1156" t="str">
        <f ca="1">IF(intern2!AT88&gt;0,
        IF(AS$166="X",
              IF(COUNTBLANK(INDIRECT(ADDRESS(ROW(AS252),MATCH(AS$167,$166:$166,0),1,1)&amp;":"&amp;ADDRESS(ROW(AS252),COLUMN(AS252)-1,1,1),TRUE))&gt;0,"",
                    IF(COUNTIF(INDIRECT(ADDRESS(ROW(AS252),MATCH(AS$167,$166:$166,0),1,1)&amp;":"&amp;ADDRESS(ROW(AS252),COLUMN(AS252)-1,1,1),TRUE),"OK")&gt;0,"OK","NOK")),
              IF(AS$8&gt;=VLOOKUP($A252,'2.2'!$D:$O,5,FALSE),"OK","NOK")),
         "")</f>
        <v/>
      </c>
      <c r="AT252" s="1269" t="str">
        <f ca="1">IF(intern2!AU88&gt;0,
        IF(AT$166="X",
              IF(COUNTBLANK(INDIRECT(ADDRESS(ROW(AT252),MATCH(AT$167,$166:$166,0),1,1)&amp;":"&amp;ADDRESS(ROW(AT252),COLUMN(AT252)-1,1,1),TRUE))&gt;0,"",
                    IF(COUNTIF(INDIRECT(ADDRESS(ROW(AT252),MATCH(AT$167,$166:$166,0),1,1)&amp;":"&amp;ADDRESS(ROW(AT252),COLUMN(AT252)-1,1,1),TRUE),"OK")&gt;0,"OK","NOK")),
              IF(AT$8&gt;=VLOOKUP($A252,'2.2'!$D:$O,5,FALSE),"OK","NOK")),
         "")</f>
        <v/>
      </c>
      <c r="AU252" s="1156" t="str">
        <f ca="1">IF(intern2!AV88&gt;0,
        IF(AU$166="X",
              IF(COUNTBLANK(INDIRECT(ADDRESS(ROW(AU252),MATCH(AU$167,$166:$166,0),1,1)&amp;":"&amp;ADDRESS(ROW(AU252),COLUMN(AU252)-1,1,1),TRUE))&gt;0,"",
                    IF(COUNTIF(INDIRECT(ADDRESS(ROW(AU252),MATCH(AU$167,$166:$166,0),1,1)&amp;":"&amp;ADDRESS(ROW(AU252),COLUMN(AU252)-1,1,1),TRUE),"OK")&gt;0,"OK","NOK")),
              IF(AU$8&gt;=VLOOKUP($A252,'2.2'!$D:$O,5,FALSE),"OK","NOK")),
         "")</f>
        <v/>
      </c>
      <c r="AV252" s="1156" t="str">
        <f ca="1">IF(intern2!AW88&gt;0,
        IF(AV$166="X",
              IF(COUNTBLANK(INDIRECT(ADDRESS(ROW(AV252),MATCH(AV$167,$166:$166,0),1,1)&amp;":"&amp;ADDRESS(ROW(AV252),COLUMN(AV252)-1,1,1),TRUE))&gt;0,"",
                    IF(COUNTIF(INDIRECT(ADDRESS(ROW(AV252),MATCH(AV$167,$166:$166,0),1,1)&amp;":"&amp;ADDRESS(ROW(AV252),COLUMN(AV252)-1,1,1),TRUE),"OK")&gt;0,"OK","NOK")),
              IF(AV$8&gt;=VLOOKUP($A252,'2.2'!$D:$O,5,FALSE),"OK","NOK")),
         "")</f>
        <v/>
      </c>
      <c r="AW252" s="1156" t="str">
        <f ca="1">IF(intern2!AX88&gt;0,
        IF(AW$166="X",
              IF(COUNTBLANK(INDIRECT(ADDRESS(ROW(AW252),MATCH(AW$167,$166:$166,0),1,1)&amp;":"&amp;ADDRESS(ROW(AW252),COLUMN(AW252)-1,1,1),TRUE))&gt;0,"",
                    IF(COUNTIF(INDIRECT(ADDRESS(ROW(AW252),MATCH(AW$167,$166:$166,0),1,1)&amp;":"&amp;ADDRESS(ROW(AW252),COLUMN(AW252)-1,1,1),TRUE),"OK")&gt;0,"OK","NOK")),
              IF(AW$8&gt;=VLOOKUP($A252,'2.2'!$D:$O,5,FALSE),"OK","NOK")),
         "")</f>
        <v/>
      </c>
      <c r="AX252" s="1156" t="str">
        <f ca="1">IF(intern2!AY88&gt;0,
        IF(AX$166="X",
              IF(COUNTBLANK(INDIRECT(ADDRESS(ROW(AX252),MATCH(AX$167,$166:$166,0),1,1)&amp;":"&amp;ADDRESS(ROW(AX252),COLUMN(AX252)-1,1,1),TRUE))&gt;0,"",
                    IF(COUNTIF(INDIRECT(ADDRESS(ROW(AX252),MATCH(AX$167,$166:$166,0),1,1)&amp;":"&amp;ADDRESS(ROW(AX252),COLUMN(AX252)-1,1,1),TRUE),"OK")&gt;0,"OK","NOK")),
              IF(AX$8&gt;=VLOOKUP($A252,'2.2'!$D:$O,5,FALSE),"OK","NOK")),
         "")</f>
        <v/>
      </c>
      <c r="AY252" s="1156" t="str">
        <f ca="1">IF(intern2!AZ88&gt;0,
        IF(AY$166="X",
              IF(COUNTBLANK(INDIRECT(ADDRESS(ROW(AY252),MATCH(AY$167,$166:$166,0),1,1)&amp;":"&amp;ADDRESS(ROW(AY252),COLUMN(AY252)-1,1,1),TRUE))&gt;0,"",
                    IF(COUNTIF(INDIRECT(ADDRESS(ROW(AY252),MATCH(AY$167,$166:$166,0),1,1)&amp;":"&amp;ADDRESS(ROW(AY252),COLUMN(AY252)-1,1,1),TRUE),"OK")&gt;0,"OK","NOK")),
              IF(AY$8&gt;=VLOOKUP($A252,'2.2'!$D:$O,5,FALSE),"OK","NOK")),
         "")</f>
        <v/>
      </c>
      <c r="AZ252" s="1269" t="str">
        <f ca="1">IF(intern2!BA88&gt;0,
        IF(AZ$166="X",
              IF(COUNTBLANK(INDIRECT(ADDRESS(ROW(AZ252),MATCH(AZ$167,$166:$166,0),1,1)&amp;":"&amp;ADDRESS(ROW(AZ252),COLUMN(AZ252)-1,1,1),TRUE))&gt;0,"",
                    IF(COUNTIF(INDIRECT(ADDRESS(ROW(AZ252),MATCH(AZ$167,$166:$166,0),1,1)&amp;":"&amp;ADDRESS(ROW(AZ252),COLUMN(AZ252)-1,1,1),TRUE),"OK")&gt;0,"OK","NOK")),
              IF(AZ$8&gt;=VLOOKUP($A252,'2.2'!$D:$O,5,FALSE),"OK","NOK")),
         "")</f>
        <v/>
      </c>
      <c r="BA252" s="1156" t="str">
        <f ca="1">IF(intern2!BB88&gt;0,
        IF(BA$166="X",
              IF(COUNTBLANK(INDIRECT(ADDRESS(ROW(BA252),MATCH(BA$167,$166:$166,0),1,1)&amp;":"&amp;ADDRESS(ROW(BA252),COLUMN(BA252)-1,1,1),TRUE))&gt;0,"",
                    IF(COUNTIF(INDIRECT(ADDRESS(ROW(BA252),MATCH(BA$167,$166:$166,0),1,1)&amp;":"&amp;ADDRESS(ROW(BA252),COLUMN(BA252)-1,1,1),TRUE),"OK")&gt;0,"OK","NOK")),
              IF(BA$8&gt;=VLOOKUP($A252,'2.2'!$D:$O,5,FALSE),"OK","NOK")),
         "")</f>
        <v/>
      </c>
      <c r="BB252" s="1156" t="str">
        <f ca="1">IF(intern2!BC88&gt;0,
        IF(BB$166="X",
              IF(COUNTBLANK(INDIRECT(ADDRESS(ROW(BB252),MATCH(BB$167,$166:$166,0),1,1)&amp;":"&amp;ADDRESS(ROW(BB252),COLUMN(BB252)-1,1,1),TRUE))&gt;0,"",
                    IF(COUNTIF(INDIRECT(ADDRESS(ROW(BB252),MATCH(BB$167,$166:$166,0),1,1)&amp;":"&amp;ADDRESS(ROW(BB252),COLUMN(BB252)-1,1,1),TRUE),"OK")&gt;0,"OK","NOK")),
              IF(BB$8&gt;=VLOOKUP($A252,'2.2'!$D:$O,5,FALSE),"OK","NOK")),
         "")</f>
        <v/>
      </c>
      <c r="BC252" s="1156" t="str">
        <f ca="1">IF(intern2!BD88&gt;0,
        IF(BC$166="X",
              IF(COUNTBLANK(INDIRECT(ADDRESS(ROW(BC252),MATCH(BC$167,$166:$166,0),1,1)&amp;":"&amp;ADDRESS(ROW(BC252),COLUMN(BC252)-1,1,1),TRUE))&gt;0,"",
                    IF(COUNTIF(INDIRECT(ADDRESS(ROW(BC252),MATCH(BC$167,$166:$166,0),1,1)&amp;":"&amp;ADDRESS(ROW(BC252),COLUMN(BC252)-1,1,1),TRUE),"OK")&gt;0,"OK","NOK")),
              IF(BC$8&gt;=VLOOKUP($A252,'2.2'!$D:$O,5,FALSE),"OK","NOK")),
         "")</f>
        <v/>
      </c>
      <c r="BD252" s="1156" t="str">
        <f ca="1">IF(intern2!BE88&gt;0,
        IF(BD$166="X",
              IF(COUNTBLANK(INDIRECT(ADDRESS(ROW(BD252),MATCH(BD$167,$166:$166,0),1,1)&amp;":"&amp;ADDRESS(ROW(BD252),COLUMN(BD252)-1,1,1),TRUE))&gt;0,"",
                    IF(COUNTIF(INDIRECT(ADDRESS(ROW(BD252),MATCH(BD$167,$166:$166,0),1,1)&amp;":"&amp;ADDRESS(ROW(BD252),COLUMN(BD252)-1,1,1),TRUE),"OK")&gt;0,"OK","NOK")),
              IF(BD$8&gt;=VLOOKUP($A252,'2.2'!$D:$O,5,FALSE),"OK","NOK")),
         "")</f>
        <v/>
      </c>
      <c r="BE252" s="1156" t="str">
        <f ca="1">IF(intern2!BF88&gt;0,
        IF(BE$166="X",
              IF(COUNTBLANK(INDIRECT(ADDRESS(ROW(BE252),MATCH(BE$167,$166:$166,0),1,1)&amp;":"&amp;ADDRESS(ROW(BE252),COLUMN(BE252)-1,1,1),TRUE))&gt;0,"",
                    IF(COUNTIF(INDIRECT(ADDRESS(ROW(BE252),MATCH(BE$167,$166:$166,0),1,1)&amp;":"&amp;ADDRESS(ROW(BE252),COLUMN(BE252)-1,1,1),TRUE),"OK")&gt;0,"OK","NOK")),
              IF(BE$8&gt;=VLOOKUP($A252,'2.2'!$D:$O,5,FALSE),"OK","NOK")),
         "")</f>
        <v/>
      </c>
      <c r="BF252" s="1170" t="str">
        <f ca="1">IF(intern2!BG88&gt;0,
        IF(BF$166="X",
              IF(COUNTBLANK(INDIRECT(ADDRESS(ROW(BF252),MATCH(BF$167,$166:$166,0),1,1)&amp;":"&amp;ADDRESS(ROW(BF252),COLUMN(BF252)-1,1,1),TRUE))&gt;0,"",
                    IF(COUNTIF(INDIRECT(ADDRESS(ROW(BF252),MATCH(BF$167,$166:$166,0),1,1)&amp;":"&amp;ADDRESS(ROW(BF252),COLUMN(BF252)-1,1,1),TRUE),"OK")&gt;0,"OK","NOK")),
              IF(BF$8&gt;=VLOOKUP($A252,'2.2'!$D:$O,5,FALSE),"OK","NOK")),
         "")</f>
        <v>NOK</v>
      </c>
      <c r="BG252" s="1269" t="str">
        <f ca="1">IF(intern2!BH88&gt;0,
        IF(BG$166="X",
              IF(COUNTBLANK(INDIRECT(ADDRESS(ROW(BG252),MATCH(BG$167,$166:$166,0),1,1)&amp;":"&amp;ADDRESS(ROW(BG252),COLUMN(BG252)-1,1,1),TRUE))&gt;0,"",
                    IF(COUNTIF(INDIRECT(ADDRESS(ROW(BG252),MATCH(BG$167,$166:$166,0),1,1)&amp;":"&amp;ADDRESS(ROW(BG252),COLUMN(BG252)-1,1,1),TRUE),"OK")&gt;0,"OK","NOK")),
              IF(BG$8&gt;=VLOOKUP($A252,'2.2'!$D:$O,5,FALSE),"OK","NOK")),
         "")</f>
        <v/>
      </c>
      <c r="BH252" s="1176" t="str">
        <f t="shared" ca="1" si="77"/>
        <v>NOK</v>
      </c>
      <c r="BI252" s="1176"/>
    </row>
    <row r="253" spans="1:62" ht="30" customHeight="1" x14ac:dyDescent="0.25">
      <c r="A253" s="716" t="str">
        <f t="shared" ref="A253:B253" si="97">+A93</f>
        <v>URO1.1.7</v>
      </c>
      <c r="B253" s="1157" t="str">
        <f t="shared" si="97"/>
        <v>Impianto di uno sfintere urinario artificiale</v>
      </c>
      <c r="C253" s="1156" t="str">
        <f ca="1">IF(intern2!D89&gt;0,
        IF(C$166="X",
              IF(COUNTBLANK(INDIRECT(ADDRESS(ROW(C253),MATCH(C$167,$166:$166,0),1,1)&amp;":"&amp;ADDRESS(ROW(C253),COLUMN(C253)-1,1,1),TRUE))&gt;0,"",
                    IF(COUNTIF(INDIRECT(ADDRESS(ROW(C253),MATCH(C$167,$166:$166,0),1,1)&amp;":"&amp;ADDRESS(ROW(C253),COLUMN(C253)-1,1,1),TRUE),"OK")&gt;0,"OK","NOK")),
              IF(C$8&gt;=VLOOKUP($A253,'2.2'!$D:$O,5,FALSE),"OK","NOK")),
         "")</f>
        <v/>
      </c>
      <c r="D253" s="1156" t="str">
        <f ca="1">IF(intern2!E89&gt;0,
        IF(D$166="X",
              IF(COUNTBLANK(INDIRECT(ADDRESS(ROW(D253),MATCH(D$167,$166:$166,0),1,1)&amp;":"&amp;ADDRESS(ROW(D253),COLUMN(D253)-1,1,1),TRUE))&gt;0,"",
                    IF(COUNTIF(INDIRECT(ADDRESS(ROW(D253),MATCH(D$167,$166:$166,0),1,1)&amp;":"&amp;ADDRESS(ROW(D253),COLUMN(D253)-1,1,1),TRUE),"OK")&gt;0,"OK","NOK")),
              IF(D$8&gt;=VLOOKUP($A253,'2.2'!$D:$O,5,FALSE),"OK","NOK")),
         "")</f>
        <v/>
      </c>
      <c r="E253" s="1156" t="str">
        <f ca="1">IF(intern2!F89&gt;0,
        IF(E$166="X",
              IF(COUNTBLANK(INDIRECT(ADDRESS(ROW(E253),MATCH(E$167,$166:$166,0),1,1)&amp;":"&amp;ADDRESS(ROW(E253),COLUMN(E253)-1,1,1),TRUE))&gt;0,"",
                    IF(COUNTIF(INDIRECT(ADDRESS(ROW(E253),MATCH(E$167,$166:$166,0),1,1)&amp;":"&amp;ADDRESS(ROW(E253),COLUMN(E253)-1,1,1),TRUE),"OK")&gt;0,"OK","NOK")),
              IF(E$8&gt;=VLOOKUP($A253,'2.2'!$D:$O,5,FALSE),"OK","NOK")),
         "")</f>
        <v/>
      </c>
      <c r="F253" s="1156" t="str">
        <f ca="1">IF(intern2!G89&gt;0,
        IF(F$166="X",
              IF(COUNTBLANK(INDIRECT(ADDRESS(ROW(F253),MATCH(F$167,$166:$166,0),1,1)&amp;":"&amp;ADDRESS(ROW(F253),COLUMN(F253)-1,1,1),TRUE))&gt;0,"",
                    IF(COUNTIF(INDIRECT(ADDRESS(ROW(F253),MATCH(F$167,$166:$166,0),1,1)&amp;":"&amp;ADDRESS(ROW(F253),COLUMN(F253)-1,1,1),TRUE),"OK")&gt;0,"OK","NOK")),
              IF(F$8&gt;=VLOOKUP($A253,'2.2'!$D:$O,5,FALSE),"OK","NOK")),
         "")</f>
        <v/>
      </c>
      <c r="G253" s="1156" t="str">
        <f ca="1">IF(intern2!H89&gt;0,
        IF(G$166="X",
              IF(COUNTBLANK(INDIRECT(ADDRESS(ROW(G253),MATCH(G$167,$166:$166,0),1,1)&amp;":"&amp;ADDRESS(ROW(G253),COLUMN(G253)-1,1,1),TRUE))&gt;0,"",
                    IF(COUNTIF(INDIRECT(ADDRESS(ROW(G253),MATCH(G$167,$166:$166,0),1,1)&amp;":"&amp;ADDRESS(ROW(G253),COLUMN(G253)-1,1,1),TRUE),"OK")&gt;0,"OK","NOK")),
              IF(G$8&gt;=VLOOKUP($A253,'2.2'!$D:$O,5,FALSE),"OK","NOK")),
         "")</f>
        <v/>
      </c>
      <c r="H253" s="1156" t="str">
        <f ca="1">IF(intern2!I89&gt;0,
        IF(H$166="X",
              IF(COUNTBLANK(INDIRECT(ADDRESS(ROW(H253),MATCH(H$167,$166:$166,0),1,1)&amp;":"&amp;ADDRESS(ROW(H253),COLUMN(H253)-1,1,1),TRUE))&gt;0,"",
                    IF(COUNTIF(INDIRECT(ADDRESS(ROW(H253),MATCH(H$167,$166:$166,0),1,1)&amp;":"&amp;ADDRESS(ROW(H253),COLUMN(H253)-1,1,1),TRUE),"OK")&gt;0,"OK","NOK")),
              IF(H$8&gt;=VLOOKUP($A253,'2.2'!$D:$O,5,FALSE),"OK","NOK")),
         "")</f>
        <v/>
      </c>
      <c r="I253" s="1269" t="str">
        <f ca="1">IF(intern2!J89&gt;0,
        IF(I$166="X",
              IF(COUNTBLANK(INDIRECT(ADDRESS(ROW(I253),MATCH(I$167,$166:$166,0),1,1)&amp;":"&amp;ADDRESS(ROW(I253),COLUMN(I253)-1,1,1),TRUE))&gt;0,"",
                    IF(COUNTIF(INDIRECT(ADDRESS(ROW(I253),MATCH(I$167,$166:$166,0),1,1)&amp;":"&amp;ADDRESS(ROW(I253),COLUMN(I253)-1,1,1),TRUE),"OK")&gt;0,"OK","NOK")),
              IF(I$8&gt;=VLOOKUP($A253,'2.2'!$D:$O,5,FALSE),"OK","NOK")),
         "")</f>
        <v/>
      </c>
      <c r="J253" s="1159" t="str">
        <f ca="1">IF(intern2!K89&gt;0,
        IF(J$166="X",
              IF(COUNTBLANK(INDIRECT(ADDRESS(ROW(J253),MATCH(J$167,$166:$166,0),1,1)&amp;":"&amp;ADDRESS(ROW(J253),COLUMN(J253)-1,1,1),TRUE))&gt;0,"",
                    IF(COUNTIF(INDIRECT(ADDRESS(ROW(J253),MATCH(J$167,$166:$166,0),1,1)&amp;":"&amp;ADDRESS(ROW(J253),COLUMN(J253)-1,1,1),TRUE),"OK")&gt;0,"OK","NOK")),
              IF(J$8&gt;=VLOOKUP($A253,'2.2'!$D:$O,5,FALSE),"OK","NOK")),
         "")</f>
        <v/>
      </c>
      <c r="K253" s="1156" t="str">
        <f ca="1">IF(intern2!L89&gt;0,
        IF(K$166="X",
              IF(COUNTBLANK(INDIRECT(ADDRESS(ROW(K253),MATCH(K$167,$166:$166,0),1,1)&amp;":"&amp;ADDRESS(ROW(K253),COLUMN(K253)-1,1,1),TRUE))&gt;0,"",
                    IF(COUNTIF(INDIRECT(ADDRESS(ROW(K253),MATCH(K$167,$166:$166,0),1,1)&amp;":"&amp;ADDRESS(ROW(K253),COLUMN(K253)-1,1,1),TRUE),"OK")&gt;0,"OK","NOK")),
              IF(K$8&gt;=VLOOKUP($A253,'2.2'!$D:$O,5,FALSE),"OK","NOK")),
         "")</f>
        <v/>
      </c>
      <c r="L253" s="1156" t="str">
        <f ca="1">IF(intern2!M89&gt;0,
        IF(L$166="X",
              IF(COUNTBLANK(INDIRECT(ADDRESS(ROW(L253),MATCH(L$167,$166:$166,0),1,1)&amp;":"&amp;ADDRESS(ROW(L253),COLUMN(L253)-1,1,1),TRUE))&gt;0,"",
                    IF(COUNTIF(INDIRECT(ADDRESS(ROW(L253),MATCH(L$167,$166:$166,0),1,1)&amp;":"&amp;ADDRESS(ROW(L253),COLUMN(L253)-1,1,1),TRUE),"OK")&gt;0,"OK","NOK")),
              IF(L$8&gt;=VLOOKUP($A253,'2.2'!$D:$O,5,FALSE),"OK","NOK")),
         "")</f>
        <v/>
      </c>
      <c r="M253" s="1156" t="str">
        <f ca="1">IF(intern2!N89&gt;0,
        IF(M$166="X",
              IF(COUNTBLANK(INDIRECT(ADDRESS(ROW(M253),MATCH(M$167,$166:$166,0),1,1)&amp;":"&amp;ADDRESS(ROW(M253),COLUMN(M253)-1,1,1),TRUE))&gt;0,"",
                    IF(COUNTIF(INDIRECT(ADDRESS(ROW(M253),MATCH(M$167,$166:$166,0),1,1)&amp;":"&amp;ADDRESS(ROW(M253),COLUMN(M253)-1,1,1),TRUE),"OK")&gt;0,"OK","NOK")),
              IF(M$8&gt;=VLOOKUP($A253,'2.2'!$D:$O,5,FALSE),"OK","NOK")),
         "")</f>
        <v/>
      </c>
      <c r="N253" s="1156" t="str">
        <f ca="1">IF(intern2!O89&gt;0,
        IF(N$166="X",
              IF(COUNTBLANK(INDIRECT(ADDRESS(ROW(N253),MATCH(N$167,$166:$166,0),1,1)&amp;":"&amp;ADDRESS(ROW(N253),COLUMN(N253)-1,1,1),TRUE))&gt;0,"",
                    IF(COUNTIF(INDIRECT(ADDRESS(ROW(N253),MATCH(N$167,$166:$166,0),1,1)&amp;":"&amp;ADDRESS(ROW(N253),COLUMN(N253)-1,1,1),TRUE),"OK")&gt;0,"OK","NOK")),
              IF(N$8&gt;=VLOOKUP($A253,'2.2'!$D:$O,5,FALSE),"OK","NOK")),
         "")</f>
        <v/>
      </c>
      <c r="O253" s="1156" t="str">
        <f ca="1">IF(intern2!P89&gt;0,
        IF(O$166="X",
              IF(COUNTBLANK(INDIRECT(ADDRESS(ROW(O253),MATCH(O$167,$166:$166,0),1,1)&amp;":"&amp;ADDRESS(ROW(O253),COLUMN(O253)-1,1,1),TRUE))&gt;0,"",
                    IF(COUNTIF(INDIRECT(ADDRESS(ROW(O253),MATCH(O$167,$166:$166,0),1,1)&amp;":"&amp;ADDRESS(ROW(O253),COLUMN(O253)-1,1,1),TRUE),"OK")&gt;0,"OK","NOK")),
              IF(O$8&gt;=VLOOKUP($A253,'2.2'!$D:$O,5,FALSE),"OK","NOK")),
         "")</f>
        <v/>
      </c>
      <c r="P253" s="1156" t="str">
        <f ca="1">IF(intern2!Q89&gt;0,
        IF(P$166="X",
              IF(COUNTBLANK(INDIRECT(ADDRESS(ROW(P253),MATCH(P$167,$166:$166,0),1,1)&amp;":"&amp;ADDRESS(ROW(P253),COLUMN(P253)-1,1,1),TRUE))&gt;0,"",
                    IF(COUNTIF(INDIRECT(ADDRESS(ROW(P253),MATCH(P$167,$166:$166,0),1,1)&amp;":"&amp;ADDRESS(ROW(P253),COLUMN(P253)-1,1,1),TRUE),"OK")&gt;0,"OK","NOK")),
              IF(P$8&gt;=VLOOKUP($A253,'2.2'!$D:$O,5,FALSE),"OK","NOK")),
         "")</f>
        <v/>
      </c>
      <c r="Q253" s="1156" t="str">
        <f ca="1">IF(intern2!R89&gt;0,
        IF(Q$166="X",
              IF(COUNTBLANK(INDIRECT(ADDRESS(ROW(Q253),MATCH(Q$167,$166:$166,0),1,1)&amp;":"&amp;ADDRESS(ROW(Q253),COLUMN(Q253)-1,1,1),TRUE))&gt;0,"",
                    IF(COUNTIF(INDIRECT(ADDRESS(ROW(Q253),MATCH(Q$167,$166:$166,0),1,1)&amp;":"&amp;ADDRESS(ROW(Q253),COLUMN(Q253)-1,1,1),TRUE),"OK")&gt;0,"OK","NOK")),
              IF(Q$8&gt;=VLOOKUP($A253,'2.2'!$D:$O,5,FALSE),"OK","NOK")),
         "")</f>
        <v/>
      </c>
      <c r="R253" s="1159" t="str">
        <f ca="1">IF(intern2!S89&gt;0,
        IF(R$166="X",
              IF(COUNTBLANK(INDIRECT(ADDRESS(ROW(R253),MATCH(R$167,$166:$166,0),1,1)&amp;":"&amp;ADDRESS(ROW(R253),COLUMN(R253)-1,1,1),TRUE))&gt;0,"",
                    IF(COUNTIF(INDIRECT(ADDRESS(ROW(R253),MATCH(R$167,$166:$166,0),1,1)&amp;":"&amp;ADDRESS(ROW(R253),COLUMN(R253)-1,1,1),TRUE),"OK")&gt;0,"OK","NOK")),
              IF(R$8&gt;=VLOOKUP($A253,'2.2'!$D:$O,5,FALSE),"OK","NOK")),
         "")</f>
        <v/>
      </c>
      <c r="S253" s="1159" t="str">
        <f ca="1">IF(intern2!T89&gt;0,
        IF(S$166="X",
              IF(COUNTBLANK(INDIRECT(ADDRESS(ROW(S253),MATCH(S$167,$166:$166,0),1,1)&amp;":"&amp;ADDRESS(ROW(S253),COLUMN(S253)-1,1,1),TRUE))&gt;0,"",
                    IF(COUNTIF(INDIRECT(ADDRESS(ROW(S253),MATCH(S$167,$166:$166,0),1,1)&amp;":"&amp;ADDRESS(ROW(S253),COLUMN(S253)-1,1,1),TRUE),"OK")&gt;0,"OK","NOK")),
              IF(S$8&gt;=VLOOKUP($A253,'2.2'!$D:$O,5,FALSE),"OK","NOK")),
         "")</f>
        <v/>
      </c>
      <c r="T253" s="1156" t="str">
        <f ca="1">IF(intern2!U89&gt;0,
        IF(T$166="X",
              IF(COUNTBLANK(INDIRECT(ADDRESS(ROW(T253),MATCH(T$167,$166:$166,0),1,1)&amp;":"&amp;ADDRESS(ROW(T253),COLUMN(T253)-1,1,1),TRUE))&gt;0,"",
                    IF(COUNTIF(INDIRECT(ADDRESS(ROW(T253),MATCH(T$167,$166:$166,0),1,1)&amp;":"&amp;ADDRESS(ROW(T253),COLUMN(T253)-1,1,1),TRUE),"OK")&gt;0,"OK","NOK")),
              IF(T$8&gt;=VLOOKUP($A253,'2.2'!$D:$O,5,FALSE),"OK","NOK")),
         "")</f>
        <v/>
      </c>
      <c r="U253" s="1156" t="str">
        <f ca="1">IF(intern2!V89&gt;0,
        IF(U$166="X",
              IF(COUNTBLANK(INDIRECT(ADDRESS(ROW(U253),MATCH(U$167,$166:$166,0),1,1)&amp;":"&amp;ADDRESS(ROW(U253),COLUMN(U253)-1,1,1),TRUE))&gt;0,"",
                    IF(COUNTIF(INDIRECT(ADDRESS(ROW(U253),MATCH(U$167,$166:$166,0),1,1)&amp;":"&amp;ADDRESS(ROW(U253),COLUMN(U253)-1,1,1),TRUE),"OK")&gt;0,"OK","NOK")),
              IF(U$8&gt;=VLOOKUP($A253,'2.2'!$D:$O,5,FALSE),"OK","NOK")),
         "")</f>
        <v/>
      </c>
      <c r="V253" s="1156" t="str">
        <f ca="1">IF(intern2!W89&gt;0,
        IF(V$166="X",
              IF(COUNTBLANK(INDIRECT(ADDRESS(ROW(V253),MATCH(V$167,$166:$166,0),1,1)&amp;":"&amp;ADDRESS(ROW(V253),COLUMN(V253)-1,1,1),TRUE))&gt;0,"",
                    IF(COUNTIF(INDIRECT(ADDRESS(ROW(V253),MATCH(V$167,$166:$166,0),1,1)&amp;":"&amp;ADDRESS(ROW(V253),COLUMN(V253)-1,1,1),TRUE),"OK")&gt;0,"OK","NOK")),
              IF(V$8&gt;=VLOOKUP($A253,'2.2'!$D:$O,5,FALSE),"OK","NOK")),
         "")</f>
        <v/>
      </c>
      <c r="W253" s="1156" t="str">
        <f ca="1">IF(intern2!X89&gt;0,
        IF(W$166="X",
              IF(COUNTBLANK(INDIRECT(ADDRESS(ROW(W253),MATCH(W$167,$166:$166,0),1,1)&amp;":"&amp;ADDRESS(ROW(W253),COLUMN(W253)-1,1,1),TRUE))&gt;0,"",
                    IF(COUNTIF(INDIRECT(ADDRESS(ROW(W253),MATCH(W$167,$166:$166,0),1,1)&amp;":"&amp;ADDRESS(ROW(W253),COLUMN(W253)-1,1,1),TRUE),"OK")&gt;0,"OK","NOK")),
              IF(W$8&gt;=VLOOKUP($A253,'2.2'!$D:$O,5,FALSE),"OK","NOK")),
         "")</f>
        <v/>
      </c>
      <c r="X253" s="1156" t="str">
        <f ca="1">IF(intern2!Y89&gt;0,
        IF(X$166="X",
              IF(COUNTBLANK(INDIRECT(ADDRESS(ROW(X253),MATCH(X$167,$166:$166,0),1,1)&amp;":"&amp;ADDRESS(ROW(X253),COLUMN(X253)-1,1,1),TRUE))&gt;0,"",
                    IF(COUNTIF(INDIRECT(ADDRESS(ROW(X253),MATCH(X$167,$166:$166,0),1,1)&amp;":"&amp;ADDRESS(ROW(X253),COLUMN(X253)-1,1,1),TRUE),"OK")&gt;0,"OK","NOK")),
              IF(X$8&gt;=VLOOKUP($A253,'2.2'!$D:$O,5,FALSE),"OK","NOK")),
         "")</f>
        <v/>
      </c>
      <c r="Y253" s="1170" t="str">
        <f ca="1">IF(intern2!Z89&gt;0,
        IF(Y$166="X",
              IF(COUNTBLANK(INDIRECT(ADDRESS(ROW(Y253),MATCH(Y$167,$166:$166,0),1,1)&amp;":"&amp;ADDRESS(ROW(Y253),COLUMN(Y253)-1,1,1),TRUE))&gt;0,"",
                    IF(COUNTIF(INDIRECT(ADDRESS(ROW(Y253),MATCH(Y$167,$166:$166,0),1,1)&amp;":"&amp;ADDRESS(ROW(Y253),COLUMN(Y253)-1,1,1),TRUE),"OK")&gt;0,"OK","NOK")),
              IF(Y$8&gt;=VLOOKUP($A253,'2.2'!$D:$O,5,FALSE),"OK","NOK")),
         "")</f>
        <v/>
      </c>
      <c r="Z253" s="1269" t="str">
        <f ca="1">IF(intern2!AA89&gt;0,
        IF(Z$166="X",
              IF(COUNTBLANK(INDIRECT(ADDRESS(ROW(Z253),MATCH(Z$167,$166:$166,0),1,1)&amp;":"&amp;ADDRESS(ROW(Z253),COLUMN(Z253)-1,1,1),TRUE))&gt;0,"",
                    IF(COUNTIF(INDIRECT(ADDRESS(ROW(Z253),MATCH(Z$167,$166:$166,0),1,1)&amp;":"&amp;ADDRESS(ROW(Z253),COLUMN(Z253)-1,1,1),TRUE),"OK")&gt;0,"OK","NOK")),
              IF(Z$8&gt;=VLOOKUP($A253,'2.2'!$D:$O,5,FALSE),"OK","NOK")),
         "")</f>
        <v/>
      </c>
      <c r="AA253" s="1156" t="str">
        <f ca="1">IF(intern2!AB89&gt;0,
        IF(AA$166="X",
              IF(COUNTBLANK(INDIRECT(ADDRESS(ROW(AA253),MATCH(AA$167,$166:$166,0),1,1)&amp;":"&amp;ADDRESS(ROW(AA253),COLUMN(AA253)-1,1,1),TRUE))&gt;0,"",
                    IF(COUNTIF(INDIRECT(ADDRESS(ROW(AA253),MATCH(AA$167,$166:$166,0),1,1)&amp;":"&amp;ADDRESS(ROW(AA253),COLUMN(AA253)-1,1,1),TRUE),"OK")&gt;0,"OK","NOK")),
              IF(AA$8&gt;=VLOOKUP($A253,'2.2'!$D:$O,5,FALSE),"OK","NOK")),
         "")</f>
        <v/>
      </c>
      <c r="AB253" s="1156" t="str">
        <f ca="1">IF(intern2!AC89&gt;0,
        IF(AB$166="X",
              IF(COUNTBLANK(INDIRECT(ADDRESS(ROW(AB253),MATCH(AB$167,$166:$166,0),1,1)&amp;":"&amp;ADDRESS(ROW(AB253),COLUMN(AB253)-1,1,1),TRUE))&gt;0,"",
                    IF(COUNTIF(INDIRECT(ADDRESS(ROW(AB253),MATCH(AB$167,$166:$166,0),1,1)&amp;":"&amp;ADDRESS(ROW(AB253),COLUMN(AB253)-1,1,1),TRUE),"OK")&gt;0,"OK","NOK")),
              IF(AB$8&gt;=VLOOKUP($A253,'2.2'!$D:$O,5,FALSE),"OK","NOK")),
         "")</f>
        <v/>
      </c>
      <c r="AC253" s="1156" t="str">
        <f ca="1">IF(intern2!AD89&gt;0,
        IF(AC$166="X",
              IF(COUNTBLANK(INDIRECT(ADDRESS(ROW(AC253),MATCH(AC$167,$166:$166,0),1,1)&amp;":"&amp;ADDRESS(ROW(AC253),COLUMN(AC253)-1,1,1),TRUE))&gt;0,"",
                    IF(COUNTIF(INDIRECT(ADDRESS(ROW(AC253),MATCH(AC$167,$166:$166,0),1,1)&amp;":"&amp;ADDRESS(ROW(AC253),COLUMN(AC253)-1,1,1),TRUE),"OK")&gt;0,"OK","NOK")),
              IF(AC$8&gt;=VLOOKUP($A253,'2.2'!$D:$O,5,FALSE),"OK","NOK")),
         "")</f>
        <v/>
      </c>
      <c r="AD253" s="1156" t="str">
        <f ca="1">IF(intern2!AE89&gt;0,
        IF(AD$166="X",
              IF(COUNTBLANK(INDIRECT(ADDRESS(ROW(AD253),MATCH(AD$167,$166:$166,0),1,1)&amp;":"&amp;ADDRESS(ROW(AD253),COLUMN(AD253)-1,1,1),TRUE))&gt;0,"",
                    IF(COUNTIF(INDIRECT(ADDRESS(ROW(AD253),MATCH(AD$167,$166:$166,0),1,1)&amp;":"&amp;ADDRESS(ROW(AD253),COLUMN(AD253)-1,1,1),TRUE),"OK")&gt;0,"OK","NOK")),
              IF(AD$8&gt;=VLOOKUP($A253,'2.2'!$D:$O,5,FALSE),"OK","NOK")),
         "")</f>
        <v/>
      </c>
      <c r="AE253" s="1160" t="str">
        <f ca="1">IF(intern2!AF89&gt;0,
        IF(AE$166="X",
              IF(COUNTBLANK(INDIRECT(ADDRESS(ROW(AE253),MATCH(AE$167,$166:$166,0),1,1)&amp;":"&amp;ADDRESS(ROW(AE253),COLUMN(AE253)-1,1,1),TRUE))&gt;0,"",
                    IF(COUNTIF(INDIRECT(ADDRESS(ROW(AE253),MATCH(AE$167,$166:$166,0),1,1)&amp;":"&amp;ADDRESS(ROW(AE253),COLUMN(AE253)-1,1,1),TRUE),"OK")&gt;0,"OK","NOK")),
              IF(AE$8&gt;=VLOOKUP($A253,'2.2'!$D:$O,5,FALSE),"OK","NOK")),
         "")</f>
        <v/>
      </c>
      <c r="AF253" s="1269" t="str">
        <f ca="1">IF(intern2!AG89&gt;0,
        IF(AF$166="X",
              IF(COUNTBLANK(INDIRECT(ADDRESS(ROW(AF253),MATCH(AF$167,$166:$166,0),1,1)&amp;":"&amp;ADDRESS(ROW(AF253),COLUMN(AF253)-1,1,1),TRUE))&gt;0,"",
                    IF(COUNTIF(INDIRECT(ADDRESS(ROW(AF253),MATCH(AF$167,$166:$166,0),1,1)&amp;":"&amp;ADDRESS(ROW(AF253),COLUMN(AF253)-1,1,1),TRUE),"OK")&gt;0,"OK","NOK")),
              IF(AF$8&gt;=VLOOKUP($A253,'2.2'!$D:$O,5,FALSE),"OK","NOK")),
         "")</f>
        <v/>
      </c>
      <c r="AG253" s="1160" t="str">
        <f ca="1">IF(intern2!AH89&gt;0,
        IF(AG$166="X",
              IF(COUNTBLANK(INDIRECT(ADDRESS(ROW(AG253),MATCH(AG$167,$166:$166,0),1,1)&amp;":"&amp;ADDRESS(ROW(AG253),COLUMN(AG253)-1,1,1),TRUE))&gt;0,"",
                    IF(COUNTIF(INDIRECT(ADDRESS(ROW(AG253),MATCH(AG$167,$166:$166,0),1,1)&amp;":"&amp;ADDRESS(ROW(AG253),COLUMN(AG253)-1,1,1),TRUE),"OK")&gt;0,"OK","NOK")),
              IF(AG$8&gt;=VLOOKUP($A253,'2.2'!$D:$O,5,FALSE),"OK","NOK")),
         "")</f>
        <v/>
      </c>
      <c r="AH253" s="1160" t="str">
        <f ca="1">IF(intern2!AI89&gt;0,
        IF(AH$166="X",
              IF(COUNTBLANK(INDIRECT(ADDRESS(ROW(AH253),MATCH(AH$167,$166:$166,0),1,1)&amp;":"&amp;ADDRESS(ROW(AH253),COLUMN(AH253)-1,1,1),TRUE))&gt;0,"",
                    IF(COUNTIF(INDIRECT(ADDRESS(ROW(AH253),MATCH(AH$167,$166:$166,0),1,1)&amp;":"&amp;ADDRESS(ROW(AH253),COLUMN(AH253)-1,1,1),TRUE),"OK")&gt;0,"OK","NOK")),
              IF(AH$8&gt;=VLOOKUP($A253,'2.2'!$D:$O,5,FALSE),"OK","NOK")),
         "")</f>
        <v/>
      </c>
      <c r="AI253" s="1156" t="str">
        <f ca="1">IF(intern2!AJ89&gt;0,
        IF(AI$166="X",
              IF(COUNTBLANK(INDIRECT(ADDRESS(ROW(AI253),MATCH(AI$167,$166:$166,0),1,1)&amp;":"&amp;ADDRESS(ROW(AI253),COLUMN(AI253)-1,1,1),TRUE))&gt;0,"",
                    IF(COUNTIF(INDIRECT(ADDRESS(ROW(AI253),MATCH(AI$167,$166:$166,0),1,1)&amp;":"&amp;ADDRESS(ROW(AI253),COLUMN(AI253)-1,1,1),TRUE),"OK")&gt;0,"OK","NOK")),
              IF(AI$8&gt;=VLOOKUP($A253,'2.2'!$D:$O,5,FALSE),"OK","NOK")),
         "")</f>
        <v/>
      </c>
      <c r="AJ253" s="1156" t="str">
        <f ca="1">IF(intern2!AK89&gt;0,
        IF(AJ$166="X",
              IF(COUNTBLANK(INDIRECT(ADDRESS(ROW(AJ253),MATCH(AJ$167,$166:$166,0),1,1)&amp;":"&amp;ADDRESS(ROW(AJ253),COLUMN(AJ253)-1,1,1),TRUE))&gt;0,"",
                    IF(COUNTIF(INDIRECT(ADDRESS(ROW(AJ253),MATCH(AJ$167,$166:$166,0),1,1)&amp;":"&amp;ADDRESS(ROW(AJ253),COLUMN(AJ253)-1,1,1),TRUE),"OK")&gt;0,"OK","NOK")),
              IF(AJ$8&gt;=VLOOKUP($A253,'2.2'!$D:$O,5,FALSE),"OK","NOK")),
         "")</f>
        <v/>
      </c>
      <c r="AK253" s="1156" t="str">
        <f ca="1">IF(intern2!AL89&gt;0,
        IF(AK$166="X",
              IF(COUNTBLANK(INDIRECT(ADDRESS(ROW(AK253),MATCH(AK$167,$166:$166,0),1,1)&amp;":"&amp;ADDRESS(ROW(AK253),COLUMN(AK253)-1,1,1),TRUE))&gt;0,"",
                    IF(COUNTIF(INDIRECT(ADDRESS(ROW(AK253),MATCH(AK$167,$166:$166,0),1,1)&amp;":"&amp;ADDRESS(ROW(AK253),COLUMN(AK253)-1,1,1),TRUE),"OK")&gt;0,"OK","NOK")),
              IF(AK$8&gt;=VLOOKUP($A253,'2.2'!$D:$O,5,FALSE),"OK","NOK")),
         "")</f>
        <v/>
      </c>
      <c r="AL253" s="1156" t="str">
        <f ca="1">IF(intern2!AM89&gt;0,
        IF(AL$166="X",
              IF(COUNTBLANK(INDIRECT(ADDRESS(ROW(AL253),MATCH(AL$167,$166:$166,0),1,1)&amp;":"&amp;ADDRESS(ROW(AL253),COLUMN(AL253)-1,1,1),TRUE))&gt;0,"",
                    IF(COUNTIF(INDIRECT(ADDRESS(ROW(AL253),MATCH(AL$167,$166:$166,0),1,1)&amp;":"&amp;ADDRESS(ROW(AL253),COLUMN(AL253)-1,1,1),TRUE),"OK")&gt;0,"OK","NOK")),
              IF(AL$8&gt;=VLOOKUP($A253,'2.2'!$D:$O,5,FALSE),"OK","NOK")),
         "")</f>
        <v/>
      </c>
      <c r="AM253" s="1269" t="str">
        <f ca="1">IF(intern2!AN89&gt;0,
        IF(AM$166="X",
              IF(COUNTBLANK(INDIRECT(ADDRESS(ROW(AM253),MATCH(AM$167,$166:$166,0),1,1)&amp;":"&amp;ADDRESS(ROW(AM253),COLUMN(AM253)-1,1,1),TRUE))&gt;0,"",
                    IF(COUNTIF(INDIRECT(ADDRESS(ROW(AM253),MATCH(AM$167,$166:$166,0),1,1)&amp;":"&amp;ADDRESS(ROW(AM253),COLUMN(AM253)-1,1,1),TRUE),"OK")&gt;0,"OK","NOK")),
              IF(AM$8&gt;=VLOOKUP($A253,'2.2'!$D:$O,5,FALSE),"OK","NOK")),
         "")</f>
        <v/>
      </c>
      <c r="AN253" s="1170" t="str">
        <f ca="1">IF(intern2!AO89&gt;0,
        IF(AN$166="X",
              IF(COUNTBLANK(INDIRECT(ADDRESS(ROW(AN253),MATCH(AN$167,$166:$166,0),1,1)&amp;":"&amp;ADDRESS(ROW(AN253),COLUMN(AN253)-1,1,1),TRUE))&gt;0,"",
                    IF(COUNTIF(INDIRECT(ADDRESS(ROW(AN253),MATCH(AN$167,$166:$166,0),1,1)&amp;":"&amp;ADDRESS(ROW(AN253),COLUMN(AN253)-1,1,1),TRUE),"OK")&gt;0,"OK","NOK")),
              IF(AN$8&gt;=VLOOKUP($A253,'2.2'!$D:$O,5,FALSE),"OK","NOK")),
         "")</f>
        <v/>
      </c>
      <c r="AO253" s="1156" t="str">
        <f ca="1">IF(intern2!AP89&gt;0,
        IF(AO$166="X",
              IF(COUNTBLANK(INDIRECT(ADDRESS(ROW(AO253),MATCH(AO$167,$166:$166,0),1,1)&amp;":"&amp;ADDRESS(ROW(AO253),COLUMN(AO253)-1,1,1),TRUE))&gt;0,"",
                    IF(COUNTIF(INDIRECT(ADDRESS(ROW(AO253),MATCH(AO$167,$166:$166,0),1,1)&amp;":"&amp;ADDRESS(ROW(AO253),COLUMN(AO253)-1,1,1),TRUE),"OK")&gt;0,"OK","NOK")),
              IF(AO$8&gt;=VLOOKUP($A253,'2.2'!$D:$O,5,FALSE),"OK","NOK")),
         "")</f>
        <v/>
      </c>
      <c r="AP253" s="1156" t="str">
        <f ca="1">IF(intern2!AQ89&gt;0,
        IF(AP$166="X",
              IF(COUNTBLANK(INDIRECT(ADDRESS(ROW(AP253),MATCH(AP$167,$166:$166,0),1,1)&amp;":"&amp;ADDRESS(ROW(AP253),COLUMN(AP253)-1,1,1),TRUE))&gt;0,"",
                    IF(COUNTIF(INDIRECT(ADDRESS(ROW(AP253),MATCH(AP$167,$166:$166,0),1,1)&amp;":"&amp;ADDRESS(ROW(AP253),COLUMN(AP253)-1,1,1),TRUE),"OK")&gt;0,"OK","NOK")),
              IF(AP$8&gt;=VLOOKUP($A253,'2.2'!$D:$O,5,FALSE),"OK","NOK")),
         "")</f>
        <v/>
      </c>
      <c r="AQ253" s="1269" t="str">
        <f ca="1">IF(intern2!AR89&gt;0,
        IF(AQ$166="X",
              IF(COUNTBLANK(INDIRECT(ADDRESS(ROW(AQ253),MATCH(AQ$167,$166:$166,0),1,1)&amp;":"&amp;ADDRESS(ROW(AQ253),COLUMN(AQ253)-1,1,1),TRUE))&gt;0,"",
                    IF(COUNTIF(INDIRECT(ADDRESS(ROW(AQ253),MATCH(AQ$167,$166:$166,0),1,1)&amp;":"&amp;ADDRESS(ROW(AQ253),COLUMN(AQ253)-1,1,1),TRUE),"OK")&gt;0,"OK","NOK")),
              IF(AQ$8&gt;=VLOOKUP($A253,'2.2'!$D:$O,5,FALSE),"OK","NOK")),
         "")</f>
        <v/>
      </c>
      <c r="AR253" s="1156" t="str">
        <f ca="1">IF(intern2!AS89&gt;0,
        IF(AR$166="X",
              IF(COUNTBLANK(INDIRECT(ADDRESS(ROW(AR253),MATCH(AR$167,$166:$166,0),1,1)&amp;":"&amp;ADDRESS(ROW(AR253),COLUMN(AR253)-1,1,1),TRUE))&gt;0,"",
                    IF(COUNTIF(INDIRECT(ADDRESS(ROW(AR253),MATCH(AR$167,$166:$166,0),1,1)&amp;":"&amp;ADDRESS(ROW(AR253),COLUMN(AR253)-1,1,1),TRUE),"OK")&gt;0,"OK","NOK")),
              IF(AR$8&gt;=VLOOKUP($A253,'2.2'!$D:$O,5,FALSE),"OK","NOK")),
         "")</f>
        <v/>
      </c>
      <c r="AS253" s="1156" t="str">
        <f ca="1">IF(intern2!AT89&gt;0,
        IF(AS$166="X",
              IF(COUNTBLANK(INDIRECT(ADDRESS(ROW(AS253),MATCH(AS$167,$166:$166,0),1,1)&amp;":"&amp;ADDRESS(ROW(AS253),COLUMN(AS253)-1,1,1),TRUE))&gt;0,"",
                    IF(COUNTIF(INDIRECT(ADDRESS(ROW(AS253),MATCH(AS$167,$166:$166,0),1,1)&amp;":"&amp;ADDRESS(ROW(AS253),COLUMN(AS253)-1,1,1),TRUE),"OK")&gt;0,"OK","NOK")),
              IF(AS$8&gt;=VLOOKUP($A253,'2.2'!$D:$O,5,FALSE),"OK","NOK")),
         "")</f>
        <v/>
      </c>
      <c r="AT253" s="1269" t="str">
        <f ca="1">IF(intern2!AU89&gt;0,
        IF(AT$166="X",
              IF(COUNTBLANK(INDIRECT(ADDRESS(ROW(AT253),MATCH(AT$167,$166:$166,0),1,1)&amp;":"&amp;ADDRESS(ROW(AT253),COLUMN(AT253)-1,1,1),TRUE))&gt;0,"",
                    IF(COUNTIF(INDIRECT(ADDRESS(ROW(AT253),MATCH(AT$167,$166:$166,0),1,1)&amp;":"&amp;ADDRESS(ROW(AT253),COLUMN(AT253)-1,1,1),TRUE),"OK")&gt;0,"OK","NOK")),
              IF(AT$8&gt;=VLOOKUP($A253,'2.2'!$D:$O,5,FALSE),"OK","NOK")),
         "")</f>
        <v/>
      </c>
      <c r="AU253" s="1156" t="str">
        <f ca="1">IF(intern2!AV89&gt;0,
        IF(AU$166="X",
              IF(COUNTBLANK(INDIRECT(ADDRESS(ROW(AU253),MATCH(AU$167,$166:$166,0),1,1)&amp;":"&amp;ADDRESS(ROW(AU253),COLUMN(AU253)-1,1,1),TRUE))&gt;0,"",
                    IF(COUNTIF(INDIRECT(ADDRESS(ROW(AU253),MATCH(AU$167,$166:$166,0),1,1)&amp;":"&amp;ADDRESS(ROW(AU253),COLUMN(AU253)-1,1,1),TRUE),"OK")&gt;0,"OK","NOK")),
              IF(AU$8&gt;=VLOOKUP($A253,'2.2'!$D:$O,5,FALSE),"OK","NOK")),
         "")</f>
        <v/>
      </c>
      <c r="AV253" s="1156" t="str">
        <f ca="1">IF(intern2!AW89&gt;0,
        IF(AV$166="X",
              IF(COUNTBLANK(INDIRECT(ADDRESS(ROW(AV253),MATCH(AV$167,$166:$166,0),1,1)&amp;":"&amp;ADDRESS(ROW(AV253),COLUMN(AV253)-1,1,1),TRUE))&gt;0,"",
                    IF(COUNTIF(INDIRECT(ADDRESS(ROW(AV253),MATCH(AV$167,$166:$166,0),1,1)&amp;":"&amp;ADDRESS(ROW(AV253),COLUMN(AV253)-1,1,1),TRUE),"OK")&gt;0,"OK","NOK")),
              IF(AV$8&gt;=VLOOKUP($A253,'2.2'!$D:$O,5,FALSE),"OK","NOK")),
         "")</f>
        <v/>
      </c>
      <c r="AW253" s="1156" t="str">
        <f ca="1">IF(intern2!AX89&gt;0,
        IF(AW$166="X",
              IF(COUNTBLANK(INDIRECT(ADDRESS(ROW(AW253),MATCH(AW$167,$166:$166,0),1,1)&amp;":"&amp;ADDRESS(ROW(AW253),COLUMN(AW253)-1,1,1),TRUE))&gt;0,"",
                    IF(COUNTIF(INDIRECT(ADDRESS(ROW(AW253),MATCH(AW$167,$166:$166,0),1,1)&amp;":"&amp;ADDRESS(ROW(AW253),COLUMN(AW253)-1,1,1),TRUE),"OK")&gt;0,"OK","NOK")),
              IF(AW$8&gt;=VLOOKUP($A253,'2.2'!$D:$O,5,FALSE),"OK","NOK")),
         "")</f>
        <v/>
      </c>
      <c r="AX253" s="1156" t="str">
        <f ca="1">IF(intern2!AY89&gt;0,
        IF(AX$166="X",
              IF(COUNTBLANK(INDIRECT(ADDRESS(ROW(AX253),MATCH(AX$167,$166:$166,0),1,1)&amp;":"&amp;ADDRESS(ROW(AX253),COLUMN(AX253)-1,1,1),TRUE))&gt;0,"",
                    IF(COUNTIF(INDIRECT(ADDRESS(ROW(AX253),MATCH(AX$167,$166:$166,0),1,1)&amp;":"&amp;ADDRESS(ROW(AX253),COLUMN(AX253)-1,1,1),TRUE),"OK")&gt;0,"OK","NOK")),
              IF(AX$8&gt;=VLOOKUP($A253,'2.2'!$D:$O,5,FALSE),"OK","NOK")),
         "")</f>
        <v/>
      </c>
      <c r="AY253" s="1156" t="str">
        <f ca="1">IF(intern2!AZ89&gt;0,
        IF(AY$166="X",
              IF(COUNTBLANK(INDIRECT(ADDRESS(ROW(AY253),MATCH(AY$167,$166:$166,0),1,1)&amp;":"&amp;ADDRESS(ROW(AY253),COLUMN(AY253)-1,1,1),TRUE))&gt;0,"",
                    IF(COUNTIF(INDIRECT(ADDRESS(ROW(AY253),MATCH(AY$167,$166:$166,0),1,1)&amp;":"&amp;ADDRESS(ROW(AY253),COLUMN(AY253)-1,1,1),TRUE),"OK")&gt;0,"OK","NOK")),
              IF(AY$8&gt;=VLOOKUP($A253,'2.2'!$D:$O,5,FALSE),"OK","NOK")),
         "")</f>
        <v/>
      </c>
      <c r="AZ253" s="1269" t="str">
        <f ca="1">IF(intern2!BA89&gt;0,
        IF(AZ$166="X",
              IF(COUNTBLANK(INDIRECT(ADDRESS(ROW(AZ253),MATCH(AZ$167,$166:$166,0),1,1)&amp;":"&amp;ADDRESS(ROW(AZ253),COLUMN(AZ253)-1,1,1),TRUE))&gt;0,"",
                    IF(COUNTIF(INDIRECT(ADDRESS(ROW(AZ253),MATCH(AZ$167,$166:$166,0),1,1)&amp;":"&amp;ADDRESS(ROW(AZ253),COLUMN(AZ253)-1,1,1),TRUE),"OK")&gt;0,"OK","NOK")),
              IF(AZ$8&gt;=VLOOKUP($A253,'2.2'!$D:$O,5,FALSE),"OK","NOK")),
         "")</f>
        <v/>
      </c>
      <c r="BA253" s="1156" t="str">
        <f ca="1">IF(intern2!BB89&gt;0,
        IF(BA$166="X",
              IF(COUNTBLANK(INDIRECT(ADDRESS(ROW(BA253),MATCH(BA$167,$166:$166,0),1,1)&amp;":"&amp;ADDRESS(ROW(BA253),COLUMN(BA253)-1,1,1),TRUE))&gt;0,"",
                    IF(COUNTIF(INDIRECT(ADDRESS(ROW(BA253),MATCH(BA$167,$166:$166,0),1,1)&amp;":"&amp;ADDRESS(ROW(BA253),COLUMN(BA253)-1,1,1),TRUE),"OK")&gt;0,"OK","NOK")),
              IF(BA$8&gt;=VLOOKUP($A253,'2.2'!$D:$O,5,FALSE),"OK","NOK")),
         "")</f>
        <v/>
      </c>
      <c r="BB253" s="1156" t="str">
        <f ca="1">IF(intern2!BC89&gt;0,
        IF(BB$166="X",
              IF(COUNTBLANK(INDIRECT(ADDRESS(ROW(BB253),MATCH(BB$167,$166:$166,0),1,1)&amp;":"&amp;ADDRESS(ROW(BB253),COLUMN(BB253)-1,1,1),TRUE))&gt;0,"",
                    IF(COUNTIF(INDIRECT(ADDRESS(ROW(BB253),MATCH(BB$167,$166:$166,0),1,1)&amp;":"&amp;ADDRESS(ROW(BB253),COLUMN(BB253)-1,1,1),TRUE),"OK")&gt;0,"OK","NOK")),
              IF(BB$8&gt;=VLOOKUP($A253,'2.2'!$D:$O,5,FALSE),"OK","NOK")),
         "")</f>
        <v/>
      </c>
      <c r="BC253" s="1156" t="str">
        <f ca="1">IF(intern2!BD89&gt;0,
        IF(BC$166="X",
              IF(COUNTBLANK(INDIRECT(ADDRESS(ROW(BC253),MATCH(BC$167,$166:$166,0),1,1)&amp;":"&amp;ADDRESS(ROW(BC253),COLUMN(BC253)-1,1,1),TRUE))&gt;0,"",
                    IF(COUNTIF(INDIRECT(ADDRESS(ROW(BC253),MATCH(BC$167,$166:$166,0),1,1)&amp;":"&amp;ADDRESS(ROW(BC253),COLUMN(BC253)-1,1,1),TRUE),"OK")&gt;0,"OK","NOK")),
              IF(BC$8&gt;=VLOOKUP($A253,'2.2'!$D:$O,5,FALSE),"OK","NOK")),
         "")</f>
        <v/>
      </c>
      <c r="BD253" s="1156" t="str">
        <f ca="1">IF(intern2!BE89&gt;0,
        IF(BD$166="X",
              IF(COUNTBLANK(INDIRECT(ADDRESS(ROW(BD253),MATCH(BD$167,$166:$166,0),1,1)&amp;":"&amp;ADDRESS(ROW(BD253),COLUMN(BD253)-1,1,1),TRUE))&gt;0,"",
                    IF(COUNTIF(INDIRECT(ADDRESS(ROW(BD253),MATCH(BD$167,$166:$166,0),1,1)&amp;":"&amp;ADDRESS(ROW(BD253),COLUMN(BD253)-1,1,1),TRUE),"OK")&gt;0,"OK","NOK")),
              IF(BD$8&gt;=VLOOKUP($A253,'2.2'!$D:$O,5,FALSE),"OK","NOK")),
         "")</f>
        <v>NOK</v>
      </c>
      <c r="BE253" s="1156" t="str">
        <f ca="1">IF(intern2!BF89&gt;0,
        IF(BE$166="X",
              IF(COUNTBLANK(INDIRECT(ADDRESS(ROW(BE253),MATCH(BE$167,$166:$166,0),1,1)&amp;":"&amp;ADDRESS(ROW(BE253),COLUMN(BE253)-1,1,1),TRUE))&gt;0,"",
                    IF(COUNTIF(INDIRECT(ADDRESS(ROW(BE253),MATCH(BE$167,$166:$166,0),1,1)&amp;":"&amp;ADDRESS(ROW(BE253),COLUMN(BE253)-1,1,1),TRUE),"OK")&gt;0,"OK","NOK")),
              IF(BE$8&gt;=VLOOKUP($A253,'2.2'!$D:$O,5,FALSE),"OK","NOK")),
         "")</f>
        <v>NOK</v>
      </c>
      <c r="BF253" s="1170" t="str">
        <f ca="1">IF(intern2!BG89&gt;0,
        IF(BF$166="X",
              IF(COUNTBLANK(INDIRECT(ADDRESS(ROW(BF253),MATCH(BF$167,$166:$166,0),1,1)&amp;":"&amp;ADDRESS(ROW(BF253),COLUMN(BF253)-1,1,1),TRUE))&gt;0,"",
                    IF(COUNTIF(INDIRECT(ADDRESS(ROW(BF253),MATCH(BF$167,$166:$166,0),1,1)&amp;":"&amp;ADDRESS(ROW(BF253),COLUMN(BF253)-1,1,1),TRUE),"OK")&gt;0,"OK","NOK")),
              IF(BF$8&gt;=VLOOKUP($A253,'2.2'!$D:$O,5,FALSE),"OK","NOK")),
         "")</f>
        <v>NOK</v>
      </c>
      <c r="BG253" s="1269" t="str">
        <f ca="1">IF(intern2!BH89&gt;0,
        IF(BG$166="X",
              IF(COUNTBLANK(INDIRECT(ADDRESS(ROW(BG253),MATCH(BG$167,$166:$166,0),1,1)&amp;":"&amp;ADDRESS(ROW(BG253),COLUMN(BG253)-1,1,1),TRUE))&gt;0,"",
                    IF(COUNTIF(INDIRECT(ADDRESS(ROW(BG253),MATCH(BG$167,$166:$166,0),1,1)&amp;":"&amp;ADDRESS(ROW(BG253),COLUMN(BG253)-1,1,1),TRUE),"OK")&gt;0,"OK","NOK")),
              IF(BG$8&gt;=VLOOKUP($A253,'2.2'!$D:$O,5,FALSE),"OK","NOK")),
         "")</f>
        <v/>
      </c>
      <c r="BH253" s="1176" t="str">
        <f t="shared" ca="1" si="77"/>
        <v>NOK</v>
      </c>
      <c r="BI253" s="1176" t="s">
        <v>1359</v>
      </c>
      <c r="BJ253" s="1259"/>
    </row>
    <row r="254" spans="1:62" ht="26.4" x14ac:dyDescent="0.25">
      <c r="A254" s="716" t="str">
        <f t="shared" ref="A254:B254" si="98">+A94</f>
        <v>URO1.1.8</v>
      </c>
      <c r="B254" s="1157" t="str">
        <f t="shared" si="98"/>
        <v>Nefrostomia percutanea con frammentazione dei calcoli</v>
      </c>
      <c r="C254" s="1156" t="str">
        <f ca="1">IF(intern2!D90&gt;0,
        IF(C$166="X",
              IF(COUNTBLANK(INDIRECT(ADDRESS(ROW(C254),MATCH(C$167,$166:$166,0),1,1)&amp;":"&amp;ADDRESS(ROW(C254),COLUMN(C254)-1,1,1),TRUE))&gt;0,"",
                    IF(COUNTIF(INDIRECT(ADDRESS(ROW(C254),MATCH(C$167,$166:$166,0),1,1)&amp;":"&amp;ADDRESS(ROW(C254),COLUMN(C254)-1,1,1),TRUE),"OK")&gt;0,"OK","NOK")),
              IF(C$8&gt;=VLOOKUP($A254,'2.2'!$D:$O,5,FALSE),"OK","NOK")),
         "")</f>
        <v/>
      </c>
      <c r="D254" s="1156" t="str">
        <f ca="1">IF(intern2!E90&gt;0,
        IF(D$166="X",
              IF(COUNTBLANK(INDIRECT(ADDRESS(ROW(D254),MATCH(D$167,$166:$166,0),1,1)&amp;":"&amp;ADDRESS(ROW(D254),COLUMN(D254)-1,1,1),TRUE))&gt;0,"",
                    IF(COUNTIF(INDIRECT(ADDRESS(ROW(D254),MATCH(D$167,$166:$166,0),1,1)&amp;":"&amp;ADDRESS(ROW(D254),COLUMN(D254)-1,1,1),TRUE),"OK")&gt;0,"OK","NOK")),
              IF(D$8&gt;=VLOOKUP($A254,'2.2'!$D:$O,5,FALSE),"OK","NOK")),
         "")</f>
        <v/>
      </c>
      <c r="E254" s="1156" t="str">
        <f ca="1">IF(intern2!F90&gt;0,
        IF(E$166="X",
              IF(COUNTBLANK(INDIRECT(ADDRESS(ROW(E254),MATCH(E$167,$166:$166,0),1,1)&amp;":"&amp;ADDRESS(ROW(E254),COLUMN(E254)-1,1,1),TRUE))&gt;0,"",
                    IF(COUNTIF(INDIRECT(ADDRESS(ROW(E254),MATCH(E$167,$166:$166,0),1,1)&amp;":"&amp;ADDRESS(ROW(E254),COLUMN(E254)-1,1,1),TRUE),"OK")&gt;0,"OK","NOK")),
              IF(E$8&gt;=VLOOKUP($A254,'2.2'!$D:$O,5,FALSE),"OK","NOK")),
         "")</f>
        <v/>
      </c>
      <c r="F254" s="1156" t="str">
        <f ca="1">IF(intern2!G90&gt;0,
        IF(F$166="X",
              IF(COUNTBLANK(INDIRECT(ADDRESS(ROW(F254),MATCH(F$167,$166:$166,0),1,1)&amp;":"&amp;ADDRESS(ROW(F254),COLUMN(F254)-1,1,1),TRUE))&gt;0,"",
                    IF(COUNTIF(INDIRECT(ADDRESS(ROW(F254),MATCH(F$167,$166:$166,0),1,1)&amp;":"&amp;ADDRESS(ROW(F254),COLUMN(F254)-1,1,1),TRUE),"OK")&gt;0,"OK","NOK")),
              IF(F$8&gt;=VLOOKUP($A254,'2.2'!$D:$O,5,FALSE),"OK","NOK")),
         "")</f>
        <v/>
      </c>
      <c r="G254" s="1156" t="str">
        <f ca="1">IF(intern2!H90&gt;0,
        IF(G$166="X",
              IF(COUNTBLANK(INDIRECT(ADDRESS(ROW(G254),MATCH(G$167,$166:$166,0),1,1)&amp;":"&amp;ADDRESS(ROW(G254),COLUMN(G254)-1,1,1),TRUE))&gt;0,"",
                    IF(COUNTIF(INDIRECT(ADDRESS(ROW(G254),MATCH(G$167,$166:$166,0),1,1)&amp;":"&amp;ADDRESS(ROW(G254),COLUMN(G254)-1,1,1),TRUE),"OK")&gt;0,"OK","NOK")),
              IF(G$8&gt;=VLOOKUP($A254,'2.2'!$D:$O,5,FALSE),"OK","NOK")),
         "")</f>
        <v/>
      </c>
      <c r="H254" s="1156" t="str">
        <f ca="1">IF(intern2!I90&gt;0,
        IF(H$166="X",
              IF(COUNTBLANK(INDIRECT(ADDRESS(ROW(H254),MATCH(H$167,$166:$166,0),1,1)&amp;":"&amp;ADDRESS(ROW(H254),COLUMN(H254)-1,1,1),TRUE))&gt;0,"",
                    IF(COUNTIF(INDIRECT(ADDRESS(ROW(H254),MATCH(H$167,$166:$166,0),1,1)&amp;":"&amp;ADDRESS(ROW(H254),COLUMN(H254)-1,1,1),TRUE),"OK")&gt;0,"OK","NOK")),
              IF(H$8&gt;=VLOOKUP($A254,'2.2'!$D:$O,5,FALSE),"OK","NOK")),
         "")</f>
        <v/>
      </c>
      <c r="I254" s="1269" t="str">
        <f ca="1">IF(intern2!J90&gt;0,
        IF(I$166="X",
              IF(COUNTBLANK(INDIRECT(ADDRESS(ROW(I254),MATCH(I$167,$166:$166,0),1,1)&amp;":"&amp;ADDRESS(ROW(I254),COLUMN(I254)-1,1,1),TRUE))&gt;0,"",
                    IF(COUNTIF(INDIRECT(ADDRESS(ROW(I254),MATCH(I$167,$166:$166,0),1,1)&amp;":"&amp;ADDRESS(ROW(I254),COLUMN(I254)-1,1,1),TRUE),"OK")&gt;0,"OK","NOK")),
              IF(I$8&gt;=VLOOKUP($A254,'2.2'!$D:$O,5,FALSE),"OK","NOK")),
         "")</f>
        <v/>
      </c>
      <c r="J254" s="1159" t="str">
        <f ca="1">IF(intern2!K90&gt;0,
        IF(J$166="X",
              IF(COUNTBLANK(INDIRECT(ADDRESS(ROW(J254),MATCH(J$167,$166:$166,0),1,1)&amp;":"&amp;ADDRESS(ROW(J254),COLUMN(J254)-1,1,1),TRUE))&gt;0,"",
                    IF(COUNTIF(INDIRECT(ADDRESS(ROW(J254),MATCH(J$167,$166:$166,0),1,1)&amp;":"&amp;ADDRESS(ROW(J254),COLUMN(J254)-1,1,1),TRUE),"OK")&gt;0,"OK","NOK")),
              IF(J$8&gt;=VLOOKUP($A254,'2.2'!$D:$O,5,FALSE),"OK","NOK")),
         "")</f>
        <v/>
      </c>
      <c r="K254" s="1156" t="str">
        <f ca="1">IF(intern2!L90&gt;0,
        IF(K$166="X",
              IF(COUNTBLANK(INDIRECT(ADDRESS(ROW(K254),MATCH(K$167,$166:$166,0),1,1)&amp;":"&amp;ADDRESS(ROW(K254),COLUMN(K254)-1,1,1),TRUE))&gt;0,"",
                    IF(COUNTIF(INDIRECT(ADDRESS(ROW(K254),MATCH(K$167,$166:$166,0),1,1)&amp;":"&amp;ADDRESS(ROW(K254),COLUMN(K254)-1,1,1),TRUE),"OK")&gt;0,"OK","NOK")),
              IF(K$8&gt;=VLOOKUP($A254,'2.2'!$D:$O,5,FALSE),"OK","NOK")),
         "")</f>
        <v/>
      </c>
      <c r="L254" s="1156" t="str">
        <f ca="1">IF(intern2!M90&gt;0,
        IF(L$166="X",
              IF(COUNTBLANK(INDIRECT(ADDRESS(ROW(L254),MATCH(L$167,$166:$166,0),1,1)&amp;":"&amp;ADDRESS(ROW(L254),COLUMN(L254)-1,1,1),TRUE))&gt;0,"",
                    IF(COUNTIF(INDIRECT(ADDRESS(ROW(L254),MATCH(L$167,$166:$166,0),1,1)&amp;":"&amp;ADDRESS(ROW(L254),COLUMN(L254)-1,1,1),TRUE),"OK")&gt;0,"OK","NOK")),
              IF(L$8&gt;=VLOOKUP($A254,'2.2'!$D:$O,5,FALSE),"OK","NOK")),
         "")</f>
        <v/>
      </c>
      <c r="M254" s="1156" t="str">
        <f ca="1">IF(intern2!N90&gt;0,
        IF(M$166="X",
              IF(COUNTBLANK(INDIRECT(ADDRESS(ROW(M254),MATCH(M$167,$166:$166,0),1,1)&amp;":"&amp;ADDRESS(ROW(M254),COLUMN(M254)-1,1,1),TRUE))&gt;0,"",
                    IF(COUNTIF(INDIRECT(ADDRESS(ROW(M254),MATCH(M$167,$166:$166,0),1,1)&amp;":"&amp;ADDRESS(ROW(M254),COLUMN(M254)-1,1,1),TRUE),"OK")&gt;0,"OK","NOK")),
              IF(M$8&gt;=VLOOKUP($A254,'2.2'!$D:$O,5,FALSE),"OK","NOK")),
         "")</f>
        <v/>
      </c>
      <c r="N254" s="1156" t="str">
        <f ca="1">IF(intern2!O90&gt;0,
        IF(N$166="X",
              IF(COUNTBLANK(INDIRECT(ADDRESS(ROW(N254),MATCH(N$167,$166:$166,0),1,1)&amp;":"&amp;ADDRESS(ROW(N254),COLUMN(N254)-1,1,1),TRUE))&gt;0,"",
                    IF(COUNTIF(INDIRECT(ADDRESS(ROW(N254),MATCH(N$167,$166:$166,0),1,1)&amp;":"&amp;ADDRESS(ROW(N254),COLUMN(N254)-1,1,1),TRUE),"OK")&gt;0,"OK","NOK")),
              IF(N$8&gt;=VLOOKUP($A254,'2.2'!$D:$O,5,FALSE),"OK","NOK")),
         "")</f>
        <v/>
      </c>
      <c r="O254" s="1156" t="str">
        <f ca="1">IF(intern2!P90&gt;0,
        IF(O$166="X",
              IF(COUNTBLANK(INDIRECT(ADDRESS(ROW(O254),MATCH(O$167,$166:$166,0),1,1)&amp;":"&amp;ADDRESS(ROW(O254),COLUMN(O254)-1,1,1),TRUE))&gt;0,"",
                    IF(COUNTIF(INDIRECT(ADDRESS(ROW(O254),MATCH(O$167,$166:$166,0),1,1)&amp;":"&amp;ADDRESS(ROW(O254),COLUMN(O254)-1,1,1),TRUE),"OK")&gt;0,"OK","NOK")),
              IF(O$8&gt;=VLOOKUP($A254,'2.2'!$D:$O,5,FALSE),"OK","NOK")),
         "")</f>
        <v/>
      </c>
      <c r="P254" s="1156" t="str">
        <f ca="1">IF(intern2!Q90&gt;0,
        IF(P$166="X",
              IF(COUNTBLANK(INDIRECT(ADDRESS(ROW(P254),MATCH(P$167,$166:$166,0),1,1)&amp;":"&amp;ADDRESS(ROW(P254),COLUMN(P254)-1,1,1),TRUE))&gt;0,"",
                    IF(COUNTIF(INDIRECT(ADDRESS(ROW(P254),MATCH(P$167,$166:$166,0),1,1)&amp;":"&amp;ADDRESS(ROW(P254),COLUMN(P254)-1,1,1),TRUE),"OK")&gt;0,"OK","NOK")),
              IF(P$8&gt;=VLOOKUP($A254,'2.2'!$D:$O,5,FALSE),"OK","NOK")),
         "")</f>
        <v/>
      </c>
      <c r="Q254" s="1156" t="str">
        <f ca="1">IF(intern2!R90&gt;0,
        IF(Q$166="X",
              IF(COUNTBLANK(INDIRECT(ADDRESS(ROW(Q254),MATCH(Q$167,$166:$166,0),1,1)&amp;":"&amp;ADDRESS(ROW(Q254),COLUMN(Q254)-1,1,1),TRUE))&gt;0,"",
                    IF(COUNTIF(INDIRECT(ADDRESS(ROW(Q254),MATCH(Q$167,$166:$166,0),1,1)&amp;":"&amp;ADDRESS(ROW(Q254),COLUMN(Q254)-1,1,1),TRUE),"OK")&gt;0,"OK","NOK")),
              IF(Q$8&gt;=VLOOKUP($A254,'2.2'!$D:$O,5,FALSE),"OK","NOK")),
         "")</f>
        <v/>
      </c>
      <c r="R254" s="1159" t="str">
        <f ca="1">IF(intern2!S90&gt;0,
        IF(R$166="X",
              IF(COUNTBLANK(INDIRECT(ADDRESS(ROW(R254),MATCH(R$167,$166:$166,0),1,1)&amp;":"&amp;ADDRESS(ROW(R254),COLUMN(R254)-1,1,1),TRUE))&gt;0,"",
                    IF(COUNTIF(INDIRECT(ADDRESS(ROW(R254),MATCH(R$167,$166:$166,0),1,1)&amp;":"&amp;ADDRESS(ROW(R254),COLUMN(R254)-1,1,1),TRUE),"OK")&gt;0,"OK","NOK")),
              IF(R$8&gt;=VLOOKUP($A254,'2.2'!$D:$O,5,FALSE),"OK","NOK")),
         "")</f>
        <v/>
      </c>
      <c r="S254" s="1159" t="str">
        <f ca="1">IF(intern2!T90&gt;0,
        IF(S$166="X",
              IF(COUNTBLANK(INDIRECT(ADDRESS(ROW(S254),MATCH(S$167,$166:$166,0),1,1)&amp;":"&amp;ADDRESS(ROW(S254),COLUMN(S254)-1,1,1),TRUE))&gt;0,"",
                    IF(COUNTIF(INDIRECT(ADDRESS(ROW(S254),MATCH(S$167,$166:$166,0),1,1)&amp;":"&amp;ADDRESS(ROW(S254),COLUMN(S254)-1,1,1),TRUE),"OK")&gt;0,"OK","NOK")),
              IF(S$8&gt;=VLOOKUP($A254,'2.2'!$D:$O,5,FALSE),"OK","NOK")),
         "")</f>
        <v/>
      </c>
      <c r="T254" s="1156" t="str">
        <f ca="1">IF(intern2!U90&gt;0,
        IF(T$166="X",
              IF(COUNTBLANK(INDIRECT(ADDRESS(ROW(T254),MATCH(T$167,$166:$166,0),1,1)&amp;":"&amp;ADDRESS(ROW(T254),COLUMN(T254)-1,1,1),TRUE))&gt;0,"",
                    IF(COUNTIF(INDIRECT(ADDRESS(ROW(T254),MATCH(T$167,$166:$166,0),1,1)&amp;":"&amp;ADDRESS(ROW(T254),COLUMN(T254)-1,1,1),TRUE),"OK")&gt;0,"OK","NOK")),
              IF(T$8&gt;=VLOOKUP($A254,'2.2'!$D:$O,5,FALSE),"OK","NOK")),
         "")</f>
        <v/>
      </c>
      <c r="U254" s="1156" t="str">
        <f ca="1">IF(intern2!V90&gt;0,
        IF(U$166="X",
              IF(COUNTBLANK(INDIRECT(ADDRESS(ROW(U254),MATCH(U$167,$166:$166,0),1,1)&amp;":"&amp;ADDRESS(ROW(U254),COLUMN(U254)-1,1,1),TRUE))&gt;0,"",
                    IF(COUNTIF(INDIRECT(ADDRESS(ROW(U254),MATCH(U$167,$166:$166,0),1,1)&amp;":"&amp;ADDRESS(ROW(U254),COLUMN(U254)-1,1,1),TRUE),"OK")&gt;0,"OK","NOK")),
              IF(U$8&gt;=VLOOKUP($A254,'2.2'!$D:$O,5,FALSE),"OK","NOK")),
         "")</f>
        <v/>
      </c>
      <c r="V254" s="1156" t="str">
        <f ca="1">IF(intern2!W90&gt;0,
        IF(V$166="X",
              IF(COUNTBLANK(INDIRECT(ADDRESS(ROW(V254),MATCH(V$167,$166:$166,0),1,1)&amp;":"&amp;ADDRESS(ROW(V254),COLUMN(V254)-1,1,1),TRUE))&gt;0,"",
                    IF(COUNTIF(INDIRECT(ADDRESS(ROW(V254),MATCH(V$167,$166:$166,0),1,1)&amp;":"&amp;ADDRESS(ROW(V254),COLUMN(V254)-1,1,1),TRUE),"OK")&gt;0,"OK","NOK")),
              IF(V$8&gt;=VLOOKUP($A254,'2.2'!$D:$O,5,FALSE),"OK","NOK")),
         "")</f>
        <v/>
      </c>
      <c r="W254" s="1156" t="str">
        <f ca="1">IF(intern2!X90&gt;0,
        IF(W$166="X",
              IF(COUNTBLANK(INDIRECT(ADDRESS(ROW(W254),MATCH(W$167,$166:$166,0),1,1)&amp;":"&amp;ADDRESS(ROW(W254),COLUMN(W254)-1,1,1),TRUE))&gt;0,"",
                    IF(COUNTIF(INDIRECT(ADDRESS(ROW(W254),MATCH(W$167,$166:$166,0),1,1)&amp;":"&amp;ADDRESS(ROW(W254),COLUMN(W254)-1,1,1),TRUE),"OK")&gt;0,"OK","NOK")),
              IF(W$8&gt;=VLOOKUP($A254,'2.2'!$D:$O,5,FALSE),"OK","NOK")),
         "")</f>
        <v/>
      </c>
      <c r="X254" s="1156" t="str">
        <f ca="1">IF(intern2!Y90&gt;0,
        IF(X$166="X",
              IF(COUNTBLANK(INDIRECT(ADDRESS(ROW(X254),MATCH(X$167,$166:$166,0),1,1)&amp;":"&amp;ADDRESS(ROW(X254),COLUMN(X254)-1,1,1),TRUE))&gt;0,"",
                    IF(COUNTIF(INDIRECT(ADDRESS(ROW(X254),MATCH(X$167,$166:$166,0),1,1)&amp;":"&amp;ADDRESS(ROW(X254),COLUMN(X254)-1,1,1),TRUE),"OK")&gt;0,"OK","NOK")),
              IF(X$8&gt;=VLOOKUP($A254,'2.2'!$D:$O,5,FALSE),"OK","NOK")),
         "")</f>
        <v/>
      </c>
      <c r="Y254" s="1170" t="str">
        <f ca="1">IF(intern2!Z90&gt;0,
        IF(Y$166="X",
              IF(COUNTBLANK(INDIRECT(ADDRESS(ROW(Y254),MATCH(Y$167,$166:$166,0),1,1)&amp;":"&amp;ADDRESS(ROW(Y254),COLUMN(Y254)-1,1,1),TRUE))&gt;0,"",
                    IF(COUNTIF(INDIRECT(ADDRESS(ROW(Y254),MATCH(Y$167,$166:$166,0),1,1)&amp;":"&amp;ADDRESS(ROW(Y254),COLUMN(Y254)-1,1,1),TRUE),"OK")&gt;0,"OK","NOK")),
              IF(Y$8&gt;=VLOOKUP($A254,'2.2'!$D:$O,5,FALSE),"OK","NOK")),
         "")</f>
        <v/>
      </c>
      <c r="Z254" s="1269" t="str">
        <f ca="1">IF(intern2!AA90&gt;0,
        IF(Z$166="X",
              IF(COUNTBLANK(INDIRECT(ADDRESS(ROW(Z254),MATCH(Z$167,$166:$166,0),1,1)&amp;":"&amp;ADDRESS(ROW(Z254),COLUMN(Z254)-1,1,1),TRUE))&gt;0,"",
                    IF(COUNTIF(INDIRECT(ADDRESS(ROW(Z254),MATCH(Z$167,$166:$166,0),1,1)&amp;":"&amp;ADDRESS(ROW(Z254),COLUMN(Z254)-1,1,1),TRUE),"OK")&gt;0,"OK","NOK")),
              IF(Z$8&gt;=VLOOKUP($A254,'2.2'!$D:$O,5,FALSE),"OK","NOK")),
         "")</f>
        <v/>
      </c>
      <c r="AA254" s="1156" t="str">
        <f ca="1">IF(intern2!AB90&gt;0,
        IF(AA$166="X",
              IF(COUNTBLANK(INDIRECT(ADDRESS(ROW(AA254),MATCH(AA$167,$166:$166,0),1,1)&amp;":"&amp;ADDRESS(ROW(AA254),COLUMN(AA254)-1,1,1),TRUE))&gt;0,"",
                    IF(COUNTIF(INDIRECT(ADDRESS(ROW(AA254),MATCH(AA$167,$166:$166,0),1,1)&amp;":"&amp;ADDRESS(ROW(AA254),COLUMN(AA254)-1,1,1),TRUE),"OK")&gt;0,"OK","NOK")),
              IF(AA$8&gt;=VLOOKUP($A254,'2.2'!$D:$O,5,FALSE),"OK","NOK")),
         "")</f>
        <v/>
      </c>
      <c r="AB254" s="1156" t="str">
        <f ca="1">IF(intern2!AC90&gt;0,
        IF(AB$166="X",
              IF(COUNTBLANK(INDIRECT(ADDRESS(ROW(AB254),MATCH(AB$167,$166:$166,0),1,1)&amp;":"&amp;ADDRESS(ROW(AB254),COLUMN(AB254)-1,1,1),TRUE))&gt;0,"",
                    IF(COUNTIF(INDIRECT(ADDRESS(ROW(AB254),MATCH(AB$167,$166:$166,0),1,1)&amp;":"&amp;ADDRESS(ROW(AB254),COLUMN(AB254)-1,1,1),TRUE),"OK")&gt;0,"OK","NOK")),
              IF(AB$8&gt;=VLOOKUP($A254,'2.2'!$D:$O,5,FALSE),"OK","NOK")),
         "")</f>
        <v/>
      </c>
      <c r="AC254" s="1156" t="str">
        <f ca="1">IF(intern2!AD90&gt;0,
        IF(AC$166="X",
              IF(COUNTBLANK(INDIRECT(ADDRESS(ROW(AC254),MATCH(AC$167,$166:$166,0),1,1)&amp;":"&amp;ADDRESS(ROW(AC254),COLUMN(AC254)-1,1,1),TRUE))&gt;0,"",
                    IF(COUNTIF(INDIRECT(ADDRESS(ROW(AC254),MATCH(AC$167,$166:$166,0),1,1)&amp;":"&amp;ADDRESS(ROW(AC254),COLUMN(AC254)-1,1,1),TRUE),"OK")&gt;0,"OK","NOK")),
              IF(AC$8&gt;=VLOOKUP($A254,'2.2'!$D:$O,5,FALSE),"OK","NOK")),
         "")</f>
        <v/>
      </c>
      <c r="AD254" s="1156" t="str">
        <f ca="1">IF(intern2!AE90&gt;0,
        IF(AD$166="X",
              IF(COUNTBLANK(INDIRECT(ADDRESS(ROW(AD254),MATCH(AD$167,$166:$166,0),1,1)&amp;":"&amp;ADDRESS(ROW(AD254),COLUMN(AD254)-1,1,1),TRUE))&gt;0,"",
                    IF(COUNTIF(INDIRECT(ADDRESS(ROW(AD254),MATCH(AD$167,$166:$166,0),1,1)&amp;":"&amp;ADDRESS(ROW(AD254),COLUMN(AD254)-1,1,1),TRUE),"OK")&gt;0,"OK","NOK")),
              IF(AD$8&gt;=VLOOKUP($A254,'2.2'!$D:$O,5,FALSE),"OK","NOK")),
         "")</f>
        <v/>
      </c>
      <c r="AE254" s="1160" t="str">
        <f ca="1">IF(intern2!AF90&gt;0,
        IF(AE$166="X",
              IF(COUNTBLANK(INDIRECT(ADDRESS(ROW(AE254),MATCH(AE$167,$166:$166,0),1,1)&amp;":"&amp;ADDRESS(ROW(AE254),COLUMN(AE254)-1,1,1),TRUE))&gt;0,"",
                    IF(COUNTIF(INDIRECT(ADDRESS(ROW(AE254),MATCH(AE$167,$166:$166,0),1,1)&amp;":"&amp;ADDRESS(ROW(AE254),COLUMN(AE254)-1,1,1),TRUE),"OK")&gt;0,"OK","NOK")),
              IF(AE$8&gt;=VLOOKUP($A254,'2.2'!$D:$O,5,FALSE),"OK","NOK")),
         "")</f>
        <v/>
      </c>
      <c r="AF254" s="1269" t="str">
        <f ca="1">IF(intern2!AG90&gt;0,
        IF(AF$166="X",
              IF(COUNTBLANK(INDIRECT(ADDRESS(ROW(AF254),MATCH(AF$167,$166:$166,0),1,1)&amp;":"&amp;ADDRESS(ROW(AF254),COLUMN(AF254)-1,1,1),TRUE))&gt;0,"",
                    IF(COUNTIF(INDIRECT(ADDRESS(ROW(AF254),MATCH(AF$167,$166:$166,0),1,1)&amp;":"&amp;ADDRESS(ROW(AF254),COLUMN(AF254)-1,1,1),TRUE),"OK")&gt;0,"OK","NOK")),
              IF(AF$8&gt;=VLOOKUP($A254,'2.2'!$D:$O,5,FALSE),"OK","NOK")),
         "")</f>
        <v/>
      </c>
      <c r="AG254" s="1160" t="str">
        <f ca="1">IF(intern2!AH90&gt;0,
        IF(AG$166="X",
              IF(COUNTBLANK(INDIRECT(ADDRESS(ROW(AG254),MATCH(AG$167,$166:$166,0),1,1)&amp;":"&amp;ADDRESS(ROW(AG254),COLUMN(AG254)-1,1,1),TRUE))&gt;0,"",
                    IF(COUNTIF(INDIRECT(ADDRESS(ROW(AG254),MATCH(AG$167,$166:$166,0),1,1)&amp;":"&amp;ADDRESS(ROW(AG254),COLUMN(AG254)-1,1,1),TRUE),"OK")&gt;0,"OK","NOK")),
              IF(AG$8&gt;=VLOOKUP($A254,'2.2'!$D:$O,5,FALSE),"OK","NOK")),
         "")</f>
        <v/>
      </c>
      <c r="AH254" s="1160" t="str">
        <f ca="1">IF(intern2!AI90&gt;0,
        IF(AH$166="X",
              IF(COUNTBLANK(INDIRECT(ADDRESS(ROW(AH254),MATCH(AH$167,$166:$166,0),1,1)&amp;":"&amp;ADDRESS(ROW(AH254),COLUMN(AH254)-1,1,1),TRUE))&gt;0,"",
                    IF(COUNTIF(INDIRECT(ADDRESS(ROW(AH254),MATCH(AH$167,$166:$166,0),1,1)&amp;":"&amp;ADDRESS(ROW(AH254),COLUMN(AH254)-1,1,1),TRUE),"OK")&gt;0,"OK","NOK")),
              IF(AH$8&gt;=VLOOKUP($A254,'2.2'!$D:$O,5,FALSE),"OK","NOK")),
         "")</f>
        <v/>
      </c>
      <c r="AI254" s="1156" t="str">
        <f ca="1">IF(intern2!AJ90&gt;0,
        IF(AI$166="X",
              IF(COUNTBLANK(INDIRECT(ADDRESS(ROW(AI254),MATCH(AI$167,$166:$166,0),1,1)&amp;":"&amp;ADDRESS(ROW(AI254),COLUMN(AI254)-1,1,1),TRUE))&gt;0,"",
                    IF(COUNTIF(INDIRECT(ADDRESS(ROW(AI254),MATCH(AI$167,$166:$166,0),1,1)&amp;":"&amp;ADDRESS(ROW(AI254),COLUMN(AI254)-1,1,1),TRUE),"OK")&gt;0,"OK","NOK")),
              IF(AI$8&gt;=VLOOKUP($A254,'2.2'!$D:$O,5,FALSE),"OK","NOK")),
         "")</f>
        <v/>
      </c>
      <c r="AJ254" s="1156" t="str">
        <f ca="1">IF(intern2!AK90&gt;0,
        IF(AJ$166="X",
              IF(COUNTBLANK(INDIRECT(ADDRESS(ROW(AJ254),MATCH(AJ$167,$166:$166,0),1,1)&amp;":"&amp;ADDRESS(ROW(AJ254),COLUMN(AJ254)-1,1,1),TRUE))&gt;0,"",
                    IF(COUNTIF(INDIRECT(ADDRESS(ROW(AJ254),MATCH(AJ$167,$166:$166,0),1,1)&amp;":"&amp;ADDRESS(ROW(AJ254),COLUMN(AJ254)-1,1,1),TRUE),"OK")&gt;0,"OK","NOK")),
              IF(AJ$8&gt;=VLOOKUP($A254,'2.2'!$D:$O,5,FALSE),"OK","NOK")),
         "")</f>
        <v/>
      </c>
      <c r="AK254" s="1156" t="str">
        <f ca="1">IF(intern2!AL90&gt;0,
        IF(AK$166="X",
              IF(COUNTBLANK(INDIRECT(ADDRESS(ROW(AK254),MATCH(AK$167,$166:$166,0),1,1)&amp;":"&amp;ADDRESS(ROW(AK254),COLUMN(AK254)-1,1,1),TRUE))&gt;0,"",
                    IF(COUNTIF(INDIRECT(ADDRESS(ROW(AK254),MATCH(AK$167,$166:$166,0),1,1)&amp;":"&amp;ADDRESS(ROW(AK254),COLUMN(AK254)-1,1,1),TRUE),"OK")&gt;0,"OK","NOK")),
              IF(AK$8&gt;=VLOOKUP($A254,'2.2'!$D:$O,5,FALSE),"OK","NOK")),
         "")</f>
        <v/>
      </c>
      <c r="AL254" s="1156" t="str">
        <f ca="1">IF(intern2!AM90&gt;0,
        IF(AL$166="X",
              IF(COUNTBLANK(INDIRECT(ADDRESS(ROW(AL254),MATCH(AL$167,$166:$166,0),1,1)&amp;":"&amp;ADDRESS(ROW(AL254),COLUMN(AL254)-1,1,1),TRUE))&gt;0,"",
                    IF(COUNTIF(INDIRECT(ADDRESS(ROW(AL254),MATCH(AL$167,$166:$166,0),1,1)&amp;":"&amp;ADDRESS(ROW(AL254),COLUMN(AL254)-1,1,1),TRUE),"OK")&gt;0,"OK","NOK")),
              IF(AL$8&gt;=VLOOKUP($A254,'2.2'!$D:$O,5,FALSE),"OK","NOK")),
         "")</f>
        <v/>
      </c>
      <c r="AM254" s="1269" t="str">
        <f ca="1">IF(intern2!AN90&gt;0,
        IF(AM$166="X",
              IF(COUNTBLANK(INDIRECT(ADDRESS(ROW(AM254),MATCH(AM$167,$166:$166,0),1,1)&amp;":"&amp;ADDRESS(ROW(AM254),COLUMN(AM254)-1,1,1),TRUE))&gt;0,"",
                    IF(COUNTIF(INDIRECT(ADDRESS(ROW(AM254),MATCH(AM$167,$166:$166,0),1,1)&amp;":"&amp;ADDRESS(ROW(AM254),COLUMN(AM254)-1,1,1),TRUE),"OK")&gt;0,"OK","NOK")),
              IF(AM$8&gt;=VLOOKUP($A254,'2.2'!$D:$O,5,FALSE),"OK","NOK")),
         "")</f>
        <v/>
      </c>
      <c r="AN254" s="1170" t="str">
        <f ca="1">IF(intern2!AO90&gt;0,
        IF(AN$166="X",
              IF(COUNTBLANK(INDIRECT(ADDRESS(ROW(AN254),MATCH(AN$167,$166:$166,0),1,1)&amp;":"&amp;ADDRESS(ROW(AN254),COLUMN(AN254)-1,1,1),TRUE))&gt;0,"",
                    IF(COUNTIF(INDIRECT(ADDRESS(ROW(AN254),MATCH(AN$167,$166:$166,0),1,1)&amp;":"&amp;ADDRESS(ROW(AN254),COLUMN(AN254)-1,1,1),TRUE),"OK")&gt;0,"OK","NOK")),
              IF(AN$8&gt;=VLOOKUP($A254,'2.2'!$D:$O,5,FALSE),"OK","NOK")),
         "")</f>
        <v/>
      </c>
      <c r="AO254" s="1156" t="str">
        <f ca="1">IF(intern2!AP90&gt;0,
        IF(AO$166="X",
              IF(COUNTBLANK(INDIRECT(ADDRESS(ROW(AO254),MATCH(AO$167,$166:$166,0),1,1)&amp;":"&amp;ADDRESS(ROW(AO254),COLUMN(AO254)-1,1,1),TRUE))&gt;0,"",
                    IF(COUNTIF(INDIRECT(ADDRESS(ROW(AO254),MATCH(AO$167,$166:$166,0),1,1)&amp;":"&amp;ADDRESS(ROW(AO254),COLUMN(AO254)-1,1,1),TRUE),"OK")&gt;0,"OK","NOK")),
              IF(AO$8&gt;=VLOOKUP($A254,'2.2'!$D:$O,5,FALSE),"OK","NOK")),
         "")</f>
        <v/>
      </c>
      <c r="AP254" s="1156" t="str">
        <f ca="1">IF(intern2!AQ90&gt;0,
        IF(AP$166="X",
              IF(COUNTBLANK(INDIRECT(ADDRESS(ROW(AP254),MATCH(AP$167,$166:$166,0),1,1)&amp;":"&amp;ADDRESS(ROW(AP254),COLUMN(AP254)-1,1,1),TRUE))&gt;0,"",
                    IF(COUNTIF(INDIRECT(ADDRESS(ROW(AP254),MATCH(AP$167,$166:$166,0),1,1)&amp;":"&amp;ADDRESS(ROW(AP254),COLUMN(AP254)-1,1,1),TRUE),"OK")&gt;0,"OK","NOK")),
              IF(AP$8&gt;=VLOOKUP($A254,'2.2'!$D:$O,5,FALSE),"OK","NOK")),
         "")</f>
        <v/>
      </c>
      <c r="AQ254" s="1269" t="str">
        <f ca="1">IF(intern2!AR90&gt;0,
        IF(AQ$166="X",
              IF(COUNTBLANK(INDIRECT(ADDRESS(ROW(AQ254),MATCH(AQ$167,$166:$166,0),1,1)&amp;":"&amp;ADDRESS(ROW(AQ254),COLUMN(AQ254)-1,1,1),TRUE))&gt;0,"",
                    IF(COUNTIF(INDIRECT(ADDRESS(ROW(AQ254),MATCH(AQ$167,$166:$166,0),1,1)&amp;":"&amp;ADDRESS(ROW(AQ254),COLUMN(AQ254)-1,1,1),TRUE),"OK")&gt;0,"OK","NOK")),
              IF(AQ$8&gt;=VLOOKUP($A254,'2.2'!$D:$O,5,FALSE),"OK","NOK")),
         "")</f>
        <v/>
      </c>
      <c r="AR254" s="1156" t="str">
        <f ca="1">IF(intern2!AS90&gt;0,
        IF(AR$166="X",
              IF(COUNTBLANK(INDIRECT(ADDRESS(ROW(AR254),MATCH(AR$167,$166:$166,0),1,1)&amp;":"&amp;ADDRESS(ROW(AR254),COLUMN(AR254)-1,1,1),TRUE))&gt;0,"",
                    IF(COUNTIF(INDIRECT(ADDRESS(ROW(AR254),MATCH(AR$167,$166:$166,0),1,1)&amp;":"&amp;ADDRESS(ROW(AR254),COLUMN(AR254)-1,1,1),TRUE),"OK")&gt;0,"OK","NOK")),
              IF(AR$8&gt;=VLOOKUP($A254,'2.2'!$D:$O,5,FALSE),"OK","NOK")),
         "")</f>
        <v/>
      </c>
      <c r="AS254" s="1156" t="str">
        <f ca="1">IF(intern2!AT90&gt;0,
        IF(AS$166="X",
              IF(COUNTBLANK(INDIRECT(ADDRESS(ROW(AS254),MATCH(AS$167,$166:$166,0),1,1)&amp;":"&amp;ADDRESS(ROW(AS254),COLUMN(AS254)-1,1,1),TRUE))&gt;0,"",
                    IF(COUNTIF(INDIRECT(ADDRESS(ROW(AS254),MATCH(AS$167,$166:$166,0),1,1)&amp;":"&amp;ADDRESS(ROW(AS254),COLUMN(AS254)-1,1,1),TRUE),"OK")&gt;0,"OK","NOK")),
              IF(AS$8&gt;=VLOOKUP($A254,'2.2'!$D:$O,5,FALSE),"OK","NOK")),
         "")</f>
        <v/>
      </c>
      <c r="AT254" s="1269" t="str">
        <f ca="1">IF(intern2!AU90&gt;0,
        IF(AT$166="X",
              IF(COUNTBLANK(INDIRECT(ADDRESS(ROW(AT254),MATCH(AT$167,$166:$166,0),1,1)&amp;":"&amp;ADDRESS(ROW(AT254),COLUMN(AT254)-1,1,1),TRUE))&gt;0,"",
                    IF(COUNTIF(INDIRECT(ADDRESS(ROW(AT254),MATCH(AT$167,$166:$166,0),1,1)&amp;":"&amp;ADDRESS(ROW(AT254),COLUMN(AT254)-1,1,1),TRUE),"OK")&gt;0,"OK","NOK")),
              IF(AT$8&gt;=VLOOKUP($A254,'2.2'!$D:$O,5,FALSE),"OK","NOK")),
         "")</f>
        <v/>
      </c>
      <c r="AU254" s="1156" t="str">
        <f ca="1">IF(intern2!AV90&gt;0,
        IF(AU$166="X",
              IF(COUNTBLANK(INDIRECT(ADDRESS(ROW(AU254),MATCH(AU$167,$166:$166,0),1,1)&amp;":"&amp;ADDRESS(ROW(AU254),COLUMN(AU254)-1,1,1),TRUE))&gt;0,"",
                    IF(COUNTIF(INDIRECT(ADDRESS(ROW(AU254),MATCH(AU$167,$166:$166,0),1,1)&amp;":"&amp;ADDRESS(ROW(AU254),COLUMN(AU254)-1,1,1),TRUE),"OK")&gt;0,"OK","NOK")),
              IF(AU$8&gt;=VLOOKUP($A254,'2.2'!$D:$O,5,FALSE),"OK","NOK")),
         "")</f>
        <v/>
      </c>
      <c r="AV254" s="1156" t="str">
        <f ca="1">IF(intern2!AW90&gt;0,
        IF(AV$166="X",
              IF(COUNTBLANK(INDIRECT(ADDRESS(ROW(AV254),MATCH(AV$167,$166:$166,0),1,1)&amp;":"&amp;ADDRESS(ROW(AV254),COLUMN(AV254)-1,1,1),TRUE))&gt;0,"",
                    IF(COUNTIF(INDIRECT(ADDRESS(ROW(AV254),MATCH(AV$167,$166:$166,0),1,1)&amp;":"&amp;ADDRESS(ROW(AV254),COLUMN(AV254)-1,1,1),TRUE),"OK")&gt;0,"OK","NOK")),
              IF(AV$8&gt;=VLOOKUP($A254,'2.2'!$D:$O,5,FALSE),"OK","NOK")),
         "")</f>
        <v/>
      </c>
      <c r="AW254" s="1156" t="str">
        <f ca="1">IF(intern2!AX90&gt;0,
        IF(AW$166="X",
              IF(COUNTBLANK(INDIRECT(ADDRESS(ROW(AW254),MATCH(AW$167,$166:$166,0),1,1)&amp;":"&amp;ADDRESS(ROW(AW254),COLUMN(AW254)-1,1,1),TRUE))&gt;0,"",
                    IF(COUNTIF(INDIRECT(ADDRESS(ROW(AW254),MATCH(AW$167,$166:$166,0),1,1)&amp;":"&amp;ADDRESS(ROW(AW254),COLUMN(AW254)-1,1,1),TRUE),"OK")&gt;0,"OK","NOK")),
              IF(AW$8&gt;=VLOOKUP($A254,'2.2'!$D:$O,5,FALSE),"OK","NOK")),
         "")</f>
        <v/>
      </c>
      <c r="AX254" s="1156" t="str">
        <f ca="1">IF(intern2!AY90&gt;0,
        IF(AX$166="X",
              IF(COUNTBLANK(INDIRECT(ADDRESS(ROW(AX254),MATCH(AX$167,$166:$166,0),1,1)&amp;":"&amp;ADDRESS(ROW(AX254),COLUMN(AX254)-1,1,1),TRUE))&gt;0,"",
                    IF(COUNTIF(INDIRECT(ADDRESS(ROW(AX254),MATCH(AX$167,$166:$166,0),1,1)&amp;":"&amp;ADDRESS(ROW(AX254),COLUMN(AX254)-1,1,1),TRUE),"OK")&gt;0,"OK","NOK")),
              IF(AX$8&gt;=VLOOKUP($A254,'2.2'!$D:$O,5,FALSE),"OK","NOK")),
         "")</f>
        <v/>
      </c>
      <c r="AY254" s="1156" t="str">
        <f ca="1">IF(intern2!AZ90&gt;0,
        IF(AY$166="X",
              IF(COUNTBLANK(INDIRECT(ADDRESS(ROW(AY254),MATCH(AY$167,$166:$166,0),1,1)&amp;":"&amp;ADDRESS(ROW(AY254),COLUMN(AY254)-1,1,1),TRUE))&gt;0,"",
                    IF(COUNTIF(INDIRECT(ADDRESS(ROW(AY254),MATCH(AY$167,$166:$166,0),1,1)&amp;":"&amp;ADDRESS(ROW(AY254),COLUMN(AY254)-1,1,1),TRUE),"OK")&gt;0,"OK","NOK")),
              IF(AY$8&gt;=VLOOKUP($A254,'2.2'!$D:$O,5,FALSE),"OK","NOK")),
         "")</f>
        <v/>
      </c>
      <c r="AZ254" s="1269" t="str">
        <f ca="1">IF(intern2!BA90&gt;0,
        IF(AZ$166="X",
              IF(COUNTBLANK(INDIRECT(ADDRESS(ROW(AZ254),MATCH(AZ$167,$166:$166,0),1,1)&amp;":"&amp;ADDRESS(ROW(AZ254),COLUMN(AZ254)-1,1,1),TRUE))&gt;0,"",
                    IF(COUNTIF(INDIRECT(ADDRESS(ROW(AZ254),MATCH(AZ$167,$166:$166,0),1,1)&amp;":"&amp;ADDRESS(ROW(AZ254),COLUMN(AZ254)-1,1,1),TRUE),"OK")&gt;0,"OK","NOK")),
              IF(AZ$8&gt;=VLOOKUP($A254,'2.2'!$D:$O,5,FALSE),"OK","NOK")),
         "")</f>
        <v/>
      </c>
      <c r="BA254" s="1156" t="str">
        <f ca="1">IF(intern2!BB90&gt;0,
        IF(BA$166="X",
              IF(COUNTBLANK(INDIRECT(ADDRESS(ROW(BA254),MATCH(BA$167,$166:$166,0),1,1)&amp;":"&amp;ADDRESS(ROW(BA254),COLUMN(BA254)-1,1,1),TRUE))&gt;0,"",
                    IF(COUNTIF(INDIRECT(ADDRESS(ROW(BA254),MATCH(BA$167,$166:$166,0),1,1)&amp;":"&amp;ADDRESS(ROW(BA254),COLUMN(BA254)-1,1,1),TRUE),"OK")&gt;0,"OK","NOK")),
              IF(BA$8&gt;=VLOOKUP($A254,'2.2'!$D:$O,5,FALSE),"OK","NOK")),
         "")</f>
        <v/>
      </c>
      <c r="BB254" s="1156" t="str">
        <f ca="1">IF(intern2!BC90&gt;0,
        IF(BB$166="X",
              IF(COUNTBLANK(INDIRECT(ADDRESS(ROW(BB254),MATCH(BB$167,$166:$166,0),1,1)&amp;":"&amp;ADDRESS(ROW(BB254),COLUMN(BB254)-1,1,1),TRUE))&gt;0,"",
                    IF(COUNTIF(INDIRECT(ADDRESS(ROW(BB254),MATCH(BB$167,$166:$166,0),1,1)&amp;":"&amp;ADDRESS(ROW(BB254),COLUMN(BB254)-1,1,1),TRUE),"OK")&gt;0,"OK","NOK")),
              IF(BB$8&gt;=VLOOKUP($A254,'2.2'!$D:$O,5,FALSE),"OK","NOK")),
         "")</f>
        <v/>
      </c>
      <c r="BC254" s="1156" t="str">
        <f ca="1">IF(intern2!BD90&gt;0,
        IF(BC$166="X",
              IF(COUNTBLANK(INDIRECT(ADDRESS(ROW(BC254),MATCH(BC$167,$166:$166,0),1,1)&amp;":"&amp;ADDRESS(ROW(BC254),COLUMN(BC254)-1,1,1),TRUE))&gt;0,"",
                    IF(COUNTIF(INDIRECT(ADDRESS(ROW(BC254),MATCH(BC$167,$166:$166,0),1,1)&amp;":"&amp;ADDRESS(ROW(BC254),COLUMN(BC254)-1,1,1),TRUE),"OK")&gt;0,"OK","NOK")),
              IF(BC$8&gt;=VLOOKUP($A254,'2.2'!$D:$O,5,FALSE),"OK","NOK")),
         "")</f>
        <v/>
      </c>
      <c r="BD254" s="1156" t="str">
        <f ca="1">IF(intern2!BE90&gt;0,
        IF(BD$166="X",
              IF(COUNTBLANK(INDIRECT(ADDRESS(ROW(BD254),MATCH(BD$167,$166:$166,0),1,1)&amp;":"&amp;ADDRESS(ROW(BD254),COLUMN(BD254)-1,1,1),TRUE))&gt;0,"",
                    IF(COUNTIF(INDIRECT(ADDRESS(ROW(BD254),MATCH(BD$167,$166:$166,0),1,1)&amp;":"&amp;ADDRESS(ROW(BD254),COLUMN(BD254)-1,1,1),TRUE),"OK")&gt;0,"OK","NOK")),
              IF(BD$8&gt;=VLOOKUP($A254,'2.2'!$D:$O,5,FALSE),"OK","NOK")),
         "")</f>
        <v/>
      </c>
      <c r="BE254" s="1156" t="str">
        <f ca="1">IF(intern2!BF90&gt;0,
        IF(BE$166="X",
              IF(COUNTBLANK(INDIRECT(ADDRESS(ROW(BE254),MATCH(BE$167,$166:$166,0),1,1)&amp;":"&amp;ADDRESS(ROW(BE254),COLUMN(BE254)-1,1,1),TRUE))&gt;0,"",
                    IF(COUNTIF(INDIRECT(ADDRESS(ROW(BE254),MATCH(BE$167,$166:$166,0),1,1)&amp;":"&amp;ADDRESS(ROW(BE254),COLUMN(BE254)-1,1,1),TRUE),"OK")&gt;0,"OK","NOK")),
              IF(BE$8&gt;=VLOOKUP($A254,'2.2'!$D:$O,5,FALSE),"OK","NOK")),
         "")</f>
        <v/>
      </c>
      <c r="BF254" s="1170" t="str">
        <f ca="1">IF(intern2!BG90&gt;0,
        IF(BF$166="X",
              IF(COUNTBLANK(INDIRECT(ADDRESS(ROW(BF254),MATCH(BF$167,$166:$166,0),1,1)&amp;":"&amp;ADDRESS(ROW(BF254),COLUMN(BF254)-1,1,1),TRUE))&gt;0,"",
                    IF(COUNTIF(INDIRECT(ADDRESS(ROW(BF254),MATCH(BF$167,$166:$166,0),1,1)&amp;":"&amp;ADDRESS(ROW(BF254),COLUMN(BF254)-1,1,1),TRUE),"OK")&gt;0,"OK","NOK")),
              IF(BF$8&gt;=VLOOKUP($A254,'2.2'!$D:$O,5,FALSE),"OK","NOK")),
         "")</f>
        <v>NOK</v>
      </c>
      <c r="BG254" s="1269" t="str">
        <f ca="1">IF(intern2!BH90&gt;0,
        IF(BG$166="X",
              IF(COUNTBLANK(INDIRECT(ADDRESS(ROW(BG254),MATCH(BG$167,$166:$166,0),1,1)&amp;":"&amp;ADDRESS(ROW(BG254),COLUMN(BG254)-1,1,1),TRUE))&gt;0,"",
                    IF(COUNTIF(INDIRECT(ADDRESS(ROW(BG254),MATCH(BG$167,$166:$166,0),1,1)&amp;":"&amp;ADDRESS(ROW(BG254),COLUMN(BG254)-1,1,1),TRUE),"OK")&gt;0,"OK","NOK")),
              IF(BG$8&gt;=VLOOKUP($A254,'2.2'!$D:$O,5,FALSE),"OK","NOK")),
         "")</f>
        <v/>
      </c>
      <c r="BH254" s="1176" t="str">
        <f t="shared" ca="1" si="77"/>
        <v>NOK</v>
      </c>
      <c r="BI254" s="1176"/>
    </row>
    <row r="255" spans="1:62" ht="52.8" x14ac:dyDescent="0.25">
      <c r="A255" s="716" t="str">
        <f t="shared" ref="A255:B255" si="99">+A95</f>
        <v>URO1.1.9</v>
      </c>
      <c r="B255" s="1157" t="str">
        <f t="shared" si="99"/>
        <v>Linfoadenectomia retroperitonale dopo chemioterapia per tumore ai testicoli (CIMAS)</v>
      </c>
      <c r="C255" s="1156" t="str">
        <f ca="1">IF(intern2!D91&gt;0,
        IF(C$166="X",
              IF(COUNTBLANK(INDIRECT(ADDRESS(ROW(C255),MATCH(C$167,$166:$166,0),1,1)&amp;":"&amp;ADDRESS(ROW(C255),COLUMN(C255)-1,1,1),TRUE))&gt;0,"",
                    IF(COUNTIF(INDIRECT(ADDRESS(ROW(C255),MATCH(C$167,$166:$166,0),1,1)&amp;":"&amp;ADDRESS(ROW(C255),COLUMN(C255)-1,1,1),TRUE),"OK")&gt;0,"OK","NOK")),
              IF(C$8&gt;=VLOOKUP($A255,'2.2'!$D:$O,5,FALSE),"OK","NOK")),
         "")</f>
        <v/>
      </c>
      <c r="D255" s="1156" t="str">
        <f ca="1">IF(intern2!E91&gt;0,
        IF(D$166="X",
              IF(COUNTBLANK(INDIRECT(ADDRESS(ROW(D255),MATCH(D$167,$166:$166,0),1,1)&amp;":"&amp;ADDRESS(ROW(D255),COLUMN(D255)-1,1,1),TRUE))&gt;0,"",
                    IF(COUNTIF(INDIRECT(ADDRESS(ROW(D255),MATCH(D$167,$166:$166,0),1,1)&amp;":"&amp;ADDRESS(ROW(D255),COLUMN(D255)-1,1,1),TRUE),"OK")&gt;0,"OK","NOK")),
              IF(D$8&gt;=VLOOKUP($A255,'2.2'!$D:$O,5,FALSE),"OK","NOK")),
         "")</f>
        <v/>
      </c>
      <c r="E255" s="1156" t="str">
        <f ca="1">IF(intern2!F91&gt;0,
        IF(E$166="X",
              IF(COUNTBLANK(INDIRECT(ADDRESS(ROW(E255),MATCH(E$167,$166:$166,0),1,1)&amp;":"&amp;ADDRESS(ROW(E255),COLUMN(E255)-1,1,1),TRUE))&gt;0,"",
                    IF(COUNTIF(INDIRECT(ADDRESS(ROW(E255),MATCH(E$167,$166:$166,0),1,1)&amp;":"&amp;ADDRESS(ROW(E255),COLUMN(E255)-1,1,1),TRUE),"OK")&gt;0,"OK","NOK")),
              IF(E$8&gt;=VLOOKUP($A255,'2.2'!$D:$O,5,FALSE),"OK","NOK")),
         "")</f>
        <v/>
      </c>
      <c r="F255" s="1156" t="str">
        <f ca="1">IF(intern2!G91&gt;0,
        IF(F$166="X",
              IF(COUNTBLANK(INDIRECT(ADDRESS(ROW(F255),MATCH(F$167,$166:$166,0),1,1)&amp;":"&amp;ADDRESS(ROW(F255),COLUMN(F255)-1,1,1),TRUE))&gt;0,"",
                    IF(COUNTIF(INDIRECT(ADDRESS(ROW(F255),MATCH(F$167,$166:$166,0),1,1)&amp;":"&amp;ADDRESS(ROW(F255),COLUMN(F255)-1,1,1),TRUE),"OK")&gt;0,"OK","NOK")),
              IF(F$8&gt;=VLOOKUP($A255,'2.2'!$D:$O,5,FALSE),"OK","NOK")),
         "")</f>
        <v/>
      </c>
      <c r="G255" s="1156" t="str">
        <f ca="1">IF(intern2!H91&gt;0,
        IF(G$166="X",
              IF(COUNTBLANK(INDIRECT(ADDRESS(ROW(G255),MATCH(G$167,$166:$166,0),1,1)&amp;":"&amp;ADDRESS(ROW(G255),COLUMN(G255)-1,1,1),TRUE))&gt;0,"",
                    IF(COUNTIF(INDIRECT(ADDRESS(ROW(G255),MATCH(G$167,$166:$166,0),1,1)&amp;":"&amp;ADDRESS(ROW(G255),COLUMN(G255)-1,1,1),TRUE),"OK")&gt;0,"OK","NOK")),
              IF(G$8&gt;=VLOOKUP($A255,'2.2'!$D:$O,5,FALSE),"OK","NOK")),
         "")</f>
        <v/>
      </c>
      <c r="H255" s="1156" t="str">
        <f ca="1">IF(intern2!I91&gt;0,
        IF(H$166="X",
              IF(COUNTBLANK(INDIRECT(ADDRESS(ROW(H255),MATCH(H$167,$166:$166,0),1,1)&amp;":"&amp;ADDRESS(ROW(H255),COLUMN(H255)-1,1,1),TRUE))&gt;0,"",
                    IF(COUNTIF(INDIRECT(ADDRESS(ROW(H255),MATCH(H$167,$166:$166,0),1,1)&amp;":"&amp;ADDRESS(ROW(H255),COLUMN(H255)-1,1,1),TRUE),"OK")&gt;0,"OK","NOK")),
              IF(H$8&gt;=VLOOKUP($A255,'2.2'!$D:$O,5,FALSE),"OK","NOK")),
         "")</f>
        <v/>
      </c>
      <c r="I255" s="1269" t="str">
        <f ca="1">IF(intern2!J91&gt;0,
        IF(I$166="X",
              IF(COUNTBLANK(INDIRECT(ADDRESS(ROW(I255),MATCH(I$167,$166:$166,0),1,1)&amp;":"&amp;ADDRESS(ROW(I255),COLUMN(I255)-1,1,1),TRUE))&gt;0,"",
                    IF(COUNTIF(INDIRECT(ADDRESS(ROW(I255),MATCH(I$167,$166:$166,0),1,1)&amp;":"&amp;ADDRESS(ROW(I255),COLUMN(I255)-1,1,1),TRUE),"OK")&gt;0,"OK","NOK")),
              IF(I$8&gt;=VLOOKUP($A255,'2.2'!$D:$O,5,FALSE),"OK","NOK")),
         "")</f>
        <v/>
      </c>
      <c r="J255" s="1159" t="str">
        <f ca="1">IF(intern2!K91&gt;0,
        IF(J$166="X",
              IF(COUNTBLANK(INDIRECT(ADDRESS(ROW(J255),MATCH(J$167,$166:$166,0),1,1)&amp;":"&amp;ADDRESS(ROW(J255),COLUMN(J255)-1,1,1),TRUE))&gt;0,"",
                    IF(COUNTIF(INDIRECT(ADDRESS(ROW(J255),MATCH(J$167,$166:$166,0),1,1)&amp;":"&amp;ADDRESS(ROW(J255),COLUMN(J255)-1,1,1),TRUE),"OK")&gt;0,"OK","NOK")),
              IF(J$8&gt;=VLOOKUP($A255,'2.2'!$D:$O,5,FALSE),"OK","NOK")),
         "")</f>
        <v/>
      </c>
      <c r="K255" s="1156" t="str">
        <f ca="1">IF(intern2!L91&gt;0,
        IF(K$166="X",
              IF(COUNTBLANK(INDIRECT(ADDRESS(ROW(K255),MATCH(K$167,$166:$166,0),1,1)&amp;":"&amp;ADDRESS(ROW(K255),COLUMN(K255)-1,1,1),TRUE))&gt;0,"",
                    IF(COUNTIF(INDIRECT(ADDRESS(ROW(K255),MATCH(K$167,$166:$166,0),1,1)&amp;":"&amp;ADDRESS(ROW(K255),COLUMN(K255)-1,1,1),TRUE),"OK")&gt;0,"OK","NOK")),
              IF(K$8&gt;=VLOOKUP($A255,'2.2'!$D:$O,5,FALSE),"OK","NOK")),
         "")</f>
        <v/>
      </c>
      <c r="L255" s="1156" t="str">
        <f ca="1">IF(intern2!M91&gt;0,
        IF(L$166="X",
              IF(COUNTBLANK(INDIRECT(ADDRESS(ROW(L255),MATCH(L$167,$166:$166,0),1,1)&amp;":"&amp;ADDRESS(ROW(L255),COLUMN(L255)-1,1,1),TRUE))&gt;0,"",
                    IF(COUNTIF(INDIRECT(ADDRESS(ROW(L255),MATCH(L$167,$166:$166,0),1,1)&amp;":"&amp;ADDRESS(ROW(L255),COLUMN(L255)-1,1,1),TRUE),"OK")&gt;0,"OK","NOK")),
              IF(L$8&gt;=VLOOKUP($A255,'2.2'!$D:$O,5,FALSE),"OK","NOK")),
         "")</f>
        <v/>
      </c>
      <c r="M255" s="1156" t="str">
        <f ca="1">IF(intern2!N91&gt;0,
        IF(M$166="X",
              IF(COUNTBLANK(INDIRECT(ADDRESS(ROW(M255),MATCH(M$167,$166:$166,0),1,1)&amp;":"&amp;ADDRESS(ROW(M255),COLUMN(M255)-1,1,1),TRUE))&gt;0,"",
                    IF(COUNTIF(INDIRECT(ADDRESS(ROW(M255),MATCH(M$167,$166:$166,0),1,1)&amp;":"&amp;ADDRESS(ROW(M255),COLUMN(M255)-1,1,1),TRUE),"OK")&gt;0,"OK","NOK")),
              IF(M$8&gt;=VLOOKUP($A255,'2.2'!$D:$O,5,FALSE),"OK","NOK")),
         "")</f>
        <v/>
      </c>
      <c r="N255" s="1156" t="str">
        <f ca="1">IF(intern2!O91&gt;0,
        IF(N$166="X",
              IF(COUNTBLANK(INDIRECT(ADDRESS(ROW(N255),MATCH(N$167,$166:$166,0),1,1)&amp;":"&amp;ADDRESS(ROW(N255),COLUMN(N255)-1,1,1),TRUE))&gt;0,"",
                    IF(COUNTIF(INDIRECT(ADDRESS(ROW(N255),MATCH(N$167,$166:$166,0),1,1)&amp;":"&amp;ADDRESS(ROW(N255),COLUMN(N255)-1,1,1),TRUE),"OK")&gt;0,"OK","NOK")),
              IF(N$8&gt;=VLOOKUP($A255,'2.2'!$D:$O,5,FALSE),"OK","NOK")),
         "")</f>
        <v/>
      </c>
      <c r="O255" s="1156" t="str">
        <f ca="1">IF(intern2!P91&gt;0,
        IF(O$166="X",
              IF(COUNTBLANK(INDIRECT(ADDRESS(ROW(O255),MATCH(O$167,$166:$166,0),1,1)&amp;":"&amp;ADDRESS(ROW(O255),COLUMN(O255)-1,1,1),TRUE))&gt;0,"",
                    IF(COUNTIF(INDIRECT(ADDRESS(ROW(O255),MATCH(O$167,$166:$166,0),1,1)&amp;":"&amp;ADDRESS(ROW(O255),COLUMN(O255)-1,1,1),TRUE),"OK")&gt;0,"OK","NOK")),
              IF(O$8&gt;=VLOOKUP($A255,'2.2'!$D:$O,5,FALSE),"OK","NOK")),
         "")</f>
        <v/>
      </c>
      <c r="P255" s="1156" t="str">
        <f ca="1">IF(intern2!Q91&gt;0,
        IF(P$166="X",
              IF(COUNTBLANK(INDIRECT(ADDRESS(ROW(P255),MATCH(P$167,$166:$166,0),1,1)&amp;":"&amp;ADDRESS(ROW(P255),COLUMN(P255)-1,1,1),TRUE))&gt;0,"",
                    IF(COUNTIF(INDIRECT(ADDRESS(ROW(P255),MATCH(P$167,$166:$166,0),1,1)&amp;":"&amp;ADDRESS(ROW(P255),COLUMN(P255)-1,1,1),TRUE),"OK")&gt;0,"OK","NOK")),
              IF(P$8&gt;=VLOOKUP($A255,'2.2'!$D:$O,5,FALSE),"OK","NOK")),
         "")</f>
        <v/>
      </c>
      <c r="Q255" s="1156" t="str">
        <f ca="1">IF(intern2!R91&gt;0,
        IF(Q$166="X",
              IF(COUNTBLANK(INDIRECT(ADDRESS(ROW(Q255),MATCH(Q$167,$166:$166,0),1,1)&amp;":"&amp;ADDRESS(ROW(Q255),COLUMN(Q255)-1,1,1),TRUE))&gt;0,"",
                    IF(COUNTIF(INDIRECT(ADDRESS(ROW(Q255),MATCH(Q$167,$166:$166,0),1,1)&amp;":"&amp;ADDRESS(ROW(Q255),COLUMN(Q255)-1,1,1),TRUE),"OK")&gt;0,"OK","NOK")),
              IF(Q$8&gt;=VLOOKUP($A255,'2.2'!$D:$O,5,FALSE),"OK","NOK")),
         "")</f>
        <v/>
      </c>
      <c r="R255" s="1159" t="str">
        <f ca="1">IF(intern2!S91&gt;0,
        IF(R$166="X",
              IF(COUNTBLANK(INDIRECT(ADDRESS(ROW(R255),MATCH(R$167,$166:$166,0),1,1)&amp;":"&amp;ADDRESS(ROW(R255),COLUMN(R255)-1,1,1),TRUE))&gt;0,"",
                    IF(COUNTIF(INDIRECT(ADDRESS(ROW(R255),MATCH(R$167,$166:$166,0),1,1)&amp;":"&amp;ADDRESS(ROW(R255),COLUMN(R255)-1,1,1),TRUE),"OK")&gt;0,"OK","NOK")),
              IF(R$8&gt;=VLOOKUP($A255,'2.2'!$D:$O,5,FALSE),"OK","NOK")),
         "")</f>
        <v/>
      </c>
      <c r="S255" s="1159" t="str">
        <f ca="1">IF(intern2!T91&gt;0,
        IF(S$166="X",
              IF(COUNTBLANK(INDIRECT(ADDRESS(ROW(S255),MATCH(S$167,$166:$166,0),1,1)&amp;":"&amp;ADDRESS(ROW(S255),COLUMN(S255)-1,1,1),TRUE))&gt;0,"",
                    IF(COUNTIF(INDIRECT(ADDRESS(ROW(S255),MATCH(S$167,$166:$166,0),1,1)&amp;":"&amp;ADDRESS(ROW(S255),COLUMN(S255)-1,1,1),TRUE),"OK")&gt;0,"OK","NOK")),
              IF(S$8&gt;=VLOOKUP($A255,'2.2'!$D:$O,5,FALSE),"OK","NOK")),
         "")</f>
        <v/>
      </c>
      <c r="T255" s="1156" t="str">
        <f ca="1">IF(intern2!U91&gt;0,
        IF(T$166="X",
              IF(COUNTBLANK(INDIRECT(ADDRESS(ROW(T255),MATCH(T$167,$166:$166,0),1,1)&amp;":"&amp;ADDRESS(ROW(T255),COLUMN(T255)-1,1,1),TRUE))&gt;0,"",
                    IF(COUNTIF(INDIRECT(ADDRESS(ROW(T255),MATCH(T$167,$166:$166,0),1,1)&amp;":"&amp;ADDRESS(ROW(T255),COLUMN(T255)-1,1,1),TRUE),"OK")&gt;0,"OK","NOK")),
              IF(T$8&gt;=VLOOKUP($A255,'2.2'!$D:$O,5,FALSE),"OK","NOK")),
         "")</f>
        <v/>
      </c>
      <c r="U255" s="1156" t="str">
        <f ca="1">IF(intern2!V91&gt;0,
        IF(U$166="X",
              IF(COUNTBLANK(INDIRECT(ADDRESS(ROW(U255),MATCH(U$167,$166:$166,0),1,1)&amp;":"&amp;ADDRESS(ROW(U255),COLUMN(U255)-1,1,1),TRUE))&gt;0,"",
                    IF(COUNTIF(INDIRECT(ADDRESS(ROW(U255),MATCH(U$167,$166:$166,0),1,1)&amp;":"&amp;ADDRESS(ROW(U255),COLUMN(U255)-1,1,1),TRUE),"OK")&gt;0,"OK","NOK")),
              IF(U$8&gt;=VLOOKUP($A255,'2.2'!$D:$O,5,FALSE),"OK","NOK")),
         "")</f>
        <v/>
      </c>
      <c r="V255" s="1156" t="str">
        <f ca="1">IF(intern2!W91&gt;0,
        IF(V$166="X",
              IF(COUNTBLANK(INDIRECT(ADDRESS(ROW(V255),MATCH(V$167,$166:$166,0),1,1)&amp;":"&amp;ADDRESS(ROW(V255),COLUMN(V255)-1,1,1),TRUE))&gt;0,"",
                    IF(COUNTIF(INDIRECT(ADDRESS(ROW(V255),MATCH(V$167,$166:$166,0),1,1)&amp;":"&amp;ADDRESS(ROW(V255),COLUMN(V255)-1,1,1),TRUE),"OK")&gt;0,"OK","NOK")),
              IF(V$8&gt;=VLOOKUP($A255,'2.2'!$D:$O,5,FALSE),"OK","NOK")),
         "")</f>
        <v/>
      </c>
      <c r="W255" s="1156" t="str">
        <f ca="1">IF(intern2!X91&gt;0,
        IF(W$166="X",
              IF(COUNTBLANK(INDIRECT(ADDRESS(ROW(W255),MATCH(W$167,$166:$166,0),1,1)&amp;":"&amp;ADDRESS(ROW(W255),COLUMN(W255)-1,1,1),TRUE))&gt;0,"",
                    IF(COUNTIF(INDIRECT(ADDRESS(ROW(W255),MATCH(W$167,$166:$166,0),1,1)&amp;":"&amp;ADDRESS(ROW(W255),COLUMN(W255)-1,1,1),TRUE),"OK")&gt;0,"OK","NOK")),
              IF(W$8&gt;=VLOOKUP($A255,'2.2'!$D:$O,5,FALSE),"OK","NOK")),
         "")</f>
        <v/>
      </c>
      <c r="X255" s="1156" t="str">
        <f ca="1">IF(intern2!Y91&gt;0,
        IF(X$166="X",
              IF(COUNTBLANK(INDIRECT(ADDRESS(ROW(X255),MATCH(X$167,$166:$166,0),1,1)&amp;":"&amp;ADDRESS(ROW(X255),COLUMN(X255)-1,1,1),TRUE))&gt;0,"",
                    IF(COUNTIF(INDIRECT(ADDRESS(ROW(X255),MATCH(X$167,$166:$166,0),1,1)&amp;":"&amp;ADDRESS(ROW(X255),COLUMN(X255)-1,1,1),TRUE),"OK")&gt;0,"OK","NOK")),
              IF(X$8&gt;=VLOOKUP($A255,'2.2'!$D:$O,5,FALSE),"OK","NOK")),
         "")</f>
        <v/>
      </c>
      <c r="Y255" s="1170" t="str">
        <f ca="1">IF(intern2!Z91&gt;0,
        IF(Y$166="X",
              IF(COUNTBLANK(INDIRECT(ADDRESS(ROW(Y255),MATCH(Y$167,$166:$166,0),1,1)&amp;":"&amp;ADDRESS(ROW(Y255),COLUMN(Y255)-1,1,1),TRUE))&gt;0,"",
                    IF(COUNTIF(INDIRECT(ADDRESS(ROW(Y255),MATCH(Y$167,$166:$166,0),1,1)&amp;":"&amp;ADDRESS(ROW(Y255),COLUMN(Y255)-1,1,1),TRUE),"OK")&gt;0,"OK","NOK")),
              IF(Y$8&gt;=VLOOKUP($A255,'2.2'!$D:$O,5,FALSE),"OK","NOK")),
         "")</f>
        <v/>
      </c>
      <c r="Z255" s="1269" t="str">
        <f ca="1">IF(intern2!AA91&gt;0,
        IF(Z$166="X",
              IF(COUNTBLANK(INDIRECT(ADDRESS(ROW(Z255),MATCH(Z$167,$166:$166,0),1,1)&amp;":"&amp;ADDRESS(ROW(Z255),COLUMN(Z255)-1,1,1),TRUE))&gt;0,"",
                    IF(COUNTIF(INDIRECT(ADDRESS(ROW(Z255),MATCH(Z$167,$166:$166,0),1,1)&amp;":"&amp;ADDRESS(ROW(Z255),COLUMN(Z255)-1,1,1),TRUE),"OK")&gt;0,"OK","NOK")),
              IF(Z$8&gt;=VLOOKUP($A255,'2.2'!$D:$O,5,FALSE),"OK","NOK")),
         "")</f>
        <v/>
      </c>
      <c r="AA255" s="1156" t="str">
        <f ca="1">IF(intern2!AB91&gt;0,
        IF(AA$166="X",
              IF(COUNTBLANK(INDIRECT(ADDRESS(ROW(AA255),MATCH(AA$167,$166:$166,0),1,1)&amp;":"&amp;ADDRESS(ROW(AA255),COLUMN(AA255)-1,1,1),TRUE))&gt;0,"",
                    IF(COUNTIF(INDIRECT(ADDRESS(ROW(AA255),MATCH(AA$167,$166:$166,0),1,1)&amp;":"&amp;ADDRESS(ROW(AA255),COLUMN(AA255)-1,1,1),TRUE),"OK")&gt;0,"OK","NOK")),
              IF(AA$8&gt;=VLOOKUP($A255,'2.2'!$D:$O,5,FALSE),"OK","NOK")),
         "")</f>
        <v/>
      </c>
      <c r="AB255" s="1156" t="str">
        <f ca="1">IF(intern2!AC91&gt;0,
        IF(AB$166="X",
              IF(COUNTBLANK(INDIRECT(ADDRESS(ROW(AB255),MATCH(AB$167,$166:$166,0),1,1)&amp;":"&amp;ADDRESS(ROW(AB255),COLUMN(AB255)-1,1,1),TRUE))&gt;0,"",
                    IF(COUNTIF(INDIRECT(ADDRESS(ROW(AB255),MATCH(AB$167,$166:$166,0),1,1)&amp;":"&amp;ADDRESS(ROW(AB255),COLUMN(AB255)-1,1,1),TRUE),"OK")&gt;0,"OK","NOK")),
              IF(AB$8&gt;=VLOOKUP($A255,'2.2'!$D:$O,5,FALSE),"OK","NOK")),
         "")</f>
        <v/>
      </c>
      <c r="AC255" s="1156" t="str">
        <f ca="1">IF(intern2!AD91&gt;0,
        IF(AC$166="X",
              IF(COUNTBLANK(INDIRECT(ADDRESS(ROW(AC255),MATCH(AC$167,$166:$166,0),1,1)&amp;":"&amp;ADDRESS(ROW(AC255),COLUMN(AC255)-1,1,1),TRUE))&gt;0,"",
                    IF(COUNTIF(INDIRECT(ADDRESS(ROW(AC255),MATCH(AC$167,$166:$166,0),1,1)&amp;":"&amp;ADDRESS(ROW(AC255),COLUMN(AC255)-1,1,1),TRUE),"OK")&gt;0,"OK","NOK")),
              IF(AC$8&gt;=VLOOKUP($A255,'2.2'!$D:$O,5,FALSE),"OK","NOK")),
         "")</f>
        <v/>
      </c>
      <c r="AD255" s="1156" t="str">
        <f ca="1">IF(intern2!AE91&gt;0,
        IF(AD$166="X",
              IF(COUNTBLANK(INDIRECT(ADDRESS(ROW(AD255),MATCH(AD$167,$166:$166,0),1,1)&amp;":"&amp;ADDRESS(ROW(AD255),COLUMN(AD255)-1,1,1),TRUE))&gt;0,"",
                    IF(COUNTIF(INDIRECT(ADDRESS(ROW(AD255),MATCH(AD$167,$166:$166,0),1,1)&amp;":"&amp;ADDRESS(ROW(AD255),COLUMN(AD255)-1,1,1),TRUE),"OK")&gt;0,"OK","NOK")),
              IF(AD$8&gt;=VLOOKUP($A255,'2.2'!$D:$O,5,FALSE),"OK","NOK")),
         "")</f>
        <v/>
      </c>
      <c r="AE255" s="1160" t="str">
        <f ca="1">IF(intern2!AF91&gt;0,
        IF(AE$166="X",
              IF(COUNTBLANK(INDIRECT(ADDRESS(ROW(AE255),MATCH(AE$167,$166:$166,0),1,1)&amp;":"&amp;ADDRESS(ROW(AE255),COLUMN(AE255)-1,1,1),TRUE))&gt;0,"",
                    IF(COUNTIF(INDIRECT(ADDRESS(ROW(AE255),MATCH(AE$167,$166:$166,0),1,1)&amp;":"&amp;ADDRESS(ROW(AE255),COLUMN(AE255)-1,1,1),TRUE),"OK")&gt;0,"OK","NOK")),
              IF(AE$8&gt;=VLOOKUP($A255,'2.2'!$D:$O,5,FALSE),"OK","NOK")),
         "")</f>
        <v/>
      </c>
      <c r="AF255" s="1269" t="str">
        <f ca="1">IF(intern2!AG91&gt;0,
        IF(AF$166="X",
              IF(COUNTBLANK(INDIRECT(ADDRESS(ROW(AF255),MATCH(AF$167,$166:$166,0),1,1)&amp;":"&amp;ADDRESS(ROW(AF255),COLUMN(AF255)-1,1,1),TRUE))&gt;0,"",
                    IF(COUNTIF(INDIRECT(ADDRESS(ROW(AF255),MATCH(AF$167,$166:$166,0),1,1)&amp;":"&amp;ADDRESS(ROW(AF255),COLUMN(AF255)-1,1,1),TRUE),"OK")&gt;0,"OK","NOK")),
              IF(AF$8&gt;=VLOOKUP($A255,'2.2'!$D:$O,5,FALSE),"OK","NOK")),
         "")</f>
        <v/>
      </c>
      <c r="AG255" s="1160" t="str">
        <f ca="1">IF(intern2!AH91&gt;0,
        IF(AG$166="X",
              IF(COUNTBLANK(INDIRECT(ADDRESS(ROW(AG255),MATCH(AG$167,$166:$166,0),1,1)&amp;":"&amp;ADDRESS(ROW(AG255),COLUMN(AG255)-1,1,1),TRUE))&gt;0,"",
                    IF(COUNTIF(INDIRECT(ADDRESS(ROW(AG255),MATCH(AG$167,$166:$166,0),1,1)&amp;":"&amp;ADDRESS(ROW(AG255),COLUMN(AG255)-1,1,1),TRUE),"OK")&gt;0,"OK","NOK")),
              IF(AG$8&gt;=VLOOKUP($A255,'2.2'!$D:$O,5,FALSE),"OK","NOK")),
         "")</f>
        <v/>
      </c>
      <c r="AH255" s="1160" t="str">
        <f ca="1">IF(intern2!AI91&gt;0,
        IF(AH$166="X",
              IF(COUNTBLANK(INDIRECT(ADDRESS(ROW(AH255),MATCH(AH$167,$166:$166,0),1,1)&amp;":"&amp;ADDRESS(ROW(AH255),COLUMN(AH255)-1,1,1),TRUE))&gt;0,"",
                    IF(COUNTIF(INDIRECT(ADDRESS(ROW(AH255),MATCH(AH$167,$166:$166,0),1,1)&amp;":"&amp;ADDRESS(ROW(AH255),COLUMN(AH255)-1,1,1),TRUE),"OK")&gt;0,"OK","NOK")),
              IF(AH$8&gt;=VLOOKUP($A255,'2.2'!$D:$O,5,FALSE),"OK","NOK")),
         "")</f>
        <v/>
      </c>
      <c r="AI255" s="1156" t="str">
        <f ca="1">IF(intern2!AJ91&gt;0,
        IF(AI$166="X",
              IF(COUNTBLANK(INDIRECT(ADDRESS(ROW(AI255),MATCH(AI$167,$166:$166,0),1,1)&amp;":"&amp;ADDRESS(ROW(AI255),COLUMN(AI255)-1,1,1),TRUE))&gt;0,"",
                    IF(COUNTIF(INDIRECT(ADDRESS(ROW(AI255),MATCH(AI$167,$166:$166,0),1,1)&amp;":"&amp;ADDRESS(ROW(AI255),COLUMN(AI255)-1,1,1),TRUE),"OK")&gt;0,"OK","NOK")),
              IF(AI$8&gt;=VLOOKUP($A255,'2.2'!$D:$O,5,FALSE),"OK","NOK")),
         "")</f>
        <v/>
      </c>
      <c r="AJ255" s="1156" t="str">
        <f ca="1">IF(intern2!AK91&gt;0,
        IF(AJ$166="X",
              IF(COUNTBLANK(INDIRECT(ADDRESS(ROW(AJ255),MATCH(AJ$167,$166:$166,0),1,1)&amp;":"&amp;ADDRESS(ROW(AJ255),COLUMN(AJ255)-1,1,1),TRUE))&gt;0,"",
                    IF(COUNTIF(INDIRECT(ADDRESS(ROW(AJ255),MATCH(AJ$167,$166:$166,0),1,1)&amp;":"&amp;ADDRESS(ROW(AJ255),COLUMN(AJ255)-1,1,1),TRUE),"OK")&gt;0,"OK","NOK")),
              IF(AJ$8&gt;=VLOOKUP($A255,'2.2'!$D:$O,5,FALSE),"OK","NOK")),
         "")</f>
        <v/>
      </c>
      <c r="AK255" s="1156" t="str">
        <f ca="1">IF(intern2!AL91&gt;0,
        IF(AK$166="X",
              IF(COUNTBLANK(INDIRECT(ADDRESS(ROW(AK255),MATCH(AK$167,$166:$166,0),1,1)&amp;":"&amp;ADDRESS(ROW(AK255),COLUMN(AK255)-1,1,1),TRUE))&gt;0,"",
                    IF(COUNTIF(INDIRECT(ADDRESS(ROW(AK255),MATCH(AK$167,$166:$166,0),1,1)&amp;":"&amp;ADDRESS(ROW(AK255),COLUMN(AK255)-1,1,1),TRUE),"OK")&gt;0,"OK","NOK")),
              IF(AK$8&gt;=VLOOKUP($A255,'2.2'!$D:$O,5,FALSE),"OK","NOK")),
         "")</f>
        <v/>
      </c>
      <c r="AL255" s="1156" t="str">
        <f ca="1">IF(intern2!AM91&gt;0,
        IF(AL$166="X",
              IF(COUNTBLANK(INDIRECT(ADDRESS(ROW(AL255),MATCH(AL$167,$166:$166,0),1,1)&amp;":"&amp;ADDRESS(ROW(AL255),COLUMN(AL255)-1,1,1),TRUE))&gt;0,"",
                    IF(COUNTIF(INDIRECT(ADDRESS(ROW(AL255),MATCH(AL$167,$166:$166,0),1,1)&amp;":"&amp;ADDRESS(ROW(AL255),COLUMN(AL255)-1,1,1),TRUE),"OK")&gt;0,"OK","NOK")),
              IF(AL$8&gt;=VLOOKUP($A255,'2.2'!$D:$O,5,FALSE),"OK","NOK")),
         "")</f>
        <v/>
      </c>
      <c r="AM255" s="1269" t="str">
        <f ca="1">IF(intern2!AN91&gt;0,
        IF(AM$166="X",
              IF(COUNTBLANK(INDIRECT(ADDRESS(ROW(AM255),MATCH(AM$167,$166:$166,0),1,1)&amp;":"&amp;ADDRESS(ROW(AM255),COLUMN(AM255)-1,1,1),TRUE))&gt;0,"",
                    IF(COUNTIF(INDIRECT(ADDRESS(ROW(AM255),MATCH(AM$167,$166:$166,0),1,1)&amp;":"&amp;ADDRESS(ROW(AM255),COLUMN(AM255)-1,1,1),TRUE),"OK")&gt;0,"OK","NOK")),
              IF(AM$8&gt;=VLOOKUP($A255,'2.2'!$D:$O,5,FALSE),"OK","NOK")),
         "")</f>
        <v/>
      </c>
      <c r="AN255" s="1170" t="str">
        <f ca="1">IF(intern2!AO91&gt;0,
        IF(AN$166="X",
              IF(COUNTBLANK(INDIRECT(ADDRESS(ROW(AN255),MATCH(AN$167,$166:$166,0),1,1)&amp;":"&amp;ADDRESS(ROW(AN255),COLUMN(AN255)-1,1,1),TRUE))&gt;0,"",
                    IF(COUNTIF(INDIRECT(ADDRESS(ROW(AN255),MATCH(AN$167,$166:$166,0),1,1)&amp;":"&amp;ADDRESS(ROW(AN255),COLUMN(AN255)-1,1,1),TRUE),"OK")&gt;0,"OK","NOK")),
              IF(AN$8&gt;=VLOOKUP($A255,'2.2'!$D:$O,5,FALSE),"OK","NOK")),
         "")</f>
        <v/>
      </c>
      <c r="AO255" s="1156" t="str">
        <f ca="1">IF(intern2!AP91&gt;0,
        IF(AO$166="X",
              IF(COUNTBLANK(INDIRECT(ADDRESS(ROW(AO255),MATCH(AO$167,$166:$166,0),1,1)&amp;":"&amp;ADDRESS(ROW(AO255),COLUMN(AO255)-1,1,1),TRUE))&gt;0,"",
                    IF(COUNTIF(INDIRECT(ADDRESS(ROW(AO255),MATCH(AO$167,$166:$166,0),1,1)&amp;":"&amp;ADDRESS(ROW(AO255),COLUMN(AO255)-1,1,1),TRUE),"OK")&gt;0,"OK","NOK")),
              IF(AO$8&gt;=VLOOKUP($A255,'2.2'!$D:$O,5,FALSE),"OK","NOK")),
         "")</f>
        <v/>
      </c>
      <c r="AP255" s="1156" t="str">
        <f ca="1">IF(intern2!AQ91&gt;0,
        IF(AP$166="X",
              IF(COUNTBLANK(INDIRECT(ADDRESS(ROW(AP255),MATCH(AP$167,$166:$166,0),1,1)&amp;":"&amp;ADDRESS(ROW(AP255),COLUMN(AP255)-1,1,1),TRUE))&gt;0,"",
                    IF(COUNTIF(INDIRECT(ADDRESS(ROW(AP255),MATCH(AP$167,$166:$166,0),1,1)&amp;":"&amp;ADDRESS(ROW(AP255),COLUMN(AP255)-1,1,1),TRUE),"OK")&gt;0,"OK","NOK")),
              IF(AP$8&gt;=VLOOKUP($A255,'2.2'!$D:$O,5,FALSE),"OK","NOK")),
         "")</f>
        <v/>
      </c>
      <c r="AQ255" s="1269" t="str">
        <f ca="1">IF(intern2!AR91&gt;0,
        IF(AQ$166="X",
              IF(COUNTBLANK(INDIRECT(ADDRESS(ROW(AQ255),MATCH(AQ$167,$166:$166,0),1,1)&amp;":"&amp;ADDRESS(ROW(AQ255),COLUMN(AQ255)-1,1,1),TRUE))&gt;0,"",
                    IF(COUNTIF(INDIRECT(ADDRESS(ROW(AQ255),MATCH(AQ$167,$166:$166,0),1,1)&amp;":"&amp;ADDRESS(ROW(AQ255),COLUMN(AQ255)-1,1,1),TRUE),"OK")&gt;0,"OK","NOK")),
              IF(AQ$8&gt;=VLOOKUP($A255,'2.2'!$D:$O,5,FALSE),"OK","NOK")),
         "")</f>
        <v/>
      </c>
      <c r="AR255" s="1156" t="str">
        <f ca="1">IF(intern2!AS91&gt;0,
        IF(AR$166="X",
              IF(COUNTBLANK(INDIRECT(ADDRESS(ROW(AR255),MATCH(AR$167,$166:$166,0),1,1)&amp;":"&amp;ADDRESS(ROW(AR255),COLUMN(AR255)-1,1,1),TRUE))&gt;0,"",
                    IF(COUNTIF(INDIRECT(ADDRESS(ROW(AR255),MATCH(AR$167,$166:$166,0),1,1)&amp;":"&amp;ADDRESS(ROW(AR255),COLUMN(AR255)-1,1,1),TRUE),"OK")&gt;0,"OK","NOK")),
              IF(AR$8&gt;=VLOOKUP($A255,'2.2'!$D:$O,5,FALSE),"OK","NOK")),
         "")</f>
        <v/>
      </c>
      <c r="AS255" s="1156" t="str">
        <f ca="1">IF(intern2!AT91&gt;0,
        IF(AS$166="X",
              IF(COUNTBLANK(INDIRECT(ADDRESS(ROW(AS255),MATCH(AS$167,$166:$166,0),1,1)&amp;":"&amp;ADDRESS(ROW(AS255),COLUMN(AS255)-1,1,1),TRUE))&gt;0,"",
                    IF(COUNTIF(INDIRECT(ADDRESS(ROW(AS255),MATCH(AS$167,$166:$166,0),1,1)&amp;":"&amp;ADDRESS(ROW(AS255),COLUMN(AS255)-1,1,1),TRUE),"OK")&gt;0,"OK","NOK")),
              IF(AS$8&gt;=VLOOKUP($A255,'2.2'!$D:$O,5,FALSE),"OK","NOK")),
         "")</f>
        <v/>
      </c>
      <c r="AT255" s="1269" t="str">
        <f ca="1">IF(intern2!AU91&gt;0,
        IF(AT$166="X",
              IF(COUNTBLANK(INDIRECT(ADDRESS(ROW(AT255),MATCH(AT$167,$166:$166,0),1,1)&amp;":"&amp;ADDRESS(ROW(AT255),COLUMN(AT255)-1,1,1),TRUE))&gt;0,"",
                    IF(COUNTIF(INDIRECT(ADDRESS(ROW(AT255),MATCH(AT$167,$166:$166,0),1,1)&amp;":"&amp;ADDRESS(ROW(AT255),COLUMN(AT255)-1,1,1),TRUE),"OK")&gt;0,"OK","NOK")),
              IF(AT$8&gt;=VLOOKUP($A255,'2.2'!$D:$O,5,FALSE),"OK","NOK")),
         "")</f>
        <v/>
      </c>
      <c r="AU255" s="1156" t="str">
        <f ca="1">IF(intern2!AV91&gt;0,
        IF(AU$166="X",
              IF(COUNTBLANK(INDIRECT(ADDRESS(ROW(AU255),MATCH(AU$167,$166:$166,0),1,1)&amp;":"&amp;ADDRESS(ROW(AU255),COLUMN(AU255)-1,1,1),TRUE))&gt;0,"",
                    IF(COUNTIF(INDIRECT(ADDRESS(ROW(AU255),MATCH(AU$167,$166:$166,0),1,1)&amp;":"&amp;ADDRESS(ROW(AU255),COLUMN(AU255)-1,1,1),TRUE),"OK")&gt;0,"OK","NOK")),
              IF(AU$8&gt;=VLOOKUP($A255,'2.2'!$D:$O,5,FALSE),"OK","NOK")),
         "")</f>
        <v/>
      </c>
      <c r="AV255" s="1156" t="str">
        <f ca="1">IF(intern2!AW91&gt;0,
        IF(AV$166="X",
              IF(COUNTBLANK(INDIRECT(ADDRESS(ROW(AV255),MATCH(AV$167,$166:$166,0),1,1)&amp;":"&amp;ADDRESS(ROW(AV255),COLUMN(AV255)-1,1,1),TRUE))&gt;0,"",
                    IF(COUNTIF(INDIRECT(ADDRESS(ROW(AV255),MATCH(AV$167,$166:$166,0),1,1)&amp;":"&amp;ADDRESS(ROW(AV255),COLUMN(AV255)-1,1,1),TRUE),"OK")&gt;0,"OK","NOK")),
              IF(AV$8&gt;=VLOOKUP($A255,'2.2'!$D:$O,5,FALSE),"OK","NOK")),
         "")</f>
        <v/>
      </c>
      <c r="AW255" s="1156" t="str">
        <f ca="1">IF(intern2!AX91&gt;0,
        IF(AW$166="X",
              IF(COUNTBLANK(INDIRECT(ADDRESS(ROW(AW255),MATCH(AW$167,$166:$166,0),1,1)&amp;":"&amp;ADDRESS(ROW(AW255),COLUMN(AW255)-1,1,1),TRUE))&gt;0,"",
                    IF(COUNTIF(INDIRECT(ADDRESS(ROW(AW255),MATCH(AW$167,$166:$166,0),1,1)&amp;":"&amp;ADDRESS(ROW(AW255),COLUMN(AW255)-1,1,1),TRUE),"OK")&gt;0,"OK","NOK")),
              IF(AW$8&gt;=VLOOKUP($A255,'2.2'!$D:$O,5,FALSE),"OK","NOK")),
         "")</f>
        <v/>
      </c>
      <c r="AX255" s="1156" t="str">
        <f ca="1">IF(intern2!AY91&gt;0,
        IF(AX$166="X",
              IF(COUNTBLANK(INDIRECT(ADDRESS(ROW(AX255),MATCH(AX$167,$166:$166,0),1,1)&amp;":"&amp;ADDRESS(ROW(AX255),COLUMN(AX255)-1,1,1),TRUE))&gt;0,"",
                    IF(COUNTIF(INDIRECT(ADDRESS(ROW(AX255),MATCH(AX$167,$166:$166,0),1,1)&amp;":"&amp;ADDRESS(ROW(AX255),COLUMN(AX255)-1,1,1),TRUE),"OK")&gt;0,"OK","NOK")),
              IF(AX$8&gt;=VLOOKUP($A255,'2.2'!$D:$O,5,FALSE),"OK","NOK")),
         "")</f>
        <v/>
      </c>
      <c r="AY255" s="1156" t="str">
        <f ca="1">IF(intern2!AZ91&gt;0,
        IF(AY$166="X",
              IF(COUNTBLANK(INDIRECT(ADDRESS(ROW(AY255),MATCH(AY$167,$166:$166,0),1,1)&amp;":"&amp;ADDRESS(ROW(AY255),COLUMN(AY255)-1,1,1),TRUE))&gt;0,"",
                    IF(COUNTIF(INDIRECT(ADDRESS(ROW(AY255),MATCH(AY$167,$166:$166,0),1,1)&amp;":"&amp;ADDRESS(ROW(AY255),COLUMN(AY255)-1,1,1),TRUE),"OK")&gt;0,"OK","NOK")),
              IF(AY$8&gt;=VLOOKUP($A255,'2.2'!$D:$O,5,FALSE),"OK","NOK")),
         "")</f>
        <v/>
      </c>
      <c r="AZ255" s="1269" t="str">
        <f ca="1">IF(intern2!BA91&gt;0,
        IF(AZ$166="X",
              IF(COUNTBLANK(INDIRECT(ADDRESS(ROW(AZ255),MATCH(AZ$167,$166:$166,0),1,1)&amp;":"&amp;ADDRESS(ROW(AZ255),COLUMN(AZ255)-1,1,1),TRUE))&gt;0,"",
                    IF(COUNTIF(INDIRECT(ADDRESS(ROW(AZ255),MATCH(AZ$167,$166:$166,0),1,1)&amp;":"&amp;ADDRESS(ROW(AZ255),COLUMN(AZ255)-1,1,1),TRUE),"OK")&gt;0,"OK","NOK")),
              IF(AZ$8&gt;=VLOOKUP($A255,'2.2'!$D:$O,5,FALSE),"OK","NOK")),
         "")</f>
        <v/>
      </c>
      <c r="BA255" s="1156" t="str">
        <f ca="1">IF(intern2!BB91&gt;0,
        IF(BA$166="X",
              IF(COUNTBLANK(INDIRECT(ADDRESS(ROW(BA255),MATCH(BA$167,$166:$166,0),1,1)&amp;":"&amp;ADDRESS(ROW(BA255),COLUMN(BA255)-1,1,1),TRUE))&gt;0,"",
                    IF(COUNTIF(INDIRECT(ADDRESS(ROW(BA255),MATCH(BA$167,$166:$166,0),1,1)&amp;":"&amp;ADDRESS(ROW(BA255),COLUMN(BA255)-1,1,1),TRUE),"OK")&gt;0,"OK","NOK")),
              IF(BA$8&gt;=VLOOKUP($A255,'2.2'!$D:$O,5,FALSE),"OK","NOK")),
         "")</f>
        <v/>
      </c>
      <c r="BB255" s="1156" t="str">
        <f ca="1">IF(intern2!BC91&gt;0,
        IF(BB$166="X",
              IF(COUNTBLANK(INDIRECT(ADDRESS(ROW(BB255),MATCH(BB$167,$166:$166,0),1,1)&amp;":"&amp;ADDRESS(ROW(BB255),COLUMN(BB255)-1,1,1),TRUE))&gt;0,"",
                    IF(COUNTIF(INDIRECT(ADDRESS(ROW(BB255),MATCH(BB$167,$166:$166,0),1,1)&amp;":"&amp;ADDRESS(ROW(BB255),COLUMN(BB255)-1,1,1),TRUE),"OK")&gt;0,"OK","NOK")),
              IF(BB$8&gt;=VLOOKUP($A255,'2.2'!$D:$O,5,FALSE),"OK","NOK")),
         "")</f>
        <v/>
      </c>
      <c r="BC255" s="1156" t="str">
        <f ca="1">IF(intern2!BD91&gt;0,
        IF(BC$166="X",
              IF(COUNTBLANK(INDIRECT(ADDRESS(ROW(BC255),MATCH(BC$167,$166:$166,0),1,1)&amp;":"&amp;ADDRESS(ROW(BC255),COLUMN(BC255)-1,1,1),TRUE))&gt;0,"",
                    IF(COUNTIF(INDIRECT(ADDRESS(ROW(BC255),MATCH(BC$167,$166:$166,0),1,1)&amp;":"&amp;ADDRESS(ROW(BC255),COLUMN(BC255)-1,1,1),TRUE),"OK")&gt;0,"OK","NOK")),
              IF(BC$8&gt;=VLOOKUP($A255,'2.2'!$D:$O,5,FALSE),"OK","NOK")),
         "")</f>
        <v/>
      </c>
      <c r="BD255" s="1156" t="str">
        <f ca="1">IF(intern2!BE91&gt;0,
        IF(BD$166="X",
              IF(COUNTBLANK(INDIRECT(ADDRESS(ROW(BD255),MATCH(BD$167,$166:$166,0),1,1)&amp;":"&amp;ADDRESS(ROW(BD255),COLUMN(BD255)-1,1,1),TRUE))&gt;0,"",
                    IF(COUNTIF(INDIRECT(ADDRESS(ROW(BD255),MATCH(BD$167,$166:$166,0),1,1)&amp;":"&amp;ADDRESS(ROW(BD255),COLUMN(BD255)-1,1,1),TRUE),"OK")&gt;0,"OK","NOK")),
              IF(BD$8&gt;=VLOOKUP($A255,'2.2'!$D:$O,5,FALSE),"OK","NOK")),
         "")</f>
        <v/>
      </c>
      <c r="BE255" s="1156" t="str">
        <f ca="1">IF(intern2!BF91&gt;0,
        IF(BE$166="X",
              IF(COUNTBLANK(INDIRECT(ADDRESS(ROW(BE255),MATCH(BE$167,$166:$166,0),1,1)&amp;":"&amp;ADDRESS(ROW(BE255),COLUMN(BE255)-1,1,1),TRUE))&gt;0,"",
                    IF(COUNTIF(INDIRECT(ADDRESS(ROW(BE255),MATCH(BE$167,$166:$166,0),1,1)&amp;":"&amp;ADDRESS(ROW(BE255),COLUMN(BE255)-1,1,1),TRUE),"OK")&gt;0,"OK","NOK")),
              IF(BE$8&gt;=VLOOKUP($A255,'2.2'!$D:$O,5,FALSE),"OK","NOK")),
         "")</f>
        <v/>
      </c>
      <c r="BF255" s="1170" t="str">
        <f ca="1">IF(intern2!BG91&gt;0,
        IF(BF$166="X",
              IF(COUNTBLANK(INDIRECT(ADDRESS(ROW(BF255),MATCH(BF$167,$166:$166,0),1,1)&amp;":"&amp;ADDRESS(ROW(BF255),COLUMN(BF255)-1,1,1),TRUE))&gt;0,"",
                    IF(COUNTIF(INDIRECT(ADDRESS(ROW(BF255),MATCH(BF$167,$166:$166,0),1,1)&amp;":"&amp;ADDRESS(ROW(BF255),COLUMN(BF255)-1,1,1),TRUE),"OK")&gt;0,"OK","NOK")),
              IF(BF$8&gt;=VLOOKUP($A255,'2.2'!$D:$O,5,FALSE),"OK","NOK")),
         "")</f>
        <v/>
      </c>
      <c r="BG255" s="1269" t="str">
        <f ca="1">IF(intern2!BH91&gt;0,
        IF(BG$166="X",
              IF(COUNTBLANK(INDIRECT(ADDRESS(ROW(BG255),MATCH(BG$167,$166:$166,0),1,1)&amp;":"&amp;ADDRESS(ROW(BG255),COLUMN(BG255)-1,1,1),TRUE))&gt;0,"",
                    IF(COUNTIF(INDIRECT(ADDRESS(ROW(BG255),MATCH(BG$167,$166:$166,0),1,1)&amp;":"&amp;ADDRESS(ROW(BG255),COLUMN(BG255)-1,1,1),TRUE),"OK")&gt;0,"OK","NOK")),
              IF(BG$8&gt;=VLOOKUP($A255,'2.2'!$D:$O,5,FALSE),"OK","NOK")),
         "")</f>
        <v/>
      </c>
      <c r="BH255" s="1176" t="str">
        <f t="shared" ca="1" si="77"/>
        <v>OK</v>
      </c>
      <c r="BI255" s="1176"/>
    </row>
    <row r="256" spans="1:62" x14ac:dyDescent="0.25">
      <c r="A256" s="716" t="str">
        <f t="shared" ref="A256:B256" si="100">+A96</f>
        <v>PNE1</v>
      </c>
      <c r="B256" s="1157" t="str">
        <f t="shared" si="100"/>
        <v>Pneumologia</v>
      </c>
      <c r="C256" s="1156" t="str">
        <f ca="1">IF(intern2!D92&gt;0,
        IF(C$166="X",
              IF(COUNTBLANK(INDIRECT(ADDRESS(ROW(C256),MATCH(C$167,$166:$166,0),1,1)&amp;":"&amp;ADDRESS(ROW(C256),COLUMN(C256)-1,1,1),TRUE))&gt;0,"",
                    IF(COUNTIF(INDIRECT(ADDRESS(ROW(C256),MATCH(C$167,$166:$166,0),1,1)&amp;":"&amp;ADDRESS(ROW(C256),COLUMN(C256)-1,1,1),TRUE),"OK")&gt;0,"OK","NOK")),
              IF(C$8&gt;=VLOOKUP($A256,'2.2'!$D:$O,5,FALSE),"OK","NOK")),
         "")</f>
        <v/>
      </c>
      <c r="D256" s="1156" t="str">
        <f ca="1">IF(intern2!E92&gt;0,
        IF(D$166="X",
              IF(COUNTBLANK(INDIRECT(ADDRESS(ROW(D256),MATCH(D$167,$166:$166,0),1,1)&amp;":"&amp;ADDRESS(ROW(D256),COLUMN(D256)-1,1,1),TRUE))&gt;0,"",
                    IF(COUNTIF(INDIRECT(ADDRESS(ROW(D256),MATCH(D$167,$166:$166,0),1,1)&amp;":"&amp;ADDRESS(ROW(D256),COLUMN(D256)-1,1,1),TRUE),"OK")&gt;0,"OK","NOK")),
              IF(D$8&gt;=VLOOKUP($A256,'2.2'!$D:$O,5,FALSE),"OK","NOK")),
         "")</f>
        <v/>
      </c>
      <c r="E256" s="1156" t="str">
        <f ca="1">IF(intern2!F92&gt;0,
        IF(E$166="X",
              IF(COUNTBLANK(INDIRECT(ADDRESS(ROW(E256),MATCH(E$167,$166:$166,0),1,1)&amp;":"&amp;ADDRESS(ROW(E256),COLUMN(E256)-1,1,1),TRUE))&gt;0,"",
                    IF(COUNTIF(INDIRECT(ADDRESS(ROW(E256),MATCH(E$167,$166:$166,0),1,1)&amp;":"&amp;ADDRESS(ROW(E256),COLUMN(E256)-1,1,1),TRUE),"OK")&gt;0,"OK","NOK")),
              IF(E$8&gt;=VLOOKUP($A256,'2.2'!$D:$O,5,FALSE),"OK","NOK")),
         "")</f>
        <v/>
      </c>
      <c r="F256" s="1156" t="str">
        <f ca="1">IF(intern2!G92&gt;0,
        IF(F$166="X",
              IF(COUNTBLANK(INDIRECT(ADDRESS(ROW(F256),MATCH(F$167,$166:$166,0),1,1)&amp;":"&amp;ADDRESS(ROW(F256),COLUMN(F256)-1,1,1),TRUE))&gt;0,"",
                    IF(COUNTIF(INDIRECT(ADDRESS(ROW(F256),MATCH(F$167,$166:$166,0),1,1)&amp;":"&amp;ADDRESS(ROW(F256),COLUMN(F256)-1,1,1),TRUE),"OK")&gt;0,"OK","NOK")),
              IF(F$8&gt;=VLOOKUP($A256,'2.2'!$D:$O,5,FALSE),"OK","NOK")),
         "")</f>
        <v/>
      </c>
      <c r="G256" s="1156" t="str">
        <f ca="1">IF(intern2!H92&gt;0,
        IF(G$166="X",
              IF(COUNTBLANK(INDIRECT(ADDRESS(ROW(G256),MATCH(G$167,$166:$166,0),1,1)&amp;":"&amp;ADDRESS(ROW(G256),COLUMN(G256)-1,1,1),TRUE))&gt;0,"",
                    IF(COUNTIF(INDIRECT(ADDRESS(ROW(G256),MATCH(G$167,$166:$166,0),1,1)&amp;":"&amp;ADDRESS(ROW(G256),COLUMN(G256)-1,1,1),TRUE),"OK")&gt;0,"OK","NOK")),
              IF(G$8&gt;=VLOOKUP($A256,'2.2'!$D:$O,5,FALSE),"OK","NOK")),
         "")</f>
        <v/>
      </c>
      <c r="H256" s="1156" t="str">
        <f ca="1">IF(intern2!I92&gt;0,
        IF(H$166="X",
              IF(COUNTBLANK(INDIRECT(ADDRESS(ROW(H256),MATCH(H$167,$166:$166,0),1,1)&amp;":"&amp;ADDRESS(ROW(H256),COLUMN(H256)-1,1,1),TRUE))&gt;0,"",
                    IF(COUNTIF(INDIRECT(ADDRESS(ROW(H256),MATCH(H$167,$166:$166,0),1,1)&amp;":"&amp;ADDRESS(ROW(H256),COLUMN(H256)-1,1,1),TRUE),"OK")&gt;0,"OK","NOK")),
              IF(H$8&gt;=VLOOKUP($A256,'2.2'!$D:$O,5,FALSE),"OK","NOK")),
         "")</f>
        <v/>
      </c>
      <c r="I256" s="1269" t="str">
        <f ca="1">IF(intern2!J92&gt;0,
        IF(I$166="X",
              IF(COUNTBLANK(INDIRECT(ADDRESS(ROW(I256),MATCH(I$167,$166:$166,0),1,1)&amp;":"&amp;ADDRESS(ROW(I256),COLUMN(I256)-1,1,1),TRUE))&gt;0,"",
                    IF(COUNTIF(INDIRECT(ADDRESS(ROW(I256),MATCH(I$167,$166:$166,0),1,1)&amp;":"&amp;ADDRESS(ROW(I256),COLUMN(I256)-1,1,1),TRUE),"OK")&gt;0,"OK","NOK")),
              IF(I$8&gt;=VLOOKUP($A256,'2.2'!$D:$O,5,FALSE),"OK","NOK")),
         "")</f>
        <v/>
      </c>
      <c r="J256" s="1159" t="str">
        <f ca="1">IF(intern2!K92&gt;0,
        IF(J$166="X",
              IF(COUNTBLANK(INDIRECT(ADDRESS(ROW(J256),MATCH(J$167,$166:$166,0),1,1)&amp;":"&amp;ADDRESS(ROW(J256),COLUMN(J256)-1,1,1),TRUE))&gt;0,"",
                    IF(COUNTIF(INDIRECT(ADDRESS(ROW(J256),MATCH(J$167,$166:$166,0),1,1)&amp;":"&amp;ADDRESS(ROW(J256),COLUMN(J256)-1,1,1),TRUE),"OK")&gt;0,"OK","NOK")),
              IF(J$8&gt;=VLOOKUP($A256,'2.2'!$D:$O,5,FALSE),"OK","NOK")),
         "")</f>
        <v/>
      </c>
      <c r="K256" s="1156" t="str">
        <f ca="1">IF(intern2!L92&gt;0,
        IF(K$166="X",
              IF(COUNTBLANK(INDIRECT(ADDRESS(ROW(K256),MATCH(K$167,$166:$166,0),1,1)&amp;":"&amp;ADDRESS(ROW(K256),COLUMN(K256)-1,1,1),TRUE))&gt;0,"",
                    IF(COUNTIF(INDIRECT(ADDRESS(ROW(K256),MATCH(K$167,$166:$166,0),1,1)&amp;":"&amp;ADDRESS(ROW(K256),COLUMN(K256)-1,1,1),TRUE),"OK")&gt;0,"OK","NOK")),
              IF(K$8&gt;=VLOOKUP($A256,'2.2'!$D:$O,5,FALSE),"OK","NOK")),
         "")</f>
        <v/>
      </c>
      <c r="L256" s="1156" t="str">
        <f ca="1">IF(intern2!M92&gt;0,
        IF(L$166="X",
              IF(COUNTBLANK(INDIRECT(ADDRESS(ROW(L256),MATCH(L$167,$166:$166,0),1,1)&amp;":"&amp;ADDRESS(ROW(L256),COLUMN(L256)-1,1,1),TRUE))&gt;0,"",
                    IF(COUNTIF(INDIRECT(ADDRESS(ROW(L256),MATCH(L$167,$166:$166,0),1,1)&amp;":"&amp;ADDRESS(ROW(L256),COLUMN(L256)-1,1,1),TRUE),"OK")&gt;0,"OK","NOK")),
              IF(L$8&gt;=VLOOKUP($A256,'2.2'!$D:$O,5,FALSE),"OK","NOK")),
         "")</f>
        <v/>
      </c>
      <c r="M256" s="1156" t="str">
        <f ca="1">IF(intern2!N92&gt;0,
        IF(M$166="X",
              IF(COUNTBLANK(INDIRECT(ADDRESS(ROW(M256),MATCH(M$167,$166:$166,0),1,1)&amp;":"&amp;ADDRESS(ROW(M256),COLUMN(M256)-1,1,1),TRUE))&gt;0,"",
                    IF(COUNTIF(INDIRECT(ADDRESS(ROW(M256),MATCH(M$167,$166:$166,0),1,1)&amp;":"&amp;ADDRESS(ROW(M256),COLUMN(M256)-1,1,1),TRUE),"OK")&gt;0,"OK","NOK")),
              IF(M$8&gt;=VLOOKUP($A256,'2.2'!$D:$O,5,FALSE),"OK","NOK")),
         "")</f>
        <v/>
      </c>
      <c r="N256" s="1156" t="str">
        <f ca="1">IF(intern2!O92&gt;0,
        IF(N$166="X",
              IF(COUNTBLANK(INDIRECT(ADDRESS(ROW(N256),MATCH(N$167,$166:$166,0),1,1)&amp;":"&amp;ADDRESS(ROW(N256),COLUMN(N256)-1,1,1),TRUE))&gt;0,"",
                    IF(COUNTIF(INDIRECT(ADDRESS(ROW(N256),MATCH(N$167,$166:$166,0),1,1)&amp;":"&amp;ADDRESS(ROW(N256),COLUMN(N256)-1,1,1),TRUE),"OK")&gt;0,"OK","NOK")),
              IF(N$8&gt;=VLOOKUP($A256,'2.2'!$D:$O,5,FALSE),"OK","NOK")),
         "")</f>
        <v/>
      </c>
      <c r="O256" s="1156" t="str">
        <f ca="1">IF(intern2!P92&gt;0,
        IF(O$166="X",
              IF(COUNTBLANK(INDIRECT(ADDRESS(ROW(O256),MATCH(O$167,$166:$166,0),1,1)&amp;":"&amp;ADDRESS(ROW(O256),COLUMN(O256)-1,1,1),TRUE))&gt;0,"",
                    IF(COUNTIF(INDIRECT(ADDRESS(ROW(O256),MATCH(O$167,$166:$166,0),1,1)&amp;":"&amp;ADDRESS(ROW(O256),COLUMN(O256)-1,1,1),TRUE),"OK")&gt;0,"OK","NOK")),
              IF(O$8&gt;=VLOOKUP($A256,'2.2'!$D:$O,5,FALSE),"OK","NOK")),
         "")</f>
        <v/>
      </c>
      <c r="P256" s="1156" t="str">
        <f ca="1">IF(intern2!Q92&gt;0,
        IF(P$166="X",
              IF(COUNTBLANK(INDIRECT(ADDRESS(ROW(P256),MATCH(P$167,$166:$166,0),1,1)&amp;":"&amp;ADDRESS(ROW(P256),COLUMN(P256)-1,1,1),TRUE))&gt;0,"",
                    IF(COUNTIF(INDIRECT(ADDRESS(ROW(P256),MATCH(P$167,$166:$166,0),1,1)&amp;":"&amp;ADDRESS(ROW(P256),COLUMN(P256)-1,1,1),TRUE),"OK")&gt;0,"OK","NOK")),
              IF(P$8&gt;=VLOOKUP($A256,'2.2'!$D:$O,5,FALSE),"OK","NOK")),
         "")</f>
        <v/>
      </c>
      <c r="Q256" s="1156" t="str">
        <f ca="1">IF(intern2!R92&gt;0,
        IF(Q$166="X",
              IF(COUNTBLANK(INDIRECT(ADDRESS(ROW(Q256),MATCH(Q$167,$166:$166,0),1,1)&amp;":"&amp;ADDRESS(ROW(Q256),COLUMN(Q256)-1,1,1),TRUE))&gt;0,"",
                    IF(COUNTIF(INDIRECT(ADDRESS(ROW(Q256),MATCH(Q$167,$166:$166,0),1,1)&amp;":"&amp;ADDRESS(ROW(Q256),COLUMN(Q256)-1,1,1),TRUE),"OK")&gt;0,"OK","NOK")),
              IF(Q$8&gt;=VLOOKUP($A256,'2.2'!$D:$O,5,FALSE),"OK","NOK")),
         "")</f>
        <v/>
      </c>
      <c r="R256" s="1159" t="str">
        <f ca="1">IF(intern2!S92&gt;0,
        IF(R$166="X",
              IF(COUNTBLANK(INDIRECT(ADDRESS(ROW(R256),MATCH(R$167,$166:$166,0),1,1)&amp;":"&amp;ADDRESS(ROW(R256),COLUMN(R256)-1,1,1),TRUE))&gt;0,"",
                    IF(COUNTIF(INDIRECT(ADDRESS(ROW(R256),MATCH(R$167,$166:$166,0),1,1)&amp;":"&amp;ADDRESS(ROW(R256),COLUMN(R256)-1,1,1),TRUE),"OK")&gt;0,"OK","NOK")),
              IF(R$8&gt;=VLOOKUP($A256,'2.2'!$D:$O,5,FALSE),"OK","NOK")),
         "")</f>
        <v/>
      </c>
      <c r="S256" s="1159" t="str">
        <f ca="1">IF(intern2!T92&gt;0,
        IF(S$166="X",
              IF(COUNTBLANK(INDIRECT(ADDRESS(ROW(S256),MATCH(S$167,$166:$166,0),1,1)&amp;":"&amp;ADDRESS(ROW(S256),COLUMN(S256)-1,1,1),TRUE))&gt;0,"",
                    IF(COUNTIF(INDIRECT(ADDRESS(ROW(S256),MATCH(S$167,$166:$166,0),1,1)&amp;":"&amp;ADDRESS(ROW(S256),COLUMN(S256)-1,1,1),TRUE),"OK")&gt;0,"OK","NOK")),
              IF(S$8&gt;=VLOOKUP($A256,'2.2'!$D:$O,5,FALSE),"OK","NOK")),
         "")</f>
        <v/>
      </c>
      <c r="T256" s="1156" t="str">
        <f ca="1">IF(intern2!U92&gt;0,
        IF(T$166="X",
              IF(COUNTBLANK(INDIRECT(ADDRESS(ROW(T256),MATCH(T$167,$166:$166,0),1,1)&amp;":"&amp;ADDRESS(ROW(T256),COLUMN(T256)-1,1,1),TRUE))&gt;0,"",
                    IF(COUNTIF(INDIRECT(ADDRESS(ROW(T256),MATCH(T$167,$166:$166,0),1,1)&amp;":"&amp;ADDRESS(ROW(T256),COLUMN(T256)-1,1,1),TRUE),"OK")&gt;0,"OK","NOK")),
              IF(T$8&gt;=VLOOKUP($A256,'2.2'!$D:$O,5,FALSE),"OK","NOK")),
         "")</f>
        <v/>
      </c>
      <c r="U256" s="1156" t="str">
        <f ca="1">IF(intern2!V92&gt;0,
        IF(U$166="X",
              IF(COUNTBLANK(INDIRECT(ADDRESS(ROW(U256),MATCH(U$167,$166:$166,0),1,1)&amp;":"&amp;ADDRESS(ROW(U256),COLUMN(U256)-1,1,1),TRUE))&gt;0,"",
                    IF(COUNTIF(INDIRECT(ADDRESS(ROW(U256),MATCH(U$167,$166:$166,0),1,1)&amp;":"&amp;ADDRESS(ROW(U256),COLUMN(U256)-1,1,1),TRUE),"OK")&gt;0,"OK","NOK")),
              IF(U$8&gt;=VLOOKUP($A256,'2.2'!$D:$O,5,FALSE),"OK","NOK")),
         "")</f>
        <v/>
      </c>
      <c r="V256" s="1156" t="str">
        <f ca="1">IF(intern2!W92&gt;0,
        IF(V$166="X",
              IF(COUNTBLANK(INDIRECT(ADDRESS(ROW(V256),MATCH(V$167,$166:$166,0),1,1)&amp;":"&amp;ADDRESS(ROW(V256),COLUMN(V256)-1,1,1),TRUE))&gt;0,"",
                    IF(COUNTIF(INDIRECT(ADDRESS(ROW(V256),MATCH(V$167,$166:$166,0),1,1)&amp;":"&amp;ADDRESS(ROW(V256),COLUMN(V256)-1,1,1),TRUE),"OK")&gt;0,"OK","NOK")),
              IF(V$8&gt;=VLOOKUP($A256,'2.2'!$D:$O,5,FALSE),"OK","NOK")),
         "")</f>
        <v/>
      </c>
      <c r="W256" s="1156" t="str">
        <f ca="1">IF(intern2!X92&gt;0,
        IF(W$166="X",
              IF(COUNTBLANK(INDIRECT(ADDRESS(ROW(W256),MATCH(W$167,$166:$166,0),1,1)&amp;":"&amp;ADDRESS(ROW(W256),COLUMN(W256)-1,1,1),TRUE))&gt;0,"",
                    IF(COUNTIF(INDIRECT(ADDRESS(ROW(W256),MATCH(W$167,$166:$166,0),1,1)&amp;":"&amp;ADDRESS(ROW(W256),COLUMN(W256)-1,1,1),TRUE),"OK")&gt;0,"OK","NOK")),
              IF(W$8&gt;=VLOOKUP($A256,'2.2'!$D:$O,5,FALSE),"OK","NOK")),
         "")</f>
        <v/>
      </c>
      <c r="X256" s="1156" t="str">
        <f ca="1">IF(intern2!Y92&gt;0,
        IF(X$166="X",
              IF(COUNTBLANK(INDIRECT(ADDRESS(ROW(X256),MATCH(X$167,$166:$166,0),1,1)&amp;":"&amp;ADDRESS(ROW(X256),COLUMN(X256)-1,1,1),TRUE))&gt;0,"",
                    IF(COUNTIF(INDIRECT(ADDRESS(ROW(X256),MATCH(X$167,$166:$166,0),1,1)&amp;":"&amp;ADDRESS(ROW(X256),COLUMN(X256)-1,1,1),TRUE),"OK")&gt;0,"OK","NOK")),
              IF(X$8&gt;=VLOOKUP($A256,'2.2'!$D:$O,5,FALSE),"OK","NOK")),
         "")</f>
        <v/>
      </c>
      <c r="Y256" s="1170" t="str">
        <f ca="1">IF(intern2!Z92&gt;0,
        IF(Y$166="X",
              IF(COUNTBLANK(INDIRECT(ADDRESS(ROW(Y256),MATCH(Y$167,$166:$166,0),1,1)&amp;":"&amp;ADDRESS(ROW(Y256),COLUMN(Y256)-1,1,1),TRUE))&gt;0,"",
                    IF(COUNTIF(INDIRECT(ADDRESS(ROW(Y256),MATCH(Y$167,$166:$166,0),1,1)&amp;":"&amp;ADDRESS(ROW(Y256),COLUMN(Y256)-1,1,1),TRUE),"OK")&gt;0,"OK","NOK")),
              IF(Y$8&gt;=VLOOKUP($A256,'2.2'!$D:$O,5,FALSE),"OK","NOK")),
         "")</f>
        <v/>
      </c>
      <c r="Z256" s="1269" t="str">
        <f ca="1">IF(intern2!AA92&gt;0,
        IF(Z$166="X",
              IF(COUNTBLANK(INDIRECT(ADDRESS(ROW(Z256),MATCH(Z$167,$166:$166,0),1,1)&amp;":"&amp;ADDRESS(ROW(Z256),COLUMN(Z256)-1,1,1),TRUE))&gt;0,"",
                    IF(COUNTIF(INDIRECT(ADDRESS(ROW(Z256),MATCH(Z$167,$166:$166,0),1,1)&amp;":"&amp;ADDRESS(ROW(Z256),COLUMN(Z256)-1,1,1),TRUE),"OK")&gt;0,"OK","NOK")),
              IF(Z$8&gt;=VLOOKUP($A256,'2.2'!$D:$O,5,FALSE),"OK","NOK")),
         "")</f>
        <v/>
      </c>
      <c r="AA256" s="1156" t="str">
        <f ca="1">IF(intern2!AB92&gt;0,
        IF(AA$166="X",
              IF(COUNTBLANK(INDIRECT(ADDRESS(ROW(AA256),MATCH(AA$167,$166:$166,0),1,1)&amp;":"&amp;ADDRESS(ROW(AA256),COLUMN(AA256)-1,1,1),TRUE))&gt;0,"",
                    IF(COUNTIF(INDIRECT(ADDRESS(ROW(AA256),MATCH(AA$167,$166:$166,0),1,1)&amp;":"&amp;ADDRESS(ROW(AA256),COLUMN(AA256)-1,1,1),TRUE),"OK")&gt;0,"OK","NOK")),
              IF(AA$8&gt;=VLOOKUP($A256,'2.2'!$D:$O,5,FALSE),"OK","NOK")),
         "")</f>
        <v/>
      </c>
      <c r="AB256" s="1156" t="str">
        <f ca="1">IF(intern2!AC92&gt;0,
        IF(AB$166="X",
              IF(COUNTBLANK(INDIRECT(ADDRESS(ROW(AB256),MATCH(AB$167,$166:$166,0),1,1)&amp;":"&amp;ADDRESS(ROW(AB256),COLUMN(AB256)-1,1,1),TRUE))&gt;0,"",
                    IF(COUNTIF(INDIRECT(ADDRESS(ROW(AB256),MATCH(AB$167,$166:$166,0),1,1)&amp;":"&amp;ADDRESS(ROW(AB256),COLUMN(AB256)-1,1,1),TRUE),"OK")&gt;0,"OK","NOK")),
              IF(AB$8&gt;=VLOOKUP($A256,'2.2'!$D:$O,5,FALSE),"OK","NOK")),
         "")</f>
        <v/>
      </c>
      <c r="AC256" s="1156" t="str">
        <f ca="1">IF(intern2!AD92&gt;0,
        IF(AC$166="X",
              IF(COUNTBLANK(INDIRECT(ADDRESS(ROW(AC256),MATCH(AC$167,$166:$166,0),1,1)&amp;":"&amp;ADDRESS(ROW(AC256),COLUMN(AC256)-1,1,1),TRUE))&gt;0,"",
                    IF(COUNTIF(INDIRECT(ADDRESS(ROW(AC256),MATCH(AC$167,$166:$166,0),1,1)&amp;":"&amp;ADDRESS(ROW(AC256),COLUMN(AC256)-1,1,1),TRUE),"OK")&gt;0,"OK","NOK")),
              IF(AC$8&gt;=VLOOKUP($A256,'2.2'!$D:$O,5,FALSE),"OK","NOK")),
         "")</f>
        <v/>
      </c>
      <c r="AD256" s="1156" t="str">
        <f ca="1">IF(intern2!AE92&gt;0,
        IF(AD$166="X",
              IF(COUNTBLANK(INDIRECT(ADDRESS(ROW(AD256),MATCH(AD$167,$166:$166,0),1,1)&amp;":"&amp;ADDRESS(ROW(AD256),COLUMN(AD256)-1,1,1),TRUE))&gt;0,"",
                    IF(COUNTIF(INDIRECT(ADDRESS(ROW(AD256),MATCH(AD$167,$166:$166,0),1,1)&amp;":"&amp;ADDRESS(ROW(AD256),COLUMN(AD256)-1,1,1),TRUE),"OK")&gt;0,"OK","NOK")),
              IF(AD$8&gt;=VLOOKUP($A256,'2.2'!$D:$O,5,FALSE),"OK","NOK")),
         "")</f>
        <v/>
      </c>
      <c r="AE256" s="1160" t="str">
        <f ca="1">IF(intern2!AF92&gt;0,
        IF(AE$166="X",
              IF(COUNTBLANK(INDIRECT(ADDRESS(ROW(AE256),MATCH(AE$167,$166:$166,0),1,1)&amp;":"&amp;ADDRESS(ROW(AE256),COLUMN(AE256)-1,1,1),TRUE))&gt;0,"",
                    IF(COUNTIF(INDIRECT(ADDRESS(ROW(AE256),MATCH(AE$167,$166:$166,0),1,1)&amp;":"&amp;ADDRESS(ROW(AE256),COLUMN(AE256)-1,1,1),TRUE),"OK")&gt;0,"OK","NOK")),
              IF(AE$8&gt;=VLOOKUP($A256,'2.2'!$D:$O,5,FALSE),"OK","NOK")),
         "")</f>
        <v/>
      </c>
      <c r="AF256" s="1269" t="str">
        <f ca="1">IF(intern2!AG92&gt;0,
        IF(AF$166="X",
              IF(COUNTBLANK(INDIRECT(ADDRESS(ROW(AF256),MATCH(AF$167,$166:$166,0),1,1)&amp;":"&amp;ADDRESS(ROW(AF256),COLUMN(AF256)-1,1,1),TRUE))&gt;0,"",
                    IF(COUNTIF(INDIRECT(ADDRESS(ROW(AF256),MATCH(AF$167,$166:$166,0),1,1)&amp;":"&amp;ADDRESS(ROW(AF256),COLUMN(AF256)-1,1,1),TRUE),"OK")&gt;0,"OK","NOK")),
              IF(AF$8&gt;=VLOOKUP($A256,'2.2'!$D:$O,5,FALSE),"OK","NOK")),
         "")</f>
        <v/>
      </c>
      <c r="AG256" s="1160" t="str">
        <f ca="1">IF(intern2!AH92&gt;0,
        IF(AG$166="X",
              IF(COUNTBLANK(INDIRECT(ADDRESS(ROW(AG256),MATCH(AG$167,$166:$166,0),1,1)&amp;":"&amp;ADDRESS(ROW(AG256),COLUMN(AG256)-1,1,1),TRUE))&gt;0,"",
                    IF(COUNTIF(INDIRECT(ADDRESS(ROW(AG256),MATCH(AG$167,$166:$166,0),1,1)&amp;":"&amp;ADDRESS(ROW(AG256),COLUMN(AG256)-1,1,1),TRUE),"OK")&gt;0,"OK","NOK")),
              IF(AG$8&gt;=VLOOKUP($A256,'2.2'!$D:$O,5,FALSE),"OK","NOK")),
         "")</f>
        <v/>
      </c>
      <c r="AH256" s="1160" t="str">
        <f ca="1">IF(intern2!AI92&gt;0,
        IF(AH$166="X",
              IF(COUNTBLANK(INDIRECT(ADDRESS(ROW(AH256),MATCH(AH$167,$166:$166,0),1,1)&amp;":"&amp;ADDRESS(ROW(AH256),COLUMN(AH256)-1,1,1),TRUE))&gt;0,"",
                    IF(COUNTIF(INDIRECT(ADDRESS(ROW(AH256),MATCH(AH$167,$166:$166,0),1,1)&amp;":"&amp;ADDRESS(ROW(AH256),COLUMN(AH256)-1,1,1),TRUE),"OK")&gt;0,"OK","NOK")),
              IF(AH$8&gt;=VLOOKUP($A256,'2.2'!$D:$O,5,FALSE),"OK","NOK")),
         "")</f>
        <v/>
      </c>
      <c r="AI256" s="1156" t="str">
        <f ca="1">IF(intern2!AJ92&gt;0,
        IF(AI$166="X",
              IF(COUNTBLANK(INDIRECT(ADDRESS(ROW(AI256),MATCH(AI$167,$166:$166,0),1,1)&amp;":"&amp;ADDRESS(ROW(AI256),COLUMN(AI256)-1,1,1),TRUE))&gt;0,"",
                    IF(COUNTIF(INDIRECT(ADDRESS(ROW(AI256),MATCH(AI$167,$166:$166,0),1,1)&amp;":"&amp;ADDRESS(ROW(AI256),COLUMN(AI256)-1,1,1),TRUE),"OK")&gt;0,"OK","NOK")),
              IF(AI$8&gt;=VLOOKUP($A256,'2.2'!$D:$O,5,FALSE),"OK","NOK")),
         "")</f>
        <v/>
      </c>
      <c r="AJ256" s="1156" t="str">
        <f ca="1">IF(intern2!AK92&gt;0,
        IF(AJ$166="X",
              IF(COUNTBLANK(INDIRECT(ADDRESS(ROW(AJ256),MATCH(AJ$167,$166:$166,0),1,1)&amp;":"&amp;ADDRESS(ROW(AJ256),COLUMN(AJ256)-1,1,1),TRUE))&gt;0,"",
                    IF(COUNTIF(INDIRECT(ADDRESS(ROW(AJ256),MATCH(AJ$167,$166:$166,0),1,1)&amp;":"&amp;ADDRESS(ROW(AJ256),COLUMN(AJ256)-1,1,1),TRUE),"OK")&gt;0,"OK","NOK")),
              IF(AJ$8&gt;=VLOOKUP($A256,'2.2'!$D:$O,5,FALSE),"OK","NOK")),
         "")</f>
        <v/>
      </c>
      <c r="AK256" s="1156" t="str">
        <f ca="1">IF(intern2!AL92&gt;0,
        IF(AK$166="X",
              IF(COUNTBLANK(INDIRECT(ADDRESS(ROW(AK256),MATCH(AK$167,$166:$166,0),1,1)&amp;":"&amp;ADDRESS(ROW(AK256),COLUMN(AK256)-1,1,1),TRUE))&gt;0,"",
                    IF(COUNTIF(INDIRECT(ADDRESS(ROW(AK256),MATCH(AK$167,$166:$166,0),1,1)&amp;":"&amp;ADDRESS(ROW(AK256),COLUMN(AK256)-1,1,1),TRUE),"OK")&gt;0,"OK","NOK")),
              IF(AK$8&gt;=VLOOKUP($A256,'2.2'!$D:$O,5,FALSE),"OK","NOK")),
         "")</f>
        <v/>
      </c>
      <c r="AL256" s="1156" t="str">
        <f ca="1">IF(intern2!AM92&gt;0,
        IF(AL$166="X",
              IF(COUNTBLANK(INDIRECT(ADDRESS(ROW(AL256),MATCH(AL$167,$166:$166,0),1,1)&amp;":"&amp;ADDRESS(ROW(AL256),COLUMN(AL256)-1,1,1),TRUE))&gt;0,"",
                    IF(COUNTIF(INDIRECT(ADDRESS(ROW(AL256),MATCH(AL$167,$166:$166,0),1,1)&amp;":"&amp;ADDRESS(ROW(AL256),COLUMN(AL256)-1,1,1),TRUE),"OK")&gt;0,"OK","NOK")),
              IF(AL$8&gt;=VLOOKUP($A256,'2.2'!$D:$O,5,FALSE),"OK","NOK")),
         "")</f>
        <v/>
      </c>
      <c r="AM256" s="1269" t="str">
        <f ca="1">IF(intern2!AN92&gt;0,
        IF(AM$166="X",
              IF(COUNTBLANK(INDIRECT(ADDRESS(ROW(AM256),MATCH(AM$167,$166:$166,0),1,1)&amp;":"&amp;ADDRESS(ROW(AM256),COLUMN(AM256)-1,1,1),TRUE))&gt;0,"",
                    IF(COUNTIF(INDIRECT(ADDRESS(ROW(AM256),MATCH(AM$167,$166:$166,0),1,1)&amp;":"&amp;ADDRESS(ROW(AM256),COLUMN(AM256)-1,1,1),TRUE),"OK")&gt;0,"OK","NOK")),
              IF(AM$8&gt;=VLOOKUP($A256,'2.2'!$D:$O,5,FALSE),"OK","NOK")),
         "")</f>
        <v/>
      </c>
      <c r="AN256" s="1170" t="str">
        <f ca="1">IF(intern2!AO92&gt;0,
        IF(AN$166="X",
              IF(COUNTBLANK(INDIRECT(ADDRESS(ROW(AN256),MATCH(AN$167,$166:$166,0),1,1)&amp;":"&amp;ADDRESS(ROW(AN256),COLUMN(AN256)-1,1,1),TRUE))&gt;0,"",
                    IF(COUNTIF(INDIRECT(ADDRESS(ROW(AN256),MATCH(AN$167,$166:$166,0),1,1)&amp;":"&amp;ADDRESS(ROW(AN256),COLUMN(AN256)-1,1,1),TRUE),"OK")&gt;0,"OK","NOK")),
              IF(AN$8&gt;=VLOOKUP($A256,'2.2'!$D:$O,5,FALSE),"OK","NOK")),
         "")</f>
        <v/>
      </c>
      <c r="AO256" s="1156" t="str">
        <f ca="1">IF(intern2!AP92&gt;0,
        IF(AO$166="X",
              IF(COUNTBLANK(INDIRECT(ADDRESS(ROW(AO256),MATCH(AO$167,$166:$166,0),1,1)&amp;":"&amp;ADDRESS(ROW(AO256),COLUMN(AO256)-1,1,1),TRUE))&gt;0,"",
                    IF(COUNTIF(INDIRECT(ADDRESS(ROW(AO256),MATCH(AO$167,$166:$166,0),1,1)&amp;":"&amp;ADDRESS(ROW(AO256),COLUMN(AO256)-1,1,1),TRUE),"OK")&gt;0,"OK","NOK")),
              IF(AO$8&gt;=VLOOKUP($A256,'2.2'!$D:$O,5,FALSE),"OK","NOK")),
         "")</f>
        <v/>
      </c>
      <c r="AP256" s="1156" t="str">
        <f ca="1">IF(intern2!AQ92&gt;0,
        IF(AP$166="X",
              IF(COUNTBLANK(INDIRECT(ADDRESS(ROW(AP256),MATCH(AP$167,$166:$166,0),1,1)&amp;":"&amp;ADDRESS(ROW(AP256),COLUMN(AP256)-1,1,1),TRUE))&gt;0,"",
                    IF(COUNTIF(INDIRECT(ADDRESS(ROW(AP256),MATCH(AP$167,$166:$166,0),1,1)&amp;":"&amp;ADDRESS(ROW(AP256),COLUMN(AP256)-1,1,1),TRUE),"OK")&gt;0,"OK","NOK")),
              IF(AP$8&gt;=VLOOKUP($A256,'2.2'!$D:$O,5,FALSE),"OK","NOK")),
         "")</f>
        <v/>
      </c>
      <c r="AQ256" s="1269" t="str">
        <f ca="1">IF(intern2!AR92&gt;0,
        IF(AQ$166="X",
              IF(COUNTBLANK(INDIRECT(ADDRESS(ROW(AQ256),MATCH(AQ$167,$166:$166,0),1,1)&amp;":"&amp;ADDRESS(ROW(AQ256),COLUMN(AQ256)-1,1,1),TRUE))&gt;0,"",
                    IF(COUNTIF(INDIRECT(ADDRESS(ROW(AQ256),MATCH(AQ$167,$166:$166,0),1,1)&amp;":"&amp;ADDRESS(ROW(AQ256),COLUMN(AQ256)-1,1,1),TRUE),"OK")&gt;0,"OK","NOK")),
              IF(AQ$8&gt;=VLOOKUP($A256,'2.2'!$D:$O,5,FALSE),"OK","NOK")),
         "")</f>
        <v/>
      </c>
      <c r="AR256" s="1156" t="str">
        <f ca="1">IF(intern2!AS92&gt;0,
        IF(AR$166="X",
              IF(COUNTBLANK(INDIRECT(ADDRESS(ROW(AR256),MATCH(AR$167,$166:$166,0),1,1)&amp;":"&amp;ADDRESS(ROW(AR256),COLUMN(AR256)-1,1,1),TRUE))&gt;0,"",
                    IF(COUNTIF(INDIRECT(ADDRESS(ROW(AR256),MATCH(AR$167,$166:$166,0),1,1)&amp;":"&amp;ADDRESS(ROW(AR256),COLUMN(AR256)-1,1,1),TRUE),"OK")&gt;0,"OK","NOK")),
              IF(AR$8&gt;=VLOOKUP($A256,'2.2'!$D:$O,5,FALSE),"OK","NOK")),
         "")</f>
        <v/>
      </c>
      <c r="AS256" s="1156" t="str">
        <f ca="1">IF(intern2!AT92&gt;0,
        IF(AS$166="X",
              IF(COUNTBLANK(INDIRECT(ADDRESS(ROW(AS256),MATCH(AS$167,$166:$166,0),1,1)&amp;":"&amp;ADDRESS(ROW(AS256),COLUMN(AS256)-1,1,1),TRUE))&gt;0,"",
                    IF(COUNTIF(INDIRECT(ADDRESS(ROW(AS256),MATCH(AS$167,$166:$166,0),1,1)&amp;":"&amp;ADDRESS(ROW(AS256),COLUMN(AS256)-1,1,1),TRUE),"OK")&gt;0,"OK","NOK")),
              IF(AS$8&gt;=VLOOKUP($A256,'2.2'!$D:$O,5,FALSE),"OK","NOK")),
         "")</f>
        <v/>
      </c>
      <c r="AT256" s="1269" t="str">
        <f ca="1">IF(intern2!AU92&gt;0,
        IF(AT$166="X",
              IF(COUNTBLANK(INDIRECT(ADDRESS(ROW(AT256),MATCH(AT$167,$166:$166,0),1,1)&amp;":"&amp;ADDRESS(ROW(AT256),COLUMN(AT256)-1,1,1),TRUE))&gt;0,"",
                    IF(COUNTIF(INDIRECT(ADDRESS(ROW(AT256),MATCH(AT$167,$166:$166,0),1,1)&amp;":"&amp;ADDRESS(ROW(AT256),COLUMN(AT256)-1,1,1),TRUE),"OK")&gt;0,"OK","NOK")),
              IF(AT$8&gt;=VLOOKUP($A256,'2.2'!$D:$O,5,FALSE),"OK","NOK")),
         "")</f>
        <v/>
      </c>
      <c r="AU256" s="1156" t="str">
        <f ca="1">IF(intern2!AV92&gt;0,
        IF(AU$166="X",
              IF(COUNTBLANK(INDIRECT(ADDRESS(ROW(AU256),MATCH(AU$167,$166:$166,0),1,1)&amp;":"&amp;ADDRESS(ROW(AU256),COLUMN(AU256)-1,1,1),TRUE))&gt;0,"",
                    IF(COUNTIF(INDIRECT(ADDRESS(ROW(AU256),MATCH(AU$167,$166:$166,0),1,1)&amp;":"&amp;ADDRESS(ROW(AU256),COLUMN(AU256)-1,1,1),TRUE),"OK")&gt;0,"OK","NOK")),
              IF(AU$8&gt;=VLOOKUP($A256,'2.2'!$D:$O,5,FALSE),"OK","NOK")),
         "")</f>
        <v>NOK</v>
      </c>
      <c r="AV256" s="1156" t="str">
        <f ca="1">IF(intern2!AW92&gt;0,
        IF(AV$166="X",
              IF(COUNTBLANK(INDIRECT(ADDRESS(ROW(AV256),MATCH(AV$167,$166:$166,0),1,1)&amp;":"&amp;ADDRESS(ROW(AV256),COLUMN(AV256)-1,1,1),TRUE))&gt;0,"",
                    IF(COUNTIF(INDIRECT(ADDRESS(ROW(AV256),MATCH(AV$167,$166:$166,0),1,1)&amp;":"&amp;ADDRESS(ROW(AV256),COLUMN(AV256)-1,1,1),TRUE),"OK")&gt;0,"OK","NOK")),
              IF(AV$8&gt;=VLOOKUP($A256,'2.2'!$D:$O,5,FALSE),"OK","NOK")),
         "")</f>
        <v/>
      </c>
      <c r="AW256" s="1156" t="str">
        <f ca="1">IF(intern2!AX92&gt;0,
        IF(AW$166="X",
              IF(COUNTBLANK(INDIRECT(ADDRESS(ROW(AW256),MATCH(AW$167,$166:$166,0),1,1)&amp;":"&amp;ADDRESS(ROW(AW256),COLUMN(AW256)-1,1,1),TRUE))&gt;0,"",
                    IF(COUNTIF(INDIRECT(ADDRESS(ROW(AW256),MATCH(AW$167,$166:$166,0),1,1)&amp;":"&amp;ADDRESS(ROW(AW256),COLUMN(AW256)-1,1,1),TRUE),"OK")&gt;0,"OK","NOK")),
              IF(AW$8&gt;=VLOOKUP($A256,'2.2'!$D:$O,5,FALSE),"OK","NOK")),
         "")</f>
        <v/>
      </c>
      <c r="AX256" s="1156" t="str">
        <f ca="1">IF(intern2!AY92&gt;0,
        IF(AX$166="X",
              IF(COUNTBLANK(INDIRECT(ADDRESS(ROW(AX256),MATCH(AX$167,$166:$166,0),1,1)&amp;":"&amp;ADDRESS(ROW(AX256),COLUMN(AX256)-1,1,1),TRUE))&gt;0,"",
                    IF(COUNTIF(INDIRECT(ADDRESS(ROW(AX256),MATCH(AX$167,$166:$166,0),1,1)&amp;":"&amp;ADDRESS(ROW(AX256),COLUMN(AX256)-1,1,1),TRUE),"OK")&gt;0,"OK","NOK")),
              IF(AX$8&gt;=VLOOKUP($A256,'2.2'!$D:$O,5,FALSE),"OK","NOK")),
         "")</f>
        <v/>
      </c>
      <c r="AY256" s="1156" t="str">
        <f ca="1">IF(intern2!AZ92&gt;0,
        IF(AY$166="X",
              IF(COUNTBLANK(INDIRECT(ADDRESS(ROW(AY256),MATCH(AY$167,$166:$166,0),1,1)&amp;":"&amp;ADDRESS(ROW(AY256),COLUMN(AY256)-1,1,1),TRUE))&gt;0,"",
                    IF(COUNTIF(INDIRECT(ADDRESS(ROW(AY256),MATCH(AY$167,$166:$166,0),1,1)&amp;":"&amp;ADDRESS(ROW(AY256),COLUMN(AY256)-1,1,1),TRUE),"OK")&gt;0,"OK","NOK")),
              IF(AY$8&gt;=VLOOKUP($A256,'2.2'!$D:$O,5,FALSE),"OK","NOK")),
         "")</f>
        <v/>
      </c>
      <c r="AZ256" s="1269" t="str">
        <f ca="1">IF(intern2!BA92&gt;0,
        IF(AZ$166="X",
              IF(COUNTBLANK(INDIRECT(ADDRESS(ROW(AZ256),MATCH(AZ$167,$166:$166,0),1,1)&amp;":"&amp;ADDRESS(ROW(AZ256),COLUMN(AZ256)-1,1,1),TRUE))&gt;0,"",
                    IF(COUNTIF(INDIRECT(ADDRESS(ROW(AZ256),MATCH(AZ$167,$166:$166,0),1,1)&amp;":"&amp;ADDRESS(ROW(AZ256),COLUMN(AZ256)-1,1,1),TRUE),"OK")&gt;0,"OK","NOK")),
              IF(AZ$8&gt;=VLOOKUP($A256,'2.2'!$D:$O,5,FALSE),"OK","NOK")),
         "")</f>
        <v/>
      </c>
      <c r="BA256" s="1156" t="str">
        <f ca="1">IF(intern2!BB92&gt;0,
        IF(BA$166="X",
              IF(COUNTBLANK(INDIRECT(ADDRESS(ROW(BA256),MATCH(BA$167,$166:$166,0),1,1)&amp;":"&amp;ADDRESS(ROW(BA256),COLUMN(BA256)-1,1,1),TRUE))&gt;0,"",
                    IF(COUNTIF(INDIRECT(ADDRESS(ROW(BA256),MATCH(BA$167,$166:$166,0),1,1)&amp;":"&amp;ADDRESS(ROW(BA256),COLUMN(BA256)-1,1,1),TRUE),"OK")&gt;0,"OK","NOK")),
              IF(BA$8&gt;=VLOOKUP($A256,'2.2'!$D:$O,5,FALSE),"OK","NOK")),
         "")</f>
        <v/>
      </c>
      <c r="BB256" s="1156" t="str">
        <f ca="1">IF(intern2!BC92&gt;0,
        IF(BB$166="X",
              IF(COUNTBLANK(INDIRECT(ADDRESS(ROW(BB256),MATCH(BB$167,$166:$166,0),1,1)&amp;":"&amp;ADDRESS(ROW(BB256),COLUMN(BB256)-1,1,1),TRUE))&gt;0,"",
                    IF(COUNTIF(INDIRECT(ADDRESS(ROW(BB256),MATCH(BB$167,$166:$166,0),1,1)&amp;":"&amp;ADDRESS(ROW(BB256),COLUMN(BB256)-1,1,1),TRUE),"OK")&gt;0,"OK","NOK")),
              IF(BB$8&gt;=VLOOKUP($A256,'2.2'!$D:$O,5,FALSE),"OK","NOK")),
         "")</f>
        <v/>
      </c>
      <c r="BC256" s="1156" t="str">
        <f ca="1">IF(intern2!BD92&gt;0,
        IF(BC$166="X",
              IF(COUNTBLANK(INDIRECT(ADDRESS(ROW(BC256),MATCH(BC$167,$166:$166,0),1,1)&amp;":"&amp;ADDRESS(ROW(BC256),COLUMN(BC256)-1,1,1),TRUE))&gt;0,"",
                    IF(COUNTIF(INDIRECT(ADDRESS(ROW(BC256),MATCH(BC$167,$166:$166,0),1,1)&amp;":"&amp;ADDRESS(ROW(BC256),COLUMN(BC256)-1,1,1),TRUE),"OK")&gt;0,"OK","NOK")),
              IF(BC$8&gt;=VLOOKUP($A256,'2.2'!$D:$O,5,FALSE),"OK","NOK")),
         "")</f>
        <v/>
      </c>
      <c r="BD256" s="1156" t="str">
        <f ca="1">IF(intern2!BE92&gt;0,
        IF(BD$166="X",
              IF(COUNTBLANK(INDIRECT(ADDRESS(ROW(BD256),MATCH(BD$167,$166:$166,0),1,1)&amp;":"&amp;ADDRESS(ROW(BD256),COLUMN(BD256)-1,1,1),TRUE))&gt;0,"",
                    IF(COUNTIF(INDIRECT(ADDRESS(ROW(BD256),MATCH(BD$167,$166:$166,0),1,1)&amp;":"&amp;ADDRESS(ROW(BD256),COLUMN(BD256)-1,1,1),TRUE),"OK")&gt;0,"OK","NOK")),
              IF(BD$8&gt;=VLOOKUP($A256,'2.2'!$D:$O,5,FALSE),"OK","NOK")),
         "")</f>
        <v/>
      </c>
      <c r="BE256" s="1156" t="str">
        <f ca="1">IF(intern2!BF92&gt;0,
        IF(BE$166="X",
              IF(COUNTBLANK(INDIRECT(ADDRESS(ROW(BE256),MATCH(BE$167,$166:$166,0),1,1)&amp;":"&amp;ADDRESS(ROW(BE256),COLUMN(BE256)-1,1,1),TRUE))&gt;0,"",
                    IF(COUNTIF(INDIRECT(ADDRESS(ROW(BE256),MATCH(BE$167,$166:$166,0),1,1)&amp;":"&amp;ADDRESS(ROW(BE256),COLUMN(BE256)-1,1,1),TRUE),"OK")&gt;0,"OK","NOK")),
              IF(BE$8&gt;=VLOOKUP($A256,'2.2'!$D:$O,5,FALSE),"OK","NOK")),
         "")</f>
        <v/>
      </c>
      <c r="BF256" s="1170" t="str">
        <f ca="1">IF(intern2!BG92&gt;0,
        IF(BF$166="X",
              IF(COUNTBLANK(INDIRECT(ADDRESS(ROW(BF256),MATCH(BF$167,$166:$166,0),1,1)&amp;":"&amp;ADDRESS(ROW(BF256),COLUMN(BF256)-1,1,1),TRUE))&gt;0,"",
                    IF(COUNTIF(INDIRECT(ADDRESS(ROW(BF256),MATCH(BF$167,$166:$166,0),1,1)&amp;":"&amp;ADDRESS(ROW(BF256),COLUMN(BF256)-1,1,1),TRUE),"OK")&gt;0,"OK","NOK")),
              IF(BF$8&gt;=VLOOKUP($A256,'2.2'!$D:$O,5,FALSE),"OK","NOK")),
         "")</f>
        <v/>
      </c>
      <c r="BG256" s="1269" t="str">
        <f ca="1">IF(intern2!BH92&gt;0,
        IF(BG$166="X",
              IF(COUNTBLANK(INDIRECT(ADDRESS(ROW(BG256),MATCH(BG$167,$166:$166,0),1,1)&amp;":"&amp;ADDRESS(ROW(BG256),COLUMN(BG256)-1,1,1),TRUE))&gt;0,"",
                    IF(COUNTIF(INDIRECT(ADDRESS(ROW(BG256),MATCH(BG$167,$166:$166,0),1,1)&amp;":"&amp;ADDRESS(ROW(BG256),COLUMN(BG256)-1,1,1),TRUE),"OK")&gt;0,"OK","NOK")),
              IF(BG$8&gt;=VLOOKUP($A256,'2.2'!$D:$O,5,FALSE),"OK","NOK")),
         "")</f>
        <v/>
      </c>
      <c r="BH256" s="1176" t="str">
        <f t="shared" ca="1" si="77"/>
        <v>NOK</v>
      </c>
      <c r="BI256" s="1176"/>
    </row>
    <row r="257" spans="1:61" ht="26.4" x14ac:dyDescent="0.25">
      <c r="A257" s="716" t="str">
        <f t="shared" ref="A257:B257" si="101">+A97</f>
        <v>PNE1.1</v>
      </c>
      <c r="B257" s="1157" t="str">
        <f t="shared" si="101"/>
        <v>Pneumologia con terapia respiratoria specialistica</v>
      </c>
      <c r="C257" s="1156" t="str">
        <f ca="1">IF(intern2!D93&gt;0,
        IF(C$166="X",
              IF(COUNTBLANK(INDIRECT(ADDRESS(ROW(C257),MATCH(C$167,$166:$166,0),1,1)&amp;":"&amp;ADDRESS(ROW(C257),COLUMN(C257)-1,1,1),TRUE))&gt;0,"",
                    IF(COUNTIF(INDIRECT(ADDRESS(ROW(C257),MATCH(C$167,$166:$166,0),1,1)&amp;":"&amp;ADDRESS(ROW(C257),COLUMN(C257)-1,1,1),TRUE),"OK")&gt;0,"OK","NOK")),
              IF(C$8&gt;=VLOOKUP($A257,'2.2'!$D:$O,5,FALSE),"OK","NOK")),
         "")</f>
        <v/>
      </c>
      <c r="D257" s="1156" t="str">
        <f ca="1">IF(intern2!E93&gt;0,
        IF(D$166="X",
              IF(COUNTBLANK(INDIRECT(ADDRESS(ROW(D257),MATCH(D$167,$166:$166,0),1,1)&amp;":"&amp;ADDRESS(ROW(D257),COLUMN(D257)-1,1,1),TRUE))&gt;0,"",
                    IF(COUNTIF(INDIRECT(ADDRESS(ROW(D257),MATCH(D$167,$166:$166,0),1,1)&amp;":"&amp;ADDRESS(ROW(D257),COLUMN(D257)-1,1,1),TRUE),"OK")&gt;0,"OK","NOK")),
              IF(D$8&gt;=VLOOKUP($A257,'2.2'!$D:$O,5,FALSE),"OK","NOK")),
         "")</f>
        <v/>
      </c>
      <c r="E257" s="1156" t="str">
        <f ca="1">IF(intern2!F93&gt;0,
        IF(E$166="X",
              IF(COUNTBLANK(INDIRECT(ADDRESS(ROW(E257),MATCH(E$167,$166:$166,0),1,1)&amp;":"&amp;ADDRESS(ROW(E257),COLUMN(E257)-1,1,1),TRUE))&gt;0,"",
                    IF(COUNTIF(INDIRECT(ADDRESS(ROW(E257),MATCH(E$167,$166:$166,0),1,1)&amp;":"&amp;ADDRESS(ROW(E257),COLUMN(E257)-1,1,1),TRUE),"OK")&gt;0,"OK","NOK")),
              IF(E$8&gt;=VLOOKUP($A257,'2.2'!$D:$O,5,FALSE),"OK","NOK")),
         "")</f>
        <v/>
      </c>
      <c r="F257" s="1156" t="str">
        <f ca="1">IF(intern2!G93&gt;0,
        IF(F$166="X",
              IF(COUNTBLANK(INDIRECT(ADDRESS(ROW(F257),MATCH(F$167,$166:$166,0),1,1)&amp;":"&amp;ADDRESS(ROW(F257),COLUMN(F257)-1,1,1),TRUE))&gt;0,"",
                    IF(COUNTIF(INDIRECT(ADDRESS(ROW(F257),MATCH(F$167,$166:$166,0),1,1)&amp;":"&amp;ADDRESS(ROW(F257),COLUMN(F257)-1,1,1),TRUE),"OK")&gt;0,"OK","NOK")),
              IF(F$8&gt;=VLOOKUP($A257,'2.2'!$D:$O,5,FALSE),"OK","NOK")),
         "")</f>
        <v/>
      </c>
      <c r="G257" s="1156" t="str">
        <f ca="1">IF(intern2!H93&gt;0,
        IF(G$166="X",
              IF(COUNTBLANK(INDIRECT(ADDRESS(ROW(G257),MATCH(G$167,$166:$166,0),1,1)&amp;":"&amp;ADDRESS(ROW(G257),COLUMN(G257)-1,1,1),TRUE))&gt;0,"",
                    IF(COUNTIF(INDIRECT(ADDRESS(ROW(G257),MATCH(G$167,$166:$166,0),1,1)&amp;":"&amp;ADDRESS(ROW(G257),COLUMN(G257)-1,1,1),TRUE),"OK")&gt;0,"OK","NOK")),
              IF(G$8&gt;=VLOOKUP($A257,'2.2'!$D:$O,5,FALSE),"OK","NOK")),
         "")</f>
        <v/>
      </c>
      <c r="H257" s="1156" t="str">
        <f ca="1">IF(intern2!I93&gt;0,
        IF(H$166="X",
              IF(COUNTBLANK(INDIRECT(ADDRESS(ROW(H257),MATCH(H$167,$166:$166,0),1,1)&amp;":"&amp;ADDRESS(ROW(H257),COLUMN(H257)-1,1,1),TRUE))&gt;0,"",
                    IF(COUNTIF(INDIRECT(ADDRESS(ROW(H257),MATCH(H$167,$166:$166,0),1,1)&amp;":"&amp;ADDRESS(ROW(H257),COLUMN(H257)-1,1,1),TRUE),"OK")&gt;0,"OK","NOK")),
              IF(H$8&gt;=VLOOKUP($A257,'2.2'!$D:$O,5,FALSE),"OK","NOK")),
         "")</f>
        <v/>
      </c>
      <c r="I257" s="1269" t="str">
        <f ca="1">IF(intern2!J93&gt;0,
        IF(I$166="X",
              IF(COUNTBLANK(INDIRECT(ADDRESS(ROW(I257),MATCH(I$167,$166:$166,0),1,1)&amp;":"&amp;ADDRESS(ROW(I257),COLUMN(I257)-1,1,1),TRUE))&gt;0,"",
                    IF(COUNTIF(INDIRECT(ADDRESS(ROW(I257),MATCH(I$167,$166:$166,0),1,1)&amp;":"&amp;ADDRESS(ROW(I257),COLUMN(I257)-1,1,1),TRUE),"OK")&gt;0,"OK","NOK")),
              IF(I$8&gt;=VLOOKUP($A257,'2.2'!$D:$O,5,FALSE),"OK","NOK")),
         "")</f>
        <v/>
      </c>
      <c r="J257" s="1159" t="str">
        <f ca="1">IF(intern2!K93&gt;0,
        IF(J$166="X",
              IF(COUNTBLANK(INDIRECT(ADDRESS(ROW(J257),MATCH(J$167,$166:$166,0),1,1)&amp;":"&amp;ADDRESS(ROW(J257),COLUMN(J257)-1,1,1),TRUE))&gt;0,"",
                    IF(COUNTIF(INDIRECT(ADDRESS(ROW(J257),MATCH(J$167,$166:$166,0),1,1)&amp;":"&amp;ADDRESS(ROW(J257),COLUMN(J257)-1,1,1),TRUE),"OK")&gt;0,"OK","NOK")),
              IF(J$8&gt;=VLOOKUP($A257,'2.2'!$D:$O,5,FALSE),"OK","NOK")),
         "")</f>
        <v/>
      </c>
      <c r="K257" s="1156" t="str">
        <f ca="1">IF(intern2!L93&gt;0,
        IF(K$166="X",
              IF(COUNTBLANK(INDIRECT(ADDRESS(ROW(K257),MATCH(K$167,$166:$166,0),1,1)&amp;":"&amp;ADDRESS(ROW(K257),COLUMN(K257)-1,1,1),TRUE))&gt;0,"",
                    IF(COUNTIF(INDIRECT(ADDRESS(ROW(K257),MATCH(K$167,$166:$166,0),1,1)&amp;":"&amp;ADDRESS(ROW(K257),COLUMN(K257)-1,1,1),TRUE),"OK")&gt;0,"OK","NOK")),
              IF(K$8&gt;=VLOOKUP($A257,'2.2'!$D:$O,5,FALSE),"OK","NOK")),
         "")</f>
        <v/>
      </c>
      <c r="L257" s="1156" t="str">
        <f ca="1">IF(intern2!M93&gt;0,
        IF(L$166="X",
              IF(COUNTBLANK(INDIRECT(ADDRESS(ROW(L257),MATCH(L$167,$166:$166,0),1,1)&amp;":"&amp;ADDRESS(ROW(L257),COLUMN(L257)-1,1,1),TRUE))&gt;0,"",
                    IF(COUNTIF(INDIRECT(ADDRESS(ROW(L257),MATCH(L$167,$166:$166,0),1,1)&amp;":"&amp;ADDRESS(ROW(L257),COLUMN(L257)-1,1,1),TRUE),"OK")&gt;0,"OK","NOK")),
              IF(L$8&gt;=VLOOKUP($A257,'2.2'!$D:$O,5,FALSE),"OK","NOK")),
         "")</f>
        <v/>
      </c>
      <c r="M257" s="1156" t="str">
        <f ca="1">IF(intern2!N93&gt;0,
        IF(M$166="X",
              IF(COUNTBLANK(INDIRECT(ADDRESS(ROW(M257),MATCH(M$167,$166:$166,0),1,1)&amp;":"&amp;ADDRESS(ROW(M257),COLUMN(M257)-1,1,1),TRUE))&gt;0,"",
                    IF(COUNTIF(INDIRECT(ADDRESS(ROW(M257),MATCH(M$167,$166:$166,0),1,1)&amp;":"&amp;ADDRESS(ROW(M257),COLUMN(M257)-1,1,1),TRUE),"OK")&gt;0,"OK","NOK")),
              IF(M$8&gt;=VLOOKUP($A257,'2.2'!$D:$O,5,FALSE),"OK","NOK")),
         "")</f>
        <v/>
      </c>
      <c r="N257" s="1156" t="str">
        <f ca="1">IF(intern2!O93&gt;0,
        IF(N$166="X",
              IF(COUNTBLANK(INDIRECT(ADDRESS(ROW(N257),MATCH(N$167,$166:$166,0),1,1)&amp;":"&amp;ADDRESS(ROW(N257),COLUMN(N257)-1,1,1),TRUE))&gt;0,"",
                    IF(COUNTIF(INDIRECT(ADDRESS(ROW(N257),MATCH(N$167,$166:$166,0),1,1)&amp;":"&amp;ADDRESS(ROW(N257),COLUMN(N257)-1,1,1),TRUE),"OK")&gt;0,"OK","NOK")),
              IF(N$8&gt;=VLOOKUP($A257,'2.2'!$D:$O,5,FALSE),"OK","NOK")),
         "")</f>
        <v/>
      </c>
      <c r="O257" s="1156" t="str">
        <f ca="1">IF(intern2!P93&gt;0,
        IF(O$166="X",
              IF(COUNTBLANK(INDIRECT(ADDRESS(ROW(O257),MATCH(O$167,$166:$166,0),1,1)&amp;":"&amp;ADDRESS(ROW(O257),COLUMN(O257)-1,1,1),TRUE))&gt;0,"",
                    IF(COUNTIF(INDIRECT(ADDRESS(ROW(O257),MATCH(O$167,$166:$166,0),1,1)&amp;":"&amp;ADDRESS(ROW(O257),COLUMN(O257)-1,1,1),TRUE),"OK")&gt;0,"OK","NOK")),
              IF(O$8&gt;=VLOOKUP($A257,'2.2'!$D:$O,5,FALSE),"OK","NOK")),
         "")</f>
        <v/>
      </c>
      <c r="P257" s="1156" t="str">
        <f ca="1">IF(intern2!Q93&gt;0,
        IF(P$166="X",
              IF(COUNTBLANK(INDIRECT(ADDRESS(ROW(P257),MATCH(P$167,$166:$166,0),1,1)&amp;":"&amp;ADDRESS(ROW(P257),COLUMN(P257)-1,1,1),TRUE))&gt;0,"",
                    IF(COUNTIF(INDIRECT(ADDRESS(ROW(P257),MATCH(P$167,$166:$166,0),1,1)&amp;":"&amp;ADDRESS(ROW(P257),COLUMN(P257)-1,1,1),TRUE),"OK")&gt;0,"OK","NOK")),
              IF(P$8&gt;=VLOOKUP($A257,'2.2'!$D:$O,5,FALSE),"OK","NOK")),
         "")</f>
        <v/>
      </c>
      <c r="Q257" s="1156" t="str">
        <f ca="1">IF(intern2!R93&gt;0,
        IF(Q$166="X",
              IF(COUNTBLANK(INDIRECT(ADDRESS(ROW(Q257),MATCH(Q$167,$166:$166,0),1,1)&amp;":"&amp;ADDRESS(ROW(Q257),COLUMN(Q257)-1,1,1),TRUE))&gt;0,"",
                    IF(COUNTIF(INDIRECT(ADDRESS(ROW(Q257),MATCH(Q$167,$166:$166,0),1,1)&amp;":"&amp;ADDRESS(ROW(Q257),COLUMN(Q257)-1,1,1),TRUE),"OK")&gt;0,"OK","NOK")),
              IF(Q$8&gt;=VLOOKUP($A257,'2.2'!$D:$O,5,FALSE),"OK","NOK")),
         "")</f>
        <v/>
      </c>
      <c r="R257" s="1159" t="str">
        <f ca="1">IF(intern2!S93&gt;0,
        IF(R$166="X",
              IF(COUNTBLANK(INDIRECT(ADDRESS(ROW(R257),MATCH(R$167,$166:$166,0),1,1)&amp;":"&amp;ADDRESS(ROW(R257),COLUMN(R257)-1,1,1),TRUE))&gt;0,"",
                    IF(COUNTIF(INDIRECT(ADDRESS(ROW(R257),MATCH(R$167,$166:$166,0),1,1)&amp;":"&amp;ADDRESS(ROW(R257),COLUMN(R257)-1,1,1),TRUE),"OK")&gt;0,"OK","NOK")),
              IF(R$8&gt;=VLOOKUP($A257,'2.2'!$D:$O,5,FALSE),"OK","NOK")),
         "")</f>
        <v/>
      </c>
      <c r="S257" s="1159" t="str">
        <f ca="1">IF(intern2!T93&gt;0,
        IF(S$166="X",
              IF(COUNTBLANK(INDIRECT(ADDRESS(ROW(S257),MATCH(S$167,$166:$166,0),1,1)&amp;":"&amp;ADDRESS(ROW(S257),COLUMN(S257)-1,1,1),TRUE))&gt;0,"",
                    IF(COUNTIF(INDIRECT(ADDRESS(ROW(S257),MATCH(S$167,$166:$166,0),1,1)&amp;":"&amp;ADDRESS(ROW(S257),COLUMN(S257)-1,1,1),TRUE),"OK")&gt;0,"OK","NOK")),
              IF(S$8&gt;=VLOOKUP($A257,'2.2'!$D:$O,5,FALSE),"OK","NOK")),
         "")</f>
        <v/>
      </c>
      <c r="T257" s="1156" t="str">
        <f ca="1">IF(intern2!U93&gt;0,
        IF(T$166="X",
              IF(COUNTBLANK(INDIRECT(ADDRESS(ROW(T257),MATCH(T$167,$166:$166,0),1,1)&amp;":"&amp;ADDRESS(ROW(T257),COLUMN(T257)-1,1,1),TRUE))&gt;0,"",
                    IF(COUNTIF(INDIRECT(ADDRESS(ROW(T257),MATCH(T$167,$166:$166,0),1,1)&amp;":"&amp;ADDRESS(ROW(T257),COLUMN(T257)-1,1,1),TRUE),"OK")&gt;0,"OK","NOK")),
              IF(T$8&gt;=VLOOKUP($A257,'2.2'!$D:$O,5,FALSE),"OK","NOK")),
         "")</f>
        <v/>
      </c>
      <c r="U257" s="1156" t="str">
        <f ca="1">IF(intern2!V93&gt;0,
        IF(U$166="X",
              IF(COUNTBLANK(INDIRECT(ADDRESS(ROW(U257),MATCH(U$167,$166:$166,0),1,1)&amp;":"&amp;ADDRESS(ROW(U257),COLUMN(U257)-1,1,1),TRUE))&gt;0,"",
                    IF(COUNTIF(INDIRECT(ADDRESS(ROW(U257),MATCH(U$167,$166:$166,0),1,1)&amp;":"&amp;ADDRESS(ROW(U257),COLUMN(U257)-1,1,1),TRUE),"OK")&gt;0,"OK","NOK")),
              IF(U$8&gt;=VLOOKUP($A257,'2.2'!$D:$O,5,FALSE),"OK","NOK")),
         "")</f>
        <v/>
      </c>
      <c r="V257" s="1156" t="str">
        <f ca="1">IF(intern2!W93&gt;0,
        IF(V$166="X",
              IF(COUNTBLANK(INDIRECT(ADDRESS(ROW(V257),MATCH(V$167,$166:$166,0),1,1)&amp;":"&amp;ADDRESS(ROW(V257),COLUMN(V257)-1,1,1),TRUE))&gt;0,"",
                    IF(COUNTIF(INDIRECT(ADDRESS(ROW(V257),MATCH(V$167,$166:$166,0),1,1)&amp;":"&amp;ADDRESS(ROW(V257),COLUMN(V257)-1,1,1),TRUE),"OK")&gt;0,"OK","NOK")),
              IF(V$8&gt;=VLOOKUP($A257,'2.2'!$D:$O,5,FALSE),"OK","NOK")),
         "")</f>
        <v/>
      </c>
      <c r="W257" s="1156" t="str">
        <f ca="1">IF(intern2!X93&gt;0,
        IF(W$166="X",
              IF(COUNTBLANK(INDIRECT(ADDRESS(ROW(W257),MATCH(W$167,$166:$166,0),1,1)&amp;":"&amp;ADDRESS(ROW(W257),COLUMN(W257)-1,1,1),TRUE))&gt;0,"",
                    IF(COUNTIF(INDIRECT(ADDRESS(ROW(W257),MATCH(W$167,$166:$166,0),1,1)&amp;":"&amp;ADDRESS(ROW(W257),COLUMN(W257)-1,1,1),TRUE),"OK")&gt;0,"OK","NOK")),
              IF(W$8&gt;=VLOOKUP($A257,'2.2'!$D:$O,5,FALSE),"OK","NOK")),
         "")</f>
        <v/>
      </c>
      <c r="X257" s="1156" t="str">
        <f ca="1">IF(intern2!Y93&gt;0,
        IF(X$166="X",
              IF(COUNTBLANK(INDIRECT(ADDRESS(ROW(X257),MATCH(X$167,$166:$166,0),1,1)&amp;":"&amp;ADDRESS(ROW(X257),COLUMN(X257)-1,1,1),TRUE))&gt;0,"",
                    IF(COUNTIF(INDIRECT(ADDRESS(ROW(X257),MATCH(X$167,$166:$166,0),1,1)&amp;":"&amp;ADDRESS(ROW(X257),COLUMN(X257)-1,1,1),TRUE),"OK")&gt;0,"OK","NOK")),
              IF(X$8&gt;=VLOOKUP($A257,'2.2'!$D:$O,5,FALSE),"OK","NOK")),
         "")</f>
        <v/>
      </c>
      <c r="Y257" s="1170" t="str">
        <f ca="1">IF(intern2!Z93&gt;0,
        IF(Y$166="X",
              IF(COUNTBLANK(INDIRECT(ADDRESS(ROW(Y257),MATCH(Y$167,$166:$166,0),1,1)&amp;":"&amp;ADDRESS(ROW(Y257),COLUMN(Y257)-1,1,1),TRUE))&gt;0,"",
                    IF(COUNTIF(INDIRECT(ADDRESS(ROW(Y257),MATCH(Y$167,$166:$166,0),1,1)&amp;":"&amp;ADDRESS(ROW(Y257),COLUMN(Y257)-1,1,1),TRUE),"OK")&gt;0,"OK","NOK")),
              IF(Y$8&gt;=VLOOKUP($A257,'2.2'!$D:$O,5,FALSE),"OK","NOK")),
         "")</f>
        <v/>
      </c>
      <c r="Z257" s="1269" t="str">
        <f ca="1">IF(intern2!AA93&gt;0,
        IF(Z$166="X",
              IF(COUNTBLANK(INDIRECT(ADDRESS(ROW(Z257),MATCH(Z$167,$166:$166,0),1,1)&amp;":"&amp;ADDRESS(ROW(Z257),COLUMN(Z257)-1,1,1),TRUE))&gt;0,"",
                    IF(COUNTIF(INDIRECT(ADDRESS(ROW(Z257),MATCH(Z$167,$166:$166,0),1,1)&amp;":"&amp;ADDRESS(ROW(Z257),COLUMN(Z257)-1,1,1),TRUE),"OK")&gt;0,"OK","NOK")),
              IF(Z$8&gt;=VLOOKUP($A257,'2.2'!$D:$O,5,FALSE),"OK","NOK")),
         "")</f>
        <v/>
      </c>
      <c r="AA257" s="1156" t="str">
        <f ca="1">IF(intern2!AB93&gt;0,
        IF(AA$166="X",
              IF(COUNTBLANK(INDIRECT(ADDRESS(ROW(AA257),MATCH(AA$167,$166:$166,0),1,1)&amp;":"&amp;ADDRESS(ROW(AA257),COLUMN(AA257)-1,1,1),TRUE))&gt;0,"",
                    IF(COUNTIF(INDIRECT(ADDRESS(ROW(AA257),MATCH(AA$167,$166:$166,0),1,1)&amp;":"&amp;ADDRESS(ROW(AA257),COLUMN(AA257)-1,1,1),TRUE),"OK")&gt;0,"OK","NOK")),
              IF(AA$8&gt;=VLOOKUP($A257,'2.2'!$D:$O,5,FALSE),"OK","NOK")),
         "")</f>
        <v/>
      </c>
      <c r="AB257" s="1156" t="str">
        <f ca="1">IF(intern2!AC93&gt;0,
        IF(AB$166="X",
              IF(COUNTBLANK(INDIRECT(ADDRESS(ROW(AB257),MATCH(AB$167,$166:$166,0),1,1)&amp;":"&amp;ADDRESS(ROW(AB257),COLUMN(AB257)-1,1,1),TRUE))&gt;0,"",
                    IF(COUNTIF(INDIRECT(ADDRESS(ROW(AB257),MATCH(AB$167,$166:$166,0),1,1)&amp;":"&amp;ADDRESS(ROW(AB257),COLUMN(AB257)-1,1,1),TRUE),"OK")&gt;0,"OK","NOK")),
              IF(AB$8&gt;=VLOOKUP($A257,'2.2'!$D:$O,5,FALSE),"OK","NOK")),
         "")</f>
        <v/>
      </c>
      <c r="AC257" s="1156" t="str">
        <f ca="1">IF(intern2!AD93&gt;0,
        IF(AC$166="X",
              IF(COUNTBLANK(INDIRECT(ADDRESS(ROW(AC257),MATCH(AC$167,$166:$166,0),1,1)&amp;":"&amp;ADDRESS(ROW(AC257),COLUMN(AC257)-1,1,1),TRUE))&gt;0,"",
                    IF(COUNTIF(INDIRECT(ADDRESS(ROW(AC257),MATCH(AC$167,$166:$166,0),1,1)&amp;":"&amp;ADDRESS(ROW(AC257),COLUMN(AC257)-1,1,1),TRUE),"OK")&gt;0,"OK","NOK")),
              IF(AC$8&gt;=VLOOKUP($A257,'2.2'!$D:$O,5,FALSE),"OK","NOK")),
         "")</f>
        <v/>
      </c>
      <c r="AD257" s="1156" t="str">
        <f ca="1">IF(intern2!AE93&gt;0,
        IF(AD$166="X",
              IF(COUNTBLANK(INDIRECT(ADDRESS(ROW(AD257),MATCH(AD$167,$166:$166,0),1,1)&amp;":"&amp;ADDRESS(ROW(AD257),COLUMN(AD257)-1,1,1),TRUE))&gt;0,"",
                    IF(COUNTIF(INDIRECT(ADDRESS(ROW(AD257),MATCH(AD$167,$166:$166,0),1,1)&amp;":"&amp;ADDRESS(ROW(AD257),COLUMN(AD257)-1,1,1),TRUE),"OK")&gt;0,"OK","NOK")),
              IF(AD$8&gt;=VLOOKUP($A257,'2.2'!$D:$O,5,FALSE),"OK","NOK")),
         "")</f>
        <v/>
      </c>
      <c r="AE257" s="1160" t="str">
        <f ca="1">IF(intern2!AF93&gt;0,
        IF(AE$166="X",
              IF(COUNTBLANK(INDIRECT(ADDRESS(ROW(AE257),MATCH(AE$167,$166:$166,0),1,1)&amp;":"&amp;ADDRESS(ROW(AE257),COLUMN(AE257)-1,1,1),TRUE))&gt;0,"",
                    IF(COUNTIF(INDIRECT(ADDRESS(ROW(AE257),MATCH(AE$167,$166:$166,0),1,1)&amp;":"&amp;ADDRESS(ROW(AE257),COLUMN(AE257)-1,1,1),TRUE),"OK")&gt;0,"OK","NOK")),
              IF(AE$8&gt;=VLOOKUP($A257,'2.2'!$D:$O,5,FALSE),"OK","NOK")),
         "")</f>
        <v/>
      </c>
      <c r="AF257" s="1269" t="str">
        <f ca="1">IF(intern2!AG93&gt;0,
        IF(AF$166="X",
              IF(COUNTBLANK(INDIRECT(ADDRESS(ROW(AF257),MATCH(AF$167,$166:$166,0),1,1)&amp;":"&amp;ADDRESS(ROW(AF257),COLUMN(AF257)-1,1,1),TRUE))&gt;0,"",
                    IF(COUNTIF(INDIRECT(ADDRESS(ROW(AF257),MATCH(AF$167,$166:$166,0),1,1)&amp;":"&amp;ADDRESS(ROW(AF257),COLUMN(AF257)-1,1,1),TRUE),"OK")&gt;0,"OK","NOK")),
              IF(AF$8&gt;=VLOOKUP($A257,'2.2'!$D:$O,5,FALSE),"OK","NOK")),
         "")</f>
        <v/>
      </c>
      <c r="AG257" s="1160" t="str">
        <f ca="1">IF(intern2!AH93&gt;0,
        IF(AG$166="X",
              IF(COUNTBLANK(INDIRECT(ADDRESS(ROW(AG257),MATCH(AG$167,$166:$166,0),1,1)&amp;":"&amp;ADDRESS(ROW(AG257),COLUMN(AG257)-1,1,1),TRUE))&gt;0,"",
                    IF(COUNTIF(INDIRECT(ADDRESS(ROW(AG257),MATCH(AG$167,$166:$166,0),1,1)&amp;":"&amp;ADDRESS(ROW(AG257),COLUMN(AG257)-1,1,1),TRUE),"OK")&gt;0,"OK","NOK")),
              IF(AG$8&gt;=VLOOKUP($A257,'2.2'!$D:$O,5,FALSE),"OK","NOK")),
         "")</f>
        <v/>
      </c>
      <c r="AH257" s="1160" t="str">
        <f ca="1">IF(intern2!AI93&gt;0,
        IF(AH$166="X",
              IF(COUNTBLANK(INDIRECT(ADDRESS(ROW(AH257),MATCH(AH$167,$166:$166,0),1,1)&amp;":"&amp;ADDRESS(ROW(AH257),COLUMN(AH257)-1,1,1),TRUE))&gt;0,"",
                    IF(COUNTIF(INDIRECT(ADDRESS(ROW(AH257),MATCH(AH$167,$166:$166,0),1,1)&amp;":"&amp;ADDRESS(ROW(AH257),COLUMN(AH257)-1,1,1),TRUE),"OK")&gt;0,"OK","NOK")),
              IF(AH$8&gt;=VLOOKUP($A257,'2.2'!$D:$O,5,FALSE),"OK","NOK")),
         "")</f>
        <v/>
      </c>
      <c r="AI257" s="1156" t="str">
        <f ca="1">IF(intern2!AJ93&gt;0,
        IF(AI$166="X",
              IF(COUNTBLANK(INDIRECT(ADDRESS(ROW(AI257),MATCH(AI$167,$166:$166,0),1,1)&amp;":"&amp;ADDRESS(ROW(AI257),COLUMN(AI257)-1,1,1),TRUE))&gt;0,"",
                    IF(COUNTIF(INDIRECT(ADDRESS(ROW(AI257),MATCH(AI$167,$166:$166,0),1,1)&amp;":"&amp;ADDRESS(ROW(AI257),COLUMN(AI257)-1,1,1),TRUE),"OK")&gt;0,"OK","NOK")),
              IF(AI$8&gt;=VLOOKUP($A257,'2.2'!$D:$O,5,FALSE),"OK","NOK")),
         "")</f>
        <v/>
      </c>
      <c r="AJ257" s="1156" t="str">
        <f ca="1">IF(intern2!AK93&gt;0,
        IF(AJ$166="X",
              IF(COUNTBLANK(INDIRECT(ADDRESS(ROW(AJ257),MATCH(AJ$167,$166:$166,0),1,1)&amp;":"&amp;ADDRESS(ROW(AJ257),COLUMN(AJ257)-1,1,1),TRUE))&gt;0,"",
                    IF(COUNTIF(INDIRECT(ADDRESS(ROW(AJ257),MATCH(AJ$167,$166:$166,0),1,1)&amp;":"&amp;ADDRESS(ROW(AJ257),COLUMN(AJ257)-1,1,1),TRUE),"OK")&gt;0,"OK","NOK")),
              IF(AJ$8&gt;=VLOOKUP($A257,'2.2'!$D:$O,5,FALSE),"OK","NOK")),
         "")</f>
        <v/>
      </c>
      <c r="AK257" s="1156" t="str">
        <f ca="1">IF(intern2!AL93&gt;0,
        IF(AK$166="X",
              IF(COUNTBLANK(INDIRECT(ADDRESS(ROW(AK257),MATCH(AK$167,$166:$166,0),1,1)&amp;":"&amp;ADDRESS(ROW(AK257),COLUMN(AK257)-1,1,1),TRUE))&gt;0,"",
                    IF(COUNTIF(INDIRECT(ADDRESS(ROW(AK257),MATCH(AK$167,$166:$166,0),1,1)&amp;":"&amp;ADDRESS(ROW(AK257),COLUMN(AK257)-1,1,1),TRUE),"OK")&gt;0,"OK","NOK")),
              IF(AK$8&gt;=VLOOKUP($A257,'2.2'!$D:$O,5,FALSE),"OK","NOK")),
         "")</f>
        <v/>
      </c>
      <c r="AL257" s="1156" t="str">
        <f ca="1">IF(intern2!AM93&gt;0,
        IF(AL$166="X",
              IF(COUNTBLANK(INDIRECT(ADDRESS(ROW(AL257),MATCH(AL$167,$166:$166,0),1,1)&amp;":"&amp;ADDRESS(ROW(AL257),COLUMN(AL257)-1,1,1),TRUE))&gt;0,"",
                    IF(COUNTIF(INDIRECT(ADDRESS(ROW(AL257),MATCH(AL$167,$166:$166,0),1,1)&amp;":"&amp;ADDRESS(ROW(AL257),COLUMN(AL257)-1,1,1),TRUE),"OK")&gt;0,"OK","NOK")),
              IF(AL$8&gt;=VLOOKUP($A257,'2.2'!$D:$O,5,FALSE),"OK","NOK")),
         "")</f>
        <v/>
      </c>
      <c r="AM257" s="1269" t="str">
        <f ca="1">IF(intern2!AN93&gt;0,
        IF(AM$166="X",
              IF(COUNTBLANK(INDIRECT(ADDRESS(ROW(AM257),MATCH(AM$167,$166:$166,0),1,1)&amp;":"&amp;ADDRESS(ROW(AM257),COLUMN(AM257)-1,1,1),TRUE))&gt;0,"",
                    IF(COUNTIF(INDIRECT(ADDRESS(ROW(AM257),MATCH(AM$167,$166:$166,0),1,1)&amp;":"&amp;ADDRESS(ROW(AM257),COLUMN(AM257)-1,1,1),TRUE),"OK")&gt;0,"OK","NOK")),
              IF(AM$8&gt;=VLOOKUP($A257,'2.2'!$D:$O,5,FALSE),"OK","NOK")),
         "")</f>
        <v/>
      </c>
      <c r="AN257" s="1170" t="str">
        <f ca="1">IF(intern2!AO93&gt;0,
        IF(AN$166="X",
              IF(COUNTBLANK(INDIRECT(ADDRESS(ROW(AN257),MATCH(AN$167,$166:$166,0),1,1)&amp;":"&amp;ADDRESS(ROW(AN257),COLUMN(AN257)-1,1,1),TRUE))&gt;0,"",
                    IF(COUNTIF(INDIRECT(ADDRESS(ROW(AN257),MATCH(AN$167,$166:$166,0),1,1)&amp;":"&amp;ADDRESS(ROW(AN257),COLUMN(AN257)-1,1,1),TRUE),"OK")&gt;0,"OK","NOK")),
              IF(AN$8&gt;=VLOOKUP($A257,'2.2'!$D:$O,5,FALSE),"OK","NOK")),
         "")</f>
        <v/>
      </c>
      <c r="AO257" s="1156" t="str">
        <f ca="1">IF(intern2!AP93&gt;0,
        IF(AO$166="X",
              IF(COUNTBLANK(INDIRECT(ADDRESS(ROW(AO257),MATCH(AO$167,$166:$166,0),1,1)&amp;":"&amp;ADDRESS(ROW(AO257),COLUMN(AO257)-1,1,1),TRUE))&gt;0,"",
                    IF(COUNTIF(INDIRECT(ADDRESS(ROW(AO257),MATCH(AO$167,$166:$166,0),1,1)&amp;":"&amp;ADDRESS(ROW(AO257),COLUMN(AO257)-1,1,1),TRUE),"OK")&gt;0,"OK","NOK")),
              IF(AO$8&gt;=VLOOKUP($A257,'2.2'!$D:$O,5,FALSE),"OK","NOK")),
         "")</f>
        <v/>
      </c>
      <c r="AP257" s="1156" t="str">
        <f ca="1">IF(intern2!AQ93&gt;0,
        IF(AP$166="X",
              IF(COUNTBLANK(INDIRECT(ADDRESS(ROW(AP257),MATCH(AP$167,$166:$166,0),1,1)&amp;":"&amp;ADDRESS(ROW(AP257),COLUMN(AP257)-1,1,1),TRUE))&gt;0,"",
                    IF(COUNTIF(INDIRECT(ADDRESS(ROW(AP257),MATCH(AP$167,$166:$166,0),1,1)&amp;":"&amp;ADDRESS(ROW(AP257),COLUMN(AP257)-1,1,1),TRUE),"OK")&gt;0,"OK","NOK")),
              IF(AP$8&gt;=VLOOKUP($A257,'2.2'!$D:$O,5,FALSE),"OK","NOK")),
         "")</f>
        <v/>
      </c>
      <c r="AQ257" s="1269" t="str">
        <f ca="1">IF(intern2!AR93&gt;0,
        IF(AQ$166="X",
              IF(COUNTBLANK(INDIRECT(ADDRESS(ROW(AQ257),MATCH(AQ$167,$166:$166,0),1,1)&amp;":"&amp;ADDRESS(ROW(AQ257),COLUMN(AQ257)-1,1,1),TRUE))&gt;0,"",
                    IF(COUNTIF(INDIRECT(ADDRESS(ROW(AQ257),MATCH(AQ$167,$166:$166,0),1,1)&amp;":"&amp;ADDRESS(ROW(AQ257),COLUMN(AQ257)-1,1,1),TRUE),"OK")&gt;0,"OK","NOK")),
              IF(AQ$8&gt;=VLOOKUP($A257,'2.2'!$D:$O,5,FALSE),"OK","NOK")),
         "")</f>
        <v/>
      </c>
      <c r="AR257" s="1156" t="str">
        <f ca="1">IF(intern2!AS93&gt;0,
        IF(AR$166="X",
              IF(COUNTBLANK(INDIRECT(ADDRESS(ROW(AR257),MATCH(AR$167,$166:$166,0),1,1)&amp;":"&amp;ADDRESS(ROW(AR257),COLUMN(AR257)-1,1,1),TRUE))&gt;0,"",
                    IF(COUNTIF(INDIRECT(ADDRESS(ROW(AR257),MATCH(AR$167,$166:$166,0),1,1)&amp;":"&amp;ADDRESS(ROW(AR257),COLUMN(AR257)-1,1,1),TRUE),"OK")&gt;0,"OK","NOK")),
              IF(AR$8&gt;=VLOOKUP($A257,'2.2'!$D:$O,5,FALSE),"OK","NOK")),
         "")</f>
        <v/>
      </c>
      <c r="AS257" s="1156" t="str">
        <f ca="1">IF(intern2!AT93&gt;0,
        IF(AS$166="X",
              IF(COUNTBLANK(INDIRECT(ADDRESS(ROW(AS257),MATCH(AS$167,$166:$166,0),1,1)&amp;":"&amp;ADDRESS(ROW(AS257),COLUMN(AS257)-1,1,1),TRUE))&gt;0,"",
                    IF(COUNTIF(INDIRECT(ADDRESS(ROW(AS257),MATCH(AS$167,$166:$166,0),1,1)&amp;":"&amp;ADDRESS(ROW(AS257),COLUMN(AS257)-1,1,1),TRUE),"OK")&gt;0,"OK","NOK")),
              IF(AS$8&gt;=VLOOKUP($A257,'2.2'!$D:$O,5,FALSE),"OK","NOK")),
         "")</f>
        <v/>
      </c>
      <c r="AT257" s="1269" t="str">
        <f ca="1">IF(intern2!AU93&gt;0,
        IF(AT$166="X",
              IF(COUNTBLANK(INDIRECT(ADDRESS(ROW(AT257),MATCH(AT$167,$166:$166,0),1,1)&amp;":"&amp;ADDRESS(ROW(AT257),COLUMN(AT257)-1,1,1),TRUE))&gt;0,"",
                    IF(COUNTIF(INDIRECT(ADDRESS(ROW(AT257),MATCH(AT$167,$166:$166,0),1,1)&amp;":"&amp;ADDRESS(ROW(AT257),COLUMN(AT257)-1,1,1),TRUE),"OK")&gt;0,"OK","NOK")),
              IF(AT$8&gt;=VLOOKUP($A257,'2.2'!$D:$O,5,FALSE),"OK","NOK")),
         "")</f>
        <v/>
      </c>
      <c r="AU257" s="1156" t="str">
        <f ca="1">IF(intern2!AV93&gt;0,
        IF(AU$166="X",
              IF(COUNTBLANK(INDIRECT(ADDRESS(ROW(AU257),MATCH(AU$167,$166:$166,0),1,1)&amp;":"&amp;ADDRESS(ROW(AU257),COLUMN(AU257)-1,1,1),TRUE))&gt;0,"",
                    IF(COUNTIF(INDIRECT(ADDRESS(ROW(AU257),MATCH(AU$167,$166:$166,0),1,1)&amp;":"&amp;ADDRESS(ROW(AU257),COLUMN(AU257)-1,1,1),TRUE),"OK")&gt;0,"OK","NOK")),
              IF(AU$8&gt;=VLOOKUP($A257,'2.2'!$D:$O,5,FALSE),"OK","NOK")),
         "")</f>
        <v>NOK</v>
      </c>
      <c r="AV257" s="1156" t="str">
        <f ca="1">IF(intern2!AW93&gt;0,
        IF(AV$166="X",
              IF(COUNTBLANK(INDIRECT(ADDRESS(ROW(AV257),MATCH(AV$167,$166:$166,0),1,1)&amp;":"&amp;ADDRESS(ROW(AV257),COLUMN(AV257)-1,1,1),TRUE))&gt;0,"",
                    IF(COUNTIF(INDIRECT(ADDRESS(ROW(AV257),MATCH(AV$167,$166:$166,0),1,1)&amp;":"&amp;ADDRESS(ROW(AV257),COLUMN(AV257)-1,1,1),TRUE),"OK")&gt;0,"OK","NOK")),
              IF(AV$8&gt;=VLOOKUP($A257,'2.2'!$D:$O,5,FALSE),"OK","NOK")),
         "")</f>
        <v/>
      </c>
      <c r="AW257" s="1156" t="str">
        <f ca="1">IF(intern2!AX93&gt;0,
        IF(AW$166="X",
              IF(COUNTBLANK(INDIRECT(ADDRESS(ROW(AW257),MATCH(AW$167,$166:$166,0),1,1)&amp;":"&amp;ADDRESS(ROW(AW257),COLUMN(AW257)-1,1,1),TRUE))&gt;0,"",
                    IF(COUNTIF(INDIRECT(ADDRESS(ROW(AW257),MATCH(AW$167,$166:$166,0),1,1)&amp;":"&amp;ADDRESS(ROW(AW257),COLUMN(AW257)-1,1,1),TRUE),"OK")&gt;0,"OK","NOK")),
              IF(AW$8&gt;=VLOOKUP($A257,'2.2'!$D:$O,5,FALSE),"OK","NOK")),
         "")</f>
        <v/>
      </c>
      <c r="AX257" s="1156" t="str">
        <f ca="1">IF(intern2!AY93&gt;0,
        IF(AX$166="X",
              IF(COUNTBLANK(INDIRECT(ADDRESS(ROW(AX257),MATCH(AX$167,$166:$166,0),1,1)&amp;":"&amp;ADDRESS(ROW(AX257),COLUMN(AX257)-1,1,1),TRUE))&gt;0,"",
                    IF(COUNTIF(INDIRECT(ADDRESS(ROW(AX257),MATCH(AX$167,$166:$166,0),1,1)&amp;":"&amp;ADDRESS(ROW(AX257),COLUMN(AX257)-1,1,1),TRUE),"OK")&gt;0,"OK","NOK")),
              IF(AX$8&gt;=VLOOKUP($A257,'2.2'!$D:$O,5,FALSE),"OK","NOK")),
         "")</f>
        <v/>
      </c>
      <c r="AY257" s="1156" t="str">
        <f ca="1">IF(intern2!AZ93&gt;0,
        IF(AY$166="X",
              IF(COUNTBLANK(INDIRECT(ADDRESS(ROW(AY257),MATCH(AY$167,$166:$166,0),1,1)&amp;":"&amp;ADDRESS(ROW(AY257),COLUMN(AY257)-1,1,1),TRUE))&gt;0,"",
                    IF(COUNTIF(INDIRECT(ADDRESS(ROW(AY257),MATCH(AY$167,$166:$166,0),1,1)&amp;":"&amp;ADDRESS(ROW(AY257),COLUMN(AY257)-1,1,1),TRUE),"OK")&gt;0,"OK","NOK")),
              IF(AY$8&gt;=VLOOKUP($A257,'2.2'!$D:$O,5,FALSE),"OK","NOK")),
         "")</f>
        <v/>
      </c>
      <c r="AZ257" s="1269" t="str">
        <f ca="1">IF(intern2!BA93&gt;0,
        IF(AZ$166="X",
              IF(COUNTBLANK(INDIRECT(ADDRESS(ROW(AZ257),MATCH(AZ$167,$166:$166,0),1,1)&amp;":"&amp;ADDRESS(ROW(AZ257),COLUMN(AZ257)-1,1,1),TRUE))&gt;0,"",
                    IF(COUNTIF(INDIRECT(ADDRESS(ROW(AZ257),MATCH(AZ$167,$166:$166,0),1,1)&amp;":"&amp;ADDRESS(ROW(AZ257),COLUMN(AZ257)-1,1,1),TRUE),"OK")&gt;0,"OK","NOK")),
              IF(AZ$8&gt;=VLOOKUP($A257,'2.2'!$D:$O,5,FALSE),"OK","NOK")),
         "")</f>
        <v/>
      </c>
      <c r="BA257" s="1156" t="str">
        <f ca="1">IF(intern2!BB93&gt;0,
        IF(BA$166="X",
              IF(COUNTBLANK(INDIRECT(ADDRESS(ROW(BA257),MATCH(BA$167,$166:$166,0),1,1)&amp;":"&amp;ADDRESS(ROW(BA257),COLUMN(BA257)-1,1,1),TRUE))&gt;0,"",
                    IF(COUNTIF(INDIRECT(ADDRESS(ROW(BA257),MATCH(BA$167,$166:$166,0),1,1)&amp;":"&amp;ADDRESS(ROW(BA257),COLUMN(BA257)-1,1,1),TRUE),"OK")&gt;0,"OK","NOK")),
              IF(BA$8&gt;=VLOOKUP($A257,'2.2'!$D:$O,5,FALSE),"OK","NOK")),
         "")</f>
        <v/>
      </c>
      <c r="BB257" s="1156" t="str">
        <f ca="1">IF(intern2!BC93&gt;0,
        IF(BB$166="X",
              IF(COUNTBLANK(INDIRECT(ADDRESS(ROW(BB257),MATCH(BB$167,$166:$166,0),1,1)&amp;":"&amp;ADDRESS(ROW(BB257),COLUMN(BB257)-1,1,1),TRUE))&gt;0,"",
                    IF(COUNTIF(INDIRECT(ADDRESS(ROW(BB257),MATCH(BB$167,$166:$166,0),1,1)&amp;":"&amp;ADDRESS(ROW(BB257),COLUMN(BB257)-1,1,1),TRUE),"OK")&gt;0,"OK","NOK")),
              IF(BB$8&gt;=VLOOKUP($A257,'2.2'!$D:$O,5,FALSE),"OK","NOK")),
         "")</f>
        <v/>
      </c>
      <c r="BC257" s="1156" t="str">
        <f ca="1">IF(intern2!BD93&gt;0,
        IF(BC$166="X",
              IF(COUNTBLANK(INDIRECT(ADDRESS(ROW(BC257),MATCH(BC$167,$166:$166,0),1,1)&amp;":"&amp;ADDRESS(ROW(BC257),COLUMN(BC257)-1,1,1),TRUE))&gt;0,"",
                    IF(COUNTIF(INDIRECT(ADDRESS(ROW(BC257),MATCH(BC$167,$166:$166,0),1,1)&amp;":"&amp;ADDRESS(ROW(BC257),COLUMN(BC257)-1,1,1),TRUE),"OK")&gt;0,"OK","NOK")),
              IF(BC$8&gt;=VLOOKUP($A257,'2.2'!$D:$O,5,FALSE),"OK","NOK")),
         "")</f>
        <v/>
      </c>
      <c r="BD257" s="1156" t="str">
        <f ca="1">IF(intern2!BE93&gt;0,
        IF(BD$166="X",
              IF(COUNTBLANK(INDIRECT(ADDRESS(ROW(BD257),MATCH(BD$167,$166:$166,0),1,1)&amp;":"&amp;ADDRESS(ROW(BD257),COLUMN(BD257)-1,1,1),TRUE))&gt;0,"",
                    IF(COUNTIF(INDIRECT(ADDRESS(ROW(BD257),MATCH(BD$167,$166:$166,0),1,1)&amp;":"&amp;ADDRESS(ROW(BD257),COLUMN(BD257)-1,1,1),TRUE),"OK")&gt;0,"OK","NOK")),
              IF(BD$8&gt;=VLOOKUP($A257,'2.2'!$D:$O,5,FALSE),"OK","NOK")),
         "")</f>
        <v/>
      </c>
      <c r="BE257" s="1156" t="str">
        <f ca="1">IF(intern2!BF93&gt;0,
        IF(BE$166="X",
              IF(COUNTBLANK(INDIRECT(ADDRESS(ROW(BE257),MATCH(BE$167,$166:$166,0),1,1)&amp;":"&amp;ADDRESS(ROW(BE257),COLUMN(BE257)-1,1,1),TRUE))&gt;0,"",
                    IF(COUNTIF(INDIRECT(ADDRESS(ROW(BE257),MATCH(BE$167,$166:$166,0),1,1)&amp;":"&amp;ADDRESS(ROW(BE257),COLUMN(BE257)-1,1,1),TRUE),"OK")&gt;0,"OK","NOK")),
              IF(BE$8&gt;=VLOOKUP($A257,'2.2'!$D:$O,5,FALSE),"OK","NOK")),
         "")</f>
        <v/>
      </c>
      <c r="BF257" s="1170" t="str">
        <f ca="1">IF(intern2!BG93&gt;0,
        IF(BF$166="X",
              IF(COUNTBLANK(INDIRECT(ADDRESS(ROW(BF257),MATCH(BF$167,$166:$166,0),1,1)&amp;":"&amp;ADDRESS(ROW(BF257),COLUMN(BF257)-1,1,1),TRUE))&gt;0,"",
                    IF(COUNTIF(INDIRECT(ADDRESS(ROW(BF257),MATCH(BF$167,$166:$166,0),1,1)&amp;":"&amp;ADDRESS(ROW(BF257),COLUMN(BF257)-1,1,1),TRUE),"OK")&gt;0,"OK","NOK")),
              IF(BF$8&gt;=VLOOKUP($A257,'2.2'!$D:$O,5,FALSE),"OK","NOK")),
         "")</f>
        <v/>
      </c>
      <c r="BG257" s="1269" t="str">
        <f ca="1">IF(intern2!BH93&gt;0,
        IF(BG$166="X",
              IF(COUNTBLANK(INDIRECT(ADDRESS(ROW(BG257),MATCH(BG$167,$166:$166,0),1,1)&amp;":"&amp;ADDRESS(ROW(BG257),COLUMN(BG257)-1,1,1),TRUE))&gt;0,"",
                    IF(COUNTIF(INDIRECT(ADDRESS(ROW(BG257),MATCH(BG$167,$166:$166,0),1,1)&amp;":"&amp;ADDRESS(ROW(BG257),COLUMN(BG257)-1,1,1),TRUE),"OK")&gt;0,"OK","NOK")),
              IF(BG$8&gt;=VLOOKUP($A257,'2.2'!$D:$O,5,FALSE),"OK","NOK")),
         "")</f>
        <v/>
      </c>
      <c r="BH257" s="1176" t="str">
        <f t="shared" ca="1" si="77"/>
        <v>NOK</v>
      </c>
      <c r="BI257" s="1176"/>
    </row>
    <row r="258" spans="1:61" ht="26.4" x14ac:dyDescent="0.25">
      <c r="A258" s="716" t="str">
        <f t="shared" ref="A258:B258" si="102">+A98</f>
        <v>PNE1.2</v>
      </c>
      <c r="B258" s="1157" t="str">
        <f t="shared" si="102"/>
        <v>Valutazione prima o status dopo trapianto polmonare</v>
      </c>
      <c r="C258" s="1156" t="str">
        <f ca="1">IF(intern2!D94&gt;0,
        IF(C$166="X",
              IF(COUNTBLANK(INDIRECT(ADDRESS(ROW(C258),MATCH(C$167,$166:$166,0),1,1)&amp;":"&amp;ADDRESS(ROW(C258),COLUMN(C258)-1,1,1),TRUE))&gt;0,"",
                    IF(COUNTIF(INDIRECT(ADDRESS(ROW(C258),MATCH(C$167,$166:$166,0),1,1)&amp;":"&amp;ADDRESS(ROW(C258),COLUMN(C258)-1,1,1),TRUE),"OK")&gt;0,"OK","NOK")),
              IF(C$8&gt;=VLOOKUP($A258,'2.2'!$D:$O,5,FALSE),"OK","NOK")),
         "")</f>
        <v/>
      </c>
      <c r="D258" s="1156" t="str">
        <f ca="1">IF(intern2!E94&gt;0,
        IF(D$166="X",
              IF(COUNTBLANK(INDIRECT(ADDRESS(ROW(D258),MATCH(D$167,$166:$166,0),1,1)&amp;":"&amp;ADDRESS(ROW(D258),COLUMN(D258)-1,1,1),TRUE))&gt;0,"",
                    IF(COUNTIF(INDIRECT(ADDRESS(ROW(D258),MATCH(D$167,$166:$166,0),1,1)&amp;":"&amp;ADDRESS(ROW(D258),COLUMN(D258)-1,1,1),TRUE),"OK")&gt;0,"OK","NOK")),
              IF(D$8&gt;=VLOOKUP($A258,'2.2'!$D:$O,5,FALSE),"OK","NOK")),
         "")</f>
        <v/>
      </c>
      <c r="E258" s="1156" t="str">
        <f ca="1">IF(intern2!F94&gt;0,
        IF(E$166="X",
              IF(COUNTBLANK(INDIRECT(ADDRESS(ROW(E258),MATCH(E$167,$166:$166,0),1,1)&amp;":"&amp;ADDRESS(ROW(E258),COLUMN(E258)-1,1,1),TRUE))&gt;0,"",
                    IF(COUNTIF(INDIRECT(ADDRESS(ROW(E258),MATCH(E$167,$166:$166,0),1,1)&amp;":"&amp;ADDRESS(ROW(E258),COLUMN(E258)-1,1,1),TRUE),"OK")&gt;0,"OK","NOK")),
              IF(E$8&gt;=VLOOKUP($A258,'2.2'!$D:$O,5,FALSE),"OK","NOK")),
         "")</f>
        <v/>
      </c>
      <c r="F258" s="1156" t="str">
        <f ca="1">IF(intern2!G94&gt;0,
        IF(F$166="X",
              IF(COUNTBLANK(INDIRECT(ADDRESS(ROW(F258),MATCH(F$167,$166:$166,0),1,1)&amp;":"&amp;ADDRESS(ROW(F258),COLUMN(F258)-1,1,1),TRUE))&gt;0,"",
                    IF(COUNTIF(INDIRECT(ADDRESS(ROW(F258),MATCH(F$167,$166:$166,0),1,1)&amp;":"&amp;ADDRESS(ROW(F258),COLUMN(F258)-1,1,1),TRUE),"OK")&gt;0,"OK","NOK")),
              IF(F$8&gt;=VLOOKUP($A258,'2.2'!$D:$O,5,FALSE),"OK","NOK")),
         "")</f>
        <v/>
      </c>
      <c r="G258" s="1156" t="str">
        <f ca="1">IF(intern2!H94&gt;0,
        IF(G$166="X",
              IF(COUNTBLANK(INDIRECT(ADDRESS(ROW(G258),MATCH(G$167,$166:$166,0),1,1)&amp;":"&amp;ADDRESS(ROW(G258),COLUMN(G258)-1,1,1),TRUE))&gt;0,"",
                    IF(COUNTIF(INDIRECT(ADDRESS(ROW(G258),MATCH(G$167,$166:$166,0),1,1)&amp;":"&amp;ADDRESS(ROW(G258),COLUMN(G258)-1,1,1),TRUE),"OK")&gt;0,"OK","NOK")),
              IF(G$8&gt;=VLOOKUP($A258,'2.2'!$D:$O,5,FALSE),"OK","NOK")),
         "")</f>
        <v/>
      </c>
      <c r="H258" s="1156" t="str">
        <f ca="1">IF(intern2!I94&gt;0,
        IF(H$166="X",
              IF(COUNTBLANK(INDIRECT(ADDRESS(ROW(H258),MATCH(H$167,$166:$166,0),1,1)&amp;":"&amp;ADDRESS(ROW(H258),COLUMN(H258)-1,1,1),TRUE))&gt;0,"",
                    IF(COUNTIF(INDIRECT(ADDRESS(ROW(H258),MATCH(H$167,$166:$166,0),1,1)&amp;":"&amp;ADDRESS(ROW(H258),COLUMN(H258)-1,1,1),TRUE),"OK")&gt;0,"OK","NOK")),
              IF(H$8&gt;=VLOOKUP($A258,'2.2'!$D:$O,5,FALSE),"OK","NOK")),
         "")</f>
        <v/>
      </c>
      <c r="I258" s="1269" t="str">
        <f ca="1">IF(intern2!J94&gt;0,
        IF(I$166="X",
              IF(COUNTBLANK(INDIRECT(ADDRESS(ROW(I258),MATCH(I$167,$166:$166,0),1,1)&amp;":"&amp;ADDRESS(ROW(I258),COLUMN(I258)-1,1,1),TRUE))&gt;0,"",
                    IF(COUNTIF(INDIRECT(ADDRESS(ROW(I258),MATCH(I$167,$166:$166,0),1,1)&amp;":"&amp;ADDRESS(ROW(I258),COLUMN(I258)-1,1,1),TRUE),"OK")&gt;0,"OK","NOK")),
              IF(I$8&gt;=VLOOKUP($A258,'2.2'!$D:$O,5,FALSE),"OK","NOK")),
         "")</f>
        <v/>
      </c>
      <c r="J258" s="1159" t="str">
        <f ca="1">IF(intern2!K94&gt;0,
        IF(J$166="X",
              IF(COUNTBLANK(INDIRECT(ADDRESS(ROW(J258),MATCH(J$167,$166:$166,0),1,1)&amp;":"&amp;ADDRESS(ROW(J258),COLUMN(J258)-1,1,1),TRUE))&gt;0,"",
                    IF(COUNTIF(INDIRECT(ADDRESS(ROW(J258),MATCH(J$167,$166:$166,0),1,1)&amp;":"&amp;ADDRESS(ROW(J258),COLUMN(J258)-1,1,1),TRUE),"OK")&gt;0,"OK","NOK")),
              IF(J$8&gt;=VLOOKUP($A258,'2.2'!$D:$O,5,FALSE),"OK","NOK")),
         "")</f>
        <v/>
      </c>
      <c r="K258" s="1156" t="str">
        <f ca="1">IF(intern2!L94&gt;0,
        IF(K$166="X",
              IF(COUNTBLANK(INDIRECT(ADDRESS(ROW(K258),MATCH(K$167,$166:$166,0),1,1)&amp;":"&amp;ADDRESS(ROW(K258),COLUMN(K258)-1,1,1),TRUE))&gt;0,"",
                    IF(COUNTIF(INDIRECT(ADDRESS(ROW(K258),MATCH(K$167,$166:$166,0),1,1)&amp;":"&amp;ADDRESS(ROW(K258),COLUMN(K258)-1,1,1),TRUE),"OK")&gt;0,"OK","NOK")),
              IF(K$8&gt;=VLOOKUP($A258,'2.2'!$D:$O,5,FALSE),"OK","NOK")),
         "")</f>
        <v/>
      </c>
      <c r="L258" s="1156" t="str">
        <f ca="1">IF(intern2!M94&gt;0,
        IF(L$166="X",
              IF(COUNTBLANK(INDIRECT(ADDRESS(ROW(L258),MATCH(L$167,$166:$166,0),1,1)&amp;":"&amp;ADDRESS(ROW(L258),COLUMN(L258)-1,1,1),TRUE))&gt;0,"",
                    IF(COUNTIF(INDIRECT(ADDRESS(ROW(L258),MATCH(L$167,$166:$166,0),1,1)&amp;":"&amp;ADDRESS(ROW(L258),COLUMN(L258)-1,1,1),TRUE),"OK")&gt;0,"OK","NOK")),
              IF(L$8&gt;=VLOOKUP($A258,'2.2'!$D:$O,5,FALSE),"OK","NOK")),
         "")</f>
        <v/>
      </c>
      <c r="M258" s="1156" t="str">
        <f ca="1">IF(intern2!N94&gt;0,
        IF(M$166="X",
              IF(COUNTBLANK(INDIRECT(ADDRESS(ROW(M258),MATCH(M$167,$166:$166,0),1,1)&amp;":"&amp;ADDRESS(ROW(M258),COLUMN(M258)-1,1,1),TRUE))&gt;0,"",
                    IF(COUNTIF(INDIRECT(ADDRESS(ROW(M258),MATCH(M$167,$166:$166,0),1,1)&amp;":"&amp;ADDRESS(ROW(M258),COLUMN(M258)-1,1,1),TRUE),"OK")&gt;0,"OK","NOK")),
              IF(M$8&gt;=VLOOKUP($A258,'2.2'!$D:$O,5,FALSE),"OK","NOK")),
         "")</f>
        <v/>
      </c>
      <c r="N258" s="1156" t="str">
        <f ca="1">IF(intern2!O94&gt;0,
        IF(N$166="X",
              IF(COUNTBLANK(INDIRECT(ADDRESS(ROW(N258),MATCH(N$167,$166:$166,0),1,1)&amp;":"&amp;ADDRESS(ROW(N258),COLUMN(N258)-1,1,1),TRUE))&gt;0,"",
                    IF(COUNTIF(INDIRECT(ADDRESS(ROW(N258),MATCH(N$167,$166:$166,0),1,1)&amp;":"&amp;ADDRESS(ROW(N258),COLUMN(N258)-1,1,1),TRUE),"OK")&gt;0,"OK","NOK")),
              IF(N$8&gt;=VLOOKUP($A258,'2.2'!$D:$O,5,FALSE),"OK","NOK")),
         "")</f>
        <v/>
      </c>
      <c r="O258" s="1156" t="str">
        <f ca="1">IF(intern2!P94&gt;0,
        IF(O$166="X",
              IF(COUNTBLANK(INDIRECT(ADDRESS(ROW(O258),MATCH(O$167,$166:$166,0),1,1)&amp;":"&amp;ADDRESS(ROW(O258),COLUMN(O258)-1,1,1),TRUE))&gt;0,"",
                    IF(COUNTIF(INDIRECT(ADDRESS(ROW(O258),MATCH(O$167,$166:$166,0),1,1)&amp;":"&amp;ADDRESS(ROW(O258),COLUMN(O258)-1,1,1),TRUE),"OK")&gt;0,"OK","NOK")),
              IF(O$8&gt;=VLOOKUP($A258,'2.2'!$D:$O,5,FALSE),"OK","NOK")),
         "")</f>
        <v/>
      </c>
      <c r="P258" s="1156" t="str">
        <f ca="1">IF(intern2!Q94&gt;0,
        IF(P$166="X",
              IF(COUNTBLANK(INDIRECT(ADDRESS(ROW(P258),MATCH(P$167,$166:$166,0),1,1)&amp;":"&amp;ADDRESS(ROW(P258),COLUMN(P258)-1,1,1),TRUE))&gt;0,"",
                    IF(COUNTIF(INDIRECT(ADDRESS(ROW(P258),MATCH(P$167,$166:$166,0),1,1)&amp;":"&amp;ADDRESS(ROW(P258),COLUMN(P258)-1,1,1),TRUE),"OK")&gt;0,"OK","NOK")),
              IF(P$8&gt;=VLOOKUP($A258,'2.2'!$D:$O,5,FALSE),"OK","NOK")),
         "")</f>
        <v/>
      </c>
      <c r="Q258" s="1156" t="str">
        <f ca="1">IF(intern2!R94&gt;0,
        IF(Q$166="X",
              IF(COUNTBLANK(INDIRECT(ADDRESS(ROW(Q258),MATCH(Q$167,$166:$166,0),1,1)&amp;":"&amp;ADDRESS(ROW(Q258),COLUMN(Q258)-1,1,1),TRUE))&gt;0,"",
                    IF(COUNTIF(INDIRECT(ADDRESS(ROW(Q258),MATCH(Q$167,$166:$166,0),1,1)&amp;":"&amp;ADDRESS(ROW(Q258),COLUMN(Q258)-1,1,1),TRUE),"OK")&gt;0,"OK","NOK")),
              IF(Q$8&gt;=VLOOKUP($A258,'2.2'!$D:$O,5,FALSE),"OK","NOK")),
         "")</f>
        <v/>
      </c>
      <c r="R258" s="1159" t="str">
        <f ca="1">IF(intern2!S94&gt;0,
        IF(R$166="X",
              IF(COUNTBLANK(INDIRECT(ADDRESS(ROW(R258),MATCH(R$167,$166:$166,0),1,1)&amp;":"&amp;ADDRESS(ROW(R258),COLUMN(R258)-1,1,1),TRUE))&gt;0,"",
                    IF(COUNTIF(INDIRECT(ADDRESS(ROW(R258),MATCH(R$167,$166:$166,0),1,1)&amp;":"&amp;ADDRESS(ROW(R258),COLUMN(R258)-1,1,1),TRUE),"OK")&gt;0,"OK","NOK")),
              IF(R$8&gt;=VLOOKUP($A258,'2.2'!$D:$O,5,FALSE),"OK","NOK")),
         "")</f>
        <v/>
      </c>
      <c r="S258" s="1159" t="str">
        <f ca="1">IF(intern2!T94&gt;0,
        IF(S$166="X",
              IF(COUNTBLANK(INDIRECT(ADDRESS(ROW(S258),MATCH(S$167,$166:$166,0),1,1)&amp;":"&amp;ADDRESS(ROW(S258),COLUMN(S258)-1,1,1),TRUE))&gt;0,"",
                    IF(COUNTIF(INDIRECT(ADDRESS(ROW(S258),MATCH(S$167,$166:$166,0),1,1)&amp;":"&amp;ADDRESS(ROW(S258),COLUMN(S258)-1,1,1),TRUE),"OK")&gt;0,"OK","NOK")),
              IF(S$8&gt;=VLOOKUP($A258,'2.2'!$D:$O,5,FALSE),"OK","NOK")),
         "")</f>
        <v/>
      </c>
      <c r="T258" s="1156" t="str">
        <f ca="1">IF(intern2!U94&gt;0,
        IF(T$166="X",
              IF(COUNTBLANK(INDIRECT(ADDRESS(ROW(T258),MATCH(T$167,$166:$166,0),1,1)&amp;":"&amp;ADDRESS(ROW(T258),COLUMN(T258)-1,1,1),TRUE))&gt;0,"",
                    IF(COUNTIF(INDIRECT(ADDRESS(ROW(T258),MATCH(T$167,$166:$166,0),1,1)&amp;":"&amp;ADDRESS(ROW(T258),COLUMN(T258)-1,1,1),TRUE),"OK")&gt;0,"OK","NOK")),
              IF(T$8&gt;=VLOOKUP($A258,'2.2'!$D:$O,5,FALSE),"OK","NOK")),
         "")</f>
        <v/>
      </c>
      <c r="U258" s="1156" t="str">
        <f ca="1">IF(intern2!V94&gt;0,
        IF(U$166="X",
              IF(COUNTBLANK(INDIRECT(ADDRESS(ROW(U258),MATCH(U$167,$166:$166,0),1,1)&amp;":"&amp;ADDRESS(ROW(U258),COLUMN(U258)-1,1,1),TRUE))&gt;0,"",
                    IF(COUNTIF(INDIRECT(ADDRESS(ROW(U258),MATCH(U$167,$166:$166,0),1,1)&amp;":"&amp;ADDRESS(ROW(U258),COLUMN(U258)-1,1,1),TRUE),"OK")&gt;0,"OK","NOK")),
              IF(U$8&gt;=VLOOKUP($A258,'2.2'!$D:$O,5,FALSE),"OK","NOK")),
         "")</f>
        <v/>
      </c>
      <c r="V258" s="1156" t="str">
        <f ca="1">IF(intern2!W94&gt;0,
        IF(V$166="X",
              IF(COUNTBLANK(INDIRECT(ADDRESS(ROW(V258),MATCH(V$167,$166:$166,0),1,1)&amp;":"&amp;ADDRESS(ROW(V258),COLUMN(V258)-1,1,1),TRUE))&gt;0,"",
                    IF(COUNTIF(INDIRECT(ADDRESS(ROW(V258),MATCH(V$167,$166:$166,0),1,1)&amp;":"&amp;ADDRESS(ROW(V258),COLUMN(V258)-1,1,1),TRUE),"OK")&gt;0,"OK","NOK")),
              IF(V$8&gt;=VLOOKUP($A258,'2.2'!$D:$O,5,FALSE),"OK","NOK")),
         "")</f>
        <v/>
      </c>
      <c r="W258" s="1156" t="str">
        <f ca="1">IF(intern2!X94&gt;0,
        IF(W$166="X",
              IF(COUNTBLANK(INDIRECT(ADDRESS(ROW(W258),MATCH(W$167,$166:$166,0),1,1)&amp;":"&amp;ADDRESS(ROW(W258),COLUMN(W258)-1,1,1),TRUE))&gt;0,"",
                    IF(COUNTIF(INDIRECT(ADDRESS(ROW(W258),MATCH(W$167,$166:$166,0),1,1)&amp;":"&amp;ADDRESS(ROW(W258),COLUMN(W258)-1,1,1),TRUE),"OK")&gt;0,"OK","NOK")),
              IF(W$8&gt;=VLOOKUP($A258,'2.2'!$D:$O,5,FALSE),"OK","NOK")),
         "")</f>
        <v/>
      </c>
      <c r="X258" s="1156" t="str">
        <f ca="1">IF(intern2!Y94&gt;0,
        IF(X$166="X",
              IF(COUNTBLANK(INDIRECT(ADDRESS(ROW(X258),MATCH(X$167,$166:$166,0),1,1)&amp;":"&amp;ADDRESS(ROW(X258),COLUMN(X258)-1,1,1),TRUE))&gt;0,"",
                    IF(COUNTIF(INDIRECT(ADDRESS(ROW(X258),MATCH(X$167,$166:$166,0),1,1)&amp;":"&amp;ADDRESS(ROW(X258),COLUMN(X258)-1,1,1),TRUE),"OK")&gt;0,"OK","NOK")),
              IF(X$8&gt;=VLOOKUP($A258,'2.2'!$D:$O,5,FALSE),"OK","NOK")),
         "")</f>
        <v/>
      </c>
      <c r="Y258" s="1170" t="str">
        <f ca="1">IF(intern2!Z94&gt;0,
        IF(Y$166="X",
              IF(COUNTBLANK(INDIRECT(ADDRESS(ROW(Y258),MATCH(Y$167,$166:$166,0),1,1)&amp;":"&amp;ADDRESS(ROW(Y258),COLUMN(Y258)-1,1,1),TRUE))&gt;0,"",
                    IF(COUNTIF(INDIRECT(ADDRESS(ROW(Y258),MATCH(Y$167,$166:$166,0),1,1)&amp;":"&amp;ADDRESS(ROW(Y258),COLUMN(Y258)-1,1,1),TRUE),"OK")&gt;0,"OK","NOK")),
              IF(Y$8&gt;=VLOOKUP($A258,'2.2'!$D:$O,5,FALSE),"OK","NOK")),
         "")</f>
        <v/>
      </c>
      <c r="Z258" s="1269" t="str">
        <f ca="1">IF(intern2!AA94&gt;0,
        IF(Z$166="X",
              IF(COUNTBLANK(INDIRECT(ADDRESS(ROW(Z258),MATCH(Z$167,$166:$166,0),1,1)&amp;":"&amp;ADDRESS(ROW(Z258),COLUMN(Z258)-1,1,1),TRUE))&gt;0,"",
                    IF(COUNTIF(INDIRECT(ADDRESS(ROW(Z258),MATCH(Z$167,$166:$166,0),1,1)&amp;":"&amp;ADDRESS(ROW(Z258),COLUMN(Z258)-1,1,1),TRUE),"OK")&gt;0,"OK","NOK")),
              IF(Z$8&gt;=VLOOKUP($A258,'2.2'!$D:$O,5,FALSE),"OK","NOK")),
         "")</f>
        <v/>
      </c>
      <c r="AA258" s="1156" t="str">
        <f ca="1">IF(intern2!AB94&gt;0,
        IF(AA$166="X",
              IF(COUNTBLANK(INDIRECT(ADDRESS(ROW(AA258),MATCH(AA$167,$166:$166,0),1,1)&amp;":"&amp;ADDRESS(ROW(AA258),COLUMN(AA258)-1,1,1),TRUE))&gt;0,"",
                    IF(COUNTIF(INDIRECT(ADDRESS(ROW(AA258),MATCH(AA$167,$166:$166,0),1,1)&amp;":"&amp;ADDRESS(ROW(AA258),COLUMN(AA258)-1,1,1),TRUE),"OK")&gt;0,"OK","NOK")),
              IF(AA$8&gt;=VLOOKUP($A258,'2.2'!$D:$O,5,FALSE),"OK","NOK")),
         "")</f>
        <v/>
      </c>
      <c r="AB258" s="1156" t="str">
        <f ca="1">IF(intern2!AC94&gt;0,
        IF(AB$166="X",
              IF(COUNTBLANK(INDIRECT(ADDRESS(ROW(AB258),MATCH(AB$167,$166:$166,0),1,1)&amp;":"&amp;ADDRESS(ROW(AB258),COLUMN(AB258)-1,1,1),TRUE))&gt;0,"",
                    IF(COUNTIF(INDIRECT(ADDRESS(ROW(AB258),MATCH(AB$167,$166:$166,0),1,1)&amp;":"&amp;ADDRESS(ROW(AB258),COLUMN(AB258)-1,1,1),TRUE),"OK")&gt;0,"OK","NOK")),
              IF(AB$8&gt;=VLOOKUP($A258,'2.2'!$D:$O,5,FALSE),"OK","NOK")),
         "")</f>
        <v/>
      </c>
      <c r="AC258" s="1156" t="str">
        <f ca="1">IF(intern2!AD94&gt;0,
        IF(AC$166="X",
              IF(COUNTBLANK(INDIRECT(ADDRESS(ROW(AC258),MATCH(AC$167,$166:$166,0),1,1)&amp;":"&amp;ADDRESS(ROW(AC258),COLUMN(AC258)-1,1,1),TRUE))&gt;0,"",
                    IF(COUNTIF(INDIRECT(ADDRESS(ROW(AC258),MATCH(AC$167,$166:$166,0),1,1)&amp;":"&amp;ADDRESS(ROW(AC258),COLUMN(AC258)-1,1,1),TRUE),"OK")&gt;0,"OK","NOK")),
              IF(AC$8&gt;=VLOOKUP($A258,'2.2'!$D:$O,5,FALSE),"OK","NOK")),
         "")</f>
        <v/>
      </c>
      <c r="AD258" s="1156" t="str">
        <f ca="1">IF(intern2!AE94&gt;0,
        IF(AD$166="X",
              IF(COUNTBLANK(INDIRECT(ADDRESS(ROW(AD258),MATCH(AD$167,$166:$166,0),1,1)&amp;":"&amp;ADDRESS(ROW(AD258),COLUMN(AD258)-1,1,1),TRUE))&gt;0,"",
                    IF(COUNTIF(INDIRECT(ADDRESS(ROW(AD258),MATCH(AD$167,$166:$166,0),1,1)&amp;":"&amp;ADDRESS(ROW(AD258),COLUMN(AD258)-1,1,1),TRUE),"OK")&gt;0,"OK","NOK")),
              IF(AD$8&gt;=VLOOKUP($A258,'2.2'!$D:$O,5,FALSE),"OK","NOK")),
         "")</f>
        <v/>
      </c>
      <c r="AE258" s="1160" t="str">
        <f ca="1">IF(intern2!AF94&gt;0,
        IF(AE$166="X",
              IF(COUNTBLANK(INDIRECT(ADDRESS(ROW(AE258),MATCH(AE$167,$166:$166,0),1,1)&amp;":"&amp;ADDRESS(ROW(AE258),COLUMN(AE258)-1,1,1),TRUE))&gt;0,"",
                    IF(COUNTIF(INDIRECT(ADDRESS(ROW(AE258),MATCH(AE$167,$166:$166,0),1,1)&amp;":"&amp;ADDRESS(ROW(AE258),COLUMN(AE258)-1,1,1),TRUE),"OK")&gt;0,"OK","NOK")),
              IF(AE$8&gt;=VLOOKUP($A258,'2.2'!$D:$O,5,FALSE),"OK","NOK")),
         "")</f>
        <v/>
      </c>
      <c r="AF258" s="1269" t="str">
        <f ca="1">IF(intern2!AG94&gt;0,
        IF(AF$166="X",
              IF(COUNTBLANK(INDIRECT(ADDRESS(ROW(AF258),MATCH(AF$167,$166:$166,0),1,1)&amp;":"&amp;ADDRESS(ROW(AF258),COLUMN(AF258)-1,1,1),TRUE))&gt;0,"",
                    IF(COUNTIF(INDIRECT(ADDRESS(ROW(AF258),MATCH(AF$167,$166:$166,0),1,1)&amp;":"&amp;ADDRESS(ROW(AF258),COLUMN(AF258)-1,1,1),TRUE),"OK")&gt;0,"OK","NOK")),
              IF(AF$8&gt;=VLOOKUP($A258,'2.2'!$D:$O,5,FALSE),"OK","NOK")),
         "")</f>
        <v/>
      </c>
      <c r="AG258" s="1160" t="str">
        <f ca="1">IF(intern2!AH94&gt;0,
        IF(AG$166="X",
              IF(COUNTBLANK(INDIRECT(ADDRESS(ROW(AG258),MATCH(AG$167,$166:$166,0),1,1)&amp;":"&amp;ADDRESS(ROW(AG258),COLUMN(AG258)-1,1,1),TRUE))&gt;0,"",
                    IF(COUNTIF(INDIRECT(ADDRESS(ROW(AG258),MATCH(AG$167,$166:$166,0),1,1)&amp;":"&amp;ADDRESS(ROW(AG258),COLUMN(AG258)-1,1,1),TRUE),"OK")&gt;0,"OK","NOK")),
              IF(AG$8&gt;=VLOOKUP($A258,'2.2'!$D:$O,5,FALSE),"OK","NOK")),
         "")</f>
        <v/>
      </c>
      <c r="AH258" s="1160" t="str">
        <f ca="1">IF(intern2!AI94&gt;0,
        IF(AH$166="X",
              IF(COUNTBLANK(INDIRECT(ADDRESS(ROW(AH258),MATCH(AH$167,$166:$166,0),1,1)&amp;":"&amp;ADDRESS(ROW(AH258),COLUMN(AH258)-1,1,1),TRUE))&gt;0,"",
                    IF(COUNTIF(INDIRECT(ADDRESS(ROW(AH258),MATCH(AH$167,$166:$166,0),1,1)&amp;":"&amp;ADDRESS(ROW(AH258),COLUMN(AH258)-1,1,1),TRUE),"OK")&gt;0,"OK","NOK")),
              IF(AH$8&gt;=VLOOKUP($A258,'2.2'!$D:$O,5,FALSE),"OK","NOK")),
         "")</f>
        <v/>
      </c>
      <c r="AI258" s="1156" t="str">
        <f ca="1">IF(intern2!AJ94&gt;0,
        IF(AI$166="X",
              IF(COUNTBLANK(INDIRECT(ADDRESS(ROW(AI258),MATCH(AI$167,$166:$166,0),1,1)&amp;":"&amp;ADDRESS(ROW(AI258),COLUMN(AI258)-1,1,1),TRUE))&gt;0,"",
                    IF(COUNTIF(INDIRECT(ADDRESS(ROW(AI258),MATCH(AI$167,$166:$166,0),1,1)&amp;":"&amp;ADDRESS(ROW(AI258),COLUMN(AI258)-1,1,1),TRUE),"OK")&gt;0,"OK","NOK")),
              IF(AI$8&gt;=VLOOKUP($A258,'2.2'!$D:$O,5,FALSE),"OK","NOK")),
         "")</f>
        <v/>
      </c>
      <c r="AJ258" s="1156" t="str">
        <f ca="1">IF(intern2!AK94&gt;0,
        IF(AJ$166="X",
              IF(COUNTBLANK(INDIRECT(ADDRESS(ROW(AJ258),MATCH(AJ$167,$166:$166,0),1,1)&amp;":"&amp;ADDRESS(ROW(AJ258),COLUMN(AJ258)-1,1,1),TRUE))&gt;0,"",
                    IF(COUNTIF(INDIRECT(ADDRESS(ROW(AJ258),MATCH(AJ$167,$166:$166,0),1,1)&amp;":"&amp;ADDRESS(ROW(AJ258),COLUMN(AJ258)-1,1,1),TRUE),"OK")&gt;0,"OK","NOK")),
              IF(AJ$8&gt;=VLOOKUP($A258,'2.2'!$D:$O,5,FALSE),"OK","NOK")),
         "")</f>
        <v/>
      </c>
      <c r="AK258" s="1156" t="str">
        <f ca="1">IF(intern2!AL94&gt;0,
        IF(AK$166="X",
              IF(COUNTBLANK(INDIRECT(ADDRESS(ROW(AK258),MATCH(AK$167,$166:$166,0),1,1)&amp;":"&amp;ADDRESS(ROW(AK258),COLUMN(AK258)-1,1,1),TRUE))&gt;0,"",
                    IF(COUNTIF(INDIRECT(ADDRESS(ROW(AK258),MATCH(AK$167,$166:$166,0),1,1)&amp;":"&amp;ADDRESS(ROW(AK258),COLUMN(AK258)-1,1,1),TRUE),"OK")&gt;0,"OK","NOK")),
              IF(AK$8&gt;=VLOOKUP($A258,'2.2'!$D:$O,5,FALSE),"OK","NOK")),
         "")</f>
        <v/>
      </c>
      <c r="AL258" s="1156" t="str">
        <f ca="1">IF(intern2!AM94&gt;0,
        IF(AL$166="X",
              IF(COUNTBLANK(INDIRECT(ADDRESS(ROW(AL258),MATCH(AL$167,$166:$166,0),1,1)&amp;":"&amp;ADDRESS(ROW(AL258),COLUMN(AL258)-1,1,1),TRUE))&gt;0,"",
                    IF(COUNTIF(INDIRECT(ADDRESS(ROW(AL258),MATCH(AL$167,$166:$166,0),1,1)&amp;":"&amp;ADDRESS(ROW(AL258),COLUMN(AL258)-1,1,1),TRUE),"OK")&gt;0,"OK","NOK")),
              IF(AL$8&gt;=VLOOKUP($A258,'2.2'!$D:$O,5,FALSE),"OK","NOK")),
         "")</f>
        <v/>
      </c>
      <c r="AM258" s="1269" t="str">
        <f ca="1">IF(intern2!AN94&gt;0,
        IF(AM$166="X",
              IF(COUNTBLANK(INDIRECT(ADDRESS(ROW(AM258),MATCH(AM$167,$166:$166,0),1,1)&amp;":"&amp;ADDRESS(ROW(AM258),COLUMN(AM258)-1,1,1),TRUE))&gt;0,"",
                    IF(COUNTIF(INDIRECT(ADDRESS(ROW(AM258),MATCH(AM$167,$166:$166,0),1,1)&amp;":"&amp;ADDRESS(ROW(AM258),COLUMN(AM258)-1,1,1),TRUE),"OK")&gt;0,"OK","NOK")),
              IF(AM$8&gt;=VLOOKUP($A258,'2.2'!$D:$O,5,FALSE),"OK","NOK")),
         "")</f>
        <v/>
      </c>
      <c r="AN258" s="1170" t="str">
        <f ca="1">IF(intern2!AO94&gt;0,
        IF(AN$166="X",
              IF(COUNTBLANK(INDIRECT(ADDRESS(ROW(AN258),MATCH(AN$167,$166:$166,0),1,1)&amp;":"&amp;ADDRESS(ROW(AN258),COLUMN(AN258)-1,1,1),TRUE))&gt;0,"",
                    IF(COUNTIF(INDIRECT(ADDRESS(ROW(AN258),MATCH(AN$167,$166:$166,0),1,1)&amp;":"&amp;ADDRESS(ROW(AN258),COLUMN(AN258)-1,1,1),TRUE),"OK")&gt;0,"OK","NOK")),
              IF(AN$8&gt;=VLOOKUP($A258,'2.2'!$D:$O,5,FALSE),"OK","NOK")),
         "")</f>
        <v/>
      </c>
      <c r="AO258" s="1156" t="str">
        <f ca="1">IF(intern2!AP94&gt;0,
        IF(AO$166="X",
              IF(COUNTBLANK(INDIRECT(ADDRESS(ROW(AO258),MATCH(AO$167,$166:$166,0),1,1)&amp;":"&amp;ADDRESS(ROW(AO258),COLUMN(AO258)-1,1,1),TRUE))&gt;0,"",
                    IF(COUNTIF(INDIRECT(ADDRESS(ROW(AO258),MATCH(AO$167,$166:$166,0),1,1)&amp;":"&amp;ADDRESS(ROW(AO258),COLUMN(AO258)-1,1,1),TRUE),"OK")&gt;0,"OK","NOK")),
              IF(AO$8&gt;=VLOOKUP($A258,'2.2'!$D:$O,5,FALSE),"OK","NOK")),
         "")</f>
        <v/>
      </c>
      <c r="AP258" s="1156" t="str">
        <f ca="1">IF(intern2!AQ94&gt;0,
        IF(AP$166="X",
              IF(COUNTBLANK(INDIRECT(ADDRESS(ROW(AP258),MATCH(AP$167,$166:$166,0),1,1)&amp;":"&amp;ADDRESS(ROW(AP258),COLUMN(AP258)-1,1,1),TRUE))&gt;0,"",
                    IF(COUNTIF(INDIRECT(ADDRESS(ROW(AP258),MATCH(AP$167,$166:$166,0),1,1)&amp;":"&amp;ADDRESS(ROW(AP258),COLUMN(AP258)-1,1,1),TRUE),"OK")&gt;0,"OK","NOK")),
              IF(AP$8&gt;=VLOOKUP($A258,'2.2'!$D:$O,5,FALSE),"OK","NOK")),
         "")</f>
        <v/>
      </c>
      <c r="AQ258" s="1269" t="str">
        <f ca="1">IF(intern2!AR94&gt;0,
        IF(AQ$166="X",
              IF(COUNTBLANK(INDIRECT(ADDRESS(ROW(AQ258),MATCH(AQ$167,$166:$166,0),1,1)&amp;":"&amp;ADDRESS(ROW(AQ258),COLUMN(AQ258)-1,1,1),TRUE))&gt;0,"",
                    IF(COUNTIF(INDIRECT(ADDRESS(ROW(AQ258),MATCH(AQ$167,$166:$166,0),1,1)&amp;":"&amp;ADDRESS(ROW(AQ258),COLUMN(AQ258)-1,1,1),TRUE),"OK")&gt;0,"OK","NOK")),
              IF(AQ$8&gt;=VLOOKUP($A258,'2.2'!$D:$O,5,FALSE),"OK","NOK")),
         "")</f>
        <v/>
      </c>
      <c r="AR258" s="1156" t="str">
        <f ca="1">IF(intern2!AS94&gt;0,
        IF(AR$166="X",
              IF(COUNTBLANK(INDIRECT(ADDRESS(ROW(AR258),MATCH(AR$167,$166:$166,0),1,1)&amp;":"&amp;ADDRESS(ROW(AR258),COLUMN(AR258)-1,1,1),TRUE))&gt;0,"",
                    IF(COUNTIF(INDIRECT(ADDRESS(ROW(AR258),MATCH(AR$167,$166:$166,0),1,1)&amp;":"&amp;ADDRESS(ROW(AR258),COLUMN(AR258)-1,1,1),TRUE),"OK")&gt;0,"OK","NOK")),
              IF(AR$8&gt;=VLOOKUP($A258,'2.2'!$D:$O,5,FALSE),"OK","NOK")),
         "")</f>
        <v/>
      </c>
      <c r="AS258" s="1156" t="str">
        <f ca="1">IF(intern2!AT94&gt;0,
        IF(AS$166="X",
              IF(COUNTBLANK(INDIRECT(ADDRESS(ROW(AS258),MATCH(AS$167,$166:$166,0),1,1)&amp;":"&amp;ADDRESS(ROW(AS258),COLUMN(AS258)-1,1,1),TRUE))&gt;0,"",
                    IF(COUNTIF(INDIRECT(ADDRESS(ROW(AS258),MATCH(AS$167,$166:$166,0),1,1)&amp;":"&amp;ADDRESS(ROW(AS258),COLUMN(AS258)-1,1,1),TRUE),"OK")&gt;0,"OK","NOK")),
              IF(AS$8&gt;=VLOOKUP($A258,'2.2'!$D:$O,5,FALSE),"OK","NOK")),
         "")</f>
        <v/>
      </c>
      <c r="AT258" s="1269" t="str">
        <f ca="1">IF(intern2!AU94&gt;0,
        IF(AT$166="X",
              IF(COUNTBLANK(INDIRECT(ADDRESS(ROW(AT258),MATCH(AT$167,$166:$166,0),1,1)&amp;":"&amp;ADDRESS(ROW(AT258),COLUMN(AT258)-1,1,1),TRUE))&gt;0,"",
                    IF(COUNTIF(INDIRECT(ADDRESS(ROW(AT258),MATCH(AT$167,$166:$166,0),1,1)&amp;":"&amp;ADDRESS(ROW(AT258),COLUMN(AT258)-1,1,1),TRUE),"OK")&gt;0,"OK","NOK")),
              IF(AT$8&gt;=VLOOKUP($A258,'2.2'!$D:$O,5,FALSE),"OK","NOK")),
         "")</f>
        <v/>
      </c>
      <c r="AU258" s="1156" t="str">
        <f ca="1">IF(intern2!AV94&gt;0,
        IF(AU$166="X",
              IF(COUNTBLANK(INDIRECT(ADDRESS(ROW(AU258),MATCH(AU$167,$166:$166,0),1,1)&amp;":"&amp;ADDRESS(ROW(AU258),COLUMN(AU258)-1,1,1),TRUE))&gt;0,"",
                    IF(COUNTIF(INDIRECT(ADDRESS(ROW(AU258),MATCH(AU$167,$166:$166,0),1,1)&amp;":"&amp;ADDRESS(ROW(AU258),COLUMN(AU258)-1,1,1),TRUE),"OK")&gt;0,"OK","NOK")),
              IF(AU$8&gt;=VLOOKUP($A258,'2.2'!$D:$O,5,FALSE),"OK","NOK")),
         "")</f>
        <v>NOK</v>
      </c>
      <c r="AV258" s="1156" t="str">
        <f ca="1">IF(intern2!AW94&gt;0,
        IF(AV$166="X",
              IF(COUNTBLANK(INDIRECT(ADDRESS(ROW(AV258),MATCH(AV$167,$166:$166,0),1,1)&amp;":"&amp;ADDRESS(ROW(AV258),COLUMN(AV258)-1,1,1),TRUE))&gt;0,"",
                    IF(COUNTIF(INDIRECT(ADDRESS(ROW(AV258),MATCH(AV$167,$166:$166,0),1,1)&amp;":"&amp;ADDRESS(ROW(AV258),COLUMN(AV258)-1,1,1),TRUE),"OK")&gt;0,"OK","NOK")),
              IF(AV$8&gt;=VLOOKUP($A258,'2.2'!$D:$O,5,FALSE),"OK","NOK")),
         "")</f>
        <v/>
      </c>
      <c r="AW258" s="1156" t="str">
        <f ca="1">IF(intern2!AX94&gt;0,
        IF(AW$166="X",
              IF(COUNTBLANK(INDIRECT(ADDRESS(ROW(AW258),MATCH(AW$167,$166:$166,0),1,1)&amp;":"&amp;ADDRESS(ROW(AW258),COLUMN(AW258)-1,1,1),TRUE))&gt;0,"",
                    IF(COUNTIF(INDIRECT(ADDRESS(ROW(AW258),MATCH(AW$167,$166:$166,0),1,1)&amp;":"&amp;ADDRESS(ROW(AW258),COLUMN(AW258)-1,1,1),TRUE),"OK")&gt;0,"OK","NOK")),
              IF(AW$8&gt;=VLOOKUP($A258,'2.2'!$D:$O,5,FALSE),"OK","NOK")),
         "")</f>
        <v/>
      </c>
      <c r="AX258" s="1156" t="str">
        <f ca="1">IF(intern2!AY94&gt;0,
        IF(AX$166="X",
              IF(COUNTBLANK(INDIRECT(ADDRESS(ROW(AX258),MATCH(AX$167,$166:$166,0),1,1)&amp;":"&amp;ADDRESS(ROW(AX258),COLUMN(AX258)-1,1,1),TRUE))&gt;0,"",
                    IF(COUNTIF(INDIRECT(ADDRESS(ROW(AX258),MATCH(AX$167,$166:$166,0),1,1)&amp;":"&amp;ADDRESS(ROW(AX258),COLUMN(AX258)-1,1,1),TRUE),"OK")&gt;0,"OK","NOK")),
              IF(AX$8&gt;=VLOOKUP($A258,'2.2'!$D:$O,5,FALSE),"OK","NOK")),
         "")</f>
        <v/>
      </c>
      <c r="AY258" s="1156" t="str">
        <f ca="1">IF(intern2!AZ94&gt;0,
        IF(AY$166="X",
              IF(COUNTBLANK(INDIRECT(ADDRESS(ROW(AY258),MATCH(AY$167,$166:$166,0),1,1)&amp;":"&amp;ADDRESS(ROW(AY258),COLUMN(AY258)-1,1,1),TRUE))&gt;0,"",
                    IF(COUNTIF(INDIRECT(ADDRESS(ROW(AY258),MATCH(AY$167,$166:$166,0),1,1)&amp;":"&amp;ADDRESS(ROW(AY258),COLUMN(AY258)-1,1,1),TRUE),"OK")&gt;0,"OK","NOK")),
              IF(AY$8&gt;=VLOOKUP($A258,'2.2'!$D:$O,5,FALSE),"OK","NOK")),
         "")</f>
        <v/>
      </c>
      <c r="AZ258" s="1269" t="str">
        <f ca="1">IF(intern2!BA94&gt;0,
        IF(AZ$166="X",
              IF(COUNTBLANK(INDIRECT(ADDRESS(ROW(AZ258),MATCH(AZ$167,$166:$166,0),1,1)&amp;":"&amp;ADDRESS(ROW(AZ258),COLUMN(AZ258)-1,1,1),TRUE))&gt;0,"",
                    IF(COUNTIF(INDIRECT(ADDRESS(ROW(AZ258),MATCH(AZ$167,$166:$166,0),1,1)&amp;":"&amp;ADDRESS(ROW(AZ258),COLUMN(AZ258)-1,1,1),TRUE),"OK")&gt;0,"OK","NOK")),
              IF(AZ$8&gt;=VLOOKUP($A258,'2.2'!$D:$O,5,FALSE),"OK","NOK")),
         "")</f>
        <v/>
      </c>
      <c r="BA258" s="1156" t="str">
        <f ca="1">IF(intern2!BB94&gt;0,
        IF(BA$166="X",
              IF(COUNTBLANK(INDIRECT(ADDRESS(ROW(BA258),MATCH(BA$167,$166:$166,0),1,1)&amp;":"&amp;ADDRESS(ROW(BA258),COLUMN(BA258)-1,1,1),TRUE))&gt;0,"",
                    IF(COUNTIF(INDIRECT(ADDRESS(ROW(BA258),MATCH(BA$167,$166:$166,0),1,1)&amp;":"&amp;ADDRESS(ROW(BA258),COLUMN(BA258)-1,1,1),TRUE),"OK")&gt;0,"OK","NOK")),
              IF(BA$8&gt;=VLOOKUP($A258,'2.2'!$D:$O,5,FALSE),"OK","NOK")),
         "")</f>
        <v/>
      </c>
      <c r="BB258" s="1156" t="str">
        <f ca="1">IF(intern2!BC94&gt;0,
        IF(BB$166="X",
              IF(COUNTBLANK(INDIRECT(ADDRESS(ROW(BB258),MATCH(BB$167,$166:$166,0),1,1)&amp;":"&amp;ADDRESS(ROW(BB258),COLUMN(BB258)-1,1,1),TRUE))&gt;0,"",
                    IF(COUNTIF(INDIRECT(ADDRESS(ROW(BB258),MATCH(BB$167,$166:$166,0),1,1)&amp;":"&amp;ADDRESS(ROW(BB258),COLUMN(BB258)-1,1,1),TRUE),"OK")&gt;0,"OK","NOK")),
              IF(BB$8&gt;=VLOOKUP($A258,'2.2'!$D:$O,5,FALSE),"OK","NOK")),
         "")</f>
        <v/>
      </c>
      <c r="BC258" s="1156" t="str">
        <f ca="1">IF(intern2!BD94&gt;0,
        IF(BC$166="X",
              IF(COUNTBLANK(INDIRECT(ADDRESS(ROW(BC258),MATCH(BC$167,$166:$166,0),1,1)&amp;":"&amp;ADDRESS(ROW(BC258),COLUMN(BC258)-1,1,1),TRUE))&gt;0,"",
                    IF(COUNTIF(INDIRECT(ADDRESS(ROW(BC258),MATCH(BC$167,$166:$166,0),1,1)&amp;":"&amp;ADDRESS(ROW(BC258),COLUMN(BC258)-1,1,1),TRUE),"OK")&gt;0,"OK","NOK")),
              IF(BC$8&gt;=VLOOKUP($A258,'2.2'!$D:$O,5,FALSE),"OK","NOK")),
         "")</f>
        <v/>
      </c>
      <c r="BD258" s="1156" t="str">
        <f ca="1">IF(intern2!BE94&gt;0,
        IF(BD$166="X",
              IF(COUNTBLANK(INDIRECT(ADDRESS(ROW(BD258),MATCH(BD$167,$166:$166,0),1,1)&amp;":"&amp;ADDRESS(ROW(BD258),COLUMN(BD258)-1,1,1),TRUE))&gt;0,"",
                    IF(COUNTIF(INDIRECT(ADDRESS(ROW(BD258),MATCH(BD$167,$166:$166,0),1,1)&amp;":"&amp;ADDRESS(ROW(BD258),COLUMN(BD258)-1,1,1),TRUE),"OK")&gt;0,"OK","NOK")),
              IF(BD$8&gt;=VLOOKUP($A258,'2.2'!$D:$O,5,FALSE),"OK","NOK")),
         "")</f>
        <v/>
      </c>
      <c r="BE258" s="1156" t="str">
        <f ca="1">IF(intern2!BF94&gt;0,
        IF(BE$166="X",
              IF(COUNTBLANK(INDIRECT(ADDRESS(ROW(BE258),MATCH(BE$167,$166:$166,0),1,1)&amp;":"&amp;ADDRESS(ROW(BE258),COLUMN(BE258)-1,1,1),TRUE))&gt;0,"",
                    IF(COUNTIF(INDIRECT(ADDRESS(ROW(BE258),MATCH(BE$167,$166:$166,0),1,1)&amp;":"&amp;ADDRESS(ROW(BE258),COLUMN(BE258)-1,1,1),TRUE),"OK")&gt;0,"OK","NOK")),
              IF(BE$8&gt;=VLOOKUP($A258,'2.2'!$D:$O,5,FALSE),"OK","NOK")),
         "")</f>
        <v/>
      </c>
      <c r="BF258" s="1170" t="str">
        <f ca="1">IF(intern2!BG94&gt;0,
        IF(BF$166="X",
              IF(COUNTBLANK(INDIRECT(ADDRESS(ROW(BF258),MATCH(BF$167,$166:$166,0),1,1)&amp;":"&amp;ADDRESS(ROW(BF258),COLUMN(BF258)-1,1,1),TRUE))&gt;0,"",
                    IF(COUNTIF(INDIRECT(ADDRESS(ROW(BF258),MATCH(BF$167,$166:$166,0),1,1)&amp;":"&amp;ADDRESS(ROW(BF258),COLUMN(BF258)-1,1,1),TRUE),"OK")&gt;0,"OK","NOK")),
              IF(BF$8&gt;=VLOOKUP($A258,'2.2'!$D:$O,5,FALSE),"OK","NOK")),
         "")</f>
        <v/>
      </c>
      <c r="BG258" s="1269" t="str">
        <f ca="1">IF(intern2!BH94&gt;0,
        IF(BG$166="X",
              IF(COUNTBLANK(INDIRECT(ADDRESS(ROW(BG258),MATCH(BG$167,$166:$166,0),1,1)&amp;":"&amp;ADDRESS(ROW(BG258),COLUMN(BG258)-1,1,1),TRUE))&gt;0,"",
                    IF(COUNTIF(INDIRECT(ADDRESS(ROW(BG258),MATCH(BG$167,$166:$166,0),1,1)&amp;":"&amp;ADDRESS(ROW(BG258),COLUMN(BG258)-1,1,1),TRUE),"OK")&gt;0,"OK","NOK")),
              IF(BG$8&gt;=VLOOKUP($A258,'2.2'!$D:$O,5,FALSE),"OK","NOK")),
         "")</f>
        <v/>
      </c>
      <c r="BH258" s="1176" t="str">
        <f t="shared" ca="1" si="77"/>
        <v>NOK</v>
      </c>
      <c r="BI258" s="1176"/>
    </row>
    <row r="259" spans="1:61" x14ac:dyDescent="0.25">
      <c r="A259" s="716" t="str">
        <f t="shared" ref="A259:B259" si="103">+A99</f>
        <v>PNE1.3</v>
      </c>
      <c r="B259" s="1157" t="str">
        <f t="shared" si="103"/>
        <v>Fibrosi cistica (FC)</v>
      </c>
      <c r="C259" s="1156" t="str">
        <f ca="1">IF(intern2!D95&gt;0,
        IF(C$166="X",
              IF(COUNTBLANK(INDIRECT(ADDRESS(ROW(C259),MATCH(C$167,$166:$166,0),1,1)&amp;":"&amp;ADDRESS(ROW(C259),COLUMN(C259)-1,1,1),TRUE))&gt;0,"",
                    IF(COUNTIF(INDIRECT(ADDRESS(ROW(C259),MATCH(C$167,$166:$166,0),1,1)&amp;":"&amp;ADDRESS(ROW(C259),COLUMN(C259)-1,1,1),TRUE),"OK")&gt;0,"OK","NOK")),
              IF(C$8&gt;=VLOOKUP($A259,'2.2'!$D:$O,5,FALSE),"OK","NOK")),
         "")</f>
        <v/>
      </c>
      <c r="D259" s="1156" t="str">
        <f ca="1">IF(intern2!E95&gt;0,
        IF(D$166="X",
              IF(COUNTBLANK(INDIRECT(ADDRESS(ROW(D259),MATCH(D$167,$166:$166,0),1,1)&amp;":"&amp;ADDRESS(ROW(D259),COLUMN(D259)-1,1,1),TRUE))&gt;0,"",
                    IF(COUNTIF(INDIRECT(ADDRESS(ROW(D259),MATCH(D$167,$166:$166,0),1,1)&amp;":"&amp;ADDRESS(ROW(D259),COLUMN(D259)-1,1,1),TRUE),"OK")&gt;0,"OK","NOK")),
              IF(D$8&gt;=VLOOKUP($A259,'2.2'!$D:$O,5,FALSE),"OK","NOK")),
         "")</f>
        <v/>
      </c>
      <c r="E259" s="1156" t="str">
        <f ca="1">IF(intern2!F95&gt;0,
        IF(E$166="X",
              IF(COUNTBLANK(INDIRECT(ADDRESS(ROW(E259),MATCH(E$167,$166:$166,0),1,1)&amp;":"&amp;ADDRESS(ROW(E259),COLUMN(E259)-1,1,1),TRUE))&gt;0,"",
                    IF(COUNTIF(INDIRECT(ADDRESS(ROW(E259),MATCH(E$167,$166:$166,0),1,1)&amp;":"&amp;ADDRESS(ROW(E259),COLUMN(E259)-1,1,1),TRUE),"OK")&gt;0,"OK","NOK")),
              IF(E$8&gt;=VLOOKUP($A259,'2.2'!$D:$O,5,FALSE),"OK","NOK")),
         "")</f>
        <v/>
      </c>
      <c r="F259" s="1156" t="str">
        <f ca="1">IF(intern2!G95&gt;0,
        IF(F$166="X",
              IF(COUNTBLANK(INDIRECT(ADDRESS(ROW(F259),MATCH(F$167,$166:$166,0),1,1)&amp;":"&amp;ADDRESS(ROW(F259),COLUMN(F259)-1,1,1),TRUE))&gt;0,"",
                    IF(COUNTIF(INDIRECT(ADDRESS(ROW(F259),MATCH(F$167,$166:$166,0),1,1)&amp;":"&amp;ADDRESS(ROW(F259),COLUMN(F259)-1,1,1),TRUE),"OK")&gt;0,"OK","NOK")),
              IF(F$8&gt;=VLOOKUP($A259,'2.2'!$D:$O,5,FALSE),"OK","NOK")),
         "")</f>
        <v/>
      </c>
      <c r="G259" s="1156" t="str">
        <f ca="1">IF(intern2!H95&gt;0,
        IF(G$166="X",
              IF(COUNTBLANK(INDIRECT(ADDRESS(ROW(G259),MATCH(G$167,$166:$166,0),1,1)&amp;":"&amp;ADDRESS(ROW(G259),COLUMN(G259)-1,1,1),TRUE))&gt;0,"",
                    IF(COUNTIF(INDIRECT(ADDRESS(ROW(G259),MATCH(G$167,$166:$166,0),1,1)&amp;":"&amp;ADDRESS(ROW(G259),COLUMN(G259)-1,1,1),TRUE),"OK")&gt;0,"OK","NOK")),
              IF(G$8&gt;=VLOOKUP($A259,'2.2'!$D:$O,5,FALSE),"OK","NOK")),
         "")</f>
        <v/>
      </c>
      <c r="H259" s="1156" t="str">
        <f ca="1">IF(intern2!I95&gt;0,
        IF(H$166="X",
              IF(COUNTBLANK(INDIRECT(ADDRESS(ROW(H259),MATCH(H$167,$166:$166,0),1,1)&amp;":"&amp;ADDRESS(ROW(H259),COLUMN(H259)-1,1,1),TRUE))&gt;0,"",
                    IF(COUNTIF(INDIRECT(ADDRESS(ROW(H259),MATCH(H$167,$166:$166,0),1,1)&amp;":"&amp;ADDRESS(ROW(H259),COLUMN(H259)-1,1,1),TRUE),"OK")&gt;0,"OK","NOK")),
              IF(H$8&gt;=VLOOKUP($A259,'2.2'!$D:$O,5,FALSE),"OK","NOK")),
         "")</f>
        <v/>
      </c>
      <c r="I259" s="1269" t="str">
        <f ca="1">IF(intern2!J95&gt;0,
        IF(I$166="X",
              IF(COUNTBLANK(INDIRECT(ADDRESS(ROW(I259),MATCH(I$167,$166:$166,0),1,1)&amp;":"&amp;ADDRESS(ROW(I259),COLUMN(I259)-1,1,1),TRUE))&gt;0,"",
                    IF(COUNTIF(INDIRECT(ADDRESS(ROW(I259),MATCH(I$167,$166:$166,0),1,1)&amp;":"&amp;ADDRESS(ROW(I259),COLUMN(I259)-1,1,1),TRUE),"OK")&gt;0,"OK","NOK")),
              IF(I$8&gt;=VLOOKUP($A259,'2.2'!$D:$O,5,FALSE),"OK","NOK")),
         "")</f>
        <v/>
      </c>
      <c r="J259" s="1159" t="str">
        <f ca="1">IF(intern2!K95&gt;0,
        IF(J$166="X",
              IF(COUNTBLANK(INDIRECT(ADDRESS(ROW(J259),MATCH(J$167,$166:$166,0),1,1)&amp;":"&amp;ADDRESS(ROW(J259),COLUMN(J259)-1,1,1),TRUE))&gt;0,"",
                    IF(COUNTIF(INDIRECT(ADDRESS(ROW(J259),MATCH(J$167,$166:$166,0),1,1)&amp;":"&amp;ADDRESS(ROW(J259),COLUMN(J259)-1,1,1),TRUE),"OK")&gt;0,"OK","NOK")),
              IF(J$8&gt;=VLOOKUP($A259,'2.2'!$D:$O,5,FALSE),"OK","NOK")),
         "")</f>
        <v/>
      </c>
      <c r="K259" s="1156" t="str">
        <f ca="1">IF(intern2!L95&gt;0,
        IF(K$166="X",
              IF(COUNTBLANK(INDIRECT(ADDRESS(ROW(K259),MATCH(K$167,$166:$166,0),1,1)&amp;":"&amp;ADDRESS(ROW(K259),COLUMN(K259)-1,1,1),TRUE))&gt;0,"",
                    IF(COUNTIF(INDIRECT(ADDRESS(ROW(K259),MATCH(K$167,$166:$166,0),1,1)&amp;":"&amp;ADDRESS(ROW(K259),COLUMN(K259)-1,1,1),TRUE),"OK")&gt;0,"OK","NOK")),
              IF(K$8&gt;=VLOOKUP($A259,'2.2'!$D:$O,5,FALSE),"OK","NOK")),
         "")</f>
        <v/>
      </c>
      <c r="L259" s="1156" t="str">
        <f ca="1">IF(intern2!M95&gt;0,
        IF(L$166="X",
              IF(COUNTBLANK(INDIRECT(ADDRESS(ROW(L259),MATCH(L$167,$166:$166,0),1,1)&amp;":"&amp;ADDRESS(ROW(L259),COLUMN(L259)-1,1,1),TRUE))&gt;0,"",
                    IF(COUNTIF(INDIRECT(ADDRESS(ROW(L259),MATCH(L$167,$166:$166,0),1,1)&amp;":"&amp;ADDRESS(ROW(L259),COLUMN(L259)-1,1,1),TRUE),"OK")&gt;0,"OK","NOK")),
              IF(L$8&gt;=VLOOKUP($A259,'2.2'!$D:$O,5,FALSE),"OK","NOK")),
         "")</f>
        <v/>
      </c>
      <c r="M259" s="1156" t="str">
        <f ca="1">IF(intern2!N95&gt;0,
        IF(M$166="X",
              IF(COUNTBLANK(INDIRECT(ADDRESS(ROW(M259),MATCH(M$167,$166:$166,0),1,1)&amp;":"&amp;ADDRESS(ROW(M259),COLUMN(M259)-1,1,1),TRUE))&gt;0,"",
                    IF(COUNTIF(INDIRECT(ADDRESS(ROW(M259),MATCH(M$167,$166:$166,0),1,1)&amp;":"&amp;ADDRESS(ROW(M259),COLUMN(M259)-1,1,1),TRUE),"OK")&gt;0,"OK","NOK")),
              IF(M$8&gt;=VLOOKUP($A259,'2.2'!$D:$O,5,FALSE),"OK","NOK")),
         "")</f>
        <v/>
      </c>
      <c r="N259" s="1156" t="str">
        <f ca="1">IF(intern2!O95&gt;0,
        IF(N$166="X",
              IF(COUNTBLANK(INDIRECT(ADDRESS(ROW(N259),MATCH(N$167,$166:$166,0),1,1)&amp;":"&amp;ADDRESS(ROW(N259),COLUMN(N259)-1,1,1),TRUE))&gt;0,"",
                    IF(COUNTIF(INDIRECT(ADDRESS(ROW(N259),MATCH(N$167,$166:$166,0),1,1)&amp;":"&amp;ADDRESS(ROW(N259),COLUMN(N259)-1,1,1),TRUE),"OK")&gt;0,"OK","NOK")),
              IF(N$8&gt;=VLOOKUP($A259,'2.2'!$D:$O,5,FALSE),"OK","NOK")),
         "")</f>
        <v/>
      </c>
      <c r="O259" s="1156" t="str">
        <f ca="1">IF(intern2!P95&gt;0,
        IF(O$166="X",
              IF(COUNTBLANK(INDIRECT(ADDRESS(ROW(O259),MATCH(O$167,$166:$166,0),1,1)&amp;":"&amp;ADDRESS(ROW(O259),COLUMN(O259)-1,1,1),TRUE))&gt;0,"",
                    IF(COUNTIF(INDIRECT(ADDRESS(ROW(O259),MATCH(O$167,$166:$166,0),1,1)&amp;":"&amp;ADDRESS(ROW(O259),COLUMN(O259)-1,1,1),TRUE),"OK")&gt;0,"OK","NOK")),
              IF(O$8&gt;=VLOOKUP($A259,'2.2'!$D:$O,5,FALSE),"OK","NOK")),
         "")</f>
        <v/>
      </c>
      <c r="P259" s="1156" t="str">
        <f ca="1">IF(intern2!Q95&gt;0,
        IF(P$166="X",
              IF(COUNTBLANK(INDIRECT(ADDRESS(ROW(P259),MATCH(P$167,$166:$166,0),1,1)&amp;":"&amp;ADDRESS(ROW(P259),COLUMN(P259)-1,1,1),TRUE))&gt;0,"",
                    IF(COUNTIF(INDIRECT(ADDRESS(ROW(P259),MATCH(P$167,$166:$166,0),1,1)&amp;":"&amp;ADDRESS(ROW(P259),COLUMN(P259)-1,1,1),TRUE),"OK")&gt;0,"OK","NOK")),
              IF(P$8&gt;=VLOOKUP($A259,'2.2'!$D:$O,5,FALSE),"OK","NOK")),
         "")</f>
        <v/>
      </c>
      <c r="Q259" s="1156" t="str">
        <f ca="1">IF(intern2!R95&gt;0,
        IF(Q$166="X",
              IF(COUNTBLANK(INDIRECT(ADDRESS(ROW(Q259),MATCH(Q$167,$166:$166,0),1,1)&amp;":"&amp;ADDRESS(ROW(Q259),COLUMN(Q259)-1,1,1),TRUE))&gt;0,"",
                    IF(COUNTIF(INDIRECT(ADDRESS(ROW(Q259),MATCH(Q$167,$166:$166,0),1,1)&amp;":"&amp;ADDRESS(ROW(Q259),COLUMN(Q259)-1,1,1),TRUE),"OK")&gt;0,"OK","NOK")),
              IF(Q$8&gt;=VLOOKUP($A259,'2.2'!$D:$O,5,FALSE),"OK","NOK")),
         "")</f>
        <v/>
      </c>
      <c r="R259" s="1159" t="str">
        <f ca="1">IF(intern2!S95&gt;0,
        IF(R$166="X",
              IF(COUNTBLANK(INDIRECT(ADDRESS(ROW(R259),MATCH(R$167,$166:$166,0),1,1)&amp;":"&amp;ADDRESS(ROW(R259),COLUMN(R259)-1,1,1),TRUE))&gt;0,"",
                    IF(COUNTIF(INDIRECT(ADDRESS(ROW(R259),MATCH(R$167,$166:$166,0),1,1)&amp;":"&amp;ADDRESS(ROW(R259),COLUMN(R259)-1,1,1),TRUE),"OK")&gt;0,"OK","NOK")),
              IF(R$8&gt;=VLOOKUP($A259,'2.2'!$D:$O,5,FALSE),"OK","NOK")),
         "")</f>
        <v/>
      </c>
      <c r="S259" s="1159" t="str">
        <f ca="1">IF(intern2!T95&gt;0,
        IF(S$166="X",
              IF(COUNTBLANK(INDIRECT(ADDRESS(ROW(S259),MATCH(S$167,$166:$166,0),1,1)&amp;":"&amp;ADDRESS(ROW(S259),COLUMN(S259)-1,1,1),TRUE))&gt;0,"",
                    IF(COUNTIF(INDIRECT(ADDRESS(ROW(S259),MATCH(S$167,$166:$166,0),1,1)&amp;":"&amp;ADDRESS(ROW(S259),COLUMN(S259)-1,1,1),TRUE),"OK")&gt;0,"OK","NOK")),
              IF(S$8&gt;=VLOOKUP($A259,'2.2'!$D:$O,5,FALSE),"OK","NOK")),
         "")</f>
        <v/>
      </c>
      <c r="T259" s="1156" t="str">
        <f ca="1">IF(intern2!U95&gt;0,
        IF(T$166="X",
              IF(COUNTBLANK(INDIRECT(ADDRESS(ROW(T259),MATCH(T$167,$166:$166,0),1,1)&amp;":"&amp;ADDRESS(ROW(T259),COLUMN(T259)-1,1,1),TRUE))&gt;0,"",
                    IF(COUNTIF(INDIRECT(ADDRESS(ROW(T259),MATCH(T$167,$166:$166,0),1,1)&amp;":"&amp;ADDRESS(ROW(T259),COLUMN(T259)-1,1,1),TRUE),"OK")&gt;0,"OK","NOK")),
              IF(T$8&gt;=VLOOKUP($A259,'2.2'!$D:$O,5,FALSE),"OK","NOK")),
         "")</f>
        <v/>
      </c>
      <c r="U259" s="1156" t="str">
        <f ca="1">IF(intern2!V95&gt;0,
        IF(U$166="X",
              IF(COUNTBLANK(INDIRECT(ADDRESS(ROW(U259),MATCH(U$167,$166:$166,0),1,1)&amp;":"&amp;ADDRESS(ROW(U259),COLUMN(U259)-1,1,1),TRUE))&gt;0,"",
                    IF(COUNTIF(INDIRECT(ADDRESS(ROW(U259),MATCH(U$167,$166:$166,0),1,1)&amp;":"&amp;ADDRESS(ROW(U259),COLUMN(U259)-1,1,1),TRUE),"OK")&gt;0,"OK","NOK")),
              IF(U$8&gt;=VLOOKUP($A259,'2.2'!$D:$O,5,FALSE),"OK","NOK")),
         "")</f>
        <v/>
      </c>
      <c r="V259" s="1156" t="str">
        <f ca="1">IF(intern2!W95&gt;0,
        IF(V$166="X",
              IF(COUNTBLANK(INDIRECT(ADDRESS(ROW(V259),MATCH(V$167,$166:$166,0),1,1)&amp;":"&amp;ADDRESS(ROW(V259),COLUMN(V259)-1,1,1),TRUE))&gt;0,"",
                    IF(COUNTIF(INDIRECT(ADDRESS(ROW(V259),MATCH(V$167,$166:$166,0),1,1)&amp;":"&amp;ADDRESS(ROW(V259),COLUMN(V259)-1,1,1),TRUE),"OK")&gt;0,"OK","NOK")),
              IF(V$8&gt;=VLOOKUP($A259,'2.2'!$D:$O,5,FALSE),"OK","NOK")),
         "")</f>
        <v/>
      </c>
      <c r="W259" s="1156" t="str">
        <f ca="1">IF(intern2!X95&gt;0,
        IF(W$166="X",
              IF(COUNTBLANK(INDIRECT(ADDRESS(ROW(W259),MATCH(W$167,$166:$166,0),1,1)&amp;":"&amp;ADDRESS(ROW(W259),COLUMN(W259)-1,1,1),TRUE))&gt;0,"",
                    IF(COUNTIF(INDIRECT(ADDRESS(ROW(W259),MATCH(W$167,$166:$166,0),1,1)&amp;":"&amp;ADDRESS(ROW(W259),COLUMN(W259)-1,1,1),TRUE),"OK")&gt;0,"OK","NOK")),
              IF(W$8&gt;=VLOOKUP($A259,'2.2'!$D:$O,5,FALSE),"OK","NOK")),
         "")</f>
        <v/>
      </c>
      <c r="X259" s="1156" t="str">
        <f ca="1">IF(intern2!Y95&gt;0,
        IF(X$166="X",
              IF(COUNTBLANK(INDIRECT(ADDRESS(ROW(X259),MATCH(X$167,$166:$166,0),1,1)&amp;":"&amp;ADDRESS(ROW(X259),COLUMN(X259)-1,1,1),TRUE))&gt;0,"",
                    IF(COUNTIF(INDIRECT(ADDRESS(ROW(X259),MATCH(X$167,$166:$166,0),1,1)&amp;":"&amp;ADDRESS(ROW(X259),COLUMN(X259)-1,1,1),TRUE),"OK")&gt;0,"OK","NOK")),
              IF(X$8&gt;=VLOOKUP($A259,'2.2'!$D:$O,5,FALSE),"OK","NOK")),
         "")</f>
        <v/>
      </c>
      <c r="Y259" s="1170" t="str">
        <f ca="1">IF(intern2!Z95&gt;0,
        IF(Y$166="X",
              IF(COUNTBLANK(INDIRECT(ADDRESS(ROW(Y259),MATCH(Y$167,$166:$166,0),1,1)&amp;":"&amp;ADDRESS(ROW(Y259),COLUMN(Y259)-1,1,1),TRUE))&gt;0,"",
                    IF(COUNTIF(INDIRECT(ADDRESS(ROW(Y259),MATCH(Y$167,$166:$166,0),1,1)&amp;":"&amp;ADDRESS(ROW(Y259),COLUMN(Y259)-1,1,1),TRUE),"OK")&gt;0,"OK","NOK")),
              IF(Y$8&gt;=VLOOKUP($A259,'2.2'!$D:$O,5,FALSE),"OK","NOK")),
         "")</f>
        <v/>
      </c>
      <c r="Z259" s="1269" t="str">
        <f ca="1">IF(intern2!AA95&gt;0,
        IF(Z$166="X",
              IF(COUNTBLANK(INDIRECT(ADDRESS(ROW(Z259),MATCH(Z$167,$166:$166,0),1,1)&amp;":"&amp;ADDRESS(ROW(Z259),COLUMN(Z259)-1,1,1),TRUE))&gt;0,"",
                    IF(COUNTIF(INDIRECT(ADDRESS(ROW(Z259),MATCH(Z$167,$166:$166,0),1,1)&amp;":"&amp;ADDRESS(ROW(Z259),COLUMN(Z259)-1,1,1),TRUE),"OK")&gt;0,"OK","NOK")),
              IF(Z$8&gt;=VLOOKUP($A259,'2.2'!$D:$O,5,FALSE),"OK","NOK")),
         "")</f>
        <v/>
      </c>
      <c r="AA259" s="1156" t="str">
        <f ca="1">IF(intern2!AB95&gt;0,
        IF(AA$166="X",
              IF(COUNTBLANK(INDIRECT(ADDRESS(ROW(AA259),MATCH(AA$167,$166:$166,0),1,1)&amp;":"&amp;ADDRESS(ROW(AA259),COLUMN(AA259)-1,1,1),TRUE))&gt;0,"",
                    IF(COUNTIF(INDIRECT(ADDRESS(ROW(AA259),MATCH(AA$167,$166:$166,0),1,1)&amp;":"&amp;ADDRESS(ROW(AA259),COLUMN(AA259)-1,1,1),TRUE),"OK")&gt;0,"OK","NOK")),
              IF(AA$8&gt;=VLOOKUP($A259,'2.2'!$D:$O,5,FALSE),"OK","NOK")),
         "")</f>
        <v/>
      </c>
      <c r="AB259" s="1156" t="str">
        <f ca="1">IF(intern2!AC95&gt;0,
        IF(AB$166="X",
              IF(COUNTBLANK(INDIRECT(ADDRESS(ROW(AB259),MATCH(AB$167,$166:$166,0),1,1)&amp;":"&amp;ADDRESS(ROW(AB259),COLUMN(AB259)-1,1,1),TRUE))&gt;0,"",
                    IF(COUNTIF(INDIRECT(ADDRESS(ROW(AB259),MATCH(AB$167,$166:$166,0),1,1)&amp;":"&amp;ADDRESS(ROW(AB259),COLUMN(AB259)-1,1,1),TRUE),"OK")&gt;0,"OK","NOK")),
              IF(AB$8&gt;=VLOOKUP($A259,'2.2'!$D:$O,5,FALSE),"OK","NOK")),
         "")</f>
        <v/>
      </c>
      <c r="AC259" s="1156" t="str">
        <f ca="1">IF(intern2!AD95&gt;0,
        IF(AC$166="X",
              IF(COUNTBLANK(INDIRECT(ADDRESS(ROW(AC259),MATCH(AC$167,$166:$166,0),1,1)&amp;":"&amp;ADDRESS(ROW(AC259),COLUMN(AC259)-1,1,1),TRUE))&gt;0,"",
                    IF(COUNTIF(INDIRECT(ADDRESS(ROW(AC259),MATCH(AC$167,$166:$166,0),1,1)&amp;":"&amp;ADDRESS(ROW(AC259),COLUMN(AC259)-1,1,1),TRUE),"OK")&gt;0,"OK","NOK")),
              IF(AC$8&gt;=VLOOKUP($A259,'2.2'!$D:$O,5,FALSE),"OK","NOK")),
         "")</f>
        <v/>
      </c>
      <c r="AD259" s="1156" t="str">
        <f ca="1">IF(intern2!AE95&gt;0,
        IF(AD$166="X",
              IF(COUNTBLANK(INDIRECT(ADDRESS(ROW(AD259),MATCH(AD$167,$166:$166,0),1,1)&amp;":"&amp;ADDRESS(ROW(AD259),COLUMN(AD259)-1,1,1),TRUE))&gt;0,"",
                    IF(COUNTIF(INDIRECT(ADDRESS(ROW(AD259),MATCH(AD$167,$166:$166,0),1,1)&amp;":"&amp;ADDRESS(ROW(AD259),COLUMN(AD259)-1,1,1),TRUE),"OK")&gt;0,"OK","NOK")),
              IF(AD$8&gt;=VLOOKUP($A259,'2.2'!$D:$O,5,FALSE),"OK","NOK")),
         "")</f>
        <v/>
      </c>
      <c r="AE259" s="1160" t="str">
        <f ca="1">IF(intern2!AF95&gt;0,
        IF(AE$166="X",
              IF(COUNTBLANK(INDIRECT(ADDRESS(ROW(AE259),MATCH(AE$167,$166:$166,0),1,1)&amp;":"&amp;ADDRESS(ROW(AE259),COLUMN(AE259)-1,1,1),TRUE))&gt;0,"",
                    IF(COUNTIF(INDIRECT(ADDRESS(ROW(AE259),MATCH(AE$167,$166:$166,0),1,1)&amp;":"&amp;ADDRESS(ROW(AE259),COLUMN(AE259)-1,1,1),TRUE),"OK")&gt;0,"OK","NOK")),
              IF(AE$8&gt;=VLOOKUP($A259,'2.2'!$D:$O,5,FALSE),"OK","NOK")),
         "")</f>
        <v/>
      </c>
      <c r="AF259" s="1269" t="str">
        <f ca="1">IF(intern2!AG95&gt;0,
        IF(AF$166="X",
              IF(COUNTBLANK(INDIRECT(ADDRESS(ROW(AF259),MATCH(AF$167,$166:$166,0),1,1)&amp;":"&amp;ADDRESS(ROW(AF259),COLUMN(AF259)-1,1,1),TRUE))&gt;0,"",
                    IF(COUNTIF(INDIRECT(ADDRESS(ROW(AF259),MATCH(AF$167,$166:$166,0),1,1)&amp;":"&amp;ADDRESS(ROW(AF259),COLUMN(AF259)-1,1,1),TRUE),"OK")&gt;0,"OK","NOK")),
              IF(AF$8&gt;=VLOOKUP($A259,'2.2'!$D:$O,5,FALSE),"OK","NOK")),
         "")</f>
        <v/>
      </c>
      <c r="AG259" s="1160" t="str">
        <f ca="1">IF(intern2!AH95&gt;0,
        IF(AG$166="X",
              IF(COUNTBLANK(INDIRECT(ADDRESS(ROW(AG259),MATCH(AG$167,$166:$166,0),1,1)&amp;":"&amp;ADDRESS(ROW(AG259),COLUMN(AG259)-1,1,1),TRUE))&gt;0,"",
                    IF(COUNTIF(INDIRECT(ADDRESS(ROW(AG259),MATCH(AG$167,$166:$166,0),1,1)&amp;":"&amp;ADDRESS(ROW(AG259),COLUMN(AG259)-1,1,1),TRUE),"OK")&gt;0,"OK","NOK")),
              IF(AG$8&gt;=VLOOKUP($A259,'2.2'!$D:$O,5,FALSE),"OK","NOK")),
         "")</f>
        <v/>
      </c>
      <c r="AH259" s="1160" t="str">
        <f ca="1">IF(intern2!AI95&gt;0,
        IF(AH$166="X",
              IF(COUNTBLANK(INDIRECT(ADDRESS(ROW(AH259),MATCH(AH$167,$166:$166,0),1,1)&amp;":"&amp;ADDRESS(ROW(AH259),COLUMN(AH259)-1,1,1),TRUE))&gt;0,"",
                    IF(COUNTIF(INDIRECT(ADDRESS(ROW(AH259),MATCH(AH$167,$166:$166,0),1,1)&amp;":"&amp;ADDRESS(ROW(AH259),COLUMN(AH259)-1,1,1),TRUE),"OK")&gt;0,"OK","NOK")),
              IF(AH$8&gt;=VLOOKUP($A259,'2.2'!$D:$O,5,FALSE),"OK","NOK")),
         "")</f>
        <v/>
      </c>
      <c r="AI259" s="1156" t="str">
        <f ca="1">IF(intern2!AJ95&gt;0,
        IF(AI$166="X",
              IF(COUNTBLANK(INDIRECT(ADDRESS(ROW(AI259),MATCH(AI$167,$166:$166,0),1,1)&amp;":"&amp;ADDRESS(ROW(AI259),COLUMN(AI259)-1,1,1),TRUE))&gt;0,"",
                    IF(COUNTIF(INDIRECT(ADDRESS(ROW(AI259),MATCH(AI$167,$166:$166,0),1,1)&amp;":"&amp;ADDRESS(ROW(AI259),COLUMN(AI259)-1,1,1),TRUE),"OK")&gt;0,"OK","NOK")),
              IF(AI$8&gt;=VLOOKUP($A259,'2.2'!$D:$O,5,FALSE),"OK","NOK")),
         "")</f>
        <v/>
      </c>
      <c r="AJ259" s="1156" t="str">
        <f ca="1">IF(intern2!AK95&gt;0,
        IF(AJ$166="X",
              IF(COUNTBLANK(INDIRECT(ADDRESS(ROW(AJ259),MATCH(AJ$167,$166:$166,0),1,1)&amp;":"&amp;ADDRESS(ROW(AJ259),COLUMN(AJ259)-1,1,1),TRUE))&gt;0,"",
                    IF(COUNTIF(INDIRECT(ADDRESS(ROW(AJ259),MATCH(AJ$167,$166:$166,0),1,1)&amp;":"&amp;ADDRESS(ROW(AJ259),COLUMN(AJ259)-1,1,1),TRUE),"OK")&gt;0,"OK","NOK")),
              IF(AJ$8&gt;=VLOOKUP($A259,'2.2'!$D:$O,5,FALSE),"OK","NOK")),
         "")</f>
        <v/>
      </c>
      <c r="AK259" s="1156" t="str">
        <f ca="1">IF(intern2!AL95&gt;0,
        IF(AK$166="X",
              IF(COUNTBLANK(INDIRECT(ADDRESS(ROW(AK259),MATCH(AK$167,$166:$166,0),1,1)&amp;":"&amp;ADDRESS(ROW(AK259),COLUMN(AK259)-1,1,1),TRUE))&gt;0,"",
                    IF(COUNTIF(INDIRECT(ADDRESS(ROW(AK259),MATCH(AK$167,$166:$166,0),1,1)&amp;":"&amp;ADDRESS(ROW(AK259),COLUMN(AK259)-1,1,1),TRUE),"OK")&gt;0,"OK","NOK")),
              IF(AK$8&gt;=VLOOKUP($A259,'2.2'!$D:$O,5,FALSE),"OK","NOK")),
         "")</f>
        <v/>
      </c>
      <c r="AL259" s="1156" t="str">
        <f ca="1">IF(intern2!AM95&gt;0,
        IF(AL$166="X",
              IF(COUNTBLANK(INDIRECT(ADDRESS(ROW(AL259),MATCH(AL$167,$166:$166,0),1,1)&amp;":"&amp;ADDRESS(ROW(AL259),COLUMN(AL259)-1,1,1),TRUE))&gt;0,"",
                    IF(COUNTIF(INDIRECT(ADDRESS(ROW(AL259),MATCH(AL$167,$166:$166,0),1,1)&amp;":"&amp;ADDRESS(ROW(AL259),COLUMN(AL259)-1,1,1),TRUE),"OK")&gt;0,"OK","NOK")),
              IF(AL$8&gt;=VLOOKUP($A259,'2.2'!$D:$O,5,FALSE),"OK","NOK")),
         "")</f>
        <v/>
      </c>
      <c r="AM259" s="1269" t="str">
        <f ca="1">IF(intern2!AN95&gt;0,
        IF(AM$166="X",
              IF(COUNTBLANK(INDIRECT(ADDRESS(ROW(AM259),MATCH(AM$167,$166:$166,0),1,1)&amp;":"&amp;ADDRESS(ROW(AM259),COLUMN(AM259)-1,1,1),TRUE))&gt;0,"",
                    IF(COUNTIF(INDIRECT(ADDRESS(ROW(AM259),MATCH(AM$167,$166:$166,0),1,1)&amp;":"&amp;ADDRESS(ROW(AM259),COLUMN(AM259)-1,1,1),TRUE),"OK")&gt;0,"OK","NOK")),
              IF(AM$8&gt;=VLOOKUP($A259,'2.2'!$D:$O,5,FALSE),"OK","NOK")),
         "")</f>
        <v/>
      </c>
      <c r="AN259" s="1170" t="str">
        <f ca="1">IF(intern2!AO95&gt;0,
        IF(AN$166="X",
              IF(COUNTBLANK(INDIRECT(ADDRESS(ROW(AN259),MATCH(AN$167,$166:$166,0),1,1)&amp;":"&amp;ADDRESS(ROW(AN259),COLUMN(AN259)-1,1,1),TRUE))&gt;0,"",
                    IF(COUNTIF(INDIRECT(ADDRESS(ROW(AN259),MATCH(AN$167,$166:$166,0),1,1)&amp;":"&amp;ADDRESS(ROW(AN259),COLUMN(AN259)-1,1,1),TRUE),"OK")&gt;0,"OK","NOK")),
              IF(AN$8&gt;=VLOOKUP($A259,'2.2'!$D:$O,5,FALSE),"OK","NOK")),
         "")</f>
        <v/>
      </c>
      <c r="AO259" s="1156" t="str">
        <f ca="1">IF(intern2!AP95&gt;0,
        IF(AO$166="X",
              IF(COUNTBLANK(INDIRECT(ADDRESS(ROW(AO259),MATCH(AO$167,$166:$166,0),1,1)&amp;":"&amp;ADDRESS(ROW(AO259),COLUMN(AO259)-1,1,1),TRUE))&gt;0,"",
                    IF(COUNTIF(INDIRECT(ADDRESS(ROW(AO259),MATCH(AO$167,$166:$166,0),1,1)&amp;":"&amp;ADDRESS(ROW(AO259),COLUMN(AO259)-1,1,1),TRUE),"OK")&gt;0,"OK","NOK")),
              IF(AO$8&gt;=VLOOKUP($A259,'2.2'!$D:$O,5,FALSE),"OK","NOK")),
         "")</f>
        <v/>
      </c>
      <c r="AP259" s="1156" t="str">
        <f ca="1">IF(intern2!AQ95&gt;0,
        IF(AP$166="X",
              IF(COUNTBLANK(INDIRECT(ADDRESS(ROW(AP259),MATCH(AP$167,$166:$166,0),1,1)&amp;":"&amp;ADDRESS(ROW(AP259),COLUMN(AP259)-1,1,1),TRUE))&gt;0,"",
                    IF(COUNTIF(INDIRECT(ADDRESS(ROW(AP259),MATCH(AP$167,$166:$166,0),1,1)&amp;":"&amp;ADDRESS(ROW(AP259),COLUMN(AP259)-1,1,1),TRUE),"OK")&gt;0,"OK","NOK")),
              IF(AP$8&gt;=VLOOKUP($A259,'2.2'!$D:$O,5,FALSE),"OK","NOK")),
         "")</f>
        <v/>
      </c>
      <c r="AQ259" s="1269" t="str">
        <f ca="1">IF(intern2!AR95&gt;0,
        IF(AQ$166="X",
              IF(COUNTBLANK(INDIRECT(ADDRESS(ROW(AQ259),MATCH(AQ$167,$166:$166,0),1,1)&amp;":"&amp;ADDRESS(ROW(AQ259),COLUMN(AQ259)-1,1,1),TRUE))&gt;0,"",
                    IF(COUNTIF(INDIRECT(ADDRESS(ROW(AQ259),MATCH(AQ$167,$166:$166,0),1,1)&amp;":"&amp;ADDRESS(ROW(AQ259),COLUMN(AQ259)-1,1,1),TRUE),"OK")&gt;0,"OK","NOK")),
              IF(AQ$8&gt;=VLOOKUP($A259,'2.2'!$D:$O,5,FALSE),"OK","NOK")),
         "")</f>
        <v/>
      </c>
      <c r="AR259" s="1156" t="str">
        <f ca="1">IF(intern2!AS95&gt;0,
        IF(AR$166="X",
              IF(COUNTBLANK(INDIRECT(ADDRESS(ROW(AR259),MATCH(AR$167,$166:$166,0),1,1)&amp;":"&amp;ADDRESS(ROW(AR259),COLUMN(AR259)-1,1,1),TRUE))&gt;0,"",
                    IF(COUNTIF(INDIRECT(ADDRESS(ROW(AR259),MATCH(AR$167,$166:$166,0),1,1)&amp;":"&amp;ADDRESS(ROW(AR259),COLUMN(AR259)-1,1,1),TRUE),"OK")&gt;0,"OK","NOK")),
              IF(AR$8&gt;=VLOOKUP($A259,'2.2'!$D:$O,5,FALSE),"OK","NOK")),
         "")</f>
        <v/>
      </c>
      <c r="AS259" s="1156" t="str">
        <f ca="1">IF(intern2!AT95&gt;0,
        IF(AS$166="X",
              IF(COUNTBLANK(INDIRECT(ADDRESS(ROW(AS259),MATCH(AS$167,$166:$166,0),1,1)&amp;":"&amp;ADDRESS(ROW(AS259),COLUMN(AS259)-1,1,1),TRUE))&gt;0,"",
                    IF(COUNTIF(INDIRECT(ADDRESS(ROW(AS259),MATCH(AS$167,$166:$166,0),1,1)&amp;":"&amp;ADDRESS(ROW(AS259),COLUMN(AS259)-1,1,1),TRUE),"OK")&gt;0,"OK","NOK")),
              IF(AS$8&gt;=VLOOKUP($A259,'2.2'!$D:$O,5,FALSE),"OK","NOK")),
         "")</f>
        <v/>
      </c>
      <c r="AT259" s="1269" t="str">
        <f ca="1">IF(intern2!AU95&gt;0,
        IF(AT$166="X",
              IF(COUNTBLANK(INDIRECT(ADDRESS(ROW(AT259),MATCH(AT$167,$166:$166,0),1,1)&amp;":"&amp;ADDRESS(ROW(AT259),COLUMN(AT259)-1,1,1),TRUE))&gt;0,"",
                    IF(COUNTIF(INDIRECT(ADDRESS(ROW(AT259),MATCH(AT$167,$166:$166,0),1,1)&amp;":"&amp;ADDRESS(ROW(AT259),COLUMN(AT259)-1,1,1),TRUE),"OK")&gt;0,"OK","NOK")),
              IF(AT$8&gt;=VLOOKUP($A259,'2.2'!$D:$O,5,FALSE),"OK","NOK")),
         "")</f>
        <v/>
      </c>
      <c r="AU259" s="1156" t="str">
        <f ca="1">IF(intern2!AV95&gt;0,
        IF(AU$166="X",
              IF(COUNTBLANK(INDIRECT(ADDRESS(ROW(AU259),MATCH(AU$167,$166:$166,0),1,1)&amp;":"&amp;ADDRESS(ROW(AU259),COLUMN(AU259)-1,1,1),TRUE))&gt;0,"",
                    IF(COUNTIF(INDIRECT(ADDRESS(ROW(AU259),MATCH(AU$167,$166:$166,0),1,1)&amp;":"&amp;ADDRESS(ROW(AU259),COLUMN(AU259)-1,1,1),TRUE),"OK")&gt;0,"OK","NOK")),
              IF(AU$8&gt;=VLOOKUP($A259,'2.2'!$D:$O,5,FALSE),"OK","NOK")),
         "")</f>
        <v>NOK</v>
      </c>
      <c r="AV259" s="1156" t="str">
        <f ca="1">IF(intern2!AW95&gt;0,
        IF(AV$166="X",
              IF(COUNTBLANK(INDIRECT(ADDRESS(ROW(AV259),MATCH(AV$167,$166:$166,0),1,1)&amp;":"&amp;ADDRESS(ROW(AV259),COLUMN(AV259)-1,1,1),TRUE))&gt;0,"",
                    IF(COUNTIF(INDIRECT(ADDRESS(ROW(AV259),MATCH(AV$167,$166:$166,0),1,1)&amp;":"&amp;ADDRESS(ROW(AV259),COLUMN(AV259)-1,1,1),TRUE),"OK")&gt;0,"OK","NOK")),
              IF(AV$8&gt;=VLOOKUP($A259,'2.2'!$D:$O,5,FALSE),"OK","NOK")),
         "")</f>
        <v/>
      </c>
      <c r="AW259" s="1156" t="str">
        <f ca="1">IF(intern2!AX95&gt;0,
        IF(AW$166="X",
              IF(COUNTBLANK(INDIRECT(ADDRESS(ROW(AW259),MATCH(AW$167,$166:$166,0),1,1)&amp;":"&amp;ADDRESS(ROW(AW259),COLUMN(AW259)-1,1,1),TRUE))&gt;0,"",
                    IF(COUNTIF(INDIRECT(ADDRESS(ROW(AW259),MATCH(AW$167,$166:$166,0),1,1)&amp;":"&amp;ADDRESS(ROW(AW259),COLUMN(AW259)-1,1,1),TRUE),"OK")&gt;0,"OK","NOK")),
              IF(AW$8&gt;=VLOOKUP($A259,'2.2'!$D:$O,5,FALSE),"OK","NOK")),
         "")</f>
        <v/>
      </c>
      <c r="AX259" s="1156" t="str">
        <f ca="1">IF(intern2!AY95&gt;0,
        IF(AX$166="X",
              IF(COUNTBLANK(INDIRECT(ADDRESS(ROW(AX259),MATCH(AX$167,$166:$166,0),1,1)&amp;":"&amp;ADDRESS(ROW(AX259),COLUMN(AX259)-1,1,1),TRUE))&gt;0,"",
                    IF(COUNTIF(INDIRECT(ADDRESS(ROW(AX259),MATCH(AX$167,$166:$166,0),1,1)&amp;":"&amp;ADDRESS(ROW(AX259),COLUMN(AX259)-1,1,1),TRUE),"OK")&gt;0,"OK","NOK")),
              IF(AX$8&gt;=VLOOKUP($A259,'2.2'!$D:$O,5,FALSE),"OK","NOK")),
         "")</f>
        <v/>
      </c>
      <c r="AY259" s="1156" t="str">
        <f ca="1">IF(intern2!AZ95&gt;0,
        IF(AY$166="X",
              IF(COUNTBLANK(INDIRECT(ADDRESS(ROW(AY259),MATCH(AY$167,$166:$166,0),1,1)&amp;":"&amp;ADDRESS(ROW(AY259),COLUMN(AY259)-1,1,1),TRUE))&gt;0,"",
                    IF(COUNTIF(INDIRECT(ADDRESS(ROW(AY259),MATCH(AY$167,$166:$166,0),1,1)&amp;":"&amp;ADDRESS(ROW(AY259),COLUMN(AY259)-1,1,1),TRUE),"OK")&gt;0,"OK","NOK")),
              IF(AY$8&gt;=VLOOKUP($A259,'2.2'!$D:$O,5,FALSE),"OK","NOK")),
         "")</f>
        <v/>
      </c>
      <c r="AZ259" s="1269" t="str">
        <f ca="1">IF(intern2!BA95&gt;0,
        IF(AZ$166="X",
              IF(COUNTBLANK(INDIRECT(ADDRESS(ROW(AZ259),MATCH(AZ$167,$166:$166,0),1,1)&amp;":"&amp;ADDRESS(ROW(AZ259),COLUMN(AZ259)-1,1,1),TRUE))&gt;0,"",
                    IF(COUNTIF(INDIRECT(ADDRESS(ROW(AZ259),MATCH(AZ$167,$166:$166,0),1,1)&amp;":"&amp;ADDRESS(ROW(AZ259),COLUMN(AZ259)-1,1,1),TRUE),"OK")&gt;0,"OK","NOK")),
              IF(AZ$8&gt;=VLOOKUP($A259,'2.2'!$D:$O,5,FALSE),"OK","NOK")),
         "")</f>
        <v/>
      </c>
      <c r="BA259" s="1156" t="str">
        <f ca="1">IF(intern2!BB95&gt;0,
        IF(BA$166="X",
              IF(COUNTBLANK(INDIRECT(ADDRESS(ROW(BA259),MATCH(BA$167,$166:$166,0),1,1)&amp;":"&amp;ADDRESS(ROW(BA259),COLUMN(BA259)-1,1,1),TRUE))&gt;0,"",
                    IF(COUNTIF(INDIRECT(ADDRESS(ROW(BA259),MATCH(BA$167,$166:$166,0),1,1)&amp;":"&amp;ADDRESS(ROW(BA259),COLUMN(BA259)-1,1,1),TRUE),"OK")&gt;0,"OK","NOK")),
              IF(BA$8&gt;=VLOOKUP($A259,'2.2'!$D:$O,5,FALSE),"OK","NOK")),
         "")</f>
        <v/>
      </c>
      <c r="BB259" s="1156" t="str">
        <f ca="1">IF(intern2!BC95&gt;0,
        IF(BB$166="X",
              IF(COUNTBLANK(INDIRECT(ADDRESS(ROW(BB259),MATCH(BB$167,$166:$166,0),1,1)&amp;":"&amp;ADDRESS(ROW(BB259),COLUMN(BB259)-1,1,1),TRUE))&gt;0,"",
                    IF(COUNTIF(INDIRECT(ADDRESS(ROW(BB259),MATCH(BB$167,$166:$166,0),1,1)&amp;":"&amp;ADDRESS(ROW(BB259),COLUMN(BB259)-1,1,1),TRUE),"OK")&gt;0,"OK","NOK")),
              IF(BB$8&gt;=VLOOKUP($A259,'2.2'!$D:$O,5,FALSE),"OK","NOK")),
         "")</f>
        <v/>
      </c>
      <c r="BC259" s="1156" t="str">
        <f ca="1">IF(intern2!BD95&gt;0,
        IF(BC$166="X",
              IF(COUNTBLANK(INDIRECT(ADDRESS(ROW(BC259),MATCH(BC$167,$166:$166,0),1,1)&amp;":"&amp;ADDRESS(ROW(BC259),COLUMN(BC259)-1,1,1),TRUE))&gt;0,"",
                    IF(COUNTIF(INDIRECT(ADDRESS(ROW(BC259),MATCH(BC$167,$166:$166,0),1,1)&amp;":"&amp;ADDRESS(ROW(BC259),COLUMN(BC259)-1,1,1),TRUE),"OK")&gt;0,"OK","NOK")),
              IF(BC$8&gt;=VLOOKUP($A259,'2.2'!$D:$O,5,FALSE),"OK","NOK")),
         "")</f>
        <v/>
      </c>
      <c r="BD259" s="1156" t="str">
        <f ca="1">IF(intern2!BE95&gt;0,
        IF(BD$166="X",
              IF(COUNTBLANK(INDIRECT(ADDRESS(ROW(BD259),MATCH(BD$167,$166:$166,0),1,1)&amp;":"&amp;ADDRESS(ROW(BD259),COLUMN(BD259)-1,1,1),TRUE))&gt;0,"",
                    IF(COUNTIF(INDIRECT(ADDRESS(ROW(BD259),MATCH(BD$167,$166:$166,0),1,1)&amp;":"&amp;ADDRESS(ROW(BD259),COLUMN(BD259)-1,1,1),TRUE),"OK")&gt;0,"OK","NOK")),
              IF(BD$8&gt;=VLOOKUP($A259,'2.2'!$D:$O,5,FALSE),"OK","NOK")),
         "")</f>
        <v/>
      </c>
      <c r="BE259" s="1156" t="str">
        <f ca="1">IF(intern2!BF95&gt;0,
        IF(BE$166="X",
              IF(COUNTBLANK(INDIRECT(ADDRESS(ROW(BE259),MATCH(BE$167,$166:$166,0),1,1)&amp;":"&amp;ADDRESS(ROW(BE259),COLUMN(BE259)-1,1,1),TRUE))&gt;0,"",
                    IF(COUNTIF(INDIRECT(ADDRESS(ROW(BE259),MATCH(BE$167,$166:$166,0),1,1)&amp;":"&amp;ADDRESS(ROW(BE259),COLUMN(BE259)-1,1,1),TRUE),"OK")&gt;0,"OK","NOK")),
              IF(BE$8&gt;=VLOOKUP($A259,'2.2'!$D:$O,5,FALSE),"OK","NOK")),
         "")</f>
        <v/>
      </c>
      <c r="BF259" s="1170" t="str">
        <f ca="1">IF(intern2!BG95&gt;0,
        IF(BF$166="X",
              IF(COUNTBLANK(INDIRECT(ADDRESS(ROW(BF259),MATCH(BF$167,$166:$166,0),1,1)&amp;":"&amp;ADDRESS(ROW(BF259),COLUMN(BF259)-1,1,1),TRUE))&gt;0,"",
                    IF(COUNTIF(INDIRECT(ADDRESS(ROW(BF259),MATCH(BF$167,$166:$166,0),1,1)&amp;":"&amp;ADDRESS(ROW(BF259),COLUMN(BF259)-1,1,1),TRUE),"OK")&gt;0,"OK","NOK")),
              IF(BF$8&gt;=VLOOKUP($A259,'2.2'!$D:$O,5,FALSE),"OK","NOK")),
         "")</f>
        <v/>
      </c>
      <c r="BG259" s="1269" t="str">
        <f ca="1">IF(intern2!BH95&gt;0,
        IF(BG$166="X",
              IF(COUNTBLANK(INDIRECT(ADDRESS(ROW(BG259),MATCH(BG$167,$166:$166,0),1,1)&amp;":"&amp;ADDRESS(ROW(BG259),COLUMN(BG259)-1,1,1),TRUE))&gt;0,"",
                    IF(COUNTIF(INDIRECT(ADDRESS(ROW(BG259),MATCH(BG$167,$166:$166,0),1,1)&amp;":"&amp;ADDRESS(ROW(BG259),COLUMN(BG259)-1,1,1),TRUE),"OK")&gt;0,"OK","NOK")),
              IF(BG$8&gt;=VLOOKUP($A259,'2.2'!$D:$O,5,FALSE),"OK","NOK")),
         "")</f>
        <v/>
      </c>
      <c r="BH259" s="1176" t="str">
        <f t="shared" ca="1" si="77"/>
        <v>NOK</v>
      </c>
      <c r="BI259" s="1176"/>
    </row>
    <row r="260" spans="1:61" x14ac:dyDescent="0.25">
      <c r="A260" s="716" t="str">
        <f t="shared" ref="A260:B260" si="104">+A100</f>
        <v>PNE2</v>
      </c>
      <c r="B260" s="1157" t="str">
        <f t="shared" si="104"/>
        <v>Polisonnografia</v>
      </c>
      <c r="C260" s="1156" t="str">
        <f ca="1">IF(intern2!D96&gt;0,
        IF(C$166="X",
              IF(COUNTBLANK(INDIRECT(ADDRESS(ROW(C260),MATCH(C$167,$166:$166,0),1,1)&amp;":"&amp;ADDRESS(ROW(C260),COLUMN(C260)-1,1,1),TRUE))&gt;0,"",
                    IF(COUNTIF(INDIRECT(ADDRESS(ROW(C260),MATCH(C$167,$166:$166,0),1,1)&amp;":"&amp;ADDRESS(ROW(C260),COLUMN(C260)-1,1,1),TRUE),"OK")&gt;0,"OK","NOK")),
              IF(C$8&gt;=VLOOKUP($A260,'2.2'!$D:$O,5,FALSE),"OK","NOK")),
         "")</f>
        <v/>
      </c>
      <c r="D260" s="1156" t="str">
        <f ca="1">IF(intern2!E96&gt;0,
        IF(D$166="X",
              IF(COUNTBLANK(INDIRECT(ADDRESS(ROW(D260),MATCH(D$167,$166:$166,0),1,1)&amp;":"&amp;ADDRESS(ROW(D260),COLUMN(D260)-1,1,1),TRUE))&gt;0,"",
                    IF(COUNTIF(INDIRECT(ADDRESS(ROW(D260),MATCH(D$167,$166:$166,0),1,1)&amp;":"&amp;ADDRESS(ROW(D260),COLUMN(D260)-1,1,1),TRUE),"OK")&gt;0,"OK","NOK")),
              IF(D$8&gt;=VLOOKUP($A260,'2.2'!$D:$O,5,FALSE),"OK","NOK")),
         "")</f>
        <v/>
      </c>
      <c r="E260" s="1156" t="str">
        <f ca="1">IF(intern2!F96&gt;0,
        IF(E$166="X",
              IF(COUNTBLANK(INDIRECT(ADDRESS(ROW(E260),MATCH(E$167,$166:$166,0),1,1)&amp;":"&amp;ADDRESS(ROW(E260),COLUMN(E260)-1,1,1),TRUE))&gt;0,"",
                    IF(COUNTIF(INDIRECT(ADDRESS(ROW(E260),MATCH(E$167,$166:$166,0),1,1)&amp;":"&amp;ADDRESS(ROW(E260),COLUMN(E260)-1,1,1),TRUE),"OK")&gt;0,"OK","NOK")),
              IF(E$8&gt;=VLOOKUP($A260,'2.2'!$D:$O,5,FALSE),"OK","NOK")),
         "")</f>
        <v/>
      </c>
      <c r="F260" s="1156" t="str">
        <f ca="1">IF(intern2!G96&gt;0,
        IF(F$166="X",
              IF(COUNTBLANK(INDIRECT(ADDRESS(ROW(F260),MATCH(F$167,$166:$166,0),1,1)&amp;":"&amp;ADDRESS(ROW(F260),COLUMN(F260)-1,1,1),TRUE))&gt;0,"",
                    IF(COUNTIF(INDIRECT(ADDRESS(ROW(F260),MATCH(F$167,$166:$166,0),1,1)&amp;":"&amp;ADDRESS(ROW(F260),COLUMN(F260)-1,1,1),TRUE),"OK")&gt;0,"OK","NOK")),
              IF(F$8&gt;=VLOOKUP($A260,'2.2'!$D:$O,5,FALSE),"OK","NOK")),
         "")</f>
        <v/>
      </c>
      <c r="G260" s="1156" t="str">
        <f ca="1">IF(intern2!H96&gt;0,
        IF(G$166="X",
              IF(COUNTBLANK(INDIRECT(ADDRESS(ROW(G260),MATCH(G$167,$166:$166,0),1,1)&amp;":"&amp;ADDRESS(ROW(G260),COLUMN(G260)-1,1,1),TRUE))&gt;0,"",
                    IF(COUNTIF(INDIRECT(ADDRESS(ROW(G260),MATCH(G$167,$166:$166,0),1,1)&amp;":"&amp;ADDRESS(ROW(G260),COLUMN(G260)-1,1,1),TRUE),"OK")&gt;0,"OK","NOK")),
              IF(G$8&gt;=VLOOKUP($A260,'2.2'!$D:$O,5,FALSE),"OK","NOK")),
         "")</f>
        <v/>
      </c>
      <c r="H260" s="1156" t="str">
        <f ca="1">IF(intern2!I96&gt;0,
        IF(H$166="X",
              IF(COUNTBLANK(INDIRECT(ADDRESS(ROW(H260),MATCH(H$167,$166:$166,0),1,1)&amp;":"&amp;ADDRESS(ROW(H260),COLUMN(H260)-1,1,1),TRUE))&gt;0,"",
                    IF(COUNTIF(INDIRECT(ADDRESS(ROW(H260),MATCH(H$167,$166:$166,0),1,1)&amp;":"&amp;ADDRESS(ROW(H260),COLUMN(H260)-1,1,1),TRUE),"OK")&gt;0,"OK","NOK")),
              IF(H$8&gt;=VLOOKUP($A260,'2.2'!$D:$O,5,FALSE),"OK","NOK")),
         "")</f>
        <v/>
      </c>
      <c r="I260" s="1269" t="str">
        <f ca="1">IF(intern2!J96&gt;0,
        IF(I$166="X",
              IF(COUNTBLANK(INDIRECT(ADDRESS(ROW(I260),MATCH(I$167,$166:$166,0),1,1)&amp;":"&amp;ADDRESS(ROW(I260),COLUMN(I260)-1,1,1),TRUE))&gt;0,"",
                    IF(COUNTIF(INDIRECT(ADDRESS(ROW(I260),MATCH(I$167,$166:$166,0),1,1)&amp;":"&amp;ADDRESS(ROW(I260),COLUMN(I260)-1,1,1),TRUE),"OK")&gt;0,"OK","NOK")),
              IF(I$8&gt;=VLOOKUP($A260,'2.2'!$D:$O,5,FALSE),"OK","NOK")),
         "")</f>
        <v/>
      </c>
      <c r="J260" s="1159" t="str">
        <f ca="1">IF(intern2!K96&gt;0,
        IF(J$166="X",
              IF(COUNTBLANK(INDIRECT(ADDRESS(ROW(J260),MATCH(J$167,$166:$166,0),1,1)&amp;":"&amp;ADDRESS(ROW(J260),COLUMN(J260)-1,1,1),TRUE))&gt;0,"",
                    IF(COUNTIF(INDIRECT(ADDRESS(ROW(J260),MATCH(J$167,$166:$166,0),1,1)&amp;":"&amp;ADDRESS(ROW(J260),COLUMN(J260)-1,1,1),TRUE),"OK")&gt;0,"OK","NOK")),
              IF(J$8&gt;=VLOOKUP($A260,'2.2'!$D:$O,5,FALSE),"OK","NOK")),
         "")</f>
        <v/>
      </c>
      <c r="K260" s="1156" t="str">
        <f ca="1">IF(intern2!L96&gt;0,
        IF(K$166="X",
              IF(COUNTBLANK(INDIRECT(ADDRESS(ROW(K260),MATCH(K$167,$166:$166,0),1,1)&amp;":"&amp;ADDRESS(ROW(K260),COLUMN(K260)-1,1,1),TRUE))&gt;0,"",
                    IF(COUNTIF(INDIRECT(ADDRESS(ROW(K260),MATCH(K$167,$166:$166,0),1,1)&amp;":"&amp;ADDRESS(ROW(K260),COLUMN(K260)-1,1,1),TRUE),"OK")&gt;0,"OK","NOK")),
              IF(K$8&gt;=VLOOKUP($A260,'2.2'!$D:$O,5,FALSE),"OK","NOK")),
         "")</f>
        <v/>
      </c>
      <c r="L260" s="1156" t="str">
        <f ca="1">IF(intern2!M96&gt;0,
        IF(L$166="X",
              IF(COUNTBLANK(INDIRECT(ADDRESS(ROW(L260),MATCH(L$167,$166:$166,0),1,1)&amp;":"&amp;ADDRESS(ROW(L260),COLUMN(L260)-1,1,1),TRUE))&gt;0,"",
                    IF(COUNTIF(INDIRECT(ADDRESS(ROW(L260),MATCH(L$167,$166:$166,0),1,1)&amp;":"&amp;ADDRESS(ROW(L260),COLUMN(L260)-1,1,1),TRUE),"OK")&gt;0,"OK","NOK")),
              IF(L$8&gt;=VLOOKUP($A260,'2.2'!$D:$O,5,FALSE),"OK","NOK")),
         "")</f>
        <v/>
      </c>
      <c r="M260" s="1156" t="str">
        <f ca="1">IF(intern2!N96&gt;0,
        IF(M$166="X",
              IF(COUNTBLANK(INDIRECT(ADDRESS(ROW(M260),MATCH(M$167,$166:$166,0),1,1)&amp;":"&amp;ADDRESS(ROW(M260),COLUMN(M260)-1,1,1),TRUE))&gt;0,"",
                    IF(COUNTIF(INDIRECT(ADDRESS(ROW(M260),MATCH(M$167,$166:$166,0),1,1)&amp;":"&amp;ADDRESS(ROW(M260),COLUMN(M260)-1,1,1),TRUE),"OK")&gt;0,"OK","NOK")),
              IF(M$8&gt;=VLOOKUP($A260,'2.2'!$D:$O,5,FALSE),"OK","NOK")),
         "")</f>
        <v/>
      </c>
      <c r="N260" s="1156" t="str">
        <f ca="1">IF(intern2!O96&gt;0,
        IF(N$166="X",
              IF(COUNTBLANK(INDIRECT(ADDRESS(ROW(N260),MATCH(N$167,$166:$166,0),1,1)&amp;":"&amp;ADDRESS(ROW(N260),COLUMN(N260)-1,1,1),TRUE))&gt;0,"",
                    IF(COUNTIF(INDIRECT(ADDRESS(ROW(N260),MATCH(N$167,$166:$166,0),1,1)&amp;":"&amp;ADDRESS(ROW(N260),COLUMN(N260)-1,1,1),TRUE),"OK")&gt;0,"OK","NOK")),
              IF(N$8&gt;=VLOOKUP($A260,'2.2'!$D:$O,5,FALSE),"OK","NOK")),
         "")</f>
        <v/>
      </c>
      <c r="O260" s="1156" t="str">
        <f ca="1">IF(intern2!P96&gt;0,
        IF(O$166="X",
              IF(COUNTBLANK(INDIRECT(ADDRESS(ROW(O260),MATCH(O$167,$166:$166,0),1,1)&amp;":"&amp;ADDRESS(ROW(O260),COLUMN(O260)-1,1,1),TRUE))&gt;0,"",
                    IF(COUNTIF(INDIRECT(ADDRESS(ROW(O260),MATCH(O$167,$166:$166,0),1,1)&amp;":"&amp;ADDRESS(ROW(O260),COLUMN(O260)-1,1,1),TRUE),"OK")&gt;0,"OK","NOK")),
              IF(O$8&gt;=VLOOKUP($A260,'2.2'!$D:$O,5,FALSE),"OK","NOK")),
         "")</f>
        <v/>
      </c>
      <c r="P260" s="1156" t="str">
        <f ca="1">IF(intern2!Q96&gt;0,
        IF(P$166="X",
              IF(COUNTBLANK(INDIRECT(ADDRESS(ROW(P260),MATCH(P$167,$166:$166,0),1,1)&amp;":"&amp;ADDRESS(ROW(P260),COLUMN(P260)-1,1,1),TRUE))&gt;0,"",
                    IF(COUNTIF(INDIRECT(ADDRESS(ROW(P260),MATCH(P$167,$166:$166,0),1,1)&amp;":"&amp;ADDRESS(ROW(P260),COLUMN(P260)-1,1,1),TRUE),"OK")&gt;0,"OK","NOK")),
              IF(P$8&gt;=VLOOKUP($A260,'2.2'!$D:$O,5,FALSE),"OK","NOK")),
         "")</f>
        <v/>
      </c>
      <c r="Q260" s="1156" t="str">
        <f ca="1">IF(intern2!R96&gt;0,
        IF(Q$166="X",
              IF(COUNTBLANK(INDIRECT(ADDRESS(ROW(Q260),MATCH(Q$167,$166:$166,0),1,1)&amp;":"&amp;ADDRESS(ROW(Q260),COLUMN(Q260)-1,1,1),TRUE))&gt;0,"",
                    IF(COUNTIF(INDIRECT(ADDRESS(ROW(Q260),MATCH(Q$167,$166:$166,0),1,1)&amp;":"&amp;ADDRESS(ROW(Q260),COLUMN(Q260)-1,1,1),TRUE),"OK")&gt;0,"OK","NOK")),
              IF(Q$8&gt;=VLOOKUP($A260,'2.2'!$D:$O,5,FALSE),"OK","NOK")),
         "")</f>
        <v/>
      </c>
      <c r="R260" s="1159" t="str">
        <f ca="1">IF(intern2!S96&gt;0,
        IF(R$166="X",
              IF(COUNTBLANK(INDIRECT(ADDRESS(ROW(R260),MATCH(R$167,$166:$166,0),1,1)&amp;":"&amp;ADDRESS(ROW(R260),COLUMN(R260)-1,1,1),TRUE))&gt;0,"",
                    IF(COUNTIF(INDIRECT(ADDRESS(ROW(R260),MATCH(R$167,$166:$166,0),1,1)&amp;":"&amp;ADDRESS(ROW(R260),COLUMN(R260)-1,1,1),TRUE),"OK")&gt;0,"OK","NOK")),
              IF(R$8&gt;=VLOOKUP($A260,'2.2'!$D:$O,5,FALSE),"OK","NOK")),
         "")</f>
        <v/>
      </c>
      <c r="S260" s="1159" t="str">
        <f ca="1">IF(intern2!T96&gt;0,
        IF(S$166="X",
              IF(COUNTBLANK(INDIRECT(ADDRESS(ROW(S260),MATCH(S$167,$166:$166,0),1,1)&amp;":"&amp;ADDRESS(ROW(S260),COLUMN(S260)-1,1,1),TRUE))&gt;0,"",
                    IF(COUNTIF(INDIRECT(ADDRESS(ROW(S260),MATCH(S$167,$166:$166,0),1,1)&amp;":"&amp;ADDRESS(ROW(S260),COLUMN(S260)-1,1,1),TRUE),"OK")&gt;0,"OK","NOK")),
              IF(S$8&gt;=VLOOKUP($A260,'2.2'!$D:$O,5,FALSE),"OK","NOK")),
         "")</f>
        <v/>
      </c>
      <c r="T260" s="1156" t="str">
        <f ca="1">IF(intern2!U96&gt;0,
        IF(T$166="X",
              IF(COUNTBLANK(INDIRECT(ADDRESS(ROW(T260),MATCH(T$167,$166:$166,0),1,1)&amp;":"&amp;ADDRESS(ROW(T260),COLUMN(T260)-1,1,1),TRUE))&gt;0,"",
                    IF(COUNTIF(INDIRECT(ADDRESS(ROW(T260),MATCH(T$167,$166:$166,0),1,1)&amp;":"&amp;ADDRESS(ROW(T260),COLUMN(T260)-1,1,1),TRUE),"OK")&gt;0,"OK","NOK")),
              IF(T$8&gt;=VLOOKUP($A260,'2.2'!$D:$O,5,FALSE),"OK","NOK")),
         "")</f>
        <v/>
      </c>
      <c r="U260" s="1156" t="str">
        <f ca="1">IF(intern2!V96&gt;0,
        IF(U$166="X",
              IF(COUNTBLANK(INDIRECT(ADDRESS(ROW(U260),MATCH(U$167,$166:$166,0),1,1)&amp;":"&amp;ADDRESS(ROW(U260),COLUMN(U260)-1,1,1),TRUE))&gt;0,"",
                    IF(COUNTIF(INDIRECT(ADDRESS(ROW(U260),MATCH(U$167,$166:$166,0),1,1)&amp;":"&amp;ADDRESS(ROW(U260),COLUMN(U260)-1,1,1),TRUE),"OK")&gt;0,"OK","NOK")),
              IF(U$8&gt;=VLOOKUP($A260,'2.2'!$D:$O,5,FALSE),"OK","NOK")),
         "")</f>
        <v/>
      </c>
      <c r="V260" s="1156" t="str">
        <f ca="1">IF(intern2!W96&gt;0,
        IF(V$166="X",
              IF(COUNTBLANK(INDIRECT(ADDRESS(ROW(V260),MATCH(V$167,$166:$166,0),1,1)&amp;":"&amp;ADDRESS(ROW(V260),COLUMN(V260)-1,1,1),TRUE))&gt;0,"",
                    IF(COUNTIF(INDIRECT(ADDRESS(ROW(V260),MATCH(V$167,$166:$166,0),1,1)&amp;":"&amp;ADDRESS(ROW(V260),COLUMN(V260)-1,1,1),TRUE),"OK")&gt;0,"OK","NOK")),
              IF(V$8&gt;=VLOOKUP($A260,'2.2'!$D:$O,5,FALSE),"OK","NOK")),
         "")</f>
        <v/>
      </c>
      <c r="W260" s="1156" t="str">
        <f ca="1">IF(intern2!X96&gt;0,
        IF(W$166="X",
              IF(COUNTBLANK(INDIRECT(ADDRESS(ROW(W260),MATCH(W$167,$166:$166,0),1,1)&amp;":"&amp;ADDRESS(ROW(W260),COLUMN(W260)-1,1,1),TRUE))&gt;0,"",
                    IF(COUNTIF(INDIRECT(ADDRESS(ROW(W260),MATCH(W$167,$166:$166,0),1,1)&amp;":"&amp;ADDRESS(ROW(W260),COLUMN(W260)-1,1,1),TRUE),"OK")&gt;0,"OK","NOK")),
              IF(W$8&gt;=VLOOKUP($A260,'2.2'!$D:$O,5,FALSE),"OK","NOK")),
         "")</f>
        <v/>
      </c>
      <c r="X260" s="1156" t="str">
        <f ca="1">IF(intern2!Y96&gt;0,
        IF(X$166="X",
              IF(COUNTBLANK(INDIRECT(ADDRESS(ROW(X260),MATCH(X$167,$166:$166,0),1,1)&amp;":"&amp;ADDRESS(ROW(X260),COLUMN(X260)-1,1,1),TRUE))&gt;0,"",
                    IF(COUNTIF(INDIRECT(ADDRESS(ROW(X260),MATCH(X$167,$166:$166,0),1,1)&amp;":"&amp;ADDRESS(ROW(X260),COLUMN(X260)-1,1,1),TRUE),"OK")&gt;0,"OK","NOK")),
              IF(X$8&gt;=VLOOKUP($A260,'2.2'!$D:$O,5,FALSE),"OK","NOK")),
         "")</f>
        <v/>
      </c>
      <c r="Y260" s="1170" t="str">
        <f ca="1">IF(intern2!Z96&gt;0,
        IF(Y$166="X",
              IF(COUNTBLANK(INDIRECT(ADDRESS(ROW(Y260),MATCH(Y$167,$166:$166,0),1,1)&amp;":"&amp;ADDRESS(ROW(Y260),COLUMN(Y260)-1,1,1),TRUE))&gt;0,"",
                    IF(COUNTIF(INDIRECT(ADDRESS(ROW(Y260),MATCH(Y$167,$166:$166,0),1,1)&amp;":"&amp;ADDRESS(ROW(Y260),COLUMN(Y260)-1,1,1),TRUE),"OK")&gt;0,"OK","NOK")),
              IF(Y$8&gt;=VLOOKUP($A260,'2.2'!$D:$O,5,FALSE),"OK","NOK")),
         "")</f>
        <v/>
      </c>
      <c r="Z260" s="1269" t="str">
        <f ca="1">IF(intern2!AA96&gt;0,
        IF(Z$166="X",
              IF(COUNTBLANK(INDIRECT(ADDRESS(ROW(Z260),MATCH(Z$167,$166:$166,0),1,1)&amp;":"&amp;ADDRESS(ROW(Z260),COLUMN(Z260)-1,1,1),TRUE))&gt;0,"",
                    IF(COUNTIF(INDIRECT(ADDRESS(ROW(Z260),MATCH(Z$167,$166:$166,0),1,1)&amp;":"&amp;ADDRESS(ROW(Z260),COLUMN(Z260)-1,1,1),TRUE),"OK")&gt;0,"OK","NOK")),
              IF(Z$8&gt;=VLOOKUP($A260,'2.2'!$D:$O,5,FALSE),"OK","NOK")),
         "")</f>
        <v/>
      </c>
      <c r="AA260" s="1156" t="str">
        <f ca="1">IF(intern2!AB96&gt;0,
        IF(AA$166="X",
              IF(COUNTBLANK(INDIRECT(ADDRESS(ROW(AA260),MATCH(AA$167,$166:$166,0),1,1)&amp;":"&amp;ADDRESS(ROW(AA260),COLUMN(AA260)-1,1,1),TRUE))&gt;0,"",
                    IF(COUNTIF(INDIRECT(ADDRESS(ROW(AA260),MATCH(AA$167,$166:$166,0),1,1)&amp;":"&amp;ADDRESS(ROW(AA260),COLUMN(AA260)-1,1,1),TRUE),"OK")&gt;0,"OK","NOK")),
              IF(AA$8&gt;=VLOOKUP($A260,'2.2'!$D:$O,5,FALSE),"OK","NOK")),
         "")</f>
        <v/>
      </c>
      <c r="AB260" s="1156" t="str">
        <f ca="1">IF(intern2!AC96&gt;0,
        IF(AB$166="X",
              IF(COUNTBLANK(INDIRECT(ADDRESS(ROW(AB260),MATCH(AB$167,$166:$166,0),1,1)&amp;":"&amp;ADDRESS(ROW(AB260),COLUMN(AB260)-1,1,1),TRUE))&gt;0,"",
                    IF(COUNTIF(INDIRECT(ADDRESS(ROW(AB260),MATCH(AB$167,$166:$166,0),1,1)&amp;":"&amp;ADDRESS(ROW(AB260),COLUMN(AB260)-1,1,1),TRUE),"OK")&gt;0,"OK","NOK")),
              IF(AB$8&gt;=VLOOKUP($A260,'2.2'!$D:$O,5,FALSE),"OK","NOK")),
         "")</f>
        <v/>
      </c>
      <c r="AC260" s="1156" t="str">
        <f ca="1">IF(intern2!AD96&gt;0,
        IF(AC$166="X",
              IF(COUNTBLANK(INDIRECT(ADDRESS(ROW(AC260),MATCH(AC$167,$166:$166,0),1,1)&amp;":"&amp;ADDRESS(ROW(AC260),COLUMN(AC260)-1,1,1),TRUE))&gt;0,"",
                    IF(COUNTIF(INDIRECT(ADDRESS(ROW(AC260),MATCH(AC$167,$166:$166,0),1,1)&amp;":"&amp;ADDRESS(ROW(AC260),COLUMN(AC260)-1,1,1),TRUE),"OK")&gt;0,"OK","NOK")),
              IF(AC$8&gt;=VLOOKUP($A260,'2.2'!$D:$O,5,FALSE),"OK","NOK")),
         "")</f>
        <v/>
      </c>
      <c r="AD260" s="1156" t="str">
        <f ca="1">IF(intern2!AE96&gt;0,
        IF(AD$166="X",
              IF(COUNTBLANK(INDIRECT(ADDRESS(ROW(AD260),MATCH(AD$167,$166:$166,0),1,1)&amp;":"&amp;ADDRESS(ROW(AD260),COLUMN(AD260)-1,1,1),TRUE))&gt;0,"",
                    IF(COUNTIF(INDIRECT(ADDRESS(ROW(AD260),MATCH(AD$167,$166:$166,0),1,1)&amp;":"&amp;ADDRESS(ROW(AD260),COLUMN(AD260)-1,1,1),TRUE),"OK")&gt;0,"OK","NOK")),
              IF(AD$8&gt;=VLOOKUP($A260,'2.2'!$D:$O,5,FALSE),"OK","NOK")),
         "")</f>
        <v/>
      </c>
      <c r="AE260" s="1160" t="str">
        <f ca="1">IF(intern2!AF96&gt;0,
        IF(AE$166="X",
              IF(COUNTBLANK(INDIRECT(ADDRESS(ROW(AE260),MATCH(AE$167,$166:$166,0),1,1)&amp;":"&amp;ADDRESS(ROW(AE260),COLUMN(AE260)-1,1,1),TRUE))&gt;0,"",
                    IF(COUNTIF(INDIRECT(ADDRESS(ROW(AE260),MATCH(AE$167,$166:$166,0),1,1)&amp;":"&amp;ADDRESS(ROW(AE260),COLUMN(AE260)-1,1,1),TRUE),"OK")&gt;0,"OK","NOK")),
              IF(AE$8&gt;=VLOOKUP($A260,'2.2'!$D:$O,5,FALSE),"OK","NOK")),
         "")</f>
        <v/>
      </c>
      <c r="AF260" s="1269" t="str">
        <f ca="1">IF(intern2!AG96&gt;0,
        IF(AF$166="X",
              IF(COUNTBLANK(INDIRECT(ADDRESS(ROW(AF260),MATCH(AF$167,$166:$166,0),1,1)&amp;":"&amp;ADDRESS(ROW(AF260),COLUMN(AF260)-1,1,1),TRUE))&gt;0,"",
                    IF(COUNTIF(INDIRECT(ADDRESS(ROW(AF260),MATCH(AF$167,$166:$166,0),1,1)&amp;":"&amp;ADDRESS(ROW(AF260),COLUMN(AF260)-1,1,1),TRUE),"OK")&gt;0,"OK","NOK")),
              IF(AF$8&gt;=VLOOKUP($A260,'2.2'!$D:$O,5,FALSE),"OK","NOK")),
         "")</f>
        <v/>
      </c>
      <c r="AG260" s="1160" t="str">
        <f ca="1">IF(intern2!AH96&gt;0,
        IF(AG$166="X",
              IF(COUNTBLANK(INDIRECT(ADDRESS(ROW(AG260),MATCH(AG$167,$166:$166,0),1,1)&amp;":"&amp;ADDRESS(ROW(AG260),COLUMN(AG260)-1,1,1),TRUE))&gt;0,"",
                    IF(COUNTIF(INDIRECT(ADDRESS(ROW(AG260),MATCH(AG$167,$166:$166,0),1,1)&amp;":"&amp;ADDRESS(ROW(AG260),COLUMN(AG260)-1,1,1),TRUE),"OK")&gt;0,"OK","NOK")),
              IF(AG$8&gt;=VLOOKUP($A260,'2.2'!$D:$O,5,FALSE),"OK","NOK")),
         "")</f>
        <v/>
      </c>
      <c r="AH260" s="1160" t="str">
        <f ca="1">IF(intern2!AI96&gt;0,
        IF(AH$166="X",
              IF(COUNTBLANK(INDIRECT(ADDRESS(ROW(AH260),MATCH(AH$167,$166:$166,0),1,1)&amp;":"&amp;ADDRESS(ROW(AH260),COLUMN(AH260)-1,1,1),TRUE))&gt;0,"",
                    IF(COUNTIF(INDIRECT(ADDRESS(ROW(AH260),MATCH(AH$167,$166:$166,0),1,1)&amp;":"&amp;ADDRESS(ROW(AH260),COLUMN(AH260)-1,1,1),TRUE),"OK")&gt;0,"OK","NOK")),
              IF(AH$8&gt;=VLOOKUP($A260,'2.2'!$D:$O,5,FALSE),"OK","NOK")),
         "")</f>
        <v/>
      </c>
      <c r="AI260" s="1156" t="str">
        <f ca="1">IF(intern2!AJ96&gt;0,
        IF(AI$166="X",
              IF(COUNTBLANK(INDIRECT(ADDRESS(ROW(AI260),MATCH(AI$167,$166:$166,0),1,1)&amp;":"&amp;ADDRESS(ROW(AI260),COLUMN(AI260)-1,1,1),TRUE))&gt;0,"",
                    IF(COUNTIF(INDIRECT(ADDRESS(ROW(AI260),MATCH(AI$167,$166:$166,0),1,1)&amp;":"&amp;ADDRESS(ROW(AI260),COLUMN(AI260)-1,1,1),TRUE),"OK")&gt;0,"OK","NOK")),
              IF(AI$8&gt;=VLOOKUP($A260,'2.2'!$D:$O,5,FALSE),"OK","NOK")),
         "")</f>
        <v/>
      </c>
      <c r="AJ260" s="1156" t="str">
        <f ca="1">IF(intern2!AK96&gt;0,
        IF(AJ$166="X",
              IF(COUNTBLANK(INDIRECT(ADDRESS(ROW(AJ260),MATCH(AJ$167,$166:$166,0),1,1)&amp;":"&amp;ADDRESS(ROW(AJ260),COLUMN(AJ260)-1,1,1),TRUE))&gt;0,"",
                    IF(COUNTIF(INDIRECT(ADDRESS(ROW(AJ260),MATCH(AJ$167,$166:$166,0),1,1)&amp;":"&amp;ADDRESS(ROW(AJ260),COLUMN(AJ260)-1,1,1),TRUE),"OK")&gt;0,"OK","NOK")),
              IF(AJ$8&gt;=VLOOKUP($A260,'2.2'!$D:$O,5,FALSE),"OK","NOK")),
         "")</f>
        <v>OK</v>
      </c>
      <c r="AK260" s="1156" t="str">
        <f ca="1">IF(intern2!AL96&gt;0,
        IF(AK$166="X",
              IF(COUNTBLANK(INDIRECT(ADDRESS(ROW(AK260),MATCH(AK$167,$166:$166,0),1,1)&amp;":"&amp;ADDRESS(ROW(AK260),COLUMN(AK260)-1,1,1),TRUE))&gt;0,"",
                    IF(COUNTIF(INDIRECT(ADDRESS(ROW(AK260),MATCH(AK$167,$166:$166,0),1,1)&amp;":"&amp;ADDRESS(ROW(AK260),COLUMN(AK260)-1,1,1),TRUE),"OK")&gt;0,"OK","NOK")),
              IF(AK$8&gt;=VLOOKUP($A260,'2.2'!$D:$O,5,FALSE),"OK","NOK")),
         "")</f>
        <v/>
      </c>
      <c r="AL260" s="1156" t="str">
        <f ca="1">IF(intern2!AM96&gt;0,
        IF(AL$166="X",
              IF(COUNTBLANK(INDIRECT(ADDRESS(ROW(AL260),MATCH(AL$167,$166:$166,0),1,1)&amp;":"&amp;ADDRESS(ROW(AL260),COLUMN(AL260)-1,1,1),TRUE))&gt;0,"",
                    IF(COUNTIF(INDIRECT(ADDRESS(ROW(AL260),MATCH(AL$167,$166:$166,0),1,1)&amp;":"&amp;ADDRESS(ROW(AL260),COLUMN(AL260)-1,1,1),TRUE),"OK")&gt;0,"OK","NOK")),
              IF(AL$8&gt;=VLOOKUP($A260,'2.2'!$D:$O,5,FALSE),"OK","NOK")),
         "")</f>
        <v/>
      </c>
      <c r="AM260" s="1269" t="str">
        <f ca="1">IF(intern2!AN96&gt;0,
        IF(AM$166="X",
              IF(COUNTBLANK(INDIRECT(ADDRESS(ROW(AM260),MATCH(AM$167,$166:$166,0),1,1)&amp;":"&amp;ADDRESS(ROW(AM260),COLUMN(AM260)-1,1,1),TRUE))&gt;0,"",
                    IF(COUNTIF(INDIRECT(ADDRESS(ROW(AM260),MATCH(AM$167,$166:$166,0),1,1)&amp;":"&amp;ADDRESS(ROW(AM260),COLUMN(AM260)-1,1,1),TRUE),"OK")&gt;0,"OK","NOK")),
              IF(AM$8&gt;=VLOOKUP($A260,'2.2'!$D:$O,5,FALSE),"OK","NOK")),
         "")</f>
        <v/>
      </c>
      <c r="AN260" s="1170" t="str">
        <f ca="1">IF(intern2!AO96&gt;0,
        IF(AN$166="X",
              IF(COUNTBLANK(INDIRECT(ADDRESS(ROW(AN260),MATCH(AN$167,$166:$166,0),1,1)&amp;":"&amp;ADDRESS(ROW(AN260),COLUMN(AN260)-1,1,1),TRUE))&gt;0,"",
                    IF(COUNTIF(INDIRECT(ADDRESS(ROW(AN260),MATCH(AN$167,$166:$166,0),1,1)&amp;":"&amp;ADDRESS(ROW(AN260),COLUMN(AN260)-1,1,1),TRUE),"OK")&gt;0,"OK","NOK")),
              IF(AN$8&gt;=VLOOKUP($A260,'2.2'!$D:$O,5,FALSE),"OK","NOK")),
         "")</f>
        <v/>
      </c>
      <c r="AO260" s="1156" t="str">
        <f ca="1">IF(intern2!AP96&gt;0,
        IF(AO$166="X",
              IF(COUNTBLANK(INDIRECT(ADDRESS(ROW(AO260),MATCH(AO$167,$166:$166,0),1,1)&amp;":"&amp;ADDRESS(ROW(AO260),COLUMN(AO260)-1,1,1),TRUE))&gt;0,"",
                    IF(COUNTIF(INDIRECT(ADDRESS(ROW(AO260),MATCH(AO$167,$166:$166,0),1,1)&amp;":"&amp;ADDRESS(ROW(AO260),COLUMN(AO260)-1,1,1),TRUE),"OK")&gt;0,"OK","NOK")),
              IF(AO$8&gt;=VLOOKUP($A260,'2.2'!$D:$O,5,FALSE),"OK","NOK")),
         "")</f>
        <v/>
      </c>
      <c r="AP260" s="1156" t="str">
        <f ca="1">IF(intern2!AQ96&gt;0,
        IF(AP$166="X",
              IF(COUNTBLANK(INDIRECT(ADDRESS(ROW(AP260),MATCH(AP$167,$166:$166,0),1,1)&amp;":"&amp;ADDRESS(ROW(AP260),COLUMN(AP260)-1,1,1),TRUE))&gt;0,"",
                    IF(COUNTIF(INDIRECT(ADDRESS(ROW(AP260),MATCH(AP$167,$166:$166,0),1,1)&amp;":"&amp;ADDRESS(ROW(AP260),COLUMN(AP260)-1,1,1),TRUE),"OK")&gt;0,"OK","NOK")),
              IF(AP$8&gt;=VLOOKUP($A260,'2.2'!$D:$O,5,FALSE),"OK","NOK")),
         "")</f>
        <v/>
      </c>
      <c r="AQ260" s="1269" t="str">
        <f ca="1">IF(intern2!AR96&gt;0,
        IF(AQ$166="X",
              IF(COUNTBLANK(INDIRECT(ADDRESS(ROW(AQ260),MATCH(AQ$167,$166:$166,0),1,1)&amp;":"&amp;ADDRESS(ROW(AQ260),COLUMN(AQ260)-1,1,1),TRUE))&gt;0,"",
                    IF(COUNTIF(INDIRECT(ADDRESS(ROW(AQ260),MATCH(AQ$167,$166:$166,0),1,1)&amp;":"&amp;ADDRESS(ROW(AQ260),COLUMN(AQ260)-1,1,1),TRUE),"OK")&gt;0,"OK","NOK")),
              IF(AQ$8&gt;=VLOOKUP($A260,'2.2'!$D:$O,5,FALSE),"OK","NOK")),
         "")</f>
        <v/>
      </c>
      <c r="AR260" s="1156" t="str">
        <f ca="1">IF(intern2!AS96&gt;0,
        IF(AR$166="X",
              IF(COUNTBLANK(INDIRECT(ADDRESS(ROW(AR260),MATCH(AR$167,$166:$166,0),1,1)&amp;":"&amp;ADDRESS(ROW(AR260),COLUMN(AR260)-1,1,1),TRUE))&gt;0,"",
                    IF(COUNTIF(INDIRECT(ADDRESS(ROW(AR260),MATCH(AR$167,$166:$166,0),1,1)&amp;":"&amp;ADDRESS(ROW(AR260),COLUMN(AR260)-1,1,1),TRUE),"OK")&gt;0,"OK","NOK")),
              IF(AR$8&gt;=VLOOKUP($A260,'2.2'!$D:$O,5,FALSE),"OK","NOK")),
         "")</f>
        <v/>
      </c>
      <c r="AS260" s="1156" t="str">
        <f ca="1">IF(intern2!AT96&gt;0,
        IF(AS$166="X",
              IF(COUNTBLANK(INDIRECT(ADDRESS(ROW(AS260),MATCH(AS$167,$166:$166,0),1,1)&amp;":"&amp;ADDRESS(ROW(AS260),COLUMN(AS260)-1,1,1),TRUE))&gt;0,"",
                    IF(COUNTIF(INDIRECT(ADDRESS(ROW(AS260),MATCH(AS$167,$166:$166,0),1,1)&amp;":"&amp;ADDRESS(ROW(AS260),COLUMN(AS260)-1,1,1),TRUE),"OK")&gt;0,"OK","NOK")),
              IF(AS$8&gt;=VLOOKUP($A260,'2.2'!$D:$O,5,FALSE),"OK","NOK")),
         "")</f>
        <v/>
      </c>
      <c r="AT260" s="1269" t="str">
        <f ca="1">IF(intern2!AU96&gt;0,
        IF(AT$166="X",
              IF(COUNTBLANK(INDIRECT(ADDRESS(ROW(AT260),MATCH(AT$167,$166:$166,0),1,1)&amp;":"&amp;ADDRESS(ROW(AT260),COLUMN(AT260)-1,1,1),TRUE))&gt;0,"",
                    IF(COUNTIF(INDIRECT(ADDRESS(ROW(AT260),MATCH(AT$167,$166:$166,0),1,1)&amp;":"&amp;ADDRESS(ROW(AT260),COLUMN(AT260)-1,1,1),TRUE),"OK")&gt;0,"OK","NOK")),
              IF(AT$8&gt;=VLOOKUP($A260,'2.2'!$D:$O,5,FALSE),"OK","NOK")),
         "")</f>
        <v/>
      </c>
      <c r="AU260" s="1156" t="str">
        <f ca="1">IF(intern2!AV96&gt;0,
        IF(AU$166="X",
              IF(COUNTBLANK(INDIRECT(ADDRESS(ROW(AU260),MATCH(AU$167,$166:$166,0),1,1)&amp;":"&amp;ADDRESS(ROW(AU260),COLUMN(AU260)-1,1,1),TRUE))&gt;0,"",
                    IF(COUNTIF(INDIRECT(ADDRESS(ROW(AU260),MATCH(AU$167,$166:$166,0),1,1)&amp;":"&amp;ADDRESS(ROW(AU260),COLUMN(AU260)-1,1,1),TRUE),"OK")&gt;0,"OK","NOK")),
              IF(AU$8&gt;=VLOOKUP($A260,'2.2'!$D:$O,5,FALSE),"OK","NOK")),
         "")</f>
        <v>OK</v>
      </c>
      <c r="AV260" s="1156" t="str">
        <f ca="1">IF(intern2!AW96&gt;0,
        IF(AV$166="X",
              IF(COUNTBLANK(INDIRECT(ADDRESS(ROW(AV260),MATCH(AV$167,$166:$166,0),1,1)&amp;":"&amp;ADDRESS(ROW(AV260),COLUMN(AV260)-1,1,1),TRUE))&gt;0,"",
                    IF(COUNTIF(INDIRECT(ADDRESS(ROW(AV260),MATCH(AV$167,$166:$166,0),1,1)&amp;":"&amp;ADDRESS(ROW(AV260),COLUMN(AV260)-1,1,1),TRUE),"OK")&gt;0,"OK","NOK")),
              IF(AV$8&gt;=VLOOKUP($A260,'2.2'!$D:$O,5,FALSE),"OK","NOK")),
         "")</f>
        <v>OK</v>
      </c>
      <c r="AW260" s="1156" t="str">
        <f ca="1">IF(intern2!AX96&gt;0,
        IF(AW$166="X",
              IF(COUNTBLANK(INDIRECT(ADDRESS(ROW(AW260),MATCH(AW$167,$166:$166,0),1,1)&amp;":"&amp;ADDRESS(ROW(AW260),COLUMN(AW260)-1,1,1),TRUE))&gt;0,"",
                    IF(COUNTIF(INDIRECT(ADDRESS(ROW(AW260),MATCH(AW$167,$166:$166,0),1,1)&amp;":"&amp;ADDRESS(ROW(AW260),COLUMN(AW260)-1,1,1),TRUE),"OK")&gt;0,"OK","NOK")),
              IF(AW$8&gt;=VLOOKUP($A260,'2.2'!$D:$O,5,FALSE),"OK","NOK")),
         "")</f>
        <v/>
      </c>
      <c r="AX260" s="1156" t="str">
        <f ca="1">IF(intern2!AY96&gt;0,
        IF(AX$166="X",
              IF(COUNTBLANK(INDIRECT(ADDRESS(ROW(AX260),MATCH(AX$167,$166:$166,0),1,1)&amp;":"&amp;ADDRESS(ROW(AX260),COLUMN(AX260)-1,1,1),TRUE))&gt;0,"",
                    IF(COUNTIF(INDIRECT(ADDRESS(ROW(AX260),MATCH(AX$167,$166:$166,0),1,1)&amp;":"&amp;ADDRESS(ROW(AX260),COLUMN(AX260)-1,1,1),TRUE),"OK")&gt;0,"OK","NOK")),
              IF(AX$8&gt;=VLOOKUP($A260,'2.2'!$D:$O,5,FALSE),"OK","NOK")),
         "")</f>
        <v/>
      </c>
      <c r="AY260" s="1156" t="str">
        <f ca="1">IF(intern2!AZ96&gt;0,
        IF(AY$166="X",
              IF(COUNTBLANK(INDIRECT(ADDRESS(ROW(AY260),MATCH(AY$167,$166:$166,0),1,1)&amp;":"&amp;ADDRESS(ROW(AY260),COLUMN(AY260)-1,1,1),TRUE))&gt;0,"",
                    IF(COUNTIF(INDIRECT(ADDRESS(ROW(AY260),MATCH(AY$167,$166:$166,0),1,1)&amp;":"&amp;ADDRESS(ROW(AY260),COLUMN(AY260)-1,1,1),TRUE),"OK")&gt;0,"OK","NOK")),
              IF(AY$8&gt;=VLOOKUP($A260,'2.2'!$D:$O,5,FALSE),"OK","NOK")),
         "")</f>
        <v/>
      </c>
      <c r="AZ260" s="1269" t="str">
        <f ca="1">IF(intern2!BA96&gt;0,
        IF(AZ$166="X",
              IF(COUNTBLANK(INDIRECT(ADDRESS(ROW(AZ260),MATCH(AZ$167,$166:$166,0),1,1)&amp;":"&amp;ADDRESS(ROW(AZ260),COLUMN(AZ260)-1,1,1),TRUE))&gt;0,"",
                    IF(COUNTIF(INDIRECT(ADDRESS(ROW(AZ260),MATCH(AZ$167,$166:$166,0),1,1)&amp;":"&amp;ADDRESS(ROW(AZ260),COLUMN(AZ260)-1,1,1),TRUE),"OK")&gt;0,"OK","NOK")),
              IF(AZ$8&gt;=VLOOKUP($A260,'2.2'!$D:$O,5,FALSE),"OK","NOK")),
         "")</f>
        <v/>
      </c>
      <c r="BA260" s="1156" t="str">
        <f ca="1">IF(intern2!BB96&gt;0,
        IF(BA$166="X",
              IF(COUNTBLANK(INDIRECT(ADDRESS(ROW(BA260),MATCH(BA$167,$166:$166,0),1,1)&amp;":"&amp;ADDRESS(ROW(BA260),COLUMN(BA260)-1,1,1),TRUE))&gt;0,"",
                    IF(COUNTIF(INDIRECT(ADDRESS(ROW(BA260),MATCH(BA$167,$166:$166,0),1,1)&amp;":"&amp;ADDRESS(ROW(BA260),COLUMN(BA260)-1,1,1),TRUE),"OK")&gt;0,"OK","NOK")),
              IF(BA$8&gt;=VLOOKUP($A260,'2.2'!$D:$O,5,FALSE),"OK","NOK")),
         "")</f>
        <v/>
      </c>
      <c r="BB260" s="1156" t="str">
        <f ca="1">IF(intern2!BC96&gt;0,
        IF(BB$166="X",
              IF(COUNTBLANK(INDIRECT(ADDRESS(ROW(BB260),MATCH(BB$167,$166:$166,0),1,1)&amp;":"&amp;ADDRESS(ROW(BB260),COLUMN(BB260)-1,1,1),TRUE))&gt;0,"",
                    IF(COUNTIF(INDIRECT(ADDRESS(ROW(BB260),MATCH(BB$167,$166:$166,0),1,1)&amp;":"&amp;ADDRESS(ROW(BB260),COLUMN(BB260)-1,1,1),TRUE),"OK")&gt;0,"OK","NOK")),
              IF(BB$8&gt;=VLOOKUP($A260,'2.2'!$D:$O,5,FALSE),"OK","NOK")),
         "")</f>
        <v/>
      </c>
      <c r="BC260" s="1156" t="str">
        <f ca="1">IF(intern2!BD96&gt;0,
        IF(BC$166="X",
              IF(COUNTBLANK(INDIRECT(ADDRESS(ROW(BC260),MATCH(BC$167,$166:$166,0),1,1)&amp;":"&amp;ADDRESS(ROW(BC260),COLUMN(BC260)-1,1,1),TRUE))&gt;0,"",
                    IF(COUNTIF(INDIRECT(ADDRESS(ROW(BC260),MATCH(BC$167,$166:$166,0),1,1)&amp;":"&amp;ADDRESS(ROW(BC260),COLUMN(BC260)-1,1,1),TRUE),"OK")&gt;0,"OK","NOK")),
              IF(BC$8&gt;=VLOOKUP($A260,'2.2'!$D:$O,5,FALSE),"OK","NOK")),
         "")</f>
        <v/>
      </c>
      <c r="BD260" s="1156" t="str">
        <f ca="1">IF(intern2!BE96&gt;0,
        IF(BD$166="X",
              IF(COUNTBLANK(INDIRECT(ADDRESS(ROW(BD260),MATCH(BD$167,$166:$166,0),1,1)&amp;":"&amp;ADDRESS(ROW(BD260),COLUMN(BD260)-1,1,1),TRUE))&gt;0,"",
                    IF(COUNTIF(INDIRECT(ADDRESS(ROW(BD260),MATCH(BD$167,$166:$166,0),1,1)&amp;":"&amp;ADDRESS(ROW(BD260),COLUMN(BD260)-1,1,1),TRUE),"OK")&gt;0,"OK","NOK")),
              IF(BD$8&gt;=VLOOKUP($A260,'2.2'!$D:$O,5,FALSE),"OK","NOK")),
         "")</f>
        <v/>
      </c>
      <c r="BE260" s="1156" t="str">
        <f ca="1">IF(intern2!BF96&gt;0,
        IF(BE$166="X",
              IF(COUNTBLANK(INDIRECT(ADDRESS(ROW(BE260),MATCH(BE$167,$166:$166,0),1,1)&amp;":"&amp;ADDRESS(ROW(BE260),COLUMN(BE260)-1,1,1),TRUE))&gt;0,"",
                    IF(COUNTIF(INDIRECT(ADDRESS(ROW(BE260),MATCH(BE$167,$166:$166,0),1,1)&amp;":"&amp;ADDRESS(ROW(BE260),COLUMN(BE260)-1,1,1),TRUE),"OK")&gt;0,"OK","NOK")),
              IF(BE$8&gt;=VLOOKUP($A260,'2.2'!$D:$O,5,FALSE),"OK","NOK")),
         "")</f>
        <v/>
      </c>
      <c r="BF260" s="1170" t="str">
        <f ca="1">IF(intern2!BG96&gt;0,
        IF(BF$166="X",
              IF(COUNTBLANK(INDIRECT(ADDRESS(ROW(BF260),MATCH(BF$167,$166:$166,0),1,1)&amp;":"&amp;ADDRESS(ROW(BF260),COLUMN(BF260)-1,1,1),TRUE))&gt;0,"",
                    IF(COUNTIF(INDIRECT(ADDRESS(ROW(BF260),MATCH(BF$167,$166:$166,0),1,1)&amp;":"&amp;ADDRESS(ROW(BF260),COLUMN(BF260)-1,1,1),TRUE),"OK")&gt;0,"OK","NOK")),
              IF(BF$8&gt;=VLOOKUP($A260,'2.2'!$D:$O,5,FALSE),"OK","NOK")),
         "")</f>
        <v/>
      </c>
      <c r="BG260" s="1269" t="str">
        <f ca="1">IF(intern2!BH96&gt;0,
        IF(BG$166="X",
              IF(COUNTBLANK(INDIRECT(ADDRESS(ROW(BG260),MATCH(BG$167,$166:$166,0),1,1)&amp;":"&amp;ADDRESS(ROW(BG260),COLUMN(BG260)-1,1,1),TRUE))&gt;0,"",
                    IF(COUNTIF(INDIRECT(ADDRESS(ROW(BG260),MATCH(BG$167,$166:$166,0),1,1)&amp;":"&amp;ADDRESS(ROW(BG260),COLUMN(BG260)-1,1,1),TRUE),"OK")&gt;0,"OK","NOK")),
              IF(BG$8&gt;=VLOOKUP($A260,'2.2'!$D:$O,5,FALSE),"OK","NOK")),
         "")</f>
        <v/>
      </c>
      <c r="BH260" s="1176" t="str">
        <f t="shared" ca="1" si="77"/>
        <v>OK</v>
      </c>
      <c r="BI260" s="1176"/>
    </row>
    <row r="261" spans="1:61" x14ac:dyDescent="0.25">
      <c r="A261" s="716" t="str">
        <f t="shared" ref="A261:B261" si="105">+A101</f>
        <v>THO1</v>
      </c>
      <c r="B261" s="1157" t="str">
        <f t="shared" si="105"/>
        <v>Chirurgia toracica</v>
      </c>
      <c r="C261" s="1156" t="str">
        <f ca="1">IF(intern2!D97&gt;0,
        IF(C$166="X",
              IF(COUNTBLANK(INDIRECT(ADDRESS(ROW(C261),MATCH(C$167,$166:$166,0),1,1)&amp;":"&amp;ADDRESS(ROW(C261),COLUMN(C261)-1,1,1),TRUE))&gt;0,"",
                    IF(COUNTIF(INDIRECT(ADDRESS(ROW(C261),MATCH(C$167,$166:$166,0),1,1)&amp;":"&amp;ADDRESS(ROW(C261),COLUMN(C261)-1,1,1),TRUE),"OK")&gt;0,"OK","NOK")),
              IF(C$8&gt;=VLOOKUP($A261,'2.2'!$D:$O,5,FALSE),"OK","NOK")),
         "")</f>
        <v/>
      </c>
      <c r="D261" s="1156" t="str">
        <f ca="1">IF(intern2!E97&gt;0,
        IF(D$166="X",
              IF(COUNTBLANK(INDIRECT(ADDRESS(ROW(D261),MATCH(D$167,$166:$166,0),1,1)&amp;":"&amp;ADDRESS(ROW(D261),COLUMN(D261)-1,1,1),TRUE))&gt;0,"",
                    IF(COUNTIF(INDIRECT(ADDRESS(ROW(D261),MATCH(D$167,$166:$166,0),1,1)&amp;":"&amp;ADDRESS(ROW(D261),COLUMN(D261)-1,1,1),TRUE),"OK")&gt;0,"OK","NOK")),
              IF(D$8&gt;=VLOOKUP($A261,'2.2'!$D:$O,5,FALSE),"OK","NOK")),
         "")</f>
        <v/>
      </c>
      <c r="E261" s="1156" t="str">
        <f ca="1">IF(intern2!F97&gt;0,
        IF(E$166="X",
              IF(COUNTBLANK(INDIRECT(ADDRESS(ROW(E261),MATCH(E$167,$166:$166,0),1,1)&amp;":"&amp;ADDRESS(ROW(E261),COLUMN(E261)-1,1,1),TRUE))&gt;0,"",
                    IF(COUNTIF(INDIRECT(ADDRESS(ROW(E261),MATCH(E$167,$166:$166,0),1,1)&amp;":"&amp;ADDRESS(ROW(E261),COLUMN(E261)-1,1,1),TRUE),"OK")&gt;0,"OK","NOK")),
              IF(E$8&gt;=VLOOKUP($A261,'2.2'!$D:$O,5,FALSE),"OK","NOK")),
         "")</f>
        <v/>
      </c>
      <c r="F261" s="1156" t="str">
        <f ca="1">IF(intern2!G97&gt;0,
        IF(F$166="X",
              IF(COUNTBLANK(INDIRECT(ADDRESS(ROW(F261),MATCH(F$167,$166:$166,0),1,1)&amp;":"&amp;ADDRESS(ROW(F261),COLUMN(F261)-1,1,1),TRUE))&gt;0,"",
                    IF(COUNTIF(INDIRECT(ADDRESS(ROW(F261),MATCH(F$167,$166:$166,0),1,1)&amp;":"&amp;ADDRESS(ROW(F261),COLUMN(F261)-1,1,1),TRUE),"OK")&gt;0,"OK","NOK")),
              IF(F$8&gt;=VLOOKUP($A261,'2.2'!$D:$O,5,FALSE),"OK","NOK")),
         "")</f>
        <v/>
      </c>
      <c r="G261" s="1156" t="str">
        <f ca="1">IF(intern2!H97&gt;0,
        IF(G$166="X",
              IF(COUNTBLANK(INDIRECT(ADDRESS(ROW(G261),MATCH(G$167,$166:$166,0),1,1)&amp;":"&amp;ADDRESS(ROW(G261),COLUMN(G261)-1,1,1),TRUE))&gt;0,"",
                    IF(COUNTIF(INDIRECT(ADDRESS(ROW(G261),MATCH(G$167,$166:$166,0),1,1)&amp;":"&amp;ADDRESS(ROW(G261),COLUMN(G261)-1,1,1),TRUE),"OK")&gt;0,"OK","NOK")),
              IF(G$8&gt;=VLOOKUP($A261,'2.2'!$D:$O,5,FALSE),"OK","NOK")),
         "")</f>
        <v>NOK</v>
      </c>
      <c r="H261" s="1156" t="str">
        <f ca="1">IF(intern2!I97&gt;0,
        IF(H$166="X",
              IF(COUNTBLANK(INDIRECT(ADDRESS(ROW(H261),MATCH(H$167,$166:$166,0),1,1)&amp;":"&amp;ADDRESS(ROW(H261),COLUMN(H261)-1,1,1),TRUE))&gt;0,"",
                    IF(COUNTIF(INDIRECT(ADDRESS(ROW(H261),MATCH(H$167,$166:$166,0),1,1)&amp;":"&amp;ADDRESS(ROW(H261),COLUMN(H261)-1,1,1),TRUE),"OK")&gt;0,"OK","NOK")),
              IF(H$8&gt;=VLOOKUP($A261,'2.2'!$D:$O,5,FALSE),"OK","NOK")),
         "")</f>
        <v>NOK</v>
      </c>
      <c r="I261" s="1269" t="str">
        <f ca="1">IF(intern2!J97&gt;0,
        IF(I$166="X",
              IF(COUNTBLANK(INDIRECT(ADDRESS(ROW(I261),MATCH(I$167,$166:$166,0),1,1)&amp;":"&amp;ADDRESS(ROW(I261),COLUMN(I261)-1,1,1),TRUE))&gt;0,"",
                    IF(COUNTIF(INDIRECT(ADDRESS(ROW(I261),MATCH(I$167,$166:$166,0),1,1)&amp;":"&amp;ADDRESS(ROW(I261),COLUMN(I261)-1,1,1),TRUE),"OK")&gt;0,"OK","NOK")),
              IF(I$8&gt;=VLOOKUP($A261,'2.2'!$D:$O,5,FALSE),"OK","NOK")),
         "")</f>
        <v/>
      </c>
      <c r="J261" s="1159" t="str">
        <f ca="1">IF(intern2!K97&gt;0,
        IF(J$166="X",
              IF(COUNTBLANK(INDIRECT(ADDRESS(ROW(J261),MATCH(J$167,$166:$166,0),1,1)&amp;":"&amp;ADDRESS(ROW(J261),COLUMN(J261)-1,1,1),TRUE))&gt;0,"",
                    IF(COUNTIF(INDIRECT(ADDRESS(ROW(J261),MATCH(J$167,$166:$166,0),1,1)&amp;":"&amp;ADDRESS(ROW(J261),COLUMN(J261)-1,1,1),TRUE),"OK")&gt;0,"OK","NOK")),
              IF(J$8&gt;=VLOOKUP($A261,'2.2'!$D:$O,5,FALSE),"OK","NOK")),
         "")</f>
        <v/>
      </c>
      <c r="K261" s="1156" t="str">
        <f ca="1">IF(intern2!L97&gt;0,
        IF(K$166="X",
              IF(COUNTBLANK(INDIRECT(ADDRESS(ROW(K261),MATCH(K$167,$166:$166,0),1,1)&amp;":"&amp;ADDRESS(ROW(K261),COLUMN(K261)-1,1,1),TRUE))&gt;0,"",
                    IF(COUNTIF(INDIRECT(ADDRESS(ROW(K261),MATCH(K$167,$166:$166,0),1,1)&amp;":"&amp;ADDRESS(ROW(K261),COLUMN(K261)-1,1,1),TRUE),"OK")&gt;0,"OK","NOK")),
              IF(K$8&gt;=VLOOKUP($A261,'2.2'!$D:$O,5,FALSE),"OK","NOK")),
         "")</f>
        <v/>
      </c>
      <c r="L261" s="1156" t="str">
        <f ca="1">IF(intern2!M97&gt;0,
        IF(L$166="X",
              IF(COUNTBLANK(INDIRECT(ADDRESS(ROW(L261),MATCH(L$167,$166:$166,0),1,1)&amp;":"&amp;ADDRESS(ROW(L261),COLUMN(L261)-1,1,1),TRUE))&gt;0,"",
                    IF(COUNTIF(INDIRECT(ADDRESS(ROW(L261),MATCH(L$167,$166:$166,0),1,1)&amp;":"&amp;ADDRESS(ROW(L261),COLUMN(L261)-1,1,1),TRUE),"OK")&gt;0,"OK","NOK")),
              IF(L$8&gt;=VLOOKUP($A261,'2.2'!$D:$O,5,FALSE),"OK","NOK")),
         "")</f>
        <v/>
      </c>
      <c r="M261" s="1156" t="str">
        <f ca="1">IF(intern2!N97&gt;0,
        IF(M$166="X",
              IF(COUNTBLANK(INDIRECT(ADDRESS(ROW(M261),MATCH(M$167,$166:$166,0),1,1)&amp;":"&amp;ADDRESS(ROW(M261),COLUMN(M261)-1,1,1),TRUE))&gt;0,"",
                    IF(COUNTIF(INDIRECT(ADDRESS(ROW(M261),MATCH(M$167,$166:$166,0),1,1)&amp;":"&amp;ADDRESS(ROW(M261),COLUMN(M261)-1,1,1),TRUE),"OK")&gt;0,"OK","NOK")),
              IF(M$8&gt;=VLOOKUP($A261,'2.2'!$D:$O,5,FALSE),"OK","NOK")),
         "")</f>
        <v/>
      </c>
      <c r="N261" s="1156" t="str">
        <f ca="1">IF(intern2!O97&gt;0,
        IF(N$166="X",
              IF(COUNTBLANK(INDIRECT(ADDRESS(ROW(N261),MATCH(N$167,$166:$166,0),1,1)&amp;":"&amp;ADDRESS(ROW(N261),COLUMN(N261)-1,1,1),TRUE))&gt;0,"",
                    IF(COUNTIF(INDIRECT(ADDRESS(ROW(N261),MATCH(N$167,$166:$166,0),1,1)&amp;":"&amp;ADDRESS(ROW(N261),COLUMN(N261)-1,1,1),TRUE),"OK")&gt;0,"OK","NOK")),
              IF(N$8&gt;=VLOOKUP($A261,'2.2'!$D:$O,5,FALSE),"OK","NOK")),
         "")</f>
        <v/>
      </c>
      <c r="O261" s="1156" t="str">
        <f ca="1">IF(intern2!P97&gt;0,
        IF(O$166="X",
              IF(COUNTBLANK(INDIRECT(ADDRESS(ROW(O261),MATCH(O$167,$166:$166,0),1,1)&amp;":"&amp;ADDRESS(ROW(O261),COLUMN(O261)-1,1,1),TRUE))&gt;0,"",
                    IF(COUNTIF(INDIRECT(ADDRESS(ROW(O261),MATCH(O$167,$166:$166,0),1,1)&amp;":"&amp;ADDRESS(ROW(O261),COLUMN(O261)-1,1,1),TRUE),"OK")&gt;0,"OK","NOK")),
              IF(O$8&gt;=VLOOKUP($A261,'2.2'!$D:$O,5,FALSE),"OK","NOK")),
         "")</f>
        <v/>
      </c>
      <c r="P261" s="1156" t="str">
        <f ca="1">IF(intern2!Q97&gt;0,
        IF(P$166="X",
              IF(COUNTBLANK(INDIRECT(ADDRESS(ROW(P261),MATCH(P$167,$166:$166,0),1,1)&amp;":"&amp;ADDRESS(ROW(P261),COLUMN(P261)-1,1,1),TRUE))&gt;0,"",
                    IF(COUNTIF(INDIRECT(ADDRESS(ROW(P261),MATCH(P$167,$166:$166,0),1,1)&amp;":"&amp;ADDRESS(ROW(P261),COLUMN(P261)-1,1,1),TRUE),"OK")&gt;0,"OK","NOK")),
              IF(P$8&gt;=VLOOKUP($A261,'2.2'!$D:$O,5,FALSE),"OK","NOK")),
         "")</f>
        <v/>
      </c>
      <c r="Q261" s="1156" t="str">
        <f ca="1">IF(intern2!R97&gt;0,
        IF(Q$166="X",
              IF(COUNTBLANK(INDIRECT(ADDRESS(ROW(Q261),MATCH(Q$167,$166:$166,0),1,1)&amp;":"&amp;ADDRESS(ROW(Q261),COLUMN(Q261)-1,1,1),TRUE))&gt;0,"",
                    IF(COUNTIF(INDIRECT(ADDRESS(ROW(Q261),MATCH(Q$167,$166:$166,0),1,1)&amp;":"&amp;ADDRESS(ROW(Q261),COLUMN(Q261)-1,1,1),TRUE),"OK")&gt;0,"OK","NOK")),
              IF(Q$8&gt;=VLOOKUP($A261,'2.2'!$D:$O,5,FALSE),"OK","NOK")),
         "")</f>
        <v>NOK</v>
      </c>
      <c r="R261" s="1159" t="str">
        <f ca="1">IF(intern2!S97&gt;0,
        IF(R$166="X",
              IF(COUNTBLANK(INDIRECT(ADDRESS(ROW(R261),MATCH(R$167,$166:$166,0),1,1)&amp;":"&amp;ADDRESS(ROW(R261),COLUMN(R261)-1,1,1),TRUE))&gt;0,"",
                    IF(COUNTIF(INDIRECT(ADDRESS(ROW(R261),MATCH(R$167,$166:$166,0),1,1)&amp;":"&amp;ADDRESS(ROW(R261),COLUMN(R261)-1,1,1),TRUE),"OK")&gt;0,"OK","NOK")),
              IF(R$8&gt;=VLOOKUP($A261,'2.2'!$D:$O,5,FALSE),"OK","NOK")),
         "")</f>
        <v/>
      </c>
      <c r="S261" s="1159" t="str">
        <f ca="1">IF(intern2!T97&gt;0,
        IF(S$166="X",
              IF(COUNTBLANK(INDIRECT(ADDRESS(ROW(S261),MATCH(S$167,$166:$166,0),1,1)&amp;":"&amp;ADDRESS(ROW(S261),COLUMN(S261)-1,1,1),TRUE))&gt;0,"",
                    IF(COUNTIF(INDIRECT(ADDRESS(ROW(S261),MATCH(S$167,$166:$166,0),1,1)&amp;":"&amp;ADDRESS(ROW(S261),COLUMN(S261)-1,1,1),TRUE),"OK")&gt;0,"OK","NOK")),
              IF(S$8&gt;=VLOOKUP($A261,'2.2'!$D:$O,5,FALSE),"OK","NOK")),
         "")</f>
        <v/>
      </c>
      <c r="T261" s="1156" t="str">
        <f ca="1">IF(intern2!U97&gt;0,
        IF(T$166="X",
              IF(COUNTBLANK(INDIRECT(ADDRESS(ROW(T261),MATCH(T$167,$166:$166,0),1,1)&amp;":"&amp;ADDRESS(ROW(T261),COLUMN(T261)-1,1,1),TRUE))&gt;0,"",
                    IF(COUNTIF(INDIRECT(ADDRESS(ROW(T261),MATCH(T$167,$166:$166,0),1,1)&amp;":"&amp;ADDRESS(ROW(T261),COLUMN(T261)-1,1,1),TRUE),"OK")&gt;0,"OK","NOK")),
              IF(T$8&gt;=VLOOKUP($A261,'2.2'!$D:$O,5,FALSE),"OK","NOK")),
         "")</f>
        <v/>
      </c>
      <c r="U261" s="1156" t="str">
        <f ca="1">IF(intern2!V97&gt;0,
        IF(U$166="X",
              IF(COUNTBLANK(INDIRECT(ADDRESS(ROW(U261),MATCH(U$167,$166:$166,0),1,1)&amp;":"&amp;ADDRESS(ROW(U261),COLUMN(U261)-1,1,1),TRUE))&gt;0,"",
                    IF(COUNTIF(INDIRECT(ADDRESS(ROW(U261),MATCH(U$167,$166:$166,0),1,1)&amp;":"&amp;ADDRESS(ROW(U261),COLUMN(U261)-1,1,1),TRUE),"OK")&gt;0,"OK","NOK")),
              IF(U$8&gt;=VLOOKUP($A261,'2.2'!$D:$O,5,FALSE),"OK","NOK")),
         "")</f>
        <v/>
      </c>
      <c r="V261" s="1156" t="str">
        <f ca="1">IF(intern2!W97&gt;0,
        IF(V$166="X",
              IF(COUNTBLANK(INDIRECT(ADDRESS(ROW(V261),MATCH(V$167,$166:$166,0),1,1)&amp;":"&amp;ADDRESS(ROW(V261),COLUMN(V261)-1,1,1),TRUE))&gt;0,"",
                    IF(COUNTIF(INDIRECT(ADDRESS(ROW(V261),MATCH(V$167,$166:$166,0),1,1)&amp;":"&amp;ADDRESS(ROW(V261),COLUMN(V261)-1,1,1),TRUE),"OK")&gt;0,"OK","NOK")),
              IF(V$8&gt;=VLOOKUP($A261,'2.2'!$D:$O,5,FALSE),"OK","NOK")),
         "")</f>
        <v/>
      </c>
      <c r="W261" s="1156" t="str">
        <f ca="1">IF(intern2!X97&gt;0,
        IF(W$166="X",
              IF(COUNTBLANK(INDIRECT(ADDRESS(ROW(W261),MATCH(W$167,$166:$166,0),1,1)&amp;":"&amp;ADDRESS(ROW(W261),COLUMN(W261)-1,1,1),TRUE))&gt;0,"",
                    IF(COUNTIF(INDIRECT(ADDRESS(ROW(W261),MATCH(W$167,$166:$166,0),1,1)&amp;":"&amp;ADDRESS(ROW(W261),COLUMN(W261)-1,1,1),TRUE),"OK")&gt;0,"OK","NOK")),
              IF(W$8&gt;=VLOOKUP($A261,'2.2'!$D:$O,5,FALSE),"OK","NOK")),
         "")</f>
        <v/>
      </c>
      <c r="X261" s="1156" t="str">
        <f ca="1">IF(intern2!Y97&gt;0,
        IF(X$166="X",
              IF(COUNTBLANK(INDIRECT(ADDRESS(ROW(X261),MATCH(X$167,$166:$166,0),1,1)&amp;":"&amp;ADDRESS(ROW(X261),COLUMN(X261)-1,1,1),TRUE))&gt;0,"",
                    IF(COUNTIF(INDIRECT(ADDRESS(ROW(X261),MATCH(X$167,$166:$166,0),1,1)&amp;":"&amp;ADDRESS(ROW(X261),COLUMN(X261)-1,1,1),TRUE),"OK")&gt;0,"OK","NOK")),
              IF(X$8&gt;=VLOOKUP($A261,'2.2'!$D:$O,5,FALSE),"OK","NOK")),
         "")</f>
        <v/>
      </c>
      <c r="Y261" s="1170" t="str">
        <f ca="1">IF(intern2!Z97&gt;0,
        IF(Y$166="X",
              IF(COUNTBLANK(INDIRECT(ADDRESS(ROW(Y261),MATCH(Y$167,$166:$166,0),1,1)&amp;":"&amp;ADDRESS(ROW(Y261),COLUMN(Y261)-1,1,1),TRUE))&gt;0,"",
                    IF(COUNTIF(INDIRECT(ADDRESS(ROW(Y261),MATCH(Y$167,$166:$166,0),1,1)&amp;":"&amp;ADDRESS(ROW(Y261),COLUMN(Y261)-1,1,1),TRUE),"OK")&gt;0,"OK","NOK")),
              IF(Y$8&gt;=VLOOKUP($A261,'2.2'!$D:$O,5,FALSE),"OK","NOK")),
         "")</f>
        <v/>
      </c>
      <c r="Z261" s="1269" t="str">
        <f ca="1">IF(intern2!AA97&gt;0,
        IF(Z$166="X",
              IF(COUNTBLANK(INDIRECT(ADDRESS(ROW(Z261),MATCH(Z$167,$166:$166,0),1,1)&amp;":"&amp;ADDRESS(ROW(Z261),COLUMN(Z261)-1,1,1),TRUE))&gt;0,"",
                    IF(COUNTIF(INDIRECT(ADDRESS(ROW(Z261),MATCH(Z$167,$166:$166,0),1,1)&amp;":"&amp;ADDRESS(ROW(Z261),COLUMN(Z261)-1,1,1),TRUE),"OK")&gt;0,"OK","NOK")),
              IF(Z$8&gt;=VLOOKUP($A261,'2.2'!$D:$O,5,FALSE),"OK","NOK")),
         "")</f>
        <v/>
      </c>
      <c r="AA261" s="1156" t="str">
        <f ca="1">IF(intern2!AB97&gt;0,
        IF(AA$166="X",
              IF(COUNTBLANK(INDIRECT(ADDRESS(ROW(AA261),MATCH(AA$167,$166:$166,0),1,1)&amp;":"&amp;ADDRESS(ROW(AA261),COLUMN(AA261)-1,1,1),TRUE))&gt;0,"",
                    IF(COUNTIF(INDIRECT(ADDRESS(ROW(AA261),MATCH(AA$167,$166:$166,0),1,1)&amp;":"&amp;ADDRESS(ROW(AA261),COLUMN(AA261)-1,1,1),TRUE),"OK")&gt;0,"OK","NOK")),
              IF(AA$8&gt;=VLOOKUP($A261,'2.2'!$D:$O,5,FALSE),"OK","NOK")),
         "")</f>
        <v/>
      </c>
      <c r="AB261" s="1156" t="str">
        <f ca="1">IF(intern2!AC97&gt;0,
        IF(AB$166="X",
              IF(COUNTBLANK(INDIRECT(ADDRESS(ROW(AB261),MATCH(AB$167,$166:$166,0),1,1)&amp;":"&amp;ADDRESS(ROW(AB261),COLUMN(AB261)-1,1,1),TRUE))&gt;0,"",
                    IF(COUNTIF(INDIRECT(ADDRESS(ROW(AB261),MATCH(AB$167,$166:$166,0),1,1)&amp;":"&amp;ADDRESS(ROW(AB261),COLUMN(AB261)-1,1,1),TRUE),"OK")&gt;0,"OK","NOK")),
              IF(AB$8&gt;=VLOOKUP($A261,'2.2'!$D:$O,5,FALSE),"OK","NOK")),
         "")</f>
        <v/>
      </c>
      <c r="AC261" s="1156" t="str">
        <f ca="1">IF(intern2!AD97&gt;0,
        IF(AC$166="X",
              IF(COUNTBLANK(INDIRECT(ADDRESS(ROW(AC261),MATCH(AC$167,$166:$166,0),1,1)&amp;":"&amp;ADDRESS(ROW(AC261),COLUMN(AC261)-1,1,1),TRUE))&gt;0,"",
                    IF(COUNTIF(INDIRECT(ADDRESS(ROW(AC261),MATCH(AC$167,$166:$166,0),1,1)&amp;":"&amp;ADDRESS(ROW(AC261),COLUMN(AC261)-1,1,1),TRUE),"OK")&gt;0,"OK","NOK")),
              IF(AC$8&gt;=VLOOKUP($A261,'2.2'!$D:$O,5,FALSE),"OK","NOK")),
         "")</f>
        <v/>
      </c>
      <c r="AD261" s="1156" t="str">
        <f ca="1">IF(intern2!AE97&gt;0,
        IF(AD$166="X",
              IF(COUNTBLANK(INDIRECT(ADDRESS(ROW(AD261),MATCH(AD$167,$166:$166,0),1,1)&amp;":"&amp;ADDRESS(ROW(AD261),COLUMN(AD261)-1,1,1),TRUE))&gt;0,"",
                    IF(COUNTIF(INDIRECT(ADDRESS(ROW(AD261),MATCH(AD$167,$166:$166,0),1,1)&amp;":"&amp;ADDRESS(ROW(AD261),COLUMN(AD261)-1,1,1),TRUE),"OK")&gt;0,"OK","NOK")),
              IF(AD$8&gt;=VLOOKUP($A261,'2.2'!$D:$O,5,FALSE),"OK","NOK")),
         "")</f>
        <v/>
      </c>
      <c r="AE261" s="1160" t="str">
        <f ca="1">IF(intern2!AF97&gt;0,
        IF(AE$166="X",
              IF(COUNTBLANK(INDIRECT(ADDRESS(ROW(AE261),MATCH(AE$167,$166:$166,0),1,1)&amp;":"&amp;ADDRESS(ROW(AE261),COLUMN(AE261)-1,1,1),TRUE))&gt;0,"",
                    IF(COUNTIF(INDIRECT(ADDRESS(ROW(AE261),MATCH(AE$167,$166:$166,0),1,1)&amp;":"&amp;ADDRESS(ROW(AE261),COLUMN(AE261)-1,1,1),TRUE),"OK")&gt;0,"OK","NOK")),
              IF(AE$8&gt;=VLOOKUP($A261,'2.2'!$D:$O,5,FALSE),"OK","NOK")),
         "")</f>
        <v/>
      </c>
      <c r="AF261" s="1269" t="str">
        <f ca="1">IF(intern2!AG97&gt;0,
        IF(AF$166="X",
              IF(COUNTBLANK(INDIRECT(ADDRESS(ROW(AF261),MATCH(AF$167,$166:$166,0),1,1)&amp;":"&amp;ADDRESS(ROW(AF261),COLUMN(AF261)-1,1,1),TRUE))&gt;0,"",
                    IF(COUNTIF(INDIRECT(ADDRESS(ROW(AF261),MATCH(AF$167,$166:$166,0),1,1)&amp;":"&amp;ADDRESS(ROW(AF261),COLUMN(AF261)-1,1,1),TRUE),"OK")&gt;0,"OK","NOK")),
              IF(AF$8&gt;=VLOOKUP($A261,'2.2'!$D:$O,5,FALSE),"OK","NOK")),
         "")</f>
        <v/>
      </c>
      <c r="AG261" s="1160" t="str">
        <f ca="1">IF(intern2!AH97&gt;0,
        IF(AG$166="X",
              IF(COUNTBLANK(INDIRECT(ADDRESS(ROW(AG261),MATCH(AG$167,$166:$166,0),1,1)&amp;":"&amp;ADDRESS(ROW(AG261),COLUMN(AG261)-1,1,1),TRUE))&gt;0,"",
                    IF(COUNTIF(INDIRECT(ADDRESS(ROW(AG261),MATCH(AG$167,$166:$166,0),1,1)&amp;":"&amp;ADDRESS(ROW(AG261),COLUMN(AG261)-1,1,1),TRUE),"OK")&gt;0,"OK","NOK")),
              IF(AG$8&gt;=VLOOKUP($A261,'2.2'!$D:$O,5,FALSE),"OK","NOK")),
         "")</f>
        <v/>
      </c>
      <c r="AH261" s="1160" t="str">
        <f ca="1">IF(intern2!AI97&gt;0,
        IF(AH$166="X",
              IF(COUNTBLANK(INDIRECT(ADDRESS(ROW(AH261),MATCH(AH$167,$166:$166,0),1,1)&amp;":"&amp;ADDRESS(ROW(AH261),COLUMN(AH261)-1,1,1),TRUE))&gt;0,"",
                    IF(COUNTIF(INDIRECT(ADDRESS(ROW(AH261),MATCH(AH$167,$166:$166,0),1,1)&amp;":"&amp;ADDRESS(ROW(AH261),COLUMN(AH261)-1,1,1),TRUE),"OK")&gt;0,"OK","NOK")),
              IF(AH$8&gt;=VLOOKUP($A261,'2.2'!$D:$O,5,FALSE),"OK","NOK")),
         "")</f>
        <v/>
      </c>
      <c r="AI261" s="1156" t="str">
        <f ca="1">IF(intern2!AJ97&gt;0,
        IF(AI$166="X",
              IF(COUNTBLANK(INDIRECT(ADDRESS(ROW(AI261),MATCH(AI$167,$166:$166,0),1,1)&amp;":"&amp;ADDRESS(ROW(AI261),COLUMN(AI261)-1,1,1),TRUE))&gt;0,"",
                    IF(COUNTIF(INDIRECT(ADDRESS(ROW(AI261),MATCH(AI$167,$166:$166,0),1,1)&amp;":"&amp;ADDRESS(ROW(AI261),COLUMN(AI261)-1,1,1),TRUE),"OK")&gt;0,"OK","NOK")),
              IF(AI$8&gt;=VLOOKUP($A261,'2.2'!$D:$O,5,FALSE),"OK","NOK")),
         "")</f>
        <v/>
      </c>
      <c r="AJ261" s="1156" t="str">
        <f ca="1">IF(intern2!AK97&gt;0,
        IF(AJ$166="X",
              IF(COUNTBLANK(INDIRECT(ADDRESS(ROW(AJ261),MATCH(AJ$167,$166:$166,0),1,1)&amp;":"&amp;ADDRESS(ROW(AJ261),COLUMN(AJ261)-1,1,1),TRUE))&gt;0,"",
                    IF(COUNTIF(INDIRECT(ADDRESS(ROW(AJ261),MATCH(AJ$167,$166:$166,0),1,1)&amp;":"&amp;ADDRESS(ROW(AJ261),COLUMN(AJ261)-1,1,1),TRUE),"OK")&gt;0,"OK","NOK")),
              IF(AJ$8&gt;=VLOOKUP($A261,'2.2'!$D:$O,5,FALSE),"OK","NOK")),
         "")</f>
        <v/>
      </c>
      <c r="AK261" s="1156" t="str">
        <f ca="1">IF(intern2!AL97&gt;0,
        IF(AK$166="X",
              IF(COUNTBLANK(INDIRECT(ADDRESS(ROW(AK261),MATCH(AK$167,$166:$166,0),1,1)&amp;":"&amp;ADDRESS(ROW(AK261),COLUMN(AK261)-1,1,1),TRUE))&gt;0,"",
                    IF(COUNTIF(INDIRECT(ADDRESS(ROW(AK261),MATCH(AK$167,$166:$166,0),1,1)&amp;":"&amp;ADDRESS(ROW(AK261),COLUMN(AK261)-1,1,1),TRUE),"OK")&gt;0,"OK","NOK")),
              IF(AK$8&gt;=VLOOKUP($A261,'2.2'!$D:$O,5,FALSE),"OK","NOK")),
         "")</f>
        <v/>
      </c>
      <c r="AL261" s="1156" t="str">
        <f ca="1">IF(intern2!AM97&gt;0,
        IF(AL$166="X",
              IF(COUNTBLANK(INDIRECT(ADDRESS(ROW(AL261),MATCH(AL$167,$166:$166,0),1,1)&amp;":"&amp;ADDRESS(ROW(AL261),COLUMN(AL261)-1,1,1),TRUE))&gt;0,"",
                    IF(COUNTIF(INDIRECT(ADDRESS(ROW(AL261),MATCH(AL$167,$166:$166,0),1,1)&amp;":"&amp;ADDRESS(ROW(AL261),COLUMN(AL261)-1,1,1),TRUE),"OK")&gt;0,"OK","NOK")),
              IF(AL$8&gt;=VLOOKUP($A261,'2.2'!$D:$O,5,FALSE),"OK","NOK")),
         "")</f>
        <v/>
      </c>
      <c r="AM261" s="1269" t="str">
        <f ca="1">IF(intern2!AN97&gt;0,
        IF(AM$166="X",
              IF(COUNTBLANK(INDIRECT(ADDRESS(ROW(AM261),MATCH(AM$167,$166:$166,0),1,1)&amp;":"&amp;ADDRESS(ROW(AM261),COLUMN(AM261)-1,1,1),TRUE))&gt;0,"",
                    IF(COUNTIF(INDIRECT(ADDRESS(ROW(AM261),MATCH(AM$167,$166:$166,0),1,1)&amp;":"&amp;ADDRESS(ROW(AM261),COLUMN(AM261)-1,1,1),TRUE),"OK")&gt;0,"OK","NOK")),
              IF(AM$8&gt;=VLOOKUP($A261,'2.2'!$D:$O,5,FALSE),"OK","NOK")),
         "")</f>
        <v/>
      </c>
      <c r="AN261" s="1170" t="str">
        <f ca="1">IF(intern2!AO97&gt;0,
        IF(AN$166="X",
              IF(COUNTBLANK(INDIRECT(ADDRESS(ROW(AN261),MATCH(AN$167,$166:$166,0),1,1)&amp;":"&amp;ADDRESS(ROW(AN261),COLUMN(AN261)-1,1,1),TRUE))&gt;0,"",
                    IF(COUNTIF(INDIRECT(ADDRESS(ROW(AN261),MATCH(AN$167,$166:$166,0),1,1)&amp;":"&amp;ADDRESS(ROW(AN261),COLUMN(AN261)-1,1,1),TRUE),"OK")&gt;0,"OK","NOK")),
              IF(AN$8&gt;=VLOOKUP($A261,'2.2'!$D:$O,5,FALSE),"OK","NOK")),
         "")</f>
        <v/>
      </c>
      <c r="AO261" s="1156" t="str">
        <f ca="1">IF(intern2!AP97&gt;0,
        IF(AO$166="X",
              IF(COUNTBLANK(INDIRECT(ADDRESS(ROW(AO261),MATCH(AO$167,$166:$166,0),1,1)&amp;":"&amp;ADDRESS(ROW(AO261),COLUMN(AO261)-1,1,1),TRUE))&gt;0,"",
                    IF(COUNTIF(INDIRECT(ADDRESS(ROW(AO261),MATCH(AO$167,$166:$166,0),1,1)&amp;":"&amp;ADDRESS(ROW(AO261),COLUMN(AO261)-1,1,1),TRUE),"OK")&gt;0,"OK","NOK")),
              IF(AO$8&gt;=VLOOKUP($A261,'2.2'!$D:$O,5,FALSE),"OK","NOK")),
         "")</f>
        <v/>
      </c>
      <c r="AP261" s="1156" t="str">
        <f ca="1">IF(intern2!AQ97&gt;0,
        IF(AP$166="X",
              IF(COUNTBLANK(INDIRECT(ADDRESS(ROW(AP261),MATCH(AP$167,$166:$166,0),1,1)&amp;":"&amp;ADDRESS(ROW(AP261),COLUMN(AP261)-1,1,1),TRUE))&gt;0,"",
                    IF(COUNTIF(INDIRECT(ADDRESS(ROW(AP261),MATCH(AP$167,$166:$166,0),1,1)&amp;":"&amp;ADDRESS(ROW(AP261),COLUMN(AP261)-1,1,1),TRUE),"OK")&gt;0,"OK","NOK")),
              IF(AP$8&gt;=VLOOKUP($A261,'2.2'!$D:$O,5,FALSE),"OK","NOK")),
         "")</f>
        <v/>
      </c>
      <c r="AQ261" s="1269" t="str">
        <f ca="1">IF(intern2!AR97&gt;0,
        IF(AQ$166="X",
              IF(COUNTBLANK(INDIRECT(ADDRESS(ROW(AQ261),MATCH(AQ$167,$166:$166,0),1,1)&amp;":"&amp;ADDRESS(ROW(AQ261),COLUMN(AQ261)-1,1,1),TRUE))&gt;0,"",
                    IF(COUNTIF(INDIRECT(ADDRESS(ROW(AQ261),MATCH(AQ$167,$166:$166,0),1,1)&amp;":"&amp;ADDRESS(ROW(AQ261),COLUMN(AQ261)-1,1,1),TRUE),"OK")&gt;0,"OK","NOK")),
              IF(AQ$8&gt;=VLOOKUP($A261,'2.2'!$D:$O,5,FALSE),"OK","NOK")),
         "")</f>
        <v/>
      </c>
      <c r="AR261" s="1156" t="str">
        <f ca="1">IF(intern2!AS97&gt;0,
        IF(AR$166="X",
              IF(COUNTBLANK(INDIRECT(ADDRESS(ROW(AR261),MATCH(AR$167,$166:$166,0),1,1)&amp;":"&amp;ADDRESS(ROW(AR261),COLUMN(AR261)-1,1,1),TRUE))&gt;0,"",
                    IF(COUNTIF(INDIRECT(ADDRESS(ROW(AR261),MATCH(AR$167,$166:$166,0),1,1)&amp;":"&amp;ADDRESS(ROW(AR261),COLUMN(AR261)-1,1,1),TRUE),"OK")&gt;0,"OK","NOK")),
              IF(AR$8&gt;=VLOOKUP($A261,'2.2'!$D:$O,5,FALSE),"OK","NOK")),
         "")</f>
        <v/>
      </c>
      <c r="AS261" s="1156" t="str">
        <f ca="1">IF(intern2!AT97&gt;0,
        IF(AS$166="X",
              IF(COUNTBLANK(INDIRECT(ADDRESS(ROW(AS261),MATCH(AS$167,$166:$166,0),1,1)&amp;":"&amp;ADDRESS(ROW(AS261),COLUMN(AS261)-1,1,1),TRUE))&gt;0,"",
                    IF(COUNTIF(INDIRECT(ADDRESS(ROW(AS261),MATCH(AS$167,$166:$166,0),1,1)&amp;":"&amp;ADDRESS(ROW(AS261),COLUMN(AS261)-1,1,1),TRUE),"OK")&gt;0,"OK","NOK")),
              IF(AS$8&gt;=VLOOKUP($A261,'2.2'!$D:$O,5,FALSE),"OK","NOK")),
         "")</f>
        <v/>
      </c>
      <c r="AT261" s="1269" t="str">
        <f ca="1">IF(intern2!AU97&gt;0,
        IF(AT$166="X",
              IF(COUNTBLANK(INDIRECT(ADDRESS(ROW(AT261),MATCH(AT$167,$166:$166,0),1,1)&amp;":"&amp;ADDRESS(ROW(AT261),COLUMN(AT261)-1,1,1),TRUE))&gt;0,"",
                    IF(COUNTIF(INDIRECT(ADDRESS(ROW(AT261),MATCH(AT$167,$166:$166,0),1,1)&amp;":"&amp;ADDRESS(ROW(AT261),COLUMN(AT261)-1,1,1),TRUE),"OK")&gt;0,"OK","NOK")),
              IF(AT$8&gt;=VLOOKUP($A261,'2.2'!$D:$O,5,FALSE),"OK","NOK")),
         "")</f>
        <v/>
      </c>
      <c r="AU261" s="1156" t="str">
        <f ca="1">IF(intern2!AV97&gt;0,
        IF(AU$166="X",
              IF(COUNTBLANK(INDIRECT(ADDRESS(ROW(AU261),MATCH(AU$167,$166:$166,0),1,1)&amp;":"&amp;ADDRESS(ROW(AU261),COLUMN(AU261)-1,1,1),TRUE))&gt;0,"",
                    IF(COUNTIF(INDIRECT(ADDRESS(ROW(AU261),MATCH(AU$167,$166:$166,0),1,1)&amp;":"&amp;ADDRESS(ROW(AU261),COLUMN(AU261)-1,1,1),TRUE),"OK")&gt;0,"OK","NOK")),
              IF(AU$8&gt;=VLOOKUP($A261,'2.2'!$D:$O,5,FALSE),"OK","NOK")),
         "")</f>
        <v/>
      </c>
      <c r="AV261" s="1156" t="str">
        <f ca="1">IF(intern2!AW97&gt;0,
        IF(AV$166="X",
              IF(COUNTBLANK(INDIRECT(ADDRESS(ROW(AV261),MATCH(AV$167,$166:$166,0),1,1)&amp;":"&amp;ADDRESS(ROW(AV261),COLUMN(AV261)-1,1,1),TRUE))&gt;0,"",
                    IF(COUNTIF(INDIRECT(ADDRESS(ROW(AV261),MATCH(AV$167,$166:$166,0),1,1)&amp;":"&amp;ADDRESS(ROW(AV261),COLUMN(AV261)-1,1,1),TRUE),"OK")&gt;0,"OK","NOK")),
              IF(AV$8&gt;=VLOOKUP($A261,'2.2'!$D:$O,5,FALSE),"OK","NOK")),
         "")</f>
        <v/>
      </c>
      <c r="AW261" s="1156" t="str">
        <f ca="1">IF(intern2!AX97&gt;0,
        IF(AW$166="X",
              IF(COUNTBLANK(INDIRECT(ADDRESS(ROW(AW261),MATCH(AW$167,$166:$166,0),1,1)&amp;":"&amp;ADDRESS(ROW(AW261),COLUMN(AW261)-1,1,1),TRUE))&gt;0,"",
                    IF(COUNTIF(INDIRECT(ADDRESS(ROW(AW261),MATCH(AW$167,$166:$166,0),1,1)&amp;":"&amp;ADDRESS(ROW(AW261),COLUMN(AW261)-1,1,1),TRUE),"OK")&gt;0,"OK","NOK")),
              IF(AW$8&gt;=VLOOKUP($A261,'2.2'!$D:$O,5,FALSE),"OK","NOK")),
         "")</f>
        <v/>
      </c>
      <c r="AX261" s="1156" t="str">
        <f ca="1">IF(intern2!AY97&gt;0,
        IF(AX$166="X",
              IF(COUNTBLANK(INDIRECT(ADDRESS(ROW(AX261),MATCH(AX$167,$166:$166,0),1,1)&amp;":"&amp;ADDRESS(ROW(AX261),COLUMN(AX261)-1,1,1),TRUE))&gt;0,"",
                    IF(COUNTIF(INDIRECT(ADDRESS(ROW(AX261),MATCH(AX$167,$166:$166,0),1,1)&amp;":"&amp;ADDRESS(ROW(AX261),COLUMN(AX261)-1,1,1),TRUE),"OK")&gt;0,"OK","NOK")),
              IF(AX$8&gt;=VLOOKUP($A261,'2.2'!$D:$O,5,FALSE),"OK","NOK")),
         "")</f>
        <v/>
      </c>
      <c r="AY261" s="1156" t="str">
        <f ca="1">IF(intern2!AZ97&gt;0,
        IF(AY$166="X",
              IF(COUNTBLANK(INDIRECT(ADDRESS(ROW(AY261),MATCH(AY$167,$166:$166,0),1,1)&amp;":"&amp;ADDRESS(ROW(AY261),COLUMN(AY261)-1,1,1),TRUE))&gt;0,"",
                    IF(COUNTIF(INDIRECT(ADDRESS(ROW(AY261),MATCH(AY$167,$166:$166,0),1,1)&amp;":"&amp;ADDRESS(ROW(AY261),COLUMN(AY261)-1,1,1),TRUE),"OK")&gt;0,"OK","NOK")),
              IF(AY$8&gt;=VLOOKUP($A261,'2.2'!$D:$O,5,FALSE),"OK","NOK")),
         "")</f>
        <v/>
      </c>
      <c r="AZ261" s="1269" t="str">
        <f ca="1">IF(intern2!BA97&gt;0,
        IF(AZ$166="X",
              IF(COUNTBLANK(INDIRECT(ADDRESS(ROW(AZ261),MATCH(AZ$167,$166:$166,0),1,1)&amp;":"&amp;ADDRESS(ROW(AZ261),COLUMN(AZ261)-1,1,1),TRUE))&gt;0,"",
                    IF(COUNTIF(INDIRECT(ADDRESS(ROW(AZ261),MATCH(AZ$167,$166:$166,0),1,1)&amp;":"&amp;ADDRESS(ROW(AZ261),COLUMN(AZ261)-1,1,1),TRUE),"OK")&gt;0,"OK","NOK")),
              IF(AZ$8&gt;=VLOOKUP($A261,'2.2'!$D:$O,5,FALSE),"OK","NOK")),
         "")</f>
        <v/>
      </c>
      <c r="BA261" s="1156" t="str">
        <f ca="1">IF(intern2!BB97&gt;0,
        IF(BA$166="X",
              IF(COUNTBLANK(INDIRECT(ADDRESS(ROW(BA261),MATCH(BA$167,$166:$166,0),1,1)&amp;":"&amp;ADDRESS(ROW(BA261),COLUMN(BA261)-1,1,1),TRUE))&gt;0,"",
                    IF(COUNTIF(INDIRECT(ADDRESS(ROW(BA261),MATCH(BA$167,$166:$166,0),1,1)&amp;":"&amp;ADDRESS(ROW(BA261),COLUMN(BA261)-1,1,1),TRUE),"OK")&gt;0,"OK","NOK")),
              IF(BA$8&gt;=VLOOKUP($A261,'2.2'!$D:$O,5,FALSE),"OK","NOK")),
         "")</f>
        <v/>
      </c>
      <c r="BB261" s="1156" t="str">
        <f ca="1">IF(intern2!BC97&gt;0,
        IF(BB$166="X",
              IF(COUNTBLANK(INDIRECT(ADDRESS(ROW(BB261),MATCH(BB$167,$166:$166,0),1,1)&amp;":"&amp;ADDRESS(ROW(BB261),COLUMN(BB261)-1,1,1),TRUE))&gt;0,"",
                    IF(COUNTIF(INDIRECT(ADDRESS(ROW(BB261),MATCH(BB$167,$166:$166,0),1,1)&amp;":"&amp;ADDRESS(ROW(BB261),COLUMN(BB261)-1,1,1),TRUE),"OK")&gt;0,"OK","NOK")),
              IF(BB$8&gt;=VLOOKUP($A261,'2.2'!$D:$O,5,FALSE),"OK","NOK")),
         "")</f>
        <v/>
      </c>
      <c r="BC261" s="1156" t="str">
        <f ca="1">IF(intern2!BD97&gt;0,
        IF(BC$166="X",
              IF(COUNTBLANK(INDIRECT(ADDRESS(ROW(BC261),MATCH(BC$167,$166:$166,0),1,1)&amp;":"&amp;ADDRESS(ROW(BC261),COLUMN(BC261)-1,1,1),TRUE))&gt;0,"",
                    IF(COUNTIF(INDIRECT(ADDRESS(ROW(BC261),MATCH(BC$167,$166:$166,0),1,1)&amp;":"&amp;ADDRESS(ROW(BC261),COLUMN(BC261)-1,1,1),TRUE),"OK")&gt;0,"OK","NOK")),
              IF(BC$8&gt;=VLOOKUP($A261,'2.2'!$D:$O,5,FALSE),"OK","NOK")),
         "")</f>
        <v/>
      </c>
      <c r="BD261" s="1156" t="str">
        <f ca="1">IF(intern2!BE97&gt;0,
        IF(BD$166="X",
              IF(COUNTBLANK(INDIRECT(ADDRESS(ROW(BD261),MATCH(BD$167,$166:$166,0),1,1)&amp;":"&amp;ADDRESS(ROW(BD261),COLUMN(BD261)-1,1,1),TRUE))&gt;0,"",
                    IF(COUNTIF(INDIRECT(ADDRESS(ROW(BD261),MATCH(BD$167,$166:$166,0),1,1)&amp;":"&amp;ADDRESS(ROW(BD261),COLUMN(BD261)-1,1,1),TRUE),"OK")&gt;0,"OK","NOK")),
              IF(BD$8&gt;=VLOOKUP($A261,'2.2'!$D:$O,5,FALSE),"OK","NOK")),
         "")</f>
        <v/>
      </c>
      <c r="BE261" s="1156" t="str">
        <f ca="1">IF(intern2!BF97&gt;0,
        IF(BE$166="X",
              IF(COUNTBLANK(INDIRECT(ADDRESS(ROW(BE261),MATCH(BE$167,$166:$166,0),1,1)&amp;":"&amp;ADDRESS(ROW(BE261),COLUMN(BE261)-1,1,1),TRUE))&gt;0,"",
                    IF(COUNTIF(INDIRECT(ADDRESS(ROW(BE261),MATCH(BE$167,$166:$166,0),1,1)&amp;":"&amp;ADDRESS(ROW(BE261),COLUMN(BE261)-1,1,1),TRUE),"OK")&gt;0,"OK","NOK")),
              IF(BE$8&gt;=VLOOKUP($A261,'2.2'!$D:$O,5,FALSE),"OK","NOK")),
         "")</f>
        <v/>
      </c>
      <c r="BF261" s="1170" t="str">
        <f ca="1">IF(intern2!BG97&gt;0,
        IF(BF$166="X",
              IF(COUNTBLANK(INDIRECT(ADDRESS(ROW(BF261),MATCH(BF$167,$166:$166,0),1,1)&amp;":"&amp;ADDRESS(ROW(BF261),COLUMN(BF261)-1,1,1),TRUE))&gt;0,"",
                    IF(COUNTIF(INDIRECT(ADDRESS(ROW(BF261),MATCH(BF$167,$166:$166,0),1,1)&amp;":"&amp;ADDRESS(ROW(BF261),COLUMN(BF261)-1,1,1),TRUE),"OK")&gt;0,"OK","NOK")),
              IF(BF$8&gt;=VLOOKUP($A261,'2.2'!$D:$O,5,FALSE),"OK","NOK")),
         "")</f>
        <v/>
      </c>
      <c r="BG261" s="1269" t="str">
        <f ca="1">IF(intern2!BH97&gt;0,
        IF(BG$166="X",
              IF(COUNTBLANK(INDIRECT(ADDRESS(ROW(BG261),MATCH(BG$167,$166:$166,0),1,1)&amp;":"&amp;ADDRESS(ROW(BG261),COLUMN(BG261)-1,1,1),TRUE))&gt;0,"",
                    IF(COUNTIF(INDIRECT(ADDRESS(ROW(BG261),MATCH(BG$167,$166:$166,0),1,1)&amp;":"&amp;ADDRESS(ROW(BG261),COLUMN(BG261)-1,1,1),TRUE),"OK")&gt;0,"OK","NOK")),
              IF(BG$8&gt;=VLOOKUP($A261,'2.2'!$D:$O,5,FALSE),"OK","NOK")),
         "")</f>
        <v/>
      </c>
      <c r="BH261" s="1176" t="str">
        <f t="shared" ca="1" si="77"/>
        <v>NOK</v>
      </c>
      <c r="BI261" s="1176"/>
    </row>
    <row r="262" spans="1:61" ht="52.8" x14ac:dyDescent="0.25">
      <c r="A262" s="716" t="str">
        <f t="shared" ref="A262:B262" si="106">+A102</f>
        <v>THO1.1</v>
      </c>
      <c r="B262" s="1157" t="str">
        <f t="shared" si="106"/>
        <v>Neoplasie maligne del sistema respiratorio (resezione curativa tramite lobectomia / pneumonectomia)</v>
      </c>
      <c r="C262" s="1156" t="str">
        <f ca="1">IF(intern2!D98&gt;0,
        IF(C$166="X",
              IF(COUNTBLANK(INDIRECT(ADDRESS(ROW(C262),MATCH(C$167,$166:$166,0),1,1)&amp;":"&amp;ADDRESS(ROW(C262),COLUMN(C262)-1,1,1),TRUE))&gt;0,"",
                    IF(COUNTIF(INDIRECT(ADDRESS(ROW(C262),MATCH(C$167,$166:$166,0),1,1)&amp;":"&amp;ADDRESS(ROW(C262),COLUMN(C262)-1,1,1),TRUE),"OK")&gt;0,"OK","NOK")),
              IF(C$8&gt;=VLOOKUP($A262,'2.2'!$D:$O,5,FALSE),"OK","NOK")),
         "")</f>
        <v/>
      </c>
      <c r="D262" s="1156" t="str">
        <f ca="1">IF(intern2!E98&gt;0,
        IF(D$166="X",
              IF(COUNTBLANK(INDIRECT(ADDRESS(ROW(D262),MATCH(D$167,$166:$166,0),1,1)&amp;":"&amp;ADDRESS(ROW(D262),COLUMN(D262)-1,1,1),TRUE))&gt;0,"",
                    IF(COUNTIF(INDIRECT(ADDRESS(ROW(D262),MATCH(D$167,$166:$166,0),1,1)&amp;":"&amp;ADDRESS(ROW(D262),COLUMN(D262)-1,1,1),TRUE),"OK")&gt;0,"OK","NOK")),
              IF(D$8&gt;=VLOOKUP($A262,'2.2'!$D:$O,5,FALSE),"OK","NOK")),
         "")</f>
        <v/>
      </c>
      <c r="E262" s="1156" t="str">
        <f ca="1">IF(intern2!F98&gt;0,
        IF(E$166="X",
              IF(COUNTBLANK(INDIRECT(ADDRESS(ROW(E262),MATCH(E$167,$166:$166,0),1,1)&amp;":"&amp;ADDRESS(ROW(E262),COLUMN(E262)-1,1,1),TRUE))&gt;0,"",
                    IF(COUNTIF(INDIRECT(ADDRESS(ROW(E262),MATCH(E$167,$166:$166,0),1,1)&amp;":"&amp;ADDRESS(ROW(E262),COLUMN(E262)-1,1,1),TRUE),"OK")&gt;0,"OK","NOK")),
              IF(E$8&gt;=VLOOKUP($A262,'2.2'!$D:$O,5,FALSE),"OK","NOK")),
         "")</f>
        <v/>
      </c>
      <c r="F262" s="1156" t="str">
        <f ca="1">IF(intern2!G98&gt;0,
        IF(F$166="X",
              IF(COUNTBLANK(INDIRECT(ADDRESS(ROW(F262),MATCH(F$167,$166:$166,0),1,1)&amp;":"&amp;ADDRESS(ROW(F262),COLUMN(F262)-1,1,1),TRUE))&gt;0,"",
                    IF(COUNTIF(INDIRECT(ADDRESS(ROW(F262),MATCH(F$167,$166:$166,0),1,1)&amp;":"&amp;ADDRESS(ROW(F262),COLUMN(F262)-1,1,1),TRUE),"OK")&gt;0,"OK","NOK")),
              IF(F$8&gt;=VLOOKUP($A262,'2.2'!$D:$O,5,FALSE),"OK","NOK")),
         "")</f>
        <v/>
      </c>
      <c r="G262" s="1156" t="str">
        <f ca="1">IF(intern2!H98&gt;0,
        IF(G$166="X",
              IF(COUNTBLANK(INDIRECT(ADDRESS(ROW(G262),MATCH(G$167,$166:$166,0),1,1)&amp;":"&amp;ADDRESS(ROW(G262),COLUMN(G262)-1,1,1),TRUE))&gt;0,"",
                    IF(COUNTIF(INDIRECT(ADDRESS(ROW(G262),MATCH(G$167,$166:$166,0),1,1)&amp;":"&amp;ADDRESS(ROW(G262),COLUMN(G262)-1,1,1),TRUE),"OK")&gt;0,"OK","NOK")),
              IF(G$8&gt;=VLOOKUP($A262,'2.2'!$D:$O,5,FALSE),"OK","NOK")),
         "")</f>
        <v/>
      </c>
      <c r="H262" s="1156" t="str">
        <f ca="1">IF(intern2!I98&gt;0,
        IF(H$166="X",
              IF(COUNTBLANK(INDIRECT(ADDRESS(ROW(H262),MATCH(H$167,$166:$166,0),1,1)&amp;":"&amp;ADDRESS(ROW(H262),COLUMN(H262)-1,1,1),TRUE))&gt;0,"",
                    IF(COUNTIF(INDIRECT(ADDRESS(ROW(H262),MATCH(H$167,$166:$166,0),1,1)&amp;":"&amp;ADDRESS(ROW(H262),COLUMN(H262)-1,1,1),TRUE),"OK")&gt;0,"OK","NOK")),
              IF(H$8&gt;=VLOOKUP($A262,'2.2'!$D:$O,5,FALSE),"OK","NOK")),
         "")</f>
        <v/>
      </c>
      <c r="I262" s="1269" t="str">
        <f ca="1">IF(intern2!J98&gt;0,
        IF(I$166="X",
              IF(COUNTBLANK(INDIRECT(ADDRESS(ROW(I262),MATCH(I$167,$166:$166,0),1,1)&amp;":"&amp;ADDRESS(ROW(I262),COLUMN(I262)-1,1,1),TRUE))&gt;0,"",
                    IF(COUNTIF(INDIRECT(ADDRESS(ROW(I262),MATCH(I$167,$166:$166,0),1,1)&amp;":"&amp;ADDRESS(ROW(I262),COLUMN(I262)-1,1,1),TRUE),"OK")&gt;0,"OK","NOK")),
              IF(I$8&gt;=VLOOKUP($A262,'2.2'!$D:$O,5,FALSE),"OK","NOK")),
         "")</f>
        <v/>
      </c>
      <c r="J262" s="1159" t="str">
        <f ca="1">IF(intern2!K98&gt;0,
        IF(J$166="X",
              IF(COUNTBLANK(INDIRECT(ADDRESS(ROW(J262),MATCH(J$167,$166:$166,0),1,1)&amp;":"&amp;ADDRESS(ROW(J262),COLUMN(J262)-1,1,1),TRUE))&gt;0,"",
                    IF(COUNTIF(INDIRECT(ADDRESS(ROW(J262),MATCH(J$167,$166:$166,0),1,1)&amp;":"&amp;ADDRESS(ROW(J262),COLUMN(J262)-1,1,1),TRUE),"OK")&gt;0,"OK","NOK")),
              IF(J$8&gt;=VLOOKUP($A262,'2.2'!$D:$O,5,FALSE),"OK","NOK")),
         "")</f>
        <v/>
      </c>
      <c r="K262" s="1156" t="str">
        <f ca="1">IF(intern2!L98&gt;0,
        IF(K$166="X",
              IF(COUNTBLANK(INDIRECT(ADDRESS(ROW(K262),MATCH(K$167,$166:$166,0),1,1)&amp;":"&amp;ADDRESS(ROW(K262),COLUMN(K262)-1,1,1),TRUE))&gt;0,"",
                    IF(COUNTIF(INDIRECT(ADDRESS(ROW(K262),MATCH(K$167,$166:$166,0),1,1)&amp;":"&amp;ADDRESS(ROW(K262),COLUMN(K262)-1,1,1),TRUE),"OK")&gt;0,"OK","NOK")),
              IF(K$8&gt;=VLOOKUP($A262,'2.2'!$D:$O,5,FALSE),"OK","NOK")),
         "")</f>
        <v/>
      </c>
      <c r="L262" s="1156" t="str">
        <f ca="1">IF(intern2!M98&gt;0,
        IF(L$166="X",
              IF(COUNTBLANK(INDIRECT(ADDRESS(ROW(L262),MATCH(L$167,$166:$166,0),1,1)&amp;":"&amp;ADDRESS(ROW(L262),COLUMN(L262)-1,1,1),TRUE))&gt;0,"",
                    IF(COUNTIF(INDIRECT(ADDRESS(ROW(L262),MATCH(L$167,$166:$166,0),1,1)&amp;":"&amp;ADDRESS(ROW(L262),COLUMN(L262)-1,1,1),TRUE),"OK")&gt;0,"OK","NOK")),
              IF(L$8&gt;=VLOOKUP($A262,'2.2'!$D:$O,5,FALSE),"OK","NOK")),
         "")</f>
        <v/>
      </c>
      <c r="M262" s="1156" t="str">
        <f ca="1">IF(intern2!N98&gt;0,
        IF(M$166="X",
              IF(COUNTBLANK(INDIRECT(ADDRESS(ROW(M262),MATCH(M$167,$166:$166,0),1,1)&amp;":"&amp;ADDRESS(ROW(M262),COLUMN(M262)-1,1,1),TRUE))&gt;0,"",
                    IF(COUNTIF(INDIRECT(ADDRESS(ROW(M262),MATCH(M$167,$166:$166,0),1,1)&amp;":"&amp;ADDRESS(ROW(M262),COLUMN(M262)-1,1,1),TRUE),"OK")&gt;0,"OK","NOK")),
              IF(M$8&gt;=VLOOKUP($A262,'2.2'!$D:$O,5,FALSE),"OK","NOK")),
         "")</f>
        <v/>
      </c>
      <c r="N262" s="1156" t="str">
        <f ca="1">IF(intern2!O98&gt;0,
        IF(N$166="X",
              IF(COUNTBLANK(INDIRECT(ADDRESS(ROW(N262),MATCH(N$167,$166:$166,0),1,1)&amp;":"&amp;ADDRESS(ROW(N262),COLUMN(N262)-1,1,1),TRUE))&gt;0,"",
                    IF(COUNTIF(INDIRECT(ADDRESS(ROW(N262),MATCH(N$167,$166:$166,0),1,1)&amp;":"&amp;ADDRESS(ROW(N262),COLUMN(N262)-1,1,1),TRUE),"OK")&gt;0,"OK","NOK")),
              IF(N$8&gt;=VLOOKUP($A262,'2.2'!$D:$O,5,FALSE),"OK","NOK")),
         "")</f>
        <v/>
      </c>
      <c r="O262" s="1156" t="str">
        <f ca="1">IF(intern2!P98&gt;0,
        IF(O$166="X",
              IF(COUNTBLANK(INDIRECT(ADDRESS(ROW(O262),MATCH(O$167,$166:$166,0),1,1)&amp;":"&amp;ADDRESS(ROW(O262),COLUMN(O262)-1,1,1),TRUE))&gt;0,"",
                    IF(COUNTIF(INDIRECT(ADDRESS(ROW(O262),MATCH(O$167,$166:$166,0),1,1)&amp;":"&amp;ADDRESS(ROW(O262),COLUMN(O262)-1,1,1),TRUE),"OK")&gt;0,"OK","NOK")),
              IF(O$8&gt;=VLOOKUP($A262,'2.2'!$D:$O,5,FALSE),"OK","NOK")),
         "")</f>
        <v/>
      </c>
      <c r="P262" s="1156" t="str">
        <f ca="1">IF(intern2!Q98&gt;0,
        IF(P$166="X",
              IF(COUNTBLANK(INDIRECT(ADDRESS(ROW(P262),MATCH(P$167,$166:$166,0),1,1)&amp;":"&amp;ADDRESS(ROW(P262),COLUMN(P262)-1,1,1),TRUE))&gt;0,"",
                    IF(COUNTIF(INDIRECT(ADDRESS(ROW(P262),MATCH(P$167,$166:$166,0),1,1)&amp;":"&amp;ADDRESS(ROW(P262),COLUMN(P262)-1,1,1),TRUE),"OK")&gt;0,"OK","NOK")),
              IF(P$8&gt;=VLOOKUP($A262,'2.2'!$D:$O,5,FALSE),"OK","NOK")),
         "")</f>
        <v/>
      </c>
      <c r="Q262" s="1156" t="str">
        <f ca="1">IF(intern2!R98&gt;0,
        IF(Q$166="X",
              IF(COUNTBLANK(INDIRECT(ADDRESS(ROW(Q262),MATCH(Q$167,$166:$166,0),1,1)&amp;":"&amp;ADDRESS(ROW(Q262),COLUMN(Q262)-1,1,1),TRUE))&gt;0,"",
                    IF(COUNTIF(INDIRECT(ADDRESS(ROW(Q262),MATCH(Q$167,$166:$166,0),1,1)&amp;":"&amp;ADDRESS(ROW(Q262),COLUMN(Q262)-1,1,1),TRUE),"OK")&gt;0,"OK","NOK")),
              IF(Q$8&gt;=VLOOKUP($A262,'2.2'!$D:$O,5,FALSE),"OK","NOK")),
         "")</f>
        <v>NOK</v>
      </c>
      <c r="R262" s="1159" t="str">
        <f ca="1">IF(intern2!S98&gt;0,
        IF(R$166="X",
              IF(COUNTBLANK(INDIRECT(ADDRESS(ROW(R262),MATCH(R$167,$166:$166,0),1,1)&amp;":"&amp;ADDRESS(ROW(R262),COLUMN(R262)-1,1,1),TRUE))&gt;0,"",
                    IF(COUNTIF(INDIRECT(ADDRESS(ROW(R262),MATCH(R$167,$166:$166,0),1,1)&amp;":"&amp;ADDRESS(ROW(R262),COLUMN(R262)-1,1,1),TRUE),"OK")&gt;0,"OK","NOK")),
              IF(R$8&gt;=VLOOKUP($A262,'2.2'!$D:$O,5,FALSE),"OK","NOK")),
         "")</f>
        <v/>
      </c>
      <c r="S262" s="1159" t="str">
        <f ca="1">IF(intern2!T98&gt;0,
        IF(S$166="X",
              IF(COUNTBLANK(INDIRECT(ADDRESS(ROW(S262),MATCH(S$167,$166:$166,0),1,1)&amp;":"&amp;ADDRESS(ROW(S262),COLUMN(S262)-1,1,1),TRUE))&gt;0,"",
                    IF(COUNTIF(INDIRECT(ADDRESS(ROW(S262),MATCH(S$167,$166:$166,0),1,1)&amp;":"&amp;ADDRESS(ROW(S262),COLUMN(S262)-1,1,1),TRUE),"OK")&gt;0,"OK","NOK")),
              IF(S$8&gt;=VLOOKUP($A262,'2.2'!$D:$O,5,FALSE),"OK","NOK")),
         "")</f>
        <v/>
      </c>
      <c r="T262" s="1156" t="str">
        <f ca="1">IF(intern2!U98&gt;0,
        IF(T$166="X",
              IF(COUNTBLANK(INDIRECT(ADDRESS(ROW(T262),MATCH(T$167,$166:$166,0),1,1)&amp;":"&amp;ADDRESS(ROW(T262),COLUMN(T262)-1,1,1),TRUE))&gt;0,"",
                    IF(COUNTIF(INDIRECT(ADDRESS(ROW(T262),MATCH(T$167,$166:$166,0),1,1)&amp;":"&amp;ADDRESS(ROW(T262),COLUMN(T262)-1,1,1),TRUE),"OK")&gt;0,"OK","NOK")),
              IF(T$8&gt;=VLOOKUP($A262,'2.2'!$D:$O,5,FALSE),"OK","NOK")),
         "")</f>
        <v/>
      </c>
      <c r="U262" s="1156" t="str">
        <f ca="1">IF(intern2!V98&gt;0,
        IF(U$166="X",
              IF(COUNTBLANK(INDIRECT(ADDRESS(ROW(U262),MATCH(U$167,$166:$166,0),1,1)&amp;":"&amp;ADDRESS(ROW(U262),COLUMN(U262)-1,1,1),TRUE))&gt;0,"",
                    IF(COUNTIF(INDIRECT(ADDRESS(ROW(U262),MATCH(U$167,$166:$166,0),1,1)&amp;":"&amp;ADDRESS(ROW(U262),COLUMN(U262)-1,1,1),TRUE),"OK")&gt;0,"OK","NOK")),
              IF(U$8&gt;=VLOOKUP($A262,'2.2'!$D:$O,5,FALSE),"OK","NOK")),
         "")</f>
        <v/>
      </c>
      <c r="V262" s="1156" t="str">
        <f ca="1">IF(intern2!W98&gt;0,
        IF(V$166="X",
              IF(COUNTBLANK(INDIRECT(ADDRESS(ROW(V262),MATCH(V$167,$166:$166,0),1,1)&amp;":"&amp;ADDRESS(ROW(V262),COLUMN(V262)-1,1,1),TRUE))&gt;0,"",
                    IF(COUNTIF(INDIRECT(ADDRESS(ROW(V262),MATCH(V$167,$166:$166,0),1,1)&amp;":"&amp;ADDRESS(ROW(V262),COLUMN(V262)-1,1,1),TRUE),"OK")&gt;0,"OK","NOK")),
              IF(V$8&gt;=VLOOKUP($A262,'2.2'!$D:$O,5,FALSE),"OK","NOK")),
         "")</f>
        <v/>
      </c>
      <c r="W262" s="1156" t="str">
        <f ca="1">IF(intern2!X98&gt;0,
        IF(W$166="X",
              IF(COUNTBLANK(INDIRECT(ADDRESS(ROW(W262),MATCH(W$167,$166:$166,0),1,1)&amp;":"&amp;ADDRESS(ROW(W262),COLUMN(W262)-1,1,1),TRUE))&gt;0,"",
                    IF(COUNTIF(INDIRECT(ADDRESS(ROW(W262),MATCH(W$167,$166:$166,0),1,1)&amp;":"&amp;ADDRESS(ROW(W262),COLUMN(W262)-1,1,1),TRUE),"OK")&gt;0,"OK","NOK")),
              IF(W$8&gt;=VLOOKUP($A262,'2.2'!$D:$O,5,FALSE),"OK","NOK")),
         "")</f>
        <v/>
      </c>
      <c r="X262" s="1156" t="str">
        <f ca="1">IF(intern2!Y98&gt;0,
        IF(X$166="X",
              IF(COUNTBLANK(INDIRECT(ADDRESS(ROW(X262),MATCH(X$167,$166:$166,0),1,1)&amp;":"&amp;ADDRESS(ROW(X262),COLUMN(X262)-1,1,1),TRUE))&gt;0,"",
                    IF(COUNTIF(INDIRECT(ADDRESS(ROW(X262),MATCH(X$167,$166:$166,0),1,1)&amp;":"&amp;ADDRESS(ROW(X262),COLUMN(X262)-1,1,1),TRUE),"OK")&gt;0,"OK","NOK")),
              IF(X$8&gt;=VLOOKUP($A262,'2.2'!$D:$O,5,FALSE),"OK","NOK")),
         "")</f>
        <v/>
      </c>
      <c r="Y262" s="1170" t="str">
        <f ca="1">IF(intern2!Z98&gt;0,
        IF(Y$166="X",
              IF(COUNTBLANK(INDIRECT(ADDRESS(ROW(Y262),MATCH(Y$167,$166:$166,0),1,1)&amp;":"&amp;ADDRESS(ROW(Y262),COLUMN(Y262)-1,1,1),TRUE))&gt;0,"",
                    IF(COUNTIF(INDIRECT(ADDRESS(ROW(Y262),MATCH(Y$167,$166:$166,0),1,1)&amp;":"&amp;ADDRESS(ROW(Y262),COLUMN(Y262)-1,1,1),TRUE),"OK")&gt;0,"OK","NOK")),
              IF(Y$8&gt;=VLOOKUP($A262,'2.2'!$D:$O,5,FALSE),"OK","NOK")),
         "")</f>
        <v/>
      </c>
      <c r="Z262" s="1269" t="str">
        <f ca="1">IF(intern2!AA98&gt;0,
        IF(Z$166="X",
              IF(COUNTBLANK(INDIRECT(ADDRESS(ROW(Z262),MATCH(Z$167,$166:$166,0),1,1)&amp;":"&amp;ADDRESS(ROW(Z262),COLUMN(Z262)-1,1,1),TRUE))&gt;0,"",
                    IF(COUNTIF(INDIRECT(ADDRESS(ROW(Z262),MATCH(Z$167,$166:$166,0),1,1)&amp;":"&amp;ADDRESS(ROW(Z262),COLUMN(Z262)-1,1,1),TRUE),"OK")&gt;0,"OK","NOK")),
              IF(Z$8&gt;=VLOOKUP($A262,'2.2'!$D:$O,5,FALSE),"OK","NOK")),
         "")</f>
        <v/>
      </c>
      <c r="AA262" s="1156" t="str">
        <f ca="1">IF(intern2!AB98&gt;0,
        IF(AA$166="X",
              IF(COUNTBLANK(INDIRECT(ADDRESS(ROW(AA262),MATCH(AA$167,$166:$166,0),1,1)&amp;":"&amp;ADDRESS(ROW(AA262),COLUMN(AA262)-1,1,1),TRUE))&gt;0,"",
                    IF(COUNTIF(INDIRECT(ADDRESS(ROW(AA262),MATCH(AA$167,$166:$166,0),1,1)&amp;":"&amp;ADDRESS(ROW(AA262),COLUMN(AA262)-1,1,1),TRUE),"OK")&gt;0,"OK","NOK")),
              IF(AA$8&gt;=VLOOKUP($A262,'2.2'!$D:$O,5,FALSE),"OK","NOK")),
         "")</f>
        <v/>
      </c>
      <c r="AB262" s="1156" t="str">
        <f ca="1">IF(intern2!AC98&gt;0,
        IF(AB$166="X",
              IF(COUNTBLANK(INDIRECT(ADDRESS(ROW(AB262),MATCH(AB$167,$166:$166,0),1,1)&amp;":"&amp;ADDRESS(ROW(AB262),COLUMN(AB262)-1,1,1),TRUE))&gt;0,"",
                    IF(COUNTIF(INDIRECT(ADDRESS(ROW(AB262),MATCH(AB$167,$166:$166,0),1,1)&amp;":"&amp;ADDRESS(ROW(AB262),COLUMN(AB262)-1,1,1),TRUE),"OK")&gt;0,"OK","NOK")),
              IF(AB$8&gt;=VLOOKUP($A262,'2.2'!$D:$O,5,FALSE),"OK","NOK")),
         "")</f>
        <v/>
      </c>
      <c r="AC262" s="1156" t="str">
        <f ca="1">IF(intern2!AD98&gt;0,
        IF(AC$166="X",
              IF(COUNTBLANK(INDIRECT(ADDRESS(ROW(AC262),MATCH(AC$167,$166:$166,0),1,1)&amp;":"&amp;ADDRESS(ROW(AC262),COLUMN(AC262)-1,1,1),TRUE))&gt;0,"",
                    IF(COUNTIF(INDIRECT(ADDRESS(ROW(AC262),MATCH(AC$167,$166:$166,0),1,1)&amp;":"&amp;ADDRESS(ROW(AC262),COLUMN(AC262)-1,1,1),TRUE),"OK")&gt;0,"OK","NOK")),
              IF(AC$8&gt;=VLOOKUP($A262,'2.2'!$D:$O,5,FALSE),"OK","NOK")),
         "")</f>
        <v/>
      </c>
      <c r="AD262" s="1156" t="str">
        <f ca="1">IF(intern2!AE98&gt;0,
        IF(AD$166="X",
              IF(COUNTBLANK(INDIRECT(ADDRESS(ROW(AD262),MATCH(AD$167,$166:$166,0),1,1)&amp;":"&amp;ADDRESS(ROW(AD262),COLUMN(AD262)-1,1,1),TRUE))&gt;0,"",
                    IF(COUNTIF(INDIRECT(ADDRESS(ROW(AD262),MATCH(AD$167,$166:$166,0),1,1)&amp;":"&amp;ADDRESS(ROW(AD262),COLUMN(AD262)-1,1,1),TRUE),"OK")&gt;0,"OK","NOK")),
              IF(AD$8&gt;=VLOOKUP($A262,'2.2'!$D:$O,5,FALSE),"OK","NOK")),
         "")</f>
        <v/>
      </c>
      <c r="AE262" s="1160" t="str">
        <f ca="1">IF(intern2!AF98&gt;0,
        IF(AE$166="X",
              IF(COUNTBLANK(INDIRECT(ADDRESS(ROW(AE262),MATCH(AE$167,$166:$166,0),1,1)&amp;":"&amp;ADDRESS(ROW(AE262),COLUMN(AE262)-1,1,1),TRUE))&gt;0,"",
                    IF(COUNTIF(INDIRECT(ADDRESS(ROW(AE262),MATCH(AE$167,$166:$166,0),1,1)&amp;":"&amp;ADDRESS(ROW(AE262),COLUMN(AE262)-1,1,1),TRUE),"OK")&gt;0,"OK","NOK")),
              IF(AE$8&gt;=VLOOKUP($A262,'2.2'!$D:$O,5,FALSE),"OK","NOK")),
         "")</f>
        <v/>
      </c>
      <c r="AF262" s="1269" t="str">
        <f ca="1">IF(intern2!AG98&gt;0,
        IF(AF$166="X",
              IF(COUNTBLANK(INDIRECT(ADDRESS(ROW(AF262),MATCH(AF$167,$166:$166,0),1,1)&amp;":"&amp;ADDRESS(ROW(AF262),COLUMN(AF262)-1,1,1),TRUE))&gt;0,"",
                    IF(COUNTIF(INDIRECT(ADDRESS(ROW(AF262),MATCH(AF$167,$166:$166,0),1,1)&amp;":"&amp;ADDRESS(ROW(AF262),COLUMN(AF262)-1,1,1),TRUE),"OK")&gt;0,"OK","NOK")),
              IF(AF$8&gt;=VLOOKUP($A262,'2.2'!$D:$O,5,FALSE),"OK","NOK")),
         "")</f>
        <v/>
      </c>
      <c r="AG262" s="1160" t="str">
        <f ca="1">IF(intern2!AH98&gt;0,
        IF(AG$166="X",
              IF(COUNTBLANK(INDIRECT(ADDRESS(ROW(AG262),MATCH(AG$167,$166:$166,0),1,1)&amp;":"&amp;ADDRESS(ROW(AG262),COLUMN(AG262)-1,1,1),TRUE))&gt;0,"",
                    IF(COUNTIF(INDIRECT(ADDRESS(ROW(AG262),MATCH(AG$167,$166:$166,0),1,1)&amp;":"&amp;ADDRESS(ROW(AG262),COLUMN(AG262)-1,1,1),TRUE),"OK")&gt;0,"OK","NOK")),
              IF(AG$8&gt;=VLOOKUP($A262,'2.2'!$D:$O,5,FALSE),"OK","NOK")),
         "")</f>
        <v/>
      </c>
      <c r="AH262" s="1160" t="str">
        <f ca="1">IF(intern2!AI98&gt;0,
        IF(AH$166="X",
              IF(COUNTBLANK(INDIRECT(ADDRESS(ROW(AH262),MATCH(AH$167,$166:$166,0),1,1)&amp;":"&amp;ADDRESS(ROW(AH262),COLUMN(AH262)-1,1,1),TRUE))&gt;0,"",
                    IF(COUNTIF(INDIRECT(ADDRESS(ROW(AH262),MATCH(AH$167,$166:$166,0),1,1)&amp;":"&amp;ADDRESS(ROW(AH262),COLUMN(AH262)-1,1,1),TRUE),"OK")&gt;0,"OK","NOK")),
              IF(AH$8&gt;=VLOOKUP($A262,'2.2'!$D:$O,5,FALSE),"OK","NOK")),
         "")</f>
        <v/>
      </c>
      <c r="AI262" s="1156" t="str">
        <f ca="1">IF(intern2!AJ98&gt;0,
        IF(AI$166="X",
              IF(COUNTBLANK(INDIRECT(ADDRESS(ROW(AI262),MATCH(AI$167,$166:$166,0),1,1)&amp;":"&amp;ADDRESS(ROW(AI262),COLUMN(AI262)-1,1,1),TRUE))&gt;0,"",
                    IF(COUNTIF(INDIRECT(ADDRESS(ROW(AI262),MATCH(AI$167,$166:$166,0),1,1)&amp;":"&amp;ADDRESS(ROW(AI262),COLUMN(AI262)-1,1,1),TRUE),"OK")&gt;0,"OK","NOK")),
              IF(AI$8&gt;=VLOOKUP($A262,'2.2'!$D:$O,5,FALSE),"OK","NOK")),
         "")</f>
        <v/>
      </c>
      <c r="AJ262" s="1156" t="str">
        <f ca="1">IF(intern2!AK98&gt;0,
        IF(AJ$166="X",
              IF(COUNTBLANK(INDIRECT(ADDRESS(ROW(AJ262),MATCH(AJ$167,$166:$166,0),1,1)&amp;":"&amp;ADDRESS(ROW(AJ262),COLUMN(AJ262)-1,1,1),TRUE))&gt;0,"",
                    IF(COUNTIF(INDIRECT(ADDRESS(ROW(AJ262),MATCH(AJ$167,$166:$166,0),1,1)&amp;":"&amp;ADDRESS(ROW(AJ262),COLUMN(AJ262)-1,1,1),TRUE),"OK")&gt;0,"OK","NOK")),
              IF(AJ$8&gt;=VLOOKUP($A262,'2.2'!$D:$O,5,FALSE),"OK","NOK")),
         "")</f>
        <v/>
      </c>
      <c r="AK262" s="1156" t="str">
        <f ca="1">IF(intern2!AL98&gt;0,
        IF(AK$166="X",
              IF(COUNTBLANK(INDIRECT(ADDRESS(ROW(AK262),MATCH(AK$167,$166:$166,0),1,1)&amp;":"&amp;ADDRESS(ROW(AK262),COLUMN(AK262)-1,1,1),TRUE))&gt;0,"",
                    IF(COUNTIF(INDIRECT(ADDRESS(ROW(AK262),MATCH(AK$167,$166:$166,0),1,1)&amp;":"&amp;ADDRESS(ROW(AK262),COLUMN(AK262)-1,1,1),TRUE),"OK")&gt;0,"OK","NOK")),
              IF(AK$8&gt;=VLOOKUP($A262,'2.2'!$D:$O,5,FALSE),"OK","NOK")),
         "")</f>
        <v/>
      </c>
      <c r="AL262" s="1156" t="str">
        <f ca="1">IF(intern2!AM98&gt;0,
        IF(AL$166="X",
              IF(COUNTBLANK(INDIRECT(ADDRESS(ROW(AL262),MATCH(AL$167,$166:$166,0),1,1)&amp;":"&amp;ADDRESS(ROW(AL262),COLUMN(AL262)-1,1,1),TRUE))&gt;0,"",
                    IF(COUNTIF(INDIRECT(ADDRESS(ROW(AL262),MATCH(AL$167,$166:$166,0),1,1)&amp;":"&amp;ADDRESS(ROW(AL262),COLUMN(AL262)-1,1,1),TRUE),"OK")&gt;0,"OK","NOK")),
              IF(AL$8&gt;=VLOOKUP($A262,'2.2'!$D:$O,5,FALSE),"OK","NOK")),
         "")</f>
        <v/>
      </c>
      <c r="AM262" s="1269" t="str">
        <f ca="1">IF(intern2!AN98&gt;0,
        IF(AM$166="X",
              IF(COUNTBLANK(INDIRECT(ADDRESS(ROW(AM262),MATCH(AM$167,$166:$166,0),1,1)&amp;":"&amp;ADDRESS(ROW(AM262),COLUMN(AM262)-1,1,1),TRUE))&gt;0,"",
                    IF(COUNTIF(INDIRECT(ADDRESS(ROW(AM262),MATCH(AM$167,$166:$166,0),1,1)&amp;":"&amp;ADDRESS(ROW(AM262),COLUMN(AM262)-1,1,1),TRUE),"OK")&gt;0,"OK","NOK")),
              IF(AM$8&gt;=VLOOKUP($A262,'2.2'!$D:$O,5,FALSE),"OK","NOK")),
         "")</f>
        <v/>
      </c>
      <c r="AN262" s="1170" t="str">
        <f ca="1">IF(intern2!AO98&gt;0,
        IF(AN$166="X",
              IF(COUNTBLANK(INDIRECT(ADDRESS(ROW(AN262),MATCH(AN$167,$166:$166,0),1,1)&amp;":"&amp;ADDRESS(ROW(AN262),COLUMN(AN262)-1,1,1),TRUE))&gt;0,"",
                    IF(COUNTIF(INDIRECT(ADDRESS(ROW(AN262),MATCH(AN$167,$166:$166,0),1,1)&amp;":"&amp;ADDRESS(ROW(AN262),COLUMN(AN262)-1,1,1),TRUE),"OK")&gt;0,"OK","NOK")),
              IF(AN$8&gt;=VLOOKUP($A262,'2.2'!$D:$O,5,FALSE),"OK","NOK")),
         "")</f>
        <v/>
      </c>
      <c r="AO262" s="1156" t="str">
        <f ca="1">IF(intern2!AP98&gt;0,
        IF(AO$166="X",
              IF(COUNTBLANK(INDIRECT(ADDRESS(ROW(AO262),MATCH(AO$167,$166:$166,0),1,1)&amp;":"&amp;ADDRESS(ROW(AO262),COLUMN(AO262)-1,1,1),TRUE))&gt;0,"",
                    IF(COUNTIF(INDIRECT(ADDRESS(ROW(AO262),MATCH(AO$167,$166:$166,0),1,1)&amp;":"&amp;ADDRESS(ROW(AO262),COLUMN(AO262)-1,1,1),TRUE),"OK")&gt;0,"OK","NOK")),
              IF(AO$8&gt;=VLOOKUP($A262,'2.2'!$D:$O,5,FALSE),"OK","NOK")),
         "")</f>
        <v/>
      </c>
      <c r="AP262" s="1156" t="str">
        <f ca="1">IF(intern2!AQ98&gt;0,
        IF(AP$166="X",
              IF(COUNTBLANK(INDIRECT(ADDRESS(ROW(AP262),MATCH(AP$167,$166:$166,0),1,1)&amp;":"&amp;ADDRESS(ROW(AP262),COLUMN(AP262)-1,1,1),TRUE))&gt;0,"",
                    IF(COUNTIF(INDIRECT(ADDRESS(ROW(AP262),MATCH(AP$167,$166:$166,0),1,1)&amp;":"&amp;ADDRESS(ROW(AP262),COLUMN(AP262)-1,1,1),TRUE),"OK")&gt;0,"OK","NOK")),
              IF(AP$8&gt;=VLOOKUP($A262,'2.2'!$D:$O,5,FALSE),"OK","NOK")),
         "")</f>
        <v/>
      </c>
      <c r="AQ262" s="1269" t="str">
        <f ca="1">IF(intern2!AR98&gt;0,
        IF(AQ$166="X",
              IF(COUNTBLANK(INDIRECT(ADDRESS(ROW(AQ262),MATCH(AQ$167,$166:$166,0),1,1)&amp;":"&amp;ADDRESS(ROW(AQ262),COLUMN(AQ262)-1,1,1),TRUE))&gt;0,"",
                    IF(COUNTIF(INDIRECT(ADDRESS(ROW(AQ262),MATCH(AQ$167,$166:$166,0),1,1)&amp;":"&amp;ADDRESS(ROW(AQ262),COLUMN(AQ262)-1,1,1),TRUE),"OK")&gt;0,"OK","NOK")),
              IF(AQ$8&gt;=VLOOKUP($A262,'2.2'!$D:$O,5,FALSE),"OK","NOK")),
         "")</f>
        <v/>
      </c>
      <c r="AR262" s="1156" t="str">
        <f ca="1">IF(intern2!AS98&gt;0,
        IF(AR$166="X",
              IF(COUNTBLANK(INDIRECT(ADDRESS(ROW(AR262),MATCH(AR$167,$166:$166,0),1,1)&amp;":"&amp;ADDRESS(ROW(AR262),COLUMN(AR262)-1,1,1),TRUE))&gt;0,"",
                    IF(COUNTIF(INDIRECT(ADDRESS(ROW(AR262),MATCH(AR$167,$166:$166,0),1,1)&amp;":"&amp;ADDRESS(ROW(AR262),COLUMN(AR262)-1,1,1),TRUE),"OK")&gt;0,"OK","NOK")),
              IF(AR$8&gt;=VLOOKUP($A262,'2.2'!$D:$O,5,FALSE),"OK","NOK")),
         "")</f>
        <v/>
      </c>
      <c r="AS262" s="1156" t="str">
        <f ca="1">IF(intern2!AT98&gt;0,
        IF(AS$166="X",
              IF(COUNTBLANK(INDIRECT(ADDRESS(ROW(AS262),MATCH(AS$167,$166:$166,0),1,1)&amp;":"&amp;ADDRESS(ROW(AS262),COLUMN(AS262)-1,1,1),TRUE))&gt;0,"",
                    IF(COUNTIF(INDIRECT(ADDRESS(ROW(AS262),MATCH(AS$167,$166:$166,0),1,1)&amp;":"&amp;ADDRESS(ROW(AS262),COLUMN(AS262)-1,1,1),TRUE),"OK")&gt;0,"OK","NOK")),
              IF(AS$8&gt;=VLOOKUP($A262,'2.2'!$D:$O,5,FALSE),"OK","NOK")),
         "")</f>
        <v/>
      </c>
      <c r="AT262" s="1269" t="str">
        <f ca="1">IF(intern2!AU98&gt;0,
        IF(AT$166="X",
              IF(COUNTBLANK(INDIRECT(ADDRESS(ROW(AT262),MATCH(AT$167,$166:$166,0),1,1)&amp;":"&amp;ADDRESS(ROW(AT262),COLUMN(AT262)-1,1,1),TRUE))&gt;0,"",
                    IF(COUNTIF(INDIRECT(ADDRESS(ROW(AT262),MATCH(AT$167,$166:$166,0),1,1)&amp;":"&amp;ADDRESS(ROW(AT262),COLUMN(AT262)-1,1,1),TRUE),"OK")&gt;0,"OK","NOK")),
              IF(AT$8&gt;=VLOOKUP($A262,'2.2'!$D:$O,5,FALSE),"OK","NOK")),
         "")</f>
        <v/>
      </c>
      <c r="AU262" s="1156" t="str">
        <f ca="1">IF(intern2!AV98&gt;0,
        IF(AU$166="X",
              IF(COUNTBLANK(INDIRECT(ADDRESS(ROW(AU262),MATCH(AU$167,$166:$166,0),1,1)&amp;":"&amp;ADDRESS(ROW(AU262),COLUMN(AU262)-1,1,1),TRUE))&gt;0,"",
                    IF(COUNTIF(INDIRECT(ADDRESS(ROW(AU262),MATCH(AU$167,$166:$166,0),1,1)&amp;":"&amp;ADDRESS(ROW(AU262),COLUMN(AU262)-1,1,1),TRUE),"OK")&gt;0,"OK","NOK")),
              IF(AU$8&gt;=VLOOKUP($A262,'2.2'!$D:$O,5,FALSE),"OK","NOK")),
         "")</f>
        <v/>
      </c>
      <c r="AV262" s="1156" t="str">
        <f ca="1">IF(intern2!AW98&gt;0,
        IF(AV$166="X",
              IF(COUNTBLANK(INDIRECT(ADDRESS(ROW(AV262),MATCH(AV$167,$166:$166,0),1,1)&amp;":"&amp;ADDRESS(ROW(AV262),COLUMN(AV262)-1,1,1),TRUE))&gt;0,"",
                    IF(COUNTIF(INDIRECT(ADDRESS(ROW(AV262),MATCH(AV$167,$166:$166,0),1,1)&amp;":"&amp;ADDRESS(ROW(AV262),COLUMN(AV262)-1,1,1),TRUE),"OK")&gt;0,"OK","NOK")),
              IF(AV$8&gt;=VLOOKUP($A262,'2.2'!$D:$O,5,FALSE),"OK","NOK")),
         "")</f>
        <v/>
      </c>
      <c r="AW262" s="1156" t="str">
        <f ca="1">IF(intern2!AX98&gt;0,
        IF(AW$166="X",
              IF(COUNTBLANK(INDIRECT(ADDRESS(ROW(AW262),MATCH(AW$167,$166:$166,0),1,1)&amp;":"&amp;ADDRESS(ROW(AW262),COLUMN(AW262)-1,1,1),TRUE))&gt;0,"",
                    IF(COUNTIF(INDIRECT(ADDRESS(ROW(AW262),MATCH(AW$167,$166:$166,0),1,1)&amp;":"&amp;ADDRESS(ROW(AW262),COLUMN(AW262)-1,1,1),TRUE),"OK")&gt;0,"OK","NOK")),
              IF(AW$8&gt;=VLOOKUP($A262,'2.2'!$D:$O,5,FALSE),"OK","NOK")),
         "")</f>
        <v/>
      </c>
      <c r="AX262" s="1156" t="str">
        <f ca="1">IF(intern2!AY98&gt;0,
        IF(AX$166="X",
              IF(COUNTBLANK(INDIRECT(ADDRESS(ROW(AX262),MATCH(AX$167,$166:$166,0),1,1)&amp;":"&amp;ADDRESS(ROW(AX262),COLUMN(AX262)-1,1,1),TRUE))&gt;0,"",
                    IF(COUNTIF(INDIRECT(ADDRESS(ROW(AX262),MATCH(AX$167,$166:$166,0),1,1)&amp;":"&amp;ADDRESS(ROW(AX262),COLUMN(AX262)-1,1,1),TRUE),"OK")&gt;0,"OK","NOK")),
              IF(AX$8&gt;=VLOOKUP($A262,'2.2'!$D:$O,5,FALSE),"OK","NOK")),
         "")</f>
        <v/>
      </c>
      <c r="AY262" s="1156" t="str">
        <f ca="1">IF(intern2!AZ98&gt;0,
        IF(AY$166="X",
              IF(COUNTBLANK(INDIRECT(ADDRESS(ROW(AY262),MATCH(AY$167,$166:$166,0),1,1)&amp;":"&amp;ADDRESS(ROW(AY262),COLUMN(AY262)-1,1,1),TRUE))&gt;0,"",
                    IF(COUNTIF(INDIRECT(ADDRESS(ROW(AY262),MATCH(AY$167,$166:$166,0),1,1)&amp;":"&amp;ADDRESS(ROW(AY262),COLUMN(AY262)-1,1,1),TRUE),"OK")&gt;0,"OK","NOK")),
              IF(AY$8&gt;=VLOOKUP($A262,'2.2'!$D:$O,5,FALSE),"OK","NOK")),
         "")</f>
        <v/>
      </c>
      <c r="AZ262" s="1269" t="str">
        <f ca="1">IF(intern2!BA98&gt;0,
        IF(AZ$166="X",
              IF(COUNTBLANK(INDIRECT(ADDRESS(ROW(AZ262),MATCH(AZ$167,$166:$166,0),1,1)&amp;":"&amp;ADDRESS(ROW(AZ262),COLUMN(AZ262)-1,1,1),TRUE))&gt;0,"",
                    IF(COUNTIF(INDIRECT(ADDRESS(ROW(AZ262),MATCH(AZ$167,$166:$166,0),1,1)&amp;":"&amp;ADDRESS(ROW(AZ262),COLUMN(AZ262)-1,1,1),TRUE),"OK")&gt;0,"OK","NOK")),
              IF(AZ$8&gt;=VLOOKUP($A262,'2.2'!$D:$O,5,FALSE),"OK","NOK")),
         "")</f>
        <v/>
      </c>
      <c r="BA262" s="1156" t="str">
        <f ca="1">IF(intern2!BB98&gt;0,
        IF(BA$166="X",
              IF(COUNTBLANK(INDIRECT(ADDRESS(ROW(BA262),MATCH(BA$167,$166:$166,0),1,1)&amp;":"&amp;ADDRESS(ROW(BA262),COLUMN(BA262)-1,1,1),TRUE))&gt;0,"",
                    IF(COUNTIF(INDIRECT(ADDRESS(ROW(BA262),MATCH(BA$167,$166:$166,0),1,1)&amp;":"&amp;ADDRESS(ROW(BA262),COLUMN(BA262)-1,1,1),TRUE),"OK")&gt;0,"OK","NOK")),
              IF(BA$8&gt;=VLOOKUP($A262,'2.2'!$D:$O,5,FALSE),"OK","NOK")),
         "")</f>
        <v/>
      </c>
      <c r="BB262" s="1156" t="str">
        <f ca="1">IF(intern2!BC98&gt;0,
        IF(BB$166="X",
              IF(COUNTBLANK(INDIRECT(ADDRESS(ROW(BB262),MATCH(BB$167,$166:$166,0),1,1)&amp;":"&amp;ADDRESS(ROW(BB262),COLUMN(BB262)-1,1,1),TRUE))&gt;0,"",
                    IF(COUNTIF(INDIRECT(ADDRESS(ROW(BB262),MATCH(BB$167,$166:$166,0),1,1)&amp;":"&amp;ADDRESS(ROW(BB262),COLUMN(BB262)-1,1,1),TRUE),"OK")&gt;0,"OK","NOK")),
              IF(BB$8&gt;=VLOOKUP($A262,'2.2'!$D:$O,5,FALSE),"OK","NOK")),
         "")</f>
        <v/>
      </c>
      <c r="BC262" s="1156" t="str">
        <f ca="1">IF(intern2!BD98&gt;0,
        IF(BC$166="X",
              IF(COUNTBLANK(INDIRECT(ADDRESS(ROW(BC262),MATCH(BC$167,$166:$166,0),1,1)&amp;":"&amp;ADDRESS(ROW(BC262),COLUMN(BC262)-1,1,1),TRUE))&gt;0,"",
                    IF(COUNTIF(INDIRECT(ADDRESS(ROW(BC262),MATCH(BC$167,$166:$166,0),1,1)&amp;":"&amp;ADDRESS(ROW(BC262),COLUMN(BC262)-1,1,1),TRUE),"OK")&gt;0,"OK","NOK")),
              IF(BC$8&gt;=VLOOKUP($A262,'2.2'!$D:$O,5,FALSE),"OK","NOK")),
         "")</f>
        <v/>
      </c>
      <c r="BD262" s="1156" t="str">
        <f ca="1">IF(intern2!BE98&gt;0,
        IF(BD$166="X",
              IF(COUNTBLANK(INDIRECT(ADDRESS(ROW(BD262),MATCH(BD$167,$166:$166,0),1,1)&amp;":"&amp;ADDRESS(ROW(BD262),COLUMN(BD262)-1,1,1),TRUE))&gt;0,"",
                    IF(COUNTIF(INDIRECT(ADDRESS(ROW(BD262),MATCH(BD$167,$166:$166,0),1,1)&amp;":"&amp;ADDRESS(ROW(BD262),COLUMN(BD262)-1,1,1),TRUE),"OK")&gt;0,"OK","NOK")),
              IF(BD$8&gt;=VLOOKUP($A262,'2.2'!$D:$O,5,FALSE),"OK","NOK")),
         "")</f>
        <v/>
      </c>
      <c r="BE262" s="1156" t="str">
        <f ca="1">IF(intern2!BF98&gt;0,
        IF(BE$166="X",
              IF(COUNTBLANK(INDIRECT(ADDRESS(ROW(BE262),MATCH(BE$167,$166:$166,0),1,1)&amp;":"&amp;ADDRESS(ROW(BE262),COLUMN(BE262)-1,1,1),TRUE))&gt;0,"",
                    IF(COUNTIF(INDIRECT(ADDRESS(ROW(BE262),MATCH(BE$167,$166:$166,0),1,1)&amp;":"&amp;ADDRESS(ROW(BE262),COLUMN(BE262)-1,1,1),TRUE),"OK")&gt;0,"OK","NOK")),
              IF(BE$8&gt;=VLOOKUP($A262,'2.2'!$D:$O,5,FALSE),"OK","NOK")),
         "")</f>
        <v/>
      </c>
      <c r="BF262" s="1170" t="str">
        <f ca="1">IF(intern2!BG98&gt;0,
        IF(BF$166="X",
              IF(COUNTBLANK(INDIRECT(ADDRESS(ROW(BF262),MATCH(BF$167,$166:$166,0),1,1)&amp;":"&amp;ADDRESS(ROW(BF262),COLUMN(BF262)-1,1,1),TRUE))&gt;0,"",
                    IF(COUNTIF(INDIRECT(ADDRESS(ROW(BF262),MATCH(BF$167,$166:$166,0),1,1)&amp;":"&amp;ADDRESS(ROW(BF262),COLUMN(BF262)-1,1,1),TRUE),"OK")&gt;0,"OK","NOK")),
              IF(BF$8&gt;=VLOOKUP($A262,'2.2'!$D:$O,5,FALSE),"OK","NOK")),
         "")</f>
        <v/>
      </c>
      <c r="BG262" s="1269" t="str">
        <f ca="1">IF(intern2!BH98&gt;0,
        IF(BG$166="X",
              IF(COUNTBLANK(INDIRECT(ADDRESS(ROW(BG262),MATCH(BG$167,$166:$166,0),1,1)&amp;":"&amp;ADDRESS(ROW(BG262),COLUMN(BG262)-1,1,1),TRUE))&gt;0,"",
                    IF(COUNTIF(INDIRECT(ADDRESS(ROW(BG262),MATCH(BG$167,$166:$166,0),1,1)&amp;":"&amp;ADDRESS(ROW(BG262),COLUMN(BG262)-1,1,1),TRUE),"OK")&gt;0,"OK","NOK")),
              IF(BG$8&gt;=VLOOKUP($A262,'2.2'!$D:$O,5,FALSE),"OK","NOK")),
         "")</f>
        <v/>
      </c>
      <c r="BH262" s="1176" t="str">
        <f t="shared" ca="1" si="77"/>
        <v>NOK</v>
      </c>
      <c r="BI262" s="1176"/>
    </row>
    <row r="263" spans="1:61" x14ac:dyDescent="0.25">
      <c r="A263" s="716" t="str">
        <f t="shared" ref="A263:B263" si="107">+A103</f>
        <v>THO1.2</v>
      </c>
      <c r="B263" s="1157" t="str">
        <f t="shared" si="107"/>
        <v>Chirurgia del mediastino</v>
      </c>
      <c r="C263" s="1156" t="str">
        <f ca="1">IF(intern2!D99&gt;0,
        IF(C$166="X",
              IF(COUNTBLANK(INDIRECT(ADDRESS(ROW(C263),MATCH(C$167,$166:$166,0),1,1)&amp;":"&amp;ADDRESS(ROW(C263),COLUMN(C263)-1,1,1),TRUE))&gt;0,"",
                    IF(COUNTIF(INDIRECT(ADDRESS(ROW(C263),MATCH(C$167,$166:$166,0),1,1)&amp;":"&amp;ADDRESS(ROW(C263),COLUMN(C263)-1,1,1),TRUE),"OK")&gt;0,"OK","NOK")),
              IF(C$8&gt;=VLOOKUP($A263,'2.2'!$D:$O,5,FALSE),"OK","NOK")),
         "")</f>
        <v/>
      </c>
      <c r="D263" s="1156" t="str">
        <f ca="1">IF(intern2!E99&gt;0,
        IF(D$166="X",
              IF(COUNTBLANK(INDIRECT(ADDRESS(ROW(D263),MATCH(D$167,$166:$166,0),1,1)&amp;":"&amp;ADDRESS(ROW(D263),COLUMN(D263)-1,1,1),TRUE))&gt;0,"",
                    IF(COUNTIF(INDIRECT(ADDRESS(ROW(D263),MATCH(D$167,$166:$166,0),1,1)&amp;":"&amp;ADDRESS(ROW(D263),COLUMN(D263)-1,1,1),TRUE),"OK")&gt;0,"OK","NOK")),
              IF(D$8&gt;=VLOOKUP($A263,'2.2'!$D:$O,5,FALSE),"OK","NOK")),
         "")</f>
        <v/>
      </c>
      <c r="E263" s="1156" t="str">
        <f ca="1">IF(intern2!F99&gt;0,
        IF(E$166="X",
              IF(COUNTBLANK(INDIRECT(ADDRESS(ROW(E263),MATCH(E$167,$166:$166,0),1,1)&amp;":"&amp;ADDRESS(ROW(E263),COLUMN(E263)-1,1,1),TRUE))&gt;0,"",
                    IF(COUNTIF(INDIRECT(ADDRESS(ROW(E263),MATCH(E$167,$166:$166,0),1,1)&amp;":"&amp;ADDRESS(ROW(E263),COLUMN(E263)-1,1,1),TRUE),"OK")&gt;0,"OK","NOK")),
              IF(E$8&gt;=VLOOKUP($A263,'2.2'!$D:$O,5,FALSE),"OK","NOK")),
         "")</f>
        <v/>
      </c>
      <c r="F263" s="1156" t="str">
        <f ca="1">IF(intern2!G99&gt;0,
        IF(F$166="X",
              IF(COUNTBLANK(INDIRECT(ADDRESS(ROW(F263),MATCH(F$167,$166:$166,0),1,1)&amp;":"&amp;ADDRESS(ROW(F263),COLUMN(F263)-1,1,1),TRUE))&gt;0,"",
                    IF(COUNTIF(INDIRECT(ADDRESS(ROW(F263),MATCH(F$167,$166:$166,0),1,1)&amp;":"&amp;ADDRESS(ROW(F263),COLUMN(F263)-1,1,1),TRUE),"OK")&gt;0,"OK","NOK")),
              IF(F$8&gt;=VLOOKUP($A263,'2.2'!$D:$O,5,FALSE),"OK","NOK")),
         "")</f>
        <v/>
      </c>
      <c r="G263" s="1156" t="str">
        <f ca="1">IF(intern2!H99&gt;0,
        IF(G$166="X",
              IF(COUNTBLANK(INDIRECT(ADDRESS(ROW(G263),MATCH(G$167,$166:$166,0),1,1)&amp;":"&amp;ADDRESS(ROW(G263),COLUMN(G263)-1,1,1),TRUE))&gt;0,"",
                    IF(COUNTIF(INDIRECT(ADDRESS(ROW(G263),MATCH(G$167,$166:$166,0),1,1)&amp;":"&amp;ADDRESS(ROW(G263),COLUMN(G263)-1,1,1),TRUE),"OK")&gt;0,"OK","NOK")),
              IF(G$8&gt;=VLOOKUP($A263,'2.2'!$D:$O,5,FALSE),"OK","NOK")),
         "")</f>
        <v/>
      </c>
      <c r="H263" s="1156" t="str">
        <f ca="1">IF(intern2!I99&gt;0,
        IF(H$166="X",
              IF(COUNTBLANK(INDIRECT(ADDRESS(ROW(H263),MATCH(H$167,$166:$166,0),1,1)&amp;":"&amp;ADDRESS(ROW(H263),COLUMN(H263)-1,1,1),TRUE))&gt;0,"",
                    IF(COUNTIF(INDIRECT(ADDRESS(ROW(H263),MATCH(H$167,$166:$166,0),1,1)&amp;":"&amp;ADDRESS(ROW(H263),COLUMN(H263)-1,1,1),TRUE),"OK")&gt;0,"OK","NOK")),
              IF(H$8&gt;=VLOOKUP($A263,'2.2'!$D:$O,5,FALSE),"OK","NOK")),
         "")</f>
        <v/>
      </c>
      <c r="I263" s="1269" t="str">
        <f ca="1">IF(intern2!J99&gt;0,
        IF(I$166="X",
              IF(COUNTBLANK(INDIRECT(ADDRESS(ROW(I263),MATCH(I$167,$166:$166,0),1,1)&amp;":"&amp;ADDRESS(ROW(I263),COLUMN(I263)-1,1,1),TRUE))&gt;0,"",
                    IF(COUNTIF(INDIRECT(ADDRESS(ROW(I263),MATCH(I$167,$166:$166,0),1,1)&amp;":"&amp;ADDRESS(ROW(I263),COLUMN(I263)-1,1,1),TRUE),"OK")&gt;0,"OK","NOK")),
              IF(I$8&gt;=VLOOKUP($A263,'2.2'!$D:$O,5,FALSE),"OK","NOK")),
         "")</f>
        <v/>
      </c>
      <c r="J263" s="1159" t="str">
        <f ca="1">IF(intern2!K99&gt;0,
        IF(J$166="X",
              IF(COUNTBLANK(INDIRECT(ADDRESS(ROW(J263),MATCH(J$167,$166:$166,0),1,1)&amp;":"&amp;ADDRESS(ROW(J263),COLUMN(J263)-1,1,1),TRUE))&gt;0,"",
                    IF(COUNTIF(INDIRECT(ADDRESS(ROW(J263),MATCH(J$167,$166:$166,0),1,1)&amp;":"&amp;ADDRESS(ROW(J263),COLUMN(J263)-1,1,1),TRUE),"OK")&gt;0,"OK","NOK")),
              IF(J$8&gt;=VLOOKUP($A263,'2.2'!$D:$O,5,FALSE),"OK","NOK")),
         "")</f>
        <v/>
      </c>
      <c r="K263" s="1156" t="str">
        <f ca="1">IF(intern2!L99&gt;0,
        IF(K$166="X",
              IF(COUNTBLANK(INDIRECT(ADDRESS(ROW(K263),MATCH(K$167,$166:$166,0),1,1)&amp;":"&amp;ADDRESS(ROW(K263),COLUMN(K263)-1,1,1),TRUE))&gt;0,"",
                    IF(COUNTIF(INDIRECT(ADDRESS(ROW(K263),MATCH(K$167,$166:$166,0),1,1)&amp;":"&amp;ADDRESS(ROW(K263),COLUMN(K263)-1,1,1),TRUE),"OK")&gt;0,"OK","NOK")),
              IF(K$8&gt;=VLOOKUP($A263,'2.2'!$D:$O,5,FALSE),"OK","NOK")),
         "")</f>
        <v/>
      </c>
      <c r="L263" s="1156" t="str">
        <f ca="1">IF(intern2!M99&gt;0,
        IF(L$166="X",
              IF(COUNTBLANK(INDIRECT(ADDRESS(ROW(L263),MATCH(L$167,$166:$166,0),1,1)&amp;":"&amp;ADDRESS(ROW(L263),COLUMN(L263)-1,1,1),TRUE))&gt;0,"",
                    IF(COUNTIF(INDIRECT(ADDRESS(ROW(L263),MATCH(L$167,$166:$166,0),1,1)&amp;":"&amp;ADDRESS(ROW(L263),COLUMN(L263)-1,1,1),TRUE),"OK")&gt;0,"OK","NOK")),
              IF(L$8&gt;=VLOOKUP($A263,'2.2'!$D:$O,5,FALSE),"OK","NOK")),
         "")</f>
        <v/>
      </c>
      <c r="M263" s="1156" t="str">
        <f ca="1">IF(intern2!N99&gt;0,
        IF(M$166="X",
              IF(COUNTBLANK(INDIRECT(ADDRESS(ROW(M263),MATCH(M$167,$166:$166,0),1,1)&amp;":"&amp;ADDRESS(ROW(M263),COLUMN(M263)-1,1,1),TRUE))&gt;0,"",
                    IF(COUNTIF(INDIRECT(ADDRESS(ROW(M263),MATCH(M$167,$166:$166,0),1,1)&amp;":"&amp;ADDRESS(ROW(M263),COLUMN(M263)-1,1,1),TRUE),"OK")&gt;0,"OK","NOK")),
              IF(M$8&gt;=VLOOKUP($A263,'2.2'!$D:$O,5,FALSE),"OK","NOK")),
         "")</f>
        <v/>
      </c>
      <c r="N263" s="1156" t="str">
        <f ca="1">IF(intern2!O99&gt;0,
        IF(N$166="X",
              IF(COUNTBLANK(INDIRECT(ADDRESS(ROW(N263),MATCH(N$167,$166:$166,0),1,1)&amp;":"&amp;ADDRESS(ROW(N263),COLUMN(N263)-1,1,1),TRUE))&gt;0,"",
                    IF(COUNTIF(INDIRECT(ADDRESS(ROW(N263),MATCH(N$167,$166:$166,0),1,1)&amp;":"&amp;ADDRESS(ROW(N263),COLUMN(N263)-1,1,1),TRUE),"OK")&gt;0,"OK","NOK")),
              IF(N$8&gt;=VLOOKUP($A263,'2.2'!$D:$O,5,FALSE),"OK","NOK")),
         "")</f>
        <v/>
      </c>
      <c r="O263" s="1156" t="str">
        <f ca="1">IF(intern2!P99&gt;0,
        IF(O$166="X",
              IF(COUNTBLANK(INDIRECT(ADDRESS(ROW(O263),MATCH(O$167,$166:$166,0),1,1)&amp;":"&amp;ADDRESS(ROW(O263),COLUMN(O263)-1,1,1),TRUE))&gt;0,"",
                    IF(COUNTIF(INDIRECT(ADDRESS(ROW(O263),MATCH(O$167,$166:$166,0),1,1)&amp;":"&amp;ADDRESS(ROW(O263),COLUMN(O263)-1,1,1),TRUE),"OK")&gt;0,"OK","NOK")),
              IF(O$8&gt;=VLOOKUP($A263,'2.2'!$D:$O,5,FALSE),"OK","NOK")),
         "")</f>
        <v/>
      </c>
      <c r="P263" s="1156" t="str">
        <f ca="1">IF(intern2!Q99&gt;0,
        IF(P$166="X",
              IF(COUNTBLANK(INDIRECT(ADDRESS(ROW(P263),MATCH(P$167,$166:$166,0),1,1)&amp;":"&amp;ADDRESS(ROW(P263),COLUMN(P263)-1,1,1),TRUE))&gt;0,"",
                    IF(COUNTIF(INDIRECT(ADDRESS(ROW(P263),MATCH(P$167,$166:$166,0),1,1)&amp;":"&amp;ADDRESS(ROW(P263),COLUMN(P263)-1,1,1),TRUE),"OK")&gt;0,"OK","NOK")),
              IF(P$8&gt;=VLOOKUP($A263,'2.2'!$D:$O,5,FALSE),"OK","NOK")),
         "")</f>
        <v/>
      </c>
      <c r="Q263" s="1156" t="str">
        <f ca="1">IF(intern2!R99&gt;0,
        IF(Q$166="X",
              IF(COUNTBLANK(INDIRECT(ADDRESS(ROW(Q263),MATCH(Q$167,$166:$166,0),1,1)&amp;":"&amp;ADDRESS(ROW(Q263),COLUMN(Q263)-1,1,1),TRUE))&gt;0,"",
                    IF(COUNTIF(INDIRECT(ADDRESS(ROW(Q263),MATCH(Q$167,$166:$166,0),1,1)&amp;":"&amp;ADDRESS(ROW(Q263),COLUMN(Q263)-1,1,1),TRUE),"OK")&gt;0,"OK","NOK")),
              IF(Q$8&gt;=VLOOKUP($A263,'2.2'!$D:$O,5,FALSE),"OK","NOK")),
         "")</f>
        <v>NOK</v>
      </c>
      <c r="R263" s="1159" t="str">
        <f ca="1">IF(intern2!S99&gt;0,
        IF(R$166="X",
              IF(COUNTBLANK(INDIRECT(ADDRESS(ROW(R263),MATCH(R$167,$166:$166,0),1,1)&amp;":"&amp;ADDRESS(ROW(R263),COLUMN(R263)-1,1,1),TRUE))&gt;0,"",
                    IF(COUNTIF(INDIRECT(ADDRESS(ROW(R263),MATCH(R$167,$166:$166,0),1,1)&amp;":"&amp;ADDRESS(ROW(R263),COLUMN(R263)-1,1,1),TRUE),"OK")&gt;0,"OK","NOK")),
              IF(R$8&gt;=VLOOKUP($A263,'2.2'!$D:$O,5,FALSE),"OK","NOK")),
         "")</f>
        <v/>
      </c>
      <c r="S263" s="1159" t="str">
        <f ca="1">IF(intern2!T99&gt;0,
        IF(S$166="X",
              IF(COUNTBLANK(INDIRECT(ADDRESS(ROW(S263),MATCH(S$167,$166:$166,0),1,1)&amp;":"&amp;ADDRESS(ROW(S263),COLUMN(S263)-1,1,1),TRUE))&gt;0,"",
                    IF(COUNTIF(INDIRECT(ADDRESS(ROW(S263),MATCH(S$167,$166:$166,0),1,1)&amp;":"&amp;ADDRESS(ROW(S263),COLUMN(S263)-1,1,1),TRUE),"OK")&gt;0,"OK","NOK")),
              IF(S$8&gt;=VLOOKUP($A263,'2.2'!$D:$O,5,FALSE),"OK","NOK")),
         "")</f>
        <v/>
      </c>
      <c r="T263" s="1156" t="str">
        <f ca="1">IF(intern2!U99&gt;0,
        IF(T$166="X",
              IF(COUNTBLANK(INDIRECT(ADDRESS(ROW(T263),MATCH(T$167,$166:$166,0),1,1)&amp;":"&amp;ADDRESS(ROW(T263),COLUMN(T263)-1,1,1),TRUE))&gt;0,"",
                    IF(COUNTIF(INDIRECT(ADDRESS(ROW(T263),MATCH(T$167,$166:$166,0),1,1)&amp;":"&amp;ADDRESS(ROW(T263),COLUMN(T263)-1,1,1),TRUE),"OK")&gt;0,"OK","NOK")),
              IF(T$8&gt;=VLOOKUP($A263,'2.2'!$D:$O,5,FALSE),"OK","NOK")),
         "")</f>
        <v/>
      </c>
      <c r="U263" s="1156" t="str">
        <f ca="1">IF(intern2!V99&gt;0,
        IF(U$166="X",
              IF(COUNTBLANK(INDIRECT(ADDRESS(ROW(U263),MATCH(U$167,$166:$166,0),1,1)&amp;":"&amp;ADDRESS(ROW(U263),COLUMN(U263)-1,1,1),TRUE))&gt;0,"",
                    IF(COUNTIF(INDIRECT(ADDRESS(ROW(U263),MATCH(U$167,$166:$166,0),1,1)&amp;":"&amp;ADDRESS(ROW(U263),COLUMN(U263)-1,1,1),TRUE),"OK")&gt;0,"OK","NOK")),
              IF(U$8&gt;=VLOOKUP($A263,'2.2'!$D:$O,5,FALSE),"OK","NOK")),
         "")</f>
        <v/>
      </c>
      <c r="V263" s="1156" t="str">
        <f ca="1">IF(intern2!W99&gt;0,
        IF(V$166="X",
              IF(COUNTBLANK(INDIRECT(ADDRESS(ROW(V263),MATCH(V$167,$166:$166,0),1,1)&amp;":"&amp;ADDRESS(ROW(V263),COLUMN(V263)-1,1,1),TRUE))&gt;0,"",
                    IF(COUNTIF(INDIRECT(ADDRESS(ROW(V263),MATCH(V$167,$166:$166,0),1,1)&amp;":"&amp;ADDRESS(ROW(V263),COLUMN(V263)-1,1,1),TRUE),"OK")&gt;0,"OK","NOK")),
              IF(V$8&gt;=VLOOKUP($A263,'2.2'!$D:$O,5,FALSE),"OK","NOK")),
         "")</f>
        <v/>
      </c>
      <c r="W263" s="1156" t="str">
        <f ca="1">IF(intern2!X99&gt;0,
        IF(W$166="X",
              IF(COUNTBLANK(INDIRECT(ADDRESS(ROW(W263),MATCH(W$167,$166:$166,0),1,1)&amp;":"&amp;ADDRESS(ROW(W263),COLUMN(W263)-1,1,1),TRUE))&gt;0,"",
                    IF(COUNTIF(INDIRECT(ADDRESS(ROW(W263),MATCH(W$167,$166:$166,0),1,1)&amp;":"&amp;ADDRESS(ROW(W263),COLUMN(W263)-1,1,1),TRUE),"OK")&gt;0,"OK","NOK")),
              IF(W$8&gt;=VLOOKUP($A263,'2.2'!$D:$O,5,FALSE),"OK","NOK")),
         "")</f>
        <v/>
      </c>
      <c r="X263" s="1156" t="str">
        <f ca="1">IF(intern2!Y99&gt;0,
        IF(X$166="X",
              IF(COUNTBLANK(INDIRECT(ADDRESS(ROW(X263),MATCH(X$167,$166:$166,0),1,1)&amp;":"&amp;ADDRESS(ROW(X263),COLUMN(X263)-1,1,1),TRUE))&gt;0,"",
                    IF(COUNTIF(INDIRECT(ADDRESS(ROW(X263),MATCH(X$167,$166:$166,0),1,1)&amp;":"&amp;ADDRESS(ROW(X263),COLUMN(X263)-1,1,1),TRUE),"OK")&gt;0,"OK","NOK")),
              IF(X$8&gt;=VLOOKUP($A263,'2.2'!$D:$O,5,FALSE),"OK","NOK")),
         "")</f>
        <v/>
      </c>
      <c r="Y263" s="1170" t="str">
        <f ca="1">IF(intern2!Z99&gt;0,
        IF(Y$166="X",
              IF(COUNTBLANK(INDIRECT(ADDRESS(ROW(Y263),MATCH(Y$167,$166:$166,0),1,1)&amp;":"&amp;ADDRESS(ROW(Y263),COLUMN(Y263)-1,1,1),TRUE))&gt;0,"",
                    IF(COUNTIF(INDIRECT(ADDRESS(ROW(Y263),MATCH(Y$167,$166:$166,0),1,1)&amp;":"&amp;ADDRESS(ROW(Y263),COLUMN(Y263)-1,1,1),TRUE),"OK")&gt;0,"OK","NOK")),
              IF(Y$8&gt;=VLOOKUP($A263,'2.2'!$D:$O,5,FALSE),"OK","NOK")),
         "")</f>
        <v/>
      </c>
      <c r="Z263" s="1269" t="str">
        <f ca="1">IF(intern2!AA99&gt;0,
        IF(Z$166="X",
              IF(COUNTBLANK(INDIRECT(ADDRESS(ROW(Z263),MATCH(Z$167,$166:$166,0),1,1)&amp;":"&amp;ADDRESS(ROW(Z263),COLUMN(Z263)-1,1,1),TRUE))&gt;0,"",
                    IF(COUNTIF(INDIRECT(ADDRESS(ROW(Z263),MATCH(Z$167,$166:$166,0),1,1)&amp;":"&amp;ADDRESS(ROW(Z263),COLUMN(Z263)-1,1,1),TRUE),"OK")&gt;0,"OK","NOK")),
              IF(Z$8&gt;=VLOOKUP($A263,'2.2'!$D:$O,5,FALSE),"OK","NOK")),
         "")</f>
        <v/>
      </c>
      <c r="AA263" s="1156" t="str">
        <f ca="1">IF(intern2!AB99&gt;0,
        IF(AA$166="X",
              IF(COUNTBLANK(INDIRECT(ADDRESS(ROW(AA263),MATCH(AA$167,$166:$166,0),1,1)&amp;":"&amp;ADDRESS(ROW(AA263),COLUMN(AA263)-1,1,1),TRUE))&gt;0,"",
                    IF(COUNTIF(INDIRECT(ADDRESS(ROW(AA263),MATCH(AA$167,$166:$166,0),1,1)&amp;":"&amp;ADDRESS(ROW(AA263),COLUMN(AA263)-1,1,1),TRUE),"OK")&gt;0,"OK","NOK")),
              IF(AA$8&gt;=VLOOKUP($A263,'2.2'!$D:$O,5,FALSE),"OK","NOK")),
         "")</f>
        <v/>
      </c>
      <c r="AB263" s="1156" t="str">
        <f ca="1">IF(intern2!AC99&gt;0,
        IF(AB$166="X",
              IF(COUNTBLANK(INDIRECT(ADDRESS(ROW(AB263),MATCH(AB$167,$166:$166,0),1,1)&amp;":"&amp;ADDRESS(ROW(AB263),COLUMN(AB263)-1,1,1),TRUE))&gt;0,"",
                    IF(COUNTIF(INDIRECT(ADDRESS(ROW(AB263),MATCH(AB$167,$166:$166,0),1,1)&amp;":"&amp;ADDRESS(ROW(AB263),COLUMN(AB263)-1,1,1),TRUE),"OK")&gt;0,"OK","NOK")),
              IF(AB$8&gt;=VLOOKUP($A263,'2.2'!$D:$O,5,FALSE),"OK","NOK")),
         "")</f>
        <v/>
      </c>
      <c r="AC263" s="1156" t="str">
        <f ca="1">IF(intern2!AD99&gt;0,
        IF(AC$166="X",
              IF(COUNTBLANK(INDIRECT(ADDRESS(ROW(AC263),MATCH(AC$167,$166:$166,0),1,1)&amp;":"&amp;ADDRESS(ROW(AC263),COLUMN(AC263)-1,1,1),TRUE))&gt;0,"",
                    IF(COUNTIF(INDIRECT(ADDRESS(ROW(AC263),MATCH(AC$167,$166:$166,0),1,1)&amp;":"&amp;ADDRESS(ROW(AC263),COLUMN(AC263)-1,1,1),TRUE),"OK")&gt;0,"OK","NOK")),
              IF(AC$8&gt;=VLOOKUP($A263,'2.2'!$D:$O,5,FALSE),"OK","NOK")),
         "")</f>
        <v/>
      </c>
      <c r="AD263" s="1156" t="str">
        <f ca="1">IF(intern2!AE99&gt;0,
        IF(AD$166="X",
              IF(COUNTBLANK(INDIRECT(ADDRESS(ROW(AD263),MATCH(AD$167,$166:$166,0),1,1)&amp;":"&amp;ADDRESS(ROW(AD263),COLUMN(AD263)-1,1,1),TRUE))&gt;0,"",
                    IF(COUNTIF(INDIRECT(ADDRESS(ROW(AD263),MATCH(AD$167,$166:$166,0),1,1)&amp;":"&amp;ADDRESS(ROW(AD263),COLUMN(AD263)-1,1,1),TRUE),"OK")&gt;0,"OK","NOK")),
              IF(AD$8&gt;=VLOOKUP($A263,'2.2'!$D:$O,5,FALSE),"OK","NOK")),
         "")</f>
        <v/>
      </c>
      <c r="AE263" s="1160" t="str">
        <f ca="1">IF(intern2!AF99&gt;0,
        IF(AE$166="X",
              IF(COUNTBLANK(INDIRECT(ADDRESS(ROW(AE263),MATCH(AE$167,$166:$166,0),1,1)&amp;":"&amp;ADDRESS(ROW(AE263),COLUMN(AE263)-1,1,1),TRUE))&gt;0,"",
                    IF(COUNTIF(INDIRECT(ADDRESS(ROW(AE263),MATCH(AE$167,$166:$166,0),1,1)&amp;":"&amp;ADDRESS(ROW(AE263),COLUMN(AE263)-1,1,1),TRUE),"OK")&gt;0,"OK","NOK")),
              IF(AE$8&gt;=VLOOKUP($A263,'2.2'!$D:$O,5,FALSE),"OK","NOK")),
         "")</f>
        <v/>
      </c>
      <c r="AF263" s="1269" t="str">
        <f ca="1">IF(intern2!AG99&gt;0,
        IF(AF$166="X",
              IF(COUNTBLANK(INDIRECT(ADDRESS(ROW(AF263),MATCH(AF$167,$166:$166,0),1,1)&amp;":"&amp;ADDRESS(ROW(AF263),COLUMN(AF263)-1,1,1),TRUE))&gt;0,"",
                    IF(COUNTIF(INDIRECT(ADDRESS(ROW(AF263),MATCH(AF$167,$166:$166,0),1,1)&amp;":"&amp;ADDRESS(ROW(AF263),COLUMN(AF263)-1,1,1),TRUE),"OK")&gt;0,"OK","NOK")),
              IF(AF$8&gt;=VLOOKUP($A263,'2.2'!$D:$O,5,FALSE),"OK","NOK")),
         "")</f>
        <v/>
      </c>
      <c r="AG263" s="1160" t="str">
        <f ca="1">IF(intern2!AH99&gt;0,
        IF(AG$166="X",
              IF(COUNTBLANK(INDIRECT(ADDRESS(ROW(AG263),MATCH(AG$167,$166:$166,0),1,1)&amp;":"&amp;ADDRESS(ROW(AG263),COLUMN(AG263)-1,1,1),TRUE))&gt;0,"",
                    IF(COUNTIF(INDIRECT(ADDRESS(ROW(AG263),MATCH(AG$167,$166:$166,0),1,1)&amp;":"&amp;ADDRESS(ROW(AG263),COLUMN(AG263)-1,1,1),TRUE),"OK")&gt;0,"OK","NOK")),
              IF(AG$8&gt;=VLOOKUP($A263,'2.2'!$D:$O,5,FALSE),"OK","NOK")),
         "")</f>
        <v/>
      </c>
      <c r="AH263" s="1160" t="str">
        <f ca="1">IF(intern2!AI99&gt;0,
        IF(AH$166="X",
              IF(COUNTBLANK(INDIRECT(ADDRESS(ROW(AH263),MATCH(AH$167,$166:$166,0),1,1)&amp;":"&amp;ADDRESS(ROW(AH263),COLUMN(AH263)-1,1,1),TRUE))&gt;0,"",
                    IF(COUNTIF(INDIRECT(ADDRESS(ROW(AH263),MATCH(AH$167,$166:$166,0),1,1)&amp;":"&amp;ADDRESS(ROW(AH263),COLUMN(AH263)-1,1,1),TRUE),"OK")&gt;0,"OK","NOK")),
              IF(AH$8&gt;=VLOOKUP($A263,'2.2'!$D:$O,5,FALSE),"OK","NOK")),
         "")</f>
        <v/>
      </c>
      <c r="AI263" s="1156" t="str">
        <f ca="1">IF(intern2!AJ99&gt;0,
        IF(AI$166="X",
              IF(COUNTBLANK(INDIRECT(ADDRESS(ROW(AI263),MATCH(AI$167,$166:$166,0),1,1)&amp;":"&amp;ADDRESS(ROW(AI263),COLUMN(AI263)-1,1,1),TRUE))&gt;0,"",
                    IF(COUNTIF(INDIRECT(ADDRESS(ROW(AI263),MATCH(AI$167,$166:$166,0),1,1)&amp;":"&amp;ADDRESS(ROW(AI263),COLUMN(AI263)-1,1,1),TRUE),"OK")&gt;0,"OK","NOK")),
              IF(AI$8&gt;=VLOOKUP($A263,'2.2'!$D:$O,5,FALSE),"OK","NOK")),
         "")</f>
        <v/>
      </c>
      <c r="AJ263" s="1156" t="str">
        <f ca="1">IF(intern2!AK99&gt;0,
        IF(AJ$166="X",
              IF(COUNTBLANK(INDIRECT(ADDRESS(ROW(AJ263),MATCH(AJ$167,$166:$166,0),1,1)&amp;":"&amp;ADDRESS(ROW(AJ263),COLUMN(AJ263)-1,1,1),TRUE))&gt;0,"",
                    IF(COUNTIF(INDIRECT(ADDRESS(ROW(AJ263),MATCH(AJ$167,$166:$166,0),1,1)&amp;":"&amp;ADDRESS(ROW(AJ263),COLUMN(AJ263)-1,1,1),TRUE),"OK")&gt;0,"OK","NOK")),
              IF(AJ$8&gt;=VLOOKUP($A263,'2.2'!$D:$O,5,FALSE),"OK","NOK")),
         "")</f>
        <v/>
      </c>
      <c r="AK263" s="1156" t="str">
        <f ca="1">IF(intern2!AL99&gt;0,
        IF(AK$166="X",
              IF(COUNTBLANK(INDIRECT(ADDRESS(ROW(AK263),MATCH(AK$167,$166:$166,0),1,1)&amp;":"&amp;ADDRESS(ROW(AK263),COLUMN(AK263)-1,1,1),TRUE))&gt;0,"",
                    IF(COUNTIF(INDIRECT(ADDRESS(ROW(AK263),MATCH(AK$167,$166:$166,0),1,1)&amp;":"&amp;ADDRESS(ROW(AK263),COLUMN(AK263)-1,1,1),TRUE),"OK")&gt;0,"OK","NOK")),
              IF(AK$8&gt;=VLOOKUP($A263,'2.2'!$D:$O,5,FALSE),"OK","NOK")),
         "")</f>
        <v/>
      </c>
      <c r="AL263" s="1156" t="str">
        <f ca="1">IF(intern2!AM99&gt;0,
        IF(AL$166="X",
              IF(COUNTBLANK(INDIRECT(ADDRESS(ROW(AL263),MATCH(AL$167,$166:$166,0),1,1)&amp;":"&amp;ADDRESS(ROW(AL263),COLUMN(AL263)-1,1,1),TRUE))&gt;0,"",
                    IF(COUNTIF(INDIRECT(ADDRESS(ROW(AL263),MATCH(AL$167,$166:$166,0),1,1)&amp;":"&amp;ADDRESS(ROW(AL263),COLUMN(AL263)-1,1,1),TRUE),"OK")&gt;0,"OK","NOK")),
              IF(AL$8&gt;=VLOOKUP($A263,'2.2'!$D:$O,5,FALSE),"OK","NOK")),
         "")</f>
        <v/>
      </c>
      <c r="AM263" s="1269" t="str">
        <f ca="1">IF(intern2!AN99&gt;0,
        IF(AM$166="X",
              IF(COUNTBLANK(INDIRECT(ADDRESS(ROW(AM263),MATCH(AM$167,$166:$166,0),1,1)&amp;":"&amp;ADDRESS(ROW(AM263),COLUMN(AM263)-1,1,1),TRUE))&gt;0,"",
                    IF(COUNTIF(INDIRECT(ADDRESS(ROW(AM263),MATCH(AM$167,$166:$166,0),1,1)&amp;":"&amp;ADDRESS(ROW(AM263),COLUMN(AM263)-1,1,1),TRUE),"OK")&gt;0,"OK","NOK")),
              IF(AM$8&gt;=VLOOKUP($A263,'2.2'!$D:$O,5,FALSE),"OK","NOK")),
         "")</f>
        <v/>
      </c>
      <c r="AN263" s="1170" t="str">
        <f ca="1">IF(intern2!AO99&gt;0,
        IF(AN$166="X",
              IF(COUNTBLANK(INDIRECT(ADDRESS(ROW(AN263),MATCH(AN$167,$166:$166,0),1,1)&amp;":"&amp;ADDRESS(ROW(AN263),COLUMN(AN263)-1,1,1),TRUE))&gt;0,"",
                    IF(COUNTIF(INDIRECT(ADDRESS(ROW(AN263),MATCH(AN$167,$166:$166,0),1,1)&amp;":"&amp;ADDRESS(ROW(AN263),COLUMN(AN263)-1,1,1),TRUE),"OK")&gt;0,"OK","NOK")),
              IF(AN$8&gt;=VLOOKUP($A263,'2.2'!$D:$O,5,FALSE),"OK","NOK")),
         "")</f>
        <v/>
      </c>
      <c r="AO263" s="1156" t="str">
        <f ca="1">IF(intern2!AP99&gt;0,
        IF(AO$166="X",
              IF(COUNTBLANK(INDIRECT(ADDRESS(ROW(AO263),MATCH(AO$167,$166:$166,0),1,1)&amp;":"&amp;ADDRESS(ROW(AO263),COLUMN(AO263)-1,1,1),TRUE))&gt;0,"",
                    IF(COUNTIF(INDIRECT(ADDRESS(ROW(AO263),MATCH(AO$167,$166:$166,0),1,1)&amp;":"&amp;ADDRESS(ROW(AO263),COLUMN(AO263)-1,1,1),TRUE),"OK")&gt;0,"OK","NOK")),
              IF(AO$8&gt;=VLOOKUP($A263,'2.2'!$D:$O,5,FALSE),"OK","NOK")),
         "")</f>
        <v/>
      </c>
      <c r="AP263" s="1156" t="str">
        <f ca="1">IF(intern2!AQ99&gt;0,
        IF(AP$166="X",
              IF(COUNTBLANK(INDIRECT(ADDRESS(ROW(AP263),MATCH(AP$167,$166:$166,0),1,1)&amp;":"&amp;ADDRESS(ROW(AP263),COLUMN(AP263)-1,1,1),TRUE))&gt;0,"",
                    IF(COUNTIF(INDIRECT(ADDRESS(ROW(AP263),MATCH(AP$167,$166:$166,0),1,1)&amp;":"&amp;ADDRESS(ROW(AP263),COLUMN(AP263)-1,1,1),TRUE),"OK")&gt;0,"OK","NOK")),
              IF(AP$8&gt;=VLOOKUP($A263,'2.2'!$D:$O,5,FALSE),"OK","NOK")),
         "")</f>
        <v/>
      </c>
      <c r="AQ263" s="1269" t="str">
        <f ca="1">IF(intern2!AR99&gt;0,
        IF(AQ$166="X",
              IF(COUNTBLANK(INDIRECT(ADDRESS(ROW(AQ263),MATCH(AQ$167,$166:$166,0),1,1)&amp;":"&amp;ADDRESS(ROW(AQ263),COLUMN(AQ263)-1,1,1),TRUE))&gt;0,"",
                    IF(COUNTIF(INDIRECT(ADDRESS(ROW(AQ263),MATCH(AQ$167,$166:$166,0),1,1)&amp;":"&amp;ADDRESS(ROW(AQ263),COLUMN(AQ263)-1,1,1),TRUE),"OK")&gt;0,"OK","NOK")),
              IF(AQ$8&gt;=VLOOKUP($A263,'2.2'!$D:$O,5,FALSE),"OK","NOK")),
         "")</f>
        <v/>
      </c>
      <c r="AR263" s="1156" t="str">
        <f ca="1">IF(intern2!AS99&gt;0,
        IF(AR$166="X",
              IF(COUNTBLANK(INDIRECT(ADDRESS(ROW(AR263),MATCH(AR$167,$166:$166,0),1,1)&amp;":"&amp;ADDRESS(ROW(AR263),COLUMN(AR263)-1,1,1),TRUE))&gt;0,"",
                    IF(COUNTIF(INDIRECT(ADDRESS(ROW(AR263),MATCH(AR$167,$166:$166,0),1,1)&amp;":"&amp;ADDRESS(ROW(AR263),COLUMN(AR263)-1,1,1),TRUE),"OK")&gt;0,"OK","NOK")),
              IF(AR$8&gt;=VLOOKUP($A263,'2.2'!$D:$O,5,FALSE),"OK","NOK")),
         "")</f>
        <v/>
      </c>
      <c r="AS263" s="1156" t="str">
        <f ca="1">IF(intern2!AT99&gt;0,
        IF(AS$166="X",
              IF(COUNTBLANK(INDIRECT(ADDRESS(ROW(AS263),MATCH(AS$167,$166:$166,0),1,1)&amp;":"&amp;ADDRESS(ROW(AS263),COLUMN(AS263)-1,1,1),TRUE))&gt;0,"",
                    IF(COUNTIF(INDIRECT(ADDRESS(ROW(AS263),MATCH(AS$167,$166:$166,0),1,1)&amp;":"&amp;ADDRESS(ROW(AS263),COLUMN(AS263)-1,1,1),TRUE),"OK")&gt;0,"OK","NOK")),
              IF(AS$8&gt;=VLOOKUP($A263,'2.2'!$D:$O,5,FALSE),"OK","NOK")),
         "")</f>
        <v/>
      </c>
      <c r="AT263" s="1269" t="str">
        <f ca="1">IF(intern2!AU99&gt;0,
        IF(AT$166="X",
              IF(COUNTBLANK(INDIRECT(ADDRESS(ROW(AT263),MATCH(AT$167,$166:$166,0),1,1)&amp;":"&amp;ADDRESS(ROW(AT263),COLUMN(AT263)-1,1,1),TRUE))&gt;0,"",
                    IF(COUNTIF(INDIRECT(ADDRESS(ROW(AT263),MATCH(AT$167,$166:$166,0),1,1)&amp;":"&amp;ADDRESS(ROW(AT263),COLUMN(AT263)-1,1,1),TRUE),"OK")&gt;0,"OK","NOK")),
              IF(AT$8&gt;=VLOOKUP($A263,'2.2'!$D:$O,5,FALSE),"OK","NOK")),
         "")</f>
        <v/>
      </c>
      <c r="AU263" s="1156" t="str">
        <f ca="1">IF(intern2!AV99&gt;0,
        IF(AU$166="X",
              IF(COUNTBLANK(INDIRECT(ADDRESS(ROW(AU263),MATCH(AU$167,$166:$166,0),1,1)&amp;":"&amp;ADDRESS(ROW(AU263),COLUMN(AU263)-1,1,1),TRUE))&gt;0,"",
                    IF(COUNTIF(INDIRECT(ADDRESS(ROW(AU263),MATCH(AU$167,$166:$166,0),1,1)&amp;":"&amp;ADDRESS(ROW(AU263),COLUMN(AU263)-1,1,1),TRUE),"OK")&gt;0,"OK","NOK")),
              IF(AU$8&gt;=VLOOKUP($A263,'2.2'!$D:$O,5,FALSE),"OK","NOK")),
         "")</f>
        <v/>
      </c>
      <c r="AV263" s="1156" t="str">
        <f ca="1">IF(intern2!AW99&gt;0,
        IF(AV$166="X",
              IF(COUNTBLANK(INDIRECT(ADDRESS(ROW(AV263),MATCH(AV$167,$166:$166,0),1,1)&amp;":"&amp;ADDRESS(ROW(AV263),COLUMN(AV263)-1,1,1),TRUE))&gt;0,"",
                    IF(COUNTIF(INDIRECT(ADDRESS(ROW(AV263),MATCH(AV$167,$166:$166,0),1,1)&amp;":"&amp;ADDRESS(ROW(AV263),COLUMN(AV263)-1,1,1),TRUE),"OK")&gt;0,"OK","NOK")),
              IF(AV$8&gt;=VLOOKUP($A263,'2.2'!$D:$O,5,FALSE),"OK","NOK")),
         "")</f>
        <v/>
      </c>
      <c r="AW263" s="1156" t="str">
        <f ca="1">IF(intern2!AX99&gt;0,
        IF(AW$166="X",
              IF(COUNTBLANK(INDIRECT(ADDRESS(ROW(AW263),MATCH(AW$167,$166:$166,0),1,1)&amp;":"&amp;ADDRESS(ROW(AW263),COLUMN(AW263)-1,1,1),TRUE))&gt;0,"",
                    IF(COUNTIF(INDIRECT(ADDRESS(ROW(AW263),MATCH(AW$167,$166:$166,0),1,1)&amp;":"&amp;ADDRESS(ROW(AW263),COLUMN(AW263)-1,1,1),TRUE),"OK")&gt;0,"OK","NOK")),
              IF(AW$8&gt;=VLOOKUP($A263,'2.2'!$D:$O,5,FALSE),"OK","NOK")),
         "")</f>
        <v/>
      </c>
      <c r="AX263" s="1156" t="str">
        <f ca="1">IF(intern2!AY99&gt;0,
        IF(AX$166="X",
              IF(COUNTBLANK(INDIRECT(ADDRESS(ROW(AX263),MATCH(AX$167,$166:$166,0),1,1)&amp;":"&amp;ADDRESS(ROW(AX263),COLUMN(AX263)-1,1,1),TRUE))&gt;0,"",
                    IF(COUNTIF(INDIRECT(ADDRESS(ROW(AX263),MATCH(AX$167,$166:$166,0),1,1)&amp;":"&amp;ADDRESS(ROW(AX263),COLUMN(AX263)-1,1,1),TRUE),"OK")&gt;0,"OK","NOK")),
              IF(AX$8&gt;=VLOOKUP($A263,'2.2'!$D:$O,5,FALSE),"OK","NOK")),
         "")</f>
        <v/>
      </c>
      <c r="AY263" s="1156" t="str">
        <f ca="1">IF(intern2!AZ99&gt;0,
        IF(AY$166="X",
              IF(COUNTBLANK(INDIRECT(ADDRESS(ROW(AY263),MATCH(AY$167,$166:$166,0),1,1)&amp;":"&amp;ADDRESS(ROW(AY263),COLUMN(AY263)-1,1,1),TRUE))&gt;0,"",
                    IF(COUNTIF(INDIRECT(ADDRESS(ROW(AY263),MATCH(AY$167,$166:$166,0),1,1)&amp;":"&amp;ADDRESS(ROW(AY263),COLUMN(AY263)-1,1,1),TRUE),"OK")&gt;0,"OK","NOK")),
              IF(AY$8&gt;=VLOOKUP($A263,'2.2'!$D:$O,5,FALSE),"OK","NOK")),
         "")</f>
        <v/>
      </c>
      <c r="AZ263" s="1269" t="str">
        <f ca="1">IF(intern2!BA99&gt;0,
        IF(AZ$166="X",
              IF(COUNTBLANK(INDIRECT(ADDRESS(ROW(AZ263),MATCH(AZ$167,$166:$166,0),1,1)&amp;":"&amp;ADDRESS(ROW(AZ263),COLUMN(AZ263)-1,1,1),TRUE))&gt;0,"",
                    IF(COUNTIF(INDIRECT(ADDRESS(ROW(AZ263),MATCH(AZ$167,$166:$166,0),1,1)&amp;":"&amp;ADDRESS(ROW(AZ263),COLUMN(AZ263)-1,1,1),TRUE),"OK")&gt;0,"OK","NOK")),
              IF(AZ$8&gt;=VLOOKUP($A263,'2.2'!$D:$O,5,FALSE),"OK","NOK")),
         "")</f>
        <v/>
      </c>
      <c r="BA263" s="1156" t="str">
        <f ca="1">IF(intern2!BB99&gt;0,
        IF(BA$166="X",
              IF(COUNTBLANK(INDIRECT(ADDRESS(ROW(BA263),MATCH(BA$167,$166:$166,0),1,1)&amp;":"&amp;ADDRESS(ROW(BA263),COLUMN(BA263)-1,1,1),TRUE))&gt;0,"",
                    IF(COUNTIF(INDIRECT(ADDRESS(ROW(BA263),MATCH(BA$167,$166:$166,0),1,1)&amp;":"&amp;ADDRESS(ROW(BA263),COLUMN(BA263)-1,1,1),TRUE),"OK")&gt;0,"OK","NOK")),
              IF(BA$8&gt;=VLOOKUP($A263,'2.2'!$D:$O,5,FALSE),"OK","NOK")),
         "")</f>
        <v/>
      </c>
      <c r="BB263" s="1156" t="str">
        <f ca="1">IF(intern2!BC99&gt;0,
        IF(BB$166="X",
              IF(COUNTBLANK(INDIRECT(ADDRESS(ROW(BB263),MATCH(BB$167,$166:$166,0),1,1)&amp;":"&amp;ADDRESS(ROW(BB263),COLUMN(BB263)-1,1,1),TRUE))&gt;0,"",
                    IF(COUNTIF(INDIRECT(ADDRESS(ROW(BB263),MATCH(BB$167,$166:$166,0),1,1)&amp;":"&amp;ADDRESS(ROW(BB263),COLUMN(BB263)-1,1,1),TRUE),"OK")&gt;0,"OK","NOK")),
              IF(BB$8&gt;=VLOOKUP($A263,'2.2'!$D:$O,5,FALSE),"OK","NOK")),
         "")</f>
        <v/>
      </c>
      <c r="BC263" s="1156" t="str">
        <f ca="1">IF(intern2!BD99&gt;0,
        IF(BC$166="X",
              IF(COUNTBLANK(INDIRECT(ADDRESS(ROW(BC263),MATCH(BC$167,$166:$166,0),1,1)&amp;":"&amp;ADDRESS(ROW(BC263),COLUMN(BC263)-1,1,1),TRUE))&gt;0,"",
                    IF(COUNTIF(INDIRECT(ADDRESS(ROW(BC263),MATCH(BC$167,$166:$166,0),1,1)&amp;":"&amp;ADDRESS(ROW(BC263),COLUMN(BC263)-1,1,1),TRUE),"OK")&gt;0,"OK","NOK")),
              IF(BC$8&gt;=VLOOKUP($A263,'2.2'!$D:$O,5,FALSE),"OK","NOK")),
         "")</f>
        <v/>
      </c>
      <c r="BD263" s="1156" t="str">
        <f ca="1">IF(intern2!BE99&gt;0,
        IF(BD$166="X",
              IF(COUNTBLANK(INDIRECT(ADDRESS(ROW(BD263),MATCH(BD$167,$166:$166,0),1,1)&amp;":"&amp;ADDRESS(ROW(BD263),COLUMN(BD263)-1,1,1),TRUE))&gt;0,"",
                    IF(COUNTIF(INDIRECT(ADDRESS(ROW(BD263),MATCH(BD$167,$166:$166,0),1,1)&amp;":"&amp;ADDRESS(ROW(BD263),COLUMN(BD263)-1,1,1),TRUE),"OK")&gt;0,"OK","NOK")),
              IF(BD$8&gt;=VLOOKUP($A263,'2.2'!$D:$O,5,FALSE),"OK","NOK")),
         "")</f>
        <v/>
      </c>
      <c r="BE263" s="1156" t="str">
        <f ca="1">IF(intern2!BF99&gt;0,
        IF(BE$166="X",
              IF(COUNTBLANK(INDIRECT(ADDRESS(ROW(BE263),MATCH(BE$167,$166:$166,0),1,1)&amp;":"&amp;ADDRESS(ROW(BE263),COLUMN(BE263)-1,1,1),TRUE))&gt;0,"",
                    IF(COUNTIF(INDIRECT(ADDRESS(ROW(BE263),MATCH(BE$167,$166:$166,0),1,1)&amp;":"&amp;ADDRESS(ROW(BE263),COLUMN(BE263)-1,1,1),TRUE),"OK")&gt;0,"OK","NOK")),
              IF(BE$8&gt;=VLOOKUP($A263,'2.2'!$D:$O,5,FALSE),"OK","NOK")),
         "")</f>
        <v/>
      </c>
      <c r="BF263" s="1170" t="str">
        <f ca="1">IF(intern2!BG99&gt;0,
        IF(BF$166="X",
              IF(COUNTBLANK(INDIRECT(ADDRESS(ROW(BF263),MATCH(BF$167,$166:$166,0),1,1)&amp;":"&amp;ADDRESS(ROW(BF263),COLUMN(BF263)-1,1,1),TRUE))&gt;0,"",
                    IF(COUNTIF(INDIRECT(ADDRESS(ROW(BF263),MATCH(BF$167,$166:$166,0),1,1)&amp;":"&amp;ADDRESS(ROW(BF263),COLUMN(BF263)-1,1,1),TRUE),"OK")&gt;0,"OK","NOK")),
              IF(BF$8&gt;=VLOOKUP($A263,'2.2'!$D:$O,5,FALSE),"OK","NOK")),
         "")</f>
        <v/>
      </c>
      <c r="BG263" s="1269" t="str">
        <f ca="1">IF(intern2!BH99&gt;0,
        IF(BG$166="X",
              IF(COUNTBLANK(INDIRECT(ADDRESS(ROW(BG263),MATCH(BG$167,$166:$166,0),1,1)&amp;":"&amp;ADDRESS(ROW(BG263),COLUMN(BG263)-1,1,1),TRUE))&gt;0,"",
                    IF(COUNTIF(INDIRECT(ADDRESS(ROW(BG263),MATCH(BG$167,$166:$166,0),1,1)&amp;":"&amp;ADDRESS(ROW(BG263),COLUMN(BG263)-1,1,1),TRUE),"OK")&gt;0,"OK","NOK")),
              IF(BG$8&gt;=VLOOKUP($A263,'2.2'!$D:$O,5,FALSE),"OK","NOK")),
         "")</f>
        <v/>
      </c>
      <c r="BH263" s="1176" t="str">
        <f t="shared" ca="1" si="77"/>
        <v>NOK</v>
      </c>
      <c r="BI263" s="1176"/>
    </row>
    <row r="264" spans="1:61" x14ac:dyDescent="0.25">
      <c r="A264" s="716" t="str">
        <f t="shared" ref="A264:B264" si="108">+A104</f>
        <v>TPL1</v>
      </c>
      <c r="B264" s="1157" t="str">
        <f t="shared" si="108"/>
        <v>Trapianto cardiaco (CIMAS)</v>
      </c>
      <c r="C264" s="1156" t="str">
        <f ca="1">IF(intern2!D100&gt;0,
        IF(C$166="X",
              IF(COUNTBLANK(INDIRECT(ADDRESS(ROW(C264),MATCH(C$167,$166:$166,0),1,1)&amp;":"&amp;ADDRESS(ROW(C264),COLUMN(C264)-1,1,1),TRUE))&gt;0,"",
                    IF(COUNTIF(INDIRECT(ADDRESS(ROW(C264),MATCH(C$167,$166:$166,0),1,1)&amp;":"&amp;ADDRESS(ROW(C264),COLUMN(C264)-1,1,1),TRUE),"OK")&gt;0,"OK","NOK")),
              IF(C$8&gt;=VLOOKUP($A264,'2.2'!$D:$O,5,FALSE),"OK","NOK")),
         "")</f>
        <v/>
      </c>
      <c r="D264" s="1156" t="str">
        <f ca="1">IF(intern2!E100&gt;0,
        IF(D$166="X",
              IF(COUNTBLANK(INDIRECT(ADDRESS(ROW(D264),MATCH(D$167,$166:$166,0),1,1)&amp;":"&amp;ADDRESS(ROW(D264),COLUMN(D264)-1,1,1),TRUE))&gt;0,"",
                    IF(COUNTIF(INDIRECT(ADDRESS(ROW(D264),MATCH(D$167,$166:$166,0),1,1)&amp;":"&amp;ADDRESS(ROW(D264),COLUMN(D264)-1,1,1),TRUE),"OK")&gt;0,"OK","NOK")),
              IF(D$8&gt;=VLOOKUP($A264,'2.2'!$D:$O,5,FALSE),"OK","NOK")),
         "")</f>
        <v/>
      </c>
      <c r="E264" s="1156" t="str">
        <f ca="1">IF(intern2!F100&gt;0,
        IF(E$166="X",
              IF(COUNTBLANK(INDIRECT(ADDRESS(ROW(E264),MATCH(E$167,$166:$166,0),1,1)&amp;":"&amp;ADDRESS(ROW(E264),COLUMN(E264)-1,1,1),TRUE))&gt;0,"",
                    IF(COUNTIF(INDIRECT(ADDRESS(ROW(E264),MATCH(E$167,$166:$166,0),1,1)&amp;":"&amp;ADDRESS(ROW(E264),COLUMN(E264)-1,1,1),TRUE),"OK")&gt;0,"OK","NOK")),
              IF(E$8&gt;=VLOOKUP($A264,'2.2'!$D:$O,5,FALSE),"OK","NOK")),
         "")</f>
        <v/>
      </c>
      <c r="F264" s="1156" t="str">
        <f ca="1">IF(intern2!G100&gt;0,
        IF(F$166="X",
              IF(COUNTBLANK(INDIRECT(ADDRESS(ROW(F264),MATCH(F$167,$166:$166,0),1,1)&amp;":"&amp;ADDRESS(ROW(F264),COLUMN(F264)-1,1,1),TRUE))&gt;0,"",
                    IF(COUNTIF(INDIRECT(ADDRESS(ROW(F264),MATCH(F$167,$166:$166,0),1,1)&amp;":"&amp;ADDRESS(ROW(F264),COLUMN(F264)-1,1,1),TRUE),"OK")&gt;0,"OK","NOK")),
              IF(F$8&gt;=VLOOKUP($A264,'2.2'!$D:$O,5,FALSE),"OK","NOK")),
         "")</f>
        <v/>
      </c>
      <c r="G264" s="1156" t="str">
        <f ca="1">IF(intern2!H100&gt;0,
        IF(G$166="X",
              IF(COUNTBLANK(INDIRECT(ADDRESS(ROW(G264),MATCH(G$167,$166:$166,0),1,1)&amp;":"&amp;ADDRESS(ROW(G264),COLUMN(G264)-1,1,1),TRUE))&gt;0,"",
                    IF(COUNTIF(INDIRECT(ADDRESS(ROW(G264),MATCH(G$167,$166:$166,0),1,1)&amp;":"&amp;ADDRESS(ROW(G264),COLUMN(G264)-1,1,1),TRUE),"OK")&gt;0,"OK","NOK")),
              IF(G$8&gt;=VLOOKUP($A264,'2.2'!$D:$O,5,FALSE),"OK","NOK")),
         "")</f>
        <v/>
      </c>
      <c r="H264" s="1156" t="str">
        <f ca="1">IF(intern2!I100&gt;0,
        IF(H$166="X",
              IF(COUNTBLANK(INDIRECT(ADDRESS(ROW(H264),MATCH(H$167,$166:$166,0),1,1)&amp;":"&amp;ADDRESS(ROW(H264),COLUMN(H264)-1,1,1),TRUE))&gt;0,"",
                    IF(COUNTIF(INDIRECT(ADDRESS(ROW(H264),MATCH(H$167,$166:$166,0),1,1)&amp;":"&amp;ADDRESS(ROW(H264),COLUMN(H264)-1,1,1),TRUE),"OK")&gt;0,"OK","NOK")),
              IF(H$8&gt;=VLOOKUP($A264,'2.2'!$D:$O,5,FALSE),"OK","NOK")),
         "")</f>
        <v/>
      </c>
      <c r="I264" s="1269" t="str">
        <f ca="1">IF(intern2!J100&gt;0,
        IF(I$166="X",
              IF(COUNTBLANK(INDIRECT(ADDRESS(ROW(I264),MATCH(I$167,$166:$166,0),1,1)&amp;":"&amp;ADDRESS(ROW(I264),COLUMN(I264)-1,1,1),TRUE))&gt;0,"",
                    IF(COUNTIF(INDIRECT(ADDRESS(ROW(I264),MATCH(I$167,$166:$166,0),1,1)&amp;":"&amp;ADDRESS(ROW(I264),COLUMN(I264)-1,1,1),TRUE),"OK")&gt;0,"OK","NOK")),
              IF(I$8&gt;=VLOOKUP($A264,'2.2'!$D:$O,5,FALSE),"OK","NOK")),
         "")</f>
        <v/>
      </c>
      <c r="J264" s="1159" t="str">
        <f ca="1">IF(intern2!K100&gt;0,
        IF(J$166="X",
              IF(COUNTBLANK(INDIRECT(ADDRESS(ROW(J264),MATCH(J$167,$166:$166,0),1,1)&amp;":"&amp;ADDRESS(ROW(J264),COLUMN(J264)-1,1,1),TRUE))&gt;0,"",
                    IF(COUNTIF(INDIRECT(ADDRESS(ROW(J264),MATCH(J$167,$166:$166,0),1,1)&amp;":"&amp;ADDRESS(ROW(J264),COLUMN(J264)-1,1,1),TRUE),"OK")&gt;0,"OK","NOK")),
              IF(J$8&gt;=VLOOKUP($A264,'2.2'!$D:$O,5,FALSE),"OK","NOK")),
         "")</f>
        <v/>
      </c>
      <c r="K264" s="1156" t="str">
        <f ca="1">IF(intern2!L100&gt;0,
        IF(K$166="X",
              IF(COUNTBLANK(INDIRECT(ADDRESS(ROW(K264),MATCH(K$167,$166:$166,0),1,1)&amp;":"&amp;ADDRESS(ROW(K264),COLUMN(K264)-1,1,1),TRUE))&gt;0,"",
                    IF(COUNTIF(INDIRECT(ADDRESS(ROW(K264),MATCH(K$167,$166:$166,0),1,1)&amp;":"&amp;ADDRESS(ROW(K264),COLUMN(K264)-1,1,1),TRUE),"OK")&gt;0,"OK","NOK")),
              IF(K$8&gt;=VLOOKUP($A264,'2.2'!$D:$O,5,FALSE),"OK","NOK")),
         "")</f>
        <v/>
      </c>
      <c r="L264" s="1156" t="str">
        <f ca="1">IF(intern2!M100&gt;0,
        IF(L$166="X",
              IF(COUNTBLANK(INDIRECT(ADDRESS(ROW(L264),MATCH(L$167,$166:$166,0),1,1)&amp;":"&amp;ADDRESS(ROW(L264),COLUMN(L264)-1,1,1),TRUE))&gt;0,"",
                    IF(COUNTIF(INDIRECT(ADDRESS(ROW(L264),MATCH(L$167,$166:$166,0),1,1)&amp;":"&amp;ADDRESS(ROW(L264),COLUMN(L264)-1,1,1),TRUE),"OK")&gt;0,"OK","NOK")),
              IF(L$8&gt;=VLOOKUP($A264,'2.2'!$D:$O,5,FALSE),"OK","NOK")),
         "")</f>
        <v/>
      </c>
      <c r="M264" s="1156" t="str">
        <f ca="1">IF(intern2!N100&gt;0,
        IF(M$166="X",
              IF(COUNTBLANK(INDIRECT(ADDRESS(ROW(M264),MATCH(M$167,$166:$166,0),1,1)&amp;":"&amp;ADDRESS(ROW(M264),COLUMN(M264)-1,1,1),TRUE))&gt;0,"",
                    IF(COUNTIF(INDIRECT(ADDRESS(ROW(M264),MATCH(M$167,$166:$166,0),1,1)&amp;":"&amp;ADDRESS(ROW(M264),COLUMN(M264)-1,1,1),TRUE),"OK")&gt;0,"OK","NOK")),
              IF(M$8&gt;=VLOOKUP($A264,'2.2'!$D:$O,5,FALSE),"OK","NOK")),
         "")</f>
        <v/>
      </c>
      <c r="N264" s="1156" t="str">
        <f ca="1">IF(intern2!O100&gt;0,
        IF(N$166="X",
              IF(COUNTBLANK(INDIRECT(ADDRESS(ROW(N264),MATCH(N$167,$166:$166,0),1,1)&amp;":"&amp;ADDRESS(ROW(N264),COLUMN(N264)-1,1,1),TRUE))&gt;0,"",
                    IF(COUNTIF(INDIRECT(ADDRESS(ROW(N264),MATCH(N$167,$166:$166,0),1,1)&amp;":"&amp;ADDRESS(ROW(N264),COLUMN(N264)-1,1,1),TRUE),"OK")&gt;0,"OK","NOK")),
              IF(N$8&gt;=VLOOKUP($A264,'2.2'!$D:$O,5,FALSE),"OK","NOK")),
         "")</f>
        <v/>
      </c>
      <c r="O264" s="1156" t="str">
        <f ca="1">IF(intern2!P100&gt;0,
        IF(O$166="X",
              IF(COUNTBLANK(INDIRECT(ADDRESS(ROW(O264),MATCH(O$167,$166:$166,0),1,1)&amp;":"&amp;ADDRESS(ROW(O264),COLUMN(O264)-1,1,1),TRUE))&gt;0,"",
                    IF(COUNTIF(INDIRECT(ADDRESS(ROW(O264),MATCH(O$167,$166:$166,0),1,1)&amp;":"&amp;ADDRESS(ROW(O264),COLUMN(O264)-1,1,1),TRUE),"OK")&gt;0,"OK","NOK")),
              IF(O$8&gt;=VLOOKUP($A264,'2.2'!$D:$O,5,FALSE),"OK","NOK")),
         "")</f>
        <v/>
      </c>
      <c r="P264" s="1156" t="str">
        <f ca="1">IF(intern2!Q100&gt;0,
        IF(P$166="X",
              IF(COUNTBLANK(INDIRECT(ADDRESS(ROW(P264),MATCH(P$167,$166:$166,0),1,1)&amp;":"&amp;ADDRESS(ROW(P264),COLUMN(P264)-1,1,1),TRUE))&gt;0,"",
                    IF(COUNTIF(INDIRECT(ADDRESS(ROW(P264),MATCH(P$167,$166:$166,0),1,1)&amp;":"&amp;ADDRESS(ROW(P264),COLUMN(P264)-1,1,1),TRUE),"OK")&gt;0,"OK","NOK")),
              IF(P$8&gt;=VLOOKUP($A264,'2.2'!$D:$O,5,FALSE),"OK","NOK")),
         "")</f>
        <v/>
      </c>
      <c r="Q264" s="1156" t="str">
        <f ca="1">IF(intern2!R100&gt;0,
        IF(Q$166="X",
              IF(COUNTBLANK(INDIRECT(ADDRESS(ROW(Q264),MATCH(Q$167,$166:$166,0),1,1)&amp;":"&amp;ADDRESS(ROW(Q264),COLUMN(Q264)-1,1,1),TRUE))&gt;0,"",
                    IF(COUNTIF(INDIRECT(ADDRESS(ROW(Q264),MATCH(Q$167,$166:$166,0),1,1)&amp;":"&amp;ADDRESS(ROW(Q264),COLUMN(Q264)-1,1,1),TRUE),"OK")&gt;0,"OK","NOK")),
              IF(Q$8&gt;=VLOOKUP($A264,'2.2'!$D:$O,5,FALSE),"OK","NOK")),
         "")</f>
        <v>OK</v>
      </c>
      <c r="R264" s="1159" t="str">
        <f ca="1">IF(intern2!S100&gt;0,
        IF(R$166="X",
              IF(COUNTBLANK(INDIRECT(ADDRESS(ROW(R264),MATCH(R$167,$166:$166,0),1,1)&amp;":"&amp;ADDRESS(ROW(R264),COLUMN(R264)-1,1,1),TRUE))&gt;0,"",
                    IF(COUNTIF(INDIRECT(ADDRESS(ROW(R264),MATCH(R$167,$166:$166,0),1,1)&amp;":"&amp;ADDRESS(ROW(R264),COLUMN(R264)-1,1,1),TRUE),"OK")&gt;0,"OK","NOK")),
              IF(R$8&gt;=VLOOKUP($A264,'2.2'!$D:$O,5,FALSE),"OK","NOK")),
         "")</f>
        <v/>
      </c>
      <c r="S264" s="1159" t="str">
        <f ca="1">IF(intern2!T100&gt;0,
        IF(S$166="X",
              IF(COUNTBLANK(INDIRECT(ADDRESS(ROW(S264),MATCH(S$167,$166:$166,0),1,1)&amp;":"&amp;ADDRESS(ROW(S264),COLUMN(S264)-1,1,1),TRUE))&gt;0,"",
                    IF(COUNTIF(INDIRECT(ADDRESS(ROW(S264),MATCH(S$167,$166:$166,0),1,1)&amp;":"&amp;ADDRESS(ROW(S264),COLUMN(S264)-1,1,1),TRUE),"OK")&gt;0,"OK","NOK")),
              IF(S$8&gt;=VLOOKUP($A264,'2.2'!$D:$O,5,FALSE),"OK","NOK")),
         "")</f>
        <v/>
      </c>
      <c r="T264" s="1156" t="str">
        <f ca="1">IF(intern2!U100&gt;0,
        IF(T$166="X",
              IF(COUNTBLANK(INDIRECT(ADDRESS(ROW(T264),MATCH(T$167,$166:$166,0),1,1)&amp;":"&amp;ADDRESS(ROW(T264),COLUMN(T264)-1,1,1),TRUE))&gt;0,"",
                    IF(COUNTIF(INDIRECT(ADDRESS(ROW(T264),MATCH(T$167,$166:$166,0),1,1)&amp;":"&amp;ADDRESS(ROW(T264),COLUMN(T264)-1,1,1),TRUE),"OK")&gt;0,"OK","NOK")),
              IF(T$8&gt;=VLOOKUP($A264,'2.2'!$D:$O,5,FALSE),"OK","NOK")),
         "")</f>
        <v/>
      </c>
      <c r="U264" s="1156" t="str">
        <f ca="1">IF(intern2!V100&gt;0,
        IF(U$166="X",
              IF(COUNTBLANK(INDIRECT(ADDRESS(ROW(U264),MATCH(U$167,$166:$166,0),1,1)&amp;":"&amp;ADDRESS(ROW(U264),COLUMN(U264)-1,1,1),TRUE))&gt;0,"",
                    IF(COUNTIF(INDIRECT(ADDRESS(ROW(U264),MATCH(U$167,$166:$166,0),1,1)&amp;":"&amp;ADDRESS(ROW(U264),COLUMN(U264)-1,1,1),TRUE),"OK")&gt;0,"OK","NOK")),
              IF(U$8&gt;=VLOOKUP($A264,'2.2'!$D:$O,5,FALSE),"OK","NOK")),
         "")</f>
        <v/>
      </c>
      <c r="V264" s="1156" t="str">
        <f ca="1">IF(intern2!W100&gt;0,
        IF(V$166="X",
              IF(COUNTBLANK(INDIRECT(ADDRESS(ROW(V264),MATCH(V$167,$166:$166,0),1,1)&amp;":"&amp;ADDRESS(ROW(V264),COLUMN(V264)-1,1,1),TRUE))&gt;0,"",
                    IF(COUNTIF(INDIRECT(ADDRESS(ROW(V264),MATCH(V$167,$166:$166,0),1,1)&amp;":"&amp;ADDRESS(ROW(V264),COLUMN(V264)-1,1,1),TRUE),"OK")&gt;0,"OK","NOK")),
              IF(V$8&gt;=VLOOKUP($A264,'2.2'!$D:$O,5,FALSE),"OK","NOK")),
         "")</f>
        <v/>
      </c>
      <c r="W264" s="1156" t="str">
        <f ca="1">IF(intern2!X100&gt;0,
        IF(W$166="X",
              IF(COUNTBLANK(INDIRECT(ADDRESS(ROW(W264),MATCH(W$167,$166:$166,0),1,1)&amp;":"&amp;ADDRESS(ROW(W264),COLUMN(W264)-1,1,1),TRUE))&gt;0,"",
                    IF(COUNTIF(INDIRECT(ADDRESS(ROW(W264),MATCH(W$167,$166:$166,0),1,1)&amp;":"&amp;ADDRESS(ROW(W264),COLUMN(W264)-1,1,1),TRUE),"OK")&gt;0,"OK","NOK")),
              IF(W$8&gt;=VLOOKUP($A264,'2.2'!$D:$O,5,FALSE),"OK","NOK")),
         "")</f>
        <v/>
      </c>
      <c r="X264" s="1156" t="str">
        <f ca="1">IF(intern2!Y100&gt;0,
        IF(X$166="X",
              IF(COUNTBLANK(INDIRECT(ADDRESS(ROW(X264),MATCH(X$167,$166:$166,0),1,1)&amp;":"&amp;ADDRESS(ROW(X264),COLUMN(X264)-1,1,1),TRUE))&gt;0,"",
                    IF(COUNTIF(INDIRECT(ADDRESS(ROW(X264),MATCH(X$167,$166:$166,0),1,1)&amp;":"&amp;ADDRESS(ROW(X264),COLUMN(X264)-1,1,1),TRUE),"OK")&gt;0,"OK","NOK")),
              IF(X$8&gt;=VLOOKUP($A264,'2.2'!$D:$O,5,FALSE),"OK","NOK")),
         "")</f>
        <v/>
      </c>
      <c r="Y264" s="1170" t="str">
        <f ca="1">IF(intern2!Z100&gt;0,
        IF(Y$166="X",
              IF(COUNTBLANK(INDIRECT(ADDRESS(ROW(Y264),MATCH(Y$167,$166:$166,0),1,1)&amp;":"&amp;ADDRESS(ROW(Y264),COLUMN(Y264)-1,1,1),TRUE))&gt;0,"",
                    IF(COUNTIF(INDIRECT(ADDRESS(ROW(Y264),MATCH(Y$167,$166:$166,0),1,1)&amp;":"&amp;ADDRESS(ROW(Y264),COLUMN(Y264)-1,1,1),TRUE),"OK")&gt;0,"OK","NOK")),
              IF(Y$8&gt;=VLOOKUP($A264,'2.2'!$D:$O,5,FALSE),"OK","NOK")),
         "")</f>
        <v/>
      </c>
      <c r="Z264" s="1269" t="str">
        <f ca="1">IF(intern2!AA100&gt;0,
        IF(Z$166="X",
              IF(COUNTBLANK(INDIRECT(ADDRESS(ROW(Z264),MATCH(Z$167,$166:$166,0),1,1)&amp;":"&amp;ADDRESS(ROW(Z264),COLUMN(Z264)-1,1,1),TRUE))&gt;0,"",
                    IF(COUNTIF(INDIRECT(ADDRESS(ROW(Z264),MATCH(Z$167,$166:$166,0),1,1)&amp;":"&amp;ADDRESS(ROW(Z264),COLUMN(Z264)-1,1,1),TRUE),"OK")&gt;0,"OK","NOK")),
              IF(Z$8&gt;=VLOOKUP($A264,'2.2'!$D:$O,5,FALSE),"OK","NOK")),
         "")</f>
        <v/>
      </c>
      <c r="AA264" s="1156" t="str">
        <f ca="1">IF(intern2!AB100&gt;0,
        IF(AA$166="X",
              IF(COUNTBLANK(INDIRECT(ADDRESS(ROW(AA264),MATCH(AA$167,$166:$166,0),1,1)&amp;":"&amp;ADDRESS(ROW(AA264),COLUMN(AA264)-1,1,1),TRUE))&gt;0,"",
                    IF(COUNTIF(INDIRECT(ADDRESS(ROW(AA264),MATCH(AA$167,$166:$166,0),1,1)&amp;":"&amp;ADDRESS(ROW(AA264),COLUMN(AA264)-1,1,1),TRUE),"OK")&gt;0,"OK","NOK")),
              IF(AA$8&gt;=VLOOKUP($A264,'2.2'!$D:$O,5,FALSE),"OK","NOK")),
         "")</f>
        <v/>
      </c>
      <c r="AB264" s="1156" t="str">
        <f ca="1">IF(intern2!AC100&gt;0,
        IF(AB$166="X",
              IF(COUNTBLANK(INDIRECT(ADDRESS(ROW(AB264),MATCH(AB$167,$166:$166,0),1,1)&amp;":"&amp;ADDRESS(ROW(AB264),COLUMN(AB264)-1,1,1),TRUE))&gt;0,"",
                    IF(COUNTIF(INDIRECT(ADDRESS(ROW(AB264),MATCH(AB$167,$166:$166,0),1,1)&amp;":"&amp;ADDRESS(ROW(AB264),COLUMN(AB264)-1,1,1),TRUE),"OK")&gt;0,"OK","NOK")),
              IF(AB$8&gt;=VLOOKUP($A264,'2.2'!$D:$O,5,FALSE),"OK","NOK")),
         "")</f>
        <v/>
      </c>
      <c r="AC264" s="1156" t="str">
        <f ca="1">IF(intern2!AD100&gt;0,
        IF(AC$166="X",
              IF(COUNTBLANK(INDIRECT(ADDRESS(ROW(AC264),MATCH(AC$167,$166:$166,0),1,1)&amp;":"&amp;ADDRESS(ROW(AC264),COLUMN(AC264)-1,1,1),TRUE))&gt;0,"",
                    IF(COUNTIF(INDIRECT(ADDRESS(ROW(AC264),MATCH(AC$167,$166:$166,0),1,1)&amp;":"&amp;ADDRESS(ROW(AC264),COLUMN(AC264)-1,1,1),TRUE),"OK")&gt;0,"OK","NOK")),
              IF(AC$8&gt;=VLOOKUP($A264,'2.2'!$D:$O,5,FALSE),"OK","NOK")),
         "")</f>
        <v/>
      </c>
      <c r="AD264" s="1156" t="str">
        <f ca="1">IF(intern2!AE100&gt;0,
        IF(AD$166="X",
              IF(COUNTBLANK(INDIRECT(ADDRESS(ROW(AD264),MATCH(AD$167,$166:$166,0),1,1)&amp;":"&amp;ADDRESS(ROW(AD264),COLUMN(AD264)-1,1,1),TRUE))&gt;0,"",
                    IF(COUNTIF(INDIRECT(ADDRESS(ROW(AD264),MATCH(AD$167,$166:$166,0),1,1)&amp;":"&amp;ADDRESS(ROW(AD264),COLUMN(AD264)-1,1,1),TRUE),"OK")&gt;0,"OK","NOK")),
              IF(AD$8&gt;=VLOOKUP($A264,'2.2'!$D:$O,5,FALSE),"OK","NOK")),
         "")</f>
        <v/>
      </c>
      <c r="AE264" s="1160" t="str">
        <f ca="1">IF(intern2!AF100&gt;0,
        IF(AE$166="X",
              IF(COUNTBLANK(INDIRECT(ADDRESS(ROW(AE264),MATCH(AE$167,$166:$166,0),1,1)&amp;":"&amp;ADDRESS(ROW(AE264),COLUMN(AE264)-1,1,1),TRUE))&gt;0,"",
                    IF(COUNTIF(INDIRECT(ADDRESS(ROW(AE264),MATCH(AE$167,$166:$166,0),1,1)&amp;":"&amp;ADDRESS(ROW(AE264),COLUMN(AE264)-1,1,1),TRUE),"OK")&gt;0,"OK","NOK")),
              IF(AE$8&gt;=VLOOKUP($A264,'2.2'!$D:$O,5,FALSE),"OK","NOK")),
         "")</f>
        <v/>
      </c>
      <c r="AF264" s="1269" t="str">
        <f ca="1">IF(intern2!AG100&gt;0,
        IF(AF$166="X",
              IF(COUNTBLANK(INDIRECT(ADDRESS(ROW(AF264),MATCH(AF$167,$166:$166,0),1,1)&amp;":"&amp;ADDRESS(ROW(AF264),COLUMN(AF264)-1,1,1),TRUE))&gt;0,"",
                    IF(COUNTIF(INDIRECT(ADDRESS(ROW(AF264),MATCH(AF$167,$166:$166,0),1,1)&amp;":"&amp;ADDRESS(ROW(AF264),COLUMN(AF264)-1,1,1),TRUE),"OK")&gt;0,"OK","NOK")),
              IF(AF$8&gt;=VLOOKUP($A264,'2.2'!$D:$O,5,FALSE),"OK","NOK")),
         "")</f>
        <v/>
      </c>
      <c r="AG264" s="1160" t="str">
        <f ca="1">IF(intern2!AH100&gt;0,
        IF(AG$166="X",
              IF(COUNTBLANK(INDIRECT(ADDRESS(ROW(AG264),MATCH(AG$167,$166:$166,0),1,1)&amp;":"&amp;ADDRESS(ROW(AG264),COLUMN(AG264)-1,1,1),TRUE))&gt;0,"",
                    IF(COUNTIF(INDIRECT(ADDRESS(ROW(AG264),MATCH(AG$167,$166:$166,0),1,1)&amp;":"&amp;ADDRESS(ROW(AG264),COLUMN(AG264)-1,1,1),TRUE),"OK")&gt;0,"OK","NOK")),
              IF(AG$8&gt;=VLOOKUP($A264,'2.2'!$D:$O,5,FALSE),"OK","NOK")),
         "")</f>
        <v/>
      </c>
      <c r="AH264" s="1160" t="str">
        <f ca="1">IF(intern2!AI100&gt;0,
        IF(AH$166="X",
              IF(COUNTBLANK(INDIRECT(ADDRESS(ROW(AH264),MATCH(AH$167,$166:$166,0),1,1)&amp;":"&amp;ADDRESS(ROW(AH264),COLUMN(AH264)-1,1,1),TRUE))&gt;0,"",
                    IF(COUNTIF(INDIRECT(ADDRESS(ROW(AH264),MATCH(AH$167,$166:$166,0),1,1)&amp;":"&amp;ADDRESS(ROW(AH264),COLUMN(AH264)-1,1,1),TRUE),"OK")&gt;0,"OK","NOK")),
              IF(AH$8&gt;=VLOOKUP($A264,'2.2'!$D:$O,5,FALSE),"OK","NOK")),
         "")</f>
        <v/>
      </c>
      <c r="AI264" s="1156" t="str">
        <f ca="1">IF(intern2!AJ100&gt;0,
        IF(AI$166="X",
              IF(COUNTBLANK(INDIRECT(ADDRESS(ROW(AI264),MATCH(AI$167,$166:$166,0),1,1)&amp;":"&amp;ADDRESS(ROW(AI264),COLUMN(AI264)-1,1,1),TRUE))&gt;0,"",
                    IF(COUNTIF(INDIRECT(ADDRESS(ROW(AI264),MATCH(AI$167,$166:$166,0),1,1)&amp;":"&amp;ADDRESS(ROW(AI264),COLUMN(AI264)-1,1,1),TRUE),"OK")&gt;0,"OK","NOK")),
              IF(AI$8&gt;=VLOOKUP($A264,'2.2'!$D:$O,5,FALSE),"OK","NOK")),
         "")</f>
        <v/>
      </c>
      <c r="AJ264" s="1156" t="str">
        <f ca="1">IF(intern2!AK100&gt;0,
        IF(AJ$166="X",
              IF(COUNTBLANK(INDIRECT(ADDRESS(ROW(AJ264),MATCH(AJ$167,$166:$166,0),1,1)&amp;":"&amp;ADDRESS(ROW(AJ264),COLUMN(AJ264)-1,1,1),TRUE))&gt;0,"",
                    IF(COUNTIF(INDIRECT(ADDRESS(ROW(AJ264),MATCH(AJ$167,$166:$166,0),1,1)&amp;":"&amp;ADDRESS(ROW(AJ264),COLUMN(AJ264)-1,1,1),TRUE),"OK")&gt;0,"OK","NOK")),
              IF(AJ$8&gt;=VLOOKUP($A264,'2.2'!$D:$O,5,FALSE),"OK","NOK")),
         "")</f>
        <v/>
      </c>
      <c r="AK264" s="1156" t="str">
        <f ca="1">IF(intern2!AL100&gt;0,
        IF(AK$166="X",
              IF(COUNTBLANK(INDIRECT(ADDRESS(ROW(AK264),MATCH(AK$167,$166:$166,0),1,1)&amp;":"&amp;ADDRESS(ROW(AK264),COLUMN(AK264)-1,1,1),TRUE))&gt;0,"",
                    IF(COUNTIF(INDIRECT(ADDRESS(ROW(AK264),MATCH(AK$167,$166:$166,0),1,1)&amp;":"&amp;ADDRESS(ROW(AK264),COLUMN(AK264)-1,1,1),TRUE),"OK")&gt;0,"OK","NOK")),
              IF(AK$8&gt;=VLOOKUP($A264,'2.2'!$D:$O,5,FALSE),"OK","NOK")),
         "")</f>
        <v/>
      </c>
      <c r="AL264" s="1156" t="str">
        <f ca="1">IF(intern2!AM100&gt;0,
        IF(AL$166="X",
              IF(COUNTBLANK(INDIRECT(ADDRESS(ROW(AL264),MATCH(AL$167,$166:$166,0),1,1)&amp;":"&amp;ADDRESS(ROW(AL264),COLUMN(AL264)-1,1,1),TRUE))&gt;0,"",
                    IF(COUNTIF(INDIRECT(ADDRESS(ROW(AL264),MATCH(AL$167,$166:$166,0),1,1)&amp;":"&amp;ADDRESS(ROW(AL264),COLUMN(AL264)-1,1,1),TRUE),"OK")&gt;0,"OK","NOK")),
              IF(AL$8&gt;=VLOOKUP($A264,'2.2'!$D:$O,5,FALSE),"OK","NOK")),
         "")</f>
        <v/>
      </c>
      <c r="AM264" s="1269" t="str">
        <f ca="1">IF(intern2!AN100&gt;0,
        IF(AM$166="X",
              IF(COUNTBLANK(INDIRECT(ADDRESS(ROW(AM264),MATCH(AM$167,$166:$166,0),1,1)&amp;":"&amp;ADDRESS(ROW(AM264),COLUMN(AM264)-1,1,1),TRUE))&gt;0,"",
                    IF(COUNTIF(INDIRECT(ADDRESS(ROW(AM264),MATCH(AM$167,$166:$166,0),1,1)&amp;":"&amp;ADDRESS(ROW(AM264),COLUMN(AM264)-1,1,1),TRUE),"OK")&gt;0,"OK","NOK")),
              IF(AM$8&gt;=VLOOKUP($A264,'2.2'!$D:$O,5,FALSE),"OK","NOK")),
         "")</f>
        <v/>
      </c>
      <c r="AN264" s="1170" t="str">
        <f ca="1">IF(intern2!AO100&gt;0,
        IF(AN$166="X",
              IF(COUNTBLANK(INDIRECT(ADDRESS(ROW(AN264),MATCH(AN$167,$166:$166,0),1,1)&amp;":"&amp;ADDRESS(ROW(AN264),COLUMN(AN264)-1,1,1),TRUE))&gt;0,"",
                    IF(COUNTIF(INDIRECT(ADDRESS(ROW(AN264),MATCH(AN$167,$166:$166,0),1,1)&amp;":"&amp;ADDRESS(ROW(AN264),COLUMN(AN264)-1,1,1),TRUE),"OK")&gt;0,"OK","NOK")),
              IF(AN$8&gt;=VLOOKUP($A264,'2.2'!$D:$O,5,FALSE),"OK","NOK")),
         "")</f>
        <v/>
      </c>
      <c r="AO264" s="1156" t="str">
        <f ca="1">IF(intern2!AP100&gt;0,
        IF(AO$166="X",
              IF(COUNTBLANK(INDIRECT(ADDRESS(ROW(AO264),MATCH(AO$167,$166:$166,0),1,1)&amp;":"&amp;ADDRESS(ROW(AO264),COLUMN(AO264)-1,1,1),TRUE))&gt;0,"",
                    IF(COUNTIF(INDIRECT(ADDRESS(ROW(AO264),MATCH(AO$167,$166:$166,0),1,1)&amp;":"&amp;ADDRESS(ROW(AO264),COLUMN(AO264)-1,1,1),TRUE),"OK")&gt;0,"OK","NOK")),
              IF(AO$8&gt;=VLOOKUP($A264,'2.2'!$D:$O,5,FALSE),"OK","NOK")),
         "")</f>
        <v/>
      </c>
      <c r="AP264" s="1156" t="str">
        <f ca="1">IF(intern2!AQ100&gt;0,
        IF(AP$166="X",
              IF(COUNTBLANK(INDIRECT(ADDRESS(ROW(AP264),MATCH(AP$167,$166:$166,0),1,1)&amp;":"&amp;ADDRESS(ROW(AP264),COLUMN(AP264)-1,1,1),TRUE))&gt;0,"",
                    IF(COUNTIF(INDIRECT(ADDRESS(ROW(AP264),MATCH(AP$167,$166:$166,0),1,1)&amp;":"&amp;ADDRESS(ROW(AP264),COLUMN(AP264)-1,1,1),TRUE),"OK")&gt;0,"OK","NOK")),
              IF(AP$8&gt;=VLOOKUP($A264,'2.2'!$D:$O,5,FALSE),"OK","NOK")),
         "")</f>
        <v/>
      </c>
      <c r="AQ264" s="1269" t="str">
        <f ca="1">IF(intern2!AR100&gt;0,
        IF(AQ$166="X",
              IF(COUNTBLANK(INDIRECT(ADDRESS(ROW(AQ264),MATCH(AQ$167,$166:$166,0),1,1)&amp;":"&amp;ADDRESS(ROW(AQ264),COLUMN(AQ264)-1,1,1),TRUE))&gt;0,"",
                    IF(COUNTIF(INDIRECT(ADDRESS(ROW(AQ264),MATCH(AQ$167,$166:$166,0),1,1)&amp;":"&amp;ADDRESS(ROW(AQ264),COLUMN(AQ264)-1,1,1),TRUE),"OK")&gt;0,"OK","NOK")),
              IF(AQ$8&gt;=VLOOKUP($A264,'2.2'!$D:$O,5,FALSE),"OK","NOK")),
         "")</f>
        <v/>
      </c>
      <c r="AR264" s="1156" t="str">
        <f ca="1">IF(intern2!AS100&gt;0,
        IF(AR$166="X",
              IF(COUNTBLANK(INDIRECT(ADDRESS(ROW(AR264),MATCH(AR$167,$166:$166,0),1,1)&amp;":"&amp;ADDRESS(ROW(AR264),COLUMN(AR264)-1,1,1),TRUE))&gt;0,"",
                    IF(COUNTIF(INDIRECT(ADDRESS(ROW(AR264),MATCH(AR$167,$166:$166,0),1,1)&amp;":"&amp;ADDRESS(ROW(AR264),COLUMN(AR264)-1,1,1),TRUE),"OK")&gt;0,"OK","NOK")),
              IF(AR$8&gt;=VLOOKUP($A264,'2.2'!$D:$O,5,FALSE),"OK","NOK")),
         "")</f>
        <v/>
      </c>
      <c r="AS264" s="1156" t="str">
        <f ca="1">IF(intern2!AT100&gt;0,
        IF(AS$166="X",
              IF(COUNTBLANK(INDIRECT(ADDRESS(ROW(AS264),MATCH(AS$167,$166:$166,0),1,1)&amp;":"&amp;ADDRESS(ROW(AS264),COLUMN(AS264)-1,1,1),TRUE))&gt;0,"",
                    IF(COUNTIF(INDIRECT(ADDRESS(ROW(AS264),MATCH(AS$167,$166:$166,0),1,1)&amp;":"&amp;ADDRESS(ROW(AS264),COLUMN(AS264)-1,1,1),TRUE),"OK")&gt;0,"OK","NOK")),
              IF(AS$8&gt;=VLOOKUP($A264,'2.2'!$D:$O,5,FALSE),"OK","NOK")),
         "")</f>
        <v/>
      </c>
      <c r="AT264" s="1269" t="str">
        <f ca="1">IF(intern2!AU100&gt;0,
        IF(AT$166="X",
              IF(COUNTBLANK(INDIRECT(ADDRESS(ROW(AT264),MATCH(AT$167,$166:$166,0),1,1)&amp;":"&amp;ADDRESS(ROW(AT264),COLUMN(AT264)-1,1,1),TRUE))&gt;0,"",
                    IF(COUNTIF(INDIRECT(ADDRESS(ROW(AT264),MATCH(AT$167,$166:$166,0),1,1)&amp;":"&amp;ADDRESS(ROW(AT264),COLUMN(AT264)-1,1,1),TRUE),"OK")&gt;0,"OK","NOK")),
              IF(AT$8&gt;=VLOOKUP($A264,'2.2'!$D:$O,5,FALSE),"OK","NOK")),
         "")</f>
        <v/>
      </c>
      <c r="AU264" s="1156" t="str">
        <f ca="1">IF(intern2!AV100&gt;0,
        IF(AU$166="X",
              IF(COUNTBLANK(INDIRECT(ADDRESS(ROW(AU264),MATCH(AU$167,$166:$166,0),1,1)&amp;":"&amp;ADDRESS(ROW(AU264),COLUMN(AU264)-1,1,1),TRUE))&gt;0,"",
                    IF(COUNTIF(INDIRECT(ADDRESS(ROW(AU264),MATCH(AU$167,$166:$166,0),1,1)&amp;":"&amp;ADDRESS(ROW(AU264),COLUMN(AU264)-1,1,1),TRUE),"OK")&gt;0,"OK","NOK")),
              IF(AU$8&gt;=VLOOKUP($A264,'2.2'!$D:$O,5,FALSE),"OK","NOK")),
         "")</f>
        <v/>
      </c>
      <c r="AV264" s="1156" t="str">
        <f ca="1">IF(intern2!AW100&gt;0,
        IF(AV$166="X",
              IF(COUNTBLANK(INDIRECT(ADDRESS(ROW(AV264),MATCH(AV$167,$166:$166,0),1,1)&amp;":"&amp;ADDRESS(ROW(AV264),COLUMN(AV264)-1,1,1),TRUE))&gt;0,"",
                    IF(COUNTIF(INDIRECT(ADDRESS(ROW(AV264),MATCH(AV$167,$166:$166,0),1,1)&amp;":"&amp;ADDRESS(ROW(AV264),COLUMN(AV264)-1,1,1),TRUE),"OK")&gt;0,"OK","NOK")),
              IF(AV$8&gt;=VLOOKUP($A264,'2.2'!$D:$O,5,FALSE),"OK","NOK")),
         "")</f>
        <v/>
      </c>
      <c r="AW264" s="1156" t="str">
        <f ca="1">IF(intern2!AX100&gt;0,
        IF(AW$166="X",
              IF(COUNTBLANK(INDIRECT(ADDRESS(ROW(AW264),MATCH(AW$167,$166:$166,0),1,1)&amp;":"&amp;ADDRESS(ROW(AW264),COLUMN(AW264)-1,1,1),TRUE))&gt;0,"",
                    IF(COUNTIF(INDIRECT(ADDRESS(ROW(AW264),MATCH(AW$167,$166:$166,0),1,1)&amp;":"&amp;ADDRESS(ROW(AW264),COLUMN(AW264)-1,1,1),TRUE),"OK")&gt;0,"OK","NOK")),
              IF(AW$8&gt;=VLOOKUP($A264,'2.2'!$D:$O,5,FALSE),"OK","NOK")),
         "")</f>
        <v/>
      </c>
      <c r="AX264" s="1156" t="str">
        <f ca="1">IF(intern2!AY100&gt;0,
        IF(AX$166="X",
              IF(COUNTBLANK(INDIRECT(ADDRESS(ROW(AX264),MATCH(AX$167,$166:$166,0),1,1)&amp;":"&amp;ADDRESS(ROW(AX264),COLUMN(AX264)-1,1,1),TRUE))&gt;0,"",
                    IF(COUNTIF(INDIRECT(ADDRESS(ROW(AX264),MATCH(AX$167,$166:$166,0),1,1)&amp;":"&amp;ADDRESS(ROW(AX264),COLUMN(AX264)-1,1,1),TRUE),"OK")&gt;0,"OK","NOK")),
              IF(AX$8&gt;=VLOOKUP($A264,'2.2'!$D:$O,5,FALSE),"OK","NOK")),
         "")</f>
        <v/>
      </c>
      <c r="AY264" s="1156" t="str">
        <f ca="1">IF(intern2!AZ100&gt;0,
        IF(AY$166="X",
              IF(COUNTBLANK(INDIRECT(ADDRESS(ROW(AY264),MATCH(AY$167,$166:$166,0),1,1)&amp;":"&amp;ADDRESS(ROW(AY264),COLUMN(AY264)-1,1,1),TRUE))&gt;0,"",
                    IF(COUNTIF(INDIRECT(ADDRESS(ROW(AY264),MATCH(AY$167,$166:$166,0),1,1)&amp;":"&amp;ADDRESS(ROW(AY264),COLUMN(AY264)-1,1,1),TRUE),"OK")&gt;0,"OK","NOK")),
              IF(AY$8&gt;=VLOOKUP($A264,'2.2'!$D:$O,5,FALSE),"OK","NOK")),
         "")</f>
        <v/>
      </c>
      <c r="AZ264" s="1269" t="str">
        <f ca="1">IF(intern2!BA100&gt;0,
        IF(AZ$166="X",
              IF(COUNTBLANK(INDIRECT(ADDRESS(ROW(AZ264),MATCH(AZ$167,$166:$166,0),1,1)&amp;":"&amp;ADDRESS(ROW(AZ264),COLUMN(AZ264)-1,1,1),TRUE))&gt;0,"",
                    IF(COUNTIF(INDIRECT(ADDRESS(ROW(AZ264),MATCH(AZ$167,$166:$166,0),1,1)&amp;":"&amp;ADDRESS(ROW(AZ264),COLUMN(AZ264)-1,1,1),TRUE),"OK")&gt;0,"OK","NOK")),
              IF(AZ$8&gt;=VLOOKUP($A264,'2.2'!$D:$O,5,FALSE),"OK","NOK")),
         "")</f>
        <v/>
      </c>
      <c r="BA264" s="1156" t="str">
        <f ca="1">IF(intern2!BB100&gt;0,
        IF(BA$166="X",
              IF(COUNTBLANK(INDIRECT(ADDRESS(ROW(BA264),MATCH(BA$167,$166:$166,0),1,1)&amp;":"&amp;ADDRESS(ROW(BA264),COLUMN(BA264)-1,1,1),TRUE))&gt;0,"",
                    IF(COUNTIF(INDIRECT(ADDRESS(ROW(BA264),MATCH(BA$167,$166:$166,0),1,1)&amp;":"&amp;ADDRESS(ROW(BA264),COLUMN(BA264)-1,1,1),TRUE),"OK")&gt;0,"OK","NOK")),
              IF(BA$8&gt;=VLOOKUP($A264,'2.2'!$D:$O,5,FALSE),"OK","NOK")),
         "")</f>
        <v/>
      </c>
      <c r="BB264" s="1156" t="str">
        <f ca="1">IF(intern2!BC100&gt;0,
        IF(BB$166="X",
              IF(COUNTBLANK(INDIRECT(ADDRESS(ROW(BB264),MATCH(BB$167,$166:$166,0),1,1)&amp;":"&amp;ADDRESS(ROW(BB264),COLUMN(BB264)-1,1,1),TRUE))&gt;0,"",
                    IF(COUNTIF(INDIRECT(ADDRESS(ROW(BB264),MATCH(BB$167,$166:$166,0),1,1)&amp;":"&amp;ADDRESS(ROW(BB264),COLUMN(BB264)-1,1,1),TRUE),"OK")&gt;0,"OK","NOK")),
              IF(BB$8&gt;=VLOOKUP($A264,'2.2'!$D:$O,5,FALSE),"OK","NOK")),
         "")</f>
        <v/>
      </c>
      <c r="BC264" s="1156" t="str">
        <f ca="1">IF(intern2!BD100&gt;0,
        IF(BC$166="X",
              IF(COUNTBLANK(INDIRECT(ADDRESS(ROW(BC264),MATCH(BC$167,$166:$166,0),1,1)&amp;":"&amp;ADDRESS(ROW(BC264),COLUMN(BC264)-1,1,1),TRUE))&gt;0,"",
                    IF(COUNTIF(INDIRECT(ADDRESS(ROW(BC264),MATCH(BC$167,$166:$166,0),1,1)&amp;":"&amp;ADDRESS(ROW(BC264),COLUMN(BC264)-1,1,1),TRUE),"OK")&gt;0,"OK","NOK")),
              IF(BC$8&gt;=VLOOKUP($A264,'2.2'!$D:$O,5,FALSE),"OK","NOK")),
         "")</f>
        <v/>
      </c>
      <c r="BD264" s="1156" t="str">
        <f ca="1">IF(intern2!BE100&gt;0,
        IF(BD$166="X",
              IF(COUNTBLANK(INDIRECT(ADDRESS(ROW(BD264),MATCH(BD$167,$166:$166,0),1,1)&amp;":"&amp;ADDRESS(ROW(BD264),COLUMN(BD264)-1,1,1),TRUE))&gt;0,"",
                    IF(COUNTIF(INDIRECT(ADDRESS(ROW(BD264),MATCH(BD$167,$166:$166,0),1,1)&amp;":"&amp;ADDRESS(ROW(BD264),COLUMN(BD264)-1,1,1),TRUE),"OK")&gt;0,"OK","NOK")),
              IF(BD$8&gt;=VLOOKUP($A264,'2.2'!$D:$O,5,FALSE),"OK","NOK")),
         "")</f>
        <v/>
      </c>
      <c r="BE264" s="1156" t="str">
        <f ca="1">IF(intern2!BF100&gt;0,
        IF(BE$166="X",
              IF(COUNTBLANK(INDIRECT(ADDRESS(ROW(BE264),MATCH(BE$167,$166:$166,0),1,1)&amp;":"&amp;ADDRESS(ROW(BE264),COLUMN(BE264)-1,1,1),TRUE))&gt;0,"",
                    IF(COUNTIF(INDIRECT(ADDRESS(ROW(BE264),MATCH(BE$167,$166:$166,0),1,1)&amp;":"&amp;ADDRESS(ROW(BE264),COLUMN(BE264)-1,1,1),TRUE),"OK")&gt;0,"OK","NOK")),
              IF(BE$8&gt;=VLOOKUP($A264,'2.2'!$D:$O,5,FALSE),"OK","NOK")),
         "")</f>
        <v/>
      </c>
      <c r="BF264" s="1170" t="str">
        <f ca="1">IF(intern2!BG100&gt;0,
        IF(BF$166="X",
              IF(COUNTBLANK(INDIRECT(ADDRESS(ROW(BF264),MATCH(BF$167,$166:$166,0),1,1)&amp;":"&amp;ADDRESS(ROW(BF264),COLUMN(BF264)-1,1,1),TRUE))&gt;0,"",
                    IF(COUNTIF(INDIRECT(ADDRESS(ROW(BF264),MATCH(BF$167,$166:$166,0),1,1)&amp;":"&amp;ADDRESS(ROW(BF264),COLUMN(BF264)-1,1,1),TRUE),"OK")&gt;0,"OK","NOK")),
              IF(BF$8&gt;=VLOOKUP($A264,'2.2'!$D:$O,5,FALSE),"OK","NOK")),
         "")</f>
        <v/>
      </c>
      <c r="BG264" s="1269" t="str">
        <f ca="1">IF(intern2!BH100&gt;0,
        IF(BG$166="X",
              IF(COUNTBLANK(INDIRECT(ADDRESS(ROW(BG264),MATCH(BG$167,$166:$166,0),1,1)&amp;":"&amp;ADDRESS(ROW(BG264),COLUMN(BG264)-1,1,1),TRUE))&gt;0,"",
                    IF(COUNTIF(INDIRECT(ADDRESS(ROW(BG264),MATCH(BG$167,$166:$166,0),1,1)&amp;":"&amp;ADDRESS(ROW(BG264),COLUMN(BG264)-1,1,1),TRUE),"OK")&gt;0,"OK","NOK")),
              IF(BG$8&gt;=VLOOKUP($A264,'2.2'!$D:$O,5,FALSE),"OK","NOK")),
         "")</f>
        <v/>
      </c>
      <c r="BH264" s="1176" t="str">
        <f t="shared" ca="1" si="77"/>
        <v>OK</v>
      </c>
      <c r="BI264" s="1176"/>
    </row>
    <row r="265" spans="1:61" x14ac:dyDescent="0.25">
      <c r="A265" s="716" t="str">
        <f t="shared" ref="A265:B265" si="109">+A105</f>
        <v>TPL2</v>
      </c>
      <c r="B265" s="1157" t="str">
        <f t="shared" si="109"/>
        <v>Trapianto polmonare (CIMAS)</v>
      </c>
      <c r="C265" s="1156" t="str">
        <f ca="1">IF(intern2!D101&gt;0,
        IF(C$166="X",
              IF(COUNTBLANK(INDIRECT(ADDRESS(ROW(C265),MATCH(C$167,$166:$166,0),1,1)&amp;":"&amp;ADDRESS(ROW(C265),COLUMN(C265)-1,1,1),TRUE))&gt;0,"",
                    IF(COUNTIF(INDIRECT(ADDRESS(ROW(C265),MATCH(C$167,$166:$166,0),1,1)&amp;":"&amp;ADDRESS(ROW(C265),COLUMN(C265)-1,1,1),TRUE),"OK")&gt;0,"OK","NOK")),
              IF(C$8&gt;=VLOOKUP($A265,'2.2'!$D:$O,5,FALSE),"OK","NOK")),
         "")</f>
        <v/>
      </c>
      <c r="D265" s="1156" t="str">
        <f ca="1">IF(intern2!E101&gt;0,
        IF(D$166="X",
              IF(COUNTBLANK(INDIRECT(ADDRESS(ROW(D265),MATCH(D$167,$166:$166,0),1,1)&amp;":"&amp;ADDRESS(ROW(D265),COLUMN(D265)-1,1,1),TRUE))&gt;0,"",
                    IF(COUNTIF(INDIRECT(ADDRESS(ROW(D265),MATCH(D$167,$166:$166,0),1,1)&amp;":"&amp;ADDRESS(ROW(D265),COLUMN(D265)-1,1,1),TRUE),"OK")&gt;0,"OK","NOK")),
              IF(D$8&gt;=VLOOKUP($A265,'2.2'!$D:$O,5,FALSE),"OK","NOK")),
         "")</f>
        <v/>
      </c>
      <c r="E265" s="1156" t="str">
        <f ca="1">IF(intern2!F101&gt;0,
        IF(E$166="X",
              IF(COUNTBLANK(INDIRECT(ADDRESS(ROW(E265),MATCH(E$167,$166:$166,0),1,1)&amp;":"&amp;ADDRESS(ROW(E265),COLUMN(E265)-1,1,1),TRUE))&gt;0,"",
                    IF(COUNTIF(INDIRECT(ADDRESS(ROW(E265),MATCH(E$167,$166:$166,0),1,1)&amp;":"&amp;ADDRESS(ROW(E265),COLUMN(E265)-1,1,1),TRUE),"OK")&gt;0,"OK","NOK")),
              IF(E$8&gt;=VLOOKUP($A265,'2.2'!$D:$O,5,FALSE),"OK","NOK")),
         "")</f>
        <v/>
      </c>
      <c r="F265" s="1156" t="str">
        <f ca="1">IF(intern2!G101&gt;0,
        IF(F$166="X",
              IF(COUNTBLANK(INDIRECT(ADDRESS(ROW(F265),MATCH(F$167,$166:$166,0),1,1)&amp;":"&amp;ADDRESS(ROW(F265),COLUMN(F265)-1,1,1),TRUE))&gt;0,"",
                    IF(COUNTIF(INDIRECT(ADDRESS(ROW(F265),MATCH(F$167,$166:$166,0),1,1)&amp;":"&amp;ADDRESS(ROW(F265),COLUMN(F265)-1,1,1),TRUE),"OK")&gt;0,"OK","NOK")),
              IF(F$8&gt;=VLOOKUP($A265,'2.2'!$D:$O,5,FALSE),"OK","NOK")),
         "")</f>
        <v/>
      </c>
      <c r="G265" s="1156" t="str">
        <f ca="1">IF(intern2!H101&gt;0,
        IF(G$166="X",
              IF(COUNTBLANK(INDIRECT(ADDRESS(ROW(G265),MATCH(G$167,$166:$166,0),1,1)&amp;":"&amp;ADDRESS(ROW(G265),COLUMN(G265)-1,1,1),TRUE))&gt;0,"",
                    IF(COUNTIF(INDIRECT(ADDRESS(ROW(G265),MATCH(G$167,$166:$166,0),1,1)&amp;":"&amp;ADDRESS(ROW(G265),COLUMN(G265)-1,1,1),TRUE),"OK")&gt;0,"OK","NOK")),
              IF(G$8&gt;=VLOOKUP($A265,'2.2'!$D:$O,5,FALSE),"OK","NOK")),
         "")</f>
        <v/>
      </c>
      <c r="H265" s="1156" t="str">
        <f ca="1">IF(intern2!I101&gt;0,
        IF(H$166="X",
              IF(COUNTBLANK(INDIRECT(ADDRESS(ROW(H265),MATCH(H$167,$166:$166,0),1,1)&amp;":"&amp;ADDRESS(ROW(H265),COLUMN(H265)-1,1,1),TRUE))&gt;0,"",
                    IF(COUNTIF(INDIRECT(ADDRESS(ROW(H265),MATCH(H$167,$166:$166,0),1,1)&amp;":"&amp;ADDRESS(ROW(H265),COLUMN(H265)-1,1,1),TRUE),"OK")&gt;0,"OK","NOK")),
              IF(H$8&gt;=VLOOKUP($A265,'2.2'!$D:$O,5,FALSE),"OK","NOK")),
         "")</f>
        <v/>
      </c>
      <c r="I265" s="1269" t="str">
        <f ca="1">IF(intern2!J101&gt;0,
        IF(I$166="X",
              IF(COUNTBLANK(INDIRECT(ADDRESS(ROW(I265),MATCH(I$167,$166:$166,0),1,1)&amp;":"&amp;ADDRESS(ROW(I265),COLUMN(I265)-1,1,1),TRUE))&gt;0,"",
                    IF(COUNTIF(INDIRECT(ADDRESS(ROW(I265),MATCH(I$167,$166:$166,0),1,1)&amp;":"&amp;ADDRESS(ROW(I265),COLUMN(I265)-1,1,1),TRUE),"OK")&gt;0,"OK","NOK")),
              IF(I$8&gt;=VLOOKUP($A265,'2.2'!$D:$O,5,FALSE),"OK","NOK")),
         "")</f>
        <v/>
      </c>
      <c r="J265" s="1159" t="str">
        <f ca="1">IF(intern2!K101&gt;0,
        IF(J$166="X",
              IF(COUNTBLANK(INDIRECT(ADDRESS(ROW(J265),MATCH(J$167,$166:$166,0),1,1)&amp;":"&amp;ADDRESS(ROW(J265),COLUMN(J265)-1,1,1),TRUE))&gt;0,"",
                    IF(COUNTIF(INDIRECT(ADDRESS(ROW(J265),MATCH(J$167,$166:$166,0),1,1)&amp;":"&amp;ADDRESS(ROW(J265),COLUMN(J265)-1,1,1),TRUE),"OK")&gt;0,"OK","NOK")),
              IF(J$8&gt;=VLOOKUP($A265,'2.2'!$D:$O,5,FALSE),"OK","NOK")),
         "")</f>
        <v/>
      </c>
      <c r="K265" s="1156" t="str">
        <f ca="1">IF(intern2!L101&gt;0,
        IF(K$166="X",
              IF(COUNTBLANK(INDIRECT(ADDRESS(ROW(K265),MATCH(K$167,$166:$166,0),1,1)&amp;":"&amp;ADDRESS(ROW(K265),COLUMN(K265)-1,1,1),TRUE))&gt;0,"",
                    IF(COUNTIF(INDIRECT(ADDRESS(ROW(K265),MATCH(K$167,$166:$166,0),1,1)&amp;":"&amp;ADDRESS(ROW(K265),COLUMN(K265)-1,1,1),TRUE),"OK")&gt;0,"OK","NOK")),
              IF(K$8&gt;=VLOOKUP($A265,'2.2'!$D:$O,5,FALSE),"OK","NOK")),
         "")</f>
        <v/>
      </c>
      <c r="L265" s="1156" t="str">
        <f ca="1">IF(intern2!M101&gt;0,
        IF(L$166="X",
              IF(COUNTBLANK(INDIRECT(ADDRESS(ROW(L265),MATCH(L$167,$166:$166,0),1,1)&amp;":"&amp;ADDRESS(ROW(L265),COLUMN(L265)-1,1,1),TRUE))&gt;0,"",
                    IF(COUNTIF(INDIRECT(ADDRESS(ROW(L265),MATCH(L$167,$166:$166,0),1,1)&amp;":"&amp;ADDRESS(ROW(L265),COLUMN(L265)-1,1,1),TRUE),"OK")&gt;0,"OK","NOK")),
              IF(L$8&gt;=VLOOKUP($A265,'2.2'!$D:$O,5,FALSE),"OK","NOK")),
         "")</f>
        <v/>
      </c>
      <c r="M265" s="1156" t="str">
        <f ca="1">IF(intern2!N101&gt;0,
        IF(M$166="X",
              IF(COUNTBLANK(INDIRECT(ADDRESS(ROW(M265),MATCH(M$167,$166:$166,0),1,1)&amp;":"&amp;ADDRESS(ROW(M265),COLUMN(M265)-1,1,1),TRUE))&gt;0,"",
                    IF(COUNTIF(INDIRECT(ADDRESS(ROW(M265),MATCH(M$167,$166:$166,0),1,1)&amp;":"&amp;ADDRESS(ROW(M265),COLUMN(M265)-1,1,1),TRUE),"OK")&gt;0,"OK","NOK")),
              IF(M$8&gt;=VLOOKUP($A265,'2.2'!$D:$O,5,FALSE),"OK","NOK")),
         "")</f>
        <v/>
      </c>
      <c r="N265" s="1156" t="str">
        <f ca="1">IF(intern2!O101&gt;0,
        IF(N$166="X",
              IF(COUNTBLANK(INDIRECT(ADDRESS(ROW(N265),MATCH(N$167,$166:$166,0),1,1)&amp;":"&amp;ADDRESS(ROW(N265),COLUMN(N265)-1,1,1),TRUE))&gt;0,"",
                    IF(COUNTIF(INDIRECT(ADDRESS(ROW(N265),MATCH(N$167,$166:$166,0),1,1)&amp;":"&amp;ADDRESS(ROW(N265),COLUMN(N265)-1,1,1),TRUE),"OK")&gt;0,"OK","NOK")),
              IF(N$8&gt;=VLOOKUP($A265,'2.2'!$D:$O,5,FALSE),"OK","NOK")),
         "")</f>
        <v/>
      </c>
      <c r="O265" s="1156" t="str">
        <f ca="1">IF(intern2!P101&gt;0,
        IF(O$166="X",
              IF(COUNTBLANK(INDIRECT(ADDRESS(ROW(O265),MATCH(O$167,$166:$166,0),1,1)&amp;":"&amp;ADDRESS(ROW(O265),COLUMN(O265)-1,1,1),TRUE))&gt;0,"",
                    IF(COUNTIF(INDIRECT(ADDRESS(ROW(O265),MATCH(O$167,$166:$166,0),1,1)&amp;":"&amp;ADDRESS(ROW(O265),COLUMN(O265)-1,1,1),TRUE),"OK")&gt;0,"OK","NOK")),
              IF(O$8&gt;=VLOOKUP($A265,'2.2'!$D:$O,5,FALSE),"OK","NOK")),
         "")</f>
        <v/>
      </c>
      <c r="P265" s="1156" t="str">
        <f ca="1">IF(intern2!Q101&gt;0,
        IF(P$166="X",
              IF(COUNTBLANK(INDIRECT(ADDRESS(ROW(P265),MATCH(P$167,$166:$166,0),1,1)&amp;":"&amp;ADDRESS(ROW(P265),COLUMN(P265)-1,1,1),TRUE))&gt;0,"",
                    IF(COUNTIF(INDIRECT(ADDRESS(ROW(P265),MATCH(P$167,$166:$166,0),1,1)&amp;":"&amp;ADDRESS(ROW(P265),COLUMN(P265)-1,1,1),TRUE),"OK")&gt;0,"OK","NOK")),
              IF(P$8&gt;=VLOOKUP($A265,'2.2'!$D:$O,5,FALSE),"OK","NOK")),
         "")</f>
        <v/>
      </c>
      <c r="Q265" s="1156" t="str">
        <f ca="1">IF(intern2!R101&gt;0,
        IF(Q$166="X",
              IF(COUNTBLANK(INDIRECT(ADDRESS(ROW(Q265),MATCH(Q$167,$166:$166,0),1,1)&amp;":"&amp;ADDRESS(ROW(Q265),COLUMN(Q265)-1,1,1),TRUE))&gt;0,"",
                    IF(COUNTIF(INDIRECT(ADDRESS(ROW(Q265),MATCH(Q$167,$166:$166,0),1,1)&amp;":"&amp;ADDRESS(ROW(Q265),COLUMN(Q265)-1,1,1),TRUE),"OK")&gt;0,"OK","NOK")),
              IF(Q$8&gt;=VLOOKUP($A265,'2.2'!$D:$O,5,FALSE),"OK","NOK")),
         "")</f>
        <v/>
      </c>
      <c r="R265" s="1159" t="str">
        <f ca="1">IF(intern2!S101&gt;0,
        IF(R$166="X",
              IF(COUNTBLANK(INDIRECT(ADDRESS(ROW(R265),MATCH(R$167,$166:$166,0),1,1)&amp;":"&amp;ADDRESS(ROW(R265),COLUMN(R265)-1,1,1),TRUE))&gt;0,"",
                    IF(COUNTIF(INDIRECT(ADDRESS(ROW(R265),MATCH(R$167,$166:$166,0),1,1)&amp;":"&amp;ADDRESS(ROW(R265),COLUMN(R265)-1,1,1),TRUE),"OK")&gt;0,"OK","NOK")),
              IF(R$8&gt;=VLOOKUP($A265,'2.2'!$D:$O,5,FALSE),"OK","NOK")),
         "")</f>
        <v/>
      </c>
      <c r="S265" s="1159" t="str">
        <f ca="1">IF(intern2!T101&gt;0,
        IF(S$166="X",
              IF(COUNTBLANK(INDIRECT(ADDRESS(ROW(S265),MATCH(S$167,$166:$166,0),1,1)&amp;":"&amp;ADDRESS(ROW(S265),COLUMN(S265)-1,1,1),TRUE))&gt;0,"",
                    IF(COUNTIF(INDIRECT(ADDRESS(ROW(S265),MATCH(S$167,$166:$166,0),1,1)&amp;":"&amp;ADDRESS(ROW(S265),COLUMN(S265)-1,1,1),TRUE),"OK")&gt;0,"OK","NOK")),
              IF(S$8&gt;=VLOOKUP($A265,'2.2'!$D:$O,5,FALSE),"OK","NOK")),
         "")</f>
        <v/>
      </c>
      <c r="T265" s="1156" t="str">
        <f ca="1">IF(intern2!U101&gt;0,
        IF(T$166="X",
              IF(COUNTBLANK(INDIRECT(ADDRESS(ROW(T265),MATCH(T$167,$166:$166,0),1,1)&amp;":"&amp;ADDRESS(ROW(T265),COLUMN(T265)-1,1,1),TRUE))&gt;0,"",
                    IF(COUNTIF(INDIRECT(ADDRESS(ROW(T265),MATCH(T$167,$166:$166,0),1,1)&amp;":"&amp;ADDRESS(ROW(T265),COLUMN(T265)-1,1,1),TRUE),"OK")&gt;0,"OK","NOK")),
              IF(T$8&gt;=VLOOKUP($A265,'2.2'!$D:$O,5,FALSE),"OK","NOK")),
         "")</f>
        <v/>
      </c>
      <c r="U265" s="1156" t="str">
        <f ca="1">IF(intern2!V101&gt;0,
        IF(U$166="X",
              IF(COUNTBLANK(INDIRECT(ADDRESS(ROW(U265),MATCH(U$167,$166:$166,0),1,1)&amp;":"&amp;ADDRESS(ROW(U265),COLUMN(U265)-1,1,1),TRUE))&gt;0,"",
                    IF(COUNTIF(INDIRECT(ADDRESS(ROW(U265),MATCH(U$167,$166:$166,0),1,1)&amp;":"&amp;ADDRESS(ROW(U265),COLUMN(U265)-1,1,1),TRUE),"OK")&gt;0,"OK","NOK")),
              IF(U$8&gt;=VLOOKUP($A265,'2.2'!$D:$O,5,FALSE),"OK","NOK")),
         "")</f>
        <v/>
      </c>
      <c r="V265" s="1156" t="str">
        <f ca="1">IF(intern2!W101&gt;0,
        IF(V$166="X",
              IF(COUNTBLANK(INDIRECT(ADDRESS(ROW(V265),MATCH(V$167,$166:$166,0),1,1)&amp;":"&amp;ADDRESS(ROW(V265),COLUMN(V265)-1,1,1),TRUE))&gt;0,"",
                    IF(COUNTIF(INDIRECT(ADDRESS(ROW(V265),MATCH(V$167,$166:$166,0),1,1)&amp;":"&amp;ADDRESS(ROW(V265),COLUMN(V265)-1,1,1),TRUE),"OK")&gt;0,"OK","NOK")),
              IF(V$8&gt;=VLOOKUP($A265,'2.2'!$D:$O,5,FALSE),"OK","NOK")),
         "")</f>
        <v/>
      </c>
      <c r="W265" s="1156" t="str">
        <f ca="1">IF(intern2!X101&gt;0,
        IF(W$166="X",
              IF(COUNTBLANK(INDIRECT(ADDRESS(ROW(W265),MATCH(W$167,$166:$166,0),1,1)&amp;":"&amp;ADDRESS(ROW(W265),COLUMN(W265)-1,1,1),TRUE))&gt;0,"",
                    IF(COUNTIF(INDIRECT(ADDRESS(ROW(W265),MATCH(W$167,$166:$166,0),1,1)&amp;":"&amp;ADDRESS(ROW(W265),COLUMN(W265)-1,1,1),TRUE),"OK")&gt;0,"OK","NOK")),
              IF(W$8&gt;=VLOOKUP($A265,'2.2'!$D:$O,5,FALSE),"OK","NOK")),
         "")</f>
        <v/>
      </c>
      <c r="X265" s="1156" t="str">
        <f ca="1">IF(intern2!Y101&gt;0,
        IF(X$166="X",
              IF(COUNTBLANK(INDIRECT(ADDRESS(ROW(X265),MATCH(X$167,$166:$166,0),1,1)&amp;":"&amp;ADDRESS(ROW(X265),COLUMN(X265)-1,1,1),TRUE))&gt;0,"",
                    IF(COUNTIF(INDIRECT(ADDRESS(ROW(X265),MATCH(X$167,$166:$166,0),1,1)&amp;":"&amp;ADDRESS(ROW(X265),COLUMN(X265)-1,1,1),TRUE),"OK")&gt;0,"OK","NOK")),
              IF(X$8&gt;=VLOOKUP($A265,'2.2'!$D:$O,5,FALSE),"OK","NOK")),
         "")</f>
        <v/>
      </c>
      <c r="Y265" s="1170" t="str">
        <f ca="1">IF(intern2!Z101&gt;0,
        IF(Y$166="X",
              IF(COUNTBLANK(INDIRECT(ADDRESS(ROW(Y265),MATCH(Y$167,$166:$166,0),1,1)&amp;":"&amp;ADDRESS(ROW(Y265),COLUMN(Y265)-1,1,1),TRUE))&gt;0,"",
                    IF(COUNTIF(INDIRECT(ADDRESS(ROW(Y265),MATCH(Y$167,$166:$166,0),1,1)&amp;":"&amp;ADDRESS(ROW(Y265),COLUMN(Y265)-1,1,1),TRUE),"OK")&gt;0,"OK","NOK")),
              IF(Y$8&gt;=VLOOKUP($A265,'2.2'!$D:$O,5,FALSE),"OK","NOK")),
         "")</f>
        <v/>
      </c>
      <c r="Z265" s="1269" t="str">
        <f ca="1">IF(intern2!AA101&gt;0,
        IF(Z$166="X",
              IF(COUNTBLANK(INDIRECT(ADDRESS(ROW(Z265),MATCH(Z$167,$166:$166,0),1,1)&amp;":"&amp;ADDRESS(ROW(Z265),COLUMN(Z265)-1,1,1),TRUE))&gt;0,"",
                    IF(COUNTIF(INDIRECT(ADDRESS(ROW(Z265),MATCH(Z$167,$166:$166,0),1,1)&amp;":"&amp;ADDRESS(ROW(Z265),COLUMN(Z265)-1,1,1),TRUE),"OK")&gt;0,"OK","NOK")),
              IF(Z$8&gt;=VLOOKUP($A265,'2.2'!$D:$O,5,FALSE),"OK","NOK")),
         "")</f>
        <v/>
      </c>
      <c r="AA265" s="1156" t="str">
        <f ca="1">IF(intern2!AB101&gt;0,
        IF(AA$166="X",
              IF(COUNTBLANK(INDIRECT(ADDRESS(ROW(AA265),MATCH(AA$167,$166:$166,0),1,1)&amp;":"&amp;ADDRESS(ROW(AA265),COLUMN(AA265)-1,1,1),TRUE))&gt;0,"",
                    IF(COUNTIF(INDIRECT(ADDRESS(ROW(AA265),MATCH(AA$167,$166:$166,0),1,1)&amp;":"&amp;ADDRESS(ROW(AA265),COLUMN(AA265)-1,1,1),TRUE),"OK")&gt;0,"OK","NOK")),
              IF(AA$8&gt;=VLOOKUP($A265,'2.2'!$D:$O,5,FALSE),"OK","NOK")),
         "")</f>
        <v/>
      </c>
      <c r="AB265" s="1156" t="str">
        <f ca="1">IF(intern2!AC101&gt;0,
        IF(AB$166="X",
              IF(COUNTBLANK(INDIRECT(ADDRESS(ROW(AB265),MATCH(AB$167,$166:$166,0),1,1)&amp;":"&amp;ADDRESS(ROW(AB265),COLUMN(AB265)-1,1,1),TRUE))&gt;0,"",
                    IF(COUNTIF(INDIRECT(ADDRESS(ROW(AB265),MATCH(AB$167,$166:$166,0),1,1)&amp;":"&amp;ADDRESS(ROW(AB265),COLUMN(AB265)-1,1,1),TRUE),"OK")&gt;0,"OK","NOK")),
              IF(AB$8&gt;=VLOOKUP($A265,'2.2'!$D:$O,5,FALSE),"OK","NOK")),
         "")</f>
        <v/>
      </c>
      <c r="AC265" s="1156" t="str">
        <f ca="1">IF(intern2!AD101&gt;0,
        IF(AC$166="X",
              IF(COUNTBLANK(INDIRECT(ADDRESS(ROW(AC265),MATCH(AC$167,$166:$166,0),1,1)&amp;":"&amp;ADDRESS(ROW(AC265),COLUMN(AC265)-1,1,1),TRUE))&gt;0,"",
                    IF(COUNTIF(INDIRECT(ADDRESS(ROW(AC265),MATCH(AC$167,$166:$166,0),1,1)&amp;":"&amp;ADDRESS(ROW(AC265),COLUMN(AC265)-1,1,1),TRUE),"OK")&gt;0,"OK","NOK")),
              IF(AC$8&gt;=VLOOKUP($A265,'2.2'!$D:$O,5,FALSE),"OK","NOK")),
         "")</f>
        <v/>
      </c>
      <c r="AD265" s="1156" t="str">
        <f ca="1">IF(intern2!AE101&gt;0,
        IF(AD$166="X",
              IF(COUNTBLANK(INDIRECT(ADDRESS(ROW(AD265),MATCH(AD$167,$166:$166,0),1,1)&amp;":"&amp;ADDRESS(ROW(AD265),COLUMN(AD265)-1,1,1),TRUE))&gt;0,"",
                    IF(COUNTIF(INDIRECT(ADDRESS(ROW(AD265),MATCH(AD$167,$166:$166,0),1,1)&amp;":"&amp;ADDRESS(ROW(AD265),COLUMN(AD265)-1,1,1),TRUE),"OK")&gt;0,"OK","NOK")),
              IF(AD$8&gt;=VLOOKUP($A265,'2.2'!$D:$O,5,FALSE),"OK","NOK")),
         "")</f>
        <v/>
      </c>
      <c r="AE265" s="1160" t="str">
        <f ca="1">IF(intern2!AF101&gt;0,
        IF(AE$166="X",
              IF(COUNTBLANK(INDIRECT(ADDRESS(ROW(AE265),MATCH(AE$167,$166:$166,0),1,1)&amp;":"&amp;ADDRESS(ROW(AE265),COLUMN(AE265)-1,1,1),TRUE))&gt;0,"",
                    IF(COUNTIF(INDIRECT(ADDRESS(ROW(AE265),MATCH(AE$167,$166:$166,0),1,1)&amp;":"&amp;ADDRESS(ROW(AE265),COLUMN(AE265)-1,1,1),TRUE),"OK")&gt;0,"OK","NOK")),
              IF(AE$8&gt;=VLOOKUP($A265,'2.2'!$D:$O,5,FALSE),"OK","NOK")),
         "")</f>
        <v/>
      </c>
      <c r="AF265" s="1269" t="str">
        <f ca="1">IF(intern2!AG101&gt;0,
        IF(AF$166="X",
              IF(COUNTBLANK(INDIRECT(ADDRESS(ROW(AF265),MATCH(AF$167,$166:$166,0),1,1)&amp;":"&amp;ADDRESS(ROW(AF265),COLUMN(AF265)-1,1,1),TRUE))&gt;0,"",
                    IF(COUNTIF(INDIRECT(ADDRESS(ROW(AF265),MATCH(AF$167,$166:$166,0),1,1)&amp;":"&amp;ADDRESS(ROW(AF265),COLUMN(AF265)-1,1,1),TRUE),"OK")&gt;0,"OK","NOK")),
              IF(AF$8&gt;=VLOOKUP($A265,'2.2'!$D:$O,5,FALSE),"OK","NOK")),
         "")</f>
        <v/>
      </c>
      <c r="AG265" s="1160" t="str">
        <f ca="1">IF(intern2!AH101&gt;0,
        IF(AG$166="X",
              IF(COUNTBLANK(INDIRECT(ADDRESS(ROW(AG265),MATCH(AG$167,$166:$166,0),1,1)&amp;":"&amp;ADDRESS(ROW(AG265),COLUMN(AG265)-1,1,1),TRUE))&gt;0,"",
                    IF(COUNTIF(INDIRECT(ADDRESS(ROW(AG265),MATCH(AG$167,$166:$166,0),1,1)&amp;":"&amp;ADDRESS(ROW(AG265),COLUMN(AG265)-1,1,1),TRUE),"OK")&gt;0,"OK","NOK")),
              IF(AG$8&gt;=VLOOKUP($A265,'2.2'!$D:$O,5,FALSE),"OK","NOK")),
         "")</f>
        <v/>
      </c>
      <c r="AH265" s="1160" t="str">
        <f ca="1">IF(intern2!AI101&gt;0,
        IF(AH$166="X",
              IF(COUNTBLANK(INDIRECT(ADDRESS(ROW(AH265),MATCH(AH$167,$166:$166,0),1,1)&amp;":"&amp;ADDRESS(ROW(AH265),COLUMN(AH265)-1,1,1),TRUE))&gt;0,"",
                    IF(COUNTIF(INDIRECT(ADDRESS(ROW(AH265),MATCH(AH$167,$166:$166,0),1,1)&amp;":"&amp;ADDRESS(ROW(AH265),COLUMN(AH265)-1,1,1),TRUE),"OK")&gt;0,"OK","NOK")),
              IF(AH$8&gt;=VLOOKUP($A265,'2.2'!$D:$O,5,FALSE),"OK","NOK")),
         "")</f>
        <v/>
      </c>
      <c r="AI265" s="1156" t="str">
        <f ca="1">IF(intern2!AJ101&gt;0,
        IF(AI$166="X",
              IF(COUNTBLANK(INDIRECT(ADDRESS(ROW(AI265),MATCH(AI$167,$166:$166,0),1,1)&amp;":"&amp;ADDRESS(ROW(AI265),COLUMN(AI265)-1,1,1),TRUE))&gt;0,"",
                    IF(COUNTIF(INDIRECT(ADDRESS(ROW(AI265),MATCH(AI$167,$166:$166,0),1,1)&amp;":"&amp;ADDRESS(ROW(AI265),COLUMN(AI265)-1,1,1),TRUE),"OK")&gt;0,"OK","NOK")),
              IF(AI$8&gt;=VLOOKUP($A265,'2.2'!$D:$O,5,FALSE),"OK","NOK")),
         "")</f>
        <v/>
      </c>
      <c r="AJ265" s="1156" t="str">
        <f ca="1">IF(intern2!AK101&gt;0,
        IF(AJ$166="X",
              IF(COUNTBLANK(INDIRECT(ADDRESS(ROW(AJ265),MATCH(AJ$167,$166:$166,0),1,1)&amp;":"&amp;ADDRESS(ROW(AJ265),COLUMN(AJ265)-1,1,1),TRUE))&gt;0,"",
                    IF(COUNTIF(INDIRECT(ADDRESS(ROW(AJ265),MATCH(AJ$167,$166:$166,0),1,1)&amp;":"&amp;ADDRESS(ROW(AJ265),COLUMN(AJ265)-1,1,1),TRUE),"OK")&gt;0,"OK","NOK")),
              IF(AJ$8&gt;=VLOOKUP($A265,'2.2'!$D:$O,5,FALSE),"OK","NOK")),
         "")</f>
        <v/>
      </c>
      <c r="AK265" s="1156" t="str">
        <f ca="1">IF(intern2!AL101&gt;0,
        IF(AK$166="X",
              IF(COUNTBLANK(INDIRECT(ADDRESS(ROW(AK265),MATCH(AK$167,$166:$166,0),1,1)&amp;":"&amp;ADDRESS(ROW(AK265),COLUMN(AK265)-1,1,1),TRUE))&gt;0,"",
                    IF(COUNTIF(INDIRECT(ADDRESS(ROW(AK265),MATCH(AK$167,$166:$166,0),1,1)&amp;":"&amp;ADDRESS(ROW(AK265),COLUMN(AK265)-1,1,1),TRUE),"OK")&gt;0,"OK","NOK")),
              IF(AK$8&gt;=VLOOKUP($A265,'2.2'!$D:$O,5,FALSE),"OK","NOK")),
         "")</f>
        <v/>
      </c>
      <c r="AL265" s="1156" t="str">
        <f ca="1">IF(intern2!AM101&gt;0,
        IF(AL$166="X",
              IF(COUNTBLANK(INDIRECT(ADDRESS(ROW(AL265),MATCH(AL$167,$166:$166,0),1,1)&amp;":"&amp;ADDRESS(ROW(AL265),COLUMN(AL265)-1,1,1),TRUE))&gt;0,"",
                    IF(COUNTIF(INDIRECT(ADDRESS(ROW(AL265),MATCH(AL$167,$166:$166,0),1,1)&amp;":"&amp;ADDRESS(ROW(AL265),COLUMN(AL265)-1,1,1),TRUE),"OK")&gt;0,"OK","NOK")),
              IF(AL$8&gt;=VLOOKUP($A265,'2.2'!$D:$O,5,FALSE),"OK","NOK")),
         "")</f>
        <v/>
      </c>
      <c r="AM265" s="1269" t="str">
        <f ca="1">IF(intern2!AN101&gt;0,
        IF(AM$166="X",
              IF(COUNTBLANK(INDIRECT(ADDRESS(ROW(AM265),MATCH(AM$167,$166:$166,0),1,1)&amp;":"&amp;ADDRESS(ROW(AM265),COLUMN(AM265)-1,1,1),TRUE))&gt;0,"",
                    IF(COUNTIF(INDIRECT(ADDRESS(ROW(AM265),MATCH(AM$167,$166:$166,0),1,1)&amp;":"&amp;ADDRESS(ROW(AM265),COLUMN(AM265)-1,1,1),TRUE),"OK")&gt;0,"OK","NOK")),
              IF(AM$8&gt;=VLOOKUP($A265,'2.2'!$D:$O,5,FALSE),"OK","NOK")),
         "")</f>
        <v/>
      </c>
      <c r="AN265" s="1170" t="str">
        <f ca="1">IF(intern2!AO101&gt;0,
        IF(AN$166="X",
              IF(COUNTBLANK(INDIRECT(ADDRESS(ROW(AN265),MATCH(AN$167,$166:$166,0),1,1)&amp;":"&amp;ADDRESS(ROW(AN265),COLUMN(AN265)-1,1,1),TRUE))&gt;0,"",
                    IF(COUNTIF(INDIRECT(ADDRESS(ROW(AN265),MATCH(AN$167,$166:$166,0),1,1)&amp;":"&amp;ADDRESS(ROW(AN265),COLUMN(AN265)-1,1,1),TRUE),"OK")&gt;0,"OK","NOK")),
              IF(AN$8&gt;=VLOOKUP($A265,'2.2'!$D:$O,5,FALSE),"OK","NOK")),
         "")</f>
        <v/>
      </c>
      <c r="AO265" s="1156" t="str">
        <f ca="1">IF(intern2!AP101&gt;0,
        IF(AO$166="X",
              IF(COUNTBLANK(INDIRECT(ADDRESS(ROW(AO265),MATCH(AO$167,$166:$166,0),1,1)&amp;":"&amp;ADDRESS(ROW(AO265),COLUMN(AO265)-1,1,1),TRUE))&gt;0,"",
                    IF(COUNTIF(INDIRECT(ADDRESS(ROW(AO265),MATCH(AO$167,$166:$166,0),1,1)&amp;":"&amp;ADDRESS(ROW(AO265),COLUMN(AO265)-1,1,1),TRUE),"OK")&gt;0,"OK","NOK")),
              IF(AO$8&gt;=VLOOKUP($A265,'2.2'!$D:$O,5,FALSE),"OK","NOK")),
         "")</f>
        <v/>
      </c>
      <c r="AP265" s="1156" t="str">
        <f ca="1">IF(intern2!AQ101&gt;0,
        IF(AP$166="X",
              IF(COUNTBLANK(INDIRECT(ADDRESS(ROW(AP265),MATCH(AP$167,$166:$166,0),1,1)&amp;":"&amp;ADDRESS(ROW(AP265),COLUMN(AP265)-1,1,1),TRUE))&gt;0,"",
                    IF(COUNTIF(INDIRECT(ADDRESS(ROW(AP265),MATCH(AP$167,$166:$166,0),1,1)&amp;":"&amp;ADDRESS(ROW(AP265),COLUMN(AP265)-1,1,1),TRUE),"OK")&gt;0,"OK","NOK")),
              IF(AP$8&gt;=VLOOKUP($A265,'2.2'!$D:$O,5,FALSE),"OK","NOK")),
         "")</f>
        <v/>
      </c>
      <c r="AQ265" s="1269" t="str">
        <f ca="1">IF(intern2!AR101&gt;0,
        IF(AQ$166="X",
              IF(COUNTBLANK(INDIRECT(ADDRESS(ROW(AQ265),MATCH(AQ$167,$166:$166,0),1,1)&amp;":"&amp;ADDRESS(ROW(AQ265),COLUMN(AQ265)-1,1,1),TRUE))&gt;0,"",
                    IF(COUNTIF(INDIRECT(ADDRESS(ROW(AQ265),MATCH(AQ$167,$166:$166,0),1,1)&amp;":"&amp;ADDRESS(ROW(AQ265),COLUMN(AQ265)-1,1,1),TRUE),"OK")&gt;0,"OK","NOK")),
              IF(AQ$8&gt;=VLOOKUP($A265,'2.2'!$D:$O,5,FALSE),"OK","NOK")),
         "")</f>
        <v/>
      </c>
      <c r="AR265" s="1156" t="str">
        <f ca="1">IF(intern2!AS101&gt;0,
        IF(AR$166="X",
              IF(COUNTBLANK(INDIRECT(ADDRESS(ROW(AR265),MATCH(AR$167,$166:$166,0),1,1)&amp;":"&amp;ADDRESS(ROW(AR265),COLUMN(AR265)-1,1,1),TRUE))&gt;0,"",
                    IF(COUNTIF(INDIRECT(ADDRESS(ROW(AR265),MATCH(AR$167,$166:$166,0),1,1)&amp;":"&amp;ADDRESS(ROW(AR265),COLUMN(AR265)-1,1,1),TRUE),"OK")&gt;0,"OK","NOK")),
              IF(AR$8&gt;=VLOOKUP($A265,'2.2'!$D:$O,5,FALSE),"OK","NOK")),
         "")</f>
        <v/>
      </c>
      <c r="AS265" s="1156" t="str">
        <f ca="1">IF(intern2!AT101&gt;0,
        IF(AS$166="X",
              IF(COUNTBLANK(INDIRECT(ADDRESS(ROW(AS265),MATCH(AS$167,$166:$166,0),1,1)&amp;":"&amp;ADDRESS(ROW(AS265),COLUMN(AS265)-1,1,1),TRUE))&gt;0,"",
                    IF(COUNTIF(INDIRECT(ADDRESS(ROW(AS265),MATCH(AS$167,$166:$166,0),1,1)&amp;":"&amp;ADDRESS(ROW(AS265),COLUMN(AS265)-1,1,1),TRUE),"OK")&gt;0,"OK","NOK")),
              IF(AS$8&gt;=VLOOKUP($A265,'2.2'!$D:$O,5,FALSE),"OK","NOK")),
         "")</f>
        <v/>
      </c>
      <c r="AT265" s="1269" t="str">
        <f ca="1">IF(intern2!AU101&gt;0,
        IF(AT$166="X",
              IF(COUNTBLANK(INDIRECT(ADDRESS(ROW(AT265),MATCH(AT$167,$166:$166,0),1,1)&amp;":"&amp;ADDRESS(ROW(AT265),COLUMN(AT265)-1,1,1),TRUE))&gt;0,"",
                    IF(COUNTIF(INDIRECT(ADDRESS(ROW(AT265),MATCH(AT$167,$166:$166,0),1,1)&amp;":"&amp;ADDRESS(ROW(AT265),COLUMN(AT265)-1,1,1),TRUE),"OK")&gt;0,"OK","NOK")),
              IF(AT$8&gt;=VLOOKUP($A265,'2.2'!$D:$O,5,FALSE),"OK","NOK")),
         "")</f>
        <v/>
      </c>
      <c r="AU265" s="1156" t="str">
        <f ca="1">IF(intern2!AV101&gt;0,
        IF(AU$166="X",
              IF(COUNTBLANK(INDIRECT(ADDRESS(ROW(AU265),MATCH(AU$167,$166:$166,0),1,1)&amp;":"&amp;ADDRESS(ROW(AU265),COLUMN(AU265)-1,1,1),TRUE))&gt;0,"",
                    IF(COUNTIF(INDIRECT(ADDRESS(ROW(AU265),MATCH(AU$167,$166:$166,0),1,1)&amp;":"&amp;ADDRESS(ROW(AU265),COLUMN(AU265)-1,1,1),TRUE),"OK")&gt;0,"OK","NOK")),
              IF(AU$8&gt;=VLOOKUP($A265,'2.2'!$D:$O,5,FALSE),"OK","NOK")),
         "")</f>
        <v/>
      </c>
      <c r="AV265" s="1156" t="str">
        <f ca="1">IF(intern2!AW101&gt;0,
        IF(AV$166="X",
              IF(COUNTBLANK(INDIRECT(ADDRESS(ROW(AV265),MATCH(AV$167,$166:$166,0),1,1)&amp;":"&amp;ADDRESS(ROW(AV265),COLUMN(AV265)-1,1,1),TRUE))&gt;0,"",
                    IF(COUNTIF(INDIRECT(ADDRESS(ROW(AV265),MATCH(AV$167,$166:$166,0),1,1)&amp;":"&amp;ADDRESS(ROW(AV265),COLUMN(AV265)-1,1,1),TRUE),"OK")&gt;0,"OK","NOK")),
              IF(AV$8&gt;=VLOOKUP($A265,'2.2'!$D:$O,5,FALSE),"OK","NOK")),
         "")</f>
        <v/>
      </c>
      <c r="AW265" s="1156" t="str">
        <f ca="1">IF(intern2!AX101&gt;0,
        IF(AW$166="X",
              IF(COUNTBLANK(INDIRECT(ADDRESS(ROW(AW265),MATCH(AW$167,$166:$166,0),1,1)&amp;":"&amp;ADDRESS(ROW(AW265),COLUMN(AW265)-1,1,1),TRUE))&gt;0,"",
                    IF(COUNTIF(INDIRECT(ADDRESS(ROW(AW265),MATCH(AW$167,$166:$166,0),1,1)&amp;":"&amp;ADDRESS(ROW(AW265),COLUMN(AW265)-1,1,1),TRUE),"OK")&gt;0,"OK","NOK")),
              IF(AW$8&gt;=VLOOKUP($A265,'2.2'!$D:$O,5,FALSE),"OK","NOK")),
         "")</f>
        <v/>
      </c>
      <c r="AX265" s="1156" t="str">
        <f ca="1">IF(intern2!AY101&gt;0,
        IF(AX$166="X",
              IF(COUNTBLANK(INDIRECT(ADDRESS(ROW(AX265),MATCH(AX$167,$166:$166,0),1,1)&amp;":"&amp;ADDRESS(ROW(AX265),COLUMN(AX265)-1,1,1),TRUE))&gt;0,"",
                    IF(COUNTIF(INDIRECT(ADDRESS(ROW(AX265),MATCH(AX$167,$166:$166,0),1,1)&amp;":"&amp;ADDRESS(ROW(AX265),COLUMN(AX265)-1,1,1),TRUE),"OK")&gt;0,"OK","NOK")),
              IF(AX$8&gt;=VLOOKUP($A265,'2.2'!$D:$O,5,FALSE),"OK","NOK")),
         "")</f>
        <v/>
      </c>
      <c r="AY265" s="1156" t="str">
        <f ca="1">IF(intern2!AZ101&gt;0,
        IF(AY$166="X",
              IF(COUNTBLANK(INDIRECT(ADDRESS(ROW(AY265),MATCH(AY$167,$166:$166,0),1,1)&amp;":"&amp;ADDRESS(ROW(AY265),COLUMN(AY265)-1,1,1),TRUE))&gt;0,"",
                    IF(COUNTIF(INDIRECT(ADDRESS(ROW(AY265),MATCH(AY$167,$166:$166,0),1,1)&amp;":"&amp;ADDRESS(ROW(AY265),COLUMN(AY265)-1,1,1),TRUE),"OK")&gt;0,"OK","NOK")),
              IF(AY$8&gt;=VLOOKUP($A265,'2.2'!$D:$O,5,FALSE),"OK","NOK")),
         "")</f>
        <v/>
      </c>
      <c r="AZ265" s="1269" t="str">
        <f ca="1">IF(intern2!BA101&gt;0,
        IF(AZ$166="X",
              IF(COUNTBLANK(INDIRECT(ADDRESS(ROW(AZ265),MATCH(AZ$167,$166:$166,0),1,1)&amp;":"&amp;ADDRESS(ROW(AZ265),COLUMN(AZ265)-1,1,1),TRUE))&gt;0,"",
                    IF(COUNTIF(INDIRECT(ADDRESS(ROW(AZ265),MATCH(AZ$167,$166:$166,0),1,1)&amp;":"&amp;ADDRESS(ROW(AZ265),COLUMN(AZ265)-1,1,1),TRUE),"OK")&gt;0,"OK","NOK")),
              IF(AZ$8&gt;=VLOOKUP($A265,'2.2'!$D:$O,5,FALSE),"OK","NOK")),
         "")</f>
        <v/>
      </c>
      <c r="BA265" s="1156" t="str">
        <f ca="1">IF(intern2!BB101&gt;0,
        IF(BA$166="X",
              IF(COUNTBLANK(INDIRECT(ADDRESS(ROW(BA265),MATCH(BA$167,$166:$166,0),1,1)&amp;":"&amp;ADDRESS(ROW(BA265),COLUMN(BA265)-1,1,1),TRUE))&gt;0,"",
                    IF(COUNTIF(INDIRECT(ADDRESS(ROW(BA265),MATCH(BA$167,$166:$166,0),1,1)&amp;":"&amp;ADDRESS(ROW(BA265),COLUMN(BA265)-1,1,1),TRUE),"OK")&gt;0,"OK","NOK")),
              IF(BA$8&gt;=VLOOKUP($A265,'2.2'!$D:$O,5,FALSE),"OK","NOK")),
         "")</f>
        <v/>
      </c>
      <c r="BB265" s="1156" t="str">
        <f ca="1">IF(intern2!BC101&gt;0,
        IF(BB$166="X",
              IF(COUNTBLANK(INDIRECT(ADDRESS(ROW(BB265),MATCH(BB$167,$166:$166,0),1,1)&amp;":"&amp;ADDRESS(ROW(BB265),COLUMN(BB265)-1,1,1),TRUE))&gt;0,"",
                    IF(COUNTIF(INDIRECT(ADDRESS(ROW(BB265),MATCH(BB$167,$166:$166,0),1,1)&amp;":"&amp;ADDRESS(ROW(BB265),COLUMN(BB265)-1,1,1),TRUE),"OK")&gt;0,"OK","NOK")),
              IF(BB$8&gt;=VLOOKUP($A265,'2.2'!$D:$O,5,FALSE),"OK","NOK")),
         "")</f>
        <v/>
      </c>
      <c r="BC265" s="1156" t="str">
        <f ca="1">IF(intern2!BD101&gt;0,
        IF(BC$166="X",
              IF(COUNTBLANK(INDIRECT(ADDRESS(ROW(BC265),MATCH(BC$167,$166:$166,0),1,1)&amp;":"&amp;ADDRESS(ROW(BC265),COLUMN(BC265)-1,1,1),TRUE))&gt;0,"",
                    IF(COUNTIF(INDIRECT(ADDRESS(ROW(BC265),MATCH(BC$167,$166:$166,0),1,1)&amp;":"&amp;ADDRESS(ROW(BC265),COLUMN(BC265)-1,1,1),TRUE),"OK")&gt;0,"OK","NOK")),
              IF(BC$8&gt;=VLOOKUP($A265,'2.2'!$D:$O,5,FALSE),"OK","NOK")),
         "")</f>
        <v/>
      </c>
      <c r="BD265" s="1156" t="str">
        <f ca="1">IF(intern2!BE101&gt;0,
        IF(BD$166="X",
              IF(COUNTBLANK(INDIRECT(ADDRESS(ROW(BD265),MATCH(BD$167,$166:$166,0),1,1)&amp;":"&amp;ADDRESS(ROW(BD265),COLUMN(BD265)-1,1,1),TRUE))&gt;0,"",
                    IF(COUNTIF(INDIRECT(ADDRESS(ROW(BD265),MATCH(BD$167,$166:$166,0),1,1)&amp;":"&amp;ADDRESS(ROW(BD265),COLUMN(BD265)-1,1,1),TRUE),"OK")&gt;0,"OK","NOK")),
              IF(BD$8&gt;=VLOOKUP($A265,'2.2'!$D:$O,5,FALSE),"OK","NOK")),
         "")</f>
        <v/>
      </c>
      <c r="BE265" s="1156" t="str">
        <f ca="1">IF(intern2!BF101&gt;0,
        IF(BE$166="X",
              IF(COUNTBLANK(INDIRECT(ADDRESS(ROW(BE265),MATCH(BE$167,$166:$166,0),1,1)&amp;":"&amp;ADDRESS(ROW(BE265),COLUMN(BE265)-1,1,1),TRUE))&gt;0,"",
                    IF(COUNTIF(INDIRECT(ADDRESS(ROW(BE265),MATCH(BE$167,$166:$166,0),1,1)&amp;":"&amp;ADDRESS(ROW(BE265),COLUMN(BE265)-1,1,1),TRUE),"OK")&gt;0,"OK","NOK")),
              IF(BE$8&gt;=VLOOKUP($A265,'2.2'!$D:$O,5,FALSE),"OK","NOK")),
         "")</f>
        <v/>
      </c>
      <c r="BF265" s="1170" t="str">
        <f ca="1">IF(intern2!BG101&gt;0,
        IF(BF$166="X",
              IF(COUNTBLANK(INDIRECT(ADDRESS(ROW(BF265),MATCH(BF$167,$166:$166,0),1,1)&amp;":"&amp;ADDRESS(ROW(BF265),COLUMN(BF265)-1,1,1),TRUE))&gt;0,"",
                    IF(COUNTIF(INDIRECT(ADDRESS(ROW(BF265),MATCH(BF$167,$166:$166,0),1,1)&amp;":"&amp;ADDRESS(ROW(BF265),COLUMN(BF265)-1,1,1),TRUE),"OK")&gt;0,"OK","NOK")),
              IF(BF$8&gt;=VLOOKUP($A265,'2.2'!$D:$O,5,FALSE),"OK","NOK")),
         "")</f>
        <v/>
      </c>
      <c r="BG265" s="1269" t="str">
        <f ca="1">IF(intern2!BH101&gt;0,
        IF(BG$166="X",
              IF(COUNTBLANK(INDIRECT(ADDRESS(ROW(BG265),MATCH(BG$167,$166:$166,0),1,1)&amp;":"&amp;ADDRESS(ROW(BG265),COLUMN(BG265)-1,1,1),TRUE))&gt;0,"",
                    IF(COUNTIF(INDIRECT(ADDRESS(ROW(BG265),MATCH(BG$167,$166:$166,0),1,1)&amp;":"&amp;ADDRESS(ROW(BG265),COLUMN(BG265)-1,1,1),TRUE),"OK")&gt;0,"OK","NOK")),
              IF(BG$8&gt;=VLOOKUP($A265,'2.2'!$D:$O,5,FALSE),"OK","NOK")),
         "")</f>
        <v/>
      </c>
      <c r="BH265" s="1176" t="str">
        <f t="shared" ca="1" si="77"/>
        <v>OK</v>
      </c>
      <c r="BI265" s="1176"/>
    </row>
    <row r="266" spans="1:61" x14ac:dyDescent="0.25">
      <c r="A266" s="716" t="str">
        <f t="shared" ref="A266:B266" si="110">+A106</f>
        <v>TPL3</v>
      </c>
      <c r="B266" s="1157" t="str">
        <f t="shared" si="110"/>
        <v>Trapianto epatico (CIMAS)</v>
      </c>
      <c r="C266" s="1156" t="str">
        <f ca="1">IF(intern2!D102&gt;0,
        IF(C$166="X",
              IF(COUNTBLANK(INDIRECT(ADDRESS(ROW(C266),MATCH(C$167,$166:$166,0),1,1)&amp;":"&amp;ADDRESS(ROW(C266),COLUMN(C266)-1,1,1),TRUE))&gt;0,"",
                    IF(COUNTIF(INDIRECT(ADDRESS(ROW(C266),MATCH(C$167,$166:$166,0),1,1)&amp;":"&amp;ADDRESS(ROW(C266),COLUMN(C266)-1,1,1),TRUE),"OK")&gt;0,"OK","NOK")),
              IF(C$8&gt;=VLOOKUP($A266,'2.2'!$D:$O,5,FALSE),"OK","NOK")),
         "")</f>
        <v/>
      </c>
      <c r="D266" s="1156" t="str">
        <f ca="1">IF(intern2!E102&gt;0,
        IF(D$166="X",
              IF(COUNTBLANK(INDIRECT(ADDRESS(ROW(D266),MATCH(D$167,$166:$166,0),1,1)&amp;":"&amp;ADDRESS(ROW(D266),COLUMN(D266)-1,1,1),TRUE))&gt;0,"",
                    IF(COUNTIF(INDIRECT(ADDRESS(ROW(D266),MATCH(D$167,$166:$166,0),1,1)&amp;":"&amp;ADDRESS(ROW(D266),COLUMN(D266)-1,1,1),TRUE),"OK")&gt;0,"OK","NOK")),
              IF(D$8&gt;=VLOOKUP($A266,'2.2'!$D:$O,5,FALSE),"OK","NOK")),
         "")</f>
        <v/>
      </c>
      <c r="E266" s="1156" t="str">
        <f ca="1">IF(intern2!F102&gt;0,
        IF(E$166="X",
              IF(COUNTBLANK(INDIRECT(ADDRESS(ROW(E266),MATCH(E$167,$166:$166,0),1,1)&amp;":"&amp;ADDRESS(ROW(E266),COLUMN(E266)-1,1,1),TRUE))&gt;0,"",
                    IF(COUNTIF(INDIRECT(ADDRESS(ROW(E266),MATCH(E$167,$166:$166,0),1,1)&amp;":"&amp;ADDRESS(ROW(E266),COLUMN(E266)-1,1,1),TRUE),"OK")&gt;0,"OK","NOK")),
              IF(E$8&gt;=VLOOKUP($A266,'2.2'!$D:$O,5,FALSE),"OK","NOK")),
         "")</f>
        <v/>
      </c>
      <c r="F266" s="1156" t="str">
        <f ca="1">IF(intern2!G102&gt;0,
        IF(F$166="X",
              IF(COUNTBLANK(INDIRECT(ADDRESS(ROW(F266),MATCH(F$167,$166:$166,0),1,1)&amp;":"&amp;ADDRESS(ROW(F266),COLUMN(F266)-1,1,1),TRUE))&gt;0,"",
                    IF(COUNTIF(INDIRECT(ADDRESS(ROW(F266),MATCH(F$167,$166:$166,0),1,1)&amp;":"&amp;ADDRESS(ROW(F266),COLUMN(F266)-1,1,1),TRUE),"OK")&gt;0,"OK","NOK")),
              IF(F$8&gt;=VLOOKUP($A266,'2.2'!$D:$O,5,FALSE),"OK","NOK")),
         "")</f>
        <v/>
      </c>
      <c r="G266" s="1156" t="str">
        <f ca="1">IF(intern2!H102&gt;0,
        IF(G$166="X",
              IF(COUNTBLANK(INDIRECT(ADDRESS(ROW(G266),MATCH(G$167,$166:$166,0),1,1)&amp;":"&amp;ADDRESS(ROW(G266),COLUMN(G266)-1,1,1),TRUE))&gt;0,"",
                    IF(COUNTIF(INDIRECT(ADDRESS(ROW(G266),MATCH(G$167,$166:$166,0),1,1)&amp;":"&amp;ADDRESS(ROW(G266),COLUMN(G266)-1,1,1),TRUE),"OK")&gt;0,"OK","NOK")),
              IF(G$8&gt;=VLOOKUP($A266,'2.2'!$D:$O,5,FALSE),"OK","NOK")),
         "")</f>
        <v/>
      </c>
      <c r="H266" s="1156" t="str">
        <f ca="1">IF(intern2!I102&gt;0,
        IF(H$166="X",
              IF(COUNTBLANK(INDIRECT(ADDRESS(ROW(H266),MATCH(H$167,$166:$166,0),1,1)&amp;":"&amp;ADDRESS(ROW(H266),COLUMN(H266)-1,1,1),TRUE))&gt;0,"",
                    IF(COUNTIF(INDIRECT(ADDRESS(ROW(H266),MATCH(H$167,$166:$166,0),1,1)&amp;":"&amp;ADDRESS(ROW(H266),COLUMN(H266)-1,1,1),TRUE),"OK")&gt;0,"OK","NOK")),
              IF(H$8&gt;=VLOOKUP($A266,'2.2'!$D:$O,5,FALSE),"OK","NOK")),
         "")</f>
        <v/>
      </c>
      <c r="I266" s="1269" t="str">
        <f ca="1">IF(intern2!J102&gt;0,
        IF(I$166="X",
              IF(COUNTBLANK(INDIRECT(ADDRESS(ROW(I266),MATCH(I$167,$166:$166,0),1,1)&amp;":"&amp;ADDRESS(ROW(I266),COLUMN(I266)-1,1,1),TRUE))&gt;0,"",
                    IF(COUNTIF(INDIRECT(ADDRESS(ROW(I266),MATCH(I$167,$166:$166,0),1,1)&amp;":"&amp;ADDRESS(ROW(I266),COLUMN(I266)-1,1,1),TRUE),"OK")&gt;0,"OK","NOK")),
              IF(I$8&gt;=VLOOKUP($A266,'2.2'!$D:$O,5,FALSE),"OK","NOK")),
         "")</f>
        <v/>
      </c>
      <c r="J266" s="1159" t="str">
        <f ca="1">IF(intern2!K102&gt;0,
        IF(J$166="X",
              IF(COUNTBLANK(INDIRECT(ADDRESS(ROW(J266),MATCH(J$167,$166:$166,0),1,1)&amp;":"&amp;ADDRESS(ROW(J266),COLUMN(J266)-1,1,1),TRUE))&gt;0,"",
                    IF(COUNTIF(INDIRECT(ADDRESS(ROW(J266),MATCH(J$167,$166:$166,0),1,1)&amp;":"&amp;ADDRESS(ROW(J266),COLUMN(J266)-1,1,1),TRUE),"OK")&gt;0,"OK","NOK")),
              IF(J$8&gt;=VLOOKUP($A266,'2.2'!$D:$O,5,FALSE),"OK","NOK")),
         "")</f>
        <v/>
      </c>
      <c r="K266" s="1156" t="str">
        <f ca="1">IF(intern2!L102&gt;0,
        IF(K$166="X",
              IF(COUNTBLANK(INDIRECT(ADDRESS(ROW(K266),MATCH(K$167,$166:$166,0),1,1)&amp;":"&amp;ADDRESS(ROW(K266),COLUMN(K266)-1,1,1),TRUE))&gt;0,"",
                    IF(COUNTIF(INDIRECT(ADDRESS(ROW(K266),MATCH(K$167,$166:$166,0),1,1)&amp;":"&amp;ADDRESS(ROW(K266),COLUMN(K266)-1,1,1),TRUE),"OK")&gt;0,"OK","NOK")),
              IF(K$8&gt;=VLOOKUP($A266,'2.2'!$D:$O,5,FALSE),"OK","NOK")),
         "")</f>
        <v/>
      </c>
      <c r="L266" s="1156" t="str">
        <f ca="1">IF(intern2!M102&gt;0,
        IF(L$166="X",
              IF(COUNTBLANK(INDIRECT(ADDRESS(ROW(L266),MATCH(L$167,$166:$166,0),1,1)&amp;":"&amp;ADDRESS(ROW(L266),COLUMN(L266)-1,1,1),TRUE))&gt;0,"",
                    IF(COUNTIF(INDIRECT(ADDRESS(ROW(L266),MATCH(L$167,$166:$166,0),1,1)&amp;":"&amp;ADDRESS(ROW(L266),COLUMN(L266)-1,1,1),TRUE),"OK")&gt;0,"OK","NOK")),
              IF(L$8&gt;=VLOOKUP($A266,'2.2'!$D:$O,5,FALSE),"OK","NOK")),
         "")</f>
        <v/>
      </c>
      <c r="M266" s="1156" t="str">
        <f ca="1">IF(intern2!N102&gt;0,
        IF(M$166="X",
              IF(COUNTBLANK(INDIRECT(ADDRESS(ROW(M266),MATCH(M$167,$166:$166,0),1,1)&amp;":"&amp;ADDRESS(ROW(M266),COLUMN(M266)-1,1,1),TRUE))&gt;0,"",
                    IF(COUNTIF(INDIRECT(ADDRESS(ROW(M266),MATCH(M$167,$166:$166,0),1,1)&amp;":"&amp;ADDRESS(ROW(M266),COLUMN(M266)-1,1,1),TRUE),"OK")&gt;0,"OK","NOK")),
              IF(M$8&gt;=VLOOKUP($A266,'2.2'!$D:$O,5,FALSE),"OK","NOK")),
         "")</f>
        <v/>
      </c>
      <c r="N266" s="1156" t="str">
        <f ca="1">IF(intern2!O102&gt;0,
        IF(N$166="X",
              IF(COUNTBLANK(INDIRECT(ADDRESS(ROW(N266),MATCH(N$167,$166:$166,0),1,1)&amp;":"&amp;ADDRESS(ROW(N266),COLUMN(N266)-1,1,1),TRUE))&gt;0,"",
                    IF(COUNTIF(INDIRECT(ADDRESS(ROW(N266),MATCH(N$167,$166:$166,0),1,1)&amp;":"&amp;ADDRESS(ROW(N266),COLUMN(N266)-1,1,1),TRUE),"OK")&gt;0,"OK","NOK")),
              IF(N$8&gt;=VLOOKUP($A266,'2.2'!$D:$O,5,FALSE),"OK","NOK")),
         "")</f>
        <v/>
      </c>
      <c r="O266" s="1156" t="str">
        <f ca="1">IF(intern2!P102&gt;0,
        IF(O$166="X",
              IF(COUNTBLANK(INDIRECT(ADDRESS(ROW(O266),MATCH(O$167,$166:$166,0),1,1)&amp;":"&amp;ADDRESS(ROW(O266),COLUMN(O266)-1,1,1),TRUE))&gt;0,"",
                    IF(COUNTIF(INDIRECT(ADDRESS(ROW(O266),MATCH(O$167,$166:$166,0),1,1)&amp;":"&amp;ADDRESS(ROW(O266),COLUMN(O266)-1,1,1),TRUE),"OK")&gt;0,"OK","NOK")),
              IF(O$8&gt;=VLOOKUP($A266,'2.2'!$D:$O,5,FALSE),"OK","NOK")),
         "")</f>
        <v/>
      </c>
      <c r="P266" s="1156" t="str">
        <f ca="1">IF(intern2!Q102&gt;0,
        IF(P$166="X",
              IF(COUNTBLANK(INDIRECT(ADDRESS(ROW(P266),MATCH(P$167,$166:$166,0),1,1)&amp;":"&amp;ADDRESS(ROW(P266),COLUMN(P266)-1,1,1),TRUE))&gt;0,"",
                    IF(COUNTIF(INDIRECT(ADDRESS(ROW(P266),MATCH(P$167,$166:$166,0),1,1)&amp;":"&amp;ADDRESS(ROW(P266),COLUMN(P266)-1,1,1),TRUE),"OK")&gt;0,"OK","NOK")),
              IF(P$8&gt;=VLOOKUP($A266,'2.2'!$D:$O,5,FALSE),"OK","NOK")),
         "")</f>
        <v/>
      </c>
      <c r="Q266" s="1156" t="str">
        <f ca="1">IF(intern2!R102&gt;0,
        IF(Q$166="X",
              IF(COUNTBLANK(INDIRECT(ADDRESS(ROW(Q266),MATCH(Q$167,$166:$166,0),1,1)&amp;":"&amp;ADDRESS(ROW(Q266),COLUMN(Q266)-1,1,1),TRUE))&gt;0,"",
                    IF(COUNTIF(INDIRECT(ADDRESS(ROW(Q266),MATCH(Q$167,$166:$166,0),1,1)&amp;":"&amp;ADDRESS(ROW(Q266),COLUMN(Q266)-1,1,1),TRUE),"OK")&gt;0,"OK","NOK")),
              IF(Q$8&gt;=VLOOKUP($A266,'2.2'!$D:$O,5,FALSE),"OK","NOK")),
         "")</f>
        <v/>
      </c>
      <c r="R266" s="1159" t="str">
        <f ca="1">IF(intern2!S102&gt;0,
        IF(R$166="X",
              IF(COUNTBLANK(INDIRECT(ADDRESS(ROW(R266),MATCH(R$167,$166:$166,0),1,1)&amp;":"&amp;ADDRESS(ROW(R266),COLUMN(R266)-1,1,1),TRUE))&gt;0,"",
                    IF(COUNTIF(INDIRECT(ADDRESS(ROW(R266),MATCH(R$167,$166:$166,0),1,1)&amp;":"&amp;ADDRESS(ROW(R266),COLUMN(R266)-1,1,1),TRUE),"OK")&gt;0,"OK","NOK")),
              IF(R$8&gt;=VLOOKUP($A266,'2.2'!$D:$O,5,FALSE),"OK","NOK")),
         "")</f>
        <v/>
      </c>
      <c r="S266" s="1159" t="str">
        <f ca="1">IF(intern2!T102&gt;0,
        IF(S$166="X",
              IF(COUNTBLANK(INDIRECT(ADDRESS(ROW(S266),MATCH(S$167,$166:$166,0),1,1)&amp;":"&amp;ADDRESS(ROW(S266),COLUMN(S266)-1,1,1),TRUE))&gt;0,"",
                    IF(COUNTIF(INDIRECT(ADDRESS(ROW(S266),MATCH(S$167,$166:$166,0),1,1)&amp;":"&amp;ADDRESS(ROW(S266),COLUMN(S266)-1,1,1),TRUE),"OK")&gt;0,"OK","NOK")),
              IF(S$8&gt;=VLOOKUP($A266,'2.2'!$D:$O,5,FALSE),"OK","NOK")),
         "")</f>
        <v/>
      </c>
      <c r="T266" s="1156" t="str">
        <f ca="1">IF(intern2!U102&gt;0,
        IF(T$166="X",
              IF(COUNTBLANK(INDIRECT(ADDRESS(ROW(T266),MATCH(T$167,$166:$166,0),1,1)&amp;":"&amp;ADDRESS(ROW(T266),COLUMN(T266)-1,1,1),TRUE))&gt;0,"",
                    IF(COUNTIF(INDIRECT(ADDRESS(ROW(T266),MATCH(T$167,$166:$166,0),1,1)&amp;":"&amp;ADDRESS(ROW(T266),COLUMN(T266)-1,1,1),TRUE),"OK")&gt;0,"OK","NOK")),
              IF(T$8&gt;=VLOOKUP($A266,'2.2'!$D:$O,5,FALSE),"OK","NOK")),
         "")</f>
        <v/>
      </c>
      <c r="U266" s="1156" t="str">
        <f ca="1">IF(intern2!V102&gt;0,
        IF(U$166="X",
              IF(COUNTBLANK(INDIRECT(ADDRESS(ROW(U266),MATCH(U$167,$166:$166,0),1,1)&amp;":"&amp;ADDRESS(ROW(U266),COLUMN(U266)-1,1,1),TRUE))&gt;0,"",
                    IF(COUNTIF(INDIRECT(ADDRESS(ROW(U266),MATCH(U$167,$166:$166,0),1,1)&amp;":"&amp;ADDRESS(ROW(U266),COLUMN(U266)-1,1,1),TRUE),"OK")&gt;0,"OK","NOK")),
              IF(U$8&gt;=VLOOKUP($A266,'2.2'!$D:$O,5,FALSE),"OK","NOK")),
         "")</f>
        <v/>
      </c>
      <c r="V266" s="1156" t="str">
        <f ca="1">IF(intern2!W102&gt;0,
        IF(V$166="X",
              IF(COUNTBLANK(INDIRECT(ADDRESS(ROW(V266),MATCH(V$167,$166:$166,0),1,1)&amp;":"&amp;ADDRESS(ROW(V266),COLUMN(V266)-1,1,1),TRUE))&gt;0,"",
                    IF(COUNTIF(INDIRECT(ADDRESS(ROW(V266),MATCH(V$167,$166:$166,0),1,1)&amp;":"&amp;ADDRESS(ROW(V266),COLUMN(V266)-1,1,1),TRUE),"OK")&gt;0,"OK","NOK")),
              IF(V$8&gt;=VLOOKUP($A266,'2.2'!$D:$O,5,FALSE),"OK","NOK")),
         "")</f>
        <v/>
      </c>
      <c r="W266" s="1156" t="str">
        <f ca="1">IF(intern2!X102&gt;0,
        IF(W$166="X",
              IF(COUNTBLANK(INDIRECT(ADDRESS(ROW(W266),MATCH(W$167,$166:$166,0),1,1)&amp;":"&amp;ADDRESS(ROW(W266),COLUMN(W266)-1,1,1),TRUE))&gt;0,"",
                    IF(COUNTIF(INDIRECT(ADDRESS(ROW(W266),MATCH(W$167,$166:$166,0),1,1)&amp;":"&amp;ADDRESS(ROW(W266),COLUMN(W266)-1,1,1),TRUE),"OK")&gt;0,"OK","NOK")),
              IF(W$8&gt;=VLOOKUP($A266,'2.2'!$D:$O,5,FALSE),"OK","NOK")),
         "")</f>
        <v/>
      </c>
      <c r="X266" s="1156" t="str">
        <f ca="1">IF(intern2!Y102&gt;0,
        IF(X$166="X",
              IF(COUNTBLANK(INDIRECT(ADDRESS(ROW(X266),MATCH(X$167,$166:$166,0),1,1)&amp;":"&amp;ADDRESS(ROW(X266),COLUMN(X266)-1,1,1),TRUE))&gt;0,"",
                    IF(COUNTIF(INDIRECT(ADDRESS(ROW(X266),MATCH(X$167,$166:$166,0),1,1)&amp;":"&amp;ADDRESS(ROW(X266),COLUMN(X266)-1,1,1),TRUE),"OK")&gt;0,"OK","NOK")),
              IF(X$8&gt;=VLOOKUP($A266,'2.2'!$D:$O,5,FALSE),"OK","NOK")),
         "")</f>
        <v/>
      </c>
      <c r="Y266" s="1170" t="str">
        <f ca="1">IF(intern2!Z102&gt;0,
        IF(Y$166="X",
              IF(COUNTBLANK(INDIRECT(ADDRESS(ROW(Y266),MATCH(Y$167,$166:$166,0),1,1)&amp;":"&amp;ADDRESS(ROW(Y266),COLUMN(Y266)-1,1,1),TRUE))&gt;0,"",
                    IF(COUNTIF(INDIRECT(ADDRESS(ROW(Y266),MATCH(Y$167,$166:$166,0),1,1)&amp;":"&amp;ADDRESS(ROW(Y266),COLUMN(Y266)-1,1,1),TRUE),"OK")&gt;0,"OK","NOK")),
              IF(Y$8&gt;=VLOOKUP($A266,'2.2'!$D:$O,5,FALSE),"OK","NOK")),
         "")</f>
        <v/>
      </c>
      <c r="Z266" s="1269" t="str">
        <f ca="1">IF(intern2!AA102&gt;0,
        IF(Z$166="X",
              IF(COUNTBLANK(INDIRECT(ADDRESS(ROW(Z266),MATCH(Z$167,$166:$166,0),1,1)&amp;":"&amp;ADDRESS(ROW(Z266),COLUMN(Z266)-1,1,1),TRUE))&gt;0,"",
                    IF(COUNTIF(INDIRECT(ADDRESS(ROW(Z266),MATCH(Z$167,$166:$166,0),1,1)&amp;":"&amp;ADDRESS(ROW(Z266),COLUMN(Z266)-1,1,1),TRUE),"OK")&gt;0,"OK","NOK")),
              IF(Z$8&gt;=VLOOKUP($A266,'2.2'!$D:$O,5,FALSE),"OK","NOK")),
         "")</f>
        <v/>
      </c>
      <c r="AA266" s="1156" t="str">
        <f ca="1">IF(intern2!AB102&gt;0,
        IF(AA$166="X",
              IF(COUNTBLANK(INDIRECT(ADDRESS(ROW(AA266),MATCH(AA$167,$166:$166,0),1,1)&amp;":"&amp;ADDRESS(ROW(AA266),COLUMN(AA266)-1,1,1),TRUE))&gt;0,"",
                    IF(COUNTIF(INDIRECT(ADDRESS(ROW(AA266),MATCH(AA$167,$166:$166,0),1,1)&amp;":"&amp;ADDRESS(ROW(AA266),COLUMN(AA266)-1,1,1),TRUE),"OK")&gt;0,"OK","NOK")),
              IF(AA$8&gt;=VLOOKUP($A266,'2.2'!$D:$O,5,FALSE),"OK","NOK")),
         "")</f>
        <v/>
      </c>
      <c r="AB266" s="1156" t="str">
        <f ca="1">IF(intern2!AC102&gt;0,
        IF(AB$166="X",
              IF(COUNTBLANK(INDIRECT(ADDRESS(ROW(AB266),MATCH(AB$167,$166:$166,0),1,1)&amp;":"&amp;ADDRESS(ROW(AB266),COLUMN(AB266)-1,1,1),TRUE))&gt;0,"",
                    IF(COUNTIF(INDIRECT(ADDRESS(ROW(AB266),MATCH(AB$167,$166:$166,0),1,1)&amp;":"&amp;ADDRESS(ROW(AB266),COLUMN(AB266)-1,1,1),TRUE),"OK")&gt;0,"OK","NOK")),
              IF(AB$8&gt;=VLOOKUP($A266,'2.2'!$D:$O,5,FALSE),"OK","NOK")),
         "")</f>
        <v/>
      </c>
      <c r="AC266" s="1156" t="str">
        <f ca="1">IF(intern2!AD102&gt;0,
        IF(AC$166="X",
              IF(COUNTBLANK(INDIRECT(ADDRESS(ROW(AC266),MATCH(AC$167,$166:$166,0),1,1)&amp;":"&amp;ADDRESS(ROW(AC266),COLUMN(AC266)-1,1,1),TRUE))&gt;0,"",
                    IF(COUNTIF(INDIRECT(ADDRESS(ROW(AC266),MATCH(AC$167,$166:$166,0),1,1)&amp;":"&amp;ADDRESS(ROW(AC266),COLUMN(AC266)-1,1,1),TRUE),"OK")&gt;0,"OK","NOK")),
              IF(AC$8&gt;=VLOOKUP($A266,'2.2'!$D:$O,5,FALSE),"OK","NOK")),
         "")</f>
        <v/>
      </c>
      <c r="AD266" s="1156" t="str">
        <f ca="1">IF(intern2!AE102&gt;0,
        IF(AD$166="X",
              IF(COUNTBLANK(INDIRECT(ADDRESS(ROW(AD266),MATCH(AD$167,$166:$166,0),1,1)&amp;":"&amp;ADDRESS(ROW(AD266),COLUMN(AD266)-1,1,1),TRUE))&gt;0,"",
                    IF(COUNTIF(INDIRECT(ADDRESS(ROW(AD266),MATCH(AD$167,$166:$166,0),1,1)&amp;":"&amp;ADDRESS(ROW(AD266),COLUMN(AD266)-1,1,1),TRUE),"OK")&gt;0,"OK","NOK")),
              IF(AD$8&gt;=VLOOKUP($A266,'2.2'!$D:$O,5,FALSE),"OK","NOK")),
         "")</f>
        <v/>
      </c>
      <c r="AE266" s="1160" t="str">
        <f ca="1">IF(intern2!AF102&gt;0,
        IF(AE$166="X",
              IF(COUNTBLANK(INDIRECT(ADDRESS(ROW(AE266),MATCH(AE$167,$166:$166,0),1,1)&amp;":"&amp;ADDRESS(ROW(AE266),COLUMN(AE266)-1,1,1),TRUE))&gt;0,"",
                    IF(COUNTIF(INDIRECT(ADDRESS(ROW(AE266),MATCH(AE$167,$166:$166,0),1,1)&amp;":"&amp;ADDRESS(ROW(AE266),COLUMN(AE266)-1,1,1),TRUE),"OK")&gt;0,"OK","NOK")),
              IF(AE$8&gt;=VLOOKUP($A266,'2.2'!$D:$O,5,FALSE),"OK","NOK")),
         "")</f>
        <v/>
      </c>
      <c r="AF266" s="1269" t="str">
        <f ca="1">IF(intern2!AG102&gt;0,
        IF(AF$166="X",
              IF(COUNTBLANK(INDIRECT(ADDRESS(ROW(AF266),MATCH(AF$167,$166:$166,0),1,1)&amp;":"&amp;ADDRESS(ROW(AF266),COLUMN(AF266)-1,1,1),TRUE))&gt;0,"",
                    IF(COUNTIF(INDIRECT(ADDRESS(ROW(AF266),MATCH(AF$167,$166:$166,0),1,1)&amp;":"&amp;ADDRESS(ROW(AF266),COLUMN(AF266)-1,1,1),TRUE),"OK")&gt;0,"OK","NOK")),
              IF(AF$8&gt;=VLOOKUP($A266,'2.2'!$D:$O,5,FALSE),"OK","NOK")),
         "")</f>
        <v/>
      </c>
      <c r="AG266" s="1160" t="str">
        <f ca="1">IF(intern2!AH102&gt;0,
        IF(AG$166="X",
              IF(COUNTBLANK(INDIRECT(ADDRESS(ROW(AG266),MATCH(AG$167,$166:$166,0),1,1)&amp;":"&amp;ADDRESS(ROW(AG266),COLUMN(AG266)-1,1,1),TRUE))&gt;0,"",
                    IF(COUNTIF(INDIRECT(ADDRESS(ROW(AG266),MATCH(AG$167,$166:$166,0),1,1)&amp;":"&amp;ADDRESS(ROW(AG266),COLUMN(AG266)-1,1,1),TRUE),"OK")&gt;0,"OK","NOK")),
              IF(AG$8&gt;=VLOOKUP($A266,'2.2'!$D:$O,5,FALSE),"OK","NOK")),
         "")</f>
        <v/>
      </c>
      <c r="AH266" s="1160" t="str">
        <f ca="1">IF(intern2!AI102&gt;0,
        IF(AH$166="X",
              IF(COUNTBLANK(INDIRECT(ADDRESS(ROW(AH266),MATCH(AH$167,$166:$166,0),1,1)&amp;":"&amp;ADDRESS(ROW(AH266),COLUMN(AH266)-1,1,1),TRUE))&gt;0,"",
                    IF(COUNTIF(INDIRECT(ADDRESS(ROW(AH266),MATCH(AH$167,$166:$166,0),1,1)&amp;":"&amp;ADDRESS(ROW(AH266),COLUMN(AH266)-1,1,1),TRUE),"OK")&gt;0,"OK","NOK")),
              IF(AH$8&gt;=VLOOKUP($A266,'2.2'!$D:$O,5,FALSE),"OK","NOK")),
         "")</f>
        <v/>
      </c>
      <c r="AI266" s="1156" t="str">
        <f ca="1">IF(intern2!AJ102&gt;0,
        IF(AI$166="X",
              IF(COUNTBLANK(INDIRECT(ADDRESS(ROW(AI266),MATCH(AI$167,$166:$166,0),1,1)&amp;":"&amp;ADDRESS(ROW(AI266),COLUMN(AI266)-1,1,1),TRUE))&gt;0,"",
                    IF(COUNTIF(INDIRECT(ADDRESS(ROW(AI266),MATCH(AI$167,$166:$166,0),1,1)&amp;":"&amp;ADDRESS(ROW(AI266),COLUMN(AI266)-1,1,1),TRUE),"OK")&gt;0,"OK","NOK")),
              IF(AI$8&gt;=VLOOKUP($A266,'2.2'!$D:$O,5,FALSE),"OK","NOK")),
         "")</f>
        <v/>
      </c>
      <c r="AJ266" s="1156" t="str">
        <f ca="1">IF(intern2!AK102&gt;0,
        IF(AJ$166="X",
              IF(COUNTBLANK(INDIRECT(ADDRESS(ROW(AJ266),MATCH(AJ$167,$166:$166,0),1,1)&amp;":"&amp;ADDRESS(ROW(AJ266),COLUMN(AJ266)-1,1,1),TRUE))&gt;0,"",
                    IF(COUNTIF(INDIRECT(ADDRESS(ROW(AJ266),MATCH(AJ$167,$166:$166,0),1,1)&amp;":"&amp;ADDRESS(ROW(AJ266),COLUMN(AJ266)-1,1,1),TRUE),"OK")&gt;0,"OK","NOK")),
              IF(AJ$8&gt;=VLOOKUP($A266,'2.2'!$D:$O,5,FALSE),"OK","NOK")),
         "")</f>
        <v/>
      </c>
      <c r="AK266" s="1156" t="str">
        <f ca="1">IF(intern2!AL102&gt;0,
        IF(AK$166="X",
              IF(COUNTBLANK(INDIRECT(ADDRESS(ROW(AK266),MATCH(AK$167,$166:$166,0),1,1)&amp;":"&amp;ADDRESS(ROW(AK266),COLUMN(AK266)-1,1,1),TRUE))&gt;0,"",
                    IF(COUNTIF(INDIRECT(ADDRESS(ROW(AK266),MATCH(AK$167,$166:$166,0),1,1)&amp;":"&amp;ADDRESS(ROW(AK266),COLUMN(AK266)-1,1,1),TRUE),"OK")&gt;0,"OK","NOK")),
              IF(AK$8&gt;=VLOOKUP($A266,'2.2'!$D:$O,5,FALSE),"OK","NOK")),
         "")</f>
        <v/>
      </c>
      <c r="AL266" s="1156" t="str">
        <f ca="1">IF(intern2!AM102&gt;0,
        IF(AL$166="X",
              IF(COUNTBLANK(INDIRECT(ADDRESS(ROW(AL266),MATCH(AL$167,$166:$166,0),1,1)&amp;":"&amp;ADDRESS(ROW(AL266),COLUMN(AL266)-1,1,1),TRUE))&gt;0,"",
                    IF(COUNTIF(INDIRECT(ADDRESS(ROW(AL266),MATCH(AL$167,$166:$166,0),1,1)&amp;":"&amp;ADDRESS(ROW(AL266),COLUMN(AL266)-1,1,1),TRUE),"OK")&gt;0,"OK","NOK")),
              IF(AL$8&gt;=VLOOKUP($A266,'2.2'!$D:$O,5,FALSE),"OK","NOK")),
         "")</f>
        <v/>
      </c>
      <c r="AM266" s="1269" t="str">
        <f ca="1">IF(intern2!AN102&gt;0,
        IF(AM$166="X",
              IF(COUNTBLANK(INDIRECT(ADDRESS(ROW(AM266),MATCH(AM$167,$166:$166,0),1,1)&amp;":"&amp;ADDRESS(ROW(AM266),COLUMN(AM266)-1,1,1),TRUE))&gt;0,"",
                    IF(COUNTIF(INDIRECT(ADDRESS(ROW(AM266),MATCH(AM$167,$166:$166,0),1,1)&amp;":"&amp;ADDRESS(ROW(AM266),COLUMN(AM266)-1,1,1),TRUE),"OK")&gt;0,"OK","NOK")),
              IF(AM$8&gt;=VLOOKUP($A266,'2.2'!$D:$O,5,FALSE),"OK","NOK")),
         "")</f>
        <v/>
      </c>
      <c r="AN266" s="1170" t="str">
        <f ca="1">IF(intern2!AO102&gt;0,
        IF(AN$166="X",
              IF(COUNTBLANK(INDIRECT(ADDRESS(ROW(AN266),MATCH(AN$167,$166:$166,0),1,1)&amp;":"&amp;ADDRESS(ROW(AN266),COLUMN(AN266)-1,1,1),TRUE))&gt;0,"",
                    IF(COUNTIF(INDIRECT(ADDRESS(ROW(AN266),MATCH(AN$167,$166:$166,0),1,1)&amp;":"&amp;ADDRESS(ROW(AN266),COLUMN(AN266)-1,1,1),TRUE),"OK")&gt;0,"OK","NOK")),
              IF(AN$8&gt;=VLOOKUP($A266,'2.2'!$D:$O,5,FALSE),"OK","NOK")),
         "")</f>
        <v/>
      </c>
      <c r="AO266" s="1156" t="str">
        <f ca="1">IF(intern2!AP102&gt;0,
        IF(AO$166="X",
              IF(COUNTBLANK(INDIRECT(ADDRESS(ROW(AO266),MATCH(AO$167,$166:$166,0),1,1)&amp;":"&amp;ADDRESS(ROW(AO266),COLUMN(AO266)-1,1,1),TRUE))&gt;0,"",
                    IF(COUNTIF(INDIRECT(ADDRESS(ROW(AO266),MATCH(AO$167,$166:$166,0),1,1)&amp;":"&amp;ADDRESS(ROW(AO266),COLUMN(AO266)-1,1,1),TRUE),"OK")&gt;0,"OK","NOK")),
              IF(AO$8&gt;=VLOOKUP($A266,'2.2'!$D:$O,5,FALSE),"OK","NOK")),
         "")</f>
        <v/>
      </c>
      <c r="AP266" s="1156" t="str">
        <f ca="1">IF(intern2!AQ102&gt;0,
        IF(AP$166="X",
              IF(COUNTBLANK(INDIRECT(ADDRESS(ROW(AP266),MATCH(AP$167,$166:$166,0),1,1)&amp;":"&amp;ADDRESS(ROW(AP266),COLUMN(AP266)-1,1,1),TRUE))&gt;0,"",
                    IF(COUNTIF(INDIRECT(ADDRESS(ROW(AP266),MATCH(AP$167,$166:$166,0),1,1)&amp;":"&amp;ADDRESS(ROW(AP266),COLUMN(AP266)-1,1,1),TRUE),"OK")&gt;0,"OK","NOK")),
              IF(AP$8&gt;=VLOOKUP($A266,'2.2'!$D:$O,5,FALSE),"OK","NOK")),
         "")</f>
        <v/>
      </c>
      <c r="AQ266" s="1269" t="str">
        <f ca="1">IF(intern2!AR102&gt;0,
        IF(AQ$166="X",
              IF(COUNTBLANK(INDIRECT(ADDRESS(ROW(AQ266),MATCH(AQ$167,$166:$166,0),1,1)&amp;":"&amp;ADDRESS(ROW(AQ266),COLUMN(AQ266)-1,1,1),TRUE))&gt;0,"",
                    IF(COUNTIF(INDIRECT(ADDRESS(ROW(AQ266),MATCH(AQ$167,$166:$166,0),1,1)&amp;":"&amp;ADDRESS(ROW(AQ266),COLUMN(AQ266)-1,1,1),TRUE),"OK")&gt;0,"OK","NOK")),
              IF(AQ$8&gt;=VLOOKUP($A266,'2.2'!$D:$O,5,FALSE),"OK","NOK")),
         "")</f>
        <v/>
      </c>
      <c r="AR266" s="1156" t="str">
        <f ca="1">IF(intern2!AS102&gt;0,
        IF(AR$166="X",
              IF(COUNTBLANK(INDIRECT(ADDRESS(ROW(AR266),MATCH(AR$167,$166:$166,0),1,1)&amp;":"&amp;ADDRESS(ROW(AR266),COLUMN(AR266)-1,1,1),TRUE))&gt;0,"",
                    IF(COUNTIF(INDIRECT(ADDRESS(ROW(AR266),MATCH(AR$167,$166:$166,0),1,1)&amp;":"&amp;ADDRESS(ROW(AR266),COLUMN(AR266)-1,1,1),TRUE),"OK")&gt;0,"OK","NOK")),
              IF(AR$8&gt;=VLOOKUP($A266,'2.2'!$D:$O,5,FALSE),"OK","NOK")),
         "")</f>
        <v/>
      </c>
      <c r="AS266" s="1156" t="str">
        <f ca="1">IF(intern2!AT102&gt;0,
        IF(AS$166="X",
              IF(COUNTBLANK(INDIRECT(ADDRESS(ROW(AS266),MATCH(AS$167,$166:$166,0),1,1)&amp;":"&amp;ADDRESS(ROW(AS266),COLUMN(AS266)-1,1,1),TRUE))&gt;0,"",
                    IF(COUNTIF(INDIRECT(ADDRESS(ROW(AS266),MATCH(AS$167,$166:$166,0),1,1)&amp;":"&amp;ADDRESS(ROW(AS266),COLUMN(AS266)-1,1,1),TRUE),"OK")&gt;0,"OK","NOK")),
              IF(AS$8&gt;=VLOOKUP($A266,'2.2'!$D:$O,5,FALSE),"OK","NOK")),
         "")</f>
        <v/>
      </c>
      <c r="AT266" s="1269" t="str">
        <f ca="1">IF(intern2!AU102&gt;0,
        IF(AT$166="X",
              IF(COUNTBLANK(INDIRECT(ADDRESS(ROW(AT266),MATCH(AT$167,$166:$166,0),1,1)&amp;":"&amp;ADDRESS(ROW(AT266),COLUMN(AT266)-1,1,1),TRUE))&gt;0,"",
                    IF(COUNTIF(INDIRECT(ADDRESS(ROW(AT266),MATCH(AT$167,$166:$166,0),1,1)&amp;":"&amp;ADDRESS(ROW(AT266),COLUMN(AT266)-1,1,1),TRUE),"OK")&gt;0,"OK","NOK")),
              IF(AT$8&gt;=VLOOKUP($A266,'2.2'!$D:$O,5,FALSE),"OK","NOK")),
         "")</f>
        <v/>
      </c>
      <c r="AU266" s="1156" t="str">
        <f ca="1">IF(intern2!AV102&gt;0,
        IF(AU$166="X",
              IF(COUNTBLANK(INDIRECT(ADDRESS(ROW(AU266),MATCH(AU$167,$166:$166,0),1,1)&amp;":"&amp;ADDRESS(ROW(AU266),COLUMN(AU266)-1,1,1),TRUE))&gt;0,"",
                    IF(COUNTIF(INDIRECT(ADDRESS(ROW(AU266),MATCH(AU$167,$166:$166,0),1,1)&amp;":"&amp;ADDRESS(ROW(AU266),COLUMN(AU266)-1,1,1),TRUE),"OK")&gt;0,"OK","NOK")),
              IF(AU$8&gt;=VLOOKUP($A266,'2.2'!$D:$O,5,FALSE),"OK","NOK")),
         "")</f>
        <v/>
      </c>
      <c r="AV266" s="1156" t="str">
        <f ca="1">IF(intern2!AW102&gt;0,
        IF(AV$166="X",
              IF(COUNTBLANK(INDIRECT(ADDRESS(ROW(AV266),MATCH(AV$167,$166:$166,0),1,1)&amp;":"&amp;ADDRESS(ROW(AV266),COLUMN(AV266)-1,1,1),TRUE))&gt;0,"",
                    IF(COUNTIF(INDIRECT(ADDRESS(ROW(AV266),MATCH(AV$167,$166:$166,0),1,1)&amp;":"&amp;ADDRESS(ROW(AV266),COLUMN(AV266)-1,1,1),TRUE),"OK")&gt;0,"OK","NOK")),
              IF(AV$8&gt;=VLOOKUP($A266,'2.2'!$D:$O,5,FALSE),"OK","NOK")),
         "")</f>
        <v/>
      </c>
      <c r="AW266" s="1156" t="str">
        <f ca="1">IF(intern2!AX102&gt;0,
        IF(AW$166="X",
              IF(COUNTBLANK(INDIRECT(ADDRESS(ROW(AW266),MATCH(AW$167,$166:$166,0),1,1)&amp;":"&amp;ADDRESS(ROW(AW266),COLUMN(AW266)-1,1,1),TRUE))&gt;0,"",
                    IF(COUNTIF(INDIRECT(ADDRESS(ROW(AW266),MATCH(AW$167,$166:$166,0),1,1)&amp;":"&amp;ADDRESS(ROW(AW266),COLUMN(AW266)-1,1,1),TRUE),"OK")&gt;0,"OK","NOK")),
              IF(AW$8&gt;=VLOOKUP($A266,'2.2'!$D:$O,5,FALSE),"OK","NOK")),
         "")</f>
        <v/>
      </c>
      <c r="AX266" s="1156" t="str">
        <f ca="1">IF(intern2!AY102&gt;0,
        IF(AX$166="X",
              IF(COUNTBLANK(INDIRECT(ADDRESS(ROW(AX266),MATCH(AX$167,$166:$166,0),1,1)&amp;":"&amp;ADDRESS(ROW(AX266),COLUMN(AX266)-1,1,1),TRUE))&gt;0,"",
                    IF(COUNTIF(INDIRECT(ADDRESS(ROW(AX266),MATCH(AX$167,$166:$166,0),1,1)&amp;":"&amp;ADDRESS(ROW(AX266),COLUMN(AX266)-1,1,1),TRUE),"OK")&gt;0,"OK","NOK")),
              IF(AX$8&gt;=VLOOKUP($A266,'2.2'!$D:$O,5,FALSE),"OK","NOK")),
         "")</f>
        <v/>
      </c>
      <c r="AY266" s="1156" t="str">
        <f ca="1">IF(intern2!AZ102&gt;0,
        IF(AY$166="X",
              IF(COUNTBLANK(INDIRECT(ADDRESS(ROW(AY266),MATCH(AY$167,$166:$166,0),1,1)&amp;":"&amp;ADDRESS(ROW(AY266),COLUMN(AY266)-1,1,1),TRUE))&gt;0,"",
                    IF(COUNTIF(INDIRECT(ADDRESS(ROW(AY266),MATCH(AY$167,$166:$166,0),1,1)&amp;":"&amp;ADDRESS(ROW(AY266),COLUMN(AY266)-1,1,1),TRUE),"OK")&gt;0,"OK","NOK")),
              IF(AY$8&gt;=VLOOKUP($A266,'2.2'!$D:$O,5,FALSE),"OK","NOK")),
         "")</f>
        <v/>
      </c>
      <c r="AZ266" s="1269" t="str">
        <f ca="1">IF(intern2!BA102&gt;0,
        IF(AZ$166="X",
              IF(COUNTBLANK(INDIRECT(ADDRESS(ROW(AZ266),MATCH(AZ$167,$166:$166,0),1,1)&amp;":"&amp;ADDRESS(ROW(AZ266),COLUMN(AZ266)-1,1,1),TRUE))&gt;0,"",
                    IF(COUNTIF(INDIRECT(ADDRESS(ROW(AZ266),MATCH(AZ$167,$166:$166,0),1,1)&amp;":"&amp;ADDRESS(ROW(AZ266),COLUMN(AZ266)-1,1,1),TRUE),"OK")&gt;0,"OK","NOK")),
              IF(AZ$8&gt;=VLOOKUP($A266,'2.2'!$D:$O,5,FALSE),"OK","NOK")),
         "")</f>
        <v/>
      </c>
      <c r="BA266" s="1156" t="str">
        <f ca="1">IF(intern2!BB102&gt;0,
        IF(BA$166="X",
              IF(COUNTBLANK(INDIRECT(ADDRESS(ROW(BA266),MATCH(BA$167,$166:$166,0),1,1)&amp;":"&amp;ADDRESS(ROW(BA266),COLUMN(BA266)-1,1,1),TRUE))&gt;0,"",
                    IF(COUNTIF(INDIRECT(ADDRESS(ROW(BA266),MATCH(BA$167,$166:$166,0),1,1)&amp;":"&amp;ADDRESS(ROW(BA266),COLUMN(BA266)-1,1,1),TRUE),"OK")&gt;0,"OK","NOK")),
              IF(BA$8&gt;=VLOOKUP($A266,'2.2'!$D:$O,5,FALSE),"OK","NOK")),
         "")</f>
        <v/>
      </c>
      <c r="BB266" s="1156" t="str">
        <f ca="1">IF(intern2!BC102&gt;0,
        IF(BB$166="X",
              IF(COUNTBLANK(INDIRECT(ADDRESS(ROW(BB266),MATCH(BB$167,$166:$166,0),1,1)&amp;":"&amp;ADDRESS(ROW(BB266),COLUMN(BB266)-1,1,1),TRUE))&gt;0,"",
                    IF(COUNTIF(INDIRECT(ADDRESS(ROW(BB266),MATCH(BB$167,$166:$166,0),1,1)&amp;":"&amp;ADDRESS(ROW(BB266),COLUMN(BB266)-1,1,1),TRUE),"OK")&gt;0,"OK","NOK")),
              IF(BB$8&gt;=VLOOKUP($A266,'2.2'!$D:$O,5,FALSE),"OK","NOK")),
         "")</f>
        <v/>
      </c>
      <c r="BC266" s="1156" t="str">
        <f ca="1">IF(intern2!BD102&gt;0,
        IF(BC$166="X",
              IF(COUNTBLANK(INDIRECT(ADDRESS(ROW(BC266),MATCH(BC$167,$166:$166,0),1,1)&amp;":"&amp;ADDRESS(ROW(BC266),COLUMN(BC266)-1,1,1),TRUE))&gt;0,"",
                    IF(COUNTIF(INDIRECT(ADDRESS(ROW(BC266),MATCH(BC$167,$166:$166,0),1,1)&amp;":"&amp;ADDRESS(ROW(BC266),COLUMN(BC266)-1,1,1),TRUE),"OK")&gt;0,"OK","NOK")),
              IF(BC$8&gt;=VLOOKUP($A266,'2.2'!$D:$O,5,FALSE),"OK","NOK")),
         "")</f>
        <v/>
      </c>
      <c r="BD266" s="1156" t="str">
        <f ca="1">IF(intern2!BE102&gt;0,
        IF(BD$166="X",
              IF(COUNTBLANK(INDIRECT(ADDRESS(ROW(BD266),MATCH(BD$167,$166:$166,0),1,1)&amp;":"&amp;ADDRESS(ROW(BD266),COLUMN(BD266)-1,1,1),TRUE))&gt;0,"",
                    IF(COUNTIF(INDIRECT(ADDRESS(ROW(BD266),MATCH(BD$167,$166:$166,0),1,1)&amp;":"&amp;ADDRESS(ROW(BD266),COLUMN(BD266)-1,1,1),TRUE),"OK")&gt;0,"OK","NOK")),
              IF(BD$8&gt;=VLOOKUP($A266,'2.2'!$D:$O,5,FALSE),"OK","NOK")),
         "")</f>
        <v/>
      </c>
      <c r="BE266" s="1156" t="str">
        <f ca="1">IF(intern2!BF102&gt;0,
        IF(BE$166="X",
              IF(COUNTBLANK(INDIRECT(ADDRESS(ROW(BE266),MATCH(BE$167,$166:$166,0),1,1)&amp;":"&amp;ADDRESS(ROW(BE266),COLUMN(BE266)-1,1,1),TRUE))&gt;0,"",
                    IF(COUNTIF(INDIRECT(ADDRESS(ROW(BE266),MATCH(BE$167,$166:$166,0),1,1)&amp;":"&amp;ADDRESS(ROW(BE266),COLUMN(BE266)-1,1,1),TRUE),"OK")&gt;0,"OK","NOK")),
              IF(BE$8&gt;=VLOOKUP($A266,'2.2'!$D:$O,5,FALSE),"OK","NOK")),
         "")</f>
        <v/>
      </c>
      <c r="BF266" s="1170" t="str">
        <f ca="1">IF(intern2!BG102&gt;0,
        IF(BF$166="X",
              IF(COUNTBLANK(INDIRECT(ADDRESS(ROW(BF266),MATCH(BF$167,$166:$166,0),1,1)&amp;":"&amp;ADDRESS(ROW(BF266),COLUMN(BF266)-1,1,1),TRUE))&gt;0,"",
                    IF(COUNTIF(INDIRECT(ADDRESS(ROW(BF266),MATCH(BF$167,$166:$166,0),1,1)&amp;":"&amp;ADDRESS(ROW(BF266),COLUMN(BF266)-1,1,1),TRUE),"OK")&gt;0,"OK","NOK")),
              IF(BF$8&gt;=VLOOKUP($A266,'2.2'!$D:$O,5,FALSE),"OK","NOK")),
         "")</f>
        <v/>
      </c>
      <c r="BG266" s="1269" t="str">
        <f ca="1">IF(intern2!BH102&gt;0,
        IF(BG$166="X",
              IF(COUNTBLANK(INDIRECT(ADDRESS(ROW(BG266),MATCH(BG$167,$166:$166,0),1,1)&amp;":"&amp;ADDRESS(ROW(BG266),COLUMN(BG266)-1,1,1),TRUE))&gt;0,"",
                    IF(COUNTIF(INDIRECT(ADDRESS(ROW(BG266),MATCH(BG$167,$166:$166,0),1,1)&amp;":"&amp;ADDRESS(ROW(BG266),COLUMN(BG266)-1,1,1),TRUE),"OK")&gt;0,"OK","NOK")),
              IF(BG$8&gt;=VLOOKUP($A266,'2.2'!$D:$O,5,FALSE),"OK","NOK")),
         "")</f>
        <v/>
      </c>
      <c r="BH266" s="1176" t="str">
        <f t="shared" ca="1" si="77"/>
        <v>OK</v>
      </c>
      <c r="BI266" s="1176"/>
    </row>
    <row r="267" spans="1:61" x14ac:dyDescent="0.25">
      <c r="A267" s="716" t="str">
        <f t="shared" ref="A267:B267" si="111">+A107</f>
        <v>TPL4</v>
      </c>
      <c r="B267" s="1157" t="str">
        <f t="shared" si="111"/>
        <v>Trapianto pancreatico (CIMAS)</v>
      </c>
      <c r="C267" s="1156" t="str">
        <f ca="1">IF(intern2!D103&gt;0,
        IF(C$166="X",
              IF(COUNTBLANK(INDIRECT(ADDRESS(ROW(C267),MATCH(C$167,$166:$166,0),1,1)&amp;":"&amp;ADDRESS(ROW(C267),COLUMN(C267)-1,1,1),TRUE))&gt;0,"",
                    IF(COUNTIF(INDIRECT(ADDRESS(ROW(C267),MATCH(C$167,$166:$166,0),1,1)&amp;":"&amp;ADDRESS(ROW(C267),COLUMN(C267)-1,1,1),TRUE),"OK")&gt;0,"OK","NOK")),
              IF(C$8&gt;=VLOOKUP($A267,'2.2'!$D:$O,5,FALSE),"OK","NOK")),
         "")</f>
        <v/>
      </c>
      <c r="D267" s="1156" t="str">
        <f ca="1">IF(intern2!E103&gt;0,
        IF(D$166="X",
              IF(COUNTBLANK(INDIRECT(ADDRESS(ROW(D267),MATCH(D$167,$166:$166,0),1,1)&amp;":"&amp;ADDRESS(ROW(D267),COLUMN(D267)-1,1,1),TRUE))&gt;0,"",
                    IF(COUNTIF(INDIRECT(ADDRESS(ROW(D267),MATCH(D$167,$166:$166,0),1,1)&amp;":"&amp;ADDRESS(ROW(D267),COLUMN(D267)-1,1,1),TRUE),"OK")&gt;0,"OK","NOK")),
              IF(D$8&gt;=VLOOKUP($A267,'2.2'!$D:$O,5,FALSE),"OK","NOK")),
         "")</f>
        <v/>
      </c>
      <c r="E267" s="1156" t="str">
        <f ca="1">IF(intern2!F103&gt;0,
        IF(E$166="X",
              IF(COUNTBLANK(INDIRECT(ADDRESS(ROW(E267),MATCH(E$167,$166:$166,0),1,1)&amp;":"&amp;ADDRESS(ROW(E267),COLUMN(E267)-1,1,1),TRUE))&gt;0,"",
                    IF(COUNTIF(INDIRECT(ADDRESS(ROW(E267),MATCH(E$167,$166:$166,0),1,1)&amp;":"&amp;ADDRESS(ROW(E267),COLUMN(E267)-1,1,1),TRUE),"OK")&gt;0,"OK","NOK")),
              IF(E$8&gt;=VLOOKUP($A267,'2.2'!$D:$O,5,FALSE),"OK","NOK")),
         "")</f>
        <v/>
      </c>
      <c r="F267" s="1156" t="str">
        <f ca="1">IF(intern2!G103&gt;0,
        IF(F$166="X",
              IF(COUNTBLANK(INDIRECT(ADDRESS(ROW(F267),MATCH(F$167,$166:$166,0),1,1)&amp;":"&amp;ADDRESS(ROW(F267),COLUMN(F267)-1,1,1),TRUE))&gt;0,"",
                    IF(COUNTIF(INDIRECT(ADDRESS(ROW(F267),MATCH(F$167,$166:$166,0),1,1)&amp;":"&amp;ADDRESS(ROW(F267),COLUMN(F267)-1,1,1),TRUE),"OK")&gt;0,"OK","NOK")),
              IF(F$8&gt;=VLOOKUP($A267,'2.2'!$D:$O,5,FALSE),"OK","NOK")),
         "")</f>
        <v/>
      </c>
      <c r="G267" s="1156" t="str">
        <f ca="1">IF(intern2!H103&gt;0,
        IF(G$166="X",
              IF(COUNTBLANK(INDIRECT(ADDRESS(ROW(G267),MATCH(G$167,$166:$166,0),1,1)&amp;":"&amp;ADDRESS(ROW(G267),COLUMN(G267)-1,1,1),TRUE))&gt;0,"",
                    IF(COUNTIF(INDIRECT(ADDRESS(ROW(G267),MATCH(G$167,$166:$166,0),1,1)&amp;":"&amp;ADDRESS(ROW(G267),COLUMN(G267)-1,1,1),TRUE),"OK")&gt;0,"OK","NOK")),
              IF(G$8&gt;=VLOOKUP($A267,'2.2'!$D:$O,5,FALSE),"OK","NOK")),
         "")</f>
        <v/>
      </c>
      <c r="H267" s="1156" t="str">
        <f ca="1">IF(intern2!I103&gt;0,
        IF(H$166="X",
              IF(COUNTBLANK(INDIRECT(ADDRESS(ROW(H267),MATCH(H$167,$166:$166,0),1,1)&amp;":"&amp;ADDRESS(ROW(H267),COLUMN(H267)-1,1,1),TRUE))&gt;0,"",
                    IF(COUNTIF(INDIRECT(ADDRESS(ROW(H267),MATCH(H$167,$166:$166,0),1,1)&amp;":"&amp;ADDRESS(ROW(H267),COLUMN(H267)-1,1,1),TRUE),"OK")&gt;0,"OK","NOK")),
              IF(H$8&gt;=VLOOKUP($A267,'2.2'!$D:$O,5,FALSE),"OK","NOK")),
         "")</f>
        <v/>
      </c>
      <c r="I267" s="1269" t="str">
        <f ca="1">IF(intern2!J103&gt;0,
        IF(I$166="X",
              IF(COUNTBLANK(INDIRECT(ADDRESS(ROW(I267),MATCH(I$167,$166:$166,0),1,1)&amp;":"&amp;ADDRESS(ROW(I267),COLUMN(I267)-1,1,1),TRUE))&gt;0,"",
                    IF(COUNTIF(INDIRECT(ADDRESS(ROW(I267),MATCH(I$167,$166:$166,0),1,1)&amp;":"&amp;ADDRESS(ROW(I267),COLUMN(I267)-1,1,1),TRUE),"OK")&gt;0,"OK","NOK")),
              IF(I$8&gt;=VLOOKUP($A267,'2.2'!$D:$O,5,FALSE),"OK","NOK")),
         "")</f>
        <v/>
      </c>
      <c r="J267" s="1159" t="str">
        <f ca="1">IF(intern2!K103&gt;0,
        IF(J$166="X",
              IF(COUNTBLANK(INDIRECT(ADDRESS(ROW(J267),MATCH(J$167,$166:$166,0),1,1)&amp;":"&amp;ADDRESS(ROW(J267),COLUMN(J267)-1,1,1),TRUE))&gt;0,"",
                    IF(COUNTIF(INDIRECT(ADDRESS(ROW(J267),MATCH(J$167,$166:$166,0),1,1)&amp;":"&amp;ADDRESS(ROW(J267),COLUMN(J267)-1,1,1),TRUE),"OK")&gt;0,"OK","NOK")),
              IF(J$8&gt;=VLOOKUP($A267,'2.2'!$D:$O,5,FALSE),"OK","NOK")),
         "")</f>
        <v/>
      </c>
      <c r="K267" s="1156" t="str">
        <f ca="1">IF(intern2!L103&gt;0,
        IF(K$166="X",
              IF(COUNTBLANK(INDIRECT(ADDRESS(ROW(K267),MATCH(K$167,$166:$166,0),1,1)&amp;":"&amp;ADDRESS(ROW(K267),COLUMN(K267)-1,1,1),TRUE))&gt;0,"",
                    IF(COUNTIF(INDIRECT(ADDRESS(ROW(K267),MATCH(K$167,$166:$166,0),1,1)&amp;":"&amp;ADDRESS(ROW(K267),COLUMN(K267)-1,1,1),TRUE),"OK")&gt;0,"OK","NOK")),
              IF(K$8&gt;=VLOOKUP($A267,'2.2'!$D:$O,5,FALSE),"OK","NOK")),
         "")</f>
        <v/>
      </c>
      <c r="L267" s="1156" t="str">
        <f ca="1">IF(intern2!M103&gt;0,
        IF(L$166="X",
              IF(COUNTBLANK(INDIRECT(ADDRESS(ROW(L267),MATCH(L$167,$166:$166,0),1,1)&amp;":"&amp;ADDRESS(ROW(L267),COLUMN(L267)-1,1,1),TRUE))&gt;0,"",
                    IF(COUNTIF(INDIRECT(ADDRESS(ROW(L267),MATCH(L$167,$166:$166,0),1,1)&amp;":"&amp;ADDRESS(ROW(L267),COLUMN(L267)-1,1,1),TRUE),"OK")&gt;0,"OK","NOK")),
              IF(L$8&gt;=VLOOKUP($A267,'2.2'!$D:$O,5,FALSE),"OK","NOK")),
         "")</f>
        <v/>
      </c>
      <c r="M267" s="1156" t="str">
        <f ca="1">IF(intern2!N103&gt;0,
        IF(M$166="X",
              IF(COUNTBLANK(INDIRECT(ADDRESS(ROW(M267),MATCH(M$167,$166:$166,0),1,1)&amp;":"&amp;ADDRESS(ROW(M267),COLUMN(M267)-1,1,1),TRUE))&gt;0,"",
                    IF(COUNTIF(INDIRECT(ADDRESS(ROW(M267),MATCH(M$167,$166:$166,0),1,1)&amp;":"&amp;ADDRESS(ROW(M267),COLUMN(M267)-1,1,1),TRUE),"OK")&gt;0,"OK","NOK")),
              IF(M$8&gt;=VLOOKUP($A267,'2.2'!$D:$O,5,FALSE),"OK","NOK")),
         "")</f>
        <v/>
      </c>
      <c r="N267" s="1156" t="str">
        <f ca="1">IF(intern2!O103&gt;0,
        IF(N$166="X",
              IF(COUNTBLANK(INDIRECT(ADDRESS(ROW(N267),MATCH(N$167,$166:$166,0),1,1)&amp;":"&amp;ADDRESS(ROW(N267),COLUMN(N267)-1,1,1),TRUE))&gt;0,"",
                    IF(COUNTIF(INDIRECT(ADDRESS(ROW(N267),MATCH(N$167,$166:$166,0),1,1)&amp;":"&amp;ADDRESS(ROW(N267),COLUMN(N267)-1,1,1),TRUE),"OK")&gt;0,"OK","NOK")),
              IF(N$8&gt;=VLOOKUP($A267,'2.2'!$D:$O,5,FALSE),"OK","NOK")),
         "")</f>
        <v/>
      </c>
      <c r="O267" s="1156" t="str">
        <f ca="1">IF(intern2!P103&gt;0,
        IF(O$166="X",
              IF(COUNTBLANK(INDIRECT(ADDRESS(ROW(O267),MATCH(O$167,$166:$166,0),1,1)&amp;":"&amp;ADDRESS(ROW(O267),COLUMN(O267)-1,1,1),TRUE))&gt;0,"",
                    IF(COUNTIF(INDIRECT(ADDRESS(ROW(O267),MATCH(O$167,$166:$166,0),1,1)&amp;":"&amp;ADDRESS(ROW(O267),COLUMN(O267)-1,1,1),TRUE),"OK")&gt;0,"OK","NOK")),
              IF(O$8&gt;=VLOOKUP($A267,'2.2'!$D:$O,5,FALSE),"OK","NOK")),
         "")</f>
        <v/>
      </c>
      <c r="P267" s="1156" t="str">
        <f ca="1">IF(intern2!Q103&gt;0,
        IF(P$166="X",
              IF(COUNTBLANK(INDIRECT(ADDRESS(ROW(P267),MATCH(P$167,$166:$166,0),1,1)&amp;":"&amp;ADDRESS(ROW(P267),COLUMN(P267)-1,1,1),TRUE))&gt;0,"",
                    IF(COUNTIF(INDIRECT(ADDRESS(ROW(P267),MATCH(P$167,$166:$166,0),1,1)&amp;":"&amp;ADDRESS(ROW(P267),COLUMN(P267)-1,1,1),TRUE),"OK")&gt;0,"OK","NOK")),
              IF(P$8&gt;=VLOOKUP($A267,'2.2'!$D:$O,5,FALSE),"OK","NOK")),
         "")</f>
        <v/>
      </c>
      <c r="Q267" s="1156" t="str">
        <f ca="1">IF(intern2!R103&gt;0,
        IF(Q$166="X",
              IF(COUNTBLANK(INDIRECT(ADDRESS(ROW(Q267),MATCH(Q$167,$166:$166,0),1,1)&amp;":"&amp;ADDRESS(ROW(Q267),COLUMN(Q267)-1,1,1),TRUE))&gt;0,"",
                    IF(COUNTIF(INDIRECT(ADDRESS(ROW(Q267),MATCH(Q$167,$166:$166,0),1,1)&amp;":"&amp;ADDRESS(ROW(Q267),COLUMN(Q267)-1,1,1),TRUE),"OK")&gt;0,"OK","NOK")),
              IF(Q$8&gt;=VLOOKUP($A267,'2.2'!$D:$O,5,FALSE),"OK","NOK")),
         "")</f>
        <v/>
      </c>
      <c r="R267" s="1159" t="str">
        <f ca="1">IF(intern2!S103&gt;0,
        IF(R$166="X",
              IF(COUNTBLANK(INDIRECT(ADDRESS(ROW(R267),MATCH(R$167,$166:$166,0),1,1)&amp;":"&amp;ADDRESS(ROW(R267),COLUMN(R267)-1,1,1),TRUE))&gt;0,"",
                    IF(COUNTIF(INDIRECT(ADDRESS(ROW(R267),MATCH(R$167,$166:$166,0),1,1)&amp;":"&amp;ADDRESS(ROW(R267),COLUMN(R267)-1,1,1),TRUE),"OK")&gt;0,"OK","NOK")),
              IF(R$8&gt;=VLOOKUP($A267,'2.2'!$D:$O,5,FALSE),"OK","NOK")),
         "")</f>
        <v/>
      </c>
      <c r="S267" s="1159" t="str">
        <f ca="1">IF(intern2!T103&gt;0,
        IF(S$166="X",
              IF(COUNTBLANK(INDIRECT(ADDRESS(ROW(S267),MATCH(S$167,$166:$166,0),1,1)&amp;":"&amp;ADDRESS(ROW(S267),COLUMN(S267)-1,1,1),TRUE))&gt;0,"",
                    IF(COUNTIF(INDIRECT(ADDRESS(ROW(S267),MATCH(S$167,$166:$166,0),1,1)&amp;":"&amp;ADDRESS(ROW(S267),COLUMN(S267)-1,1,1),TRUE),"OK")&gt;0,"OK","NOK")),
              IF(S$8&gt;=VLOOKUP($A267,'2.2'!$D:$O,5,FALSE),"OK","NOK")),
         "")</f>
        <v/>
      </c>
      <c r="T267" s="1156" t="str">
        <f ca="1">IF(intern2!U103&gt;0,
        IF(T$166="X",
              IF(COUNTBLANK(INDIRECT(ADDRESS(ROW(T267),MATCH(T$167,$166:$166,0),1,1)&amp;":"&amp;ADDRESS(ROW(T267),COLUMN(T267)-1,1,1),TRUE))&gt;0,"",
                    IF(COUNTIF(INDIRECT(ADDRESS(ROW(T267),MATCH(T$167,$166:$166,0),1,1)&amp;":"&amp;ADDRESS(ROW(T267),COLUMN(T267)-1,1,1),TRUE),"OK")&gt;0,"OK","NOK")),
              IF(T$8&gt;=VLOOKUP($A267,'2.2'!$D:$O,5,FALSE),"OK","NOK")),
         "")</f>
        <v/>
      </c>
      <c r="U267" s="1156" t="str">
        <f ca="1">IF(intern2!V103&gt;0,
        IF(U$166="X",
              IF(COUNTBLANK(INDIRECT(ADDRESS(ROW(U267),MATCH(U$167,$166:$166,0),1,1)&amp;":"&amp;ADDRESS(ROW(U267),COLUMN(U267)-1,1,1),TRUE))&gt;0,"",
                    IF(COUNTIF(INDIRECT(ADDRESS(ROW(U267),MATCH(U$167,$166:$166,0),1,1)&amp;":"&amp;ADDRESS(ROW(U267),COLUMN(U267)-1,1,1),TRUE),"OK")&gt;0,"OK","NOK")),
              IF(U$8&gt;=VLOOKUP($A267,'2.2'!$D:$O,5,FALSE),"OK","NOK")),
         "")</f>
        <v/>
      </c>
      <c r="V267" s="1156" t="str">
        <f ca="1">IF(intern2!W103&gt;0,
        IF(V$166="X",
              IF(COUNTBLANK(INDIRECT(ADDRESS(ROW(V267),MATCH(V$167,$166:$166,0),1,1)&amp;":"&amp;ADDRESS(ROW(V267),COLUMN(V267)-1,1,1),TRUE))&gt;0,"",
                    IF(COUNTIF(INDIRECT(ADDRESS(ROW(V267),MATCH(V$167,$166:$166,0),1,1)&amp;":"&amp;ADDRESS(ROW(V267),COLUMN(V267)-1,1,1),TRUE),"OK")&gt;0,"OK","NOK")),
              IF(V$8&gt;=VLOOKUP($A267,'2.2'!$D:$O,5,FALSE),"OK","NOK")),
         "")</f>
        <v/>
      </c>
      <c r="W267" s="1156" t="str">
        <f ca="1">IF(intern2!X103&gt;0,
        IF(W$166="X",
              IF(COUNTBLANK(INDIRECT(ADDRESS(ROW(W267),MATCH(W$167,$166:$166,0),1,1)&amp;":"&amp;ADDRESS(ROW(W267),COLUMN(W267)-1,1,1),TRUE))&gt;0,"",
                    IF(COUNTIF(INDIRECT(ADDRESS(ROW(W267),MATCH(W$167,$166:$166,0),1,1)&amp;":"&amp;ADDRESS(ROW(W267),COLUMN(W267)-1,1,1),TRUE),"OK")&gt;0,"OK","NOK")),
              IF(W$8&gt;=VLOOKUP($A267,'2.2'!$D:$O,5,FALSE),"OK","NOK")),
         "")</f>
        <v/>
      </c>
      <c r="X267" s="1156" t="str">
        <f ca="1">IF(intern2!Y103&gt;0,
        IF(X$166="X",
              IF(COUNTBLANK(INDIRECT(ADDRESS(ROW(X267),MATCH(X$167,$166:$166,0),1,1)&amp;":"&amp;ADDRESS(ROW(X267),COLUMN(X267)-1,1,1),TRUE))&gt;0,"",
                    IF(COUNTIF(INDIRECT(ADDRESS(ROW(X267),MATCH(X$167,$166:$166,0),1,1)&amp;":"&amp;ADDRESS(ROW(X267),COLUMN(X267)-1,1,1),TRUE),"OK")&gt;0,"OK","NOK")),
              IF(X$8&gt;=VLOOKUP($A267,'2.2'!$D:$O,5,FALSE),"OK","NOK")),
         "")</f>
        <v/>
      </c>
      <c r="Y267" s="1170" t="str">
        <f ca="1">IF(intern2!Z103&gt;0,
        IF(Y$166="X",
              IF(COUNTBLANK(INDIRECT(ADDRESS(ROW(Y267),MATCH(Y$167,$166:$166,0),1,1)&amp;":"&amp;ADDRESS(ROW(Y267),COLUMN(Y267)-1,1,1),TRUE))&gt;0,"",
                    IF(COUNTIF(INDIRECT(ADDRESS(ROW(Y267),MATCH(Y$167,$166:$166,0),1,1)&amp;":"&amp;ADDRESS(ROW(Y267),COLUMN(Y267)-1,1,1),TRUE),"OK")&gt;0,"OK","NOK")),
              IF(Y$8&gt;=VLOOKUP($A267,'2.2'!$D:$O,5,FALSE),"OK","NOK")),
         "")</f>
        <v/>
      </c>
      <c r="Z267" s="1269" t="str">
        <f ca="1">IF(intern2!AA103&gt;0,
        IF(Z$166="X",
              IF(COUNTBLANK(INDIRECT(ADDRESS(ROW(Z267),MATCH(Z$167,$166:$166,0),1,1)&amp;":"&amp;ADDRESS(ROW(Z267),COLUMN(Z267)-1,1,1),TRUE))&gt;0,"",
                    IF(COUNTIF(INDIRECT(ADDRESS(ROW(Z267),MATCH(Z$167,$166:$166,0),1,1)&amp;":"&amp;ADDRESS(ROW(Z267),COLUMN(Z267)-1,1,1),TRUE),"OK")&gt;0,"OK","NOK")),
              IF(Z$8&gt;=VLOOKUP($A267,'2.2'!$D:$O,5,FALSE),"OK","NOK")),
         "")</f>
        <v/>
      </c>
      <c r="AA267" s="1156" t="str">
        <f ca="1">IF(intern2!AB103&gt;0,
        IF(AA$166="X",
              IF(COUNTBLANK(INDIRECT(ADDRESS(ROW(AA267),MATCH(AA$167,$166:$166,0),1,1)&amp;":"&amp;ADDRESS(ROW(AA267),COLUMN(AA267)-1,1,1),TRUE))&gt;0,"",
                    IF(COUNTIF(INDIRECT(ADDRESS(ROW(AA267),MATCH(AA$167,$166:$166,0),1,1)&amp;":"&amp;ADDRESS(ROW(AA267),COLUMN(AA267)-1,1,1),TRUE),"OK")&gt;0,"OK","NOK")),
              IF(AA$8&gt;=VLOOKUP($A267,'2.2'!$D:$O,5,FALSE),"OK","NOK")),
         "")</f>
        <v/>
      </c>
      <c r="AB267" s="1156" t="str">
        <f ca="1">IF(intern2!AC103&gt;0,
        IF(AB$166="X",
              IF(COUNTBLANK(INDIRECT(ADDRESS(ROW(AB267),MATCH(AB$167,$166:$166,0),1,1)&amp;":"&amp;ADDRESS(ROW(AB267),COLUMN(AB267)-1,1,1),TRUE))&gt;0,"",
                    IF(COUNTIF(INDIRECT(ADDRESS(ROW(AB267),MATCH(AB$167,$166:$166,0),1,1)&amp;":"&amp;ADDRESS(ROW(AB267),COLUMN(AB267)-1,1,1),TRUE),"OK")&gt;0,"OK","NOK")),
              IF(AB$8&gt;=VLOOKUP($A267,'2.2'!$D:$O,5,FALSE),"OK","NOK")),
         "")</f>
        <v/>
      </c>
      <c r="AC267" s="1156" t="str">
        <f ca="1">IF(intern2!AD103&gt;0,
        IF(AC$166="X",
              IF(COUNTBLANK(INDIRECT(ADDRESS(ROW(AC267),MATCH(AC$167,$166:$166,0),1,1)&amp;":"&amp;ADDRESS(ROW(AC267),COLUMN(AC267)-1,1,1),TRUE))&gt;0,"",
                    IF(COUNTIF(INDIRECT(ADDRESS(ROW(AC267),MATCH(AC$167,$166:$166,0),1,1)&amp;":"&amp;ADDRESS(ROW(AC267),COLUMN(AC267)-1,1,1),TRUE),"OK")&gt;0,"OK","NOK")),
              IF(AC$8&gt;=VLOOKUP($A267,'2.2'!$D:$O,5,FALSE),"OK","NOK")),
         "")</f>
        <v/>
      </c>
      <c r="AD267" s="1156" t="str">
        <f ca="1">IF(intern2!AE103&gt;0,
        IF(AD$166="X",
              IF(COUNTBLANK(INDIRECT(ADDRESS(ROW(AD267),MATCH(AD$167,$166:$166,0),1,1)&amp;":"&amp;ADDRESS(ROW(AD267),COLUMN(AD267)-1,1,1),TRUE))&gt;0,"",
                    IF(COUNTIF(INDIRECT(ADDRESS(ROW(AD267),MATCH(AD$167,$166:$166,0),1,1)&amp;":"&amp;ADDRESS(ROW(AD267),COLUMN(AD267)-1,1,1),TRUE),"OK")&gt;0,"OK","NOK")),
              IF(AD$8&gt;=VLOOKUP($A267,'2.2'!$D:$O,5,FALSE),"OK","NOK")),
         "")</f>
        <v/>
      </c>
      <c r="AE267" s="1160" t="str">
        <f ca="1">IF(intern2!AF103&gt;0,
        IF(AE$166="X",
              IF(COUNTBLANK(INDIRECT(ADDRESS(ROW(AE267),MATCH(AE$167,$166:$166,0),1,1)&amp;":"&amp;ADDRESS(ROW(AE267),COLUMN(AE267)-1,1,1),TRUE))&gt;0,"",
                    IF(COUNTIF(INDIRECT(ADDRESS(ROW(AE267),MATCH(AE$167,$166:$166,0),1,1)&amp;":"&amp;ADDRESS(ROW(AE267),COLUMN(AE267)-1,1,1),TRUE),"OK")&gt;0,"OK","NOK")),
              IF(AE$8&gt;=VLOOKUP($A267,'2.2'!$D:$O,5,FALSE),"OK","NOK")),
         "")</f>
        <v/>
      </c>
      <c r="AF267" s="1269" t="str">
        <f ca="1">IF(intern2!AG103&gt;0,
        IF(AF$166="X",
              IF(COUNTBLANK(INDIRECT(ADDRESS(ROW(AF267),MATCH(AF$167,$166:$166,0),1,1)&amp;":"&amp;ADDRESS(ROW(AF267),COLUMN(AF267)-1,1,1),TRUE))&gt;0,"",
                    IF(COUNTIF(INDIRECT(ADDRESS(ROW(AF267),MATCH(AF$167,$166:$166,0),1,1)&amp;":"&amp;ADDRESS(ROW(AF267),COLUMN(AF267)-1,1,1),TRUE),"OK")&gt;0,"OK","NOK")),
              IF(AF$8&gt;=VLOOKUP($A267,'2.2'!$D:$O,5,FALSE),"OK","NOK")),
         "")</f>
        <v/>
      </c>
      <c r="AG267" s="1160" t="str">
        <f ca="1">IF(intern2!AH103&gt;0,
        IF(AG$166="X",
              IF(COUNTBLANK(INDIRECT(ADDRESS(ROW(AG267),MATCH(AG$167,$166:$166,0),1,1)&amp;":"&amp;ADDRESS(ROW(AG267),COLUMN(AG267)-1,1,1),TRUE))&gt;0,"",
                    IF(COUNTIF(INDIRECT(ADDRESS(ROW(AG267),MATCH(AG$167,$166:$166,0),1,1)&amp;":"&amp;ADDRESS(ROW(AG267),COLUMN(AG267)-1,1,1),TRUE),"OK")&gt;0,"OK","NOK")),
              IF(AG$8&gt;=VLOOKUP($A267,'2.2'!$D:$O,5,FALSE),"OK","NOK")),
         "")</f>
        <v/>
      </c>
      <c r="AH267" s="1160" t="str">
        <f ca="1">IF(intern2!AI103&gt;0,
        IF(AH$166="X",
              IF(COUNTBLANK(INDIRECT(ADDRESS(ROW(AH267),MATCH(AH$167,$166:$166,0),1,1)&amp;":"&amp;ADDRESS(ROW(AH267),COLUMN(AH267)-1,1,1),TRUE))&gt;0,"",
                    IF(COUNTIF(INDIRECT(ADDRESS(ROW(AH267),MATCH(AH$167,$166:$166,0),1,1)&amp;":"&amp;ADDRESS(ROW(AH267),COLUMN(AH267)-1,1,1),TRUE),"OK")&gt;0,"OK","NOK")),
              IF(AH$8&gt;=VLOOKUP($A267,'2.2'!$D:$O,5,FALSE),"OK","NOK")),
         "")</f>
        <v/>
      </c>
      <c r="AI267" s="1156" t="str">
        <f ca="1">IF(intern2!AJ103&gt;0,
        IF(AI$166="X",
              IF(COUNTBLANK(INDIRECT(ADDRESS(ROW(AI267),MATCH(AI$167,$166:$166,0),1,1)&amp;":"&amp;ADDRESS(ROW(AI267),COLUMN(AI267)-1,1,1),TRUE))&gt;0,"",
                    IF(COUNTIF(INDIRECT(ADDRESS(ROW(AI267),MATCH(AI$167,$166:$166,0),1,1)&amp;":"&amp;ADDRESS(ROW(AI267),COLUMN(AI267)-1,1,1),TRUE),"OK")&gt;0,"OK","NOK")),
              IF(AI$8&gt;=VLOOKUP($A267,'2.2'!$D:$O,5,FALSE),"OK","NOK")),
         "")</f>
        <v/>
      </c>
      <c r="AJ267" s="1156" t="str">
        <f ca="1">IF(intern2!AK103&gt;0,
        IF(AJ$166="X",
              IF(COUNTBLANK(INDIRECT(ADDRESS(ROW(AJ267),MATCH(AJ$167,$166:$166,0),1,1)&amp;":"&amp;ADDRESS(ROW(AJ267),COLUMN(AJ267)-1,1,1),TRUE))&gt;0,"",
                    IF(COUNTIF(INDIRECT(ADDRESS(ROW(AJ267),MATCH(AJ$167,$166:$166,0),1,1)&amp;":"&amp;ADDRESS(ROW(AJ267),COLUMN(AJ267)-1,1,1),TRUE),"OK")&gt;0,"OK","NOK")),
              IF(AJ$8&gt;=VLOOKUP($A267,'2.2'!$D:$O,5,FALSE),"OK","NOK")),
         "")</f>
        <v/>
      </c>
      <c r="AK267" s="1156" t="str">
        <f ca="1">IF(intern2!AL103&gt;0,
        IF(AK$166="X",
              IF(COUNTBLANK(INDIRECT(ADDRESS(ROW(AK267),MATCH(AK$167,$166:$166,0),1,1)&amp;":"&amp;ADDRESS(ROW(AK267),COLUMN(AK267)-1,1,1),TRUE))&gt;0,"",
                    IF(COUNTIF(INDIRECT(ADDRESS(ROW(AK267),MATCH(AK$167,$166:$166,0),1,1)&amp;":"&amp;ADDRESS(ROW(AK267),COLUMN(AK267)-1,1,1),TRUE),"OK")&gt;0,"OK","NOK")),
              IF(AK$8&gt;=VLOOKUP($A267,'2.2'!$D:$O,5,FALSE),"OK","NOK")),
         "")</f>
        <v/>
      </c>
      <c r="AL267" s="1156" t="str">
        <f ca="1">IF(intern2!AM103&gt;0,
        IF(AL$166="X",
              IF(COUNTBLANK(INDIRECT(ADDRESS(ROW(AL267),MATCH(AL$167,$166:$166,0),1,1)&amp;":"&amp;ADDRESS(ROW(AL267),COLUMN(AL267)-1,1,1),TRUE))&gt;0,"",
                    IF(COUNTIF(INDIRECT(ADDRESS(ROW(AL267),MATCH(AL$167,$166:$166,0),1,1)&amp;":"&amp;ADDRESS(ROW(AL267),COLUMN(AL267)-1,1,1),TRUE),"OK")&gt;0,"OK","NOK")),
              IF(AL$8&gt;=VLOOKUP($A267,'2.2'!$D:$O,5,FALSE),"OK","NOK")),
         "")</f>
        <v/>
      </c>
      <c r="AM267" s="1269" t="str">
        <f ca="1">IF(intern2!AN103&gt;0,
        IF(AM$166="X",
              IF(COUNTBLANK(INDIRECT(ADDRESS(ROW(AM267),MATCH(AM$167,$166:$166,0),1,1)&amp;":"&amp;ADDRESS(ROW(AM267),COLUMN(AM267)-1,1,1),TRUE))&gt;0,"",
                    IF(COUNTIF(INDIRECT(ADDRESS(ROW(AM267),MATCH(AM$167,$166:$166,0),1,1)&amp;":"&amp;ADDRESS(ROW(AM267),COLUMN(AM267)-1,1,1),TRUE),"OK")&gt;0,"OK","NOK")),
              IF(AM$8&gt;=VLOOKUP($A267,'2.2'!$D:$O,5,FALSE),"OK","NOK")),
         "")</f>
        <v/>
      </c>
      <c r="AN267" s="1170" t="str">
        <f ca="1">IF(intern2!AO103&gt;0,
        IF(AN$166="X",
              IF(COUNTBLANK(INDIRECT(ADDRESS(ROW(AN267),MATCH(AN$167,$166:$166,0),1,1)&amp;":"&amp;ADDRESS(ROW(AN267),COLUMN(AN267)-1,1,1),TRUE))&gt;0,"",
                    IF(COUNTIF(INDIRECT(ADDRESS(ROW(AN267),MATCH(AN$167,$166:$166,0),1,1)&amp;":"&amp;ADDRESS(ROW(AN267),COLUMN(AN267)-1,1,1),TRUE),"OK")&gt;0,"OK","NOK")),
              IF(AN$8&gt;=VLOOKUP($A267,'2.2'!$D:$O,5,FALSE),"OK","NOK")),
         "")</f>
        <v/>
      </c>
      <c r="AO267" s="1156" t="str">
        <f ca="1">IF(intern2!AP103&gt;0,
        IF(AO$166="X",
              IF(COUNTBLANK(INDIRECT(ADDRESS(ROW(AO267),MATCH(AO$167,$166:$166,0),1,1)&amp;":"&amp;ADDRESS(ROW(AO267),COLUMN(AO267)-1,1,1),TRUE))&gt;0,"",
                    IF(COUNTIF(INDIRECT(ADDRESS(ROW(AO267),MATCH(AO$167,$166:$166,0),1,1)&amp;":"&amp;ADDRESS(ROW(AO267),COLUMN(AO267)-1,1,1),TRUE),"OK")&gt;0,"OK","NOK")),
              IF(AO$8&gt;=VLOOKUP($A267,'2.2'!$D:$O,5,FALSE),"OK","NOK")),
         "")</f>
        <v/>
      </c>
      <c r="AP267" s="1156" t="str">
        <f ca="1">IF(intern2!AQ103&gt;0,
        IF(AP$166="X",
              IF(COUNTBLANK(INDIRECT(ADDRESS(ROW(AP267),MATCH(AP$167,$166:$166,0),1,1)&amp;":"&amp;ADDRESS(ROW(AP267),COLUMN(AP267)-1,1,1),TRUE))&gt;0,"",
                    IF(COUNTIF(INDIRECT(ADDRESS(ROW(AP267),MATCH(AP$167,$166:$166,0),1,1)&amp;":"&amp;ADDRESS(ROW(AP267),COLUMN(AP267)-1,1,1),TRUE),"OK")&gt;0,"OK","NOK")),
              IF(AP$8&gt;=VLOOKUP($A267,'2.2'!$D:$O,5,FALSE),"OK","NOK")),
         "")</f>
        <v/>
      </c>
      <c r="AQ267" s="1269" t="str">
        <f ca="1">IF(intern2!AR103&gt;0,
        IF(AQ$166="X",
              IF(COUNTBLANK(INDIRECT(ADDRESS(ROW(AQ267),MATCH(AQ$167,$166:$166,0),1,1)&amp;":"&amp;ADDRESS(ROW(AQ267),COLUMN(AQ267)-1,1,1),TRUE))&gt;0,"",
                    IF(COUNTIF(INDIRECT(ADDRESS(ROW(AQ267),MATCH(AQ$167,$166:$166,0),1,1)&amp;":"&amp;ADDRESS(ROW(AQ267),COLUMN(AQ267)-1,1,1),TRUE),"OK")&gt;0,"OK","NOK")),
              IF(AQ$8&gt;=VLOOKUP($A267,'2.2'!$D:$O,5,FALSE),"OK","NOK")),
         "")</f>
        <v/>
      </c>
      <c r="AR267" s="1156" t="str">
        <f ca="1">IF(intern2!AS103&gt;0,
        IF(AR$166="X",
              IF(COUNTBLANK(INDIRECT(ADDRESS(ROW(AR267),MATCH(AR$167,$166:$166,0),1,1)&amp;":"&amp;ADDRESS(ROW(AR267),COLUMN(AR267)-1,1,1),TRUE))&gt;0,"",
                    IF(COUNTIF(INDIRECT(ADDRESS(ROW(AR267),MATCH(AR$167,$166:$166,0),1,1)&amp;":"&amp;ADDRESS(ROW(AR267),COLUMN(AR267)-1,1,1),TRUE),"OK")&gt;0,"OK","NOK")),
              IF(AR$8&gt;=VLOOKUP($A267,'2.2'!$D:$O,5,FALSE),"OK","NOK")),
         "")</f>
        <v/>
      </c>
      <c r="AS267" s="1156" t="str">
        <f ca="1">IF(intern2!AT103&gt;0,
        IF(AS$166="X",
              IF(COUNTBLANK(INDIRECT(ADDRESS(ROW(AS267),MATCH(AS$167,$166:$166,0),1,1)&amp;":"&amp;ADDRESS(ROW(AS267),COLUMN(AS267)-1,1,1),TRUE))&gt;0,"",
                    IF(COUNTIF(INDIRECT(ADDRESS(ROW(AS267),MATCH(AS$167,$166:$166,0),1,1)&amp;":"&amp;ADDRESS(ROW(AS267),COLUMN(AS267)-1,1,1),TRUE),"OK")&gt;0,"OK","NOK")),
              IF(AS$8&gt;=VLOOKUP($A267,'2.2'!$D:$O,5,FALSE),"OK","NOK")),
         "")</f>
        <v/>
      </c>
      <c r="AT267" s="1269" t="str">
        <f ca="1">IF(intern2!AU103&gt;0,
        IF(AT$166="X",
              IF(COUNTBLANK(INDIRECT(ADDRESS(ROW(AT267),MATCH(AT$167,$166:$166,0),1,1)&amp;":"&amp;ADDRESS(ROW(AT267),COLUMN(AT267)-1,1,1),TRUE))&gt;0,"",
                    IF(COUNTIF(INDIRECT(ADDRESS(ROW(AT267),MATCH(AT$167,$166:$166,0),1,1)&amp;":"&amp;ADDRESS(ROW(AT267),COLUMN(AT267)-1,1,1),TRUE),"OK")&gt;0,"OK","NOK")),
              IF(AT$8&gt;=VLOOKUP($A267,'2.2'!$D:$O,5,FALSE),"OK","NOK")),
         "")</f>
        <v/>
      </c>
      <c r="AU267" s="1156" t="str">
        <f ca="1">IF(intern2!AV103&gt;0,
        IF(AU$166="X",
              IF(COUNTBLANK(INDIRECT(ADDRESS(ROW(AU267),MATCH(AU$167,$166:$166,0),1,1)&amp;":"&amp;ADDRESS(ROW(AU267),COLUMN(AU267)-1,1,1),TRUE))&gt;0,"",
                    IF(COUNTIF(INDIRECT(ADDRESS(ROW(AU267),MATCH(AU$167,$166:$166,0),1,1)&amp;":"&amp;ADDRESS(ROW(AU267),COLUMN(AU267)-1,1,1),TRUE),"OK")&gt;0,"OK","NOK")),
              IF(AU$8&gt;=VLOOKUP($A267,'2.2'!$D:$O,5,FALSE),"OK","NOK")),
         "")</f>
        <v/>
      </c>
      <c r="AV267" s="1156" t="str">
        <f ca="1">IF(intern2!AW103&gt;0,
        IF(AV$166="X",
              IF(COUNTBLANK(INDIRECT(ADDRESS(ROW(AV267),MATCH(AV$167,$166:$166,0),1,1)&amp;":"&amp;ADDRESS(ROW(AV267),COLUMN(AV267)-1,1,1),TRUE))&gt;0,"",
                    IF(COUNTIF(INDIRECT(ADDRESS(ROW(AV267),MATCH(AV$167,$166:$166,0),1,1)&amp;":"&amp;ADDRESS(ROW(AV267),COLUMN(AV267)-1,1,1),TRUE),"OK")&gt;0,"OK","NOK")),
              IF(AV$8&gt;=VLOOKUP($A267,'2.2'!$D:$O,5,FALSE),"OK","NOK")),
         "")</f>
        <v/>
      </c>
      <c r="AW267" s="1156" t="str">
        <f ca="1">IF(intern2!AX103&gt;0,
        IF(AW$166="X",
              IF(COUNTBLANK(INDIRECT(ADDRESS(ROW(AW267),MATCH(AW$167,$166:$166,0),1,1)&amp;":"&amp;ADDRESS(ROW(AW267),COLUMN(AW267)-1,1,1),TRUE))&gt;0,"",
                    IF(COUNTIF(INDIRECT(ADDRESS(ROW(AW267),MATCH(AW$167,$166:$166,0),1,1)&amp;":"&amp;ADDRESS(ROW(AW267),COLUMN(AW267)-1,1,1),TRUE),"OK")&gt;0,"OK","NOK")),
              IF(AW$8&gt;=VLOOKUP($A267,'2.2'!$D:$O,5,FALSE),"OK","NOK")),
         "")</f>
        <v/>
      </c>
      <c r="AX267" s="1156" t="str">
        <f ca="1">IF(intern2!AY103&gt;0,
        IF(AX$166="X",
              IF(COUNTBLANK(INDIRECT(ADDRESS(ROW(AX267),MATCH(AX$167,$166:$166,0),1,1)&amp;":"&amp;ADDRESS(ROW(AX267),COLUMN(AX267)-1,1,1),TRUE))&gt;0,"",
                    IF(COUNTIF(INDIRECT(ADDRESS(ROW(AX267),MATCH(AX$167,$166:$166,0),1,1)&amp;":"&amp;ADDRESS(ROW(AX267),COLUMN(AX267)-1,1,1),TRUE),"OK")&gt;0,"OK","NOK")),
              IF(AX$8&gt;=VLOOKUP($A267,'2.2'!$D:$O,5,FALSE),"OK","NOK")),
         "")</f>
        <v/>
      </c>
      <c r="AY267" s="1156" t="str">
        <f ca="1">IF(intern2!AZ103&gt;0,
        IF(AY$166="X",
              IF(COUNTBLANK(INDIRECT(ADDRESS(ROW(AY267),MATCH(AY$167,$166:$166,0),1,1)&amp;":"&amp;ADDRESS(ROW(AY267),COLUMN(AY267)-1,1,1),TRUE))&gt;0,"",
                    IF(COUNTIF(INDIRECT(ADDRESS(ROW(AY267),MATCH(AY$167,$166:$166,0),1,1)&amp;":"&amp;ADDRESS(ROW(AY267),COLUMN(AY267)-1,1,1),TRUE),"OK")&gt;0,"OK","NOK")),
              IF(AY$8&gt;=VLOOKUP($A267,'2.2'!$D:$O,5,FALSE),"OK","NOK")),
         "")</f>
        <v/>
      </c>
      <c r="AZ267" s="1269" t="str">
        <f ca="1">IF(intern2!BA103&gt;0,
        IF(AZ$166="X",
              IF(COUNTBLANK(INDIRECT(ADDRESS(ROW(AZ267),MATCH(AZ$167,$166:$166,0),1,1)&amp;":"&amp;ADDRESS(ROW(AZ267),COLUMN(AZ267)-1,1,1),TRUE))&gt;0,"",
                    IF(COUNTIF(INDIRECT(ADDRESS(ROW(AZ267),MATCH(AZ$167,$166:$166,0),1,1)&amp;":"&amp;ADDRESS(ROW(AZ267),COLUMN(AZ267)-1,1,1),TRUE),"OK")&gt;0,"OK","NOK")),
              IF(AZ$8&gt;=VLOOKUP($A267,'2.2'!$D:$O,5,FALSE),"OK","NOK")),
         "")</f>
        <v/>
      </c>
      <c r="BA267" s="1156" t="str">
        <f ca="1">IF(intern2!BB103&gt;0,
        IF(BA$166="X",
              IF(COUNTBLANK(INDIRECT(ADDRESS(ROW(BA267),MATCH(BA$167,$166:$166,0),1,1)&amp;":"&amp;ADDRESS(ROW(BA267),COLUMN(BA267)-1,1,1),TRUE))&gt;0,"",
                    IF(COUNTIF(INDIRECT(ADDRESS(ROW(BA267),MATCH(BA$167,$166:$166,0),1,1)&amp;":"&amp;ADDRESS(ROW(BA267),COLUMN(BA267)-1,1,1),TRUE),"OK")&gt;0,"OK","NOK")),
              IF(BA$8&gt;=VLOOKUP($A267,'2.2'!$D:$O,5,FALSE),"OK","NOK")),
         "")</f>
        <v/>
      </c>
      <c r="BB267" s="1156" t="str">
        <f ca="1">IF(intern2!BC103&gt;0,
        IF(BB$166="X",
              IF(COUNTBLANK(INDIRECT(ADDRESS(ROW(BB267),MATCH(BB$167,$166:$166,0),1,1)&amp;":"&amp;ADDRESS(ROW(BB267),COLUMN(BB267)-1,1,1),TRUE))&gt;0,"",
                    IF(COUNTIF(INDIRECT(ADDRESS(ROW(BB267),MATCH(BB$167,$166:$166,0),1,1)&amp;":"&amp;ADDRESS(ROW(BB267),COLUMN(BB267)-1,1,1),TRUE),"OK")&gt;0,"OK","NOK")),
              IF(BB$8&gt;=VLOOKUP($A267,'2.2'!$D:$O,5,FALSE),"OK","NOK")),
         "")</f>
        <v/>
      </c>
      <c r="BC267" s="1156" t="str">
        <f ca="1">IF(intern2!BD103&gt;0,
        IF(BC$166="X",
              IF(COUNTBLANK(INDIRECT(ADDRESS(ROW(BC267),MATCH(BC$167,$166:$166,0),1,1)&amp;":"&amp;ADDRESS(ROW(BC267),COLUMN(BC267)-1,1,1),TRUE))&gt;0,"",
                    IF(COUNTIF(INDIRECT(ADDRESS(ROW(BC267),MATCH(BC$167,$166:$166,0),1,1)&amp;":"&amp;ADDRESS(ROW(BC267),COLUMN(BC267)-1,1,1),TRUE),"OK")&gt;0,"OK","NOK")),
              IF(BC$8&gt;=VLOOKUP($A267,'2.2'!$D:$O,5,FALSE),"OK","NOK")),
         "")</f>
        <v/>
      </c>
      <c r="BD267" s="1156" t="str">
        <f ca="1">IF(intern2!BE103&gt;0,
        IF(BD$166="X",
              IF(COUNTBLANK(INDIRECT(ADDRESS(ROW(BD267),MATCH(BD$167,$166:$166,0),1,1)&amp;":"&amp;ADDRESS(ROW(BD267),COLUMN(BD267)-1,1,1),TRUE))&gt;0,"",
                    IF(COUNTIF(INDIRECT(ADDRESS(ROW(BD267),MATCH(BD$167,$166:$166,0),1,1)&amp;":"&amp;ADDRESS(ROW(BD267),COLUMN(BD267)-1,1,1),TRUE),"OK")&gt;0,"OK","NOK")),
              IF(BD$8&gt;=VLOOKUP($A267,'2.2'!$D:$O,5,FALSE),"OK","NOK")),
         "")</f>
        <v/>
      </c>
      <c r="BE267" s="1156" t="str">
        <f ca="1">IF(intern2!BF103&gt;0,
        IF(BE$166="X",
              IF(COUNTBLANK(INDIRECT(ADDRESS(ROW(BE267),MATCH(BE$167,$166:$166,0),1,1)&amp;":"&amp;ADDRESS(ROW(BE267),COLUMN(BE267)-1,1,1),TRUE))&gt;0,"",
                    IF(COUNTIF(INDIRECT(ADDRESS(ROW(BE267),MATCH(BE$167,$166:$166,0),1,1)&amp;":"&amp;ADDRESS(ROW(BE267),COLUMN(BE267)-1,1,1),TRUE),"OK")&gt;0,"OK","NOK")),
              IF(BE$8&gt;=VLOOKUP($A267,'2.2'!$D:$O,5,FALSE),"OK","NOK")),
         "")</f>
        <v/>
      </c>
      <c r="BF267" s="1170" t="str">
        <f ca="1">IF(intern2!BG103&gt;0,
        IF(BF$166="X",
              IF(COUNTBLANK(INDIRECT(ADDRESS(ROW(BF267),MATCH(BF$167,$166:$166,0),1,1)&amp;":"&amp;ADDRESS(ROW(BF267),COLUMN(BF267)-1,1,1),TRUE))&gt;0,"",
                    IF(COUNTIF(INDIRECT(ADDRESS(ROW(BF267),MATCH(BF$167,$166:$166,0),1,1)&amp;":"&amp;ADDRESS(ROW(BF267),COLUMN(BF267)-1,1,1),TRUE),"OK")&gt;0,"OK","NOK")),
              IF(BF$8&gt;=VLOOKUP($A267,'2.2'!$D:$O,5,FALSE),"OK","NOK")),
         "")</f>
        <v/>
      </c>
      <c r="BG267" s="1269" t="str">
        <f ca="1">IF(intern2!BH103&gt;0,
        IF(BG$166="X",
              IF(COUNTBLANK(INDIRECT(ADDRESS(ROW(BG267),MATCH(BG$167,$166:$166,0),1,1)&amp;":"&amp;ADDRESS(ROW(BG267),COLUMN(BG267)-1,1,1),TRUE))&gt;0,"",
                    IF(COUNTIF(INDIRECT(ADDRESS(ROW(BG267),MATCH(BG$167,$166:$166,0),1,1)&amp;":"&amp;ADDRESS(ROW(BG267),COLUMN(BG267)-1,1,1),TRUE),"OK")&gt;0,"OK","NOK")),
              IF(BG$8&gt;=VLOOKUP($A267,'2.2'!$D:$O,5,FALSE),"OK","NOK")),
         "")</f>
        <v/>
      </c>
      <c r="BH267" s="1176" t="str">
        <f t="shared" ca="1" si="77"/>
        <v>OK</v>
      </c>
      <c r="BI267" s="1176"/>
    </row>
    <row r="268" spans="1:61" x14ac:dyDescent="0.25">
      <c r="A268" s="716" t="str">
        <f t="shared" ref="A268:B268" si="112">+A108</f>
        <v>TPL5</v>
      </c>
      <c r="B268" s="1157" t="str">
        <f t="shared" si="112"/>
        <v>Trapianto renale (CIMAS)</v>
      </c>
      <c r="C268" s="1156" t="str">
        <f ca="1">IF(intern2!D104&gt;0,
        IF(C$166="X",
              IF(COUNTBLANK(INDIRECT(ADDRESS(ROW(C268),MATCH(C$167,$166:$166,0),1,1)&amp;":"&amp;ADDRESS(ROW(C268),COLUMN(C268)-1,1,1),TRUE))&gt;0,"",
                    IF(COUNTIF(INDIRECT(ADDRESS(ROW(C268),MATCH(C$167,$166:$166,0),1,1)&amp;":"&amp;ADDRESS(ROW(C268),COLUMN(C268)-1,1,1),TRUE),"OK")&gt;0,"OK","NOK")),
              IF(C$8&gt;=VLOOKUP($A268,'2.2'!$D:$O,5,FALSE),"OK","NOK")),
         "")</f>
        <v/>
      </c>
      <c r="D268" s="1156" t="str">
        <f ca="1">IF(intern2!E104&gt;0,
        IF(D$166="X",
              IF(COUNTBLANK(INDIRECT(ADDRESS(ROW(D268),MATCH(D$167,$166:$166,0),1,1)&amp;":"&amp;ADDRESS(ROW(D268),COLUMN(D268)-1,1,1),TRUE))&gt;0,"",
                    IF(COUNTIF(INDIRECT(ADDRESS(ROW(D268),MATCH(D$167,$166:$166,0),1,1)&amp;":"&amp;ADDRESS(ROW(D268),COLUMN(D268)-1,1,1),TRUE),"OK")&gt;0,"OK","NOK")),
              IF(D$8&gt;=VLOOKUP($A268,'2.2'!$D:$O,5,FALSE),"OK","NOK")),
         "")</f>
        <v/>
      </c>
      <c r="E268" s="1156" t="str">
        <f ca="1">IF(intern2!F104&gt;0,
        IF(E$166="X",
              IF(COUNTBLANK(INDIRECT(ADDRESS(ROW(E268),MATCH(E$167,$166:$166,0),1,1)&amp;":"&amp;ADDRESS(ROW(E268),COLUMN(E268)-1,1,1),TRUE))&gt;0,"",
                    IF(COUNTIF(INDIRECT(ADDRESS(ROW(E268),MATCH(E$167,$166:$166,0),1,1)&amp;":"&amp;ADDRESS(ROW(E268),COLUMN(E268)-1,1,1),TRUE),"OK")&gt;0,"OK","NOK")),
              IF(E$8&gt;=VLOOKUP($A268,'2.2'!$D:$O,5,FALSE),"OK","NOK")),
         "")</f>
        <v/>
      </c>
      <c r="F268" s="1156" t="str">
        <f ca="1">IF(intern2!G104&gt;0,
        IF(F$166="X",
              IF(COUNTBLANK(INDIRECT(ADDRESS(ROW(F268),MATCH(F$167,$166:$166,0),1,1)&amp;":"&amp;ADDRESS(ROW(F268),COLUMN(F268)-1,1,1),TRUE))&gt;0,"",
                    IF(COUNTIF(INDIRECT(ADDRESS(ROW(F268),MATCH(F$167,$166:$166,0),1,1)&amp;":"&amp;ADDRESS(ROW(F268),COLUMN(F268)-1,1,1),TRUE),"OK")&gt;0,"OK","NOK")),
              IF(F$8&gt;=VLOOKUP($A268,'2.2'!$D:$O,5,FALSE),"OK","NOK")),
         "")</f>
        <v/>
      </c>
      <c r="G268" s="1156" t="str">
        <f ca="1">IF(intern2!H104&gt;0,
        IF(G$166="X",
              IF(COUNTBLANK(INDIRECT(ADDRESS(ROW(G268),MATCH(G$167,$166:$166,0),1,1)&amp;":"&amp;ADDRESS(ROW(G268),COLUMN(G268)-1,1,1),TRUE))&gt;0,"",
                    IF(COUNTIF(INDIRECT(ADDRESS(ROW(G268),MATCH(G$167,$166:$166,0),1,1)&amp;":"&amp;ADDRESS(ROW(G268),COLUMN(G268)-1,1,1),TRUE),"OK")&gt;0,"OK","NOK")),
              IF(G$8&gt;=VLOOKUP($A268,'2.2'!$D:$O,5,FALSE),"OK","NOK")),
         "")</f>
        <v/>
      </c>
      <c r="H268" s="1156" t="str">
        <f ca="1">IF(intern2!I104&gt;0,
        IF(H$166="X",
              IF(COUNTBLANK(INDIRECT(ADDRESS(ROW(H268),MATCH(H$167,$166:$166,0),1,1)&amp;":"&amp;ADDRESS(ROW(H268),COLUMN(H268)-1,1,1),TRUE))&gt;0,"",
                    IF(COUNTIF(INDIRECT(ADDRESS(ROW(H268),MATCH(H$167,$166:$166,0),1,1)&amp;":"&amp;ADDRESS(ROW(H268),COLUMN(H268)-1,1,1),TRUE),"OK")&gt;0,"OK","NOK")),
              IF(H$8&gt;=VLOOKUP($A268,'2.2'!$D:$O,5,FALSE),"OK","NOK")),
         "")</f>
        <v/>
      </c>
      <c r="I268" s="1269" t="str">
        <f ca="1">IF(intern2!J104&gt;0,
        IF(I$166="X",
              IF(COUNTBLANK(INDIRECT(ADDRESS(ROW(I268),MATCH(I$167,$166:$166,0),1,1)&amp;":"&amp;ADDRESS(ROW(I268),COLUMN(I268)-1,1,1),TRUE))&gt;0,"",
                    IF(COUNTIF(INDIRECT(ADDRESS(ROW(I268),MATCH(I$167,$166:$166,0),1,1)&amp;":"&amp;ADDRESS(ROW(I268),COLUMN(I268)-1,1,1),TRUE),"OK")&gt;0,"OK","NOK")),
              IF(I$8&gt;=VLOOKUP($A268,'2.2'!$D:$O,5,FALSE),"OK","NOK")),
         "")</f>
        <v/>
      </c>
      <c r="J268" s="1159" t="str">
        <f ca="1">IF(intern2!K104&gt;0,
        IF(J$166="X",
              IF(COUNTBLANK(INDIRECT(ADDRESS(ROW(J268),MATCH(J$167,$166:$166,0),1,1)&amp;":"&amp;ADDRESS(ROW(J268),COLUMN(J268)-1,1,1),TRUE))&gt;0,"",
                    IF(COUNTIF(INDIRECT(ADDRESS(ROW(J268),MATCH(J$167,$166:$166,0),1,1)&amp;":"&amp;ADDRESS(ROW(J268),COLUMN(J268)-1,1,1),TRUE),"OK")&gt;0,"OK","NOK")),
              IF(J$8&gt;=VLOOKUP($A268,'2.2'!$D:$O,5,FALSE),"OK","NOK")),
         "")</f>
        <v/>
      </c>
      <c r="K268" s="1156" t="str">
        <f ca="1">IF(intern2!L104&gt;0,
        IF(K$166="X",
              IF(COUNTBLANK(INDIRECT(ADDRESS(ROW(K268),MATCH(K$167,$166:$166,0),1,1)&amp;":"&amp;ADDRESS(ROW(K268),COLUMN(K268)-1,1,1),TRUE))&gt;0,"",
                    IF(COUNTIF(INDIRECT(ADDRESS(ROW(K268),MATCH(K$167,$166:$166,0),1,1)&amp;":"&amp;ADDRESS(ROW(K268),COLUMN(K268)-1,1,1),TRUE),"OK")&gt;0,"OK","NOK")),
              IF(K$8&gt;=VLOOKUP($A268,'2.2'!$D:$O,5,FALSE),"OK","NOK")),
         "")</f>
        <v/>
      </c>
      <c r="L268" s="1156" t="str">
        <f ca="1">IF(intern2!M104&gt;0,
        IF(L$166="X",
              IF(COUNTBLANK(INDIRECT(ADDRESS(ROW(L268),MATCH(L$167,$166:$166,0),1,1)&amp;":"&amp;ADDRESS(ROW(L268),COLUMN(L268)-1,1,1),TRUE))&gt;0,"",
                    IF(COUNTIF(INDIRECT(ADDRESS(ROW(L268),MATCH(L$167,$166:$166,0),1,1)&amp;":"&amp;ADDRESS(ROW(L268),COLUMN(L268)-1,1,1),TRUE),"OK")&gt;0,"OK","NOK")),
              IF(L$8&gt;=VLOOKUP($A268,'2.2'!$D:$O,5,FALSE),"OK","NOK")),
         "")</f>
        <v/>
      </c>
      <c r="M268" s="1156" t="str">
        <f ca="1">IF(intern2!N104&gt;0,
        IF(M$166="X",
              IF(COUNTBLANK(INDIRECT(ADDRESS(ROW(M268),MATCH(M$167,$166:$166,0),1,1)&amp;":"&amp;ADDRESS(ROW(M268),COLUMN(M268)-1,1,1),TRUE))&gt;0,"",
                    IF(COUNTIF(INDIRECT(ADDRESS(ROW(M268),MATCH(M$167,$166:$166,0),1,1)&amp;":"&amp;ADDRESS(ROW(M268),COLUMN(M268)-1,1,1),TRUE),"OK")&gt;0,"OK","NOK")),
              IF(M$8&gt;=VLOOKUP($A268,'2.2'!$D:$O,5,FALSE),"OK","NOK")),
         "")</f>
        <v/>
      </c>
      <c r="N268" s="1156" t="str">
        <f ca="1">IF(intern2!O104&gt;0,
        IF(N$166="X",
              IF(COUNTBLANK(INDIRECT(ADDRESS(ROW(N268),MATCH(N$167,$166:$166,0),1,1)&amp;":"&amp;ADDRESS(ROW(N268),COLUMN(N268)-1,1,1),TRUE))&gt;0,"",
                    IF(COUNTIF(INDIRECT(ADDRESS(ROW(N268),MATCH(N$167,$166:$166,0),1,1)&amp;":"&amp;ADDRESS(ROW(N268),COLUMN(N268)-1,1,1),TRUE),"OK")&gt;0,"OK","NOK")),
              IF(N$8&gt;=VLOOKUP($A268,'2.2'!$D:$O,5,FALSE),"OK","NOK")),
         "")</f>
        <v/>
      </c>
      <c r="O268" s="1156" t="str">
        <f ca="1">IF(intern2!P104&gt;0,
        IF(O$166="X",
              IF(COUNTBLANK(INDIRECT(ADDRESS(ROW(O268),MATCH(O$167,$166:$166,0),1,1)&amp;":"&amp;ADDRESS(ROW(O268),COLUMN(O268)-1,1,1),TRUE))&gt;0,"",
                    IF(COUNTIF(INDIRECT(ADDRESS(ROW(O268),MATCH(O$167,$166:$166,0),1,1)&amp;":"&amp;ADDRESS(ROW(O268),COLUMN(O268)-1,1,1),TRUE),"OK")&gt;0,"OK","NOK")),
              IF(O$8&gt;=VLOOKUP($A268,'2.2'!$D:$O,5,FALSE),"OK","NOK")),
         "")</f>
        <v/>
      </c>
      <c r="P268" s="1156" t="str">
        <f ca="1">IF(intern2!Q104&gt;0,
        IF(P$166="X",
              IF(COUNTBLANK(INDIRECT(ADDRESS(ROW(P268),MATCH(P$167,$166:$166,0),1,1)&amp;":"&amp;ADDRESS(ROW(P268),COLUMN(P268)-1,1,1),TRUE))&gt;0,"",
                    IF(COUNTIF(INDIRECT(ADDRESS(ROW(P268),MATCH(P$167,$166:$166,0),1,1)&amp;":"&amp;ADDRESS(ROW(P268),COLUMN(P268)-1,1,1),TRUE),"OK")&gt;0,"OK","NOK")),
              IF(P$8&gt;=VLOOKUP($A268,'2.2'!$D:$O,5,FALSE),"OK","NOK")),
         "")</f>
        <v/>
      </c>
      <c r="Q268" s="1156" t="str">
        <f ca="1">IF(intern2!R104&gt;0,
        IF(Q$166="X",
              IF(COUNTBLANK(INDIRECT(ADDRESS(ROW(Q268),MATCH(Q$167,$166:$166,0),1,1)&amp;":"&amp;ADDRESS(ROW(Q268),COLUMN(Q268)-1,1,1),TRUE))&gt;0,"",
                    IF(COUNTIF(INDIRECT(ADDRESS(ROW(Q268),MATCH(Q$167,$166:$166,0),1,1)&amp;":"&amp;ADDRESS(ROW(Q268),COLUMN(Q268)-1,1,1),TRUE),"OK")&gt;0,"OK","NOK")),
              IF(Q$8&gt;=VLOOKUP($A268,'2.2'!$D:$O,5,FALSE),"OK","NOK")),
         "")</f>
        <v/>
      </c>
      <c r="R268" s="1159" t="str">
        <f ca="1">IF(intern2!S104&gt;0,
        IF(R$166="X",
              IF(COUNTBLANK(INDIRECT(ADDRESS(ROW(R268),MATCH(R$167,$166:$166,0),1,1)&amp;":"&amp;ADDRESS(ROW(R268),COLUMN(R268)-1,1,1),TRUE))&gt;0,"",
                    IF(COUNTIF(INDIRECT(ADDRESS(ROW(R268),MATCH(R$167,$166:$166,0),1,1)&amp;":"&amp;ADDRESS(ROW(R268),COLUMN(R268)-1,1,1),TRUE),"OK")&gt;0,"OK","NOK")),
              IF(R$8&gt;=VLOOKUP($A268,'2.2'!$D:$O,5,FALSE),"OK","NOK")),
         "")</f>
        <v/>
      </c>
      <c r="S268" s="1159" t="str">
        <f ca="1">IF(intern2!T104&gt;0,
        IF(S$166="X",
              IF(COUNTBLANK(INDIRECT(ADDRESS(ROW(S268),MATCH(S$167,$166:$166,0),1,1)&amp;":"&amp;ADDRESS(ROW(S268),COLUMN(S268)-1,1,1),TRUE))&gt;0,"",
                    IF(COUNTIF(INDIRECT(ADDRESS(ROW(S268),MATCH(S$167,$166:$166,0),1,1)&amp;":"&amp;ADDRESS(ROW(S268),COLUMN(S268)-1,1,1),TRUE),"OK")&gt;0,"OK","NOK")),
              IF(S$8&gt;=VLOOKUP($A268,'2.2'!$D:$O,5,FALSE),"OK","NOK")),
         "")</f>
        <v/>
      </c>
      <c r="T268" s="1156" t="str">
        <f ca="1">IF(intern2!U104&gt;0,
        IF(T$166="X",
              IF(COUNTBLANK(INDIRECT(ADDRESS(ROW(T268),MATCH(T$167,$166:$166,0),1,1)&amp;":"&amp;ADDRESS(ROW(T268),COLUMN(T268)-1,1,1),TRUE))&gt;0,"",
                    IF(COUNTIF(INDIRECT(ADDRESS(ROW(T268),MATCH(T$167,$166:$166,0),1,1)&amp;":"&amp;ADDRESS(ROW(T268),COLUMN(T268)-1,1,1),TRUE),"OK")&gt;0,"OK","NOK")),
              IF(T$8&gt;=VLOOKUP($A268,'2.2'!$D:$O,5,FALSE),"OK","NOK")),
         "")</f>
        <v/>
      </c>
      <c r="U268" s="1156" t="str">
        <f ca="1">IF(intern2!V104&gt;0,
        IF(U$166="X",
              IF(COUNTBLANK(INDIRECT(ADDRESS(ROW(U268),MATCH(U$167,$166:$166,0),1,1)&amp;":"&amp;ADDRESS(ROW(U268),COLUMN(U268)-1,1,1),TRUE))&gt;0,"",
                    IF(COUNTIF(INDIRECT(ADDRESS(ROW(U268),MATCH(U$167,$166:$166,0),1,1)&amp;":"&amp;ADDRESS(ROW(U268),COLUMN(U268)-1,1,1),TRUE),"OK")&gt;0,"OK","NOK")),
              IF(U$8&gt;=VLOOKUP($A268,'2.2'!$D:$O,5,FALSE),"OK","NOK")),
         "")</f>
        <v/>
      </c>
      <c r="V268" s="1156" t="str">
        <f ca="1">IF(intern2!W104&gt;0,
        IF(V$166="X",
              IF(COUNTBLANK(INDIRECT(ADDRESS(ROW(V268),MATCH(V$167,$166:$166,0),1,1)&amp;":"&amp;ADDRESS(ROW(V268),COLUMN(V268)-1,1,1),TRUE))&gt;0,"",
                    IF(COUNTIF(INDIRECT(ADDRESS(ROW(V268),MATCH(V$167,$166:$166,0),1,1)&amp;":"&amp;ADDRESS(ROW(V268),COLUMN(V268)-1,1,1),TRUE),"OK")&gt;0,"OK","NOK")),
              IF(V$8&gt;=VLOOKUP($A268,'2.2'!$D:$O,5,FALSE),"OK","NOK")),
         "")</f>
        <v/>
      </c>
      <c r="W268" s="1156" t="str">
        <f ca="1">IF(intern2!X104&gt;0,
        IF(W$166="X",
              IF(COUNTBLANK(INDIRECT(ADDRESS(ROW(W268),MATCH(W$167,$166:$166,0),1,1)&amp;":"&amp;ADDRESS(ROW(W268),COLUMN(W268)-1,1,1),TRUE))&gt;0,"",
                    IF(COUNTIF(INDIRECT(ADDRESS(ROW(W268),MATCH(W$167,$166:$166,0),1,1)&amp;":"&amp;ADDRESS(ROW(W268),COLUMN(W268)-1,1,1),TRUE),"OK")&gt;0,"OK","NOK")),
              IF(W$8&gt;=VLOOKUP($A268,'2.2'!$D:$O,5,FALSE),"OK","NOK")),
         "")</f>
        <v/>
      </c>
      <c r="X268" s="1156" t="str">
        <f ca="1">IF(intern2!Y104&gt;0,
        IF(X$166="X",
              IF(COUNTBLANK(INDIRECT(ADDRESS(ROW(X268),MATCH(X$167,$166:$166,0),1,1)&amp;":"&amp;ADDRESS(ROW(X268),COLUMN(X268)-1,1,1),TRUE))&gt;0,"",
                    IF(COUNTIF(INDIRECT(ADDRESS(ROW(X268),MATCH(X$167,$166:$166,0),1,1)&amp;":"&amp;ADDRESS(ROW(X268),COLUMN(X268)-1,1,1),TRUE),"OK")&gt;0,"OK","NOK")),
              IF(X$8&gt;=VLOOKUP($A268,'2.2'!$D:$O,5,FALSE),"OK","NOK")),
         "")</f>
        <v/>
      </c>
      <c r="Y268" s="1170" t="str">
        <f ca="1">IF(intern2!Z104&gt;0,
        IF(Y$166="X",
              IF(COUNTBLANK(INDIRECT(ADDRESS(ROW(Y268),MATCH(Y$167,$166:$166,0),1,1)&amp;":"&amp;ADDRESS(ROW(Y268),COLUMN(Y268)-1,1,1),TRUE))&gt;0,"",
                    IF(COUNTIF(INDIRECT(ADDRESS(ROW(Y268),MATCH(Y$167,$166:$166,0),1,1)&amp;":"&amp;ADDRESS(ROW(Y268),COLUMN(Y268)-1,1,1),TRUE),"OK")&gt;0,"OK","NOK")),
              IF(Y$8&gt;=VLOOKUP($A268,'2.2'!$D:$O,5,FALSE),"OK","NOK")),
         "")</f>
        <v/>
      </c>
      <c r="Z268" s="1269" t="str">
        <f ca="1">IF(intern2!AA104&gt;0,
        IF(Z$166="X",
              IF(COUNTBLANK(INDIRECT(ADDRESS(ROW(Z268),MATCH(Z$167,$166:$166,0),1,1)&amp;":"&amp;ADDRESS(ROW(Z268),COLUMN(Z268)-1,1,1),TRUE))&gt;0,"",
                    IF(COUNTIF(INDIRECT(ADDRESS(ROW(Z268),MATCH(Z$167,$166:$166,0),1,1)&amp;":"&amp;ADDRESS(ROW(Z268),COLUMN(Z268)-1,1,1),TRUE),"OK")&gt;0,"OK","NOK")),
              IF(Z$8&gt;=VLOOKUP($A268,'2.2'!$D:$O,5,FALSE),"OK","NOK")),
         "")</f>
        <v/>
      </c>
      <c r="AA268" s="1156" t="str">
        <f ca="1">IF(intern2!AB104&gt;0,
        IF(AA$166="X",
              IF(COUNTBLANK(INDIRECT(ADDRESS(ROW(AA268),MATCH(AA$167,$166:$166,0),1,1)&amp;":"&amp;ADDRESS(ROW(AA268),COLUMN(AA268)-1,1,1),TRUE))&gt;0,"",
                    IF(COUNTIF(INDIRECT(ADDRESS(ROW(AA268),MATCH(AA$167,$166:$166,0),1,1)&amp;":"&amp;ADDRESS(ROW(AA268),COLUMN(AA268)-1,1,1),TRUE),"OK")&gt;0,"OK","NOK")),
              IF(AA$8&gt;=VLOOKUP($A268,'2.2'!$D:$O,5,FALSE),"OK","NOK")),
         "")</f>
        <v/>
      </c>
      <c r="AB268" s="1156" t="str">
        <f ca="1">IF(intern2!AC104&gt;0,
        IF(AB$166="X",
              IF(COUNTBLANK(INDIRECT(ADDRESS(ROW(AB268),MATCH(AB$167,$166:$166,0),1,1)&amp;":"&amp;ADDRESS(ROW(AB268),COLUMN(AB268)-1,1,1),TRUE))&gt;0,"",
                    IF(COUNTIF(INDIRECT(ADDRESS(ROW(AB268),MATCH(AB$167,$166:$166,0),1,1)&amp;":"&amp;ADDRESS(ROW(AB268),COLUMN(AB268)-1,1,1),TRUE),"OK")&gt;0,"OK","NOK")),
              IF(AB$8&gt;=VLOOKUP($A268,'2.2'!$D:$O,5,FALSE),"OK","NOK")),
         "")</f>
        <v/>
      </c>
      <c r="AC268" s="1156" t="str">
        <f ca="1">IF(intern2!AD104&gt;0,
        IF(AC$166="X",
              IF(COUNTBLANK(INDIRECT(ADDRESS(ROW(AC268),MATCH(AC$167,$166:$166,0),1,1)&amp;":"&amp;ADDRESS(ROW(AC268),COLUMN(AC268)-1,1,1),TRUE))&gt;0,"",
                    IF(COUNTIF(INDIRECT(ADDRESS(ROW(AC268),MATCH(AC$167,$166:$166,0),1,1)&amp;":"&amp;ADDRESS(ROW(AC268),COLUMN(AC268)-1,1,1),TRUE),"OK")&gt;0,"OK","NOK")),
              IF(AC$8&gt;=VLOOKUP($A268,'2.2'!$D:$O,5,FALSE),"OK","NOK")),
         "")</f>
        <v/>
      </c>
      <c r="AD268" s="1156" t="str">
        <f ca="1">IF(intern2!AE104&gt;0,
        IF(AD$166="X",
              IF(COUNTBLANK(INDIRECT(ADDRESS(ROW(AD268),MATCH(AD$167,$166:$166,0),1,1)&amp;":"&amp;ADDRESS(ROW(AD268),COLUMN(AD268)-1,1,1),TRUE))&gt;0,"",
                    IF(COUNTIF(INDIRECT(ADDRESS(ROW(AD268),MATCH(AD$167,$166:$166,0),1,1)&amp;":"&amp;ADDRESS(ROW(AD268),COLUMN(AD268)-1,1,1),TRUE),"OK")&gt;0,"OK","NOK")),
              IF(AD$8&gt;=VLOOKUP($A268,'2.2'!$D:$O,5,FALSE),"OK","NOK")),
         "")</f>
        <v/>
      </c>
      <c r="AE268" s="1160" t="str">
        <f ca="1">IF(intern2!AF104&gt;0,
        IF(AE$166="X",
              IF(COUNTBLANK(INDIRECT(ADDRESS(ROW(AE268),MATCH(AE$167,$166:$166,0),1,1)&amp;":"&amp;ADDRESS(ROW(AE268),COLUMN(AE268)-1,1,1),TRUE))&gt;0,"",
                    IF(COUNTIF(INDIRECT(ADDRESS(ROW(AE268),MATCH(AE$167,$166:$166,0),1,1)&amp;":"&amp;ADDRESS(ROW(AE268),COLUMN(AE268)-1,1,1),TRUE),"OK")&gt;0,"OK","NOK")),
              IF(AE$8&gt;=VLOOKUP($A268,'2.2'!$D:$O,5,FALSE),"OK","NOK")),
         "")</f>
        <v/>
      </c>
      <c r="AF268" s="1269" t="str">
        <f ca="1">IF(intern2!AG104&gt;0,
        IF(AF$166="X",
              IF(COUNTBLANK(INDIRECT(ADDRESS(ROW(AF268),MATCH(AF$167,$166:$166,0),1,1)&amp;":"&amp;ADDRESS(ROW(AF268),COLUMN(AF268)-1,1,1),TRUE))&gt;0,"",
                    IF(COUNTIF(INDIRECT(ADDRESS(ROW(AF268),MATCH(AF$167,$166:$166,0),1,1)&amp;":"&amp;ADDRESS(ROW(AF268),COLUMN(AF268)-1,1,1),TRUE),"OK")&gt;0,"OK","NOK")),
              IF(AF$8&gt;=VLOOKUP($A268,'2.2'!$D:$O,5,FALSE),"OK","NOK")),
         "")</f>
        <v/>
      </c>
      <c r="AG268" s="1160" t="str">
        <f ca="1">IF(intern2!AH104&gt;0,
        IF(AG$166="X",
              IF(COUNTBLANK(INDIRECT(ADDRESS(ROW(AG268),MATCH(AG$167,$166:$166,0),1,1)&amp;":"&amp;ADDRESS(ROW(AG268),COLUMN(AG268)-1,1,1),TRUE))&gt;0,"",
                    IF(COUNTIF(INDIRECT(ADDRESS(ROW(AG268),MATCH(AG$167,$166:$166,0),1,1)&amp;":"&amp;ADDRESS(ROW(AG268),COLUMN(AG268)-1,1,1),TRUE),"OK")&gt;0,"OK","NOK")),
              IF(AG$8&gt;=VLOOKUP($A268,'2.2'!$D:$O,5,FALSE),"OK","NOK")),
         "")</f>
        <v/>
      </c>
      <c r="AH268" s="1160" t="str">
        <f ca="1">IF(intern2!AI104&gt;0,
        IF(AH$166="X",
              IF(COUNTBLANK(INDIRECT(ADDRESS(ROW(AH268),MATCH(AH$167,$166:$166,0),1,1)&amp;":"&amp;ADDRESS(ROW(AH268),COLUMN(AH268)-1,1,1),TRUE))&gt;0,"",
                    IF(COUNTIF(INDIRECT(ADDRESS(ROW(AH268),MATCH(AH$167,$166:$166,0),1,1)&amp;":"&amp;ADDRESS(ROW(AH268),COLUMN(AH268)-1,1,1),TRUE),"OK")&gt;0,"OK","NOK")),
              IF(AH$8&gt;=VLOOKUP($A268,'2.2'!$D:$O,5,FALSE),"OK","NOK")),
         "")</f>
        <v/>
      </c>
      <c r="AI268" s="1156" t="str">
        <f ca="1">IF(intern2!AJ104&gt;0,
        IF(AI$166="X",
              IF(COUNTBLANK(INDIRECT(ADDRESS(ROW(AI268),MATCH(AI$167,$166:$166,0),1,1)&amp;":"&amp;ADDRESS(ROW(AI268),COLUMN(AI268)-1,1,1),TRUE))&gt;0,"",
                    IF(COUNTIF(INDIRECT(ADDRESS(ROW(AI268),MATCH(AI$167,$166:$166,0),1,1)&amp;":"&amp;ADDRESS(ROW(AI268),COLUMN(AI268)-1,1,1),TRUE),"OK")&gt;0,"OK","NOK")),
              IF(AI$8&gt;=VLOOKUP($A268,'2.2'!$D:$O,5,FALSE),"OK","NOK")),
         "")</f>
        <v/>
      </c>
      <c r="AJ268" s="1156" t="str">
        <f ca="1">IF(intern2!AK104&gt;0,
        IF(AJ$166="X",
              IF(COUNTBLANK(INDIRECT(ADDRESS(ROW(AJ268),MATCH(AJ$167,$166:$166,0),1,1)&amp;":"&amp;ADDRESS(ROW(AJ268),COLUMN(AJ268)-1,1,1),TRUE))&gt;0,"",
                    IF(COUNTIF(INDIRECT(ADDRESS(ROW(AJ268),MATCH(AJ$167,$166:$166,0),1,1)&amp;":"&amp;ADDRESS(ROW(AJ268),COLUMN(AJ268)-1,1,1),TRUE),"OK")&gt;0,"OK","NOK")),
              IF(AJ$8&gt;=VLOOKUP($A268,'2.2'!$D:$O,5,FALSE),"OK","NOK")),
         "")</f>
        <v/>
      </c>
      <c r="AK268" s="1156" t="str">
        <f ca="1">IF(intern2!AL104&gt;0,
        IF(AK$166="X",
              IF(COUNTBLANK(INDIRECT(ADDRESS(ROW(AK268),MATCH(AK$167,$166:$166,0),1,1)&amp;":"&amp;ADDRESS(ROW(AK268),COLUMN(AK268)-1,1,1),TRUE))&gt;0,"",
                    IF(COUNTIF(INDIRECT(ADDRESS(ROW(AK268),MATCH(AK$167,$166:$166,0),1,1)&amp;":"&amp;ADDRESS(ROW(AK268),COLUMN(AK268)-1,1,1),TRUE),"OK")&gt;0,"OK","NOK")),
              IF(AK$8&gt;=VLOOKUP($A268,'2.2'!$D:$O,5,FALSE),"OK","NOK")),
         "")</f>
        <v/>
      </c>
      <c r="AL268" s="1156" t="str">
        <f ca="1">IF(intern2!AM104&gt;0,
        IF(AL$166="X",
              IF(COUNTBLANK(INDIRECT(ADDRESS(ROW(AL268),MATCH(AL$167,$166:$166,0),1,1)&amp;":"&amp;ADDRESS(ROW(AL268),COLUMN(AL268)-1,1,1),TRUE))&gt;0,"",
                    IF(COUNTIF(INDIRECT(ADDRESS(ROW(AL268),MATCH(AL$167,$166:$166,0),1,1)&amp;":"&amp;ADDRESS(ROW(AL268),COLUMN(AL268)-1,1,1),TRUE),"OK")&gt;0,"OK","NOK")),
              IF(AL$8&gt;=VLOOKUP($A268,'2.2'!$D:$O,5,FALSE),"OK","NOK")),
         "")</f>
        <v/>
      </c>
      <c r="AM268" s="1269" t="str">
        <f ca="1">IF(intern2!AN104&gt;0,
        IF(AM$166="X",
              IF(COUNTBLANK(INDIRECT(ADDRESS(ROW(AM268),MATCH(AM$167,$166:$166,0),1,1)&amp;":"&amp;ADDRESS(ROW(AM268),COLUMN(AM268)-1,1,1),TRUE))&gt;0,"",
                    IF(COUNTIF(INDIRECT(ADDRESS(ROW(AM268),MATCH(AM$167,$166:$166,0),1,1)&amp;":"&amp;ADDRESS(ROW(AM268),COLUMN(AM268)-1,1,1),TRUE),"OK")&gt;0,"OK","NOK")),
              IF(AM$8&gt;=VLOOKUP($A268,'2.2'!$D:$O,5,FALSE),"OK","NOK")),
         "")</f>
        <v/>
      </c>
      <c r="AN268" s="1170" t="str">
        <f ca="1">IF(intern2!AO104&gt;0,
        IF(AN$166="X",
              IF(COUNTBLANK(INDIRECT(ADDRESS(ROW(AN268),MATCH(AN$167,$166:$166,0),1,1)&amp;":"&amp;ADDRESS(ROW(AN268),COLUMN(AN268)-1,1,1),TRUE))&gt;0,"",
                    IF(COUNTIF(INDIRECT(ADDRESS(ROW(AN268),MATCH(AN$167,$166:$166,0),1,1)&amp;":"&amp;ADDRESS(ROW(AN268),COLUMN(AN268)-1,1,1),TRUE),"OK")&gt;0,"OK","NOK")),
              IF(AN$8&gt;=VLOOKUP($A268,'2.2'!$D:$O,5,FALSE),"OK","NOK")),
         "")</f>
        <v/>
      </c>
      <c r="AO268" s="1156" t="str">
        <f ca="1">IF(intern2!AP104&gt;0,
        IF(AO$166="X",
              IF(COUNTBLANK(INDIRECT(ADDRESS(ROW(AO268),MATCH(AO$167,$166:$166,0),1,1)&amp;":"&amp;ADDRESS(ROW(AO268),COLUMN(AO268)-1,1,1),TRUE))&gt;0,"",
                    IF(COUNTIF(INDIRECT(ADDRESS(ROW(AO268),MATCH(AO$167,$166:$166,0),1,1)&amp;":"&amp;ADDRESS(ROW(AO268),COLUMN(AO268)-1,1,1),TRUE),"OK")&gt;0,"OK","NOK")),
              IF(AO$8&gt;=VLOOKUP($A268,'2.2'!$D:$O,5,FALSE),"OK","NOK")),
         "")</f>
        <v/>
      </c>
      <c r="AP268" s="1156" t="str">
        <f ca="1">IF(intern2!AQ104&gt;0,
        IF(AP$166="X",
              IF(COUNTBLANK(INDIRECT(ADDRESS(ROW(AP268),MATCH(AP$167,$166:$166,0),1,1)&amp;":"&amp;ADDRESS(ROW(AP268),COLUMN(AP268)-1,1,1),TRUE))&gt;0,"",
                    IF(COUNTIF(INDIRECT(ADDRESS(ROW(AP268),MATCH(AP$167,$166:$166,0),1,1)&amp;":"&amp;ADDRESS(ROW(AP268),COLUMN(AP268)-1,1,1),TRUE),"OK")&gt;0,"OK","NOK")),
              IF(AP$8&gt;=VLOOKUP($A268,'2.2'!$D:$O,5,FALSE),"OK","NOK")),
         "")</f>
        <v/>
      </c>
      <c r="AQ268" s="1269" t="str">
        <f ca="1">IF(intern2!AR104&gt;0,
        IF(AQ$166="X",
              IF(COUNTBLANK(INDIRECT(ADDRESS(ROW(AQ268),MATCH(AQ$167,$166:$166,0),1,1)&amp;":"&amp;ADDRESS(ROW(AQ268),COLUMN(AQ268)-1,1,1),TRUE))&gt;0,"",
                    IF(COUNTIF(INDIRECT(ADDRESS(ROW(AQ268),MATCH(AQ$167,$166:$166,0),1,1)&amp;":"&amp;ADDRESS(ROW(AQ268),COLUMN(AQ268)-1,1,1),TRUE),"OK")&gt;0,"OK","NOK")),
              IF(AQ$8&gt;=VLOOKUP($A268,'2.2'!$D:$O,5,FALSE),"OK","NOK")),
         "")</f>
        <v/>
      </c>
      <c r="AR268" s="1156" t="str">
        <f ca="1">IF(intern2!AS104&gt;0,
        IF(AR$166="X",
              IF(COUNTBLANK(INDIRECT(ADDRESS(ROW(AR268),MATCH(AR$167,$166:$166,0),1,1)&amp;":"&amp;ADDRESS(ROW(AR268),COLUMN(AR268)-1,1,1),TRUE))&gt;0,"",
                    IF(COUNTIF(INDIRECT(ADDRESS(ROW(AR268),MATCH(AR$167,$166:$166,0),1,1)&amp;":"&amp;ADDRESS(ROW(AR268),COLUMN(AR268)-1,1,1),TRUE),"OK")&gt;0,"OK","NOK")),
              IF(AR$8&gt;=VLOOKUP($A268,'2.2'!$D:$O,5,FALSE),"OK","NOK")),
         "")</f>
        <v/>
      </c>
      <c r="AS268" s="1156" t="str">
        <f ca="1">IF(intern2!AT104&gt;0,
        IF(AS$166="X",
              IF(COUNTBLANK(INDIRECT(ADDRESS(ROW(AS268),MATCH(AS$167,$166:$166,0),1,1)&amp;":"&amp;ADDRESS(ROW(AS268),COLUMN(AS268)-1,1,1),TRUE))&gt;0,"",
                    IF(COUNTIF(INDIRECT(ADDRESS(ROW(AS268),MATCH(AS$167,$166:$166,0),1,1)&amp;":"&amp;ADDRESS(ROW(AS268),COLUMN(AS268)-1,1,1),TRUE),"OK")&gt;0,"OK","NOK")),
              IF(AS$8&gt;=VLOOKUP($A268,'2.2'!$D:$O,5,FALSE),"OK","NOK")),
         "")</f>
        <v/>
      </c>
      <c r="AT268" s="1269" t="str">
        <f ca="1">IF(intern2!AU104&gt;0,
        IF(AT$166="X",
              IF(COUNTBLANK(INDIRECT(ADDRESS(ROW(AT268),MATCH(AT$167,$166:$166,0),1,1)&amp;":"&amp;ADDRESS(ROW(AT268),COLUMN(AT268)-1,1,1),TRUE))&gt;0,"",
                    IF(COUNTIF(INDIRECT(ADDRESS(ROW(AT268),MATCH(AT$167,$166:$166,0),1,1)&amp;":"&amp;ADDRESS(ROW(AT268),COLUMN(AT268)-1,1,1),TRUE),"OK")&gt;0,"OK","NOK")),
              IF(AT$8&gt;=VLOOKUP($A268,'2.2'!$D:$O,5,FALSE),"OK","NOK")),
         "")</f>
        <v/>
      </c>
      <c r="AU268" s="1156" t="str">
        <f ca="1">IF(intern2!AV104&gt;0,
        IF(AU$166="X",
              IF(COUNTBLANK(INDIRECT(ADDRESS(ROW(AU268),MATCH(AU$167,$166:$166,0),1,1)&amp;":"&amp;ADDRESS(ROW(AU268),COLUMN(AU268)-1,1,1),TRUE))&gt;0,"",
                    IF(COUNTIF(INDIRECT(ADDRESS(ROW(AU268),MATCH(AU$167,$166:$166,0),1,1)&amp;":"&amp;ADDRESS(ROW(AU268),COLUMN(AU268)-1,1,1),TRUE),"OK")&gt;0,"OK","NOK")),
              IF(AU$8&gt;=VLOOKUP($A268,'2.2'!$D:$O,5,FALSE),"OK","NOK")),
         "")</f>
        <v/>
      </c>
      <c r="AV268" s="1156" t="str">
        <f ca="1">IF(intern2!AW104&gt;0,
        IF(AV$166="X",
              IF(COUNTBLANK(INDIRECT(ADDRESS(ROW(AV268),MATCH(AV$167,$166:$166,0),1,1)&amp;":"&amp;ADDRESS(ROW(AV268),COLUMN(AV268)-1,1,1),TRUE))&gt;0,"",
                    IF(COUNTIF(INDIRECT(ADDRESS(ROW(AV268),MATCH(AV$167,$166:$166,0),1,1)&amp;":"&amp;ADDRESS(ROW(AV268),COLUMN(AV268)-1,1,1),TRUE),"OK")&gt;0,"OK","NOK")),
              IF(AV$8&gt;=VLOOKUP($A268,'2.2'!$D:$O,5,FALSE),"OK","NOK")),
         "")</f>
        <v/>
      </c>
      <c r="AW268" s="1156" t="str">
        <f ca="1">IF(intern2!AX104&gt;0,
        IF(AW$166="X",
              IF(COUNTBLANK(INDIRECT(ADDRESS(ROW(AW268),MATCH(AW$167,$166:$166,0),1,1)&amp;":"&amp;ADDRESS(ROW(AW268),COLUMN(AW268)-1,1,1),TRUE))&gt;0,"",
                    IF(COUNTIF(INDIRECT(ADDRESS(ROW(AW268),MATCH(AW$167,$166:$166,0),1,1)&amp;":"&amp;ADDRESS(ROW(AW268),COLUMN(AW268)-1,1,1),TRUE),"OK")&gt;0,"OK","NOK")),
              IF(AW$8&gt;=VLOOKUP($A268,'2.2'!$D:$O,5,FALSE),"OK","NOK")),
         "")</f>
        <v/>
      </c>
      <c r="AX268" s="1156" t="str">
        <f ca="1">IF(intern2!AY104&gt;0,
        IF(AX$166="X",
              IF(COUNTBLANK(INDIRECT(ADDRESS(ROW(AX268),MATCH(AX$167,$166:$166,0),1,1)&amp;":"&amp;ADDRESS(ROW(AX268),COLUMN(AX268)-1,1,1),TRUE))&gt;0,"",
                    IF(COUNTIF(INDIRECT(ADDRESS(ROW(AX268),MATCH(AX$167,$166:$166,0),1,1)&amp;":"&amp;ADDRESS(ROW(AX268),COLUMN(AX268)-1,1,1),TRUE),"OK")&gt;0,"OK","NOK")),
              IF(AX$8&gt;=VLOOKUP($A268,'2.2'!$D:$O,5,FALSE),"OK","NOK")),
         "")</f>
        <v/>
      </c>
      <c r="AY268" s="1156" t="str">
        <f ca="1">IF(intern2!AZ104&gt;0,
        IF(AY$166="X",
              IF(COUNTBLANK(INDIRECT(ADDRESS(ROW(AY268),MATCH(AY$167,$166:$166,0),1,1)&amp;":"&amp;ADDRESS(ROW(AY268),COLUMN(AY268)-1,1,1),TRUE))&gt;0,"",
                    IF(COUNTIF(INDIRECT(ADDRESS(ROW(AY268),MATCH(AY$167,$166:$166,0),1,1)&amp;":"&amp;ADDRESS(ROW(AY268),COLUMN(AY268)-1,1,1),TRUE),"OK")&gt;0,"OK","NOK")),
              IF(AY$8&gt;=VLOOKUP($A268,'2.2'!$D:$O,5,FALSE),"OK","NOK")),
         "")</f>
        <v/>
      </c>
      <c r="AZ268" s="1269" t="str">
        <f ca="1">IF(intern2!BA104&gt;0,
        IF(AZ$166="X",
              IF(COUNTBLANK(INDIRECT(ADDRESS(ROW(AZ268),MATCH(AZ$167,$166:$166,0),1,1)&amp;":"&amp;ADDRESS(ROW(AZ268),COLUMN(AZ268)-1,1,1),TRUE))&gt;0,"",
                    IF(COUNTIF(INDIRECT(ADDRESS(ROW(AZ268),MATCH(AZ$167,$166:$166,0),1,1)&amp;":"&amp;ADDRESS(ROW(AZ268),COLUMN(AZ268)-1,1,1),TRUE),"OK")&gt;0,"OK","NOK")),
              IF(AZ$8&gt;=VLOOKUP($A268,'2.2'!$D:$O,5,FALSE),"OK","NOK")),
         "")</f>
        <v/>
      </c>
      <c r="BA268" s="1156" t="str">
        <f ca="1">IF(intern2!BB104&gt;0,
        IF(BA$166="X",
              IF(COUNTBLANK(INDIRECT(ADDRESS(ROW(BA268),MATCH(BA$167,$166:$166,0),1,1)&amp;":"&amp;ADDRESS(ROW(BA268),COLUMN(BA268)-1,1,1),TRUE))&gt;0,"",
                    IF(COUNTIF(INDIRECT(ADDRESS(ROW(BA268),MATCH(BA$167,$166:$166,0),1,1)&amp;":"&amp;ADDRESS(ROW(BA268),COLUMN(BA268)-1,1,1),TRUE),"OK")&gt;0,"OK","NOK")),
              IF(BA$8&gt;=VLOOKUP($A268,'2.2'!$D:$O,5,FALSE),"OK","NOK")),
         "")</f>
        <v/>
      </c>
      <c r="BB268" s="1156" t="str">
        <f ca="1">IF(intern2!BC104&gt;0,
        IF(BB$166="X",
              IF(COUNTBLANK(INDIRECT(ADDRESS(ROW(BB268),MATCH(BB$167,$166:$166,0),1,1)&amp;":"&amp;ADDRESS(ROW(BB268),COLUMN(BB268)-1,1,1),TRUE))&gt;0,"",
                    IF(COUNTIF(INDIRECT(ADDRESS(ROW(BB268),MATCH(BB$167,$166:$166,0),1,1)&amp;":"&amp;ADDRESS(ROW(BB268),COLUMN(BB268)-1,1,1),TRUE),"OK")&gt;0,"OK","NOK")),
              IF(BB$8&gt;=VLOOKUP($A268,'2.2'!$D:$O,5,FALSE),"OK","NOK")),
         "")</f>
        <v/>
      </c>
      <c r="BC268" s="1156" t="str">
        <f ca="1">IF(intern2!BD104&gt;0,
        IF(BC$166="X",
              IF(COUNTBLANK(INDIRECT(ADDRESS(ROW(BC268),MATCH(BC$167,$166:$166,0),1,1)&amp;":"&amp;ADDRESS(ROW(BC268),COLUMN(BC268)-1,1,1),TRUE))&gt;0,"",
                    IF(COUNTIF(INDIRECT(ADDRESS(ROW(BC268),MATCH(BC$167,$166:$166,0),1,1)&amp;":"&amp;ADDRESS(ROW(BC268),COLUMN(BC268)-1,1,1),TRUE),"OK")&gt;0,"OK","NOK")),
              IF(BC$8&gt;=VLOOKUP($A268,'2.2'!$D:$O,5,FALSE),"OK","NOK")),
         "")</f>
        <v/>
      </c>
      <c r="BD268" s="1156" t="str">
        <f ca="1">IF(intern2!BE104&gt;0,
        IF(BD$166="X",
              IF(COUNTBLANK(INDIRECT(ADDRESS(ROW(BD268),MATCH(BD$167,$166:$166,0),1,1)&amp;":"&amp;ADDRESS(ROW(BD268),COLUMN(BD268)-1,1,1),TRUE))&gt;0,"",
                    IF(COUNTIF(INDIRECT(ADDRESS(ROW(BD268),MATCH(BD$167,$166:$166,0),1,1)&amp;":"&amp;ADDRESS(ROW(BD268),COLUMN(BD268)-1,1,1),TRUE),"OK")&gt;0,"OK","NOK")),
              IF(BD$8&gt;=VLOOKUP($A268,'2.2'!$D:$O,5,FALSE),"OK","NOK")),
         "")</f>
        <v/>
      </c>
      <c r="BE268" s="1156" t="str">
        <f ca="1">IF(intern2!BF104&gt;0,
        IF(BE$166="X",
              IF(COUNTBLANK(INDIRECT(ADDRESS(ROW(BE268),MATCH(BE$167,$166:$166,0),1,1)&amp;":"&amp;ADDRESS(ROW(BE268),COLUMN(BE268)-1,1,1),TRUE))&gt;0,"",
                    IF(COUNTIF(INDIRECT(ADDRESS(ROW(BE268),MATCH(BE$167,$166:$166,0),1,1)&amp;":"&amp;ADDRESS(ROW(BE268),COLUMN(BE268)-1,1,1),TRUE),"OK")&gt;0,"OK","NOK")),
              IF(BE$8&gt;=VLOOKUP($A268,'2.2'!$D:$O,5,FALSE),"OK","NOK")),
         "")</f>
        <v/>
      </c>
      <c r="BF268" s="1170" t="str">
        <f ca="1">IF(intern2!BG104&gt;0,
        IF(BF$166="X",
              IF(COUNTBLANK(INDIRECT(ADDRESS(ROW(BF268),MATCH(BF$167,$166:$166,0),1,1)&amp;":"&amp;ADDRESS(ROW(BF268),COLUMN(BF268)-1,1,1),TRUE))&gt;0,"",
                    IF(COUNTIF(INDIRECT(ADDRESS(ROW(BF268),MATCH(BF$167,$166:$166,0),1,1)&amp;":"&amp;ADDRESS(ROW(BF268),COLUMN(BF268)-1,1,1),TRUE),"OK")&gt;0,"OK","NOK")),
              IF(BF$8&gt;=VLOOKUP($A268,'2.2'!$D:$O,5,FALSE),"OK","NOK")),
         "")</f>
        <v/>
      </c>
      <c r="BG268" s="1269" t="str">
        <f ca="1">IF(intern2!BH104&gt;0,
        IF(BG$166="X",
              IF(COUNTBLANK(INDIRECT(ADDRESS(ROW(BG268),MATCH(BG$167,$166:$166,0),1,1)&amp;":"&amp;ADDRESS(ROW(BG268),COLUMN(BG268)-1,1,1),TRUE))&gt;0,"",
                    IF(COUNTIF(INDIRECT(ADDRESS(ROW(BG268),MATCH(BG$167,$166:$166,0),1,1)&amp;":"&amp;ADDRESS(ROW(BG268),COLUMN(BG268)-1,1,1),TRUE),"OK")&gt;0,"OK","NOK")),
              IF(BG$8&gt;=VLOOKUP($A268,'2.2'!$D:$O,5,FALSE),"OK","NOK")),
         "")</f>
        <v/>
      </c>
      <c r="BH268" s="1176" t="str">
        <f t="shared" ca="1" si="77"/>
        <v>OK</v>
      </c>
      <c r="BI268" s="1176"/>
    </row>
    <row r="269" spans="1:61" x14ac:dyDescent="0.25">
      <c r="A269" s="716" t="str">
        <f t="shared" ref="A269:B269" si="113">+A109</f>
        <v>TPL6</v>
      </c>
      <c r="B269" s="1157" t="str">
        <f t="shared" si="113"/>
        <v>Trapianto intestinale</v>
      </c>
      <c r="C269" s="1156" t="str">
        <f ca="1">IF(intern2!D105&gt;0,
        IF(C$166="X",
              IF(COUNTBLANK(INDIRECT(ADDRESS(ROW(C269),MATCH(C$167,$166:$166,0),1,1)&amp;":"&amp;ADDRESS(ROW(C269),COLUMN(C269)-1,1,1),TRUE))&gt;0,"",
                    IF(COUNTIF(INDIRECT(ADDRESS(ROW(C269),MATCH(C$167,$166:$166,0),1,1)&amp;":"&amp;ADDRESS(ROW(C269),COLUMN(C269)-1,1,1),TRUE),"OK")&gt;0,"OK","NOK")),
              IF(C$8&gt;=VLOOKUP($A269,'2.2'!$D:$O,5,FALSE),"OK","NOK")),
         "")</f>
        <v/>
      </c>
      <c r="D269" s="1156" t="str">
        <f ca="1">IF(intern2!E105&gt;0,
        IF(D$166="X",
              IF(COUNTBLANK(INDIRECT(ADDRESS(ROW(D269),MATCH(D$167,$166:$166,0),1,1)&amp;":"&amp;ADDRESS(ROW(D269),COLUMN(D269)-1,1,1),TRUE))&gt;0,"",
                    IF(COUNTIF(INDIRECT(ADDRESS(ROW(D269),MATCH(D$167,$166:$166,0),1,1)&amp;":"&amp;ADDRESS(ROW(D269),COLUMN(D269)-1,1,1),TRUE),"OK")&gt;0,"OK","NOK")),
              IF(D$8&gt;=VLOOKUP($A269,'2.2'!$D:$O,5,FALSE),"OK","NOK")),
         "")</f>
        <v/>
      </c>
      <c r="E269" s="1156" t="str">
        <f ca="1">IF(intern2!F105&gt;0,
        IF(E$166="X",
              IF(COUNTBLANK(INDIRECT(ADDRESS(ROW(E269),MATCH(E$167,$166:$166,0),1,1)&amp;":"&amp;ADDRESS(ROW(E269),COLUMN(E269)-1,1,1),TRUE))&gt;0,"",
                    IF(COUNTIF(INDIRECT(ADDRESS(ROW(E269),MATCH(E$167,$166:$166,0),1,1)&amp;":"&amp;ADDRESS(ROW(E269),COLUMN(E269)-1,1,1),TRUE),"OK")&gt;0,"OK","NOK")),
              IF(E$8&gt;=VLOOKUP($A269,'2.2'!$D:$O,5,FALSE),"OK","NOK")),
         "")</f>
        <v/>
      </c>
      <c r="F269" s="1156" t="str">
        <f ca="1">IF(intern2!G105&gt;0,
        IF(F$166="X",
              IF(COUNTBLANK(INDIRECT(ADDRESS(ROW(F269),MATCH(F$167,$166:$166,0),1,1)&amp;":"&amp;ADDRESS(ROW(F269),COLUMN(F269)-1,1,1),TRUE))&gt;0,"",
                    IF(COUNTIF(INDIRECT(ADDRESS(ROW(F269),MATCH(F$167,$166:$166,0),1,1)&amp;":"&amp;ADDRESS(ROW(F269),COLUMN(F269)-1,1,1),TRUE),"OK")&gt;0,"OK","NOK")),
              IF(F$8&gt;=VLOOKUP($A269,'2.2'!$D:$O,5,FALSE),"OK","NOK")),
         "")</f>
        <v/>
      </c>
      <c r="G269" s="1156" t="str">
        <f ca="1">IF(intern2!H105&gt;0,
        IF(G$166="X",
              IF(COUNTBLANK(INDIRECT(ADDRESS(ROW(G269),MATCH(G$167,$166:$166,0),1,1)&amp;":"&amp;ADDRESS(ROW(G269),COLUMN(G269)-1,1,1),TRUE))&gt;0,"",
                    IF(COUNTIF(INDIRECT(ADDRESS(ROW(G269),MATCH(G$167,$166:$166,0),1,1)&amp;":"&amp;ADDRESS(ROW(G269),COLUMN(G269)-1,1,1),TRUE),"OK")&gt;0,"OK","NOK")),
              IF(G$8&gt;=VLOOKUP($A269,'2.2'!$D:$O,5,FALSE),"OK","NOK")),
         "")</f>
        <v/>
      </c>
      <c r="H269" s="1156" t="str">
        <f ca="1">IF(intern2!I105&gt;0,
        IF(H$166="X",
              IF(COUNTBLANK(INDIRECT(ADDRESS(ROW(H269),MATCH(H$167,$166:$166,0),1,1)&amp;":"&amp;ADDRESS(ROW(H269),COLUMN(H269)-1,1,1),TRUE))&gt;0,"",
                    IF(COUNTIF(INDIRECT(ADDRESS(ROW(H269),MATCH(H$167,$166:$166,0),1,1)&amp;":"&amp;ADDRESS(ROW(H269),COLUMN(H269)-1,1,1),TRUE),"OK")&gt;0,"OK","NOK")),
              IF(H$8&gt;=VLOOKUP($A269,'2.2'!$D:$O,5,FALSE),"OK","NOK")),
         "")</f>
        <v/>
      </c>
      <c r="I269" s="1269" t="str">
        <f ca="1">IF(intern2!J105&gt;0,
        IF(I$166="X",
              IF(COUNTBLANK(INDIRECT(ADDRESS(ROW(I269),MATCH(I$167,$166:$166,0),1,1)&amp;":"&amp;ADDRESS(ROW(I269),COLUMN(I269)-1,1,1),TRUE))&gt;0,"",
                    IF(COUNTIF(INDIRECT(ADDRESS(ROW(I269),MATCH(I$167,$166:$166,0),1,1)&amp;":"&amp;ADDRESS(ROW(I269),COLUMN(I269)-1,1,1),TRUE),"OK")&gt;0,"OK","NOK")),
              IF(I$8&gt;=VLOOKUP($A269,'2.2'!$D:$O,5,FALSE),"OK","NOK")),
         "")</f>
        <v/>
      </c>
      <c r="J269" s="1159" t="str">
        <f ca="1">IF(intern2!K105&gt;0,
        IF(J$166="X",
              IF(COUNTBLANK(INDIRECT(ADDRESS(ROW(J269),MATCH(J$167,$166:$166,0),1,1)&amp;":"&amp;ADDRESS(ROW(J269),COLUMN(J269)-1,1,1),TRUE))&gt;0,"",
                    IF(COUNTIF(INDIRECT(ADDRESS(ROW(J269),MATCH(J$167,$166:$166,0),1,1)&amp;":"&amp;ADDRESS(ROW(J269),COLUMN(J269)-1,1,1),TRUE),"OK")&gt;0,"OK","NOK")),
              IF(J$8&gt;=VLOOKUP($A269,'2.2'!$D:$O,5,FALSE),"OK","NOK")),
         "")</f>
        <v/>
      </c>
      <c r="K269" s="1156" t="str">
        <f ca="1">IF(intern2!L105&gt;0,
        IF(K$166="X",
              IF(COUNTBLANK(INDIRECT(ADDRESS(ROW(K269),MATCH(K$167,$166:$166,0),1,1)&amp;":"&amp;ADDRESS(ROW(K269),COLUMN(K269)-1,1,1),TRUE))&gt;0,"",
                    IF(COUNTIF(INDIRECT(ADDRESS(ROW(K269),MATCH(K$167,$166:$166,0),1,1)&amp;":"&amp;ADDRESS(ROW(K269),COLUMN(K269)-1,1,1),TRUE),"OK")&gt;0,"OK","NOK")),
              IF(K$8&gt;=VLOOKUP($A269,'2.2'!$D:$O,5,FALSE),"OK","NOK")),
         "")</f>
        <v/>
      </c>
      <c r="L269" s="1156" t="str">
        <f ca="1">IF(intern2!M105&gt;0,
        IF(L$166="X",
              IF(COUNTBLANK(INDIRECT(ADDRESS(ROW(L269),MATCH(L$167,$166:$166,0),1,1)&amp;":"&amp;ADDRESS(ROW(L269),COLUMN(L269)-1,1,1),TRUE))&gt;0,"",
                    IF(COUNTIF(INDIRECT(ADDRESS(ROW(L269),MATCH(L$167,$166:$166,0),1,1)&amp;":"&amp;ADDRESS(ROW(L269),COLUMN(L269)-1,1,1),TRUE),"OK")&gt;0,"OK","NOK")),
              IF(L$8&gt;=VLOOKUP($A269,'2.2'!$D:$O,5,FALSE),"OK","NOK")),
         "")</f>
        <v/>
      </c>
      <c r="M269" s="1156" t="str">
        <f ca="1">IF(intern2!N105&gt;0,
        IF(M$166="X",
              IF(COUNTBLANK(INDIRECT(ADDRESS(ROW(M269),MATCH(M$167,$166:$166,0),1,1)&amp;":"&amp;ADDRESS(ROW(M269),COLUMN(M269)-1,1,1),TRUE))&gt;0,"",
                    IF(COUNTIF(INDIRECT(ADDRESS(ROW(M269),MATCH(M$167,$166:$166,0),1,1)&amp;":"&amp;ADDRESS(ROW(M269),COLUMN(M269)-1,1,1),TRUE),"OK")&gt;0,"OK","NOK")),
              IF(M$8&gt;=VLOOKUP($A269,'2.2'!$D:$O,5,FALSE),"OK","NOK")),
         "")</f>
        <v/>
      </c>
      <c r="N269" s="1156" t="str">
        <f ca="1">IF(intern2!O105&gt;0,
        IF(N$166="X",
              IF(COUNTBLANK(INDIRECT(ADDRESS(ROW(N269),MATCH(N$167,$166:$166,0),1,1)&amp;":"&amp;ADDRESS(ROW(N269),COLUMN(N269)-1,1,1),TRUE))&gt;0,"",
                    IF(COUNTIF(INDIRECT(ADDRESS(ROW(N269),MATCH(N$167,$166:$166,0),1,1)&amp;":"&amp;ADDRESS(ROW(N269),COLUMN(N269)-1,1,1),TRUE),"OK")&gt;0,"OK","NOK")),
              IF(N$8&gt;=VLOOKUP($A269,'2.2'!$D:$O,5,FALSE),"OK","NOK")),
         "")</f>
        <v/>
      </c>
      <c r="O269" s="1156" t="str">
        <f ca="1">IF(intern2!P105&gt;0,
        IF(O$166="X",
              IF(COUNTBLANK(INDIRECT(ADDRESS(ROW(O269),MATCH(O$167,$166:$166,0),1,1)&amp;":"&amp;ADDRESS(ROW(O269),COLUMN(O269)-1,1,1),TRUE))&gt;0,"",
                    IF(COUNTIF(INDIRECT(ADDRESS(ROW(O269),MATCH(O$167,$166:$166,0),1,1)&amp;":"&amp;ADDRESS(ROW(O269),COLUMN(O269)-1,1,1),TRUE),"OK")&gt;0,"OK","NOK")),
              IF(O$8&gt;=VLOOKUP($A269,'2.2'!$D:$O,5,FALSE),"OK","NOK")),
         "")</f>
        <v/>
      </c>
      <c r="P269" s="1156" t="str">
        <f ca="1">IF(intern2!Q105&gt;0,
        IF(P$166="X",
              IF(COUNTBLANK(INDIRECT(ADDRESS(ROW(P269),MATCH(P$167,$166:$166,0),1,1)&amp;":"&amp;ADDRESS(ROW(P269),COLUMN(P269)-1,1,1),TRUE))&gt;0,"",
                    IF(COUNTIF(INDIRECT(ADDRESS(ROW(P269),MATCH(P$167,$166:$166,0),1,1)&amp;":"&amp;ADDRESS(ROW(P269),COLUMN(P269)-1,1,1),TRUE),"OK")&gt;0,"OK","NOK")),
              IF(P$8&gt;=VLOOKUP($A269,'2.2'!$D:$O,5,FALSE),"OK","NOK")),
         "")</f>
        <v/>
      </c>
      <c r="Q269" s="1156" t="str">
        <f ca="1">IF(intern2!R105&gt;0,
        IF(Q$166="X",
              IF(COUNTBLANK(INDIRECT(ADDRESS(ROW(Q269),MATCH(Q$167,$166:$166,0),1,1)&amp;":"&amp;ADDRESS(ROW(Q269),COLUMN(Q269)-1,1,1),TRUE))&gt;0,"",
                    IF(COUNTIF(INDIRECT(ADDRESS(ROW(Q269),MATCH(Q$167,$166:$166,0),1,1)&amp;":"&amp;ADDRESS(ROW(Q269),COLUMN(Q269)-1,1,1),TRUE),"OK")&gt;0,"OK","NOK")),
              IF(Q$8&gt;=VLOOKUP($A269,'2.2'!$D:$O,5,FALSE),"OK","NOK")),
         "")</f>
        <v/>
      </c>
      <c r="R269" s="1159" t="str">
        <f ca="1">IF(intern2!S105&gt;0,
        IF(R$166="X",
              IF(COUNTBLANK(INDIRECT(ADDRESS(ROW(R269),MATCH(R$167,$166:$166,0),1,1)&amp;":"&amp;ADDRESS(ROW(R269),COLUMN(R269)-1,1,1),TRUE))&gt;0,"",
                    IF(COUNTIF(INDIRECT(ADDRESS(ROW(R269),MATCH(R$167,$166:$166,0),1,1)&amp;":"&amp;ADDRESS(ROW(R269),COLUMN(R269)-1,1,1),TRUE),"OK")&gt;0,"OK","NOK")),
              IF(R$8&gt;=VLOOKUP($A269,'2.2'!$D:$O,5,FALSE),"OK","NOK")),
         "")</f>
        <v/>
      </c>
      <c r="S269" s="1159" t="str">
        <f ca="1">IF(intern2!T105&gt;0,
        IF(S$166="X",
              IF(COUNTBLANK(INDIRECT(ADDRESS(ROW(S269),MATCH(S$167,$166:$166,0),1,1)&amp;":"&amp;ADDRESS(ROW(S269),COLUMN(S269)-1,1,1),TRUE))&gt;0,"",
                    IF(COUNTIF(INDIRECT(ADDRESS(ROW(S269),MATCH(S$167,$166:$166,0),1,1)&amp;":"&amp;ADDRESS(ROW(S269),COLUMN(S269)-1,1,1),TRUE),"OK")&gt;0,"OK","NOK")),
              IF(S$8&gt;=VLOOKUP($A269,'2.2'!$D:$O,5,FALSE),"OK","NOK")),
         "")</f>
        <v/>
      </c>
      <c r="T269" s="1156" t="str">
        <f ca="1">IF(intern2!U105&gt;0,
        IF(T$166="X",
              IF(COUNTBLANK(INDIRECT(ADDRESS(ROW(T269),MATCH(T$167,$166:$166,0),1,1)&amp;":"&amp;ADDRESS(ROW(T269),COLUMN(T269)-1,1,1),TRUE))&gt;0,"",
                    IF(COUNTIF(INDIRECT(ADDRESS(ROW(T269),MATCH(T$167,$166:$166,0),1,1)&amp;":"&amp;ADDRESS(ROW(T269),COLUMN(T269)-1,1,1),TRUE),"OK")&gt;0,"OK","NOK")),
              IF(T$8&gt;=VLOOKUP($A269,'2.2'!$D:$O,5,FALSE),"OK","NOK")),
         "")</f>
        <v/>
      </c>
      <c r="U269" s="1156" t="str">
        <f ca="1">IF(intern2!V105&gt;0,
        IF(U$166="X",
              IF(COUNTBLANK(INDIRECT(ADDRESS(ROW(U269),MATCH(U$167,$166:$166,0),1,1)&amp;":"&amp;ADDRESS(ROW(U269),COLUMN(U269)-1,1,1),TRUE))&gt;0,"",
                    IF(COUNTIF(INDIRECT(ADDRESS(ROW(U269),MATCH(U$167,$166:$166,0),1,1)&amp;":"&amp;ADDRESS(ROW(U269),COLUMN(U269)-1,1,1),TRUE),"OK")&gt;0,"OK","NOK")),
              IF(U$8&gt;=VLOOKUP($A269,'2.2'!$D:$O,5,FALSE),"OK","NOK")),
         "")</f>
        <v/>
      </c>
      <c r="V269" s="1156" t="str">
        <f ca="1">IF(intern2!W105&gt;0,
        IF(V$166="X",
              IF(COUNTBLANK(INDIRECT(ADDRESS(ROW(V269),MATCH(V$167,$166:$166,0),1,1)&amp;":"&amp;ADDRESS(ROW(V269),COLUMN(V269)-1,1,1),TRUE))&gt;0,"",
                    IF(COUNTIF(INDIRECT(ADDRESS(ROW(V269),MATCH(V$167,$166:$166,0),1,1)&amp;":"&amp;ADDRESS(ROW(V269),COLUMN(V269)-1,1,1),TRUE),"OK")&gt;0,"OK","NOK")),
              IF(V$8&gt;=VLOOKUP($A269,'2.2'!$D:$O,5,FALSE),"OK","NOK")),
         "")</f>
        <v/>
      </c>
      <c r="W269" s="1156" t="str">
        <f ca="1">IF(intern2!X105&gt;0,
        IF(W$166="X",
              IF(COUNTBLANK(INDIRECT(ADDRESS(ROW(W269),MATCH(W$167,$166:$166,0),1,1)&amp;":"&amp;ADDRESS(ROW(W269),COLUMN(W269)-1,1,1),TRUE))&gt;0,"",
                    IF(COUNTIF(INDIRECT(ADDRESS(ROW(W269),MATCH(W$167,$166:$166,0),1,1)&amp;":"&amp;ADDRESS(ROW(W269),COLUMN(W269)-1,1,1),TRUE),"OK")&gt;0,"OK","NOK")),
              IF(W$8&gt;=VLOOKUP($A269,'2.2'!$D:$O,5,FALSE),"OK","NOK")),
         "")</f>
        <v/>
      </c>
      <c r="X269" s="1156" t="str">
        <f ca="1">IF(intern2!Y105&gt;0,
        IF(X$166="X",
              IF(COUNTBLANK(INDIRECT(ADDRESS(ROW(X269),MATCH(X$167,$166:$166,0),1,1)&amp;":"&amp;ADDRESS(ROW(X269),COLUMN(X269)-1,1,1),TRUE))&gt;0,"",
                    IF(COUNTIF(INDIRECT(ADDRESS(ROW(X269),MATCH(X$167,$166:$166,0),1,1)&amp;":"&amp;ADDRESS(ROW(X269),COLUMN(X269)-1,1,1),TRUE),"OK")&gt;0,"OK","NOK")),
              IF(X$8&gt;=VLOOKUP($A269,'2.2'!$D:$O,5,FALSE),"OK","NOK")),
         "")</f>
        <v/>
      </c>
      <c r="Y269" s="1170" t="str">
        <f ca="1">IF(intern2!Z105&gt;0,
        IF(Y$166="X",
              IF(COUNTBLANK(INDIRECT(ADDRESS(ROW(Y269),MATCH(Y$167,$166:$166,0),1,1)&amp;":"&amp;ADDRESS(ROW(Y269),COLUMN(Y269)-1,1,1),TRUE))&gt;0,"",
                    IF(COUNTIF(INDIRECT(ADDRESS(ROW(Y269),MATCH(Y$167,$166:$166,0),1,1)&amp;":"&amp;ADDRESS(ROW(Y269),COLUMN(Y269)-1,1,1),TRUE),"OK")&gt;0,"OK","NOK")),
              IF(Y$8&gt;=VLOOKUP($A269,'2.2'!$D:$O,5,FALSE),"OK","NOK")),
         "")</f>
        <v/>
      </c>
      <c r="Z269" s="1269" t="str">
        <f ca="1">IF(intern2!AA105&gt;0,
        IF(Z$166="X",
              IF(COUNTBLANK(INDIRECT(ADDRESS(ROW(Z269),MATCH(Z$167,$166:$166,0),1,1)&amp;":"&amp;ADDRESS(ROW(Z269),COLUMN(Z269)-1,1,1),TRUE))&gt;0,"",
                    IF(COUNTIF(INDIRECT(ADDRESS(ROW(Z269),MATCH(Z$167,$166:$166,0),1,1)&amp;":"&amp;ADDRESS(ROW(Z269),COLUMN(Z269)-1,1,1),TRUE),"OK")&gt;0,"OK","NOK")),
              IF(Z$8&gt;=VLOOKUP($A269,'2.2'!$D:$O,5,FALSE),"OK","NOK")),
         "")</f>
        <v/>
      </c>
      <c r="AA269" s="1156" t="str">
        <f ca="1">IF(intern2!AB105&gt;0,
        IF(AA$166="X",
              IF(COUNTBLANK(INDIRECT(ADDRESS(ROW(AA269),MATCH(AA$167,$166:$166,0),1,1)&amp;":"&amp;ADDRESS(ROW(AA269),COLUMN(AA269)-1,1,1),TRUE))&gt;0,"",
                    IF(COUNTIF(INDIRECT(ADDRESS(ROW(AA269),MATCH(AA$167,$166:$166,0),1,1)&amp;":"&amp;ADDRESS(ROW(AA269),COLUMN(AA269)-1,1,1),TRUE),"OK")&gt;0,"OK","NOK")),
              IF(AA$8&gt;=VLOOKUP($A269,'2.2'!$D:$O,5,FALSE),"OK","NOK")),
         "")</f>
        <v/>
      </c>
      <c r="AB269" s="1156" t="str">
        <f ca="1">IF(intern2!AC105&gt;0,
        IF(AB$166="X",
              IF(COUNTBLANK(INDIRECT(ADDRESS(ROW(AB269),MATCH(AB$167,$166:$166,0),1,1)&amp;":"&amp;ADDRESS(ROW(AB269),COLUMN(AB269)-1,1,1),TRUE))&gt;0,"",
                    IF(COUNTIF(INDIRECT(ADDRESS(ROW(AB269),MATCH(AB$167,$166:$166,0),1,1)&amp;":"&amp;ADDRESS(ROW(AB269),COLUMN(AB269)-1,1,1),TRUE),"OK")&gt;0,"OK","NOK")),
              IF(AB$8&gt;=VLOOKUP($A269,'2.2'!$D:$O,5,FALSE),"OK","NOK")),
         "")</f>
        <v/>
      </c>
      <c r="AC269" s="1156" t="str">
        <f ca="1">IF(intern2!AD105&gt;0,
        IF(AC$166="X",
              IF(COUNTBLANK(INDIRECT(ADDRESS(ROW(AC269),MATCH(AC$167,$166:$166,0),1,1)&amp;":"&amp;ADDRESS(ROW(AC269),COLUMN(AC269)-1,1,1),TRUE))&gt;0,"",
                    IF(COUNTIF(INDIRECT(ADDRESS(ROW(AC269),MATCH(AC$167,$166:$166,0),1,1)&amp;":"&amp;ADDRESS(ROW(AC269),COLUMN(AC269)-1,1,1),TRUE),"OK")&gt;0,"OK","NOK")),
              IF(AC$8&gt;=VLOOKUP($A269,'2.2'!$D:$O,5,FALSE),"OK","NOK")),
         "")</f>
        <v/>
      </c>
      <c r="AD269" s="1156" t="str">
        <f ca="1">IF(intern2!AE105&gt;0,
        IF(AD$166="X",
              IF(COUNTBLANK(INDIRECT(ADDRESS(ROW(AD269),MATCH(AD$167,$166:$166,0),1,1)&amp;":"&amp;ADDRESS(ROW(AD269),COLUMN(AD269)-1,1,1),TRUE))&gt;0,"",
                    IF(COUNTIF(INDIRECT(ADDRESS(ROW(AD269),MATCH(AD$167,$166:$166,0),1,1)&amp;":"&amp;ADDRESS(ROW(AD269),COLUMN(AD269)-1,1,1),TRUE),"OK")&gt;0,"OK","NOK")),
              IF(AD$8&gt;=VLOOKUP($A269,'2.2'!$D:$O,5,FALSE),"OK","NOK")),
         "")</f>
        <v/>
      </c>
      <c r="AE269" s="1160" t="str">
        <f ca="1">IF(intern2!AF105&gt;0,
        IF(AE$166="X",
              IF(COUNTBLANK(INDIRECT(ADDRESS(ROW(AE269),MATCH(AE$167,$166:$166,0),1,1)&amp;":"&amp;ADDRESS(ROW(AE269),COLUMN(AE269)-1,1,1),TRUE))&gt;0,"",
                    IF(COUNTIF(INDIRECT(ADDRESS(ROW(AE269),MATCH(AE$167,$166:$166,0),1,1)&amp;":"&amp;ADDRESS(ROW(AE269),COLUMN(AE269)-1,1,1),TRUE),"OK")&gt;0,"OK","NOK")),
              IF(AE$8&gt;=VLOOKUP($A269,'2.2'!$D:$O,5,FALSE),"OK","NOK")),
         "")</f>
        <v/>
      </c>
      <c r="AF269" s="1269" t="str">
        <f ca="1">IF(intern2!AG105&gt;0,
        IF(AF$166="X",
              IF(COUNTBLANK(INDIRECT(ADDRESS(ROW(AF269),MATCH(AF$167,$166:$166,0),1,1)&amp;":"&amp;ADDRESS(ROW(AF269),COLUMN(AF269)-1,1,1),TRUE))&gt;0,"",
                    IF(COUNTIF(INDIRECT(ADDRESS(ROW(AF269),MATCH(AF$167,$166:$166,0),1,1)&amp;":"&amp;ADDRESS(ROW(AF269),COLUMN(AF269)-1,1,1),TRUE),"OK")&gt;0,"OK","NOK")),
              IF(AF$8&gt;=VLOOKUP($A269,'2.2'!$D:$O,5,FALSE),"OK","NOK")),
         "")</f>
        <v/>
      </c>
      <c r="AG269" s="1160" t="str">
        <f ca="1">IF(intern2!AH105&gt;0,
        IF(AG$166="X",
              IF(COUNTBLANK(INDIRECT(ADDRESS(ROW(AG269),MATCH(AG$167,$166:$166,0),1,1)&amp;":"&amp;ADDRESS(ROW(AG269),COLUMN(AG269)-1,1,1),TRUE))&gt;0,"",
                    IF(COUNTIF(INDIRECT(ADDRESS(ROW(AG269),MATCH(AG$167,$166:$166,0),1,1)&amp;":"&amp;ADDRESS(ROW(AG269),COLUMN(AG269)-1,1,1),TRUE),"OK")&gt;0,"OK","NOK")),
              IF(AG$8&gt;=VLOOKUP($A269,'2.2'!$D:$O,5,FALSE),"OK","NOK")),
         "")</f>
        <v/>
      </c>
      <c r="AH269" s="1160" t="str">
        <f ca="1">IF(intern2!AI105&gt;0,
        IF(AH$166="X",
              IF(COUNTBLANK(INDIRECT(ADDRESS(ROW(AH269),MATCH(AH$167,$166:$166,0),1,1)&amp;":"&amp;ADDRESS(ROW(AH269),COLUMN(AH269)-1,1,1),TRUE))&gt;0,"",
                    IF(COUNTIF(INDIRECT(ADDRESS(ROW(AH269),MATCH(AH$167,$166:$166,0),1,1)&amp;":"&amp;ADDRESS(ROW(AH269),COLUMN(AH269)-1,1,1),TRUE),"OK")&gt;0,"OK","NOK")),
              IF(AH$8&gt;=VLOOKUP($A269,'2.2'!$D:$O,5,FALSE),"OK","NOK")),
         "")</f>
        <v/>
      </c>
      <c r="AI269" s="1156" t="str">
        <f ca="1">IF(intern2!AJ105&gt;0,
        IF(AI$166="X",
              IF(COUNTBLANK(INDIRECT(ADDRESS(ROW(AI269),MATCH(AI$167,$166:$166,0),1,1)&amp;":"&amp;ADDRESS(ROW(AI269),COLUMN(AI269)-1,1,1),TRUE))&gt;0,"",
                    IF(COUNTIF(INDIRECT(ADDRESS(ROW(AI269),MATCH(AI$167,$166:$166,0),1,1)&amp;":"&amp;ADDRESS(ROW(AI269),COLUMN(AI269)-1,1,1),TRUE),"OK")&gt;0,"OK","NOK")),
              IF(AI$8&gt;=VLOOKUP($A269,'2.2'!$D:$O,5,FALSE),"OK","NOK")),
         "")</f>
        <v/>
      </c>
      <c r="AJ269" s="1156" t="str">
        <f ca="1">IF(intern2!AK105&gt;0,
        IF(AJ$166="X",
              IF(COUNTBLANK(INDIRECT(ADDRESS(ROW(AJ269),MATCH(AJ$167,$166:$166,0),1,1)&amp;":"&amp;ADDRESS(ROW(AJ269),COLUMN(AJ269)-1,1,1),TRUE))&gt;0,"",
                    IF(COUNTIF(INDIRECT(ADDRESS(ROW(AJ269),MATCH(AJ$167,$166:$166,0),1,1)&amp;":"&amp;ADDRESS(ROW(AJ269),COLUMN(AJ269)-1,1,1),TRUE),"OK")&gt;0,"OK","NOK")),
              IF(AJ$8&gt;=VLOOKUP($A269,'2.2'!$D:$O,5,FALSE),"OK","NOK")),
         "")</f>
        <v/>
      </c>
      <c r="AK269" s="1156" t="str">
        <f ca="1">IF(intern2!AL105&gt;0,
        IF(AK$166="X",
              IF(COUNTBLANK(INDIRECT(ADDRESS(ROW(AK269),MATCH(AK$167,$166:$166,0),1,1)&amp;":"&amp;ADDRESS(ROW(AK269),COLUMN(AK269)-1,1,1),TRUE))&gt;0,"",
                    IF(COUNTIF(INDIRECT(ADDRESS(ROW(AK269),MATCH(AK$167,$166:$166,0),1,1)&amp;":"&amp;ADDRESS(ROW(AK269),COLUMN(AK269)-1,1,1),TRUE),"OK")&gt;0,"OK","NOK")),
              IF(AK$8&gt;=VLOOKUP($A269,'2.2'!$D:$O,5,FALSE),"OK","NOK")),
         "")</f>
        <v/>
      </c>
      <c r="AL269" s="1156" t="str">
        <f ca="1">IF(intern2!AM105&gt;0,
        IF(AL$166="X",
              IF(COUNTBLANK(INDIRECT(ADDRESS(ROW(AL269),MATCH(AL$167,$166:$166,0),1,1)&amp;":"&amp;ADDRESS(ROW(AL269),COLUMN(AL269)-1,1,1),TRUE))&gt;0,"",
                    IF(COUNTIF(INDIRECT(ADDRESS(ROW(AL269),MATCH(AL$167,$166:$166,0),1,1)&amp;":"&amp;ADDRESS(ROW(AL269),COLUMN(AL269)-1,1,1),TRUE),"OK")&gt;0,"OK","NOK")),
              IF(AL$8&gt;=VLOOKUP($A269,'2.2'!$D:$O,5,FALSE),"OK","NOK")),
         "")</f>
        <v/>
      </c>
      <c r="AM269" s="1269" t="str">
        <f ca="1">IF(intern2!AN105&gt;0,
        IF(AM$166="X",
              IF(COUNTBLANK(INDIRECT(ADDRESS(ROW(AM269),MATCH(AM$167,$166:$166,0),1,1)&amp;":"&amp;ADDRESS(ROW(AM269),COLUMN(AM269)-1,1,1),TRUE))&gt;0,"",
                    IF(COUNTIF(INDIRECT(ADDRESS(ROW(AM269),MATCH(AM$167,$166:$166,0),1,1)&amp;":"&amp;ADDRESS(ROW(AM269),COLUMN(AM269)-1,1,1),TRUE),"OK")&gt;0,"OK","NOK")),
              IF(AM$8&gt;=VLOOKUP($A269,'2.2'!$D:$O,5,FALSE),"OK","NOK")),
         "")</f>
        <v/>
      </c>
      <c r="AN269" s="1170" t="str">
        <f ca="1">IF(intern2!AO105&gt;0,
        IF(AN$166="X",
              IF(COUNTBLANK(INDIRECT(ADDRESS(ROW(AN269),MATCH(AN$167,$166:$166,0),1,1)&amp;":"&amp;ADDRESS(ROW(AN269),COLUMN(AN269)-1,1,1),TRUE))&gt;0,"",
                    IF(COUNTIF(INDIRECT(ADDRESS(ROW(AN269),MATCH(AN$167,$166:$166,0),1,1)&amp;":"&amp;ADDRESS(ROW(AN269),COLUMN(AN269)-1,1,1),TRUE),"OK")&gt;0,"OK","NOK")),
              IF(AN$8&gt;=VLOOKUP($A269,'2.2'!$D:$O,5,FALSE),"OK","NOK")),
         "")</f>
        <v/>
      </c>
      <c r="AO269" s="1156" t="str">
        <f ca="1">IF(intern2!AP105&gt;0,
        IF(AO$166="X",
              IF(COUNTBLANK(INDIRECT(ADDRESS(ROW(AO269),MATCH(AO$167,$166:$166,0),1,1)&amp;":"&amp;ADDRESS(ROW(AO269),COLUMN(AO269)-1,1,1),TRUE))&gt;0,"",
                    IF(COUNTIF(INDIRECT(ADDRESS(ROW(AO269),MATCH(AO$167,$166:$166,0),1,1)&amp;":"&amp;ADDRESS(ROW(AO269),COLUMN(AO269)-1,1,1),TRUE),"OK")&gt;0,"OK","NOK")),
              IF(AO$8&gt;=VLOOKUP($A269,'2.2'!$D:$O,5,FALSE),"OK","NOK")),
         "")</f>
        <v/>
      </c>
      <c r="AP269" s="1156" t="str">
        <f ca="1">IF(intern2!AQ105&gt;0,
        IF(AP$166="X",
              IF(COUNTBLANK(INDIRECT(ADDRESS(ROW(AP269),MATCH(AP$167,$166:$166,0),1,1)&amp;":"&amp;ADDRESS(ROW(AP269),COLUMN(AP269)-1,1,1),TRUE))&gt;0,"",
                    IF(COUNTIF(INDIRECT(ADDRESS(ROW(AP269),MATCH(AP$167,$166:$166,0),1,1)&amp;":"&amp;ADDRESS(ROW(AP269),COLUMN(AP269)-1,1,1),TRUE),"OK")&gt;0,"OK","NOK")),
              IF(AP$8&gt;=VLOOKUP($A269,'2.2'!$D:$O,5,FALSE),"OK","NOK")),
         "")</f>
        <v/>
      </c>
      <c r="AQ269" s="1269" t="str">
        <f ca="1">IF(intern2!AR105&gt;0,
        IF(AQ$166="X",
              IF(COUNTBLANK(INDIRECT(ADDRESS(ROW(AQ269),MATCH(AQ$167,$166:$166,0),1,1)&amp;":"&amp;ADDRESS(ROW(AQ269),COLUMN(AQ269)-1,1,1),TRUE))&gt;0,"",
                    IF(COUNTIF(INDIRECT(ADDRESS(ROW(AQ269),MATCH(AQ$167,$166:$166,0),1,1)&amp;":"&amp;ADDRESS(ROW(AQ269),COLUMN(AQ269)-1,1,1),TRUE),"OK")&gt;0,"OK","NOK")),
              IF(AQ$8&gt;=VLOOKUP($A269,'2.2'!$D:$O,5,FALSE),"OK","NOK")),
         "")</f>
        <v/>
      </c>
      <c r="AR269" s="1156" t="str">
        <f ca="1">IF(intern2!AS105&gt;0,
        IF(AR$166="X",
              IF(COUNTBLANK(INDIRECT(ADDRESS(ROW(AR269),MATCH(AR$167,$166:$166,0),1,1)&amp;":"&amp;ADDRESS(ROW(AR269),COLUMN(AR269)-1,1,1),TRUE))&gt;0,"",
                    IF(COUNTIF(INDIRECT(ADDRESS(ROW(AR269),MATCH(AR$167,$166:$166,0),1,1)&amp;":"&amp;ADDRESS(ROW(AR269),COLUMN(AR269)-1,1,1),TRUE),"OK")&gt;0,"OK","NOK")),
              IF(AR$8&gt;=VLOOKUP($A269,'2.2'!$D:$O,5,FALSE),"OK","NOK")),
         "")</f>
        <v/>
      </c>
      <c r="AS269" s="1156" t="str">
        <f ca="1">IF(intern2!AT105&gt;0,
        IF(AS$166="X",
              IF(COUNTBLANK(INDIRECT(ADDRESS(ROW(AS269),MATCH(AS$167,$166:$166,0),1,1)&amp;":"&amp;ADDRESS(ROW(AS269),COLUMN(AS269)-1,1,1),TRUE))&gt;0,"",
                    IF(COUNTIF(INDIRECT(ADDRESS(ROW(AS269),MATCH(AS$167,$166:$166,0),1,1)&amp;":"&amp;ADDRESS(ROW(AS269),COLUMN(AS269)-1,1,1),TRUE),"OK")&gt;0,"OK","NOK")),
              IF(AS$8&gt;=VLOOKUP($A269,'2.2'!$D:$O,5,FALSE),"OK","NOK")),
         "")</f>
        <v/>
      </c>
      <c r="AT269" s="1269" t="str">
        <f ca="1">IF(intern2!AU105&gt;0,
        IF(AT$166="X",
              IF(COUNTBLANK(INDIRECT(ADDRESS(ROW(AT269),MATCH(AT$167,$166:$166,0),1,1)&amp;":"&amp;ADDRESS(ROW(AT269),COLUMN(AT269)-1,1,1),TRUE))&gt;0,"",
                    IF(COUNTIF(INDIRECT(ADDRESS(ROW(AT269),MATCH(AT$167,$166:$166,0),1,1)&amp;":"&amp;ADDRESS(ROW(AT269),COLUMN(AT269)-1,1,1),TRUE),"OK")&gt;0,"OK","NOK")),
              IF(AT$8&gt;=VLOOKUP($A269,'2.2'!$D:$O,5,FALSE),"OK","NOK")),
         "")</f>
        <v/>
      </c>
      <c r="AU269" s="1156" t="str">
        <f ca="1">IF(intern2!AV105&gt;0,
        IF(AU$166="X",
              IF(COUNTBLANK(INDIRECT(ADDRESS(ROW(AU269),MATCH(AU$167,$166:$166,0),1,1)&amp;":"&amp;ADDRESS(ROW(AU269),COLUMN(AU269)-1,1,1),TRUE))&gt;0,"",
                    IF(COUNTIF(INDIRECT(ADDRESS(ROW(AU269),MATCH(AU$167,$166:$166,0),1,1)&amp;":"&amp;ADDRESS(ROW(AU269),COLUMN(AU269)-1,1,1),TRUE),"OK")&gt;0,"OK","NOK")),
              IF(AU$8&gt;=VLOOKUP($A269,'2.2'!$D:$O,5,FALSE),"OK","NOK")),
         "")</f>
        <v/>
      </c>
      <c r="AV269" s="1156" t="str">
        <f ca="1">IF(intern2!AW105&gt;0,
        IF(AV$166="X",
              IF(COUNTBLANK(INDIRECT(ADDRESS(ROW(AV269),MATCH(AV$167,$166:$166,0),1,1)&amp;":"&amp;ADDRESS(ROW(AV269),COLUMN(AV269)-1,1,1),TRUE))&gt;0,"",
                    IF(COUNTIF(INDIRECT(ADDRESS(ROW(AV269),MATCH(AV$167,$166:$166,0),1,1)&amp;":"&amp;ADDRESS(ROW(AV269),COLUMN(AV269)-1,1,1),TRUE),"OK")&gt;0,"OK","NOK")),
              IF(AV$8&gt;=VLOOKUP($A269,'2.2'!$D:$O,5,FALSE),"OK","NOK")),
         "")</f>
        <v/>
      </c>
      <c r="AW269" s="1156" t="str">
        <f ca="1">IF(intern2!AX105&gt;0,
        IF(AW$166="X",
              IF(COUNTBLANK(INDIRECT(ADDRESS(ROW(AW269),MATCH(AW$167,$166:$166,0),1,1)&amp;":"&amp;ADDRESS(ROW(AW269),COLUMN(AW269)-1,1,1),TRUE))&gt;0,"",
                    IF(COUNTIF(INDIRECT(ADDRESS(ROW(AW269),MATCH(AW$167,$166:$166,0),1,1)&amp;":"&amp;ADDRESS(ROW(AW269),COLUMN(AW269)-1,1,1),TRUE),"OK")&gt;0,"OK","NOK")),
              IF(AW$8&gt;=VLOOKUP($A269,'2.2'!$D:$O,5,FALSE),"OK","NOK")),
         "")</f>
        <v/>
      </c>
      <c r="AX269" s="1156" t="str">
        <f ca="1">IF(intern2!AY105&gt;0,
        IF(AX$166="X",
              IF(COUNTBLANK(INDIRECT(ADDRESS(ROW(AX269),MATCH(AX$167,$166:$166,0),1,1)&amp;":"&amp;ADDRESS(ROW(AX269),COLUMN(AX269)-1,1,1),TRUE))&gt;0,"",
                    IF(COUNTIF(INDIRECT(ADDRESS(ROW(AX269),MATCH(AX$167,$166:$166,0),1,1)&amp;":"&amp;ADDRESS(ROW(AX269),COLUMN(AX269)-1,1,1),TRUE),"OK")&gt;0,"OK","NOK")),
              IF(AX$8&gt;=VLOOKUP($A269,'2.2'!$D:$O,5,FALSE),"OK","NOK")),
         "")</f>
        <v/>
      </c>
      <c r="AY269" s="1156" t="str">
        <f ca="1">IF(intern2!AZ105&gt;0,
        IF(AY$166="X",
              IF(COUNTBLANK(INDIRECT(ADDRESS(ROW(AY269),MATCH(AY$167,$166:$166,0),1,1)&amp;":"&amp;ADDRESS(ROW(AY269),COLUMN(AY269)-1,1,1),TRUE))&gt;0,"",
                    IF(COUNTIF(INDIRECT(ADDRESS(ROW(AY269),MATCH(AY$167,$166:$166,0),1,1)&amp;":"&amp;ADDRESS(ROW(AY269),COLUMN(AY269)-1,1,1),TRUE),"OK")&gt;0,"OK","NOK")),
              IF(AY$8&gt;=VLOOKUP($A269,'2.2'!$D:$O,5,FALSE),"OK","NOK")),
         "")</f>
        <v/>
      </c>
      <c r="AZ269" s="1269" t="str">
        <f ca="1">IF(intern2!BA105&gt;0,
        IF(AZ$166="X",
              IF(COUNTBLANK(INDIRECT(ADDRESS(ROW(AZ269),MATCH(AZ$167,$166:$166,0),1,1)&amp;":"&amp;ADDRESS(ROW(AZ269),COLUMN(AZ269)-1,1,1),TRUE))&gt;0,"",
                    IF(COUNTIF(INDIRECT(ADDRESS(ROW(AZ269),MATCH(AZ$167,$166:$166,0),1,1)&amp;":"&amp;ADDRESS(ROW(AZ269),COLUMN(AZ269)-1,1,1),TRUE),"OK")&gt;0,"OK","NOK")),
              IF(AZ$8&gt;=VLOOKUP($A269,'2.2'!$D:$O,5,FALSE),"OK","NOK")),
         "")</f>
        <v/>
      </c>
      <c r="BA269" s="1156" t="str">
        <f ca="1">IF(intern2!BB105&gt;0,
        IF(BA$166="X",
              IF(COUNTBLANK(INDIRECT(ADDRESS(ROW(BA269),MATCH(BA$167,$166:$166,0),1,1)&amp;":"&amp;ADDRESS(ROW(BA269),COLUMN(BA269)-1,1,1),TRUE))&gt;0,"",
                    IF(COUNTIF(INDIRECT(ADDRESS(ROW(BA269),MATCH(BA$167,$166:$166,0),1,1)&amp;":"&amp;ADDRESS(ROW(BA269),COLUMN(BA269)-1,1,1),TRUE),"OK")&gt;0,"OK","NOK")),
              IF(BA$8&gt;=VLOOKUP($A269,'2.2'!$D:$O,5,FALSE),"OK","NOK")),
         "")</f>
        <v/>
      </c>
      <c r="BB269" s="1156" t="str">
        <f ca="1">IF(intern2!BC105&gt;0,
        IF(BB$166="X",
              IF(COUNTBLANK(INDIRECT(ADDRESS(ROW(BB269),MATCH(BB$167,$166:$166,0),1,1)&amp;":"&amp;ADDRESS(ROW(BB269),COLUMN(BB269)-1,1,1),TRUE))&gt;0,"",
                    IF(COUNTIF(INDIRECT(ADDRESS(ROW(BB269),MATCH(BB$167,$166:$166,0),1,1)&amp;":"&amp;ADDRESS(ROW(BB269),COLUMN(BB269)-1,1,1),TRUE),"OK")&gt;0,"OK","NOK")),
              IF(BB$8&gt;=VLOOKUP($A269,'2.2'!$D:$O,5,FALSE),"OK","NOK")),
         "")</f>
        <v/>
      </c>
      <c r="BC269" s="1156" t="str">
        <f ca="1">IF(intern2!BD105&gt;0,
        IF(BC$166="X",
              IF(COUNTBLANK(INDIRECT(ADDRESS(ROW(BC269),MATCH(BC$167,$166:$166,0),1,1)&amp;":"&amp;ADDRESS(ROW(BC269),COLUMN(BC269)-1,1,1),TRUE))&gt;0,"",
                    IF(COUNTIF(INDIRECT(ADDRESS(ROW(BC269),MATCH(BC$167,$166:$166,0),1,1)&amp;":"&amp;ADDRESS(ROW(BC269),COLUMN(BC269)-1,1,1),TRUE),"OK")&gt;0,"OK","NOK")),
              IF(BC$8&gt;=VLOOKUP($A269,'2.2'!$D:$O,5,FALSE),"OK","NOK")),
         "")</f>
        <v/>
      </c>
      <c r="BD269" s="1156" t="str">
        <f ca="1">IF(intern2!BE105&gt;0,
        IF(BD$166="X",
              IF(COUNTBLANK(INDIRECT(ADDRESS(ROW(BD269),MATCH(BD$167,$166:$166,0),1,1)&amp;":"&amp;ADDRESS(ROW(BD269),COLUMN(BD269)-1,1,1),TRUE))&gt;0,"",
                    IF(COUNTIF(INDIRECT(ADDRESS(ROW(BD269),MATCH(BD$167,$166:$166,0),1,1)&amp;":"&amp;ADDRESS(ROW(BD269),COLUMN(BD269)-1,1,1),TRUE),"OK")&gt;0,"OK","NOK")),
              IF(BD$8&gt;=VLOOKUP($A269,'2.2'!$D:$O,5,FALSE),"OK","NOK")),
         "")</f>
        <v/>
      </c>
      <c r="BE269" s="1156" t="str">
        <f ca="1">IF(intern2!BF105&gt;0,
        IF(BE$166="X",
              IF(COUNTBLANK(INDIRECT(ADDRESS(ROW(BE269),MATCH(BE$167,$166:$166,0),1,1)&amp;":"&amp;ADDRESS(ROW(BE269),COLUMN(BE269)-1,1,1),TRUE))&gt;0,"",
                    IF(COUNTIF(INDIRECT(ADDRESS(ROW(BE269),MATCH(BE$167,$166:$166,0),1,1)&amp;":"&amp;ADDRESS(ROW(BE269),COLUMN(BE269)-1,1,1),TRUE),"OK")&gt;0,"OK","NOK")),
              IF(BE$8&gt;=VLOOKUP($A269,'2.2'!$D:$O,5,FALSE),"OK","NOK")),
         "")</f>
        <v/>
      </c>
      <c r="BF269" s="1170" t="str">
        <f ca="1">IF(intern2!BG105&gt;0,
        IF(BF$166="X",
              IF(COUNTBLANK(INDIRECT(ADDRESS(ROW(BF269),MATCH(BF$167,$166:$166,0),1,1)&amp;":"&amp;ADDRESS(ROW(BF269),COLUMN(BF269)-1,1,1),TRUE))&gt;0,"",
                    IF(COUNTIF(INDIRECT(ADDRESS(ROW(BF269),MATCH(BF$167,$166:$166,0),1,1)&amp;":"&amp;ADDRESS(ROW(BF269),COLUMN(BF269)-1,1,1),TRUE),"OK")&gt;0,"OK","NOK")),
              IF(BF$8&gt;=VLOOKUP($A269,'2.2'!$D:$O,5,FALSE),"OK","NOK")),
         "")</f>
        <v/>
      </c>
      <c r="BG269" s="1269" t="str">
        <f ca="1">IF(intern2!BH105&gt;0,
        IF(BG$166="X",
              IF(COUNTBLANK(INDIRECT(ADDRESS(ROW(BG269),MATCH(BG$167,$166:$166,0),1,1)&amp;":"&amp;ADDRESS(ROW(BG269),COLUMN(BG269)-1,1,1),TRUE))&gt;0,"",
                    IF(COUNTIF(INDIRECT(ADDRESS(ROW(BG269),MATCH(BG$167,$166:$166,0),1,1)&amp;":"&amp;ADDRESS(ROW(BG269),COLUMN(BG269)-1,1,1),TRUE),"OK")&gt;0,"OK","NOK")),
              IF(BG$8&gt;=VLOOKUP($A269,'2.2'!$D:$O,5,FALSE),"OK","NOK")),
         "")</f>
        <v/>
      </c>
      <c r="BH269" s="1176" t="str">
        <f t="shared" ca="1" si="77"/>
        <v>OK</v>
      </c>
      <c r="BI269" s="1176"/>
    </row>
    <row r="270" spans="1:61" x14ac:dyDescent="0.25">
      <c r="A270" s="716" t="str">
        <f t="shared" ref="A270:B270" si="114">+A110</f>
        <v>TPL7</v>
      </c>
      <c r="B270" s="1157" t="str">
        <f t="shared" si="114"/>
        <v>Trapianto della milza</v>
      </c>
      <c r="C270" s="1156" t="str">
        <f ca="1">IF(intern2!D106&gt;0,
        IF(C$166="X",
              IF(COUNTBLANK(INDIRECT(ADDRESS(ROW(C270),MATCH(C$167,$166:$166,0),1,1)&amp;":"&amp;ADDRESS(ROW(C270),COLUMN(C270)-1,1,1),TRUE))&gt;0,"",
                    IF(COUNTIF(INDIRECT(ADDRESS(ROW(C270),MATCH(C$167,$166:$166,0),1,1)&amp;":"&amp;ADDRESS(ROW(C270),COLUMN(C270)-1,1,1),TRUE),"OK")&gt;0,"OK","NOK")),
              IF(C$8&gt;=VLOOKUP($A270,'2.2'!$D:$O,5,FALSE),"OK","NOK")),
         "")</f>
        <v/>
      </c>
      <c r="D270" s="1156" t="str">
        <f ca="1">IF(intern2!E106&gt;0,
        IF(D$166="X",
              IF(COUNTBLANK(INDIRECT(ADDRESS(ROW(D270),MATCH(D$167,$166:$166,0),1,1)&amp;":"&amp;ADDRESS(ROW(D270),COLUMN(D270)-1,1,1),TRUE))&gt;0,"",
                    IF(COUNTIF(INDIRECT(ADDRESS(ROW(D270),MATCH(D$167,$166:$166,0),1,1)&amp;":"&amp;ADDRESS(ROW(D270),COLUMN(D270)-1,1,1),TRUE),"OK")&gt;0,"OK","NOK")),
              IF(D$8&gt;=VLOOKUP($A270,'2.2'!$D:$O,5,FALSE),"OK","NOK")),
         "")</f>
        <v/>
      </c>
      <c r="E270" s="1156" t="str">
        <f ca="1">IF(intern2!F106&gt;0,
        IF(E$166="X",
              IF(COUNTBLANK(INDIRECT(ADDRESS(ROW(E270),MATCH(E$167,$166:$166,0),1,1)&amp;":"&amp;ADDRESS(ROW(E270),COLUMN(E270)-1,1,1),TRUE))&gt;0,"",
                    IF(COUNTIF(INDIRECT(ADDRESS(ROW(E270),MATCH(E$167,$166:$166,0),1,1)&amp;":"&amp;ADDRESS(ROW(E270),COLUMN(E270)-1,1,1),TRUE),"OK")&gt;0,"OK","NOK")),
              IF(E$8&gt;=VLOOKUP($A270,'2.2'!$D:$O,5,FALSE),"OK","NOK")),
         "")</f>
        <v/>
      </c>
      <c r="F270" s="1156" t="str">
        <f ca="1">IF(intern2!G106&gt;0,
        IF(F$166="X",
              IF(COUNTBLANK(INDIRECT(ADDRESS(ROW(F270),MATCH(F$167,$166:$166,0),1,1)&amp;":"&amp;ADDRESS(ROW(F270),COLUMN(F270)-1,1,1),TRUE))&gt;0,"",
                    IF(COUNTIF(INDIRECT(ADDRESS(ROW(F270),MATCH(F$167,$166:$166,0),1,1)&amp;":"&amp;ADDRESS(ROW(F270),COLUMN(F270)-1,1,1),TRUE),"OK")&gt;0,"OK","NOK")),
              IF(F$8&gt;=VLOOKUP($A270,'2.2'!$D:$O,5,FALSE),"OK","NOK")),
         "")</f>
        <v/>
      </c>
      <c r="G270" s="1156" t="str">
        <f ca="1">IF(intern2!H106&gt;0,
        IF(G$166="X",
              IF(COUNTBLANK(INDIRECT(ADDRESS(ROW(G270),MATCH(G$167,$166:$166,0),1,1)&amp;":"&amp;ADDRESS(ROW(G270),COLUMN(G270)-1,1,1),TRUE))&gt;0,"",
                    IF(COUNTIF(INDIRECT(ADDRESS(ROW(G270),MATCH(G$167,$166:$166,0),1,1)&amp;":"&amp;ADDRESS(ROW(G270),COLUMN(G270)-1,1,1),TRUE),"OK")&gt;0,"OK","NOK")),
              IF(G$8&gt;=VLOOKUP($A270,'2.2'!$D:$O,5,FALSE),"OK","NOK")),
         "")</f>
        <v/>
      </c>
      <c r="H270" s="1156" t="str">
        <f ca="1">IF(intern2!I106&gt;0,
        IF(H$166="X",
              IF(COUNTBLANK(INDIRECT(ADDRESS(ROW(H270),MATCH(H$167,$166:$166,0),1,1)&amp;":"&amp;ADDRESS(ROW(H270),COLUMN(H270)-1,1,1),TRUE))&gt;0,"",
                    IF(COUNTIF(INDIRECT(ADDRESS(ROW(H270),MATCH(H$167,$166:$166,0),1,1)&amp;":"&amp;ADDRESS(ROW(H270),COLUMN(H270)-1,1,1),TRUE),"OK")&gt;0,"OK","NOK")),
              IF(H$8&gt;=VLOOKUP($A270,'2.2'!$D:$O,5,FALSE),"OK","NOK")),
         "")</f>
        <v/>
      </c>
      <c r="I270" s="1269" t="str">
        <f ca="1">IF(intern2!J106&gt;0,
        IF(I$166="X",
              IF(COUNTBLANK(INDIRECT(ADDRESS(ROW(I270),MATCH(I$167,$166:$166,0),1,1)&amp;":"&amp;ADDRESS(ROW(I270),COLUMN(I270)-1,1,1),TRUE))&gt;0,"",
                    IF(COUNTIF(INDIRECT(ADDRESS(ROW(I270),MATCH(I$167,$166:$166,0),1,1)&amp;":"&amp;ADDRESS(ROW(I270),COLUMN(I270)-1,1,1),TRUE),"OK")&gt;0,"OK","NOK")),
              IF(I$8&gt;=VLOOKUP($A270,'2.2'!$D:$O,5,FALSE),"OK","NOK")),
         "")</f>
        <v/>
      </c>
      <c r="J270" s="1159" t="str">
        <f ca="1">IF(intern2!K106&gt;0,
        IF(J$166="X",
              IF(COUNTBLANK(INDIRECT(ADDRESS(ROW(J270),MATCH(J$167,$166:$166,0),1,1)&amp;":"&amp;ADDRESS(ROW(J270),COLUMN(J270)-1,1,1),TRUE))&gt;0,"",
                    IF(COUNTIF(INDIRECT(ADDRESS(ROW(J270),MATCH(J$167,$166:$166,0),1,1)&amp;":"&amp;ADDRESS(ROW(J270),COLUMN(J270)-1,1,1),TRUE),"OK")&gt;0,"OK","NOK")),
              IF(J$8&gt;=VLOOKUP($A270,'2.2'!$D:$O,5,FALSE),"OK","NOK")),
         "")</f>
        <v/>
      </c>
      <c r="K270" s="1156" t="str">
        <f ca="1">IF(intern2!L106&gt;0,
        IF(K$166="X",
              IF(COUNTBLANK(INDIRECT(ADDRESS(ROW(K270),MATCH(K$167,$166:$166,0),1,1)&amp;":"&amp;ADDRESS(ROW(K270),COLUMN(K270)-1,1,1),TRUE))&gt;0,"",
                    IF(COUNTIF(INDIRECT(ADDRESS(ROW(K270),MATCH(K$167,$166:$166,0),1,1)&amp;":"&amp;ADDRESS(ROW(K270),COLUMN(K270)-1,1,1),TRUE),"OK")&gt;0,"OK","NOK")),
              IF(K$8&gt;=VLOOKUP($A270,'2.2'!$D:$O,5,FALSE),"OK","NOK")),
         "")</f>
        <v/>
      </c>
      <c r="L270" s="1156" t="str">
        <f ca="1">IF(intern2!M106&gt;0,
        IF(L$166="X",
              IF(COUNTBLANK(INDIRECT(ADDRESS(ROW(L270),MATCH(L$167,$166:$166,0),1,1)&amp;":"&amp;ADDRESS(ROW(L270),COLUMN(L270)-1,1,1),TRUE))&gt;0,"",
                    IF(COUNTIF(INDIRECT(ADDRESS(ROW(L270),MATCH(L$167,$166:$166,0),1,1)&amp;":"&amp;ADDRESS(ROW(L270),COLUMN(L270)-1,1,1),TRUE),"OK")&gt;0,"OK","NOK")),
              IF(L$8&gt;=VLOOKUP($A270,'2.2'!$D:$O,5,FALSE),"OK","NOK")),
         "")</f>
        <v/>
      </c>
      <c r="M270" s="1156" t="str">
        <f ca="1">IF(intern2!N106&gt;0,
        IF(M$166="X",
              IF(COUNTBLANK(INDIRECT(ADDRESS(ROW(M270),MATCH(M$167,$166:$166,0),1,1)&amp;":"&amp;ADDRESS(ROW(M270),COLUMN(M270)-1,1,1),TRUE))&gt;0,"",
                    IF(COUNTIF(INDIRECT(ADDRESS(ROW(M270),MATCH(M$167,$166:$166,0),1,1)&amp;":"&amp;ADDRESS(ROW(M270),COLUMN(M270)-1,1,1),TRUE),"OK")&gt;0,"OK","NOK")),
              IF(M$8&gt;=VLOOKUP($A270,'2.2'!$D:$O,5,FALSE),"OK","NOK")),
         "")</f>
        <v/>
      </c>
      <c r="N270" s="1156" t="str">
        <f ca="1">IF(intern2!O106&gt;0,
        IF(N$166="X",
              IF(COUNTBLANK(INDIRECT(ADDRESS(ROW(N270),MATCH(N$167,$166:$166,0),1,1)&amp;":"&amp;ADDRESS(ROW(N270),COLUMN(N270)-1,1,1),TRUE))&gt;0,"",
                    IF(COUNTIF(INDIRECT(ADDRESS(ROW(N270),MATCH(N$167,$166:$166,0),1,1)&amp;":"&amp;ADDRESS(ROW(N270),COLUMN(N270)-1,1,1),TRUE),"OK")&gt;0,"OK","NOK")),
              IF(N$8&gt;=VLOOKUP($A270,'2.2'!$D:$O,5,FALSE),"OK","NOK")),
         "")</f>
        <v/>
      </c>
      <c r="O270" s="1156" t="str">
        <f ca="1">IF(intern2!P106&gt;0,
        IF(O$166="X",
              IF(COUNTBLANK(INDIRECT(ADDRESS(ROW(O270),MATCH(O$167,$166:$166,0),1,1)&amp;":"&amp;ADDRESS(ROW(O270),COLUMN(O270)-1,1,1),TRUE))&gt;0,"",
                    IF(COUNTIF(INDIRECT(ADDRESS(ROW(O270),MATCH(O$167,$166:$166,0),1,1)&amp;":"&amp;ADDRESS(ROW(O270),COLUMN(O270)-1,1,1),TRUE),"OK")&gt;0,"OK","NOK")),
              IF(O$8&gt;=VLOOKUP($A270,'2.2'!$D:$O,5,FALSE),"OK","NOK")),
         "")</f>
        <v/>
      </c>
      <c r="P270" s="1156" t="str">
        <f ca="1">IF(intern2!Q106&gt;0,
        IF(P$166="X",
              IF(COUNTBLANK(INDIRECT(ADDRESS(ROW(P270),MATCH(P$167,$166:$166,0),1,1)&amp;":"&amp;ADDRESS(ROW(P270),COLUMN(P270)-1,1,1),TRUE))&gt;0,"",
                    IF(COUNTIF(INDIRECT(ADDRESS(ROW(P270),MATCH(P$167,$166:$166,0),1,1)&amp;":"&amp;ADDRESS(ROW(P270),COLUMN(P270)-1,1,1),TRUE),"OK")&gt;0,"OK","NOK")),
              IF(P$8&gt;=VLOOKUP($A270,'2.2'!$D:$O,5,FALSE),"OK","NOK")),
         "")</f>
        <v/>
      </c>
      <c r="Q270" s="1156" t="str">
        <f ca="1">IF(intern2!R106&gt;0,
        IF(Q$166="X",
              IF(COUNTBLANK(INDIRECT(ADDRESS(ROW(Q270),MATCH(Q$167,$166:$166,0),1,1)&amp;":"&amp;ADDRESS(ROW(Q270),COLUMN(Q270)-1,1,1),TRUE))&gt;0,"",
                    IF(COUNTIF(INDIRECT(ADDRESS(ROW(Q270),MATCH(Q$167,$166:$166,0),1,1)&amp;":"&amp;ADDRESS(ROW(Q270),COLUMN(Q270)-1,1,1),TRUE),"OK")&gt;0,"OK","NOK")),
              IF(Q$8&gt;=VLOOKUP($A270,'2.2'!$D:$O,5,FALSE),"OK","NOK")),
         "")</f>
        <v/>
      </c>
      <c r="R270" s="1159" t="str">
        <f ca="1">IF(intern2!S106&gt;0,
        IF(R$166="X",
              IF(COUNTBLANK(INDIRECT(ADDRESS(ROW(R270),MATCH(R$167,$166:$166,0),1,1)&amp;":"&amp;ADDRESS(ROW(R270),COLUMN(R270)-1,1,1),TRUE))&gt;0,"",
                    IF(COUNTIF(INDIRECT(ADDRESS(ROW(R270),MATCH(R$167,$166:$166,0),1,1)&amp;":"&amp;ADDRESS(ROW(R270),COLUMN(R270)-1,1,1),TRUE),"OK")&gt;0,"OK","NOK")),
              IF(R$8&gt;=VLOOKUP($A270,'2.2'!$D:$O,5,FALSE),"OK","NOK")),
         "")</f>
        <v/>
      </c>
      <c r="S270" s="1159" t="str">
        <f ca="1">IF(intern2!T106&gt;0,
        IF(S$166="X",
              IF(COUNTBLANK(INDIRECT(ADDRESS(ROW(S270),MATCH(S$167,$166:$166,0),1,1)&amp;":"&amp;ADDRESS(ROW(S270),COLUMN(S270)-1,1,1),TRUE))&gt;0,"",
                    IF(COUNTIF(INDIRECT(ADDRESS(ROW(S270),MATCH(S$167,$166:$166,0),1,1)&amp;":"&amp;ADDRESS(ROW(S270),COLUMN(S270)-1,1,1),TRUE),"OK")&gt;0,"OK","NOK")),
              IF(S$8&gt;=VLOOKUP($A270,'2.2'!$D:$O,5,FALSE),"OK","NOK")),
         "")</f>
        <v/>
      </c>
      <c r="T270" s="1156" t="str">
        <f ca="1">IF(intern2!U106&gt;0,
        IF(T$166="X",
              IF(COUNTBLANK(INDIRECT(ADDRESS(ROW(T270),MATCH(T$167,$166:$166,0),1,1)&amp;":"&amp;ADDRESS(ROW(T270),COLUMN(T270)-1,1,1),TRUE))&gt;0,"",
                    IF(COUNTIF(INDIRECT(ADDRESS(ROW(T270),MATCH(T$167,$166:$166,0),1,1)&amp;":"&amp;ADDRESS(ROW(T270),COLUMN(T270)-1,1,1),TRUE),"OK")&gt;0,"OK","NOK")),
              IF(T$8&gt;=VLOOKUP($A270,'2.2'!$D:$O,5,FALSE),"OK","NOK")),
         "")</f>
        <v/>
      </c>
      <c r="U270" s="1156" t="str">
        <f ca="1">IF(intern2!V106&gt;0,
        IF(U$166="X",
              IF(COUNTBLANK(INDIRECT(ADDRESS(ROW(U270),MATCH(U$167,$166:$166,0),1,1)&amp;":"&amp;ADDRESS(ROW(U270),COLUMN(U270)-1,1,1),TRUE))&gt;0,"",
                    IF(COUNTIF(INDIRECT(ADDRESS(ROW(U270),MATCH(U$167,$166:$166,0),1,1)&amp;":"&amp;ADDRESS(ROW(U270),COLUMN(U270)-1,1,1),TRUE),"OK")&gt;0,"OK","NOK")),
              IF(U$8&gt;=VLOOKUP($A270,'2.2'!$D:$O,5,FALSE),"OK","NOK")),
         "")</f>
        <v/>
      </c>
      <c r="V270" s="1156" t="str">
        <f ca="1">IF(intern2!W106&gt;0,
        IF(V$166="X",
              IF(COUNTBLANK(INDIRECT(ADDRESS(ROW(V270),MATCH(V$167,$166:$166,0),1,1)&amp;":"&amp;ADDRESS(ROW(V270),COLUMN(V270)-1,1,1),TRUE))&gt;0,"",
                    IF(COUNTIF(INDIRECT(ADDRESS(ROW(V270),MATCH(V$167,$166:$166,0),1,1)&amp;":"&amp;ADDRESS(ROW(V270),COLUMN(V270)-1,1,1),TRUE),"OK")&gt;0,"OK","NOK")),
              IF(V$8&gt;=VLOOKUP($A270,'2.2'!$D:$O,5,FALSE),"OK","NOK")),
         "")</f>
        <v/>
      </c>
      <c r="W270" s="1156" t="str">
        <f ca="1">IF(intern2!X106&gt;0,
        IF(W$166="X",
              IF(COUNTBLANK(INDIRECT(ADDRESS(ROW(W270),MATCH(W$167,$166:$166,0),1,1)&amp;":"&amp;ADDRESS(ROW(W270),COLUMN(W270)-1,1,1),TRUE))&gt;0,"",
                    IF(COUNTIF(INDIRECT(ADDRESS(ROW(W270),MATCH(W$167,$166:$166,0),1,1)&amp;":"&amp;ADDRESS(ROW(W270),COLUMN(W270)-1,1,1),TRUE),"OK")&gt;0,"OK","NOK")),
              IF(W$8&gt;=VLOOKUP($A270,'2.2'!$D:$O,5,FALSE),"OK","NOK")),
         "")</f>
        <v/>
      </c>
      <c r="X270" s="1156" t="str">
        <f ca="1">IF(intern2!Y106&gt;0,
        IF(X$166="X",
              IF(COUNTBLANK(INDIRECT(ADDRESS(ROW(X270),MATCH(X$167,$166:$166,0),1,1)&amp;":"&amp;ADDRESS(ROW(X270),COLUMN(X270)-1,1,1),TRUE))&gt;0,"",
                    IF(COUNTIF(INDIRECT(ADDRESS(ROW(X270),MATCH(X$167,$166:$166,0),1,1)&amp;":"&amp;ADDRESS(ROW(X270),COLUMN(X270)-1,1,1),TRUE),"OK")&gt;0,"OK","NOK")),
              IF(X$8&gt;=VLOOKUP($A270,'2.2'!$D:$O,5,FALSE),"OK","NOK")),
         "")</f>
        <v/>
      </c>
      <c r="Y270" s="1170" t="str">
        <f ca="1">IF(intern2!Z106&gt;0,
        IF(Y$166="X",
              IF(COUNTBLANK(INDIRECT(ADDRESS(ROW(Y270),MATCH(Y$167,$166:$166,0),1,1)&amp;":"&amp;ADDRESS(ROW(Y270),COLUMN(Y270)-1,1,1),TRUE))&gt;0,"",
                    IF(COUNTIF(INDIRECT(ADDRESS(ROW(Y270),MATCH(Y$167,$166:$166,0),1,1)&amp;":"&amp;ADDRESS(ROW(Y270),COLUMN(Y270)-1,1,1),TRUE),"OK")&gt;0,"OK","NOK")),
              IF(Y$8&gt;=VLOOKUP($A270,'2.2'!$D:$O,5,FALSE),"OK","NOK")),
         "")</f>
        <v/>
      </c>
      <c r="Z270" s="1269" t="str">
        <f ca="1">IF(intern2!AA106&gt;0,
        IF(Z$166="X",
              IF(COUNTBLANK(INDIRECT(ADDRESS(ROW(Z270),MATCH(Z$167,$166:$166,0),1,1)&amp;":"&amp;ADDRESS(ROW(Z270),COLUMN(Z270)-1,1,1),TRUE))&gt;0,"",
                    IF(COUNTIF(INDIRECT(ADDRESS(ROW(Z270),MATCH(Z$167,$166:$166,0),1,1)&amp;":"&amp;ADDRESS(ROW(Z270),COLUMN(Z270)-1,1,1),TRUE),"OK")&gt;0,"OK","NOK")),
              IF(Z$8&gt;=VLOOKUP($A270,'2.2'!$D:$O,5,FALSE),"OK","NOK")),
         "")</f>
        <v/>
      </c>
      <c r="AA270" s="1156" t="str">
        <f ca="1">IF(intern2!AB106&gt;0,
        IF(AA$166="X",
              IF(COUNTBLANK(INDIRECT(ADDRESS(ROW(AA270),MATCH(AA$167,$166:$166,0),1,1)&amp;":"&amp;ADDRESS(ROW(AA270),COLUMN(AA270)-1,1,1),TRUE))&gt;0,"",
                    IF(COUNTIF(INDIRECT(ADDRESS(ROW(AA270),MATCH(AA$167,$166:$166,0),1,1)&amp;":"&amp;ADDRESS(ROW(AA270),COLUMN(AA270)-1,1,1),TRUE),"OK")&gt;0,"OK","NOK")),
              IF(AA$8&gt;=VLOOKUP($A270,'2.2'!$D:$O,5,FALSE),"OK","NOK")),
         "")</f>
        <v/>
      </c>
      <c r="AB270" s="1156" t="str">
        <f ca="1">IF(intern2!AC106&gt;0,
        IF(AB$166="X",
              IF(COUNTBLANK(INDIRECT(ADDRESS(ROW(AB270),MATCH(AB$167,$166:$166,0),1,1)&amp;":"&amp;ADDRESS(ROW(AB270),COLUMN(AB270)-1,1,1),TRUE))&gt;0,"",
                    IF(COUNTIF(INDIRECT(ADDRESS(ROW(AB270),MATCH(AB$167,$166:$166,0),1,1)&amp;":"&amp;ADDRESS(ROW(AB270),COLUMN(AB270)-1,1,1),TRUE),"OK")&gt;0,"OK","NOK")),
              IF(AB$8&gt;=VLOOKUP($A270,'2.2'!$D:$O,5,FALSE),"OK","NOK")),
         "")</f>
        <v/>
      </c>
      <c r="AC270" s="1156" t="str">
        <f ca="1">IF(intern2!AD106&gt;0,
        IF(AC$166="X",
              IF(COUNTBLANK(INDIRECT(ADDRESS(ROW(AC270),MATCH(AC$167,$166:$166,0),1,1)&amp;":"&amp;ADDRESS(ROW(AC270),COLUMN(AC270)-1,1,1),TRUE))&gt;0,"",
                    IF(COUNTIF(INDIRECT(ADDRESS(ROW(AC270),MATCH(AC$167,$166:$166,0),1,1)&amp;":"&amp;ADDRESS(ROW(AC270),COLUMN(AC270)-1,1,1),TRUE),"OK")&gt;0,"OK","NOK")),
              IF(AC$8&gt;=VLOOKUP($A270,'2.2'!$D:$O,5,FALSE),"OK","NOK")),
         "")</f>
        <v/>
      </c>
      <c r="AD270" s="1156" t="str">
        <f ca="1">IF(intern2!AE106&gt;0,
        IF(AD$166="X",
              IF(COUNTBLANK(INDIRECT(ADDRESS(ROW(AD270),MATCH(AD$167,$166:$166,0),1,1)&amp;":"&amp;ADDRESS(ROW(AD270),COLUMN(AD270)-1,1,1),TRUE))&gt;0,"",
                    IF(COUNTIF(INDIRECT(ADDRESS(ROW(AD270),MATCH(AD$167,$166:$166,0),1,1)&amp;":"&amp;ADDRESS(ROW(AD270),COLUMN(AD270)-1,1,1),TRUE),"OK")&gt;0,"OK","NOK")),
              IF(AD$8&gt;=VLOOKUP($A270,'2.2'!$D:$O,5,FALSE),"OK","NOK")),
         "")</f>
        <v/>
      </c>
      <c r="AE270" s="1160" t="str">
        <f ca="1">IF(intern2!AF106&gt;0,
        IF(AE$166="X",
              IF(COUNTBLANK(INDIRECT(ADDRESS(ROW(AE270),MATCH(AE$167,$166:$166,0),1,1)&amp;":"&amp;ADDRESS(ROW(AE270),COLUMN(AE270)-1,1,1),TRUE))&gt;0,"",
                    IF(COUNTIF(INDIRECT(ADDRESS(ROW(AE270),MATCH(AE$167,$166:$166,0),1,1)&amp;":"&amp;ADDRESS(ROW(AE270),COLUMN(AE270)-1,1,1),TRUE),"OK")&gt;0,"OK","NOK")),
              IF(AE$8&gt;=VLOOKUP($A270,'2.2'!$D:$O,5,FALSE),"OK","NOK")),
         "")</f>
        <v/>
      </c>
      <c r="AF270" s="1269" t="str">
        <f ca="1">IF(intern2!AG106&gt;0,
        IF(AF$166="X",
              IF(COUNTBLANK(INDIRECT(ADDRESS(ROW(AF270),MATCH(AF$167,$166:$166,0),1,1)&amp;":"&amp;ADDRESS(ROW(AF270),COLUMN(AF270)-1,1,1),TRUE))&gt;0,"",
                    IF(COUNTIF(INDIRECT(ADDRESS(ROW(AF270),MATCH(AF$167,$166:$166,0),1,1)&amp;":"&amp;ADDRESS(ROW(AF270),COLUMN(AF270)-1,1,1),TRUE),"OK")&gt;0,"OK","NOK")),
              IF(AF$8&gt;=VLOOKUP($A270,'2.2'!$D:$O,5,FALSE),"OK","NOK")),
         "")</f>
        <v/>
      </c>
      <c r="AG270" s="1160" t="str">
        <f ca="1">IF(intern2!AH106&gt;0,
        IF(AG$166="X",
              IF(COUNTBLANK(INDIRECT(ADDRESS(ROW(AG270),MATCH(AG$167,$166:$166,0),1,1)&amp;":"&amp;ADDRESS(ROW(AG270),COLUMN(AG270)-1,1,1),TRUE))&gt;0,"",
                    IF(COUNTIF(INDIRECT(ADDRESS(ROW(AG270),MATCH(AG$167,$166:$166,0),1,1)&amp;":"&amp;ADDRESS(ROW(AG270),COLUMN(AG270)-1,1,1),TRUE),"OK")&gt;0,"OK","NOK")),
              IF(AG$8&gt;=VLOOKUP($A270,'2.2'!$D:$O,5,FALSE),"OK","NOK")),
         "")</f>
        <v/>
      </c>
      <c r="AH270" s="1160" t="str">
        <f ca="1">IF(intern2!AI106&gt;0,
        IF(AH$166="X",
              IF(COUNTBLANK(INDIRECT(ADDRESS(ROW(AH270),MATCH(AH$167,$166:$166,0),1,1)&amp;":"&amp;ADDRESS(ROW(AH270),COLUMN(AH270)-1,1,1),TRUE))&gt;0,"",
                    IF(COUNTIF(INDIRECT(ADDRESS(ROW(AH270),MATCH(AH$167,$166:$166,0),1,1)&amp;":"&amp;ADDRESS(ROW(AH270),COLUMN(AH270)-1,1,1),TRUE),"OK")&gt;0,"OK","NOK")),
              IF(AH$8&gt;=VLOOKUP($A270,'2.2'!$D:$O,5,FALSE),"OK","NOK")),
         "")</f>
        <v/>
      </c>
      <c r="AI270" s="1156" t="str">
        <f ca="1">IF(intern2!AJ106&gt;0,
        IF(AI$166="X",
              IF(COUNTBLANK(INDIRECT(ADDRESS(ROW(AI270),MATCH(AI$167,$166:$166,0),1,1)&amp;":"&amp;ADDRESS(ROW(AI270),COLUMN(AI270)-1,1,1),TRUE))&gt;0,"",
                    IF(COUNTIF(INDIRECT(ADDRESS(ROW(AI270),MATCH(AI$167,$166:$166,0),1,1)&amp;":"&amp;ADDRESS(ROW(AI270),COLUMN(AI270)-1,1,1),TRUE),"OK")&gt;0,"OK","NOK")),
              IF(AI$8&gt;=VLOOKUP($A270,'2.2'!$D:$O,5,FALSE),"OK","NOK")),
         "")</f>
        <v/>
      </c>
      <c r="AJ270" s="1156" t="str">
        <f ca="1">IF(intern2!AK106&gt;0,
        IF(AJ$166="X",
              IF(COUNTBLANK(INDIRECT(ADDRESS(ROW(AJ270),MATCH(AJ$167,$166:$166,0),1,1)&amp;":"&amp;ADDRESS(ROW(AJ270),COLUMN(AJ270)-1,1,1),TRUE))&gt;0,"",
                    IF(COUNTIF(INDIRECT(ADDRESS(ROW(AJ270),MATCH(AJ$167,$166:$166,0),1,1)&amp;":"&amp;ADDRESS(ROW(AJ270),COLUMN(AJ270)-1,1,1),TRUE),"OK")&gt;0,"OK","NOK")),
              IF(AJ$8&gt;=VLOOKUP($A270,'2.2'!$D:$O,5,FALSE),"OK","NOK")),
         "")</f>
        <v/>
      </c>
      <c r="AK270" s="1156" t="str">
        <f ca="1">IF(intern2!AL106&gt;0,
        IF(AK$166="X",
              IF(COUNTBLANK(INDIRECT(ADDRESS(ROW(AK270),MATCH(AK$167,$166:$166,0),1,1)&amp;":"&amp;ADDRESS(ROW(AK270),COLUMN(AK270)-1,1,1),TRUE))&gt;0,"",
                    IF(COUNTIF(INDIRECT(ADDRESS(ROW(AK270),MATCH(AK$167,$166:$166,0),1,1)&amp;":"&amp;ADDRESS(ROW(AK270),COLUMN(AK270)-1,1,1),TRUE),"OK")&gt;0,"OK","NOK")),
              IF(AK$8&gt;=VLOOKUP($A270,'2.2'!$D:$O,5,FALSE),"OK","NOK")),
         "")</f>
        <v/>
      </c>
      <c r="AL270" s="1156" t="str">
        <f ca="1">IF(intern2!AM106&gt;0,
        IF(AL$166="X",
              IF(COUNTBLANK(INDIRECT(ADDRESS(ROW(AL270),MATCH(AL$167,$166:$166,0),1,1)&amp;":"&amp;ADDRESS(ROW(AL270),COLUMN(AL270)-1,1,1),TRUE))&gt;0,"",
                    IF(COUNTIF(INDIRECT(ADDRESS(ROW(AL270),MATCH(AL$167,$166:$166,0),1,1)&amp;":"&amp;ADDRESS(ROW(AL270),COLUMN(AL270)-1,1,1),TRUE),"OK")&gt;0,"OK","NOK")),
              IF(AL$8&gt;=VLOOKUP($A270,'2.2'!$D:$O,5,FALSE),"OK","NOK")),
         "")</f>
        <v/>
      </c>
      <c r="AM270" s="1269" t="str">
        <f ca="1">IF(intern2!AN106&gt;0,
        IF(AM$166="X",
              IF(COUNTBLANK(INDIRECT(ADDRESS(ROW(AM270),MATCH(AM$167,$166:$166,0),1,1)&amp;":"&amp;ADDRESS(ROW(AM270),COLUMN(AM270)-1,1,1),TRUE))&gt;0,"",
                    IF(COUNTIF(INDIRECT(ADDRESS(ROW(AM270),MATCH(AM$167,$166:$166,0),1,1)&amp;":"&amp;ADDRESS(ROW(AM270),COLUMN(AM270)-1,1,1),TRUE),"OK")&gt;0,"OK","NOK")),
              IF(AM$8&gt;=VLOOKUP($A270,'2.2'!$D:$O,5,FALSE),"OK","NOK")),
         "")</f>
        <v/>
      </c>
      <c r="AN270" s="1170" t="str">
        <f ca="1">IF(intern2!AO106&gt;0,
        IF(AN$166="X",
              IF(COUNTBLANK(INDIRECT(ADDRESS(ROW(AN270),MATCH(AN$167,$166:$166,0),1,1)&amp;":"&amp;ADDRESS(ROW(AN270),COLUMN(AN270)-1,1,1),TRUE))&gt;0,"",
                    IF(COUNTIF(INDIRECT(ADDRESS(ROW(AN270),MATCH(AN$167,$166:$166,0),1,1)&amp;":"&amp;ADDRESS(ROW(AN270),COLUMN(AN270)-1,1,1),TRUE),"OK")&gt;0,"OK","NOK")),
              IF(AN$8&gt;=VLOOKUP($A270,'2.2'!$D:$O,5,FALSE),"OK","NOK")),
         "")</f>
        <v/>
      </c>
      <c r="AO270" s="1156" t="str">
        <f ca="1">IF(intern2!AP106&gt;0,
        IF(AO$166="X",
              IF(COUNTBLANK(INDIRECT(ADDRESS(ROW(AO270),MATCH(AO$167,$166:$166,0),1,1)&amp;":"&amp;ADDRESS(ROW(AO270),COLUMN(AO270)-1,1,1),TRUE))&gt;0,"",
                    IF(COUNTIF(INDIRECT(ADDRESS(ROW(AO270),MATCH(AO$167,$166:$166,0),1,1)&amp;":"&amp;ADDRESS(ROW(AO270),COLUMN(AO270)-1,1,1),TRUE),"OK")&gt;0,"OK","NOK")),
              IF(AO$8&gt;=VLOOKUP($A270,'2.2'!$D:$O,5,FALSE),"OK","NOK")),
         "")</f>
        <v/>
      </c>
      <c r="AP270" s="1156" t="str">
        <f ca="1">IF(intern2!AQ106&gt;0,
        IF(AP$166="X",
              IF(COUNTBLANK(INDIRECT(ADDRESS(ROW(AP270),MATCH(AP$167,$166:$166,0),1,1)&amp;":"&amp;ADDRESS(ROW(AP270),COLUMN(AP270)-1,1,1),TRUE))&gt;0,"",
                    IF(COUNTIF(INDIRECT(ADDRESS(ROW(AP270),MATCH(AP$167,$166:$166,0),1,1)&amp;":"&amp;ADDRESS(ROW(AP270),COLUMN(AP270)-1,1,1),TRUE),"OK")&gt;0,"OK","NOK")),
              IF(AP$8&gt;=VLOOKUP($A270,'2.2'!$D:$O,5,FALSE),"OK","NOK")),
         "")</f>
        <v/>
      </c>
      <c r="AQ270" s="1269" t="str">
        <f ca="1">IF(intern2!AR106&gt;0,
        IF(AQ$166="X",
              IF(COUNTBLANK(INDIRECT(ADDRESS(ROW(AQ270),MATCH(AQ$167,$166:$166,0),1,1)&amp;":"&amp;ADDRESS(ROW(AQ270),COLUMN(AQ270)-1,1,1),TRUE))&gt;0,"",
                    IF(COUNTIF(INDIRECT(ADDRESS(ROW(AQ270),MATCH(AQ$167,$166:$166,0),1,1)&amp;":"&amp;ADDRESS(ROW(AQ270),COLUMN(AQ270)-1,1,1),TRUE),"OK")&gt;0,"OK","NOK")),
              IF(AQ$8&gt;=VLOOKUP($A270,'2.2'!$D:$O,5,FALSE),"OK","NOK")),
         "")</f>
        <v/>
      </c>
      <c r="AR270" s="1156" t="str">
        <f ca="1">IF(intern2!AS106&gt;0,
        IF(AR$166="X",
              IF(COUNTBLANK(INDIRECT(ADDRESS(ROW(AR270),MATCH(AR$167,$166:$166,0),1,1)&amp;":"&amp;ADDRESS(ROW(AR270),COLUMN(AR270)-1,1,1),TRUE))&gt;0,"",
                    IF(COUNTIF(INDIRECT(ADDRESS(ROW(AR270),MATCH(AR$167,$166:$166,0),1,1)&amp;":"&amp;ADDRESS(ROW(AR270),COLUMN(AR270)-1,1,1),TRUE),"OK")&gt;0,"OK","NOK")),
              IF(AR$8&gt;=VLOOKUP($A270,'2.2'!$D:$O,5,FALSE),"OK","NOK")),
         "")</f>
        <v/>
      </c>
      <c r="AS270" s="1156" t="str">
        <f ca="1">IF(intern2!AT106&gt;0,
        IF(AS$166="X",
              IF(COUNTBLANK(INDIRECT(ADDRESS(ROW(AS270),MATCH(AS$167,$166:$166,0),1,1)&amp;":"&amp;ADDRESS(ROW(AS270),COLUMN(AS270)-1,1,1),TRUE))&gt;0,"",
                    IF(COUNTIF(INDIRECT(ADDRESS(ROW(AS270),MATCH(AS$167,$166:$166,0),1,1)&amp;":"&amp;ADDRESS(ROW(AS270),COLUMN(AS270)-1,1,1),TRUE),"OK")&gt;0,"OK","NOK")),
              IF(AS$8&gt;=VLOOKUP($A270,'2.2'!$D:$O,5,FALSE),"OK","NOK")),
         "")</f>
        <v/>
      </c>
      <c r="AT270" s="1269" t="str">
        <f ca="1">IF(intern2!AU106&gt;0,
        IF(AT$166="X",
              IF(COUNTBLANK(INDIRECT(ADDRESS(ROW(AT270),MATCH(AT$167,$166:$166,0),1,1)&amp;":"&amp;ADDRESS(ROW(AT270),COLUMN(AT270)-1,1,1),TRUE))&gt;0,"",
                    IF(COUNTIF(INDIRECT(ADDRESS(ROW(AT270),MATCH(AT$167,$166:$166,0),1,1)&amp;":"&amp;ADDRESS(ROW(AT270),COLUMN(AT270)-1,1,1),TRUE),"OK")&gt;0,"OK","NOK")),
              IF(AT$8&gt;=VLOOKUP($A270,'2.2'!$D:$O,5,FALSE),"OK","NOK")),
         "")</f>
        <v/>
      </c>
      <c r="AU270" s="1156" t="str">
        <f ca="1">IF(intern2!AV106&gt;0,
        IF(AU$166="X",
              IF(COUNTBLANK(INDIRECT(ADDRESS(ROW(AU270),MATCH(AU$167,$166:$166,0),1,1)&amp;":"&amp;ADDRESS(ROW(AU270),COLUMN(AU270)-1,1,1),TRUE))&gt;0,"",
                    IF(COUNTIF(INDIRECT(ADDRESS(ROW(AU270),MATCH(AU$167,$166:$166,0),1,1)&amp;":"&amp;ADDRESS(ROW(AU270),COLUMN(AU270)-1,1,1),TRUE),"OK")&gt;0,"OK","NOK")),
              IF(AU$8&gt;=VLOOKUP($A270,'2.2'!$D:$O,5,FALSE),"OK","NOK")),
         "")</f>
        <v/>
      </c>
      <c r="AV270" s="1156" t="str">
        <f ca="1">IF(intern2!AW106&gt;0,
        IF(AV$166="X",
              IF(COUNTBLANK(INDIRECT(ADDRESS(ROW(AV270),MATCH(AV$167,$166:$166,0),1,1)&amp;":"&amp;ADDRESS(ROW(AV270),COLUMN(AV270)-1,1,1),TRUE))&gt;0,"",
                    IF(COUNTIF(INDIRECT(ADDRESS(ROW(AV270),MATCH(AV$167,$166:$166,0),1,1)&amp;":"&amp;ADDRESS(ROW(AV270),COLUMN(AV270)-1,1,1),TRUE),"OK")&gt;0,"OK","NOK")),
              IF(AV$8&gt;=VLOOKUP($A270,'2.2'!$D:$O,5,FALSE),"OK","NOK")),
         "")</f>
        <v/>
      </c>
      <c r="AW270" s="1156" t="str">
        <f ca="1">IF(intern2!AX106&gt;0,
        IF(AW$166="X",
              IF(COUNTBLANK(INDIRECT(ADDRESS(ROW(AW270),MATCH(AW$167,$166:$166,0),1,1)&amp;":"&amp;ADDRESS(ROW(AW270),COLUMN(AW270)-1,1,1),TRUE))&gt;0,"",
                    IF(COUNTIF(INDIRECT(ADDRESS(ROW(AW270),MATCH(AW$167,$166:$166,0),1,1)&amp;":"&amp;ADDRESS(ROW(AW270),COLUMN(AW270)-1,1,1),TRUE),"OK")&gt;0,"OK","NOK")),
              IF(AW$8&gt;=VLOOKUP($A270,'2.2'!$D:$O,5,FALSE),"OK","NOK")),
         "")</f>
        <v/>
      </c>
      <c r="AX270" s="1156" t="str">
        <f ca="1">IF(intern2!AY106&gt;0,
        IF(AX$166="X",
              IF(COUNTBLANK(INDIRECT(ADDRESS(ROW(AX270),MATCH(AX$167,$166:$166,0),1,1)&amp;":"&amp;ADDRESS(ROW(AX270),COLUMN(AX270)-1,1,1),TRUE))&gt;0,"",
                    IF(COUNTIF(INDIRECT(ADDRESS(ROW(AX270),MATCH(AX$167,$166:$166,0),1,1)&amp;":"&amp;ADDRESS(ROW(AX270),COLUMN(AX270)-1,1,1),TRUE),"OK")&gt;0,"OK","NOK")),
              IF(AX$8&gt;=VLOOKUP($A270,'2.2'!$D:$O,5,FALSE),"OK","NOK")),
         "")</f>
        <v/>
      </c>
      <c r="AY270" s="1156" t="str">
        <f ca="1">IF(intern2!AZ106&gt;0,
        IF(AY$166="X",
              IF(COUNTBLANK(INDIRECT(ADDRESS(ROW(AY270),MATCH(AY$167,$166:$166,0),1,1)&amp;":"&amp;ADDRESS(ROW(AY270),COLUMN(AY270)-1,1,1),TRUE))&gt;0,"",
                    IF(COUNTIF(INDIRECT(ADDRESS(ROW(AY270),MATCH(AY$167,$166:$166,0),1,1)&amp;":"&amp;ADDRESS(ROW(AY270),COLUMN(AY270)-1,1,1),TRUE),"OK")&gt;0,"OK","NOK")),
              IF(AY$8&gt;=VLOOKUP($A270,'2.2'!$D:$O,5,FALSE),"OK","NOK")),
         "")</f>
        <v/>
      </c>
      <c r="AZ270" s="1269" t="str">
        <f ca="1">IF(intern2!BA106&gt;0,
        IF(AZ$166="X",
              IF(COUNTBLANK(INDIRECT(ADDRESS(ROW(AZ270),MATCH(AZ$167,$166:$166,0),1,1)&amp;":"&amp;ADDRESS(ROW(AZ270),COLUMN(AZ270)-1,1,1),TRUE))&gt;0,"",
                    IF(COUNTIF(INDIRECT(ADDRESS(ROW(AZ270),MATCH(AZ$167,$166:$166,0),1,1)&amp;":"&amp;ADDRESS(ROW(AZ270),COLUMN(AZ270)-1,1,1),TRUE),"OK")&gt;0,"OK","NOK")),
              IF(AZ$8&gt;=VLOOKUP($A270,'2.2'!$D:$O,5,FALSE),"OK","NOK")),
         "")</f>
        <v/>
      </c>
      <c r="BA270" s="1156" t="str">
        <f ca="1">IF(intern2!BB106&gt;0,
        IF(BA$166="X",
              IF(COUNTBLANK(INDIRECT(ADDRESS(ROW(BA270),MATCH(BA$167,$166:$166,0),1,1)&amp;":"&amp;ADDRESS(ROW(BA270),COLUMN(BA270)-1,1,1),TRUE))&gt;0,"",
                    IF(COUNTIF(INDIRECT(ADDRESS(ROW(BA270),MATCH(BA$167,$166:$166,0),1,1)&amp;":"&amp;ADDRESS(ROW(BA270),COLUMN(BA270)-1,1,1),TRUE),"OK")&gt;0,"OK","NOK")),
              IF(BA$8&gt;=VLOOKUP($A270,'2.2'!$D:$O,5,FALSE),"OK","NOK")),
         "")</f>
        <v/>
      </c>
      <c r="BB270" s="1156" t="str">
        <f ca="1">IF(intern2!BC106&gt;0,
        IF(BB$166="X",
              IF(COUNTBLANK(INDIRECT(ADDRESS(ROW(BB270),MATCH(BB$167,$166:$166,0),1,1)&amp;":"&amp;ADDRESS(ROW(BB270),COLUMN(BB270)-1,1,1),TRUE))&gt;0,"",
                    IF(COUNTIF(INDIRECT(ADDRESS(ROW(BB270),MATCH(BB$167,$166:$166,0),1,1)&amp;":"&amp;ADDRESS(ROW(BB270),COLUMN(BB270)-1,1,1),TRUE),"OK")&gt;0,"OK","NOK")),
              IF(BB$8&gt;=VLOOKUP($A270,'2.2'!$D:$O,5,FALSE),"OK","NOK")),
         "")</f>
        <v/>
      </c>
      <c r="BC270" s="1156" t="str">
        <f ca="1">IF(intern2!BD106&gt;0,
        IF(BC$166="X",
              IF(COUNTBLANK(INDIRECT(ADDRESS(ROW(BC270),MATCH(BC$167,$166:$166,0),1,1)&amp;":"&amp;ADDRESS(ROW(BC270),COLUMN(BC270)-1,1,1),TRUE))&gt;0,"",
                    IF(COUNTIF(INDIRECT(ADDRESS(ROW(BC270),MATCH(BC$167,$166:$166,0),1,1)&amp;":"&amp;ADDRESS(ROW(BC270),COLUMN(BC270)-1,1,1),TRUE),"OK")&gt;0,"OK","NOK")),
              IF(BC$8&gt;=VLOOKUP($A270,'2.2'!$D:$O,5,FALSE),"OK","NOK")),
         "")</f>
        <v/>
      </c>
      <c r="BD270" s="1156" t="str">
        <f ca="1">IF(intern2!BE106&gt;0,
        IF(BD$166="X",
              IF(COUNTBLANK(INDIRECT(ADDRESS(ROW(BD270),MATCH(BD$167,$166:$166,0),1,1)&amp;":"&amp;ADDRESS(ROW(BD270),COLUMN(BD270)-1,1,1),TRUE))&gt;0,"",
                    IF(COUNTIF(INDIRECT(ADDRESS(ROW(BD270),MATCH(BD$167,$166:$166,0),1,1)&amp;":"&amp;ADDRESS(ROW(BD270),COLUMN(BD270)-1,1,1),TRUE),"OK")&gt;0,"OK","NOK")),
              IF(BD$8&gt;=VLOOKUP($A270,'2.2'!$D:$O,5,FALSE),"OK","NOK")),
         "")</f>
        <v/>
      </c>
      <c r="BE270" s="1156" t="str">
        <f ca="1">IF(intern2!BF106&gt;0,
        IF(BE$166="X",
              IF(COUNTBLANK(INDIRECT(ADDRESS(ROW(BE270),MATCH(BE$167,$166:$166,0),1,1)&amp;":"&amp;ADDRESS(ROW(BE270),COLUMN(BE270)-1,1,1),TRUE))&gt;0,"",
                    IF(COUNTIF(INDIRECT(ADDRESS(ROW(BE270),MATCH(BE$167,$166:$166,0),1,1)&amp;":"&amp;ADDRESS(ROW(BE270),COLUMN(BE270)-1,1,1),TRUE),"OK")&gt;0,"OK","NOK")),
              IF(BE$8&gt;=VLOOKUP($A270,'2.2'!$D:$O,5,FALSE),"OK","NOK")),
         "")</f>
        <v/>
      </c>
      <c r="BF270" s="1170" t="str">
        <f ca="1">IF(intern2!BG106&gt;0,
        IF(BF$166="X",
              IF(COUNTBLANK(INDIRECT(ADDRESS(ROW(BF270),MATCH(BF$167,$166:$166,0),1,1)&amp;":"&amp;ADDRESS(ROW(BF270),COLUMN(BF270)-1,1,1),TRUE))&gt;0,"",
                    IF(COUNTIF(INDIRECT(ADDRESS(ROW(BF270),MATCH(BF$167,$166:$166,0),1,1)&amp;":"&amp;ADDRESS(ROW(BF270),COLUMN(BF270)-1,1,1),TRUE),"OK")&gt;0,"OK","NOK")),
              IF(BF$8&gt;=VLOOKUP($A270,'2.2'!$D:$O,5,FALSE),"OK","NOK")),
         "")</f>
        <v/>
      </c>
      <c r="BG270" s="1269" t="str">
        <f ca="1">IF(intern2!BH106&gt;0,
        IF(BG$166="X",
              IF(COUNTBLANK(INDIRECT(ADDRESS(ROW(BG270),MATCH(BG$167,$166:$166,0),1,1)&amp;":"&amp;ADDRESS(ROW(BG270),COLUMN(BG270)-1,1,1),TRUE))&gt;0,"",
                    IF(COUNTIF(INDIRECT(ADDRESS(ROW(BG270),MATCH(BG$167,$166:$166,0),1,1)&amp;":"&amp;ADDRESS(ROW(BG270),COLUMN(BG270)-1,1,1),TRUE),"OK")&gt;0,"OK","NOK")),
              IF(BG$8&gt;=VLOOKUP($A270,'2.2'!$D:$O,5,FALSE),"OK","NOK")),
         "")</f>
        <v/>
      </c>
      <c r="BH270" s="1176" t="str">
        <f t="shared" ca="1" si="77"/>
        <v>OK</v>
      </c>
      <c r="BI270" s="1176"/>
    </row>
    <row r="271" spans="1:61" ht="26.4" x14ac:dyDescent="0.25">
      <c r="A271" s="716" t="str">
        <f t="shared" ref="A271:B271" si="115">+A111</f>
        <v>BEW1</v>
      </c>
      <c r="B271" s="1157" t="str">
        <f t="shared" si="115"/>
        <v>Chirurgia dell'apparato locomotore</v>
      </c>
      <c r="C271" s="1156" t="str">
        <f ca="1">IF(intern2!D107&gt;0,
        IF(C$166="X",
              IF(COUNTBLANK(INDIRECT(ADDRESS(ROW(C271),MATCH(C$167,$166:$166,0),1,1)&amp;":"&amp;ADDRESS(ROW(C271),COLUMN(C271)-1,1,1),TRUE))&gt;0,"",
                    IF(COUNTIF(INDIRECT(ADDRESS(ROW(C271),MATCH(C$167,$166:$166,0),1,1)&amp;":"&amp;ADDRESS(ROW(C271),COLUMN(C271)-1,1,1),TRUE),"OK")&gt;0,"OK","NOK")),
              IF(C$8&gt;=VLOOKUP($A271,'2.2'!$D:$O,5,FALSE),"OK","NOK")),
         "")</f>
        <v/>
      </c>
      <c r="D271" s="1156" t="str">
        <f ca="1">IF(intern2!E107&gt;0,
        IF(D$166="X",
              IF(COUNTBLANK(INDIRECT(ADDRESS(ROW(D271),MATCH(D$167,$166:$166,0),1,1)&amp;":"&amp;ADDRESS(ROW(D271),COLUMN(D271)-1,1,1),TRUE))&gt;0,"",
                    IF(COUNTIF(INDIRECT(ADDRESS(ROW(D271),MATCH(D$167,$166:$166,0),1,1)&amp;":"&amp;ADDRESS(ROW(D271),COLUMN(D271)-1,1,1),TRUE),"OK")&gt;0,"OK","NOK")),
              IF(D$8&gt;=VLOOKUP($A271,'2.2'!$D:$O,5,FALSE),"OK","NOK")),
         "")</f>
        <v/>
      </c>
      <c r="E271" s="1156" t="str">
        <f ca="1">IF(intern2!F107&gt;0,
        IF(E$166="X",
              IF(COUNTBLANK(INDIRECT(ADDRESS(ROW(E271),MATCH(E$167,$166:$166,0),1,1)&amp;":"&amp;ADDRESS(ROW(E271),COLUMN(E271)-1,1,1),TRUE))&gt;0,"",
                    IF(COUNTIF(INDIRECT(ADDRESS(ROW(E271),MATCH(E$167,$166:$166,0),1,1)&amp;":"&amp;ADDRESS(ROW(E271),COLUMN(E271)-1,1,1),TRUE),"OK")&gt;0,"OK","NOK")),
              IF(E$8&gt;=VLOOKUP($A271,'2.2'!$D:$O,5,FALSE),"OK","NOK")),
         "")</f>
        <v/>
      </c>
      <c r="F271" s="1156" t="str">
        <f ca="1">IF(intern2!G107&gt;0,
        IF(F$166="X",
              IF(COUNTBLANK(INDIRECT(ADDRESS(ROW(F271),MATCH(F$167,$166:$166,0),1,1)&amp;":"&amp;ADDRESS(ROW(F271),COLUMN(F271)-1,1,1),TRUE))&gt;0,"",
                    IF(COUNTIF(INDIRECT(ADDRESS(ROW(F271),MATCH(F$167,$166:$166,0),1,1)&amp;":"&amp;ADDRESS(ROW(F271),COLUMN(F271)-1,1,1),TRUE),"OK")&gt;0,"OK","NOK")),
              IF(F$8&gt;=VLOOKUP($A271,'2.2'!$D:$O,5,FALSE),"OK","NOK")),
         "")</f>
        <v/>
      </c>
      <c r="G271" s="1156" t="str">
        <f ca="1">IF(intern2!H107&gt;0,
        IF(G$166="X",
              IF(COUNTBLANK(INDIRECT(ADDRESS(ROW(G271),MATCH(G$167,$166:$166,0),1,1)&amp;":"&amp;ADDRESS(ROW(G271),COLUMN(G271)-1,1,1),TRUE))&gt;0,"",
                    IF(COUNTIF(INDIRECT(ADDRESS(ROW(G271),MATCH(G$167,$166:$166,0),1,1)&amp;":"&amp;ADDRESS(ROW(G271),COLUMN(G271)-1,1,1),TRUE),"OK")&gt;0,"OK","NOK")),
              IF(G$8&gt;=VLOOKUP($A271,'2.2'!$D:$O,5,FALSE),"OK","NOK")),
         "")</f>
        <v/>
      </c>
      <c r="H271" s="1156" t="str">
        <f ca="1">IF(intern2!I107&gt;0,
        IF(H$166="X",
              IF(COUNTBLANK(INDIRECT(ADDRESS(ROW(H271),MATCH(H$167,$166:$166,0),1,1)&amp;":"&amp;ADDRESS(ROW(H271),COLUMN(H271)-1,1,1),TRUE))&gt;0,"",
                    IF(COUNTIF(INDIRECT(ADDRESS(ROW(H271),MATCH(H$167,$166:$166,0),1,1)&amp;":"&amp;ADDRESS(ROW(H271),COLUMN(H271)-1,1,1),TRUE),"OK")&gt;0,"OK","NOK")),
              IF(H$8&gt;=VLOOKUP($A271,'2.2'!$D:$O,5,FALSE),"OK","NOK")),
         "")</f>
        <v>NOK</v>
      </c>
      <c r="I271" s="1269" t="str">
        <f ca="1">IF(intern2!J107&gt;0,
        IF(I$166="X",
              IF(COUNTBLANK(INDIRECT(ADDRESS(ROW(I271),MATCH(I$167,$166:$166,0),1,1)&amp;":"&amp;ADDRESS(ROW(I271),COLUMN(I271)-1,1,1),TRUE))&gt;0,"",
                    IF(COUNTIF(INDIRECT(ADDRESS(ROW(I271),MATCH(I$167,$166:$166,0),1,1)&amp;":"&amp;ADDRESS(ROW(I271),COLUMN(I271)-1,1,1),TRUE),"OK")&gt;0,"OK","NOK")),
              IF(I$8&gt;=VLOOKUP($A271,'2.2'!$D:$O,5,FALSE),"OK","NOK")),
         "")</f>
        <v/>
      </c>
      <c r="J271" s="1159" t="str">
        <f ca="1">IF(intern2!K107&gt;0,
        IF(J$166="X",
              IF(COUNTBLANK(INDIRECT(ADDRESS(ROW(J271),MATCH(J$167,$166:$166,0),1,1)&amp;":"&amp;ADDRESS(ROW(J271),COLUMN(J271)-1,1,1),TRUE))&gt;0,"",
                    IF(COUNTIF(INDIRECT(ADDRESS(ROW(J271),MATCH(J$167,$166:$166,0),1,1)&amp;":"&amp;ADDRESS(ROW(J271),COLUMN(J271)-1,1,1),TRUE),"OK")&gt;0,"OK","NOK")),
              IF(J$8&gt;=VLOOKUP($A271,'2.2'!$D:$O,5,FALSE),"OK","NOK")),
         "")</f>
        <v/>
      </c>
      <c r="K271" s="1156" t="str">
        <f ca="1">IF(intern2!L107&gt;0,
        IF(K$166="X",
              IF(COUNTBLANK(INDIRECT(ADDRESS(ROW(K271),MATCH(K$167,$166:$166,0),1,1)&amp;":"&amp;ADDRESS(ROW(K271),COLUMN(K271)-1,1,1),TRUE))&gt;0,"",
                    IF(COUNTIF(INDIRECT(ADDRESS(ROW(K271),MATCH(K$167,$166:$166,0),1,1)&amp;":"&amp;ADDRESS(ROW(K271),COLUMN(K271)-1,1,1),TRUE),"OK")&gt;0,"OK","NOK")),
              IF(K$8&gt;=VLOOKUP($A271,'2.2'!$D:$O,5,FALSE),"OK","NOK")),
         "")</f>
        <v/>
      </c>
      <c r="L271" s="1156" t="str">
        <f ca="1">IF(intern2!M107&gt;0,
        IF(L$166="X",
              IF(COUNTBLANK(INDIRECT(ADDRESS(ROW(L271),MATCH(L$167,$166:$166,0),1,1)&amp;":"&amp;ADDRESS(ROW(L271),COLUMN(L271)-1,1,1),TRUE))&gt;0,"",
                    IF(COUNTIF(INDIRECT(ADDRESS(ROW(L271),MATCH(L$167,$166:$166,0),1,1)&amp;":"&amp;ADDRESS(ROW(L271),COLUMN(L271)-1,1,1),TRUE),"OK")&gt;0,"OK","NOK")),
              IF(L$8&gt;=VLOOKUP($A271,'2.2'!$D:$O,5,FALSE),"OK","NOK")),
         "")</f>
        <v/>
      </c>
      <c r="M271" s="1156" t="str">
        <f ca="1">IF(intern2!N107&gt;0,
        IF(M$166="X",
              IF(COUNTBLANK(INDIRECT(ADDRESS(ROW(M271),MATCH(M$167,$166:$166,0),1,1)&amp;":"&amp;ADDRESS(ROW(M271),COLUMN(M271)-1,1,1),TRUE))&gt;0,"",
                    IF(COUNTIF(INDIRECT(ADDRESS(ROW(M271),MATCH(M$167,$166:$166,0),1,1)&amp;":"&amp;ADDRESS(ROW(M271),COLUMN(M271)-1,1,1),TRUE),"OK")&gt;0,"OK","NOK")),
              IF(M$8&gt;=VLOOKUP($A271,'2.2'!$D:$O,5,FALSE),"OK","NOK")),
         "")</f>
        <v>NOK</v>
      </c>
      <c r="N271" s="1156" t="str">
        <f ca="1">IF(intern2!O107&gt;0,
        IF(N$166="X",
              IF(COUNTBLANK(INDIRECT(ADDRESS(ROW(N271),MATCH(N$167,$166:$166,0),1,1)&amp;":"&amp;ADDRESS(ROW(N271),COLUMN(N271)-1,1,1),TRUE))&gt;0,"",
                    IF(COUNTIF(INDIRECT(ADDRESS(ROW(N271),MATCH(N$167,$166:$166,0),1,1)&amp;":"&amp;ADDRESS(ROW(N271),COLUMN(N271)-1,1,1),TRUE),"OK")&gt;0,"OK","NOK")),
              IF(N$8&gt;=VLOOKUP($A271,'2.2'!$D:$O,5,FALSE),"OK","NOK")),
         "")</f>
        <v/>
      </c>
      <c r="O271" s="1156" t="str">
        <f ca="1">IF(intern2!P107&gt;0,
        IF(O$166="X",
              IF(COUNTBLANK(INDIRECT(ADDRESS(ROW(O271),MATCH(O$167,$166:$166,0),1,1)&amp;":"&amp;ADDRESS(ROW(O271),COLUMN(O271)-1,1,1),TRUE))&gt;0,"",
                    IF(COUNTIF(INDIRECT(ADDRESS(ROW(O271),MATCH(O$167,$166:$166,0),1,1)&amp;":"&amp;ADDRESS(ROW(O271),COLUMN(O271)-1,1,1),TRUE),"OK")&gt;0,"OK","NOK")),
              IF(O$8&gt;=VLOOKUP($A271,'2.2'!$D:$O,5,FALSE),"OK","NOK")),
         "")</f>
        <v/>
      </c>
      <c r="P271" s="1156" t="str">
        <f ca="1">IF(intern2!Q107&gt;0,
        IF(P$166="X",
              IF(COUNTBLANK(INDIRECT(ADDRESS(ROW(P271),MATCH(P$167,$166:$166,0),1,1)&amp;":"&amp;ADDRESS(ROW(P271),COLUMN(P271)-1,1,1),TRUE))&gt;0,"",
                    IF(COUNTIF(INDIRECT(ADDRESS(ROW(P271),MATCH(P$167,$166:$166,0),1,1)&amp;":"&amp;ADDRESS(ROW(P271),COLUMN(P271)-1,1,1),TRUE),"OK")&gt;0,"OK","NOK")),
              IF(P$8&gt;=VLOOKUP($A271,'2.2'!$D:$O,5,FALSE),"OK","NOK")),
         "")</f>
        <v/>
      </c>
      <c r="Q271" s="1156" t="str">
        <f ca="1">IF(intern2!R107&gt;0,
        IF(Q$166="X",
              IF(COUNTBLANK(INDIRECT(ADDRESS(ROW(Q271),MATCH(Q$167,$166:$166,0),1,1)&amp;":"&amp;ADDRESS(ROW(Q271),COLUMN(Q271)-1,1,1),TRUE))&gt;0,"",
                    IF(COUNTIF(INDIRECT(ADDRESS(ROW(Q271),MATCH(Q$167,$166:$166,0),1,1)&amp;":"&amp;ADDRESS(ROW(Q271),COLUMN(Q271)-1,1,1),TRUE),"OK")&gt;0,"OK","NOK")),
              IF(Q$8&gt;=VLOOKUP($A271,'2.2'!$D:$O,5,FALSE),"OK","NOK")),
         "")</f>
        <v/>
      </c>
      <c r="R271" s="1159" t="str">
        <f ca="1">IF(intern2!S107&gt;0,
        IF(R$166="X",
              IF(COUNTBLANK(INDIRECT(ADDRESS(ROW(R271),MATCH(R$167,$166:$166,0),1,1)&amp;":"&amp;ADDRESS(ROW(R271),COLUMN(R271)-1,1,1),TRUE))&gt;0,"",
                    IF(COUNTIF(INDIRECT(ADDRESS(ROW(R271),MATCH(R$167,$166:$166,0),1,1)&amp;":"&amp;ADDRESS(ROW(R271),COLUMN(R271)-1,1,1),TRUE),"OK")&gt;0,"OK","NOK")),
              IF(R$8&gt;=VLOOKUP($A271,'2.2'!$D:$O,5,FALSE),"OK","NOK")),
         "")</f>
        <v/>
      </c>
      <c r="S271" s="1159" t="str">
        <f ca="1">IF(intern2!T107&gt;0,
        IF(S$166="X",
              IF(COUNTBLANK(INDIRECT(ADDRESS(ROW(S271),MATCH(S$167,$166:$166,0),1,1)&amp;":"&amp;ADDRESS(ROW(S271),COLUMN(S271)-1,1,1),TRUE))&gt;0,"",
                    IF(COUNTIF(INDIRECT(ADDRESS(ROW(S271),MATCH(S$167,$166:$166,0),1,1)&amp;":"&amp;ADDRESS(ROW(S271),COLUMN(S271)-1,1,1),TRUE),"OK")&gt;0,"OK","NOK")),
              IF(S$8&gt;=VLOOKUP($A271,'2.2'!$D:$O,5,FALSE),"OK","NOK")),
         "")</f>
        <v/>
      </c>
      <c r="T271" s="1156" t="str">
        <f ca="1">IF(intern2!U107&gt;0,
        IF(T$166="X",
              IF(COUNTBLANK(INDIRECT(ADDRESS(ROW(T271),MATCH(T$167,$166:$166,0),1,1)&amp;":"&amp;ADDRESS(ROW(T271),COLUMN(T271)-1,1,1),TRUE))&gt;0,"",
                    IF(COUNTIF(INDIRECT(ADDRESS(ROW(T271),MATCH(T$167,$166:$166,0),1,1)&amp;":"&amp;ADDRESS(ROW(T271),COLUMN(T271)-1,1,1),TRUE),"OK")&gt;0,"OK","NOK")),
              IF(T$8&gt;=VLOOKUP($A271,'2.2'!$D:$O,5,FALSE),"OK","NOK")),
         "")</f>
        <v/>
      </c>
      <c r="U271" s="1156" t="str">
        <f ca="1">IF(intern2!V107&gt;0,
        IF(U$166="X",
              IF(COUNTBLANK(INDIRECT(ADDRESS(ROW(U271),MATCH(U$167,$166:$166,0),1,1)&amp;":"&amp;ADDRESS(ROW(U271),COLUMN(U271)-1,1,1),TRUE))&gt;0,"",
                    IF(COUNTIF(INDIRECT(ADDRESS(ROW(U271),MATCH(U$167,$166:$166,0),1,1)&amp;":"&amp;ADDRESS(ROW(U271),COLUMN(U271)-1,1,1),TRUE),"OK")&gt;0,"OK","NOK")),
              IF(U$8&gt;=VLOOKUP($A271,'2.2'!$D:$O,5,FALSE),"OK","NOK")),
         "")</f>
        <v/>
      </c>
      <c r="V271" s="1156" t="str">
        <f ca="1">IF(intern2!W107&gt;0,
        IF(V$166="X",
              IF(COUNTBLANK(INDIRECT(ADDRESS(ROW(V271),MATCH(V$167,$166:$166,0),1,1)&amp;":"&amp;ADDRESS(ROW(V271),COLUMN(V271)-1,1,1),TRUE))&gt;0,"",
                    IF(COUNTIF(INDIRECT(ADDRESS(ROW(V271),MATCH(V$167,$166:$166,0),1,1)&amp;":"&amp;ADDRESS(ROW(V271),COLUMN(V271)-1,1,1),TRUE),"OK")&gt;0,"OK","NOK")),
              IF(V$8&gt;=VLOOKUP($A271,'2.2'!$D:$O,5,FALSE),"OK","NOK")),
         "")</f>
        <v/>
      </c>
      <c r="W271" s="1156" t="str">
        <f ca="1">IF(intern2!X107&gt;0,
        IF(W$166="X",
              IF(COUNTBLANK(INDIRECT(ADDRESS(ROW(W271),MATCH(W$167,$166:$166,0),1,1)&amp;":"&amp;ADDRESS(ROW(W271),COLUMN(W271)-1,1,1),TRUE))&gt;0,"",
                    IF(COUNTIF(INDIRECT(ADDRESS(ROW(W271),MATCH(W$167,$166:$166,0),1,1)&amp;":"&amp;ADDRESS(ROW(W271),COLUMN(W271)-1,1,1),TRUE),"OK")&gt;0,"OK","NOK")),
              IF(W$8&gt;=VLOOKUP($A271,'2.2'!$D:$O,5,FALSE),"OK","NOK")),
         "")</f>
        <v/>
      </c>
      <c r="X271" s="1156" t="str">
        <f ca="1">IF(intern2!Y107&gt;0,
        IF(X$166="X",
              IF(COUNTBLANK(INDIRECT(ADDRESS(ROW(X271),MATCH(X$167,$166:$166,0),1,1)&amp;":"&amp;ADDRESS(ROW(X271),COLUMN(X271)-1,1,1),TRUE))&gt;0,"",
                    IF(COUNTIF(INDIRECT(ADDRESS(ROW(X271),MATCH(X$167,$166:$166,0),1,1)&amp;":"&amp;ADDRESS(ROW(X271),COLUMN(X271)-1,1,1),TRUE),"OK")&gt;0,"OK","NOK")),
              IF(X$8&gt;=VLOOKUP($A271,'2.2'!$D:$O,5,FALSE),"OK","NOK")),
         "")</f>
        <v/>
      </c>
      <c r="Y271" s="1170" t="str">
        <f ca="1">IF(intern2!Z107&gt;0,
        IF(Y$166="X",
              IF(COUNTBLANK(INDIRECT(ADDRESS(ROW(Y271),MATCH(Y$167,$166:$166,0),1,1)&amp;":"&amp;ADDRESS(ROW(Y271),COLUMN(Y271)-1,1,1),TRUE))&gt;0,"",
                    IF(COUNTIF(INDIRECT(ADDRESS(ROW(Y271),MATCH(Y$167,$166:$166,0),1,1)&amp;":"&amp;ADDRESS(ROW(Y271),COLUMN(Y271)-1,1,1),TRUE),"OK")&gt;0,"OK","NOK")),
              IF(Y$8&gt;=VLOOKUP($A271,'2.2'!$D:$O,5,FALSE),"OK","NOK")),
         "")</f>
        <v/>
      </c>
      <c r="Z271" s="1269" t="str">
        <f ca="1">IF(intern2!AA107&gt;0,
        IF(Z$166="X",
              IF(COUNTBLANK(INDIRECT(ADDRESS(ROW(Z271),MATCH(Z$167,$166:$166,0),1,1)&amp;":"&amp;ADDRESS(ROW(Z271),COLUMN(Z271)-1,1,1),TRUE))&gt;0,"",
                    IF(COUNTIF(INDIRECT(ADDRESS(ROW(Z271),MATCH(Z$167,$166:$166,0),1,1)&amp;":"&amp;ADDRESS(ROW(Z271),COLUMN(Z271)-1,1,1),TRUE),"OK")&gt;0,"OK","NOK")),
              IF(Z$8&gt;=VLOOKUP($A271,'2.2'!$D:$O,5,FALSE),"OK","NOK")),
         "")</f>
        <v/>
      </c>
      <c r="AA271" s="1156" t="str">
        <f ca="1">IF(intern2!AB107&gt;0,
        IF(AA$166="X",
              IF(COUNTBLANK(INDIRECT(ADDRESS(ROW(AA271),MATCH(AA$167,$166:$166,0),1,1)&amp;":"&amp;ADDRESS(ROW(AA271),COLUMN(AA271)-1,1,1),TRUE))&gt;0,"",
                    IF(COUNTIF(INDIRECT(ADDRESS(ROW(AA271),MATCH(AA$167,$166:$166,0),1,1)&amp;":"&amp;ADDRESS(ROW(AA271),COLUMN(AA271)-1,1,1),TRUE),"OK")&gt;0,"OK","NOK")),
              IF(AA$8&gt;=VLOOKUP($A271,'2.2'!$D:$O,5,FALSE),"OK","NOK")),
         "")</f>
        <v/>
      </c>
      <c r="AB271" s="1156" t="str">
        <f ca="1">IF(intern2!AC107&gt;0,
        IF(AB$166="X",
              IF(COUNTBLANK(INDIRECT(ADDRESS(ROW(AB271),MATCH(AB$167,$166:$166,0),1,1)&amp;":"&amp;ADDRESS(ROW(AB271),COLUMN(AB271)-1,1,1),TRUE))&gt;0,"",
                    IF(COUNTIF(INDIRECT(ADDRESS(ROW(AB271),MATCH(AB$167,$166:$166,0),1,1)&amp;":"&amp;ADDRESS(ROW(AB271),COLUMN(AB271)-1,1,1),TRUE),"OK")&gt;0,"OK","NOK")),
              IF(AB$8&gt;=VLOOKUP($A271,'2.2'!$D:$O,5,FALSE),"OK","NOK")),
         "")</f>
        <v/>
      </c>
      <c r="AC271" s="1156" t="str">
        <f ca="1">IF(intern2!AD107&gt;0,
        IF(AC$166="X",
              IF(COUNTBLANK(INDIRECT(ADDRESS(ROW(AC271),MATCH(AC$167,$166:$166,0),1,1)&amp;":"&amp;ADDRESS(ROW(AC271),COLUMN(AC271)-1,1,1),TRUE))&gt;0,"",
                    IF(COUNTIF(INDIRECT(ADDRESS(ROW(AC271),MATCH(AC$167,$166:$166,0),1,1)&amp;":"&amp;ADDRESS(ROW(AC271),COLUMN(AC271)-1,1,1),TRUE),"OK")&gt;0,"OK","NOK")),
              IF(AC$8&gt;=VLOOKUP($A271,'2.2'!$D:$O,5,FALSE),"OK","NOK")),
         "")</f>
        <v/>
      </c>
      <c r="AD271" s="1156" t="str">
        <f ca="1">IF(intern2!AE107&gt;0,
        IF(AD$166="X",
              IF(COUNTBLANK(INDIRECT(ADDRESS(ROW(AD271),MATCH(AD$167,$166:$166,0),1,1)&amp;":"&amp;ADDRESS(ROW(AD271),COLUMN(AD271)-1,1,1),TRUE))&gt;0,"",
                    IF(COUNTIF(INDIRECT(ADDRESS(ROW(AD271),MATCH(AD$167,$166:$166,0),1,1)&amp;":"&amp;ADDRESS(ROW(AD271),COLUMN(AD271)-1,1,1),TRUE),"OK")&gt;0,"OK","NOK")),
              IF(AD$8&gt;=VLOOKUP($A271,'2.2'!$D:$O,5,FALSE),"OK","NOK")),
         "")</f>
        <v/>
      </c>
      <c r="AE271" s="1160" t="str">
        <f ca="1">IF(intern2!AF107&gt;0,
        IF(AE$166="X",
              IF(COUNTBLANK(INDIRECT(ADDRESS(ROW(AE271),MATCH(AE$167,$166:$166,0),1,1)&amp;":"&amp;ADDRESS(ROW(AE271),COLUMN(AE271)-1,1,1),TRUE))&gt;0,"",
                    IF(COUNTIF(INDIRECT(ADDRESS(ROW(AE271),MATCH(AE$167,$166:$166,0),1,1)&amp;":"&amp;ADDRESS(ROW(AE271),COLUMN(AE271)-1,1,1),TRUE),"OK")&gt;0,"OK","NOK")),
              IF(AE$8&gt;=VLOOKUP($A271,'2.2'!$D:$O,5,FALSE),"OK","NOK")),
         "")</f>
        <v/>
      </c>
      <c r="AF271" s="1269" t="str">
        <f ca="1">IF(intern2!AG107&gt;0,
        IF(AF$166="X",
              IF(COUNTBLANK(INDIRECT(ADDRESS(ROW(AF271),MATCH(AF$167,$166:$166,0),1,1)&amp;":"&amp;ADDRESS(ROW(AF271),COLUMN(AF271)-1,1,1),TRUE))&gt;0,"",
                    IF(COUNTIF(INDIRECT(ADDRESS(ROW(AF271),MATCH(AF$167,$166:$166,0),1,1)&amp;":"&amp;ADDRESS(ROW(AF271),COLUMN(AF271)-1,1,1),TRUE),"OK")&gt;0,"OK","NOK")),
              IF(AF$8&gt;=VLOOKUP($A271,'2.2'!$D:$O,5,FALSE),"OK","NOK")),
         "")</f>
        <v/>
      </c>
      <c r="AG271" s="1160" t="str">
        <f ca="1">IF(intern2!AH107&gt;0,
        IF(AG$166="X",
              IF(COUNTBLANK(INDIRECT(ADDRESS(ROW(AG271),MATCH(AG$167,$166:$166,0),1,1)&amp;":"&amp;ADDRESS(ROW(AG271),COLUMN(AG271)-1,1,1),TRUE))&gt;0,"",
                    IF(COUNTIF(INDIRECT(ADDRESS(ROW(AG271),MATCH(AG$167,$166:$166,0),1,1)&amp;":"&amp;ADDRESS(ROW(AG271),COLUMN(AG271)-1,1,1),TRUE),"OK")&gt;0,"OK","NOK")),
              IF(AG$8&gt;=VLOOKUP($A271,'2.2'!$D:$O,5,FALSE),"OK","NOK")),
         "")</f>
        <v/>
      </c>
      <c r="AH271" s="1160" t="str">
        <f ca="1">IF(intern2!AI107&gt;0,
        IF(AH$166="X",
              IF(COUNTBLANK(INDIRECT(ADDRESS(ROW(AH271),MATCH(AH$167,$166:$166,0),1,1)&amp;":"&amp;ADDRESS(ROW(AH271),COLUMN(AH271)-1,1,1),TRUE))&gt;0,"",
                    IF(COUNTIF(INDIRECT(ADDRESS(ROW(AH271),MATCH(AH$167,$166:$166,0),1,1)&amp;":"&amp;ADDRESS(ROW(AH271),COLUMN(AH271)-1,1,1),TRUE),"OK")&gt;0,"OK","NOK")),
              IF(AH$8&gt;=VLOOKUP($A271,'2.2'!$D:$O,5,FALSE),"OK","NOK")),
         "")</f>
        <v/>
      </c>
      <c r="AI271" s="1156" t="str">
        <f ca="1">IF(intern2!AJ107&gt;0,
        IF(AI$166="X",
              IF(COUNTBLANK(INDIRECT(ADDRESS(ROW(AI271),MATCH(AI$167,$166:$166,0),1,1)&amp;":"&amp;ADDRESS(ROW(AI271),COLUMN(AI271)-1,1,1),TRUE))&gt;0,"",
                    IF(COUNTIF(INDIRECT(ADDRESS(ROW(AI271),MATCH(AI$167,$166:$166,0),1,1)&amp;":"&amp;ADDRESS(ROW(AI271),COLUMN(AI271)-1,1,1),TRUE),"OK")&gt;0,"OK","NOK")),
              IF(AI$8&gt;=VLOOKUP($A271,'2.2'!$D:$O,5,FALSE),"OK","NOK")),
         "")</f>
        <v/>
      </c>
      <c r="AJ271" s="1156" t="str">
        <f ca="1">IF(intern2!AK107&gt;0,
        IF(AJ$166="X",
              IF(COUNTBLANK(INDIRECT(ADDRESS(ROW(AJ271),MATCH(AJ$167,$166:$166,0),1,1)&amp;":"&amp;ADDRESS(ROW(AJ271),COLUMN(AJ271)-1,1,1),TRUE))&gt;0,"",
                    IF(COUNTIF(INDIRECT(ADDRESS(ROW(AJ271),MATCH(AJ$167,$166:$166,0),1,1)&amp;":"&amp;ADDRESS(ROW(AJ271),COLUMN(AJ271)-1,1,1),TRUE),"OK")&gt;0,"OK","NOK")),
              IF(AJ$8&gt;=VLOOKUP($A271,'2.2'!$D:$O,5,FALSE),"OK","NOK")),
         "")</f>
        <v/>
      </c>
      <c r="AK271" s="1156" t="str">
        <f ca="1">IF(intern2!AL107&gt;0,
        IF(AK$166="X",
              IF(COUNTBLANK(INDIRECT(ADDRESS(ROW(AK271),MATCH(AK$167,$166:$166,0),1,1)&amp;":"&amp;ADDRESS(ROW(AK271),COLUMN(AK271)-1,1,1),TRUE))&gt;0,"",
                    IF(COUNTIF(INDIRECT(ADDRESS(ROW(AK271),MATCH(AK$167,$166:$166,0),1,1)&amp;":"&amp;ADDRESS(ROW(AK271),COLUMN(AK271)-1,1,1),TRUE),"OK")&gt;0,"OK","NOK")),
              IF(AK$8&gt;=VLOOKUP($A271,'2.2'!$D:$O,5,FALSE),"OK","NOK")),
         "")</f>
        <v/>
      </c>
      <c r="AL271" s="1156" t="str">
        <f ca="1">IF(intern2!AM107&gt;0,
        IF(AL$166="X",
              IF(COUNTBLANK(INDIRECT(ADDRESS(ROW(AL271),MATCH(AL$167,$166:$166,0),1,1)&amp;":"&amp;ADDRESS(ROW(AL271),COLUMN(AL271)-1,1,1),TRUE))&gt;0,"",
                    IF(COUNTIF(INDIRECT(ADDRESS(ROW(AL271),MATCH(AL$167,$166:$166,0),1,1)&amp;":"&amp;ADDRESS(ROW(AL271),COLUMN(AL271)-1,1,1),TRUE),"OK")&gt;0,"OK","NOK")),
              IF(AL$8&gt;=VLOOKUP($A271,'2.2'!$D:$O,5,FALSE),"OK","NOK")),
         "")</f>
        <v/>
      </c>
      <c r="AM271" s="1269" t="str">
        <f ca="1">IF(intern2!AN107&gt;0,
        IF(AM$166="X",
              IF(COUNTBLANK(INDIRECT(ADDRESS(ROW(AM271),MATCH(AM$167,$166:$166,0),1,1)&amp;":"&amp;ADDRESS(ROW(AM271),COLUMN(AM271)-1,1,1),TRUE))&gt;0,"",
                    IF(COUNTIF(INDIRECT(ADDRESS(ROW(AM271),MATCH(AM$167,$166:$166,0),1,1)&amp;":"&amp;ADDRESS(ROW(AM271),COLUMN(AM271)-1,1,1),TRUE),"OK")&gt;0,"OK","NOK")),
              IF(AM$8&gt;=VLOOKUP($A271,'2.2'!$D:$O,5,FALSE),"OK","NOK")),
         "")</f>
        <v/>
      </c>
      <c r="AN271" s="1170" t="str">
        <f ca="1">IF(intern2!AO107&gt;0,
        IF(AN$166="X",
              IF(COUNTBLANK(INDIRECT(ADDRESS(ROW(AN271),MATCH(AN$167,$166:$166,0),1,1)&amp;":"&amp;ADDRESS(ROW(AN271),COLUMN(AN271)-1,1,1),TRUE))&gt;0,"",
                    IF(COUNTIF(INDIRECT(ADDRESS(ROW(AN271),MATCH(AN$167,$166:$166,0),1,1)&amp;":"&amp;ADDRESS(ROW(AN271),COLUMN(AN271)-1,1,1),TRUE),"OK")&gt;0,"OK","NOK")),
              IF(AN$8&gt;=VLOOKUP($A271,'2.2'!$D:$O,5,FALSE),"OK","NOK")),
         "")</f>
        <v/>
      </c>
      <c r="AO271" s="1156" t="str">
        <f ca="1">IF(intern2!AP107&gt;0,
        IF(AO$166="X",
              IF(COUNTBLANK(INDIRECT(ADDRESS(ROW(AO271),MATCH(AO$167,$166:$166,0),1,1)&amp;":"&amp;ADDRESS(ROW(AO271),COLUMN(AO271)-1,1,1),TRUE))&gt;0,"",
                    IF(COUNTIF(INDIRECT(ADDRESS(ROW(AO271),MATCH(AO$167,$166:$166,0),1,1)&amp;":"&amp;ADDRESS(ROW(AO271),COLUMN(AO271)-1,1,1),TRUE),"OK")&gt;0,"OK","NOK")),
              IF(AO$8&gt;=VLOOKUP($A271,'2.2'!$D:$O,5,FALSE),"OK","NOK")),
         "")</f>
        <v/>
      </c>
      <c r="AP271" s="1156" t="str">
        <f ca="1">IF(intern2!AQ107&gt;0,
        IF(AP$166="X",
              IF(COUNTBLANK(INDIRECT(ADDRESS(ROW(AP271),MATCH(AP$167,$166:$166,0),1,1)&amp;":"&amp;ADDRESS(ROW(AP271),COLUMN(AP271)-1,1,1),TRUE))&gt;0,"",
                    IF(COUNTIF(INDIRECT(ADDRESS(ROW(AP271),MATCH(AP$167,$166:$166,0),1,1)&amp;":"&amp;ADDRESS(ROW(AP271),COLUMN(AP271)-1,1,1),TRUE),"OK")&gt;0,"OK","NOK")),
              IF(AP$8&gt;=VLOOKUP($A271,'2.2'!$D:$O,5,FALSE),"OK","NOK")),
         "")</f>
        <v/>
      </c>
      <c r="AQ271" s="1269" t="str">
        <f ca="1">IF(intern2!AR107&gt;0,
        IF(AQ$166="X",
              IF(COUNTBLANK(INDIRECT(ADDRESS(ROW(AQ271),MATCH(AQ$167,$166:$166,0),1,1)&amp;":"&amp;ADDRESS(ROW(AQ271),COLUMN(AQ271)-1,1,1),TRUE))&gt;0,"",
                    IF(COUNTIF(INDIRECT(ADDRESS(ROW(AQ271),MATCH(AQ$167,$166:$166,0),1,1)&amp;":"&amp;ADDRESS(ROW(AQ271),COLUMN(AQ271)-1,1,1),TRUE),"OK")&gt;0,"OK","NOK")),
              IF(AQ$8&gt;=VLOOKUP($A271,'2.2'!$D:$O,5,FALSE),"OK","NOK")),
         "")</f>
        <v/>
      </c>
      <c r="AR271" s="1156" t="str">
        <f ca="1">IF(intern2!AS107&gt;0,
        IF(AR$166="X",
              IF(COUNTBLANK(INDIRECT(ADDRESS(ROW(AR271),MATCH(AR$167,$166:$166,0),1,1)&amp;":"&amp;ADDRESS(ROW(AR271),COLUMN(AR271)-1,1,1),TRUE))&gt;0,"",
                    IF(COUNTIF(INDIRECT(ADDRESS(ROW(AR271),MATCH(AR$167,$166:$166,0),1,1)&amp;":"&amp;ADDRESS(ROW(AR271),COLUMN(AR271)-1,1,1),TRUE),"OK")&gt;0,"OK","NOK")),
              IF(AR$8&gt;=VLOOKUP($A271,'2.2'!$D:$O,5,FALSE),"OK","NOK")),
         "")</f>
        <v/>
      </c>
      <c r="AS271" s="1156" t="str">
        <f ca="1">IF(intern2!AT107&gt;0,
        IF(AS$166="X",
              IF(COUNTBLANK(INDIRECT(ADDRESS(ROW(AS271),MATCH(AS$167,$166:$166,0),1,1)&amp;":"&amp;ADDRESS(ROW(AS271),COLUMN(AS271)-1,1,1),TRUE))&gt;0,"",
                    IF(COUNTIF(INDIRECT(ADDRESS(ROW(AS271),MATCH(AS$167,$166:$166,0),1,1)&amp;":"&amp;ADDRESS(ROW(AS271),COLUMN(AS271)-1,1,1),TRUE),"OK")&gt;0,"OK","NOK")),
              IF(AS$8&gt;=VLOOKUP($A271,'2.2'!$D:$O,5,FALSE),"OK","NOK")),
         "")</f>
        <v/>
      </c>
      <c r="AT271" s="1269" t="str">
        <f ca="1">IF(intern2!AU107&gt;0,
        IF(AT$166="X",
              IF(COUNTBLANK(INDIRECT(ADDRESS(ROW(AT271),MATCH(AT$167,$166:$166,0),1,1)&amp;":"&amp;ADDRESS(ROW(AT271),COLUMN(AT271)-1,1,1),TRUE))&gt;0,"",
                    IF(COUNTIF(INDIRECT(ADDRESS(ROW(AT271),MATCH(AT$167,$166:$166,0),1,1)&amp;":"&amp;ADDRESS(ROW(AT271),COLUMN(AT271)-1,1,1),TRUE),"OK")&gt;0,"OK","NOK")),
              IF(AT$8&gt;=VLOOKUP($A271,'2.2'!$D:$O,5,FALSE),"OK","NOK")),
         "")</f>
        <v/>
      </c>
      <c r="AU271" s="1156" t="str">
        <f ca="1">IF(intern2!AV107&gt;0,
        IF(AU$166="X",
              IF(COUNTBLANK(INDIRECT(ADDRESS(ROW(AU271),MATCH(AU$167,$166:$166,0),1,1)&amp;":"&amp;ADDRESS(ROW(AU271),COLUMN(AU271)-1,1,1),TRUE))&gt;0,"",
                    IF(COUNTIF(INDIRECT(ADDRESS(ROW(AU271),MATCH(AU$167,$166:$166,0),1,1)&amp;":"&amp;ADDRESS(ROW(AU271),COLUMN(AU271)-1,1,1),TRUE),"OK")&gt;0,"OK","NOK")),
              IF(AU$8&gt;=VLOOKUP($A271,'2.2'!$D:$O,5,FALSE),"OK","NOK")),
         "")</f>
        <v/>
      </c>
      <c r="AV271" s="1156" t="str">
        <f ca="1">IF(intern2!AW107&gt;0,
        IF(AV$166="X",
              IF(COUNTBLANK(INDIRECT(ADDRESS(ROW(AV271),MATCH(AV$167,$166:$166,0),1,1)&amp;":"&amp;ADDRESS(ROW(AV271),COLUMN(AV271)-1,1,1),TRUE))&gt;0,"",
                    IF(COUNTIF(INDIRECT(ADDRESS(ROW(AV271),MATCH(AV$167,$166:$166,0),1,1)&amp;":"&amp;ADDRESS(ROW(AV271),COLUMN(AV271)-1,1,1),TRUE),"OK")&gt;0,"OK","NOK")),
              IF(AV$8&gt;=VLOOKUP($A271,'2.2'!$D:$O,5,FALSE),"OK","NOK")),
         "")</f>
        <v/>
      </c>
      <c r="AW271" s="1156" t="str">
        <f ca="1">IF(intern2!AX107&gt;0,
        IF(AW$166="X",
              IF(COUNTBLANK(INDIRECT(ADDRESS(ROW(AW271),MATCH(AW$167,$166:$166,0),1,1)&amp;":"&amp;ADDRESS(ROW(AW271),COLUMN(AW271)-1,1,1),TRUE))&gt;0,"",
                    IF(COUNTIF(INDIRECT(ADDRESS(ROW(AW271),MATCH(AW$167,$166:$166,0),1,1)&amp;":"&amp;ADDRESS(ROW(AW271),COLUMN(AW271)-1,1,1),TRUE),"OK")&gt;0,"OK","NOK")),
              IF(AW$8&gt;=VLOOKUP($A271,'2.2'!$D:$O,5,FALSE),"OK","NOK")),
         "")</f>
        <v/>
      </c>
      <c r="AX271" s="1156" t="str">
        <f ca="1">IF(intern2!AY107&gt;0,
        IF(AX$166="X",
              IF(COUNTBLANK(INDIRECT(ADDRESS(ROW(AX271),MATCH(AX$167,$166:$166,0),1,1)&amp;":"&amp;ADDRESS(ROW(AX271),COLUMN(AX271)-1,1,1),TRUE))&gt;0,"",
                    IF(COUNTIF(INDIRECT(ADDRESS(ROW(AX271),MATCH(AX$167,$166:$166,0),1,1)&amp;":"&amp;ADDRESS(ROW(AX271),COLUMN(AX271)-1,1,1),TRUE),"OK")&gt;0,"OK","NOK")),
              IF(AX$8&gt;=VLOOKUP($A271,'2.2'!$D:$O,5,FALSE),"OK","NOK")),
         "")</f>
        <v/>
      </c>
      <c r="AY271" s="1156" t="str">
        <f ca="1">IF(intern2!AZ107&gt;0,
        IF(AY$166="X",
              IF(COUNTBLANK(INDIRECT(ADDRESS(ROW(AY271),MATCH(AY$167,$166:$166,0),1,1)&amp;":"&amp;ADDRESS(ROW(AY271),COLUMN(AY271)-1,1,1),TRUE))&gt;0,"",
                    IF(COUNTIF(INDIRECT(ADDRESS(ROW(AY271),MATCH(AY$167,$166:$166,0),1,1)&amp;":"&amp;ADDRESS(ROW(AY271),COLUMN(AY271)-1,1,1),TRUE),"OK")&gt;0,"OK","NOK")),
              IF(AY$8&gt;=VLOOKUP($A271,'2.2'!$D:$O,5,FALSE),"OK","NOK")),
         "")</f>
        <v/>
      </c>
      <c r="AZ271" s="1269" t="str">
        <f ca="1">IF(intern2!BA107&gt;0,
        IF(AZ$166="X",
              IF(COUNTBLANK(INDIRECT(ADDRESS(ROW(AZ271),MATCH(AZ$167,$166:$166,0),1,1)&amp;":"&amp;ADDRESS(ROW(AZ271),COLUMN(AZ271)-1,1,1),TRUE))&gt;0,"",
                    IF(COUNTIF(INDIRECT(ADDRESS(ROW(AZ271),MATCH(AZ$167,$166:$166,0),1,1)&amp;":"&amp;ADDRESS(ROW(AZ271),COLUMN(AZ271)-1,1,1),TRUE),"OK")&gt;0,"OK","NOK")),
              IF(AZ$8&gt;=VLOOKUP($A271,'2.2'!$D:$O,5,FALSE),"OK","NOK")),
         "")</f>
        <v/>
      </c>
      <c r="BA271" s="1156" t="str">
        <f ca="1">IF(intern2!BB107&gt;0,
        IF(BA$166="X",
              IF(COUNTBLANK(INDIRECT(ADDRESS(ROW(BA271),MATCH(BA$167,$166:$166,0),1,1)&amp;":"&amp;ADDRESS(ROW(BA271),COLUMN(BA271)-1,1,1),TRUE))&gt;0,"",
                    IF(COUNTIF(INDIRECT(ADDRESS(ROW(BA271),MATCH(BA$167,$166:$166,0),1,1)&amp;":"&amp;ADDRESS(ROW(BA271),COLUMN(BA271)-1,1,1),TRUE),"OK")&gt;0,"OK","NOK")),
              IF(BA$8&gt;=VLOOKUP($A271,'2.2'!$D:$O,5,FALSE),"OK","NOK")),
         "")</f>
        <v/>
      </c>
      <c r="BB271" s="1156" t="str">
        <f ca="1">IF(intern2!BC107&gt;0,
        IF(BB$166="X",
              IF(COUNTBLANK(INDIRECT(ADDRESS(ROW(BB271),MATCH(BB$167,$166:$166,0),1,1)&amp;":"&amp;ADDRESS(ROW(BB271),COLUMN(BB271)-1,1,1),TRUE))&gt;0,"",
                    IF(COUNTIF(INDIRECT(ADDRESS(ROW(BB271),MATCH(BB$167,$166:$166,0),1,1)&amp;":"&amp;ADDRESS(ROW(BB271),COLUMN(BB271)-1,1,1),TRUE),"OK")&gt;0,"OK","NOK")),
              IF(BB$8&gt;=VLOOKUP($A271,'2.2'!$D:$O,5,FALSE),"OK","NOK")),
         "")</f>
        <v/>
      </c>
      <c r="BC271" s="1156" t="str">
        <f ca="1">IF(intern2!BD107&gt;0,
        IF(BC$166="X",
              IF(COUNTBLANK(INDIRECT(ADDRESS(ROW(BC271),MATCH(BC$167,$166:$166,0),1,1)&amp;":"&amp;ADDRESS(ROW(BC271),COLUMN(BC271)-1,1,1),TRUE))&gt;0,"",
                    IF(COUNTIF(INDIRECT(ADDRESS(ROW(BC271),MATCH(BC$167,$166:$166,0),1,1)&amp;":"&amp;ADDRESS(ROW(BC271),COLUMN(BC271)-1,1,1),TRUE),"OK")&gt;0,"OK","NOK")),
              IF(BC$8&gt;=VLOOKUP($A271,'2.2'!$D:$O,5,FALSE),"OK","NOK")),
         "")</f>
        <v/>
      </c>
      <c r="BD271" s="1156" t="str">
        <f ca="1">IF(intern2!BE107&gt;0,
        IF(BD$166="X",
              IF(COUNTBLANK(INDIRECT(ADDRESS(ROW(BD271),MATCH(BD$167,$166:$166,0),1,1)&amp;":"&amp;ADDRESS(ROW(BD271),COLUMN(BD271)-1,1,1),TRUE))&gt;0,"",
                    IF(COUNTIF(INDIRECT(ADDRESS(ROW(BD271),MATCH(BD$167,$166:$166,0),1,1)&amp;":"&amp;ADDRESS(ROW(BD271),COLUMN(BD271)-1,1,1),TRUE),"OK")&gt;0,"OK","NOK")),
              IF(BD$8&gt;=VLOOKUP($A271,'2.2'!$D:$O,5,FALSE),"OK","NOK")),
         "")</f>
        <v/>
      </c>
      <c r="BE271" s="1156" t="str">
        <f ca="1">IF(intern2!BF107&gt;0,
        IF(BE$166="X",
              IF(COUNTBLANK(INDIRECT(ADDRESS(ROW(BE271),MATCH(BE$167,$166:$166,0),1,1)&amp;":"&amp;ADDRESS(ROW(BE271),COLUMN(BE271)-1,1,1),TRUE))&gt;0,"",
                    IF(COUNTIF(INDIRECT(ADDRESS(ROW(BE271),MATCH(BE$167,$166:$166,0),1,1)&amp;":"&amp;ADDRESS(ROW(BE271),COLUMN(BE271)-1,1,1),TRUE),"OK")&gt;0,"OK","NOK")),
              IF(BE$8&gt;=VLOOKUP($A271,'2.2'!$D:$O,5,FALSE),"OK","NOK")),
         "")</f>
        <v/>
      </c>
      <c r="BF271" s="1170" t="str">
        <f ca="1">IF(intern2!BG107&gt;0,
        IF(BF$166="X",
              IF(COUNTBLANK(INDIRECT(ADDRESS(ROW(BF271),MATCH(BF$167,$166:$166,0),1,1)&amp;":"&amp;ADDRESS(ROW(BF271),COLUMN(BF271)-1,1,1),TRUE))&gt;0,"",
                    IF(COUNTIF(INDIRECT(ADDRESS(ROW(BF271),MATCH(BF$167,$166:$166,0),1,1)&amp;":"&amp;ADDRESS(ROW(BF271),COLUMN(BF271)-1,1,1),TRUE),"OK")&gt;0,"OK","NOK")),
              IF(BF$8&gt;=VLOOKUP($A271,'2.2'!$D:$O,5,FALSE),"OK","NOK")),
         "")</f>
        <v/>
      </c>
      <c r="BG271" s="1269" t="str">
        <f ca="1">IF(intern2!BH107&gt;0,
        IF(BG$166="X",
              IF(COUNTBLANK(INDIRECT(ADDRESS(ROW(BG271),MATCH(BG$167,$166:$166,0),1,1)&amp;":"&amp;ADDRESS(ROW(BG271),COLUMN(BG271)-1,1,1),TRUE))&gt;0,"",
                    IF(COUNTIF(INDIRECT(ADDRESS(ROW(BG271),MATCH(BG$167,$166:$166,0),1,1)&amp;":"&amp;ADDRESS(ROW(BG271),COLUMN(BG271)-1,1,1),TRUE),"OK")&gt;0,"OK","NOK")),
              IF(BG$8&gt;=VLOOKUP($A271,'2.2'!$D:$O,5,FALSE),"OK","NOK")),
         "")</f>
        <v/>
      </c>
      <c r="BH271" s="1176" t="str">
        <f t="shared" ca="1" si="77"/>
        <v>NOK</v>
      </c>
      <c r="BI271" s="1176"/>
    </row>
    <row r="272" spans="1:61" x14ac:dyDescent="0.25">
      <c r="A272" s="1181" t="str">
        <f t="shared" ref="A272:B272" si="116">+A112</f>
        <v>BEW2</v>
      </c>
      <c r="B272" s="1157" t="str">
        <f t="shared" si="116"/>
        <v>Ortopedia</v>
      </c>
      <c r="C272" s="1156" t="str">
        <f ca="1">IF(intern2!D108&gt;0,
        IF(C$166="X",
              IF(COUNTBLANK(INDIRECT(ADDRESS(ROW(C272),MATCH(C$167,$166:$166,0),1,1)&amp;":"&amp;ADDRESS(ROW(C272),COLUMN(C272)-1,1,1),TRUE))&gt;0,"",
                    IF(COUNTIF(INDIRECT(ADDRESS(ROW(C272),MATCH(C$167,$166:$166,0),1,1)&amp;":"&amp;ADDRESS(ROW(C272),COLUMN(C272)-1,1,1),TRUE),"OK")&gt;0,"OK","NOK")),
              IF(C$8&gt;=VLOOKUP($A272,'2.2'!$D:$O,5,FALSE),"OK","NOK")),
         "")</f>
        <v/>
      </c>
      <c r="D272" s="1156" t="str">
        <f ca="1">IF(intern2!E108&gt;0,
        IF(D$166="X",
              IF(COUNTBLANK(INDIRECT(ADDRESS(ROW(D272),MATCH(D$167,$166:$166,0),1,1)&amp;":"&amp;ADDRESS(ROW(D272),COLUMN(D272)-1,1,1),TRUE))&gt;0,"",
                    IF(COUNTIF(INDIRECT(ADDRESS(ROW(D272),MATCH(D$167,$166:$166,0),1,1)&amp;":"&amp;ADDRESS(ROW(D272),COLUMN(D272)-1,1,1),TRUE),"OK")&gt;0,"OK","NOK")),
              IF(D$8&gt;=VLOOKUP($A272,'2.2'!$D:$O,5,FALSE),"OK","NOK")),
         "")</f>
        <v/>
      </c>
      <c r="E272" s="1156" t="str">
        <f ca="1">IF(intern2!F108&gt;0,
        IF(E$166="X",
              IF(COUNTBLANK(INDIRECT(ADDRESS(ROW(E272),MATCH(E$167,$166:$166,0),1,1)&amp;":"&amp;ADDRESS(ROW(E272),COLUMN(E272)-1,1,1),TRUE))&gt;0,"",
                    IF(COUNTIF(INDIRECT(ADDRESS(ROW(E272),MATCH(E$167,$166:$166,0),1,1)&amp;":"&amp;ADDRESS(ROW(E272),COLUMN(E272)-1,1,1),TRUE),"OK")&gt;0,"OK","NOK")),
              IF(E$8&gt;=VLOOKUP($A272,'2.2'!$D:$O,5,FALSE),"OK","NOK")),
         "")</f>
        <v/>
      </c>
      <c r="F272" s="1156" t="str">
        <f ca="1">IF(intern2!G108&gt;0,
        IF(F$166="X",
              IF(COUNTBLANK(INDIRECT(ADDRESS(ROW(F272),MATCH(F$167,$166:$166,0),1,1)&amp;":"&amp;ADDRESS(ROW(F272),COLUMN(F272)-1,1,1),TRUE))&gt;0,"",
                    IF(COUNTIF(INDIRECT(ADDRESS(ROW(F272),MATCH(F$167,$166:$166,0),1,1)&amp;":"&amp;ADDRESS(ROW(F272),COLUMN(F272)-1,1,1),TRUE),"OK")&gt;0,"OK","NOK")),
              IF(F$8&gt;=VLOOKUP($A272,'2.2'!$D:$O,5,FALSE),"OK","NOK")),
         "")</f>
        <v/>
      </c>
      <c r="G272" s="1156" t="str">
        <f ca="1">IF(intern2!H108&gt;0,
        IF(G$166="X",
              IF(COUNTBLANK(INDIRECT(ADDRESS(ROW(G272),MATCH(G$167,$166:$166,0),1,1)&amp;":"&amp;ADDRESS(ROW(G272),COLUMN(G272)-1,1,1),TRUE))&gt;0,"",
                    IF(COUNTIF(INDIRECT(ADDRESS(ROW(G272),MATCH(G$167,$166:$166,0),1,1)&amp;":"&amp;ADDRESS(ROW(G272),COLUMN(G272)-1,1,1),TRUE),"OK")&gt;0,"OK","NOK")),
              IF(G$8&gt;=VLOOKUP($A272,'2.2'!$D:$O,5,FALSE),"OK","NOK")),
         "")</f>
        <v/>
      </c>
      <c r="H272" s="1156" t="str">
        <f ca="1">IF(intern2!I108&gt;0,
        IF(H$166="X",
              IF(COUNTBLANK(INDIRECT(ADDRESS(ROW(H272),MATCH(H$167,$166:$166,0),1,1)&amp;":"&amp;ADDRESS(ROW(H272),COLUMN(H272)-1,1,1),TRUE))&gt;0,"",
                    IF(COUNTIF(INDIRECT(ADDRESS(ROW(H272),MATCH(H$167,$166:$166,0),1,1)&amp;":"&amp;ADDRESS(ROW(H272),COLUMN(H272)-1,1,1),TRUE),"OK")&gt;0,"OK","NOK")),
              IF(H$8&gt;=VLOOKUP($A272,'2.2'!$D:$O,5,FALSE),"OK","NOK")),
         "")</f>
        <v/>
      </c>
      <c r="I272" s="1269" t="str">
        <f ca="1">IF(intern2!J108&gt;0,
        IF(I$166="X",
              IF(COUNTBLANK(INDIRECT(ADDRESS(ROW(I272),MATCH(I$167,$166:$166,0),1,1)&amp;":"&amp;ADDRESS(ROW(I272),COLUMN(I272)-1,1,1),TRUE))&gt;0,"",
                    IF(COUNTIF(INDIRECT(ADDRESS(ROW(I272),MATCH(I$167,$166:$166,0),1,1)&amp;":"&amp;ADDRESS(ROW(I272),COLUMN(I272)-1,1,1),TRUE),"OK")&gt;0,"OK","NOK")),
              IF(I$8&gt;=VLOOKUP($A272,'2.2'!$D:$O,5,FALSE),"OK","NOK")),
         "")</f>
        <v/>
      </c>
      <c r="J272" s="1159" t="str">
        <f ca="1">IF(intern2!K108&gt;0,
        IF(J$166="X",
              IF(COUNTBLANK(INDIRECT(ADDRESS(ROW(J272),MATCH(J$167,$166:$166,0),1,1)&amp;":"&amp;ADDRESS(ROW(J272),COLUMN(J272)-1,1,1),TRUE))&gt;0,"",
                    IF(COUNTIF(INDIRECT(ADDRESS(ROW(J272),MATCH(J$167,$166:$166,0),1,1)&amp;":"&amp;ADDRESS(ROW(J272),COLUMN(J272)-1,1,1),TRUE),"OK")&gt;0,"OK","NOK")),
              IF(J$8&gt;=VLOOKUP($A272,'2.2'!$D:$O,5,FALSE),"OK","NOK")),
         "")</f>
        <v/>
      </c>
      <c r="K272" s="1156" t="str">
        <f ca="1">IF(intern2!L108&gt;0,
        IF(K$166="X",
              IF(COUNTBLANK(INDIRECT(ADDRESS(ROW(K272),MATCH(K$167,$166:$166,0),1,1)&amp;":"&amp;ADDRESS(ROW(K272),COLUMN(K272)-1,1,1),TRUE))&gt;0,"",
                    IF(COUNTIF(INDIRECT(ADDRESS(ROW(K272),MATCH(K$167,$166:$166,0),1,1)&amp;":"&amp;ADDRESS(ROW(K272),COLUMN(K272)-1,1,1),TRUE),"OK")&gt;0,"OK","NOK")),
              IF(K$8&gt;=VLOOKUP($A272,'2.2'!$D:$O,5,FALSE),"OK","NOK")),
         "")</f>
        <v/>
      </c>
      <c r="L272" s="1156" t="str">
        <f ca="1">IF(intern2!M108&gt;0,
        IF(L$166="X",
              IF(COUNTBLANK(INDIRECT(ADDRESS(ROW(L272),MATCH(L$167,$166:$166,0),1,1)&amp;":"&amp;ADDRESS(ROW(L272),COLUMN(L272)-1,1,1),TRUE))&gt;0,"",
                    IF(COUNTIF(INDIRECT(ADDRESS(ROW(L272),MATCH(L$167,$166:$166,0),1,1)&amp;":"&amp;ADDRESS(ROW(L272),COLUMN(L272)-1,1,1),TRUE),"OK")&gt;0,"OK","NOK")),
              IF(L$8&gt;=VLOOKUP($A272,'2.2'!$D:$O,5,FALSE),"OK","NOK")),
         "")</f>
        <v/>
      </c>
      <c r="M272" s="1156" t="str">
        <f ca="1">IF(intern2!N108&gt;0,
        IF(M$166="X",
              IF(COUNTBLANK(INDIRECT(ADDRESS(ROW(M272),MATCH(M$167,$166:$166,0),1,1)&amp;":"&amp;ADDRESS(ROW(M272),COLUMN(M272)-1,1,1),TRUE))&gt;0,"",
                    IF(COUNTIF(INDIRECT(ADDRESS(ROW(M272),MATCH(M$167,$166:$166,0),1,1)&amp;":"&amp;ADDRESS(ROW(M272),COLUMN(M272)-1,1,1),TRUE),"OK")&gt;0,"OK","NOK")),
              IF(M$8&gt;=VLOOKUP($A272,'2.2'!$D:$O,5,FALSE),"OK","NOK")),
         "")</f>
        <v>NOK</v>
      </c>
      <c r="N272" s="1156" t="str">
        <f ca="1">IF(intern2!O108&gt;0,
        IF(N$166="X",
              IF(COUNTBLANK(INDIRECT(ADDRESS(ROW(N272),MATCH(N$167,$166:$166,0),1,1)&amp;":"&amp;ADDRESS(ROW(N272),COLUMN(N272)-1,1,1),TRUE))&gt;0,"",
                    IF(COUNTIF(INDIRECT(ADDRESS(ROW(N272),MATCH(N$167,$166:$166,0),1,1)&amp;":"&amp;ADDRESS(ROW(N272),COLUMN(N272)-1,1,1),TRUE),"OK")&gt;0,"OK","NOK")),
              IF(N$8&gt;=VLOOKUP($A272,'2.2'!$D:$O,5,FALSE),"OK","NOK")),
         "")</f>
        <v/>
      </c>
      <c r="O272" s="1156" t="str">
        <f ca="1">IF(intern2!P108&gt;0,
        IF(O$166="X",
              IF(COUNTBLANK(INDIRECT(ADDRESS(ROW(O272),MATCH(O$167,$166:$166,0),1,1)&amp;":"&amp;ADDRESS(ROW(O272),COLUMN(O272)-1,1,1),TRUE))&gt;0,"",
                    IF(COUNTIF(INDIRECT(ADDRESS(ROW(O272),MATCH(O$167,$166:$166,0),1,1)&amp;":"&amp;ADDRESS(ROW(O272),COLUMN(O272)-1,1,1),TRUE),"OK")&gt;0,"OK","NOK")),
              IF(O$8&gt;=VLOOKUP($A272,'2.2'!$D:$O,5,FALSE),"OK","NOK")),
         "")</f>
        <v/>
      </c>
      <c r="P272" s="1156" t="str">
        <f ca="1">IF(intern2!Q108&gt;0,
        IF(P$166="X",
              IF(COUNTBLANK(INDIRECT(ADDRESS(ROW(P272),MATCH(P$167,$166:$166,0),1,1)&amp;":"&amp;ADDRESS(ROW(P272),COLUMN(P272)-1,1,1),TRUE))&gt;0,"",
                    IF(COUNTIF(INDIRECT(ADDRESS(ROW(P272),MATCH(P$167,$166:$166,0),1,1)&amp;":"&amp;ADDRESS(ROW(P272),COLUMN(P272)-1,1,1),TRUE),"OK")&gt;0,"OK","NOK")),
              IF(P$8&gt;=VLOOKUP($A272,'2.2'!$D:$O,5,FALSE),"OK","NOK")),
         "")</f>
        <v/>
      </c>
      <c r="Q272" s="1156" t="str">
        <f ca="1">IF(intern2!R108&gt;0,
        IF(Q$166="X",
              IF(COUNTBLANK(INDIRECT(ADDRESS(ROW(Q272),MATCH(Q$167,$166:$166,0),1,1)&amp;":"&amp;ADDRESS(ROW(Q272),COLUMN(Q272)-1,1,1),TRUE))&gt;0,"",
                    IF(COUNTIF(INDIRECT(ADDRESS(ROW(Q272),MATCH(Q$167,$166:$166,0),1,1)&amp;":"&amp;ADDRESS(ROW(Q272),COLUMN(Q272)-1,1,1),TRUE),"OK")&gt;0,"OK","NOK")),
              IF(Q$8&gt;=VLOOKUP($A272,'2.2'!$D:$O,5,FALSE),"OK","NOK")),
         "")</f>
        <v/>
      </c>
      <c r="R272" s="1159" t="str">
        <f ca="1">IF(intern2!S108&gt;0,
        IF(R$166="X",
              IF(COUNTBLANK(INDIRECT(ADDRESS(ROW(R272),MATCH(R$167,$166:$166,0),1,1)&amp;":"&amp;ADDRESS(ROW(R272),COLUMN(R272)-1,1,1),TRUE))&gt;0,"",
                    IF(COUNTIF(INDIRECT(ADDRESS(ROW(R272),MATCH(R$167,$166:$166,0),1,1)&amp;":"&amp;ADDRESS(ROW(R272),COLUMN(R272)-1,1,1),TRUE),"OK")&gt;0,"OK","NOK")),
              IF(R$8&gt;=VLOOKUP($A272,'2.2'!$D:$O,5,FALSE),"OK","NOK")),
         "")</f>
        <v/>
      </c>
      <c r="S272" s="1159" t="str">
        <f ca="1">IF(intern2!T108&gt;0,
        IF(S$166="X",
              IF(COUNTBLANK(INDIRECT(ADDRESS(ROW(S272),MATCH(S$167,$166:$166,0),1,1)&amp;":"&amp;ADDRESS(ROW(S272),COLUMN(S272)-1,1,1),TRUE))&gt;0,"",
                    IF(COUNTIF(INDIRECT(ADDRESS(ROW(S272),MATCH(S$167,$166:$166,0),1,1)&amp;":"&amp;ADDRESS(ROW(S272),COLUMN(S272)-1,1,1),TRUE),"OK")&gt;0,"OK","NOK")),
              IF(S$8&gt;=VLOOKUP($A272,'2.2'!$D:$O,5,FALSE),"OK","NOK")),
         "")</f>
        <v/>
      </c>
      <c r="T272" s="1156" t="str">
        <f ca="1">IF(intern2!U108&gt;0,
        IF(T$166="X",
              IF(COUNTBLANK(INDIRECT(ADDRESS(ROW(T272),MATCH(T$167,$166:$166,0),1,1)&amp;":"&amp;ADDRESS(ROW(T272),COLUMN(T272)-1,1,1),TRUE))&gt;0,"",
                    IF(COUNTIF(INDIRECT(ADDRESS(ROW(T272),MATCH(T$167,$166:$166,0),1,1)&amp;":"&amp;ADDRESS(ROW(T272),COLUMN(T272)-1,1,1),TRUE),"OK")&gt;0,"OK","NOK")),
              IF(T$8&gt;=VLOOKUP($A272,'2.2'!$D:$O,5,FALSE),"OK","NOK")),
         "")</f>
        <v/>
      </c>
      <c r="U272" s="1156" t="str">
        <f ca="1">IF(intern2!V108&gt;0,
        IF(U$166="X",
              IF(COUNTBLANK(INDIRECT(ADDRESS(ROW(U272),MATCH(U$167,$166:$166,0),1,1)&amp;":"&amp;ADDRESS(ROW(U272),COLUMN(U272)-1,1,1),TRUE))&gt;0,"",
                    IF(COUNTIF(INDIRECT(ADDRESS(ROW(U272),MATCH(U$167,$166:$166,0),1,1)&amp;":"&amp;ADDRESS(ROW(U272),COLUMN(U272)-1,1,1),TRUE),"OK")&gt;0,"OK","NOK")),
              IF(U$8&gt;=VLOOKUP($A272,'2.2'!$D:$O,5,FALSE),"OK","NOK")),
         "")</f>
        <v/>
      </c>
      <c r="V272" s="1156" t="str">
        <f ca="1">IF(intern2!W108&gt;0,
        IF(V$166="X",
              IF(COUNTBLANK(INDIRECT(ADDRESS(ROW(V272),MATCH(V$167,$166:$166,0),1,1)&amp;":"&amp;ADDRESS(ROW(V272),COLUMN(V272)-1,1,1),TRUE))&gt;0,"",
                    IF(COUNTIF(INDIRECT(ADDRESS(ROW(V272),MATCH(V$167,$166:$166,0),1,1)&amp;":"&amp;ADDRESS(ROW(V272),COLUMN(V272)-1,1,1),TRUE),"OK")&gt;0,"OK","NOK")),
              IF(V$8&gt;=VLOOKUP($A272,'2.2'!$D:$O,5,FALSE),"OK","NOK")),
         "")</f>
        <v/>
      </c>
      <c r="W272" s="1156" t="str">
        <f ca="1">IF(intern2!X108&gt;0,
        IF(W$166="X",
              IF(COUNTBLANK(INDIRECT(ADDRESS(ROW(W272),MATCH(W$167,$166:$166,0),1,1)&amp;":"&amp;ADDRESS(ROW(W272),COLUMN(W272)-1,1,1),TRUE))&gt;0,"",
                    IF(COUNTIF(INDIRECT(ADDRESS(ROW(W272),MATCH(W$167,$166:$166,0),1,1)&amp;":"&amp;ADDRESS(ROW(W272),COLUMN(W272)-1,1,1),TRUE),"OK")&gt;0,"OK","NOK")),
              IF(W$8&gt;=VLOOKUP($A272,'2.2'!$D:$O,5,FALSE),"OK","NOK")),
         "")</f>
        <v/>
      </c>
      <c r="X272" s="1156" t="str">
        <f ca="1">IF(intern2!Y108&gt;0,
        IF(X$166="X",
              IF(COUNTBLANK(INDIRECT(ADDRESS(ROW(X272),MATCH(X$167,$166:$166,0),1,1)&amp;":"&amp;ADDRESS(ROW(X272),COLUMN(X272)-1,1,1),TRUE))&gt;0,"",
                    IF(COUNTIF(INDIRECT(ADDRESS(ROW(X272),MATCH(X$167,$166:$166,0),1,1)&amp;":"&amp;ADDRESS(ROW(X272),COLUMN(X272)-1,1,1),TRUE),"OK")&gt;0,"OK","NOK")),
              IF(X$8&gt;=VLOOKUP($A272,'2.2'!$D:$O,5,FALSE),"OK","NOK")),
         "")</f>
        <v/>
      </c>
      <c r="Y272" s="1170" t="str">
        <f ca="1">IF(intern2!Z108&gt;0,
        IF(Y$166="X",
              IF(COUNTBLANK(INDIRECT(ADDRESS(ROW(Y272),MATCH(Y$167,$166:$166,0),1,1)&amp;":"&amp;ADDRESS(ROW(Y272),COLUMN(Y272)-1,1,1),TRUE))&gt;0,"",
                    IF(COUNTIF(INDIRECT(ADDRESS(ROW(Y272),MATCH(Y$167,$166:$166,0),1,1)&amp;":"&amp;ADDRESS(ROW(Y272),COLUMN(Y272)-1,1,1),TRUE),"OK")&gt;0,"OK","NOK")),
              IF(Y$8&gt;=VLOOKUP($A272,'2.2'!$D:$O,5,FALSE),"OK","NOK")),
         "")</f>
        <v/>
      </c>
      <c r="Z272" s="1269" t="str">
        <f ca="1">IF(intern2!AA108&gt;0,
        IF(Z$166="X",
              IF(COUNTBLANK(INDIRECT(ADDRESS(ROW(Z272),MATCH(Z$167,$166:$166,0),1,1)&amp;":"&amp;ADDRESS(ROW(Z272),COLUMN(Z272)-1,1,1),TRUE))&gt;0,"",
                    IF(COUNTIF(INDIRECT(ADDRESS(ROW(Z272),MATCH(Z$167,$166:$166,0),1,1)&amp;":"&amp;ADDRESS(ROW(Z272),COLUMN(Z272)-1,1,1),TRUE),"OK")&gt;0,"OK","NOK")),
              IF(Z$8&gt;=VLOOKUP($A272,'2.2'!$D:$O,5,FALSE),"OK","NOK")),
         "")</f>
        <v/>
      </c>
      <c r="AA272" s="1156" t="str">
        <f ca="1">IF(intern2!AB108&gt;0,
        IF(AA$166="X",
              IF(COUNTBLANK(INDIRECT(ADDRESS(ROW(AA272),MATCH(AA$167,$166:$166,0),1,1)&amp;":"&amp;ADDRESS(ROW(AA272),COLUMN(AA272)-1,1,1),TRUE))&gt;0,"",
                    IF(COUNTIF(INDIRECT(ADDRESS(ROW(AA272),MATCH(AA$167,$166:$166,0),1,1)&amp;":"&amp;ADDRESS(ROW(AA272),COLUMN(AA272)-1,1,1),TRUE),"OK")&gt;0,"OK","NOK")),
              IF(AA$8&gt;=VLOOKUP($A272,'2.2'!$D:$O,5,FALSE),"OK","NOK")),
         "")</f>
        <v/>
      </c>
      <c r="AB272" s="1156" t="str">
        <f ca="1">IF(intern2!AC108&gt;0,
        IF(AB$166="X",
              IF(COUNTBLANK(INDIRECT(ADDRESS(ROW(AB272),MATCH(AB$167,$166:$166,0),1,1)&amp;":"&amp;ADDRESS(ROW(AB272),COLUMN(AB272)-1,1,1),TRUE))&gt;0,"",
                    IF(COUNTIF(INDIRECT(ADDRESS(ROW(AB272),MATCH(AB$167,$166:$166,0),1,1)&amp;":"&amp;ADDRESS(ROW(AB272),COLUMN(AB272)-1,1,1),TRUE),"OK")&gt;0,"OK","NOK")),
              IF(AB$8&gt;=VLOOKUP($A272,'2.2'!$D:$O,5,FALSE),"OK","NOK")),
         "")</f>
        <v/>
      </c>
      <c r="AC272" s="1156" t="str">
        <f ca="1">IF(intern2!AD108&gt;0,
        IF(AC$166="X",
              IF(COUNTBLANK(INDIRECT(ADDRESS(ROW(AC272),MATCH(AC$167,$166:$166,0),1,1)&amp;":"&amp;ADDRESS(ROW(AC272),COLUMN(AC272)-1,1,1),TRUE))&gt;0,"",
                    IF(COUNTIF(INDIRECT(ADDRESS(ROW(AC272),MATCH(AC$167,$166:$166,0),1,1)&amp;":"&amp;ADDRESS(ROW(AC272),COLUMN(AC272)-1,1,1),TRUE),"OK")&gt;0,"OK","NOK")),
              IF(AC$8&gt;=VLOOKUP($A272,'2.2'!$D:$O,5,FALSE),"OK","NOK")),
         "")</f>
        <v/>
      </c>
      <c r="AD272" s="1156" t="str">
        <f ca="1">IF(intern2!AE108&gt;0,
        IF(AD$166="X",
              IF(COUNTBLANK(INDIRECT(ADDRESS(ROW(AD272),MATCH(AD$167,$166:$166,0),1,1)&amp;":"&amp;ADDRESS(ROW(AD272),COLUMN(AD272)-1,1,1),TRUE))&gt;0,"",
                    IF(COUNTIF(INDIRECT(ADDRESS(ROW(AD272),MATCH(AD$167,$166:$166,0),1,1)&amp;":"&amp;ADDRESS(ROW(AD272),COLUMN(AD272)-1,1,1),TRUE),"OK")&gt;0,"OK","NOK")),
              IF(AD$8&gt;=VLOOKUP($A272,'2.2'!$D:$O,5,FALSE),"OK","NOK")),
         "")</f>
        <v/>
      </c>
      <c r="AE272" s="1160" t="str">
        <f ca="1">IF(intern2!AF108&gt;0,
        IF(AE$166="X",
              IF(COUNTBLANK(INDIRECT(ADDRESS(ROW(AE272),MATCH(AE$167,$166:$166,0),1,1)&amp;":"&amp;ADDRESS(ROW(AE272),COLUMN(AE272)-1,1,1),TRUE))&gt;0,"",
                    IF(COUNTIF(INDIRECT(ADDRESS(ROW(AE272),MATCH(AE$167,$166:$166,0),1,1)&amp;":"&amp;ADDRESS(ROW(AE272),COLUMN(AE272)-1,1,1),TRUE),"OK")&gt;0,"OK","NOK")),
              IF(AE$8&gt;=VLOOKUP($A272,'2.2'!$D:$O,5,FALSE),"OK","NOK")),
         "")</f>
        <v/>
      </c>
      <c r="AF272" s="1269" t="str">
        <f ca="1">IF(intern2!AG108&gt;0,
        IF(AF$166="X",
              IF(COUNTBLANK(INDIRECT(ADDRESS(ROW(AF272),MATCH(AF$167,$166:$166,0),1,1)&amp;":"&amp;ADDRESS(ROW(AF272),COLUMN(AF272)-1,1,1),TRUE))&gt;0,"",
                    IF(COUNTIF(INDIRECT(ADDRESS(ROW(AF272),MATCH(AF$167,$166:$166,0),1,1)&amp;":"&amp;ADDRESS(ROW(AF272),COLUMN(AF272)-1,1,1),TRUE),"OK")&gt;0,"OK","NOK")),
              IF(AF$8&gt;=VLOOKUP($A272,'2.2'!$D:$O,5,FALSE),"OK","NOK")),
         "")</f>
        <v/>
      </c>
      <c r="AG272" s="1160" t="str">
        <f ca="1">IF(intern2!AH108&gt;0,
        IF(AG$166="X",
              IF(COUNTBLANK(INDIRECT(ADDRESS(ROW(AG272),MATCH(AG$167,$166:$166,0),1,1)&amp;":"&amp;ADDRESS(ROW(AG272),COLUMN(AG272)-1,1,1),TRUE))&gt;0,"",
                    IF(COUNTIF(INDIRECT(ADDRESS(ROW(AG272),MATCH(AG$167,$166:$166,0),1,1)&amp;":"&amp;ADDRESS(ROW(AG272),COLUMN(AG272)-1,1,1),TRUE),"OK")&gt;0,"OK","NOK")),
              IF(AG$8&gt;=VLOOKUP($A272,'2.2'!$D:$O,5,FALSE),"OK","NOK")),
         "")</f>
        <v/>
      </c>
      <c r="AH272" s="1160" t="str">
        <f ca="1">IF(intern2!AI108&gt;0,
        IF(AH$166="X",
              IF(COUNTBLANK(INDIRECT(ADDRESS(ROW(AH272),MATCH(AH$167,$166:$166,0),1,1)&amp;":"&amp;ADDRESS(ROW(AH272),COLUMN(AH272)-1,1,1),TRUE))&gt;0,"",
                    IF(COUNTIF(INDIRECT(ADDRESS(ROW(AH272),MATCH(AH$167,$166:$166,0),1,1)&amp;":"&amp;ADDRESS(ROW(AH272),COLUMN(AH272)-1,1,1),TRUE),"OK")&gt;0,"OK","NOK")),
              IF(AH$8&gt;=VLOOKUP($A272,'2.2'!$D:$O,5,FALSE),"OK","NOK")),
         "")</f>
        <v/>
      </c>
      <c r="AI272" s="1156" t="str">
        <f ca="1">IF(intern2!AJ108&gt;0,
        IF(AI$166="X",
              IF(COUNTBLANK(INDIRECT(ADDRESS(ROW(AI272),MATCH(AI$167,$166:$166,0),1,1)&amp;":"&amp;ADDRESS(ROW(AI272),COLUMN(AI272)-1,1,1),TRUE))&gt;0,"",
                    IF(COUNTIF(INDIRECT(ADDRESS(ROW(AI272),MATCH(AI$167,$166:$166,0),1,1)&amp;":"&amp;ADDRESS(ROW(AI272),COLUMN(AI272)-1,1,1),TRUE),"OK")&gt;0,"OK","NOK")),
              IF(AI$8&gt;=VLOOKUP($A272,'2.2'!$D:$O,5,FALSE),"OK","NOK")),
         "")</f>
        <v/>
      </c>
      <c r="AJ272" s="1156" t="str">
        <f ca="1">IF(intern2!AK108&gt;0,
        IF(AJ$166="X",
              IF(COUNTBLANK(INDIRECT(ADDRESS(ROW(AJ272),MATCH(AJ$167,$166:$166,0),1,1)&amp;":"&amp;ADDRESS(ROW(AJ272),COLUMN(AJ272)-1,1,1),TRUE))&gt;0,"",
                    IF(COUNTIF(INDIRECT(ADDRESS(ROW(AJ272),MATCH(AJ$167,$166:$166,0),1,1)&amp;":"&amp;ADDRESS(ROW(AJ272),COLUMN(AJ272)-1,1,1),TRUE),"OK")&gt;0,"OK","NOK")),
              IF(AJ$8&gt;=VLOOKUP($A272,'2.2'!$D:$O,5,FALSE),"OK","NOK")),
         "")</f>
        <v/>
      </c>
      <c r="AK272" s="1156" t="str">
        <f ca="1">IF(intern2!AL108&gt;0,
        IF(AK$166="X",
              IF(COUNTBLANK(INDIRECT(ADDRESS(ROW(AK272),MATCH(AK$167,$166:$166,0),1,1)&amp;":"&amp;ADDRESS(ROW(AK272),COLUMN(AK272)-1,1,1),TRUE))&gt;0,"",
                    IF(COUNTIF(INDIRECT(ADDRESS(ROW(AK272),MATCH(AK$167,$166:$166,0),1,1)&amp;":"&amp;ADDRESS(ROW(AK272),COLUMN(AK272)-1,1,1),TRUE),"OK")&gt;0,"OK","NOK")),
              IF(AK$8&gt;=VLOOKUP($A272,'2.2'!$D:$O,5,FALSE),"OK","NOK")),
         "")</f>
        <v/>
      </c>
      <c r="AL272" s="1156" t="str">
        <f ca="1">IF(intern2!AM108&gt;0,
        IF(AL$166="X",
              IF(COUNTBLANK(INDIRECT(ADDRESS(ROW(AL272),MATCH(AL$167,$166:$166,0),1,1)&amp;":"&amp;ADDRESS(ROW(AL272),COLUMN(AL272)-1,1,1),TRUE))&gt;0,"",
                    IF(COUNTIF(INDIRECT(ADDRESS(ROW(AL272),MATCH(AL$167,$166:$166,0),1,1)&amp;":"&amp;ADDRESS(ROW(AL272),COLUMN(AL272)-1,1,1),TRUE),"OK")&gt;0,"OK","NOK")),
              IF(AL$8&gt;=VLOOKUP($A272,'2.2'!$D:$O,5,FALSE),"OK","NOK")),
         "")</f>
        <v/>
      </c>
      <c r="AM272" s="1269" t="str">
        <f ca="1">IF(intern2!AN108&gt;0,
        IF(AM$166="X",
              IF(COUNTBLANK(INDIRECT(ADDRESS(ROW(AM272),MATCH(AM$167,$166:$166,0),1,1)&amp;":"&amp;ADDRESS(ROW(AM272),COLUMN(AM272)-1,1,1),TRUE))&gt;0,"",
                    IF(COUNTIF(INDIRECT(ADDRESS(ROW(AM272),MATCH(AM$167,$166:$166,0),1,1)&amp;":"&amp;ADDRESS(ROW(AM272),COLUMN(AM272)-1,1,1),TRUE),"OK")&gt;0,"OK","NOK")),
              IF(AM$8&gt;=VLOOKUP($A272,'2.2'!$D:$O,5,FALSE),"OK","NOK")),
         "")</f>
        <v/>
      </c>
      <c r="AN272" s="1170" t="str">
        <f ca="1">IF(intern2!AO108&gt;0,
        IF(AN$166="X",
              IF(COUNTBLANK(INDIRECT(ADDRESS(ROW(AN272),MATCH(AN$167,$166:$166,0),1,1)&amp;":"&amp;ADDRESS(ROW(AN272),COLUMN(AN272)-1,1,1),TRUE))&gt;0,"",
                    IF(COUNTIF(INDIRECT(ADDRESS(ROW(AN272),MATCH(AN$167,$166:$166,0),1,1)&amp;":"&amp;ADDRESS(ROW(AN272),COLUMN(AN272)-1,1,1),TRUE),"OK")&gt;0,"OK","NOK")),
              IF(AN$8&gt;=VLOOKUP($A272,'2.2'!$D:$O,5,FALSE),"OK","NOK")),
         "")</f>
        <v/>
      </c>
      <c r="AO272" s="1156" t="str">
        <f ca="1">IF(intern2!AP108&gt;0,
        IF(AO$166="X",
              IF(COUNTBLANK(INDIRECT(ADDRESS(ROW(AO272),MATCH(AO$167,$166:$166,0),1,1)&amp;":"&amp;ADDRESS(ROW(AO272),COLUMN(AO272)-1,1,1),TRUE))&gt;0,"",
                    IF(COUNTIF(INDIRECT(ADDRESS(ROW(AO272),MATCH(AO$167,$166:$166,0),1,1)&amp;":"&amp;ADDRESS(ROW(AO272),COLUMN(AO272)-1,1,1),TRUE),"OK")&gt;0,"OK","NOK")),
              IF(AO$8&gt;=VLOOKUP($A272,'2.2'!$D:$O,5,FALSE),"OK","NOK")),
         "")</f>
        <v/>
      </c>
      <c r="AP272" s="1156" t="str">
        <f ca="1">IF(intern2!AQ108&gt;0,
        IF(AP$166="X",
              IF(COUNTBLANK(INDIRECT(ADDRESS(ROW(AP272),MATCH(AP$167,$166:$166,0),1,1)&amp;":"&amp;ADDRESS(ROW(AP272),COLUMN(AP272)-1,1,1),TRUE))&gt;0,"",
                    IF(COUNTIF(INDIRECT(ADDRESS(ROW(AP272),MATCH(AP$167,$166:$166,0),1,1)&amp;":"&amp;ADDRESS(ROW(AP272),COLUMN(AP272)-1,1,1),TRUE),"OK")&gt;0,"OK","NOK")),
              IF(AP$8&gt;=VLOOKUP($A272,'2.2'!$D:$O,5,FALSE),"OK","NOK")),
         "")</f>
        <v/>
      </c>
      <c r="AQ272" s="1269" t="str">
        <f ca="1">IF(intern2!AR108&gt;0,
        IF(AQ$166="X",
              IF(COUNTBLANK(INDIRECT(ADDRESS(ROW(AQ272),MATCH(AQ$167,$166:$166,0),1,1)&amp;":"&amp;ADDRESS(ROW(AQ272),COLUMN(AQ272)-1,1,1),TRUE))&gt;0,"",
                    IF(COUNTIF(INDIRECT(ADDRESS(ROW(AQ272),MATCH(AQ$167,$166:$166,0),1,1)&amp;":"&amp;ADDRESS(ROW(AQ272),COLUMN(AQ272)-1,1,1),TRUE),"OK")&gt;0,"OK","NOK")),
              IF(AQ$8&gt;=VLOOKUP($A272,'2.2'!$D:$O,5,FALSE),"OK","NOK")),
         "")</f>
        <v/>
      </c>
      <c r="AR272" s="1156" t="str">
        <f ca="1">IF(intern2!AS108&gt;0,
        IF(AR$166="X",
              IF(COUNTBLANK(INDIRECT(ADDRESS(ROW(AR272),MATCH(AR$167,$166:$166,0),1,1)&amp;":"&amp;ADDRESS(ROW(AR272),COLUMN(AR272)-1,1,1),TRUE))&gt;0,"",
                    IF(COUNTIF(INDIRECT(ADDRESS(ROW(AR272),MATCH(AR$167,$166:$166,0),1,1)&amp;":"&amp;ADDRESS(ROW(AR272),COLUMN(AR272)-1,1,1),TRUE),"OK")&gt;0,"OK","NOK")),
              IF(AR$8&gt;=VLOOKUP($A272,'2.2'!$D:$O,5,FALSE),"OK","NOK")),
         "")</f>
        <v/>
      </c>
      <c r="AS272" s="1156" t="str">
        <f ca="1">IF(intern2!AT108&gt;0,
        IF(AS$166="X",
              IF(COUNTBLANK(INDIRECT(ADDRESS(ROW(AS272),MATCH(AS$167,$166:$166,0),1,1)&amp;":"&amp;ADDRESS(ROW(AS272),COLUMN(AS272)-1,1,1),TRUE))&gt;0,"",
                    IF(COUNTIF(INDIRECT(ADDRESS(ROW(AS272),MATCH(AS$167,$166:$166,0),1,1)&amp;":"&amp;ADDRESS(ROW(AS272),COLUMN(AS272)-1,1,1),TRUE),"OK")&gt;0,"OK","NOK")),
              IF(AS$8&gt;=VLOOKUP($A272,'2.2'!$D:$O,5,FALSE),"OK","NOK")),
         "")</f>
        <v/>
      </c>
      <c r="AT272" s="1269" t="str">
        <f ca="1">IF(intern2!AU108&gt;0,
        IF(AT$166="X",
              IF(COUNTBLANK(INDIRECT(ADDRESS(ROW(AT272),MATCH(AT$167,$166:$166,0),1,1)&amp;":"&amp;ADDRESS(ROW(AT272),COLUMN(AT272)-1,1,1),TRUE))&gt;0,"",
                    IF(COUNTIF(INDIRECT(ADDRESS(ROW(AT272),MATCH(AT$167,$166:$166,0),1,1)&amp;":"&amp;ADDRESS(ROW(AT272),COLUMN(AT272)-1,1,1),TRUE),"OK")&gt;0,"OK","NOK")),
              IF(AT$8&gt;=VLOOKUP($A272,'2.2'!$D:$O,5,FALSE),"OK","NOK")),
         "")</f>
        <v/>
      </c>
      <c r="AU272" s="1156" t="str">
        <f ca="1">IF(intern2!AV108&gt;0,
        IF(AU$166="X",
              IF(COUNTBLANK(INDIRECT(ADDRESS(ROW(AU272),MATCH(AU$167,$166:$166,0),1,1)&amp;":"&amp;ADDRESS(ROW(AU272),COLUMN(AU272)-1,1,1),TRUE))&gt;0,"",
                    IF(COUNTIF(INDIRECT(ADDRESS(ROW(AU272),MATCH(AU$167,$166:$166,0),1,1)&amp;":"&amp;ADDRESS(ROW(AU272),COLUMN(AU272)-1,1,1),TRUE),"OK")&gt;0,"OK","NOK")),
              IF(AU$8&gt;=VLOOKUP($A272,'2.2'!$D:$O,5,FALSE),"OK","NOK")),
         "")</f>
        <v/>
      </c>
      <c r="AV272" s="1156" t="str">
        <f ca="1">IF(intern2!AW108&gt;0,
        IF(AV$166="X",
              IF(COUNTBLANK(INDIRECT(ADDRESS(ROW(AV272),MATCH(AV$167,$166:$166,0),1,1)&amp;":"&amp;ADDRESS(ROW(AV272),COLUMN(AV272)-1,1,1),TRUE))&gt;0,"",
                    IF(COUNTIF(INDIRECT(ADDRESS(ROW(AV272),MATCH(AV$167,$166:$166,0),1,1)&amp;":"&amp;ADDRESS(ROW(AV272),COLUMN(AV272)-1,1,1),TRUE),"OK")&gt;0,"OK","NOK")),
              IF(AV$8&gt;=VLOOKUP($A272,'2.2'!$D:$O,5,FALSE),"OK","NOK")),
         "")</f>
        <v/>
      </c>
      <c r="AW272" s="1156" t="str">
        <f ca="1">IF(intern2!AX108&gt;0,
        IF(AW$166="X",
              IF(COUNTBLANK(INDIRECT(ADDRESS(ROW(AW272),MATCH(AW$167,$166:$166,0),1,1)&amp;":"&amp;ADDRESS(ROW(AW272),COLUMN(AW272)-1,1,1),TRUE))&gt;0,"",
                    IF(COUNTIF(INDIRECT(ADDRESS(ROW(AW272),MATCH(AW$167,$166:$166,0),1,1)&amp;":"&amp;ADDRESS(ROW(AW272),COLUMN(AW272)-1,1,1),TRUE),"OK")&gt;0,"OK","NOK")),
              IF(AW$8&gt;=VLOOKUP($A272,'2.2'!$D:$O,5,FALSE),"OK","NOK")),
         "")</f>
        <v/>
      </c>
      <c r="AX272" s="1156" t="str">
        <f ca="1">IF(intern2!AY108&gt;0,
        IF(AX$166="X",
              IF(COUNTBLANK(INDIRECT(ADDRESS(ROW(AX272),MATCH(AX$167,$166:$166,0),1,1)&amp;":"&amp;ADDRESS(ROW(AX272),COLUMN(AX272)-1,1,1),TRUE))&gt;0,"",
                    IF(COUNTIF(INDIRECT(ADDRESS(ROW(AX272),MATCH(AX$167,$166:$166,0),1,1)&amp;":"&amp;ADDRESS(ROW(AX272),COLUMN(AX272)-1,1,1),TRUE),"OK")&gt;0,"OK","NOK")),
              IF(AX$8&gt;=VLOOKUP($A272,'2.2'!$D:$O,5,FALSE),"OK","NOK")),
         "")</f>
        <v/>
      </c>
      <c r="AY272" s="1156" t="str">
        <f ca="1">IF(intern2!AZ108&gt;0,
        IF(AY$166="X",
              IF(COUNTBLANK(INDIRECT(ADDRESS(ROW(AY272),MATCH(AY$167,$166:$166,0),1,1)&amp;":"&amp;ADDRESS(ROW(AY272),COLUMN(AY272)-1,1,1),TRUE))&gt;0,"",
                    IF(COUNTIF(INDIRECT(ADDRESS(ROW(AY272),MATCH(AY$167,$166:$166,0),1,1)&amp;":"&amp;ADDRESS(ROW(AY272),COLUMN(AY272)-1,1,1),TRUE),"OK")&gt;0,"OK","NOK")),
              IF(AY$8&gt;=VLOOKUP($A272,'2.2'!$D:$O,5,FALSE),"OK","NOK")),
         "")</f>
        <v/>
      </c>
      <c r="AZ272" s="1269" t="str">
        <f ca="1">IF(intern2!BA108&gt;0,
        IF(AZ$166="X",
              IF(COUNTBLANK(INDIRECT(ADDRESS(ROW(AZ272),MATCH(AZ$167,$166:$166,0),1,1)&amp;":"&amp;ADDRESS(ROW(AZ272),COLUMN(AZ272)-1,1,1),TRUE))&gt;0,"",
                    IF(COUNTIF(INDIRECT(ADDRESS(ROW(AZ272),MATCH(AZ$167,$166:$166,0),1,1)&amp;":"&amp;ADDRESS(ROW(AZ272),COLUMN(AZ272)-1,1,1),TRUE),"OK")&gt;0,"OK","NOK")),
              IF(AZ$8&gt;=VLOOKUP($A272,'2.2'!$D:$O,5,FALSE),"OK","NOK")),
         "")</f>
        <v/>
      </c>
      <c r="BA272" s="1156" t="str">
        <f ca="1">IF(intern2!BB108&gt;0,
        IF(BA$166="X",
              IF(COUNTBLANK(INDIRECT(ADDRESS(ROW(BA272),MATCH(BA$167,$166:$166,0),1,1)&amp;":"&amp;ADDRESS(ROW(BA272),COLUMN(BA272)-1,1,1),TRUE))&gt;0,"",
                    IF(COUNTIF(INDIRECT(ADDRESS(ROW(BA272),MATCH(BA$167,$166:$166,0),1,1)&amp;":"&amp;ADDRESS(ROW(BA272),COLUMN(BA272)-1,1,1),TRUE),"OK")&gt;0,"OK","NOK")),
              IF(BA$8&gt;=VLOOKUP($A272,'2.2'!$D:$O,5,FALSE),"OK","NOK")),
         "")</f>
        <v/>
      </c>
      <c r="BB272" s="1156" t="str">
        <f ca="1">IF(intern2!BC108&gt;0,
        IF(BB$166="X",
              IF(COUNTBLANK(INDIRECT(ADDRESS(ROW(BB272),MATCH(BB$167,$166:$166,0),1,1)&amp;":"&amp;ADDRESS(ROW(BB272),COLUMN(BB272)-1,1,1),TRUE))&gt;0,"",
                    IF(COUNTIF(INDIRECT(ADDRESS(ROW(BB272),MATCH(BB$167,$166:$166,0),1,1)&amp;":"&amp;ADDRESS(ROW(BB272),COLUMN(BB272)-1,1,1),TRUE),"OK")&gt;0,"OK","NOK")),
              IF(BB$8&gt;=VLOOKUP($A272,'2.2'!$D:$O,5,FALSE),"OK","NOK")),
         "")</f>
        <v/>
      </c>
      <c r="BC272" s="1156" t="str">
        <f ca="1">IF(intern2!BD108&gt;0,
        IF(BC$166="X",
              IF(COUNTBLANK(INDIRECT(ADDRESS(ROW(BC272),MATCH(BC$167,$166:$166,0),1,1)&amp;":"&amp;ADDRESS(ROW(BC272),COLUMN(BC272)-1,1,1),TRUE))&gt;0,"",
                    IF(COUNTIF(INDIRECT(ADDRESS(ROW(BC272),MATCH(BC$167,$166:$166,0),1,1)&amp;":"&amp;ADDRESS(ROW(BC272),COLUMN(BC272)-1,1,1),TRUE),"OK")&gt;0,"OK","NOK")),
              IF(BC$8&gt;=VLOOKUP($A272,'2.2'!$D:$O,5,FALSE),"OK","NOK")),
         "")</f>
        <v/>
      </c>
      <c r="BD272" s="1156" t="str">
        <f ca="1">IF(intern2!BE108&gt;0,
        IF(BD$166="X",
              IF(COUNTBLANK(INDIRECT(ADDRESS(ROW(BD272),MATCH(BD$167,$166:$166,0),1,1)&amp;":"&amp;ADDRESS(ROW(BD272),COLUMN(BD272)-1,1,1),TRUE))&gt;0,"",
                    IF(COUNTIF(INDIRECT(ADDRESS(ROW(BD272),MATCH(BD$167,$166:$166,0),1,1)&amp;":"&amp;ADDRESS(ROW(BD272),COLUMN(BD272)-1,1,1),TRUE),"OK")&gt;0,"OK","NOK")),
              IF(BD$8&gt;=VLOOKUP($A272,'2.2'!$D:$O,5,FALSE),"OK","NOK")),
         "")</f>
        <v/>
      </c>
      <c r="BE272" s="1156" t="str">
        <f ca="1">IF(intern2!BF108&gt;0,
        IF(BE$166="X",
              IF(COUNTBLANK(INDIRECT(ADDRESS(ROW(BE272),MATCH(BE$167,$166:$166,0),1,1)&amp;":"&amp;ADDRESS(ROW(BE272),COLUMN(BE272)-1,1,1),TRUE))&gt;0,"",
                    IF(COUNTIF(INDIRECT(ADDRESS(ROW(BE272),MATCH(BE$167,$166:$166,0),1,1)&amp;":"&amp;ADDRESS(ROW(BE272),COLUMN(BE272)-1,1,1),TRUE),"OK")&gt;0,"OK","NOK")),
              IF(BE$8&gt;=VLOOKUP($A272,'2.2'!$D:$O,5,FALSE),"OK","NOK")),
         "")</f>
        <v/>
      </c>
      <c r="BF272" s="1170" t="str">
        <f ca="1">IF(intern2!BG108&gt;0,
        IF(BF$166="X",
              IF(COUNTBLANK(INDIRECT(ADDRESS(ROW(BF272),MATCH(BF$167,$166:$166,0),1,1)&amp;":"&amp;ADDRESS(ROW(BF272),COLUMN(BF272)-1,1,1),TRUE))&gt;0,"",
                    IF(COUNTIF(INDIRECT(ADDRESS(ROW(BF272),MATCH(BF$167,$166:$166,0),1,1)&amp;":"&amp;ADDRESS(ROW(BF272),COLUMN(BF272)-1,1,1),TRUE),"OK")&gt;0,"OK","NOK")),
              IF(BF$8&gt;=VLOOKUP($A272,'2.2'!$D:$O,5,FALSE),"OK","NOK")),
         "")</f>
        <v/>
      </c>
      <c r="BG272" s="1269" t="str">
        <f ca="1">IF(intern2!BH108&gt;0,
        IF(BG$166="X",
              IF(COUNTBLANK(INDIRECT(ADDRESS(ROW(BG272),MATCH(BG$167,$166:$166,0),1,1)&amp;":"&amp;ADDRESS(ROW(BG272),COLUMN(BG272)-1,1,1),TRUE))&gt;0,"",
                    IF(COUNTIF(INDIRECT(ADDRESS(ROW(BG272),MATCH(BG$167,$166:$166,0),1,1)&amp;":"&amp;ADDRESS(ROW(BG272),COLUMN(BG272)-1,1,1),TRUE),"OK")&gt;0,"OK","NOK")),
              IF(BG$8&gt;=VLOOKUP($A272,'2.2'!$D:$O,5,FALSE),"OK","NOK")),
         "")</f>
        <v/>
      </c>
      <c r="BH272" s="1176" t="str">
        <f t="shared" ca="1" si="77"/>
        <v>NOK</v>
      </c>
      <c r="BI272" s="1176"/>
    </row>
    <row r="273" spans="1:61" x14ac:dyDescent="0.25">
      <c r="A273" s="716" t="str">
        <f t="shared" ref="A273:B273" si="117">+A113</f>
        <v>BEW3</v>
      </c>
      <c r="B273" s="1157" t="str">
        <f t="shared" si="117"/>
        <v>Chirurgia della mano</v>
      </c>
      <c r="C273" s="1156" t="str">
        <f ca="1">IF(intern2!D109&gt;0,
        IF(C$166="X",
              IF(COUNTBLANK(INDIRECT(ADDRESS(ROW(C273),MATCH(C$167,$166:$166,0),1,1)&amp;":"&amp;ADDRESS(ROW(C273),COLUMN(C273)-1,1,1),TRUE))&gt;0,"",
                    IF(COUNTIF(INDIRECT(ADDRESS(ROW(C273),MATCH(C$167,$166:$166,0),1,1)&amp;":"&amp;ADDRESS(ROW(C273),COLUMN(C273)-1,1,1),TRUE),"OK")&gt;0,"OK","NOK")),
              IF(C$8&gt;=VLOOKUP($A273,'2.2'!$D:$O,5,FALSE),"OK","NOK")),
         "")</f>
        <v/>
      </c>
      <c r="D273" s="1156" t="str">
        <f ca="1">IF(intern2!E109&gt;0,
        IF(D$166="X",
              IF(COUNTBLANK(INDIRECT(ADDRESS(ROW(D273),MATCH(D$167,$166:$166,0),1,1)&amp;":"&amp;ADDRESS(ROW(D273),COLUMN(D273)-1,1,1),TRUE))&gt;0,"",
                    IF(COUNTIF(INDIRECT(ADDRESS(ROW(D273),MATCH(D$167,$166:$166,0),1,1)&amp;":"&amp;ADDRESS(ROW(D273),COLUMN(D273)-1,1,1),TRUE),"OK")&gt;0,"OK","NOK")),
              IF(D$8&gt;=VLOOKUP($A273,'2.2'!$D:$O,5,FALSE),"OK","NOK")),
         "")</f>
        <v/>
      </c>
      <c r="E273" s="1156" t="str">
        <f ca="1">IF(intern2!F109&gt;0,
        IF(E$166="X",
              IF(COUNTBLANK(INDIRECT(ADDRESS(ROW(E273),MATCH(E$167,$166:$166,0),1,1)&amp;":"&amp;ADDRESS(ROW(E273),COLUMN(E273)-1,1,1),TRUE))&gt;0,"",
                    IF(COUNTIF(INDIRECT(ADDRESS(ROW(E273),MATCH(E$167,$166:$166,0),1,1)&amp;":"&amp;ADDRESS(ROW(E273),COLUMN(E273)-1,1,1),TRUE),"OK")&gt;0,"OK","NOK")),
              IF(E$8&gt;=VLOOKUP($A273,'2.2'!$D:$O,5,FALSE),"OK","NOK")),
         "")</f>
        <v/>
      </c>
      <c r="F273" s="1156" t="str">
        <f ca="1">IF(intern2!G109&gt;0,
        IF(F$166="X",
              IF(COUNTBLANK(INDIRECT(ADDRESS(ROW(F273),MATCH(F$167,$166:$166,0),1,1)&amp;":"&amp;ADDRESS(ROW(F273),COLUMN(F273)-1,1,1),TRUE))&gt;0,"",
                    IF(COUNTIF(INDIRECT(ADDRESS(ROW(F273),MATCH(F$167,$166:$166,0),1,1)&amp;":"&amp;ADDRESS(ROW(F273),COLUMN(F273)-1,1,1),TRUE),"OK")&gt;0,"OK","NOK")),
              IF(F$8&gt;=VLOOKUP($A273,'2.2'!$D:$O,5,FALSE),"OK","NOK")),
         "")</f>
        <v/>
      </c>
      <c r="G273" s="1156" t="str">
        <f ca="1">IF(intern2!H109&gt;0,
        IF(G$166="X",
              IF(COUNTBLANK(INDIRECT(ADDRESS(ROW(G273),MATCH(G$167,$166:$166,0),1,1)&amp;":"&amp;ADDRESS(ROW(G273),COLUMN(G273)-1,1,1),TRUE))&gt;0,"",
                    IF(COUNTIF(INDIRECT(ADDRESS(ROW(G273),MATCH(G$167,$166:$166,0),1,1)&amp;":"&amp;ADDRESS(ROW(G273),COLUMN(G273)-1,1,1),TRUE),"OK")&gt;0,"OK","NOK")),
              IF(G$8&gt;=VLOOKUP($A273,'2.2'!$D:$O,5,FALSE),"OK","NOK")),
         "")</f>
        <v/>
      </c>
      <c r="H273" s="1156" t="str">
        <f ca="1">IF(intern2!I109&gt;0,
        IF(H$166="X",
              IF(COUNTBLANK(INDIRECT(ADDRESS(ROW(H273),MATCH(H$167,$166:$166,0),1,1)&amp;":"&amp;ADDRESS(ROW(H273),COLUMN(H273)-1,1,1),TRUE))&gt;0,"",
                    IF(COUNTIF(INDIRECT(ADDRESS(ROW(H273),MATCH(H$167,$166:$166,0),1,1)&amp;":"&amp;ADDRESS(ROW(H273),COLUMN(H273)-1,1,1),TRUE),"OK")&gt;0,"OK","NOK")),
              IF(H$8&gt;=VLOOKUP($A273,'2.2'!$D:$O,5,FALSE),"OK","NOK")),
         "")</f>
        <v/>
      </c>
      <c r="I273" s="1269" t="str">
        <f ca="1">IF(intern2!J109&gt;0,
        IF(I$166="X",
              IF(COUNTBLANK(INDIRECT(ADDRESS(ROW(I273),MATCH(I$167,$166:$166,0),1,1)&amp;":"&amp;ADDRESS(ROW(I273),COLUMN(I273)-1,1,1),TRUE))&gt;0,"",
                    IF(COUNTIF(INDIRECT(ADDRESS(ROW(I273),MATCH(I$167,$166:$166,0),1,1)&amp;":"&amp;ADDRESS(ROW(I273),COLUMN(I273)-1,1,1),TRUE),"OK")&gt;0,"OK","NOK")),
              IF(I$8&gt;=VLOOKUP($A273,'2.2'!$D:$O,5,FALSE),"OK","NOK")),
         "")</f>
        <v/>
      </c>
      <c r="J273" s="1159" t="str">
        <f ca="1">IF(intern2!K109&gt;0,
        IF(J$166="X",
              IF(COUNTBLANK(INDIRECT(ADDRESS(ROW(J273),MATCH(J$167,$166:$166,0),1,1)&amp;":"&amp;ADDRESS(ROW(J273),COLUMN(J273)-1,1,1),TRUE))&gt;0,"",
                    IF(COUNTIF(INDIRECT(ADDRESS(ROW(J273),MATCH(J$167,$166:$166,0),1,1)&amp;":"&amp;ADDRESS(ROW(J273),COLUMN(J273)-1,1,1),TRUE),"OK")&gt;0,"OK","NOK")),
              IF(J$8&gt;=VLOOKUP($A273,'2.2'!$D:$O,5,FALSE),"OK","NOK")),
         "")</f>
        <v/>
      </c>
      <c r="K273" s="1156" t="str">
        <f ca="1">IF(intern2!L109&gt;0,
        IF(K$166="X",
              IF(COUNTBLANK(INDIRECT(ADDRESS(ROW(K273),MATCH(K$167,$166:$166,0),1,1)&amp;":"&amp;ADDRESS(ROW(K273),COLUMN(K273)-1,1,1),TRUE))&gt;0,"",
                    IF(COUNTIF(INDIRECT(ADDRESS(ROW(K273),MATCH(K$167,$166:$166,0),1,1)&amp;":"&amp;ADDRESS(ROW(K273),COLUMN(K273)-1,1,1),TRUE),"OK")&gt;0,"OK","NOK")),
              IF(K$8&gt;=VLOOKUP($A273,'2.2'!$D:$O,5,FALSE),"OK","NOK")),
         "")</f>
        <v>NOK</v>
      </c>
      <c r="L273" s="1156" t="str">
        <f ca="1">IF(intern2!M109&gt;0,
        IF(L$166="X",
              IF(COUNTBLANK(INDIRECT(ADDRESS(ROW(L273),MATCH(L$167,$166:$166,0),1,1)&amp;":"&amp;ADDRESS(ROW(L273),COLUMN(L273)-1,1,1),TRUE))&gt;0,"",
                    IF(COUNTIF(INDIRECT(ADDRESS(ROW(L273),MATCH(L$167,$166:$166,0),1,1)&amp;":"&amp;ADDRESS(ROW(L273),COLUMN(L273)-1,1,1),TRUE),"OK")&gt;0,"OK","NOK")),
              IF(L$8&gt;=VLOOKUP($A273,'2.2'!$D:$O,5,FALSE),"OK","NOK")),
         "")</f>
        <v/>
      </c>
      <c r="M273" s="1156" t="str">
        <f ca="1">IF(intern2!N109&gt;0,
        IF(M$166="X",
              IF(COUNTBLANK(INDIRECT(ADDRESS(ROW(M273),MATCH(M$167,$166:$166,0),1,1)&amp;":"&amp;ADDRESS(ROW(M273),COLUMN(M273)-1,1,1),TRUE))&gt;0,"",
                    IF(COUNTIF(INDIRECT(ADDRESS(ROW(M273),MATCH(M$167,$166:$166,0),1,1)&amp;":"&amp;ADDRESS(ROW(M273),COLUMN(M273)-1,1,1),TRUE),"OK")&gt;0,"OK","NOK")),
              IF(M$8&gt;=VLOOKUP($A273,'2.2'!$D:$O,5,FALSE),"OK","NOK")),
         "")</f>
        <v/>
      </c>
      <c r="N273" s="1156" t="str">
        <f ca="1">IF(intern2!O109&gt;0,
        IF(N$166="X",
              IF(COUNTBLANK(INDIRECT(ADDRESS(ROW(N273),MATCH(N$167,$166:$166,0),1,1)&amp;":"&amp;ADDRESS(ROW(N273),COLUMN(N273)-1,1,1),TRUE))&gt;0,"",
                    IF(COUNTIF(INDIRECT(ADDRESS(ROW(N273),MATCH(N$167,$166:$166,0),1,1)&amp;":"&amp;ADDRESS(ROW(N273),COLUMN(N273)-1,1,1),TRUE),"OK")&gt;0,"OK","NOK")),
              IF(N$8&gt;=VLOOKUP($A273,'2.2'!$D:$O,5,FALSE),"OK","NOK")),
         "")</f>
        <v/>
      </c>
      <c r="O273" s="1156" t="str">
        <f ca="1">IF(intern2!P109&gt;0,
        IF(O$166="X",
              IF(COUNTBLANK(INDIRECT(ADDRESS(ROW(O273),MATCH(O$167,$166:$166,0),1,1)&amp;":"&amp;ADDRESS(ROW(O273),COLUMN(O273)-1,1,1),TRUE))&gt;0,"",
                    IF(COUNTIF(INDIRECT(ADDRESS(ROW(O273),MATCH(O$167,$166:$166,0),1,1)&amp;":"&amp;ADDRESS(ROW(O273),COLUMN(O273)-1,1,1),TRUE),"OK")&gt;0,"OK","NOK")),
              IF(O$8&gt;=VLOOKUP($A273,'2.2'!$D:$O,5,FALSE),"OK","NOK")),
         "")</f>
        <v/>
      </c>
      <c r="P273" s="1156" t="str">
        <f ca="1">IF(intern2!Q109&gt;0,
        IF(P$166="X",
              IF(COUNTBLANK(INDIRECT(ADDRESS(ROW(P273),MATCH(P$167,$166:$166,0),1,1)&amp;":"&amp;ADDRESS(ROW(P273),COLUMN(P273)-1,1,1),TRUE))&gt;0,"",
                    IF(COUNTIF(INDIRECT(ADDRESS(ROW(P273),MATCH(P$167,$166:$166,0),1,1)&amp;":"&amp;ADDRESS(ROW(P273),COLUMN(P273)-1,1,1),TRUE),"OK")&gt;0,"OK","NOK")),
              IF(P$8&gt;=VLOOKUP($A273,'2.2'!$D:$O,5,FALSE),"OK","NOK")),
         "")</f>
        <v/>
      </c>
      <c r="Q273" s="1156" t="str">
        <f ca="1">IF(intern2!R109&gt;0,
        IF(Q$166="X",
              IF(COUNTBLANK(INDIRECT(ADDRESS(ROW(Q273),MATCH(Q$167,$166:$166,0),1,1)&amp;":"&amp;ADDRESS(ROW(Q273),COLUMN(Q273)-1,1,1),TRUE))&gt;0,"",
                    IF(COUNTIF(INDIRECT(ADDRESS(ROW(Q273),MATCH(Q$167,$166:$166,0),1,1)&amp;":"&amp;ADDRESS(ROW(Q273),COLUMN(Q273)-1,1,1),TRUE),"OK")&gt;0,"OK","NOK")),
              IF(Q$8&gt;=VLOOKUP($A273,'2.2'!$D:$O,5,FALSE),"OK","NOK")),
         "")</f>
        <v/>
      </c>
      <c r="R273" s="1159" t="str">
        <f ca="1">IF(intern2!S109&gt;0,
        IF(R$166="X",
              IF(COUNTBLANK(INDIRECT(ADDRESS(ROW(R273),MATCH(R$167,$166:$166,0),1,1)&amp;":"&amp;ADDRESS(ROW(R273),COLUMN(R273)-1,1,1),TRUE))&gt;0,"",
                    IF(COUNTIF(INDIRECT(ADDRESS(ROW(R273),MATCH(R$167,$166:$166,0),1,1)&amp;":"&amp;ADDRESS(ROW(R273),COLUMN(R273)-1,1,1),TRUE),"OK")&gt;0,"OK","NOK")),
              IF(R$8&gt;=VLOOKUP($A273,'2.2'!$D:$O,5,FALSE),"OK","NOK")),
         "")</f>
        <v/>
      </c>
      <c r="S273" s="1159" t="str">
        <f ca="1">IF(intern2!T109&gt;0,
        IF(S$166="X",
              IF(COUNTBLANK(INDIRECT(ADDRESS(ROW(S273),MATCH(S$167,$166:$166,0),1,1)&amp;":"&amp;ADDRESS(ROW(S273),COLUMN(S273)-1,1,1),TRUE))&gt;0,"",
                    IF(COUNTIF(INDIRECT(ADDRESS(ROW(S273),MATCH(S$167,$166:$166,0),1,1)&amp;":"&amp;ADDRESS(ROW(S273),COLUMN(S273)-1,1,1),TRUE),"OK")&gt;0,"OK","NOK")),
              IF(S$8&gt;=VLOOKUP($A273,'2.2'!$D:$O,5,FALSE),"OK","NOK")),
         "")</f>
        <v/>
      </c>
      <c r="T273" s="1156" t="str">
        <f ca="1">IF(intern2!U109&gt;0,
        IF(T$166="X",
              IF(COUNTBLANK(INDIRECT(ADDRESS(ROW(T273),MATCH(T$167,$166:$166,0),1,1)&amp;":"&amp;ADDRESS(ROW(T273),COLUMN(T273)-1,1,1),TRUE))&gt;0,"",
                    IF(COUNTIF(INDIRECT(ADDRESS(ROW(T273),MATCH(T$167,$166:$166,0),1,1)&amp;":"&amp;ADDRESS(ROW(T273),COLUMN(T273)-1,1,1),TRUE),"OK")&gt;0,"OK","NOK")),
              IF(T$8&gt;=VLOOKUP($A273,'2.2'!$D:$O,5,FALSE),"OK","NOK")),
         "")</f>
        <v/>
      </c>
      <c r="U273" s="1156" t="str">
        <f ca="1">IF(intern2!V109&gt;0,
        IF(U$166="X",
              IF(COUNTBLANK(INDIRECT(ADDRESS(ROW(U273),MATCH(U$167,$166:$166,0),1,1)&amp;":"&amp;ADDRESS(ROW(U273),COLUMN(U273)-1,1,1),TRUE))&gt;0,"",
                    IF(COUNTIF(INDIRECT(ADDRESS(ROW(U273),MATCH(U$167,$166:$166,0),1,1)&amp;":"&amp;ADDRESS(ROW(U273),COLUMN(U273)-1,1,1),TRUE),"OK")&gt;0,"OK","NOK")),
              IF(U$8&gt;=VLOOKUP($A273,'2.2'!$D:$O,5,FALSE),"OK","NOK")),
         "")</f>
        <v/>
      </c>
      <c r="V273" s="1156" t="str">
        <f ca="1">IF(intern2!W109&gt;0,
        IF(V$166="X",
              IF(COUNTBLANK(INDIRECT(ADDRESS(ROW(V273),MATCH(V$167,$166:$166,0),1,1)&amp;":"&amp;ADDRESS(ROW(V273),COLUMN(V273)-1,1,1),TRUE))&gt;0,"",
                    IF(COUNTIF(INDIRECT(ADDRESS(ROW(V273),MATCH(V$167,$166:$166,0),1,1)&amp;":"&amp;ADDRESS(ROW(V273),COLUMN(V273)-1,1,1),TRUE),"OK")&gt;0,"OK","NOK")),
              IF(V$8&gt;=VLOOKUP($A273,'2.2'!$D:$O,5,FALSE),"OK","NOK")),
         "")</f>
        <v/>
      </c>
      <c r="W273" s="1156" t="str">
        <f ca="1">IF(intern2!X109&gt;0,
        IF(W$166="X",
              IF(COUNTBLANK(INDIRECT(ADDRESS(ROW(W273),MATCH(W$167,$166:$166,0),1,1)&amp;":"&amp;ADDRESS(ROW(W273),COLUMN(W273)-1,1,1),TRUE))&gt;0,"",
                    IF(COUNTIF(INDIRECT(ADDRESS(ROW(W273),MATCH(W$167,$166:$166,0),1,1)&amp;":"&amp;ADDRESS(ROW(W273),COLUMN(W273)-1,1,1),TRUE),"OK")&gt;0,"OK","NOK")),
              IF(W$8&gt;=VLOOKUP($A273,'2.2'!$D:$O,5,FALSE),"OK","NOK")),
         "")</f>
        <v/>
      </c>
      <c r="X273" s="1156" t="str">
        <f ca="1">IF(intern2!Y109&gt;0,
        IF(X$166="X",
              IF(COUNTBLANK(INDIRECT(ADDRESS(ROW(X273),MATCH(X$167,$166:$166,0),1,1)&amp;":"&amp;ADDRESS(ROW(X273),COLUMN(X273)-1,1,1),TRUE))&gt;0,"",
                    IF(COUNTIF(INDIRECT(ADDRESS(ROW(X273),MATCH(X$167,$166:$166,0),1,1)&amp;":"&amp;ADDRESS(ROW(X273),COLUMN(X273)-1,1,1),TRUE),"OK")&gt;0,"OK","NOK")),
              IF(X$8&gt;=VLOOKUP($A273,'2.2'!$D:$O,5,FALSE),"OK","NOK")),
         "")</f>
        <v/>
      </c>
      <c r="Y273" s="1170" t="str">
        <f ca="1">IF(intern2!Z109&gt;0,
        IF(Y$166="X",
              IF(COUNTBLANK(INDIRECT(ADDRESS(ROW(Y273),MATCH(Y$167,$166:$166,0),1,1)&amp;":"&amp;ADDRESS(ROW(Y273),COLUMN(Y273)-1,1,1),TRUE))&gt;0,"",
                    IF(COUNTIF(INDIRECT(ADDRESS(ROW(Y273),MATCH(Y$167,$166:$166,0),1,1)&amp;":"&amp;ADDRESS(ROW(Y273),COLUMN(Y273)-1,1,1),TRUE),"OK")&gt;0,"OK","NOK")),
              IF(Y$8&gt;=VLOOKUP($A273,'2.2'!$D:$O,5,FALSE),"OK","NOK")),
         "")</f>
        <v/>
      </c>
      <c r="Z273" s="1269" t="str">
        <f ca="1">IF(intern2!AA109&gt;0,
        IF(Z$166="X",
              IF(COUNTBLANK(INDIRECT(ADDRESS(ROW(Z273),MATCH(Z$167,$166:$166,0),1,1)&amp;":"&amp;ADDRESS(ROW(Z273),COLUMN(Z273)-1,1,1),TRUE))&gt;0,"",
                    IF(COUNTIF(INDIRECT(ADDRESS(ROW(Z273),MATCH(Z$167,$166:$166,0),1,1)&amp;":"&amp;ADDRESS(ROW(Z273),COLUMN(Z273)-1,1,1),TRUE),"OK")&gt;0,"OK","NOK")),
              IF(Z$8&gt;=VLOOKUP($A273,'2.2'!$D:$O,5,FALSE),"OK","NOK")),
         "")</f>
        <v/>
      </c>
      <c r="AA273" s="1156" t="str">
        <f ca="1">IF(intern2!AB109&gt;0,
        IF(AA$166="X",
              IF(COUNTBLANK(INDIRECT(ADDRESS(ROW(AA273),MATCH(AA$167,$166:$166,0),1,1)&amp;":"&amp;ADDRESS(ROW(AA273),COLUMN(AA273)-1,1,1),TRUE))&gt;0,"",
                    IF(COUNTIF(INDIRECT(ADDRESS(ROW(AA273),MATCH(AA$167,$166:$166,0),1,1)&amp;":"&amp;ADDRESS(ROW(AA273),COLUMN(AA273)-1,1,1),TRUE),"OK")&gt;0,"OK","NOK")),
              IF(AA$8&gt;=VLOOKUP($A273,'2.2'!$D:$O,5,FALSE),"OK","NOK")),
         "")</f>
        <v/>
      </c>
      <c r="AB273" s="1156" t="str">
        <f ca="1">IF(intern2!AC109&gt;0,
        IF(AB$166="X",
              IF(COUNTBLANK(INDIRECT(ADDRESS(ROW(AB273),MATCH(AB$167,$166:$166,0),1,1)&amp;":"&amp;ADDRESS(ROW(AB273),COLUMN(AB273)-1,1,1),TRUE))&gt;0,"",
                    IF(COUNTIF(INDIRECT(ADDRESS(ROW(AB273),MATCH(AB$167,$166:$166,0),1,1)&amp;":"&amp;ADDRESS(ROW(AB273),COLUMN(AB273)-1,1,1),TRUE),"OK")&gt;0,"OK","NOK")),
              IF(AB$8&gt;=VLOOKUP($A273,'2.2'!$D:$O,5,FALSE),"OK","NOK")),
         "")</f>
        <v/>
      </c>
      <c r="AC273" s="1156" t="str">
        <f ca="1">IF(intern2!AD109&gt;0,
        IF(AC$166="X",
              IF(COUNTBLANK(INDIRECT(ADDRESS(ROW(AC273),MATCH(AC$167,$166:$166,0),1,1)&amp;":"&amp;ADDRESS(ROW(AC273),COLUMN(AC273)-1,1,1),TRUE))&gt;0,"",
                    IF(COUNTIF(INDIRECT(ADDRESS(ROW(AC273),MATCH(AC$167,$166:$166,0),1,1)&amp;":"&amp;ADDRESS(ROW(AC273),COLUMN(AC273)-1,1,1),TRUE),"OK")&gt;0,"OK","NOK")),
              IF(AC$8&gt;=VLOOKUP($A273,'2.2'!$D:$O,5,FALSE),"OK","NOK")),
         "")</f>
        <v/>
      </c>
      <c r="AD273" s="1156" t="str">
        <f ca="1">IF(intern2!AE109&gt;0,
        IF(AD$166="X",
              IF(COUNTBLANK(INDIRECT(ADDRESS(ROW(AD273),MATCH(AD$167,$166:$166,0),1,1)&amp;":"&amp;ADDRESS(ROW(AD273),COLUMN(AD273)-1,1,1),TRUE))&gt;0,"",
                    IF(COUNTIF(INDIRECT(ADDRESS(ROW(AD273),MATCH(AD$167,$166:$166,0),1,1)&amp;":"&amp;ADDRESS(ROW(AD273),COLUMN(AD273)-1,1,1),TRUE),"OK")&gt;0,"OK","NOK")),
              IF(AD$8&gt;=VLOOKUP($A273,'2.2'!$D:$O,5,FALSE),"OK","NOK")),
         "")</f>
        <v/>
      </c>
      <c r="AE273" s="1160" t="str">
        <f ca="1">IF(intern2!AF109&gt;0,
        IF(AE$166="X",
              IF(COUNTBLANK(INDIRECT(ADDRESS(ROW(AE273),MATCH(AE$167,$166:$166,0),1,1)&amp;":"&amp;ADDRESS(ROW(AE273),COLUMN(AE273)-1,1,1),TRUE))&gt;0,"",
                    IF(COUNTIF(INDIRECT(ADDRESS(ROW(AE273),MATCH(AE$167,$166:$166,0),1,1)&amp;":"&amp;ADDRESS(ROW(AE273),COLUMN(AE273)-1,1,1),TRUE),"OK")&gt;0,"OK","NOK")),
              IF(AE$8&gt;=VLOOKUP($A273,'2.2'!$D:$O,5,FALSE),"OK","NOK")),
         "")</f>
        <v/>
      </c>
      <c r="AF273" s="1269" t="str">
        <f ca="1">IF(intern2!AG109&gt;0,
        IF(AF$166="X",
              IF(COUNTBLANK(INDIRECT(ADDRESS(ROW(AF273),MATCH(AF$167,$166:$166,0),1,1)&amp;":"&amp;ADDRESS(ROW(AF273),COLUMN(AF273)-1,1,1),TRUE))&gt;0,"",
                    IF(COUNTIF(INDIRECT(ADDRESS(ROW(AF273),MATCH(AF$167,$166:$166,0),1,1)&amp;":"&amp;ADDRESS(ROW(AF273),COLUMN(AF273)-1,1,1),TRUE),"OK")&gt;0,"OK","NOK")),
              IF(AF$8&gt;=VLOOKUP($A273,'2.2'!$D:$O,5,FALSE),"OK","NOK")),
         "")</f>
        <v/>
      </c>
      <c r="AG273" s="1160" t="str">
        <f ca="1">IF(intern2!AH109&gt;0,
        IF(AG$166="X",
              IF(COUNTBLANK(INDIRECT(ADDRESS(ROW(AG273),MATCH(AG$167,$166:$166,0),1,1)&amp;":"&amp;ADDRESS(ROW(AG273),COLUMN(AG273)-1,1,1),TRUE))&gt;0,"",
                    IF(COUNTIF(INDIRECT(ADDRESS(ROW(AG273),MATCH(AG$167,$166:$166,0),1,1)&amp;":"&amp;ADDRESS(ROW(AG273),COLUMN(AG273)-1,1,1),TRUE),"OK")&gt;0,"OK","NOK")),
              IF(AG$8&gt;=VLOOKUP($A273,'2.2'!$D:$O,5,FALSE),"OK","NOK")),
         "")</f>
        <v/>
      </c>
      <c r="AH273" s="1160" t="str">
        <f ca="1">IF(intern2!AI109&gt;0,
        IF(AH$166="X",
              IF(COUNTBLANK(INDIRECT(ADDRESS(ROW(AH273),MATCH(AH$167,$166:$166,0),1,1)&amp;":"&amp;ADDRESS(ROW(AH273),COLUMN(AH273)-1,1,1),TRUE))&gt;0,"",
                    IF(COUNTIF(INDIRECT(ADDRESS(ROW(AH273),MATCH(AH$167,$166:$166,0),1,1)&amp;":"&amp;ADDRESS(ROW(AH273),COLUMN(AH273)-1,1,1),TRUE),"OK")&gt;0,"OK","NOK")),
              IF(AH$8&gt;=VLOOKUP($A273,'2.2'!$D:$O,5,FALSE),"OK","NOK")),
         "")</f>
        <v/>
      </c>
      <c r="AI273" s="1156" t="str">
        <f ca="1">IF(intern2!AJ109&gt;0,
        IF(AI$166="X",
              IF(COUNTBLANK(INDIRECT(ADDRESS(ROW(AI273),MATCH(AI$167,$166:$166,0),1,1)&amp;":"&amp;ADDRESS(ROW(AI273),COLUMN(AI273)-1,1,1),TRUE))&gt;0,"",
                    IF(COUNTIF(INDIRECT(ADDRESS(ROW(AI273),MATCH(AI$167,$166:$166,0),1,1)&amp;":"&amp;ADDRESS(ROW(AI273),COLUMN(AI273)-1,1,1),TRUE),"OK")&gt;0,"OK","NOK")),
              IF(AI$8&gt;=VLOOKUP($A273,'2.2'!$D:$O,5,FALSE),"OK","NOK")),
         "")</f>
        <v/>
      </c>
      <c r="AJ273" s="1156" t="str">
        <f ca="1">IF(intern2!AK109&gt;0,
        IF(AJ$166="X",
              IF(COUNTBLANK(INDIRECT(ADDRESS(ROW(AJ273),MATCH(AJ$167,$166:$166,0),1,1)&amp;":"&amp;ADDRESS(ROW(AJ273),COLUMN(AJ273)-1,1,1),TRUE))&gt;0,"",
                    IF(COUNTIF(INDIRECT(ADDRESS(ROW(AJ273),MATCH(AJ$167,$166:$166,0),1,1)&amp;":"&amp;ADDRESS(ROW(AJ273),COLUMN(AJ273)-1,1,1),TRUE),"OK")&gt;0,"OK","NOK")),
              IF(AJ$8&gt;=VLOOKUP($A273,'2.2'!$D:$O,5,FALSE),"OK","NOK")),
         "")</f>
        <v/>
      </c>
      <c r="AK273" s="1156" t="str">
        <f ca="1">IF(intern2!AL109&gt;0,
        IF(AK$166="X",
              IF(COUNTBLANK(INDIRECT(ADDRESS(ROW(AK273),MATCH(AK$167,$166:$166,0),1,1)&amp;":"&amp;ADDRESS(ROW(AK273),COLUMN(AK273)-1,1,1),TRUE))&gt;0,"",
                    IF(COUNTIF(INDIRECT(ADDRESS(ROW(AK273),MATCH(AK$167,$166:$166,0),1,1)&amp;":"&amp;ADDRESS(ROW(AK273),COLUMN(AK273)-1,1,1),TRUE),"OK")&gt;0,"OK","NOK")),
              IF(AK$8&gt;=VLOOKUP($A273,'2.2'!$D:$O,5,FALSE),"OK","NOK")),
         "")</f>
        <v/>
      </c>
      <c r="AL273" s="1156" t="str">
        <f ca="1">IF(intern2!AM109&gt;0,
        IF(AL$166="X",
              IF(COUNTBLANK(INDIRECT(ADDRESS(ROW(AL273),MATCH(AL$167,$166:$166,0),1,1)&amp;":"&amp;ADDRESS(ROW(AL273),COLUMN(AL273)-1,1,1),TRUE))&gt;0,"",
                    IF(COUNTIF(INDIRECT(ADDRESS(ROW(AL273),MATCH(AL$167,$166:$166,0),1,1)&amp;":"&amp;ADDRESS(ROW(AL273),COLUMN(AL273)-1,1,1),TRUE),"OK")&gt;0,"OK","NOK")),
              IF(AL$8&gt;=VLOOKUP($A273,'2.2'!$D:$O,5,FALSE),"OK","NOK")),
         "")</f>
        <v/>
      </c>
      <c r="AM273" s="1269" t="str">
        <f ca="1">IF(intern2!AN109&gt;0,
        IF(AM$166="X",
              IF(COUNTBLANK(INDIRECT(ADDRESS(ROW(AM273),MATCH(AM$167,$166:$166,0),1,1)&amp;":"&amp;ADDRESS(ROW(AM273),COLUMN(AM273)-1,1,1),TRUE))&gt;0,"",
                    IF(COUNTIF(INDIRECT(ADDRESS(ROW(AM273),MATCH(AM$167,$166:$166,0),1,1)&amp;":"&amp;ADDRESS(ROW(AM273),COLUMN(AM273)-1,1,1),TRUE),"OK")&gt;0,"OK","NOK")),
              IF(AM$8&gt;=VLOOKUP($A273,'2.2'!$D:$O,5,FALSE),"OK","NOK")),
         "")</f>
        <v/>
      </c>
      <c r="AN273" s="1170" t="str">
        <f ca="1">IF(intern2!AO109&gt;0,
        IF(AN$166="X",
              IF(COUNTBLANK(INDIRECT(ADDRESS(ROW(AN273),MATCH(AN$167,$166:$166,0),1,1)&amp;":"&amp;ADDRESS(ROW(AN273),COLUMN(AN273)-1,1,1),TRUE))&gt;0,"",
                    IF(COUNTIF(INDIRECT(ADDRESS(ROW(AN273),MATCH(AN$167,$166:$166,0),1,1)&amp;":"&amp;ADDRESS(ROW(AN273),COLUMN(AN273)-1,1,1),TRUE),"OK")&gt;0,"OK","NOK")),
              IF(AN$8&gt;=VLOOKUP($A273,'2.2'!$D:$O,5,FALSE),"OK","NOK")),
         "")</f>
        <v/>
      </c>
      <c r="AO273" s="1156" t="str">
        <f ca="1">IF(intern2!AP109&gt;0,
        IF(AO$166="X",
              IF(COUNTBLANK(INDIRECT(ADDRESS(ROW(AO273),MATCH(AO$167,$166:$166,0),1,1)&amp;":"&amp;ADDRESS(ROW(AO273),COLUMN(AO273)-1,1,1),TRUE))&gt;0,"",
                    IF(COUNTIF(INDIRECT(ADDRESS(ROW(AO273),MATCH(AO$167,$166:$166,0),1,1)&amp;":"&amp;ADDRESS(ROW(AO273),COLUMN(AO273)-1,1,1),TRUE),"OK")&gt;0,"OK","NOK")),
              IF(AO$8&gt;=VLOOKUP($A273,'2.2'!$D:$O,5,FALSE),"OK","NOK")),
         "")</f>
        <v/>
      </c>
      <c r="AP273" s="1156" t="str">
        <f ca="1">IF(intern2!AQ109&gt;0,
        IF(AP$166="X",
              IF(COUNTBLANK(INDIRECT(ADDRESS(ROW(AP273),MATCH(AP$167,$166:$166,0),1,1)&amp;":"&amp;ADDRESS(ROW(AP273),COLUMN(AP273)-1,1,1),TRUE))&gt;0,"",
                    IF(COUNTIF(INDIRECT(ADDRESS(ROW(AP273),MATCH(AP$167,$166:$166,0),1,1)&amp;":"&amp;ADDRESS(ROW(AP273),COLUMN(AP273)-1,1,1),TRUE),"OK")&gt;0,"OK","NOK")),
              IF(AP$8&gt;=VLOOKUP($A273,'2.2'!$D:$O,5,FALSE),"OK","NOK")),
         "")</f>
        <v/>
      </c>
      <c r="AQ273" s="1269" t="str">
        <f ca="1">IF(intern2!AR109&gt;0,
        IF(AQ$166="X",
              IF(COUNTBLANK(INDIRECT(ADDRESS(ROW(AQ273),MATCH(AQ$167,$166:$166,0),1,1)&amp;":"&amp;ADDRESS(ROW(AQ273),COLUMN(AQ273)-1,1,1),TRUE))&gt;0,"",
                    IF(COUNTIF(INDIRECT(ADDRESS(ROW(AQ273),MATCH(AQ$167,$166:$166,0),1,1)&amp;":"&amp;ADDRESS(ROW(AQ273),COLUMN(AQ273)-1,1,1),TRUE),"OK")&gt;0,"OK","NOK")),
              IF(AQ$8&gt;=VLOOKUP($A273,'2.2'!$D:$O,5,FALSE),"OK","NOK")),
         "")</f>
        <v/>
      </c>
      <c r="AR273" s="1156" t="str">
        <f ca="1">IF(intern2!AS109&gt;0,
        IF(AR$166="X",
              IF(COUNTBLANK(INDIRECT(ADDRESS(ROW(AR273),MATCH(AR$167,$166:$166,0),1,1)&amp;":"&amp;ADDRESS(ROW(AR273),COLUMN(AR273)-1,1,1),TRUE))&gt;0,"",
                    IF(COUNTIF(INDIRECT(ADDRESS(ROW(AR273),MATCH(AR$167,$166:$166,0),1,1)&amp;":"&amp;ADDRESS(ROW(AR273),COLUMN(AR273)-1,1,1),TRUE),"OK")&gt;0,"OK","NOK")),
              IF(AR$8&gt;=VLOOKUP($A273,'2.2'!$D:$O,5,FALSE),"OK","NOK")),
         "")</f>
        <v/>
      </c>
      <c r="AS273" s="1156" t="str">
        <f ca="1">IF(intern2!AT109&gt;0,
        IF(AS$166="X",
              IF(COUNTBLANK(INDIRECT(ADDRESS(ROW(AS273),MATCH(AS$167,$166:$166,0),1,1)&amp;":"&amp;ADDRESS(ROW(AS273),COLUMN(AS273)-1,1,1),TRUE))&gt;0,"",
                    IF(COUNTIF(INDIRECT(ADDRESS(ROW(AS273),MATCH(AS$167,$166:$166,0),1,1)&amp;":"&amp;ADDRESS(ROW(AS273),COLUMN(AS273)-1,1,1),TRUE),"OK")&gt;0,"OK","NOK")),
              IF(AS$8&gt;=VLOOKUP($A273,'2.2'!$D:$O,5,FALSE),"OK","NOK")),
         "")</f>
        <v/>
      </c>
      <c r="AT273" s="1269" t="str">
        <f ca="1">IF(intern2!AU109&gt;0,
        IF(AT$166="X",
              IF(COUNTBLANK(INDIRECT(ADDRESS(ROW(AT273),MATCH(AT$167,$166:$166,0),1,1)&amp;":"&amp;ADDRESS(ROW(AT273),COLUMN(AT273)-1,1,1),TRUE))&gt;0,"",
                    IF(COUNTIF(INDIRECT(ADDRESS(ROW(AT273),MATCH(AT$167,$166:$166,0),1,1)&amp;":"&amp;ADDRESS(ROW(AT273),COLUMN(AT273)-1,1,1),TRUE),"OK")&gt;0,"OK","NOK")),
              IF(AT$8&gt;=VLOOKUP($A273,'2.2'!$D:$O,5,FALSE),"OK","NOK")),
         "")</f>
        <v/>
      </c>
      <c r="AU273" s="1156" t="str">
        <f ca="1">IF(intern2!AV109&gt;0,
        IF(AU$166="X",
              IF(COUNTBLANK(INDIRECT(ADDRESS(ROW(AU273),MATCH(AU$167,$166:$166,0),1,1)&amp;":"&amp;ADDRESS(ROW(AU273),COLUMN(AU273)-1,1,1),TRUE))&gt;0,"",
                    IF(COUNTIF(INDIRECT(ADDRESS(ROW(AU273),MATCH(AU$167,$166:$166,0),1,1)&amp;":"&amp;ADDRESS(ROW(AU273),COLUMN(AU273)-1,1,1),TRUE),"OK")&gt;0,"OK","NOK")),
              IF(AU$8&gt;=VLOOKUP($A273,'2.2'!$D:$O,5,FALSE),"OK","NOK")),
         "")</f>
        <v/>
      </c>
      <c r="AV273" s="1156" t="str">
        <f ca="1">IF(intern2!AW109&gt;0,
        IF(AV$166="X",
              IF(COUNTBLANK(INDIRECT(ADDRESS(ROW(AV273),MATCH(AV$167,$166:$166,0),1,1)&amp;":"&amp;ADDRESS(ROW(AV273),COLUMN(AV273)-1,1,1),TRUE))&gt;0,"",
                    IF(COUNTIF(INDIRECT(ADDRESS(ROW(AV273),MATCH(AV$167,$166:$166,0),1,1)&amp;":"&amp;ADDRESS(ROW(AV273),COLUMN(AV273)-1,1,1),TRUE),"OK")&gt;0,"OK","NOK")),
              IF(AV$8&gt;=VLOOKUP($A273,'2.2'!$D:$O,5,FALSE),"OK","NOK")),
         "")</f>
        <v/>
      </c>
      <c r="AW273" s="1156" t="str">
        <f ca="1">IF(intern2!AX109&gt;0,
        IF(AW$166="X",
              IF(COUNTBLANK(INDIRECT(ADDRESS(ROW(AW273),MATCH(AW$167,$166:$166,0),1,1)&amp;":"&amp;ADDRESS(ROW(AW273),COLUMN(AW273)-1,1,1),TRUE))&gt;0,"",
                    IF(COUNTIF(INDIRECT(ADDRESS(ROW(AW273),MATCH(AW$167,$166:$166,0),1,1)&amp;":"&amp;ADDRESS(ROW(AW273),COLUMN(AW273)-1,1,1),TRUE),"OK")&gt;0,"OK","NOK")),
              IF(AW$8&gt;=VLOOKUP($A273,'2.2'!$D:$O,5,FALSE),"OK","NOK")),
         "")</f>
        <v/>
      </c>
      <c r="AX273" s="1156" t="str">
        <f ca="1">IF(intern2!AY109&gt;0,
        IF(AX$166="X",
              IF(COUNTBLANK(INDIRECT(ADDRESS(ROW(AX273),MATCH(AX$167,$166:$166,0),1,1)&amp;":"&amp;ADDRESS(ROW(AX273),COLUMN(AX273)-1,1,1),TRUE))&gt;0,"",
                    IF(COUNTIF(INDIRECT(ADDRESS(ROW(AX273),MATCH(AX$167,$166:$166,0),1,1)&amp;":"&amp;ADDRESS(ROW(AX273),COLUMN(AX273)-1,1,1),TRUE),"OK")&gt;0,"OK","NOK")),
              IF(AX$8&gt;=VLOOKUP($A273,'2.2'!$D:$O,5,FALSE),"OK","NOK")),
         "")</f>
        <v/>
      </c>
      <c r="AY273" s="1156" t="str">
        <f ca="1">IF(intern2!AZ109&gt;0,
        IF(AY$166="X",
              IF(COUNTBLANK(INDIRECT(ADDRESS(ROW(AY273),MATCH(AY$167,$166:$166,0),1,1)&amp;":"&amp;ADDRESS(ROW(AY273),COLUMN(AY273)-1,1,1),TRUE))&gt;0,"",
                    IF(COUNTIF(INDIRECT(ADDRESS(ROW(AY273),MATCH(AY$167,$166:$166,0),1,1)&amp;":"&amp;ADDRESS(ROW(AY273),COLUMN(AY273)-1,1,1),TRUE),"OK")&gt;0,"OK","NOK")),
              IF(AY$8&gt;=VLOOKUP($A273,'2.2'!$D:$O,5,FALSE),"OK","NOK")),
         "")</f>
        <v/>
      </c>
      <c r="AZ273" s="1269" t="str">
        <f ca="1">IF(intern2!BA109&gt;0,
        IF(AZ$166="X",
              IF(COUNTBLANK(INDIRECT(ADDRESS(ROW(AZ273),MATCH(AZ$167,$166:$166,0),1,1)&amp;":"&amp;ADDRESS(ROW(AZ273),COLUMN(AZ273)-1,1,1),TRUE))&gt;0,"",
                    IF(COUNTIF(INDIRECT(ADDRESS(ROW(AZ273),MATCH(AZ$167,$166:$166,0),1,1)&amp;":"&amp;ADDRESS(ROW(AZ273),COLUMN(AZ273)-1,1,1),TRUE),"OK")&gt;0,"OK","NOK")),
              IF(AZ$8&gt;=VLOOKUP($A273,'2.2'!$D:$O,5,FALSE),"OK","NOK")),
         "")</f>
        <v/>
      </c>
      <c r="BA273" s="1156" t="str">
        <f ca="1">IF(intern2!BB109&gt;0,
        IF(BA$166="X",
              IF(COUNTBLANK(INDIRECT(ADDRESS(ROW(BA273),MATCH(BA$167,$166:$166,0),1,1)&amp;":"&amp;ADDRESS(ROW(BA273),COLUMN(BA273)-1,1,1),TRUE))&gt;0,"",
                    IF(COUNTIF(INDIRECT(ADDRESS(ROW(BA273),MATCH(BA$167,$166:$166,0),1,1)&amp;":"&amp;ADDRESS(ROW(BA273),COLUMN(BA273)-1,1,1),TRUE),"OK")&gt;0,"OK","NOK")),
              IF(BA$8&gt;=VLOOKUP($A273,'2.2'!$D:$O,5,FALSE),"OK","NOK")),
         "")</f>
        <v/>
      </c>
      <c r="BB273" s="1156" t="str">
        <f ca="1">IF(intern2!BC109&gt;0,
        IF(BB$166="X",
              IF(COUNTBLANK(INDIRECT(ADDRESS(ROW(BB273),MATCH(BB$167,$166:$166,0),1,1)&amp;":"&amp;ADDRESS(ROW(BB273),COLUMN(BB273)-1,1,1),TRUE))&gt;0,"",
                    IF(COUNTIF(INDIRECT(ADDRESS(ROW(BB273),MATCH(BB$167,$166:$166,0),1,1)&amp;":"&amp;ADDRESS(ROW(BB273),COLUMN(BB273)-1,1,1),TRUE),"OK")&gt;0,"OK","NOK")),
              IF(BB$8&gt;=VLOOKUP($A273,'2.2'!$D:$O,5,FALSE),"OK","NOK")),
         "")</f>
        <v/>
      </c>
      <c r="BC273" s="1156" t="str">
        <f ca="1">IF(intern2!BD109&gt;0,
        IF(BC$166="X",
              IF(COUNTBLANK(INDIRECT(ADDRESS(ROW(BC273),MATCH(BC$167,$166:$166,0),1,1)&amp;":"&amp;ADDRESS(ROW(BC273),COLUMN(BC273)-1,1,1),TRUE))&gt;0,"",
                    IF(COUNTIF(INDIRECT(ADDRESS(ROW(BC273),MATCH(BC$167,$166:$166,0),1,1)&amp;":"&amp;ADDRESS(ROW(BC273),COLUMN(BC273)-1,1,1),TRUE),"OK")&gt;0,"OK","NOK")),
              IF(BC$8&gt;=VLOOKUP($A273,'2.2'!$D:$O,5,FALSE),"OK","NOK")),
         "")</f>
        <v/>
      </c>
      <c r="BD273" s="1156" t="str">
        <f ca="1">IF(intern2!BE109&gt;0,
        IF(BD$166="X",
              IF(COUNTBLANK(INDIRECT(ADDRESS(ROW(BD273),MATCH(BD$167,$166:$166,0),1,1)&amp;":"&amp;ADDRESS(ROW(BD273),COLUMN(BD273)-1,1,1),TRUE))&gt;0,"",
                    IF(COUNTIF(INDIRECT(ADDRESS(ROW(BD273),MATCH(BD$167,$166:$166,0),1,1)&amp;":"&amp;ADDRESS(ROW(BD273),COLUMN(BD273)-1,1,1),TRUE),"OK")&gt;0,"OK","NOK")),
              IF(BD$8&gt;=VLOOKUP($A273,'2.2'!$D:$O,5,FALSE),"OK","NOK")),
         "")</f>
        <v/>
      </c>
      <c r="BE273" s="1156" t="str">
        <f ca="1">IF(intern2!BF109&gt;0,
        IF(BE$166="X",
              IF(COUNTBLANK(INDIRECT(ADDRESS(ROW(BE273),MATCH(BE$167,$166:$166,0),1,1)&amp;":"&amp;ADDRESS(ROW(BE273),COLUMN(BE273)-1,1,1),TRUE))&gt;0,"",
                    IF(COUNTIF(INDIRECT(ADDRESS(ROW(BE273),MATCH(BE$167,$166:$166,0),1,1)&amp;":"&amp;ADDRESS(ROW(BE273),COLUMN(BE273)-1,1,1),TRUE),"OK")&gt;0,"OK","NOK")),
              IF(BE$8&gt;=VLOOKUP($A273,'2.2'!$D:$O,5,FALSE),"OK","NOK")),
         "")</f>
        <v/>
      </c>
      <c r="BF273" s="1170" t="str">
        <f ca="1">IF(intern2!BG109&gt;0,
        IF(BF$166="X",
              IF(COUNTBLANK(INDIRECT(ADDRESS(ROW(BF273),MATCH(BF$167,$166:$166,0),1,1)&amp;":"&amp;ADDRESS(ROW(BF273),COLUMN(BF273)-1,1,1),TRUE))&gt;0,"",
                    IF(COUNTIF(INDIRECT(ADDRESS(ROW(BF273),MATCH(BF$167,$166:$166,0),1,1)&amp;":"&amp;ADDRESS(ROW(BF273),COLUMN(BF273)-1,1,1),TRUE),"OK")&gt;0,"OK","NOK")),
              IF(BF$8&gt;=VLOOKUP($A273,'2.2'!$D:$O,5,FALSE),"OK","NOK")),
         "")</f>
        <v/>
      </c>
      <c r="BG273" s="1269" t="str">
        <f ca="1">IF(intern2!BH109&gt;0,
        IF(BG$166="X",
              IF(COUNTBLANK(INDIRECT(ADDRESS(ROW(BG273),MATCH(BG$167,$166:$166,0),1,1)&amp;":"&amp;ADDRESS(ROW(BG273),COLUMN(BG273)-1,1,1),TRUE))&gt;0,"",
                    IF(COUNTIF(INDIRECT(ADDRESS(ROW(BG273),MATCH(BG$167,$166:$166,0),1,1)&amp;":"&amp;ADDRESS(ROW(BG273),COLUMN(BG273)-1,1,1),TRUE),"OK")&gt;0,"OK","NOK")),
              IF(BG$8&gt;=VLOOKUP($A273,'2.2'!$D:$O,5,FALSE),"OK","NOK")),
         "")</f>
        <v/>
      </c>
      <c r="BH273" s="1176" t="str">
        <f t="shared" ca="1" si="77"/>
        <v>NOK</v>
      </c>
      <c r="BI273" s="1176"/>
    </row>
    <row r="274" spans="1:61" ht="26.4" x14ac:dyDescent="0.25">
      <c r="A274" s="716" t="str">
        <f t="shared" ref="A274:B274" si="118">+A114</f>
        <v>BEW4</v>
      </c>
      <c r="B274" s="1157" t="str">
        <f t="shared" si="118"/>
        <v>Artroscopia della spalla e del gomito</v>
      </c>
      <c r="C274" s="1156" t="str">
        <f ca="1">IF(intern2!D110&gt;0,
        IF(C$166="X",
              IF(COUNTBLANK(INDIRECT(ADDRESS(ROW(C274),MATCH(C$167,$166:$166,0),1,1)&amp;":"&amp;ADDRESS(ROW(C274),COLUMN(C274)-1,1,1),TRUE))&gt;0,"",
                    IF(COUNTIF(INDIRECT(ADDRESS(ROW(C274),MATCH(C$167,$166:$166,0),1,1)&amp;":"&amp;ADDRESS(ROW(C274),COLUMN(C274)-1,1,1),TRUE),"OK")&gt;0,"OK","NOK")),
              IF(C$8&gt;=VLOOKUP($A274,'2.2'!$D:$O,5,FALSE),"OK","NOK")),
         "")</f>
        <v/>
      </c>
      <c r="D274" s="1156" t="str">
        <f ca="1">IF(intern2!E110&gt;0,
        IF(D$166="X",
              IF(COUNTBLANK(INDIRECT(ADDRESS(ROW(D274),MATCH(D$167,$166:$166,0),1,1)&amp;":"&amp;ADDRESS(ROW(D274),COLUMN(D274)-1,1,1),TRUE))&gt;0,"",
                    IF(COUNTIF(INDIRECT(ADDRESS(ROW(D274),MATCH(D$167,$166:$166,0),1,1)&amp;":"&amp;ADDRESS(ROW(D274),COLUMN(D274)-1,1,1),TRUE),"OK")&gt;0,"OK","NOK")),
              IF(D$8&gt;=VLOOKUP($A274,'2.2'!$D:$O,5,FALSE),"OK","NOK")),
         "")</f>
        <v/>
      </c>
      <c r="E274" s="1156" t="str">
        <f ca="1">IF(intern2!F110&gt;0,
        IF(E$166="X",
              IF(COUNTBLANK(INDIRECT(ADDRESS(ROW(E274),MATCH(E$167,$166:$166,0),1,1)&amp;":"&amp;ADDRESS(ROW(E274),COLUMN(E274)-1,1,1),TRUE))&gt;0,"",
                    IF(COUNTIF(INDIRECT(ADDRESS(ROW(E274),MATCH(E$167,$166:$166,0),1,1)&amp;":"&amp;ADDRESS(ROW(E274),COLUMN(E274)-1,1,1),TRUE),"OK")&gt;0,"OK","NOK")),
              IF(E$8&gt;=VLOOKUP($A274,'2.2'!$D:$O,5,FALSE),"OK","NOK")),
         "")</f>
        <v/>
      </c>
      <c r="F274" s="1156" t="str">
        <f ca="1">IF(intern2!G110&gt;0,
        IF(F$166="X",
              IF(COUNTBLANK(INDIRECT(ADDRESS(ROW(F274),MATCH(F$167,$166:$166,0),1,1)&amp;":"&amp;ADDRESS(ROW(F274),COLUMN(F274)-1,1,1),TRUE))&gt;0,"",
                    IF(COUNTIF(INDIRECT(ADDRESS(ROW(F274),MATCH(F$167,$166:$166,0),1,1)&amp;":"&amp;ADDRESS(ROW(F274),COLUMN(F274)-1,1,1),TRUE),"OK")&gt;0,"OK","NOK")),
              IF(F$8&gt;=VLOOKUP($A274,'2.2'!$D:$O,5,FALSE),"OK","NOK")),
         "")</f>
        <v/>
      </c>
      <c r="G274" s="1156" t="str">
        <f ca="1">IF(intern2!H110&gt;0,
        IF(G$166="X",
              IF(COUNTBLANK(INDIRECT(ADDRESS(ROW(G274),MATCH(G$167,$166:$166,0),1,1)&amp;":"&amp;ADDRESS(ROW(G274),COLUMN(G274)-1,1,1),TRUE))&gt;0,"",
                    IF(COUNTIF(INDIRECT(ADDRESS(ROW(G274),MATCH(G$167,$166:$166,0),1,1)&amp;":"&amp;ADDRESS(ROW(G274),COLUMN(G274)-1,1,1),TRUE),"OK")&gt;0,"OK","NOK")),
              IF(G$8&gt;=VLOOKUP($A274,'2.2'!$D:$O,5,FALSE),"OK","NOK")),
         "")</f>
        <v/>
      </c>
      <c r="H274" s="1156" t="str">
        <f ca="1">IF(intern2!I110&gt;0,
        IF(H$166="X",
              IF(COUNTBLANK(INDIRECT(ADDRESS(ROW(H274),MATCH(H$167,$166:$166,0),1,1)&amp;":"&amp;ADDRESS(ROW(H274),COLUMN(H274)-1,1,1),TRUE))&gt;0,"",
                    IF(COUNTIF(INDIRECT(ADDRESS(ROW(H274),MATCH(H$167,$166:$166,0),1,1)&amp;":"&amp;ADDRESS(ROW(H274),COLUMN(H274)-1,1,1),TRUE),"OK")&gt;0,"OK","NOK")),
              IF(H$8&gt;=VLOOKUP($A274,'2.2'!$D:$O,5,FALSE),"OK","NOK")),
         "")</f>
        <v>NOK</v>
      </c>
      <c r="I274" s="1269" t="str">
        <f ca="1">IF(intern2!J110&gt;0,
        IF(I$166="X",
              IF(COUNTBLANK(INDIRECT(ADDRESS(ROW(I274),MATCH(I$167,$166:$166,0),1,1)&amp;":"&amp;ADDRESS(ROW(I274),COLUMN(I274)-1,1,1),TRUE))&gt;0,"",
                    IF(COUNTIF(INDIRECT(ADDRESS(ROW(I274),MATCH(I$167,$166:$166,0),1,1)&amp;":"&amp;ADDRESS(ROW(I274),COLUMN(I274)-1,1,1),TRUE),"OK")&gt;0,"OK","NOK")),
              IF(I$8&gt;=VLOOKUP($A274,'2.2'!$D:$O,5,FALSE),"OK","NOK")),
         "")</f>
        <v/>
      </c>
      <c r="J274" s="1159" t="str">
        <f ca="1">IF(intern2!K110&gt;0,
        IF(J$166="X",
              IF(COUNTBLANK(INDIRECT(ADDRESS(ROW(J274),MATCH(J$167,$166:$166,0),1,1)&amp;":"&amp;ADDRESS(ROW(J274),COLUMN(J274)-1,1,1),TRUE))&gt;0,"",
                    IF(COUNTIF(INDIRECT(ADDRESS(ROW(J274),MATCH(J$167,$166:$166,0),1,1)&amp;":"&amp;ADDRESS(ROW(J274),COLUMN(J274)-1,1,1),TRUE),"OK")&gt;0,"OK","NOK")),
              IF(J$8&gt;=VLOOKUP($A274,'2.2'!$D:$O,5,FALSE),"OK","NOK")),
         "")</f>
        <v/>
      </c>
      <c r="K274" s="1156" t="str">
        <f ca="1">IF(intern2!L110&gt;0,
        IF(K$166="X",
              IF(COUNTBLANK(INDIRECT(ADDRESS(ROW(K274),MATCH(K$167,$166:$166,0),1,1)&amp;":"&amp;ADDRESS(ROW(K274),COLUMN(K274)-1,1,1),TRUE))&gt;0,"",
                    IF(COUNTIF(INDIRECT(ADDRESS(ROW(K274),MATCH(K$167,$166:$166,0),1,1)&amp;":"&amp;ADDRESS(ROW(K274),COLUMN(K274)-1,1,1),TRUE),"OK")&gt;0,"OK","NOK")),
              IF(K$8&gt;=VLOOKUP($A274,'2.2'!$D:$O,5,FALSE),"OK","NOK")),
         "")</f>
        <v/>
      </c>
      <c r="L274" s="1156" t="str">
        <f ca="1">IF(intern2!M110&gt;0,
        IF(L$166="X",
              IF(COUNTBLANK(INDIRECT(ADDRESS(ROW(L274),MATCH(L$167,$166:$166,0),1,1)&amp;":"&amp;ADDRESS(ROW(L274),COLUMN(L274)-1,1,1),TRUE))&gt;0,"",
                    IF(COUNTIF(INDIRECT(ADDRESS(ROW(L274),MATCH(L$167,$166:$166,0),1,1)&amp;":"&amp;ADDRESS(ROW(L274),COLUMN(L274)-1,1,1),TRUE),"OK")&gt;0,"OK","NOK")),
              IF(L$8&gt;=VLOOKUP($A274,'2.2'!$D:$O,5,FALSE),"OK","NOK")),
         "")</f>
        <v/>
      </c>
      <c r="M274" s="1156" t="str">
        <f ca="1">IF(intern2!N110&gt;0,
        IF(M$166="X",
              IF(COUNTBLANK(INDIRECT(ADDRESS(ROW(M274),MATCH(M$167,$166:$166,0),1,1)&amp;":"&amp;ADDRESS(ROW(M274),COLUMN(M274)-1,1,1),TRUE))&gt;0,"",
                    IF(COUNTIF(INDIRECT(ADDRESS(ROW(M274),MATCH(M$167,$166:$166,0),1,1)&amp;":"&amp;ADDRESS(ROW(M274),COLUMN(M274)-1,1,1),TRUE),"OK")&gt;0,"OK","NOK")),
              IF(M$8&gt;=VLOOKUP($A274,'2.2'!$D:$O,5,FALSE),"OK","NOK")),
         "")</f>
        <v/>
      </c>
      <c r="N274" s="1156" t="str">
        <f ca="1">IF(intern2!O110&gt;0,
        IF(N$166="X",
              IF(COUNTBLANK(INDIRECT(ADDRESS(ROW(N274),MATCH(N$167,$166:$166,0),1,1)&amp;":"&amp;ADDRESS(ROW(N274),COLUMN(N274)-1,1,1),TRUE))&gt;0,"",
                    IF(COUNTIF(INDIRECT(ADDRESS(ROW(N274),MATCH(N$167,$166:$166,0),1,1)&amp;":"&amp;ADDRESS(ROW(N274),COLUMN(N274)-1,1,1),TRUE),"OK")&gt;0,"OK","NOK")),
              IF(N$8&gt;=VLOOKUP($A274,'2.2'!$D:$O,5,FALSE),"OK","NOK")),
         "")</f>
        <v>NOK</v>
      </c>
      <c r="O274" s="1156" t="str">
        <f ca="1">IF(intern2!P110&gt;0,
        IF(O$166="X",
              IF(COUNTBLANK(INDIRECT(ADDRESS(ROW(O274),MATCH(O$167,$166:$166,0),1,1)&amp;":"&amp;ADDRESS(ROW(O274),COLUMN(O274)-1,1,1),TRUE))&gt;0,"",
                    IF(COUNTIF(INDIRECT(ADDRESS(ROW(O274),MATCH(O$167,$166:$166,0),1,1)&amp;":"&amp;ADDRESS(ROW(O274),COLUMN(O274)-1,1,1),TRUE),"OK")&gt;0,"OK","NOK")),
              IF(O$8&gt;=VLOOKUP($A274,'2.2'!$D:$O,5,FALSE),"OK","NOK")),
         "")</f>
        <v/>
      </c>
      <c r="P274" s="1156" t="str">
        <f ca="1">IF(intern2!Q110&gt;0,
        IF(P$166="X",
              IF(COUNTBLANK(INDIRECT(ADDRESS(ROW(P274),MATCH(P$167,$166:$166,0),1,1)&amp;":"&amp;ADDRESS(ROW(P274),COLUMN(P274)-1,1,1),TRUE))&gt;0,"",
                    IF(COUNTIF(INDIRECT(ADDRESS(ROW(P274),MATCH(P$167,$166:$166,0),1,1)&amp;":"&amp;ADDRESS(ROW(P274),COLUMN(P274)-1,1,1),TRUE),"OK")&gt;0,"OK","NOK")),
              IF(P$8&gt;=VLOOKUP($A274,'2.2'!$D:$O,5,FALSE),"OK","NOK")),
         "")</f>
        <v/>
      </c>
      <c r="Q274" s="1156" t="str">
        <f ca="1">IF(intern2!R110&gt;0,
        IF(Q$166="X",
              IF(COUNTBLANK(INDIRECT(ADDRESS(ROW(Q274),MATCH(Q$167,$166:$166,0),1,1)&amp;":"&amp;ADDRESS(ROW(Q274),COLUMN(Q274)-1,1,1),TRUE))&gt;0,"",
                    IF(COUNTIF(INDIRECT(ADDRESS(ROW(Q274),MATCH(Q$167,$166:$166,0),1,1)&amp;":"&amp;ADDRESS(ROW(Q274),COLUMN(Q274)-1,1,1),TRUE),"OK")&gt;0,"OK","NOK")),
              IF(Q$8&gt;=VLOOKUP($A274,'2.2'!$D:$O,5,FALSE),"OK","NOK")),
         "")</f>
        <v/>
      </c>
      <c r="R274" s="1159" t="str">
        <f ca="1">IF(intern2!S110&gt;0,
        IF(R$166="X",
              IF(COUNTBLANK(INDIRECT(ADDRESS(ROW(R274),MATCH(R$167,$166:$166,0),1,1)&amp;":"&amp;ADDRESS(ROW(R274),COLUMN(R274)-1,1,1),TRUE))&gt;0,"",
                    IF(COUNTIF(INDIRECT(ADDRESS(ROW(R274),MATCH(R$167,$166:$166,0),1,1)&amp;":"&amp;ADDRESS(ROW(R274),COLUMN(R274)-1,1,1),TRUE),"OK")&gt;0,"OK","NOK")),
              IF(R$8&gt;=VLOOKUP($A274,'2.2'!$D:$O,5,FALSE),"OK","NOK")),
         "")</f>
        <v/>
      </c>
      <c r="S274" s="1159" t="str">
        <f ca="1">IF(intern2!T110&gt;0,
        IF(S$166="X",
              IF(COUNTBLANK(INDIRECT(ADDRESS(ROW(S274),MATCH(S$167,$166:$166,0),1,1)&amp;":"&amp;ADDRESS(ROW(S274),COLUMN(S274)-1,1,1),TRUE))&gt;0,"",
                    IF(COUNTIF(INDIRECT(ADDRESS(ROW(S274),MATCH(S$167,$166:$166,0),1,1)&amp;":"&amp;ADDRESS(ROW(S274),COLUMN(S274)-1,1,1),TRUE),"OK")&gt;0,"OK","NOK")),
              IF(S$8&gt;=VLOOKUP($A274,'2.2'!$D:$O,5,FALSE),"OK","NOK")),
         "")</f>
        <v/>
      </c>
      <c r="T274" s="1156" t="str">
        <f ca="1">IF(intern2!U110&gt;0,
        IF(T$166="X",
              IF(COUNTBLANK(INDIRECT(ADDRESS(ROW(T274),MATCH(T$167,$166:$166,0),1,1)&amp;":"&amp;ADDRESS(ROW(T274),COLUMN(T274)-1,1,1),TRUE))&gt;0,"",
                    IF(COUNTIF(INDIRECT(ADDRESS(ROW(T274),MATCH(T$167,$166:$166,0),1,1)&amp;":"&amp;ADDRESS(ROW(T274),COLUMN(T274)-1,1,1),TRUE),"OK")&gt;0,"OK","NOK")),
              IF(T$8&gt;=VLOOKUP($A274,'2.2'!$D:$O,5,FALSE),"OK","NOK")),
         "")</f>
        <v/>
      </c>
      <c r="U274" s="1156" t="str">
        <f ca="1">IF(intern2!V110&gt;0,
        IF(U$166="X",
              IF(COUNTBLANK(INDIRECT(ADDRESS(ROW(U274),MATCH(U$167,$166:$166,0),1,1)&amp;":"&amp;ADDRESS(ROW(U274),COLUMN(U274)-1,1,1),TRUE))&gt;0,"",
                    IF(COUNTIF(INDIRECT(ADDRESS(ROW(U274),MATCH(U$167,$166:$166,0),1,1)&amp;":"&amp;ADDRESS(ROW(U274),COLUMN(U274)-1,1,1),TRUE),"OK")&gt;0,"OK","NOK")),
              IF(U$8&gt;=VLOOKUP($A274,'2.2'!$D:$O,5,FALSE),"OK","NOK")),
         "")</f>
        <v/>
      </c>
      <c r="V274" s="1156" t="str">
        <f ca="1">IF(intern2!W110&gt;0,
        IF(V$166="X",
              IF(COUNTBLANK(INDIRECT(ADDRESS(ROW(V274),MATCH(V$167,$166:$166,0),1,1)&amp;":"&amp;ADDRESS(ROW(V274),COLUMN(V274)-1,1,1),TRUE))&gt;0,"",
                    IF(COUNTIF(INDIRECT(ADDRESS(ROW(V274),MATCH(V$167,$166:$166,0),1,1)&amp;":"&amp;ADDRESS(ROW(V274),COLUMN(V274)-1,1,1),TRUE),"OK")&gt;0,"OK","NOK")),
              IF(V$8&gt;=VLOOKUP($A274,'2.2'!$D:$O,5,FALSE),"OK","NOK")),
         "")</f>
        <v/>
      </c>
      <c r="W274" s="1156" t="str">
        <f ca="1">IF(intern2!X110&gt;0,
        IF(W$166="X",
              IF(COUNTBLANK(INDIRECT(ADDRESS(ROW(W274),MATCH(W$167,$166:$166,0),1,1)&amp;":"&amp;ADDRESS(ROW(W274),COLUMN(W274)-1,1,1),TRUE))&gt;0,"",
                    IF(COUNTIF(INDIRECT(ADDRESS(ROW(W274),MATCH(W$167,$166:$166,0),1,1)&amp;":"&amp;ADDRESS(ROW(W274),COLUMN(W274)-1,1,1),TRUE),"OK")&gt;0,"OK","NOK")),
              IF(W$8&gt;=VLOOKUP($A274,'2.2'!$D:$O,5,FALSE),"OK","NOK")),
         "")</f>
        <v/>
      </c>
      <c r="X274" s="1156" t="str">
        <f ca="1">IF(intern2!Y110&gt;0,
        IF(X$166="X",
              IF(COUNTBLANK(INDIRECT(ADDRESS(ROW(X274),MATCH(X$167,$166:$166,0),1,1)&amp;":"&amp;ADDRESS(ROW(X274),COLUMN(X274)-1,1,1),TRUE))&gt;0,"",
                    IF(COUNTIF(INDIRECT(ADDRESS(ROW(X274),MATCH(X$167,$166:$166,0),1,1)&amp;":"&amp;ADDRESS(ROW(X274),COLUMN(X274)-1,1,1),TRUE),"OK")&gt;0,"OK","NOK")),
              IF(X$8&gt;=VLOOKUP($A274,'2.2'!$D:$O,5,FALSE),"OK","NOK")),
         "")</f>
        <v/>
      </c>
      <c r="Y274" s="1170" t="str">
        <f ca="1">IF(intern2!Z110&gt;0,
        IF(Y$166="X",
              IF(COUNTBLANK(INDIRECT(ADDRESS(ROW(Y274),MATCH(Y$167,$166:$166,0),1,1)&amp;":"&amp;ADDRESS(ROW(Y274),COLUMN(Y274)-1,1,1),TRUE))&gt;0,"",
                    IF(COUNTIF(INDIRECT(ADDRESS(ROW(Y274),MATCH(Y$167,$166:$166,0),1,1)&amp;":"&amp;ADDRESS(ROW(Y274),COLUMN(Y274)-1,1,1),TRUE),"OK")&gt;0,"OK","NOK")),
              IF(Y$8&gt;=VLOOKUP($A274,'2.2'!$D:$O,5,FALSE),"OK","NOK")),
         "")</f>
        <v/>
      </c>
      <c r="Z274" s="1269" t="str">
        <f ca="1">IF(intern2!AA110&gt;0,
        IF(Z$166="X",
              IF(COUNTBLANK(INDIRECT(ADDRESS(ROW(Z274),MATCH(Z$167,$166:$166,0),1,1)&amp;":"&amp;ADDRESS(ROW(Z274),COLUMN(Z274)-1,1,1),TRUE))&gt;0,"",
                    IF(COUNTIF(INDIRECT(ADDRESS(ROW(Z274),MATCH(Z$167,$166:$166,0),1,1)&amp;":"&amp;ADDRESS(ROW(Z274),COLUMN(Z274)-1,1,1),TRUE),"OK")&gt;0,"OK","NOK")),
              IF(Z$8&gt;=VLOOKUP($A274,'2.2'!$D:$O,5,FALSE),"OK","NOK")),
         "")</f>
        <v/>
      </c>
      <c r="AA274" s="1156" t="str">
        <f ca="1">IF(intern2!AB110&gt;0,
        IF(AA$166="X",
              IF(COUNTBLANK(INDIRECT(ADDRESS(ROW(AA274),MATCH(AA$167,$166:$166,0),1,1)&amp;":"&amp;ADDRESS(ROW(AA274),COLUMN(AA274)-1,1,1),TRUE))&gt;0,"",
                    IF(COUNTIF(INDIRECT(ADDRESS(ROW(AA274),MATCH(AA$167,$166:$166,0),1,1)&amp;":"&amp;ADDRESS(ROW(AA274),COLUMN(AA274)-1,1,1),TRUE),"OK")&gt;0,"OK","NOK")),
              IF(AA$8&gt;=VLOOKUP($A274,'2.2'!$D:$O,5,FALSE),"OK","NOK")),
         "")</f>
        <v/>
      </c>
      <c r="AB274" s="1156" t="str">
        <f ca="1">IF(intern2!AC110&gt;0,
        IF(AB$166="X",
              IF(COUNTBLANK(INDIRECT(ADDRESS(ROW(AB274),MATCH(AB$167,$166:$166,0),1,1)&amp;":"&amp;ADDRESS(ROW(AB274),COLUMN(AB274)-1,1,1),TRUE))&gt;0,"",
                    IF(COUNTIF(INDIRECT(ADDRESS(ROW(AB274),MATCH(AB$167,$166:$166,0),1,1)&amp;":"&amp;ADDRESS(ROW(AB274),COLUMN(AB274)-1,1,1),TRUE),"OK")&gt;0,"OK","NOK")),
              IF(AB$8&gt;=VLOOKUP($A274,'2.2'!$D:$O,5,FALSE),"OK","NOK")),
         "")</f>
        <v/>
      </c>
      <c r="AC274" s="1156" t="str">
        <f ca="1">IF(intern2!AD110&gt;0,
        IF(AC$166="X",
              IF(COUNTBLANK(INDIRECT(ADDRESS(ROW(AC274),MATCH(AC$167,$166:$166,0),1,1)&amp;":"&amp;ADDRESS(ROW(AC274),COLUMN(AC274)-1,1,1),TRUE))&gt;0,"",
                    IF(COUNTIF(INDIRECT(ADDRESS(ROW(AC274),MATCH(AC$167,$166:$166,0),1,1)&amp;":"&amp;ADDRESS(ROW(AC274),COLUMN(AC274)-1,1,1),TRUE),"OK")&gt;0,"OK","NOK")),
              IF(AC$8&gt;=VLOOKUP($A274,'2.2'!$D:$O,5,FALSE),"OK","NOK")),
         "")</f>
        <v/>
      </c>
      <c r="AD274" s="1156" t="str">
        <f ca="1">IF(intern2!AE110&gt;0,
        IF(AD$166="X",
              IF(COUNTBLANK(INDIRECT(ADDRESS(ROW(AD274),MATCH(AD$167,$166:$166,0),1,1)&amp;":"&amp;ADDRESS(ROW(AD274),COLUMN(AD274)-1,1,1),TRUE))&gt;0,"",
                    IF(COUNTIF(INDIRECT(ADDRESS(ROW(AD274),MATCH(AD$167,$166:$166,0),1,1)&amp;":"&amp;ADDRESS(ROW(AD274),COLUMN(AD274)-1,1,1),TRUE),"OK")&gt;0,"OK","NOK")),
              IF(AD$8&gt;=VLOOKUP($A274,'2.2'!$D:$O,5,FALSE),"OK","NOK")),
         "")</f>
        <v/>
      </c>
      <c r="AE274" s="1160" t="str">
        <f ca="1">IF(intern2!AF110&gt;0,
        IF(AE$166="X",
              IF(COUNTBLANK(INDIRECT(ADDRESS(ROW(AE274),MATCH(AE$167,$166:$166,0),1,1)&amp;":"&amp;ADDRESS(ROW(AE274),COLUMN(AE274)-1,1,1),TRUE))&gt;0,"",
                    IF(COUNTIF(INDIRECT(ADDRESS(ROW(AE274),MATCH(AE$167,$166:$166,0),1,1)&amp;":"&amp;ADDRESS(ROW(AE274),COLUMN(AE274)-1,1,1),TRUE),"OK")&gt;0,"OK","NOK")),
              IF(AE$8&gt;=VLOOKUP($A274,'2.2'!$D:$O,5,FALSE),"OK","NOK")),
         "")</f>
        <v/>
      </c>
      <c r="AF274" s="1269" t="str">
        <f ca="1">IF(intern2!AG110&gt;0,
        IF(AF$166="X",
              IF(COUNTBLANK(INDIRECT(ADDRESS(ROW(AF274),MATCH(AF$167,$166:$166,0),1,1)&amp;":"&amp;ADDRESS(ROW(AF274),COLUMN(AF274)-1,1,1),TRUE))&gt;0,"",
                    IF(COUNTIF(INDIRECT(ADDRESS(ROW(AF274),MATCH(AF$167,$166:$166,0),1,1)&amp;":"&amp;ADDRESS(ROW(AF274),COLUMN(AF274)-1,1,1),TRUE),"OK")&gt;0,"OK","NOK")),
              IF(AF$8&gt;=VLOOKUP($A274,'2.2'!$D:$O,5,FALSE),"OK","NOK")),
         "")</f>
        <v/>
      </c>
      <c r="AG274" s="1160" t="str">
        <f ca="1">IF(intern2!AH110&gt;0,
        IF(AG$166="X",
              IF(COUNTBLANK(INDIRECT(ADDRESS(ROW(AG274),MATCH(AG$167,$166:$166,0),1,1)&amp;":"&amp;ADDRESS(ROW(AG274),COLUMN(AG274)-1,1,1),TRUE))&gt;0,"",
                    IF(COUNTIF(INDIRECT(ADDRESS(ROW(AG274),MATCH(AG$167,$166:$166,0),1,1)&amp;":"&amp;ADDRESS(ROW(AG274),COLUMN(AG274)-1,1,1),TRUE),"OK")&gt;0,"OK","NOK")),
              IF(AG$8&gt;=VLOOKUP($A274,'2.2'!$D:$O,5,FALSE),"OK","NOK")),
         "")</f>
        <v/>
      </c>
      <c r="AH274" s="1160" t="str">
        <f ca="1">IF(intern2!AI110&gt;0,
        IF(AH$166="X",
              IF(COUNTBLANK(INDIRECT(ADDRESS(ROW(AH274),MATCH(AH$167,$166:$166,0),1,1)&amp;":"&amp;ADDRESS(ROW(AH274),COLUMN(AH274)-1,1,1),TRUE))&gt;0,"",
                    IF(COUNTIF(INDIRECT(ADDRESS(ROW(AH274),MATCH(AH$167,$166:$166,0),1,1)&amp;":"&amp;ADDRESS(ROW(AH274),COLUMN(AH274)-1,1,1),TRUE),"OK")&gt;0,"OK","NOK")),
              IF(AH$8&gt;=VLOOKUP($A274,'2.2'!$D:$O,5,FALSE),"OK","NOK")),
         "")</f>
        <v/>
      </c>
      <c r="AI274" s="1156" t="str">
        <f ca="1">IF(intern2!AJ110&gt;0,
        IF(AI$166="X",
              IF(COUNTBLANK(INDIRECT(ADDRESS(ROW(AI274),MATCH(AI$167,$166:$166,0),1,1)&amp;":"&amp;ADDRESS(ROW(AI274),COLUMN(AI274)-1,1,1),TRUE))&gt;0,"",
                    IF(COUNTIF(INDIRECT(ADDRESS(ROW(AI274),MATCH(AI$167,$166:$166,0),1,1)&amp;":"&amp;ADDRESS(ROW(AI274),COLUMN(AI274)-1,1,1),TRUE),"OK")&gt;0,"OK","NOK")),
              IF(AI$8&gt;=VLOOKUP($A274,'2.2'!$D:$O,5,FALSE),"OK","NOK")),
         "")</f>
        <v/>
      </c>
      <c r="AJ274" s="1156" t="str">
        <f ca="1">IF(intern2!AK110&gt;0,
        IF(AJ$166="X",
              IF(COUNTBLANK(INDIRECT(ADDRESS(ROW(AJ274),MATCH(AJ$167,$166:$166,0),1,1)&amp;":"&amp;ADDRESS(ROW(AJ274),COLUMN(AJ274)-1,1,1),TRUE))&gt;0,"",
                    IF(COUNTIF(INDIRECT(ADDRESS(ROW(AJ274),MATCH(AJ$167,$166:$166,0),1,1)&amp;":"&amp;ADDRESS(ROW(AJ274),COLUMN(AJ274)-1,1,1),TRUE),"OK")&gt;0,"OK","NOK")),
              IF(AJ$8&gt;=VLOOKUP($A274,'2.2'!$D:$O,5,FALSE),"OK","NOK")),
         "")</f>
        <v/>
      </c>
      <c r="AK274" s="1156" t="str">
        <f ca="1">IF(intern2!AL110&gt;0,
        IF(AK$166="X",
              IF(COUNTBLANK(INDIRECT(ADDRESS(ROW(AK274),MATCH(AK$167,$166:$166,0),1,1)&amp;":"&amp;ADDRESS(ROW(AK274),COLUMN(AK274)-1,1,1),TRUE))&gt;0,"",
                    IF(COUNTIF(INDIRECT(ADDRESS(ROW(AK274),MATCH(AK$167,$166:$166,0),1,1)&amp;":"&amp;ADDRESS(ROW(AK274),COLUMN(AK274)-1,1,1),TRUE),"OK")&gt;0,"OK","NOK")),
              IF(AK$8&gt;=VLOOKUP($A274,'2.2'!$D:$O,5,FALSE),"OK","NOK")),
         "")</f>
        <v/>
      </c>
      <c r="AL274" s="1156" t="str">
        <f ca="1">IF(intern2!AM110&gt;0,
        IF(AL$166="X",
              IF(COUNTBLANK(INDIRECT(ADDRESS(ROW(AL274),MATCH(AL$167,$166:$166,0),1,1)&amp;":"&amp;ADDRESS(ROW(AL274),COLUMN(AL274)-1,1,1),TRUE))&gt;0,"",
                    IF(COUNTIF(INDIRECT(ADDRESS(ROW(AL274),MATCH(AL$167,$166:$166,0),1,1)&amp;":"&amp;ADDRESS(ROW(AL274),COLUMN(AL274)-1,1,1),TRUE),"OK")&gt;0,"OK","NOK")),
              IF(AL$8&gt;=VLOOKUP($A274,'2.2'!$D:$O,5,FALSE),"OK","NOK")),
         "")</f>
        <v/>
      </c>
      <c r="AM274" s="1269" t="str">
        <f ca="1">IF(intern2!AN110&gt;0,
        IF(AM$166="X",
              IF(COUNTBLANK(INDIRECT(ADDRESS(ROW(AM274),MATCH(AM$167,$166:$166,0),1,1)&amp;":"&amp;ADDRESS(ROW(AM274),COLUMN(AM274)-1,1,1),TRUE))&gt;0,"",
                    IF(COUNTIF(INDIRECT(ADDRESS(ROW(AM274),MATCH(AM$167,$166:$166,0),1,1)&amp;":"&amp;ADDRESS(ROW(AM274),COLUMN(AM274)-1,1,1),TRUE),"OK")&gt;0,"OK","NOK")),
              IF(AM$8&gt;=VLOOKUP($A274,'2.2'!$D:$O,5,FALSE),"OK","NOK")),
         "")</f>
        <v/>
      </c>
      <c r="AN274" s="1170" t="str">
        <f ca="1">IF(intern2!AO110&gt;0,
        IF(AN$166="X",
              IF(COUNTBLANK(INDIRECT(ADDRESS(ROW(AN274),MATCH(AN$167,$166:$166,0),1,1)&amp;":"&amp;ADDRESS(ROW(AN274),COLUMN(AN274)-1,1,1),TRUE))&gt;0,"",
                    IF(COUNTIF(INDIRECT(ADDRESS(ROW(AN274),MATCH(AN$167,$166:$166,0),1,1)&amp;":"&amp;ADDRESS(ROW(AN274),COLUMN(AN274)-1,1,1),TRUE),"OK")&gt;0,"OK","NOK")),
              IF(AN$8&gt;=VLOOKUP($A274,'2.2'!$D:$O,5,FALSE),"OK","NOK")),
         "")</f>
        <v/>
      </c>
      <c r="AO274" s="1156" t="str">
        <f ca="1">IF(intern2!AP110&gt;0,
        IF(AO$166="X",
              IF(COUNTBLANK(INDIRECT(ADDRESS(ROW(AO274),MATCH(AO$167,$166:$166,0),1,1)&amp;":"&amp;ADDRESS(ROW(AO274),COLUMN(AO274)-1,1,1),TRUE))&gt;0,"",
                    IF(COUNTIF(INDIRECT(ADDRESS(ROW(AO274),MATCH(AO$167,$166:$166,0),1,1)&amp;":"&amp;ADDRESS(ROW(AO274),COLUMN(AO274)-1,1,1),TRUE),"OK")&gt;0,"OK","NOK")),
              IF(AO$8&gt;=VLOOKUP($A274,'2.2'!$D:$O,5,FALSE),"OK","NOK")),
         "")</f>
        <v/>
      </c>
      <c r="AP274" s="1156" t="str">
        <f ca="1">IF(intern2!AQ110&gt;0,
        IF(AP$166="X",
              IF(COUNTBLANK(INDIRECT(ADDRESS(ROW(AP274),MATCH(AP$167,$166:$166,0),1,1)&amp;":"&amp;ADDRESS(ROW(AP274),COLUMN(AP274)-1,1,1),TRUE))&gt;0,"",
                    IF(COUNTIF(INDIRECT(ADDRESS(ROW(AP274),MATCH(AP$167,$166:$166,0),1,1)&amp;":"&amp;ADDRESS(ROW(AP274),COLUMN(AP274)-1,1,1),TRUE),"OK")&gt;0,"OK","NOK")),
              IF(AP$8&gt;=VLOOKUP($A274,'2.2'!$D:$O,5,FALSE),"OK","NOK")),
         "")</f>
        <v/>
      </c>
      <c r="AQ274" s="1269" t="str">
        <f ca="1">IF(intern2!AR110&gt;0,
        IF(AQ$166="X",
              IF(COUNTBLANK(INDIRECT(ADDRESS(ROW(AQ274),MATCH(AQ$167,$166:$166,0),1,1)&amp;":"&amp;ADDRESS(ROW(AQ274),COLUMN(AQ274)-1,1,1),TRUE))&gt;0,"",
                    IF(COUNTIF(INDIRECT(ADDRESS(ROW(AQ274),MATCH(AQ$167,$166:$166,0),1,1)&amp;":"&amp;ADDRESS(ROW(AQ274),COLUMN(AQ274)-1,1,1),TRUE),"OK")&gt;0,"OK","NOK")),
              IF(AQ$8&gt;=VLOOKUP($A274,'2.2'!$D:$O,5,FALSE),"OK","NOK")),
         "")</f>
        <v/>
      </c>
      <c r="AR274" s="1156" t="str">
        <f ca="1">IF(intern2!AS110&gt;0,
        IF(AR$166="X",
              IF(COUNTBLANK(INDIRECT(ADDRESS(ROW(AR274),MATCH(AR$167,$166:$166,0),1,1)&amp;":"&amp;ADDRESS(ROW(AR274),COLUMN(AR274)-1,1,1),TRUE))&gt;0,"",
                    IF(COUNTIF(INDIRECT(ADDRESS(ROW(AR274),MATCH(AR$167,$166:$166,0),1,1)&amp;":"&amp;ADDRESS(ROW(AR274),COLUMN(AR274)-1,1,1),TRUE),"OK")&gt;0,"OK","NOK")),
              IF(AR$8&gt;=VLOOKUP($A274,'2.2'!$D:$O,5,FALSE),"OK","NOK")),
         "")</f>
        <v/>
      </c>
      <c r="AS274" s="1156" t="str">
        <f ca="1">IF(intern2!AT110&gt;0,
        IF(AS$166="X",
              IF(COUNTBLANK(INDIRECT(ADDRESS(ROW(AS274),MATCH(AS$167,$166:$166,0),1,1)&amp;":"&amp;ADDRESS(ROW(AS274),COLUMN(AS274)-1,1,1),TRUE))&gt;0,"",
                    IF(COUNTIF(INDIRECT(ADDRESS(ROW(AS274),MATCH(AS$167,$166:$166,0),1,1)&amp;":"&amp;ADDRESS(ROW(AS274),COLUMN(AS274)-1,1,1),TRUE),"OK")&gt;0,"OK","NOK")),
              IF(AS$8&gt;=VLOOKUP($A274,'2.2'!$D:$O,5,FALSE),"OK","NOK")),
         "")</f>
        <v/>
      </c>
      <c r="AT274" s="1269" t="str">
        <f ca="1">IF(intern2!AU110&gt;0,
        IF(AT$166="X",
              IF(COUNTBLANK(INDIRECT(ADDRESS(ROW(AT274),MATCH(AT$167,$166:$166,0),1,1)&amp;":"&amp;ADDRESS(ROW(AT274),COLUMN(AT274)-1,1,1),TRUE))&gt;0,"",
                    IF(COUNTIF(INDIRECT(ADDRESS(ROW(AT274),MATCH(AT$167,$166:$166,0),1,1)&amp;":"&amp;ADDRESS(ROW(AT274),COLUMN(AT274)-1,1,1),TRUE),"OK")&gt;0,"OK","NOK")),
              IF(AT$8&gt;=VLOOKUP($A274,'2.2'!$D:$O,5,FALSE),"OK","NOK")),
         "")</f>
        <v/>
      </c>
      <c r="AU274" s="1156" t="str">
        <f ca="1">IF(intern2!AV110&gt;0,
        IF(AU$166="X",
              IF(COUNTBLANK(INDIRECT(ADDRESS(ROW(AU274),MATCH(AU$167,$166:$166,0),1,1)&amp;":"&amp;ADDRESS(ROW(AU274),COLUMN(AU274)-1,1,1),TRUE))&gt;0,"",
                    IF(COUNTIF(INDIRECT(ADDRESS(ROW(AU274),MATCH(AU$167,$166:$166,0),1,1)&amp;":"&amp;ADDRESS(ROW(AU274),COLUMN(AU274)-1,1,1),TRUE),"OK")&gt;0,"OK","NOK")),
              IF(AU$8&gt;=VLOOKUP($A274,'2.2'!$D:$O,5,FALSE),"OK","NOK")),
         "")</f>
        <v/>
      </c>
      <c r="AV274" s="1156" t="str">
        <f ca="1">IF(intern2!AW110&gt;0,
        IF(AV$166="X",
              IF(COUNTBLANK(INDIRECT(ADDRESS(ROW(AV274),MATCH(AV$167,$166:$166,0),1,1)&amp;":"&amp;ADDRESS(ROW(AV274),COLUMN(AV274)-1,1,1),TRUE))&gt;0,"",
                    IF(COUNTIF(INDIRECT(ADDRESS(ROW(AV274),MATCH(AV$167,$166:$166,0),1,1)&amp;":"&amp;ADDRESS(ROW(AV274),COLUMN(AV274)-1,1,1),TRUE),"OK")&gt;0,"OK","NOK")),
              IF(AV$8&gt;=VLOOKUP($A274,'2.2'!$D:$O,5,FALSE),"OK","NOK")),
         "")</f>
        <v/>
      </c>
      <c r="AW274" s="1156" t="str">
        <f ca="1">IF(intern2!AX110&gt;0,
        IF(AW$166="X",
              IF(COUNTBLANK(INDIRECT(ADDRESS(ROW(AW274),MATCH(AW$167,$166:$166,0),1,1)&amp;":"&amp;ADDRESS(ROW(AW274),COLUMN(AW274)-1,1,1),TRUE))&gt;0,"",
                    IF(COUNTIF(INDIRECT(ADDRESS(ROW(AW274),MATCH(AW$167,$166:$166,0),1,1)&amp;":"&amp;ADDRESS(ROW(AW274),COLUMN(AW274)-1,1,1),TRUE),"OK")&gt;0,"OK","NOK")),
              IF(AW$8&gt;=VLOOKUP($A274,'2.2'!$D:$O,5,FALSE),"OK","NOK")),
         "")</f>
        <v/>
      </c>
      <c r="AX274" s="1156" t="str">
        <f ca="1">IF(intern2!AY110&gt;0,
        IF(AX$166="X",
              IF(COUNTBLANK(INDIRECT(ADDRESS(ROW(AX274),MATCH(AX$167,$166:$166,0),1,1)&amp;":"&amp;ADDRESS(ROW(AX274),COLUMN(AX274)-1,1,1),TRUE))&gt;0,"",
                    IF(COUNTIF(INDIRECT(ADDRESS(ROW(AX274),MATCH(AX$167,$166:$166,0),1,1)&amp;":"&amp;ADDRESS(ROW(AX274),COLUMN(AX274)-1,1,1),TRUE),"OK")&gt;0,"OK","NOK")),
              IF(AX$8&gt;=VLOOKUP($A274,'2.2'!$D:$O,5,FALSE),"OK","NOK")),
         "")</f>
        <v/>
      </c>
      <c r="AY274" s="1156" t="str">
        <f ca="1">IF(intern2!AZ110&gt;0,
        IF(AY$166="X",
              IF(COUNTBLANK(INDIRECT(ADDRESS(ROW(AY274),MATCH(AY$167,$166:$166,0),1,1)&amp;":"&amp;ADDRESS(ROW(AY274),COLUMN(AY274)-1,1,1),TRUE))&gt;0,"",
                    IF(COUNTIF(INDIRECT(ADDRESS(ROW(AY274),MATCH(AY$167,$166:$166,0),1,1)&amp;":"&amp;ADDRESS(ROW(AY274),COLUMN(AY274)-1,1,1),TRUE),"OK")&gt;0,"OK","NOK")),
              IF(AY$8&gt;=VLOOKUP($A274,'2.2'!$D:$O,5,FALSE),"OK","NOK")),
         "")</f>
        <v/>
      </c>
      <c r="AZ274" s="1269" t="str">
        <f ca="1">IF(intern2!BA110&gt;0,
        IF(AZ$166="X",
              IF(COUNTBLANK(INDIRECT(ADDRESS(ROW(AZ274),MATCH(AZ$167,$166:$166,0),1,1)&amp;":"&amp;ADDRESS(ROW(AZ274),COLUMN(AZ274)-1,1,1),TRUE))&gt;0,"",
                    IF(COUNTIF(INDIRECT(ADDRESS(ROW(AZ274),MATCH(AZ$167,$166:$166,0),1,1)&amp;":"&amp;ADDRESS(ROW(AZ274),COLUMN(AZ274)-1,1,1),TRUE),"OK")&gt;0,"OK","NOK")),
              IF(AZ$8&gt;=VLOOKUP($A274,'2.2'!$D:$O,5,FALSE),"OK","NOK")),
         "")</f>
        <v/>
      </c>
      <c r="BA274" s="1156" t="str">
        <f ca="1">IF(intern2!BB110&gt;0,
        IF(BA$166="X",
              IF(COUNTBLANK(INDIRECT(ADDRESS(ROW(BA274),MATCH(BA$167,$166:$166,0),1,1)&amp;":"&amp;ADDRESS(ROW(BA274),COLUMN(BA274)-1,1,1),TRUE))&gt;0,"",
                    IF(COUNTIF(INDIRECT(ADDRESS(ROW(BA274),MATCH(BA$167,$166:$166,0),1,1)&amp;":"&amp;ADDRESS(ROW(BA274),COLUMN(BA274)-1,1,1),TRUE),"OK")&gt;0,"OK","NOK")),
              IF(BA$8&gt;=VLOOKUP($A274,'2.2'!$D:$O,5,FALSE),"OK","NOK")),
         "")</f>
        <v/>
      </c>
      <c r="BB274" s="1156" t="str">
        <f ca="1">IF(intern2!BC110&gt;0,
        IF(BB$166="X",
              IF(COUNTBLANK(INDIRECT(ADDRESS(ROW(BB274),MATCH(BB$167,$166:$166,0),1,1)&amp;":"&amp;ADDRESS(ROW(BB274),COLUMN(BB274)-1,1,1),TRUE))&gt;0,"",
                    IF(COUNTIF(INDIRECT(ADDRESS(ROW(BB274),MATCH(BB$167,$166:$166,0),1,1)&amp;":"&amp;ADDRESS(ROW(BB274),COLUMN(BB274)-1,1,1),TRUE),"OK")&gt;0,"OK","NOK")),
              IF(BB$8&gt;=VLOOKUP($A274,'2.2'!$D:$O,5,FALSE),"OK","NOK")),
         "")</f>
        <v/>
      </c>
      <c r="BC274" s="1156" t="str">
        <f ca="1">IF(intern2!BD110&gt;0,
        IF(BC$166="X",
              IF(COUNTBLANK(INDIRECT(ADDRESS(ROW(BC274),MATCH(BC$167,$166:$166,0),1,1)&amp;":"&amp;ADDRESS(ROW(BC274),COLUMN(BC274)-1,1,1),TRUE))&gt;0,"",
                    IF(COUNTIF(INDIRECT(ADDRESS(ROW(BC274),MATCH(BC$167,$166:$166,0),1,1)&amp;":"&amp;ADDRESS(ROW(BC274),COLUMN(BC274)-1,1,1),TRUE),"OK")&gt;0,"OK","NOK")),
              IF(BC$8&gt;=VLOOKUP($A274,'2.2'!$D:$O,5,FALSE),"OK","NOK")),
         "")</f>
        <v/>
      </c>
      <c r="BD274" s="1156" t="str">
        <f ca="1">IF(intern2!BE110&gt;0,
        IF(BD$166="X",
              IF(COUNTBLANK(INDIRECT(ADDRESS(ROW(BD274),MATCH(BD$167,$166:$166,0),1,1)&amp;":"&amp;ADDRESS(ROW(BD274),COLUMN(BD274)-1,1,1),TRUE))&gt;0,"",
                    IF(COUNTIF(INDIRECT(ADDRESS(ROW(BD274),MATCH(BD$167,$166:$166,0),1,1)&amp;":"&amp;ADDRESS(ROW(BD274),COLUMN(BD274)-1,1,1),TRUE),"OK")&gt;0,"OK","NOK")),
              IF(BD$8&gt;=VLOOKUP($A274,'2.2'!$D:$O,5,FALSE),"OK","NOK")),
         "")</f>
        <v/>
      </c>
      <c r="BE274" s="1156" t="str">
        <f ca="1">IF(intern2!BF110&gt;0,
        IF(BE$166="X",
              IF(COUNTBLANK(INDIRECT(ADDRESS(ROW(BE274),MATCH(BE$167,$166:$166,0),1,1)&amp;":"&amp;ADDRESS(ROW(BE274),COLUMN(BE274)-1,1,1),TRUE))&gt;0,"",
                    IF(COUNTIF(INDIRECT(ADDRESS(ROW(BE274),MATCH(BE$167,$166:$166,0),1,1)&amp;":"&amp;ADDRESS(ROW(BE274),COLUMN(BE274)-1,1,1),TRUE),"OK")&gt;0,"OK","NOK")),
              IF(BE$8&gt;=VLOOKUP($A274,'2.2'!$D:$O,5,FALSE),"OK","NOK")),
         "")</f>
        <v/>
      </c>
      <c r="BF274" s="1170" t="str">
        <f ca="1">IF(intern2!BG110&gt;0,
        IF(BF$166="X",
              IF(COUNTBLANK(INDIRECT(ADDRESS(ROW(BF274),MATCH(BF$167,$166:$166,0),1,1)&amp;":"&amp;ADDRESS(ROW(BF274),COLUMN(BF274)-1,1,1),TRUE))&gt;0,"",
                    IF(COUNTIF(INDIRECT(ADDRESS(ROW(BF274),MATCH(BF$167,$166:$166,0),1,1)&amp;":"&amp;ADDRESS(ROW(BF274),COLUMN(BF274)-1,1,1),TRUE),"OK")&gt;0,"OK","NOK")),
              IF(BF$8&gt;=VLOOKUP($A274,'2.2'!$D:$O,5,FALSE),"OK","NOK")),
         "")</f>
        <v/>
      </c>
      <c r="BG274" s="1269" t="str">
        <f ca="1">IF(intern2!BH110&gt;0,
        IF(BG$166="X",
              IF(COUNTBLANK(INDIRECT(ADDRESS(ROW(BG274),MATCH(BG$167,$166:$166,0),1,1)&amp;":"&amp;ADDRESS(ROW(BG274),COLUMN(BG274)-1,1,1),TRUE))&gt;0,"",
                    IF(COUNTIF(INDIRECT(ADDRESS(ROW(BG274),MATCH(BG$167,$166:$166,0),1,1)&amp;":"&amp;ADDRESS(ROW(BG274),COLUMN(BG274)-1,1,1),TRUE),"OK")&gt;0,"OK","NOK")),
              IF(BG$8&gt;=VLOOKUP($A274,'2.2'!$D:$O,5,FALSE),"OK","NOK")),
         "")</f>
        <v/>
      </c>
      <c r="BH274" s="1176" t="str">
        <f t="shared" ca="1" si="77"/>
        <v>NOK</v>
      </c>
      <c r="BI274" s="1176"/>
    </row>
    <row r="275" spans="1:61" x14ac:dyDescent="0.25">
      <c r="A275" s="716" t="str">
        <f t="shared" ref="A275:B275" si="119">+A115</f>
        <v>BEW5</v>
      </c>
      <c r="B275" s="1157" t="str">
        <f t="shared" si="119"/>
        <v>Artroscopia del ginocchio</v>
      </c>
      <c r="C275" s="1156" t="str">
        <f ca="1">IF(intern2!D111&gt;0,
        IF(C$166="X",
              IF(COUNTBLANK(INDIRECT(ADDRESS(ROW(C275),MATCH(C$167,$166:$166,0),1,1)&amp;":"&amp;ADDRESS(ROW(C275),COLUMN(C275)-1,1,1),TRUE))&gt;0,"",
                    IF(COUNTIF(INDIRECT(ADDRESS(ROW(C275),MATCH(C$167,$166:$166,0),1,1)&amp;":"&amp;ADDRESS(ROW(C275),COLUMN(C275)-1,1,1),TRUE),"OK")&gt;0,"OK","NOK")),
              IF(C$8&gt;=VLOOKUP($A275,'2.2'!$D:$O,5,FALSE),"OK","NOK")),
         "")</f>
        <v/>
      </c>
      <c r="D275" s="1156" t="str">
        <f ca="1">IF(intern2!E111&gt;0,
        IF(D$166="X",
              IF(COUNTBLANK(INDIRECT(ADDRESS(ROW(D275),MATCH(D$167,$166:$166,0),1,1)&amp;":"&amp;ADDRESS(ROW(D275),COLUMN(D275)-1,1,1),TRUE))&gt;0,"",
                    IF(COUNTIF(INDIRECT(ADDRESS(ROW(D275),MATCH(D$167,$166:$166,0),1,1)&amp;":"&amp;ADDRESS(ROW(D275),COLUMN(D275)-1,1,1),TRUE),"OK")&gt;0,"OK","NOK")),
              IF(D$8&gt;=VLOOKUP($A275,'2.2'!$D:$O,5,FALSE),"OK","NOK")),
         "")</f>
        <v/>
      </c>
      <c r="E275" s="1156" t="str">
        <f ca="1">IF(intern2!F111&gt;0,
        IF(E$166="X",
              IF(COUNTBLANK(INDIRECT(ADDRESS(ROW(E275),MATCH(E$167,$166:$166,0),1,1)&amp;":"&amp;ADDRESS(ROW(E275),COLUMN(E275)-1,1,1),TRUE))&gt;0,"",
                    IF(COUNTIF(INDIRECT(ADDRESS(ROW(E275),MATCH(E$167,$166:$166,0),1,1)&amp;":"&amp;ADDRESS(ROW(E275),COLUMN(E275)-1,1,1),TRUE),"OK")&gt;0,"OK","NOK")),
              IF(E$8&gt;=VLOOKUP($A275,'2.2'!$D:$O,5,FALSE),"OK","NOK")),
         "")</f>
        <v/>
      </c>
      <c r="F275" s="1156" t="str">
        <f ca="1">IF(intern2!G111&gt;0,
        IF(F$166="X",
              IF(COUNTBLANK(INDIRECT(ADDRESS(ROW(F275),MATCH(F$167,$166:$166,0),1,1)&amp;":"&amp;ADDRESS(ROW(F275),COLUMN(F275)-1,1,1),TRUE))&gt;0,"",
                    IF(COUNTIF(INDIRECT(ADDRESS(ROW(F275),MATCH(F$167,$166:$166,0),1,1)&amp;":"&amp;ADDRESS(ROW(F275),COLUMN(F275)-1,1,1),TRUE),"OK")&gt;0,"OK","NOK")),
              IF(F$8&gt;=VLOOKUP($A275,'2.2'!$D:$O,5,FALSE),"OK","NOK")),
         "")</f>
        <v/>
      </c>
      <c r="G275" s="1156" t="str">
        <f ca="1">IF(intern2!H111&gt;0,
        IF(G$166="X",
              IF(COUNTBLANK(INDIRECT(ADDRESS(ROW(G275),MATCH(G$167,$166:$166,0),1,1)&amp;":"&amp;ADDRESS(ROW(G275),COLUMN(G275)-1,1,1),TRUE))&gt;0,"",
                    IF(COUNTIF(INDIRECT(ADDRESS(ROW(G275),MATCH(G$167,$166:$166,0),1,1)&amp;":"&amp;ADDRESS(ROW(G275),COLUMN(G275)-1,1,1),TRUE),"OK")&gt;0,"OK","NOK")),
              IF(G$8&gt;=VLOOKUP($A275,'2.2'!$D:$O,5,FALSE),"OK","NOK")),
         "")</f>
        <v/>
      </c>
      <c r="H275" s="1156" t="str">
        <f ca="1">IF(intern2!I111&gt;0,
        IF(H$166="X",
              IF(COUNTBLANK(INDIRECT(ADDRESS(ROW(H275),MATCH(H$167,$166:$166,0),1,1)&amp;":"&amp;ADDRESS(ROW(H275),COLUMN(H275)-1,1,1),TRUE))&gt;0,"",
                    IF(COUNTIF(INDIRECT(ADDRESS(ROW(H275),MATCH(H$167,$166:$166,0),1,1)&amp;":"&amp;ADDRESS(ROW(H275),COLUMN(H275)-1,1,1),TRUE),"OK")&gt;0,"OK","NOK")),
              IF(H$8&gt;=VLOOKUP($A275,'2.2'!$D:$O,5,FALSE),"OK","NOK")),
         "")</f>
        <v>NOK</v>
      </c>
      <c r="I275" s="1269" t="str">
        <f ca="1">IF(intern2!J111&gt;0,
        IF(I$166="X",
              IF(COUNTBLANK(INDIRECT(ADDRESS(ROW(I275),MATCH(I$167,$166:$166,0),1,1)&amp;":"&amp;ADDRESS(ROW(I275),COLUMN(I275)-1,1,1),TRUE))&gt;0,"",
                    IF(COUNTIF(INDIRECT(ADDRESS(ROW(I275),MATCH(I$167,$166:$166,0),1,1)&amp;":"&amp;ADDRESS(ROW(I275),COLUMN(I275)-1,1,1),TRUE),"OK")&gt;0,"OK","NOK")),
              IF(I$8&gt;=VLOOKUP($A275,'2.2'!$D:$O,5,FALSE),"OK","NOK")),
         "")</f>
        <v/>
      </c>
      <c r="J275" s="1159" t="str">
        <f ca="1">IF(intern2!K111&gt;0,
        IF(J$166="X",
              IF(COUNTBLANK(INDIRECT(ADDRESS(ROW(J275),MATCH(J$167,$166:$166,0),1,1)&amp;":"&amp;ADDRESS(ROW(J275),COLUMN(J275)-1,1,1),TRUE))&gt;0,"",
                    IF(COUNTIF(INDIRECT(ADDRESS(ROW(J275),MATCH(J$167,$166:$166,0),1,1)&amp;":"&amp;ADDRESS(ROW(J275),COLUMN(J275)-1,1,1),TRUE),"OK")&gt;0,"OK","NOK")),
              IF(J$8&gt;=VLOOKUP($A275,'2.2'!$D:$O,5,FALSE),"OK","NOK")),
         "")</f>
        <v/>
      </c>
      <c r="K275" s="1156" t="str">
        <f ca="1">IF(intern2!L111&gt;0,
        IF(K$166="X",
              IF(COUNTBLANK(INDIRECT(ADDRESS(ROW(K275),MATCH(K$167,$166:$166,0),1,1)&amp;":"&amp;ADDRESS(ROW(K275),COLUMN(K275)-1,1,1),TRUE))&gt;0,"",
                    IF(COUNTIF(INDIRECT(ADDRESS(ROW(K275),MATCH(K$167,$166:$166,0),1,1)&amp;":"&amp;ADDRESS(ROW(K275),COLUMN(K275)-1,1,1),TRUE),"OK")&gt;0,"OK","NOK")),
              IF(K$8&gt;=VLOOKUP($A275,'2.2'!$D:$O,5,FALSE),"OK","NOK")),
         "")</f>
        <v/>
      </c>
      <c r="L275" s="1156" t="str">
        <f ca="1">IF(intern2!M111&gt;0,
        IF(L$166="X",
              IF(COUNTBLANK(INDIRECT(ADDRESS(ROW(L275),MATCH(L$167,$166:$166,0),1,1)&amp;":"&amp;ADDRESS(ROW(L275),COLUMN(L275)-1,1,1),TRUE))&gt;0,"",
                    IF(COUNTIF(INDIRECT(ADDRESS(ROW(L275),MATCH(L$167,$166:$166,0),1,1)&amp;":"&amp;ADDRESS(ROW(L275),COLUMN(L275)-1,1,1),TRUE),"OK")&gt;0,"OK","NOK")),
              IF(L$8&gt;=VLOOKUP($A275,'2.2'!$D:$O,5,FALSE),"OK","NOK")),
         "")</f>
        <v/>
      </c>
      <c r="M275" s="1156" t="str">
        <f ca="1">IF(intern2!N111&gt;0,
        IF(M$166="X",
              IF(COUNTBLANK(INDIRECT(ADDRESS(ROW(M275),MATCH(M$167,$166:$166,0),1,1)&amp;":"&amp;ADDRESS(ROW(M275),COLUMN(M275)-1,1,1),TRUE))&gt;0,"",
                    IF(COUNTIF(INDIRECT(ADDRESS(ROW(M275),MATCH(M$167,$166:$166,0),1,1)&amp;":"&amp;ADDRESS(ROW(M275),COLUMN(M275)-1,1,1),TRUE),"OK")&gt;0,"OK","NOK")),
              IF(M$8&gt;=VLOOKUP($A275,'2.2'!$D:$O,5,FALSE),"OK","NOK")),
         "")</f>
        <v/>
      </c>
      <c r="N275" s="1156" t="str">
        <f ca="1">IF(intern2!O111&gt;0,
        IF(N$166="X",
              IF(COUNTBLANK(INDIRECT(ADDRESS(ROW(N275),MATCH(N$167,$166:$166,0),1,1)&amp;":"&amp;ADDRESS(ROW(N275),COLUMN(N275)-1,1,1),TRUE))&gt;0,"",
                    IF(COUNTIF(INDIRECT(ADDRESS(ROW(N275),MATCH(N$167,$166:$166,0),1,1)&amp;":"&amp;ADDRESS(ROW(N275),COLUMN(N275)-1,1,1),TRUE),"OK")&gt;0,"OK","NOK")),
              IF(N$8&gt;=VLOOKUP($A275,'2.2'!$D:$O,5,FALSE),"OK","NOK")),
         "")</f>
        <v>NOK</v>
      </c>
      <c r="O275" s="1156" t="str">
        <f ca="1">IF(intern2!P111&gt;0,
        IF(O$166="X",
              IF(COUNTBLANK(INDIRECT(ADDRESS(ROW(O275),MATCH(O$167,$166:$166,0),1,1)&amp;":"&amp;ADDRESS(ROW(O275),COLUMN(O275)-1,1,1),TRUE))&gt;0,"",
                    IF(COUNTIF(INDIRECT(ADDRESS(ROW(O275),MATCH(O$167,$166:$166,0),1,1)&amp;":"&amp;ADDRESS(ROW(O275),COLUMN(O275)-1,1,1),TRUE),"OK")&gt;0,"OK","NOK")),
              IF(O$8&gt;=VLOOKUP($A275,'2.2'!$D:$O,5,FALSE),"OK","NOK")),
         "")</f>
        <v/>
      </c>
      <c r="P275" s="1156" t="str">
        <f ca="1">IF(intern2!Q111&gt;0,
        IF(P$166="X",
              IF(COUNTBLANK(INDIRECT(ADDRESS(ROW(P275),MATCH(P$167,$166:$166,0),1,1)&amp;":"&amp;ADDRESS(ROW(P275),COLUMN(P275)-1,1,1),TRUE))&gt;0,"",
                    IF(COUNTIF(INDIRECT(ADDRESS(ROW(P275),MATCH(P$167,$166:$166,0),1,1)&amp;":"&amp;ADDRESS(ROW(P275),COLUMN(P275)-1,1,1),TRUE),"OK")&gt;0,"OK","NOK")),
              IF(P$8&gt;=VLOOKUP($A275,'2.2'!$D:$O,5,FALSE),"OK","NOK")),
         "")</f>
        <v/>
      </c>
      <c r="Q275" s="1156" t="str">
        <f ca="1">IF(intern2!R111&gt;0,
        IF(Q$166="X",
              IF(COUNTBLANK(INDIRECT(ADDRESS(ROW(Q275),MATCH(Q$167,$166:$166,0),1,1)&amp;":"&amp;ADDRESS(ROW(Q275),COLUMN(Q275)-1,1,1),TRUE))&gt;0,"",
                    IF(COUNTIF(INDIRECT(ADDRESS(ROW(Q275),MATCH(Q$167,$166:$166,0),1,1)&amp;":"&amp;ADDRESS(ROW(Q275),COLUMN(Q275)-1,1,1),TRUE),"OK")&gt;0,"OK","NOK")),
              IF(Q$8&gt;=VLOOKUP($A275,'2.2'!$D:$O,5,FALSE),"OK","NOK")),
         "")</f>
        <v/>
      </c>
      <c r="R275" s="1159" t="str">
        <f ca="1">IF(intern2!S111&gt;0,
        IF(R$166="X",
              IF(COUNTBLANK(INDIRECT(ADDRESS(ROW(R275),MATCH(R$167,$166:$166,0),1,1)&amp;":"&amp;ADDRESS(ROW(R275),COLUMN(R275)-1,1,1),TRUE))&gt;0,"",
                    IF(COUNTIF(INDIRECT(ADDRESS(ROW(R275),MATCH(R$167,$166:$166,0),1,1)&amp;":"&amp;ADDRESS(ROW(R275),COLUMN(R275)-1,1,1),TRUE),"OK")&gt;0,"OK","NOK")),
              IF(R$8&gt;=VLOOKUP($A275,'2.2'!$D:$O,5,FALSE),"OK","NOK")),
         "")</f>
        <v/>
      </c>
      <c r="S275" s="1159" t="str">
        <f ca="1">IF(intern2!T111&gt;0,
        IF(S$166="X",
              IF(COUNTBLANK(INDIRECT(ADDRESS(ROW(S275),MATCH(S$167,$166:$166,0),1,1)&amp;":"&amp;ADDRESS(ROW(S275),COLUMN(S275)-1,1,1),TRUE))&gt;0,"",
                    IF(COUNTIF(INDIRECT(ADDRESS(ROW(S275),MATCH(S$167,$166:$166,0),1,1)&amp;":"&amp;ADDRESS(ROW(S275),COLUMN(S275)-1,1,1),TRUE),"OK")&gt;0,"OK","NOK")),
              IF(S$8&gt;=VLOOKUP($A275,'2.2'!$D:$O,5,FALSE),"OK","NOK")),
         "")</f>
        <v/>
      </c>
      <c r="T275" s="1156" t="str">
        <f ca="1">IF(intern2!U111&gt;0,
        IF(T$166="X",
              IF(COUNTBLANK(INDIRECT(ADDRESS(ROW(T275),MATCH(T$167,$166:$166,0),1,1)&amp;":"&amp;ADDRESS(ROW(T275),COLUMN(T275)-1,1,1),TRUE))&gt;0,"",
                    IF(COUNTIF(INDIRECT(ADDRESS(ROW(T275),MATCH(T$167,$166:$166,0),1,1)&amp;":"&amp;ADDRESS(ROW(T275),COLUMN(T275)-1,1,1),TRUE),"OK")&gt;0,"OK","NOK")),
              IF(T$8&gt;=VLOOKUP($A275,'2.2'!$D:$O,5,FALSE),"OK","NOK")),
         "")</f>
        <v/>
      </c>
      <c r="U275" s="1156" t="str">
        <f ca="1">IF(intern2!V111&gt;0,
        IF(U$166="X",
              IF(COUNTBLANK(INDIRECT(ADDRESS(ROW(U275),MATCH(U$167,$166:$166,0),1,1)&amp;":"&amp;ADDRESS(ROW(U275),COLUMN(U275)-1,1,1),TRUE))&gt;0,"",
                    IF(COUNTIF(INDIRECT(ADDRESS(ROW(U275),MATCH(U$167,$166:$166,0),1,1)&amp;":"&amp;ADDRESS(ROW(U275),COLUMN(U275)-1,1,1),TRUE),"OK")&gt;0,"OK","NOK")),
              IF(U$8&gt;=VLOOKUP($A275,'2.2'!$D:$O,5,FALSE),"OK","NOK")),
         "")</f>
        <v/>
      </c>
      <c r="V275" s="1156" t="str">
        <f ca="1">IF(intern2!W111&gt;0,
        IF(V$166="X",
              IF(COUNTBLANK(INDIRECT(ADDRESS(ROW(V275),MATCH(V$167,$166:$166,0),1,1)&amp;":"&amp;ADDRESS(ROW(V275),COLUMN(V275)-1,1,1),TRUE))&gt;0,"",
                    IF(COUNTIF(INDIRECT(ADDRESS(ROW(V275),MATCH(V$167,$166:$166,0),1,1)&amp;":"&amp;ADDRESS(ROW(V275),COLUMN(V275)-1,1,1),TRUE),"OK")&gt;0,"OK","NOK")),
              IF(V$8&gt;=VLOOKUP($A275,'2.2'!$D:$O,5,FALSE),"OK","NOK")),
         "")</f>
        <v/>
      </c>
      <c r="W275" s="1156" t="str">
        <f ca="1">IF(intern2!X111&gt;0,
        IF(W$166="X",
              IF(COUNTBLANK(INDIRECT(ADDRESS(ROW(W275),MATCH(W$167,$166:$166,0),1,1)&amp;":"&amp;ADDRESS(ROW(W275),COLUMN(W275)-1,1,1),TRUE))&gt;0,"",
                    IF(COUNTIF(INDIRECT(ADDRESS(ROW(W275),MATCH(W$167,$166:$166,0),1,1)&amp;":"&amp;ADDRESS(ROW(W275),COLUMN(W275)-1,1,1),TRUE),"OK")&gt;0,"OK","NOK")),
              IF(W$8&gt;=VLOOKUP($A275,'2.2'!$D:$O,5,FALSE),"OK","NOK")),
         "")</f>
        <v/>
      </c>
      <c r="X275" s="1156" t="str">
        <f ca="1">IF(intern2!Y111&gt;0,
        IF(X$166="X",
              IF(COUNTBLANK(INDIRECT(ADDRESS(ROW(X275),MATCH(X$167,$166:$166,0),1,1)&amp;":"&amp;ADDRESS(ROW(X275),COLUMN(X275)-1,1,1),TRUE))&gt;0,"",
                    IF(COUNTIF(INDIRECT(ADDRESS(ROW(X275),MATCH(X$167,$166:$166,0),1,1)&amp;":"&amp;ADDRESS(ROW(X275),COLUMN(X275)-1,1,1),TRUE),"OK")&gt;0,"OK","NOK")),
              IF(X$8&gt;=VLOOKUP($A275,'2.2'!$D:$O,5,FALSE),"OK","NOK")),
         "")</f>
        <v/>
      </c>
      <c r="Y275" s="1170" t="str">
        <f ca="1">IF(intern2!Z111&gt;0,
        IF(Y$166="X",
              IF(COUNTBLANK(INDIRECT(ADDRESS(ROW(Y275),MATCH(Y$167,$166:$166,0),1,1)&amp;":"&amp;ADDRESS(ROW(Y275),COLUMN(Y275)-1,1,1),TRUE))&gt;0,"",
                    IF(COUNTIF(INDIRECT(ADDRESS(ROW(Y275),MATCH(Y$167,$166:$166,0),1,1)&amp;":"&amp;ADDRESS(ROW(Y275),COLUMN(Y275)-1,1,1),TRUE),"OK")&gt;0,"OK","NOK")),
              IF(Y$8&gt;=VLOOKUP($A275,'2.2'!$D:$O,5,FALSE),"OK","NOK")),
         "")</f>
        <v/>
      </c>
      <c r="Z275" s="1269" t="str">
        <f ca="1">IF(intern2!AA111&gt;0,
        IF(Z$166="X",
              IF(COUNTBLANK(INDIRECT(ADDRESS(ROW(Z275),MATCH(Z$167,$166:$166,0),1,1)&amp;":"&amp;ADDRESS(ROW(Z275),COLUMN(Z275)-1,1,1),TRUE))&gt;0,"",
                    IF(COUNTIF(INDIRECT(ADDRESS(ROW(Z275),MATCH(Z$167,$166:$166,0),1,1)&amp;":"&amp;ADDRESS(ROW(Z275),COLUMN(Z275)-1,1,1),TRUE),"OK")&gt;0,"OK","NOK")),
              IF(Z$8&gt;=VLOOKUP($A275,'2.2'!$D:$O,5,FALSE),"OK","NOK")),
         "")</f>
        <v/>
      </c>
      <c r="AA275" s="1156" t="str">
        <f ca="1">IF(intern2!AB111&gt;0,
        IF(AA$166="X",
              IF(COUNTBLANK(INDIRECT(ADDRESS(ROW(AA275),MATCH(AA$167,$166:$166,0),1,1)&amp;":"&amp;ADDRESS(ROW(AA275),COLUMN(AA275)-1,1,1),TRUE))&gt;0,"",
                    IF(COUNTIF(INDIRECT(ADDRESS(ROW(AA275),MATCH(AA$167,$166:$166,0),1,1)&amp;":"&amp;ADDRESS(ROW(AA275),COLUMN(AA275)-1,1,1),TRUE),"OK")&gt;0,"OK","NOK")),
              IF(AA$8&gt;=VLOOKUP($A275,'2.2'!$D:$O,5,FALSE),"OK","NOK")),
         "")</f>
        <v/>
      </c>
      <c r="AB275" s="1156" t="str">
        <f ca="1">IF(intern2!AC111&gt;0,
        IF(AB$166="X",
              IF(COUNTBLANK(INDIRECT(ADDRESS(ROW(AB275),MATCH(AB$167,$166:$166,0),1,1)&amp;":"&amp;ADDRESS(ROW(AB275),COLUMN(AB275)-1,1,1),TRUE))&gt;0,"",
                    IF(COUNTIF(INDIRECT(ADDRESS(ROW(AB275),MATCH(AB$167,$166:$166,0),1,1)&amp;":"&amp;ADDRESS(ROW(AB275),COLUMN(AB275)-1,1,1),TRUE),"OK")&gt;0,"OK","NOK")),
              IF(AB$8&gt;=VLOOKUP($A275,'2.2'!$D:$O,5,FALSE),"OK","NOK")),
         "")</f>
        <v/>
      </c>
      <c r="AC275" s="1156" t="str">
        <f ca="1">IF(intern2!AD111&gt;0,
        IF(AC$166="X",
              IF(COUNTBLANK(INDIRECT(ADDRESS(ROW(AC275),MATCH(AC$167,$166:$166,0),1,1)&amp;":"&amp;ADDRESS(ROW(AC275),COLUMN(AC275)-1,1,1),TRUE))&gt;0,"",
                    IF(COUNTIF(INDIRECT(ADDRESS(ROW(AC275),MATCH(AC$167,$166:$166,0),1,1)&amp;":"&amp;ADDRESS(ROW(AC275),COLUMN(AC275)-1,1,1),TRUE),"OK")&gt;0,"OK","NOK")),
              IF(AC$8&gt;=VLOOKUP($A275,'2.2'!$D:$O,5,FALSE),"OK","NOK")),
         "")</f>
        <v/>
      </c>
      <c r="AD275" s="1156" t="str">
        <f ca="1">IF(intern2!AE111&gt;0,
        IF(AD$166="X",
              IF(COUNTBLANK(INDIRECT(ADDRESS(ROW(AD275),MATCH(AD$167,$166:$166,0),1,1)&amp;":"&amp;ADDRESS(ROW(AD275),COLUMN(AD275)-1,1,1),TRUE))&gt;0,"",
                    IF(COUNTIF(INDIRECT(ADDRESS(ROW(AD275),MATCH(AD$167,$166:$166,0),1,1)&amp;":"&amp;ADDRESS(ROW(AD275),COLUMN(AD275)-1,1,1),TRUE),"OK")&gt;0,"OK","NOK")),
              IF(AD$8&gt;=VLOOKUP($A275,'2.2'!$D:$O,5,FALSE),"OK","NOK")),
         "")</f>
        <v/>
      </c>
      <c r="AE275" s="1160" t="str">
        <f ca="1">IF(intern2!AF111&gt;0,
        IF(AE$166="X",
              IF(COUNTBLANK(INDIRECT(ADDRESS(ROW(AE275),MATCH(AE$167,$166:$166,0),1,1)&amp;":"&amp;ADDRESS(ROW(AE275),COLUMN(AE275)-1,1,1),TRUE))&gt;0,"",
                    IF(COUNTIF(INDIRECT(ADDRESS(ROW(AE275),MATCH(AE$167,$166:$166,0),1,1)&amp;":"&amp;ADDRESS(ROW(AE275),COLUMN(AE275)-1,1,1),TRUE),"OK")&gt;0,"OK","NOK")),
              IF(AE$8&gt;=VLOOKUP($A275,'2.2'!$D:$O,5,FALSE),"OK","NOK")),
         "")</f>
        <v/>
      </c>
      <c r="AF275" s="1269" t="str">
        <f ca="1">IF(intern2!AG111&gt;0,
        IF(AF$166="X",
              IF(COUNTBLANK(INDIRECT(ADDRESS(ROW(AF275),MATCH(AF$167,$166:$166,0),1,1)&amp;":"&amp;ADDRESS(ROW(AF275),COLUMN(AF275)-1,1,1),TRUE))&gt;0,"",
                    IF(COUNTIF(INDIRECT(ADDRESS(ROW(AF275),MATCH(AF$167,$166:$166,0),1,1)&amp;":"&amp;ADDRESS(ROW(AF275),COLUMN(AF275)-1,1,1),TRUE),"OK")&gt;0,"OK","NOK")),
              IF(AF$8&gt;=VLOOKUP($A275,'2.2'!$D:$O,5,FALSE),"OK","NOK")),
         "")</f>
        <v/>
      </c>
      <c r="AG275" s="1160" t="str">
        <f ca="1">IF(intern2!AH111&gt;0,
        IF(AG$166="X",
              IF(COUNTBLANK(INDIRECT(ADDRESS(ROW(AG275),MATCH(AG$167,$166:$166,0),1,1)&amp;":"&amp;ADDRESS(ROW(AG275),COLUMN(AG275)-1,1,1),TRUE))&gt;0,"",
                    IF(COUNTIF(INDIRECT(ADDRESS(ROW(AG275),MATCH(AG$167,$166:$166,0),1,1)&amp;":"&amp;ADDRESS(ROW(AG275),COLUMN(AG275)-1,1,1),TRUE),"OK")&gt;0,"OK","NOK")),
              IF(AG$8&gt;=VLOOKUP($A275,'2.2'!$D:$O,5,FALSE),"OK","NOK")),
         "")</f>
        <v/>
      </c>
      <c r="AH275" s="1160" t="str">
        <f ca="1">IF(intern2!AI111&gt;0,
        IF(AH$166="X",
              IF(COUNTBLANK(INDIRECT(ADDRESS(ROW(AH275),MATCH(AH$167,$166:$166,0),1,1)&amp;":"&amp;ADDRESS(ROW(AH275),COLUMN(AH275)-1,1,1),TRUE))&gt;0,"",
                    IF(COUNTIF(INDIRECT(ADDRESS(ROW(AH275),MATCH(AH$167,$166:$166,0),1,1)&amp;":"&amp;ADDRESS(ROW(AH275),COLUMN(AH275)-1,1,1),TRUE),"OK")&gt;0,"OK","NOK")),
              IF(AH$8&gt;=VLOOKUP($A275,'2.2'!$D:$O,5,FALSE),"OK","NOK")),
         "")</f>
        <v/>
      </c>
      <c r="AI275" s="1156" t="str">
        <f ca="1">IF(intern2!AJ111&gt;0,
        IF(AI$166="X",
              IF(COUNTBLANK(INDIRECT(ADDRESS(ROW(AI275),MATCH(AI$167,$166:$166,0),1,1)&amp;":"&amp;ADDRESS(ROW(AI275),COLUMN(AI275)-1,1,1),TRUE))&gt;0,"",
                    IF(COUNTIF(INDIRECT(ADDRESS(ROW(AI275),MATCH(AI$167,$166:$166,0),1,1)&amp;":"&amp;ADDRESS(ROW(AI275),COLUMN(AI275)-1,1,1),TRUE),"OK")&gt;0,"OK","NOK")),
              IF(AI$8&gt;=VLOOKUP($A275,'2.2'!$D:$O,5,FALSE),"OK","NOK")),
         "")</f>
        <v/>
      </c>
      <c r="AJ275" s="1156" t="str">
        <f ca="1">IF(intern2!AK111&gt;0,
        IF(AJ$166="X",
              IF(COUNTBLANK(INDIRECT(ADDRESS(ROW(AJ275),MATCH(AJ$167,$166:$166,0),1,1)&amp;":"&amp;ADDRESS(ROW(AJ275),COLUMN(AJ275)-1,1,1),TRUE))&gt;0,"",
                    IF(COUNTIF(INDIRECT(ADDRESS(ROW(AJ275),MATCH(AJ$167,$166:$166,0),1,1)&amp;":"&amp;ADDRESS(ROW(AJ275),COLUMN(AJ275)-1,1,1),TRUE),"OK")&gt;0,"OK","NOK")),
              IF(AJ$8&gt;=VLOOKUP($A275,'2.2'!$D:$O,5,FALSE),"OK","NOK")),
         "")</f>
        <v/>
      </c>
      <c r="AK275" s="1156" t="str">
        <f ca="1">IF(intern2!AL111&gt;0,
        IF(AK$166="X",
              IF(COUNTBLANK(INDIRECT(ADDRESS(ROW(AK275),MATCH(AK$167,$166:$166,0),1,1)&amp;":"&amp;ADDRESS(ROW(AK275),COLUMN(AK275)-1,1,1),TRUE))&gt;0,"",
                    IF(COUNTIF(INDIRECT(ADDRESS(ROW(AK275),MATCH(AK$167,$166:$166,0),1,1)&amp;":"&amp;ADDRESS(ROW(AK275),COLUMN(AK275)-1,1,1),TRUE),"OK")&gt;0,"OK","NOK")),
              IF(AK$8&gt;=VLOOKUP($A275,'2.2'!$D:$O,5,FALSE),"OK","NOK")),
         "")</f>
        <v/>
      </c>
      <c r="AL275" s="1156" t="str">
        <f ca="1">IF(intern2!AM111&gt;0,
        IF(AL$166="X",
              IF(COUNTBLANK(INDIRECT(ADDRESS(ROW(AL275),MATCH(AL$167,$166:$166,0),1,1)&amp;":"&amp;ADDRESS(ROW(AL275),COLUMN(AL275)-1,1,1),TRUE))&gt;0,"",
                    IF(COUNTIF(INDIRECT(ADDRESS(ROW(AL275),MATCH(AL$167,$166:$166,0),1,1)&amp;":"&amp;ADDRESS(ROW(AL275),COLUMN(AL275)-1,1,1),TRUE),"OK")&gt;0,"OK","NOK")),
              IF(AL$8&gt;=VLOOKUP($A275,'2.2'!$D:$O,5,FALSE),"OK","NOK")),
         "")</f>
        <v/>
      </c>
      <c r="AM275" s="1269" t="str">
        <f ca="1">IF(intern2!AN111&gt;0,
        IF(AM$166="X",
              IF(COUNTBLANK(INDIRECT(ADDRESS(ROW(AM275),MATCH(AM$167,$166:$166,0),1,1)&amp;":"&amp;ADDRESS(ROW(AM275),COLUMN(AM275)-1,1,1),TRUE))&gt;0,"",
                    IF(COUNTIF(INDIRECT(ADDRESS(ROW(AM275),MATCH(AM$167,$166:$166,0),1,1)&amp;":"&amp;ADDRESS(ROW(AM275),COLUMN(AM275)-1,1,1),TRUE),"OK")&gt;0,"OK","NOK")),
              IF(AM$8&gt;=VLOOKUP($A275,'2.2'!$D:$O,5,FALSE),"OK","NOK")),
         "")</f>
        <v/>
      </c>
      <c r="AN275" s="1170" t="str">
        <f ca="1">IF(intern2!AO111&gt;0,
        IF(AN$166="X",
              IF(COUNTBLANK(INDIRECT(ADDRESS(ROW(AN275),MATCH(AN$167,$166:$166,0),1,1)&amp;":"&amp;ADDRESS(ROW(AN275),COLUMN(AN275)-1,1,1),TRUE))&gt;0,"",
                    IF(COUNTIF(INDIRECT(ADDRESS(ROW(AN275),MATCH(AN$167,$166:$166,0),1,1)&amp;":"&amp;ADDRESS(ROW(AN275),COLUMN(AN275)-1,1,1),TRUE),"OK")&gt;0,"OK","NOK")),
              IF(AN$8&gt;=VLOOKUP($A275,'2.2'!$D:$O,5,FALSE),"OK","NOK")),
         "")</f>
        <v/>
      </c>
      <c r="AO275" s="1156" t="str">
        <f ca="1">IF(intern2!AP111&gt;0,
        IF(AO$166="X",
              IF(COUNTBLANK(INDIRECT(ADDRESS(ROW(AO275),MATCH(AO$167,$166:$166,0),1,1)&amp;":"&amp;ADDRESS(ROW(AO275),COLUMN(AO275)-1,1,1),TRUE))&gt;0,"",
                    IF(COUNTIF(INDIRECT(ADDRESS(ROW(AO275),MATCH(AO$167,$166:$166,0),1,1)&amp;":"&amp;ADDRESS(ROW(AO275),COLUMN(AO275)-1,1,1),TRUE),"OK")&gt;0,"OK","NOK")),
              IF(AO$8&gt;=VLOOKUP($A275,'2.2'!$D:$O,5,FALSE),"OK","NOK")),
         "")</f>
        <v/>
      </c>
      <c r="AP275" s="1156" t="str">
        <f ca="1">IF(intern2!AQ111&gt;0,
        IF(AP$166="X",
              IF(COUNTBLANK(INDIRECT(ADDRESS(ROW(AP275),MATCH(AP$167,$166:$166,0),1,1)&amp;":"&amp;ADDRESS(ROW(AP275),COLUMN(AP275)-1,1,1),TRUE))&gt;0,"",
                    IF(COUNTIF(INDIRECT(ADDRESS(ROW(AP275),MATCH(AP$167,$166:$166,0),1,1)&amp;":"&amp;ADDRESS(ROW(AP275),COLUMN(AP275)-1,1,1),TRUE),"OK")&gt;0,"OK","NOK")),
              IF(AP$8&gt;=VLOOKUP($A275,'2.2'!$D:$O,5,FALSE),"OK","NOK")),
         "")</f>
        <v/>
      </c>
      <c r="AQ275" s="1269" t="str">
        <f ca="1">IF(intern2!AR111&gt;0,
        IF(AQ$166="X",
              IF(COUNTBLANK(INDIRECT(ADDRESS(ROW(AQ275),MATCH(AQ$167,$166:$166,0),1,1)&amp;":"&amp;ADDRESS(ROW(AQ275),COLUMN(AQ275)-1,1,1),TRUE))&gt;0,"",
                    IF(COUNTIF(INDIRECT(ADDRESS(ROW(AQ275),MATCH(AQ$167,$166:$166,0),1,1)&amp;":"&amp;ADDRESS(ROW(AQ275),COLUMN(AQ275)-1,1,1),TRUE),"OK")&gt;0,"OK","NOK")),
              IF(AQ$8&gt;=VLOOKUP($A275,'2.2'!$D:$O,5,FALSE),"OK","NOK")),
         "")</f>
        <v/>
      </c>
      <c r="AR275" s="1156" t="str">
        <f ca="1">IF(intern2!AS111&gt;0,
        IF(AR$166="X",
              IF(COUNTBLANK(INDIRECT(ADDRESS(ROW(AR275),MATCH(AR$167,$166:$166,0),1,1)&amp;":"&amp;ADDRESS(ROW(AR275),COLUMN(AR275)-1,1,1),TRUE))&gt;0,"",
                    IF(COUNTIF(INDIRECT(ADDRESS(ROW(AR275),MATCH(AR$167,$166:$166,0),1,1)&amp;":"&amp;ADDRESS(ROW(AR275),COLUMN(AR275)-1,1,1),TRUE),"OK")&gt;0,"OK","NOK")),
              IF(AR$8&gt;=VLOOKUP($A275,'2.2'!$D:$O,5,FALSE),"OK","NOK")),
         "")</f>
        <v/>
      </c>
      <c r="AS275" s="1156" t="str">
        <f ca="1">IF(intern2!AT111&gt;0,
        IF(AS$166="X",
              IF(COUNTBLANK(INDIRECT(ADDRESS(ROW(AS275),MATCH(AS$167,$166:$166,0),1,1)&amp;":"&amp;ADDRESS(ROW(AS275),COLUMN(AS275)-1,1,1),TRUE))&gt;0,"",
                    IF(COUNTIF(INDIRECT(ADDRESS(ROW(AS275),MATCH(AS$167,$166:$166,0),1,1)&amp;":"&amp;ADDRESS(ROW(AS275),COLUMN(AS275)-1,1,1),TRUE),"OK")&gt;0,"OK","NOK")),
              IF(AS$8&gt;=VLOOKUP($A275,'2.2'!$D:$O,5,FALSE),"OK","NOK")),
         "")</f>
        <v/>
      </c>
      <c r="AT275" s="1269" t="str">
        <f ca="1">IF(intern2!AU111&gt;0,
        IF(AT$166="X",
              IF(COUNTBLANK(INDIRECT(ADDRESS(ROW(AT275),MATCH(AT$167,$166:$166,0),1,1)&amp;":"&amp;ADDRESS(ROW(AT275),COLUMN(AT275)-1,1,1),TRUE))&gt;0,"",
                    IF(COUNTIF(INDIRECT(ADDRESS(ROW(AT275),MATCH(AT$167,$166:$166,0),1,1)&amp;":"&amp;ADDRESS(ROW(AT275),COLUMN(AT275)-1,1,1),TRUE),"OK")&gt;0,"OK","NOK")),
              IF(AT$8&gt;=VLOOKUP($A275,'2.2'!$D:$O,5,FALSE),"OK","NOK")),
         "")</f>
        <v/>
      </c>
      <c r="AU275" s="1156" t="str">
        <f ca="1">IF(intern2!AV111&gt;0,
        IF(AU$166="X",
              IF(COUNTBLANK(INDIRECT(ADDRESS(ROW(AU275),MATCH(AU$167,$166:$166,0),1,1)&amp;":"&amp;ADDRESS(ROW(AU275),COLUMN(AU275)-1,1,1),TRUE))&gt;0,"",
                    IF(COUNTIF(INDIRECT(ADDRESS(ROW(AU275),MATCH(AU$167,$166:$166,0),1,1)&amp;":"&amp;ADDRESS(ROW(AU275),COLUMN(AU275)-1,1,1),TRUE),"OK")&gt;0,"OK","NOK")),
              IF(AU$8&gt;=VLOOKUP($A275,'2.2'!$D:$O,5,FALSE),"OK","NOK")),
         "")</f>
        <v/>
      </c>
      <c r="AV275" s="1156" t="str">
        <f ca="1">IF(intern2!AW111&gt;0,
        IF(AV$166="X",
              IF(COUNTBLANK(INDIRECT(ADDRESS(ROW(AV275),MATCH(AV$167,$166:$166,0),1,1)&amp;":"&amp;ADDRESS(ROW(AV275),COLUMN(AV275)-1,1,1),TRUE))&gt;0,"",
                    IF(COUNTIF(INDIRECT(ADDRESS(ROW(AV275),MATCH(AV$167,$166:$166,0),1,1)&amp;":"&amp;ADDRESS(ROW(AV275),COLUMN(AV275)-1,1,1),TRUE),"OK")&gt;0,"OK","NOK")),
              IF(AV$8&gt;=VLOOKUP($A275,'2.2'!$D:$O,5,FALSE),"OK","NOK")),
         "")</f>
        <v/>
      </c>
      <c r="AW275" s="1156" t="str">
        <f ca="1">IF(intern2!AX111&gt;0,
        IF(AW$166="X",
              IF(COUNTBLANK(INDIRECT(ADDRESS(ROW(AW275),MATCH(AW$167,$166:$166,0),1,1)&amp;":"&amp;ADDRESS(ROW(AW275),COLUMN(AW275)-1,1,1),TRUE))&gt;0,"",
                    IF(COUNTIF(INDIRECT(ADDRESS(ROW(AW275),MATCH(AW$167,$166:$166,0),1,1)&amp;":"&amp;ADDRESS(ROW(AW275),COLUMN(AW275)-1,1,1),TRUE),"OK")&gt;0,"OK","NOK")),
              IF(AW$8&gt;=VLOOKUP($A275,'2.2'!$D:$O,5,FALSE),"OK","NOK")),
         "")</f>
        <v/>
      </c>
      <c r="AX275" s="1156" t="str">
        <f ca="1">IF(intern2!AY111&gt;0,
        IF(AX$166="X",
              IF(COUNTBLANK(INDIRECT(ADDRESS(ROW(AX275),MATCH(AX$167,$166:$166,0),1,1)&amp;":"&amp;ADDRESS(ROW(AX275),COLUMN(AX275)-1,1,1),TRUE))&gt;0,"",
                    IF(COUNTIF(INDIRECT(ADDRESS(ROW(AX275),MATCH(AX$167,$166:$166,0),1,1)&amp;":"&amp;ADDRESS(ROW(AX275),COLUMN(AX275)-1,1,1),TRUE),"OK")&gt;0,"OK","NOK")),
              IF(AX$8&gt;=VLOOKUP($A275,'2.2'!$D:$O,5,FALSE),"OK","NOK")),
         "")</f>
        <v/>
      </c>
      <c r="AY275" s="1156" t="str">
        <f ca="1">IF(intern2!AZ111&gt;0,
        IF(AY$166="X",
              IF(COUNTBLANK(INDIRECT(ADDRESS(ROW(AY275),MATCH(AY$167,$166:$166,0),1,1)&amp;":"&amp;ADDRESS(ROW(AY275),COLUMN(AY275)-1,1,1),TRUE))&gt;0,"",
                    IF(COUNTIF(INDIRECT(ADDRESS(ROW(AY275),MATCH(AY$167,$166:$166,0),1,1)&amp;":"&amp;ADDRESS(ROW(AY275),COLUMN(AY275)-1,1,1),TRUE),"OK")&gt;0,"OK","NOK")),
              IF(AY$8&gt;=VLOOKUP($A275,'2.2'!$D:$O,5,FALSE),"OK","NOK")),
         "")</f>
        <v/>
      </c>
      <c r="AZ275" s="1269" t="str">
        <f ca="1">IF(intern2!BA111&gt;0,
        IF(AZ$166="X",
              IF(COUNTBLANK(INDIRECT(ADDRESS(ROW(AZ275),MATCH(AZ$167,$166:$166,0),1,1)&amp;":"&amp;ADDRESS(ROW(AZ275),COLUMN(AZ275)-1,1,1),TRUE))&gt;0,"",
                    IF(COUNTIF(INDIRECT(ADDRESS(ROW(AZ275),MATCH(AZ$167,$166:$166,0),1,1)&amp;":"&amp;ADDRESS(ROW(AZ275),COLUMN(AZ275)-1,1,1),TRUE),"OK")&gt;0,"OK","NOK")),
              IF(AZ$8&gt;=VLOOKUP($A275,'2.2'!$D:$O,5,FALSE),"OK","NOK")),
         "")</f>
        <v/>
      </c>
      <c r="BA275" s="1156" t="str">
        <f ca="1">IF(intern2!BB111&gt;0,
        IF(BA$166="X",
              IF(COUNTBLANK(INDIRECT(ADDRESS(ROW(BA275),MATCH(BA$167,$166:$166,0),1,1)&amp;":"&amp;ADDRESS(ROW(BA275),COLUMN(BA275)-1,1,1),TRUE))&gt;0,"",
                    IF(COUNTIF(INDIRECT(ADDRESS(ROW(BA275),MATCH(BA$167,$166:$166,0),1,1)&amp;":"&amp;ADDRESS(ROW(BA275),COLUMN(BA275)-1,1,1),TRUE),"OK")&gt;0,"OK","NOK")),
              IF(BA$8&gt;=VLOOKUP($A275,'2.2'!$D:$O,5,FALSE),"OK","NOK")),
         "")</f>
        <v/>
      </c>
      <c r="BB275" s="1156" t="str">
        <f ca="1">IF(intern2!BC111&gt;0,
        IF(BB$166="X",
              IF(COUNTBLANK(INDIRECT(ADDRESS(ROW(BB275),MATCH(BB$167,$166:$166,0),1,1)&amp;":"&amp;ADDRESS(ROW(BB275),COLUMN(BB275)-1,1,1),TRUE))&gt;0,"",
                    IF(COUNTIF(INDIRECT(ADDRESS(ROW(BB275),MATCH(BB$167,$166:$166,0),1,1)&amp;":"&amp;ADDRESS(ROW(BB275),COLUMN(BB275)-1,1,1),TRUE),"OK")&gt;0,"OK","NOK")),
              IF(BB$8&gt;=VLOOKUP($A275,'2.2'!$D:$O,5,FALSE),"OK","NOK")),
         "")</f>
        <v/>
      </c>
      <c r="BC275" s="1156" t="str">
        <f ca="1">IF(intern2!BD111&gt;0,
        IF(BC$166="X",
              IF(COUNTBLANK(INDIRECT(ADDRESS(ROW(BC275),MATCH(BC$167,$166:$166,0),1,1)&amp;":"&amp;ADDRESS(ROW(BC275),COLUMN(BC275)-1,1,1),TRUE))&gt;0,"",
                    IF(COUNTIF(INDIRECT(ADDRESS(ROW(BC275),MATCH(BC$167,$166:$166,0),1,1)&amp;":"&amp;ADDRESS(ROW(BC275),COLUMN(BC275)-1,1,1),TRUE),"OK")&gt;0,"OK","NOK")),
              IF(BC$8&gt;=VLOOKUP($A275,'2.2'!$D:$O,5,FALSE),"OK","NOK")),
         "")</f>
        <v/>
      </c>
      <c r="BD275" s="1156" t="str">
        <f ca="1">IF(intern2!BE111&gt;0,
        IF(BD$166="X",
              IF(COUNTBLANK(INDIRECT(ADDRESS(ROW(BD275),MATCH(BD$167,$166:$166,0),1,1)&amp;":"&amp;ADDRESS(ROW(BD275),COLUMN(BD275)-1,1,1),TRUE))&gt;0,"",
                    IF(COUNTIF(INDIRECT(ADDRESS(ROW(BD275),MATCH(BD$167,$166:$166,0),1,1)&amp;":"&amp;ADDRESS(ROW(BD275),COLUMN(BD275)-1,1,1),TRUE),"OK")&gt;0,"OK","NOK")),
              IF(BD$8&gt;=VLOOKUP($A275,'2.2'!$D:$O,5,FALSE),"OK","NOK")),
         "")</f>
        <v/>
      </c>
      <c r="BE275" s="1156" t="str">
        <f ca="1">IF(intern2!BF111&gt;0,
        IF(BE$166="X",
              IF(COUNTBLANK(INDIRECT(ADDRESS(ROW(BE275),MATCH(BE$167,$166:$166,0),1,1)&amp;":"&amp;ADDRESS(ROW(BE275),COLUMN(BE275)-1,1,1),TRUE))&gt;0,"",
                    IF(COUNTIF(INDIRECT(ADDRESS(ROW(BE275),MATCH(BE$167,$166:$166,0),1,1)&amp;":"&amp;ADDRESS(ROW(BE275),COLUMN(BE275)-1,1,1),TRUE),"OK")&gt;0,"OK","NOK")),
              IF(BE$8&gt;=VLOOKUP($A275,'2.2'!$D:$O,5,FALSE),"OK","NOK")),
         "")</f>
        <v/>
      </c>
      <c r="BF275" s="1170" t="str">
        <f ca="1">IF(intern2!BG111&gt;0,
        IF(BF$166="X",
              IF(COUNTBLANK(INDIRECT(ADDRESS(ROW(BF275),MATCH(BF$167,$166:$166,0),1,1)&amp;":"&amp;ADDRESS(ROW(BF275),COLUMN(BF275)-1,1,1),TRUE))&gt;0,"",
                    IF(COUNTIF(INDIRECT(ADDRESS(ROW(BF275),MATCH(BF$167,$166:$166,0),1,1)&amp;":"&amp;ADDRESS(ROW(BF275),COLUMN(BF275)-1,1,1),TRUE),"OK")&gt;0,"OK","NOK")),
              IF(BF$8&gt;=VLOOKUP($A275,'2.2'!$D:$O,5,FALSE),"OK","NOK")),
         "")</f>
        <v/>
      </c>
      <c r="BG275" s="1269" t="str">
        <f ca="1">IF(intern2!BH111&gt;0,
        IF(BG$166="X",
              IF(COUNTBLANK(INDIRECT(ADDRESS(ROW(BG275),MATCH(BG$167,$166:$166,0),1,1)&amp;":"&amp;ADDRESS(ROW(BG275),COLUMN(BG275)-1,1,1),TRUE))&gt;0,"",
                    IF(COUNTIF(INDIRECT(ADDRESS(ROW(BG275),MATCH(BG$167,$166:$166,0),1,1)&amp;":"&amp;ADDRESS(ROW(BG275),COLUMN(BG275)-1,1,1),TRUE),"OK")&gt;0,"OK","NOK")),
              IF(BG$8&gt;=VLOOKUP($A275,'2.2'!$D:$O,5,FALSE),"OK","NOK")),
         "")</f>
        <v/>
      </c>
      <c r="BH275" s="1176" t="str">
        <f t="shared" ca="1" si="77"/>
        <v>NOK</v>
      </c>
      <c r="BI275" s="1176"/>
    </row>
    <row r="276" spans="1:61" ht="26.4" x14ac:dyDescent="0.25">
      <c r="A276" s="716" t="str">
        <f t="shared" ref="A276:B276" si="120">+A116</f>
        <v>BEW6</v>
      </c>
      <c r="B276" s="1157" t="str">
        <f t="shared" si="120"/>
        <v>Ricostruzione dell'estremità superiore</v>
      </c>
      <c r="C276" s="1156" t="str">
        <f ca="1">IF(intern2!D112&gt;0,
        IF(C$166="X",
              IF(COUNTBLANK(INDIRECT(ADDRESS(ROW(C276),MATCH(C$167,$166:$166,0),1,1)&amp;":"&amp;ADDRESS(ROW(C276),COLUMN(C276)-1,1,1),TRUE))&gt;0,"",
                    IF(COUNTIF(INDIRECT(ADDRESS(ROW(C276),MATCH(C$167,$166:$166,0),1,1)&amp;":"&amp;ADDRESS(ROW(C276),COLUMN(C276)-1,1,1),TRUE),"OK")&gt;0,"OK","NOK")),
              IF(C$8&gt;=VLOOKUP($A276,'2.2'!$D:$O,5,FALSE),"OK","NOK")),
         "")</f>
        <v/>
      </c>
      <c r="D276" s="1156" t="str">
        <f ca="1">IF(intern2!E112&gt;0,
        IF(D$166="X",
              IF(COUNTBLANK(INDIRECT(ADDRESS(ROW(D276),MATCH(D$167,$166:$166,0),1,1)&amp;":"&amp;ADDRESS(ROW(D276),COLUMN(D276)-1,1,1),TRUE))&gt;0,"",
                    IF(COUNTIF(INDIRECT(ADDRESS(ROW(D276),MATCH(D$167,$166:$166,0),1,1)&amp;":"&amp;ADDRESS(ROW(D276),COLUMN(D276)-1,1,1),TRUE),"OK")&gt;0,"OK","NOK")),
              IF(D$8&gt;=VLOOKUP($A276,'2.2'!$D:$O,5,FALSE),"OK","NOK")),
         "")</f>
        <v/>
      </c>
      <c r="E276" s="1156" t="str">
        <f ca="1">IF(intern2!F112&gt;0,
        IF(E$166="X",
              IF(COUNTBLANK(INDIRECT(ADDRESS(ROW(E276),MATCH(E$167,$166:$166,0),1,1)&amp;":"&amp;ADDRESS(ROW(E276),COLUMN(E276)-1,1,1),TRUE))&gt;0,"",
                    IF(COUNTIF(INDIRECT(ADDRESS(ROW(E276),MATCH(E$167,$166:$166,0),1,1)&amp;":"&amp;ADDRESS(ROW(E276),COLUMN(E276)-1,1,1),TRUE),"OK")&gt;0,"OK","NOK")),
              IF(E$8&gt;=VLOOKUP($A276,'2.2'!$D:$O,5,FALSE),"OK","NOK")),
         "")</f>
        <v/>
      </c>
      <c r="F276" s="1156" t="str">
        <f ca="1">IF(intern2!G112&gt;0,
        IF(F$166="X",
              IF(COUNTBLANK(INDIRECT(ADDRESS(ROW(F276),MATCH(F$167,$166:$166,0),1,1)&amp;":"&amp;ADDRESS(ROW(F276),COLUMN(F276)-1,1,1),TRUE))&gt;0,"",
                    IF(COUNTIF(INDIRECT(ADDRESS(ROW(F276),MATCH(F$167,$166:$166,0),1,1)&amp;":"&amp;ADDRESS(ROW(F276),COLUMN(F276)-1,1,1),TRUE),"OK")&gt;0,"OK","NOK")),
              IF(F$8&gt;=VLOOKUP($A276,'2.2'!$D:$O,5,FALSE),"OK","NOK")),
         "")</f>
        <v/>
      </c>
      <c r="G276" s="1156" t="str">
        <f ca="1">IF(intern2!H112&gt;0,
        IF(G$166="X",
              IF(COUNTBLANK(INDIRECT(ADDRESS(ROW(G276),MATCH(G$167,$166:$166,0),1,1)&amp;":"&amp;ADDRESS(ROW(G276),COLUMN(G276)-1,1,1),TRUE))&gt;0,"",
                    IF(COUNTIF(INDIRECT(ADDRESS(ROW(G276),MATCH(G$167,$166:$166,0),1,1)&amp;":"&amp;ADDRESS(ROW(G276),COLUMN(G276)-1,1,1),TRUE),"OK")&gt;0,"OK","NOK")),
              IF(G$8&gt;=VLOOKUP($A276,'2.2'!$D:$O,5,FALSE),"OK","NOK")),
         "")</f>
        <v/>
      </c>
      <c r="H276" s="1156" t="str">
        <f ca="1">IF(intern2!I112&gt;0,
        IF(H$166="X",
              IF(COUNTBLANK(INDIRECT(ADDRESS(ROW(H276),MATCH(H$167,$166:$166,0),1,1)&amp;":"&amp;ADDRESS(ROW(H276),COLUMN(H276)-1,1,1),TRUE))&gt;0,"",
                    IF(COUNTIF(INDIRECT(ADDRESS(ROW(H276),MATCH(H$167,$166:$166,0),1,1)&amp;":"&amp;ADDRESS(ROW(H276),COLUMN(H276)-1,1,1),TRUE),"OK")&gt;0,"OK","NOK")),
              IF(H$8&gt;=VLOOKUP($A276,'2.2'!$D:$O,5,FALSE),"OK","NOK")),
         "")</f>
        <v>NOK</v>
      </c>
      <c r="I276" s="1269" t="str">
        <f ca="1">IF(intern2!J112&gt;0,
        IF(I$166="X",
              IF(COUNTBLANK(INDIRECT(ADDRESS(ROW(I276),MATCH(I$167,$166:$166,0),1,1)&amp;":"&amp;ADDRESS(ROW(I276),COLUMN(I276)-1,1,1),TRUE))&gt;0,"",
                    IF(COUNTIF(INDIRECT(ADDRESS(ROW(I276),MATCH(I$167,$166:$166,0),1,1)&amp;":"&amp;ADDRESS(ROW(I276),COLUMN(I276)-1,1,1),TRUE),"OK")&gt;0,"OK","NOK")),
              IF(I$8&gt;=VLOOKUP($A276,'2.2'!$D:$O,5,FALSE),"OK","NOK")),
         "")</f>
        <v/>
      </c>
      <c r="J276" s="1159" t="str">
        <f ca="1">IF(intern2!K112&gt;0,
        IF(J$166="X",
              IF(COUNTBLANK(INDIRECT(ADDRESS(ROW(J276),MATCH(J$167,$166:$166,0),1,1)&amp;":"&amp;ADDRESS(ROW(J276),COLUMN(J276)-1,1,1),TRUE))&gt;0,"",
                    IF(COUNTIF(INDIRECT(ADDRESS(ROW(J276),MATCH(J$167,$166:$166,0),1,1)&amp;":"&amp;ADDRESS(ROW(J276),COLUMN(J276)-1,1,1),TRUE),"OK")&gt;0,"OK","NOK")),
              IF(J$8&gt;=VLOOKUP($A276,'2.2'!$D:$O,5,FALSE),"OK","NOK")),
         "")</f>
        <v/>
      </c>
      <c r="K276" s="1156" t="str">
        <f ca="1">IF(intern2!L112&gt;0,
        IF(K$166="X",
              IF(COUNTBLANK(INDIRECT(ADDRESS(ROW(K276),MATCH(K$167,$166:$166,0),1,1)&amp;":"&amp;ADDRESS(ROW(K276),COLUMN(K276)-1,1,1),TRUE))&gt;0,"",
                    IF(COUNTIF(INDIRECT(ADDRESS(ROW(K276),MATCH(K$167,$166:$166,0),1,1)&amp;":"&amp;ADDRESS(ROW(K276),COLUMN(K276)-1,1,1),TRUE),"OK")&gt;0,"OK","NOK")),
              IF(K$8&gt;=VLOOKUP($A276,'2.2'!$D:$O,5,FALSE),"OK","NOK")),
         "")</f>
        <v/>
      </c>
      <c r="L276" s="1156" t="str">
        <f ca="1">IF(intern2!M112&gt;0,
        IF(L$166="X",
              IF(COUNTBLANK(INDIRECT(ADDRESS(ROW(L276),MATCH(L$167,$166:$166,0),1,1)&amp;":"&amp;ADDRESS(ROW(L276),COLUMN(L276)-1,1,1),TRUE))&gt;0,"",
                    IF(COUNTIF(INDIRECT(ADDRESS(ROW(L276),MATCH(L$167,$166:$166,0),1,1)&amp;":"&amp;ADDRESS(ROW(L276),COLUMN(L276)-1,1,1),TRUE),"OK")&gt;0,"OK","NOK")),
              IF(L$8&gt;=VLOOKUP($A276,'2.2'!$D:$O,5,FALSE),"OK","NOK")),
         "")</f>
        <v/>
      </c>
      <c r="M276" s="1156" t="str">
        <f ca="1">IF(intern2!N112&gt;0,
        IF(M$166="X",
              IF(COUNTBLANK(INDIRECT(ADDRESS(ROW(M276),MATCH(M$167,$166:$166,0),1,1)&amp;":"&amp;ADDRESS(ROW(M276),COLUMN(M276)-1,1,1),TRUE))&gt;0,"",
                    IF(COUNTIF(INDIRECT(ADDRESS(ROW(M276),MATCH(M$167,$166:$166,0),1,1)&amp;":"&amp;ADDRESS(ROW(M276),COLUMN(M276)-1,1,1),TRUE),"OK")&gt;0,"OK","NOK")),
              IF(M$8&gt;=VLOOKUP($A276,'2.2'!$D:$O,5,FALSE),"OK","NOK")),
         "")</f>
        <v/>
      </c>
      <c r="N276" s="1156" t="str">
        <f ca="1">IF(intern2!O112&gt;0,
        IF(N$166="X",
              IF(COUNTBLANK(INDIRECT(ADDRESS(ROW(N276),MATCH(N$167,$166:$166,0),1,1)&amp;":"&amp;ADDRESS(ROW(N276),COLUMN(N276)-1,1,1),TRUE))&gt;0,"",
                    IF(COUNTIF(INDIRECT(ADDRESS(ROW(N276),MATCH(N$167,$166:$166,0),1,1)&amp;":"&amp;ADDRESS(ROW(N276),COLUMN(N276)-1,1,1),TRUE),"OK")&gt;0,"OK","NOK")),
              IF(N$8&gt;=VLOOKUP($A276,'2.2'!$D:$O,5,FALSE),"OK","NOK")),
         "")</f>
        <v>NOK</v>
      </c>
      <c r="O276" s="1156" t="str">
        <f ca="1">IF(intern2!P112&gt;0,
        IF(O$166="X",
              IF(COUNTBLANK(INDIRECT(ADDRESS(ROW(O276),MATCH(O$167,$166:$166,0),1,1)&amp;":"&amp;ADDRESS(ROW(O276),COLUMN(O276)-1,1,1),TRUE))&gt;0,"",
                    IF(COUNTIF(INDIRECT(ADDRESS(ROW(O276),MATCH(O$167,$166:$166,0),1,1)&amp;":"&amp;ADDRESS(ROW(O276),COLUMN(O276)-1,1,1),TRUE),"OK")&gt;0,"OK","NOK")),
              IF(O$8&gt;=VLOOKUP($A276,'2.2'!$D:$O,5,FALSE),"OK","NOK")),
         "")</f>
        <v/>
      </c>
      <c r="P276" s="1156" t="str">
        <f ca="1">IF(intern2!Q112&gt;0,
        IF(P$166="X",
              IF(COUNTBLANK(INDIRECT(ADDRESS(ROW(P276),MATCH(P$167,$166:$166,0),1,1)&amp;":"&amp;ADDRESS(ROW(P276),COLUMN(P276)-1,1,1),TRUE))&gt;0,"",
                    IF(COUNTIF(INDIRECT(ADDRESS(ROW(P276),MATCH(P$167,$166:$166,0),1,1)&amp;":"&amp;ADDRESS(ROW(P276),COLUMN(P276)-1,1,1),TRUE),"OK")&gt;0,"OK","NOK")),
              IF(P$8&gt;=VLOOKUP($A276,'2.2'!$D:$O,5,FALSE),"OK","NOK")),
         "")</f>
        <v/>
      </c>
      <c r="Q276" s="1156" t="str">
        <f ca="1">IF(intern2!R112&gt;0,
        IF(Q$166="X",
              IF(COUNTBLANK(INDIRECT(ADDRESS(ROW(Q276),MATCH(Q$167,$166:$166,0),1,1)&amp;":"&amp;ADDRESS(ROW(Q276),COLUMN(Q276)-1,1,1),TRUE))&gt;0,"",
                    IF(COUNTIF(INDIRECT(ADDRESS(ROW(Q276),MATCH(Q$167,$166:$166,0),1,1)&amp;":"&amp;ADDRESS(ROW(Q276),COLUMN(Q276)-1,1,1),TRUE),"OK")&gt;0,"OK","NOK")),
              IF(Q$8&gt;=VLOOKUP($A276,'2.2'!$D:$O,5,FALSE),"OK","NOK")),
         "")</f>
        <v/>
      </c>
      <c r="R276" s="1159" t="str">
        <f ca="1">IF(intern2!S112&gt;0,
        IF(R$166="X",
              IF(COUNTBLANK(INDIRECT(ADDRESS(ROW(R276),MATCH(R$167,$166:$166,0),1,1)&amp;":"&amp;ADDRESS(ROW(R276),COLUMN(R276)-1,1,1),TRUE))&gt;0,"",
                    IF(COUNTIF(INDIRECT(ADDRESS(ROW(R276),MATCH(R$167,$166:$166,0),1,1)&amp;":"&amp;ADDRESS(ROW(R276),COLUMN(R276)-1,1,1),TRUE),"OK")&gt;0,"OK","NOK")),
              IF(R$8&gt;=VLOOKUP($A276,'2.2'!$D:$O,5,FALSE),"OK","NOK")),
         "")</f>
        <v/>
      </c>
      <c r="S276" s="1159" t="str">
        <f ca="1">IF(intern2!T112&gt;0,
        IF(S$166="X",
              IF(COUNTBLANK(INDIRECT(ADDRESS(ROW(S276),MATCH(S$167,$166:$166,0),1,1)&amp;":"&amp;ADDRESS(ROW(S276),COLUMN(S276)-1,1,1),TRUE))&gt;0,"",
                    IF(COUNTIF(INDIRECT(ADDRESS(ROW(S276),MATCH(S$167,$166:$166,0),1,1)&amp;":"&amp;ADDRESS(ROW(S276),COLUMN(S276)-1,1,1),TRUE),"OK")&gt;0,"OK","NOK")),
              IF(S$8&gt;=VLOOKUP($A276,'2.2'!$D:$O,5,FALSE),"OK","NOK")),
         "")</f>
        <v/>
      </c>
      <c r="T276" s="1156" t="str">
        <f ca="1">IF(intern2!U112&gt;0,
        IF(T$166="X",
              IF(COUNTBLANK(INDIRECT(ADDRESS(ROW(T276),MATCH(T$167,$166:$166,0),1,1)&amp;":"&amp;ADDRESS(ROW(T276),COLUMN(T276)-1,1,1),TRUE))&gt;0,"",
                    IF(COUNTIF(INDIRECT(ADDRESS(ROW(T276),MATCH(T$167,$166:$166,0),1,1)&amp;":"&amp;ADDRESS(ROW(T276),COLUMN(T276)-1,1,1),TRUE),"OK")&gt;0,"OK","NOK")),
              IF(T$8&gt;=VLOOKUP($A276,'2.2'!$D:$O,5,FALSE),"OK","NOK")),
         "")</f>
        <v/>
      </c>
      <c r="U276" s="1156" t="str">
        <f ca="1">IF(intern2!V112&gt;0,
        IF(U$166="X",
              IF(COUNTBLANK(INDIRECT(ADDRESS(ROW(U276),MATCH(U$167,$166:$166,0),1,1)&amp;":"&amp;ADDRESS(ROW(U276),COLUMN(U276)-1,1,1),TRUE))&gt;0,"",
                    IF(COUNTIF(INDIRECT(ADDRESS(ROW(U276),MATCH(U$167,$166:$166,0),1,1)&amp;":"&amp;ADDRESS(ROW(U276),COLUMN(U276)-1,1,1),TRUE),"OK")&gt;0,"OK","NOK")),
              IF(U$8&gt;=VLOOKUP($A276,'2.2'!$D:$O,5,FALSE),"OK","NOK")),
         "")</f>
        <v/>
      </c>
      <c r="V276" s="1156" t="str">
        <f ca="1">IF(intern2!W112&gt;0,
        IF(V$166="X",
              IF(COUNTBLANK(INDIRECT(ADDRESS(ROW(V276),MATCH(V$167,$166:$166,0),1,1)&amp;":"&amp;ADDRESS(ROW(V276),COLUMN(V276)-1,1,1),TRUE))&gt;0,"",
                    IF(COUNTIF(INDIRECT(ADDRESS(ROW(V276),MATCH(V$167,$166:$166,0),1,1)&amp;":"&amp;ADDRESS(ROW(V276),COLUMN(V276)-1,1,1),TRUE),"OK")&gt;0,"OK","NOK")),
              IF(V$8&gt;=VLOOKUP($A276,'2.2'!$D:$O,5,FALSE),"OK","NOK")),
         "")</f>
        <v/>
      </c>
      <c r="W276" s="1156" t="str">
        <f ca="1">IF(intern2!X112&gt;0,
        IF(W$166="X",
              IF(COUNTBLANK(INDIRECT(ADDRESS(ROW(W276),MATCH(W$167,$166:$166,0),1,1)&amp;":"&amp;ADDRESS(ROW(W276),COLUMN(W276)-1,1,1),TRUE))&gt;0,"",
                    IF(COUNTIF(INDIRECT(ADDRESS(ROW(W276),MATCH(W$167,$166:$166,0),1,1)&amp;":"&amp;ADDRESS(ROW(W276),COLUMN(W276)-1,1,1),TRUE),"OK")&gt;0,"OK","NOK")),
              IF(W$8&gt;=VLOOKUP($A276,'2.2'!$D:$O,5,FALSE),"OK","NOK")),
         "")</f>
        <v/>
      </c>
      <c r="X276" s="1156" t="str">
        <f ca="1">IF(intern2!Y112&gt;0,
        IF(X$166="X",
              IF(COUNTBLANK(INDIRECT(ADDRESS(ROW(X276),MATCH(X$167,$166:$166,0),1,1)&amp;":"&amp;ADDRESS(ROW(X276),COLUMN(X276)-1,1,1),TRUE))&gt;0,"",
                    IF(COUNTIF(INDIRECT(ADDRESS(ROW(X276),MATCH(X$167,$166:$166,0),1,1)&amp;":"&amp;ADDRESS(ROW(X276),COLUMN(X276)-1,1,1),TRUE),"OK")&gt;0,"OK","NOK")),
              IF(X$8&gt;=VLOOKUP($A276,'2.2'!$D:$O,5,FALSE),"OK","NOK")),
         "")</f>
        <v/>
      </c>
      <c r="Y276" s="1170" t="str">
        <f ca="1">IF(intern2!Z112&gt;0,
        IF(Y$166="X",
              IF(COUNTBLANK(INDIRECT(ADDRESS(ROW(Y276),MATCH(Y$167,$166:$166,0),1,1)&amp;":"&amp;ADDRESS(ROW(Y276),COLUMN(Y276)-1,1,1),TRUE))&gt;0,"",
                    IF(COUNTIF(INDIRECT(ADDRESS(ROW(Y276),MATCH(Y$167,$166:$166,0),1,1)&amp;":"&amp;ADDRESS(ROW(Y276),COLUMN(Y276)-1,1,1),TRUE),"OK")&gt;0,"OK","NOK")),
              IF(Y$8&gt;=VLOOKUP($A276,'2.2'!$D:$O,5,FALSE),"OK","NOK")),
         "")</f>
        <v/>
      </c>
      <c r="Z276" s="1269" t="str">
        <f ca="1">IF(intern2!AA112&gt;0,
        IF(Z$166="X",
              IF(COUNTBLANK(INDIRECT(ADDRESS(ROW(Z276),MATCH(Z$167,$166:$166,0),1,1)&amp;":"&amp;ADDRESS(ROW(Z276),COLUMN(Z276)-1,1,1),TRUE))&gt;0,"",
                    IF(COUNTIF(INDIRECT(ADDRESS(ROW(Z276),MATCH(Z$167,$166:$166,0),1,1)&amp;":"&amp;ADDRESS(ROW(Z276),COLUMN(Z276)-1,1,1),TRUE),"OK")&gt;0,"OK","NOK")),
              IF(Z$8&gt;=VLOOKUP($A276,'2.2'!$D:$O,5,FALSE),"OK","NOK")),
         "")</f>
        <v/>
      </c>
      <c r="AA276" s="1156" t="str">
        <f ca="1">IF(intern2!AB112&gt;0,
        IF(AA$166="X",
              IF(COUNTBLANK(INDIRECT(ADDRESS(ROW(AA276),MATCH(AA$167,$166:$166,0),1,1)&amp;":"&amp;ADDRESS(ROW(AA276),COLUMN(AA276)-1,1,1),TRUE))&gt;0,"",
                    IF(COUNTIF(INDIRECT(ADDRESS(ROW(AA276),MATCH(AA$167,$166:$166,0),1,1)&amp;":"&amp;ADDRESS(ROW(AA276),COLUMN(AA276)-1,1,1),TRUE),"OK")&gt;0,"OK","NOK")),
              IF(AA$8&gt;=VLOOKUP($A276,'2.2'!$D:$O,5,FALSE),"OK","NOK")),
         "")</f>
        <v/>
      </c>
      <c r="AB276" s="1156" t="str">
        <f ca="1">IF(intern2!AC112&gt;0,
        IF(AB$166="X",
              IF(COUNTBLANK(INDIRECT(ADDRESS(ROW(AB276),MATCH(AB$167,$166:$166,0),1,1)&amp;":"&amp;ADDRESS(ROW(AB276),COLUMN(AB276)-1,1,1),TRUE))&gt;0,"",
                    IF(COUNTIF(INDIRECT(ADDRESS(ROW(AB276),MATCH(AB$167,$166:$166,0),1,1)&amp;":"&amp;ADDRESS(ROW(AB276),COLUMN(AB276)-1,1,1),TRUE),"OK")&gt;0,"OK","NOK")),
              IF(AB$8&gt;=VLOOKUP($A276,'2.2'!$D:$O,5,FALSE),"OK","NOK")),
         "")</f>
        <v/>
      </c>
      <c r="AC276" s="1156" t="str">
        <f ca="1">IF(intern2!AD112&gt;0,
        IF(AC$166="X",
              IF(COUNTBLANK(INDIRECT(ADDRESS(ROW(AC276),MATCH(AC$167,$166:$166,0),1,1)&amp;":"&amp;ADDRESS(ROW(AC276),COLUMN(AC276)-1,1,1),TRUE))&gt;0,"",
                    IF(COUNTIF(INDIRECT(ADDRESS(ROW(AC276),MATCH(AC$167,$166:$166,0),1,1)&amp;":"&amp;ADDRESS(ROW(AC276),COLUMN(AC276)-1,1,1),TRUE),"OK")&gt;0,"OK","NOK")),
              IF(AC$8&gt;=VLOOKUP($A276,'2.2'!$D:$O,5,FALSE),"OK","NOK")),
         "")</f>
        <v/>
      </c>
      <c r="AD276" s="1156" t="str">
        <f ca="1">IF(intern2!AE112&gt;0,
        IF(AD$166="X",
              IF(COUNTBLANK(INDIRECT(ADDRESS(ROW(AD276),MATCH(AD$167,$166:$166,0),1,1)&amp;":"&amp;ADDRESS(ROW(AD276),COLUMN(AD276)-1,1,1),TRUE))&gt;0,"",
                    IF(COUNTIF(INDIRECT(ADDRESS(ROW(AD276),MATCH(AD$167,$166:$166,0),1,1)&amp;":"&amp;ADDRESS(ROW(AD276),COLUMN(AD276)-1,1,1),TRUE),"OK")&gt;0,"OK","NOK")),
              IF(AD$8&gt;=VLOOKUP($A276,'2.2'!$D:$O,5,FALSE),"OK","NOK")),
         "")</f>
        <v/>
      </c>
      <c r="AE276" s="1160" t="str">
        <f ca="1">IF(intern2!AF112&gt;0,
        IF(AE$166="X",
              IF(COUNTBLANK(INDIRECT(ADDRESS(ROW(AE276),MATCH(AE$167,$166:$166,0),1,1)&amp;":"&amp;ADDRESS(ROW(AE276),COLUMN(AE276)-1,1,1),TRUE))&gt;0,"",
                    IF(COUNTIF(INDIRECT(ADDRESS(ROW(AE276),MATCH(AE$167,$166:$166,0),1,1)&amp;":"&amp;ADDRESS(ROW(AE276),COLUMN(AE276)-1,1,1),TRUE),"OK")&gt;0,"OK","NOK")),
              IF(AE$8&gt;=VLOOKUP($A276,'2.2'!$D:$O,5,FALSE),"OK","NOK")),
         "")</f>
        <v/>
      </c>
      <c r="AF276" s="1269" t="str">
        <f ca="1">IF(intern2!AG112&gt;0,
        IF(AF$166="X",
              IF(COUNTBLANK(INDIRECT(ADDRESS(ROW(AF276),MATCH(AF$167,$166:$166,0),1,1)&amp;":"&amp;ADDRESS(ROW(AF276),COLUMN(AF276)-1,1,1),TRUE))&gt;0,"",
                    IF(COUNTIF(INDIRECT(ADDRESS(ROW(AF276),MATCH(AF$167,$166:$166,0),1,1)&amp;":"&amp;ADDRESS(ROW(AF276),COLUMN(AF276)-1,1,1),TRUE),"OK")&gt;0,"OK","NOK")),
              IF(AF$8&gt;=VLOOKUP($A276,'2.2'!$D:$O,5,FALSE),"OK","NOK")),
         "")</f>
        <v/>
      </c>
      <c r="AG276" s="1160" t="str">
        <f ca="1">IF(intern2!AH112&gt;0,
        IF(AG$166="X",
              IF(COUNTBLANK(INDIRECT(ADDRESS(ROW(AG276),MATCH(AG$167,$166:$166,0),1,1)&amp;":"&amp;ADDRESS(ROW(AG276),COLUMN(AG276)-1,1,1),TRUE))&gt;0,"",
                    IF(COUNTIF(INDIRECT(ADDRESS(ROW(AG276),MATCH(AG$167,$166:$166,0),1,1)&amp;":"&amp;ADDRESS(ROW(AG276),COLUMN(AG276)-1,1,1),TRUE),"OK")&gt;0,"OK","NOK")),
              IF(AG$8&gt;=VLOOKUP($A276,'2.2'!$D:$O,5,FALSE),"OK","NOK")),
         "")</f>
        <v/>
      </c>
      <c r="AH276" s="1160" t="str">
        <f ca="1">IF(intern2!AI112&gt;0,
        IF(AH$166="X",
              IF(COUNTBLANK(INDIRECT(ADDRESS(ROW(AH276),MATCH(AH$167,$166:$166,0),1,1)&amp;":"&amp;ADDRESS(ROW(AH276),COLUMN(AH276)-1,1,1),TRUE))&gt;0,"",
                    IF(COUNTIF(INDIRECT(ADDRESS(ROW(AH276),MATCH(AH$167,$166:$166,0),1,1)&amp;":"&amp;ADDRESS(ROW(AH276),COLUMN(AH276)-1,1,1),TRUE),"OK")&gt;0,"OK","NOK")),
              IF(AH$8&gt;=VLOOKUP($A276,'2.2'!$D:$O,5,FALSE),"OK","NOK")),
         "")</f>
        <v/>
      </c>
      <c r="AI276" s="1156" t="str">
        <f ca="1">IF(intern2!AJ112&gt;0,
        IF(AI$166="X",
              IF(COUNTBLANK(INDIRECT(ADDRESS(ROW(AI276),MATCH(AI$167,$166:$166,0),1,1)&amp;":"&amp;ADDRESS(ROW(AI276),COLUMN(AI276)-1,1,1),TRUE))&gt;0,"",
                    IF(COUNTIF(INDIRECT(ADDRESS(ROW(AI276),MATCH(AI$167,$166:$166,0),1,1)&amp;":"&amp;ADDRESS(ROW(AI276),COLUMN(AI276)-1,1,1),TRUE),"OK")&gt;0,"OK","NOK")),
              IF(AI$8&gt;=VLOOKUP($A276,'2.2'!$D:$O,5,FALSE),"OK","NOK")),
         "")</f>
        <v/>
      </c>
      <c r="AJ276" s="1156" t="str">
        <f ca="1">IF(intern2!AK112&gt;0,
        IF(AJ$166="X",
              IF(COUNTBLANK(INDIRECT(ADDRESS(ROW(AJ276),MATCH(AJ$167,$166:$166,0),1,1)&amp;":"&amp;ADDRESS(ROW(AJ276),COLUMN(AJ276)-1,1,1),TRUE))&gt;0,"",
                    IF(COUNTIF(INDIRECT(ADDRESS(ROW(AJ276),MATCH(AJ$167,$166:$166,0),1,1)&amp;":"&amp;ADDRESS(ROW(AJ276),COLUMN(AJ276)-1,1,1),TRUE),"OK")&gt;0,"OK","NOK")),
              IF(AJ$8&gt;=VLOOKUP($A276,'2.2'!$D:$O,5,FALSE),"OK","NOK")),
         "")</f>
        <v/>
      </c>
      <c r="AK276" s="1156" t="str">
        <f ca="1">IF(intern2!AL112&gt;0,
        IF(AK$166="X",
              IF(COUNTBLANK(INDIRECT(ADDRESS(ROW(AK276),MATCH(AK$167,$166:$166,0),1,1)&amp;":"&amp;ADDRESS(ROW(AK276),COLUMN(AK276)-1,1,1),TRUE))&gt;0,"",
                    IF(COUNTIF(INDIRECT(ADDRESS(ROW(AK276),MATCH(AK$167,$166:$166,0),1,1)&amp;":"&amp;ADDRESS(ROW(AK276),COLUMN(AK276)-1,1,1),TRUE),"OK")&gt;0,"OK","NOK")),
              IF(AK$8&gt;=VLOOKUP($A276,'2.2'!$D:$O,5,FALSE),"OK","NOK")),
         "")</f>
        <v/>
      </c>
      <c r="AL276" s="1156" t="str">
        <f ca="1">IF(intern2!AM112&gt;0,
        IF(AL$166="X",
              IF(COUNTBLANK(INDIRECT(ADDRESS(ROW(AL276),MATCH(AL$167,$166:$166,0),1,1)&amp;":"&amp;ADDRESS(ROW(AL276),COLUMN(AL276)-1,1,1),TRUE))&gt;0,"",
                    IF(COUNTIF(INDIRECT(ADDRESS(ROW(AL276),MATCH(AL$167,$166:$166,0),1,1)&amp;":"&amp;ADDRESS(ROW(AL276),COLUMN(AL276)-1,1,1),TRUE),"OK")&gt;0,"OK","NOK")),
              IF(AL$8&gt;=VLOOKUP($A276,'2.2'!$D:$O,5,FALSE),"OK","NOK")),
         "")</f>
        <v/>
      </c>
      <c r="AM276" s="1269" t="str">
        <f ca="1">IF(intern2!AN112&gt;0,
        IF(AM$166="X",
              IF(COUNTBLANK(INDIRECT(ADDRESS(ROW(AM276),MATCH(AM$167,$166:$166,0),1,1)&amp;":"&amp;ADDRESS(ROW(AM276),COLUMN(AM276)-1,1,1),TRUE))&gt;0,"",
                    IF(COUNTIF(INDIRECT(ADDRESS(ROW(AM276),MATCH(AM$167,$166:$166,0),1,1)&amp;":"&amp;ADDRESS(ROW(AM276),COLUMN(AM276)-1,1,1),TRUE),"OK")&gt;0,"OK","NOK")),
              IF(AM$8&gt;=VLOOKUP($A276,'2.2'!$D:$O,5,FALSE),"OK","NOK")),
         "")</f>
        <v/>
      </c>
      <c r="AN276" s="1170" t="str">
        <f ca="1">IF(intern2!AO112&gt;0,
        IF(AN$166="X",
              IF(COUNTBLANK(INDIRECT(ADDRESS(ROW(AN276),MATCH(AN$167,$166:$166,0),1,1)&amp;":"&amp;ADDRESS(ROW(AN276),COLUMN(AN276)-1,1,1),TRUE))&gt;0,"",
                    IF(COUNTIF(INDIRECT(ADDRESS(ROW(AN276),MATCH(AN$167,$166:$166,0),1,1)&amp;":"&amp;ADDRESS(ROW(AN276),COLUMN(AN276)-1,1,1),TRUE),"OK")&gt;0,"OK","NOK")),
              IF(AN$8&gt;=VLOOKUP($A276,'2.2'!$D:$O,5,FALSE),"OK","NOK")),
         "")</f>
        <v/>
      </c>
      <c r="AO276" s="1156" t="str">
        <f ca="1">IF(intern2!AP112&gt;0,
        IF(AO$166="X",
              IF(COUNTBLANK(INDIRECT(ADDRESS(ROW(AO276),MATCH(AO$167,$166:$166,0),1,1)&amp;":"&amp;ADDRESS(ROW(AO276),COLUMN(AO276)-1,1,1),TRUE))&gt;0,"",
                    IF(COUNTIF(INDIRECT(ADDRESS(ROW(AO276),MATCH(AO$167,$166:$166,0),1,1)&amp;":"&amp;ADDRESS(ROW(AO276),COLUMN(AO276)-1,1,1),TRUE),"OK")&gt;0,"OK","NOK")),
              IF(AO$8&gt;=VLOOKUP($A276,'2.2'!$D:$O,5,FALSE),"OK","NOK")),
         "")</f>
        <v/>
      </c>
      <c r="AP276" s="1156" t="str">
        <f ca="1">IF(intern2!AQ112&gt;0,
        IF(AP$166="X",
              IF(COUNTBLANK(INDIRECT(ADDRESS(ROW(AP276),MATCH(AP$167,$166:$166,0),1,1)&amp;":"&amp;ADDRESS(ROW(AP276),COLUMN(AP276)-1,1,1),TRUE))&gt;0,"",
                    IF(COUNTIF(INDIRECT(ADDRESS(ROW(AP276),MATCH(AP$167,$166:$166,0),1,1)&amp;":"&amp;ADDRESS(ROW(AP276),COLUMN(AP276)-1,1,1),TRUE),"OK")&gt;0,"OK","NOK")),
              IF(AP$8&gt;=VLOOKUP($A276,'2.2'!$D:$O,5,FALSE),"OK","NOK")),
         "")</f>
        <v/>
      </c>
      <c r="AQ276" s="1269" t="str">
        <f ca="1">IF(intern2!AR112&gt;0,
        IF(AQ$166="X",
              IF(COUNTBLANK(INDIRECT(ADDRESS(ROW(AQ276),MATCH(AQ$167,$166:$166,0),1,1)&amp;":"&amp;ADDRESS(ROW(AQ276),COLUMN(AQ276)-1,1,1),TRUE))&gt;0,"",
                    IF(COUNTIF(INDIRECT(ADDRESS(ROW(AQ276),MATCH(AQ$167,$166:$166,0),1,1)&amp;":"&amp;ADDRESS(ROW(AQ276),COLUMN(AQ276)-1,1,1),TRUE),"OK")&gt;0,"OK","NOK")),
              IF(AQ$8&gt;=VLOOKUP($A276,'2.2'!$D:$O,5,FALSE),"OK","NOK")),
         "")</f>
        <v/>
      </c>
      <c r="AR276" s="1156" t="str">
        <f ca="1">IF(intern2!AS112&gt;0,
        IF(AR$166="X",
              IF(COUNTBLANK(INDIRECT(ADDRESS(ROW(AR276),MATCH(AR$167,$166:$166,0),1,1)&amp;":"&amp;ADDRESS(ROW(AR276),COLUMN(AR276)-1,1,1),TRUE))&gt;0,"",
                    IF(COUNTIF(INDIRECT(ADDRESS(ROW(AR276),MATCH(AR$167,$166:$166,0),1,1)&amp;":"&amp;ADDRESS(ROW(AR276),COLUMN(AR276)-1,1,1),TRUE),"OK")&gt;0,"OK","NOK")),
              IF(AR$8&gt;=VLOOKUP($A276,'2.2'!$D:$O,5,FALSE),"OK","NOK")),
         "")</f>
        <v/>
      </c>
      <c r="AS276" s="1156" t="str">
        <f ca="1">IF(intern2!AT112&gt;0,
        IF(AS$166="X",
              IF(COUNTBLANK(INDIRECT(ADDRESS(ROW(AS276),MATCH(AS$167,$166:$166,0),1,1)&amp;":"&amp;ADDRESS(ROW(AS276),COLUMN(AS276)-1,1,1),TRUE))&gt;0,"",
                    IF(COUNTIF(INDIRECT(ADDRESS(ROW(AS276),MATCH(AS$167,$166:$166,0),1,1)&amp;":"&amp;ADDRESS(ROW(AS276),COLUMN(AS276)-1,1,1),TRUE),"OK")&gt;0,"OK","NOK")),
              IF(AS$8&gt;=VLOOKUP($A276,'2.2'!$D:$O,5,FALSE),"OK","NOK")),
         "")</f>
        <v/>
      </c>
      <c r="AT276" s="1269" t="str">
        <f ca="1">IF(intern2!AU112&gt;0,
        IF(AT$166="X",
              IF(COUNTBLANK(INDIRECT(ADDRESS(ROW(AT276),MATCH(AT$167,$166:$166,0),1,1)&amp;":"&amp;ADDRESS(ROW(AT276),COLUMN(AT276)-1,1,1),TRUE))&gt;0,"",
                    IF(COUNTIF(INDIRECT(ADDRESS(ROW(AT276),MATCH(AT$167,$166:$166,0),1,1)&amp;":"&amp;ADDRESS(ROW(AT276),COLUMN(AT276)-1,1,1),TRUE),"OK")&gt;0,"OK","NOK")),
              IF(AT$8&gt;=VLOOKUP($A276,'2.2'!$D:$O,5,FALSE),"OK","NOK")),
         "")</f>
        <v/>
      </c>
      <c r="AU276" s="1156" t="str">
        <f ca="1">IF(intern2!AV112&gt;0,
        IF(AU$166="X",
              IF(COUNTBLANK(INDIRECT(ADDRESS(ROW(AU276),MATCH(AU$167,$166:$166,0),1,1)&amp;":"&amp;ADDRESS(ROW(AU276),COLUMN(AU276)-1,1,1),TRUE))&gt;0,"",
                    IF(COUNTIF(INDIRECT(ADDRESS(ROW(AU276),MATCH(AU$167,$166:$166,0),1,1)&amp;":"&amp;ADDRESS(ROW(AU276),COLUMN(AU276)-1,1,1),TRUE),"OK")&gt;0,"OK","NOK")),
              IF(AU$8&gt;=VLOOKUP($A276,'2.2'!$D:$O,5,FALSE),"OK","NOK")),
         "")</f>
        <v/>
      </c>
      <c r="AV276" s="1156" t="str">
        <f ca="1">IF(intern2!AW112&gt;0,
        IF(AV$166="X",
              IF(COUNTBLANK(INDIRECT(ADDRESS(ROW(AV276),MATCH(AV$167,$166:$166,0),1,1)&amp;":"&amp;ADDRESS(ROW(AV276),COLUMN(AV276)-1,1,1),TRUE))&gt;0,"",
                    IF(COUNTIF(INDIRECT(ADDRESS(ROW(AV276),MATCH(AV$167,$166:$166,0),1,1)&amp;":"&amp;ADDRESS(ROW(AV276),COLUMN(AV276)-1,1,1),TRUE),"OK")&gt;0,"OK","NOK")),
              IF(AV$8&gt;=VLOOKUP($A276,'2.2'!$D:$O,5,FALSE),"OK","NOK")),
         "")</f>
        <v/>
      </c>
      <c r="AW276" s="1156" t="str">
        <f ca="1">IF(intern2!AX112&gt;0,
        IF(AW$166="X",
              IF(COUNTBLANK(INDIRECT(ADDRESS(ROW(AW276),MATCH(AW$167,$166:$166,0),1,1)&amp;":"&amp;ADDRESS(ROW(AW276),COLUMN(AW276)-1,1,1),TRUE))&gt;0,"",
                    IF(COUNTIF(INDIRECT(ADDRESS(ROW(AW276),MATCH(AW$167,$166:$166,0),1,1)&amp;":"&amp;ADDRESS(ROW(AW276),COLUMN(AW276)-1,1,1),TRUE),"OK")&gt;0,"OK","NOK")),
              IF(AW$8&gt;=VLOOKUP($A276,'2.2'!$D:$O,5,FALSE),"OK","NOK")),
         "")</f>
        <v/>
      </c>
      <c r="AX276" s="1156" t="str">
        <f ca="1">IF(intern2!AY112&gt;0,
        IF(AX$166="X",
              IF(COUNTBLANK(INDIRECT(ADDRESS(ROW(AX276),MATCH(AX$167,$166:$166,0),1,1)&amp;":"&amp;ADDRESS(ROW(AX276),COLUMN(AX276)-1,1,1),TRUE))&gt;0,"",
                    IF(COUNTIF(INDIRECT(ADDRESS(ROW(AX276),MATCH(AX$167,$166:$166,0),1,1)&amp;":"&amp;ADDRESS(ROW(AX276),COLUMN(AX276)-1,1,1),TRUE),"OK")&gt;0,"OK","NOK")),
              IF(AX$8&gt;=VLOOKUP($A276,'2.2'!$D:$O,5,FALSE),"OK","NOK")),
         "")</f>
        <v/>
      </c>
      <c r="AY276" s="1156" t="str">
        <f ca="1">IF(intern2!AZ112&gt;0,
        IF(AY$166="X",
              IF(COUNTBLANK(INDIRECT(ADDRESS(ROW(AY276),MATCH(AY$167,$166:$166,0),1,1)&amp;":"&amp;ADDRESS(ROW(AY276),COLUMN(AY276)-1,1,1),TRUE))&gt;0,"",
                    IF(COUNTIF(INDIRECT(ADDRESS(ROW(AY276),MATCH(AY$167,$166:$166,0),1,1)&amp;":"&amp;ADDRESS(ROW(AY276),COLUMN(AY276)-1,1,1),TRUE),"OK")&gt;0,"OK","NOK")),
              IF(AY$8&gt;=VLOOKUP($A276,'2.2'!$D:$O,5,FALSE),"OK","NOK")),
         "")</f>
        <v/>
      </c>
      <c r="AZ276" s="1269" t="str">
        <f ca="1">IF(intern2!BA112&gt;0,
        IF(AZ$166="X",
              IF(COUNTBLANK(INDIRECT(ADDRESS(ROW(AZ276),MATCH(AZ$167,$166:$166,0),1,1)&amp;":"&amp;ADDRESS(ROW(AZ276),COLUMN(AZ276)-1,1,1),TRUE))&gt;0,"",
                    IF(COUNTIF(INDIRECT(ADDRESS(ROW(AZ276),MATCH(AZ$167,$166:$166,0),1,1)&amp;":"&amp;ADDRESS(ROW(AZ276),COLUMN(AZ276)-1,1,1),TRUE),"OK")&gt;0,"OK","NOK")),
              IF(AZ$8&gt;=VLOOKUP($A276,'2.2'!$D:$O,5,FALSE),"OK","NOK")),
         "")</f>
        <v/>
      </c>
      <c r="BA276" s="1156" t="str">
        <f ca="1">IF(intern2!BB112&gt;0,
        IF(BA$166="X",
              IF(COUNTBLANK(INDIRECT(ADDRESS(ROW(BA276),MATCH(BA$167,$166:$166,0),1,1)&amp;":"&amp;ADDRESS(ROW(BA276),COLUMN(BA276)-1,1,1),TRUE))&gt;0,"",
                    IF(COUNTIF(INDIRECT(ADDRESS(ROW(BA276),MATCH(BA$167,$166:$166,0),1,1)&amp;":"&amp;ADDRESS(ROW(BA276),COLUMN(BA276)-1,1,1),TRUE),"OK")&gt;0,"OK","NOK")),
              IF(BA$8&gt;=VLOOKUP($A276,'2.2'!$D:$O,5,FALSE),"OK","NOK")),
         "")</f>
        <v/>
      </c>
      <c r="BB276" s="1156" t="str">
        <f ca="1">IF(intern2!BC112&gt;0,
        IF(BB$166="X",
              IF(COUNTBLANK(INDIRECT(ADDRESS(ROW(BB276),MATCH(BB$167,$166:$166,0),1,1)&amp;":"&amp;ADDRESS(ROW(BB276),COLUMN(BB276)-1,1,1),TRUE))&gt;0,"",
                    IF(COUNTIF(INDIRECT(ADDRESS(ROW(BB276),MATCH(BB$167,$166:$166,0),1,1)&amp;":"&amp;ADDRESS(ROW(BB276),COLUMN(BB276)-1,1,1),TRUE),"OK")&gt;0,"OK","NOK")),
              IF(BB$8&gt;=VLOOKUP($A276,'2.2'!$D:$O,5,FALSE),"OK","NOK")),
         "")</f>
        <v/>
      </c>
      <c r="BC276" s="1156" t="str">
        <f ca="1">IF(intern2!BD112&gt;0,
        IF(BC$166="X",
              IF(COUNTBLANK(INDIRECT(ADDRESS(ROW(BC276),MATCH(BC$167,$166:$166,0),1,1)&amp;":"&amp;ADDRESS(ROW(BC276),COLUMN(BC276)-1,1,1),TRUE))&gt;0,"",
                    IF(COUNTIF(INDIRECT(ADDRESS(ROW(BC276),MATCH(BC$167,$166:$166,0),1,1)&amp;":"&amp;ADDRESS(ROW(BC276),COLUMN(BC276)-1,1,1),TRUE),"OK")&gt;0,"OK","NOK")),
              IF(BC$8&gt;=VLOOKUP($A276,'2.2'!$D:$O,5,FALSE),"OK","NOK")),
         "")</f>
        <v/>
      </c>
      <c r="BD276" s="1156" t="str">
        <f ca="1">IF(intern2!BE112&gt;0,
        IF(BD$166="X",
              IF(COUNTBLANK(INDIRECT(ADDRESS(ROW(BD276),MATCH(BD$167,$166:$166,0),1,1)&amp;":"&amp;ADDRESS(ROW(BD276),COLUMN(BD276)-1,1,1),TRUE))&gt;0,"",
                    IF(COUNTIF(INDIRECT(ADDRESS(ROW(BD276),MATCH(BD$167,$166:$166,0),1,1)&amp;":"&amp;ADDRESS(ROW(BD276),COLUMN(BD276)-1,1,1),TRUE),"OK")&gt;0,"OK","NOK")),
              IF(BD$8&gt;=VLOOKUP($A276,'2.2'!$D:$O,5,FALSE),"OK","NOK")),
         "")</f>
        <v/>
      </c>
      <c r="BE276" s="1156" t="str">
        <f ca="1">IF(intern2!BF112&gt;0,
        IF(BE$166="X",
              IF(COUNTBLANK(INDIRECT(ADDRESS(ROW(BE276),MATCH(BE$167,$166:$166,0),1,1)&amp;":"&amp;ADDRESS(ROW(BE276),COLUMN(BE276)-1,1,1),TRUE))&gt;0,"",
                    IF(COUNTIF(INDIRECT(ADDRESS(ROW(BE276),MATCH(BE$167,$166:$166,0),1,1)&amp;":"&amp;ADDRESS(ROW(BE276),COLUMN(BE276)-1,1,1),TRUE),"OK")&gt;0,"OK","NOK")),
              IF(BE$8&gt;=VLOOKUP($A276,'2.2'!$D:$O,5,FALSE),"OK","NOK")),
         "")</f>
        <v/>
      </c>
      <c r="BF276" s="1170" t="str">
        <f ca="1">IF(intern2!BG112&gt;0,
        IF(BF$166="X",
              IF(COUNTBLANK(INDIRECT(ADDRESS(ROW(BF276),MATCH(BF$167,$166:$166,0),1,1)&amp;":"&amp;ADDRESS(ROW(BF276),COLUMN(BF276)-1,1,1),TRUE))&gt;0,"",
                    IF(COUNTIF(INDIRECT(ADDRESS(ROW(BF276),MATCH(BF$167,$166:$166,0),1,1)&amp;":"&amp;ADDRESS(ROW(BF276),COLUMN(BF276)-1,1,1),TRUE),"OK")&gt;0,"OK","NOK")),
              IF(BF$8&gt;=VLOOKUP($A276,'2.2'!$D:$O,5,FALSE),"OK","NOK")),
         "")</f>
        <v/>
      </c>
      <c r="BG276" s="1269" t="str">
        <f ca="1">IF(intern2!BH112&gt;0,
        IF(BG$166="X",
              IF(COUNTBLANK(INDIRECT(ADDRESS(ROW(BG276),MATCH(BG$167,$166:$166,0),1,1)&amp;":"&amp;ADDRESS(ROW(BG276),COLUMN(BG276)-1,1,1),TRUE))&gt;0,"",
                    IF(COUNTIF(INDIRECT(ADDRESS(ROW(BG276),MATCH(BG$167,$166:$166,0),1,1)&amp;":"&amp;ADDRESS(ROW(BG276),COLUMN(BG276)-1,1,1),TRUE),"OK")&gt;0,"OK","NOK")),
              IF(BG$8&gt;=VLOOKUP($A276,'2.2'!$D:$O,5,FALSE),"OK","NOK")),
         "")</f>
        <v/>
      </c>
      <c r="BH276" s="1176" t="str">
        <f t="shared" ca="1" si="77"/>
        <v>NOK</v>
      </c>
      <c r="BI276" s="1176"/>
    </row>
    <row r="277" spans="1:61" ht="26.4" x14ac:dyDescent="0.25">
      <c r="A277" s="1181" t="str">
        <f t="shared" ref="A277:B277" si="121">+A117</f>
        <v>BEW7</v>
      </c>
      <c r="B277" s="1180" t="str">
        <f t="shared" si="121"/>
        <v>Ricostruzione dell'estremità inferiore</v>
      </c>
      <c r="C277" s="1156" t="str">
        <f ca="1">IF(intern2!D113&gt;0,
        IF(C$166="X",
              IF(COUNTBLANK(INDIRECT(ADDRESS(ROW(C277),MATCH(C$167,$166:$166,0),1,1)&amp;":"&amp;ADDRESS(ROW(C277),COLUMN(C277)-1,1,1),TRUE))&gt;0,"",
                    IF(COUNTIF(INDIRECT(ADDRESS(ROW(C277),MATCH(C$167,$166:$166,0),1,1)&amp;":"&amp;ADDRESS(ROW(C277),COLUMN(C277)-1,1,1),TRUE),"OK")&gt;0,"OK","NOK")),
              IF(C$8&gt;=VLOOKUP($A277,'2.2'!$D:$O,5,FALSE),"OK","NOK")),
         "")</f>
        <v/>
      </c>
      <c r="D277" s="1156" t="str">
        <f ca="1">IF(intern2!E113&gt;0,
        IF(D$166="X",
              IF(COUNTBLANK(INDIRECT(ADDRESS(ROW(D277),MATCH(D$167,$166:$166,0),1,1)&amp;":"&amp;ADDRESS(ROW(D277),COLUMN(D277)-1,1,1),TRUE))&gt;0,"",
                    IF(COUNTIF(INDIRECT(ADDRESS(ROW(D277),MATCH(D$167,$166:$166,0),1,1)&amp;":"&amp;ADDRESS(ROW(D277),COLUMN(D277)-1,1,1),TRUE),"OK")&gt;0,"OK","NOK")),
              IF(D$8&gt;=VLOOKUP($A277,'2.2'!$D:$O,5,FALSE),"OK","NOK")),
         "")</f>
        <v/>
      </c>
      <c r="E277" s="1156" t="str">
        <f ca="1">IF(intern2!F113&gt;0,
        IF(E$166="X",
              IF(COUNTBLANK(INDIRECT(ADDRESS(ROW(E277),MATCH(E$167,$166:$166,0),1,1)&amp;":"&amp;ADDRESS(ROW(E277),COLUMN(E277)-1,1,1),TRUE))&gt;0,"",
                    IF(COUNTIF(INDIRECT(ADDRESS(ROW(E277),MATCH(E$167,$166:$166,0),1,1)&amp;":"&amp;ADDRESS(ROW(E277),COLUMN(E277)-1,1,1),TRUE),"OK")&gt;0,"OK","NOK")),
              IF(E$8&gt;=VLOOKUP($A277,'2.2'!$D:$O,5,FALSE),"OK","NOK")),
         "")</f>
        <v/>
      </c>
      <c r="F277" s="1156" t="str">
        <f ca="1">IF(intern2!G113&gt;0,
        IF(F$166="X",
              IF(COUNTBLANK(INDIRECT(ADDRESS(ROW(F277),MATCH(F$167,$166:$166,0),1,1)&amp;":"&amp;ADDRESS(ROW(F277),COLUMN(F277)-1,1,1),TRUE))&gt;0,"",
                    IF(COUNTIF(INDIRECT(ADDRESS(ROW(F277),MATCH(F$167,$166:$166,0),1,1)&amp;":"&amp;ADDRESS(ROW(F277),COLUMN(F277)-1,1,1),TRUE),"OK")&gt;0,"OK","NOK")),
              IF(F$8&gt;=VLOOKUP($A277,'2.2'!$D:$O,5,FALSE),"OK","NOK")),
         "")</f>
        <v/>
      </c>
      <c r="G277" s="1156" t="str">
        <f ca="1">IF(intern2!H113&gt;0,
        IF(G$166="X",
              IF(COUNTBLANK(INDIRECT(ADDRESS(ROW(G277),MATCH(G$167,$166:$166,0),1,1)&amp;":"&amp;ADDRESS(ROW(G277),COLUMN(G277)-1,1,1),TRUE))&gt;0,"",
                    IF(COUNTIF(INDIRECT(ADDRESS(ROW(G277),MATCH(G$167,$166:$166,0),1,1)&amp;":"&amp;ADDRESS(ROW(G277),COLUMN(G277)-1,1,1),TRUE),"OK")&gt;0,"OK","NOK")),
              IF(G$8&gt;=VLOOKUP($A277,'2.2'!$D:$O,5,FALSE),"OK","NOK")),
         "")</f>
        <v/>
      </c>
      <c r="H277" s="1156" t="str">
        <f ca="1">IF(intern2!I113&gt;0,
        IF(H$166="X",
              IF(COUNTBLANK(INDIRECT(ADDRESS(ROW(H277),MATCH(H$167,$166:$166,0),1,1)&amp;":"&amp;ADDRESS(ROW(H277),COLUMN(H277)-1,1,1),TRUE))&gt;0,"",
                    IF(COUNTIF(INDIRECT(ADDRESS(ROW(H277),MATCH(H$167,$166:$166,0),1,1)&amp;":"&amp;ADDRESS(ROW(H277),COLUMN(H277)-1,1,1),TRUE),"OK")&gt;0,"OK","NOK")),
              IF(H$8&gt;=VLOOKUP($A277,'2.2'!$D:$O,5,FALSE),"OK","NOK")),
         "")</f>
        <v>NOK</v>
      </c>
      <c r="I277" s="1269" t="str">
        <f ca="1">IF(intern2!J113&gt;0,
        IF(I$166="X",
              IF(COUNTBLANK(INDIRECT(ADDRESS(ROW(I277),MATCH(I$167,$166:$166,0),1,1)&amp;":"&amp;ADDRESS(ROW(I277),COLUMN(I277)-1,1,1),TRUE))&gt;0,"",
                    IF(COUNTIF(INDIRECT(ADDRESS(ROW(I277),MATCH(I$167,$166:$166,0),1,1)&amp;":"&amp;ADDRESS(ROW(I277),COLUMN(I277)-1,1,1),TRUE),"OK")&gt;0,"OK","NOK")),
              IF(I$8&gt;=VLOOKUP($A277,'2.2'!$D:$O,5,FALSE),"OK","NOK")),
         "")</f>
        <v/>
      </c>
      <c r="J277" s="1159" t="str">
        <f ca="1">IF(intern2!K113&gt;0,
        IF(J$166="X",
              IF(COUNTBLANK(INDIRECT(ADDRESS(ROW(J277),MATCH(J$167,$166:$166,0),1,1)&amp;":"&amp;ADDRESS(ROW(J277),COLUMN(J277)-1,1,1),TRUE))&gt;0,"",
                    IF(COUNTIF(INDIRECT(ADDRESS(ROW(J277),MATCH(J$167,$166:$166,0),1,1)&amp;":"&amp;ADDRESS(ROW(J277),COLUMN(J277)-1,1,1),TRUE),"OK")&gt;0,"OK","NOK")),
              IF(J$8&gt;=VLOOKUP($A277,'2.2'!$D:$O,5,FALSE),"OK","NOK")),
         "")</f>
        <v/>
      </c>
      <c r="K277" s="1156" t="str">
        <f ca="1">IF(intern2!L113&gt;0,
        IF(K$166="X",
              IF(COUNTBLANK(INDIRECT(ADDRESS(ROW(K277),MATCH(K$167,$166:$166,0),1,1)&amp;":"&amp;ADDRESS(ROW(K277),COLUMN(K277)-1,1,1),TRUE))&gt;0,"",
                    IF(COUNTIF(INDIRECT(ADDRESS(ROW(K277),MATCH(K$167,$166:$166,0),1,1)&amp;":"&amp;ADDRESS(ROW(K277),COLUMN(K277)-1,1,1),TRUE),"OK")&gt;0,"OK","NOK")),
              IF(K$8&gt;=VLOOKUP($A277,'2.2'!$D:$O,5,FALSE),"OK","NOK")),
         "")</f>
        <v/>
      </c>
      <c r="L277" s="1156" t="str">
        <f ca="1">IF(intern2!M113&gt;0,
        IF(L$166="X",
              IF(COUNTBLANK(INDIRECT(ADDRESS(ROW(L277),MATCH(L$167,$166:$166,0),1,1)&amp;":"&amp;ADDRESS(ROW(L277),COLUMN(L277)-1,1,1),TRUE))&gt;0,"",
                    IF(COUNTIF(INDIRECT(ADDRESS(ROW(L277),MATCH(L$167,$166:$166,0),1,1)&amp;":"&amp;ADDRESS(ROW(L277),COLUMN(L277)-1,1,1),TRUE),"OK")&gt;0,"OK","NOK")),
              IF(L$8&gt;=VLOOKUP($A277,'2.2'!$D:$O,5,FALSE),"OK","NOK")),
         "")</f>
        <v/>
      </c>
      <c r="M277" s="1156" t="str">
        <f ca="1">IF(intern2!N113&gt;0,
        IF(M$166="X",
              IF(COUNTBLANK(INDIRECT(ADDRESS(ROW(M277),MATCH(M$167,$166:$166,0),1,1)&amp;":"&amp;ADDRESS(ROW(M277),COLUMN(M277)-1,1,1),TRUE))&gt;0,"",
                    IF(COUNTIF(INDIRECT(ADDRESS(ROW(M277),MATCH(M$167,$166:$166,0),1,1)&amp;":"&amp;ADDRESS(ROW(M277),COLUMN(M277)-1,1,1),TRUE),"OK")&gt;0,"OK","NOK")),
              IF(M$8&gt;=VLOOKUP($A277,'2.2'!$D:$O,5,FALSE),"OK","NOK")),
         "")</f>
        <v/>
      </c>
      <c r="N277" s="1156" t="str">
        <f ca="1">IF(intern2!O113&gt;0,
        IF(N$166="X",
              IF(COUNTBLANK(INDIRECT(ADDRESS(ROW(N277),MATCH(N$167,$166:$166,0),1,1)&amp;":"&amp;ADDRESS(ROW(N277),COLUMN(N277)-1,1,1),TRUE))&gt;0,"",
                    IF(COUNTIF(INDIRECT(ADDRESS(ROW(N277),MATCH(N$167,$166:$166,0),1,1)&amp;":"&amp;ADDRESS(ROW(N277),COLUMN(N277)-1,1,1),TRUE),"OK")&gt;0,"OK","NOK")),
              IF(N$8&gt;=VLOOKUP($A277,'2.2'!$D:$O,5,FALSE),"OK","NOK")),
         "")</f>
        <v>NOK</v>
      </c>
      <c r="O277" s="1156" t="str">
        <f ca="1">IF(intern2!P113&gt;0,
        IF(O$166="X",
              IF(COUNTBLANK(INDIRECT(ADDRESS(ROW(O277),MATCH(O$167,$166:$166,0),1,1)&amp;":"&amp;ADDRESS(ROW(O277),COLUMN(O277)-1,1,1),TRUE))&gt;0,"",
                    IF(COUNTIF(INDIRECT(ADDRESS(ROW(O277),MATCH(O$167,$166:$166,0),1,1)&amp;":"&amp;ADDRESS(ROW(O277),COLUMN(O277)-1,1,1),TRUE),"OK")&gt;0,"OK","NOK")),
              IF(O$8&gt;=VLOOKUP($A277,'2.2'!$D:$O,5,FALSE),"OK","NOK")),
         "")</f>
        <v/>
      </c>
      <c r="P277" s="1156" t="str">
        <f ca="1">IF(intern2!Q113&gt;0,
        IF(P$166="X",
              IF(COUNTBLANK(INDIRECT(ADDRESS(ROW(P277),MATCH(P$167,$166:$166,0),1,1)&amp;":"&amp;ADDRESS(ROW(P277),COLUMN(P277)-1,1,1),TRUE))&gt;0,"",
                    IF(COUNTIF(INDIRECT(ADDRESS(ROW(P277),MATCH(P$167,$166:$166,0),1,1)&amp;":"&amp;ADDRESS(ROW(P277),COLUMN(P277)-1,1,1),TRUE),"OK")&gt;0,"OK","NOK")),
              IF(P$8&gt;=VLOOKUP($A277,'2.2'!$D:$O,5,FALSE),"OK","NOK")),
         "")</f>
        <v>NOK</v>
      </c>
      <c r="Q277" s="1156" t="str">
        <f ca="1">IF(intern2!R113&gt;0,
        IF(Q$166="X",
              IF(COUNTBLANK(INDIRECT(ADDRESS(ROW(Q277),MATCH(Q$167,$166:$166,0),1,1)&amp;":"&amp;ADDRESS(ROW(Q277),COLUMN(Q277)-1,1,1),TRUE))&gt;0,"",
                    IF(COUNTIF(INDIRECT(ADDRESS(ROW(Q277),MATCH(Q$167,$166:$166,0),1,1)&amp;":"&amp;ADDRESS(ROW(Q277),COLUMN(Q277)-1,1,1),TRUE),"OK")&gt;0,"OK","NOK")),
              IF(Q$8&gt;=VLOOKUP($A277,'2.2'!$D:$O,5,FALSE),"OK","NOK")),
         "")</f>
        <v/>
      </c>
      <c r="R277" s="1159" t="str">
        <f ca="1">IF(intern2!S113&gt;0,
        IF(R$166="X",
              IF(COUNTBLANK(INDIRECT(ADDRESS(ROW(R277),MATCH(R$167,$166:$166,0),1,1)&amp;":"&amp;ADDRESS(ROW(R277),COLUMN(R277)-1,1,1),TRUE))&gt;0,"",
                    IF(COUNTIF(INDIRECT(ADDRESS(ROW(R277),MATCH(R$167,$166:$166,0),1,1)&amp;":"&amp;ADDRESS(ROW(R277),COLUMN(R277)-1,1,1),TRUE),"OK")&gt;0,"OK","NOK")),
              IF(R$8&gt;=VLOOKUP($A277,'2.2'!$D:$O,5,FALSE),"OK","NOK")),
         "")</f>
        <v/>
      </c>
      <c r="S277" s="1159" t="str">
        <f ca="1">IF(intern2!T113&gt;0,
        IF(S$166="X",
              IF(COUNTBLANK(INDIRECT(ADDRESS(ROW(S277),MATCH(S$167,$166:$166,0),1,1)&amp;":"&amp;ADDRESS(ROW(S277),COLUMN(S277)-1,1,1),TRUE))&gt;0,"",
                    IF(COUNTIF(INDIRECT(ADDRESS(ROW(S277),MATCH(S$167,$166:$166,0),1,1)&amp;":"&amp;ADDRESS(ROW(S277),COLUMN(S277)-1,1,1),TRUE),"OK")&gt;0,"OK","NOK")),
              IF(S$8&gt;=VLOOKUP($A277,'2.2'!$D:$O,5,FALSE),"OK","NOK")),
         "")</f>
        <v/>
      </c>
      <c r="T277" s="1156" t="str">
        <f ca="1">IF(intern2!U113&gt;0,
        IF(T$166="X",
              IF(COUNTBLANK(INDIRECT(ADDRESS(ROW(T277),MATCH(T$167,$166:$166,0),1,1)&amp;":"&amp;ADDRESS(ROW(T277),COLUMN(T277)-1,1,1),TRUE))&gt;0,"",
                    IF(COUNTIF(INDIRECT(ADDRESS(ROW(T277),MATCH(T$167,$166:$166,0),1,1)&amp;":"&amp;ADDRESS(ROW(T277),COLUMN(T277)-1,1,1),TRUE),"OK")&gt;0,"OK","NOK")),
              IF(T$8&gt;=VLOOKUP($A277,'2.2'!$D:$O,5,FALSE),"OK","NOK")),
         "")</f>
        <v/>
      </c>
      <c r="U277" s="1156" t="str">
        <f ca="1">IF(intern2!V113&gt;0,
        IF(U$166="X",
              IF(COUNTBLANK(INDIRECT(ADDRESS(ROW(U277),MATCH(U$167,$166:$166,0),1,1)&amp;":"&amp;ADDRESS(ROW(U277),COLUMN(U277)-1,1,1),TRUE))&gt;0,"",
                    IF(COUNTIF(INDIRECT(ADDRESS(ROW(U277),MATCH(U$167,$166:$166,0),1,1)&amp;":"&amp;ADDRESS(ROW(U277),COLUMN(U277)-1,1,1),TRUE),"OK")&gt;0,"OK","NOK")),
              IF(U$8&gt;=VLOOKUP($A277,'2.2'!$D:$O,5,FALSE),"OK","NOK")),
         "")</f>
        <v/>
      </c>
      <c r="V277" s="1156" t="str">
        <f ca="1">IF(intern2!W113&gt;0,
        IF(V$166="X",
              IF(COUNTBLANK(INDIRECT(ADDRESS(ROW(V277),MATCH(V$167,$166:$166,0),1,1)&amp;":"&amp;ADDRESS(ROW(V277),COLUMN(V277)-1,1,1),TRUE))&gt;0,"",
                    IF(COUNTIF(INDIRECT(ADDRESS(ROW(V277),MATCH(V$167,$166:$166,0),1,1)&amp;":"&amp;ADDRESS(ROW(V277),COLUMN(V277)-1,1,1),TRUE),"OK")&gt;0,"OK","NOK")),
              IF(V$8&gt;=VLOOKUP($A277,'2.2'!$D:$O,5,FALSE),"OK","NOK")),
         "")</f>
        <v/>
      </c>
      <c r="W277" s="1156" t="str">
        <f ca="1">IF(intern2!X113&gt;0,
        IF(W$166="X",
              IF(COUNTBLANK(INDIRECT(ADDRESS(ROW(W277),MATCH(W$167,$166:$166,0),1,1)&amp;":"&amp;ADDRESS(ROW(W277),COLUMN(W277)-1,1,1),TRUE))&gt;0,"",
                    IF(COUNTIF(INDIRECT(ADDRESS(ROW(W277),MATCH(W$167,$166:$166,0),1,1)&amp;":"&amp;ADDRESS(ROW(W277),COLUMN(W277)-1,1,1),TRUE),"OK")&gt;0,"OK","NOK")),
              IF(W$8&gt;=VLOOKUP($A277,'2.2'!$D:$O,5,FALSE),"OK","NOK")),
         "")</f>
        <v/>
      </c>
      <c r="X277" s="1156" t="str">
        <f ca="1">IF(intern2!Y113&gt;0,
        IF(X$166="X",
              IF(COUNTBLANK(INDIRECT(ADDRESS(ROW(X277),MATCH(X$167,$166:$166,0),1,1)&amp;":"&amp;ADDRESS(ROW(X277),COLUMN(X277)-1,1,1),TRUE))&gt;0,"",
                    IF(COUNTIF(INDIRECT(ADDRESS(ROW(X277),MATCH(X$167,$166:$166,0),1,1)&amp;":"&amp;ADDRESS(ROW(X277),COLUMN(X277)-1,1,1),TRUE),"OK")&gt;0,"OK","NOK")),
              IF(X$8&gt;=VLOOKUP($A277,'2.2'!$D:$O,5,FALSE),"OK","NOK")),
         "")</f>
        <v/>
      </c>
      <c r="Y277" s="1170" t="str">
        <f ca="1">IF(intern2!Z113&gt;0,
        IF(Y$166="X",
              IF(COUNTBLANK(INDIRECT(ADDRESS(ROW(Y277),MATCH(Y$167,$166:$166,0),1,1)&amp;":"&amp;ADDRESS(ROW(Y277),COLUMN(Y277)-1,1,1),TRUE))&gt;0,"",
                    IF(COUNTIF(INDIRECT(ADDRESS(ROW(Y277),MATCH(Y$167,$166:$166,0),1,1)&amp;":"&amp;ADDRESS(ROW(Y277),COLUMN(Y277)-1,1,1),TRUE),"OK")&gt;0,"OK","NOK")),
              IF(Y$8&gt;=VLOOKUP($A277,'2.2'!$D:$O,5,FALSE),"OK","NOK")),
         "")</f>
        <v/>
      </c>
      <c r="Z277" s="1269" t="str">
        <f ca="1">IF(intern2!AA113&gt;0,
        IF(Z$166="X",
              IF(COUNTBLANK(INDIRECT(ADDRESS(ROW(Z277),MATCH(Z$167,$166:$166,0),1,1)&amp;":"&amp;ADDRESS(ROW(Z277),COLUMN(Z277)-1,1,1),TRUE))&gt;0,"",
                    IF(COUNTIF(INDIRECT(ADDRESS(ROW(Z277),MATCH(Z$167,$166:$166,0),1,1)&amp;":"&amp;ADDRESS(ROW(Z277),COLUMN(Z277)-1,1,1),TRUE),"OK")&gt;0,"OK","NOK")),
              IF(Z$8&gt;=VLOOKUP($A277,'2.2'!$D:$O,5,FALSE),"OK","NOK")),
         "")</f>
        <v/>
      </c>
      <c r="AA277" s="1156" t="str">
        <f ca="1">IF(intern2!AB113&gt;0,
        IF(AA$166="X",
              IF(COUNTBLANK(INDIRECT(ADDRESS(ROW(AA277),MATCH(AA$167,$166:$166,0),1,1)&amp;":"&amp;ADDRESS(ROW(AA277),COLUMN(AA277)-1,1,1),TRUE))&gt;0,"",
                    IF(COUNTIF(INDIRECT(ADDRESS(ROW(AA277),MATCH(AA$167,$166:$166,0),1,1)&amp;":"&amp;ADDRESS(ROW(AA277),COLUMN(AA277)-1,1,1),TRUE),"OK")&gt;0,"OK","NOK")),
              IF(AA$8&gt;=VLOOKUP($A277,'2.2'!$D:$O,5,FALSE),"OK","NOK")),
         "")</f>
        <v/>
      </c>
      <c r="AB277" s="1156" t="str">
        <f ca="1">IF(intern2!AC113&gt;0,
        IF(AB$166="X",
              IF(COUNTBLANK(INDIRECT(ADDRESS(ROW(AB277),MATCH(AB$167,$166:$166,0),1,1)&amp;":"&amp;ADDRESS(ROW(AB277),COLUMN(AB277)-1,1,1),TRUE))&gt;0,"",
                    IF(COUNTIF(INDIRECT(ADDRESS(ROW(AB277),MATCH(AB$167,$166:$166,0),1,1)&amp;":"&amp;ADDRESS(ROW(AB277),COLUMN(AB277)-1,1,1),TRUE),"OK")&gt;0,"OK","NOK")),
              IF(AB$8&gt;=VLOOKUP($A277,'2.2'!$D:$O,5,FALSE),"OK","NOK")),
         "")</f>
        <v/>
      </c>
      <c r="AC277" s="1156" t="str">
        <f ca="1">IF(intern2!AD113&gt;0,
        IF(AC$166="X",
              IF(COUNTBLANK(INDIRECT(ADDRESS(ROW(AC277),MATCH(AC$167,$166:$166,0),1,1)&amp;":"&amp;ADDRESS(ROW(AC277),COLUMN(AC277)-1,1,1),TRUE))&gt;0,"",
                    IF(COUNTIF(INDIRECT(ADDRESS(ROW(AC277),MATCH(AC$167,$166:$166,0),1,1)&amp;":"&amp;ADDRESS(ROW(AC277),COLUMN(AC277)-1,1,1),TRUE),"OK")&gt;0,"OK","NOK")),
              IF(AC$8&gt;=VLOOKUP($A277,'2.2'!$D:$O,5,FALSE),"OK","NOK")),
         "")</f>
        <v/>
      </c>
      <c r="AD277" s="1156" t="str">
        <f ca="1">IF(intern2!AE113&gt;0,
        IF(AD$166="X",
              IF(COUNTBLANK(INDIRECT(ADDRESS(ROW(AD277),MATCH(AD$167,$166:$166,0),1,1)&amp;":"&amp;ADDRESS(ROW(AD277),COLUMN(AD277)-1,1,1),TRUE))&gt;0,"",
                    IF(COUNTIF(INDIRECT(ADDRESS(ROW(AD277),MATCH(AD$167,$166:$166,0),1,1)&amp;":"&amp;ADDRESS(ROW(AD277),COLUMN(AD277)-1,1,1),TRUE),"OK")&gt;0,"OK","NOK")),
              IF(AD$8&gt;=VLOOKUP($A277,'2.2'!$D:$O,5,FALSE),"OK","NOK")),
         "")</f>
        <v/>
      </c>
      <c r="AE277" s="1160" t="str">
        <f ca="1">IF(intern2!AF113&gt;0,
        IF(AE$166="X",
              IF(COUNTBLANK(INDIRECT(ADDRESS(ROW(AE277),MATCH(AE$167,$166:$166,0),1,1)&amp;":"&amp;ADDRESS(ROW(AE277),COLUMN(AE277)-1,1,1),TRUE))&gt;0,"",
                    IF(COUNTIF(INDIRECT(ADDRESS(ROW(AE277),MATCH(AE$167,$166:$166,0),1,1)&amp;":"&amp;ADDRESS(ROW(AE277),COLUMN(AE277)-1,1,1),TRUE),"OK")&gt;0,"OK","NOK")),
              IF(AE$8&gt;=VLOOKUP($A277,'2.2'!$D:$O,5,FALSE),"OK","NOK")),
         "")</f>
        <v/>
      </c>
      <c r="AF277" s="1269" t="str">
        <f ca="1">IF(intern2!AG113&gt;0,
        IF(AF$166="X",
              IF(COUNTBLANK(INDIRECT(ADDRESS(ROW(AF277),MATCH(AF$167,$166:$166,0),1,1)&amp;":"&amp;ADDRESS(ROW(AF277),COLUMN(AF277)-1,1,1),TRUE))&gt;0,"",
                    IF(COUNTIF(INDIRECT(ADDRESS(ROW(AF277),MATCH(AF$167,$166:$166,0),1,1)&amp;":"&amp;ADDRESS(ROW(AF277),COLUMN(AF277)-1,1,1),TRUE),"OK")&gt;0,"OK","NOK")),
              IF(AF$8&gt;=VLOOKUP($A277,'2.2'!$D:$O,5,FALSE),"OK","NOK")),
         "")</f>
        <v/>
      </c>
      <c r="AG277" s="1160" t="str">
        <f ca="1">IF(intern2!AH113&gt;0,
        IF(AG$166="X",
              IF(COUNTBLANK(INDIRECT(ADDRESS(ROW(AG277),MATCH(AG$167,$166:$166,0),1,1)&amp;":"&amp;ADDRESS(ROW(AG277),COLUMN(AG277)-1,1,1),TRUE))&gt;0,"",
                    IF(COUNTIF(INDIRECT(ADDRESS(ROW(AG277),MATCH(AG$167,$166:$166,0),1,1)&amp;":"&amp;ADDRESS(ROW(AG277),COLUMN(AG277)-1,1,1),TRUE),"OK")&gt;0,"OK","NOK")),
              IF(AG$8&gt;=VLOOKUP($A277,'2.2'!$D:$O,5,FALSE),"OK","NOK")),
         "")</f>
        <v/>
      </c>
      <c r="AH277" s="1160" t="str">
        <f ca="1">IF(intern2!AI113&gt;0,
        IF(AH$166="X",
              IF(COUNTBLANK(INDIRECT(ADDRESS(ROW(AH277),MATCH(AH$167,$166:$166,0),1,1)&amp;":"&amp;ADDRESS(ROW(AH277),COLUMN(AH277)-1,1,1),TRUE))&gt;0,"",
                    IF(COUNTIF(INDIRECT(ADDRESS(ROW(AH277),MATCH(AH$167,$166:$166,0),1,1)&amp;":"&amp;ADDRESS(ROW(AH277),COLUMN(AH277)-1,1,1),TRUE),"OK")&gt;0,"OK","NOK")),
              IF(AH$8&gt;=VLOOKUP($A277,'2.2'!$D:$O,5,FALSE),"OK","NOK")),
         "")</f>
        <v/>
      </c>
      <c r="AI277" s="1156" t="str">
        <f ca="1">IF(intern2!AJ113&gt;0,
        IF(AI$166="X",
              IF(COUNTBLANK(INDIRECT(ADDRESS(ROW(AI277),MATCH(AI$167,$166:$166,0),1,1)&amp;":"&amp;ADDRESS(ROW(AI277),COLUMN(AI277)-1,1,1),TRUE))&gt;0,"",
                    IF(COUNTIF(INDIRECT(ADDRESS(ROW(AI277),MATCH(AI$167,$166:$166,0),1,1)&amp;":"&amp;ADDRESS(ROW(AI277),COLUMN(AI277)-1,1,1),TRUE),"OK")&gt;0,"OK","NOK")),
              IF(AI$8&gt;=VLOOKUP($A277,'2.2'!$D:$O,5,FALSE),"OK","NOK")),
         "")</f>
        <v/>
      </c>
      <c r="AJ277" s="1156" t="str">
        <f ca="1">IF(intern2!AK113&gt;0,
        IF(AJ$166="X",
              IF(COUNTBLANK(INDIRECT(ADDRESS(ROW(AJ277),MATCH(AJ$167,$166:$166,0),1,1)&amp;":"&amp;ADDRESS(ROW(AJ277),COLUMN(AJ277)-1,1,1),TRUE))&gt;0,"",
                    IF(COUNTIF(INDIRECT(ADDRESS(ROW(AJ277),MATCH(AJ$167,$166:$166,0),1,1)&amp;":"&amp;ADDRESS(ROW(AJ277),COLUMN(AJ277)-1,1,1),TRUE),"OK")&gt;0,"OK","NOK")),
              IF(AJ$8&gt;=VLOOKUP($A277,'2.2'!$D:$O,5,FALSE),"OK","NOK")),
         "")</f>
        <v/>
      </c>
      <c r="AK277" s="1156" t="str">
        <f ca="1">IF(intern2!AL113&gt;0,
        IF(AK$166="X",
              IF(COUNTBLANK(INDIRECT(ADDRESS(ROW(AK277),MATCH(AK$167,$166:$166,0),1,1)&amp;":"&amp;ADDRESS(ROW(AK277),COLUMN(AK277)-1,1,1),TRUE))&gt;0,"",
                    IF(COUNTIF(INDIRECT(ADDRESS(ROW(AK277),MATCH(AK$167,$166:$166,0),1,1)&amp;":"&amp;ADDRESS(ROW(AK277),COLUMN(AK277)-1,1,1),TRUE),"OK")&gt;0,"OK","NOK")),
              IF(AK$8&gt;=VLOOKUP($A277,'2.2'!$D:$O,5,FALSE),"OK","NOK")),
         "")</f>
        <v/>
      </c>
      <c r="AL277" s="1156" t="str">
        <f ca="1">IF(intern2!AM113&gt;0,
        IF(AL$166="X",
              IF(COUNTBLANK(INDIRECT(ADDRESS(ROW(AL277),MATCH(AL$167,$166:$166,0),1,1)&amp;":"&amp;ADDRESS(ROW(AL277),COLUMN(AL277)-1,1,1),TRUE))&gt;0,"",
                    IF(COUNTIF(INDIRECT(ADDRESS(ROW(AL277),MATCH(AL$167,$166:$166,0),1,1)&amp;":"&amp;ADDRESS(ROW(AL277),COLUMN(AL277)-1,1,1),TRUE),"OK")&gt;0,"OK","NOK")),
              IF(AL$8&gt;=VLOOKUP($A277,'2.2'!$D:$O,5,FALSE),"OK","NOK")),
         "")</f>
        <v/>
      </c>
      <c r="AM277" s="1269" t="str">
        <f ca="1">IF(intern2!AN113&gt;0,
        IF(AM$166="X",
              IF(COUNTBLANK(INDIRECT(ADDRESS(ROW(AM277),MATCH(AM$167,$166:$166,0),1,1)&amp;":"&amp;ADDRESS(ROW(AM277),COLUMN(AM277)-1,1,1),TRUE))&gt;0,"",
                    IF(COUNTIF(INDIRECT(ADDRESS(ROW(AM277),MATCH(AM$167,$166:$166,0),1,1)&amp;":"&amp;ADDRESS(ROW(AM277),COLUMN(AM277)-1,1,1),TRUE),"OK")&gt;0,"OK","NOK")),
              IF(AM$8&gt;=VLOOKUP($A277,'2.2'!$D:$O,5,FALSE),"OK","NOK")),
         "")</f>
        <v/>
      </c>
      <c r="AN277" s="1170" t="str">
        <f ca="1">IF(intern2!AO113&gt;0,
        IF(AN$166="X",
              IF(COUNTBLANK(INDIRECT(ADDRESS(ROW(AN277),MATCH(AN$167,$166:$166,0),1,1)&amp;":"&amp;ADDRESS(ROW(AN277),COLUMN(AN277)-1,1,1),TRUE))&gt;0,"",
                    IF(COUNTIF(INDIRECT(ADDRESS(ROW(AN277),MATCH(AN$167,$166:$166,0),1,1)&amp;":"&amp;ADDRESS(ROW(AN277),COLUMN(AN277)-1,1,1),TRUE),"OK")&gt;0,"OK","NOK")),
              IF(AN$8&gt;=VLOOKUP($A277,'2.2'!$D:$O,5,FALSE),"OK","NOK")),
         "")</f>
        <v/>
      </c>
      <c r="AO277" s="1156" t="str">
        <f ca="1">IF(intern2!AP113&gt;0,
        IF(AO$166="X",
              IF(COUNTBLANK(INDIRECT(ADDRESS(ROW(AO277),MATCH(AO$167,$166:$166,0),1,1)&amp;":"&amp;ADDRESS(ROW(AO277),COLUMN(AO277)-1,1,1),TRUE))&gt;0,"",
                    IF(COUNTIF(INDIRECT(ADDRESS(ROW(AO277),MATCH(AO$167,$166:$166,0),1,1)&amp;":"&amp;ADDRESS(ROW(AO277),COLUMN(AO277)-1,1,1),TRUE),"OK")&gt;0,"OK","NOK")),
              IF(AO$8&gt;=VLOOKUP($A277,'2.2'!$D:$O,5,FALSE),"OK","NOK")),
         "")</f>
        <v/>
      </c>
      <c r="AP277" s="1156" t="str">
        <f ca="1">IF(intern2!AQ113&gt;0,
        IF(AP$166="X",
              IF(COUNTBLANK(INDIRECT(ADDRESS(ROW(AP277),MATCH(AP$167,$166:$166,0),1,1)&amp;":"&amp;ADDRESS(ROW(AP277),COLUMN(AP277)-1,1,1),TRUE))&gt;0,"",
                    IF(COUNTIF(INDIRECT(ADDRESS(ROW(AP277),MATCH(AP$167,$166:$166,0),1,1)&amp;":"&amp;ADDRESS(ROW(AP277),COLUMN(AP277)-1,1,1),TRUE),"OK")&gt;0,"OK","NOK")),
              IF(AP$8&gt;=VLOOKUP($A277,'2.2'!$D:$O,5,FALSE),"OK","NOK")),
         "")</f>
        <v/>
      </c>
      <c r="AQ277" s="1269" t="str">
        <f ca="1">IF(intern2!AR113&gt;0,
        IF(AQ$166="X",
              IF(COUNTBLANK(INDIRECT(ADDRESS(ROW(AQ277),MATCH(AQ$167,$166:$166,0),1,1)&amp;":"&amp;ADDRESS(ROW(AQ277),COLUMN(AQ277)-1,1,1),TRUE))&gt;0,"",
                    IF(COUNTIF(INDIRECT(ADDRESS(ROW(AQ277),MATCH(AQ$167,$166:$166,0),1,1)&amp;":"&amp;ADDRESS(ROW(AQ277),COLUMN(AQ277)-1,1,1),TRUE),"OK")&gt;0,"OK","NOK")),
              IF(AQ$8&gt;=VLOOKUP($A277,'2.2'!$D:$O,5,FALSE),"OK","NOK")),
         "")</f>
        <v/>
      </c>
      <c r="AR277" s="1156" t="str">
        <f ca="1">IF(intern2!AS113&gt;0,
        IF(AR$166="X",
              IF(COUNTBLANK(INDIRECT(ADDRESS(ROW(AR277),MATCH(AR$167,$166:$166,0),1,1)&amp;":"&amp;ADDRESS(ROW(AR277),COLUMN(AR277)-1,1,1),TRUE))&gt;0,"",
                    IF(COUNTIF(INDIRECT(ADDRESS(ROW(AR277),MATCH(AR$167,$166:$166,0),1,1)&amp;":"&amp;ADDRESS(ROW(AR277),COLUMN(AR277)-1,1,1),TRUE),"OK")&gt;0,"OK","NOK")),
              IF(AR$8&gt;=VLOOKUP($A277,'2.2'!$D:$O,5,FALSE),"OK","NOK")),
         "")</f>
        <v/>
      </c>
      <c r="AS277" s="1156" t="str">
        <f ca="1">IF(intern2!AT113&gt;0,
        IF(AS$166="X",
              IF(COUNTBLANK(INDIRECT(ADDRESS(ROW(AS277),MATCH(AS$167,$166:$166,0),1,1)&amp;":"&amp;ADDRESS(ROW(AS277),COLUMN(AS277)-1,1,1),TRUE))&gt;0,"",
                    IF(COUNTIF(INDIRECT(ADDRESS(ROW(AS277),MATCH(AS$167,$166:$166,0),1,1)&amp;":"&amp;ADDRESS(ROW(AS277),COLUMN(AS277)-1,1,1),TRUE),"OK")&gt;0,"OK","NOK")),
              IF(AS$8&gt;=VLOOKUP($A277,'2.2'!$D:$O,5,FALSE),"OK","NOK")),
         "")</f>
        <v/>
      </c>
      <c r="AT277" s="1269" t="str">
        <f ca="1">IF(intern2!AU113&gt;0,
        IF(AT$166="X",
              IF(COUNTBLANK(INDIRECT(ADDRESS(ROW(AT277),MATCH(AT$167,$166:$166,0),1,1)&amp;":"&amp;ADDRESS(ROW(AT277),COLUMN(AT277)-1,1,1),TRUE))&gt;0,"",
                    IF(COUNTIF(INDIRECT(ADDRESS(ROW(AT277),MATCH(AT$167,$166:$166,0),1,1)&amp;":"&amp;ADDRESS(ROW(AT277),COLUMN(AT277)-1,1,1),TRUE),"OK")&gt;0,"OK","NOK")),
              IF(AT$8&gt;=VLOOKUP($A277,'2.2'!$D:$O,5,FALSE),"OK","NOK")),
         "")</f>
        <v/>
      </c>
      <c r="AU277" s="1156" t="str">
        <f ca="1">IF(intern2!AV113&gt;0,
        IF(AU$166="X",
              IF(COUNTBLANK(INDIRECT(ADDRESS(ROW(AU277),MATCH(AU$167,$166:$166,0),1,1)&amp;":"&amp;ADDRESS(ROW(AU277),COLUMN(AU277)-1,1,1),TRUE))&gt;0,"",
                    IF(COUNTIF(INDIRECT(ADDRESS(ROW(AU277),MATCH(AU$167,$166:$166,0),1,1)&amp;":"&amp;ADDRESS(ROW(AU277),COLUMN(AU277)-1,1,1),TRUE),"OK")&gt;0,"OK","NOK")),
              IF(AU$8&gt;=VLOOKUP($A277,'2.2'!$D:$O,5,FALSE),"OK","NOK")),
         "")</f>
        <v/>
      </c>
      <c r="AV277" s="1156" t="str">
        <f ca="1">IF(intern2!AW113&gt;0,
        IF(AV$166="X",
              IF(COUNTBLANK(INDIRECT(ADDRESS(ROW(AV277),MATCH(AV$167,$166:$166,0),1,1)&amp;":"&amp;ADDRESS(ROW(AV277),COLUMN(AV277)-1,1,1),TRUE))&gt;0,"",
                    IF(COUNTIF(INDIRECT(ADDRESS(ROW(AV277),MATCH(AV$167,$166:$166,0),1,1)&amp;":"&amp;ADDRESS(ROW(AV277),COLUMN(AV277)-1,1,1),TRUE),"OK")&gt;0,"OK","NOK")),
              IF(AV$8&gt;=VLOOKUP($A277,'2.2'!$D:$O,5,FALSE),"OK","NOK")),
         "")</f>
        <v/>
      </c>
      <c r="AW277" s="1156" t="str">
        <f ca="1">IF(intern2!AX113&gt;0,
        IF(AW$166="X",
              IF(COUNTBLANK(INDIRECT(ADDRESS(ROW(AW277),MATCH(AW$167,$166:$166,0),1,1)&amp;":"&amp;ADDRESS(ROW(AW277),COLUMN(AW277)-1,1,1),TRUE))&gt;0,"",
                    IF(COUNTIF(INDIRECT(ADDRESS(ROW(AW277),MATCH(AW$167,$166:$166,0),1,1)&amp;":"&amp;ADDRESS(ROW(AW277),COLUMN(AW277)-1,1,1),TRUE),"OK")&gt;0,"OK","NOK")),
              IF(AW$8&gt;=VLOOKUP($A277,'2.2'!$D:$O,5,FALSE),"OK","NOK")),
         "")</f>
        <v/>
      </c>
      <c r="AX277" s="1156" t="str">
        <f ca="1">IF(intern2!AY113&gt;0,
        IF(AX$166="X",
              IF(COUNTBLANK(INDIRECT(ADDRESS(ROW(AX277),MATCH(AX$167,$166:$166,0),1,1)&amp;":"&amp;ADDRESS(ROW(AX277),COLUMN(AX277)-1,1,1),TRUE))&gt;0,"",
                    IF(COUNTIF(INDIRECT(ADDRESS(ROW(AX277),MATCH(AX$167,$166:$166,0),1,1)&amp;":"&amp;ADDRESS(ROW(AX277),COLUMN(AX277)-1,1,1),TRUE),"OK")&gt;0,"OK","NOK")),
              IF(AX$8&gt;=VLOOKUP($A277,'2.2'!$D:$O,5,FALSE),"OK","NOK")),
         "")</f>
        <v/>
      </c>
      <c r="AY277" s="1156" t="str">
        <f ca="1">IF(intern2!AZ113&gt;0,
        IF(AY$166="X",
              IF(COUNTBLANK(INDIRECT(ADDRESS(ROW(AY277),MATCH(AY$167,$166:$166,0),1,1)&amp;":"&amp;ADDRESS(ROW(AY277),COLUMN(AY277)-1,1,1),TRUE))&gt;0,"",
                    IF(COUNTIF(INDIRECT(ADDRESS(ROW(AY277),MATCH(AY$167,$166:$166,0),1,1)&amp;":"&amp;ADDRESS(ROW(AY277),COLUMN(AY277)-1,1,1),TRUE),"OK")&gt;0,"OK","NOK")),
              IF(AY$8&gt;=VLOOKUP($A277,'2.2'!$D:$O,5,FALSE),"OK","NOK")),
         "")</f>
        <v/>
      </c>
      <c r="AZ277" s="1269" t="str">
        <f ca="1">IF(intern2!BA113&gt;0,
        IF(AZ$166="X",
              IF(COUNTBLANK(INDIRECT(ADDRESS(ROW(AZ277),MATCH(AZ$167,$166:$166,0),1,1)&amp;":"&amp;ADDRESS(ROW(AZ277),COLUMN(AZ277)-1,1,1),TRUE))&gt;0,"",
                    IF(COUNTIF(INDIRECT(ADDRESS(ROW(AZ277),MATCH(AZ$167,$166:$166,0),1,1)&amp;":"&amp;ADDRESS(ROW(AZ277),COLUMN(AZ277)-1,1,1),TRUE),"OK")&gt;0,"OK","NOK")),
              IF(AZ$8&gt;=VLOOKUP($A277,'2.2'!$D:$O,5,FALSE),"OK","NOK")),
         "")</f>
        <v/>
      </c>
      <c r="BA277" s="1156" t="str">
        <f ca="1">IF(intern2!BB113&gt;0,
        IF(BA$166="X",
              IF(COUNTBLANK(INDIRECT(ADDRESS(ROW(BA277),MATCH(BA$167,$166:$166,0),1,1)&amp;":"&amp;ADDRESS(ROW(BA277),COLUMN(BA277)-1,1,1),TRUE))&gt;0,"",
                    IF(COUNTIF(INDIRECT(ADDRESS(ROW(BA277),MATCH(BA$167,$166:$166,0),1,1)&amp;":"&amp;ADDRESS(ROW(BA277),COLUMN(BA277)-1,1,1),TRUE),"OK")&gt;0,"OK","NOK")),
              IF(BA$8&gt;=VLOOKUP($A277,'2.2'!$D:$O,5,FALSE),"OK","NOK")),
         "")</f>
        <v/>
      </c>
      <c r="BB277" s="1156" t="str">
        <f ca="1">IF(intern2!BC113&gt;0,
        IF(BB$166="X",
              IF(COUNTBLANK(INDIRECT(ADDRESS(ROW(BB277),MATCH(BB$167,$166:$166,0),1,1)&amp;":"&amp;ADDRESS(ROW(BB277),COLUMN(BB277)-1,1,1),TRUE))&gt;0,"",
                    IF(COUNTIF(INDIRECT(ADDRESS(ROW(BB277),MATCH(BB$167,$166:$166,0),1,1)&amp;":"&amp;ADDRESS(ROW(BB277),COLUMN(BB277)-1,1,1),TRUE),"OK")&gt;0,"OK","NOK")),
              IF(BB$8&gt;=VLOOKUP($A277,'2.2'!$D:$O,5,FALSE),"OK","NOK")),
         "")</f>
        <v/>
      </c>
      <c r="BC277" s="1156" t="str">
        <f ca="1">IF(intern2!BD113&gt;0,
        IF(BC$166="X",
              IF(COUNTBLANK(INDIRECT(ADDRESS(ROW(BC277),MATCH(BC$167,$166:$166,0),1,1)&amp;":"&amp;ADDRESS(ROW(BC277),COLUMN(BC277)-1,1,1),TRUE))&gt;0,"",
                    IF(COUNTIF(INDIRECT(ADDRESS(ROW(BC277),MATCH(BC$167,$166:$166,0),1,1)&amp;":"&amp;ADDRESS(ROW(BC277),COLUMN(BC277)-1,1,1),TRUE),"OK")&gt;0,"OK","NOK")),
              IF(BC$8&gt;=VLOOKUP($A277,'2.2'!$D:$O,5,FALSE),"OK","NOK")),
         "")</f>
        <v/>
      </c>
      <c r="BD277" s="1156" t="str">
        <f ca="1">IF(intern2!BE113&gt;0,
        IF(BD$166="X",
              IF(COUNTBLANK(INDIRECT(ADDRESS(ROW(BD277),MATCH(BD$167,$166:$166,0),1,1)&amp;":"&amp;ADDRESS(ROW(BD277),COLUMN(BD277)-1,1,1),TRUE))&gt;0,"",
                    IF(COUNTIF(INDIRECT(ADDRESS(ROW(BD277),MATCH(BD$167,$166:$166,0),1,1)&amp;":"&amp;ADDRESS(ROW(BD277),COLUMN(BD277)-1,1,1),TRUE),"OK")&gt;0,"OK","NOK")),
              IF(BD$8&gt;=VLOOKUP($A277,'2.2'!$D:$O,5,FALSE),"OK","NOK")),
         "")</f>
        <v/>
      </c>
      <c r="BE277" s="1156" t="str">
        <f ca="1">IF(intern2!BF113&gt;0,
        IF(BE$166="X",
              IF(COUNTBLANK(INDIRECT(ADDRESS(ROW(BE277),MATCH(BE$167,$166:$166,0),1,1)&amp;":"&amp;ADDRESS(ROW(BE277),COLUMN(BE277)-1,1,1),TRUE))&gt;0,"",
                    IF(COUNTIF(INDIRECT(ADDRESS(ROW(BE277),MATCH(BE$167,$166:$166,0),1,1)&amp;":"&amp;ADDRESS(ROW(BE277),COLUMN(BE277)-1,1,1),TRUE),"OK")&gt;0,"OK","NOK")),
              IF(BE$8&gt;=VLOOKUP($A277,'2.2'!$D:$O,5,FALSE),"OK","NOK")),
         "")</f>
        <v/>
      </c>
      <c r="BF277" s="1170" t="str">
        <f ca="1">IF(intern2!BG113&gt;0,
        IF(BF$166="X",
              IF(COUNTBLANK(INDIRECT(ADDRESS(ROW(BF277),MATCH(BF$167,$166:$166,0),1,1)&amp;":"&amp;ADDRESS(ROW(BF277),COLUMN(BF277)-1,1,1),TRUE))&gt;0,"",
                    IF(COUNTIF(INDIRECT(ADDRESS(ROW(BF277),MATCH(BF$167,$166:$166,0),1,1)&amp;":"&amp;ADDRESS(ROW(BF277),COLUMN(BF277)-1,1,1),TRUE),"OK")&gt;0,"OK","NOK")),
              IF(BF$8&gt;=VLOOKUP($A277,'2.2'!$D:$O,5,FALSE),"OK","NOK")),
         "")</f>
        <v/>
      </c>
      <c r="BG277" s="1269" t="str">
        <f ca="1">IF(intern2!BH113&gt;0,
        IF(BG$166="X",
              IF(COUNTBLANK(INDIRECT(ADDRESS(ROW(BG277),MATCH(BG$167,$166:$166,0),1,1)&amp;":"&amp;ADDRESS(ROW(BG277),COLUMN(BG277)-1,1,1),TRUE))&gt;0,"",
                    IF(COUNTIF(INDIRECT(ADDRESS(ROW(BG277),MATCH(BG$167,$166:$166,0),1,1)&amp;":"&amp;ADDRESS(ROW(BG277),COLUMN(BG277)-1,1,1),TRUE),"OK")&gt;0,"OK","NOK")),
              IF(BG$8&gt;=VLOOKUP($A277,'2.2'!$D:$O,5,FALSE),"OK","NOK")),
         "")</f>
        <v/>
      </c>
      <c r="BH277" s="1176" t="str">
        <f t="shared" ca="1" si="77"/>
        <v>NOK</v>
      </c>
      <c r="BI277" s="1176"/>
    </row>
    <row r="278" spans="1:61" x14ac:dyDescent="0.25">
      <c r="A278" s="1181" t="str">
        <f t="shared" ref="A278:B278" si="122">+A118</f>
        <v xml:space="preserve">BEW7.1 </v>
      </c>
      <c r="B278" s="1180" t="str">
        <f t="shared" si="122"/>
        <v>Prima protesi dell'anca</v>
      </c>
      <c r="C278" s="1156" t="str">
        <f ca="1">IF(intern2!D114&gt;0,
        IF(C$166="X",
              IF(COUNTBLANK(INDIRECT(ADDRESS(ROW(C278),MATCH(C$167,$166:$166,0),1,1)&amp;":"&amp;ADDRESS(ROW(C278),COLUMN(C278)-1,1,1),TRUE))&gt;0,"",
                    IF(COUNTIF(INDIRECT(ADDRESS(ROW(C278),MATCH(C$167,$166:$166,0),1,1)&amp;":"&amp;ADDRESS(ROW(C278),COLUMN(C278)-1,1,1),TRUE),"OK")&gt;0,"OK","NOK")),
              IF(C$8&gt;=VLOOKUP($A278,'2.2'!$D:$O,5,FALSE),"OK","NOK")),
         "")</f>
        <v/>
      </c>
      <c r="D278" s="1156" t="str">
        <f ca="1">IF(intern2!E114&gt;0,
        IF(D$166="X",
              IF(COUNTBLANK(INDIRECT(ADDRESS(ROW(D278),MATCH(D$167,$166:$166,0),1,1)&amp;":"&amp;ADDRESS(ROW(D278),COLUMN(D278)-1,1,1),TRUE))&gt;0,"",
                    IF(COUNTIF(INDIRECT(ADDRESS(ROW(D278),MATCH(D$167,$166:$166,0),1,1)&amp;":"&amp;ADDRESS(ROW(D278),COLUMN(D278)-1,1,1),TRUE),"OK")&gt;0,"OK","NOK")),
              IF(D$8&gt;=VLOOKUP($A278,'2.2'!$D:$O,5,FALSE),"OK","NOK")),
         "")</f>
        <v/>
      </c>
      <c r="E278" s="1156" t="str">
        <f ca="1">IF(intern2!F114&gt;0,
        IF(E$166="X",
              IF(COUNTBLANK(INDIRECT(ADDRESS(ROW(E278),MATCH(E$167,$166:$166,0),1,1)&amp;":"&amp;ADDRESS(ROW(E278),COLUMN(E278)-1,1,1),TRUE))&gt;0,"",
                    IF(COUNTIF(INDIRECT(ADDRESS(ROW(E278),MATCH(E$167,$166:$166,0),1,1)&amp;":"&amp;ADDRESS(ROW(E278),COLUMN(E278)-1,1,1),TRUE),"OK")&gt;0,"OK","NOK")),
              IF(E$8&gt;=VLOOKUP($A278,'2.2'!$D:$O,5,FALSE),"OK","NOK")),
         "")</f>
        <v/>
      </c>
      <c r="F278" s="1156" t="str">
        <f ca="1">IF(intern2!G114&gt;0,
        IF(F$166="X",
              IF(COUNTBLANK(INDIRECT(ADDRESS(ROW(F278),MATCH(F$167,$166:$166,0),1,1)&amp;":"&amp;ADDRESS(ROW(F278),COLUMN(F278)-1,1,1),TRUE))&gt;0,"",
                    IF(COUNTIF(INDIRECT(ADDRESS(ROW(F278),MATCH(F$167,$166:$166,0),1,1)&amp;":"&amp;ADDRESS(ROW(F278),COLUMN(F278)-1,1,1),TRUE),"OK")&gt;0,"OK","NOK")),
              IF(F$8&gt;=VLOOKUP($A278,'2.2'!$D:$O,5,FALSE),"OK","NOK")),
         "")</f>
        <v/>
      </c>
      <c r="G278" s="1156" t="str">
        <f ca="1">IF(intern2!H114&gt;0,
        IF(G$166="X",
              IF(COUNTBLANK(INDIRECT(ADDRESS(ROW(G278),MATCH(G$167,$166:$166,0),1,1)&amp;":"&amp;ADDRESS(ROW(G278),COLUMN(G278)-1,1,1),TRUE))&gt;0,"",
                    IF(COUNTIF(INDIRECT(ADDRESS(ROW(G278),MATCH(G$167,$166:$166,0),1,1)&amp;":"&amp;ADDRESS(ROW(G278),COLUMN(G278)-1,1,1),TRUE),"OK")&gt;0,"OK","NOK")),
              IF(G$8&gt;=VLOOKUP($A278,'2.2'!$D:$O,5,FALSE),"OK","NOK")),
         "")</f>
        <v/>
      </c>
      <c r="H278" s="1156" t="str">
        <f ca="1">IF(intern2!I114&gt;0,
        IF(H$166="X",
              IF(COUNTBLANK(INDIRECT(ADDRESS(ROW(H278),MATCH(H$167,$166:$166,0),1,1)&amp;":"&amp;ADDRESS(ROW(H278),COLUMN(H278)-1,1,1),TRUE))&gt;0,"",
                    IF(COUNTIF(INDIRECT(ADDRESS(ROW(H278),MATCH(H$167,$166:$166,0),1,1)&amp;":"&amp;ADDRESS(ROW(H278),COLUMN(H278)-1,1,1),TRUE),"OK")&gt;0,"OK","NOK")),
              IF(H$8&gt;=VLOOKUP($A278,'2.2'!$D:$O,5,FALSE),"OK","NOK")),
         "")</f>
        <v>NOK</v>
      </c>
      <c r="I278" s="1269" t="str">
        <f ca="1">IF(intern2!J114&gt;0,
        IF(I$166="X",
              IF(COUNTBLANK(INDIRECT(ADDRESS(ROW(I278),MATCH(I$167,$166:$166,0),1,1)&amp;":"&amp;ADDRESS(ROW(I278),COLUMN(I278)-1,1,1),TRUE))&gt;0,"",
                    IF(COUNTIF(INDIRECT(ADDRESS(ROW(I278),MATCH(I$167,$166:$166,0),1,1)&amp;":"&amp;ADDRESS(ROW(I278),COLUMN(I278)-1,1,1),TRUE),"OK")&gt;0,"OK","NOK")),
              IF(I$8&gt;=VLOOKUP($A278,'2.2'!$D:$O,5,FALSE),"OK","NOK")),
         "")</f>
        <v/>
      </c>
      <c r="J278" s="1159" t="str">
        <f ca="1">IF(intern2!K114&gt;0,
        IF(J$166="X",
              IF(COUNTBLANK(INDIRECT(ADDRESS(ROW(J278),MATCH(J$167,$166:$166,0),1,1)&amp;":"&amp;ADDRESS(ROW(J278),COLUMN(J278)-1,1,1),TRUE))&gt;0,"",
                    IF(COUNTIF(INDIRECT(ADDRESS(ROW(J278),MATCH(J$167,$166:$166,0),1,1)&amp;":"&amp;ADDRESS(ROW(J278),COLUMN(J278)-1,1,1),TRUE),"OK")&gt;0,"OK","NOK")),
              IF(J$8&gt;=VLOOKUP($A278,'2.2'!$D:$O,5,FALSE),"OK","NOK")),
         "")</f>
        <v/>
      </c>
      <c r="K278" s="1156" t="str">
        <f ca="1">IF(intern2!L114&gt;0,
        IF(K$166="X",
              IF(COUNTBLANK(INDIRECT(ADDRESS(ROW(K278),MATCH(K$167,$166:$166,0),1,1)&amp;":"&amp;ADDRESS(ROW(K278),COLUMN(K278)-1,1,1),TRUE))&gt;0,"",
                    IF(COUNTIF(INDIRECT(ADDRESS(ROW(K278),MATCH(K$167,$166:$166,0),1,1)&amp;":"&amp;ADDRESS(ROW(K278),COLUMN(K278)-1,1,1),TRUE),"OK")&gt;0,"OK","NOK")),
              IF(K$8&gt;=VLOOKUP($A278,'2.2'!$D:$O,5,FALSE),"OK","NOK")),
         "")</f>
        <v/>
      </c>
      <c r="L278" s="1156" t="str">
        <f ca="1">IF(intern2!M114&gt;0,
        IF(L$166="X",
              IF(COUNTBLANK(INDIRECT(ADDRESS(ROW(L278),MATCH(L$167,$166:$166,0),1,1)&amp;":"&amp;ADDRESS(ROW(L278),COLUMN(L278)-1,1,1),TRUE))&gt;0,"",
                    IF(COUNTIF(INDIRECT(ADDRESS(ROW(L278),MATCH(L$167,$166:$166,0),1,1)&amp;":"&amp;ADDRESS(ROW(L278),COLUMN(L278)-1,1,1),TRUE),"OK")&gt;0,"OK","NOK")),
              IF(L$8&gt;=VLOOKUP($A278,'2.2'!$D:$O,5,FALSE),"OK","NOK")),
         "")</f>
        <v/>
      </c>
      <c r="M278" s="1156" t="str">
        <f ca="1">IF(intern2!N114&gt;0,
        IF(M$166="X",
              IF(COUNTBLANK(INDIRECT(ADDRESS(ROW(M278),MATCH(M$167,$166:$166,0),1,1)&amp;":"&amp;ADDRESS(ROW(M278),COLUMN(M278)-1,1,1),TRUE))&gt;0,"",
                    IF(COUNTIF(INDIRECT(ADDRESS(ROW(M278),MATCH(M$167,$166:$166,0),1,1)&amp;":"&amp;ADDRESS(ROW(M278),COLUMN(M278)-1,1,1),TRUE),"OK")&gt;0,"OK","NOK")),
              IF(M$8&gt;=VLOOKUP($A278,'2.2'!$D:$O,5,FALSE),"OK","NOK")),
         "")</f>
        <v/>
      </c>
      <c r="N278" s="1156" t="str">
        <f ca="1">IF(intern2!O114&gt;0,
        IF(N$166="X",
              IF(COUNTBLANK(INDIRECT(ADDRESS(ROW(N278),MATCH(N$167,$166:$166,0),1,1)&amp;":"&amp;ADDRESS(ROW(N278),COLUMN(N278)-1,1,1),TRUE))&gt;0,"",
                    IF(COUNTIF(INDIRECT(ADDRESS(ROW(N278),MATCH(N$167,$166:$166,0),1,1)&amp;":"&amp;ADDRESS(ROW(N278),COLUMN(N278)-1,1,1),TRUE),"OK")&gt;0,"OK","NOK")),
              IF(N$8&gt;=VLOOKUP($A278,'2.2'!$D:$O,5,FALSE),"OK","NOK")),
         "")</f>
        <v>NOK</v>
      </c>
      <c r="O278" s="1156" t="str">
        <f ca="1">IF(intern2!P114&gt;0,
        IF(O$166="X",
              IF(COUNTBLANK(INDIRECT(ADDRESS(ROW(O278),MATCH(O$167,$166:$166,0),1,1)&amp;":"&amp;ADDRESS(ROW(O278),COLUMN(O278)-1,1,1),TRUE))&gt;0,"",
                    IF(COUNTIF(INDIRECT(ADDRESS(ROW(O278),MATCH(O$167,$166:$166,0),1,1)&amp;":"&amp;ADDRESS(ROW(O278),COLUMN(O278)-1,1,1),TRUE),"OK")&gt;0,"OK","NOK")),
              IF(O$8&gt;=VLOOKUP($A278,'2.2'!$D:$O,5,FALSE),"OK","NOK")),
         "")</f>
        <v/>
      </c>
      <c r="P278" s="1156" t="str">
        <f ca="1">IF(intern2!Q114&gt;0,
        IF(P$166="X",
              IF(COUNTBLANK(INDIRECT(ADDRESS(ROW(P278),MATCH(P$167,$166:$166,0),1,1)&amp;":"&amp;ADDRESS(ROW(P278),COLUMN(P278)-1,1,1),TRUE))&gt;0,"",
                    IF(COUNTIF(INDIRECT(ADDRESS(ROW(P278),MATCH(P$167,$166:$166,0),1,1)&amp;":"&amp;ADDRESS(ROW(P278),COLUMN(P278)-1,1,1),TRUE),"OK")&gt;0,"OK","NOK")),
              IF(P$8&gt;=VLOOKUP($A278,'2.2'!$D:$O,5,FALSE),"OK","NOK")),
         "")</f>
        <v/>
      </c>
      <c r="Q278" s="1156" t="str">
        <f ca="1">IF(intern2!R114&gt;0,
        IF(Q$166="X",
              IF(COUNTBLANK(INDIRECT(ADDRESS(ROW(Q278),MATCH(Q$167,$166:$166,0),1,1)&amp;":"&amp;ADDRESS(ROW(Q278),COLUMN(Q278)-1,1,1),TRUE))&gt;0,"",
                    IF(COUNTIF(INDIRECT(ADDRESS(ROW(Q278),MATCH(Q$167,$166:$166,0),1,1)&amp;":"&amp;ADDRESS(ROW(Q278),COLUMN(Q278)-1,1,1),TRUE),"OK")&gt;0,"OK","NOK")),
              IF(Q$8&gt;=VLOOKUP($A278,'2.2'!$D:$O,5,FALSE),"OK","NOK")),
         "")</f>
        <v/>
      </c>
      <c r="R278" s="1159" t="str">
        <f ca="1">IF(intern2!S114&gt;0,
        IF(R$166="X",
              IF(COUNTBLANK(INDIRECT(ADDRESS(ROW(R278),MATCH(R$167,$166:$166,0),1,1)&amp;":"&amp;ADDRESS(ROW(R278),COLUMN(R278)-1,1,1),TRUE))&gt;0,"",
                    IF(COUNTIF(INDIRECT(ADDRESS(ROW(R278),MATCH(R$167,$166:$166,0),1,1)&amp;":"&amp;ADDRESS(ROW(R278),COLUMN(R278)-1,1,1),TRUE),"OK")&gt;0,"OK","NOK")),
              IF(R$8&gt;=VLOOKUP($A278,'2.2'!$D:$O,5,FALSE),"OK","NOK")),
         "")</f>
        <v/>
      </c>
      <c r="S278" s="1159" t="str">
        <f ca="1">IF(intern2!T114&gt;0,
        IF(S$166="X",
              IF(COUNTBLANK(INDIRECT(ADDRESS(ROW(S278),MATCH(S$167,$166:$166,0),1,1)&amp;":"&amp;ADDRESS(ROW(S278),COLUMN(S278)-1,1,1),TRUE))&gt;0,"",
                    IF(COUNTIF(INDIRECT(ADDRESS(ROW(S278),MATCH(S$167,$166:$166,0),1,1)&amp;":"&amp;ADDRESS(ROW(S278),COLUMN(S278)-1,1,1),TRUE),"OK")&gt;0,"OK","NOK")),
              IF(S$8&gt;=VLOOKUP($A278,'2.2'!$D:$O,5,FALSE),"OK","NOK")),
         "")</f>
        <v/>
      </c>
      <c r="T278" s="1156" t="str">
        <f ca="1">IF(intern2!U114&gt;0,
        IF(T$166="X",
              IF(COUNTBLANK(INDIRECT(ADDRESS(ROW(T278),MATCH(T$167,$166:$166,0),1,1)&amp;":"&amp;ADDRESS(ROW(T278),COLUMN(T278)-1,1,1),TRUE))&gt;0,"",
                    IF(COUNTIF(INDIRECT(ADDRESS(ROW(T278),MATCH(T$167,$166:$166,0),1,1)&amp;":"&amp;ADDRESS(ROW(T278),COLUMN(T278)-1,1,1),TRUE),"OK")&gt;0,"OK","NOK")),
              IF(T$8&gt;=VLOOKUP($A278,'2.2'!$D:$O,5,FALSE),"OK","NOK")),
         "")</f>
        <v/>
      </c>
      <c r="U278" s="1156" t="str">
        <f ca="1">IF(intern2!V114&gt;0,
        IF(U$166="X",
              IF(COUNTBLANK(INDIRECT(ADDRESS(ROW(U278),MATCH(U$167,$166:$166,0),1,1)&amp;":"&amp;ADDRESS(ROW(U278),COLUMN(U278)-1,1,1),TRUE))&gt;0,"",
                    IF(COUNTIF(INDIRECT(ADDRESS(ROW(U278),MATCH(U$167,$166:$166,0),1,1)&amp;":"&amp;ADDRESS(ROW(U278),COLUMN(U278)-1,1,1),TRUE),"OK")&gt;0,"OK","NOK")),
              IF(U$8&gt;=VLOOKUP($A278,'2.2'!$D:$O,5,FALSE),"OK","NOK")),
         "")</f>
        <v/>
      </c>
      <c r="V278" s="1156" t="str">
        <f ca="1">IF(intern2!W114&gt;0,
        IF(V$166="X",
              IF(COUNTBLANK(INDIRECT(ADDRESS(ROW(V278),MATCH(V$167,$166:$166,0),1,1)&amp;":"&amp;ADDRESS(ROW(V278),COLUMN(V278)-1,1,1),TRUE))&gt;0,"",
                    IF(COUNTIF(INDIRECT(ADDRESS(ROW(V278),MATCH(V$167,$166:$166,0),1,1)&amp;":"&amp;ADDRESS(ROW(V278),COLUMN(V278)-1,1,1),TRUE),"OK")&gt;0,"OK","NOK")),
              IF(V$8&gt;=VLOOKUP($A278,'2.2'!$D:$O,5,FALSE),"OK","NOK")),
         "")</f>
        <v/>
      </c>
      <c r="W278" s="1156" t="str">
        <f ca="1">IF(intern2!X114&gt;0,
        IF(W$166="X",
              IF(COUNTBLANK(INDIRECT(ADDRESS(ROW(W278),MATCH(W$167,$166:$166,0),1,1)&amp;":"&amp;ADDRESS(ROW(W278),COLUMN(W278)-1,1,1),TRUE))&gt;0,"",
                    IF(COUNTIF(INDIRECT(ADDRESS(ROW(W278),MATCH(W$167,$166:$166,0),1,1)&amp;":"&amp;ADDRESS(ROW(W278),COLUMN(W278)-1,1,1),TRUE),"OK")&gt;0,"OK","NOK")),
              IF(W$8&gt;=VLOOKUP($A278,'2.2'!$D:$O,5,FALSE),"OK","NOK")),
         "")</f>
        <v/>
      </c>
      <c r="X278" s="1156" t="str">
        <f ca="1">IF(intern2!Y114&gt;0,
        IF(X$166="X",
              IF(COUNTBLANK(INDIRECT(ADDRESS(ROW(X278),MATCH(X$167,$166:$166,0),1,1)&amp;":"&amp;ADDRESS(ROW(X278),COLUMN(X278)-1,1,1),TRUE))&gt;0,"",
                    IF(COUNTIF(INDIRECT(ADDRESS(ROW(X278),MATCH(X$167,$166:$166,0),1,1)&amp;":"&amp;ADDRESS(ROW(X278),COLUMN(X278)-1,1,1),TRUE),"OK")&gt;0,"OK","NOK")),
              IF(X$8&gt;=VLOOKUP($A278,'2.2'!$D:$O,5,FALSE),"OK","NOK")),
         "")</f>
        <v/>
      </c>
      <c r="Y278" s="1170" t="str">
        <f ca="1">IF(intern2!Z114&gt;0,
        IF(Y$166="X",
              IF(COUNTBLANK(INDIRECT(ADDRESS(ROW(Y278),MATCH(Y$167,$166:$166,0),1,1)&amp;":"&amp;ADDRESS(ROW(Y278),COLUMN(Y278)-1,1,1),TRUE))&gt;0,"",
                    IF(COUNTIF(INDIRECT(ADDRESS(ROW(Y278),MATCH(Y$167,$166:$166,0),1,1)&amp;":"&amp;ADDRESS(ROW(Y278),COLUMN(Y278)-1,1,1),TRUE),"OK")&gt;0,"OK","NOK")),
              IF(Y$8&gt;=VLOOKUP($A278,'2.2'!$D:$O,5,FALSE),"OK","NOK")),
         "")</f>
        <v/>
      </c>
      <c r="Z278" s="1269" t="str">
        <f ca="1">IF(intern2!AA114&gt;0,
        IF(Z$166="X",
              IF(COUNTBLANK(INDIRECT(ADDRESS(ROW(Z278),MATCH(Z$167,$166:$166,0),1,1)&amp;":"&amp;ADDRESS(ROW(Z278),COLUMN(Z278)-1,1,1),TRUE))&gt;0,"",
                    IF(COUNTIF(INDIRECT(ADDRESS(ROW(Z278),MATCH(Z$167,$166:$166,0),1,1)&amp;":"&amp;ADDRESS(ROW(Z278),COLUMN(Z278)-1,1,1),TRUE),"OK")&gt;0,"OK","NOK")),
              IF(Z$8&gt;=VLOOKUP($A278,'2.2'!$D:$O,5,FALSE),"OK","NOK")),
         "")</f>
        <v/>
      </c>
      <c r="AA278" s="1156" t="str">
        <f ca="1">IF(intern2!AB114&gt;0,
        IF(AA$166="X",
              IF(COUNTBLANK(INDIRECT(ADDRESS(ROW(AA278),MATCH(AA$167,$166:$166,0),1,1)&amp;":"&amp;ADDRESS(ROW(AA278),COLUMN(AA278)-1,1,1),TRUE))&gt;0,"",
                    IF(COUNTIF(INDIRECT(ADDRESS(ROW(AA278),MATCH(AA$167,$166:$166,0),1,1)&amp;":"&amp;ADDRESS(ROW(AA278),COLUMN(AA278)-1,1,1),TRUE),"OK")&gt;0,"OK","NOK")),
              IF(AA$8&gt;=VLOOKUP($A278,'2.2'!$D:$O,5,FALSE),"OK","NOK")),
         "")</f>
        <v/>
      </c>
      <c r="AB278" s="1156" t="str">
        <f ca="1">IF(intern2!AC114&gt;0,
        IF(AB$166="X",
              IF(COUNTBLANK(INDIRECT(ADDRESS(ROW(AB278),MATCH(AB$167,$166:$166,0),1,1)&amp;":"&amp;ADDRESS(ROW(AB278),COLUMN(AB278)-1,1,1),TRUE))&gt;0,"",
                    IF(COUNTIF(INDIRECT(ADDRESS(ROW(AB278),MATCH(AB$167,$166:$166,0),1,1)&amp;":"&amp;ADDRESS(ROW(AB278),COLUMN(AB278)-1,1,1),TRUE),"OK")&gt;0,"OK","NOK")),
              IF(AB$8&gt;=VLOOKUP($A278,'2.2'!$D:$O,5,FALSE),"OK","NOK")),
         "")</f>
        <v/>
      </c>
      <c r="AC278" s="1156" t="str">
        <f ca="1">IF(intern2!AD114&gt;0,
        IF(AC$166="X",
              IF(COUNTBLANK(INDIRECT(ADDRESS(ROW(AC278),MATCH(AC$167,$166:$166,0),1,1)&amp;":"&amp;ADDRESS(ROW(AC278),COLUMN(AC278)-1,1,1),TRUE))&gt;0,"",
                    IF(COUNTIF(INDIRECT(ADDRESS(ROW(AC278),MATCH(AC$167,$166:$166,0),1,1)&amp;":"&amp;ADDRESS(ROW(AC278),COLUMN(AC278)-1,1,1),TRUE),"OK")&gt;0,"OK","NOK")),
              IF(AC$8&gt;=VLOOKUP($A278,'2.2'!$D:$O,5,FALSE),"OK","NOK")),
         "")</f>
        <v/>
      </c>
      <c r="AD278" s="1156" t="str">
        <f ca="1">IF(intern2!AE114&gt;0,
        IF(AD$166="X",
              IF(COUNTBLANK(INDIRECT(ADDRESS(ROW(AD278),MATCH(AD$167,$166:$166,0),1,1)&amp;":"&amp;ADDRESS(ROW(AD278),COLUMN(AD278)-1,1,1),TRUE))&gt;0,"",
                    IF(COUNTIF(INDIRECT(ADDRESS(ROW(AD278),MATCH(AD$167,$166:$166,0),1,1)&amp;":"&amp;ADDRESS(ROW(AD278),COLUMN(AD278)-1,1,1),TRUE),"OK")&gt;0,"OK","NOK")),
              IF(AD$8&gt;=VLOOKUP($A278,'2.2'!$D:$O,5,FALSE),"OK","NOK")),
         "")</f>
        <v/>
      </c>
      <c r="AE278" s="1160" t="str">
        <f ca="1">IF(intern2!AF114&gt;0,
        IF(AE$166="X",
              IF(COUNTBLANK(INDIRECT(ADDRESS(ROW(AE278),MATCH(AE$167,$166:$166,0),1,1)&amp;":"&amp;ADDRESS(ROW(AE278),COLUMN(AE278)-1,1,1),TRUE))&gt;0,"",
                    IF(COUNTIF(INDIRECT(ADDRESS(ROW(AE278),MATCH(AE$167,$166:$166,0),1,1)&amp;":"&amp;ADDRESS(ROW(AE278),COLUMN(AE278)-1,1,1),TRUE),"OK")&gt;0,"OK","NOK")),
              IF(AE$8&gt;=VLOOKUP($A278,'2.2'!$D:$O,5,FALSE),"OK","NOK")),
         "")</f>
        <v/>
      </c>
      <c r="AF278" s="1269" t="str">
        <f ca="1">IF(intern2!AG114&gt;0,
        IF(AF$166="X",
              IF(COUNTBLANK(INDIRECT(ADDRESS(ROW(AF278),MATCH(AF$167,$166:$166,0),1,1)&amp;":"&amp;ADDRESS(ROW(AF278),COLUMN(AF278)-1,1,1),TRUE))&gt;0,"",
                    IF(COUNTIF(INDIRECT(ADDRESS(ROW(AF278),MATCH(AF$167,$166:$166,0),1,1)&amp;":"&amp;ADDRESS(ROW(AF278),COLUMN(AF278)-1,1,1),TRUE),"OK")&gt;0,"OK","NOK")),
              IF(AF$8&gt;=VLOOKUP($A278,'2.2'!$D:$O,5,FALSE),"OK","NOK")),
         "")</f>
        <v/>
      </c>
      <c r="AG278" s="1160" t="str">
        <f ca="1">IF(intern2!AH114&gt;0,
        IF(AG$166="X",
              IF(COUNTBLANK(INDIRECT(ADDRESS(ROW(AG278),MATCH(AG$167,$166:$166,0),1,1)&amp;":"&amp;ADDRESS(ROW(AG278),COLUMN(AG278)-1,1,1),TRUE))&gt;0,"",
                    IF(COUNTIF(INDIRECT(ADDRESS(ROW(AG278),MATCH(AG$167,$166:$166,0),1,1)&amp;":"&amp;ADDRESS(ROW(AG278),COLUMN(AG278)-1,1,1),TRUE),"OK")&gt;0,"OK","NOK")),
              IF(AG$8&gt;=VLOOKUP($A278,'2.2'!$D:$O,5,FALSE),"OK","NOK")),
         "")</f>
        <v/>
      </c>
      <c r="AH278" s="1160" t="str">
        <f ca="1">IF(intern2!AI114&gt;0,
        IF(AH$166="X",
              IF(COUNTBLANK(INDIRECT(ADDRESS(ROW(AH278),MATCH(AH$167,$166:$166,0),1,1)&amp;":"&amp;ADDRESS(ROW(AH278),COLUMN(AH278)-1,1,1),TRUE))&gt;0,"",
                    IF(COUNTIF(INDIRECT(ADDRESS(ROW(AH278),MATCH(AH$167,$166:$166,0),1,1)&amp;":"&amp;ADDRESS(ROW(AH278),COLUMN(AH278)-1,1,1),TRUE),"OK")&gt;0,"OK","NOK")),
              IF(AH$8&gt;=VLOOKUP($A278,'2.2'!$D:$O,5,FALSE),"OK","NOK")),
         "")</f>
        <v/>
      </c>
      <c r="AI278" s="1156" t="str">
        <f ca="1">IF(intern2!AJ114&gt;0,
        IF(AI$166="X",
              IF(COUNTBLANK(INDIRECT(ADDRESS(ROW(AI278),MATCH(AI$167,$166:$166,0),1,1)&amp;":"&amp;ADDRESS(ROW(AI278),COLUMN(AI278)-1,1,1),TRUE))&gt;0,"",
                    IF(COUNTIF(INDIRECT(ADDRESS(ROW(AI278),MATCH(AI$167,$166:$166,0),1,1)&amp;":"&amp;ADDRESS(ROW(AI278),COLUMN(AI278)-1,1,1),TRUE),"OK")&gt;0,"OK","NOK")),
              IF(AI$8&gt;=VLOOKUP($A278,'2.2'!$D:$O,5,FALSE),"OK","NOK")),
         "")</f>
        <v/>
      </c>
      <c r="AJ278" s="1156" t="str">
        <f ca="1">IF(intern2!AK114&gt;0,
        IF(AJ$166="X",
              IF(COUNTBLANK(INDIRECT(ADDRESS(ROW(AJ278),MATCH(AJ$167,$166:$166,0),1,1)&amp;":"&amp;ADDRESS(ROW(AJ278),COLUMN(AJ278)-1,1,1),TRUE))&gt;0,"",
                    IF(COUNTIF(INDIRECT(ADDRESS(ROW(AJ278),MATCH(AJ$167,$166:$166,0),1,1)&amp;":"&amp;ADDRESS(ROW(AJ278),COLUMN(AJ278)-1,1,1),TRUE),"OK")&gt;0,"OK","NOK")),
              IF(AJ$8&gt;=VLOOKUP($A278,'2.2'!$D:$O,5,FALSE),"OK","NOK")),
         "")</f>
        <v/>
      </c>
      <c r="AK278" s="1156" t="str">
        <f ca="1">IF(intern2!AL114&gt;0,
        IF(AK$166="X",
              IF(COUNTBLANK(INDIRECT(ADDRESS(ROW(AK278),MATCH(AK$167,$166:$166,0),1,1)&amp;":"&amp;ADDRESS(ROW(AK278),COLUMN(AK278)-1,1,1),TRUE))&gt;0,"",
                    IF(COUNTIF(INDIRECT(ADDRESS(ROW(AK278),MATCH(AK$167,$166:$166,0),1,1)&amp;":"&amp;ADDRESS(ROW(AK278),COLUMN(AK278)-1,1,1),TRUE),"OK")&gt;0,"OK","NOK")),
              IF(AK$8&gt;=VLOOKUP($A278,'2.2'!$D:$O,5,FALSE),"OK","NOK")),
         "")</f>
        <v/>
      </c>
      <c r="AL278" s="1156" t="str">
        <f ca="1">IF(intern2!AM114&gt;0,
        IF(AL$166="X",
              IF(COUNTBLANK(INDIRECT(ADDRESS(ROW(AL278),MATCH(AL$167,$166:$166,0),1,1)&amp;":"&amp;ADDRESS(ROW(AL278),COLUMN(AL278)-1,1,1),TRUE))&gt;0,"",
                    IF(COUNTIF(INDIRECT(ADDRESS(ROW(AL278),MATCH(AL$167,$166:$166,0),1,1)&amp;":"&amp;ADDRESS(ROW(AL278),COLUMN(AL278)-1,1,1),TRUE),"OK")&gt;0,"OK","NOK")),
              IF(AL$8&gt;=VLOOKUP($A278,'2.2'!$D:$O,5,FALSE),"OK","NOK")),
         "")</f>
        <v/>
      </c>
      <c r="AM278" s="1269" t="str">
        <f ca="1">IF(intern2!AN114&gt;0,
        IF(AM$166="X",
              IF(COUNTBLANK(INDIRECT(ADDRESS(ROW(AM278),MATCH(AM$167,$166:$166,0),1,1)&amp;":"&amp;ADDRESS(ROW(AM278),COLUMN(AM278)-1,1,1),TRUE))&gt;0,"",
                    IF(COUNTIF(INDIRECT(ADDRESS(ROW(AM278),MATCH(AM$167,$166:$166,0),1,1)&amp;":"&amp;ADDRESS(ROW(AM278),COLUMN(AM278)-1,1,1),TRUE),"OK")&gt;0,"OK","NOK")),
              IF(AM$8&gt;=VLOOKUP($A278,'2.2'!$D:$O,5,FALSE),"OK","NOK")),
         "")</f>
        <v/>
      </c>
      <c r="AN278" s="1170" t="str">
        <f ca="1">IF(intern2!AO114&gt;0,
        IF(AN$166="X",
              IF(COUNTBLANK(INDIRECT(ADDRESS(ROW(AN278),MATCH(AN$167,$166:$166,0),1,1)&amp;":"&amp;ADDRESS(ROW(AN278),COLUMN(AN278)-1,1,1),TRUE))&gt;0,"",
                    IF(COUNTIF(INDIRECT(ADDRESS(ROW(AN278),MATCH(AN$167,$166:$166,0),1,1)&amp;":"&amp;ADDRESS(ROW(AN278),COLUMN(AN278)-1,1,1),TRUE),"OK")&gt;0,"OK","NOK")),
              IF(AN$8&gt;=VLOOKUP($A278,'2.2'!$D:$O,5,FALSE),"OK","NOK")),
         "")</f>
        <v/>
      </c>
      <c r="AO278" s="1156" t="str">
        <f ca="1">IF(intern2!AP114&gt;0,
        IF(AO$166="X",
              IF(COUNTBLANK(INDIRECT(ADDRESS(ROW(AO278),MATCH(AO$167,$166:$166,0),1,1)&amp;":"&amp;ADDRESS(ROW(AO278),COLUMN(AO278)-1,1,1),TRUE))&gt;0,"",
                    IF(COUNTIF(INDIRECT(ADDRESS(ROW(AO278),MATCH(AO$167,$166:$166,0),1,1)&amp;":"&amp;ADDRESS(ROW(AO278),COLUMN(AO278)-1,1,1),TRUE),"OK")&gt;0,"OK","NOK")),
              IF(AO$8&gt;=VLOOKUP($A278,'2.2'!$D:$O,5,FALSE),"OK","NOK")),
         "")</f>
        <v/>
      </c>
      <c r="AP278" s="1156" t="str">
        <f ca="1">IF(intern2!AQ114&gt;0,
        IF(AP$166="X",
              IF(COUNTBLANK(INDIRECT(ADDRESS(ROW(AP278),MATCH(AP$167,$166:$166,0),1,1)&amp;":"&amp;ADDRESS(ROW(AP278),COLUMN(AP278)-1,1,1),TRUE))&gt;0,"",
                    IF(COUNTIF(INDIRECT(ADDRESS(ROW(AP278),MATCH(AP$167,$166:$166,0),1,1)&amp;":"&amp;ADDRESS(ROW(AP278),COLUMN(AP278)-1,1,1),TRUE),"OK")&gt;0,"OK","NOK")),
              IF(AP$8&gt;=VLOOKUP($A278,'2.2'!$D:$O,5,FALSE),"OK","NOK")),
         "")</f>
        <v/>
      </c>
      <c r="AQ278" s="1269" t="str">
        <f ca="1">IF(intern2!AR114&gt;0,
        IF(AQ$166="X",
              IF(COUNTBLANK(INDIRECT(ADDRESS(ROW(AQ278),MATCH(AQ$167,$166:$166,0),1,1)&amp;":"&amp;ADDRESS(ROW(AQ278),COLUMN(AQ278)-1,1,1),TRUE))&gt;0,"",
                    IF(COUNTIF(INDIRECT(ADDRESS(ROW(AQ278),MATCH(AQ$167,$166:$166,0),1,1)&amp;":"&amp;ADDRESS(ROW(AQ278),COLUMN(AQ278)-1,1,1),TRUE),"OK")&gt;0,"OK","NOK")),
              IF(AQ$8&gt;=VLOOKUP($A278,'2.2'!$D:$O,5,FALSE),"OK","NOK")),
         "")</f>
        <v/>
      </c>
      <c r="AR278" s="1156" t="str">
        <f ca="1">IF(intern2!AS114&gt;0,
        IF(AR$166="X",
              IF(COUNTBLANK(INDIRECT(ADDRESS(ROW(AR278),MATCH(AR$167,$166:$166,0),1,1)&amp;":"&amp;ADDRESS(ROW(AR278),COLUMN(AR278)-1,1,1),TRUE))&gt;0,"",
                    IF(COUNTIF(INDIRECT(ADDRESS(ROW(AR278),MATCH(AR$167,$166:$166,0),1,1)&amp;":"&amp;ADDRESS(ROW(AR278),COLUMN(AR278)-1,1,1),TRUE),"OK")&gt;0,"OK","NOK")),
              IF(AR$8&gt;=VLOOKUP($A278,'2.2'!$D:$O,5,FALSE),"OK","NOK")),
         "")</f>
        <v/>
      </c>
      <c r="AS278" s="1156" t="str">
        <f ca="1">IF(intern2!AT114&gt;0,
        IF(AS$166="X",
              IF(COUNTBLANK(INDIRECT(ADDRESS(ROW(AS278),MATCH(AS$167,$166:$166,0),1,1)&amp;":"&amp;ADDRESS(ROW(AS278),COLUMN(AS278)-1,1,1),TRUE))&gt;0,"",
                    IF(COUNTIF(INDIRECT(ADDRESS(ROW(AS278),MATCH(AS$167,$166:$166,0),1,1)&amp;":"&amp;ADDRESS(ROW(AS278),COLUMN(AS278)-1,1,1),TRUE),"OK")&gt;0,"OK","NOK")),
              IF(AS$8&gt;=VLOOKUP($A278,'2.2'!$D:$O,5,FALSE),"OK","NOK")),
         "")</f>
        <v/>
      </c>
      <c r="AT278" s="1269" t="str">
        <f ca="1">IF(intern2!AU114&gt;0,
        IF(AT$166="X",
              IF(COUNTBLANK(INDIRECT(ADDRESS(ROW(AT278),MATCH(AT$167,$166:$166,0),1,1)&amp;":"&amp;ADDRESS(ROW(AT278),COLUMN(AT278)-1,1,1),TRUE))&gt;0,"",
                    IF(COUNTIF(INDIRECT(ADDRESS(ROW(AT278),MATCH(AT$167,$166:$166,0),1,1)&amp;":"&amp;ADDRESS(ROW(AT278),COLUMN(AT278)-1,1,1),TRUE),"OK")&gt;0,"OK","NOK")),
              IF(AT$8&gt;=VLOOKUP($A278,'2.2'!$D:$O,5,FALSE),"OK","NOK")),
         "")</f>
        <v/>
      </c>
      <c r="AU278" s="1156" t="str">
        <f ca="1">IF(intern2!AV114&gt;0,
        IF(AU$166="X",
              IF(COUNTBLANK(INDIRECT(ADDRESS(ROW(AU278),MATCH(AU$167,$166:$166,0),1,1)&amp;":"&amp;ADDRESS(ROW(AU278),COLUMN(AU278)-1,1,1),TRUE))&gt;0,"",
                    IF(COUNTIF(INDIRECT(ADDRESS(ROW(AU278),MATCH(AU$167,$166:$166,0),1,1)&amp;":"&amp;ADDRESS(ROW(AU278),COLUMN(AU278)-1,1,1),TRUE),"OK")&gt;0,"OK","NOK")),
              IF(AU$8&gt;=VLOOKUP($A278,'2.2'!$D:$O,5,FALSE),"OK","NOK")),
         "")</f>
        <v/>
      </c>
      <c r="AV278" s="1156" t="str">
        <f ca="1">IF(intern2!AW114&gt;0,
        IF(AV$166="X",
              IF(COUNTBLANK(INDIRECT(ADDRESS(ROW(AV278),MATCH(AV$167,$166:$166,0),1,1)&amp;":"&amp;ADDRESS(ROW(AV278),COLUMN(AV278)-1,1,1),TRUE))&gt;0,"",
                    IF(COUNTIF(INDIRECT(ADDRESS(ROW(AV278),MATCH(AV$167,$166:$166,0),1,1)&amp;":"&amp;ADDRESS(ROW(AV278),COLUMN(AV278)-1,1,1),TRUE),"OK")&gt;0,"OK","NOK")),
              IF(AV$8&gt;=VLOOKUP($A278,'2.2'!$D:$O,5,FALSE),"OK","NOK")),
         "")</f>
        <v/>
      </c>
      <c r="AW278" s="1156" t="str">
        <f ca="1">IF(intern2!AX114&gt;0,
        IF(AW$166="X",
              IF(COUNTBLANK(INDIRECT(ADDRESS(ROW(AW278),MATCH(AW$167,$166:$166,0),1,1)&amp;":"&amp;ADDRESS(ROW(AW278),COLUMN(AW278)-1,1,1),TRUE))&gt;0,"",
                    IF(COUNTIF(INDIRECT(ADDRESS(ROW(AW278),MATCH(AW$167,$166:$166,0),1,1)&amp;":"&amp;ADDRESS(ROW(AW278),COLUMN(AW278)-1,1,1),TRUE),"OK")&gt;0,"OK","NOK")),
              IF(AW$8&gt;=VLOOKUP($A278,'2.2'!$D:$O,5,FALSE),"OK","NOK")),
         "")</f>
        <v/>
      </c>
      <c r="AX278" s="1156" t="str">
        <f ca="1">IF(intern2!AY114&gt;0,
        IF(AX$166="X",
              IF(COUNTBLANK(INDIRECT(ADDRESS(ROW(AX278),MATCH(AX$167,$166:$166,0),1,1)&amp;":"&amp;ADDRESS(ROW(AX278),COLUMN(AX278)-1,1,1),TRUE))&gt;0,"",
                    IF(COUNTIF(INDIRECT(ADDRESS(ROW(AX278),MATCH(AX$167,$166:$166,0),1,1)&amp;":"&amp;ADDRESS(ROW(AX278),COLUMN(AX278)-1,1,1),TRUE),"OK")&gt;0,"OK","NOK")),
              IF(AX$8&gt;=VLOOKUP($A278,'2.2'!$D:$O,5,FALSE),"OK","NOK")),
         "")</f>
        <v/>
      </c>
      <c r="AY278" s="1156" t="str">
        <f ca="1">IF(intern2!AZ114&gt;0,
        IF(AY$166="X",
              IF(COUNTBLANK(INDIRECT(ADDRESS(ROW(AY278),MATCH(AY$167,$166:$166,0),1,1)&amp;":"&amp;ADDRESS(ROW(AY278),COLUMN(AY278)-1,1,1),TRUE))&gt;0,"",
                    IF(COUNTIF(INDIRECT(ADDRESS(ROW(AY278),MATCH(AY$167,$166:$166,0),1,1)&amp;":"&amp;ADDRESS(ROW(AY278),COLUMN(AY278)-1,1,1),TRUE),"OK")&gt;0,"OK","NOK")),
              IF(AY$8&gt;=VLOOKUP($A278,'2.2'!$D:$O,5,FALSE),"OK","NOK")),
         "")</f>
        <v/>
      </c>
      <c r="AZ278" s="1269" t="str">
        <f ca="1">IF(intern2!BA114&gt;0,
        IF(AZ$166="X",
              IF(COUNTBLANK(INDIRECT(ADDRESS(ROW(AZ278),MATCH(AZ$167,$166:$166,0),1,1)&amp;":"&amp;ADDRESS(ROW(AZ278),COLUMN(AZ278)-1,1,1),TRUE))&gt;0,"",
                    IF(COUNTIF(INDIRECT(ADDRESS(ROW(AZ278),MATCH(AZ$167,$166:$166,0),1,1)&amp;":"&amp;ADDRESS(ROW(AZ278),COLUMN(AZ278)-1,1,1),TRUE),"OK")&gt;0,"OK","NOK")),
              IF(AZ$8&gt;=VLOOKUP($A278,'2.2'!$D:$O,5,FALSE),"OK","NOK")),
         "")</f>
        <v/>
      </c>
      <c r="BA278" s="1156" t="str">
        <f ca="1">IF(intern2!BB114&gt;0,
        IF(BA$166="X",
              IF(COUNTBLANK(INDIRECT(ADDRESS(ROW(BA278),MATCH(BA$167,$166:$166,0),1,1)&amp;":"&amp;ADDRESS(ROW(BA278),COLUMN(BA278)-1,1,1),TRUE))&gt;0,"",
                    IF(COUNTIF(INDIRECT(ADDRESS(ROW(BA278),MATCH(BA$167,$166:$166,0),1,1)&amp;":"&amp;ADDRESS(ROW(BA278),COLUMN(BA278)-1,1,1),TRUE),"OK")&gt;0,"OK","NOK")),
              IF(BA$8&gt;=VLOOKUP($A278,'2.2'!$D:$O,5,FALSE),"OK","NOK")),
         "")</f>
        <v/>
      </c>
      <c r="BB278" s="1156" t="str">
        <f ca="1">IF(intern2!BC114&gt;0,
        IF(BB$166="X",
              IF(COUNTBLANK(INDIRECT(ADDRESS(ROW(BB278),MATCH(BB$167,$166:$166,0),1,1)&amp;":"&amp;ADDRESS(ROW(BB278),COLUMN(BB278)-1,1,1),TRUE))&gt;0,"",
                    IF(COUNTIF(INDIRECT(ADDRESS(ROW(BB278),MATCH(BB$167,$166:$166,0),1,1)&amp;":"&amp;ADDRESS(ROW(BB278),COLUMN(BB278)-1,1,1),TRUE),"OK")&gt;0,"OK","NOK")),
              IF(BB$8&gt;=VLOOKUP($A278,'2.2'!$D:$O,5,FALSE),"OK","NOK")),
         "")</f>
        <v/>
      </c>
      <c r="BC278" s="1156" t="str">
        <f ca="1">IF(intern2!BD114&gt;0,
        IF(BC$166="X",
              IF(COUNTBLANK(INDIRECT(ADDRESS(ROW(BC278),MATCH(BC$167,$166:$166,0),1,1)&amp;":"&amp;ADDRESS(ROW(BC278),COLUMN(BC278)-1,1,1),TRUE))&gt;0,"",
                    IF(COUNTIF(INDIRECT(ADDRESS(ROW(BC278),MATCH(BC$167,$166:$166,0),1,1)&amp;":"&amp;ADDRESS(ROW(BC278),COLUMN(BC278)-1,1,1),TRUE),"OK")&gt;0,"OK","NOK")),
              IF(BC$8&gt;=VLOOKUP($A278,'2.2'!$D:$O,5,FALSE),"OK","NOK")),
         "")</f>
        <v/>
      </c>
      <c r="BD278" s="1156" t="str">
        <f ca="1">IF(intern2!BE114&gt;0,
        IF(BD$166="X",
              IF(COUNTBLANK(INDIRECT(ADDRESS(ROW(BD278),MATCH(BD$167,$166:$166,0),1,1)&amp;":"&amp;ADDRESS(ROW(BD278),COLUMN(BD278)-1,1,1),TRUE))&gt;0,"",
                    IF(COUNTIF(INDIRECT(ADDRESS(ROW(BD278),MATCH(BD$167,$166:$166,0),1,1)&amp;":"&amp;ADDRESS(ROW(BD278),COLUMN(BD278)-1,1,1),TRUE),"OK")&gt;0,"OK","NOK")),
              IF(BD$8&gt;=VLOOKUP($A278,'2.2'!$D:$O,5,FALSE),"OK","NOK")),
         "")</f>
        <v/>
      </c>
      <c r="BE278" s="1156" t="str">
        <f ca="1">IF(intern2!BF114&gt;0,
        IF(BE$166="X",
              IF(COUNTBLANK(INDIRECT(ADDRESS(ROW(BE278),MATCH(BE$167,$166:$166,0),1,1)&amp;":"&amp;ADDRESS(ROW(BE278),COLUMN(BE278)-1,1,1),TRUE))&gt;0,"",
                    IF(COUNTIF(INDIRECT(ADDRESS(ROW(BE278),MATCH(BE$167,$166:$166,0),1,1)&amp;":"&amp;ADDRESS(ROW(BE278),COLUMN(BE278)-1,1,1),TRUE),"OK")&gt;0,"OK","NOK")),
              IF(BE$8&gt;=VLOOKUP($A278,'2.2'!$D:$O,5,FALSE),"OK","NOK")),
         "")</f>
        <v/>
      </c>
      <c r="BF278" s="1170" t="str">
        <f ca="1">IF(intern2!BG114&gt;0,
        IF(BF$166="X",
              IF(COUNTBLANK(INDIRECT(ADDRESS(ROW(BF278),MATCH(BF$167,$166:$166,0),1,1)&amp;":"&amp;ADDRESS(ROW(BF278),COLUMN(BF278)-1,1,1),TRUE))&gt;0,"",
                    IF(COUNTIF(INDIRECT(ADDRESS(ROW(BF278),MATCH(BF$167,$166:$166,0),1,1)&amp;":"&amp;ADDRESS(ROW(BF278),COLUMN(BF278)-1,1,1),TRUE),"OK")&gt;0,"OK","NOK")),
              IF(BF$8&gt;=VLOOKUP($A278,'2.2'!$D:$O,5,FALSE),"OK","NOK")),
         "")</f>
        <v/>
      </c>
      <c r="BG278" s="1269" t="str">
        <f ca="1">IF(intern2!BH114&gt;0,
        IF(BG$166="X",
              IF(COUNTBLANK(INDIRECT(ADDRESS(ROW(BG278),MATCH(BG$167,$166:$166,0),1,1)&amp;":"&amp;ADDRESS(ROW(BG278),COLUMN(BG278)-1,1,1),TRUE))&gt;0,"",
                    IF(COUNTIF(INDIRECT(ADDRESS(ROW(BG278),MATCH(BG$167,$166:$166,0),1,1)&amp;":"&amp;ADDRESS(ROW(BG278),COLUMN(BG278)-1,1,1),TRUE),"OK")&gt;0,"OK","NOK")),
              IF(BG$8&gt;=VLOOKUP($A278,'2.2'!$D:$O,5,FALSE),"OK","NOK")),
         "")</f>
        <v/>
      </c>
      <c r="BH278" s="1176" t="str">
        <f t="shared" ca="1" si="77"/>
        <v>NOK</v>
      </c>
      <c r="BI278" s="1176"/>
    </row>
    <row r="279" spans="1:61" ht="29.1" customHeight="1" x14ac:dyDescent="0.25">
      <c r="A279" s="1181" t="str">
        <f t="shared" ref="A279:B279" si="123">+A119</f>
        <v>BEW7.1.1</v>
      </c>
      <c r="B279" s="1180" t="str">
        <f t="shared" si="123"/>
        <v>Sostituzione protesi dell'anca</v>
      </c>
      <c r="C279" s="1156" t="str">
        <f ca="1">IF(intern2!D115&gt;0,
        IF(C$166="X",
              IF(COUNTBLANK(INDIRECT(ADDRESS(ROW(C279),MATCH(C$167,$166:$166,0),1,1)&amp;":"&amp;ADDRESS(ROW(C279),COLUMN(C279)-1,1,1),TRUE))&gt;0,"",
                    IF(COUNTIF(INDIRECT(ADDRESS(ROW(C279),MATCH(C$167,$166:$166,0),1,1)&amp;":"&amp;ADDRESS(ROW(C279),COLUMN(C279)-1,1,1),TRUE),"OK")&gt;0,"OK","NOK")),
              IF(C$8&gt;=VLOOKUP($A279,'2.2'!$D:$O,5,FALSE),"OK","NOK")),
         "")</f>
        <v/>
      </c>
      <c r="D279" s="1156" t="str">
        <f ca="1">IF(intern2!E115&gt;0,
        IF(D$166="X",
              IF(COUNTBLANK(INDIRECT(ADDRESS(ROW(D279),MATCH(D$167,$166:$166,0),1,1)&amp;":"&amp;ADDRESS(ROW(D279),COLUMN(D279)-1,1,1),TRUE))&gt;0,"",
                    IF(COUNTIF(INDIRECT(ADDRESS(ROW(D279),MATCH(D$167,$166:$166,0),1,1)&amp;":"&amp;ADDRESS(ROW(D279),COLUMN(D279)-1,1,1),TRUE),"OK")&gt;0,"OK","NOK")),
              IF(D$8&gt;=VLOOKUP($A279,'2.2'!$D:$O,5,FALSE),"OK","NOK")),
         "")</f>
        <v/>
      </c>
      <c r="E279" s="1156" t="str">
        <f ca="1">IF(intern2!F115&gt;0,
        IF(E$166="X",
              IF(COUNTBLANK(INDIRECT(ADDRESS(ROW(E279),MATCH(E$167,$166:$166,0),1,1)&amp;":"&amp;ADDRESS(ROW(E279),COLUMN(E279)-1,1,1),TRUE))&gt;0,"",
                    IF(COUNTIF(INDIRECT(ADDRESS(ROW(E279),MATCH(E$167,$166:$166,0),1,1)&amp;":"&amp;ADDRESS(ROW(E279),COLUMN(E279)-1,1,1),TRUE),"OK")&gt;0,"OK","NOK")),
              IF(E$8&gt;=VLOOKUP($A279,'2.2'!$D:$O,5,FALSE),"OK","NOK")),
         "")</f>
        <v/>
      </c>
      <c r="F279" s="1156" t="str">
        <f ca="1">IF(intern2!G115&gt;0,
        IF(F$166="X",
              IF(COUNTBLANK(INDIRECT(ADDRESS(ROW(F279),MATCH(F$167,$166:$166,0),1,1)&amp;":"&amp;ADDRESS(ROW(F279),COLUMN(F279)-1,1,1),TRUE))&gt;0,"",
                    IF(COUNTIF(INDIRECT(ADDRESS(ROW(F279),MATCH(F$167,$166:$166,0),1,1)&amp;":"&amp;ADDRESS(ROW(F279),COLUMN(F279)-1,1,1),TRUE),"OK")&gt;0,"OK","NOK")),
              IF(F$8&gt;=VLOOKUP($A279,'2.2'!$D:$O,5,FALSE),"OK","NOK")),
         "")</f>
        <v/>
      </c>
      <c r="G279" s="1156" t="str">
        <f ca="1">IF(intern2!H115&gt;0,
        IF(G$166="X",
              IF(COUNTBLANK(INDIRECT(ADDRESS(ROW(G279),MATCH(G$167,$166:$166,0),1,1)&amp;":"&amp;ADDRESS(ROW(G279),COLUMN(G279)-1,1,1),TRUE))&gt;0,"",
                    IF(COUNTIF(INDIRECT(ADDRESS(ROW(G279),MATCH(G$167,$166:$166,0),1,1)&amp;":"&amp;ADDRESS(ROW(G279),COLUMN(G279)-1,1,1),TRUE),"OK")&gt;0,"OK","NOK")),
              IF(G$8&gt;=VLOOKUP($A279,'2.2'!$D:$O,5,FALSE),"OK","NOK")),
         "")</f>
        <v/>
      </c>
      <c r="H279" s="1156" t="str">
        <f ca="1">IF(intern2!I115&gt;0,
        IF(H$166="X",
              IF(COUNTBLANK(INDIRECT(ADDRESS(ROW(H279),MATCH(H$167,$166:$166,0),1,1)&amp;":"&amp;ADDRESS(ROW(H279),COLUMN(H279)-1,1,1),TRUE))&gt;0,"",
                    IF(COUNTIF(INDIRECT(ADDRESS(ROW(H279),MATCH(H$167,$166:$166,0),1,1)&amp;":"&amp;ADDRESS(ROW(H279),COLUMN(H279)-1,1,1),TRUE),"OK")&gt;0,"OK","NOK")),
              IF(H$8&gt;=VLOOKUP($A279,'2.2'!$D:$O,5,FALSE),"OK","NOK")),
         "")</f>
        <v/>
      </c>
      <c r="I279" s="1269" t="str">
        <f ca="1">IF(intern2!J115&gt;0,
        IF(I$166="X",
              IF(COUNTBLANK(INDIRECT(ADDRESS(ROW(I279),MATCH(I$167,$166:$166,0),1,1)&amp;":"&amp;ADDRESS(ROW(I279),COLUMN(I279)-1,1,1),TRUE))&gt;0,"",
                    IF(COUNTIF(INDIRECT(ADDRESS(ROW(I279),MATCH(I$167,$166:$166,0),1,1)&amp;":"&amp;ADDRESS(ROW(I279),COLUMN(I279)-1,1,1),TRUE),"OK")&gt;0,"OK","NOK")),
              IF(I$8&gt;=VLOOKUP($A279,'2.2'!$D:$O,5,FALSE),"OK","NOK")),
         "")</f>
        <v/>
      </c>
      <c r="J279" s="1159" t="str">
        <f ca="1">IF(intern2!K115&gt;0,
        IF(J$166="X",
              IF(COUNTBLANK(INDIRECT(ADDRESS(ROW(J279),MATCH(J$167,$166:$166,0),1,1)&amp;":"&amp;ADDRESS(ROW(J279),COLUMN(J279)-1,1,1),TRUE))&gt;0,"",
                    IF(COUNTIF(INDIRECT(ADDRESS(ROW(J279),MATCH(J$167,$166:$166,0),1,1)&amp;":"&amp;ADDRESS(ROW(J279),COLUMN(J279)-1,1,1),TRUE),"OK")&gt;0,"OK","NOK")),
              IF(J$8&gt;=VLOOKUP($A279,'2.2'!$D:$O,5,FALSE),"OK","NOK")),
         "")</f>
        <v/>
      </c>
      <c r="K279" s="1156" t="str">
        <f ca="1">IF(intern2!L115&gt;0,
        IF(K$166="X",
              IF(COUNTBLANK(INDIRECT(ADDRESS(ROW(K279),MATCH(K$167,$166:$166,0),1,1)&amp;":"&amp;ADDRESS(ROW(K279),COLUMN(K279)-1,1,1),TRUE))&gt;0,"",
                    IF(COUNTIF(INDIRECT(ADDRESS(ROW(K279),MATCH(K$167,$166:$166,0),1,1)&amp;":"&amp;ADDRESS(ROW(K279),COLUMN(K279)-1,1,1),TRUE),"OK")&gt;0,"OK","NOK")),
              IF(K$8&gt;=VLOOKUP($A279,'2.2'!$D:$O,5,FALSE),"OK","NOK")),
         "")</f>
        <v/>
      </c>
      <c r="L279" s="1156" t="str">
        <f ca="1">IF(intern2!M115&gt;0,
        IF(L$166="X",
              IF(COUNTBLANK(INDIRECT(ADDRESS(ROW(L279),MATCH(L$167,$166:$166,0),1,1)&amp;":"&amp;ADDRESS(ROW(L279),COLUMN(L279)-1,1,1),TRUE))&gt;0,"",
                    IF(COUNTIF(INDIRECT(ADDRESS(ROW(L279),MATCH(L$167,$166:$166,0),1,1)&amp;":"&amp;ADDRESS(ROW(L279),COLUMN(L279)-1,1,1),TRUE),"OK")&gt;0,"OK","NOK")),
              IF(L$8&gt;=VLOOKUP($A279,'2.2'!$D:$O,5,FALSE),"OK","NOK")),
         "")</f>
        <v/>
      </c>
      <c r="M279" s="1156" t="str">
        <f ca="1">IF(intern2!N115&gt;0,
        IF(M$166="X",
              IF(COUNTBLANK(INDIRECT(ADDRESS(ROW(M279),MATCH(M$167,$166:$166,0),1,1)&amp;":"&amp;ADDRESS(ROW(M279),COLUMN(M279)-1,1,1),TRUE))&gt;0,"",
                    IF(COUNTIF(INDIRECT(ADDRESS(ROW(M279),MATCH(M$167,$166:$166,0),1,1)&amp;":"&amp;ADDRESS(ROW(M279),COLUMN(M279)-1,1,1),TRUE),"OK")&gt;0,"OK","NOK")),
              IF(M$8&gt;=VLOOKUP($A279,'2.2'!$D:$O,5,FALSE),"OK","NOK")),
         "")</f>
        <v/>
      </c>
      <c r="N279" s="1156" t="str">
        <f ca="1">IF(intern2!O115&gt;0,
        IF(N$166="X",
              IF(COUNTBLANK(INDIRECT(ADDRESS(ROW(N279),MATCH(N$167,$166:$166,0),1,1)&amp;":"&amp;ADDRESS(ROW(N279),COLUMN(N279)-1,1,1),TRUE))&gt;0,"",
                    IF(COUNTIF(INDIRECT(ADDRESS(ROW(N279),MATCH(N$167,$166:$166,0),1,1)&amp;":"&amp;ADDRESS(ROW(N279),COLUMN(N279)-1,1,1),TRUE),"OK")&gt;0,"OK","NOK")),
              IF(N$8&gt;=VLOOKUP($A279,'2.2'!$D:$O,5,FALSE),"OK","NOK")),
         "")</f>
        <v>NOK</v>
      </c>
      <c r="O279" s="1156" t="str">
        <f ca="1">IF(intern2!P115&gt;0,
        IF(O$166="X",
              IF(COUNTBLANK(INDIRECT(ADDRESS(ROW(O279),MATCH(O$167,$166:$166,0),1,1)&amp;":"&amp;ADDRESS(ROW(O279),COLUMN(O279)-1,1,1),TRUE))&gt;0,"",
                    IF(COUNTIF(INDIRECT(ADDRESS(ROW(O279),MATCH(O$167,$166:$166,0),1,1)&amp;":"&amp;ADDRESS(ROW(O279),COLUMN(O279)-1,1,1),TRUE),"OK")&gt;0,"OK","NOK")),
              IF(O$8&gt;=VLOOKUP($A279,'2.2'!$D:$O,5,FALSE),"OK","NOK")),
         "")</f>
        <v/>
      </c>
      <c r="P279" s="1156" t="str">
        <f ca="1">IF(intern2!Q115&gt;0,
        IF(P$166="X",
              IF(COUNTBLANK(INDIRECT(ADDRESS(ROW(P279),MATCH(P$167,$166:$166,0),1,1)&amp;":"&amp;ADDRESS(ROW(P279),COLUMN(P279)-1,1,1),TRUE))&gt;0,"",
                    IF(COUNTIF(INDIRECT(ADDRESS(ROW(P279),MATCH(P$167,$166:$166,0),1,1)&amp;":"&amp;ADDRESS(ROW(P279),COLUMN(P279)-1,1,1),TRUE),"OK")&gt;0,"OK","NOK")),
              IF(P$8&gt;=VLOOKUP($A279,'2.2'!$D:$O,5,FALSE),"OK","NOK")),
         "")</f>
        <v/>
      </c>
      <c r="Q279" s="1156" t="str">
        <f ca="1">IF(intern2!R115&gt;0,
        IF(Q$166="X",
              IF(COUNTBLANK(INDIRECT(ADDRESS(ROW(Q279),MATCH(Q$167,$166:$166,0),1,1)&amp;":"&amp;ADDRESS(ROW(Q279),COLUMN(Q279)-1,1,1),TRUE))&gt;0,"",
                    IF(COUNTIF(INDIRECT(ADDRESS(ROW(Q279),MATCH(Q$167,$166:$166,0),1,1)&amp;":"&amp;ADDRESS(ROW(Q279),COLUMN(Q279)-1,1,1),TRUE),"OK")&gt;0,"OK","NOK")),
              IF(Q$8&gt;=VLOOKUP($A279,'2.2'!$D:$O,5,FALSE),"OK","NOK")),
         "")</f>
        <v/>
      </c>
      <c r="R279" s="1159" t="str">
        <f ca="1">IF(intern2!S115&gt;0,
        IF(R$166="X",
              IF(COUNTBLANK(INDIRECT(ADDRESS(ROW(R279),MATCH(R$167,$166:$166,0),1,1)&amp;":"&amp;ADDRESS(ROW(R279),COLUMN(R279)-1,1,1),TRUE))&gt;0,"",
                    IF(COUNTIF(INDIRECT(ADDRESS(ROW(R279),MATCH(R$167,$166:$166,0),1,1)&amp;":"&amp;ADDRESS(ROW(R279),COLUMN(R279)-1,1,1),TRUE),"OK")&gt;0,"OK","NOK")),
              IF(R$8&gt;=VLOOKUP($A279,'2.2'!$D:$O,5,FALSE),"OK","NOK")),
         "")</f>
        <v/>
      </c>
      <c r="S279" s="1159" t="str">
        <f ca="1">IF(intern2!T115&gt;0,
        IF(S$166="X",
              IF(COUNTBLANK(INDIRECT(ADDRESS(ROW(S279),MATCH(S$167,$166:$166,0),1,1)&amp;":"&amp;ADDRESS(ROW(S279),COLUMN(S279)-1,1,1),TRUE))&gt;0,"",
                    IF(COUNTIF(INDIRECT(ADDRESS(ROW(S279),MATCH(S$167,$166:$166,0),1,1)&amp;":"&amp;ADDRESS(ROW(S279),COLUMN(S279)-1,1,1),TRUE),"OK")&gt;0,"OK","NOK")),
              IF(S$8&gt;=VLOOKUP($A279,'2.2'!$D:$O,5,FALSE),"OK","NOK")),
         "")</f>
        <v/>
      </c>
      <c r="T279" s="1156" t="str">
        <f ca="1">IF(intern2!U115&gt;0,
        IF(T$166="X",
              IF(COUNTBLANK(INDIRECT(ADDRESS(ROW(T279),MATCH(T$167,$166:$166,0),1,1)&amp;":"&amp;ADDRESS(ROW(T279),COLUMN(T279)-1,1,1),TRUE))&gt;0,"",
                    IF(COUNTIF(INDIRECT(ADDRESS(ROW(T279),MATCH(T$167,$166:$166,0),1,1)&amp;":"&amp;ADDRESS(ROW(T279),COLUMN(T279)-1,1,1),TRUE),"OK")&gt;0,"OK","NOK")),
              IF(T$8&gt;=VLOOKUP($A279,'2.2'!$D:$O,5,FALSE),"OK","NOK")),
         "")</f>
        <v/>
      </c>
      <c r="U279" s="1156" t="str">
        <f ca="1">IF(intern2!V115&gt;0,
        IF(U$166="X",
              IF(COUNTBLANK(INDIRECT(ADDRESS(ROW(U279),MATCH(U$167,$166:$166,0),1,1)&amp;":"&amp;ADDRESS(ROW(U279),COLUMN(U279)-1,1,1),TRUE))&gt;0,"",
                    IF(COUNTIF(INDIRECT(ADDRESS(ROW(U279),MATCH(U$167,$166:$166,0),1,1)&amp;":"&amp;ADDRESS(ROW(U279),COLUMN(U279)-1,1,1),TRUE),"OK")&gt;0,"OK","NOK")),
              IF(U$8&gt;=VLOOKUP($A279,'2.2'!$D:$O,5,FALSE),"OK","NOK")),
         "")</f>
        <v/>
      </c>
      <c r="V279" s="1156" t="str">
        <f ca="1">IF(intern2!W115&gt;0,
        IF(V$166="X",
              IF(COUNTBLANK(INDIRECT(ADDRESS(ROW(V279),MATCH(V$167,$166:$166,0),1,1)&amp;":"&amp;ADDRESS(ROW(V279),COLUMN(V279)-1,1,1),TRUE))&gt;0,"",
                    IF(COUNTIF(INDIRECT(ADDRESS(ROW(V279),MATCH(V$167,$166:$166,0),1,1)&amp;":"&amp;ADDRESS(ROW(V279),COLUMN(V279)-1,1,1),TRUE),"OK")&gt;0,"OK","NOK")),
              IF(V$8&gt;=VLOOKUP($A279,'2.2'!$D:$O,5,FALSE),"OK","NOK")),
         "")</f>
        <v/>
      </c>
      <c r="W279" s="1156" t="str">
        <f ca="1">IF(intern2!X115&gt;0,
        IF(W$166="X",
              IF(COUNTBLANK(INDIRECT(ADDRESS(ROW(W279),MATCH(W$167,$166:$166,0),1,1)&amp;":"&amp;ADDRESS(ROW(W279),COLUMN(W279)-1,1,1),TRUE))&gt;0,"",
                    IF(COUNTIF(INDIRECT(ADDRESS(ROW(W279),MATCH(W$167,$166:$166,0),1,1)&amp;":"&amp;ADDRESS(ROW(W279),COLUMN(W279)-1,1,1),TRUE),"OK")&gt;0,"OK","NOK")),
              IF(W$8&gt;=VLOOKUP($A279,'2.2'!$D:$O,5,FALSE),"OK","NOK")),
         "")</f>
        <v/>
      </c>
      <c r="X279" s="1156" t="str">
        <f ca="1">IF(intern2!Y115&gt;0,
        IF(X$166="X",
              IF(COUNTBLANK(INDIRECT(ADDRESS(ROW(X279),MATCH(X$167,$166:$166,0),1,1)&amp;":"&amp;ADDRESS(ROW(X279),COLUMN(X279)-1,1,1),TRUE))&gt;0,"",
                    IF(COUNTIF(INDIRECT(ADDRESS(ROW(X279),MATCH(X$167,$166:$166,0),1,1)&amp;":"&amp;ADDRESS(ROW(X279),COLUMN(X279)-1,1,1),TRUE),"OK")&gt;0,"OK","NOK")),
              IF(X$8&gt;=VLOOKUP($A279,'2.2'!$D:$O,5,FALSE),"OK","NOK")),
         "")</f>
        <v/>
      </c>
      <c r="Y279" s="1170" t="str">
        <f ca="1">IF(intern2!Z115&gt;0,
        IF(Y$166="X",
              IF(COUNTBLANK(INDIRECT(ADDRESS(ROW(Y279),MATCH(Y$167,$166:$166,0),1,1)&amp;":"&amp;ADDRESS(ROW(Y279),COLUMN(Y279)-1,1,1),TRUE))&gt;0,"",
                    IF(COUNTIF(INDIRECT(ADDRESS(ROW(Y279),MATCH(Y$167,$166:$166,0),1,1)&amp;":"&amp;ADDRESS(ROW(Y279),COLUMN(Y279)-1,1,1),TRUE),"OK")&gt;0,"OK","NOK")),
              IF(Y$8&gt;=VLOOKUP($A279,'2.2'!$D:$O,5,FALSE),"OK","NOK")),
         "")</f>
        <v/>
      </c>
      <c r="Z279" s="1269" t="str">
        <f ca="1">IF(intern2!AA115&gt;0,
        IF(Z$166="X",
              IF(COUNTBLANK(INDIRECT(ADDRESS(ROW(Z279),MATCH(Z$167,$166:$166,0),1,1)&amp;":"&amp;ADDRESS(ROW(Z279),COLUMN(Z279)-1,1,1),TRUE))&gt;0,"",
                    IF(COUNTIF(INDIRECT(ADDRESS(ROW(Z279),MATCH(Z$167,$166:$166,0),1,1)&amp;":"&amp;ADDRESS(ROW(Z279),COLUMN(Z279)-1,1,1),TRUE),"OK")&gt;0,"OK","NOK")),
              IF(Z$8&gt;=VLOOKUP($A279,'2.2'!$D:$O,5,FALSE),"OK","NOK")),
         "")</f>
        <v/>
      </c>
      <c r="AA279" s="1156" t="str">
        <f ca="1">IF(intern2!AB115&gt;0,
        IF(AA$166="X",
              IF(COUNTBLANK(INDIRECT(ADDRESS(ROW(AA279),MATCH(AA$167,$166:$166,0),1,1)&amp;":"&amp;ADDRESS(ROW(AA279),COLUMN(AA279)-1,1,1),TRUE))&gt;0,"",
                    IF(COUNTIF(INDIRECT(ADDRESS(ROW(AA279),MATCH(AA$167,$166:$166,0),1,1)&amp;":"&amp;ADDRESS(ROW(AA279),COLUMN(AA279)-1,1,1),TRUE),"OK")&gt;0,"OK","NOK")),
              IF(AA$8&gt;=VLOOKUP($A279,'2.2'!$D:$O,5,FALSE),"OK","NOK")),
         "")</f>
        <v/>
      </c>
      <c r="AB279" s="1156" t="str">
        <f ca="1">IF(intern2!AC115&gt;0,
        IF(AB$166="X",
              IF(COUNTBLANK(INDIRECT(ADDRESS(ROW(AB279),MATCH(AB$167,$166:$166,0),1,1)&amp;":"&amp;ADDRESS(ROW(AB279),COLUMN(AB279)-1,1,1),TRUE))&gt;0,"",
                    IF(COUNTIF(INDIRECT(ADDRESS(ROW(AB279),MATCH(AB$167,$166:$166,0),1,1)&amp;":"&amp;ADDRESS(ROW(AB279),COLUMN(AB279)-1,1,1),TRUE),"OK")&gt;0,"OK","NOK")),
              IF(AB$8&gt;=VLOOKUP($A279,'2.2'!$D:$O,5,FALSE),"OK","NOK")),
         "")</f>
        <v/>
      </c>
      <c r="AC279" s="1156" t="str">
        <f ca="1">IF(intern2!AD115&gt;0,
        IF(AC$166="X",
              IF(COUNTBLANK(INDIRECT(ADDRESS(ROW(AC279),MATCH(AC$167,$166:$166,0),1,1)&amp;":"&amp;ADDRESS(ROW(AC279),COLUMN(AC279)-1,1,1),TRUE))&gt;0,"",
                    IF(COUNTIF(INDIRECT(ADDRESS(ROW(AC279),MATCH(AC$167,$166:$166,0),1,1)&amp;":"&amp;ADDRESS(ROW(AC279),COLUMN(AC279)-1,1,1),TRUE),"OK")&gt;0,"OK","NOK")),
              IF(AC$8&gt;=VLOOKUP($A279,'2.2'!$D:$O,5,FALSE),"OK","NOK")),
         "")</f>
        <v/>
      </c>
      <c r="AD279" s="1156" t="str">
        <f ca="1">IF(intern2!AE115&gt;0,
        IF(AD$166="X",
              IF(COUNTBLANK(INDIRECT(ADDRESS(ROW(AD279),MATCH(AD$167,$166:$166,0),1,1)&amp;":"&amp;ADDRESS(ROW(AD279),COLUMN(AD279)-1,1,1),TRUE))&gt;0,"",
                    IF(COUNTIF(INDIRECT(ADDRESS(ROW(AD279),MATCH(AD$167,$166:$166,0),1,1)&amp;":"&amp;ADDRESS(ROW(AD279),COLUMN(AD279)-1,1,1),TRUE),"OK")&gt;0,"OK","NOK")),
              IF(AD$8&gt;=VLOOKUP($A279,'2.2'!$D:$O,5,FALSE),"OK","NOK")),
         "")</f>
        <v/>
      </c>
      <c r="AE279" s="1160" t="str">
        <f ca="1">IF(intern2!AF115&gt;0,
        IF(AE$166="X",
              IF(COUNTBLANK(INDIRECT(ADDRESS(ROW(AE279),MATCH(AE$167,$166:$166,0),1,1)&amp;":"&amp;ADDRESS(ROW(AE279),COLUMN(AE279)-1,1,1),TRUE))&gt;0,"",
                    IF(COUNTIF(INDIRECT(ADDRESS(ROW(AE279),MATCH(AE$167,$166:$166,0),1,1)&amp;":"&amp;ADDRESS(ROW(AE279),COLUMN(AE279)-1,1,1),TRUE),"OK")&gt;0,"OK","NOK")),
              IF(AE$8&gt;=VLOOKUP($A279,'2.2'!$D:$O,5,FALSE),"OK","NOK")),
         "")</f>
        <v/>
      </c>
      <c r="AF279" s="1269" t="str">
        <f ca="1">IF(intern2!AG115&gt;0,
        IF(AF$166="X",
              IF(COUNTBLANK(INDIRECT(ADDRESS(ROW(AF279),MATCH(AF$167,$166:$166,0),1,1)&amp;":"&amp;ADDRESS(ROW(AF279),COLUMN(AF279)-1,1,1),TRUE))&gt;0,"",
                    IF(COUNTIF(INDIRECT(ADDRESS(ROW(AF279),MATCH(AF$167,$166:$166,0),1,1)&amp;":"&amp;ADDRESS(ROW(AF279),COLUMN(AF279)-1,1,1),TRUE),"OK")&gt;0,"OK","NOK")),
              IF(AF$8&gt;=VLOOKUP($A279,'2.2'!$D:$O,5,FALSE),"OK","NOK")),
         "")</f>
        <v/>
      </c>
      <c r="AG279" s="1160" t="str">
        <f ca="1">IF(intern2!AH115&gt;0,
        IF(AG$166="X",
              IF(COUNTBLANK(INDIRECT(ADDRESS(ROW(AG279),MATCH(AG$167,$166:$166,0),1,1)&amp;":"&amp;ADDRESS(ROW(AG279),COLUMN(AG279)-1,1,1),TRUE))&gt;0,"",
                    IF(COUNTIF(INDIRECT(ADDRESS(ROW(AG279),MATCH(AG$167,$166:$166,0),1,1)&amp;":"&amp;ADDRESS(ROW(AG279),COLUMN(AG279)-1,1,1),TRUE),"OK")&gt;0,"OK","NOK")),
              IF(AG$8&gt;=VLOOKUP($A279,'2.2'!$D:$O,5,FALSE),"OK","NOK")),
         "")</f>
        <v/>
      </c>
      <c r="AH279" s="1160" t="str">
        <f ca="1">IF(intern2!AI115&gt;0,
        IF(AH$166="X",
              IF(COUNTBLANK(INDIRECT(ADDRESS(ROW(AH279),MATCH(AH$167,$166:$166,0),1,1)&amp;":"&amp;ADDRESS(ROW(AH279),COLUMN(AH279)-1,1,1),TRUE))&gt;0,"",
                    IF(COUNTIF(INDIRECT(ADDRESS(ROW(AH279),MATCH(AH$167,$166:$166,0),1,1)&amp;":"&amp;ADDRESS(ROW(AH279),COLUMN(AH279)-1,1,1),TRUE),"OK")&gt;0,"OK","NOK")),
              IF(AH$8&gt;=VLOOKUP($A279,'2.2'!$D:$O,5,FALSE),"OK","NOK")),
         "")</f>
        <v/>
      </c>
      <c r="AI279" s="1156" t="str">
        <f ca="1">IF(intern2!AJ115&gt;0,
        IF(AI$166="X",
              IF(COUNTBLANK(INDIRECT(ADDRESS(ROW(AI279),MATCH(AI$167,$166:$166,0),1,1)&amp;":"&amp;ADDRESS(ROW(AI279),COLUMN(AI279)-1,1,1),TRUE))&gt;0,"",
                    IF(COUNTIF(INDIRECT(ADDRESS(ROW(AI279),MATCH(AI$167,$166:$166,0),1,1)&amp;":"&amp;ADDRESS(ROW(AI279),COLUMN(AI279)-1,1,1),TRUE),"OK")&gt;0,"OK","NOK")),
              IF(AI$8&gt;=VLOOKUP($A279,'2.2'!$D:$O,5,FALSE),"OK","NOK")),
         "")</f>
        <v/>
      </c>
      <c r="AJ279" s="1156" t="str">
        <f ca="1">IF(intern2!AK115&gt;0,
        IF(AJ$166="X",
              IF(COUNTBLANK(INDIRECT(ADDRESS(ROW(AJ279),MATCH(AJ$167,$166:$166,0),1,1)&amp;":"&amp;ADDRESS(ROW(AJ279),COLUMN(AJ279)-1,1,1),TRUE))&gt;0,"",
                    IF(COUNTIF(INDIRECT(ADDRESS(ROW(AJ279),MATCH(AJ$167,$166:$166,0),1,1)&amp;":"&amp;ADDRESS(ROW(AJ279),COLUMN(AJ279)-1,1,1),TRUE),"OK")&gt;0,"OK","NOK")),
              IF(AJ$8&gt;=VLOOKUP($A279,'2.2'!$D:$O,5,FALSE),"OK","NOK")),
         "")</f>
        <v/>
      </c>
      <c r="AK279" s="1156" t="str">
        <f ca="1">IF(intern2!AL115&gt;0,
        IF(AK$166="X",
              IF(COUNTBLANK(INDIRECT(ADDRESS(ROW(AK279),MATCH(AK$167,$166:$166,0),1,1)&amp;":"&amp;ADDRESS(ROW(AK279),COLUMN(AK279)-1,1,1),TRUE))&gt;0,"",
                    IF(COUNTIF(INDIRECT(ADDRESS(ROW(AK279),MATCH(AK$167,$166:$166,0),1,1)&amp;":"&amp;ADDRESS(ROW(AK279),COLUMN(AK279)-1,1,1),TRUE),"OK")&gt;0,"OK","NOK")),
              IF(AK$8&gt;=VLOOKUP($A279,'2.2'!$D:$O,5,FALSE),"OK","NOK")),
         "")</f>
        <v/>
      </c>
      <c r="AL279" s="1156" t="str">
        <f ca="1">IF(intern2!AM115&gt;0,
        IF(AL$166="X",
              IF(COUNTBLANK(INDIRECT(ADDRESS(ROW(AL279),MATCH(AL$167,$166:$166,0),1,1)&amp;":"&amp;ADDRESS(ROW(AL279),COLUMN(AL279)-1,1,1),TRUE))&gt;0,"",
                    IF(COUNTIF(INDIRECT(ADDRESS(ROW(AL279),MATCH(AL$167,$166:$166,0),1,1)&amp;":"&amp;ADDRESS(ROW(AL279),COLUMN(AL279)-1,1,1),TRUE),"OK")&gt;0,"OK","NOK")),
              IF(AL$8&gt;=VLOOKUP($A279,'2.2'!$D:$O,5,FALSE),"OK","NOK")),
         "")</f>
        <v/>
      </c>
      <c r="AM279" s="1269" t="str">
        <f ca="1">IF(intern2!AN115&gt;0,
        IF(AM$166="X",
              IF(COUNTBLANK(INDIRECT(ADDRESS(ROW(AM279),MATCH(AM$167,$166:$166,0),1,1)&amp;":"&amp;ADDRESS(ROW(AM279),COLUMN(AM279)-1,1,1),TRUE))&gt;0,"",
                    IF(COUNTIF(INDIRECT(ADDRESS(ROW(AM279),MATCH(AM$167,$166:$166,0),1,1)&amp;":"&amp;ADDRESS(ROW(AM279),COLUMN(AM279)-1,1,1),TRUE),"OK")&gt;0,"OK","NOK")),
              IF(AM$8&gt;=VLOOKUP($A279,'2.2'!$D:$O,5,FALSE),"OK","NOK")),
         "")</f>
        <v/>
      </c>
      <c r="AN279" s="1170" t="str">
        <f ca="1">IF(intern2!AO115&gt;0,
        IF(AN$166="X",
              IF(COUNTBLANK(INDIRECT(ADDRESS(ROW(AN279),MATCH(AN$167,$166:$166,0),1,1)&amp;":"&amp;ADDRESS(ROW(AN279),COLUMN(AN279)-1,1,1),TRUE))&gt;0,"",
                    IF(COUNTIF(INDIRECT(ADDRESS(ROW(AN279),MATCH(AN$167,$166:$166,0),1,1)&amp;":"&amp;ADDRESS(ROW(AN279),COLUMN(AN279)-1,1,1),TRUE),"OK")&gt;0,"OK","NOK")),
              IF(AN$8&gt;=VLOOKUP($A279,'2.2'!$D:$O,5,FALSE),"OK","NOK")),
         "")</f>
        <v/>
      </c>
      <c r="AO279" s="1156" t="str">
        <f ca="1">IF(intern2!AP115&gt;0,
        IF(AO$166="X",
              IF(COUNTBLANK(INDIRECT(ADDRESS(ROW(AO279),MATCH(AO$167,$166:$166,0),1,1)&amp;":"&amp;ADDRESS(ROW(AO279),COLUMN(AO279)-1,1,1),TRUE))&gt;0,"",
                    IF(COUNTIF(INDIRECT(ADDRESS(ROW(AO279),MATCH(AO$167,$166:$166,0),1,1)&amp;":"&amp;ADDRESS(ROW(AO279),COLUMN(AO279)-1,1,1),TRUE),"OK")&gt;0,"OK","NOK")),
              IF(AO$8&gt;=VLOOKUP($A279,'2.2'!$D:$O,5,FALSE),"OK","NOK")),
         "")</f>
        <v/>
      </c>
      <c r="AP279" s="1156" t="str">
        <f ca="1">IF(intern2!AQ115&gt;0,
        IF(AP$166="X",
              IF(COUNTBLANK(INDIRECT(ADDRESS(ROW(AP279),MATCH(AP$167,$166:$166,0),1,1)&amp;":"&amp;ADDRESS(ROW(AP279),COLUMN(AP279)-1,1,1),TRUE))&gt;0,"",
                    IF(COUNTIF(INDIRECT(ADDRESS(ROW(AP279),MATCH(AP$167,$166:$166,0),1,1)&amp;":"&amp;ADDRESS(ROW(AP279),COLUMN(AP279)-1,1,1),TRUE),"OK")&gt;0,"OK","NOK")),
              IF(AP$8&gt;=VLOOKUP($A279,'2.2'!$D:$O,5,FALSE),"OK","NOK")),
         "")</f>
        <v/>
      </c>
      <c r="AQ279" s="1269" t="str">
        <f ca="1">IF(intern2!AR115&gt;0,
        IF(AQ$166="X",
              IF(COUNTBLANK(INDIRECT(ADDRESS(ROW(AQ279),MATCH(AQ$167,$166:$166,0),1,1)&amp;":"&amp;ADDRESS(ROW(AQ279),COLUMN(AQ279)-1,1,1),TRUE))&gt;0,"",
                    IF(COUNTIF(INDIRECT(ADDRESS(ROW(AQ279),MATCH(AQ$167,$166:$166,0),1,1)&amp;":"&amp;ADDRESS(ROW(AQ279),COLUMN(AQ279)-1,1,1),TRUE),"OK")&gt;0,"OK","NOK")),
              IF(AQ$8&gt;=VLOOKUP($A279,'2.2'!$D:$O,5,FALSE),"OK","NOK")),
         "")</f>
        <v/>
      </c>
      <c r="AR279" s="1156" t="str">
        <f ca="1">IF(intern2!AS115&gt;0,
        IF(AR$166="X",
              IF(COUNTBLANK(INDIRECT(ADDRESS(ROW(AR279),MATCH(AR$167,$166:$166,0),1,1)&amp;":"&amp;ADDRESS(ROW(AR279),COLUMN(AR279)-1,1,1),TRUE))&gt;0,"",
                    IF(COUNTIF(INDIRECT(ADDRESS(ROW(AR279),MATCH(AR$167,$166:$166,0),1,1)&amp;":"&amp;ADDRESS(ROW(AR279),COLUMN(AR279)-1,1,1),TRUE),"OK")&gt;0,"OK","NOK")),
              IF(AR$8&gt;=VLOOKUP($A279,'2.2'!$D:$O,5,FALSE),"OK","NOK")),
         "")</f>
        <v/>
      </c>
      <c r="AS279" s="1156" t="str">
        <f ca="1">IF(intern2!AT115&gt;0,
        IF(AS$166="X",
              IF(COUNTBLANK(INDIRECT(ADDRESS(ROW(AS279),MATCH(AS$167,$166:$166,0),1,1)&amp;":"&amp;ADDRESS(ROW(AS279),COLUMN(AS279)-1,1,1),TRUE))&gt;0,"",
                    IF(COUNTIF(INDIRECT(ADDRESS(ROW(AS279),MATCH(AS$167,$166:$166,0),1,1)&amp;":"&amp;ADDRESS(ROW(AS279),COLUMN(AS279)-1,1,1),TRUE),"OK")&gt;0,"OK","NOK")),
              IF(AS$8&gt;=VLOOKUP($A279,'2.2'!$D:$O,5,FALSE),"OK","NOK")),
         "")</f>
        <v/>
      </c>
      <c r="AT279" s="1269" t="str">
        <f ca="1">IF(intern2!AU115&gt;0,
        IF(AT$166="X",
              IF(COUNTBLANK(INDIRECT(ADDRESS(ROW(AT279),MATCH(AT$167,$166:$166,0),1,1)&amp;":"&amp;ADDRESS(ROW(AT279),COLUMN(AT279)-1,1,1),TRUE))&gt;0,"",
                    IF(COUNTIF(INDIRECT(ADDRESS(ROW(AT279),MATCH(AT$167,$166:$166,0),1,1)&amp;":"&amp;ADDRESS(ROW(AT279),COLUMN(AT279)-1,1,1),TRUE),"OK")&gt;0,"OK","NOK")),
              IF(AT$8&gt;=VLOOKUP($A279,'2.2'!$D:$O,5,FALSE),"OK","NOK")),
         "")</f>
        <v/>
      </c>
      <c r="AU279" s="1156" t="str">
        <f ca="1">IF(intern2!AV115&gt;0,
        IF(AU$166="X",
              IF(COUNTBLANK(INDIRECT(ADDRESS(ROW(AU279),MATCH(AU$167,$166:$166,0),1,1)&amp;":"&amp;ADDRESS(ROW(AU279),COLUMN(AU279)-1,1,1),TRUE))&gt;0,"",
                    IF(COUNTIF(INDIRECT(ADDRESS(ROW(AU279),MATCH(AU$167,$166:$166,0),1,1)&amp;":"&amp;ADDRESS(ROW(AU279),COLUMN(AU279)-1,1,1),TRUE),"OK")&gt;0,"OK","NOK")),
              IF(AU$8&gt;=VLOOKUP($A279,'2.2'!$D:$O,5,FALSE),"OK","NOK")),
         "")</f>
        <v/>
      </c>
      <c r="AV279" s="1156" t="str">
        <f ca="1">IF(intern2!AW115&gt;0,
        IF(AV$166="X",
              IF(COUNTBLANK(INDIRECT(ADDRESS(ROW(AV279),MATCH(AV$167,$166:$166,0),1,1)&amp;":"&amp;ADDRESS(ROW(AV279),COLUMN(AV279)-1,1,1),TRUE))&gt;0,"",
                    IF(COUNTIF(INDIRECT(ADDRESS(ROW(AV279),MATCH(AV$167,$166:$166,0),1,1)&amp;":"&amp;ADDRESS(ROW(AV279),COLUMN(AV279)-1,1,1),TRUE),"OK")&gt;0,"OK","NOK")),
              IF(AV$8&gt;=VLOOKUP($A279,'2.2'!$D:$O,5,FALSE),"OK","NOK")),
         "")</f>
        <v/>
      </c>
      <c r="AW279" s="1156" t="str">
        <f ca="1">IF(intern2!AX115&gt;0,
        IF(AW$166="X",
              IF(COUNTBLANK(INDIRECT(ADDRESS(ROW(AW279),MATCH(AW$167,$166:$166,0),1,1)&amp;":"&amp;ADDRESS(ROW(AW279),COLUMN(AW279)-1,1,1),TRUE))&gt;0,"",
                    IF(COUNTIF(INDIRECT(ADDRESS(ROW(AW279),MATCH(AW$167,$166:$166,0),1,1)&amp;":"&amp;ADDRESS(ROW(AW279),COLUMN(AW279)-1,1,1),TRUE),"OK")&gt;0,"OK","NOK")),
              IF(AW$8&gt;=VLOOKUP($A279,'2.2'!$D:$O,5,FALSE),"OK","NOK")),
         "")</f>
        <v/>
      </c>
      <c r="AX279" s="1156" t="str">
        <f ca="1">IF(intern2!AY115&gt;0,
        IF(AX$166="X",
              IF(COUNTBLANK(INDIRECT(ADDRESS(ROW(AX279),MATCH(AX$167,$166:$166,0),1,1)&amp;":"&amp;ADDRESS(ROW(AX279),COLUMN(AX279)-1,1,1),TRUE))&gt;0,"",
                    IF(COUNTIF(INDIRECT(ADDRESS(ROW(AX279),MATCH(AX$167,$166:$166,0),1,1)&amp;":"&amp;ADDRESS(ROW(AX279),COLUMN(AX279)-1,1,1),TRUE),"OK")&gt;0,"OK","NOK")),
              IF(AX$8&gt;=VLOOKUP($A279,'2.2'!$D:$O,5,FALSE),"OK","NOK")),
         "")</f>
        <v/>
      </c>
      <c r="AY279" s="1156" t="str">
        <f ca="1">IF(intern2!AZ115&gt;0,
        IF(AY$166="X",
              IF(COUNTBLANK(INDIRECT(ADDRESS(ROW(AY279),MATCH(AY$167,$166:$166,0),1,1)&amp;":"&amp;ADDRESS(ROW(AY279),COLUMN(AY279)-1,1,1),TRUE))&gt;0,"",
                    IF(COUNTIF(INDIRECT(ADDRESS(ROW(AY279),MATCH(AY$167,$166:$166,0),1,1)&amp;":"&amp;ADDRESS(ROW(AY279),COLUMN(AY279)-1,1,1),TRUE),"OK")&gt;0,"OK","NOK")),
              IF(AY$8&gt;=VLOOKUP($A279,'2.2'!$D:$O,5,FALSE),"OK","NOK")),
         "")</f>
        <v/>
      </c>
      <c r="AZ279" s="1269" t="str">
        <f ca="1">IF(intern2!BA115&gt;0,
        IF(AZ$166="X",
              IF(COUNTBLANK(INDIRECT(ADDRESS(ROW(AZ279),MATCH(AZ$167,$166:$166,0),1,1)&amp;":"&amp;ADDRESS(ROW(AZ279),COLUMN(AZ279)-1,1,1),TRUE))&gt;0,"",
                    IF(COUNTIF(INDIRECT(ADDRESS(ROW(AZ279),MATCH(AZ$167,$166:$166,0),1,1)&amp;":"&amp;ADDRESS(ROW(AZ279),COLUMN(AZ279)-1,1,1),TRUE),"OK")&gt;0,"OK","NOK")),
              IF(AZ$8&gt;=VLOOKUP($A279,'2.2'!$D:$O,5,FALSE),"OK","NOK")),
         "")</f>
        <v/>
      </c>
      <c r="BA279" s="1156" t="str">
        <f ca="1">IF(intern2!BB115&gt;0,
        IF(BA$166="X",
              IF(COUNTBLANK(INDIRECT(ADDRESS(ROW(BA279),MATCH(BA$167,$166:$166,0),1,1)&amp;":"&amp;ADDRESS(ROW(BA279),COLUMN(BA279)-1,1,1),TRUE))&gt;0,"",
                    IF(COUNTIF(INDIRECT(ADDRESS(ROW(BA279),MATCH(BA$167,$166:$166,0),1,1)&amp;":"&amp;ADDRESS(ROW(BA279),COLUMN(BA279)-1,1,1),TRUE),"OK")&gt;0,"OK","NOK")),
              IF(BA$8&gt;=VLOOKUP($A279,'2.2'!$D:$O,5,FALSE),"OK","NOK")),
         "")</f>
        <v/>
      </c>
      <c r="BB279" s="1156" t="str">
        <f ca="1">IF(intern2!BC115&gt;0,
        IF(BB$166="X",
              IF(COUNTBLANK(INDIRECT(ADDRESS(ROW(BB279),MATCH(BB$167,$166:$166,0),1,1)&amp;":"&amp;ADDRESS(ROW(BB279),COLUMN(BB279)-1,1,1),TRUE))&gt;0,"",
                    IF(COUNTIF(INDIRECT(ADDRESS(ROW(BB279),MATCH(BB$167,$166:$166,0),1,1)&amp;":"&amp;ADDRESS(ROW(BB279),COLUMN(BB279)-1,1,1),TRUE),"OK")&gt;0,"OK","NOK")),
              IF(BB$8&gt;=VLOOKUP($A279,'2.2'!$D:$O,5,FALSE),"OK","NOK")),
         "")</f>
        <v/>
      </c>
      <c r="BC279" s="1156" t="str">
        <f ca="1">IF(intern2!BD115&gt;0,
        IF(BC$166="X",
              IF(COUNTBLANK(INDIRECT(ADDRESS(ROW(BC279),MATCH(BC$167,$166:$166,0),1,1)&amp;":"&amp;ADDRESS(ROW(BC279),COLUMN(BC279)-1,1,1),TRUE))&gt;0,"",
                    IF(COUNTIF(INDIRECT(ADDRESS(ROW(BC279),MATCH(BC$167,$166:$166,0),1,1)&amp;":"&amp;ADDRESS(ROW(BC279),COLUMN(BC279)-1,1,1),TRUE),"OK")&gt;0,"OK","NOK")),
              IF(BC$8&gt;=VLOOKUP($A279,'2.2'!$D:$O,5,FALSE),"OK","NOK")),
         "")</f>
        <v/>
      </c>
      <c r="BD279" s="1156" t="str">
        <f ca="1">IF(intern2!BE115&gt;0,
        IF(BD$166="X",
              IF(COUNTBLANK(INDIRECT(ADDRESS(ROW(BD279),MATCH(BD$167,$166:$166,0),1,1)&amp;":"&amp;ADDRESS(ROW(BD279),COLUMN(BD279)-1,1,1),TRUE))&gt;0,"",
                    IF(COUNTIF(INDIRECT(ADDRESS(ROW(BD279),MATCH(BD$167,$166:$166,0),1,1)&amp;":"&amp;ADDRESS(ROW(BD279),COLUMN(BD279)-1,1,1),TRUE),"OK")&gt;0,"OK","NOK")),
              IF(BD$8&gt;=VLOOKUP($A279,'2.2'!$D:$O,5,FALSE),"OK","NOK")),
         "")</f>
        <v/>
      </c>
      <c r="BE279" s="1156" t="str">
        <f ca="1">IF(intern2!BF115&gt;0,
        IF(BE$166="X",
              IF(COUNTBLANK(INDIRECT(ADDRESS(ROW(BE279),MATCH(BE$167,$166:$166,0),1,1)&amp;":"&amp;ADDRESS(ROW(BE279),COLUMN(BE279)-1,1,1),TRUE))&gt;0,"",
                    IF(COUNTIF(INDIRECT(ADDRESS(ROW(BE279),MATCH(BE$167,$166:$166,0),1,1)&amp;":"&amp;ADDRESS(ROW(BE279),COLUMN(BE279)-1,1,1),TRUE),"OK")&gt;0,"OK","NOK")),
              IF(BE$8&gt;=VLOOKUP($A279,'2.2'!$D:$O,5,FALSE),"OK","NOK")),
         "")</f>
        <v/>
      </c>
      <c r="BF279" s="1170" t="str">
        <f ca="1">IF(intern2!BG115&gt;0,
        IF(BF$166="X",
              IF(COUNTBLANK(INDIRECT(ADDRESS(ROW(BF279),MATCH(BF$167,$166:$166,0),1,1)&amp;":"&amp;ADDRESS(ROW(BF279),COLUMN(BF279)-1,1,1),TRUE))&gt;0,"",
                    IF(COUNTIF(INDIRECT(ADDRESS(ROW(BF279),MATCH(BF$167,$166:$166,0),1,1)&amp;":"&amp;ADDRESS(ROW(BF279),COLUMN(BF279)-1,1,1),TRUE),"OK")&gt;0,"OK","NOK")),
              IF(BF$8&gt;=VLOOKUP($A279,'2.2'!$D:$O,5,FALSE),"OK","NOK")),
         "")</f>
        <v/>
      </c>
      <c r="BG279" s="1269" t="str">
        <f ca="1">IF(intern2!BH115&gt;0,
        IF(BG$166="X",
              IF(COUNTBLANK(INDIRECT(ADDRESS(ROW(BG279),MATCH(BG$167,$166:$166,0),1,1)&amp;":"&amp;ADDRESS(ROW(BG279),COLUMN(BG279)-1,1,1),TRUE))&gt;0,"",
                    IF(COUNTIF(INDIRECT(ADDRESS(ROW(BG279),MATCH(BG$167,$166:$166,0),1,1)&amp;":"&amp;ADDRESS(ROW(BG279),COLUMN(BG279)-1,1,1),TRUE),"OK")&gt;0,"OK","NOK")),
              IF(BG$8&gt;=VLOOKUP($A279,'2.2'!$D:$O,5,FALSE),"OK","NOK")),
         "")</f>
        <v/>
      </c>
      <c r="BH279" s="1176" t="str">
        <f t="shared" ca="1" si="77"/>
        <v>NOK</v>
      </c>
      <c r="BI279" s="1176"/>
    </row>
    <row r="280" spans="1:61" x14ac:dyDescent="0.25">
      <c r="A280" s="1181" t="str">
        <f t="shared" ref="A280:B280" si="124">+A120</f>
        <v>BEW7.2</v>
      </c>
      <c r="B280" s="1180" t="str">
        <f t="shared" si="124"/>
        <v>Prima protesi del ginocchio</v>
      </c>
      <c r="C280" s="1156" t="str">
        <f ca="1">IF(intern2!D116&gt;0,
        IF(C$166="X",
              IF(COUNTBLANK(INDIRECT(ADDRESS(ROW(C280),MATCH(C$167,$166:$166,0),1,1)&amp;":"&amp;ADDRESS(ROW(C280),COLUMN(C280)-1,1,1),TRUE))&gt;0,"",
                    IF(COUNTIF(INDIRECT(ADDRESS(ROW(C280),MATCH(C$167,$166:$166,0),1,1)&amp;":"&amp;ADDRESS(ROW(C280),COLUMN(C280)-1,1,1),TRUE),"OK")&gt;0,"OK","NOK")),
              IF(C$8&gt;=VLOOKUP($A280,'2.2'!$D:$O,5,FALSE),"OK","NOK")),
         "")</f>
        <v/>
      </c>
      <c r="D280" s="1156" t="str">
        <f ca="1">IF(intern2!E116&gt;0,
        IF(D$166="X",
              IF(COUNTBLANK(INDIRECT(ADDRESS(ROW(D280),MATCH(D$167,$166:$166,0),1,1)&amp;":"&amp;ADDRESS(ROW(D280),COLUMN(D280)-1,1,1),TRUE))&gt;0,"",
                    IF(COUNTIF(INDIRECT(ADDRESS(ROW(D280),MATCH(D$167,$166:$166,0),1,1)&amp;":"&amp;ADDRESS(ROW(D280),COLUMN(D280)-1,1,1),TRUE),"OK")&gt;0,"OK","NOK")),
              IF(D$8&gt;=VLOOKUP($A280,'2.2'!$D:$O,5,FALSE),"OK","NOK")),
         "")</f>
        <v/>
      </c>
      <c r="E280" s="1156" t="str">
        <f ca="1">IF(intern2!F116&gt;0,
        IF(E$166="X",
              IF(COUNTBLANK(INDIRECT(ADDRESS(ROW(E280),MATCH(E$167,$166:$166,0),1,1)&amp;":"&amp;ADDRESS(ROW(E280),COLUMN(E280)-1,1,1),TRUE))&gt;0,"",
                    IF(COUNTIF(INDIRECT(ADDRESS(ROW(E280),MATCH(E$167,$166:$166,0),1,1)&amp;":"&amp;ADDRESS(ROW(E280),COLUMN(E280)-1,1,1),TRUE),"OK")&gt;0,"OK","NOK")),
              IF(E$8&gt;=VLOOKUP($A280,'2.2'!$D:$O,5,FALSE),"OK","NOK")),
         "")</f>
        <v/>
      </c>
      <c r="F280" s="1156" t="str">
        <f ca="1">IF(intern2!G116&gt;0,
        IF(F$166="X",
              IF(COUNTBLANK(INDIRECT(ADDRESS(ROW(F280),MATCH(F$167,$166:$166,0),1,1)&amp;":"&amp;ADDRESS(ROW(F280),COLUMN(F280)-1,1,1),TRUE))&gt;0,"",
                    IF(COUNTIF(INDIRECT(ADDRESS(ROW(F280),MATCH(F$167,$166:$166,0),1,1)&amp;":"&amp;ADDRESS(ROW(F280),COLUMN(F280)-1,1,1),TRUE),"OK")&gt;0,"OK","NOK")),
              IF(F$8&gt;=VLOOKUP($A280,'2.2'!$D:$O,5,FALSE),"OK","NOK")),
         "")</f>
        <v/>
      </c>
      <c r="G280" s="1156" t="str">
        <f ca="1">IF(intern2!H116&gt;0,
        IF(G$166="X",
              IF(COUNTBLANK(INDIRECT(ADDRESS(ROW(G280),MATCH(G$167,$166:$166,0),1,1)&amp;":"&amp;ADDRESS(ROW(G280),COLUMN(G280)-1,1,1),TRUE))&gt;0,"",
                    IF(COUNTIF(INDIRECT(ADDRESS(ROW(G280),MATCH(G$167,$166:$166,0),1,1)&amp;":"&amp;ADDRESS(ROW(G280),COLUMN(G280)-1,1,1),TRUE),"OK")&gt;0,"OK","NOK")),
              IF(G$8&gt;=VLOOKUP($A280,'2.2'!$D:$O,5,FALSE),"OK","NOK")),
         "")</f>
        <v/>
      </c>
      <c r="H280" s="1156" t="str">
        <f ca="1">IF(intern2!I116&gt;0,
        IF(H$166="X",
              IF(COUNTBLANK(INDIRECT(ADDRESS(ROW(H280),MATCH(H$167,$166:$166,0),1,1)&amp;":"&amp;ADDRESS(ROW(H280),COLUMN(H280)-1,1,1),TRUE))&gt;0,"",
                    IF(COUNTIF(INDIRECT(ADDRESS(ROW(H280),MATCH(H$167,$166:$166,0),1,1)&amp;":"&amp;ADDRESS(ROW(H280),COLUMN(H280)-1,1,1),TRUE),"OK")&gt;0,"OK","NOK")),
              IF(H$8&gt;=VLOOKUP($A280,'2.2'!$D:$O,5,FALSE),"OK","NOK")),
         "")</f>
        <v/>
      </c>
      <c r="I280" s="1269" t="str">
        <f ca="1">IF(intern2!J116&gt;0,
        IF(I$166="X",
              IF(COUNTBLANK(INDIRECT(ADDRESS(ROW(I280),MATCH(I$167,$166:$166,0),1,1)&amp;":"&amp;ADDRESS(ROW(I280),COLUMN(I280)-1,1,1),TRUE))&gt;0,"",
                    IF(COUNTIF(INDIRECT(ADDRESS(ROW(I280),MATCH(I$167,$166:$166,0),1,1)&amp;":"&amp;ADDRESS(ROW(I280),COLUMN(I280)-1,1,1),TRUE),"OK")&gt;0,"OK","NOK")),
              IF(I$8&gt;=VLOOKUP($A280,'2.2'!$D:$O,5,FALSE),"OK","NOK")),
         "")</f>
        <v/>
      </c>
      <c r="J280" s="1159" t="str">
        <f ca="1">IF(intern2!K116&gt;0,
        IF(J$166="X",
              IF(COUNTBLANK(INDIRECT(ADDRESS(ROW(J280),MATCH(J$167,$166:$166,0),1,1)&amp;":"&amp;ADDRESS(ROW(J280),COLUMN(J280)-1,1,1),TRUE))&gt;0,"",
                    IF(COUNTIF(INDIRECT(ADDRESS(ROW(J280),MATCH(J$167,$166:$166,0),1,1)&amp;":"&amp;ADDRESS(ROW(J280),COLUMN(J280)-1,1,1),TRUE),"OK")&gt;0,"OK","NOK")),
              IF(J$8&gt;=VLOOKUP($A280,'2.2'!$D:$O,5,FALSE),"OK","NOK")),
         "")</f>
        <v/>
      </c>
      <c r="K280" s="1156" t="str">
        <f ca="1">IF(intern2!L116&gt;0,
        IF(K$166="X",
              IF(COUNTBLANK(INDIRECT(ADDRESS(ROW(K280),MATCH(K$167,$166:$166,0),1,1)&amp;":"&amp;ADDRESS(ROW(K280),COLUMN(K280)-1,1,1),TRUE))&gt;0,"",
                    IF(COUNTIF(INDIRECT(ADDRESS(ROW(K280),MATCH(K$167,$166:$166,0),1,1)&amp;":"&amp;ADDRESS(ROW(K280),COLUMN(K280)-1,1,1),TRUE),"OK")&gt;0,"OK","NOK")),
              IF(K$8&gt;=VLOOKUP($A280,'2.2'!$D:$O,5,FALSE),"OK","NOK")),
         "")</f>
        <v/>
      </c>
      <c r="L280" s="1156" t="str">
        <f ca="1">IF(intern2!M116&gt;0,
        IF(L$166="X",
              IF(COUNTBLANK(INDIRECT(ADDRESS(ROW(L280),MATCH(L$167,$166:$166,0),1,1)&amp;":"&amp;ADDRESS(ROW(L280),COLUMN(L280)-1,1,1),TRUE))&gt;0,"",
                    IF(COUNTIF(INDIRECT(ADDRESS(ROW(L280),MATCH(L$167,$166:$166,0),1,1)&amp;":"&amp;ADDRESS(ROW(L280),COLUMN(L280)-1,1,1),TRUE),"OK")&gt;0,"OK","NOK")),
              IF(L$8&gt;=VLOOKUP($A280,'2.2'!$D:$O,5,FALSE),"OK","NOK")),
         "")</f>
        <v/>
      </c>
      <c r="M280" s="1156" t="str">
        <f ca="1">IF(intern2!N116&gt;0,
        IF(M$166="X",
              IF(COUNTBLANK(INDIRECT(ADDRESS(ROW(M280),MATCH(M$167,$166:$166,0),1,1)&amp;":"&amp;ADDRESS(ROW(M280),COLUMN(M280)-1,1,1),TRUE))&gt;0,"",
                    IF(COUNTIF(INDIRECT(ADDRESS(ROW(M280),MATCH(M$167,$166:$166,0),1,1)&amp;":"&amp;ADDRESS(ROW(M280),COLUMN(M280)-1,1,1),TRUE),"OK")&gt;0,"OK","NOK")),
              IF(M$8&gt;=VLOOKUP($A280,'2.2'!$D:$O,5,FALSE),"OK","NOK")),
         "")</f>
        <v/>
      </c>
      <c r="N280" s="1156" t="str">
        <f ca="1">IF(intern2!O116&gt;0,
        IF(N$166="X",
              IF(COUNTBLANK(INDIRECT(ADDRESS(ROW(N280),MATCH(N$167,$166:$166,0),1,1)&amp;":"&amp;ADDRESS(ROW(N280),COLUMN(N280)-1,1,1),TRUE))&gt;0,"",
                    IF(COUNTIF(INDIRECT(ADDRESS(ROW(N280),MATCH(N$167,$166:$166,0),1,1)&amp;":"&amp;ADDRESS(ROW(N280),COLUMN(N280)-1,1,1),TRUE),"OK")&gt;0,"OK","NOK")),
              IF(N$8&gt;=VLOOKUP($A280,'2.2'!$D:$O,5,FALSE),"OK","NOK")),
         "")</f>
        <v>NOK</v>
      </c>
      <c r="O280" s="1156" t="str">
        <f ca="1">IF(intern2!P116&gt;0,
        IF(O$166="X",
              IF(COUNTBLANK(INDIRECT(ADDRESS(ROW(O280),MATCH(O$167,$166:$166,0),1,1)&amp;":"&amp;ADDRESS(ROW(O280),COLUMN(O280)-1,1,1),TRUE))&gt;0,"",
                    IF(COUNTIF(INDIRECT(ADDRESS(ROW(O280),MATCH(O$167,$166:$166,0),1,1)&amp;":"&amp;ADDRESS(ROW(O280),COLUMN(O280)-1,1,1),TRUE),"OK")&gt;0,"OK","NOK")),
              IF(O$8&gt;=VLOOKUP($A280,'2.2'!$D:$O,5,FALSE),"OK","NOK")),
         "")</f>
        <v/>
      </c>
      <c r="P280" s="1156" t="str">
        <f ca="1">IF(intern2!Q116&gt;0,
        IF(P$166="X",
              IF(COUNTBLANK(INDIRECT(ADDRESS(ROW(P280),MATCH(P$167,$166:$166,0),1,1)&amp;":"&amp;ADDRESS(ROW(P280),COLUMN(P280)-1,1,1),TRUE))&gt;0,"",
                    IF(COUNTIF(INDIRECT(ADDRESS(ROW(P280),MATCH(P$167,$166:$166,0),1,1)&amp;":"&amp;ADDRESS(ROW(P280),COLUMN(P280)-1,1,1),TRUE),"OK")&gt;0,"OK","NOK")),
              IF(P$8&gt;=VLOOKUP($A280,'2.2'!$D:$O,5,FALSE),"OK","NOK")),
         "")</f>
        <v/>
      </c>
      <c r="Q280" s="1156" t="str">
        <f ca="1">IF(intern2!R116&gt;0,
        IF(Q$166="X",
              IF(COUNTBLANK(INDIRECT(ADDRESS(ROW(Q280),MATCH(Q$167,$166:$166,0),1,1)&amp;":"&amp;ADDRESS(ROW(Q280),COLUMN(Q280)-1,1,1),TRUE))&gt;0,"",
                    IF(COUNTIF(INDIRECT(ADDRESS(ROW(Q280),MATCH(Q$167,$166:$166,0),1,1)&amp;":"&amp;ADDRESS(ROW(Q280),COLUMN(Q280)-1,1,1),TRUE),"OK")&gt;0,"OK","NOK")),
              IF(Q$8&gt;=VLOOKUP($A280,'2.2'!$D:$O,5,FALSE),"OK","NOK")),
         "")</f>
        <v/>
      </c>
      <c r="R280" s="1159" t="str">
        <f ca="1">IF(intern2!S116&gt;0,
        IF(R$166="X",
              IF(COUNTBLANK(INDIRECT(ADDRESS(ROW(R280),MATCH(R$167,$166:$166,0),1,1)&amp;":"&amp;ADDRESS(ROW(R280),COLUMN(R280)-1,1,1),TRUE))&gt;0,"",
                    IF(COUNTIF(INDIRECT(ADDRESS(ROW(R280),MATCH(R$167,$166:$166,0),1,1)&amp;":"&amp;ADDRESS(ROW(R280),COLUMN(R280)-1,1,1),TRUE),"OK")&gt;0,"OK","NOK")),
              IF(R$8&gt;=VLOOKUP($A280,'2.2'!$D:$O,5,FALSE),"OK","NOK")),
         "")</f>
        <v/>
      </c>
      <c r="S280" s="1159" t="str">
        <f ca="1">IF(intern2!T116&gt;0,
        IF(S$166="X",
              IF(COUNTBLANK(INDIRECT(ADDRESS(ROW(S280),MATCH(S$167,$166:$166,0),1,1)&amp;":"&amp;ADDRESS(ROW(S280),COLUMN(S280)-1,1,1),TRUE))&gt;0,"",
                    IF(COUNTIF(INDIRECT(ADDRESS(ROW(S280),MATCH(S$167,$166:$166,0),1,1)&amp;":"&amp;ADDRESS(ROW(S280),COLUMN(S280)-1,1,1),TRUE),"OK")&gt;0,"OK","NOK")),
              IF(S$8&gt;=VLOOKUP($A280,'2.2'!$D:$O,5,FALSE),"OK","NOK")),
         "")</f>
        <v/>
      </c>
      <c r="T280" s="1156" t="str">
        <f ca="1">IF(intern2!U116&gt;0,
        IF(T$166="X",
              IF(COUNTBLANK(INDIRECT(ADDRESS(ROW(T280),MATCH(T$167,$166:$166,0),1,1)&amp;":"&amp;ADDRESS(ROW(T280),COLUMN(T280)-1,1,1),TRUE))&gt;0,"",
                    IF(COUNTIF(INDIRECT(ADDRESS(ROW(T280),MATCH(T$167,$166:$166,0),1,1)&amp;":"&amp;ADDRESS(ROW(T280),COLUMN(T280)-1,1,1),TRUE),"OK")&gt;0,"OK","NOK")),
              IF(T$8&gt;=VLOOKUP($A280,'2.2'!$D:$O,5,FALSE),"OK","NOK")),
         "")</f>
        <v/>
      </c>
      <c r="U280" s="1156" t="str">
        <f ca="1">IF(intern2!V116&gt;0,
        IF(U$166="X",
              IF(COUNTBLANK(INDIRECT(ADDRESS(ROW(U280),MATCH(U$167,$166:$166,0),1,1)&amp;":"&amp;ADDRESS(ROW(U280),COLUMN(U280)-1,1,1),TRUE))&gt;0,"",
                    IF(COUNTIF(INDIRECT(ADDRESS(ROW(U280),MATCH(U$167,$166:$166,0),1,1)&amp;":"&amp;ADDRESS(ROW(U280),COLUMN(U280)-1,1,1),TRUE),"OK")&gt;0,"OK","NOK")),
              IF(U$8&gt;=VLOOKUP($A280,'2.2'!$D:$O,5,FALSE),"OK","NOK")),
         "")</f>
        <v/>
      </c>
      <c r="V280" s="1156" t="str">
        <f ca="1">IF(intern2!W116&gt;0,
        IF(V$166="X",
              IF(COUNTBLANK(INDIRECT(ADDRESS(ROW(V280),MATCH(V$167,$166:$166,0),1,1)&amp;":"&amp;ADDRESS(ROW(V280),COLUMN(V280)-1,1,1),TRUE))&gt;0,"",
                    IF(COUNTIF(INDIRECT(ADDRESS(ROW(V280),MATCH(V$167,$166:$166,0),1,1)&amp;":"&amp;ADDRESS(ROW(V280),COLUMN(V280)-1,1,1),TRUE),"OK")&gt;0,"OK","NOK")),
              IF(V$8&gt;=VLOOKUP($A280,'2.2'!$D:$O,5,FALSE),"OK","NOK")),
         "")</f>
        <v/>
      </c>
      <c r="W280" s="1156" t="str">
        <f ca="1">IF(intern2!X116&gt;0,
        IF(W$166="X",
              IF(COUNTBLANK(INDIRECT(ADDRESS(ROW(W280),MATCH(W$167,$166:$166,0),1,1)&amp;":"&amp;ADDRESS(ROW(W280),COLUMN(W280)-1,1,1),TRUE))&gt;0,"",
                    IF(COUNTIF(INDIRECT(ADDRESS(ROW(W280),MATCH(W$167,$166:$166,0),1,1)&amp;":"&amp;ADDRESS(ROW(W280),COLUMN(W280)-1,1,1),TRUE),"OK")&gt;0,"OK","NOK")),
              IF(W$8&gt;=VLOOKUP($A280,'2.2'!$D:$O,5,FALSE),"OK","NOK")),
         "")</f>
        <v/>
      </c>
      <c r="X280" s="1156" t="str">
        <f ca="1">IF(intern2!Y116&gt;0,
        IF(X$166="X",
              IF(COUNTBLANK(INDIRECT(ADDRESS(ROW(X280),MATCH(X$167,$166:$166,0),1,1)&amp;":"&amp;ADDRESS(ROW(X280),COLUMN(X280)-1,1,1),TRUE))&gt;0,"",
                    IF(COUNTIF(INDIRECT(ADDRESS(ROW(X280),MATCH(X$167,$166:$166,0),1,1)&amp;":"&amp;ADDRESS(ROW(X280),COLUMN(X280)-1,1,1),TRUE),"OK")&gt;0,"OK","NOK")),
              IF(X$8&gt;=VLOOKUP($A280,'2.2'!$D:$O,5,FALSE),"OK","NOK")),
         "")</f>
        <v/>
      </c>
      <c r="Y280" s="1170" t="str">
        <f ca="1">IF(intern2!Z116&gt;0,
        IF(Y$166="X",
              IF(COUNTBLANK(INDIRECT(ADDRESS(ROW(Y280),MATCH(Y$167,$166:$166,0),1,1)&amp;":"&amp;ADDRESS(ROW(Y280),COLUMN(Y280)-1,1,1),TRUE))&gt;0,"",
                    IF(COUNTIF(INDIRECT(ADDRESS(ROW(Y280),MATCH(Y$167,$166:$166,0),1,1)&amp;":"&amp;ADDRESS(ROW(Y280),COLUMN(Y280)-1,1,1),TRUE),"OK")&gt;0,"OK","NOK")),
              IF(Y$8&gt;=VLOOKUP($A280,'2.2'!$D:$O,5,FALSE),"OK","NOK")),
         "")</f>
        <v/>
      </c>
      <c r="Z280" s="1269" t="str">
        <f ca="1">IF(intern2!AA116&gt;0,
        IF(Z$166="X",
              IF(COUNTBLANK(INDIRECT(ADDRESS(ROW(Z280),MATCH(Z$167,$166:$166,0),1,1)&amp;":"&amp;ADDRESS(ROW(Z280),COLUMN(Z280)-1,1,1),TRUE))&gt;0,"",
                    IF(COUNTIF(INDIRECT(ADDRESS(ROW(Z280),MATCH(Z$167,$166:$166,0),1,1)&amp;":"&amp;ADDRESS(ROW(Z280),COLUMN(Z280)-1,1,1),TRUE),"OK")&gt;0,"OK","NOK")),
              IF(Z$8&gt;=VLOOKUP($A280,'2.2'!$D:$O,5,FALSE),"OK","NOK")),
         "")</f>
        <v/>
      </c>
      <c r="AA280" s="1156" t="str">
        <f ca="1">IF(intern2!AB116&gt;0,
        IF(AA$166="X",
              IF(COUNTBLANK(INDIRECT(ADDRESS(ROW(AA280),MATCH(AA$167,$166:$166,0),1,1)&amp;":"&amp;ADDRESS(ROW(AA280),COLUMN(AA280)-1,1,1),TRUE))&gt;0,"",
                    IF(COUNTIF(INDIRECT(ADDRESS(ROW(AA280),MATCH(AA$167,$166:$166,0),1,1)&amp;":"&amp;ADDRESS(ROW(AA280),COLUMN(AA280)-1,1,1),TRUE),"OK")&gt;0,"OK","NOK")),
              IF(AA$8&gt;=VLOOKUP($A280,'2.2'!$D:$O,5,FALSE),"OK","NOK")),
         "")</f>
        <v/>
      </c>
      <c r="AB280" s="1156" t="str">
        <f ca="1">IF(intern2!AC116&gt;0,
        IF(AB$166="X",
              IF(COUNTBLANK(INDIRECT(ADDRESS(ROW(AB280),MATCH(AB$167,$166:$166,0),1,1)&amp;":"&amp;ADDRESS(ROW(AB280),COLUMN(AB280)-1,1,1),TRUE))&gt;0,"",
                    IF(COUNTIF(INDIRECT(ADDRESS(ROW(AB280),MATCH(AB$167,$166:$166,0),1,1)&amp;":"&amp;ADDRESS(ROW(AB280),COLUMN(AB280)-1,1,1),TRUE),"OK")&gt;0,"OK","NOK")),
              IF(AB$8&gt;=VLOOKUP($A280,'2.2'!$D:$O,5,FALSE),"OK","NOK")),
         "")</f>
        <v/>
      </c>
      <c r="AC280" s="1156" t="str">
        <f ca="1">IF(intern2!AD116&gt;0,
        IF(AC$166="X",
              IF(COUNTBLANK(INDIRECT(ADDRESS(ROW(AC280),MATCH(AC$167,$166:$166,0),1,1)&amp;":"&amp;ADDRESS(ROW(AC280),COLUMN(AC280)-1,1,1),TRUE))&gt;0,"",
                    IF(COUNTIF(INDIRECT(ADDRESS(ROW(AC280),MATCH(AC$167,$166:$166,0),1,1)&amp;":"&amp;ADDRESS(ROW(AC280),COLUMN(AC280)-1,1,1),TRUE),"OK")&gt;0,"OK","NOK")),
              IF(AC$8&gt;=VLOOKUP($A280,'2.2'!$D:$O,5,FALSE),"OK","NOK")),
         "")</f>
        <v/>
      </c>
      <c r="AD280" s="1156" t="str">
        <f ca="1">IF(intern2!AE116&gt;0,
        IF(AD$166="X",
              IF(COUNTBLANK(INDIRECT(ADDRESS(ROW(AD280),MATCH(AD$167,$166:$166,0),1,1)&amp;":"&amp;ADDRESS(ROW(AD280),COLUMN(AD280)-1,1,1),TRUE))&gt;0,"",
                    IF(COUNTIF(INDIRECT(ADDRESS(ROW(AD280),MATCH(AD$167,$166:$166,0),1,1)&amp;":"&amp;ADDRESS(ROW(AD280),COLUMN(AD280)-1,1,1),TRUE),"OK")&gt;0,"OK","NOK")),
              IF(AD$8&gt;=VLOOKUP($A280,'2.2'!$D:$O,5,FALSE),"OK","NOK")),
         "")</f>
        <v/>
      </c>
      <c r="AE280" s="1160" t="str">
        <f ca="1">IF(intern2!AF116&gt;0,
        IF(AE$166="X",
              IF(COUNTBLANK(INDIRECT(ADDRESS(ROW(AE280),MATCH(AE$167,$166:$166,0),1,1)&amp;":"&amp;ADDRESS(ROW(AE280),COLUMN(AE280)-1,1,1),TRUE))&gt;0,"",
                    IF(COUNTIF(INDIRECT(ADDRESS(ROW(AE280),MATCH(AE$167,$166:$166,0),1,1)&amp;":"&amp;ADDRESS(ROW(AE280),COLUMN(AE280)-1,1,1),TRUE),"OK")&gt;0,"OK","NOK")),
              IF(AE$8&gt;=VLOOKUP($A280,'2.2'!$D:$O,5,FALSE),"OK","NOK")),
         "")</f>
        <v/>
      </c>
      <c r="AF280" s="1269" t="str">
        <f ca="1">IF(intern2!AG116&gt;0,
        IF(AF$166="X",
              IF(COUNTBLANK(INDIRECT(ADDRESS(ROW(AF280),MATCH(AF$167,$166:$166,0),1,1)&amp;":"&amp;ADDRESS(ROW(AF280),COLUMN(AF280)-1,1,1),TRUE))&gt;0,"",
                    IF(COUNTIF(INDIRECT(ADDRESS(ROW(AF280),MATCH(AF$167,$166:$166,0),1,1)&amp;":"&amp;ADDRESS(ROW(AF280),COLUMN(AF280)-1,1,1),TRUE),"OK")&gt;0,"OK","NOK")),
              IF(AF$8&gt;=VLOOKUP($A280,'2.2'!$D:$O,5,FALSE),"OK","NOK")),
         "")</f>
        <v/>
      </c>
      <c r="AG280" s="1160" t="str">
        <f ca="1">IF(intern2!AH116&gt;0,
        IF(AG$166="X",
              IF(COUNTBLANK(INDIRECT(ADDRESS(ROW(AG280),MATCH(AG$167,$166:$166,0),1,1)&amp;":"&amp;ADDRESS(ROW(AG280),COLUMN(AG280)-1,1,1),TRUE))&gt;0,"",
                    IF(COUNTIF(INDIRECT(ADDRESS(ROW(AG280),MATCH(AG$167,$166:$166,0),1,1)&amp;":"&amp;ADDRESS(ROW(AG280),COLUMN(AG280)-1,1,1),TRUE),"OK")&gt;0,"OK","NOK")),
              IF(AG$8&gt;=VLOOKUP($A280,'2.2'!$D:$O,5,FALSE),"OK","NOK")),
         "")</f>
        <v/>
      </c>
      <c r="AH280" s="1160" t="str">
        <f ca="1">IF(intern2!AI116&gt;0,
        IF(AH$166="X",
              IF(COUNTBLANK(INDIRECT(ADDRESS(ROW(AH280),MATCH(AH$167,$166:$166,0),1,1)&amp;":"&amp;ADDRESS(ROW(AH280),COLUMN(AH280)-1,1,1),TRUE))&gt;0,"",
                    IF(COUNTIF(INDIRECT(ADDRESS(ROW(AH280),MATCH(AH$167,$166:$166,0),1,1)&amp;":"&amp;ADDRESS(ROW(AH280),COLUMN(AH280)-1,1,1),TRUE),"OK")&gt;0,"OK","NOK")),
              IF(AH$8&gt;=VLOOKUP($A280,'2.2'!$D:$O,5,FALSE),"OK","NOK")),
         "")</f>
        <v/>
      </c>
      <c r="AI280" s="1156" t="str">
        <f ca="1">IF(intern2!AJ116&gt;0,
        IF(AI$166="X",
              IF(COUNTBLANK(INDIRECT(ADDRESS(ROW(AI280),MATCH(AI$167,$166:$166,0),1,1)&amp;":"&amp;ADDRESS(ROW(AI280),COLUMN(AI280)-1,1,1),TRUE))&gt;0,"",
                    IF(COUNTIF(INDIRECT(ADDRESS(ROW(AI280),MATCH(AI$167,$166:$166,0),1,1)&amp;":"&amp;ADDRESS(ROW(AI280),COLUMN(AI280)-1,1,1),TRUE),"OK")&gt;0,"OK","NOK")),
              IF(AI$8&gt;=VLOOKUP($A280,'2.2'!$D:$O,5,FALSE),"OK","NOK")),
         "")</f>
        <v/>
      </c>
      <c r="AJ280" s="1156" t="str">
        <f ca="1">IF(intern2!AK116&gt;0,
        IF(AJ$166="X",
              IF(COUNTBLANK(INDIRECT(ADDRESS(ROW(AJ280),MATCH(AJ$167,$166:$166,0),1,1)&amp;":"&amp;ADDRESS(ROW(AJ280),COLUMN(AJ280)-1,1,1),TRUE))&gt;0,"",
                    IF(COUNTIF(INDIRECT(ADDRESS(ROW(AJ280),MATCH(AJ$167,$166:$166,0),1,1)&amp;":"&amp;ADDRESS(ROW(AJ280),COLUMN(AJ280)-1,1,1),TRUE),"OK")&gt;0,"OK","NOK")),
              IF(AJ$8&gt;=VLOOKUP($A280,'2.2'!$D:$O,5,FALSE),"OK","NOK")),
         "")</f>
        <v/>
      </c>
      <c r="AK280" s="1156" t="str">
        <f ca="1">IF(intern2!AL116&gt;0,
        IF(AK$166="X",
              IF(COUNTBLANK(INDIRECT(ADDRESS(ROW(AK280),MATCH(AK$167,$166:$166,0),1,1)&amp;":"&amp;ADDRESS(ROW(AK280),COLUMN(AK280)-1,1,1),TRUE))&gt;0,"",
                    IF(COUNTIF(INDIRECT(ADDRESS(ROW(AK280),MATCH(AK$167,$166:$166,0),1,1)&amp;":"&amp;ADDRESS(ROW(AK280),COLUMN(AK280)-1,1,1),TRUE),"OK")&gt;0,"OK","NOK")),
              IF(AK$8&gt;=VLOOKUP($A280,'2.2'!$D:$O,5,FALSE),"OK","NOK")),
         "")</f>
        <v/>
      </c>
      <c r="AL280" s="1156" t="str">
        <f ca="1">IF(intern2!AM116&gt;0,
        IF(AL$166="X",
              IF(COUNTBLANK(INDIRECT(ADDRESS(ROW(AL280),MATCH(AL$167,$166:$166,0),1,1)&amp;":"&amp;ADDRESS(ROW(AL280),COLUMN(AL280)-1,1,1),TRUE))&gt;0,"",
                    IF(COUNTIF(INDIRECT(ADDRESS(ROW(AL280),MATCH(AL$167,$166:$166,0),1,1)&amp;":"&amp;ADDRESS(ROW(AL280),COLUMN(AL280)-1,1,1),TRUE),"OK")&gt;0,"OK","NOK")),
              IF(AL$8&gt;=VLOOKUP($A280,'2.2'!$D:$O,5,FALSE),"OK","NOK")),
         "")</f>
        <v/>
      </c>
      <c r="AM280" s="1269" t="str">
        <f ca="1">IF(intern2!AN116&gt;0,
        IF(AM$166="X",
              IF(COUNTBLANK(INDIRECT(ADDRESS(ROW(AM280),MATCH(AM$167,$166:$166,0),1,1)&amp;":"&amp;ADDRESS(ROW(AM280),COLUMN(AM280)-1,1,1),TRUE))&gt;0,"",
                    IF(COUNTIF(INDIRECT(ADDRESS(ROW(AM280),MATCH(AM$167,$166:$166,0),1,1)&amp;":"&amp;ADDRESS(ROW(AM280),COLUMN(AM280)-1,1,1),TRUE),"OK")&gt;0,"OK","NOK")),
              IF(AM$8&gt;=VLOOKUP($A280,'2.2'!$D:$O,5,FALSE),"OK","NOK")),
         "")</f>
        <v/>
      </c>
      <c r="AN280" s="1170" t="str">
        <f ca="1">IF(intern2!AO116&gt;0,
        IF(AN$166="X",
              IF(COUNTBLANK(INDIRECT(ADDRESS(ROW(AN280),MATCH(AN$167,$166:$166,0),1,1)&amp;":"&amp;ADDRESS(ROW(AN280),COLUMN(AN280)-1,1,1),TRUE))&gt;0,"",
                    IF(COUNTIF(INDIRECT(ADDRESS(ROW(AN280),MATCH(AN$167,$166:$166,0),1,1)&amp;":"&amp;ADDRESS(ROW(AN280),COLUMN(AN280)-1,1,1),TRUE),"OK")&gt;0,"OK","NOK")),
              IF(AN$8&gt;=VLOOKUP($A280,'2.2'!$D:$O,5,FALSE),"OK","NOK")),
         "")</f>
        <v/>
      </c>
      <c r="AO280" s="1156" t="str">
        <f ca="1">IF(intern2!AP116&gt;0,
        IF(AO$166="X",
              IF(COUNTBLANK(INDIRECT(ADDRESS(ROW(AO280),MATCH(AO$167,$166:$166,0),1,1)&amp;":"&amp;ADDRESS(ROW(AO280),COLUMN(AO280)-1,1,1),TRUE))&gt;0,"",
                    IF(COUNTIF(INDIRECT(ADDRESS(ROW(AO280),MATCH(AO$167,$166:$166,0),1,1)&amp;":"&amp;ADDRESS(ROW(AO280),COLUMN(AO280)-1,1,1),TRUE),"OK")&gt;0,"OK","NOK")),
              IF(AO$8&gt;=VLOOKUP($A280,'2.2'!$D:$O,5,FALSE),"OK","NOK")),
         "")</f>
        <v/>
      </c>
      <c r="AP280" s="1156" t="str">
        <f ca="1">IF(intern2!AQ116&gt;0,
        IF(AP$166="X",
              IF(COUNTBLANK(INDIRECT(ADDRESS(ROW(AP280),MATCH(AP$167,$166:$166,0),1,1)&amp;":"&amp;ADDRESS(ROW(AP280),COLUMN(AP280)-1,1,1),TRUE))&gt;0,"",
                    IF(COUNTIF(INDIRECT(ADDRESS(ROW(AP280),MATCH(AP$167,$166:$166,0),1,1)&amp;":"&amp;ADDRESS(ROW(AP280),COLUMN(AP280)-1,1,1),TRUE),"OK")&gt;0,"OK","NOK")),
              IF(AP$8&gt;=VLOOKUP($A280,'2.2'!$D:$O,5,FALSE),"OK","NOK")),
         "")</f>
        <v/>
      </c>
      <c r="AQ280" s="1269" t="str">
        <f ca="1">IF(intern2!AR116&gt;0,
        IF(AQ$166="X",
              IF(COUNTBLANK(INDIRECT(ADDRESS(ROW(AQ280),MATCH(AQ$167,$166:$166,0),1,1)&amp;":"&amp;ADDRESS(ROW(AQ280),COLUMN(AQ280)-1,1,1),TRUE))&gt;0,"",
                    IF(COUNTIF(INDIRECT(ADDRESS(ROW(AQ280),MATCH(AQ$167,$166:$166,0),1,1)&amp;":"&amp;ADDRESS(ROW(AQ280),COLUMN(AQ280)-1,1,1),TRUE),"OK")&gt;0,"OK","NOK")),
              IF(AQ$8&gt;=VLOOKUP($A280,'2.2'!$D:$O,5,FALSE),"OK","NOK")),
         "")</f>
        <v/>
      </c>
      <c r="AR280" s="1156" t="str">
        <f ca="1">IF(intern2!AS116&gt;0,
        IF(AR$166="X",
              IF(COUNTBLANK(INDIRECT(ADDRESS(ROW(AR280),MATCH(AR$167,$166:$166,0),1,1)&amp;":"&amp;ADDRESS(ROW(AR280),COLUMN(AR280)-1,1,1),TRUE))&gt;0,"",
                    IF(COUNTIF(INDIRECT(ADDRESS(ROW(AR280),MATCH(AR$167,$166:$166,0),1,1)&amp;":"&amp;ADDRESS(ROW(AR280),COLUMN(AR280)-1,1,1),TRUE),"OK")&gt;0,"OK","NOK")),
              IF(AR$8&gt;=VLOOKUP($A280,'2.2'!$D:$O,5,FALSE),"OK","NOK")),
         "")</f>
        <v/>
      </c>
      <c r="AS280" s="1156" t="str">
        <f ca="1">IF(intern2!AT116&gt;0,
        IF(AS$166="X",
              IF(COUNTBLANK(INDIRECT(ADDRESS(ROW(AS280),MATCH(AS$167,$166:$166,0),1,1)&amp;":"&amp;ADDRESS(ROW(AS280),COLUMN(AS280)-1,1,1),TRUE))&gt;0,"",
                    IF(COUNTIF(INDIRECT(ADDRESS(ROW(AS280),MATCH(AS$167,$166:$166,0),1,1)&amp;":"&amp;ADDRESS(ROW(AS280),COLUMN(AS280)-1,1,1),TRUE),"OK")&gt;0,"OK","NOK")),
              IF(AS$8&gt;=VLOOKUP($A280,'2.2'!$D:$O,5,FALSE),"OK","NOK")),
         "")</f>
        <v/>
      </c>
      <c r="AT280" s="1269" t="str">
        <f ca="1">IF(intern2!AU116&gt;0,
        IF(AT$166="X",
              IF(COUNTBLANK(INDIRECT(ADDRESS(ROW(AT280),MATCH(AT$167,$166:$166,0),1,1)&amp;":"&amp;ADDRESS(ROW(AT280),COLUMN(AT280)-1,1,1),TRUE))&gt;0,"",
                    IF(COUNTIF(INDIRECT(ADDRESS(ROW(AT280),MATCH(AT$167,$166:$166,0),1,1)&amp;":"&amp;ADDRESS(ROW(AT280),COLUMN(AT280)-1,1,1),TRUE),"OK")&gt;0,"OK","NOK")),
              IF(AT$8&gt;=VLOOKUP($A280,'2.2'!$D:$O,5,FALSE),"OK","NOK")),
         "")</f>
        <v/>
      </c>
      <c r="AU280" s="1156" t="str">
        <f ca="1">IF(intern2!AV116&gt;0,
        IF(AU$166="X",
              IF(COUNTBLANK(INDIRECT(ADDRESS(ROW(AU280),MATCH(AU$167,$166:$166,0),1,1)&amp;":"&amp;ADDRESS(ROW(AU280),COLUMN(AU280)-1,1,1),TRUE))&gt;0,"",
                    IF(COUNTIF(INDIRECT(ADDRESS(ROW(AU280),MATCH(AU$167,$166:$166,0),1,1)&amp;":"&amp;ADDRESS(ROW(AU280),COLUMN(AU280)-1,1,1),TRUE),"OK")&gt;0,"OK","NOK")),
              IF(AU$8&gt;=VLOOKUP($A280,'2.2'!$D:$O,5,FALSE),"OK","NOK")),
         "")</f>
        <v/>
      </c>
      <c r="AV280" s="1156" t="str">
        <f ca="1">IF(intern2!AW116&gt;0,
        IF(AV$166="X",
              IF(COUNTBLANK(INDIRECT(ADDRESS(ROW(AV280),MATCH(AV$167,$166:$166,0),1,1)&amp;":"&amp;ADDRESS(ROW(AV280),COLUMN(AV280)-1,1,1),TRUE))&gt;0,"",
                    IF(COUNTIF(INDIRECT(ADDRESS(ROW(AV280),MATCH(AV$167,$166:$166,0),1,1)&amp;":"&amp;ADDRESS(ROW(AV280),COLUMN(AV280)-1,1,1),TRUE),"OK")&gt;0,"OK","NOK")),
              IF(AV$8&gt;=VLOOKUP($A280,'2.2'!$D:$O,5,FALSE),"OK","NOK")),
         "")</f>
        <v/>
      </c>
      <c r="AW280" s="1156" t="str">
        <f ca="1">IF(intern2!AX116&gt;0,
        IF(AW$166="X",
              IF(COUNTBLANK(INDIRECT(ADDRESS(ROW(AW280),MATCH(AW$167,$166:$166,0),1,1)&amp;":"&amp;ADDRESS(ROW(AW280),COLUMN(AW280)-1,1,1),TRUE))&gt;0,"",
                    IF(COUNTIF(INDIRECT(ADDRESS(ROW(AW280),MATCH(AW$167,$166:$166,0),1,1)&amp;":"&amp;ADDRESS(ROW(AW280),COLUMN(AW280)-1,1,1),TRUE),"OK")&gt;0,"OK","NOK")),
              IF(AW$8&gt;=VLOOKUP($A280,'2.2'!$D:$O,5,FALSE),"OK","NOK")),
         "")</f>
        <v/>
      </c>
      <c r="AX280" s="1156" t="str">
        <f ca="1">IF(intern2!AY116&gt;0,
        IF(AX$166="X",
              IF(COUNTBLANK(INDIRECT(ADDRESS(ROW(AX280),MATCH(AX$167,$166:$166,0),1,1)&amp;":"&amp;ADDRESS(ROW(AX280),COLUMN(AX280)-1,1,1),TRUE))&gt;0,"",
                    IF(COUNTIF(INDIRECT(ADDRESS(ROW(AX280),MATCH(AX$167,$166:$166,0),1,1)&amp;":"&amp;ADDRESS(ROW(AX280),COLUMN(AX280)-1,1,1),TRUE),"OK")&gt;0,"OK","NOK")),
              IF(AX$8&gt;=VLOOKUP($A280,'2.2'!$D:$O,5,FALSE),"OK","NOK")),
         "")</f>
        <v/>
      </c>
      <c r="AY280" s="1156" t="str">
        <f ca="1">IF(intern2!AZ116&gt;0,
        IF(AY$166="X",
              IF(COUNTBLANK(INDIRECT(ADDRESS(ROW(AY280),MATCH(AY$167,$166:$166,0),1,1)&amp;":"&amp;ADDRESS(ROW(AY280),COLUMN(AY280)-1,1,1),TRUE))&gt;0,"",
                    IF(COUNTIF(INDIRECT(ADDRESS(ROW(AY280),MATCH(AY$167,$166:$166,0),1,1)&amp;":"&amp;ADDRESS(ROW(AY280),COLUMN(AY280)-1,1,1),TRUE),"OK")&gt;0,"OK","NOK")),
              IF(AY$8&gt;=VLOOKUP($A280,'2.2'!$D:$O,5,FALSE),"OK","NOK")),
         "")</f>
        <v/>
      </c>
      <c r="AZ280" s="1269" t="str">
        <f ca="1">IF(intern2!BA116&gt;0,
        IF(AZ$166="X",
              IF(COUNTBLANK(INDIRECT(ADDRESS(ROW(AZ280),MATCH(AZ$167,$166:$166,0),1,1)&amp;":"&amp;ADDRESS(ROW(AZ280),COLUMN(AZ280)-1,1,1),TRUE))&gt;0,"",
                    IF(COUNTIF(INDIRECT(ADDRESS(ROW(AZ280),MATCH(AZ$167,$166:$166,0),1,1)&amp;":"&amp;ADDRESS(ROW(AZ280),COLUMN(AZ280)-1,1,1),TRUE),"OK")&gt;0,"OK","NOK")),
              IF(AZ$8&gt;=VLOOKUP($A280,'2.2'!$D:$O,5,FALSE),"OK","NOK")),
         "")</f>
        <v/>
      </c>
      <c r="BA280" s="1156" t="str">
        <f ca="1">IF(intern2!BB116&gt;0,
        IF(BA$166="X",
              IF(COUNTBLANK(INDIRECT(ADDRESS(ROW(BA280),MATCH(BA$167,$166:$166,0),1,1)&amp;":"&amp;ADDRESS(ROW(BA280),COLUMN(BA280)-1,1,1),TRUE))&gt;0,"",
                    IF(COUNTIF(INDIRECT(ADDRESS(ROW(BA280),MATCH(BA$167,$166:$166,0),1,1)&amp;":"&amp;ADDRESS(ROW(BA280),COLUMN(BA280)-1,1,1),TRUE),"OK")&gt;0,"OK","NOK")),
              IF(BA$8&gt;=VLOOKUP($A280,'2.2'!$D:$O,5,FALSE),"OK","NOK")),
         "")</f>
        <v/>
      </c>
      <c r="BB280" s="1156" t="str">
        <f ca="1">IF(intern2!BC116&gt;0,
        IF(BB$166="X",
              IF(COUNTBLANK(INDIRECT(ADDRESS(ROW(BB280),MATCH(BB$167,$166:$166,0),1,1)&amp;":"&amp;ADDRESS(ROW(BB280),COLUMN(BB280)-1,1,1),TRUE))&gt;0,"",
                    IF(COUNTIF(INDIRECT(ADDRESS(ROW(BB280),MATCH(BB$167,$166:$166,0),1,1)&amp;":"&amp;ADDRESS(ROW(BB280),COLUMN(BB280)-1,1,1),TRUE),"OK")&gt;0,"OK","NOK")),
              IF(BB$8&gt;=VLOOKUP($A280,'2.2'!$D:$O,5,FALSE),"OK","NOK")),
         "")</f>
        <v/>
      </c>
      <c r="BC280" s="1156" t="str">
        <f ca="1">IF(intern2!BD116&gt;0,
        IF(BC$166="X",
              IF(COUNTBLANK(INDIRECT(ADDRESS(ROW(BC280),MATCH(BC$167,$166:$166,0),1,1)&amp;":"&amp;ADDRESS(ROW(BC280),COLUMN(BC280)-1,1,1),TRUE))&gt;0,"",
                    IF(COUNTIF(INDIRECT(ADDRESS(ROW(BC280),MATCH(BC$167,$166:$166,0),1,1)&amp;":"&amp;ADDRESS(ROW(BC280),COLUMN(BC280)-1,1,1),TRUE),"OK")&gt;0,"OK","NOK")),
              IF(BC$8&gt;=VLOOKUP($A280,'2.2'!$D:$O,5,FALSE),"OK","NOK")),
         "")</f>
        <v/>
      </c>
      <c r="BD280" s="1156" t="str">
        <f ca="1">IF(intern2!BE116&gt;0,
        IF(BD$166="X",
              IF(COUNTBLANK(INDIRECT(ADDRESS(ROW(BD280),MATCH(BD$167,$166:$166,0),1,1)&amp;":"&amp;ADDRESS(ROW(BD280),COLUMN(BD280)-1,1,1),TRUE))&gt;0,"",
                    IF(COUNTIF(INDIRECT(ADDRESS(ROW(BD280),MATCH(BD$167,$166:$166,0),1,1)&amp;":"&amp;ADDRESS(ROW(BD280),COLUMN(BD280)-1,1,1),TRUE),"OK")&gt;0,"OK","NOK")),
              IF(BD$8&gt;=VLOOKUP($A280,'2.2'!$D:$O,5,FALSE),"OK","NOK")),
         "")</f>
        <v/>
      </c>
      <c r="BE280" s="1156" t="str">
        <f ca="1">IF(intern2!BF116&gt;0,
        IF(BE$166="X",
              IF(COUNTBLANK(INDIRECT(ADDRESS(ROW(BE280),MATCH(BE$167,$166:$166,0),1,1)&amp;":"&amp;ADDRESS(ROW(BE280),COLUMN(BE280)-1,1,1),TRUE))&gt;0,"",
                    IF(COUNTIF(INDIRECT(ADDRESS(ROW(BE280),MATCH(BE$167,$166:$166,0),1,1)&amp;":"&amp;ADDRESS(ROW(BE280),COLUMN(BE280)-1,1,1),TRUE),"OK")&gt;0,"OK","NOK")),
              IF(BE$8&gt;=VLOOKUP($A280,'2.2'!$D:$O,5,FALSE),"OK","NOK")),
         "")</f>
        <v/>
      </c>
      <c r="BF280" s="1170" t="str">
        <f ca="1">IF(intern2!BG116&gt;0,
        IF(BF$166="X",
              IF(COUNTBLANK(INDIRECT(ADDRESS(ROW(BF280),MATCH(BF$167,$166:$166,0),1,1)&amp;":"&amp;ADDRESS(ROW(BF280),COLUMN(BF280)-1,1,1),TRUE))&gt;0,"",
                    IF(COUNTIF(INDIRECT(ADDRESS(ROW(BF280),MATCH(BF$167,$166:$166,0),1,1)&amp;":"&amp;ADDRESS(ROW(BF280),COLUMN(BF280)-1,1,1),TRUE),"OK")&gt;0,"OK","NOK")),
              IF(BF$8&gt;=VLOOKUP($A280,'2.2'!$D:$O,5,FALSE),"OK","NOK")),
         "")</f>
        <v/>
      </c>
      <c r="BG280" s="1269" t="str">
        <f ca="1">IF(intern2!BH116&gt;0,
        IF(BG$166="X",
              IF(COUNTBLANK(INDIRECT(ADDRESS(ROW(BG280),MATCH(BG$167,$166:$166,0),1,1)&amp;":"&amp;ADDRESS(ROW(BG280),COLUMN(BG280)-1,1,1),TRUE))&gt;0,"",
                    IF(COUNTIF(INDIRECT(ADDRESS(ROW(BG280),MATCH(BG$167,$166:$166,0),1,1)&amp;":"&amp;ADDRESS(ROW(BG280),COLUMN(BG280)-1,1,1),TRUE),"OK")&gt;0,"OK","NOK")),
              IF(BG$8&gt;=VLOOKUP($A280,'2.2'!$D:$O,5,FALSE),"OK","NOK")),
         "")</f>
        <v/>
      </c>
      <c r="BH280" s="1176" t="str">
        <f t="shared" ca="1" si="77"/>
        <v>NOK</v>
      </c>
      <c r="BI280" s="1176"/>
    </row>
    <row r="281" spans="1:61" ht="26.4" x14ac:dyDescent="0.25">
      <c r="A281" s="716" t="str">
        <f t="shared" ref="A281:B281" si="125">+A121</f>
        <v>BEW7.2.1</v>
      </c>
      <c r="B281" s="1157" t="str">
        <f t="shared" si="125"/>
        <v>Sostituzione protesi del ginocchio</v>
      </c>
      <c r="C281" s="1156" t="str">
        <f ca="1">IF(intern2!D117&gt;0,
        IF(C$166="X",
              IF(COUNTBLANK(INDIRECT(ADDRESS(ROW(C281),MATCH(C$167,$166:$166,0),1,1)&amp;":"&amp;ADDRESS(ROW(C281),COLUMN(C281)-1,1,1),TRUE))&gt;0,"",
                    IF(COUNTIF(INDIRECT(ADDRESS(ROW(C281),MATCH(C$167,$166:$166,0),1,1)&amp;":"&amp;ADDRESS(ROW(C281),COLUMN(C281)-1,1,1),TRUE),"OK")&gt;0,"OK","NOK")),
              IF(C$8&gt;=VLOOKUP($A281,'2.2'!$D:$O,5,FALSE),"OK","NOK")),
         "")</f>
        <v/>
      </c>
      <c r="D281" s="1156" t="str">
        <f ca="1">IF(intern2!E117&gt;0,
        IF(D$166="X",
              IF(COUNTBLANK(INDIRECT(ADDRESS(ROW(D281),MATCH(D$167,$166:$166,0),1,1)&amp;":"&amp;ADDRESS(ROW(D281),COLUMN(D281)-1,1,1),TRUE))&gt;0,"",
                    IF(COUNTIF(INDIRECT(ADDRESS(ROW(D281),MATCH(D$167,$166:$166,0),1,1)&amp;":"&amp;ADDRESS(ROW(D281),COLUMN(D281)-1,1,1),TRUE),"OK")&gt;0,"OK","NOK")),
              IF(D$8&gt;=VLOOKUP($A281,'2.2'!$D:$O,5,FALSE),"OK","NOK")),
         "")</f>
        <v/>
      </c>
      <c r="E281" s="1156" t="str">
        <f ca="1">IF(intern2!F117&gt;0,
        IF(E$166="X",
              IF(COUNTBLANK(INDIRECT(ADDRESS(ROW(E281),MATCH(E$167,$166:$166,0),1,1)&amp;":"&amp;ADDRESS(ROW(E281),COLUMN(E281)-1,1,1),TRUE))&gt;0,"",
                    IF(COUNTIF(INDIRECT(ADDRESS(ROW(E281),MATCH(E$167,$166:$166,0),1,1)&amp;":"&amp;ADDRESS(ROW(E281),COLUMN(E281)-1,1,1),TRUE),"OK")&gt;0,"OK","NOK")),
              IF(E$8&gt;=VLOOKUP($A281,'2.2'!$D:$O,5,FALSE),"OK","NOK")),
         "")</f>
        <v/>
      </c>
      <c r="F281" s="1156" t="str">
        <f ca="1">IF(intern2!G117&gt;0,
        IF(F$166="X",
              IF(COUNTBLANK(INDIRECT(ADDRESS(ROW(F281),MATCH(F$167,$166:$166,0),1,1)&amp;":"&amp;ADDRESS(ROW(F281),COLUMN(F281)-1,1,1),TRUE))&gt;0,"",
                    IF(COUNTIF(INDIRECT(ADDRESS(ROW(F281),MATCH(F$167,$166:$166,0),1,1)&amp;":"&amp;ADDRESS(ROW(F281),COLUMN(F281)-1,1,1),TRUE),"OK")&gt;0,"OK","NOK")),
              IF(F$8&gt;=VLOOKUP($A281,'2.2'!$D:$O,5,FALSE),"OK","NOK")),
         "")</f>
        <v/>
      </c>
      <c r="G281" s="1156" t="str">
        <f ca="1">IF(intern2!H117&gt;0,
        IF(G$166="X",
              IF(COUNTBLANK(INDIRECT(ADDRESS(ROW(G281),MATCH(G$167,$166:$166,0),1,1)&amp;":"&amp;ADDRESS(ROW(G281),COLUMN(G281)-1,1,1),TRUE))&gt;0,"",
                    IF(COUNTIF(INDIRECT(ADDRESS(ROW(G281),MATCH(G$167,$166:$166,0),1,1)&amp;":"&amp;ADDRESS(ROW(G281),COLUMN(G281)-1,1,1),TRUE),"OK")&gt;0,"OK","NOK")),
              IF(G$8&gt;=VLOOKUP($A281,'2.2'!$D:$O,5,FALSE),"OK","NOK")),
         "")</f>
        <v/>
      </c>
      <c r="H281" s="1156" t="str">
        <f ca="1">IF(intern2!I117&gt;0,
        IF(H$166="X",
              IF(COUNTBLANK(INDIRECT(ADDRESS(ROW(H281),MATCH(H$167,$166:$166,0),1,1)&amp;":"&amp;ADDRESS(ROW(H281),COLUMN(H281)-1,1,1),TRUE))&gt;0,"",
                    IF(COUNTIF(INDIRECT(ADDRESS(ROW(H281),MATCH(H$167,$166:$166,0),1,1)&amp;":"&amp;ADDRESS(ROW(H281),COLUMN(H281)-1,1,1),TRUE),"OK")&gt;0,"OK","NOK")),
              IF(H$8&gt;=VLOOKUP($A281,'2.2'!$D:$O,5,FALSE),"OK","NOK")),
         "")</f>
        <v/>
      </c>
      <c r="I281" s="1269" t="str">
        <f ca="1">IF(intern2!J117&gt;0,
        IF(I$166="X",
              IF(COUNTBLANK(INDIRECT(ADDRESS(ROW(I281),MATCH(I$167,$166:$166,0),1,1)&amp;":"&amp;ADDRESS(ROW(I281),COLUMN(I281)-1,1,1),TRUE))&gt;0,"",
                    IF(COUNTIF(INDIRECT(ADDRESS(ROW(I281),MATCH(I$167,$166:$166,0),1,1)&amp;":"&amp;ADDRESS(ROW(I281),COLUMN(I281)-1,1,1),TRUE),"OK")&gt;0,"OK","NOK")),
              IF(I$8&gt;=VLOOKUP($A281,'2.2'!$D:$O,5,FALSE),"OK","NOK")),
         "")</f>
        <v/>
      </c>
      <c r="J281" s="1159" t="str">
        <f ca="1">IF(intern2!K117&gt;0,
        IF(J$166="X",
              IF(COUNTBLANK(INDIRECT(ADDRESS(ROW(J281),MATCH(J$167,$166:$166,0),1,1)&amp;":"&amp;ADDRESS(ROW(J281),COLUMN(J281)-1,1,1),TRUE))&gt;0,"",
                    IF(COUNTIF(INDIRECT(ADDRESS(ROW(J281),MATCH(J$167,$166:$166,0),1,1)&amp;":"&amp;ADDRESS(ROW(J281),COLUMN(J281)-1,1,1),TRUE),"OK")&gt;0,"OK","NOK")),
              IF(J$8&gt;=VLOOKUP($A281,'2.2'!$D:$O,5,FALSE),"OK","NOK")),
         "")</f>
        <v/>
      </c>
      <c r="K281" s="1156" t="str">
        <f ca="1">IF(intern2!L117&gt;0,
        IF(K$166="X",
              IF(COUNTBLANK(INDIRECT(ADDRESS(ROW(K281),MATCH(K$167,$166:$166,0),1,1)&amp;":"&amp;ADDRESS(ROW(K281),COLUMN(K281)-1,1,1),TRUE))&gt;0,"",
                    IF(COUNTIF(INDIRECT(ADDRESS(ROW(K281),MATCH(K$167,$166:$166,0),1,1)&amp;":"&amp;ADDRESS(ROW(K281),COLUMN(K281)-1,1,1),TRUE),"OK")&gt;0,"OK","NOK")),
              IF(K$8&gt;=VLOOKUP($A281,'2.2'!$D:$O,5,FALSE),"OK","NOK")),
         "")</f>
        <v/>
      </c>
      <c r="L281" s="1156" t="str">
        <f ca="1">IF(intern2!M117&gt;0,
        IF(L$166="X",
              IF(COUNTBLANK(INDIRECT(ADDRESS(ROW(L281),MATCH(L$167,$166:$166,0),1,1)&amp;":"&amp;ADDRESS(ROW(L281),COLUMN(L281)-1,1,1),TRUE))&gt;0,"",
                    IF(COUNTIF(INDIRECT(ADDRESS(ROW(L281),MATCH(L$167,$166:$166,0),1,1)&amp;":"&amp;ADDRESS(ROW(L281),COLUMN(L281)-1,1,1),TRUE),"OK")&gt;0,"OK","NOK")),
              IF(L$8&gt;=VLOOKUP($A281,'2.2'!$D:$O,5,FALSE),"OK","NOK")),
         "")</f>
        <v/>
      </c>
      <c r="M281" s="1156" t="str">
        <f ca="1">IF(intern2!N117&gt;0,
        IF(M$166="X",
              IF(COUNTBLANK(INDIRECT(ADDRESS(ROW(M281),MATCH(M$167,$166:$166,0),1,1)&amp;":"&amp;ADDRESS(ROW(M281),COLUMN(M281)-1,1,1),TRUE))&gt;0,"",
                    IF(COUNTIF(INDIRECT(ADDRESS(ROW(M281),MATCH(M$167,$166:$166,0),1,1)&amp;":"&amp;ADDRESS(ROW(M281),COLUMN(M281)-1,1,1),TRUE),"OK")&gt;0,"OK","NOK")),
              IF(M$8&gt;=VLOOKUP($A281,'2.2'!$D:$O,5,FALSE),"OK","NOK")),
         "")</f>
        <v/>
      </c>
      <c r="N281" s="1156" t="str">
        <f ca="1">IF(intern2!O117&gt;0,
        IF(N$166="X",
              IF(COUNTBLANK(INDIRECT(ADDRESS(ROW(N281),MATCH(N$167,$166:$166,0),1,1)&amp;":"&amp;ADDRESS(ROW(N281),COLUMN(N281)-1,1,1),TRUE))&gt;0,"",
                    IF(COUNTIF(INDIRECT(ADDRESS(ROW(N281),MATCH(N$167,$166:$166,0),1,1)&amp;":"&amp;ADDRESS(ROW(N281),COLUMN(N281)-1,1,1),TRUE),"OK")&gt;0,"OK","NOK")),
              IF(N$8&gt;=VLOOKUP($A281,'2.2'!$D:$O,5,FALSE),"OK","NOK")),
         "")</f>
        <v>NOK</v>
      </c>
      <c r="O281" s="1156" t="str">
        <f ca="1">IF(intern2!P117&gt;0,
        IF(O$166="X",
              IF(COUNTBLANK(INDIRECT(ADDRESS(ROW(O281),MATCH(O$167,$166:$166,0),1,1)&amp;":"&amp;ADDRESS(ROW(O281),COLUMN(O281)-1,1,1),TRUE))&gt;0,"",
                    IF(COUNTIF(INDIRECT(ADDRESS(ROW(O281),MATCH(O$167,$166:$166,0),1,1)&amp;":"&amp;ADDRESS(ROW(O281),COLUMN(O281)-1,1,1),TRUE),"OK")&gt;0,"OK","NOK")),
              IF(O$8&gt;=VLOOKUP($A281,'2.2'!$D:$O,5,FALSE),"OK","NOK")),
         "")</f>
        <v/>
      </c>
      <c r="P281" s="1156" t="str">
        <f ca="1">IF(intern2!Q117&gt;0,
        IF(P$166="X",
              IF(COUNTBLANK(INDIRECT(ADDRESS(ROW(P281),MATCH(P$167,$166:$166,0),1,1)&amp;":"&amp;ADDRESS(ROW(P281),COLUMN(P281)-1,1,1),TRUE))&gt;0,"",
                    IF(COUNTIF(INDIRECT(ADDRESS(ROW(P281),MATCH(P$167,$166:$166,0),1,1)&amp;":"&amp;ADDRESS(ROW(P281),COLUMN(P281)-1,1,1),TRUE),"OK")&gt;0,"OK","NOK")),
              IF(P$8&gt;=VLOOKUP($A281,'2.2'!$D:$O,5,FALSE),"OK","NOK")),
         "")</f>
        <v/>
      </c>
      <c r="Q281" s="1156" t="str">
        <f ca="1">IF(intern2!R117&gt;0,
        IF(Q$166="X",
              IF(COUNTBLANK(INDIRECT(ADDRESS(ROW(Q281),MATCH(Q$167,$166:$166,0),1,1)&amp;":"&amp;ADDRESS(ROW(Q281),COLUMN(Q281)-1,1,1),TRUE))&gt;0,"",
                    IF(COUNTIF(INDIRECT(ADDRESS(ROW(Q281),MATCH(Q$167,$166:$166,0),1,1)&amp;":"&amp;ADDRESS(ROW(Q281),COLUMN(Q281)-1,1,1),TRUE),"OK")&gt;0,"OK","NOK")),
              IF(Q$8&gt;=VLOOKUP($A281,'2.2'!$D:$O,5,FALSE),"OK","NOK")),
         "")</f>
        <v/>
      </c>
      <c r="R281" s="1159" t="str">
        <f ca="1">IF(intern2!S117&gt;0,
        IF(R$166="X",
              IF(COUNTBLANK(INDIRECT(ADDRESS(ROW(R281),MATCH(R$167,$166:$166,0),1,1)&amp;":"&amp;ADDRESS(ROW(R281),COLUMN(R281)-1,1,1),TRUE))&gt;0,"",
                    IF(COUNTIF(INDIRECT(ADDRESS(ROW(R281),MATCH(R$167,$166:$166,0),1,1)&amp;":"&amp;ADDRESS(ROW(R281),COLUMN(R281)-1,1,1),TRUE),"OK")&gt;0,"OK","NOK")),
              IF(R$8&gt;=VLOOKUP($A281,'2.2'!$D:$O,5,FALSE),"OK","NOK")),
         "")</f>
        <v/>
      </c>
      <c r="S281" s="1159" t="str">
        <f ca="1">IF(intern2!T117&gt;0,
        IF(S$166="X",
              IF(COUNTBLANK(INDIRECT(ADDRESS(ROW(S281),MATCH(S$167,$166:$166,0),1,1)&amp;":"&amp;ADDRESS(ROW(S281),COLUMN(S281)-1,1,1),TRUE))&gt;0,"",
                    IF(COUNTIF(INDIRECT(ADDRESS(ROW(S281),MATCH(S$167,$166:$166,0),1,1)&amp;":"&amp;ADDRESS(ROW(S281),COLUMN(S281)-1,1,1),TRUE),"OK")&gt;0,"OK","NOK")),
              IF(S$8&gt;=VLOOKUP($A281,'2.2'!$D:$O,5,FALSE),"OK","NOK")),
         "")</f>
        <v/>
      </c>
      <c r="T281" s="1156" t="str">
        <f ca="1">IF(intern2!U117&gt;0,
        IF(T$166="X",
              IF(COUNTBLANK(INDIRECT(ADDRESS(ROW(T281),MATCH(T$167,$166:$166,0),1,1)&amp;":"&amp;ADDRESS(ROW(T281),COLUMN(T281)-1,1,1),TRUE))&gt;0,"",
                    IF(COUNTIF(INDIRECT(ADDRESS(ROW(T281),MATCH(T$167,$166:$166,0),1,1)&amp;":"&amp;ADDRESS(ROW(T281),COLUMN(T281)-1,1,1),TRUE),"OK")&gt;0,"OK","NOK")),
              IF(T$8&gt;=VLOOKUP($A281,'2.2'!$D:$O,5,FALSE),"OK","NOK")),
         "")</f>
        <v/>
      </c>
      <c r="U281" s="1156" t="str">
        <f ca="1">IF(intern2!V117&gt;0,
        IF(U$166="X",
              IF(COUNTBLANK(INDIRECT(ADDRESS(ROW(U281),MATCH(U$167,$166:$166,0),1,1)&amp;":"&amp;ADDRESS(ROW(U281),COLUMN(U281)-1,1,1),TRUE))&gt;0,"",
                    IF(COUNTIF(INDIRECT(ADDRESS(ROW(U281),MATCH(U$167,$166:$166,0),1,1)&amp;":"&amp;ADDRESS(ROW(U281),COLUMN(U281)-1,1,1),TRUE),"OK")&gt;0,"OK","NOK")),
              IF(U$8&gt;=VLOOKUP($A281,'2.2'!$D:$O,5,FALSE),"OK","NOK")),
         "")</f>
        <v/>
      </c>
      <c r="V281" s="1156" t="str">
        <f ca="1">IF(intern2!W117&gt;0,
        IF(V$166="X",
              IF(COUNTBLANK(INDIRECT(ADDRESS(ROW(V281),MATCH(V$167,$166:$166,0),1,1)&amp;":"&amp;ADDRESS(ROW(V281),COLUMN(V281)-1,1,1),TRUE))&gt;0,"",
                    IF(COUNTIF(INDIRECT(ADDRESS(ROW(V281),MATCH(V$167,$166:$166,0),1,1)&amp;":"&amp;ADDRESS(ROW(V281),COLUMN(V281)-1,1,1),TRUE),"OK")&gt;0,"OK","NOK")),
              IF(V$8&gt;=VLOOKUP($A281,'2.2'!$D:$O,5,FALSE),"OK","NOK")),
         "")</f>
        <v/>
      </c>
      <c r="W281" s="1156" t="str">
        <f ca="1">IF(intern2!X117&gt;0,
        IF(W$166="X",
              IF(COUNTBLANK(INDIRECT(ADDRESS(ROW(W281),MATCH(W$167,$166:$166,0),1,1)&amp;":"&amp;ADDRESS(ROW(W281),COLUMN(W281)-1,1,1),TRUE))&gt;0,"",
                    IF(COUNTIF(INDIRECT(ADDRESS(ROW(W281),MATCH(W$167,$166:$166,0),1,1)&amp;":"&amp;ADDRESS(ROW(W281),COLUMN(W281)-1,1,1),TRUE),"OK")&gt;0,"OK","NOK")),
              IF(W$8&gt;=VLOOKUP($A281,'2.2'!$D:$O,5,FALSE),"OK","NOK")),
         "")</f>
        <v/>
      </c>
      <c r="X281" s="1156" t="str">
        <f ca="1">IF(intern2!Y117&gt;0,
        IF(X$166="X",
              IF(COUNTBLANK(INDIRECT(ADDRESS(ROW(X281),MATCH(X$167,$166:$166,0),1,1)&amp;":"&amp;ADDRESS(ROW(X281),COLUMN(X281)-1,1,1),TRUE))&gt;0,"",
                    IF(COUNTIF(INDIRECT(ADDRESS(ROW(X281),MATCH(X$167,$166:$166,0),1,1)&amp;":"&amp;ADDRESS(ROW(X281),COLUMN(X281)-1,1,1),TRUE),"OK")&gt;0,"OK","NOK")),
              IF(X$8&gt;=VLOOKUP($A281,'2.2'!$D:$O,5,FALSE),"OK","NOK")),
         "")</f>
        <v/>
      </c>
      <c r="Y281" s="1170" t="str">
        <f ca="1">IF(intern2!Z117&gt;0,
        IF(Y$166="X",
              IF(COUNTBLANK(INDIRECT(ADDRESS(ROW(Y281),MATCH(Y$167,$166:$166,0),1,1)&amp;":"&amp;ADDRESS(ROW(Y281),COLUMN(Y281)-1,1,1),TRUE))&gt;0,"",
                    IF(COUNTIF(INDIRECT(ADDRESS(ROW(Y281),MATCH(Y$167,$166:$166,0),1,1)&amp;":"&amp;ADDRESS(ROW(Y281),COLUMN(Y281)-1,1,1),TRUE),"OK")&gt;0,"OK","NOK")),
              IF(Y$8&gt;=VLOOKUP($A281,'2.2'!$D:$O,5,FALSE),"OK","NOK")),
         "")</f>
        <v/>
      </c>
      <c r="Z281" s="1269" t="str">
        <f ca="1">IF(intern2!AA117&gt;0,
        IF(Z$166="X",
              IF(COUNTBLANK(INDIRECT(ADDRESS(ROW(Z281),MATCH(Z$167,$166:$166,0),1,1)&amp;":"&amp;ADDRESS(ROW(Z281),COLUMN(Z281)-1,1,1),TRUE))&gt;0,"",
                    IF(COUNTIF(INDIRECT(ADDRESS(ROW(Z281),MATCH(Z$167,$166:$166,0),1,1)&amp;":"&amp;ADDRESS(ROW(Z281),COLUMN(Z281)-1,1,1),TRUE),"OK")&gt;0,"OK","NOK")),
              IF(Z$8&gt;=VLOOKUP($A281,'2.2'!$D:$O,5,FALSE),"OK","NOK")),
         "")</f>
        <v/>
      </c>
      <c r="AA281" s="1156" t="str">
        <f ca="1">IF(intern2!AB117&gt;0,
        IF(AA$166="X",
              IF(COUNTBLANK(INDIRECT(ADDRESS(ROW(AA281),MATCH(AA$167,$166:$166,0),1,1)&amp;":"&amp;ADDRESS(ROW(AA281),COLUMN(AA281)-1,1,1),TRUE))&gt;0,"",
                    IF(COUNTIF(INDIRECT(ADDRESS(ROW(AA281),MATCH(AA$167,$166:$166,0),1,1)&amp;":"&amp;ADDRESS(ROW(AA281),COLUMN(AA281)-1,1,1),TRUE),"OK")&gt;0,"OK","NOK")),
              IF(AA$8&gt;=VLOOKUP($A281,'2.2'!$D:$O,5,FALSE),"OK","NOK")),
         "")</f>
        <v/>
      </c>
      <c r="AB281" s="1156" t="str">
        <f ca="1">IF(intern2!AC117&gt;0,
        IF(AB$166="X",
              IF(COUNTBLANK(INDIRECT(ADDRESS(ROW(AB281),MATCH(AB$167,$166:$166,0),1,1)&amp;":"&amp;ADDRESS(ROW(AB281),COLUMN(AB281)-1,1,1),TRUE))&gt;0,"",
                    IF(COUNTIF(INDIRECT(ADDRESS(ROW(AB281),MATCH(AB$167,$166:$166,0),1,1)&amp;":"&amp;ADDRESS(ROW(AB281),COLUMN(AB281)-1,1,1),TRUE),"OK")&gt;0,"OK","NOK")),
              IF(AB$8&gt;=VLOOKUP($A281,'2.2'!$D:$O,5,FALSE),"OK","NOK")),
         "")</f>
        <v/>
      </c>
      <c r="AC281" s="1156" t="str">
        <f ca="1">IF(intern2!AD117&gt;0,
        IF(AC$166="X",
              IF(COUNTBLANK(INDIRECT(ADDRESS(ROW(AC281),MATCH(AC$167,$166:$166,0),1,1)&amp;":"&amp;ADDRESS(ROW(AC281),COLUMN(AC281)-1,1,1),TRUE))&gt;0,"",
                    IF(COUNTIF(INDIRECT(ADDRESS(ROW(AC281),MATCH(AC$167,$166:$166,0),1,1)&amp;":"&amp;ADDRESS(ROW(AC281),COLUMN(AC281)-1,1,1),TRUE),"OK")&gt;0,"OK","NOK")),
              IF(AC$8&gt;=VLOOKUP($A281,'2.2'!$D:$O,5,FALSE),"OK","NOK")),
         "")</f>
        <v/>
      </c>
      <c r="AD281" s="1156" t="str">
        <f ca="1">IF(intern2!AE117&gt;0,
        IF(AD$166="X",
              IF(COUNTBLANK(INDIRECT(ADDRESS(ROW(AD281),MATCH(AD$167,$166:$166,0),1,1)&amp;":"&amp;ADDRESS(ROW(AD281),COLUMN(AD281)-1,1,1),TRUE))&gt;0,"",
                    IF(COUNTIF(INDIRECT(ADDRESS(ROW(AD281),MATCH(AD$167,$166:$166,0),1,1)&amp;":"&amp;ADDRESS(ROW(AD281),COLUMN(AD281)-1,1,1),TRUE),"OK")&gt;0,"OK","NOK")),
              IF(AD$8&gt;=VLOOKUP($A281,'2.2'!$D:$O,5,FALSE),"OK","NOK")),
         "")</f>
        <v/>
      </c>
      <c r="AE281" s="1160" t="str">
        <f ca="1">IF(intern2!AF117&gt;0,
        IF(AE$166="X",
              IF(COUNTBLANK(INDIRECT(ADDRESS(ROW(AE281),MATCH(AE$167,$166:$166,0),1,1)&amp;":"&amp;ADDRESS(ROW(AE281),COLUMN(AE281)-1,1,1),TRUE))&gt;0,"",
                    IF(COUNTIF(INDIRECT(ADDRESS(ROW(AE281),MATCH(AE$167,$166:$166,0),1,1)&amp;":"&amp;ADDRESS(ROW(AE281),COLUMN(AE281)-1,1,1),TRUE),"OK")&gt;0,"OK","NOK")),
              IF(AE$8&gt;=VLOOKUP($A281,'2.2'!$D:$O,5,FALSE),"OK","NOK")),
         "")</f>
        <v/>
      </c>
      <c r="AF281" s="1269" t="str">
        <f ca="1">IF(intern2!AG117&gt;0,
        IF(AF$166="X",
              IF(COUNTBLANK(INDIRECT(ADDRESS(ROW(AF281),MATCH(AF$167,$166:$166,0),1,1)&amp;":"&amp;ADDRESS(ROW(AF281),COLUMN(AF281)-1,1,1),TRUE))&gt;0,"",
                    IF(COUNTIF(INDIRECT(ADDRESS(ROW(AF281),MATCH(AF$167,$166:$166,0),1,1)&amp;":"&amp;ADDRESS(ROW(AF281),COLUMN(AF281)-1,1,1),TRUE),"OK")&gt;0,"OK","NOK")),
              IF(AF$8&gt;=VLOOKUP($A281,'2.2'!$D:$O,5,FALSE),"OK","NOK")),
         "")</f>
        <v/>
      </c>
      <c r="AG281" s="1160" t="str">
        <f ca="1">IF(intern2!AH117&gt;0,
        IF(AG$166="X",
              IF(COUNTBLANK(INDIRECT(ADDRESS(ROW(AG281),MATCH(AG$167,$166:$166,0),1,1)&amp;":"&amp;ADDRESS(ROW(AG281),COLUMN(AG281)-1,1,1),TRUE))&gt;0,"",
                    IF(COUNTIF(INDIRECT(ADDRESS(ROW(AG281),MATCH(AG$167,$166:$166,0),1,1)&amp;":"&amp;ADDRESS(ROW(AG281),COLUMN(AG281)-1,1,1),TRUE),"OK")&gt;0,"OK","NOK")),
              IF(AG$8&gt;=VLOOKUP($A281,'2.2'!$D:$O,5,FALSE),"OK","NOK")),
         "")</f>
        <v/>
      </c>
      <c r="AH281" s="1160" t="str">
        <f ca="1">IF(intern2!AI117&gt;0,
        IF(AH$166="X",
              IF(COUNTBLANK(INDIRECT(ADDRESS(ROW(AH281),MATCH(AH$167,$166:$166,0),1,1)&amp;":"&amp;ADDRESS(ROW(AH281),COLUMN(AH281)-1,1,1),TRUE))&gt;0,"",
                    IF(COUNTIF(INDIRECT(ADDRESS(ROW(AH281),MATCH(AH$167,$166:$166,0),1,1)&amp;":"&amp;ADDRESS(ROW(AH281),COLUMN(AH281)-1,1,1),TRUE),"OK")&gt;0,"OK","NOK")),
              IF(AH$8&gt;=VLOOKUP($A281,'2.2'!$D:$O,5,FALSE),"OK","NOK")),
         "")</f>
        <v/>
      </c>
      <c r="AI281" s="1156" t="str">
        <f ca="1">IF(intern2!AJ117&gt;0,
        IF(AI$166="X",
              IF(COUNTBLANK(INDIRECT(ADDRESS(ROW(AI281),MATCH(AI$167,$166:$166,0),1,1)&amp;":"&amp;ADDRESS(ROW(AI281),COLUMN(AI281)-1,1,1),TRUE))&gt;0,"",
                    IF(COUNTIF(INDIRECT(ADDRESS(ROW(AI281),MATCH(AI$167,$166:$166,0),1,1)&amp;":"&amp;ADDRESS(ROW(AI281),COLUMN(AI281)-1,1,1),TRUE),"OK")&gt;0,"OK","NOK")),
              IF(AI$8&gt;=VLOOKUP($A281,'2.2'!$D:$O,5,FALSE),"OK","NOK")),
         "")</f>
        <v/>
      </c>
      <c r="AJ281" s="1156" t="str">
        <f ca="1">IF(intern2!AK117&gt;0,
        IF(AJ$166="X",
              IF(COUNTBLANK(INDIRECT(ADDRESS(ROW(AJ281),MATCH(AJ$167,$166:$166,0),1,1)&amp;":"&amp;ADDRESS(ROW(AJ281),COLUMN(AJ281)-1,1,1),TRUE))&gt;0,"",
                    IF(COUNTIF(INDIRECT(ADDRESS(ROW(AJ281),MATCH(AJ$167,$166:$166,0),1,1)&amp;":"&amp;ADDRESS(ROW(AJ281),COLUMN(AJ281)-1,1,1),TRUE),"OK")&gt;0,"OK","NOK")),
              IF(AJ$8&gt;=VLOOKUP($A281,'2.2'!$D:$O,5,FALSE),"OK","NOK")),
         "")</f>
        <v/>
      </c>
      <c r="AK281" s="1156" t="str">
        <f ca="1">IF(intern2!AL117&gt;0,
        IF(AK$166="X",
              IF(COUNTBLANK(INDIRECT(ADDRESS(ROW(AK281),MATCH(AK$167,$166:$166,0),1,1)&amp;":"&amp;ADDRESS(ROW(AK281),COLUMN(AK281)-1,1,1),TRUE))&gt;0,"",
                    IF(COUNTIF(INDIRECT(ADDRESS(ROW(AK281),MATCH(AK$167,$166:$166,0),1,1)&amp;":"&amp;ADDRESS(ROW(AK281),COLUMN(AK281)-1,1,1),TRUE),"OK")&gt;0,"OK","NOK")),
              IF(AK$8&gt;=VLOOKUP($A281,'2.2'!$D:$O,5,FALSE),"OK","NOK")),
         "")</f>
        <v/>
      </c>
      <c r="AL281" s="1156" t="str">
        <f ca="1">IF(intern2!AM117&gt;0,
        IF(AL$166="X",
              IF(COUNTBLANK(INDIRECT(ADDRESS(ROW(AL281),MATCH(AL$167,$166:$166,0),1,1)&amp;":"&amp;ADDRESS(ROW(AL281),COLUMN(AL281)-1,1,1),TRUE))&gt;0,"",
                    IF(COUNTIF(INDIRECT(ADDRESS(ROW(AL281),MATCH(AL$167,$166:$166,0),1,1)&amp;":"&amp;ADDRESS(ROW(AL281),COLUMN(AL281)-1,1,1),TRUE),"OK")&gt;0,"OK","NOK")),
              IF(AL$8&gt;=VLOOKUP($A281,'2.2'!$D:$O,5,FALSE),"OK","NOK")),
         "")</f>
        <v/>
      </c>
      <c r="AM281" s="1269" t="str">
        <f ca="1">IF(intern2!AN117&gt;0,
        IF(AM$166="X",
              IF(COUNTBLANK(INDIRECT(ADDRESS(ROW(AM281),MATCH(AM$167,$166:$166,0),1,1)&amp;":"&amp;ADDRESS(ROW(AM281),COLUMN(AM281)-1,1,1),TRUE))&gt;0,"",
                    IF(COUNTIF(INDIRECT(ADDRESS(ROW(AM281),MATCH(AM$167,$166:$166,0),1,1)&amp;":"&amp;ADDRESS(ROW(AM281),COLUMN(AM281)-1,1,1),TRUE),"OK")&gt;0,"OK","NOK")),
              IF(AM$8&gt;=VLOOKUP($A281,'2.2'!$D:$O,5,FALSE),"OK","NOK")),
         "")</f>
        <v/>
      </c>
      <c r="AN281" s="1170" t="str">
        <f ca="1">IF(intern2!AO117&gt;0,
        IF(AN$166="X",
              IF(COUNTBLANK(INDIRECT(ADDRESS(ROW(AN281),MATCH(AN$167,$166:$166,0),1,1)&amp;":"&amp;ADDRESS(ROW(AN281),COLUMN(AN281)-1,1,1),TRUE))&gt;0,"",
                    IF(COUNTIF(INDIRECT(ADDRESS(ROW(AN281),MATCH(AN$167,$166:$166,0),1,1)&amp;":"&amp;ADDRESS(ROW(AN281),COLUMN(AN281)-1,1,1),TRUE),"OK")&gt;0,"OK","NOK")),
              IF(AN$8&gt;=VLOOKUP($A281,'2.2'!$D:$O,5,FALSE),"OK","NOK")),
         "")</f>
        <v/>
      </c>
      <c r="AO281" s="1156" t="str">
        <f ca="1">IF(intern2!AP117&gt;0,
        IF(AO$166="X",
              IF(COUNTBLANK(INDIRECT(ADDRESS(ROW(AO281),MATCH(AO$167,$166:$166,0),1,1)&amp;":"&amp;ADDRESS(ROW(AO281),COLUMN(AO281)-1,1,1),TRUE))&gt;0,"",
                    IF(COUNTIF(INDIRECT(ADDRESS(ROW(AO281),MATCH(AO$167,$166:$166,0),1,1)&amp;":"&amp;ADDRESS(ROW(AO281),COLUMN(AO281)-1,1,1),TRUE),"OK")&gt;0,"OK","NOK")),
              IF(AO$8&gt;=VLOOKUP($A281,'2.2'!$D:$O,5,FALSE),"OK","NOK")),
         "")</f>
        <v/>
      </c>
      <c r="AP281" s="1156" t="str">
        <f ca="1">IF(intern2!AQ117&gt;0,
        IF(AP$166="X",
              IF(COUNTBLANK(INDIRECT(ADDRESS(ROW(AP281),MATCH(AP$167,$166:$166,0),1,1)&amp;":"&amp;ADDRESS(ROW(AP281),COLUMN(AP281)-1,1,1),TRUE))&gt;0,"",
                    IF(COUNTIF(INDIRECT(ADDRESS(ROW(AP281),MATCH(AP$167,$166:$166,0),1,1)&amp;":"&amp;ADDRESS(ROW(AP281),COLUMN(AP281)-1,1,1),TRUE),"OK")&gt;0,"OK","NOK")),
              IF(AP$8&gt;=VLOOKUP($A281,'2.2'!$D:$O,5,FALSE),"OK","NOK")),
         "")</f>
        <v/>
      </c>
      <c r="AQ281" s="1269" t="str">
        <f ca="1">IF(intern2!AR117&gt;0,
        IF(AQ$166="X",
              IF(COUNTBLANK(INDIRECT(ADDRESS(ROW(AQ281),MATCH(AQ$167,$166:$166,0),1,1)&amp;":"&amp;ADDRESS(ROW(AQ281),COLUMN(AQ281)-1,1,1),TRUE))&gt;0,"",
                    IF(COUNTIF(INDIRECT(ADDRESS(ROW(AQ281),MATCH(AQ$167,$166:$166,0),1,1)&amp;":"&amp;ADDRESS(ROW(AQ281),COLUMN(AQ281)-1,1,1),TRUE),"OK")&gt;0,"OK","NOK")),
              IF(AQ$8&gt;=VLOOKUP($A281,'2.2'!$D:$O,5,FALSE),"OK","NOK")),
         "")</f>
        <v/>
      </c>
      <c r="AR281" s="1156" t="str">
        <f ca="1">IF(intern2!AS117&gt;0,
        IF(AR$166="X",
              IF(COUNTBLANK(INDIRECT(ADDRESS(ROW(AR281),MATCH(AR$167,$166:$166,0),1,1)&amp;":"&amp;ADDRESS(ROW(AR281),COLUMN(AR281)-1,1,1),TRUE))&gt;0,"",
                    IF(COUNTIF(INDIRECT(ADDRESS(ROW(AR281),MATCH(AR$167,$166:$166,0),1,1)&amp;":"&amp;ADDRESS(ROW(AR281),COLUMN(AR281)-1,1,1),TRUE),"OK")&gt;0,"OK","NOK")),
              IF(AR$8&gt;=VLOOKUP($A281,'2.2'!$D:$O,5,FALSE),"OK","NOK")),
         "")</f>
        <v/>
      </c>
      <c r="AS281" s="1156" t="str">
        <f ca="1">IF(intern2!AT117&gt;0,
        IF(AS$166="X",
              IF(COUNTBLANK(INDIRECT(ADDRESS(ROW(AS281),MATCH(AS$167,$166:$166,0),1,1)&amp;":"&amp;ADDRESS(ROW(AS281),COLUMN(AS281)-1,1,1),TRUE))&gt;0,"",
                    IF(COUNTIF(INDIRECT(ADDRESS(ROW(AS281),MATCH(AS$167,$166:$166,0),1,1)&amp;":"&amp;ADDRESS(ROW(AS281),COLUMN(AS281)-1,1,1),TRUE),"OK")&gt;0,"OK","NOK")),
              IF(AS$8&gt;=VLOOKUP($A281,'2.2'!$D:$O,5,FALSE),"OK","NOK")),
         "")</f>
        <v/>
      </c>
      <c r="AT281" s="1269" t="str">
        <f ca="1">IF(intern2!AU117&gt;0,
        IF(AT$166="X",
              IF(COUNTBLANK(INDIRECT(ADDRESS(ROW(AT281),MATCH(AT$167,$166:$166,0),1,1)&amp;":"&amp;ADDRESS(ROW(AT281),COLUMN(AT281)-1,1,1),TRUE))&gt;0,"",
                    IF(COUNTIF(INDIRECT(ADDRESS(ROW(AT281),MATCH(AT$167,$166:$166,0),1,1)&amp;":"&amp;ADDRESS(ROW(AT281),COLUMN(AT281)-1,1,1),TRUE),"OK")&gt;0,"OK","NOK")),
              IF(AT$8&gt;=VLOOKUP($A281,'2.2'!$D:$O,5,FALSE),"OK","NOK")),
         "")</f>
        <v/>
      </c>
      <c r="AU281" s="1156" t="str">
        <f ca="1">IF(intern2!AV117&gt;0,
        IF(AU$166="X",
              IF(COUNTBLANK(INDIRECT(ADDRESS(ROW(AU281),MATCH(AU$167,$166:$166,0),1,1)&amp;":"&amp;ADDRESS(ROW(AU281),COLUMN(AU281)-1,1,1),TRUE))&gt;0,"",
                    IF(COUNTIF(INDIRECT(ADDRESS(ROW(AU281),MATCH(AU$167,$166:$166,0),1,1)&amp;":"&amp;ADDRESS(ROW(AU281),COLUMN(AU281)-1,1,1),TRUE),"OK")&gt;0,"OK","NOK")),
              IF(AU$8&gt;=VLOOKUP($A281,'2.2'!$D:$O,5,FALSE),"OK","NOK")),
         "")</f>
        <v/>
      </c>
      <c r="AV281" s="1156" t="str">
        <f ca="1">IF(intern2!AW117&gt;0,
        IF(AV$166="X",
              IF(COUNTBLANK(INDIRECT(ADDRESS(ROW(AV281),MATCH(AV$167,$166:$166,0),1,1)&amp;":"&amp;ADDRESS(ROW(AV281),COLUMN(AV281)-1,1,1),TRUE))&gt;0,"",
                    IF(COUNTIF(INDIRECT(ADDRESS(ROW(AV281),MATCH(AV$167,$166:$166,0),1,1)&amp;":"&amp;ADDRESS(ROW(AV281),COLUMN(AV281)-1,1,1),TRUE),"OK")&gt;0,"OK","NOK")),
              IF(AV$8&gt;=VLOOKUP($A281,'2.2'!$D:$O,5,FALSE),"OK","NOK")),
         "")</f>
        <v/>
      </c>
      <c r="AW281" s="1156" t="str">
        <f ca="1">IF(intern2!AX117&gt;0,
        IF(AW$166="X",
              IF(COUNTBLANK(INDIRECT(ADDRESS(ROW(AW281),MATCH(AW$167,$166:$166,0),1,1)&amp;":"&amp;ADDRESS(ROW(AW281),COLUMN(AW281)-1,1,1),TRUE))&gt;0,"",
                    IF(COUNTIF(INDIRECT(ADDRESS(ROW(AW281),MATCH(AW$167,$166:$166,0),1,1)&amp;":"&amp;ADDRESS(ROW(AW281),COLUMN(AW281)-1,1,1),TRUE),"OK")&gt;0,"OK","NOK")),
              IF(AW$8&gt;=VLOOKUP($A281,'2.2'!$D:$O,5,FALSE),"OK","NOK")),
         "")</f>
        <v/>
      </c>
      <c r="AX281" s="1156" t="str">
        <f ca="1">IF(intern2!AY117&gt;0,
        IF(AX$166="X",
              IF(COUNTBLANK(INDIRECT(ADDRESS(ROW(AX281),MATCH(AX$167,$166:$166,0),1,1)&amp;":"&amp;ADDRESS(ROW(AX281),COLUMN(AX281)-1,1,1),TRUE))&gt;0,"",
                    IF(COUNTIF(INDIRECT(ADDRESS(ROW(AX281),MATCH(AX$167,$166:$166,0),1,1)&amp;":"&amp;ADDRESS(ROW(AX281),COLUMN(AX281)-1,1,1),TRUE),"OK")&gt;0,"OK","NOK")),
              IF(AX$8&gt;=VLOOKUP($A281,'2.2'!$D:$O,5,FALSE),"OK","NOK")),
         "")</f>
        <v/>
      </c>
      <c r="AY281" s="1156" t="str">
        <f ca="1">IF(intern2!AZ117&gt;0,
        IF(AY$166="X",
              IF(COUNTBLANK(INDIRECT(ADDRESS(ROW(AY281),MATCH(AY$167,$166:$166,0),1,1)&amp;":"&amp;ADDRESS(ROW(AY281),COLUMN(AY281)-1,1,1),TRUE))&gt;0,"",
                    IF(COUNTIF(INDIRECT(ADDRESS(ROW(AY281),MATCH(AY$167,$166:$166,0),1,1)&amp;":"&amp;ADDRESS(ROW(AY281),COLUMN(AY281)-1,1,1),TRUE),"OK")&gt;0,"OK","NOK")),
              IF(AY$8&gt;=VLOOKUP($A281,'2.2'!$D:$O,5,FALSE),"OK","NOK")),
         "")</f>
        <v/>
      </c>
      <c r="AZ281" s="1269" t="str">
        <f ca="1">IF(intern2!BA117&gt;0,
        IF(AZ$166="X",
              IF(COUNTBLANK(INDIRECT(ADDRESS(ROW(AZ281),MATCH(AZ$167,$166:$166,0),1,1)&amp;":"&amp;ADDRESS(ROW(AZ281),COLUMN(AZ281)-1,1,1),TRUE))&gt;0,"",
                    IF(COUNTIF(INDIRECT(ADDRESS(ROW(AZ281),MATCH(AZ$167,$166:$166,0),1,1)&amp;":"&amp;ADDRESS(ROW(AZ281),COLUMN(AZ281)-1,1,1),TRUE),"OK")&gt;0,"OK","NOK")),
              IF(AZ$8&gt;=VLOOKUP($A281,'2.2'!$D:$O,5,FALSE),"OK","NOK")),
         "")</f>
        <v/>
      </c>
      <c r="BA281" s="1156" t="str">
        <f ca="1">IF(intern2!BB117&gt;0,
        IF(BA$166="X",
              IF(COUNTBLANK(INDIRECT(ADDRESS(ROW(BA281),MATCH(BA$167,$166:$166,0),1,1)&amp;":"&amp;ADDRESS(ROW(BA281),COLUMN(BA281)-1,1,1),TRUE))&gt;0,"",
                    IF(COUNTIF(INDIRECT(ADDRESS(ROW(BA281),MATCH(BA$167,$166:$166,0),1,1)&amp;":"&amp;ADDRESS(ROW(BA281),COLUMN(BA281)-1,1,1),TRUE),"OK")&gt;0,"OK","NOK")),
              IF(BA$8&gt;=VLOOKUP($A281,'2.2'!$D:$O,5,FALSE),"OK","NOK")),
         "")</f>
        <v/>
      </c>
      <c r="BB281" s="1156" t="str">
        <f ca="1">IF(intern2!BC117&gt;0,
        IF(BB$166="X",
              IF(COUNTBLANK(INDIRECT(ADDRESS(ROW(BB281),MATCH(BB$167,$166:$166,0),1,1)&amp;":"&amp;ADDRESS(ROW(BB281),COLUMN(BB281)-1,1,1),TRUE))&gt;0,"",
                    IF(COUNTIF(INDIRECT(ADDRESS(ROW(BB281),MATCH(BB$167,$166:$166,0),1,1)&amp;":"&amp;ADDRESS(ROW(BB281),COLUMN(BB281)-1,1,1),TRUE),"OK")&gt;0,"OK","NOK")),
              IF(BB$8&gt;=VLOOKUP($A281,'2.2'!$D:$O,5,FALSE),"OK","NOK")),
         "")</f>
        <v/>
      </c>
      <c r="BC281" s="1156" t="str">
        <f ca="1">IF(intern2!BD117&gt;0,
        IF(BC$166="X",
              IF(COUNTBLANK(INDIRECT(ADDRESS(ROW(BC281),MATCH(BC$167,$166:$166,0),1,1)&amp;":"&amp;ADDRESS(ROW(BC281),COLUMN(BC281)-1,1,1),TRUE))&gt;0,"",
                    IF(COUNTIF(INDIRECT(ADDRESS(ROW(BC281),MATCH(BC$167,$166:$166,0),1,1)&amp;":"&amp;ADDRESS(ROW(BC281),COLUMN(BC281)-1,1,1),TRUE),"OK")&gt;0,"OK","NOK")),
              IF(BC$8&gt;=VLOOKUP($A281,'2.2'!$D:$O,5,FALSE),"OK","NOK")),
         "")</f>
        <v/>
      </c>
      <c r="BD281" s="1156" t="str">
        <f ca="1">IF(intern2!BE117&gt;0,
        IF(BD$166="X",
              IF(COUNTBLANK(INDIRECT(ADDRESS(ROW(BD281),MATCH(BD$167,$166:$166,0),1,1)&amp;":"&amp;ADDRESS(ROW(BD281),COLUMN(BD281)-1,1,1),TRUE))&gt;0,"",
                    IF(COUNTIF(INDIRECT(ADDRESS(ROW(BD281),MATCH(BD$167,$166:$166,0),1,1)&amp;":"&amp;ADDRESS(ROW(BD281),COLUMN(BD281)-1,1,1),TRUE),"OK")&gt;0,"OK","NOK")),
              IF(BD$8&gt;=VLOOKUP($A281,'2.2'!$D:$O,5,FALSE),"OK","NOK")),
         "")</f>
        <v/>
      </c>
      <c r="BE281" s="1156" t="str">
        <f ca="1">IF(intern2!BF117&gt;0,
        IF(BE$166="X",
              IF(COUNTBLANK(INDIRECT(ADDRESS(ROW(BE281),MATCH(BE$167,$166:$166,0),1,1)&amp;":"&amp;ADDRESS(ROW(BE281),COLUMN(BE281)-1,1,1),TRUE))&gt;0,"",
                    IF(COUNTIF(INDIRECT(ADDRESS(ROW(BE281),MATCH(BE$167,$166:$166,0),1,1)&amp;":"&amp;ADDRESS(ROW(BE281),COLUMN(BE281)-1,1,1),TRUE),"OK")&gt;0,"OK","NOK")),
              IF(BE$8&gt;=VLOOKUP($A281,'2.2'!$D:$O,5,FALSE),"OK","NOK")),
         "")</f>
        <v/>
      </c>
      <c r="BF281" s="1170" t="str">
        <f ca="1">IF(intern2!BG117&gt;0,
        IF(BF$166="X",
              IF(COUNTBLANK(INDIRECT(ADDRESS(ROW(BF281),MATCH(BF$167,$166:$166,0),1,1)&amp;":"&amp;ADDRESS(ROW(BF281),COLUMN(BF281)-1,1,1),TRUE))&gt;0,"",
                    IF(COUNTIF(INDIRECT(ADDRESS(ROW(BF281),MATCH(BF$167,$166:$166,0),1,1)&amp;":"&amp;ADDRESS(ROW(BF281),COLUMN(BF281)-1,1,1),TRUE),"OK")&gt;0,"OK","NOK")),
              IF(BF$8&gt;=VLOOKUP($A281,'2.2'!$D:$O,5,FALSE),"OK","NOK")),
         "")</f>
        <v/>
      </c>
      <c r="BG281" s="1269" t="str">
        <f ca="1">IF(intern2!BH117&gt;0,
        IF(BG$166="X",
              IF(COUNTBLANK(INDIRECT(ADDRESS(ROW(BG281),MATCH(BG$167,$166:$166,0),1,1)&amp;":"&amp;ADDRESS(ROW(BG281),COLUMN(BG281)-1,1,1),TRUE))&gt;0,"",
                    IF(COUNTIF(INDIRECT(ADDRESS(ROW(BG281),MATCH(BG$167,$166:$166,0),1,1)&amp;":"&amp;ADDRESS(ROW(BG281),COLUMN(BG281)-1,1,1),TRUE),"OK")&gt;0,"OK","NOK")),
              IF(BG$8&gt;=VLOOKUP($A281,'2.2'!$D:$O,5,FALSE),"OK","NOK")),
         "")</f>
        <v/>
      </c>
      <c r="BH281" s="1176" t="str">
        <f t="shared" ca="1" si="77"/>
        <v>NOK</v>
      </c>
      <c r="BI281" s="1176"/>
    </row>
    <row r="282" spans="1:61" ht="26.4" x14ac:dyDescent="0.25">
      <c r="A282" s="716" t="str">
        <f t="shared" ref="A282:B282" si="126">+A122</f>
        <v>BEW8</v>
      </c>
      <c r="B282" s="1157" t="str">
        <f t="shared" si="126"/>
        <v>Chirurgia della colonna vertebrale</v>
      </c>
      <c r="C282" s="1156" t="str">
        <f ca="1">IF(intern2!D118&gt;0,
        IF(C$166="X",
              IF(COUNTBLANK(INDIRECT(ADDRESS(ROW(C282),MATCH(C$167,$166:$166,0),1,1)&amp;":"&amp;ADDRESS(ROW(C282),COLUMN(C282)-1,1,1),TRUE))&gt;0,"",
                    IF(COUNTIF(INDIRECT(ADDRESS(ROW(C282),MATCH(C$167,$166:$166,0),1,1)&amp;":"&amp;ADDRESS(ROW(C282),COLUMN(C282)-1,1,1),TRUE),"OK")&gt;0,"OK","NOK")),
              IF(C$8&gt;=VLOOKUP($A282,'2.2'!$D:$O,5,FALSE),"OK","NOK")),
         "")</f>
        <v/>
      </c>
      <c r="D282" s="1156" t="str">
        <f ca="1">IF(intern2!E118&gt;0,
        IF(D$166="X",
              IF(COUNTBLANK(INDIRECT(ADDRESS(ROW(D282),MATCH(D$167,$166:$166,0),1,1)&amp;":"&amp;ADDRESS(ROW(D282),COLUMN(D282)-1,1,1),TRUE))&gt;0,"",
                    IF(COUNTIF(INDIRECT(ADDRESS(ROW(D282),MATCH(D$167,$166:$166,0),1,1)&amp;":"&amp;ADDRESS(ROW(D282),COLUMN(D282)-1,1,1),TRUE),"OK")&gt;0,"OK","NOK")),
              IF(D$8&gt;=VLOOKUP($A282,'2.2'!$D:$O,5,FALSE),"OK","NOK")),
         "")</f>
        <v/>
      </c>
      <c r="E282" s="1156" t="str">
        <f ca="1">IF(intern2!F118&gt;0,
        IF(E$166="X",
              IF(COUNTBLANK(INDIRECT(ADDRESS(ROW(E282),MATCH(E$167,$166:$166,0),1,1)&amp;":"&amp;ADDRESS(ROW(E282),COLUMN(E282)-1,1,1),TRUE))&gt;0,"",
                    IF(COUNTIF(INDIRECT(ADDRESS(ROW(E282),MATCH(E$167,$166:$166,0),1,1)&amp;":"&amp;ADDRESS(ROW(E282),COLUMN(E282)-1,1,1),TRUE),"OK")&gt;0,"OK","NOK")),
              IF(E$8&gt;=VLOOKUP($A282,'2.2'!$D:$O,5,FALSE),"OK","NOK")),
         "")</f>
        <v/>
      </c>
      <c r="F282" s="1156" t="str">
        <f ca="1">IF(intern2!G118&gt;0,
        IF(F$166="X",
              IF(COUNTBLANK(INDIRECT(ADDRESS(ROW(F282),MATCH(F$167,$166:$166,0),1,1)&amp;":"&amp;ADDRESS(ROW(F282),COLUMN(F282)-1,1,1),TRUE))&gt;0,"",
                    IF(COUNTIF(INDIRECT(ADDRESS(ROW(F282),MATCH(F$167,$166:$166,0),1,1)&amp;":"&amp;ADDRESS(ROW(F282),COLUMN(F282)-1,1,1),TRUE),"OK")&gt;0,"OK","NOK")),
              IF(F$8&gt;=VLOOKUP($A282,'2.2'!$D:$O,5,FALSE),"OK","NOK")),
         "")</f>
        <v/>
      </c>
      <c r="G282" s="1156" t="str">
        <f ca="1">IF(intern2!H118&gt;0,
        IF(G$166="X",
              IF(COUNTBLANK(INDIRECT(ADDRESS(ROW(G282),MATCH(G$167,$166:$166,0),1,1)&amp;":"&amp;ADDRESS(ROW(G282),COLUMN(G282)-1,1,1),TRUE))&gt;0,"",
                    IF(COUNTIF(INDIRECT(ADDRESS(ROW(G282),MATCH(G$167,$166:$166,0),1,1)&amp;":"&amp;ADDRESS(ROW(G282),COLUMN(G282)-1,1,1),TRUE),"OK")&gt;0,"OK","NOK")),
              IF(G$8&gt;=VLOOKUP($A282,'2.2'!$D:$O,5,FALSE),"OK","NOK")),
         "")</f>
        <v/>
      </c>
      <c r="H282" s="1156" t="str">
        <f ca="1">IF(intern2!I118&gt;0,
        IF(H$166="X",
              IF(COUNTBLANK(INDIRECT(ADDRESS(ROW(H282),MATCH(H$167,$166:$166,0),1,1)&amp;":"&amp;ADDRESS(ROW(H282),COLUMN(H282)-1,1,1),TRUE))&gt;0,"",
                    IF(COUNTIF(INDIRECT(ADDRESS(ROW(H282),MATCH(H$167,$166:$166,0),1,1)&amp;":"&amp;ADDRESS(ROW(H282),COLUMN(H282)-1,1,1),TRUE),"OK")&gt;0,"OK","NOK")),
              IF(H$8&gt;=VLOOKUP($A282,'2.2'!$D:$O,5,FALSE),"OK","NOK")),
         "")</f>
        <v/>
      </c>
      <c r="I282" s="1269" t="str">
        <f ca="1">IF(intern2!J118&gt;0,
        IF(I$166="X",
              IF(COUNTBLANK(INDIRECT(ADDRESS(ROW(I282),MATCH(I$167,$166:$166,0),1,1)&amp;":"&amp;ADDRESS(ROW(I282),COLUMN(I282)-1,1,1),TRUE))&gt;0,"",
                    IF(COUNTIF(INDIRECT(ADDRESS(ROW(I282),MATCH(I$167,$166:$166,0),1,1)&amp;":"&amp;ADDRESS(ROW(I282),COLUMN(I282)-1,1,1),TRUE),"OK")&gt;0,"OK","NOK")),
              IF(I$8&gt;=VLOOKUP($A282,'2.2'!$D:$O,5,FALSE),"OK","NOK")),
         "")</f>
        <v/>
      </c>
      <c r="J282" s="1159" t="str">
        <f ca="1">IF(intern2!K118&gt;0,
        IF(J$166="X",
              IF(COUNTBLANK(INDIRECT(ADDRESS(ROW(J282),MATCH(J$167,$166:$166,0),1,1)&amp;":"&amp;ADDRESS(ROW(J282),COLUMN(J282)-1,1,1),TRUE))&gt;0,"",
                    IF(COUNTIF(INDIRECT(ADDRESS(ROW(J282),MATCH(J$167,$166:$166,0),1,1)&amp;":"&amp;ADDRESS(ROW(J282),COLUMN(J282)-1,1,1),TRUE),"OK")&gt;0,"OK","NOK")),
              IF(J$8&gt;=VLOOKUP($A282,'2.2'!$D:$O,5,FALSE),"OK","NOK")),
         "")</f>
        <v/>
      </c>
      <c r="K282" s="1156" t="str">
        <f ca="1">IF(intern2!L118&gt;0,
        IF(K$166="X",
              IF(COUNTBLANK(INDIRECT(ADDRESS(ROW(K282),MATCH(K$167,$166:$166,0),1,1)&amp;":"&amp;ADDRESS(ROW(K282),COLUMN(K282)-1,1,1),TRUE))&gt;0,"",
                    IF(COUNTIF(INDIRECT(ADDRESS(ROW(K282),MATCH(K$167,$166:$166,0),1,1)&amp;":"&amp;ADDRESS(ROW(K282),COLUMN(K282)-1,1,1),TRUE),"OK")&gt;0,"OK","NOK")),
              IF(K$8&gt;=VLOOKUP($A282,'2.2'!$D:$O,5,FALSE),"OK","NOK")),
         "")</f>
        <v/>
      </c>
      <c r="L282" s="1156" t="str">
        <f ca="1">IF(intern2!M118&gt;0,
        IF(L$166="X",
              IF(COUNTBLANK(INDIRECT(ADDRESS(ROW(L282),MATCH(L$167,$166:$166,0),1,1)&amp;":"&amp;ADDRESS(ROW(L282),COLUMN(L282)-1,1,1),TRUE))&gt;0,"",
                    IF(COUNTIF(INDIRECT(ADDRESS(ROW(L282),MATCH(L$167,$166:$166,0),1,1)&amp;":"&amp;ADDRESS(ROW(L282),COLUMN(L282)-1,1,1),TRUE),"OK")&gt;0,"OK","NOK")),
              IF(L$8&gt;=VLOOKUP($A282,'2.2'!$D:$O,5,FALSE),"OK","NOK")),
         "")</f>
        <v/>
      </c>
      <c r="M282" s="1156" t="str">
        <f ca="1">IF(intern2!N118&gt;0,
        IF(M$166="X",
              IF(COUNTBLANK(INDIRECT(ADDRESS(ROW(M282),MATCH(M$167,$166:$166,0),1,1)&amp;":"&amp;ADDRESS(ROW(M282),COLUMN(M282)-1,1,1),TRUE))&gt;0,"",
                    IF(COUNTIF(INDIRECT(ADDRESS(ROW(M282),MATCH(M$167,$166:$166,0),1,1)&amp;":"&amp;ADDRESS(ROW(M282),COLUMN(M282)-1,1,1),TRUE),"OK")&gt;0,"OK","NOK")),
              IF(M$8&gt;=VLOOKUP($A282,'2.2'!$D:$O,5,FALSE),"OK","NOK")),
         "")</f>
        <v>NOK</v>
      </c>
      <c r="N282" s="1156" t="str">
        <f ca="1">IF(intern2!O118&gt;0,
        IF(N$166="X",
              IF(COUNTBLANK(INDIRECT(ADDRESS(ROW(N282),MATCH(N$167,$166:$166,0),1,1)&amp;":"&amp;ADDRESS(ROW(N282),COLUMN(N282)-1,1,1),TRUE))&gt;0,"",
                    IF(COUNTIF(INDIRECT(ADDRESS(ROW(N282),MATCH(N$167,$166:$166,0),1,1)&amp;":"&amp;ADDRESS(ROW(N282),COLUMN(N282)-1,1,1),TRUE),"OK")&gt;0,"OK","NOK")),
              IF(N$8&gt;=VLOOKUP($A282,'2.2'!$D:$O,5,FALSE),"OK","NOK")),
         "")</f>
        <v/>
      </c>
      <c r="O282" s="1156" t="str">
        <f ca="1">IF(intern2!P118&gt;0,
        IF(O$166="X",
              IF(COUNTBLANK(INDIRECT(ADDRESS(ROW(O282),MATCH(O$167,$166:$166,0),1,1)&amp;":"&amp;ADDRESS(ROW(O282),COLUMN(O282)-1,1,1),TRUE))&gt;0,"",
                    IF(COUNTIF(INDIRECT(ADDRESS(ROW(O282),MATCH(O$167,$166:$166,0),1,1)&amp;":"&amp;ADDRESS(ROW(O282),COLUMN(O282)-1,1,1),TRUE),"OK")&gt;0,"OK","NOK")),
              IF(O$8&gt;=VLOOKUP($A282,'2.2'!$D:$O,5,FALSE),"OK","NOK")),
         "")</f>
        <v/>
      </c>
      <c r="P282" s="1156" t="str">
        <f ca="1">IF(intern2!Q118&gt;0,
        IF(P$166="X",
              IF(COUNTBLANK(INDIRECT(ADDRESS(ROW(P282),MATCH(P$167,$166:$166,0),1,1)&amp;":"&amp;ADDRESS(ROW(P282),COLUMN(P282)-1,1,1),TRUE))&gt;0,"",
                    IF(COUNTIF(INDIRECT(ADDRESS(ROW(P282),MATCH(P$167,$166:$166,0),1,1)&amp;":"&amp;ADDRESS(ROW(P282),COLUMN(P282)-1,1,1),TRUE),"OK")&gt;0,"OK","NOK")),
              IF(P$8&gt;=VLOOKUP($A282,'2.2'!$D:$O,5,FALSE),"OK","NOK")),
         "")</f>
        <v/>
      </c>
      <c r="Q282" s="1156" t="str">
        <f ca="1">IF(intern2!R118&gt;0,
        IF(Q$166="X",
              IF(COUNTBLANK(INDIRECT(ADDRESS(ROW(Q282),MATCH(Q$167,$166:$166,0),1,1)&amp;":"&amp;ADDRESS(ROW(Q282),COLUMN(Q282)-1,1,1),TRUE))&gt;0,"",
                    IF(COUNTIF(INDIRECT(ADDRESS(ROW(Q282),MATCH(Q$167,$166:$166,0),1,1)&amp;":"&amp;ADDRESS(ROW(Q282),COLUMN(Q282)-1,1,1),TRUE),"OK")&gt;0,"OK","NOK")),
              IF(Q$8&gt;=VLOOKUP($A282,'2.2'!$D:$O,5,FALSE),"OK","NOK")),
         "")</f>
        <v/>
      </c>
      <c r="R282" s="1159" t="str">
        <f ca="1">IF(intern2!S118&gt;0,
        IF(R$166="X",
              IF(COUNTBLANK(INDIRECT(ADDRESS(ROW(R282),MATCH(R$167,$166:$166,0),1,1)&amp;":"&amp;ADDRESS(ROW(R282),COLUMN(R282)-1,1,1),TRUE))&gt;0,"",
                    IF(COUNTIF(INDIRECT(ADDRESS(ROW(R282),MATCH(R$167,$166:$166,0),1,1)&amp;":"&amp;ADDRESS(ROW(R282),COLUMN(R282)-1,1,1),TRUE),"OK")&gt;0,"OK","NOK")),
              IF(R$8&gt;=VLOOKUP($A282,'2.2'!$D:$O,5,FALSE),"OK","NOK")),
         "")</f>
        <v/>
      </c>
      <c r="S282" s="1159" t="str">
        <f ca="1">IF(intern2!T118&gt;0,
        IF(S$166="X",
              IF(COUNTBLANK(INDIRECT(ADDRESS(ROW(S282),MATCH(S$167,$166:$166,0),1,1)&amp;":"&amp;ADDRESS(ROW(S282),COLUMN(S282)-1,1,1),TRUE))&gt;0,"",
                    IF(COUNTIF(INDIRECT(ADDRESS(ROW(S282),MATCH(S$167,$166:$166,0),1,1)&amp;":"&amp;ADDRESS(ROW(S282),COLUMN(S282)-1,1,1),TRUE),"OK")&gt;0,"OK","NOK")),
              IF(S$8&gt;=VLOOKUP($A282,'2.2'!$D:$O,5,FALSE),"OK","NOK")),
         "")</f>
        <v/>
      </c>
      <c r="T282" s="1156" t="str">
        <f ca="1">IF(intern2!U118&gt;0,
        IF(T$166="X",
              IF(COUNTBLANK(INDIRECT(ADDRESS(ROW(T282),MATCH(T$167,$166:$166,0),1,1)&amp;":"&amp;ADDRESS(ROW(T282),COLUMN(T282)-1,1,1),TRUE))&gt;0,"",
                    IF(COUNTIF(INDIRECT(ADDRESS(ROW(T282),MATCH(T$167,$166:$166,0),1,1)&amp;":"&amp;ADDRESS(ROW(T282),COLUMN(T282)-1,1,1),TRUE),"OK")&gt;0,"OK","NOK")),
              IF(T$8&gt;=VLOOKUP($A282,'2.2'!$D:$O,5,FALSE),"OK","NOK")),
         "")</f>
        <v/>
      </c>
      <c r="U282" s="1156" t="str">
        <f ca="1">IF(intern2!V118&gt;0,
        IF(U$166="X",
              IF(COUNTBLANK(INDIRECT(ADDRESS(ROW(U282),MATCH(U$167,$166:$166,0),1,1)&amp;":"&amp;ADDRESS(ROW(U282),COLUMN(U282)-1,1,1),TRUE))&gt;0,"",
                    IF(COUNTIF(INDIRECT(ADDRESS(ROW(U282),MATCH(U$167,$166:$166,0),1,1)&amp;":"&amp;ADDRESS(ROW(U282),COLUMN(U282)-1,1,1),TRUE),"OK")&gt;0,"OK","NOK")),
              IF(U$8&gt;=VLOOKUP($A282,'2.2'!$D:$O,5,FALSE),"OK","NOK")),
         "")</f>
        <v/>
      </c>
      <c r="V282" s="1156" t="str">
        <f ca="1">IF(intern2!W118&gt;0,
        IF(V$166="X",
              IF(COUNTBLANK(INDIRECT(ADDRESS(ROW(V282),MATCH(V$167,$166:$166,0),1,1)&amp;":"&amp;ADDRESS(ROW(V282),COLUMN(V282)-1,1,1),TRUE))&gt;0,"",
                    IF(COUNTIF(INDIRECT(ADDRESS(ROW(V282),MATCH(V$167,$166:$166,0),1,1)&amp;":"&amp;ADDRESS(ROW(V282),COLUMN(V282)-1,1,1),TRUE),"OK")&gt;0,"OK","NOK")),
              IF(V$8&gt;=VLOOKUP($A282,'2.2'!$D:$O,5,FALSE),"OK","NOK")),
         "")</f>
        <v/>
      </c>
      <c r="W282" s="1156" t="str">
        <f ca="1">IF(intern2!X118&gt;0,
        IF(W$166="X",
              IF(COUNTBLANK(INDIRECT(ADDRESS(ROW(W282),MATCH(W$167,$166:$166,0),1,1)&amp;":"&amp;ADDRESS(ROW(W282),COLUMN(W282)-1,1,1),TRUE))&gt;0,"",
                    IF(COUNTIF(INDIRECT(ADDRESS(ROW(W282),MATCH(W$167,$166:$166,0),1,1)&amp;":"&amp;ADDRESS(ROW(W282),COLUMN(W282)-1,1,1),TRUE),"OK")&gt;0,"OK","NOK")),
              IF(W$8&gt;=VLOOKUP($A282,'2.2'!$D:$O,5,FALSE),"OK","NOK")),
         "")</f>
        <v/>
      </c>
      <c r="X282" s="1156" t="str">
        <f ca="1">IF(intern2!Y118&gt;0,
        IF(X$166="X",
              IF(COUNTBLANK(INDIRECT(ADDRESS(ROW(X282),MATCH(X$167,$166:$166,0),1,1)&amp;":"&amp;ADDRESS(ROW(X282),COLUMN(X282)-1,1,1),TRUE))&gt;0,"",
                    IF(COUNTIF(INDIRECT(ADDRESS(ROW(X282),MATCH(X$167,$166:$166,0),1,1)&amp;":"&amp;ADDRESS(ROW(X282),COLUMN(X282)-1,1,1),TRUE),"OK")&gt;0,"OK","NOK")),
              IF(X$8&gt;=VLOOKUP($A282,'2.2'!$D:$O,5,FALSE),"OK","NOK")),
         "")</f>
        <v/>
      </c>
      <c r="Y282" s="1170" t="str">
        <f ca="1">IF(intern2!Z118&gt;0,
        IF(Y$166="X",
              IF(COUNTBLANK(INDIRECT(ADDRESS(ROW(Y282),MATCH(Y$167,$166:$166,0),1,1)&amp;":"&amp;ADDRESS(ROW(Y282),COLUMN(Y282)-1,1,1),TRUE))&gt;0,"",
                    IF(COUNTIF(INDIRECT(ADDRESS(ROW(Y282),MATCH(Y$167,$166:$166,0),1,1)&amp;":"&amp;ADDRESS(ROW(Y282),COLUMN(Y282)-1,1,1),TRUE),"OK")&gt;0,"OK","NOK")),
              IF(Y$8&gt;=VLOOKUP($A282,'2.2'!$D:$O,5,FALSE),"OK","NOK")),
         "")</f>
        <v/>
      </c>
      <c r="Z282" s="1269" t="str">
        <f ca="1">IF(intern2!AA118&gt;0,
        IF(Z$166="X",
              IF(COUNTBLANK(INDIRECT(ADDRESS(ROW(Z282),MATCH(Z$167,$166:$166,0),1,1)&amp;":"&amp;ADDRESS(ROW(Z282),COLUMN(Z282)-1,1,1),TRUE))&gt;0,"",
                    IF(COUNTIF(INDIRECT(ADDRESS(ROW(Z282),MATCH(Z$167,$166:$166,0),1,1)&amp;":"&amp;ADDRESS(ROW(Z282),COLUMN(Z282)-1,1,1),TRUE),"OK")&gt;0,"OK","NOK")),
              IF(Z$8&gt;=VLOOKUP($A282,'2.2'!$D:$O,5,FALSE),"OK","NOK")),
         "")</f>
        <v/>
      </c>
      <c r="AA282" s="1156" t="str">
        <f ca="1">IF(intern2!AB118&gt;0,
        IF(AA$166="X",
              IF(COUNTBLANK(INDIRECT(ADDRESS(ROW(AA282),MATCH(AA$167,$166:$166,0),1,1)&amp;":"&amp;ADDRESS(ROW(AA282),COLUMN(AA282)-1,1,1),TRUE))&gt;0,"",
                    IF(COUNTIF(INDIRECT(ADDRESS(ROW(AA282),MATCH(AA$167,$166:$166,0),1,1)&amp;":"&amp;ADDRESS(ROW(AA282),COLUMN(AA282)-1,1,1),TRUE),"OK")&gt;0,"OK","NOK")),
              IF(AA$8&gt;=VLOOKUP($A282,'2.2'!$D:$O,5,FALSE),"OK","NOK")),
         "")</f>
        <v/>
      </c>
      <c r="AB282" s="1156" t="str">
        <f ca="1">IF(intern2!AC118&gt;0,
        IF(AB$166="X",
              IF(COUNTBLANK(INDIRECT(ADDRESS(ROW(AB282),MATCH(AB$167,$166:$166,0),1,1)&amp;":"&amp;ADDRESS(ROW(AB282),COLUMN(AB282)-1,1,1),TRUE))&gt;0,"",
                    IF(COUNTIF(INDIRECT(ADDRESS(ROW(AB282),MATCH(AB$167,$166:$166,0),1,1)&amp;":"&amp;ADDRESS(ROW(AB282),COLUMN(AB282)-1,1,1),TRUE),"OK")&gt;0,"OK","NOK")),
              IF(AB$8&gt;=VLOOKUP($A282,'2.2'!$D:$O,5,FALSE),"OK","NOK")),
         "")</f>
        <v/>
      </c>
      <c r="AC282" s="1156" t="str">
        <f ca="1">IF(intern2!AD118&gt;0,
        IF(AC$166="X",
              IF(COUNTBLANK(INDIRECT(ADDRESS(ROW(AC282),MATCH(AC$167,$166:$166,0),1,1)&amp;":"&amp;ADDRESS(ROW(AC282),COLUMN(AC282)-1,1,1),TRUE))&gt;0,"",
                    IF(COUNTIF(INDIRECT(ADDRESS(ROW(AC282),MATCH(AC$167,$166:$166,0),1,1)&amp;":"&amp;ADDRESS(ROW(AC282),COLUMN(AC282)-1,1,1),TRUE),"OK")&gt;0,"OK","NOK")),
              IF(AC$8&gt;=VLOOKUP($A282,'2.2'!$D:$O,5,FALSE),"OK","NOK")),
         "")</f>
        <v/>
      </c>
      <c r="AD282" s="1156" t="str">
        <f ca="1">IF(intern2!AE118&gt;0,
        IF(AD$166="X",
              IF(COUNTBLANK(INDIRECT(ADDRESS(ROW(AD282),MATCH(AD$167,$166:$166,0),1,1)&amp;":"&amp;ADDRESS(ROW(AD282),COLUMN(AD282)-1,1,1),TRUE))&gt;0,"",
                    IF(COUNTIF(INDIRECT(ADDRESS(ROW(AD282),MATCH(AD$167,$166:$166,0),1,1)&amp;":"&amp;ADDRESS(ROW(AD282),COLUMN(AD282)-1,1,1),TRUE),"OK")&gt;0,"OK","NOK")),
              IF(AD$8&gt;=VLOOKUP($A282,'2.2'!$D:$O,5,FALSE),"OK","NOK")),
         "")</f>
        <v/>
      </c>
      <c r="AE282" s="1160" t="str">
        <f ca="1">IF(intern2!AF118&gt;0,
        IF(AE$166="X",
              IF(COUNTBLANK(INDIRECT(ADDRESS(ROW(AE282),MATCH(AE$167,$166:$166,0),1,1)&amp;":"&amp;ADDRESS(ROW(AE282),COLUMN(AE282)-1,1,1),TRUE))&gt;0,"",
                    IF(COUNTIF(INDIRECT(ADDRESS(ROW(AE282),MATCH(AE$167,$166:$166,0),1,1)&amp;":"&amp;ADDRESS(ROW(AE282),COLUMN(AE282)-1,1,1),TRUE),"OK")&gt;0,"OK","NOK")),
              IF(AE$8&gt;=VLOOKUP($A282,'2.2'!$D:$O,5,FALSE),"OK","NOK")),
         "")</f>
        <v/>
      </c>
      <c r="AF282" s="1269" t="str">
        <f ca="1">IF(intern2!AG118&gt;0,
        IF(AF$166="X",
              IF(COUNTBLANK(INDIRECT(ADDRESS(ROW(AF282),MATCH(AF$167,$166:$166,0),1,1)&amp;":"&amp;ADDRESS(ROW(AF282),COLUMN(AF282)-1,1,1),TRUE))&gt;0,"",
                    IF(COUNTIF(INDIRECT(ADDRESS(ROW(AF282),MATCH(AF$167,$166:$166,0),1,1)&amp;":"&amp;ADDRESS(ROW(AF282),COLUMN(AF282)-1,1,1),TRUE),"OK")&gt;0,"OK","NOK")),
              IF(AF$8&gt;=VLOOKUP($A282,'2.2'!$D:$O,5,FALSE),"OK","NOK")),
         "")</f>
        <v/>
      </c>
      <c r="AG282" s="1160" t="str">
        <f ca="1">IF(intern2!AH118&gt;0,
        IF(AG$166="X",
              IF(COUNTBLANK(INDIRECT(ADDRESS(ROW(AG282),MATCH(AG$167,$166:$166,0),1,1)&amp;":"&amp;ADDRESS(ROW(AG282),COLUMN(AG282)-1,1,1),TRUE))&gt;0,"",
                    IF(COUNTIF(INDIRECT(ADDRESS(ROW(AG282),MATCH(AG$167,$166:$166,0),1,1)&amp;":"&amp;ADDRESS(ROW(AG282),COLUMN(AG282)-1,1,1),TRUE),"OK")&gt;0,"OK","NOK")),
              IF(AG$8&gt;=VLOOKUP($A282,'2.2'!$D:$O,5,FALSE),"OK","NOK")),
         "")</f>
        <v/>
      </c>
      <c r="AH282" s="1160" t="str">
        <f ca="1">IF(intern2!AI118&gt;0,
        IF(AH$166="X",
              IF(COUNTBLANK(INDIRECT(ADDRESS(ROW(AH282),MATCH(AH$167,$166:$166,0),1,1)&amp;":"&amp;ADDRESS(ROW(AH282),COLUMN(AH282)-1,1,1),TRUE))&gt;0,"",
                    IF(COUNTIF(INDIRECT(ADDRESS(ROW(AH282),MATCH(AH$167,$166:$166,0),1,1)&amp;":"&amp;ADDRESS(ROW(AH282),COLUMN(AH282)-1,1,1),TRUE),"OK")&gt;0,"OK","NOK")),
              IF(AH$8&gt;=VLOOKUP($A282,'2.2'!$D:$O,5,FALSE),"OK","NOK")),
         "")</f>
        <v/>
      </c>
      <c r="AI282" s="1156" t="str">
        <f ca="1">IF(intern2!AJ118&gt;0,
        IF(AI$166="X",
              IF(COUNTBLANK(INDIRECT(ADDRESS(ROW(AI282),MATCH(AI$167,$166:$166,0),1,1)&amp;":"&amp;ADDRESS(ROW(AI282),COLUMN(AI282)-1,1,1),TRUE))&gt;0,"",
                    IF(COUNTIF(INDIRECT(ADDRESS(ROW(AI282),MATCH(AI$167,$166:$166,0),1,1)&amp;":"&amp;ADDRESS(ROW(AI282),COLUMN(AI282)-1,1,1),TRUE),"OK")&gt;0,"OK","NOK")),
              IF(AI$8&gt;=VLOOKUP($A282,'2.2'!$D:$O,5,FALSE),"OK","NOK")),
         "")</f>
        <v/>
      </c>
      <c r="AJ282" s="1156" t="str">
        <f ca="1">IF(intern2!AK118&gt;0,
        IF(AJ$166="X",
              IF(COUNTBLANK(INDIRECT(ADDRESS(ROW(AJ282),MATCH(AJ$167,$166:$166,0),1,1)&amp;":"&amp;ADDRESS(ROW(AJ282),COLUMN(AJ282)-1,1,1),TRUE))&gt;0,"",
                    IF(COUNTIF(INDIRECT(ADDRESS(ROW(AJ282),MATCH(AJ$167,$166:$166,0),1,1)&amp;":"&amp;ADDRESS(ROW(AJ282),COLUMN(AJ282)-1,1,1),TRUE),"OK")&gt;0,"OK","NOK")),
              IF(AJ$8&gt;=VLOOKUP($A282,'2.2'!$D:$O,5,FALSE),"OK","NOK")),
         "")</f>
        <v/>
      </c>
      <c r="AK282" s="1156" t="str">
        <f ca="1">IF(intern2!AL118&gt;0,
        IF(AK$166="X",
              IF(COUNTBLANK(INDIRECT(ADDRESS(ROW(AK282),MATCH(AK$167,$166:$166,0),1,1)&amp;":"&amp;ADDRESS(ROW(AK282),COLUMN(AK282)-1,1,1),TRUE))&gt;0,"",
                    IF(COUNTIF(INDIRECT(ADDRESS(ROW(AK282),MATCH(AK$167,$166:$166,0),1,1)&amp;":"&amp;ADDRESS(ROW(AK282),COLUMN(AK282)-1,1,1),TRUE),"OK")&gt;0,"OK","NOK")),
              IF(AK$8&gt;=VLOOKUP($A282,'2.2'!$D:$O,5,FALSE),"OK","NOK")),
         "")</f>
        <v/>
      </c>
      <c r="AL282" s="1156" t="str">
        <f ca="1">IF(intern2!AM118&gt;0,
        IF(AL$166="X",
              IF(COUNTBLANK(INDIRECT(ADDRESS(ROW(AL282),MATCH(AL$167,$166:$166,0),1,1)&amp;":"&amp;ADDRESS(ROW(AL282),COLUMN(AL282)-1,1,1),TRUE))&gt;0,"",
                    IF(COUNTIF(INDIRECT(ADDRESS(ROW(AL282),MATCH(AL$167,$166:$166,0),1,1)&amp;":"&amp;ADDRESS(ROW(AL282),COLUMN(AL282)-1,1,1),TRUE),"OK")&gt;0,"OK","NOK")),
              IF(AL$8&gt;=VLOOKUP($A282,'2.2'!$D:$O,5,FALSE),"OK","NOK")),
         "")</f>
        <v/>
      </c>
      <c r="AM282" s="1269" t="str">
        <f ca="1">IF(intern2!AN118&gt;0,
        IF(AM$166="X",
              IF(COUNTBLANK(INDIRECT(ADDRESS(ROW(AM282),MATCH(AM$167,$166:$166,0),1,1)&amp;":"&amp;ADDRESS(ROW(AM282),COLUMN(AM282)-1,1,1),TRUE))&gt;0,"",
                    IF(COUNTIF(INDIRECT(ADDRESS(ROW(AM282),MATCH(AM$167,$166:$166,0),1,1)&amp;":"&amp;ADDRESS(ROW(AM282),COLUMN(AM282)-1,1,1),TRUE),"OK")&gt;0,"OK","NOK")),
              IF(AM$8&gt;=VLOOKUP($A282,'2.2'!$D:$O,5,FALSE),"OK","NOK")),
         "")</f>
        <v/>
      </c>
      <c r="AN282" s="1170" t="str">
        <f ca="1">IF(intern2!AO118&gt;0,
        IF(AN$166="X",
              IF(COUNTBLANK(INDIRECT(ADDRESS(ROW(AN282),MATCH(AN$167,$166:$166,0),1,1)&amp;":"&amp;ADDRESS(ROW(AN282),COLUMN(AN282)-1,1,1),TRUE))&gt;0,"",
                    IF(COUNTIF(INDIRECT(ADDRESS(ROW(AN282),MATCH(AN$167,$166:$166,0),1,1)&amp;":"&amp;ADDRESS(ROW(AN282),COLUMN(AN282)-1,1,1),TRUE),"OK")&gt;0,"OK","NOK")),
              IF(AN$8&gt;=VLOOKUP($A282,'2.2'!$D:$O,5,FALSE),"OK","NOK")),
         "")</f>
        <v/>
      </c>
      <c r="AO282" s="1156" t="str">
        <f ca="1">IF(intern2!AP118&gt;0,
        IF(AO$166="X",
              IF(COUNTBLANK(INDIRECT(ADDRESS(ROW(AO282),MATCH(AO$167,$166:$166,0),1,1)&amp;":"&amp;ADDRESS(ROW(AO282),COLUMN(AO282)-1,1,1),TRUE))&gt;0,"",
                    IF(COUNTIF(INDIRECT(ADDRESS(ROW(AO282),MATCH(AO$167,$166:$166,0),1,1)&amp;":"&amp;ADDRESS(ROW(AO282),COLUMN(AO282)-1,1,1),TRUE),"OK")&gt;0,"OK","NOK")),
              IF(AO$8&gt;=VLOOKUP($A282,'2.2'!$D:$O,5,FALSE),"OK","NOK")),
         "")</f>
        <v/>
      </c>
      <c r="AP282" s="1156" t="str">
        <f ca="1">IF(intern2!AQ118&gt;0,
        IF(AP$166="X",
              IF(COUNTBLANK(INDIRECT(ADDRESS(ROW(AP282),MATCH(AP$167,$166:$166,0),1,1)&amp;":"&amp;ADDRESS(ROW(AP282),COLUMN(AP282)-1,1,1),TRUE))&gt;0,"",
                    IF(COUNTIF(INDIRECT(ADDRESS(ROW(AP282),MATCH(AP$167,$166:$166,0),1,1)&amp;":"&amp;ADDRESS(ROW(AP282),COLUMN(AP282)-1,1,1),TRUE),"OK")&gt;0,"OK","NOK")),
              IF(AP$8&gt;=VLOOKUP($A282,'2.2'!$D:$O,5,FALSE),"OK","NOK")),
         "")</f>
        <v/>
      </c>
      <c r="AQ282" s="1269" t="str">
        <f ca="1">IF(intern2!AR118&gt;0,
        IF(AQ$166="X",
              IF(COUNTBLANK(INDIRECT(ADDRESS(ROW(AQ282),MATCH(AQ$167,$166:$166,0),1,1)&amp;":"&amp;ADDRESS(ROW(AQ282),COLUMN(AQ282)-1,1,1),TRUE))&gt;0,"",
                    IF(COUNTIF(INDIRECT(ADDRESS(ROW(AQ282),MATCH(AQ$167,$166:$166,0),1,1)&amp;":"&amp;ADDRESS(ROW(AQ282),COLUMN(AQ282)-1,1,1),TRUE),"OK")&gt;0,"OK","NOK")),
              IF(AQ$8&gt;=VLOOKUP($A282,'2.2'!$D:$O,5,FALSE),"OK","NOK")),
         "")</f>
        <v/>
      </c>
      <c r="AR282" s="1156" t="str">
        <f ca="1">IF(intern2!AS118&gt;0,
        IF(AR$166="X",
              IF(COUNTBLANK(INDIRECT(ADDRESS(ROW(AR282),MATCH(AR$167,$166:$166,0),1,1)&amp;":"&amp;ADDRESS(ROW(AR282),COLUMN(AR282)-1,1,1),TRUE))&gt;0,"",
                    IF(COUNTIF(INDIRECT(ADDRESS(ROW(AR282),MATCH(AR$167,$166:$166,0),1,1)&amp;":"&amp;ADDRESS(ROW(AR282),COLUMN(AR282)-1,1,1),TRUE),"OK")&gt;0,"OK","NOK")),
              IF(AR$8&gt;=VLOOKUP($A282,'2.2'!$D:$O,5,FALSE),"OK","NOK")),
         "")</f>
        <v/>
      </c>
      <c r="AS282" s="1156" t="str">
        <f ca="1">IF(intern2!AT118&gt;0,
        IF(AS$166="X",
              IF(COUNTBLANK(INDIRECT(ADDRESS(ROW(AS282),MATCH(AS$167,$166:$166,0),1,1)&amp;":"&amp;ADDRESS(ROW(AS282),COLUMN(AS282)-1,1,1),TRUE))&gt;0,"",
                    IF(COUNTIF(INDIRECT(ADDRESS(ROW(AS282),MATCH(AS$167,$166:$166,0),1,1)&amp;":"&amp;ADDRESS(ROW(AS282),COLUMN(AS282)-1,1,1),TRUE),"OK")&gt;0,"OK","NOK")),
              IF(AS$8&gt;=VLOOKUP($A282,'2.2'!$D:$O,5,FALSE),"OK","NOK")),
         "")</f>
        <v/>
      </c>
      <c r="AT282" s="1269" t="str">
        <f ca="1">IF(intern2!AU118&gt;0,
        IF(AT$166="X",
              IF(COUNTBLANK(INDIRECT(ADDRESS(ROW(AT282),MATCH(AT$167,$166:$166,0),1,1)&amp;":"&amp;ADDRESS(ROW(AT282),COLUMN(AT282)-1,1,1),TRUE))&gt;0,"",
                    IF(COUNTIF(INDIRECT(ADDRESS(ROW(AT282),MATCH(AT$167,$166:$166,0),1,1)&amp;":"&amp;ADDRESS(ROW(AT282),COLUMN(AT282)-1,1,1),TRUE),"OK")&gt;0,"OK","NOK")),
              IF(AT$8&gt;=VLOOKUP($A282,'2.2'!$D:$O,5,FALSE),"OK","NOK")),
         "")</f>
        <v/>
      </c>
      <c r="AU282" s="1156" t="str">
        <f ca="1">IF(intern2!AV118&gt;0,
        IF(AU$166="X",
              IF(COUNTBLANK(INDIRECT(ADDRESS(ROW(AU282),MATCH(AU$167,$166:$166,0),1,1)&amp;":"&amp;ADDRESS(ROW(AU282),COLUMN(AU282)-1,1,1),TRUE))&gt;0,"",
                    IF(COUNTIF(INDIRECT(ADDRESS(ROW(AU282),MATCH(AU$167,$166:$166,0),1,1)&amp;":"&amp;ADDRESS(ROW(AU282),COLUMN(AU282)-1,1,1),TRUE),"OK")&gt;0,"OK","NOK")),
              IF(AU$8&gt;=VLOOKUP($A282,'2.2'!$D:$O,5,FALSE),"OK","NOK")),
         "")</f>
        <v/>
      </c>
      <c r="AV282" s="1156" t="str">
        <f ca="1">IF(intern2!AW118&gt;0,
        IF(AV$166="X",
              IF(COUNTBLANK(INDIRECT(ADDRESS(ROW(AV282),MATCH(AV$167,$166:$166,0),1,1)&amp;":"&amp;ADDRESS(ROW(AV282),COLUMN(AV282)-1,1,1),TRUE))&gt;0,"",
                    IF(COUNTIF(INDIRECT(ADDRESS(ROW(AV282),MATCH(AV$167,$166:$166,0),1,1)&amp;":"&amp;ADDRESS(ROW(AV282),COLUMN(AV282)-1,1,1),TRUE),"OK")&gt;0,"OK","NOK")),
              IF(AV$8&gt;=VLOOKUP($A282,'2.2'!$D:$O,5,FALSE),"OK","NOK")),
         "")</f>
        <v/>
      </c>
      <c r="AW282" s="1156" t="str">
        <f ca="1">IF(intern2!AX118&gt;0,
        IF(AW$166="X",
              IF(COUNTBLANK(INDIRECT(ADDRESS(ROW(AW282),MATCH(AW$167,$166:$166,0),1,1)&amp;":"&amp;ADDRESS(ROW(AW282),COLUMN(AW282)-1,1,1),TRUE))&gt;0,"",
                    IF(COUNTIF(INDIRECT(ADDRESS(ROW(AW282),MATCH(AW$167,$166:$166,0),1,1)&amp;":"&amp;ADDRESS(ROW(AW282),COLUMN(AW282)-1,1,1),TRUE),"OK")&gt;0,"OK","NOK")),
              IF(AW$8&gt;=VLOOKUP($A282,'2.2'!$D:$O,5,FALSE),"OK","NOK")),
         "")</f>
        <v/>
      </c>
      <c r="AX282" s="1156" t="str">
        <f ca="1">IF(intern2!AY118&gt;0,
        IF(AX$166="X",
              IF(COUNTBLANK(INDIRECT(ADDRESS(ROW(AX282),MATCH(AX$167,$166:$166,0),1,1)&amp;":"&amp;ADDRESS(ROW(AX282),COLUMN(AX282)-1,1,1),TRUE))&gt;0,"",
                    IF(COUNTIF(INDIRECT(ADDRESS(ROW(AX282),MATCH(AX$167,$166:$166,0),1,1)&amp;":"&amp;ADDRESS(ROW(AX282),COLUMN(AX282)-1,1,1),TRUE),"OK")&gt;0,"OK","NOK")),
              IF(AX$8&gt;=VLOOKUP($A282,'2.2'!$D:$O,5,FALSE),"OK","NOK")),
         "")</f>
        <v/>
      </c>
      <c r="AY282" s="1156" t="str">
        <f ca="1">IF(intern2!AZ118&gt;0,
        IF(AY$166="X",
              IF(COUNTBLANK(INDIRECT(ADDRESS(ROW(AY282),MATCH(AY$167,$166:$166,0),1,1)&amp;":"&amp;ADDRESS(ROW(AY282),COLUMN(AY282)-1,1,1),TRUE))&gt;0,"",
                    IF(COUNTIF(INDIRECT(ADDRESS(ROW(AY282),MATCH(AY$167,$166:$166,0),1,1)&amp;":"&amp;ADDRESS(ROW(AY282),COLUMN(AY282)-1,1,1),TRUE),"OK")&gt;0,"OK","NOK")),
              IF(AY$8&gt;=VLOOKUP($A282,'2.2'!$D:$O,5,FALSE),"OK","NOK")),
         "")</f>
        <v/>
      </c>
      <c r="AZ282" s="1269" t="str">
        <f ca="1">IF(intern2!BA118&gt;0,
        IF(AZ$166="X",
              IF(COUNTBLANK(INDIRECT(ADDRESS(ROW(AZ282),MATCH(AZ$167,$166:$166,0),1,1)&amp;":"&amp;ADDRESS(ROW(AZ282),COLUMN(AZ282)-1,1,1),TRUE))&gt;0,"",
                    IF(COUNTIF(INDIRECT(ADDRESS(ROW(AZ282),MATCH(AZ$167,$166:$166,0),1,1)&amp;":"&amp;ADDRESS(ROW(AZ282),COLUMN(AZ282)-1,1,1),TRUE),"OK")&gt;0,"OK","NOK")),
              IF(AZ$8&gt;=VLOOKUP($A282,'2.2'!$D:$O,5,FALSE),"OK","NOK")),
         "")</f>
        <v/>
      </c>
      <c r="BA282" s="1156" t="str">
        <f ca="1">IF(intern2!BB118&gt;0,
        IF(BA$166="X",
              IF(COUNTBLANK(INDIRECT(ADDRESS(ROW(BA282),MATCH(BA$167,$166:$166,0),1,1)&amp;":"&amp;ADDRESS(ROW(BA282),COLUMN(BA282)-1,1,1),TRUE))&gt;0,"",
                    IF(COUNTIF(INDIRECT(ADDRESS(ROW(BA282),MATCH(BA$167,$166:$166,0),1,1)&amp;":"&amp;ADDRESS(ROW(BA282),COLUMN(BA282)-1,1,1),TRUE),"OK")&gt;0,"OK","NOK")),
              IF(BA$8&gt;=VLOOKUP($A282,'2.2'!$D:$O,5,FALSE),"OK","NOK")),
         "")</f>
        <v/>
      </c>
      <c r="BB282" s="1156" t="str">
        <f ca="1">IF(intern2!BC118&gt;0,
        IF(BB$166="X",
              IF(COUNTBLANK(INDIRECT(ADDRESS(ROW(BB282),MATCH(BB$167,$166:$166,0),1,1)&amp;":"&amp;ADDRESS(ROW(BB282),COLUMN(BB282)-1,1,1),TRUE))&gt;0,"",
                    IF(COUNTIF(INDIRECT(ADDRESS(ROW(BB282),MATCH(BB$167,$166:$166,0),1,1)&amp;":"&amp;ADDRESS(ROW(BB282),COLUMN(BB282)-1,1,1),TRUE),"OK")&gt;0,"OK","NOK")),
              IF(BB$8&gt;=VLOOKUP($A282,'2.2'!$D:$O,5,FALSE),"OK","NOK")),
         "")</f>
        <v/>
      </c>
      <c r="BC282" s="1156" t="str">
        <f ca="1">IF(intern2!BD118&gt;0,
        IF(BC$166="X",
              IF(COUNTBLANK(INDIRECT(ADDRESS(ROW(BC282),MATCH(BC$167,$166:$166,0),1,1)&amp;":"&amp;ADDRESS(ROW(BC282),COLUMN(BC282)-1,1,1),TRUE))&gt;0,"",
                    IF(COUNTIF(INDIRECT(ADDRESS(ROW(BC282),MATCH(BC$167,$166:$166,0),1,1)&amp;":"&amp;ADDRESS(ROW(BC282),COLUMN(BC282)-1,1,1),TRUE),"OK")&gt;0,"OK","NOK")),
              IF(BC$8&gt;=VLOOKUP($A282,'2.2'!$D:$O,5,FALSE),"OK","NOK")),
         "")</f>
        <v/>
      </c>
      <c r="BD282" s="1156" t="str">
        <f ca="1">IF(intern2!BE118&gt;0,
        IF(BD$166="X",
              IF(COUNTBLANK(INDIRECT(ADDRESS(ROW(BD282),MATCH(BD$167,$166:$166,0),1,1)&amp;":"&amp;ADDRESS(ROW(BD282),COLUMN(BD282)-1,1,1),TRUE))&gt;0,"",
                    IF(COUNTIF(INDIRECT(ADDRESS(ROW(BD282),MATCH(BD$167,$166:$166,0),1,1)&amp;":"&amp;ADDRESS(ROW(BD282),COLUMN(BD282)-1,1,1),TRUE),"OK")&gt;0,"OK","NOK")),
              IF(BD$8&gt;=VLOOKUP($A282,'2.2'!$D:$O,5,FALSE),"OK","NOK")),
         "")</f>
        <v/>
      </c>
      <c r="BE282" s="1156" t="str">
        <f ca="1">IF(intern2!BF118&gt;0,
        IF(BE$166="X",
              IF(COUNTBLANK(INDIRECT(ADDRESS(ROW(BE282),MATCH(BE$167,$166:$166,0),1,1)&amp;":"&amp;ADDRESS(ROW(BE282),COLUMN(BE282)-1,1,1),TRUE))&gt;0,"",
                    IF(COUNTIF(INDIRECT(ADDRESS(ROW(BE282),MATCH(BE$167,$166:$166,0),1,1)&amp;":"&amp;ADDRESS(ROW(BE282),COLUMN(BE282)-1,1,1),TRUE),"OK")&gt;0,"OK","NOK")),
              IF(BE$8&gt;=VLOOKUP($A282,'2.2'!$D:$O,5,FALSE),"OK","NOK")),
         "")</f>
        <v/>
      </c>
      <c r="BF282" s="1170" t="str">
        <f ca="1">IF(intern2!BG118&gt;0,
        IF(BF$166="X",
              IF(COUNTBLANK(INDIRECT(ADDRESS(ROW(BF282),MATCH(BF$167,$166:$166,0),1,1)&amp;":"&amp;ADDRESS(ROW(BF282),COLUMN(BF282)-1,1,1),TRUE))&gt;0,"",
                    IF(COUNTIF(INDIRECT(ADDRESS(ROW(BF282),MATCH(BF$167,$166:$166,0),1,1)&amp;":"&amp;ADDRESS(ROW(BF282),COLUMN(BF282)-1,1,1),TRUE),"OK")&gt;0,"OK","NOK")),
              IF(BF$8&gt;=VLOOKUP($A282,'2.2'!$D:$O,5,FALSE),"OK","NOK")),
         "")</f>
        <v/>
      </c>
      <c r="BG282" s="1269" t="str">
        <f ca="1">IF(intern2!BH118&gt;0,
        IF(BG$166="X",
              IF(COUNTBLANK(INDIRECT(ADDRESS(ROW(BG282),MATCH(BG$167,$166:$166,0),1,1)&amp;":"&amp;ADDRESS(ROW(BG282),COLUMN(BG282)-1,1,1),TRUE))&gt;0,"",
                    IF(COUNTIF(INDIRECT(ADDRESS(ROW(BG282),MATCH(BG$167,$166:$166,0),1,1)&amp;":"&amp;ADDRESS(ROW(BG282),COLUMN(BG282)-1,1,1),TRUE),"OK")&gt;0,"OK","NOK")),
              IF(BG$8&gt;=VLOOKUP($A282,'2.2'!$D:$O,5,FALSE),"OK","NOK")),
         "")</f>
        <v/>
      </c>
      <c r="BH282" s="1176" t="str">
        <f t="shared" ca="1" si="77"/>
        <v>NOK</v>
      </c>
      <c r="BI282" s="1176"/>
    </row>
    <row r="283" spans="1:61" ht="26.4" x14ac:dyDescent="0.25">
      <c r="A283" s="716" t="str">
        <f t="shared" ref="A283:B283" si="127">+A123</f>
        <v>BEW8.1</v>
      </c>
      <c r="B283" s="1157" t="str">
        <f t="shared" si="127"/>
        <v>Chirurgia specialistica della colonna vertebrale</v>
      </c>
      <c r="C283" s="1156" t="str">
        <f ca="1">IF(intern2!D119&gt;0,
        IF(C$166="X",
              IF(COUNTBLANK(INDIRECT(ADDRESS(ROW(C283),MATCH(C$167,$166:$166,0),1,1)&amp;":"&amp;ADDRESS(ROW(C283),COLUMN(C283)-1,1,1),TRUE))&gt;0,"",
                    IF(COUNTIF(INDIRECT(ADDRESS(ROW(C283),MATCH(C$167,$166:$166,0),1,1)&amp;":"&amp;ADDRESS(ROW(C283),COLUMN(C283)-1,1,1),TRUE),"OK")&gt;0,"OK","NOK")),
              IF(C$8&gt;=VLOOKUP($A283,'2.2'!$D:$O,5,FALSE),"OK","NOK")),
         "")</f>
        <v/>
      </c>
      <c r="D283" s="1156" t="str">
        <f ca="1">IF(intern2!E119&gt;0,
        IF(D$166="X",
              IF(COUNTBLANK(INDIRECT(ADDRESS(ROW(D283),MATCH(D$167,$166:$166,0),1,1)&amp;":"&amp;ADDRESS(ROW(D283),COLUMN(D283)-1,1,1),TRUE))&gt;0,"",
                    IF(COUNTIF(INDIRECT(ADDRESS(ROW(D283),MATCH(D$167,$166:$166,0),1,1)&amp;":"&amp;ADDRESS(ROW(D283),COLUMN(D283)-1,1,1),TRUE),"OK")&gt;0,"OK","NOK")),
              IF(D$8&gt;=VLOOKUP($A283,'2.2'!$D:$O,5,FALSE),"OK","NOK")),
         "")</f>
        <v/>
      </c>
      <c r="E283" s="1156" t="str">
        <f ca="1">IF(intern2!F119&gt;0,
        IF(E$166="X",
              IF(COUNTBLANK(INDIRECT(ADDRESS(ROW(E283),MATCH(E$167,$166:$166,0),1,1)&amp;":"&amp;ADDRESS(ROW(E283),COLUMN(E283)-1,1,1),TRUE))&gt;0,"",
                    IF(COUNTIF(INDIRECT(ADDRESS(ROW(E283),MATCH(E$167,$166:$166,0),1,1)&amp;":"&amp;ADDRESS(ROW(E283),COLUMN(E283)-1,1,1),TRUE),"OK")&gt;0,"OK","NOK")),
              IF(E$8&gt;=VLOOKUP($A283,'2.2'!$D:$O,5,FALSE),"OK","NOK")),
         "")</f>
        <v/>
      </c>
      <c r="F283" s="1156" t="str">
        <f ca="1">IF(intern2!G119&gt;0,
        IF(F$166="X",
              IF(COUNTBLANK(INDIRECT(ADDRESS(ROW(F283),MATCH(F$167,$166:$166,0),1,1)&amp;":"&amp;ADDRESS(ROW(F283),COLUMN(F283)-1,1,1),TRUE))&gt;0,"",
                    IF(COUNTIF(INDIRECT(ADDRESS(ROW(F283),MATCH(F$167,$166:$166,0),1,1)&amp;":"&amp;ADDRESS(ROW(F283),COLUMN(F283)-1,1,1),TRUE),"OK")&gt;0,"OK","NOK")),
              IF(F$8&gt;=VLOOKUP($A283,'2.2'!$D:$O,5,FALSE),"OK","NOK")),
         "")</f>
        <v/>
      </c>
      <c r="G283" s="1156" t="str">
        <f ca="1">IF(intern2!H119&gt;0,
        IF(G$166="X",
              IF(COUNTBLANK(INDIRECT(ADDRESS(ROW(G283),MATCH(G$167,$166:$166,0),1,1)&amp;":"&amp;ADDRESS(ROW(G283),COLUMN(G283)-1,1,1),TRUE))&gt;0,"",
                    IF(COUNTIF(INDIRECT(ADDRESS(ROW(G283),MATCH(G$167,$166:$166,0),1,1)&amp;":"&amp;ADDRESS(ROW(G283),COLUMN(G283)-1,1,1),TRUE),"OK")&gt;0,"OK","NOK")),
              IF(G$8&gt;=VLOOKUP($A283,'2.2'!$D:$O,5,FALSE),"OK","NOK")),
         "")</f>
        <v/>
      </c>
      <c r="H283" s="1156" t="str">
        <f ca="1">IF(intern2!I119&gt;0,
        IF(H$166="X",
              IF(COUNTBLANK(INDIRECT(ADDRESS(ROW(H283),MATCH(H$167,$166:$166,0),1,1)&amp;":"&amp;ADDRESS(ROW(H283),COLUMN(H283)-1,1,1),TRUE))&gt;0,"",
                    IF(COUNTIF(INDIRECT(ADDRESS(ROW(H283),MATCH(H$167,$166:$166,0),1,1)&amp;":"&amp;ADDRESS(ROW(H283),COLUMN(H283)-1,1,1),TRUE),"OK")&gt;0,"OK","NOK")),
              IF(H$8&gt;=VLOOKUP($A283,'2.2'!$D:$O,5,FALSE),"OK","NOK")),
         "")</f>
        <v/>
      </c>
      <c r="I283" s="1269" t="str">
        <f ca="1">IF(intern2!J119&gt;0,
        IF(I$166="X",
              IF(COUNTBLANK(INDIRECT(ADDRESS(ROW(I283),MATCH(I$167,$166:$166,0),1,1)&amp;":"&amp;ADDRESS(ROW(I283),COLUMN(I283)-1,1,1),TRUE))&gt;0,"",
                    IF(COUNTIF(INDIRECT(ADDRESS(ROW(I283),MATCH(I$167,$166:$166,0),1,1)&amp;":"&amp;ADDRESS(ROW(I283),COLUMN(I283)-1,1,1),TRUE),"OK")&gt;0,"OK","NOK")),
              IF(I$8&gt;=VLOOKUP($A283,'2.2'!$D:$O,5,FALSE),"OK","NOK")),
         "")</f>
        <v/>
      </c>
      <c r="J283" s="1159" t="str">
        <f ca="1">IF(intern2!K119&gt;0,
        IF(J$166="X",
              IF(COUNTBLANK(INDIRECT(ADDRESS(ROW(J283),MATCH(J$167,$166:$166,0),1,1)&amp;":"&amp;ADDRESS(ROW(J283),COLUMN(J283)-1,1,1),TRUE))&gt;0,"",
                    IF(COUNTIF(INDIRECT(ADDRESS(ROW(J283),MATCH(J$167,$166:$166,0),1,1)&amp;":"&amp;ADDRESS(ROW(J283),COLUMN(J283)-1,1,1),TRUE),"OK")&gt;0,"OK","NOK")),
              IF(J$8&gt;=VLOOKUP($A283,'2.2'!$D:$O,5,FALSE),"OK","NOK")),
         "")</f>
        <v/>
      </c>
      <c r="K283" s="1156" t="str">
        <f ca="1">IF(intern2!L119&gt;0,
        IF(K$166="X",
              IF(COUNTBLANK(INDIRECT(ADDRESS(ROW(K283),MATCH(K$167,$166:$166,0),1,1)&amp;":"&amp;ADDRESS(ROW(K283),COLUMN(K283)-1,1,1),TRUE))&gt;0,"",
                    IF(COUNTIF(INDIRECT(ADDRESS(ROW(K283),MATCH(K$167,$166:$166,0),1,1)&amp;":"&amp;ADDRESS(ROW(K283),COLUMN(K283)-1,1,1),TRUE),"OK")&gt;0,"OK","NOK")),
              IF(K$8&gt;=VLOOKUP($A283,'2.2'!$D:$O,5,FALSE),"OK","NOK")),
         "")</f>
        <v/>
      </c>
      <c r="L283" s="1156" t="str">
        <f ca="1">IF(intern2!M119&gt;0,
        IF(L$166="X",
              IF(COUNTBLANK(INDIRECT(ADDRESS(ROW(L283),MATCH(L$167,$166:$166,0),1,1)&amp;":"&amp;ADDRESS(ROW(L283),COLUMN(L283)-1,1,1),TRUE))&gt;0,"",
                    IF(COUNTIF(INDIRECT(ADDRESS(ROW(L283),MATCH(L$167,$166:$166,0),1,1)&amp;":"&amp;ADDRESS(ROW(L283),COLUMN(L283)-1,1,1),TRUE),"OK")&gt;0,"OK","NOK")),
              IF(L$8&gt;=VLOOKUP($A283,'2.2'!$D:$O,5,FALSE),"OK","NOK")),
         "")</f>
        <v/>
      </c>
      <c r="M283" s="1156" t="str">
        <f ca="1">IF(intern2!N119&gt;0,
        IF(M$166="X",
              IF(COUNTBLANK(INDIRECT(ADDRESS(ROW(M283),MATCH(M$167,$166:$166,0),1,1)&amp;":"&amp;ADDRESS(ROW(M283),COLUMN(M283)-1,1,1),TRUE))&gt;0,"",
                    IF(COUNTIF(INDIRECT(ADDRESS(ROW(M283),MATCH(M$167,$166:$166,0),1,1)&amp;":"&amp;ADDRESS(ROW(M283),COLUMN(M283)-1,1,1),TRUE),"OK")&gt;0,"OK","NOK")),
              IF(M$8&gt;=VLOOKUP($A283,'2.2'!$D:$O,5,FALSE),"OK","NOK")),
         "")</f>
        <v>NOK</v>
      </c>
      <c r="N283" s="1156" t="str">
        <f ca="1">IF(intern2!O119&gt;0,
        IF(N$166="X",
              IF(COUNTBLANK(INDIRECT(ADDRESS(ROW(N283),MATCH(N$167,$166:$166,0),1,1)&amp;":"&amp;ADDRESS(ROW(N283),COLUMN(N283)-1,1,1),TRUE))&gt;0,"",
                    IF(COUNTIF(INDIRECT(ADDRESS(ROW(N283),MATCH(N$167,$166:$166,0),1,1)&amp;":"&amp;ADDRESS(ROW(N283),COLUMN(N283)-1,1,1),TRUE),"OK")&gt;0,"OK","NOK")),
              IF(N$8&gt;=VLOOKUP($A283,'2.2'!$D:$O,5,FALSE),"OK","NOK")),
         "")</f>
        <v/>
      </c>
      <c r="O283" s="1156" t="str">
        <f ca="1">IF(intern2!P119&gt;0,
        IF(O$166="X",
              IF(COUNTBLANK(INDIRECT(ADDRESS(ROW(O283),MATCH(O$167,$166:$166,0),1,1)&amp;":"&amp;ADDRESS(ROW(O283),COLUMN(O283)-1,1,1),TRUE))&gt;0,"",
                    IF(COUNTIF(INDIRECT(ADDRESS(ROW(O283),MATCH(O$167,$166:$166,0),1,1)&amp;":"&amp;ADDRESS(ROW(O283),COLUMN(O283)-1,1,1),TRUE),"OK")&gt;0,"OK","NOK")),
              IF(O$8&gt;=VLOOKUP($A283,'2.2'!$D:$O,5,FALSE),"OK","NOK")),
         "")</f>
        <v/>
      </c>
      <c r="P283" s="1156" t="str">
        <f ca="1">IF(intern2!Q119&gt;0,
        IF(P$166="X",
              IF(COUNTBLANK(INDIRECT(ADDRESS(ROW(P283),MATCH(P$167,$166:$166,0),1,1)&amp;":"&amp;ADDRESS(ROW(P283),COLUMN(P283)-1,1,1),TRUE))&gt;0,"",
                    IF(COUNTIF(INDIRECT(ADDRESS(ROW(P283),MATCH(P$167,$166:$166,0),1,1)&amp;":"&amp;ADDRESS(ROW(P283),COLUMN(P283)-1,1,1),TRUE),"OK")&gt;0,"OK","NOK")),
              IF(P$8&gt;=VLOOKUP($A283,'2.2'!$D:$O,5,FALSE),"OK","NOK")),
         "")</f>
        <v/>
      </c>
      <c r="Q283" s="1156" t="str">
        <f ca="1">IF(intern2!R119&gt;0,
        IF(Q$166="X",
              IF(COUNTBLANK(INDIRECT(ADDRESS(ROW(Q283),MATCH(Q$167,$166:$166,0),1,1)&amp;":"&amp;ADDRESS(ROW(Q283),COLUMN(Q283)-1,1,1),TRUE))&gt;0,"",
                    IF(COUNTIF(INDIRECT(ADDRESS(ROW(Q283),MATCH(Q$167,$166:$166,0),1,1)&amp;":"&amp;ADDRESS(ROW(Q283),COLUMN(Q283)-1,1,1),TRUE),"OK")&gt;0,"OK","NOK")),
              IF(Q$8&gt;=VLOOKUP($A283,'2.2'!$D:$O,5,FALSE),"OK","NOK")),
         "")</f>
        <v/>
      </c>
      <c r="R283" s="1159" t="str">
        <f ca="1">IF(intern2!S119&gt;0,
        IF(R$166="X",
              IF(COUNTBLANK(INDIRECT(ADDRESS(ROW(R283),MATCH(R$167,$166:$166,0),1,1)&amp;":"&amp;ADDRESS(ROW(R283),COLUMN(R283)-1,1,1),TRUE))&gt;0,"",
                    IF(COUNTIF(INDIRECT(ADDRESS(ROW(R283),MATCH(R$167,$166:$166,0),1,1)&amp;":"&amp;ADDRESS(ROW(R283),COLUMN(R283)-1,1,1),TRUE),"OK")&gt;0,"OK","NOK")),
              IF(R$8&gt;=VLOOKUP($A283,'2.2'!$D:$O,5,FALSE),"OK","NOK")),
         "")</f>
        <v/>
      </c>
      <c r="S283" s="1159" t="str">
        <f ca="1">IF(intern2!T119&gt;0,
        IF(S$166="X",
              IF(COUNTBLANK(INDIRECT(ADDRESS(ROW(S283),MATCH(S$167,$166:$166,0),1,1)&amp;":"&amp;ADDRESS(ROW(S283),COLUMN(S283)-1,1,1),TRUE))&gt;0,"",
                    IF(COUNTIF(INDIRECT(ADDRESS(ROW(S283),MATCH(S$167,$166:$166,0),1,1)&amp;":"&amp;ADDRESS(ROW(S283),COLUMN(S283)-1,1,1),TRUE),"OK")&gt;0,"OK","NOK")),
              IF(S$8&gt;=VLOOKUP($A283,'2.2'!$D:$O,5,FALSE),"OK","NOK")),
         "")</f>
        <v/>
      </c>
      <c r="T283" s="1156" t="str">
        <f ca="1">IF(intern2!U119&gt;0,
        IF(T$166="X",
              IF(COUNTBLANK(INDIRECT(ADDRESS(ROW(T283),MATCH(T$167,$166:$166,0),1,1)&amp;":"&amp;ADDRESS(ROW(T283),COLUMN(T283)-1,1,1),TRUE))&gt;0,"",
                    IF(COUNTIF(INDIRECT(ADDRESS(ROW(T283),MATCH(T$167,$166:$166,0),1,1)&amp;":"&amp;ADDRESS(ROW(T283),COLUMN(T283)-1,1,1),TRUE),"OK")&gt;0,"OK","NOK")),
              IF(T$8&gt;=VLOOKUP($A283,'2.2'!$D:$O,5,FALSE),"OK","NOK")),
         "")</f>
        <v/>
      </c>
      <c r="U283" s="1156" t="str">
        <f ca="1">IF(intern2!V119&gt;0,
        IF(U$166="X",
              IF(COUNTBLANK(INDIRECT(ADDRESS(ROW(U283),MATCH(U$167,$166:$166,0),1,1)&amp;":"&amp;ADDRESS(ROW(U283),COLUMN(U283)-1,1,1),TRUE))&gt;0,"",
                    IF(COUNTIF(INDIRECT(ADDRESS(ROW(U283),MATCH(U$167,$166:$166,0),1,1)&amp;":"&amp;ADDRESS(ROW(U283),COLUMN(U283)-1,1,1),TRUE),"OK")&gt;0,"OK","NOK")),
              IF(U$8&gt;=VLOOKUP($A283,'2.2'!$D:$O,5,FALSE),"OK","NOK")),
         "")</f>
        <v/>
      </c>
      <c r="V283" s="1156" t="str">
        <f ca="1">IF(intern2!W119&gt;0,
        IF(V$166="X",
              IF(COUNTBLANK(INDIRECT(ADDRESS(ROW(V283),MATCH(V$167,$166:$166,0),1,1)&amp;":"&amp;ADDRESS(ROW(V283),COLUMN(V283)-1,1,1),TRUE))&gt;0,"",
                    IF(COUNTIF(INDIRECT(ADDRESS(ROW(V283),MATCH(V$167,$166:$166,0),1,1)&amp;":"&amp;ADDRESS(ROW(V283),COLUMN(V283)-1,1,1),TRUE),"OK")&gt;0,"OK","NOK")),
              IF(V$8&gt;=VLOOKUP($A283,'2.2'!$D:$O,5,FALSE),"OK","NOK")),
         "")</f>
        <v/>
      </c>
      <c r="W283" s="1156" t="str">
        <f ca="1">IF(intern2!X119&gt;0,
        IF(W$166="X",
              IF(COUNTBLANK(INDIRECT(ADDRESS(ROW(W283),MATCH(W$167,$166:$166,0),1,1)&amp;":"&amp;ADDRESS(ROW(W283),COLUMN(W283)-1,1,1),TRUE))&gt;0,"",
                    IF(COUNTIF(INDIRECT(ADDRESS(ROW(W283),MATCH(W$167,$166:$166,0),1,1)&amp;":"&amp;ADDRESS(ROW(W283),COLUMN(W283)-1,1,1),TRUE),"OK")&gt;0,"OK","NOK")),
              IF(W$8&gt;=VLOOKUP($A283,'2.2'!$D:$O,5,FALSE),"OK","NOK")),
         "")</f>
        <v/>
      </c>
      <c r="X283" s="1156" t="str">
        <f ca="1">IF(intern2!Y119&gt;0,
        IF(X$166="X",
              IF(COUNTBLANK(INDIRECT(ADDRESS(ROW(X283),MATCH(X$167,$166:$166,0),1,1)&amp;":"&amp;ADDRESS(ROW(X283),COLUMN(X283)-1,1,1),TRUE))&gt;0,"",
                    IF(COUNTIF(INDIRECT(ADDRESS(ROW(X283),MATCH(X$167,$166:$166,0),1,1)&amp;":"&amp;ADDRESS(ROW(X283),COLUMN(X283)-1,1,1),TRUE),"OK")&gt;0,"OK","NOK")),
              IF(X$8&gt;=VLOOKUP($A283,'2.2'!$D:$O,5,FALSE),"OK","NOK")),
         "")</f>
        <v/>
      </c>
      <c r="Y283" s="1170" t="str">
        <f ca="1">IF(intern2!Z119&gt;0,
        IF(Y$166="X",
              IF(COUNTBLANK(INDIRECT(ADDRESS(ROW(Y283),MATCH(Y$167,$166:$166,0),1,1)&amp;":"&amp;ADDRESS(ROW(Y283),COLUMN(Y283)-1,1,1),TRUE))&gt;0,"",
                    IF(COUNTIF(INDIRECT(ADDRESS(ROW(Y283),MATCH(Y$167,$166:$166,0),1,1)&amp;":"&amp;ADDRESS(ROW(Y283),COLUMN(Y283)-1,1,1),TRUE),"OK")&gt;0,"OK","NOK")),
              IF(Y$8&gt;=VLOOKUP($A283,'2.2'!$D:$O,5,FALSE),"OK","NOK")),
         "")</f>
        <v/>
      </c>
      <c r="Z283" s="1269" t="str">
        <f ca="1">IF(intern2!AA119&gt;0,
        IF(Z$166="X",
              IF(COUNTBLANK(INDIRECT(ADDRESS(ROW(Z283),MATCH(Z$167,$166:$166,0),1,1)&amp;":"&amp;ADDRESS(ROW(Z283),COLUMN(Z283)-1,1,1),TRUE))&gt;0,"",
                    IF(COUNTIF(INDIRECT(ADDRESS(ROW(Z283),MATCH(Z$167,$166:$166,0),1,1)&amp;":"&amp;ADDRESS(ROW(Z283),COLUMN(Z283)-1,1,1),TRUE),"OK")&gt;0,"OK","NOK")),
              IF(Z$8&gt;=VLOOKUP($A283,'2.2'!$D:$O,5,FALSE),"OK","NOK")),
         "")</f>
        <v/>
      </c>
      <c r="AA283" s="1156" t="str">
        <f ca="1">IF(intern2!AB119&gt;0,
        IF(AA$166="X",
              IF(COUNTBLANK(INDIRECT(ADDRESS(ROW(AA283),MATCH(AA$167,$166:$166,0),1,1)&amp;":"&amp;ADDRESS(ROW(AA283),COLUMN(AA283)-1,1,1),TRUE))&gt;0,"",
                    IF(COUNTIF(INDIRECT(ADDRESS(ROW(AA283),MATCH(AA$167,$166:$166,0),1,1)&amp;":"&amp;ADDRESS(ROW(AA283),COLUMN(AA283)-1,1,1),TRUE),"OK")&gt;0,"OK","NOK")),
              IF(AA$8&gt;=VLOOKUP($A283,'2.2'!$D:$O,5,FALSE),"OK","NOK")),
         "")</f>
        <v/>
      </c>
      <c r="AB283" s="1156" t="str">
        <f ca="1">IF(intern2!AC119&gt;0,
        IF(AB$166="X",
              IF(COUNTBLANK(INDIRECT(ADDRESS(ROW(AB283),MATCH(AB$167,$166:$166,0),1,1)&amp;":"&amp;ADDRESS(ROW(AB283),COLUMN(AB283)-1,1,1),TRUE))&gt;0,"",
                    IF(COUNTIF(INDIRECT(ADDRESS(ROW(AB283),MATCH(AB$167,$166:$166,0),1,1)&amp;":"&amp;ADDRESS(ROW(AB283),COLUMN(AB283)-1,1,1),TRUE),"OK")&gt;0,"OK","NOK")),
              IF(AB$8&gt;=VLOOKUP($A283,'2.2'!$D:$O,5,FALSE),"OK","NOK")),
         "")</f>
        <v/>
      </c>
      <c r="AC283" s="1156" t="str">
        <f ca="1">IF(intern2!AD119&gt;0,
        IF(AC$166="X",
              IF(COUNTBLANK(INDIRECT(ADDRESS(ROW(AC283),MATCH(AC$167,$166:$166,0),1,1)&amp;":"&amp;ADDRESS(ROW(AC283),COLUMN(AC283)-1,1,1),TRUE))&gt;0,"",
                    IF(COUNTIF(INDIRECT(ADDRESS(ROW(AC283),MATCH(AC$167,$166:$166,0),1,1)&amp;":"&amp;ADDRESS(ROW(AC283),COLUMN(AC283)-1,1,1),TRUE),"OK")&gt;0,"OK","NOK")),
              IF(AC$8&gt;=VLOOKUP($A283,'2.2'!$D:$O,5,FALSE),"OK","NOK")),
         "")</f>
        <v/>
      </c>
      <c r="AD283" s="1156" t="str">
        <f ca="1">IF(intern2!AE119&gt;0,
        IF(AD$166="X",
              IF(COUNTBLANK(INDIRECT(ADDRESS(ROW(AD283),MATCH(AD$167,$166:$166,0),1,1)&amp;":"&amp;ADDRESS(ROW(AD283),COLUMN(AD283)-1,1,1),TRUE))&gt;0,"",
                    IF(COUNTIF(INDIRECT(ADDRESS(ROW(AD283),MATCH(AD$167,$166:$166,0),1,1)&amp;":"&amp;ADDRESS(ROW(AD283),COLUMN(AD283)-1,1,1),TRUE),"OK")&gt;0,"OK","NOK")),
              IF(AD$8&gt;=VLOOKUP($A283,'2.2'!$D:$O,5,FALSE),"OK","NOK")),
         "")</f>
        <v/>
      </c>
      <c r="AE283" s="1160" t="str">
        <f ca="1">IF(intern2!AF119&gt;0,
        IF(AE$166="X",
              IF(COUNTBLANK(INDIRECT(ADDRESS(ROW(AE283),MATCH(AE$167,$166:$166,0),1,1)&amp;":"&amp;ADDRESS(ROW(AE283),COLUMN(AE283)-1,1,1),TRUE))&gt;0,"",
                    IF(COUNTIF(INDIRECT(ADDRESS(ROW(AE283),MATCH(AE$167,$166:$166,0),1,1)&amp;":"&amp;ADDRESS(ROW(AE283),COLUMN(AE283)-1,1,1),TRUE),"OK")&gt;0,"OK","NOK")),
              IF(AE$8&gt;=VLOOKUP($A283,'2.2'!$D:$O,5,FALSE),"OK","NOK")),
         "")</f>
        <v/>
      </c>
      <c r="AF283" s="1269" t="str">
        <f ca="1">IF(intern2!AG119&gt;0,
        IF(AF$166="X",
              IF(COUNTBLANK(INDIRECT(ADDRESS(ROW(AF283),MATCH(AF$167,$166:$166,0),1,1)&amp;":"&amp;ADDRESS(ROW(AF283),COLUMN(AF283)-1,1,1),TRUE))&gt;0,"",
                    IF(COUNTIF(INDIRECT(ADDRESS(ROW(AF283),MATCH(AF$167,$166:$166,0),1,1)&amp;":"&amp;ADDRESS(ROW(AF283),COLUMN(AF283)-1,1,1),TRUE),"OK")&gt;0,"OK","NOK")),
              IF(AF$8&gt;=VLOOKUP($A283,'2.2'!$D:$O,5,FALSE),"OK","NOK")),
         "")</f>
        <v/>
      </c>
      <c r="AG283" s="1160" t="str">
        <f ca="1">IF(intern2!AH119&gt;0,
        IF(AG$166="X",
              IF(COUNTBLANK(INDIRECT(ADDRESS(ROW(AG283),MATCH(AG$167,$166:$166,0),1,1)&amp;":"&amp;ADDRESS(ROW(AG283),COLUMN(AG283)-1,1,1),TRUE))&gt;0,"",
                    IF(COUNTIF(INDIRECT(ADDRESS(ROW(AG283),MATCH(AG$167,$166:$166,0),1,1)&amp;":"&amp;ADDRESS(ROW(AG283),COLUMN(AG283)-1,1,1),TRUE),"OK")&gt;0,"OK","NOK")),
              IF(AG$8&gt;=VLOOKUP($A283,'2.2'!$D:$O,5,FALSE),"OK","NOK")),
         "")</f>
        <v/>
      </c>
      <c r="AH283" s="1160" t="str">
        <f ca="1">IF(intern2!AI119&gt;0,
        IF(AH$166="X",
              IF(COUNTBLANK(INDIRECT(ADDRESS(ROW(AH283),MATCH(AH$167,$166:$166,0),1,1)&amp;":"&amp;ADDRESS(ROW(AH283),COLUMN(AH283)-1,1,1),TRUE))&gt;0,"",
                    IF(COUNTIF(INDIRECT(ADDRESS(ROW(AH283),MATCH(AH$167,$166:$166,0),1,1)&amp;":"&amp;ADDRESS(ROW(AH283),COLUMN(AH283)-1,1,1),TRUE),"OK")&gt;0,"OK","NOK")),
              IF(AH$8&gt;=VLOOKUP($A283,'2.2'!$D:$O,5,FALSE),"OK","NOK")),
         "")</f>
        <v/>
      </c>
      <c r="AI283" s="1156" t="str">
        <f ca="1">IF(intern2!AJ119&gt;0,
        IF(AI$166="X",
              IF(COUNTBLANK(INDIRECT(ADDRESS(ROW(AI283),MATCH(AI$167,$166:$166,0),1,1)&amp;":"&amp;ADDRESS(ROW(AI283),COLUMN(AI283)-1,1,1),TRUE))&gt;0,"",
                    IF(COUNTIF(INDIRECT(ADDRESS(ROW(AI283),MATCH(AI$167,$166:$166,0),1,1)&amp;":"&amp;ADDRESS(ROW(AI283),COLUMN(AI283)-1,1,1),TRUE),"OK")&gt;0,"OK","NOK")),
              IF(AI$8&gt;=VLOOKUP($A283,'2.2'!$D:$O,5,FALSE),"OK","NOK")),
         "")</f>
        <v/>
      </c>
      <c r="AJ283" s="1156" t="str">
        <f ca="1">IF(intern2!AK119&gt;0,
        IF(AJ$166="X",
              IF(COUNTBLANK(INDIRECT(ADDRESS(ROW(AJ283),MATCH(AJ$167,$166:$166,0),1,1)&amp;":"&amp;ADDRESS(ROW(AJ283),COLUMN(AJ283)-1,1,1),TRUE))&gt;0,"",
                    IF(COUNTIF(INDIRECT(ADDRESS(ROW(AJ283),MATCH(AJ$167,$166:$166,0),1,1)&amp;":"&amp;ADDRESS(ROW(AJ283),COLUMN(AJ283)-1,1,1),TRUE),"OK")&gt;0,"OK","NOK")),
              IF(AJ$8&gt;=VLOOKUP($A283,'2.2'!$D:$O,5,FALSE),"OK","NOK")),
         "")</f>
        <v/>
      </c>
      <c r="AK283" s="1156" t="str">
        <f ca="1">IF(intern2!AL119&gt;0,
        IF(AK$166="X",
              IF(COUNTBLANK(INDIRECT(ADDRESS(ROW(AK283),MATCH(AK$167,$166:$166,0),1,1)&amp;":"&amp;ADDRESS(ROW(AK283),COLUMN(AK283)-1,1,1),TRUE))&gt;0,"",
                    IF(COUNTIF(INDIRECT(ADDRESS(ROW(AK283),MATCH(AK$167,$166:$166,0),1,1)&amp;":"&amp;ADDRESS(ROW(AK283),COLUMN(AK283)-1,1,1),TRUE),"OK")&gt;0,"OK","NOK")),
              IF(AK$8&gt;=VLOOKUP($A283,'2.2'!$D:$O,5,FALSE),"OK","NOK")),
         "")</f>
        <v/>
      </c>
      <c r="AL283" s="1156" t="str">
        <f ca="1">IF(intern2!AM119&gt;0,
        IF(AL$166="X",
              IF(COUNTBLANK(INDIRECT(ADDRESS(ROW(AL283),MATCH(AL$167,$166:$166,0),1,1)&amp;":"&amp;ADDRESS(ROW(AL283),COLUMN(AL283)-1,1,1),TRUE))&gt;0,"",
                    IF(COUNTIF(INDIRECT(ADDRESS(ROW(AL283),MATCH(AL$167,$166:$166,0),1,1)&amp;":"&amp;ADDRESS(ROW(AL283),COLUMN(AL283)-1,1,1),TRUE),"OK")&gt;0,"OK","NOK")),
              IF(AL$8&gt;=VLOOKUP($A283,'2.2'!$D:$O,5,FALSE),"OK","NOK")),
         "")</f>
        <v/>
      </c>
      <c r="AM283" s="1269" t="str">
        <f ca="1">IF(intern2!AN119&gt;0,
        IF(AM$166="X",
              IF(COUNTBLANK(INDIRECT(ADDRESS(ROW(AM283),MATCH(AM$167,$166:$166,0),1,1)&amp;":"&amp;ADDRESS(ROW(AM283),COLUMN(AM283)-1,1,1),TRUE))&gt;0,"",
                    IF(COUNTIF(INDIRECT(ADDRESS(ROW(AM283),MATCH(AM$167,$166:$166,0),1,1)&amp;":"&amp;ADDRESS(ROW(AM283),COLUMN(AM283)-1,1,1),TRUE),"OK")&gt;0,"OK","NOK")),
              IF(AM$8&gt;=VLOOKUP($A283,'2.2'!$D:$O,5,FALSE),"OK","NOK")),
         "")</f>
        <v/>
      </c>
      <c r="AN283" s="1170" t="str">
        <f ca="1">IF(intern2!AO119&gt;0,
        IF(AN$166="X",
              IF(COUNTBLANK(INDIRECT(ADDRESS(ROW(AN283),MATCH(AN$167,$166:$166,0),1,1)&amp;":"&amp;ADDRESS(ROW(AN283),COLUMN(AN283)-1,1,1),TRUE))&gt;0,"",
                    IF(COUNTIF(INDIRECT(ADDRESS(ROW(AN283),MATCH(AN$167,$166:$166,0),1,1)&amp;":"&amp;ADDRESS(ROW(AN283),COLUMN(AN283)-1,1,1),TRUE),"OK")&gt;0,"OK","NOK")),
              IF(AN$8&gt;=VLOOKUP($A283,'2.2'!$D:$O,5,FALSE),"OK","NOK")),
         "")</f>
        <v/>
      </c>
      <c r="AO283" s="1156" t="str">
        <f ca="1">IF(intern2!AP119&gt;0,
        IF(AO$166="X",
              IF(COUNTBLANK(INDIRECT(ADDRESS(ROW(AO283),MATCH(AO$167,$166:$166,0),1,1)&amp;":"&amp;ADDRESS(ROW(AO283),COLUMN(AO283)-1,1,1),TRUE))&gt;0,"",
                    IF(COUNTIF(INDIRECT(ADDRESS(ROW(AO283),MATCH(AO$167,$166:$166,0),1,1)&amp;":"&amp;ADDRESS(ROW(AO283),COLUMN(AO283)-1,1,1),TRUE),"OK")&gt;0,"OK","NOK")),
              IF(AO$8&gt;=VLOOKUP($A283,'2.2'!$D:$O,5,FALSE),"OK","NOK")),
         "")</f>
        <v/>
      </c>
      <c r="AP283" s="1156" t="str">
        <f ca="1">IF(intern2!AQ119&gt;0,
        IF(AP$166="X",
              IF(COUNTBLANK(INDIRECT(ADDRESS(ROW(AP283),MATCH(AP$167,$166:$166,0),1,1)&amp;":"&amp;ADDRESS(ROW(AP283),COLUMN(AP283)-1,1,1),TRUE))&gt;0,"",
                    IF(COUNTIF(INDIRECT(ADDRESS(ROW(AP283),MATCH(AP$167,$166:$166,0),1,1)&amp;":"&amp;ADDRESS(ROW(AP283),COLUMN(AP283)-1,1,1),TRUE),"OK")&gt;0,"OK","NOK")),
              IF(AP$8&gt;=VLOOKUP($A283,'2.2'!$D:$O,5,FALSE),"OK","NOK")),
         "")</f>
        <v/>
      </c>
      <c r="AQ283" s="1269" t="str">
        <f ca="1">IF(intern2!AR119&gt;0,
        IF(AQ$166="X",
              IF(COUNTBLANK(INDIRECT(ADDRESS(ROW(AQ283),MATCH(AQ$167,$166:$166,0),1,1)&amp;":"&amp;ADDRESS(ROW(AQ283),COLUMN(AQ283)-1,1,1),TRUE))&gt;0,"",
                    IF(COUNTIF(INDIRECT(ADDRESS(ROW(AQ283),MATCH(AQ$167,$166:$166,0),1,1)&amp;":"&amp;ADDRESS(ROW(AQ283),COLUMN(AQ283)-1,1,1),TRUE),"OK")&gt;0,"OK","NOK")),
              IF(AQ$8&gt;=VLOOKUP($A283,'2.2'!$D:$O,5,FALSE),"OK","NOK")),
         "")</f>
        <v/>
      </c>
      <c r="AR283" s="1156" t="str">
        <f ca="1">IF(intern2!AS119&gt;0,
        IF(AR$166="X",
              IF(COUNTBLANK(INDIRECT(ADDRESS(ROW(AR283),MATCH(AR$167,$166:$166,0),1,1)&amp;":"&amp;ADDRESS(ROW(AR283),COLUMN(AR283)-1,1,1),TRUE))&gt;0,"",
                    IF(COUNTIF(INDIRECT(ADDRESS(ROW(AR283),MATCH(AR$167,$166:$166,0),1,1)&amp;":"&amp;ADDRESS(ROW(AR283),COLUMN(AR283)-1,1,1),TRUE),"OK")&gt;0,"OK","NOK")),
              IF(AR$8&gt;=VLOOKUP($A283,'2.2'!$D:$O,5,FALSE),"OK","NOK")),
         "")</f>
        <v/>
      </c>
      <c r="AS283" s="1156" t="str">
        <f ca="1">IF(intern2!AT119&gt;0,
        IF(AS$166="X",
              IF(COUNTBLANK(INDIRECT(ADDRESS(ROW(AS283),MATCH(AS$167,$166:$166,0),1,1)&amp;":"&amp;ADDRESS(ROW(AS283),COLUMN(AS283)-1,1,1),TRUE))&gt;0,"",
                    IF(COUNTIF(INDIRECT(ADDRESS(ROW(AS283),MATCH(AS$167,$166:$166,0),1,1)&amp;":"&amp;ADDRESS(ROW(AS283),COLUMN(AS283)-1,1,1),TRUE),"OK")&gt;0,"OK","NOK")),
              IF(AS$8&gt;=VLOOKUP($A283,'2.2'!$D:$O,5,FALSE),"OK","NOK")),
         "")</f>
        <v/>
      </c>
      <c r="AT283" s="1269" t="str">
        <f ca="1">IF(intern2!AU119&gt;0,
        IF(AT$166="X",
              IF(COUNTBLANK(INDIRECT(ADDRESS(ROW(AT283),MATCH(AT$167,$166:$166,0),1,1)&amp;":"&amp;ADDRESS(ROW(AT283),COLUMN(AT283)-1,1,1),TRUE))&gt;0,"",
                    IF(COUNTIF(INDIRECT(ADDRESS(ROW(AT283),MATCH(AT$167,$166:$166,0),1,1)&amp;":"&amp;ADDRESS(ROW(AT283),COLUMN(AT283)-1,1,1),TRUE),"OK")&gt;0,"OK","NOK")),
              IF(AT$8&gt;=VLOOKUP($A283,'2.2'!$D:$O,5,FALSE),"OK","NOK")),
         "")</f>
        <v/>
      </c>
      <c r="AU283" s="1156" t="str">
        <f ca="1">IF(intern2!AV119&gt;0,
        IF(AU$166="X",
              IF(COUNTBLANK(INDIRECT(ADDRESS(ROW(AU283),MATCH(AU$167,$166:$166,0),1,1)&amp;":"&amp;ADDRESS(ROW(AU283),COLUMN(AU283)-1,1,1),TRUE))&gt;0,"",
                    IF(COUNTIF(INDIRECT(ADDRESS(ROW(AU283),MATCH(AU$167,$166:$166,0),1,1)&amp;":"&amp;ADDRESS(ROW(AU283),COLUMN(AU283)-1,1,1),TRUE),"OK")&gt;0,"OK","NOK")),
              IF(AU$8&gt;=VLOOKUP($A283,'2.2'!$D:$O,5,FALSE),"OK","NOK")),
         "")</f>
        <v/>
      </c>
      <c r="AV283" s="1156" t="str">
        <f ca="1">IF(intern2!AW119&gt;0,
        IF(AV$166="X",
              IF(COUNTBLANK(INDIRECT(ADDRESS(ROW(AV283),MATCH(AV$167,$166:$166,0),1,1)&amp;":"&amp;ADDRESS(ROW(AV283),COLUMN(AV283)-1,1,1),TRUE))&gt;0,"",
                    IF(COUNTIF(INDIRECT(ADDRESS(ROW(AV283),MATCH(AV$167,$166:$166,0),1,1)&amp;":"&amp;ADDRESS(ROW(AV283),COLUMN(AV283)-1,1,1),TRUE),"OK")&gt;0,"OK","NOK")),
              IF(AV$8&gt;=VLOOKUP($A283,'2.2'!$D:$O,5,FALSE),"OK","NOK")),
         "")</f>
        <v/>
      </c>
      <c r="AW283" s="1156" t="str">
        <f ca="1">IF(intern2!AX119&gt;0,
        IF(AW$166="X",
              IF(COUNTBLANK(INDIRECT(ADDRESS(ROW(AW283),MATCH(AW$167,$166:$166,0),1,1)&amp;":"&amp;ADDRESS(ROW(AW283),COLUMN(AW283)-1,1,1),TRUE))&gt;0,"",
                    IF(COUNTIF(INDIRECT(ADDRESS(ROW(AW283),MATCH(AW$167,$166:$166,0),1,1)&amp;":"&amp;ADDRESS(ROW(AW283),COLUMN(AW283)-1,1,1),TRUE),"OK")&gt;0,"OK","NOK")),
              IF(AW$8&gt;=VLOOKUP($A283,'2.2'!$D:$O,5,FALSE),"OK","NOK")),
         "")</f>
        <v/>
      </c>
      <c r="AX283" s="1156" t="str">
        <f ca="1">IF(intern2!AY119&gt;0,
        IF(AX$166="X",
              IF(COUNTBLANK(INDIRECT(ADDRESS(ROW(AX283),MATCH(AX$167,$166:$166,0),1,1)&amp;":"&amp;ADDRESS(ROW(AX283),COLUMN(AX283)-1,1,1),TRUE))&gt;0,"",
                    IF(COUNTIF(INDIRECT(ADDRESS(ROW(AX283),MATCH(AX$167,$166:$166,0),1,1)&amp;":"&amp;ADDRESS(ROW(AX283),COLUMN(AX283)-1,1,1),TRUE),"OK")&gt;0,"OK","NOK")),
              IF(AX$8&gt;=VLOOKUP($A283,'2.2'!$D:$O,5,FALSE),"OK","NOK")),
         "")</f>
        <v/>
      </c>
      <c r="AY283" s="1156" t="str">
        <f ca="1">IF(intern2!AZ119&gt;0,
        IF(AY$166="X",
              IF(COUNTBLANK(INDIRECT(ADDRESS(ROW(AY283),MATCH(AY$167,$166:$166,0),1,1)&amp;":"&amp;ADDRESS(ROW(AY283),COLUMN(AY283)-1,1,1),TRUE))&gt;0,"",
                    IF(COUNTIF(INDIRECT(ADDRESS(ROW(AY283),MATCH(AY$167,$166:$166,0),1,1)&amp;":"&amp;ADDRESS(ROW(AY283),COLUMN(AY283)-1,1,1),TRUE),"OK")&gt;0,"OK","NOK")),
              IF(AY$8&gt;=VLOOKUP($A283,'2.2'!$D:$O,5,FALSE),"OK","NOK")),
         "")</f>
        <v/>
      </c>
      <c r="AZ283" s="1269" t="str">
        <f ca="1">IF(intern2!BA119&gt;0,
        IF(AZ$166="X",
              IF(COUNTBLANK(INDIRECT(ADDRESS(ROW(AZ283),MATCH(AZ$167,$166:$166,0),1,1)&amp;":"&amp;ADDRESS(ROW(AZ283),COLUMN(AZ283)-1,1,1),TRUE))&gt;0,"",
                    IF(COUNTIF(INDIRECT(ADDRESS(ROW(AZ283),MATCH(AZ$167,$166:$166,0),1,1)&amp;":"&amp;ADDRESS(ROW(AZ283),COLUMN(AZ283)-1,1,1),TRUE),"OK")&gt;0,"OK","NOK")),
              IF(AZ$8&gt;=VLOOKUP($A283,'2.2'!$D:$O,5,FALSE),"OK","NOK")),
         "")</f>
        <v/>
      </c>
      <c r="BA283" s="1156" t="str">
        <f ca="1">IF(intern2!BB119&gt;0,
        IF(BA$166="X",
              IF(COUNTBLANK(INDIRECT(ADDRESS(ROW(BA283),MATCH(BA$167,$166:$166,0),1,1)&amp;":"&amp;ADDRESS(ROW(BA283),COLUMN(BA283)-1,1,1),TRUE))&gt;0,"",
                    IF(COUNTIF(INDIRECT(ADDRESS(ROW(BA283),MATCH(BA$167,$166:$166,0),1,1)&amp;":"&amp;ADDRESS(ROW(BA283),COLUMN(BA283)-1,1,1),TRUE),"OK")&gt;0,"OK","NOK")),
              IF(BA$8&gt;=VLOOKUP($A283,'2.2'!$D:$O,5,FALSE),"OK","NOK")),
         "")</f>
        <v/>
      </c>
      <c r="BB283" s="1156" t="str">
        <f ca="1">IF(intern2!BC119&gt;0,
        IF(BB$166="X",
              IF(COUNTBLANK(INDIRECT(ADDRESS(ROW(BB283),MATCH(BB$167,$166:$166,0),1,1)&amp;":"&amp;ADDRESS(ROW(BB283),COLUMN(BB283)-1,1,1),TRUE))&gt;0,"",
                    IF(COUNTIF(INDIRECT(ADDRESS(ROW(BB283),MATCH(BB$167,$166:$166,0),1,1)&amp;":"&amp;ADDRESS(ROW(BB283),COLUMN(BB283)-1,1,1),TRUE),"OK")&gt;0,"OK","NOK")),
              IF(BB$8&gt;=VLOOKUP($A283,'2.2'!$D:$O,5,FALSE),"OK","NOK")),
         "")</f>
        <v/>
      </c>
      <c r="BC283" s="1156" t="str">
        <f ca="1">IF(intern2!BD119&gt;0,
        IF(BC$166="X",
              IF(COUNTBLANK(INDIRECT(ADDRESS(ROW(BC283),MATCH(BC$167,$166:$166,0),1,1)&amp;":"&amp;ADDRESS(ROW(BC283),COLUMN(BC283)-1,1,1),TRUE))&gt;0,"",
                    IF(COUNTIF(INDIRECT(ADDRESS(ROW(BC283),MATCH(BC$167,$166:$166,0),1,1)&amp;":"&amp;ADDRESS(ROW(BC283),COLUMN(BC283)-1,1,1),TRUE),"OK")&gt;0,"OK","NOK")),
              IF(BC$8&gt;=VLOOKUP($A283,'2.2'!$D:$O,5,FALSE),"OK","NOK")),
         "")</f>
        <v/>
      </c>
      <c r="BD283" s="1156" t="str">
        <f ca="1">IF(intern2!BE119&gt;0,
        IF(BD$166="X",
              IF(COUNTBLANK(INDIRECT(ADDRESS(ROW(BD283),MATCH(BD$167,$166:$166,0),1,1)&amp;":"&amp;ADDRESS(ROW(BD283),COLUMN(BD283)-1,1,1),TRUE))&gt;0,"",
                    IF(COUNTIF(INDIRECT(ADDRESS(ROW(BD283),MATCH(BD$167,$166:$166,0),1,1)&amp;":"&amp;ADDRESS(ROW(BD283),COLUMN(BD283)-1,1,1),TRUE),"OK")&gt;0,"OK","NOK")),
              IF(BD$8&gt;=VLOOKUP($A283,'2.2'!$D:$O,5,FALSE),"OK","NOK")),
         "")</f>
        <v/>
      </c>
      <c r="BE283" s="1156" t="str">
        <f ca="1">IF(intern2!BF119&gt;0,
        IF(BE$166="X",
              IF(COUNTBLANK(INDIRECT(ADDRESS(ROW(BE283),MATCH(BE$167,$166:$166,0),1,1)&amp;":"&amp;ADDRESS(ROW(BE283),COLUMN(BE283)-1,1,1),TRUE))&gt;0,"",
                    IF(COUNTIF(INDIRECT(ADDRESS(ROW(BE283),MATCH(BE$167,$166:$166,0),1,1)&amp;":"&amp;ADDRESS(ROW(BE283),COLUMN(BE283)-1,1,1),TRUE),"OK")&gt;0,"OK","NOK")),
              IF(BE$8&gt;=VLOOKUP($A283,'2.2'!$D:$O,5,FALSE),"OK","NOK")),
         "")</f>
        <v/>
      </c>
      <c r="BF283" s="1170" t="str">
        <f ca="1">IF(intern2!BG119&gt;0,
        IF(BF$166="X",
              IF(COUNTBLANK(INDIRECT(ADDRESS(ROW(BF283),MATCH(BF$167,$166:$166,0),1,1)&amp;":"&amp;ADDRESS(ROW(BF283),COLUMN(BF283)-1,1,1),TRUE))&gt;0,"",
                    IF(COUNTIF(INDIRECT(ADDRESS(ROW(BF283),MATCH(BF$167,$166:$166,0),1,1)&amp;":"&amp;ADDRESS(ROW(BF283),COLUMN(BF283)-1,1,1),TRUE),"OK")&gt;0,"OK","NOK")),
              IF(BF$8&gt;=VLOOKUP($A283,'2.2'!$D:$O,5,FALSE),"OK","NOK")),
         "")</f>
        <v/>
      </c>
      <c r="BG283" s="1269" t="str">
        <f ca="1">IF(intern2!BH119&gt;0,
        IF(BG$166="X",
              IF(COUNTBLANK(INDIRECT(ADDRESS(ROW(BG283),MATCH(BG$167,$166:$166,0),1,1)&amp;":"&amp;ADDRESS(ROW(BG283),COLUMN(BG283)-1,1,1),TRUE))&gt;0,"",
                    IF(COUNTIF(INDIRECT(ADDRESS(ROW(BG283),MATCH(BG$167,$166:$166,0),1,1)&amp;":"&amp;ADDRESS(ROW(BG283),COLUMN(BG283)-1,1,1),TRUE),"OK")&gt;0,"OK","NOK")),
              IF(BG$8&gt;=VLOOKUP($A283,'2.2'!$D:$O,5,FALSE),"OK","NOK")),
         "")</f>
        <v/>
      </c>
      <c r="BH283" s="1176" t="str">
        <f t="shared" ca="1" si="77"/>
        <v>NOK</v>
      </c>
      <c r="BI283" s="1176"/>
    </row>
    <row r="284" spans="1:61" ht="26.4" x14ac:dyDescent="0.25">
      <c r="A284" s="716" t="str">
        <f t="shared" ref="A284:B284" si="128">+A124</f>
        <v>BEW8.1.1</v>
      </c>
      <c r="B284" s="1157" t="str">
        <f t="shared" si="128"/>
        <v>Chirurgia complessa della colonna vertebrale</v>
      </c>
      <c r="C284" s="1156" t="str">
        <f ca="1">IF(intern2!D120&gt;0,
        IF(C$166="X",
              IF(COUNTBLANK(INDIRECT(ADDRESS(ROW(C284),MATCH(C$167,$166:$166,0),1,1)&amp;":"&amp;ADDRESS(ROW(C284),COLUMN(C284)-1,1,1),TRUE))&gt;0,"",
                    IF(COUNTIF(INDIRECT(ADDRESS(ROW(C284),MATCH(C$167,$166:$166,0),1,1)&amp;":"&amp;ADDRESS(ROW(C284),COLUMN(C284)-1,1,1),TRUE),"OK")&gt;0,"OK","NOK")),
              IF(C$8&gt;=VLOOKUP($A284,'2.2'!$D:$O,5,FALSE),"OK","NOK")),
         "")</f>
        <v/>
      </c>
      <c r="D284" s="1156" t="str">
        <f ca="1">IF(intern2!E120&gt;0,
        IF(D$166="X",
              IF(COUNTBLANK(INDIRECT(ADDRESS(ROW(D284),MATCH(D$167,$166:$166,0),1,1)&amp;":"&amp;ADDRESS(ROW(D284),COLUMN(D284)-1,1,1),TRUE))&gt;0,"",
                    IF(COUNTIF(INDIRECT(ADDRESS(ROW(D284),MATCH(D$167,$166:$166,0),1,1)&amp;":"&amp;ADDRESS(ROW(D284),COLUMN(D284)-1,1,1),TRUE),"OK")&gt;0,"OK","NOK")),
              IF(D$8&gt;=VLOOKUP($A284,'2.2'!$D:$O,5,FALSE),"OK","NOK")),
         "")</f>
        <v/>
      </c>
      <c r="E284" s="1156" t="str">
        <f ca="1">IF(intern2!F120&gt;0,
        IF(E$166="X",
              IF(COUNTBLANK(INDIRECT(ADDRESS(ROW(E284),MATCH(E$167,$166:$166,0),1,1)&amp;":"&amp;ADDRESS(ROW(E284),COLUMN(E284)-1,1,1),TRUE))&gt;0,"",
                    IF(COUNTIF(INDIRECT(ADDRESS(ROW(E284),MATCH(E$167,$166:$166,0),1,1)&amp;":"&amp;ADDRESS(ROW(E284),COLUMN(E284)-1,1,1),TRUE),"OK")&gt;0,"OK","NOK")),
              IF(E$8&gt;=VLOOKUP($A284,'2.2'!$D:$O,5,FALSE),"OK","NOK")),
         "")</f>
        <v/>
      </c>
      <c r="F284" s="1156" t="str">
        <f ca="1">IF(intern2!G120&gt;0,
        IF(F$166="X",
              IF(COUNTBLANK(INDIRECT(ADDRESS(ROW(F284),MATCH(F$167,$166:$166,0),1,1)&amp;":"&amp;ADDRESS(ROW(F284),COLUMN(F284)-1,1,1),TRUE))&gt;0,"",
                    IF(COUNTIF(INDIRECT(ADDRESS(ROW(F284),MATCH(F$167,$166:$166,0),1,1)&amp;":"&amp;ADDRESS(ROW(F284),COLUMN(F284)-1,1,1),TRUE),"OK")&gt;0,"OK","NOK")),
              IF(F$8&gt;=VLOOKUP($A284,'2.2'!$D:$O,5,FALSE),"OK","NOK")),
         "")</f>
        <v/>
      </c>
      <c r="G284" s="1156" t="str">
        <f ca="1">IF(intern2!H120&gt;0,
        IF(G$166="X",
              IF(COUNTBLANK(INDIRECT(ADDRESS(ROW(G284),MATCH(G$167,$166:$166,0),1,1)&amp;":"&amp;ADDRESS(ROW(G284),COLUMN(G284)-1,1,1),TRUE))&gt;0,"",
                    IF(COUNTIF(INDIRECT(ADDRESS(ROW(G284),MATCH(G$167,$166:$166,0),1,1)&amp;":"&amp;ADDRESS(ROW(G284),COLUMN(G284)-1,1,1),TRUE),"OK")&gt;0,"OK","NOK")),
              IF(G$8&gt;=VLOOKUP($A284,'2.2'!$D:$O,5,FALSE),"OK","NOK")),
         "")</f>
        <v/>
      </c>
      <c r="H284" s="1156" t="str">
        <f ca="1">IF(intern2!I120&gt;0,
        IF(H$166="X",
              IF(COUNTBLANK(INDIRECT(ADDRESS(ROW(H284),MATCH(H$167,$166:$166,0),1,1)&amp;":"&amp;ADDRESS(ROW(H284),COLUMN(H284)-1,1,1),TRUE))&gt;0,"",
                    IF(COUNTIF(INDIRECT(ADDRESS(ROW(H284),MATCH(H$167,$166:$166,0),1,1)&amp;":"&amp;ADDRESS(ROW(H284),COLUMN(H284)-1,1,1),TRUE),"OK")&gt;0,"OK","NOK")),
              IF(H$8&gt;=VLOOKUP($A284,'2.2'!$D:$O,5,FALSE),"OK","NOK")),
         "")</f>
        <v/>
      </c>
      <c r="I284" s="1269" t="str">
        <f ca="1">IF(intern2!J120&gt;0,
        IF(I$166="X",
              IF(COUNTBLANK(INDIRECT(ADDRESS(ROW(I284),MATCH(I$167,$166:$166,0),1,1)&amp;":"&amp;ADDRESS(ROW(I284),COLUMN(I284)-1,1,1),TRUE))&gt;0,"",
                    IF(COUNTIF(INDIRECT(ADDRESS(ROW(I284),MATCH(I$167,$166:$166,0),1,1)&amp;":"&amp;ADDRESS(ROW(I284),COLUMN(I284)-1,1,1),TRUE),"OK")&gt;0,"OK","NOK")),
              IF(I$8&gt;=VLOOKUP($A284,'2.2'!$D:$O,5,FALSE),"OK","NOK")),
         "")</f>
        <v/>
      </c>
      <c r="J284" s="1159" t="str">
        <f ca="1">IF(intern2!K120&gt;0,
        IF(J$166="X",
              IF(COUNTBLANK(INDIRECT(ADDRESS(ROW(J284),MATCH(J$167,$166:$166,0),1,1)&amp;":"&amp;ADDRESS(ROW(J284),COLUMN(J284)-1,1,1),TRUE))&gt;0,"",
                    IF(COUNTIF(INDIRECT(ADDRESS(ROW(J284),MATCH(J$167,$166:$166,0),1,1)&amp;":"&amp;ADDRESS(ROW(J284),COLUMN(J284)-1,1,1),TRUE),"OK")&gt;0,"OK","NOK")),
              IF(J$8&gt;=VLOOKUP($A284,'2.2'!$D:$O,5,FALSE),"OK","NOK")),
         "")</f>
        <v/>
      </c>
      <c r="K284" s="1156" t="str">
        <f ca="1">IF(intern2!L120&gt;0,
        IF(K$166="X",
              IF(COUNTBLANK(INDIRECT(ADDRESS(ROW(K284),MATCH(K$167,$166:$166,0),1,1)&amp;":"&amp;ADDRESS(ROW(K284),COLUMN(K284)-1,1,1),TRUE))&gt;0,"",
                    IF(COUNTIF(INDIRECT(ADDRESS(ROW(K284),MATCH(K$167,$166:$166,0),1,1)&amp;":"&amp;ADDRESS(ROW(K284),COLUMN(K284)-1,1,1),TRUE),"OK")&gt;0,"OK","NOK")),
              IF(K$8&gt;=VLOOKUP($A284,'2.2'!$D:$O,5,FALSE),"OK","NOK")),
         "")</f>
        <v/>
      </c>
      <c r="L284" s="1156" t="str">
        <f ca="1">IF(intern2!M120&gt;0,
        IF(L$166="X",
              IF(COUNTBLANK(INDIRECT(ADDRESS(ROW(L284),MATCH(L$167,$166:$166,0),1,1)&amp;":"&amp;ADDRESS(ROW(L284),COLUMN(L284)-1,1,1),TRUE))&gt;0,"",
                    IF(COUNTIF(INDIRECT(ADDRESS(ROW(L284),MATCH(L$167,$166:$166,0),1,1)&amp;":"&amp;ADDRESS(ROW(L284),COLUMN(L284)-1,1,1),TRUE),"OK")&gt;0,"OK","NOK")),
              IF(L$8&gt;=VLOOKUP($A284,'2.2'!$D:$O,5,FALSE),"OK","NOK")),
         "")</f>
        <v/>
      </c>
      <c r="M284" s="1156" t="str">
        <f ca="1">IF(intern2!N120&gt;0,
        IF(M$166="X",
              IF(COUNTBLANK(INDIRECT(ADDRESS(ROW(M284),MATCH(M$167,$166:$166,0),1,1)&amp;":"&amp;ADDRESS(ROW(M284),COLUMN(M284)-1,1,1),TRUE))&gt;0,"",
                    IF(COUNTIF(INDIRECT(ADDRESS(ROW(M284),MATCH(M$167,$166:$166,0),1,1)&amp;":"&amp;ADDRESS(ROW(M284),COLUMN(M284)-1,1,1),TRUE),"OK")&gt;0,"OK","NOK")),
              IF(M$8&gt;=VLOOKUP($A284,'2.2'!$D:$O,5,FALSE),"OK","NOK")),
         "")</f>
        <v>NOK</v>
      </c>
      <c r="N284" s="1156" t="str">
        <f ca="1">IF(intern2!O120&gt;0,
        IF(N$166="X",
              IF(COUNTBLANK(INDIRECT(ADDRESS(ROW(N284),MATCH(N$167,$166:$166,0),1,1)&amp;":"&amp;ADDRESS(ROW(N284),COLUMN(N284)-1,1,1),TRUE))&gt;0,"",
                    IF(COUNTIF(INDIRECT(ADDRESS(ROW(N284),MATCH(N$167,$166:$166,0),1,1)&amp;":"&amp;ADDRESS(ROW(N284),COLUMN(N284)-1,1,1),TRUE),"OK")&gt;0,"OK","NOK")),
              IF(N$8&gt;=VLOOKUP($A284,'2.2'!$D:$O,5,FALSE),"OK","NOK")),
         "")</f>
        <v/>
      </c>
      <c r="O284" s="1156" t="str">
        <f ca="1">IF(intern2!P120&gt;0,
        IF(O$166="X",
              IF(COUNTBLANK(INDIRECT(ADDRESS(ROW(O284),MATCH(O$167,$166:$166,0),1,1)&amp;":"&amp;ADDRESS(ROW(O284),COLUMN(O284)-1,1,1),TRUE))&gt;0,"",
                    IF(COUNTIF(INDIRECT(ADDRESS(ROW(O284),MATCH(O$167,$166:$166,0),1,1)&amp;":"&amp;ADDRESS(ROW(O284),COLUMN(O284)-1,1,1),TRUE),"OK")&gt;0,"OK","NOK")),
              IF(O$8&gt;=VLOOKUP($A284,'2.2'!$D:$O,5,FALSE),"OK","NOK")),
         "")</f>
        <v/>
      </c>
      <c r="P284" s="1156" t="str">
        <f ca="1">IF(intern2!Q120&gt;0,
        IF(P$166="X",
              IF(COUNTBLANK(INDIRECT(ADDRESS(ROW(P284),MATCH(P$167,$166:$166,0),1,1)&amp;":"&amp;ADDRESS(ROW(P284),COLUMN(P284)-1,1,1),TRUE))&gt;0,"",
                    IF(COUNTIF(INDIRECT(ADDRESS(ROW(P284),MATCH(P$167,$166:$166,0),1,1)&amp;":"&amp;ADDRESS(ROW(P284),COLUMN(P284)-1,1,1),TRUE),"OK")&gt;0,"OK","NOK")),
              IF(P$8&gt;=VLOOKUP($A284,'2.2'!$D:$O,5,FALSE),"OK","NOK")),
         "")</f>
        <v/>
      </c>
      <c r="Q284" s="1156" t="str">
        <f ca="1">IF(intern2!R120&gt;0,
        IF(Q$166="X",
              IF(COUNTBLANK(INDIRECT(ADDRESS(ROW(Q284),MATCH(Q$167,$166:$166,0),1,1)&amp;":"&amp;ADDRESS(ROW(Q284),COLUMN(Q284)-1,1,1),TRUE))&gt;0,"",
                    IF(COUNTIF(INDIRECT(ADDRESS(ROW(Q284),MATCH(Q$167,$166:$166,0),1,1)&amp;":"&amp;ADDRESS(ROW(Q284),COLUMN(Q284)-1,1,1),TRUE),"OK")&gt;0,"OK","NOK")),
              IF(Q$8&gt;=VLOOKUP($A284,'2.2'!$D:$O,5,FALSE),"OK","NOK")),
         "")</f>
        <v/>
      </c>
      <c r="R284" s="1159" t="str">
        <f ca="1">IF(intern2!S120&gt;0,
        IF(R$166="X",
              IF(COUNTBLANK(INDIRECT(ADDRESS(ROW(R284),MATCH(R$167,$166:$166,0),1,1)&amp;":"&amp;ADDRESS(ROW(R284),COLUMN(R284)-1,1,1),TRUE))&gt;0,"",
                    IF(COUNTIF(INDIRECT(ADDRESS(ROW(R284),MATCH(R$167,$166:$166,0),1,1)&amp;":"&amp;ADDRESS(ROW(R284),COLUMN(R284)-1,1,1),TRUE),"OK")&gt;0,"OK","NOK")),
              IF(R$8&gt;=VLOOKUP($A284,'2.2'!$D:$O,5,FALSE),"OK","NOK")),
         "")</f>
        <v/>
      </c>
      <c r="S284" s="1159" t="str">
        <f ca="1">IF(intern2!T120&gt;0,
        IF(S$166="X",
              IF(COUNTBLANK(INDIRECT(ADDRESS(ROW(S284),MATCH(S$167,$166:$166,0),1,1)&amp;":"&amp;ADDRESS(ROW(S284),COLUMN(S284)-1,1,1),TRUE))&gt;0,"",
                    IF(COUNTIF(INDIRECT(ADDRESS(ROW(S284),MATCH(S$167,$166:$166,0),1,1)&amp;":"&amp;ADDRESS(ROW(S284),COLUMN(S284)-1,1,1),TRUE),"OK")&gt;0,"OK","NOK")),
              IF(S$8&gt;=VLOOKUP($A284,'2.2'!$D:$O,5,FALSE),"OK","NOK")),
         "")</f>
        <v/>
      </c>
      <c r="T284" s="1156" t="str">
        <f ca="1">IF(intern2!U120&gt;0,
        IF(T$166="X",
              IF(COUNTBLANK(INDIRECT(ADDRESS(ROW(T284),MATCH(T$167,$166:$166,0),1,1)&amp;":"&amp;ADDRESS(ROW(T284),COLUMN(T284)-1,1,1),TRUE))&gt;0,"",
                    IF(COUNTIF(INDIRECT(ADDRESS(ROW(T284),MATCH(T$167,$166:$166,0),1,1)&amp;":"&amp;ADDRESS(ROW(T284),COLUMN(T284)-1,1,1),TRUE),"OK")&gt;0,"OK","NOK")),
              IF(T$8&gt;=VLOOKUP($A284,'2.2'!$D:$O,5,FALSE),"OK","NOK")),
         "")</f>
        <v/>
      </c>
      <c r="U284" s="1156" t="str">
        <f ca="1">IF(intern2!V120&gt;0,
        IF(U$166="X",
              IF(COUNTBLANK(INDIRECT(ADDRESS(ROW(U284),MATCH(U$167,$166:$166,0),1,1)&amp;":"&amp;ADDRESS(ROW(U284),COLUMN(U284)-1,1,1),TRUE))&gt;0,"",
                    IF(COUNTIF(INDIRECT(ADDRESS(ROW(U284),MATCH(U$167,$166:$166,0),1,1)&amp;":"&amp;ADDRESS(ROW(U284),COLUMN(U284)-1,1,1),TRUE),"OK")&gt;0,"OK","NOK")),
              IF(U$8&gt;=VLOOKUP($A284,'2.2'!$D:$O,5,FALSE),"OK","NOK")),
         "")</f>
        <v/>
      </c>
      <c r="V284" s="1156" t="str">
        <f ca="1">IF(intern2!W120&gt;0,
        IF(V$166="X",
              IF(COUNTBLANK(INDIRECT(ADDRESS(ROW(V284),MATCH(V$167,$166:$166,0),1,1)&amp;":"&amp;ADDRESS(ROW(V284),COLUMN(V284)-1,1,1),TRUE))&gt;0,"",
                    IF(COUNTIF(INDIRECT(ADDRESS(ROW(V284),MATCH(V$167,$166:$166,0),1,1)&amp;":"&amp;ADDRESS(ROW(V284),COLUMN(V284)-1,1,1),TRUE),"OK")&gt;0,"OK","NOK")),
              IF(V$8&gt;=VLOOKUP($A284,'2.2'!$D:$O,5,FALSE),"OK","NOK")),
         "")</f>
        <v/>
      </c>
      <c r="W284" s="1156" t="str">
        <f ca="1">IF(intern2!X120&gt;0,
        IF(W$166="X",
              IF(COUNTBLANK(INDIRECT(ADDRESS(ROW(W284),MATCH(W$167,$166:$166,0),1,1)&amp;":"&amp;ADDRESS(ROW(W284),COLUMN(W284)-1,1,1),TRUE))&gt;0,"",
                    IF(COUNTIF(INDIRECT(ADDRESS(ROW(W284),MATCH(W$167,$166:$166,0),1,1)&amp;":"&amp;ADDRESS(ROW(W284),COLUMN(W284)-1,1,1),TRUE),"OK")&gt;0,"OK","NOK")),
              IF(W$8&gt;=VLOOKUP($A284,'2.2'!$D:$O,5,FALSE),"OK","NOK")),
         "")</f>
        <v/>
      </c>
      <c r="X284" s="1156" t="str">
        <f ca="1">IF(intern2!Y120&gt;0,
        IF(X$166="X",
              IF(COUNTBLANK(INDIRECT(ADDRESS(ROW(X284),MATCH(X$167,$166:$166,0),1,1)&amp;":"&amp;ADDRESS(ROW(X284),COLUMN(X284)-1,1,1),TRUE))&gt;0,"",
                    IF(COUNTIF(INDIRECT(ADDRESS(ROW(X284),MATCH(X$167,$166:$166,0),1,1)&amp;":"&amp;ADDRESS(ROW(X284),COLUMN(X284)-1,1,1),TRUE),"OK")&gt;0,"OK","NOK")),
              IF(X$8&gt;=VLOOKUP($A284,'2.2'!$D:$O,5,FALSE),"OK","NOK")),
         "")</f>
        <v/>
      </c>
      <c r="Y284" s="1170" t="str">
        <f ca="1">IF(intern2!Z120&gt;0,
        IF(Y$166="X",
              IF(COUNTBLANK(INDIRECT(ADDRESS(ROW(Y284),MATCH(Y$167,$166:$166,0),1,1)&amp;":"&amp;ADDRESS(ROW(Y284),COLUMN(Y284)-1,1,1),TRUE))&gt;0,"",
                    IF(COUNTIF(INDIRECT(ADDRESS(ROW(Y284),MATCH(Y$167,$166:$166,0),1,1)&amp;":"&amp;ADDRESS(ROW(Y284),COLUMN(Y284)-1,1,1),TRUE),"OK")&gt;0,"OK","NOK")),
              IF(Y$8&gt;=VLOOKUP($A284,'2.2'!$D:$O,5,FALSE),"OK","NOK")),
         "")</f>
        <v/>
      </c>
      <c r="Z284" s="1269" t="str">
        <f ca="1">IF(intern2!AA120&gt;0,
        IF(Z$166="X",
              IF(COUNTBLANK(INDIRECT(ADDRESS(ROW(Z284),MATCH(Z$167,$166:$166,0),1,1)&amp;":"&amp;ADDRESS(ROW(Z284),COLUMN(Z284)-1,1,1),TRUE))&gt;0,"",
                    IF(COUNTIF(INDIRECT(ADDRESS(ROW(Z284),MATCH(Z$167,$166:$166,0),1,1)&amp;":"&amp;ADDRESS(ROW(Z284),COLUMN(Z284)-1,1,1),TRUE),"OK")&gt;0,"OK","NOK")),
              IF(Z$8&gt;=VLOOKUP($A284,'2.2'!$D:$O,5,FALSE),"OK","NOK")),
         "")</f>
        <v/>
      </c>
      <c r="AA284" s="1156" t="str">
        <f ca="1">IF(intern2!AB120&gt;0,
        IF(AA$166="X",
              IF(COUNTBLANK(INDIRECT(ADDRESS(ROW(AA284),MATCH(AA$167,$166:$166,0),1,1)&amp;":"&amp;ADDRESS(ROW(AA284),COLUMN(AA284)-1,1,1),TRUE))&gt;0,"",
                    IF(COUNTIF(INDIRECT(ADDRESS(ROW(AA284),MATCH(AA$167,$166:$166,0),1,1)&amp;":"&amp;ADDRESS(ROW(AA284),COLUMN(AA284)-1,1,1),TRUE),"OK")&gt;0,"OK","NOK")),
              IF(AA$8&gt;=VLOOKUP($A284,'2.2'!$D:$O,5,FALSE),"OK","NOK")),
         "")</f>
        <v/>
      </c>
      <c r="AB284" s="1156" t="str">
        <f ca="1">IF(intern2!AC120&gt;0,
        IF(AB$166="X",
              IF(COUNTBLANK(INDIRECT(ADDRESS(ROW(AB284),MATCH(AB$167,$166:$166,0),1,1)&amp;":"&amp;ADDRESS(ROW(AB284),COLUMN(AB284)-1,1,1),TRUE))&gt;0,"",
                    IF(COUNTIF(INDIRECT(ADDRESS(ROW(AB284),MATCH(AB$167,$166:$166,0),1,1)&amp;":"&amp;ADDRESS(ROW(AB284),COLUMN(AB284)-1,1,1),TRUE),"OK")&gt;0,"OK","NOK")),
              IF(AB$8&gt;=VLOOKUP($A284,'2.2'!$D:$O,5,FALSE),"OK","NOK")),
         "")</f>
        <v/>
      </c>
      <c r="AC284" s="1156" t="str">
        <f ca="1">IF(intern2!AD120&gt;0,
        IF(AC$166="X",
              IF(COUNTBLANK(INDIRECT(ADDRESS(ROW(AC284),MATCH(AC$167,$166:$166,0),1,1)&amp;":"&amp;ADDRESS(ROW(AC284),COLUMN(AC284)-1,1,1),TRUE))&gt;0,"",
                    IF(COUNTIF(INDIRECT(ADDRESS(ROW(AC284),MATCH(AC$167,$166:$166,0),1,1)&amp;":"&amp;ADDRESS(ROW(AC284),COLUMN(AC284)-1,1,1),TRUE),"OK")&gt;0,"OK","NOK")),
              IF(AC$8&gt;=VLOOKUP($A284,'2.2'!$D:$O,5,FALSE),"OK","NOK")),
         "")</f>
        <v/>
      </c>
      <c r="AD284" s="1156" t="str">
        <f ca="1">IF(intern2!AE120&gt;0,
        IF(AD$166="X",
              IF(COUNTBLANK(INDIRECT(ADDRESS(ROW(AD284),MATCH(AD$167,$166:$166,0),1,1)&amp;":"&amp;ADDRESS(ROW(AD284),COLUMN(AD284)-1,1,1),TRUE))&gt;0,"",
                    IF(COUNTIF(INDIRECT(ADDRESS(ROW(AD284),MATCH(AD$167,$166:$166,0),1,1)&amp;":"&amp;ADDRESS(ROW(AD284),COLUMN(AD284)-1,1,1),TRUE),"OK")&gt;0,"OK","NOK")),
              IF(AD$8&gt;=VLOOKUP($A284,'2.2'!$D:$O,5,FALSE),"OK","NOK")),
         "")</f>
        <v/>
      </c>
      <c r="AE284" s="1160" t="str">
        <f ca="1">IF(intern2!AF120&gt;0,
        IF(AE$166="X",
              IF(COUNTBLANK(INDIRECT(ADDRESS(ROW(AE284),MATCH(AE$167,$166:$166,0),1,1)&amp;":"&amp;ADDRESS(ROW(AE284),COLUMN(AE284)-1,1,1),TRUE))&gt;0,"",
                    IF(COUNTIF(INDIRECT(ADDRESS(ROW(AE284),MATCH(AE$167,$166:$166,0),1,1)&amp;":"&amp;ADDRESS(ROW(AE284),COLUMN(AE284)-1,1,1),TRUE),"OK")&gt;0,"OK","NOK")),
              IF(AE$8&gt;=VLOOKUP($A284,'2.2'!$D:$O,5,FALSE),"OK","NOK")),
         "")</f>
        <v/>
      </c>
      <c r="AF284" s="1269" t="str">
        <f ca="1">IF(intern2!AG120&gt;0,
        IF(AF$166="X",
              IF(COUNTBLANK(INDIRECT(ADDRESS(ROW(AF284),MATCH(AF$167,$166:$166,0),1,1)&amp;":"&amp;ADDRESS(ROW(AF284),COLUMN(AF284)-1,1,1),TRUE))&gt;0,"",
                    IF(COUNTIF(INDIRECT(ADDRESS(ROW(AF284),MATCH(AF$167,$166:$166,0),1,1)&amp;":"&amp;ADDRESS(ROW(AF284),COLUMN(AF284)-1,1,1),TRUE),"OK")&gt;0,"OK","NOK")),
              IF(AF$8&gt;=VLOOKUP($A284,'2.2'!$D:$O,5,FALSE),"OK","NOK")),
         "")</f>
        <v/>
      </c>
      <c r="AG284" s="1160" t="str">
        <f ca="1">IF(intern2!AH120&gt;0,
        IF(AG$166="X",
              IF(COUNTBLANK(INDIRECT(ADDRESS(ROW(AG284),MATCH(AG$167,$166:$166,0),1,1)&amp;":"&amp;ADDRESS(ROW(AG284),COLUMN(AG284)-1,1,1),TRUE))&gt;0,"",
                    IF(COUNTIF(INDIRECT(ADDRESS(ROW(AG284),MATCH(AG$167,$166:$166,0),1,1)&amp;":"&amp;ADDRESS(ROW(AG284),COLUMN(AG284)-1,1,1),TRUE),"OK")&gt;0,"OK","NOK")),
              IF(AG$8&gt;=VLOOKUP($A284,'2.2'!$D:$O,5,FALSE),"OK","NOK")),
         "")</f>
        <v/>
      </c>
      <c r="AH284" s="1160" t="str">
        <f ca="1">IF(intern2!AI120&gt;0,
        IF(AH$166="X",
              IF(COUNTBLANK(INDIRECT(ADDRESS(ROW(AH284),MATCH(AH$167,$166:$166,0),1,1)&amp;":"&amp;ADDRESS(ROW(AH284),COLUMN(AH284)-1,1,1),TRUE))&gt;0,"",
                    IF(COUNTIF(INDIRECT(ADDRESS(ROW(AH284),MATCH(AH$167,$166:$166,0),1,1)&amp;":"&amp;ADDRESS(ROW(AH284),COLUMN(AH284)-1,1,1),TRUE),"OK")&gt;0,"OK","NOK")),
              IF(AH$8&gt;=VLOOKUP($A284,'2.2'!$D:$O,5,FALSE),"OK","NOK")),
         "")</f>
        <v/>
      </c>
      <c r="AI284" s="1156" t="str">
        <f ca="1">IF(intern2!AJ120&gt;0,
        IF(AI$166="X",
              IF(COUNTBLANK(INDIRECT(ADDRESS(ROW(AI284),MATCH(AI$167,$166:$166,0),1,1)&amp;":"&amp;ADDRESS(ROW(AI284),COLUMN(AI284)-1,1,1),TRUE))&gt;0,"",
                    IF(COUNTIF(INDIRECT(ADDRESS(ROW(AI284),MATCH(AI$167,$166:$166,0),1,1)&amp;":"&amp;ADDRESS(ROW(AI284),COLUMN(AI284)-1,1,1),TRUE),"OK")&gt;0,"OK","NOK")),
              IF(AI$8&gt;=VLOOKUP($A284,'2.2'!$D:$O,5,FALSE),"OK","NOK")),
         "")</f>
        <v/>
      </c>
      <c r="AJ284" s="1156" t="str">
        <f ca="1">IF(intern2!AK120&gt;0,
        IF(AJ$166="X",
              IF(COUNTBLANK(INDIRECT(ADDRESS(ROW(AJ284),MATCH(AJ$167,$166:$166,0),1,1)&amp;":"&amp;ADDRESS(ROW(AJ284),COLUMN(AJ284)-1,1,1),TRUE))&gt;0,"",
                    IF(COUNTIF(INDIRECT(ADDRESS(ROW(AJ284),MATCH(AJ$167,$166:$166,0),1,1)&amp;":"&amp;ADDRESS(ROW(AJ284),COLUMN(AJ284)-1,1,1),TRUE),"OK")&gt;0,"OK","NOK")),
              IF(AJ$8&gt;=VLOOKUP($A284,'2.2'!$D:$O,5,FALSE),"OK","NOK")),
         "")</f>
        <v/>
      </c>
      <c r="AK284" s="1156" t="str">
        <f ca="1">IF(intern2!AL120&gt;0,
        IF(AK$166="X",
              IF(COUNTBLANK(INDIRECT(ADDRESS(ROW(AK284),MATCH(AK$167,$166:$166,0),1,1)&amp;":"&amp;ADDRESS(ROW(AK284),COLUMN(AK284)-1,1,1),TRUE))&gt;0,"",
                    IF(COUNTIF(INDIRECT(ADDRESS(ROW(AK284),MATCH(AK$167,$166:$166,0),1,1)&amp;":"&amp;ADDRESS(ROW(AK284),COLUMN(AK284)-1,1,1),TRUE),"OK")&gt;0,"OK","NOK")),
              IF(AK$8&gt;=VLOOKUP($A284,'2.2'!$D:$O,5,FALSE),"OK","NOK")),
         "")</f>
        <v/>
      </c>
      <c r="AL284" s="1156" t="str">
        <f ca="1">IF(intern2!AM120&gt;0,
        IF(AL$166="X",
              IF(COUNTBLANK(INDIRECT(ADDRESS(ROW(AL284),MATCH(AL$167,$166:$166,0),1,1)&amp;":"&amp;ADDRESS(ROW(AL284),COLUMN(AL284)-1,1,1),TRUE))&gt;0,"",
                    IF(COUNTIF(INDIRECT(ADDRESS(ROW(AL284),MATCH(AL$167,$166:$166,0),1,1)&amp;":"&amp;ADDRESS(ROW(AL284),COLUMN(AL284)-1,1,1),TRUE),"OK")&gt;0,"OK","NOK")),
              IF(AL$8&gt;=VLOOKUP($A284,'2.2'!$D:$O,5,FALSE),"OK","NOK")),
         "")</f>
        <v/>
      </c>
      <c r="AM284" s="1269" t="str">
        <f ca="1">IF(intern2!AN120&gt;0,
        IF(AM$166="X",
              IF(COUNTBLANK(INDIRECT(ADDRESS(ROW(AM284),MATCH(AM$167,$166:$166,0),1,1)&amp;":"&amp;ADDRESS(ROW(AM284),COLUMN(AM284)-1,1,1),TRUE))&gt;0,"",
                    IF(COUNTIF(INDIRECT(ADDRESS(ROW(AM284),MATCH(AM$167,$166:$166,0),1,1)&amp;":"&amp;ADDRESS(ROW(AM284),COLUMN(AM284)-1,1,1),TRUE),"OK")&gt;0,"OK","NOK")),
              IF(AM$8&gt;=VLOOKUP($A284,'2.2'!$D:$O,5,FALSE),"OK","NOK")),
         "")</f>
        <v/>
      </c>
      <c r="AN284" s="1170" t="str">
        <f ca="1">IF(intern2!AO120&gt;0,
        IF(AN$166="X",
              IF(COUNTBLANK(INDIRECT(ADDRESS(ROW(AN284),MATCH(AN$167,$166:$166,0),1,1)&amp;":"&amp;ADDRESS(ROW(AN284),COLUMN(AN284)-1,1,1),TRUE))&gt;0,"",
                    IF(COUNTIF(INDIRECT(ADDRESS(ROW(AN284),MATCH(AN$167,$166:$166,0),1,1)&amp;":"&amp;ADDRESS(ROW(AN284),COLUMN(AN284)-1,1,1),TRUE),"OK")&gt;0,"OK","NOK")),
              IF(AN$8&gt;=VLOOKUP($A284,'2.2'!$D:$O,5,FALSE),"OK","NOK")),
         "")</f>
        <v/>
      </c>
      <c r="AO284" s="1156" t="str">
        <f ca="1">IF(intern2!AP120&gt;0,
        IF(AO$166="X",
              IF(COUNTBLANK(INDIRECT(ADDRESS(ROW(AO284),MATCH(AO$167,$166:$166,0),1,1)&amp;":"&amp;ADDRESS(ROW(AO284),COLUMN(AO284)-1,1,1),TRUE))&gt;0,"",
                    IF(COUNTIF(INDIRECT(ADDRESS(ROW(AO284),MATCH(AO$167,$166:$166,0),1,1)&amp;":"&amp;ADDRESS(ROW(AO284),COLUMN(AO284)-1,1,1),TRUE),"OK")&gt;0,"OK","NOK")),
              IF(AO$8&gt;=VLOOKUP($A284,'2.2'!$D:$O,5,FALSE),"OK","NOK")),
         "")</f>
        <v/>
      </c>
      <c r="AP284" s="1156" t="str">
        <f ca="1">IF(intern2!AQ120&gt;0,
        IF(AP$166="X",
              IF(COUNTBLANK(INDIRECT(ADDRESS(ROW(AP284),MATCH(AP$167,$166:$166,0),1,1)&amp;":"&amp;ADDRESS(ROW(AP284),COLUMN(AP284)-1,1,1),TRUE))&gt;0,"",
                    IF(COUNTIF(INDIRECT(ADDRESS(ROW(AP284),MATCH(AP$167,$166:$166,0),1,1)&amp;":"&amp;ADDRESS(ROW(AP284),COLUMN(AP284)-1,1,1),TRUE),"OK")&gt;0,"OK","NOK")),
              IF(AP$8&gt;=VLOOKUP($A284,'2.2'!$D:$O,5,FALSE),"OK","NOK")),
         "")</f>
        <v/>
      </c>
      <c r="AQ284" s="1269" t="str">
        <f ca="1">IF(intern2!AR120&gt;0,
        IF(AQ$166="X",
              IF(COUNTBLANK(INDIRECT(ADDRESS(ROW(AQ284),MATCH(AQ$167,$166:$166,0),1,1)&amp;":"&amp;ADDRESS(ROW(AQ284),COLUMN(AQ284)-1,1,1),TRUE))&gt;0,"",
                    IF(COUNTIF(INDIRECT(ADDRESS(ROW(AQ284),MATCH(AQ$167,$166:$166,0),1,1)&amp;":"&amp;ADDRESS(ROW(AQ284),COLUMN(AQ284)-1,1,1),TRUE),"OK")&gt;0,"OK","NOK")),
              IF(AQ$8&gt;=VLOOKUP($A284,'2.2'!$D:$O,5,FALSE),"OK","NOK")),
         "")</f>
        <v/>
      </c>
      <c r="AR284" s="1156" t="str">
        <f ca="1">IF(intern2!AS120&gt;0,
        IF(AR$166="X",
              IF(COUNTBLANK(INDIRECT(ADDRESS(ROW(AR284),MATCH(AR$167,$166:$166,0),1,1)&amp;":"&amp;ADDRESS(ROW(AR284),COLUMN(AR284)-1,1,1),TRUE))&gt;0,"",
                    IF(COUNTIF(INDIRECT(ADDRESS(ROW(AR284),MATCH(AR$167,$166:$166,0),1,1)&amp;":"&amp;ADDRESS(ROW(AR284),COLUMN(AR284)-1,1,1),TRUE),"OK")&gt;0,"OK","NOK")),
              IF(AR$8&gt;=VLOOKUP($A284,'2.2'!$D:$O,5,FALSE),"OK","NOK")),
         "")</f>
        <v/>
      </c>
      <c r="AS284" s="1156" t="str">
        <f ca="1">IF(intern2!AT120&gt;0,
        IF(AS$166="X",
              IF(COUNTBLANK(INDIRECT(ADDRESS(ROW(AS284),MATCH(AS$167,$166:$166,0),1,1)&amp;":"&amp;ADDRESS(ROW(AS284),COLUMN(AS284)-1,1,1),TRUE))&gt;0,"",
                    IF(COUNTIF(INDIRECT(ADDRESS(ROW(AS284),MATCH(AS$167,$166:$166,0),1,1)&amp;":"&amp;ADDRESS(ROW(AS284),COLUMN(AS284)-1,1,1),TRUE),"OK")&gt;0,"OK","NOK")),
              IF(AS$8&gt;=VLOOKUP($A284,'2.2'!$D:$O,5,FALSE),"OK","NOK")),
         "")</f>
        <v/>
      </c>
      <c r="AT284" s="1269" t="str">
        <f ca="1">IF(intern2!AU120&gt;0,
        IF(AT$166="X",
              IF(COUNTBLANK(INDIRECT(ADDRESS(ROW(AT284),MATCH(AT$167,$166:$166,0),1,1)&amp;":"&amp;ADDRESS(ROW(AT284),COLUMN(AT284)-1,1,1),TRUE))&gt;0,"",
                    IF(COUNTIF(INDIRECT(ADDRESS(ROW(AT284),MATCH(AT$167,$166:$166,0),1,1)&amp;":"&amp;ADDRESS(ROW(AT284),COLUMN(AT284)-1,1,1),TRUE),"OK")&gt;0,"OK","NOK")),
              IF(AT$8&gt;=VLOOKUP($A284,'2.2'!$D:$O,5,FALSE),"OK","NOK")),
         "")</f>
        <v/>
      </c>
      <c r="AU284" s="1156" t="str">
        <f ca="1">IF(intern2!AV120&gt;0,
        IF(AU$166="X",
              IF(COUNTBLANK(INDIRECT(ADDRESS(ROW(AU284),MATCH(AU$167,$166:$166,0),1,1)&amp;":"&amp;ADDRESS(ROW(AU284),COLUMN(AU284)-1,1,1),TRUE))&gt;0,"",
                    IF(COUNTIF(INDIRECT(ADDRESS(ROW(AU284),MATCH(AU$167,$166:$166,0),1,1)&amp;":"&amp;ADDRESS(ROW(AU284),COLUMN(AU284)-1,1,1),TRUE),"OK")&gt;0,"OK","NOK")),
              IF(AU$8&gt;=VLOOKUP($A284,'2.2'!$D:$O,5,FALSE),"OK","NOK")),
         "")</f>
        <v/>
      </c>
      <c r="AV284" s="1156" t="str">
        <f ca="1">IF(intern2!AW120&gt;0,
        IF(AV$166="X",
              IF(COUNTBLANK(INDIRECT(ADDRESS(ROW(AV284),MATCH(AV$167,$166:$166,0),1,1)&amp;":"&amp;ADDRESS(ROW(AV284),COLUMN(AV284)-1,1,1),TRUE))&gt;0,"",
                    IF(COUNTIF(INDIRECT(ADDRESS(ROW(AV284),MATCH(AV$167,$166:$166,0),1,1)&amp;":"&amp;ADDRESS(ROW(AV284),COLUMN(AV284)-1,1,1),TRUE),"OK")&gt;0,"OK","NOK")),
              IF(AV$8&gt;=VLOOKUP($A284,'2.2'!$D:$O,5,FALSE),"OK","NOK")),
         "")</f>
        <v/>
      </c>
      <c r="AW284" s="1156" t="str">
        <f ca="1">IF(intern2!AX120&gt;0,
        IF(AW$166="X",
              IF(COUNTBLANK(INDIRECT(ADDRESS(ROW(AW284),MATCH(AW$167,$166:$166,0),1,1)&amp;":"&amp;ADDRESS(ROW(AW284),COLUMN(AW284)-1,1,1),TRUE))&gt;0,"",
                    IF(COUNTIF(INDIRECT(ADDRESS(ROW(AW284),MATCH(AW$167,$166:$166,0),1,1)&amp;":"&amp;ADDRESS(ROW(AW284),COLUMN(AW284)-1,1,1),TRUE),"OK")&gt;0,"OK","NOK")),
              IF(AW$8&gt;=VLOOKUP($A284,'2.2'!$D:$O,5,FALSE),"OK","NOK")),
         "")</f>
        <v/>
      </c>
      <c r="AX284" s="1156" t="str">
        <f ca="1">IF(intern2!AY120&gt;0,
        IF(AX$166="X",
              IF(COUNTBLANK(INDIRECT(ADDRESS(ROW(AX284),MATCH(AX$167,$166:$166,0),1,1)&amp;":"&amp;ADDRESS(ROW(AX284),COLUMN(AX284)-1,1,1),TRUE))&gt;0,"",
                    IF(COUNTIF(INDIRECT(ADDRESS(ROW(AX284),MATCH(AX$167,$166:$166,0),1,1)&amp;":"&amp;ADDRESS(ROW(AX284),COLUMN(AX284)-1,1,1),TRUE),"OK")&gt;0,"OK","NOK")),
              IF(AX$8&gt;=VLOOKUP($A284,'2.2'!$D:$O,5,FALSE),"OK","NOK")),
         "")</f>
        <v/>
      </c>
      <c r="AY284" s="1156" t="str">
        <f ca="1">IF(intern2!AZ120&gt;0,
        IF(AY$166="X",
              IF(COUNTBLANK(INDIRECT(ADDRESS(ROW(AY284),MATCH(AY$167,$166:$166,0),1,1)&amp;":"&amp;ADDRESS(ROW(AY284),COLUMN(AY284)-1,1,1),TRUE))&gt;0,"",
                    IF(COUNTIF(INDIRECT(ADDRESS(ROW(AY284),MATCH(AY$167,$166:$166,0),1,1)&amp;":"&amp;ADDRESS(ROW(AY284),COLUMN(AY284)-1,1,1),TRUE),"OK")&gt;0,"OK","NOK")),
              IF(AY$8&gt;=VLOOKUP($A284,'2.2'!$D:$O,5,FALSE),"OK","NOK")),
         "")</f>
        <v/>
      </c>
      <c r="AZ284" s="1269" t="str">
        <f ca="1">IF(intern2!BA120&gt;0,
        IF(AZ$166="X",
              IF(COUNTBLANK(INDIRECT(ADDRESS(ROW(AZ284),MATCH(AZ$167,$166:$166,0),1,1)&amp;":"&amp;ADDRESS(ROW(AZ284),COLUMN(AZ284)-1,1,1),TRUE))&gt;0,"",
                    IF(COUNTIF(INDIRECT(ADDRESS(ROW(AZ284),MATCH(AZ$167,$166:$166,0),1,1)&amp;":"&amp;ADDRESS(ROW(AZ284),COLUMN(AZ284)-1,1,1),TRUE),"OK")&gt;0,"OK","NOK")),
              IF(AZ$8&gt;=VLOOKUP($A284,'2.2'!$D:$O,5,FALSE),"OK","NOK")),
         "")</f>
        <v/>
      </c>
      <c r="BA284" s="1156" t="str">
        <f ca="1">IF(intern2!BB120&gt;0,
        IF(BA$166="X",
              IF(COUNTBLANK(INDIRECT(ADDRESS(ROW(BA284),MATCH(BA$167,$166:$166,0),1,1)&amp;":"&amp;ADDRESS(ROW(BA284),COLUMN(BA284)-1,1,1),TRUE))&gt;0,"",
                    IF(COUNTIF(INDIRECT(ADDRESS(ROW(BA284),MATCH(BA$167,$166:$166,0),1,1)&amp;":"&amp;ADDRESS(ROW(BA284),COLUMN(BA284)-1,1,1),TRUE),"OK")&gt;0,"OK","NOK")),
              IF(BA$8&gt;=VLOOKUP($A284,'2.2'!$D:$O,5,FALSE),"OK","NOK")),
         "")</f>
        <v/>
      </c>
      <c r="BB284" s="1156" t="str">
        <f ca="1">IF(intern2!BC120&gt;0,
        IF(BB$166="X",
              IF(COUNTBLANK(INDIRECT(ADDRESS(ROW(BB284),MATCH(BB$167,$166:$166,0),1,1)&amp;":"&amp;ADDRESS(ROW(BB284),COLUMN(BB284)-1,1,1),TRUE))&gt;0,"",
                    IF(COUNTIF(INDIRECT(ADDRESS(ROW(BB284),MATCH(BB$167,$166:$166,0),1,1)&amp;":"&amp;ADDRESS(ROW(BB284),COLUMN(BB284)-1,1,1),TRUE),"OK")&gt;0,"OK","NOK")),
              IF(BB$8&gt;=VLOOKUP($A284,'2.2'!$D:$O,5,FALSE),"OK","NOK")),
         "")</f>
        <v/>
      </c>
      <c r="BC284" s="1156" t="str">
        <f ca="1">IF(intern2!BD120&gt;0,
        IF(BC$166="X",
              IF(COUNTBLANK(INDIRECT(ADDRESS(ROW(BC284),MATCH(BC$167,$166:$166,0),1,1)&amp;":"&amp;ADDRESS(ROW(BC284),COLUMN(BC284)-1,1,1),TRUE))&gt;0,"",
                    IF(COUNTIF(INDIRECT(ADDRESS(ROW(BC284),MATCH(BC$167,$166:$166,0),1,1)&amp;":"&amp;ADDRESS(ROW(BC284),COLUMN(BC284)-1,1,1),TRUE),"OK")&gt;0,"OK","NOK")),
              IF(BC$8&gt;=VLOOKUP($A284,'2.2'!$D:$O,5,FALSE),"OK","NOK")),
         "")</f>
        <v/>
      </c>
      <c r="BD284" s="1156" t="str">
        <f ca="1">IF(intern2!BE120&gt;0,
        IF(BD$166="X",
              IF(COUNTBLANK(INDIRECT(ADDRESS(ROW(BD284),MATCH(BD$167,$166:$166,0),1,1)&amp;":"&amp;ADDRESS(ROW(BD284),COLUMN(BD284)-1,1,1),TRUE))&gt;0,"",
                    IF(COUNTIF(INDIRECT(ADDRESS(ROW(BD284),MATCH(BD$167,$166:$166,0),1,1)&amp;":"&amp;ADDRESS(ROW(BD284),COLUMN(BD284)-1,1,1),TRUE),"OK")&gt;0,"OK","NOK")),
              IF(BD$8&gt;=VLOOKUP($A284,'2.2'!$D:$O,5,FALSE),"OK","NOK")),
         "")</f>
        <v/>
      </c>
      <c r="BE284" s="1156" t="str">
        <f ca="1">IF(intern2!BF120&gt;0,
        IF(BE$166="X",
              IF(COUNTBLANK(INDIRECT(ADDRESS(ROW(BE284),MATCH(BE$167,$166:$166,0),1,1)&amp;":"&amp;ADDRESS(ROW(BE284),COLUMN(BE284)-1,1,1),TRUE))&gt;0,"",
                    IF(COUNTIF(INDIRECT(ADDRESS(ROW(BE284),MATCH(BE$167,$166:$166,0),1,1)&amp;":"&amp;ADDRESS(ROW(BE284),COLUMN(BE284)-1,1,1),TRUE),"OK")&gt;0,"OK","NOK")),
              IF(BE$8&gt;=VLOOKUP($A284,'2.2'!$D:$O,5,FALSE),"OK","NOK")),
         "")</f>
        <v/>
      </c>
      <c r="BF284" s="1170" t="str">
        <f ca="1">IF(intern2!BG120&gt;0,
        IF(BF$166="X",
              IF(COUNTBLANK(INDIRECT(ADDRESS(ROW(BF284),MATCH(BF$167,$166:$166,0),1,1)&amp;":"&amp;ADDRESS(ROW(BF284),COLUMN(BF284)-1,1,1),TRUE))&gt;0,"",
                    IF(COUNTIF(INDIRECT(ADDRESS(ROW(BF284),MATCH(BF$167,$166:$166,0),1,1)&amp;":"&amp;ADDRESS(ROW(BF284),COLUMN(BF284)-1,1,1),TRUE),"OK")&gt;0,"OK","NOK")),
              IF(BF$8&gt;=VLOOKUP($A284,'2.2'!$D:$O,5,FALSE),"OK","NOK")),
         "")</f>
        <v/>
      </c>
      <c r="BG284" s="1269" t="str">
        <f ca="1">IF(intern2!BH120&gt;0,
        IF(BG$166="X",
              IF(COUNTBLANK(INDIRECT(ADDRESS(ROW(BG284),MATCH(BG$167,$166:$166,0),1,1)&amp;":"&amp;ADDRESS(ROW(BG284),COLUMN(BG284)-1,1,1),TRUE))&gt;0,"",
                    IF(COUNTIF(INDIRECT(ADDRESS(ROW(BG284),MATCH(BG$167,$166:$166,0),1,1)&amp;":"&amp;ADDRESS(ROW(BG284),COLUMN(BG284)-1,1,1),TRUE),"OK")&gt;0,"OK","NOK")),
              IF(BG$8&gt;=VLOOKUP($A284,'2.2'!$D:$O,5,FALSE),"OK","NOK")),
         "")</f>
        <v/>
      </c>
      <c r="BH284" s="1176" t="str">
        <f t="shared" ca="1" si="77"/>
        <v>NOK</v>
      </c>
      <c r="BI284" s="1176"/>
    </row>
    <row r="285" spans="1:61" x14ac:dyDescent="0.25">
      <c r="A285" s="716" t="str">
        <f t="shared" ref="A285:B285" si="129">+A125</f>
        <v>BEW9</v>
      </c>
      <c r="B285" s="1157" t="str">
        <f t="shared" si="129"/>
        <v>Tumori ossei</v>
      </c>
      <c r="C285" s="1156" t="str">
        <f ca="1">IF(intern2!D121&gt;0,
        IF(C$166="X",
              IF(COUNTBLANK(INDIRECT(ADDRESS(ROW(C285),MATCH(C$167,$166:$166,0),1,1)&amp;":"&amp;ADDRESS(ROW(C285),COLUMN(C285)-1,1,1),TRUE))&gt;0,"",
                    IF(COUNTIF(INDIRECT(ADDRESS(ROW(C285),MATCH(C$167,$166:$166,0),1,1)&amp;":"&amp;ADDRESS(ROW(C285),COLUMN(C285)-1,1,1),TRUE),"OK")&gt;0,"OK","NOK")),
              IF(C$8&gt;=VLOOKUP($A285,'2.2'!$D:$O,5,FALSE),"OK","NOK")),
         "")</f>
        <v/>
      </c>
      <c r="D285" s="1156" t="str">
        <f ca="1">IF(intern2!E121&gt;0,
        IF(D$166="X",
              IF(COUNTBLANK(INDIRECT(ADDRESS(ROW(D285),MATCH(D$167,$166:$166,0),1,1)&amp;":"&amp;ADDRESS(ROW(D285),COLUMN(D285)-1,1,1),TRUE))&gt;0,"",
                    IF(COUNTIF(INDIRECT(ADDRESS(ROW(D285),MATCH(D$167,$166:$166,0),1,1)&amp;":"&amp;ADDRESS(ROW(D285),COLUMN(D285)-1,1,1),TRUE),"OK")&gt;0,"OK","NOK")),
              IF(D$8&gt;=VLOOKUP($A285,'2.2'!$D:$O,5,FALSE),"OK","NOK")),
         "")</f>
        <v/>
      </c>
      <c r="E285" s="1156" t="str">
        <f ca="1">IF(intern2!F121&gt;0,
        IF(E$166="X",
              IF(COUNTBLANK(INDIRECT(ADDRESS(ROW(E285),MATCH(E$167,$166:$166,0),1,1)&amp;":"&amp;ADDRESS(ROW(E285),COLUMN(E285)-1,1,1),TRUE))&gt;0,"",
                    IF(COUNTIF(INDIRECT(ADDRESS(ROW(E285),MATCH(E$167,$166:$166,0),1,1)&amp;":"&amp;ADDRESS(ROW(E285),COLUMN(E285)-1,1,1),TRUE),"OK")&gt;0,"OK","NOK")),
              IF(E$8&gt;=VLOOKUP($A285,'2.2'!$D:$O,5,FALSE),"OK","NOK")),
         "")</f>
        <v/>
      </c>
      <c r="F285" s="1156" t="str">
        <f ca="1">IF(intern2!G121&gt;0,
        IF(F$166="X",
              IF(COUNTBLANK(INDIRECT(ADDRESS(ROW(F285),MATCH(F$167,$166:$166,0),1,1)&amp;":"&amp;ADDRESS(ROW(F285),COLUMN(F285)-1,1,1),TRUE))&gt;0,"",
                    IF(COUNTIF(INDIRECT(ADDRESS(ROW(F285),MATCH(F$167,$166:$166,0),1,1)&amp;":"&amp;ADDRESS(ROW(F285),COLUMN(F285)-1,1,1),TRUE),"OK")&gt;0,"OK","NOK")),
              IF(F$8&gt;=VLOOKUP($A285,'2.2'!$D:$O,5,FALSE),"OK","NOK")),
         "")</f>
        <v/>
      </c>
      <c r="G285" s="1156" t="str">
        <f ca="1">IF(intern2!H121&gt;0,
        IF(G$166="X",
              IF(COUNTBLANK(INDIRECT(ADDRESS(ROW(G285),MATCH(G$167,$166:$166,0),1,1)&amp;":"&amp;ADDRESS(ROW(G285),COLUMN(G285)-1,1,1),TRUE))&gt;0,"",
                    IF(COUNTIF(INDIRECT(ADDRESS(ROW(G285),MATCH(G$167,$166:$166,0),1,1)&amp;":"&amp;ADDRESS(ROW(G285),COLUMN(G285)-1,1,1),TRUE),"OK")&gt;0,"OK","NOK")),
              IF(G$8&gt;=VLOOKUP($A285,'2.2'!$D:$O,5,FALSE),"OK","NOK")),
         "")</f>
        <v/>
      </c>
      <c r="H285" s="1156" t="str">
        <f ca="1">IF(intern2!I121&gt;0,
        IF(H$166="X",
              IF(COUNTBLANK(INDIRECT(ADDRESS(ROW(H285),MATCH(H$167,$166:$166,0),1,1)&amp;":"&amp;ADDRESS(ROW(H285),COLUMN(H285)-1,1,1),TRUE))&gt;0,"",
                    IF(COUNTIF(INDIRECT(ADDRESS(ROW(H285),MATCH(H$167,$166:$166,0),1,1)&amp;":"&amp;ADDRESS(ROW(H285),COLUMN(H285)-1,1,1),TRUE),"OK")&gt;0,"OK","NOK")),
              IF(H$8&gt;=VLOOKUP($A285,'2.2'!$D:$O,5,FALSE),"OK","NOK")),
         "")</f>
        <v/>
      </c>
      <c r="I285" s="1269" t="str">
        <f ca="1">IF(intern2!J121&gt;0,
        IF(I$166="X",
              IF(COUNTBLANK(INDIRECT(ADDRESS(ROW(I285),MATCH(I$167,$166:$166,0),1,1)&amp;":"&amp;ADDRESS(ROW(I285),COLUMN(I285)-1,1,1),TRUE))&gt;0,"",
                    IF(COUNTIF(INDIRECT(ADDRESS(ROW(I285),MATCH(I$167,$166:$166,0),1,1)&amp;":"&amp;ADDRESS(ROW(I285),COLUMN(I285)-1,1,1),TRUE),"OK")&gt;0,"OK","NOK")),
              IF(I$8&gt;=VLOOKUP($A285,'2.2'!$D:$O,5,FALSE),"OK","NOK")),
         "")</f>
        <v/>
      </c>
      <c r="J285" s="1159" t="str">
        <f ca="1">IF(intern2!K121&gt;0,
        IF(J$166="X",
              IF(COUNTBLANK(INDIRECT(ADDRESS(ROW(J285),MATCH(J$167,$166:$166,0),1,1)&amp;":"&amp;ADDRESS(ROW(J285),COLUMN(J285)-1,1,1),TRUE))&gt;0,"",
                    IF(COUNTIF(INDIRECT(ADDRESS(ROW(J285),MATCH(J$167,$166:$166,0),1,1)&amp;":"&amp;ADDRESS(ROW(J285),COLUMN(J285)-1,1,1),TRUE),"OK")&gt;0,"OK","NOK")),
              IF(J$8&gt;=VLOOKUP($A285,'2.2'!$D:$O,5,FALSE),"OK","NOK")),
         "")</f>
        <v/>
      </c>
      <c r="K285" s="1156" t="str">
        <f ca="1">IF(intern2!L121&gt;0,
        IF(K$166="X",
              IF(COUNTBLANK(INDIRECT(ADDRESS(ROW(K285),MATCH(K$167,$166:$166,0),1,1)&amp;":"&amp;ADDRESS(ROW(K285),COLUMN(K285)-1,1,1),TRUE))&gt;0,"",
                    IF(COUNTIF(INDIRECT(ADDRESS(ROW(K285),MATCH(K$167,$166:$166,0),1,1)&amp;":"&amp;ADDRESS(ROW(K285),COLUMN(K285)-1,1,1),TRUE),"OK")&gt;0,"OK","NOK")),
              IF(K$8&gt;=VLOOKUP($A285,'2.2'!$D:$O,5,FALSE),"OK","NOK")),
         "")</f>
        <v/>
      </c>
      <c r="L285" s="1156" t="str">
        <f ca="1">IF(intern2!M121&gt;0,
        IF(L$166="X",
              IF(COUNTBLANK(INDIRECT(ADDRESS(ROW(L285),MATCH(L$167,$166:$166,0),1,1)&amp;":"&amp;ADDRESS(ROW(L285),COLUMN(L285)-1,1,1),TRUE))&gt;0,"",
                    IF(COUNTIF(INDIRECT(ADDRESS(ROW(L285),MATCH(L$167,$166:$166,0),1,1)&amp;":"&amp;ADDRESS(ROW(L285),COLUMN(L285)-1,1,1),TRUE),"OK")&gt;0,"OK","NOK")),
              IF(L$8&gt;=VLOOKUP($A285,'2.2'!$D:$O,5,FALSE),"OK","NOK")),
         "")</f>
        <v/>
      </c>
      <c r="M285" s="1156" t="str">
        <f ca="1">IF(intern2!N121&gt;0,
        IF(M$166="X",
              IF(COUNTBLANK(INDIRECT(ADDRESS(ROW(M285),MATCH(M$167,$166:$166,0),1,1)&amp;":"&amp;ADDRESS(ROW(M285),COLUMN(M285)-1,1,1),TRUE))&gt;0,"",
                    IF(COUNTIF(INDIRECT(ADDRESS(ROW(M285),MATCH(M$167,$166:$166,0),1,1)&amp;":"&amp;ADDRESS(ROW(M285),COLUMN(M285)-1,1,1),TRUE),"OK")&gt;0,"OK","NOK")),
              IF(M$8&gt;=VLOOKUP($A285,'2.2'!$D:$O,5,FALSE),"OK","NOK")),
         "")</f>
        <v/>
      </c>
      <c r="N285" s="1156" t="str">
        <f ca="1">IF(intern2!O121&gt;0,
        IF(N$166="X",
              IF(COUNTBLANK(INDIRECT(ADDRESS(ROW(N285),MATCH(N$167,$166:$166,0),1,1)&amp;":"&amp;ADDRESS(ROW(N285),COLUMN(N285)-1,1,1),TRUE))&gt;0,"",
                    IF(COUNTIF(INDIRECT(ADDRESS(ROW(N285),MATCH(N$167,$166:$166,0),1,1)&amp;":"&amp;ADDRESS(ROW(N285),COLUMN(N285)-1,1,1),TRUE),"OK")&gt;0,"OK","NOK")),
              IF(N$8&gt;=VLOOKUP($A285,'2.2'!$D:$O,5,FALSE),"OK","NOK")),
         "")</f>
        <v>NOK</v>
      </c>
      <c r="O285" s="1156" t="str">
        <f ca="1">IF(intern2!P121&gt;0,
        IF(O$166="X",
              IF(COUNTBLANK(INDIRECT(ADDRESS(ROW(O285),MATCH(O$167,$166:$166,0),1,1)&amp;":"&amp;ADDRESS(ROW(O285),COLUMN(O285)-1,1,1),TRUE))&gt;0,"",
                    IF(COUNTIF(INDIRECT(ADDRESS(ROW(O285),MATCH(O$167,$166:$166,0),1,1)&amp;":"&amp;ADDRESS(ROW(O285),COLUMN(O285)-1,1,1),TRUE),"OK")&gt;0,"OK","NOK")),
              IF(O$8&gt;=VLOOKUP($A285,'2.2'!$D:$O,5,FALSE),"OK","NOK")),
         "")</f>
        <v/>
      </c>
      <c r="P285" s="1156" t="str">
        <f ca="1">IF(intern2!Q121&gt;0,
        IF(P$166="X",
              IF(COUNTBLANK(INDIRECT(ADDRESS(ROW(P285),MATCH(P$167,$166:$166,0),1,1)&amp;":"&amp;ADDRESS(ROW(P285),COLUMN(P285)-1,1,1),TRUE))&gt;0,"",
                    IF(COUNTIF(INDIRECT(ADDRESS(ROW(P285),MATCH(P$167,$166:$166,0),1,1)&amp;":"&amp;ADDRESS(ROW(P285),COLUMN(P285)-1,1,1),TRUE),"OK")&gt;0,"OK","NOK")),
              IF(P$8&gt;=VLOOKUP($A285,'2.2'!$D:$O,5,FALSE),"OK","NOK")),
         "")</f>
        <v/>
      </c>
      <c r="Q285" s="1156" t="str">
        <f ca="1">IF(intern2!R121&gt;0,
        IF(Q$166="X",
              IF(COUNTBLANK(INDIRECT(ADDRESS(ROW(Q285),MATCH(Q$167,$166:$166,0),1,1)&amp;":"&amp;ADDRESS(ROW(Q285),COLUMN(Q285)-1,1,1),TRUE))&gt;0,"",
                    IF(COUNTIF(INDIRECT(ADDRESS(ROW(Q285),MATCH(Q$167,$166:$166,0),1,1)&amp;":"&amp;ADDRESS(ROW(Q285),COLUMN(Q285)-1,1,1),TRUE),"OK")&gt;0,"OK","NOK")),
              IF(Q$8&gt;=VLOOKUP($A285,'2.2'!$D:$O,5,FALSE),"OK","NOK")),
         "")</f>
        <v/>
      </c>
      <c r="R285" s="1159" t="str">
        <f ca="1">IF(intern2!S121&gt;0,
        IF(R$166="X",
              IF(COUNTBLANK(INDIRECT(ADDRESS(ROW(R285),MATCH(R$167,$166:$166,0),1,1)&amp;":"&amp;ADDRESS(ROW(R285),COLUMN(R285)-1,1,1),TRUE))&gt;0,"",
                    IF(COUNTIF(INDIRECT(ADDRESS(ROW(R285),MATCH(R$167,$166:$166,0),1,1)&amp;":"&amp;ADDRESS(ROW(R285),COLUMN(R285)-1,1,1),TRUE),"OK")&gt;0,"OK","NOK")),
              IF(R$8&gt;=VLOOKUP($A285,'2.2'!$D:$O,5,FALSE),"OK","NOK")),
         "")</f>
        <v/>
      </c>
      <c r="S285" s="1159" t="str">
        <f ca="1">IF(intern2!T121&gt;0,
        IF(S$166="X",
              IF(COUNTBLANK(INDIRECT(ADDRESS(ROW(S285),MATCH(S$167,$166:$166,0),1,1)&amp;":"&amp;ADDRESS(ROW(S285),COLUMN(S285)-1,1,1),TRUE))&gt;0,"",
                    IF(COUNTIF(INDIRECT(ADDRESS(ROW(S285),MATCH(S$167,$166:$166,0),1,1)&amp;":"&amp;ADDRESS(ROW(S285),COLUMN(S285)-1,1,1),TRUE),"OK")&gt;0,"OK","NOK")),
              IF(S$8&gt;=VLOOKUP($A285,'2.2'!$D:$O,5,FALSE),"OK","NOK")),
         "")</f>
        <v/>
      </c>
      <c r="T285" s="1156" t="str">
        <f ca="1">IF(intern2!U121&gt;0,
        IF(T$166="X",
              IF(COUNTBLANK(INDIRECT(ADDRESS(ROW(T285),MATCH(T$167,$166:$166,0),1,1)&amp;":"&amp;ADDRESS(ROW(T285),COLUMN(T285)-1,1,1),TRUE))&gt;0,"",
                    IF(COUNTIF(INDIRECT(ADDRESS(ROW(T285),MATCH(T$167,$166:$166,0),1,1)&amp;":"&amp;ADDRESS(ROW(T285),COLUMN(T285)-1,1,1),TRUE),"OK")&gt;0,"OK","NOK")),
              IF(T$8&gt;=VLOOKUP($A285,'2.2'!$D:$O,5,FALSE),"OK","NOK")),
         "")</f>
        <v/>
      </c>
      <c r="U285" s="1156" t="str">
        <f ca="1">IF(intern2!V121&gt;0,
        IF(U$166="X",
              IF(COUNTBLANK(INDIRECT(ADDRESS(ROW(U285),MATCH(U$167,$166:$166,0),1,1)&amp;":"&amp;ADDRESS(ROW(U285),COLUMN(U285)-1,1,1),TRUE))&gt;0,"",
                    IF(COUNTIF(INDIRECT(ADDRESS(ROW(U285),MATCH(U$167,$166:$166,0),1,1)&amp;":"&amp;ADDRESS(ROW(U285),COLUMN(U285)-1,1,1),TRUE),"OK")&gt;0,"OK","NOK")),
              IF(U$8&gt;=VLOOKUP($A285,'2.2'!$D:$O,5,FALSE),"OK","NOK")),
         "")</f>
        <v/>
      </c>
      <c r="V285" s="1156" t="str">
        <f ca="1">IF(intern2!W121&gt;0,
        IF(V$166="X",
              IF(COUNTBLANK(INDIRECT(ADDRESS(ROW(V285),MATCH(V$167,$166:$166,0),1,1)&amp;":"&amp;ADDRESS(ROW(V285),COLUMN(V285)-1,1,1),TRUE))&gt;0,"",
                    IF(COUNTIF(INDIRECT(ADDRESS(ROW(V285),MATCH(V$167,$166:$166,0),1,1)&amp;":"&amp;ADDRESS(ROW(V285),COLUMN(V285)-1,1,1),TRUE),"OK")&gt;0,"OK","NOK")),
              IF(V$8&gt;=VLOOKUP($A285,'2.2'!$D:$O,5,FALSE),"OK","NOK")),
         "")</f>
        <v/>
      </c>
      <c r="W285" s="1156" t="str">
        <f ca="1">IF(intern2!X121&gt;0,
        IF(W$166="X",
              IF(COUNTBLANK(INDIRECT(ADDRESS(ROW(W285),MATCH(W$167,$166:$166,0),1,1)&amp;":"&amp;ADDRESS(ROW(W285),COLUMN(W285)-1,1,1),TRUE))&gt;0,"",
                    IF(COUNTIF(INDIRECT(ADDRESS(ROW(W285),MATCH(W$167,$166:$166,0),1,1)&amp;":"&amp;ADDRESS(ROW(W285),COLUMN(W285)-1,1,1),TRUE),"OK")&gt;0,"OK","NOK")),
              IF(W$8&gt;=VLOOKUP($A285,'2.2'!$D:$O,5,FALSE),"OK","NOK")),
         "")</f>
        <v/>
      </c>
      <c r="X285" s="1156" t="str">
        <f ca="1">IF(intern2!Y121&gt;0,
        IF(X$166="X",
              IF(COUNTBLANK(INDIRECT(ADDRESS(ROW(X285),MATCH(X$167,$166:$166,0),1,1)&amp;":"&amp;ADDRESS(ROW(X285),COLUMN(X285)-1,1,1),TRUE))&gt;0,"",
                    IF(COUNTIF(INDIRECT(ADDRESS(ROW(X285),MATCH(X$167,$166:$166,0),1,1)&amp;":"&amp;ADDRESS(ROW(X285),COLUMN(X285)-1,1,1),TRUE),"OK")&gt;0,"OK","NOK")),
              IF(X$8&gt;=VLOOKUP($A285,'2.2'!$D:$O,5,FALSE),"OK","NOK")),
         "")</f>
        <v/>
      </c>
      <c r="Y285" s="1170" t="str">
        <f ca="1">IF(intern2!Z121&gt;0,
        IF(Y$166="X",
              IF(COUNTBLANK(INDIRECT(ADDRESS(ROW(Y285),MATCH(Y$167,$166:$166,0),1,1)&amp;":"&amp;ADDRESS(ROW(Y285),COLUMN(Y285)-1,1,1),TRUE))&gt;0,"",
                    IF(COUNTIF(INDIRECT(ADDRESS(ROW(Y285),MATCH(Y$167,$166:$166,0),1,1)&amp;":"&amp;ADDRESS(ROW(Y285),COLUMN(Y285)-1,1,1),TRUE),"OK")&gt;0,"OK","NOK")),
              IF(Y$8&gt;=VLOOKUP($A285,'2.2'!$D:$O,5,FALSE),"OK","NOK")),
         "")</f>
        <v/>
      </c>
      <c r="Z285" s="1269" t="str">
        <f ca="1">IF(intern2!AA121&gt;0,
        IF(Z$166="X",
              IF(COUNTBLANK(INDIRECT(ADDRESS(ROW(Z285),MATCH(Z$167,$166:$166,0),1,1)&amp;":"&amp;ADDRESS(ROW(Z285),COLUMN(Z285)-1,1,1),TRUE))&gt;0,"",
                    IF(COUNTIF(INDIRECT(ADDRESS(ROW(Z285),MATCH(Z$167,$166:$166,0),1,1)&amp;":"&amp;ADDRESS(ROW(Z285),COLUMN(Z285)-1,1,1),TRUE),"OK")&gt;0,"OK","NOK")),
              IF(Z$8&gt;=VLOOKUP($A285,'2.2'!$D:$O,5,FALSE),"OK","NOK")),
         "")</f>
        <v/>
      </c>
      <c r="AA285" s="1156" t="str">
        <f ca="1">IF(intern2!AB121&gt;0,
        IF(AA$166="X",
              IF(COUNTBLANK(INDIRECT(ADDRESS(ROW(AA285),MATCH(AA$167,$166:$166,0),1,1)&amp;":"&amp;ADDRESS(ROW(AA285),COLUMN(AA285)-1,1,1),TRUE))&gt;0,"",
                    IF(COUNTIF(INDIRECT(ADDRESS(ROW(AA285),MATCH(AA$167,$166:$166,0),1,1)&amp;":"&amp;ADDRESS(ROW(AA285),COLUMN(AA285)-1,1,1),TRUE),"OK")&gt;0,"OK","NOK")),
              IF(AA$8&gt;=VLOOKUP($A285,'2.2'!$D:$O,5,FALSE),"OK","NOK")),
         "")</f>
        <v/>
      </c>
      <c r="AB285" s="1156" t="str">
        <f ca="1">IF(intern2!AC121&gt;0,
        IF(AB$166="X",
              IF(COUNTBLANK(INDIRECT(ADDRESS(ROW(AB285),MATCH(AB$167,$166:$166,0),1,1)&amp;":"&amp;ADDRESS(ROW(AB285),COLUMN(AB285)-1,1,1),TRUE))&gt;0,"",
                    IF(COUNTIF(INDIRECT(ADDRESS(ROW(AB285),MATCH(AB$167,$166:$166,0),1,1)&amp;":"&amp;ADDRESS(ROW(AB285),COLUMN(AB285)-1,1,1),TRUE),"OK")&gt;0,"OK","NOK")),
              IF(AB$8&gt;=VLOOKUP($A285,'2.2'!$D:$O,5,FALSE),"OK","NOK")),
         "")</f>
        <v/>
      </c>
      <c r="AC285" s="1156" t="str">
        <f ca="1">IF(intern2!AD121&gt;0,
        IF(AC$166="X",
              IF(COUNTBLANK(INDIRECT(ADDRESS(ROW(AC285),MATCH(AC$167,$166:$166,0),1,1)&amp;":"&amp;ADDRESS(ROW(AC285),COLUMN(AC285)-1,1,1),TRUE))&gt;0,"",
                    IF(COUNTIF(INDIRECT(ADDRESS(ROW(AC285),MATCH(AC$167,$166:$166,0),1,1)&amp;":"&amp;ADDRESS(ROW(AC285),COLUMN(AC285)-1,1,1),TRUE),"OK")&gt;0,"OK","NOK")),
              IF(AC$8&gt;=VLOOKUP($A285,'2.2'!$D:$O,5,FALSE),"OK","NOK")),
         "")</f>
        <v/>
      </c>
      <c r="AD285" s="1156" t="str">
        <f ca="1">IF(intern2!AE121&gt;0,
        IF(AD$166="X",
              IF(COUNTBLANK(INDIRECT(ADDRESS(ROW(AD285),MATCH(AD$167,$166:$166,0),1,1)&amp;":"&amp;ADDRESS(ROW(AD285),COLUMN(AD285)-1,1,1),TRUE))&gt;0,"",
                    IF(COUNTIF(INDIRECT(ADDRESS(ROW(AD285),MATCH(AD$167,$166:$166,0),1,1)&amp;":"&amp;ADDRESS(ROW(AD285),COLUMN(AD285)-1,1,1),TRUE),"OK")&gt;0,"OK","NOK")),
              IF(AD$8&gt;=VLOOKUP($A285,'2.2'!$D:$O,5,FALSE),"OK","NOK")),
         "")</f>
        <v/>
      </c>
      <c r="AE285" s="1160" t="str">
        <f ca="1">IF(intern2!AF121&gt;0,
        IF(AE$166="X",
              IF(COUNTBLANK(INDIRECT(ADDRESS(ROW(AE285),MATCH(AE$167,$166:$166,0),1,1)&amp;":"&amp;ADDRESS(ROW(AE285),COLUMN(AE285)-1,1,1),TRUE))&gt;0,"",
                    IF(COUNTIF(INDIRECT(ADDRESS(ROW(AE285),MATCH(AE$167,$166:$166,0),1,1)&amp;":"&amp;ADDRESS(ROW(AE285),COLUMN(AE285)-1,1,1),TRUE),"OK")&gt;0,"OK","NOK")),
              IF(AE$8&gt;=VLOOKUP($A285,'2.2'!$D:$O,5,FALSE),"OK","NOK")),
         "")</f>
        <v/>
      </c>
      <c r="AF285" s="1269" t="str">
        <f ca="1">IF(intern2!AG121&gt;0,
        IF(AF$166="X",
              IF(COUNTBLANK(INDIRECT(ADDRESS(ROW(AF285),MATCH(AF$167,$166:$166,0),1,1)&amp;":"&amp;ADDRESS(ROW(AF285),COLUMN(AF285)-1,1,1),TRUE))&gt;0,"",
                    IF(COUNTIF(INDIRECT(ADDRESS(ROW(AF285),MATCH(AF$167,$166:$166,0),1,1)&amp;":"&amp;ADDRESS(ROW(AF285),COLUMN(AF285)-1,1,1),TRUE),"OK")&gt;0,"OK","NOK")),
              IF(AF$8&gt;=VLOOKUP($A285,'2.2'!$D:$O,5,FALSE),"OK","NOK")),
         "")</f>
        <v/>
      </c>
      <c r="AG285" s="1160" t="str">
        <f ca="1">IF(intern2!AH121&gt;0,
        IF(AG$166="X",
              IF(COUNTBLANK(INDIRECT(ADDRESS(ROW(AG285),MATCH(AG$167,$166:$166,0),1,1)&amp;":"&amp;ADDRESS(ROW(AG285),COLUMN(AG285)-1,1,1),TRUE))&gt;0,"",
                    IF(COUNTIF(INDIRECT(ADDRESS(ROW(AG285),MATCH(AG$167,$166:$166,0),1,1)&amp;":"&amp;ADDRESS(ROW(AG285),COLUMN(AG285)-1,1,1),TRUE),"OK")&gt;0,"OK","NOK")),
              IF(AG$8&gt;=VLOOKUP($A285,'2.2'!$D:$O,5,FALSE),"OK","NOK")),
         "")</f>
        <v/>
      </c>
      <c r="AH285" s="1160" t="str">
        <f ca="1">IF(intern2!AI121&gt;0,
        IF(AH$166="X",
              IF(COUNTBLANK(INDIRECT(ADDRESS(ROW(AH285),MATCH(AH$167,$166:$166,0),1,1)&amp;":"&amp;ADDRESS(ROW(AH285),COLUMN(AH285)-1,1,1),TRUE))&gt;0,"",
                    IF(COUNTIF(INDIRECT(ADDRESS(ROW(AH285),MATCH(AH$167,$166:$166,0),1,1)&amp;":"&amp;ADDRESS(ROW(AH285),COLUMN(AH285)-1,1,1),TRUE),"OK")&gt;0,"OK","NOK")),
              IF(AH$8&gt;=VLOOKUP($A285,'2.2'!$D:$O,5,FALSE),"OK","NOK")),
         "")</f>
        <v/>
      </c>
      <c r="AI285" s="1156" t="str">
        <f ca="1">IF(intern2!AJ121&gt;0,
        IF(AI$166="X",
              IF(COUNTBLANK(INDIRECT(ADDRESS(ROW(AI285),MATCH(AI$167,$166:$166,0),1,1)&amp;":"&amp;ADDRESS(ROW(AI285),COLUMN(AI285)-1,1,1),TRUE))&gt;0,"",
                    IF(COUNTIF(INDIRECT(ADDRESS(ROW(AI285),MATCH(AI$167,$166:$166,0),1,1)&amp;":"&amp;ADDRESS(ROW(AI285),COLUMN(AI285)-1,1,1),TRUE),"OK")&gt;0,"OK","NOK")),
              IF(AI$8&gt;=VLOOKUP($A285,'2.2'!$D:$O,5,FALSE),"OK","NOK")),
         "")</f>
        <v/>
      </c>
      <c r="AJ285" s="1156" t="str">
        <f ca="1">IF(intern2!AK121&gt;0,
        IF(AJ$166="X",
              IF(COUNTBLANK(INDIRECT(ADDRESS(ROW(AJ285),MATCH(AJ$167,$166:$166,0),1,1)&amp;":"&amp;ADDRESS(ROW(AJ285),COLUMN(AJ285)-1,1,1),TRUE))&gt;0,"",
                    IF(COUNTIF(INDIRECT(ADDRESS(ROW(AJ285),MATCH(AJ$167,$166:$166,0),1,1)&amp;":"&amp;ADDRESS(ROW(AJ285),COLUMN(AJ285)-1,1,1),TRUE),"OK")&gt;0,"OK","NOK")),
              IF(AJ$8&gt;=VLOOKUP($A285,'2.2'!$D:$O,5,FALSE),"OK","NOK")),
         "")</f>
        <v/>
      </c>
      <c r="AK285" s="1156" t="str">
        <f ca="1">IF(intern2!AL121&gt;0,
        IF(AK$166="X",
              IF(COUNTBLANK(INDIRECT(ADDRESS(ROW(AK285),MATCH(AK$167,$166:$166,0),1,1)&amp;":"&amp;ADDRESS(ROW(AK285),COLUMN(AK285)-1,1,1),TRUE))&gt;0,"",
                    IF(COUNTIF(INDIRECT(ADDRESS(ROW(AK285),MATCH(AK$167,$166:$166,0),1,1)&amp;":"&amp;ADDRESS(ROW(AK285),COLUMN(AK285)-1,1,1),TRUE),"OK")&gt;0,"OK","NOK")),
              IF(AK$8&gt;=VLOOKUP($A285,'2.2'!$D:$O,5,FALSE),"OK","NOK")),
         "")</f>
        <v/>
      </c>
      <c r="AL285" s="1156" t="str">
        <f ca="1">IF(intern2!AM121&gt;0,
        IF(AL$166="X",
              IF(COUNTBLANK(INDIRECT(ADDRESS(ROW(AL285),MATCH(AL$167,$166:$166,0),1,1)&amp;":"&amp;ADDRESS(ROW(AL285),COLUMN(AL285)-1,1,1),TRUE))&gt;0,"",
                    IF(COUNTIF(INDIRECT(ADDRESS(ROW(AL285),MATCH(AL$167,$166:$166,0),1,1)&amp;":"&amp;ADDRESS(ROW(AL285),COLUMN(AL285)-1,1,1),TRUE),"OK")&gt;0,"OK","NOK")),
              IF(AL$8&gt;=VLOOKUP($A285,'2.2'!$D:$O,5,FALSE),"OK","NOK")),
         "")</f>
        <v/>
      </c>
      <c r="AM285" s="1269" t="str">
        <f ca="1">IF(intern2!AN121&gt;0,
        IF(AM$166="X",
              IF(COUNTBLANK(INDIRECT(ADDRESS(ROW(AM285),MATCH(AM$167,$166:$166,0),1,1)&amp;":"&amp;ADDRESS(ROW(AM285),COLUMN(AM285)-1,1,1),TRUE))&gt;0,"",
                    IF(COUNTIF(INDIRECT(ADDRESS(ROW(AM285),MATCH(AM$167,$166:$166,0),1,1)&amp;":"&amp;ADDRESS(ROW(AM285),COLUMN(AM285)-1,1,1),TRUE),"OK")&gt;0,"OK","NOK")),
              IF(AM$8&gt;=VLOOKUP($A285,'2.2'!$D:$O,5,FALSE),"OK","NOK")),
         "")</f>
        <v/>
      </c>
      <c r="AN285" s="1170" t="str">
        <f ca="1">IF(intern2!AO121&gt;0,
        IF(AN$166="X",
              IF(COUNTBLANK(INDIRECT(ADDRESS(ROW(AN285),MATCH(AN$167,$166:$166,0),1,1)&amp;":"&amp;ADDRESS(ROW(AN285),COLUMN(AN285)-1,1,1),TRUE))&gt;0,"",
                    IF(COUNTIF(INDIRECT(ADDRESS(ROW(AN285),MATCH(AN$167,$166:$166,0),1,1)&amp;":"&amp;ADDRESS(ROW(AN285),COLUMN(AN285)-1,1,1),TRUE),"OK")&gt;0,"OK","NOK")),
              IF(AN$8&gt;=VLOOKUP($A285,'2.2'!$D:$O,5,FALSE),"OK","NOK")),
         "")</f>
        <v/>
      </c>
      <c r="AO285" s="1156" t="str">
        <f ca="1">IF(intern2!AP121&gt;0,
        IF(AO$166="X",
              IF(COUNTBLANK(INDIRECT(ADDRESS(ROW(AO285),MATCH(AO$167,$166:$166,0),1,1)&amp;":"&amp;ADDRESS(ROW(AO285),COLUMN(AO285)-1,1,1),TRUE))&gt;0,"",
                    IF(COUNTIF(INDIRECT(ADDRESS(ROW(AO285),MATCH(AO$167,$166:$166,0),1,1)&amp;":"&amp;ADDRESS(ROW(AO285),COLUMN(AO285)-1,1,1),TRUE),"OK")&gt;0,"OK","NOK")),
              IF(AO$8&gt;=VLOOKUP($A285,'2.2'!$D:$O,5,FALSE),"OK","NOK")),
         "")</f>
        <v/>
      </c>
      <c r="AP285" s="1156" t="str">
        <f ca="1">IF(intern2!AQ121&gt;0,
        IF(AP$166="X",
              IF(COUNTBLANK(INDIRECT(ADDRESS(ROW(AP285),MATCH(AP$167,$166:$166,0),1,1)&amp;":"&amp;ADDRESS(ROW(AP285),COLUMN(AP285)-1,1,1),TRUE))&gt;0,"",
                    IF(COUNTIF(INDIRECT(ADDRESS(ROW(AP285),MATCH(AP$167,$166:$166,0),1,1)&amp;":"&amp;ADDRESS(ROW(AP285),COLUMN(AP285)-1,1,1),TRUE),"OK")&gt;0,"OK","NOK")),
              IF(AP$8&gt;=VLOOKUP($A285,'2.2'!$D:$O,5,FALSE),"OK","NOK")),
         "")</f>
        <v/>
      </c>
      <c r="AQ285" s="1269" t="str">
        <f ca="1">IF(intern2!AR121&gt;0,
        IF(AQ$166="X",
              IF(COUNTBLANK(INDIRECT(ADDRESS(ROW(AQ285),MATCH(AQ$167,$166:$166,0),1,1)&amp;":"&amp;ADDRESS(ROW(AQ285),COLUMN(AQ285)-1,1,1),TRUE))&gt;0,"",
                    IF(COUNTIF(INDIRECT(ADDRESS(ROW(AQ285),MATCH(AQ$167,$166:$166,0),1,1)&amp;":"&amp;ADDRESS(ROW(AQ285),COLUMN(AQ285)-1,1,1),TRUE),"OK")&gt;0,"OK","NOK")),
              IF(AQ$8&gt;=VLOOKUP($A285,'2.2'!$D:$O,5,FALSE),"OK","NOK")),
         "")</f>
        <v/>
      </c>
      <c r="AR285" s="1156" t="str">
        <f ca="1">IF(intern2!AS121&gt;0,
        IF(AR$166="X",
              IF(COUNTBLANK(INDIRECT(ADDRESS(ROW(AR285),MATCH(AR$167,$166:$166,0),1,1)&amp;":"&amp;ADDRESS(ROW(AR285),COLUMN(AR285)-1,1,1),TRUE))&gt;0,"",
                    IF(COUNTIF(INDIRECT(ADDRESS(ROW(AR285),MATCH(AR$167,$166:$166,0),1,1)&amp;":"&amp;ADDRESS(ROW(AR285),COLUMN(AR285)-1,1,1),TRUE),"OK")&gt;0,"OK","NOK")),
              IF(AR$8&gt;=VLOOKUP($A285,'2.2'!$D:$O,5,FALSE),"OK","NOK")),
         "")</f>
        <v/>
      </c>
      <c r="AS285" s="1156" t="str">
        <f ca="1">IF(intern2!AT121&gt;0,
        IF(AS$166="X",
              IF(COUNTBLANK(INDIRECT(ADDRESS(ROW(AS285),MATCH(AS$167,$166:$166,0),1,1)&amp;":"&amp;ADDRESS(ROW(AS285),COLUMN(AS285)-1,1,1),TRUE))&gt;0,"",
                    IF(COUNTIF(INDIRECT(ADDRESS(ROW(AS285),MATCH(AS$167,$166:$166,0),1,1)&amp;":"&amp;ADDRESS(ROW(AS285),COLUMN(AS285)-1,1,1),TRUE),"OK")&gt;0,"OK","NOK")),
              IF(AS$8&gt;=VLOOKUP($A285,'2.2'!$D:$O,5,FALSE),"OK","NOK")),
         "")</f>
        <v/>
      </c>
      <c r="AT285" s="1269" t="str">
        <f ca="1">IF(intern2!AU121&gt;0,
        IF(AT$166="X",
              IF(COUNTBLANK(INDIRECT(ADDRESS(ROW(AT285),MATCH(AT$167,$166:$166,0),1,1)&amp;":"&amp;ADDRESS(ROW(AT285),COLUMN(AT285)-1,1,1),TRUE))&gt;0,"",
                    IF(COUNTIF(INDIRECT(ADDRESS(ROW(AT285),MATCH(AT$167,$166:$166,0),1,1)&amp;":"&amp;ADDRESS(ROW(AT285),COLUMN(AT285)-1,1,1),TRUE),"OK")&gt;0,"OK","NOK")),
              IF(AT$8&gt;=VLOOKUP($A285,'2.2'!$D:$O,5,FALSE),"OK","NOK")),
         "")</f>
        <v/>
      </c>
      <c r="AU285" s="1156" t="str">
        <f ca="1">IF(intern2!AV121&gt;0,
        IF(AU$166="X",
              IF(COUNTBLANK(INDIRECT(ADDRESS(ROW(AU285),MATCH(AU$167,$166:$166,0),1,1)&amp;":"&amp;ADDRESS(ROW(AU285),COLUMN(AU285)-1,1,1),TRUE))&gt;0,"",
                    IF(COUNTIF(INDIRECT(ADDRESS(ROW(AU285),MATCH(AU$167,$166:$166,0),1,1)&amp;":"&amp;ADDRESS(ROW(AU285),COLUMN(AU285)-1,1,1),TRUE),"OK")&gt;0,"OK","NOK")),
              IF(AU$8&gt;=VLOOKUP($A285,'2.2'!$D:$O,5,FALSE),"OK","NOK")),
         "")</f>
        <v/>
      </c>
      <c r="AV285" s="1156" t="str">
        <f ca="1">IF(intern2!AW121&gt;0,
        IF(AV$166="X",
              IF(COUNTBLANK(INDIRECT(ADDRESS(ROW(AV285),MATCH(AV$167,$166:$166,0),1,1)&amp;":"&amp;ADDRESS(ROW(AV285),COLUMN(AV285)-1,1,1),TRUE))&gt;0,"",
                    IF(COUNTIF(INDIRECT(ADDRESS(ROW(AV285),MATCH(AV$167,$166:$166,0),1,1)&amp;":"&amp;ADDRESS(ROW(AV285),COLUMN(AV285)-1,1,1),TRUE),"OK")&gt;0,"OK","NOK")),
              IF(AV$8&gt;=VLOOKUP($A285,'2.2'!$D:$O,5,FALSE),"OK","NOK")),
         "")</f>
        <v/>
      </c>
      <c r="AW285" s="1156" t="str">
        <f ca="1">IF(intern2!AX121&gt;0,
        IF(AW$166="X",
              IF(COUNTBLANK(INDIRECT(ADDRESS(ROW(AW285),MATCH(AW$167,$166:$166,0),1,1)&amp;":"&amp;ADDRESS(ROW(AW285),COLUMN(AW285)-1,1,1),TRUE))&gt;0,"",
                    IF(COUNTIF(INDIRECT(ADDRESS(ROW(AW285),MATCH(AW$167,$166:$166,0),1,1)&amp;":"&amp;ADDRESS(ROW(AW285),COLUMN(AW285)-1,1,1),TRUE),"OK")&gt;0,"OK","NOK")),
              IF(AW$8&gt;=VLOOKUP($A285,'2.2'!$D:$O,5,FALSE),"OK","NOK")),
         "")</f>
        <v/>
      </c>
      <c r="AX285" s="1156" t="str">
        <f ca="1">IF(intern2!AY121&gt;0,
        IF(AX$166="X",
              IF(COUNTBLANK(INDIRECT(ADDRESS(ROW(AX285),MATCH(AX$167,$166:$166,0),1,1)&amp;":"&amp;ADDRESS(ROW(AX285),COLUMN(AX285)-1,1,1),TRUE))&gt;0,"",
                    IF(COUNTIF(INDIRECT(ADDRESS(ROW(AX285),MATCH(AX$167,$166:$166,0),1,1)&amp;":"&amp;ADDRESS(ROW(AX285),COLUMN(AX285)-1,1,1),TRUE),"OK")&gt;0,"OK","NOK")),
              IF(AX$8&gt;=VLOOKUP($A285,'2.2'!$D:$O,5,FALSE),"OK","NOK")),
         "")</f>
        <v/>
      </c>
      <c r="AY285" s="1156" t="str">
        <f ca="1">IF(intern2!AZ121&gt;0,
        IF(AY$166="X",
              IF(COUNTBLANK(INDIRECT(ADDRESS(ROW(AY285),MATCH(AY$167,$166:$166,0),1,1)&amp;":"&amp;ADDRESS(ROW(AY285),COLUMN(AY285)-1,1,1),TRUE))&gt;0,"",
                    IF(COUNTIF(INDIRECT(ADDRESS(ROW(AY285),MATCH(AY$167,$166:$166,0),1,1)&amp;":"&amp;ADDRESS(ROW(AY285),COLUMN(AY285)-1,1,1),TRUE),"OK")&gt;0,"OK","NOK")),
              IF(AY$8&gt;=VLOOKUP($A285,'2.2'!$D:$O,5,FALSE),"OK","NOK")),
         "")</f>
        <v/>
      </c>
      <c r="AZ285" s="1269" t="str">
        <f ca="1">IF(intern2!BA121&gt;0,
        IF(AZ$166="X",
              IF(COUNTBLANK(INDIRECT(ADDRESS(ROW(AZ285),MATCH(AZ$167,$166:$166,0),1,1)&amp;":"&amp;ADDRESS(ROW(AZ285),COLUMN(AZ285)-1,1,1),TRUE))&gt;0,"",
                    IF(COUNTIF(INDIRECT(ADDRESS(ROW(AZ285),MATCH(AZ$167,$166:$166,0),1,1)&amp;":"&amp;ADDRESS(ROW(AZ285),COLUMN(AZ285)-1,1,1),TRUE),"OK")&gt;0,"OK","NOK")),
              IF(AZ$8&gt;=VLOOKUP($A285,'2.2'!$D:$O,5,FALSE),"OK","NOK")),
         "")</f>
        <v/>
      </c>
      <c r="BA285" s="1156" t="str">
        <f ca="1">IF(intern2!BB121&gt;0,
        IF(BA$166="X",
              IF(COUNTBLANK(INDIRECT(ADDRESS(ROW(BA285),MATCH(BA$167,$166:$166,0),1,1)&amp;":"&amp;ADDRESS(ROW(BA285),COLUMN(BA285)-1,1,1),TRUE))&gt;0,"",
                    IF(COUNTIF(INDIRECT(ADDRESS(ROW(BA285),MATCH(BA$167,$166:$166,0),1,1)&amp;":"&amp;ADDRESS(ROW(BA285),COLUMN(BA285)-1,1,1),TRUE),"OK")&gt;0,"OK","NOK")),
              IF(BA$8&gt;=VLOOKUP($A285,'2.2'!$D:$O,5,FALSE),"OK","NOK")),
         "")</f>
        <v/>
      </c>
      <c r="BB285" s="1156" t="str">
        <f ca="1">IF(intern2!BC121&gt;0,
        IF(BB$166="X",
              IF(COUNTBLANK(INDIRECT(ADDRESS(ROW(BB285),MATCH(BB$167,$166:$166,0),1,1)&amp;":"&amp;ADDRESS(ROW(BB285),COLUMN(BB285)-1,1,1),TRUE))&gt;0,"",
                    IF(COUNTIF(INDIRECT(ADDRESS(ROW(BB285),MATCH(BB$167,$166:$166,0),1,1)&amp;":"&amp;ADDRESS(ROW(BB285),COLUMN(BB285)-1,1,1),TRUE),"OK")&gt;0,"OK","NOK")),
              IF(BB$8&gt;=VLOOKUP($A285,'2.2'!$D:$O,5,FALSE),"OK","NOK")),
         "")</f>
        <v/>
      </c>
      <c r="BC285" s="1156" t="str">
        <f ca="1">IF(intern2!BD121&gt;0,
        IF(BC$166="X",
              IF(COUNTBLANK(INDIRECT(ADDRESS(ROW(BC285),MATCH(BC$167,$166:$166,0),1,1)&amp;":"&amp;ADDRESS(ROW(BC285),COLUMN(BC285)-1,1,1),TRUE))&gt;0,"",
                    IF(COUNTIF(INDIRECT(ADDRESS(ROW(BC285),MATCH(BC$167,$166:$166,0),1,1)&amp;":"&amp;ADDRESS(ROW(BC285),COLUMN(BC285)-1,1,1),TRUE),"OK")&gt;0,"OK","NOK")),
              IF(BC$8&gt;=VLOOKUP($A285,'2.2'!$D:$O,5,FALSE),"OK","NOK")),
         "")</f>
        <v/>
      </c>
      <c r="BD285" s="1156" t="str">
        <f ca="1">IF(intern2!BE121&gt;0,
        IF(BD$166="X",
              IF(COUNTBLANK(INDIRECT(ADDRESS(ROW(BD285),MATCH(BD$167,$166:$166,0),1,1)&amp;":"&amp;ADDRESS(ROW(BD285),COLUMN(BD285)-1,1,1),TRUE))&gt;0,"",
                    IF(COUNTIF(INDIRECT(ADDRESS(ROW(BD285),MATCH(BD$167,$166:$166,0),1,1)&amp;":"&amp;ADDRESS(ROW(BD285),COLUMN(BD285)-1,1,1),TRUE),"OK")&gt;0,"OK","NOK")),
              IF(BD$8&gt;=VLOOKUP($A285,'2.2'!$D:$O,5,FALSE),"OK","NOK")),
         "")</f>
        <v/>
      </c>
      <c r="BE285" s="1156" t="str">
        <f ca="1">IF(intern2!BF121&gt;0,
        IF(BE$166="X",
              IF(COUNTBLANK(INDIRECT(ADDRESS(ROW(BE285),MATCH(BE$167,$166:$166,0),1,1)&amp;":"&amp;ADDRESS(ROW(BE285),COLUMN(BE285)-1,1,1),TRUE))&gt;0,"",
                    IF(COUNTIF(INDIRECT(ADDRESS(ROW(BE285),MATCH(BE$167,$166:$166,0),1,1)&amp;":"&amp;ADDRESS(ROW(BE285),COLUMN(BE285)-1,1,1),TRUE),"OK")&gt;0,"OK","NOK")),
              IF(BE$8&gt;=VLOOKUP($A285,'2.2'!$D:$O,5,FALSE),"OK","NOK")),
         "")</f>
        <v/>
      </c>
      <c r="BF285" s="1170" t="str">
        <f ca="1">IF(intern2!BG121&gt;0,
        IF(BF$166="X",
              IF(COUNTBLANK(INDIRECT(ADDRESS(ROW(BF285),MATCH(BF$167,$166:$166,0),1,1)&amp;":"&amp;ADDRESS(ROW(BF285),COLUMN(BF285)-1,1,1),TRUE))&gt;0,"",
                    IF(COUNTIF(INDIRECT(ADDRESS(ROW(BF285),MATCH(BF$167,$166:$166,0),1,1)&amp;":"&amp;ADDRESS(ROW(BF285),COLUMN(BF285)-1,1,1),TRUE),"OK")&gt;0,"OK","NOK")),
              IF(BF$8&gt;=VLOOKUP($A285,'2.2'!$D:$O,5,FALSE),"OK","NOK")),
         "")</f>
        <v/>
      </c>
      <c r="BG285" s="1269" t="str">
        <f ca="1">IF(intern2!BH121&gt;0,
        IF(BG$166="X",
              IF(COUNTBLANK(INDIRECT(ADDRESS(ROW(BG285),MATCH(BG$167,$166:$166,0),1,1)&amp;":"&amp;ADDRESS(ROW(BG285),COLUMN(BG285)-1,1,1),TRUE))&gt;0,"",
                    IF(COUNTIF(INDIRECT(ADDRESS(ROW(BG285),MATCH(BG$167,$166:$166,0),1,1)&amp;":"&amp;ADDRESS(ROW(BG285),COLUMN(BG285)-1,1,1),TRUE),"OK")&gt;0,"OK","NOK")),
              IF(BG$8&gt;=VLOOKUP($A285,'2.2'!$D:$O,5,FALSE),"OK","NOK")),
         "")</f>
        <v/>
      </c>
      <c r="BH285" s="1176" t="str">
        <f t="shared" ca="1" si="77"/>
        <v>NOK</v>
      </c>
      <c r="BI285" s="1176"/>
    </row>
    <row r="286" spans="1:61" x14ac:dyDescent="0.25">
      <c r="A286" s="716" t="str">
        <f t="shared" ref="A286:B286" si="130">+A126</f>
        <v>BEW10</v>
      </c>
      <c r="B286" s="1157" t="str">
        <f t="shared" si="130"/>
        <v>Chirurgia del plesso</v>
      </c>
      <c r="C286" s="1156" t="str">
        <f ca="1">IF(intern2!D122&gt;0,
        IF(C$166="X",
              IF(COUNTBLANK(INDIRECT(ADDRESS(ROW(C286),MATCH(C$167,$166:$166,0),1,1)&amp;":"&amp;ADDRESS(ROW(C286),COLUMN(C286)-1,1,1),TRUE))&gt;0,"",
                    IF(COUNTIF(INDIRECT(ADDRESS(ROW(C286),MATCH(C$167,$166:$166,0),1,1)&amp;":"&amp;ADDRESS(ROW(C286),COLUMN(C286)-1,1,1),TRUE),"OK")&gt;0,"OK","NOK")),
              IF(C$8&gt;=VLOOKUP($A286,'2.2'!$D:$O,5,FALSE),"OK","NOK")),
         "")</f>
        <v/>
      </c>
      <c r="D286" s="1156" t="str">
        <f ca="1">IF(intern2!E122&gt;0,
        IF(D$166="X",
              IF(COUNTBLANK(INDIRECT(ADDRESS(ROW(D286),MATCH(D$167,$166:$166,0),1,1)&amp;":"&amp;ADDRESS(ROW(D286),COLUMN(D286)-1,1,1),TRUE))&gt;0,"",
                    IF(COUNTIF(INDIRECT(ADDRESS(ROW(D286),MATCH(D$167,$166:$166,0),1,1)&amp;":"&amp;ADDRESS(ROW(D286),COLUMN(D286)-1,1,1),TRUE),"OK")&gt;0,"OK","NOK")),
              IF(D$8&gt;=VLOOKUP($A286,'2.2'!$D:$O,5,FALSE),"OK","NOK")),
         "")</f>
        <v/>
      </c>
      <c r="E286" s="1156" t="str">
        <f ca="1">IF(intern2!F122&gt;0,
        IF(E$166="X",
              IF(COUNTBLANK(INDIRECT(ADDRESS(ROW(E286),MATCH(E$167,$166:$166,0),1,1)&amp;":"&amp;ADDRESS(ROW(E286),COLUMN(E286)-1,1,1),TRUE))&gt;0,"",
                    IF(COUNTIF(INDIRECT(ADDRESS(ROW(E286),MATCH(E$167,$166:$166,0),1,1)&amp;":"&amp;ADDRESS(ROW(E286),COLUMN(E286)-1,1,1),TRUE),"OK")&gt;0,"OK","NOK")),
              IF(E$8&gt;=VLOOKUP($A286,'2.2'!$D:$O,5,FALSE),"OK","NOK")),
         "")</f>
        <v/>
      </c>
      <c r="F286" s="1156" t="str">
        <f ca="1">IF(intern2!G122&gt;0,
        IF(F$166="X",
              IF(COUNTBLANK(INDIRECT(ADDRESS(ROW(F286),MATCH(F$167,$166:$166,0),1,1)&amp;":"&amp;ADDRESS(ROW(F286),COLUMN(F286)-1,1,1),TRUE))&gt;0,"",
                    IF(COUNTIF(INDIRECT(ADDRESS(ROW(F286),MATCH(F$167,$166:$166,0),1,1)&amp;":"&amp;ADDRESS(ROW(F286),COLUMN(F286)-1,1,1),TRUE),"OK")&gt;0,"OK","NOK")),
              IF(F$8&gt;=VLOOKUP($A286,'2.2'!$D:$O,5,FALSE),"OK","NOK")),
         "")</f>
        <v/>
      </c>
      <c r="G286" s="1156" t="str">
        <f ca="1">IF(intern2!H122&gt;0,
        IF(G$166="X",
              IF(COUNTBLANK(INDIRECT(ADDRESS(ROW(G286),MATCH(G$167,$166:$166,0),1,1)&amp;":"&amp;ADDRESS(ROW(G286),COLUMN(G286)-1,1,1),TRUE))&gt;0,"",
                    IF(COUNTIF(INDIRECT(ADDRESS(ROW(G286),MATCH(G$167,$166:$166,0),1,1)&amp;":"&amp;ADDRESS(ROW(G286),COLUMN(G286)-1,1,1),TRUE),"OK")&gt;0,"OK","NOK")),
              IF(G$8&gt;=VLOOKUP($A286,'2.2'!$D:$O,5,FALSE),"OK","NOK")),
         "")</f>
        <v/>
      </c>
      <c r="H286" s="1156" t="str">
        <f ca="1">IF(intern2!I122&gt;0,
        IF(H$166="X",
              IF(COUNTBLANK(INDIRECT(ADDRESS(ROW(H286),MATCH(H$167,$166:$166,0),1,1)&amp;":"&amp;ADDRESS(ROW(H286),COLUMN(H286)-1,1,1),TRUE))&gt;0,"",
                    IF(COUNTIF(INDIRECT(ADDRESS(ROW(H286),MATCH(H$167,$166:$166,0),1,1)&amp;":"&amp;ADDRESS(ROW(H286),COLUMN(H286)-1,1,1),TRUE),"OK")&gt;0,"OK","NOK")),
              IF(H$8&gt;=VLOOKUP($A286,'2.2'!$D:$O,5,FALSE),"OK","NOK")),
         "")</f>
        <v/>
      </c>
      <c r="I286" s="1269" t="str">
        <f ca="1">IF(intern2!J122&gt;0,
        IF(I$166="X",
              IF(COUNTBLANK(INDIRECT(ADDRESS(ROW(I286),MATCH(I$167,$166:$166,0),1,1)&amp;":"&amp;ADDRESS(ROW(I286),COLUMN(I286)-1,1,1),TRUE))&gt;0,"",
                    IF(COUNTIF(INDIRECT(ADDRESS(ROW(I286),MATCH(I$167,$166:$166,0),1,1)&amp;":"&amp;ADDRESS(ROW(I286),COLUMN(I286)-1,1,1),TRUE),"OK")&gt;0,"OK","NOK")),
              IF(I$8&gt;=VLOOKUP($A286,'2.2'!$D:$O,5,FALSE),"OK","NOK")),
         "")</f>
        <v/>
      </c>
      <c r="J286" s="1159" t="str">
        <f ca="1">IF(intern2!K122&gt;0,
        IF(J$166="X",
              IF(COUNTBLANK(INDIRECT(ADDRESS(ROW(J286),MATCH(J$167,$166:$166,0),1,1)&amp;":"&amp;ADDRESS(ROW(J286),COLUMN(J286)-1,1,1),TRUE))&gt;0,"",
                    IF(COUNTIF(INDIRECT(ADDRESS(ROW(J286),MATCH(J$167,$166:$166,0),1,1)&amp;":"&amp;ADDRESS(ROW(J286),COLUMN(J286)-1,1,1),TRUE),"OK")&gt;0,"OK","NOK")),
              IF(J$8&gt;=VLOOKUP($A286,'2.2'!$D:$O,5,FALSE),"OK","NOK")),
         "")</f>
        <v/>
      </c>
      <c r="K286" s="1156" t="str">
        <f ca="1">IF(intern2!L122&gt;0,
        IF(K$166="X",
              IF(COUNTBLANK(INDIRECT(ADDRESS(ROW(K286),MATCH(K$167,$166:$166,0),1,1)&amp;":"&amp;ADDRESS(ROW(K286),COLUMN(K286)-1,1,1),TRUE))&gt;0,"",
                    IF(COUNTIF(INDIRECT(ADDRESS(ROW(K286),MATCH(K$167,$166:$166,0),1,1)&amp;":"&amp;ADDRESS(ROW(K286),COLUMN(K286)-1,1,1),TRUE),"OK")&gt;0,"OK","NOK")),
              IF(K$8&gt;=VLOOKUP($A286,'2.2'!$D:$O,5,FALSE),"OK","NOK")),
         "")</f>
        <v>NOK</v>
      </c>
      <c r="L286" s="1156" t="str">
        <f ca="1">IF(intern2!M122&gt;0,
        IF(L$166="X",
              IF(COUNTBLANK(INDIRECT(ADDRESS(ROW(L286),MATCH(L$167,$166:$166,0),1,1)&amp;":"&amp;ADDRESS(ROW(L286),COLUMN(L286)-1,1,1),TRUE))&gt;0,"",
                    IF(COUNTIF(INDIRECT(ADDRESS(ROW(L286),MATCH(L$167,$166:$166,0),1,1)&amp;":"&amp;ADDRESS(ROW(L286),COLUMN(L286)-1,1,1),TRUE),"OK")&gt;0,"OK","NOK")),
              IF(L$8&gt;=VLOOKUP($A286,'2.2'!$D:$O,5,FALSE),"OK","NOK")),
         "")</f>
        <v/>
      </c>
      <c r="M286" s="1156" t="str">
        <f ca="1">IF(intern2!N122&gt;0,
        IF(M$166="X",
              IF(COUNTBLANK(INDIRECT(ADDRESS(ROW(M286),MATCH(M$167,$166:$166,0),1,1)&amp;":"&amp;ADDRESS(ROW(M286),COLUMN(M286)-1,1,1),TRUE))&gt;0,"",
                    IF(COUNTIF(INDIRECT(ADDRESS(ROW(M286),MATCH(M$167,$166:$166,0),1,1)&amp;":"&amp;ADDRESS(ROW(M286),COLUMN(M286)-1,1,1),TRUE),"OK")&gt;0,"OK","NOK")),
              IF(M$8&gt;=VLOOKUP($A286,'2.2'!$D:$O,5,FALSE),"OK","NOK")),
         "")</f>
        <v/>
      </c>
      <c r="N286" s="1156" t="str">
        <f ca="1">IF(intern2!O122&gt;0,
        IF(N$166="X",
              IF(COUNTBLANK(INDIRECT(ADDRESS(ROW(N286),MATCH(N$167,$166:$166,0),1,1)&amp;":"&amp;ADDRESS(ROW(N286),COLUMN(N286)-1,1,1),TRUE))&gt;0,"",
                    IF(COUNTIF(INDIRECT(ADDRESS(ROW(N286),MATCH(N$167,$166:$166,0),1,1)&amp;":"&amp;ADDRESS(ROW(N286),COLUMN(N286)-1,1,1),TRUE),"OK")&gt;0,"OK","NOK")),
              IF(N$8&gt;=VLOOKUP($A286,'2.2'!$D:$O,5,FALSE),"OK","NOK")),
         "")</f>
        <v/>
      </c>
      <c r="O286" s="1156" t="str">
        <f ca="1">IF(intern2!P122&gt;0,
        IF(O$166="X",
              IF(COUNTBLANK(INDIRECT(ADDRESS(ROW(O286),MATCH(O$167,$166:$166,0),1,1)&amp;":"&amp;ADDRESS(ROW(O286),COLUMN(O286)-1,1,1),TRUE))&gt;0,"",
                    IF(COUNTIF(INDIRECT(ADDRESS(ROW(O286),MATCH(O$167,$166:$166,0),1,1)&amp;":"&amp;ADDRESS(ROW(O286),COLUMN(O286)-1,1,1),TRUE),"OK")&gt;0,"OK","NOK")),
              IF(O$8&gt;=VLOOKUP($A286,'2.2'!$D:$O,5,FALSE),"OK","NOK")),
         "")</f>
        <v/>
      </c>
      <c r="P286" s="1156" t="str">
        <f ca="1">IF(intern2!Q122&gt;0,
        IF(P$166="X",
              IF(COUNTBLANK(INDIRECT(ADDRESS(ROW(P286),MATCH(P$167,$166:$166,0),1,1)&amp;":"&amp;ADDRESS(ROW(P286),COLUMN(P286)-1,1,1),TRUE))&gt;0,"",
                    IF(COUNTIF(INDIRECT(ADDRESS(ROW(P286),MATCH(P$167,$166:$166,0),1,1)&amp;":"&amp;ADDRESS(ROW(P286),COLUMN(P286)-1,1,1),TRUE),"OK")&gt;0,"OK","NOK")),
              IF(P$8&gt;=VLOOKUP($A286,'2.2'!$D:$O,5,FALSE),"OK","NOK")),
         "")</f>
        <v/>
      </c>
      <c r="Q286" s="1156" t="str">
        <f ca="1">IF(intern2!R122&gt;0,
        IF(Q$166="X",
              IF(COUNTBLANK(INDIRECT(ADDRESS(ROW(Q286),MATCH(Q$167,$166:$166,0),1,1)&amp;":"&amp;ADDRESS(ROW(Q286),COLUMN(Q286)-1,1,1),TRUE))&gt;0,"",
                    IF(COUNTIF(INDIRECT(ADDRESS(ROW(Q286),MATCH(Q$167,$166:$166,0),1,1)&amp;":"&amp;ADDRESS(ROW(Q286),COLUMN(Q286)-1,1,1),TRUE),"OK")&gt;0,"OK","NOK")),
              IF(Q$8&gt;=VLOOKUP($A286,'2.2'!$D:$O,5,FALSE),"OK","NOK")),
         "")</f>
        <v/>
      </c>
      <c r="R286" s="1159" t="str">
        <f ca="1">IF(intern2!S122&gt;0,
        IF(R$166="X",
              IF(COUNTBLANK(INDIRECT(ADDRESS(ROW(R286),MATCH(R$167,$166:$166,0),1,1)&amp;":"&amp;ADDRESS(ROW(R286),COLUMN(R286)-1,1,1),TRUE))&gt;0,"",
                    IF(COUNTIF(INDIRECT(ADDRESS(ROW(R286),MATCH(R$167,$166:$166,0),1,1)&amp;":"&amp;ADDRESS(ROW(R286),COLUMN(R286)-1,1,1),TRUE),"OK")&gt;0,"OK","NOK")),
              IF(R$8&gt;=VLOOKUP($A286,'2.2'!$D:$O,5,FALSE),"OK","NOK")),
         "")</f>
        <v/>
      </c>
      <c r="S286" s="1159" t="str">
        <f ca="1">IF(intern2!T122&gt;0,
        IF(S$166="X",
              IF(COUNTBLANK(INDIRECT(ADDRESS(ROW(S286),MATCH(S$167,$166:$166,0),1,1)&amp;":"&amp;ADDRESS(ROW(S286),COLUMN(S286)-1,1,1),TRUE))&gt;0,"",
                    IF(COUNTIF(INDIRECT(ADDRESS(ROW(S286),MATCH(S$167,$166:$166,0),1,1)&amp;":"&amp;ADDRESS(ROW(S286),COLUMN(S286)-1,1,1),TRUE),"OK")&gt;0,"OK","NOK")),
              IF(S$8&gt;=VLOOKUP($A286,'2.2'!$D:$O,5,FALSE),"OK","NOK")),
         "")</f>
        <v/>
      </c>
      <c r="T286" s="1156" t="str">
        <f ca="1">IF(intern2!U122&gt;0,
        IF(T$166="X",
              IF(COUNTBLANK(INDIRECT(ADDRESS(ROW(T286),MATCH(T$167,$166:$166,0),1,1)&amp;":"&amp;ADDRESS(ROW(T286),COLUMN(T286)-1,1,1),TRUE))&gt;0,"",
                    IF(COUNTIF(INDIRECT(ADDRESS(ROW(T286),MATCH(T$167,$166:$166,0),1,1)&amp;":"&amp;ADDRESS(ROW(T286),COLUMN(T286)-1,1,1),TRUE),"OK")&gt;0,"OK","NOK")),
              IF(T$8&gt;=VLOOKUP($A286,'2.2'!$D:$O,5,FALSE),"OK","NOK")),
         "")</f>
        <v/>
      </c>
      <c r="U286" s="1156" t="str">
        <f ca="1">IF(intern2!V122&gt;0,
        IF(U$166="X",
              IF(COUNTBLANK(INDIRECT(ADDRESS(ROW(U286),MATCH(U$167,$166:$166,0),1,1)&amp;":"&amp;ADDRESS(ROW(U286),COLUMN(U286)-1,1,1),TRUE))&gt;0,"",
                    IF(COUNTIF(INDIRECT(ADDRESS(ROW(U286),MATCH(U$167,$166:$166,0),1,1)&amp;":"&amp;ADDRESS(ROW(U286),COLUMN(U286)-1,1,1),TRUE),"OK")&gt;0,"OK","NOK")),
              IF(U$8&gt;=VLOOKUP($A286,'2.2'!$D:$O,5,FALSE),"OK","NOK")),
         "")</f>
        <v/>
      </c>
      <c r="V286" s="1156" t="str">
        <f ca="1">IF(intern2!W122&gt;0,
        IF(V$166="X",
              IF(COUNTBLANK(INDIRECT(ADDRESS(ROW(V286),MATCH(V$167,$166:$166,0),1,1)&amp;":"&amp;ADDRESS(ROW(V286),COLUMN(V286)-1,1,1),TRUE))&gt;0,"",
                    IF(COUNTIF(INDIRECT(ADDRESS(ROW(V286),MATCH(V$167,$166:$166,0),1,1)&amp;":"&amp;ADDRESS(ROW(V286),COLUMN(V286)-1,1,1),TRUE),"OK")&gt;0,"OK","NOK")),
              IF(V$8&gt;=VLOOKUP($A286,'2.2'!$D:$O,5,FALSE),"OK","NOK")),
         "")</f>
        <v/>
      </c>
      <c r="W286" s="1156" t="str">
        <f ca="1">IF(intern2!X122&gt;0,
        IF(W$166="X",
              IF(COUNTBLANK(INDIRECT(ADDRESS(ROW(W286),MATCH(W$167,$166:$166,0),1,1)&amp;":"&amp;ADDRESS(ROW(W286),COLUMN(W286)-1,1,1),TRUE))&gt;0,"",
                    IF(COUNTIF(INDIRECT(ADDRESS(ROW(W286),MATCH(W$167,$166:$166,0),1,1)&amp;":"&amp;ADDRESS(ROW(W286),COLUMN(W286)-1,1,1),TRUE),"OK")&gt;0,"OK","NOK")),
              IF(W$8&gt;=VLOOKUP($A286,'2.2'!$D:$O,5,FALSE),"OK","NOK")),
         "")</f>
        <v/>
      </c>
      <c r="X286" s="1156" t="str">
        <f ca="1">IF(intern2!Y122&gt;0,
        IF(X$166="X",
              IF(COUNTBLANK(INDIRECT(ADDRESS(ROW(X286),MATCH(X$167,$166:$166,0),1,1)&amp;":"&amp;ADDRESS(ROW(X286),COLUMN(X286)-1,1,1),TRUE))&gt;0,"",
                    IF(COUNTIF(INDIRECT(ADDRESS(ROW(X286),MATCH(X$167,$166:$166,0),1,1)&amp;":"&amp;ADDRESS(ROW(X286),COLUMN(X286)-1,1,1),TRUE),"OK")&gt;0,"OK","NOK")),
              IF(X$8&gt;=VLOOKUP($A286,'2.2'!$D:$O,5,FALSE),"OK","NOK")),
         "")</f>
        <v/>
      </c>
      <c r="Y286" s="1170" t="str">
        <f ca="1">IF(intern2!Z122&gt;0,
        IF(Y$166="X",
              IF(COUNTBLANK(INDIRECT(ADDRESS(ROW(Y286),MATCH(Y$167,$166:$166,0),1,1)&amp;":"&amp;ADDRESS(ROW(Y286),COLUMN(Y286)-1,1,1),TRUE))&gt;0,"",
                    IF(COUNTIF(INDIRECT(ADDRESS(ROW(Y286),MATCH(Y$167,$166:$166,0),1,1)&amp;":"&amp;ADDRESS(ROW(Y286),COLUMN(Y286)-1,1,1),TRUE),"OK")&gt;0,"OK","NOK")),
              IF(Y$8&gt;=VLOOKUP($A286,'2.2'!$D:$O,5,FALSE),"OK","NOK")),
         "")</f>
        <v/>
      </c>
      <c r="Z286" s="1269" t="str">
        <f ca="1">IF(intern2!AA122&gt;0,
        IF(Z$166="X",
              IF(COUNTBLANK(INDIRECT(ADDRESS(ROW(Z286),MATCH(Z$167,$166:$166,0),1,1)&amp;":"&amp;ADDRESS(ROW(Z286),COLUMN(Z286)-1,1,1),TRUE))&gt;0,"",
                    IF(COUNTIF(INDIRECT(ADDRESS(ROW(Z286),MATCH(Z$167,$166:$166,0),1,1)&amp;":"&amp;ADDRESS(ROW(Z286),COLUMN(Z286)-1,1,1),TRUE),"OK")&gt;0,"OK","NOK")),
              IF(Z$8&gt;=VLOOKUP($A286,'2.2'!$D:$O,5,FALSE),"OK","NOK")),
         "")</f>
        <v/>
      </c>
      <c r="AA286" s="1156" t="str">
        <f ca="1">IF(intern2!AB122&gt;0,
        IF(AA$166="X",
              IF(COUNTBLANK(INDIRECT(ADDRESS(ROW(AA286),MATCH(AA$167,$166:$166,0),1,1)&amp;":"&amp;ADDRESS(ROW(AA286),COLUMN(AA286)-1,1,1),TRUE))&gt;0,"",
                    IF(COUNTIF(INDIRECT(ADDRESS(ROW(AA286),MATCH(AA$167,$166:$166,0),1,1)&amp;":"&amp;ADDRESS(ROW(AA286),COLUMN(AA286)-1,1,1),TRUE),"OK")&gt;0,"OK","NOK")),
              IF(AA$8&gt;=VLOOKUP($A286,'2.2'!$D:$O,5,FALSE),"OK","NOK")),
         "")</f>
        <v/>
      </c>
      <c r="AB286" s="1156" t="str">
        <f ca="1">IF(intern2!AC122&gt;0,
        IF(AB$166="X",
              IF(COUNTBLANK(INDIRECT(ADDRESS(ROW(AB286),MATCH(AB$167,$166:$166,0),1,1)&amp;":"&amp;ADDRESS(ROW(AB286),COLUMN(AB286)-1,1,1),TRUE))&gt;0,"",
                    IF(COUNTIF(INDIRECT(ADDRESS(ROW(AB286),MATCH(AB$167,$166:$166,0),1,1)&amp;":"&amp;ADDRESS(ROW(AB286),COLUMN(AB286)-1,1,1),TRUE),"OK")&gt;0,"OK","NOK")),
              IF(AB$8&gt;=VLOOKUP($A286,'2.2'!$D:$O,5,FALSE),"OK","NOK")),
         "")</f>
        <v/>
      </c>
      <c r="AC286" s="1156" t="str">
        <f ca="1">IF(intern2!AD122&gt;0,
        IF(AC$166="X",
              IF(COUNTBLANK(INDIRECT(ADDRESS(ROW(AC286),MATCH(AC$167,$166:$166,0),1,1)&amp;":"&amp;ADDRESS(ROW(AC286),COLUMN(AC286)-1,1,1),TRUE))&gt;0,"",
                    IF(COUNTIF(INDIRECT(ADDRESS(ROW(AC286),MATCH(AC$167,$166:$166,0),1,1)&amp;":"&amp;ADDRESS(ROW(AC286),COLUMN(AC286)-1,1,1),TRUE),"OK")&gt;0,"OK","NOK")),
              IF(AC$8&gt;=VLOOKUP($A286,'2.2'!$D:$O,5,FALSE),"OK","NOK")),
         "")</f>
        <v/>
      </c>
      <c r="AD286" s="1156" t="str">
        <f ca="1">IF(intern2!AE122&gt;0,
        IF(AD$166="X",
              IF(COUNTBLANK(INDIRECT(ADDRESS(ROW(AD286),MATCH(AD$167,$166:$166,0),1,1)&amp;":"&amp;ADDRESS(ROW(AD286),COLUMN(AD286)-1,1,1),TRUE))&gt;0,"",
                    IF(COUNTIF(INDIRECT(ADDRESS(ROW(AD286),MATCH(AD$167,$166:$166,0),1,1)&amp;":"&amp;ADDRESS(ROW(AD286),COLUMN(AD286)-1,1,1),TRUE),"OK")&gt;0,"OK","NOK")),
              IF(AD$8&gt;=VLOOKUP($A286,'2.2'!$D:$O,5,FALSE),"OK","NOK")),
         "")</f>
        <v/>
      </c>
      <c r="AE286" s="1160" t="str">
        <f ca="1">IF(intern2!AF122&gt;0,
        IF(AE$166="X",
              IF(COUNTBLANK(INDIRECT(ADDRESS(ROW(AE286),MATCH(AE$167,$166:$166,0),1,1)&amp;":"&amp;ADDRESS(ROW(AE286),COLUMN(AE286)-1,1,1),TRUE))&gt;0,"",
                    IF(COUNTIF(INDIRECT(ADDRESS(ROW(AE286),MATCH(AE$167,$166:$166,0),1,1)&amp;":"&amp;ADDRESS(ROW(AE286),COLUMN(AE286)-1,1,1),TRUE),"OK")&gt;0,"OK","NOK")),
              IF(AE$8&gt;=VLOOKUP($A286,'2.2'!$D:$O,5,FALSE),"OK","NOK")),
         "")</f>
        <v/>
      </c>
      <c r="AF286" s="1269" t="str">
        <f ca="1">IF(intern2!AG122&gt;0,
        IF(AF$166="X",
              IF(COUNTBLANK(INDIRECT(ADDRESS(ROW(AF286),MATCH(AF$167,$166:$166,0),1,1)&amp;":"&amp;ADDRESS(ROW(AF286),COLUMN(AF286)-1,1,1),TRUE))&gt;0,"",
                    IF(COUNTIF(INDIRECT(ADDRESS(ROW(AF286),MATCH(AF$167,$166:$166,0),1,1)&amp;":"&amp;ADDRESS(ROW(AF286),COLUMN(AF286)-1,1,1),TRUE),"OK")&gt;0,"OK","NOK")),
              IF(AF$8&gt;=VLOOKUP($A286,'2.2'!$D:$O,5,FALSE),"OK","NOK")),
         "")</f>
        <v/>
      </c>
      <c r="AG286" s="1160" t="str">
        <f ca="1">IF(intern2!AH122&gt;0,
        IF(AG$166="X",
              IF(COUNTBLANK(INDIRECT(ADDRESS(ROW(AG286),MATCH(AG$167,$166:$166,0),1,1)&amp;":"&amp;ADDRESS(ROW(AG286),COLUMN(AG286)-1,1,1),TRUE))&gt;0,"",
                    IF(COUNTIF(INDIRECT(ADDRESS(ROW(AG286),MATCH(AG$167,$166:$166,0),1,1)&amp;":"&amp;ADDRESS(ROW(AG286),COLUMN(AG286)-1,1,1),TRUE),"OK")&gt;0,"OK","NOK")),
              IF(AG$8&gt;=VLOOKUP($A286,'2.2'!$D:$O,5,FALSE),"OK","NOK")),
         "")</f>
        <v/>
      </c>
      <c r="AH286" s="1160" t="str">
        <f ca="1">IF(intern2!AI122&gt;0,
        IF(AH$166="X",
              IF(COUNTBLANK(INDIRECT(ADDRESS(ROW(AH286),MATCH(AH$167,$166:$166,0),1,1)&amp;":"&amp;ADDRESS(ROW(AH286),COLUMN(AH286)-1,1,1),TRUE))&gt;0,"",
                    IF(COUNTIF(INDIRECT(ADDRESS(ROW(AH286),MATCH(AH$167,$166:$166,0),1,1)&amp;":"&amp;ADDRESS(ROW(AH286),COLUMN(AH286)-1,1,1),TRUE),"OK")&gt;0,"OK","NOK")),
              IF(AH$8&gt;=VLOOKUP($A286,'2.2'!$D:$O,5,FALSE),"OK","NOK")),
         "")</f>
        <v/>
      </c>
      <c r="AI286" s="1156" t="str">
        <f ca="1">IF(intern2!AJ122&gt;0,
        IF(AI$166="X",
              IF(COUNTBLANK(INDIRECT(ADDRESS(ROW(AI286),MATCH(AI$167,$166:$166,0),1,1)&amp;":"&amp;ADDRESS(ROW(AI286),COLUMN(AI286)-1,1,1),TRUE))&gt;0,"",
                    IF(COUNTIF(INDIRECT(ADDRESS(ROW(AI286),MATCH(AI$167,$166:$166,0),1,1)&amp;":"&amp;ADDRESS(ROW(AI286),COLUMN(AI286)-1,1,1),TRUE),"OK")&gt;0,"OK","NOK")),
              IF(AI$8&gt;=VLOOKUP($A286,'2.2'!$D:$O,5,FALSE),"OK","NOK")),
         "")</f>
        <v>NOK</v>
      </c>
      <c r="AJ286" s="1156" t="str">
        <f ca="1">IF(intern2!AK122&gt;0,
        IF(AJ$166="X",
              IF(COUNTBLANK(INDIRECT(ADDRESS(ROW(AJ286),MATCH(AJ$167,$166:$166,0),1,1)&amp;":"&amp;ADDRESS(ROW(AJ286),COLUMN(AJ286)-1,1,1),TRUE))&gt;0,"",
                    IF(COUNTIF(INDIRECT(ADDRESS(ROW(AJ286),MATCH(AJ$167,$166:$166,0),1,1)&amp;":"&amp;ADDRESS(ROW(AJ286),COLUMN(AJ286)-1,1,1),TRUE),"OK")&gt;0,"OK","NOK")),
              IF(AJ$8&gt;=VLOOKUP($A286,'2.2'!$D:$O,5,FALSE),"OK","NOK")),
         "")</f>
        <v/>
      </c>
      <c r="AK286" s="1156" t="str">
        <f ca="1">IF(intern2!AL122&gt;0,
        IF(AK$166="X",
              IF(COUNTBLANK(INDIRECT(ADDRESS(ROW(AK286),MATCH(AK$167,$166:$166,0),1,1)&amp;":"&amp;ADDRESS(ROW(AK286),COLUMN(AK286)-1,1,1),TRUE))&gt;0,"",
                    IF(COUNTIF(INDIRECT(ADDRESS(ROW(AK286),MATCH(AK$167,$166:$166,0),1,1)&amp;":"&amp;ADDRESS(ROW(AK286),COLUMN(AK286)-1,1,1),TRUE),"OK")&gt;0,"OK","NOK")),
              IF(AK$8&gt;=VLOOKUP($A286,'2.2'!$D:$O,5,FALSE),"OK","NOK")),
         "")</f>
        <v/>
      </c>
      <c r="AL286" s="1156" t="str">
        <f ca="1">IF(intern2!AM122&gt;0,
        IF(AL$166="X",
              IF(COUNTBLANK(INDIRECT(ADDRESS(ROW(AL286),MATCH(AL$167,$166:$166,0),1,1)&amp;":"&amp;ADDRESS(ROW(AL286),COLUMN(AL286)-1,1,1),TRUE))&gt;0,"",
                    IF(COUNTIF(INDIRECT(ADDRESS(ROW(AL286),MATCH(AL$167,$166:$166,0),1,1)&amp;":"&amp;ADDRESS(ROW(AL286),COLUMN(AL286)-1,1,1),TRUE),"OK")&gt;0,"OK","NOK")),
              IF(AL$8&gt;=VLOOKUP($A286,'2.2'!$D:$O,5,FALSE),"OK","NOK")),
         "")</f>
        <v/>
      </c>
      <c r="AM286" s="1269" t="str">
        <f ca="1">IF(intern2!AN122&gt;0,
        IF(AM$166="X",
              IF(COUNTBLANK(INDIRECT(ADDRESS(ROW(AM286),MATCH(AM$167,$166:$166,0),1,1)&amp;":"&amp;ADDRESS(ROW(AM286),COLUMN(AM286)-1,1,1),TRUE))&gt;0,"",
                    IF(COUNTIF(INDIRECT(ADDRESS(ROW(AM286),MATCH(AM$167,$166:$166,0),1,1)&amp;":"&amp;ADDRESS(ROW(AM286),COLUMN(AM286)-1,1,1),TRUE),"OK")&gt;0,"OK","NOK")),
              IF(AM$8&gt;=VLOOKUP($A286,'2.2'!$D:$O,5,FALSE),"OK","NOK")),
         "")</f>
        <v/>
      </c>
      <c r="AN286" s="1170" t="str">
        <f ca="1">IF(intern2!AO122&gt;0,
        IF(AN$166="X",
              IF(COUNTBLANK(INDIRECT(ADDRESS(ROW(AN286),MATCH(AN$167,$166:$166,0),1,1)&amp;":"&amp;ADDRESS(ROW(AN286),COLUMN(AN286)-1,1,1),TRUE))&gt;0,"",
                    IF(COUNTIF(INDIRECT(ADDRESS(ROW(AN286),MATCH(AN$167,$166:$166,0),1,1)&amp;":"&amp;ADDRESS(ROW(AN286),COLUMN(AN286)-1,1,1),TRUE),"OK")&gt;0,"OK","NOK")),
              IF(AN$8&gt;=VLOOKUP($A286,'2.2'!$D:$O,5,FALSE),"OK","NOK")),
         "")</f>
        <v/>
      </c>
      <c r="AO286" s="1156" t="str">
        <f ca="1">IF(intern2!AP122&gt;0,
        IF(AO$166="X",
              IF(COUNTBLANK(INDIRECT(ADDRESS(ROW(AO286),MATCH(AO$167,$166:$166,0),1,1)&amp;":"&amp;ADDRESS(ROW(AO286),COLUMN(AO286)-1,1,1),TRUE))&gt;0,"",
                    IF(COUNTIF(INDIRECT(ADDRESS(ROW(AO286),MATCH(AO$167,$166:$166,0),1,1)&amp;":"&amp;ADDRESS(ROW(AO286),COLUMN(AO286)-1,1,1),TRUE),"OK")&gt;0,"OK","NOK")),
              IF(AO$8&gt;=VLOOKUP($A286,'2.2'!$D:$O,5,FALSE),"OK","NOK")),
         "")</f>
        <v/>
      </c>
      <c r="AP286" s="1156" t="str">
        <f ca="1">IF(intern2!AQ122&gt;0,
        IF(AP$166="X",
              IF(COUNTBLANK(INDIRECT(ADDRESS(ROW(AP286),MATCH(AP$167,$166:$166,0),1,1)&amp;":"&amp;ADDRESS(ROW(AP286),COLUMN(AP286)-1,1,1),TRUE))&gt;0,"",
                    IF(COUNTIF(INDIRECT(ADDRESS(ROW(AP286),MATCH(AP$167,$166:$166,0),1,1)&amp;":"&amp;ADDRESS(ROW(AP286),COLUMN(AP286)-1,1,1),TRUE),"OK")&gt;0,"OK","NOK")),
              IF(AP$8&gt;=VLOOKUP($A286,'2.2'!$D:$O,5,FALSE),"OK","NOK")),
         "")</f>
        <v/>
      </c>
      <c r="AQ286" s="1269" t="str">
        <f ca="1">IF(intern2!AR122&gt;0,
        IF(AQ$166="X",
              IF(COUNTBLANK(INDIRECT(ADDRESS(ROW(AQ286),MATCH(AQ$167,$166:$166,0),1,1)&amp;":"&amp;ADDRESS(ROW(AQ286),COLUMN(AQ286)-1,1,1),TRUE))&gt;0,"",
                    IF(COUNTIF(INDIRECT(ADDRESS(ROW(AQ286),MATCH(AQ$167,$166:$166,0),1,1)&amp;":"&amp;ADDRESS(ROW(AQ286),COLUMN(AQ286)-1,1,1),TRUE),"OK")&gt;0,"OK","NOK")),
              IF(AQ$8&gt;=VLOOKUP($A286,'2.2'!$D:$O,5,FALSE),"OK","NOK")),
         "")</f>
        <v/>
      </c>
      <c r="AR286" s="1156" t="str">
        <f ca="1">IF(intern2!AS122&gt;0,
        IF(AR$166="X",
              IF(COUNTBLANK(INDIRECT(ADDRESS(ROW(AR286),MATCH(AR$167,$166:$166,0),1,1)&amp;":"&amp;ADDRESS(ROW(AR286),COLUMN(AR286)-1,1,1),TRUE))&gt;0,"",
                    IF(COUNTIF(INDIRECT(ADDRESS(ROW(AR286),MATCH(AR$167,$166:$166,0),1,1)&amp;":"&amp;ADDRESS(ROW(AR286),COLUMN(AR286)-1,1,1),TRUE),"OK")&gt;0,"OK","NOK")),
              IF(AR$8&gt;=VLOOKUP($A286,'2.2'!$D:$O,5,FALSE),"OK","NOK")),
         "")</f>
        <v/>
      </c>
      <c r="AS286" s="1156" t="str">
        <f ca="1">IF(intern2!AT122&gt;0,
        IF(AS$166="X",
              IF(COUNTBLANK(INDIRECT(ADDRESS(ROW(AS286),MATCH(AS$167,$166:$166,0),1,1)&amp;":"&amp;ADDRESS(ROW(AS286),COLUMN(AS286)-1,1,1),TRUE))&gt;0,"",
                    IF(COUNTIF(INDIRECT(ADDRESS(ROW(AS286),MATCH(AS$167,$166:$166,0),1,1)&amp;":"&amp;ADDRESS(ROW(AS286),COLUMN(AS286)-1,1,1),TRUE),"OK")&gt;0,"OK","NOK")),
              IF(AS$8&gt;=VLOOKUP($A286,'2.2'!$D:$O,5,FALSE),"OK","NOK")),
         "")</f>
        <v/>
      </c>
      <c r="AT286" s="1269" t="str">
        <f ca="1">IF(intern2!AU122&gt;0,
        IF(AT$166="X",
              IF(COUNTBLANK(INDIRECT(ADDRESS(ROW(AT286),MATCH(AT$167,$166:$166,0),1,1)&amp;":"&amp;ADDRESS(ROW(AT286),COLUMN(AT286)-1,1,1),TRUE))&gt;0,"",
                    IF(COUNTIF(INDIRECT(ADDRESS(ROW(AT286),MATCH(AT$167,$166:$166,0),1,1)&amp;":"&amp;ADDRESS(ROW(AT286),COLUMN(AT286)-1,1,1),TRUE),"OK")&gt;0,"OK","NOK")),
              IF(AT$8&gt;=VLOOKUP($A286,'2.2'!$D:$O,5,FALSE),"OK","NOK")),
         "")</f>
        <v/>
      </c>
      <c r="AU286" s="1156" t="str">
        <f ca="1">IF(intern2!AV122&gt;0,
        IF(AU$166="X",
              IF(COUNTBLANK(INDIRECT(ADDRESS(ROW(AU286),MATCH(AU$167,$166:$166,0),1,1)&amp;":"&amp;ADDRESS(ROW(AU286),COLUMN(AU286)-1,1,1),TRUE))&gt;0,"",
                    IF(COUNTIF(INDIRECT(ADDRESS(ROW(AU286),MATCH(AU$167,$166:$166,0),1,1)&amp;":"&amp;ADDRESS(ROW(AU286),COLUMN(AU286)-1,1,1),TRUE),"OK")&gt;0,"OK","NOK")),
              IF(AU$8&gt;=VLOOKUP($A286,'2.2'!$D:$O,5,FALSE),"OK","NOK")),
         "")</f>
        <v/>
      </c>
      <c r="AV286" s="1156" t="str">
        <f ca="1">IF(intern2!AW122&gt;0,
        IF(AV$166="X",
              IF(COUNTBLANK(INDIRECT(ADDRESS(ROW(AV286),MATCH(AV$167,$166:$166,0),1,1)&amp;":"&amp;ADDRESS(ROW(AV286),COLUMN(AV286)-1,1,1),TRUE))&gt;0,"",
                    IF(COUNTIF(INDIRECT(ADDRESS(ROW(AV286),MATCH(AV$167,$166:$166,0),1,1)&amp;":"&amp;ADDRESS(ROW(AV286),COLUMN(AV286)-1,1,1),TRUE),"OK")&gt;0,"OK","NOK")),
              IF(AV$8&gt;=VLOOKUP($A286,'2.2'!$D:$O,5,FALSE),"OK","NOK")),
         "")</f>
        <v/>
      </c>
      <c r="AW286" s="1156" t="str">
        <f ca="1">IF(intern2!AX122&gt;0,
        IF(AW$166="X",
              IF(COUNTBLANK(INDIRECT(ADDRESS(ROW(AW286),MATCH(AW$167,$166:$166,0),1,1)&amp;":"&amp;ADDRESS(ROW(AW286),COLUMN(AW286)-1,1,1),TRUE))&gt;0,"",
                    IF(COUNTIF(INDIRECT(ADDRESS(ROW(AW286),MATCH(AW$167,$166:$166,0),1,1)&amp;":"&amp;ADDRESS(ROW(AW286),COLUMN(AW286)-1,1,1),TRUE),"OK")&gt;0,"OK","NOK")),
              IF(AW$8&gt;=VLOOKUP($A286,'2.2'!$D:$O,5,FALSE),"OK","NOK")),
         "")</f>
        <v/>
      </c>
      <c r="AX286" s="1156" t="str">
        <f ca="1">IF(intern2!AY122&gt;0,
        IF(AX$166="X",
              IF(COUNTBLANK(INDIRECT(ADDRESS(ROW(AX286),MATCH(AX$167,$166:$166,0),1,1)&amp;":"&amp;ADDRESS(ROW(AX286),COLUMN(AX286)-1,1,1),TRUE))&gt;0,"",
                    IF(COUNTIF(INDIRECT(ADDRESS(ROW(AX286),MATCH(AX$167,$166:$166,0),1,1)&amp;":"&amp;ADDRESS(ROW(AX286),COLUMN(AX286)-1,1,1),TRUE),"OK")&gt;0,"OK","NOK")),
              IF(AX$8&gt;=VLOOKUP($A286,'2.2'!$D:$O,5,FALSE),"OK","NOK")),
         "")</f>
        <v/>
      </c>
      <c r="AY286" s="1156" t="str">
        <f ca="1">IF(intern2!AZ122&gt;0,
        IF(AY$166="X",
              IF(COUNTBLANK(INDIRECT(ADDRESS(ROW(AY286),MATCH(AY$167,$166:$166,0),1,1)&amp;":"&amp;ADDRESS(ROW(AY286),COLUMN(AY286)-1,1,1),TRUE))&gt;0,"",
                    IF(COUNTIF(INDIRECT(ADDRESS(ROW(AY286),MATCH(AY$167,$166:$166,0),1,1)&amp;":"&amp;ADDRESS(ROW(AY286),COLUMN(AY286)-1,1,1),TRUE),"OK")&gt;0,"OK","NOK")),
              IF(AY$8&gt;=VLOOKUP($A286,'2.2'!$D:$O,5,FALSE),"OK","NOK")),
         "")</f>
        <v/>
      </c>
      <c r="AZ286" s="1269" t="str">
        <f ca="1">IF(intern2!BA122&gt;0,
        IF(AZ$166="X",
              IF(COUNTBLANK(INDIRECT(ADDRESS(ROW(AZ286),MATCH(AZ$167,$166:$166,0),1,1)&amp;":"&amp;ADDRESS(ROW(AZ286),COLUMN(AZ286)-1,1,1),TRUE))&gt;0,"",
                    IF(COUNTIF(INDIRECT(ADDRESS(ROW(AZ286),MATCH(AZ$167,$166:$166,0),1,1)&amp;":"&amp;ADDRESS(ROW(AZ286),COLUMN(AZ286)-1,1,1),TRUE),"OK")&gt;0,"OK","NOK")),
              IF(AZ$8&gt;=VLOOKUP($A286,'2.2'!$D:$O,5,FALSE),"OK","NOK")),
         "")</f>
        <v/>
      </c>
      <c r="BA286" s="1156" t="str">
        <f ca="1">IF(intern2!BB122&gt;0,
        IF(BA$166="X",
              IF(COUNTBLANK(INDIRECT(ADDRESS(ROW(BA286),MATCH(BA$167,$166:$166,0),1,1)&amp;":"&amp;ADDRESS(ROW(BA286),COLUMN(BA286)-1,1,1),TRUE))&gt;0,"",
                    IF(COUNTIF(INDIRECT(ADDRESS(ROW(BA286),MATCH(BA$167,$166:$166,0),1,1)&amp;":"&amp;ADDRESS(ROW(BA286),COLUMN(BA286)-1,1,1),TRUE),"OK")&gt;0,"OK","NOK")),
              IF(BA$8&gt;=VLOOKUP($A286,'2.2'!$D:$O,5,FALSE),"OK","NOK")),
         "")</f>
        <v/>
      </c>
      <c r="BB286" s="1156" t="str">
        <f ca="1">IF(intern2!BC122&gt;0,
        IF(BB$166="X",
              IF(COUNTBLANK(INDIRECT(ADDRESS(ROW(BB286),MATCH(BB$167,$166:$166,0),1,1)&amp;":"&amp;ADDRESS(ROW(BB286),COLUMN(BB286)-1,1,1),TRUE))&gt;0,"",
                    IF(COUNTIF(INDIRECT(ADDRESS(ROW(BB286),MATCH(BB$167,$166:$166,0),1,1)&amp;":"&amp;ADDRESS(ROW(BB286),COLUMN(BB286)-1,1,1),TRUE),"OK")&gt;0,"OK","NOK")),
              IF(BB$8&gt;=VLOOKUP($A286,'2.2'!$D:$O,5,FALSE),"OK","NOK")),
         "")</f>
        <v/>
      </c>
      <c r="BC286" s="1156" t="str">
        <f ca="1">IF(intern2!BD122&gt;0,
        IF(BC$166="X",
              IF(COUNTBLANK(INDIRECT(ADDRESS(ROW(BC286),MATCH(BC$167,$166:$166,0),1,1)&amp;":"&amp;ADDRESS(ROW(BC286),COLUMN(BC286)-1,1,1),TRUE))&gt;0,"",
                    IF(COUNTIF(INDIRECT(ADDRESS(ROW(BC286),MATCH(BC$167,$166:$166,0),1,1)&amp;":"&amp;ADDRESS(ROW(BC286),COLUMN(BC286)-1,1,1),TRUE),"OK")&gt;0,"OK","NOK")),
              IF(BC$8&gt;=VLOOKUP($A286,'2.2'!$D:$O,5,FALSE),"OK","NOK")),
         "")</f>
        <v/>
      </c>
      <c r="BD286" s="1156" t="str">
        <f ca="1">IF(intern2!BE122&gt;0,
        IF(BD$166="X",
              IF(COUNTBLANK(INDIRECT(ADDRESS(ROW(BD286),MATCH(BD$167,$166:$166,0),1,1)&amp;":"&amp;ADDRESS(ROW(BD286),COLUMN(BD286)-1,1,1),TRUE))&gt;0,"",
                    IF(COUNTIF(INDIRECT(ADDRESS(ROW(BD286),MATCH(BD$167,$166:$166,0),1,1)&amp;":"&amp;ADDRESS(ROW(BD286),COLUMN(BD286)-1,1,1),TRUE),"OK")&gt;0,"OK","NOK")),
              IF(BD$8&gt;=VLOOKUP($A286,'2.2'!$D:$O,5,FALSE),"OK","NOK")),
         "")</f>
        <v/>
      </c>
      <c r="BE286" s="1156" t="str">
        <f ca="1">IF(intern2!BF122&gt;0,
        IF(BE$166="X",
              IF(COUNTBLANK(INDIRECT(ADDRESS(ROW(BE286),MATCH(BE$167,$166:$166,0),1,1)&amp;":"&amp;ADDRESS(ROW(BE286),COLUMN(BE286)-1,1,1),TRUE))&gt;0,"",
                    IF(COUNTIF(INDIRECT(ADDRESS(ROW(BE286),MATCH(BE$167,$166:$166,0),1,1)&amp;":"&amp;ADDRESS(ROW(BE286),COLUMN(BE286)-1,1,1),TRUE),"OK")&gt;0,"OK","NOK")),
              IF(BE$8&gt;=VLOOKUP($A286,'2.2'!$D:$O,5,FALSE),"OK","NOK")),
         "")</f>
        <v/>
      </c>
      <c r="BF286" s="1170" t="str">
        <f ca="1">IF(intern2!BG122&gt;0,
        IF(BF$166="X",
              IF(COUNTBLANK(INDIRECT(ADDRESS(ROW(BF286),MATCH(BF$167,$166:$166,0),1,1)&amp;":"&amp;ADDRESS(ROW(BF286),COLUMN(BF286)-1,1,1),TRUE))&gt;0,"",
                    IF(COUNTIF(INDIRECT(ADDRESS(ROW(BF286),MATCH(BF$167,$166:$166,0),1,1)&amp;":"&amp;ADDRESS(ROW(BF286),COLUMN(BF286)-1,1,1),TRUE),"OK")&gt;0,"OK","NOK")),
              IF(BF$8&gt;=VLOOKUP($A286,'2.2'!$D:$O,5,FALSE),"OK","NOK")),
         "")</f>
        <v/>
      </c>
      <c r="BG286" s="1269" t="str">
        <f ca="1">IF(intern2!BH122&gt;0,
        IF(BG$166="X",
              IF(COUNTBLANK(INDIRECT(ADDRESS(ROW(BG286),MATCH(BG$167,$166:$166,0),1,1)&amp;":"&amp;ADDRESS(ROW(BG286),COLUMN(BG286)-1,1,1),TRUE))&gt;0,"",
                    IF(COUNTIF(INDIRECT(ADDRESS(ROW(BG286),MATCH(BG$167,$166:$166,0),1,1)&amp;":"&amp;ADDRESS(ROW(BG286),COLUMN(BG286)-1,1,1),TRUE),"OK")&gt;0,"OK","NOK")),
              IF(BG$8&gt;=VLOOKUP($A286,'2.2'!$D:$O,5,FALSE),"OK","NOK")),
         "")</f>
        <v/>
      </c>
      <c r="BH286" s="1176" t="str">
        <f t="shared" ca="1" si="77"/>
        <v>NOK</v>
      </c>
      <c r="BI286" s="1176"/>
    </row>
    <row r="287" spans="1:61" x14ac:dyDescent="0.25">
      <c r="A287" s="716" t="str">
        <f t="shared" ref="A287:B287" si="131">+A127</f>
        <v>BEW11</v>
      </c>
      <c r="B287" s="1157" t="str">
        <f t="shared" si="131"/>
        <v>Reimpianti</v>
      </c>
      <c r="C287" s="1156" t="str">
        <f ca="1">IF(intern2!D123&gt;0,
        IF(C$166="X",
              IF(COUNTBLANK(INDIRECT(ADDRESS(ROW(C287),MATCH(C$167,$166:$166,0),1,1)&amp;":"&amp;ADDRESS(ROW(C287),COLUMN(C287)-1,1,1),TRUE))&gt;0,"",
                    IF(COUNTIF(INDIRECT(ADDRESS(ROW(C287),MATCH(C$167,$166:$166,0),1,1)&amp;":"&amp;ADDRESS(ROW(C287),COLUMN(C287)-1,1,1),TRUE),"OK")&gt;0,"OK","NOK")),
              IF(C$8&gt;=VLOOKUP($A287,'2.2'!$D:$O,5,FALSE),"OK","NOK")),
         "")</f>
        <v/>
      </c>
      <c r="D287" s="1156" t="str">
        <f ca="1">IF(intern2!E123&gt;0,
        IF(D$166="X",
              IF(COUNTBLANK(INDIRECT(ADDRESS(ROW(D287),MATCH(D$167,$166:$166,0),1,1)&amp;":"&amp;ADDRESS(ROW(D287),COLUMN(D287)-1,1,1),TRUE))&gt;0,"",
                    IF(COUNTIF(INDIRECT(ADDRESS(ROW(D287),MATCH(D$167,$166:$166,0),1,1)&amp;":"&amp;ADDRESS(ROW(D287),COLUMN(D287)-1,1,1),TRUE),"OK")&gt;0,"OK","NOK")),
              IF(D$8&gt;=VLOOKUP($A287,'2.2'!$D:$O,5,FALSE),"OK","NOK")),
         "")</f>
        <v/>
      </c>
      <c r="E287" s="1156" t="str">
        <f ca="1">IF(intern2!F123&gt;0,
        IF(E$166="X",
              IF(COUNTBLANK(INDIRECT(ADDRESS(ROW(E287),MATCH(E$167,$166:$166,0),1,1)&amp;":"&amp;ADDRESS(ROW(E287),COLUMN(E287)-1,1,1),TRUE))&gt;0,"",
                    IF(COUNTIF(INDIRECT(ADDRESS(ROW(E287),MATCH(E$167,$166:$166,0),1,1)&amp;":"&amp;ADDRESS(ROW(E287),COLUMN(E287)-1,1,1),TRUE),"OK")&gt;0,"OK","NOK")),
              IF(E$8&gt;=VLOOKUP($A287,'2.2'!$D:$O,5,FALSE),"OK","NOK")),
         "")</f>
        <v/>
      </c>
      <c r="F287" s="1156" t="str">
        <f ca="1">IF(intern2!G123&gt;0,
        IF(F$166="X",
              IF(COUNTBLANK(INDIRECT(ADDRESS(ROW(F287),MATCH(F$167,$166:$166,0),1,1)&amp;":"&amp;ADDRESS(ROW(F287),COLUMN(F287)-1,1,1),TRUE))&gt;0,"",
                    IF(COUNTIF(INDIRECT(ADDRESS(ROW(F287),MATCH(F$167,$166:$166,0),1,1)&amp;":"&amp;ADDRESS(ROW(F287),COLUMN(F287)-1,1,1),TRUE),"OK")&gt;0,"OK","NOK")),
              IF(F$8&gt;=VLOOKUP($A287,'2.2'!$D:$O,5,FALSE),"OK","NOK")),
         "")</f>
        <v/>
      </c>
      <c r="G287" s="1156" t="str">
        <f ca="1">IF(intern2!H123&gt;0,
        IF(G$166="X",
              IF(COUNTBLANK(INDIRECT(ADDRESS(ROW(G287),MATCH(G$167,$166:$166,0),1,1)&amp;":"&amp;ADDRESS(ROW(G287),COLUMN(G287)-1,1,1),TRUE))&gt;0,"",
                    IF(COUNTIF(INDIRECT(ADDRESS(ROW(G287),MATCH(G$167,$166:$166,0),1,1)&amp;":"&amp;ADDRESS(ROW(G287),COLUMN(G287)-1,1,1),TRUE),"OK")&gt;0,"OK","NOK")),
              IF(G$8&gt;=VLOOKUP($A287,'2.2'!$D:$O,5,FALSE),"OK","NOK")),
         "")</f>
        <v/>
      </c>
      <c r="H287" s="1156" t="str">
        <f ca="1">IF(intern2!I123&gt;0,
        IF(H$166="X",
              IF(COUNTBLANK(INDIRECT(ADDRESS(ROW(H287),MATCH(H$167,$166:$166,0),1,1)&amp;":"&amp;ADDRESS(ROW(H287),COLUMN(H287)-1,1,1),TRUE))&gt;0,"",
                    IF(COUNTIF(INDIRECT(ADDRESS(ROW(H287),MATCH(H$167,$166:$166,0),1,1)&amp;":"&amp;ADDRESS(ROW(H287),COLUMN(H287)-1,1,1),TRUE),"OK")&gt;0,"OK","NOK")),
              IF(H$8&gt;=VLOOKUP($A287,'2.2'!$D:$O,5,FALSE),"OK","NOK")),
         "")</f>
        <v/>
      </c>
      <c r="I287" s="1269" t="str">
        <f ca="1">IF(intern2!J123&gt;0,
        IF(I$166="X",
              IF(COUNTBLANK(INDIRECT(ADDRESS(ROW(I287),MATCH(I$167,$166:$166,0),1,1)&amp;":"&amp;ADDRESS(ROW(I287),COLUMN(I287)-1,1,1),TRUE))&gt;0,"",
                    IF(COUNTIF(INDIRECT(ADDRESS(ROW(I287),MATCH(I$167,$166:$166,0),1,1)&amp;":"&amp;ADDRESS(ROW(I287),COLUMN(I287)-1,1,1),TRUE),"OK")&gt;0,"OK","NOK")),
              IF(I$8&gt;=VLOOKUP($A287,'2.2'!$D:$O,5,FALSE),"OK","NOK")),
         "")</f>
        <v/>
      </c>
      <c r="J287" s="1159" t="str">
        <f ca="1">IF(intern2!K123&gt;0,
        IF(J$166="X",
              IF(COUNTBLANK(INDIRECT(ADDRESS(ROW(J287),MATCH(J$167,$166:$166,0),1,1)&amp;":"&amp;ADDRESS(ROW(J287),COLUMN(J287)-1,1,1),TRUE))&gt;0,"",
                    IF(COUNTIF(INDIRECT(ADDRESS(ROW(J287),MATCH(J$167,$166:$166,0),1,1)&amp;":"&amp;ADDRESS(ROW(J287),COLUMN(J287)-1,1,1),TRUE),"OK")&gt;0,"OK","NOK")),
              IF(J$8&gt;=VLOOKUP($A287,'2.2'!$D:$O,5,FALSE),"OK","NOK")),
         "")</f>
        <v/>
      </c>
      <c r="K287" s="1156" t="str">
        <f ca="1">IF(intern2!L123&gt;0,
        IF(K$166="X",
              IF(COUNTBLANK(INDIRECT(ADDRESS(ROW(K287),MATCH(K$167,$166:$166,0),1,1)&amp;":"&amp;ADDRESS(ROW(K287),COLUMN(K287)-1,1,1),TRUE))&gt;0,"",
                    IF(COUNTIF(INDIRECT(ADDRESS(ROW(K287),MATCH(K$167,$166:$166,0),1,1)&amp;":"&amp;ADDRESS(ROW(K287),COLUMN(K287)-1,1,1),TRUE),"OK")&gt;0,"OK","NOK")),
              IF(K$8&gt;=VLOOKUP($A287,'2.2'!$D:$O,5,FALSE),"OK","NOK")),
         "")</f>
        <v>NOK</v>
      </c>
      <c r="L287" s="1156" t="str">
        <f ca="1">IF(intern2!M123&gt;0,
        IF(L$166="X",
              IF(COUNTBLANK(INDIRECT(ADDRESS(ROW(L287),MATCH(L$167,$166:$166,0),1,1)&amp;":"&amp;ADDRESS(ROW(L287),COLUMN(L287)-1,1,1),TRUE))&gt;0,"",
                    IF(COUNTIF(INDIRECT(ADDRESS(ROW(L287),MATCH(L$167,$166:$166,0),1,1)&amp;":"&amp;ADDRESS(ROW(L287),COLUMN(L287)-1,1,1),TRUE),"OK")&gt;0,"OK","NOK")),
              IF(L$8&gt;=VLOOKUP($A287,'2.2'!$D:$O,5,FALSE),"OK","NOK")),
         "")</f>
        <v/>
      </c>
      <c r="M287" s="1156" t="str">
        <f ca="1">IF(intern2!N123&gt;0,
        IF(M$166="X",
              IF(COUNTBLANK(INDIRECT(ADDRESS(ROW(M287),MATCH(M$167,$166:$166,0),1,1)&amp;":"&amp;ADDRESS(ROW(M287),COLUMN(M287)-1,1,1),TRUE))&gt;0,"",
                    IF(COUNTIF(INDIRECT(ADDRESS(ROW(M287),MATCH(M$167,$166:$166,0),1,1)&amp;":"&amp;ADDRESS(ROW(M287),COLUMN(M287)-1,1,1),TRUE),"OK")&gt;0,"OK","NOK")),
              IF(M$8&gt;=VLOOKUP($A287,'2.2'!$D:$O,5,FALSE),"OK","NOK")),
         "")</f>
        <v/>
      </c>
      <c r="N287" s="1156" t="str">
        <f ca="1">IF(intern2!O123&gt;0,
        IF(N$166="X",
              IF(COUNTBLANK(INDIRECT(ADDRESS(ROW(N287),MATCH(N$167,$166:$166,0),1,1)&amp;":"&amp;ADDRESS(ROW(N287),COLUMN(N287)-1,1,1),TRUE))&gt;0,"",
                    IF(COUNTIF(INDIRECT(ADDRESS(ROW(N287),MATCH(N$167,$166:$166,0),1,1)&amp;":"&amp;ADDRESS(ROW(N287),COLUMN(N287)-1,1,1),TRUE),"OK")&gt;0,"OK","NOK")),
              IF(N$8&gt;=VLOOKUP($A287,'2.2'!$D:$O,5,FALSE),"OK","NOK")),
         "")</f>
        <v/>
      </c>
      <c r="O287" s="1156" t="str">
        <f ca="1">IF(intern2!P123&gt;0,
        IF(O$166="X",
              IF(COUNTBLANK(INDIRECT(ADDRESS(ROW(O287),MATCH(O$167,$166:$166,0),1,1)&amp;":"&amp;ADDRESS(ROW(O287),COLUMN(O287)-1,1,1),TRUE))&gt;0,"",
                    IF(COUNTIF(INDIRECT(ADDRESS(ROW(O287),MATCH(O$167,$166:$166,0),1,1)&amp;":"&amp;ADDRESS(ROW(O287),COLUMN(O287)-1,1,1),TRUE),"OK")&gt;0,"OK","NOK")),
              IF(O$8&gt;=VLOOKUP($A287,'2.2'!$D:$O,5,FALSE),"OK","NOK")),
         "")</f>
        <v/>
      </c>
      <c r="P287" s="1156" t="str">
        <f ca="1">IF(intern2!Q123&gt;0,
        IF(P$166="X",
              IF(COUNTBLANK(INDIRECT(ADDRESS(ROW(P287),MATCH(P$167,$166:$166,0),1,1)&amp;":"&amp;ADDRESS(ROW(P287),COLUMN(P287)-1,1,1),TRUE))&gt;0,"",
                    IF(COUNTIF(INDIRECT(ADDRESS(ROW(P287),MATCH(P$167,$166:$166,0),1,1)&amp;":"&amp;ADDRESS(ROW(P287),COLUMN(P287)-1,1,1),TRUE),"OK")&gt;0,"OK","NOK")),
              IF(P$8&gt;=VLOOKUP($A287,'2.2'!$D:$O,5,FALSE),"OK","NOK")),
         "")</f>
        <v/>
      </c>
      <c r="Q287" s="1156" t="str">
        <f ca="1">IF(intern2!R123&gt;0,
        IF(Q$166="X",
              IF(COUNTBLANK(INDIRECT(ADDRESS(ROW(Q287),MATCH(Q$167,$166:$166,0),1,1)&amp;":"&amp;ADDRESS(ROW(Q287),COLUMN(Q287)-1,1,1),TRUE))&gt;0,"",
                    IF(COUNTIF(INDIRECT(ADDRESS(ROW(Q287),MATCH(Q$167,$166:$166,0),1,1)&amp;":"&amp;ADDRESS(ROW(Q287),COLUMN(Q287)-1,1,1),TRUE),"OK")&gt;0,"OK","NOK")),
              IF(Q$8&gt;=VLOOKUP($A287,'2.2'!$D:$O,5,FALSE),"OK","NOK")),
         "")</f>
        <v/>
      </c>
      <c r="R287" s="1159" t="str">
        <f ca="1">IF(intern2!S123&gt;0,
        IF(R$166="X",
              IF(COUNTBLANK(INDIRECT(ADDRESS(ROW(R287),MATCH(R$167,$166:$166,0),1,1)&amp;":"&amp;ADDRESS(ROW(R287),COLUMN(R287)-1,1,1),TRUE))&gt;0,"",
                    IF(COUNTIF(INDIRECT(ADDRESS(ROW(R287),MATCH(R$167,$166:$166,0),1,1)&amp;":"&amp;ADDRESS(ROW(R287),COLUMN(R287)-1,1,1),TRUE),"OK")&gt;0,"OK","NOK")),
              IF(R$8&gt;=VLOOKUP($A287,'2.2'!$D:$O,5,FALSE),"OK","NOK")),
         "")</f>
        <v/>
      </c>
      <c r="S287" s="1159" t="str">
        <f ca="1">IF(intern2!T123&gt;0,
        IF(S$166="X",
              IF(COUNTBLANK(INDIRECT(ADDRESS(ROW(S287),MATCH(S$167,$166:$166,0),1,1)&amp;":"&amp;ADDRESS(ROW(S287),COLUMN(S287)-1,1,1),TRUE))&gt;0,"",
                    IF(COUNTIF(INDIRECT(ADDRESS(ROW(S287),MATCH(S$167,$166:$166,0),1,1)&amp;":"&amp;ADDRESS(ROW(S287),COLUMN(S287)-1,1,1),TRUE),"OK")&gt;0,"OK","NOK")),
              IF(S$8&gt;=VLOOKUP($A287,'2.2'!$D:$O,5,FALSE),"OK","NOK")),
         "")</f>
        <v/>
      </c>
      <c r="T287" s="1156" t="str">
        <f ca="1">IF(intern2!U123&gt;0,
        IF(T$166="X",
              IF(COUNTBLANK(INDIRECT(ADDRESS(ROW(T287),MATCH(T$167,$166:$166,0),1,1)&amp;":"&amp;ADDRESS(ROW(T287),COLUMN(T287)-1,1,1),TRUE))&gt;0,"",
                    IF(COUNTIF(INDIRECT(ADDRESS(ROW(T287),MATCH(T$167,$166:$166,0),1,1)&amp;":"&amp;ADDRESS(ROW(T287),COLUMN(T287)-1,1,1),TRUE),"OK")&gt;0,"OK","NOK")),
              IF(T$8&gt;=VLOOKUP($A287,'2.2'!$D:$O,5,FALSE),"OK","NOK")),
         "")</f>
        <v/>
      </c>
      <c r="U287" s="1156" t="str">
        <f ca="1">IF(intern2!V123&gt;0,
        IF(U$166="X",
              IF(COUNTBLANK(INDIRECT(ADDRESS(ROW(U287),MATCH(U$167,$166:$166,0),1,1)&amp;":"&amp;ADDRESS(ROW(U287),COLUMN(U287)-1,1,1),TRUE))&gt;0,"",
                    IF(COUNTIF(INDIRECT(ADDRESS(ROW(U287),MATCH(U$167,$166:$166,0),1,1)&amp;":"&amp;ADDRESS(ROW(U287),COLUMN(U287)-1,1,1),TRUE),"OK")&gt;0,"OK","NOK")),
              IF(U$8&gt;=VLOOKUP($A287,'2.2'!$D:$O,5,FALSE),"OK","NOK")),
         "")</f>
        <v/>
      </c>
      <c r="V287" s="1156" t="str">
        <f ca="1">IF(intern2!W123&gt;0,
        IF(V$166="X",
              IF(COUNTBLANK(INDIRECT(ADDRESS(ROW(V287),MATCH(V$167,$166:$166,0),1,1)&amp;":"&amp;ADDRESS(ROW(V287),COLUMN(V287)-1,1,1),TRUE))&gt;0,"",
                    IF(COUNTIF(INDIRECT(ADDRESS(ROW(V287),MATCH(V$167,$166:$166,0),1,1)&amp;":"&amp;ADDRESS(ROW(V287),COLUMN(V287)-1,1,1),TRUE),"OK")&gt;0,"OK","NOK")),
              IF(V$8&gt;=VLOOKUP($A287,'2.2'!$D:$O,5,FALSE),"OK","NOK")),
         "")</f>
        <v/>
      </c>
      <c r="W287" s="1156" t="str">
        <f ca="1">IF(intern2!X123&gt;0,
        IF(W$166="X",
              IF(COUNTBLANK(INDIRECT(ADDRESS(ROW(W287),MATCH(W$167,$166:$166,0),1,1)&amp;":"&amp;ADDRESS(ROW(W287),COLUMN(W287)-1,1,1),TRUE))&gt;0,"",
                    IF(COUNTIF(INDIRECT(ADDRESS(ROW(W287),MATCH(W$167,$166:$166,0),1,1)&amp;":"&amp;ADDRESS(ROW(W287),COLUMN(W287)-1,1,1),TRUE),"OK")&gt;0,"OK","NOK")),
              IF(W$8&gt;=VLOOKUP($A287,'2.2'!$D:$O,5,FALSE),"OK","NOK")),
         "")</f>
        <v/>
      </c>
      <c r="X287" s="1156" t="str">
        <f ca="1">IF(intern2!Y123&gt;0,
        IF(X$166="X",
              IF(COUNTBLANK(INDIRECT(ADDRESS(ROW(X287),MATCH(X$167,$166:$166,0),1,1)&amp;":"&amp;ADDRESS(ROW(X287),COLUMN(X287)-1,1,1),TRUE))&gt;0,"",
                    IF(COUNTIF(INDIRECT(ADDRESS(ROW(X287),MATCH(X$167,$166:$166,0),1,1)&amp;":"&amp;ADDRESS(ROW(X287),COLUMN(X287)-1,1,1),TRUE),"OK")&gt;0,"OK","NOK")),
              IF(X$8&gt;=VLOOKUP($A287,'2.2'!$D:$O,5,FALSE),"OK","NOK")),
         "")</f>
        <v/>
      </c>
      <c r="Y287" s="1170" t="str">
        <f ca="1">IF(intern2!Z123&gt;0,
        IF(Y$166="X",
              IF(COUNTBLANK(INDIRECT(ADDRESS(ROW(Y287),MATCH(Y$167,$166:$166,0),1,1)&amp;":"&amp;ADDRESS(ROW(Y287),COLUMN(Y287)-1,1,1),TRUE))&gt;0,"",
                    IF(COUNTIF(INDIRECT(ADDRESS(ROW(Y287),MATCH(Y$167,$166:$166,0),1,1)&amp;":"&amp;ADDRESS(ROW(Y287),COLUMN(Y287)-1,1,1),TRUE),"OK")&gt;0,"OK","NOK")),
              IF(Y$8&gt;=VLOOKUP($A287,'2.2'!$D:$O,5,FALSE),"OK","NOK")),
         "")</f>
        <v/>
      </c>
      <c r="Z287" s="1269" t="str">
        <f ca="1">IF(intern2!AA123&gt;0,
        IF(Z$166="X",
              IF(COUNTBLANK(INDIRECT(ADDRESS(ROW(Z287),MATCH(Z$167,$166:$166,0),1,1)&amp;":"&amp;ADDRESS(ROW(Z287),COLUMN(Z287)-1,1,1),TRUE))&gt;0,"",
                    IF(COUNTIF(INDIRECT(ADDRESS(ROW(Z287),MATCH(Z$167,$166:$166,0),1,1)&amp;":"&amp;ADDRESS(ROW(Z287),COLUMN(Z287)-1,1,1),TRUE),"OK")&gt;0,"OK","NOK")),
              IF(Z$8&gt;=VLOOKUP($A287,'2.2'!$D:$O,5,FALSE),"OK","NOK")),
         "")</f>
        <v/>
      </c>
      <c r="AA287" s="1156" t="str">
        <f ca="1">IF(intern2!AB123&gt;0,
        IF(AA$166="X",
              IF(COUNTBLANK(INDIRECT(ADDRESS(ROW(AA287),MATCH(AA$167,$166:$166,0),1,1)&amp;":"&amp;ADDRESS(ROW(AA287),COLUMN(AA287)-1,1,1),TRUE))&gt;0,"",
                    IF(COUNTIF(INDIRECT(ADDRESS(ROW(AA287),MATCH(AA$167,$166:$166,0),1,1)&amp;":"&amp;ADDRESS(ROW(AA287),COLUMN(AA287)-1,1,1),TRUE),"OK")&gt;0,"OK","NOK")),
              IF(AA$8&gt;=VLOOKUP($A287,'2.2'!$D:$O,5,FALSE),"OK","NOK")),
         "")</f>
        <v/>
      </c>
      <c r="AB287" s="1156" t="str">
        <f ca="1">IF(intern2!AC123&gt;0,
        IF(AB$166="X",
              IF(COUNTBLANK(INDIRECT(ADDRESS(ROW(AB287),MATCH(AB$167,$166:$166,0),1,1)&amp;":"&amp;ADDRESS(ROW(AB287),COLUMN(AB287)-1,1,1),TRUE))&gt;0,"",
                    IF(COUNTIF(INDIRECT(ADDRESS(ROW(AB287),MATCH(AB$167,$166:$166,0),1,1)&amp;":"&amp;ADDRESS(ROW(AB287),COLUMN(AB287)-1,1,1),TRUE),"OK")&gt;0,"OK","NOK")),
              IF(AB$8&gt;=VLOOKUP($A287,'2.2'!$D:$O,5,FALSE),"OK","NOK")),
         "")</f>
        <v/>
      </c>
      <c r="AC287" s="1156" t="str">
        <f ca="1">IF(intern2!AD123&gt;0,
        IF(AC$166="X",
              IF(COUNTBLANK(INDIRECT(ADDRESS(ROW(AC287),MATCH(AC$167,$166:$166,0),1,1)&amp;":"&amp;ADDRESS(ROW(AC287),COLUMN(AC287)-1,1,1),TRUE))&gt;0,"",
                    IF(COUNTIF(INDIRECT(ADDRESS(ROW(AC287),MATCH(AC$167,$166:$166,0),1,1)&amp;":"&amp;ADDRESS(ROW(AC287),COLUMN(AC287)-1,1,1),TRUE),"OK")&gt;0,"OK","NOK")),
              IF(AC$8&gt;=VLOOKUP($A287,'2.2'!$D:$O,5,FALSE),"OK","NOK")),
         "")</f>
        <v/>
      </c>
      <c r="AD287" s="1156" t="str">
        <f ca="1">IF(intern2!AE123&gt;0,
        IF(AD$166="X",
              IF(COUNTBLANK(INDIRECT(ADDRESS(ROW(AD287),MATCH(AD$167,$166:$166,0),1,1)&amp;":"&amp;ADDRESS(ROW(AD287),COLUMN(AD287)-1,1,1),TRUE))&gt;0,"",
                    IF(COUNTIF(INDIRECT(ADDRESS(ROW(AD287),MATCH(AD$167,$166:$166,0),1,1)&amp;":"&amp;ADDRESS(ROW(AD287),COLUMN(AD287)-1,1,1),TRUE),"OK")&gt;0,"OK","NOK")),
              IF(AD$8&gt;=VLOOKUP($A287,'2.2'!$D:$O,5,FALSE),"OK","NOK")),
         "")</f>
        <v/>
      </c>
      <c r="AE287" s="1160" t="str">
        <f ca="1">IF(intern2!AF123&gt;0,
        IF(AE$166="X",
              IF(COUNTBLANK(INDIRECT(ADDRESS(ROW(AE287),MATCH(AE$167,$166:$166,0),1,1)&amp;":"&amp;ADDRESS(ROW(AE287),COLUMN(AE287)-1,1,1),TRUE))&gt;0,"",
                    IF(COUNTIF(INDIRECT(ADDRESS(ROW(AE287),MATCH(AE$167,$166:$166,0),1,1)&amp;":"&amp;ADDRESS(ROW(AE287),COLUMN(AE287)-1,1,1),TRUE),"OK")&gt;0,"OK","NOK")),
              IF(AE$8&gt;=VLOOKUP($A287,'2.2'!$D:$O,5,FALSE),"OK","NOK")),
         "")</f>
        <v/>
      </c>
      <c r="AF287" s="1269" t="str">
        <f ca="1">IF(intern2!AG123&gt;0,
        IF(AF$166="X",
              IF(COUNTBLANK(INDIRECT(ADDRESS(ROW(AF287),MATCH(AF$167,$166:$166,0),1,1)&amp;":"&amp;ADDRESS(ROW(AF287),COLUMN(AF287)-1,1,1),TRUE))&gt;0,"",
                    IF(COUNTIF(INDIRECT(ADDRESS(ROW(AF287),MATCH(AF$167,$166:$166,0),1,1)&amp;":"&amp;ADDRESS(ROW(AF287),COLUMN(AF287)-1,1,1),TRUE),"OK")&gt;0,"OK","NOK")),
              IF(AF$8&gt;=VLOOKUP($A287,'2.2'!$D:$O,5,FALSE),"OK","NOK")),
         "")</f>
        <v/>
      </c>
      <c r="AG287" s="1160" t="str">
        <f ca="1">IF(intern2!AH123&gt;0,
        IF(AG$166="X",
              IF(COUNTBLANK(INDIRECT(ADDRESS(ROW(AG287),MATCH(AG$167,$166:$166,0),1,1)&amp;":"&amp;ADDRESS(ROW(AG287),COLUMN(AG287)-1,1,1),TRUE))&gt;0,"",
                    IF(COUNTIF(INDIRECT(ADDRESS(ROW(AG287),MATCH(AG$167,$166:$166,0),1,1)&amp;":"&amp;ADDRESS(ROW(AG287),COLUMN(AG287)-1,1,1),TRUE),"OK")&gt;0,"OK","NOK")),
              IF(AG$8&gt;=VLOOKUP($A287,'2.2'!$D:$O,5,FALSE),"OK","NOK")),
         "")</f>
        <v/>
      </c>
      <c r="AH287" s="1160" t="str">
        <f ca="1">IF(intern2!AI123&gt;0,
        IF(AH$166="X",
              IF(COUNTBLANK(INDIRECT(ADDRESS(ROW(AH287),MATCH(AH$167,$166:$166,0),1,1)&amp;":"&amp;ADDRESS(ROW(AH287),COLUMN(AH287)-1,1,1),TRUE))&gt;0,"",
                    IF(COUNTIF(INDIRECT(ADDRESS(ROW(AH287),MATCH(AH$167,$166:$166,0),1,1)&amp;":"&amp;ADDRESS(ROW(AH287),COLUMN(AH287)-1,1,1),TRUE),"OK")&gt;0,"OK","NOK")),
              IF(AH$8&gt;=VLOOKUP($A287,'2.2'!$D:$O,5,FALSE),"OK","NOK")),
         "")</f>
        <v/>
      </c>
      <c r="AI287" s="1156" t="str">
        <f ca="1">IF(intern2!AJ123&gt;0,
        IF(AI$166="X",
              IF(COUNTBLANK(INDIRECT(ADDRESS(ROW(AI287),MATCH(AI$167,$166:$166,0),1,1)&amp;":"&amp;ADDRESS(ROW(AI287),COLUMN(AI287)-1,1,1),TRUE))&gt;0,"",
                    IF(COUNTIF(INDIRECT(ADDRESS(ROW(AI287),MATCH(AI$167,$166:$166,0),1,1)&amp;":"&amp;ADDRESS(ROW(AI287),COLUMN(AI287)-1,1,1),TRUE),"OK")&gt;0,"OK","NOK")),
              IF(AI$8&gt;=VLOOKUP($A287,'2.2'!$D:$O,5,FALSE),"OK","NOK")),
         "")</f>
        <v/>
      </c>
      <c r="AJ287" s="1156" t="str">
        <f ca="1">IF(intern2!AK123&gt;0,
        IF(AJ$166="X",
              IF(COUNTBLANK(INDIRECT(ADDRESS(ROW(AJ287),MATCH(AJ$167,$166:$166,0),1,1)&amp;":"&amp;ADDRESS(ROW(AJ287),COLUMN(AJ287)-1,1,1),TRUE))&gt;0,"",
                    IF(COUNTIF(INDIRECT(ADDRESS(ROW(AJ287),MATCH(AJ$167,$166:$166,0),1,1)&amp;":"&amp;ADDRESS(ROW(AJ287),COLUMN(AJ287)-1,1,1),TRUE),"OK")&gt;0,"OK","NOK")),
              IF(AJ$8&gt;=VLOOKUP($A287,'2.2'!$D:$O,5,FALSE),"OK","NOK")),
         "")</f>
        <v/>
      </c>
      <c r="AK287" s="1156" t="str">
        <f ca="1">IF(intern2!AL123&gt;0,
        IF(AK$166="X",
              IF(COUNTBLANK(INDIRECT(ADDRESS(ROW(AK287),MATCH(AK$167,$166:$166,0),1,1)&amp;":"&amp;ADDRESS(ROW(AK287),COLUMN(AK287)-1,1,1),TRUE))&gt;0,"",
                    IF(COUNTIF(INDIRECT(ADDRESS(ROW(AK287),MATCH(AK$167,$166:$166,0),1,1)&amp;":"&amp;ADDRESS(ROW(AK287),COLUMN(AK287)-1,1,1),TRUE),"OK")&gt;0,"OK","NOK")),
              IF(AK$8&gt;=VLOOKUP($A287,'2.2'!$D:$O,5,FALSE),"OK","NOK")),
         "")</f>
        <v/>
      </c>
      <c r="AL287" s="1156" t="str">
        <f ca="1">IF(intern2!AM123&gt;0,
        IF(AL$166="X",
              IF(COUNTBLANK(INDIRECT(ADDRESS(ROW(AL287),MATCH(AL$167,$166:$166,0),1,1)&amp;":"&amp;ADDRESS(ROW(AL287),COLUMN(AL287)-1,1,1),TRUE))&gt;0,"",
                    IF(COUNTIF(INDIRECT(ADDRESS(ROW(AL287),MATCH(AL$167,$166:$166,0),1,1)&amp;":"&amp;ADDRESS(ROW(AL287),COLUMN(AL287)-1,1,1),TRUE),"OK")&gt;0,"OK","NOK")),
              IF(AL$8&gt;=VLOOKUP($A287,'2.2'!$D:$O,5,FALSE),"OK","NOK")),
         "")</f>
        <v/>
      </c>
      <c r="AM287" s="1269" t="str">
        <f ca="1">IF(intern2!AN123&gt;0,
        IF(AM$166="X",
              IF(COUNTBLANK(INDIRECT(ADDRESS(ROW(AM287),MATCH(AM$167,$166:$166,0),1,1)&amp;":"&amp;ADDRESS(ROW(AM287),COLUMN(AM287)-1,1,1),TRUE))&gt;0,"",
                    IF(COUNTIF(INDIRECT(ADDRESS(ROW(AM287),MATCH(AM$167,$166:$166,0),1,1)&amp;":"&amp;ADDRESS(ROW(AM287),COLUMN(AM287)-1,1,1),TRUE),"OK")&gt;0,"OK","NOK")),
              IF(AM$8&gt;=VLOOKUP($A287,'2.2'!$D:$O,5,FALSE),"OK","NOK")),
         "")</f>
        <v/>
      </c>
      <c r="AN287" s="1170" t="str">
        <f ca="1">IF(intern2!AO123&gt;0,
        IF(AN$166="X",
              IF(COUNTBLANK(INDIRECT(ADDRESS(ROW(AN287),MATCH(AN$167,$166:$166,0),1,1)&amp;":"&amp;ADDRESS(ROW(AN287),COLUMN(AN287)-1,1,1),TRUE))&gt;0,"",
                    IF(COUNTIF(INDIRECT(ADDRESS(ROW(AN287),MATCH(AN$167,$166:$166,0),1,1)&amp;":"&amp;ADDRESS(ROW(AN287),COLUMN(AN287)-1,1,1),TRUE),"OK")&gt;0,"OK","NOK")),
              IF(AN$8&gt;=VLOOKUP($A287,'2.2'!$D:$O,5,FALSE),"OK","NOK")),
         "")</f>
        <v/>
      </c>
      <c r="AO287" s="1156" t="str">
        <f ca="1">IF(intern2!AP123&gt;0,
        IF(AO$166="X",
              IF(COUNTBLANK(INDIRECT(ADDRESS(ROW(AO287),MATCH(AO$167,$166:$166,0),1,1)&amp;":"&amp;ADDRESS(ROW(AO287),COLUMN(AO287)-1,1,1),TRUE))&gt;0,"",
                    IF(COUNTIF(INDIRECT(ADDRESS(ROW(AO287),MATCH(AO$167,$166:$166,0),1,1)&amp;":"&amp;ADDRESS(ROW(AO287),COLUMN(AO287)-1,1,1),TRUE),"OK")&gt;0,"OK","NOK")),
              IF(AO$8&gt;=VLOOKUP($A287,'2.2'!$D:$O,5,FALSE),"OK","NOK")),
         "")</f>
        <v/>
      </c>
      <c r="AP287" s="1156" t="str">
        <f ca="1">IF(intern2!AQ123&gt;0,
        IF(AP$166="X",
              IF(COUNTBLANK(INDIRECT(ADDRESS(ROW(AP287),MATCH(AP$167,$166:$166,0),1,1)&amp;":"&amp;ADDRESS(ROW(AP287),COLUMN(AP287)-1,1,1),TRUE))&gt;0,"",
                    IF(COUNTIF(INDIRECT(ADDRESS(ROW(AP287),MATCH(AP$167,$166:$166,0),1,1)&amp;":"&amp;ADDRESS(ROW(AP287),COLUMN(AP287)-1,1,1),TRUE),"OK")&gt;0,"OK","NOK")),
              IF(AP$8&gt;=VLOOKUP($A287,'2.2'!$D:$O,5,FALSE),"OK","NOK")),
         "")</f>
        <v/>
      </c>
      <c r="AQ287" s="1269" t="str">
        <f ca="1">IF(intern2!AR123&gt;0,
        IF(AQ$166="X",
              IF(COUNTBLANK(INDIRECT(ADDRESS(ROW(AQ287),MATCH(AQ$167,$166:$166,0),1,1)&amp;":"&amp;ADDRESS(ROW(AQ287),COLUMN(AQ287)-1,1,1),TRUE))&gt;0,"",
                    IF(COUNTIF(INDIRECT(ADDRESS(ROW(AQ287),MATCH(AQ$167,$166:$166,0),1,1)&amp;":"&amp;ADDRESS(ROW(AQ287),COLUMN(AQ287)-1,1,1),TRUE),"OK")&gt;0,"OK","NOK")),
              IF(AQ$8&gt;=VLOOKUP($A287,'2.2'!$D:$O,5,FALSE),"OK","NOK")),
         "")</f>
        <v/>
      </c>
      <c r="AR287" s="1156" t="str">
        <f ca="1">IF(intern2!AS123&gt;0,
        IF(AR$166="X",
              IF(COUNTBLANK(INDIRECT(ADDRESS(ROW(AR287),MATCH(AR$167,$166:$166,0),1,1)&amp;":"&amp;ADDRESS(ROW(AR287),COLUMN(AR287)-1,1,1),TRUE))&gt;0,"",
                    IF(COUNTIF(INDIRECT(ADDRESS(ROW(AR287),MATCH(AR$167,$166:$166,0),1,1)&amp;":"&amp;ADDRESS(ROW(AR287),COLUMN(AR287)-1,1,1),TRUE),"OK")&gt;0,"OK","NOK")),
              IF(AR$8&gt;=VLOOKUP($A287,'2.2'!$D:$O,5,FALSE),"OK","NOK")),
         "")</f>
        <v/>
      </c>
      <c r="AS287" s="1156" t="str">
        <f ca="1">IF(intern2!AT123&gt;0,
        IF(AS$166="X",
              IF(COUNTBLANK(INDIRECT(ADDRESS(ROW(AS287),MATCH(AS$167,$166:$166,0),1,1)&amp;":"&amp;ADDRESS(ROW(AS287),COLUMN(AS287)-1,1,1),TRUE))&gt;0,"",
                    IF(COUNTIF(INDIRECT(ADDRESS(ROW(AS287),MATCH(AS$167,$166:$166,0),1,1)&amp;":"&amp;ADDRESS(ROW(AS287),COLUMN(AS287)-1,1,1),TRUE),"OK")&gt;0,"OK","NOK")),
              IF(AS$8&gt;=VLOOKUP($A287,'2.2'!$D:$O,5,FALSE),"OK","NOK")),
         "")</f>
        <v/>
      </c>
      <c r="AT287" s="1269" t="str">
        <f ca="1">IF(intern2!AU123&gt;0,
        IF(AT$166="X",
              IF(COUNTBLANK(INDIRECT(ADDRESS(ROW(AT287),MATCH(AT$167,$166:$166,0),1,1)&amp;":"&amp;ADDRESS(ROW(AT287),COLUMN(AT287)-1,1,1),TRUE))&gt;0,"",
                    IF(COUNTIF(INDIRECT(ADDRESS(ROW(AT287),MATCH(AT$167,$166:$166,0),1,1)&amp;":"&amp;ADDRESS(ROW(AT287),COLUMN(AT287)-1,1,1),TRUE),"OK")&gt;0,"OK","NOK")),
              IF(AT$8&gt;=VLOOKUP($A287,'2.2'!$D:$O,5,FALSE),"OK","NOK")),
         "")</f>
        <v/>
      </c>
      <c r="AU287" s="1156" t="str">
        <f ca="1">IF(intern2!AV123&gt;0,
        IF(AU$166="X",
              IF(COUNTBLANK(INDIRECT(ADDRESS(ROW(AU287),MATCH(AU$167,$166:$166,0),1,1)&amp;":"&amp;ADDRESS(ROW(AU287),COLUMN(AU287)-1,1,1),TRUE))&gt;0,"",
                    IF(COUNTIF(INDIRECT(ADDRESS(ROW(AU287),MATCH(AU$167,$166:$166,0),1,1)&amp;":"&amp;ADDRESS(ROW(AU287),COLUMN(AU287)-1,1,1),TRUE),"OK")&gt;0,"OK","NOK")),
              IF(AU$8&gt;=VLOOKUP($A287,'2.2'!$D:$O,5,FALSE),"OK","NOK")),
         "")</f>
        <v/>
      </c>
      <c r="AV287" s="1156" t="str">
        <f ca="1">IF(intern2!AW123&gt;0,
        IF(AV$166="X",
              IF(COUNTBLANK(INDIRECT(ADDRESS(ROW(AV287),MATCH(AV$167,$166:$166,0),1,1)&amp;":"&amp;ADDRESS(ROW(AV287),COLUMN(AV287)-1,1,1),TRUE))&gt;0,"",
                    IF(COUNTIF(INDIRECT(ADDRESS(ROW(AV287),MATCH(AV$167,$166:$166,0),1,1)&amp;":"&amp;ADDRESS(ROW(AV287),COLUMN(AV287)-1,1,1),TRUE),"OK")&gt;0,"OK","NOK")),
              IF(AV$8&gt;=VLOOKUP($A287,'2.2'!$D:$O,5,FALSE),"OK","NOK")),
         "")</f>
        <v/>
      </c>
      <c r="AW287" s="1156" t="str">
        <f ca="1">IF(intern2!AX123&gt;0,
        IF(AW$166="X",
              IF(COUNTBLANK(INDIRECT(ADDRESS(ROW(AW287),MATCH(AW$167,$166:$166,0),1,1)&amp;":"&amp;ADDRESS(ROW(AW287),COLUMN(AW287)-1,1,1),TRUE))&gt;0,"",
                    IF(COUNTIF(INDIRECT(ADDRESS(ROW(AW287),MATCH(AW$167,$166:$166,0),1,1)&amp;":"&amp;ADDRESS(ROW(AW287),COLUMN(AW287)-1,1,1),TRUE),"OK")&gt;0,"OK","NOK")),
              IF(AW$8&gt;=VLOOKUP($A287,'2.2'!$D:$O,5,FALSE),"OK","NOK")),
         "")</f>
        <v/>
      </c>
      <c r="AX287" s="1156" t="str">
        <f ca="1">IF(intern2!AY123&gt;0,
        IF(AX$166="X",
              IF(COUNTBLANK(INDIRECT(ADDRESS(ROW(AX287),MATCH(AX$167,$166:$166,0),1,1)&amp;":"&amp;ADDRESS(ROW(AX287),COLUMN(AX287)-1,1,1),TRUE))&gt;0,"",
                    IF(COUNTIF(INDIRECT(ADDRESS(ROW(AX287),MATCH(AX$167,$166:$166,0),1,1)&amp;":"&amp;ADDRESS(ROW(AX287),COLUMN(AX287)-1,1,1),TRUE),"OK")&gt;0,"OK","NOK")),
              IF(AX$8&gt;=VLOOKUP($A287,'2.2'!$D:$O,5,FALSE),"OK","NOK")),
         "")</f>
        <v/>
      </c>
      <c r="AY287" s="1156" t="str">
        <f ca="1">IF(intern2!AZ123&gt;0,
        IF(AY$166="X",
              IF(COUNTBLANK(INDIRECT(ADDRESS(ROW(AY287),MATCH(AY$167,$166:$166,0),1,1)&amp;":"&amp;ADDRESS(ROW(AY287),COLUMN(AY287)-1,1,1),TRUE))&gt;0,"",
                    IF(COUNTIF(INDIRECT(ADDRESS(ROW(AY287),MATCH(AY$167,$166:$166,0),1,1)&amp;":"&amp;ADDRESS(ROW(AY287),COLUMN(AY287)-1,1,1),TRUE),"OK")&gt;0,"OK","NOK")),
              IF(AY$8&gt;=VLOOKUP($A287,'2.2'!$D:$O,5,FALSE),"OK","NOK")),
         "")</f>
        <v/>
      </c>
      <c r="AZ287" s="1269" t="str">
        <f ca="1">IF(intern2!BA123&gt;0,
        IF(AZ$166="X",
              IF(COUNTBLANK(INDIRECT(ADDRESS(ROW(AZ287),MATCH(AZ$167,$166:$166,0),1,1)&amp;":"&amp;ADDRESS(ROW(AZ287),COLUMN(AZ287)-1,1,1),TRUE))&gt;0,"",
                    IF(COUNTIF(INDIRECT(ADDRESS(ROW(AZ287),MATCH(AZ$167,$166:$166,0),1,1)&amp;":"&amp;ADDRESS(ROW(AZ287),COLUMN(AZ287)-1,1,1),TRUE),"OK")&gt;0,"OK","NOK")),
              IF(AZ$8&gt;=VLOOKUP($A287,'2.2'!$D:$O,5,FALSE),"OK","NOK")),
         "")</f>
        <v/>
      </c>
      <c r="BA287" s="1156" t="str">
        <f ca="1">IF(intern2!BB123&gt;0,
        IF(BA$166="X",
              IF(COUNTBLANK(INDIRECT(ADDRESS(ROW(BA287),MATCH(BA$167,$166:$166,0),1,1)&amp;":"&amp;ADDRESS(ROW(BA287),COLUMN(BA287)-1,1,1),TRUE))&gt;0,"",
                    IF(COUNTIF(INDIRECT(ADDRESS(ROW(BA287),MATCH(BA$167,$166:$166,0),1,1)&amp;":"&amp;ADDRESS(ROW(BA287),COLUMN(BA287)-1,1,1),TRUE),"OK")&gt;0,"OK","NOK")),
              IF(BA$8&gt;=VLOOKUP($A287,'2.2'!$D:$O,5,FALSE),"OK","NOK")),
         "")</f>
        <v/>
      </c>
      <c r="BB287" s="1156" t="str">
        <f ca="1">IF(intern2!BC123&gt;0,
        IF(BB$166="X",
              IF(COUNTBLANK(INDIRECT(ADDRESS(ROW(BB287),MATCH(BB$167,$166:$166,0),1,1)&amp;":"&amp;ADDRESS(ROW(BB287),COLUMN(BB287)-1,1,1),TRUE))&gt;0,"",
                    IF(COUNTIF(INDIRECT(ADDRESS(ROW(BB287),MATCH(BB$167,$166:$166,0),1,1)&amp;":"&amp;ADDRESS(ROW(BB287),COLUMN(BB287)-1,1,1),TRUE),"OK")&gt;0,"OK","NOK")),
              IF(BB$8&gt;=VLOOKUP($A287,'2.2'!$D:$O,5,FALSE),"OK","NOK")),
         "")</f>
        <v/>
      </c>
      <c r="BC287" s="1156" t="str">
        <f ca="1">IF(intern2!BD123&gt;0,
        IF(BC$166="X",
              IF(COUNTBLANK(INDIRECT(ADDRESS(ROW(BC287),MATCH(BC$167,$166:$166,0),1,1)&amp;":"&amp;ADDRESS(ROW(BC287),COLUMN(BC287)-1,1,1),TRUE))&gt;0,"",
                    IF(COUNTIF(INDIRECT(ADDRESS(ROW(BC287),MATCH(BC$167,$166:$166,0),1,1)&amp;":"&amp;ADDRESS(ROW(BC287),COLUMN(BC287)-1,1,1),TRUE),"OK")&gt;0,"OK","NOK")),
              IF(BC$8&gt;=VLOOKUP($A287,'2.2'!$D:$O,5,FALSE),"OK","NOK")),
         "")</f>
        <v/>
      </c>
      <c r="BD287" s="1156" t="str">
        <f ca="1">IF(intern2!BE123&gt;0,
        IF(BD$166="X",
              IF(COUNTBLANK(INDIRECT(ADDRESS(ROW(BD287),MATCH(BD$167,$166:$166,0),1,1)&amp;":"&amp;ADDRESS(ROW(BD287),COLUMN(BD287)-1,1,1),TRUE))&gt;0,"",
                    IF(COUNTIF(INDIRECT(ADDRESS(ROW(BD287),MATCH(BD$167,$166:$166,0),1,1)&amp;":"&amp;ADDRESS(ROW(BD287),COLUMN(BD287)-1,1,1),TRUE),"OK")&gt;0,"OK","NOK")),
              IF(BD$8&gt;=VLOOKUP($A287,'2.2'!$D:$O,5,FALSE),"OK","NOK")),
         "")</f>
        <v/>
      </c>
      <c r="BE287" s="1156" t="str">
        <f ca="1">IF(intern2!BF123&gt;0,
        IF(BE$166="X",
              IF(COUNTBLANK(INDIRECT(ADDRESS(ROW(BE287),MATCH(BE$167,$166:$166,0),1,1)&amp;":"&amp;ADDRESS(ROW(BE287),COLUMN(BE287)-1,1,1),TRUE))&gt;0,"",
                    IF(COUNTIF(INDIRECT(ADDRESS(ROW(BE287),MATCH(BE$167,$166:$166,0),1,1)&amp;":"&amp;ADDRESS(ROW(BE287),COLUMN(BE287)-1,1,1),TRUE),"OK")&gt;0,"OK","NOK")),
              IF(BE$8&gt;=VLOOKUP($A287,'2.2'!$D:$O,5,FALSE),"OK","NOK")),
         "")</f>
        <v/>
      </c>
      <c r="BF287" s="1170" t="str">
        <f ca="1">IF(intern2!BG123&gt;0,
        IF(BF$166="X",
              IF(COUNTBLANK(INDIRECT(ADDRESS(ROW(BF287),MATCH(BF$167,$166:$166,0),1,1)&amp;":"&amp;ADDRESS(ROW(BF287),COLUMN(BF287)-1,1,1),TRUE))&gt;0,"",
                    IF(COUNTIF(INDIRECT(ADDRESS(ROW(BF287),MATCH(BF$167,$166:$166,0),1,1)&amp;":"&amp;ADDRESS(ROW(BF287),COLUMN(BF287)-1,1,1),TRUE),"OK")&gt;0,"OK","NOK")),
              IF(BF$8&gt;=VLOOKUP($A287,'2.2'!$D:$O,5,FALSE),"OK","NOK")),
         "")</f>
        <v/>
      </c>
      <c r="BG287" s="1269" t="str">
        <f ca="1">IF(intern2!BH123&gt;0,
        IF(BG$166="X",
              IF(COUNTBLANK(INDIRECT(ADDRESS(ROW(BG287),MATCH(BG$167,$166:$166,0),1,1)&amp;":"&amp;ADDRESS(ROW(BG287),COLUMN(BG287)-1,1,1),TRUE))&gt;0,"",
                    IF(COUNTIF(INDIRECT(ADDRESS(ROW(BG287),MATCH(BG$167,$166:$166,0),1,1)&amp;":"&amp;ADDRESS(ROW(BG287),COLUMN(BG287)-1,1,1),TRUE),"OK")&gt;0,"OK","NOK")),
              IF(BG$8&gt;=VLOOKUP($A287,'2.2'!$D:$O,5,FALSE),"OK","NOK")),
         "")</f>
        <v/>
      </c>
      <c r="BH287" s="1176" t="str">
        <f t="shared" ca="1" si="77"/>
        <v>NOK</v>
      </c>
      <c r="BI287" s="1176"/>
    </row>
    <row r="288" spans="1:61" x14ac:dyDescent="0.25">
      <c r="A288" s="716" t="str">
        <f t="shared" ref="A288:B288" si="132">+A128</f>
        <v>RHE1</v>
      </c>
      <c r="B288" s="1157" t="str">
        <f t="shared" si="132"/>
        <v>Reumatologia</v>
      </c>
      <c r="C288" s="1156" t="str">
        <f ca="1">IF(intern2!D124&gt;0,
        IF(C$166="X",
              IF(COUNTBLANK(INDIRECT(ADDRESS(ROW(C288),MATCH(C$167,$166:$166,0),1,1)&amp;":"&amp;ADDRESS(ROW(C288),COLUMN(C288)-1,1,1),TRUE))&gt;0,"",
                    IF(COUNTIF(INDIRECT(ADDRESS(ROW(C288),MATCH(C$167,$166:$166,0),1,1)&amp;":"&amp;ADDRESS(ROW(C288),COLUMN(C288)-1,1,1),TRUE),"OK")&gt;0,"OK","NOK")),
              IF(C$8&gt;=VLOOKUP($A288,'2.2'!$D:$O,5,FALSE),"OK","NOK")),
         "")</f>
        <v/>
      </c>
      <c r="D288" s="1156" t="str">
        <f ca="1">IF(intern2!E124&gt;0,
        IF(D$166="X",
              IF(COUNTBLANK(INDIRECT(ADDRESS(ROW(D288),MATCH(D$167,$166:$166,0),1,1)&amp;":"&amp;ADDRESS(ROW(D288),COLUMN(D288)-1,1,1),TRUE))&gt;0,"",
                    IF(COUNTIF(INDIRECT(ADDRESS(ROW(D288),MATCH(D$167,$166:$166,0),1,1)&amp;":"&amp;ADDRESS(ROW(D288),COLUMN(D288)-1,1,1),TRUE),"OK")&gt;0,"OK","NOK")),
              IF(D$8&gt;=VLOOKUP($A288,'2.2'!$D:$O,5,FALSE),"OK","NOK")),
         "")</f>
        <v/>
      </c>
      <c r="E288" s="1156" t="str">
        <f ca="1">IF(intern2!F124&gt;0,
        IF(E$166="X",
              IF(COUNTBLANK(INDIRECT(ADDRESS(ROW(E288),MATCH(E$167,$166:$166,0),1,1)&amp;":"&amp;ADDRESS(ROW(E288),COLUMN(E288)-1,1,1),TRUE))&gt;0,"",
                    IF(COUNTIF(INDIRECT(ADDRESS(ROW(E288),MATCH(E$167,$166:$166,0),1,1)&amp;":"&amp;ADDRESS(ROW(E288),COLUMN(E288)-1,1,1),TRUE),"OK")&gt;0,"OK","NOK")),
              IF(E$8&gt;=VLOOKUP($A288,'2.2'!$D:$O,5,FALSE),"OK","NOK")),
         "")</f>
        <v/>
      </c>
      <c r="F288" s="1156" t="str">
        <f ca="1">IF(intern2!G124&gt;0,
        IF(F$166="X",
              IF(COUNTBLANK(INDIRECT(ADDRESS(ROW(F288),MATCH(F$167,$166:$166,0),1,1)&amp;":"&amp;ADDRESS(ROW(F288),COLUMN(F288)-1,1,1),TRUE))&gt;0,"",
                    IF(COUNTIF(INDIRECT(ADDRESS(ROW(F288),MATCH(F$167,$166:$166,0),1,1)&amp;":"&amp;ADDRESS(ROW(F288),COLUMN(F288)-1,1,1),TRUE),"OK")&gt;0,"OK","NOK")),
              IF(F$8&gt;=VLOOKUP($A288,'2.2'!$D:$O,5,FALSE),"OK","NOK")),
         "")</f>
        <v/>
      </c>
      <c r="G288" s="1156" t="str">
        <f ca="1">IF(intern2!H124&gt;0,
        IF(G$166="X",
              IF(COUNTBLANK(INDIRECT(ADDRESS(ROW(G288),MATCH(G$167,$166:$166,0),1,1)&amp;":"&amp;ADDRESS(ROW(G288),COLUMN(G288)-1,1,1),TRUE))&gt;0,"",
                    IF(COUNTIF(INDIRECT(ADDRESS(ROW(G288),MATCH(G$167,$166:$166,0),1,1)&amp;":"&amp;ADDRESS(ROW(G288),COLUMN(G288)-1,1,1),TRUE),"OK")&gt;0,"OK","NOK")),
              IF(G$8&gt;=VLOOKUP($A288,'2.2'!$D:$O,5,FALSE),"OK","NOK")),
         "")</f>
        <v/>
      </c>
      <c r="H288" s="1156" t="str">
        <f ca="1">IF(intern2!I124&gt;0,
        IF(H$166="X",
              IF(COUNTBLANK(INDIRECT(ADDRESS(ROW(H288),MATCH(H$167,$166:$166,0),1,1)&amp;":"&amp;ADDRESS(ROW(H288),COLUMN(H288)-1,1,1),TRUE))&gt;0,"",
                    IF(COUNTIF(INDIRECT(ADDRESS(ROW(H288),MATCH(H$167,$166:$166,0),1,1)&amp;":"&amp;ADDRESS(ROW(H288),COLUMN(H288)-1,1,1),TRUE),"OK")&gt;0,"OK","NOK")),
              IF(H$8&gt;=VLOOKUP($A288,'2.2'!$D:$O,5,FALSE),"OK","NOK")),
         "")</f>
        <v/>
      </c>
      <c r="I288" s="1269" t="str">
        <f ca="1">IF(intern2!J124&gt;0,
        IF(I$166="X",
              IF(COUNTBLANK(INDIRECT(ADDRESS(ROW(I288),MATCH(I$167,$166:$166,0),1,1)&amp;":"&amp;ADDRESS(ROW(I288),COLUMN(I288)-1,1,1),TRUE))&gt;0,"",
                    IF(COUNTIF(INDIRECT(ADDRESS(ROW(I288),MATCH(I$167,$166:$166,0),1,1)&amp;":"&amp;ADDRESS(ROW(I288),COLUMN(I288)-1,1,1),TRUE),"OK")&gt;0,"OK","NOK")),
              IF(I$8&gt;=VLOOKUP($A288,'2.2'!$D:$O,5,FALSE),"OK","NOK")),
         "")</f>
        <v/>
      </c>
      <c r="J288" s="1159" t="str">
        <f ca="1">IF(intern2!K124&gt;0,
        IF(J$166="X",
              IF(COUNTBLANK(INDIRECT(ADDRESS(ROW(J288),MATCH(J$167,$166:$166,0),1,1)&amp;":"&amp;ADDRESS(ROW(J288),COLUMN(J288)-1,1,1),TRUE))&gt;0,"",
                    IF(COUNTIF(INDIRECT(ADDRESS(ROW(J288),MATCH(J$167,$166:$166,0),1,1)&amp;":"&amp;ADDRESS(ROW(J288),COLUMN(J288)-1,1,1),TRUE),"OK")&gt;0,"OK","NOK")),
              IF(J$8&gt;=VLOOKUP($A288,'2.2'!$D:$O,5,FALSE),"OK","NOK")),
         "")</f>
        <v/>
      </c>
      <c r="K288" s="1156" t="str">
        <f ca="1">IF(intern2!L124&gt;0,
        IF(K$166="X",
              IF(COUNTBLANK(INDIRECT(ADDRESS(ROW(K288),MATCH(K$167,$166:$166,0),1,1)&amp;":"&amp;ADDRESS(ROW(K288),COLUMN(K288)-1,1,1),TRUE))&gt;0,"",
                    IF(COUNTIF(INDIRECT(ADDRESS(ROW(K288),MATCH(K$167,$166:$166,0),1,1)&amp;":"&amp;ADDRESS(ROW(K288),COLUMN(K288)-1,1,1),TRUE),"OK")&gt;0,"OK","NOK")),
              IF(K$8&gt;=VLOOKUP($A288,'2.2'!$D:$O,5,FALSE),"OK","NOK")),
         "")</f>
        <v/>
      </c>
      <c r="L288" s="1156" t="str">
        <f ca="1">IF(intern2!M124&gt;0,
        IF(L$166="X",
              IF(COUNTBLANK(INDIRECT(ADDRESS(ROW(L288),MATCH(L$167,$166:$166,0),1,1)&amp;":"&amp;ADDRESS(ROW(L288),COLUMN(L288)-1,1,1),TRUE))&gt;0,"",
                    IF(COUNTIF(INDIRECT(ADDRESS(ROW(L288),MATCH(L$167,$166:$166,0),1,1)&amp;":"&amp;ADDRESS(ROW(L288),COLUMN(L288)-1,1,1),TRUE),"OK")&gt;0,"OK","NOK")),
              IF(L$8&gt;=VLOOKUP($A288,'2.2'!$D:$O,5,FALSE),"OK","NOK")),
         "")</f>
        <v/>
      </c>
      <c r="M288" s="1156" t="str">
        <f ca="1">IF(intern2!N124&gt;0,
        IF(M$166="X",
              IF(COUNTBLANK(INDIRECT(ADDRESS(ROW(M288),MATCH(M$167,$166:$166,0),1,1)&amp;":"&amp;ADDRESS(ROW(M288),COLUMN(M288)-1,1,1),TRUE))&gt;0,"",
                    IF(COUNTIF(INDIRECT(ADDRESS(ROW(M288),MATCH(M$167,$166:$166,0),1,1)&amp;":"&amp;ADDRESS(ROW(M288),COLUMN(M288)-1,1,1),TRUE),"OK")&gt;0,"OK","NOK")),
              IF(M$8&gt;=VLOOKUP($A288,'2.2'!$D:$O,5,FALSE),"OK","NOK")),
         "")</f>
        <v/>
      </c>
      <c r="N288" s="1156" t="str">
        <f ca="1">IF(intern2!O124&gt;0,
        IF(N$166="X",
              IF(COUNTBLANK(INDIRECT(ADDRESS(ROW(N288),MATCH(N$167,$166:$166,0),1,1)&amp;":"&amp;ADDRESS(ROW(N288),COLUMN(N288)-1,1,1),TRUE))&gt;0,"",
                    IF(COUNTIF(INDIRECT(ADDRESS(ROW(N288),MATCH(N$167,$166:$166,0),1,1)&amp;":"&amp;ADDRESS(ROW(N288),COLUMN(N288)-1,1,1),TRUE),"OK")&gt;0,"OK","NOK")),
              IF(N$8&gt;=VLOOKUP($A288,'2.2'!$D:$O,5,FALSE),"OK","NOK")),
         "")</f>
        <v/>
      </c>
      <c r="O288" s="1156" t="str">
        <f ca="1">IF(intern2!P124&gt;0,
        IF(O$166="X",
              IF(COUNTBLANK(INDIRECT(ADDRESS(ROW(O288),MATCH(O$167,$166:$166,0),1,1)&amp;":"&amp;ADDRESS(ROW(O288),COLUMN(O288)-1,1,1),TRUE))&gt;0,"",
                    IF(COUNTIF(INDIRECT(ADDRESS(ROW(O288),MATCH(O$167,$166:$166,0),1,1)&amp;":"&amp;ADDRESS(ROW(O288),COLUMN(O288)-1,1,1),TRUE),"OK")&gt;0,"OK","NOK")),
              IF(O$8&gt;=VLOOKUP($A288,'2.2'!$D:$O,5,FALSE),"OK","NOK")),
         "")</f>
        <v/>
      </c>
      <c r="P288" s="1156" t="str">
        <f ca="1">IF(intern2!Q124&gt;0,
        IF(P$166="X",
              IF(COUNTBLANK(INDIRECT(ADDRESS(ROW(P288),MATCH(P$167,$166:$166,0),1,1)&amp;":"&amp;ADDRESS(ROW(P288),COLUMN(P288)-1,1,1),TRUE))&gt;0,"",
                    IF(COUNTIF(INDIRECT(ADDRESS(ROW(P288),MATCH(P$167,$166:$166,0),1,1)&amp;":"&amp;ADDRESS(ROW(P288),COLUMN(P288)-1,1,1),TRUE),"OK")&gt;0,"OK","NOK")),
              IF(P$8&gt;=VLOOKUP($A288,'2.2'!$D:$O,5,FALSE),"OK","NOK")),
         "")</f>
        <v/>
      </c>
      <c r="Q288" s="1156" t="str">
        <f ca="1">IF(intern2!R124&gt;0,
        IF(Q$166="X",
              IF(COUNTBLANK(INDIRECT(ADDRESS(ROW(Q288),MATCH(Q$167,$166:$166,0),1,1)&amp;":"&amp;ADDRESS(ROW(Q288),COLUMN(Q288)-1,1,1),TRUE))&gt;0,"",
                    IF(COUNTIF(INDIRECT(ADDRESS(ROW(Q288),MATCH(Q$167,$166:$166,0),1,1)&amp;":"&amp;ADDRESS(ROW(Q288),COLUMN(Q288)-1,1,1),TRUE),"OK")&gt;0,"OK","NOK")),
              IF(Q$8&gt;=VLOOKUP($A288,'2.2'!$D:$O,5,FALSE),"OK","NOK")),
         "")</f>
        <v/>
      </c>
      <c r="R288" s="1159" t="str">
        <f ca="1">IF(intern2!S124&gt;0,
        IF(R$166="X",
              IF(COUNTBLANK(INDIRECT(ADDRESS(ROW(R288),MATCH(R$167,$166:$166,0),1,1)&amp;":"&amp;ADDRESS(ROW(R288),COLUMN(R288)-1,1,1),TRUE))&gt;0,"",
                    IF(COUNTIF(INDIRECT(ADDRESS(ROW(R288),MATCH(R$167,$166:$166,0),1,1)&amp;":"&amp;ADDRESS(ROW(R288),COLUMN(R288)-1,1,1),TRUE),"OK")&gt;0,"OK","NOK")),
              IF(R$8&gt;=VLOOKUP($A288,'2.2'!$D:$O,5,FALSE),"OK","NOK")),
         "")</f>
        <v/>
      </c>
      <c r="S288" s="1159" t="str">
        <f ca="1">IF(intern2!T124&gt;0,
        IF(S$166="X",
              IF(COUNTBLANK(INDIRECT(ADDRESS(ROW(S288),MATCH(S$167,$166:$166,0),1,1)&amp;":"&amp;ADDRESS(ROW(S288),COLUMN(S288)-1,1,1),TRUE))&gt;0,"",
                    IF(COUNTIF(INDIRECT(ADDRESS(ROW(S288),MATCH(S$167,$166:$166,0),1,1)&amp;":"&amp;ADDRESS(ROW(S288),COLUMN(S288)-1,1,1),TRUE),"OK")&gt;0,"OK","NOK")),
              IF(S$8&gt;=VLOOKUP($A288,'2.2'!$D:$O,5,FALSE),"OK","NOK")),
         "")</f>
        <v/>
      </c>
      <c r="T288" s="1156" t="str">
        <f ca="1">IF(intern2!U124&gt;0,
        IF(T$166="X",
              IF(COUNTBLANK(INDIRECT(ADDRESS(ROW(T288),MATCH(T$167,$166:$166,0),1,1)&amp;":"&amp;ADDRESS(ROW(T288),COLUMN(T288)-1,1,1),TRUE))&gt;0,"",
                    IF(COUNTIF(INDIRECT(ADDRESS(ROW(T288),MATCH(T$167,$166:$166,0),1,1)&amp;":"&amp;ADDRESS(ROW(T288),COLUMN(T288)-1,1,1),TRUE),"OK")&gt;0,"OK","NOK")),
              IF(T$8&gt;=VLOOKUP($A288,'2.2'!$D:$O,5,FALSE),"OK","NOK")),
         "")</f>
        <v/>
      </c>
      <c r="U288" s="1156" t="str">
        <f ca="1">IF(intern2!V124&gt;0,
        IF(U$166="X",
              IF(COUNTBLANK(INDIRECT(ADDRESS(ROW(U288),MATCH(U$167,$166:$166,0),1,1)&amp;":"&amp;ADDRESS(ROW(U288),COLUMN(U288)-1,1,1),TRUE))&gt;0,"",
                    IF(COUNTIF(INDIRECT(ADDRESS(ROW(U288),MATCH(U$167,$166:$166,0),1,1)&amp;":"&amp;ADDRESS(ROW(U288),COLUMN(U288)-1,1,1),TRUE),"OK")&gt;0,"OK","NOK")),
              IF(U$8&gt;=VLOOKUP($A288,'2.2'!$D:$O,5,FALSE),"OK","NOK")),
         "")</f>
        <v/>
      </c>
      <c r="V288" s="1156" t="str">
        <f ca="1">IF(intern2!W124&gt;0,
        IF(V$166="X",
              IF(COUNTBLANK(INDIRECT(ADDRESS(ROW(V288),MATCH(V$167,$166:$166,0),1,1)&amp;":"&amp;ADDRESS(ROW(V288),COLUMN(V288)-1,1,1),TRUE))&gt;0,"",
                    IF(COUNTIF(INDIRECT(ADDRESS(ROW(V288),MATCH(V$167,$166:$166,0),1,1)&amp;":"&amp;ADDRESS(ROW(V288),COLUMN(V288)-1,1,1),TRUE),"OK")&gt;0,"OK","NOK")),
              IF(V$8&gt;=VLOOKUP($A288,'2.2'!$D:$O,5,FALSE),"OK","NOK")),
         "")</f>
        <v/>
      </c>
      <c r="W288" s="1156" t="str">
        <f ca="1">IF(intern2!X124&gt;0,
        IF(W$166="X",
              IF(COUNTBLANK(INDIRECT(ADDRESS(ROW(W288),MATCH(W$167,$166:$166,0),1,1)&amp;":"&amp;ADDRESS(ROW(W288),COLUMN(W288)-1,1,1),TRUE))&gt;0,"",
                    IF(COUNTIF(INDIRECT(ADDRESS(ROW(W288),MATCH(W$167,$166:$166,0),1,1)&amp;":"&amp;ADDRESS(ROW(W288),COLUMN(W288)-1,1,1),TRUE),"OK")&gt;0,"OK","NOK")),
              IF(W$8&gt;=VLOOKUP($A288,'2.2'!$D:$O,5,FALSE),"OK","NOK")),
         "")</f>
        <v/>
      </c>
      <c r="X288" s="1156" t="str">
        <f ca="1">IF(intern2!Y124&gt;0,
        IF(X$166="X",
              IF(COUNTBLANK(INDIRECT(ADDRESS(ROW(X288),MATCH(X$167,$166:$166,0),1,1)&amp;":"&amp;ADDRESS(ROW(X288),COLUMN(X288)-1,1,1),TRUE))&gt;0,"",
                    IF(COUNTIF(INDIRECT(ADDRESS(ROW(X288),MATCH(X$167,$166:$166,0),1,1)&amp;":"&amp;ADDRESS(ROW(X288),COLUMN(X288)-1,1,1),TRUE),"OK")&gt;0,"OK","NOK")),
              IF(X$8&gt;=VLOOKUP($A288,'2.2'!$D:$O,5,FALSE),"OK","NOK")),
         "")</f>
        <v/>
      </c>
      <c r="Y288" s="1170" t="str">
        <f ca="1">IF(intern2!Z124&gt;0,
        IF(Y$166="X",
              IF(COUNTBLANK(INDIRECT(ADDRESS(ROW(Y288),MATCH(Y$167,$166:$166,0),1,1)&amp;":"&amp;ADDRESS(ROW(Y288),COLUMN(Y288)-1,1,1),TRUE))&gt;0,"",
                    IF(COUNTIF(INDIRECT(ADDRESS(ROW(Y288),MATCH(Y$167,$166:$166,0),1,1)&amp;":"&amp;ADDRESS(ROW(Y288),COLUMN(Y288)-1,1,1),TRUE),"OK")&gt;0,"OK","NOK")),
              IF(Y$8&gt;=VLOOKUP($A288,'2.2'!$D:$O,5,FALSE),"OK","NOK")),
         "")</f>
        <v/>
      </c>
      <c r="Z288" s="1269" t="str">
        <f ca="1">IF(intern2!AA124&gt;0,
        IF(Z$166="X",
              IF(COUNTBLANK(INDIRECT(ADDRESS(ROW(Z288),MATCH(Z$167,$166:$166,0),1,1)&amp;":"&amp;ADDRESS(ROW(Z288),COLUMN(Z288)-1,1,1),TRUE))&gt;0,"",
                    IF(COUNTIF(INDIRECT(ADDRESS(ROW(Z288),MATCH(Z$167,$166:$166,0),1,1)&amp;":"&amp;ADDRESS(ROW(Z288),COLUMN(Z288)-1,1,1),TRUE),"OK")&gt;0,"OK","NOK")),
              IF(Z$8&gt;=VLOOKUP($A288,'2.2'!$D:$O,5,FALSE),"OK","NOK")),
         "")</f>
        <v/>
      </c>
      <c r="AA288" s="1156" t="str">
        <f ca="1">IF(intern2!AB124&gt;0,
        IF(AA$166="X",
              IF(COUNTBLANK(INDIRECT(ADDRESS(ROW(AA288),MATCH(AA$167,$166:$166,0),1,1)&amp;":"&amp;ADDRESS(ROW(AA288),COLUMN(AA288)-1,1,1),TRUE))&gt;0,"",
                    IF(COUNTIF(INDIRECT(ADDRESS(ROW(AA288),MATCH(AA$167,$166:$166,0),1,1)&amp;":"&amp;ADDRESS(ROW(AA288),COLUMN(AA288)-1,1,1),TRUE),"OK")&gt;0,"OK","NOK")),
              IF(AA$8&gt;=VLOOKUP($A288,'2.2'!$D:$O,5,FALSE),"OK","NOK")),
         "")</f>
        <v/>
      </c>
      <c r="AB288" s="1156" t="str">
        <f ca="1">IF(intern2!AC124&gt;0,
        IF(AB$166="X",
              IF(COUNTBLANK(INDIRECT(ADDRESS(ROW(AB288),MATCH(AB$167,$166:$166,0),1,1)&amp;":"&amp;ADDRESS(ROW(AB288),COLUMN(AB288)-1,1,1),TRUE))&gt;0,"",
                    IF(COUNTIF(INDIRECT(ADDRESS(ROW(AB288),MATCH(AB$167,$166:$166,0),1,1)&amp;":"&amp;ADDRESS(ROW(AB288),COLUMN(AB288)-1,1,1),TRUE),"OK")&gt;0,"OK","NOK")),
              IF(AB$8&gt;=VLOOKUP($A288,'2.2'!$D:$O,5,FALSE),"OK","NOK")),
         "")</f>
        <v>NOK</v>
      </c>
      <c r="AC288" s="1156" t="str">
        <f ca="1">IF(intern2!AD124&gt;0,
        IF(AC$166="X",
              IF(COUNTBLANK(INDIRECT(ADDRESS(ROW(AC288),MATCH(AC$167,$166:$166,0),1,1)&amp;":"&amp;ADDRESS(ROW(AC288),COLUMN(AC288)-1,1,1),TRUE))&gt;0,"",
                    IF(COUNTIF(INDIRECT(ADDRESS(ROW(AC288),MATCH(AC$167,$166:$166,0),1,1)&amp;":"&amp;ADDRESS(ROW(AC288),COLUMN(AC288)-1,1,1),TRUE),"OK")&gt;0,"OK","NOK")),
              IF(AC$8&gt;=VLOOKUP($A288,'2.2'!$D:$O,5,FALSE),"OK","NOK")),
         "")</f>
        <v/>
      </c>
      <c r="AD288" s="1156" t="str">
        <f ca="1">IF(intern2!AE124&gt;0,
        IF(AD$166="X",
              IF(COUNTBLANK(INDIRECT(ADDRESS(ROW(AD288),MATCH(AD$167,$166:$166,0),1,1)&amp;":"&amp;ADDRESS(ROW(AD288),COLUMN(AD288)-1,1,1),TRUE))&gt;0,"",
                    IF(COUNTIF(INDIRECT(ADDRESS(ROW(AD288),MATCH(AD$167,$166:$166,0),1,1)&amp;":"&amp;ADDRESS(ROW(AD288),COLUMN(AD288)-1,1,1),TRUE),"OK")&gt;0,"OK","NOK")),
              IF(AD$8&gt;=VLOOKUP($A288,'2.2'!$D:$O,5,FALSE),"OK","NOK")),
         "")</f>
        <v/>
      </c>
      <c r="AE288" s="1160" t="str">
        <f ca="1">IF(intern2!AF124&gt;0,
        IF(AE$166="X",
              IF(COUNTBLANK(INDIRECT(ADDRESS(ROW(AE288),MATCH(AE$167,$166:$166,0),1,1)&amp;":"&amp;ADDRESS(ROW(AE288),COLUMN(AE288)-1,1,1),TRUE))&gt;0,"",
                    IF(COUNTIF(INDIRECT(ADDRESS(ROW(AE288),MATCH(AE$167,$166:$166,0),1,1)&amp;":"&amp;ADDRESS(ROW(AE288),COLUMN(AE288)-1,1,1),TRUE),"OK")&gt;0,"OK","NOK")),
              IF(AE$8&gt;=VLOOKUP($A288,'2.2'!$D:$O,5,FALSE),"OK","NOK")),
         "")</f>
        <v/>
      </c>
      <c r="AF288" s="1269" t="str">
        <f ca="1">IF(intern2!AG124&gt;0,
        IF(AF$166="X",
              IF(COUNTBLANK(INDIRECT(ADDRESS(ROW(AF288),MATCH(AF$167,$166:$166,0),1,1)&amp;":"&amp;ADDRESS(ROW(AF288),COLUMN(AF288)-1,1,1),TRUE))&gt;0,"",
                    IF(COUNTIF(INDIRECT(ADDRESS(ROW(AF288),MATCH(AF$167,$166:$166,0),1,1)&amp;":"&amp;ADDRESS(ROW(AF288),COLUMN(AF288)-1,1,1),TRUE),"OK")&gt;0,"OK","NOK")),
              IF(AF$8&gt;=VLOOKUP($A288,'2.2'!$D:$O,5,FALSE),"OK","NOK")),
         "")</f>
        <v/>
      </c>
      <c r="AG288" s="1160" t="str">
        <f ca="1">IF(intern2!AH124&gt;0,
        IF(AG$166="X",
              IF(COUNTBLANK(INDIRECT(ADDRESS(ROW(AG288),MATCH(AG$167,$166:$166,0),1,1)&amp;":"&amp;ADDRESS(ROW(AG288),COLUMN(AG288)-1,1,1),TRUE))&gt;0,"",
                    IF(COUNTIF(INDIRECT(ADDRESS(ROW(AG288),MATCH(AG$167,$166:$166,0),1,1)&amp;":"&amp;ADDRESS(ROW(AG288),COLUMN(AG288)-1,1,1),TRUE),"OK")&gt;0,"OK","NOK")),
              IF(AG$8&gt;=VLOOKUP($A288,'2.2'!$D:$O,5,FALSE),"OK","NOK")),
         "")</f>
        <v/>
      </c>
      <c r="AH288" s="1160" t="str">
        <f ca="1">IF(intern2!AI124&gt;0,
        IF(AH$166="X",
              IF(COUNTBLANK(INDIRECT(ADDRESS(ROW(AH288),MATCH(AH$167,$166:$166,0),1,1)&amp;":"&amp;ADDRESS(ROW(AH288),COLUMN(AH288)-1,1,1),TRUE))&gt;0,"",
                    IF(COUNTIF(INDIRECT(ADDRESS(ROW(AH288),MATCH(AH$167,$166:$166,0),1,1)&amp;":"&amp;ADDRESS(ROW(AH288),COLUMN(AH288)-1,1,1),TRUE),"OK")&gt;0,"OK","NOK")),
              IF(AH$8&gt;=VLOOKUP($A288,'2.2'!$D:$O,5,FALSE),"OK","NOK")),
         "")</f>
        <v/>
      </c>
      <c r="AI288" s="1156" t="str">
        <f ca="1">IF(intern2!AJ124&gt;0,
        IF(AI$166="X",
              IF(COUNTBLANK(INDIRECT(ADDRESS(ROW(AI288),MATCH(AI$167,$166:$166,0),1,1)&amp;":"&amp;ADDRESS(ROW(AI288),COLUMN(AI288)-1,1,1),TRUE))&gt;0,"",
                    IF(COUNTIF(INDIRECT(ADDRESS(ROW(AI288),MATCH(AI$167,$166:$166,0),1,1)&amp;":"&amp;ADDRESS(ROW(AI288),COLUMN(AI288)-1,1,1),TRUE),"OK")&gt;0,"OK","NOK")),
              IF(AI$8&gt;=VLOOKUP($A288,'2.2'!$D:$O,5,FALSE),"OK","NOK")),
         "")</f>
        <v/>
      </c>
      <c r="AJ288" s="1156" t="str">
        <f ca="1">IF(intern2!AK124&gt;0,
        IF(AJ$166="X",
              IF(COUNTBLANK(INDIRECT(ADDRESS(ROW(AJ288),MATCH(AJ$167,$166:$166,0),1,1)&amp;":"&amp;ADDRESS(ROW(AJ288),COLUMN(AJ288)-1,1,1),TRUE))&gt;0,"",
                    IF(COUNTIF(INDIRECT(ADDRESS(ROW(AJ288),MATCH(AJ$167,$166:$166,0),1,1)&amp;":"&amp;ADDRESS(ROW(AJ288),COLUMN(AJ288)-1,1,1),TRUE),"OK")&gt;0,"OK","NOK")),
              IF(AJ$8&gt;=VLOOKUP($A288,'2.2'!$D:$O,5,FALSE),"OK","NOK")),
         "")</f>
        <v/>
      </c>
      <c r="AK288" s="1156" t="str">
        <f ca="1">IF(intern2!AL124&gt;0,
        IF(AK$166="X",
              IF(COUNTBLANK(INDIRECT(ADDRESS(ROW(AK288),MATCH(AK$167,$166:$166,0),1,1)&amp;":"&amp;ADDRESS(ROW(AK288),COLUMN(AK288)-1,1,1),TRUE))&gt;0,"",
                    IF(COUNTIF(INDIRECT(ADDRESS(ROW(AK288),MATCH(AK$167,$166:$166,0),1,1)&amp;":"&amp;ADDRESS(ROW(AK288),COLUMN(AK288)-1,1,1),TRUE),"OK")&gt;0,"OK","NOK")),
              IF(AK$8&gt;=VLOOKUP($A288,'2.2'!$D:$O,5,FALSE),"OK","NOK")),
         "")</f>
        <v/>
      </c>
      <c r="AL288" s="1156" t="str">
        <f ca="1">IF(intern2!AM124&gt;0,
        IF(AL$166="X",
              IF(COUNTBLANK(INDIRECT(ADDRESS(ROW(AL288),MATCH(AL$167,$166:$166,0),1,1)&amp;":"&amp;ADDRESS(ROW(AL288),COLUMN(AL288)-1,1,1),TRUE))&gt;0,"",
                    IF(COUNTIF(INDIRECT(ADDRESS(ROW(AL288),MATCH(AL$167,$166:$166,0),1,1)&amp;":"&amp;ADDRESS(ROW(AL288),COLUMN(AL288)-1,1,1),TRUE),"OK")&gt;0,"OK","NOK")),
              IF(AL$8&gt;=VLOOKUP($A288,'2.2'!$D:$O,5,FALSE),"OK","NOK")),
         "")</f>
        <v/>
      </c>
      <c r="AM288" s="1269" t="str">
        <f ca="1">IF(intern2!AN124&gt;0,
        IF(AM$166="X",
              IF(COUNTBLANK(INDIRECT(ADDRESS(ROW(AM288),MATCH(AM$167,$166:$166,0),1,1)&amp;":"&amp;ADDRESS(ROW(AM288),COLUMN(AM288)-1,1,1),TRUE))&gt;0,"",
                    IF(COUNTIF(INDIRECT(ADDRESS(ROW(AM288),MATCH(AM$167,$166:$166,0),1,1)&amp;":"&amp;ADDRESS(ROW(AM288),COLUMN(AM288)-1,1,1),TRUE),"OK")&gt;0,"OK","NOK")),
              IF(AM$8&gt;=VLOOKUP($A288,'2.2'!$D:$O,5,FALSE),"OK","NOK")),
         "")</f>
        <v/>
      </c>
      <c r="AN288" s="1170" t="str">
        <f ca="1">IF(intern2!AO124&gt;0,
        IF(AN$166="X",
              IF(COUNTBLANK(INDIRECT(ADDRESS(ROW(AN288),MATCH(AN$167,$166:$166,0),1,1)&amp;":"&amp;ADDRESS(ROW(AN288),COLUMN(AN288)-1,1,1),TRUE))&gt;0,"",
                    IF(COUNTIF(INDIRECT(ADDRESS(ROW(AN288),MATCH(AN$167,$166:$166,0),1,1)&amp;":"&amp;ADDRESS(ROW(AN288),COLUMN(AN288)-1,1,1),TRUE),"OK")&gt;0,"OK","NOK")),
              IF(AN$8&gt;=VLOOKUP($A288,'2.2'!$D:$O,5,FALSE),"OK","NOK")),
         "")</f>
        <v/>
      </c>
      <c r="AO288" s="1156" t="str">
        <f ca="1">IF(intern2!AP124&gt;0,
        IF(AO$166="X",
              IF(COUNTBLANK(INDIRECT(ADDRESS(ROW(AO288),MATCH(AO$167,$166:$166,0),1,1)&amp;":"&amp;ADDRESS(ROW(AO288),COLUMN(AO288)-1,1,1),TRUE))&gt;0,"",
                    IF(COUNTIF(INDIRECT(ADDRESS(ROW(AO288),MATCH(AO$167,$166:$166,0),1,1)&amp;":"&amp;ADDRESS(ROW(AO288),COLUMN(AO288)-1,1,1),TRUE),"OK")&gt;0,"OK","NOK")),
              IF(AO$8&gt;=VLOOKUP($A288,'2.2'!$D:$O,5,FALSE),"OK","NOK")),
         "")</f>
        <v/>
      </c>
      <c r="AP288" s="1156" t="str">
        <f ca="1">IF(intern2!AQ124&gt;0,
        IF(AP$166="X",
              IF(COUNTBLANK(INDIRECT(ADDRESS(ROW(AP288),MATCH(AP$167,$166:$166,0),1,1)&amp;":"&amp;ADDRESS(ROW(AP288),COLUMN(AP288)-1,1,1),TRUE))&gt;0,"",
                    IF(COUNTIF(INDIRECT(ADDRESS(ROW(AP288),MATCH(AP$167,$166:$166,0),1,1)&amp;":"&amp;ADDRESS(ROW(AP288),COLUMN(AP288)-1,1,1),TRUE),"OK")&gt;0,"OK","NOK")),
              IF(AP$8&gt;=VLOOKUP($A288,'2.2'!$D:$O,5,FALSE),"OK","NOK")),
         "")</f>
        <v/>
      </c>
      <c r="AQ288" s="1269" t="str">
        <f ca="1">IF(intern2!AR124&gt;0,
        IF(AQ$166="X",
              IF(COUNTBLANK(INDIRECT(ADDRESS(ROW(AQ288),MATCH(AQ$167,$166:$166,0),1,1)&amp;":"&amp;ADDRESS(ROW(AQ288),COLUMN(AQ288)-1,1,1),TRUE))&gt;0,"",
                    IF(COUNTIF(INDIRECT(ADDRESS(ROW(AQ288),MATCH(AQ$167,$166:$166,0),1,1)&amp;":"&amp;ADDRESS(ROW(AQ288),COLUMN(AQ288)-1,1,1),TRUE),"OK")&gt;0,"OK","NOK")),
              IF(AQ$8&gt;=VLOOKUP($A288,'2.2'!$D:$O,5,FALSE),"OK","NOK")),
         "")</f>
        <v/>
      </c>
      <c r="AR288" s="1156" t="str">
        <f ca="1">IF(intern2!AS124&gt;0,
        IF(AR$166="X",
              IF(COUNTBLANK(INDIRECT(ADDRESS(ROW(AR288),MATCH(AR$167,$166:$166,0),1,1)&amp;":"&amp;ADDRESS(ROW(AR288),COLUMN(AR288)-1,1,1),TRUE))&gt;0,"",
                    IF(COUNTIF(INDIRECT(ADDRESS(ROW(AR288),MATCH(AR$167,$166:$166,0),1,1)&amp;":"&amp;ADDRESS(ROW(AR288),COLUMN(AR288)-1,1,1),TRUE),"OK")&gt;0,"OK","NOK")),
              IF(AR$8&gt;=VLOOKUP($A288,'2.2'!$D:$O,5,FALSE),"OK","NOK")),
         "")</f>
        <v/>
      </c>
      <c r="AS288" s="1156" t="str">
        <f ca="1">IF(intern2!AT124&gt;0,
        IF(AS$166="X",
              IF(COUNTBLANK(INDIRECT(ADDRESS(ROW(AS288),MATCH(AS$167,$166:$166,0),1,1)&amp;":"&amp;ADDRESS(ROW(AS288),COLUMN(AS288)-1,1,1),TRUE))&gt;0,"",
                    IF(COUNTIF(INDIRECT(ADDRESS(ROW(AS288),MATCH(AS$167,$166:$166,0),1,1)&amp;":"&amp;ADDRESS(ROW(AS288),COLUMN(AS288)-1,1,1),TRUE),"OK")&gt;0,"OK","NOK")),
              IF(AS$8&gt;=VLOOKUP($A288,'2.2'!$D:$O,5,FALSE),"OK","NOK")),
         "")</f>
        <v/>
      </c>
      <c r="AT288" s="1269" t="str">
        <f ca="1">IF(intern2!AU124&gt;0,
        IF(AT$166="X",
              IF(COUNTBLANK(INDIRECT(ADDRESS(ROW(AT288),MATCH(AT$167,$166:$166,0),1,1)&amp;":"&amp;ADDRESS(ROW(AT288),COLUMN(AT288)-1,1,1),TRUE))&gt;0,"",
                    IF(COUNTIF(INDIRECT(ADDRESS(ROW(AT288),MATCH(AT$167,$166:$166,0),1,1)&amp;":"&amp;ADDRESS(ROW(AT288),COLUMN(AT288)-1,1,1),TRUE),"OK")&gt;0,"OK","NOK")),
              IF(AT$8&gt;=VLOOKUP($A288,'2.2'!$D:$O,5,FALSE),"OK","NOK")),
         "")</f>
        <v/>
      </c>
      <c r="AU288" s="1156" t="str">
        <f ca="1">IF(intern2!AV124&gt;0,
        IF(AU$166="X",
              IF(COUNTBLANK(INDIRECT(ADDRESS(ROW(AU288),MATCH(AU$167,$166:$166,0),1,1)&amp;":"&amp;ADDRESS(ROW(AU288),COLUMN(AU288)-1,1,1),TRUE))&gt;0,"",
                    IF(COUNTIF(INDIRECT(ADDRESS(ROW(AU288),MATCH(AU$167,$166:$166,0),1,1)&amp;":"&amp;ADDRESS(ROW(AU288),COLUMN(AU288)-1,1,1),TRUE),"OK")&gt;0,"OK","NOK")),
              IF(AU$8&gt;=VLOOKUP($A288,'2.2'!$D:$O,5,FALSE),"OK","NOK")),
         "")</f>
        <v/>
      </c>
      <c r="AV288" s="1156" t="str">
        <f ca="1">IF(intern2!AW124&gt;0,
        IF(AV$166="X",
              IF(COUNTBLANK(INDIRECT(ADDRESS(ROW(AV288),MATCH(AV$167,$166:$166,0),1,1)&amp;":"&amp;ADDRESS(ROW(AV288),COLUMN(AV288)-1,1,1),TRUE))&gt;0,"",
                    IF(COUNTIF(INDIRECT(ADDRESS(ROW(AV288),MATCH(AV$167,$166:$166,0),1,1)&amp;":"&amp;ADDRESS(ROW(AV288),COLUMN(AV288)-1,1,1),TRUE),"OK")&gt;0,"OK","NOK")),
              IF(AV$8&gt;=VLOOKUP($A288,'2.2'!$D:$O,5,FALSE),"OK","NOK")),
         "")</f>
        <v/>
      </c>
      <c r="AW288" s="1156" t="str">
        <f ca="1">IF(intern2!AX124&gt;0,
        IF(AW$166="X",
              IF(COUNTBLANK(INDIRECT(ADDRESS(ROW(AW288),MATCH(AW$167,$166:$166,0),1,1)&amp;":"&amp;ADDRESS(ROW(AW288),COLUMN(AW288)-1,1,1),TRUE))&gt;0,"",
                    IF(COUNTIF(INDIRECT(ADDRESS(ROW(AW288),MATCH(AW$167,$166:$166,0),1,1)&amp;":"&amp;ADDRESS(ROW(AW288),COLUMN(AW288)-1,1,1),TRUE),"OK")&gt;0,"OK","NOK")),
              IF(AW$8&gt;=VLOOKUP($A288,'2.2'!$D:$O,5,FALSE),"OK","NOK")),
         "")</f>
        <v/>
      </c>
      <c r="AX288" s="1156" t="str">
        <f ca="1">IF(intern2!AY124&gt;0,
        IF(AX$166="X",
              IF(COUNTBLANK(INDIRECT(ADDRESS(ROW(AX288),MATCH(AX$167,$166:$166,0),1,1)&amp;":"&amp;ADDRESS(ROW(AX288),COLUMN(AX288)-1,1,1),TRUE))&gt;0,"",
                    IF(COUNTIF(INDIRECT(ADDRESS(ROW(AX288),MATCH(AX$167,$166:$166,0),1,1)&amp;":"&amp;ADDRESS(ROW(AX288),COLUMN(AX288)-1,1,1),TRUE),"OK")&gt;0,"OK","NOK")),
              IF(AX$8&gt;=VLOOKUP($A288,'2.2'!$D:$O,5,FALSE),"OK","NOK")),
         "")</f>
        <v/>
      </c>
      <c r="AY288" s="1156" t="str">
        <f ca="1">IF(intern2!AZ124&gt;0,
        IF(AY$166="X",
              IF(COUNTBLANK(INDIRECT(ADDRESS(ROW(AY288),MATCH(AY$167,$166:$166,0),1,1)&amp;":"&amp;ADDRESS(ROW(AY288),COLUMN(AY288)-1,1,1),TRUE))&gt;0,"",
                    IF(COUNTIF(INDIRECT(ADDRESS(ROW(AY288),MATCH(AY$167,$166:$166,0),1,1)&amp;":"&amp;ADDRESS(ROW(AY288),COLUMN(AY288)-1,1,1),TRUE),"OK")&gt;0,"OK","NOK")),
              IF(AY$8&gt;=VLOOKUP($A288,'2.2'!$D:$O,5,FALSE),"OK","NOK")),
         "")</f>
        <v/>
      </c>
      <c r="AZ288" s="1269" t="str">
        <f ca="1">IF(intern2!BA124&gt;0,
        IF(AZ$166="X",
              IF(COUNTBLANK(INDIRECT(ADDRESS(ROW(AZ288),MATCH(AZ$167,$166:$166,0),1,1)&amp;":"&amp;ADDRESS(ROW(AZ288),COLUMN(AZ288)-1,1,1),TRUE))&gt;0,"",
                    IF(COUNTIF(INDIRECT(ADDRESS(ROW(AZ288),MATCH(AZ$167,$166:$166,0),1,1)&amp;":"&amp;ADDRESS(ROW(AZ288),COLUMN(AZ288)-1,1,1),TRUE),"OK")&gt;0,"OK","NOK")),
              IF(AZ$8&gt;=VLOOKUP($A288,'2.2'!$D:$O,5,FALSE),"OK","NOK")),
         "")</f>
        <v/>
      </c>
      <c r="BA288" s="1156" t="str">
        <f ca="1">IF(intern2!BB124&gt;0,
        IF(BA$166="X",
              IF(COUNTBLANK(INDIRECT(ADDRESS(ROW(BA288),MATCH(BA$167,$166:$166,0),1,1)&amp;":"&amp;ADDRESS(ROW(BA288),COLUMN(BA288)-1,1,1),TRUE))&gt;0,"",
                    IF(COUNTIF(INDIRECT(ADDRESS(ROW(BA288),MATCH(BA$167,$166:$166,0),1,1)&amp;":"&amp;ADDRESS(ROW(BA288),COLUMN(BA288)-1,1,1),TRUE),"OK")&gt;0,"OK","NOK")),
              IF(BA$8&gt;=VLOOKUP($A288,'2.2'!$D:$O,5,FALSE),"OK","NOK")),
         "")</f>
        <v/>
      </c>
      <c r="BB288" s="1156" t="str">
        <f ca="1">IF(intern2!BC124&gt;0,
        IF(BB$166="X",
              IF(COUNTBLANK(INDIRECT(ADDRESS(ROW(BB288),MATCH(BB$167,$166:$166,0),1,1)&amp;":"&amp;ADDRESS(ROW(BB288),COLUMN(BB288)-1,1,1),TRUE))&gt;0,"",
                    IF(COUNTIF(INDIRECT(ADDRESS(ROW(BB288),MATCH(BB$167,$166:$166,0),1,1)&amp;":"&amp;ADDRESS(ROW(BB288),COLUMN(BB288)-1,1,1),TRUE),"OK")&gt;0,"OK","NOK")),
              IF(BB$8&gt;=VLOOKUP($A288,'2.2'!$D:$O,5,FALSE),"OK","NOK")),
         "")</f>
        <v>NOK</v>
      </c>
      <c r="BC288" s="1156" t="str">
        <f ca="1">IF(intern2!BD124&gt;0,
        IF(BC$166="X",
              IF(COUNTBLANK(INDIRECT(ADDRESS(ROW(BC288),MATCH(BC$167,$166:$166,0),1,1)&amp;":"&amp;ADDRESS(ROW(BC288),COLUMN(BC288)-1,1,1),TRUE))&gt;0,"",
                    IF(COUNTIF(INDIRECT(ADDRESS(ROW(BC288),MATCH(BC$167,$166:$166,0),1,1)&amp;":"&amp;ADDRESS(ROW(BC288),COLUMN(BC288)-1,1,1),TRUE),"OK")&gt;0,"OK","NOK")),
              IF(BC$8&gt;=VLOOKUP($A288,'2.2'!$D:$O,5,FALSE),"OK","NOK")),
         "")</f>
        <v/>
      </c>
      <c r="BD288" s="1156" t="str">
        <f ca="1">IF(intern2!BE124&gt;0,
        IF(BD$166="X",
              IF(COUNTBLANK(INDIRECT(ADDRESS(ROW(BD288),MATCH(BD$167,$166:$166,0),1,1)&amp;":"&amp;ADDRESS(ROW(BD288),COLUMN(BD288)-1,1,1),TRUE))&gt;0,"",
                    IF(COUNTIF(INDIRECT(ADDRESS(ROW(BD288),MATCH(BD$167,$166:$166,0),1,1)&amp;":"&amp;ADDRESS(ROW(BD288),COLUMN(BD288)-1,1,1),TRUE),"OK")&gt;0,"OK","NOK")),
              IF(BD$8&gt;=VLOOKUP($A288,'2.2'!$D:$O,5,FALSE),"OK","NOK")),
         "")</f>
        <v/>
      </c>
      <c r="BE288" s="1156" t="str">
        <f ca="1">IF(intern2!BF124&gt;0,
        IF(BE$166="X",
              IF(COUNTBLANK(INDIRECT(ADDRESS(ROW(BE288),MATCH(BE$167,$166:$166,0),1,1)&amp;":"&amp;ADDRESS(ROW(BE288),COLUMN(BE288)-1,1,1),TRUE))&gt;0,"",
                    IF(COUNTIF(INDIRECT(ADDRESS(ROW(BE288),MATCH(BE$167,$166:$166,0),1,1)&amp;":"&amp;ADDRESS(ROW(BE288),COLUMN(BE288)-1,1,1),TRUE),"OK")&gt;0,"OK","NOK")),
              IF(BE$8&gt;=VLOOKUP($A288,'2.2'!$D:$O,5,FALSE),"OK","NOK")),
         "")</f>
        <v/>
      </c>
      <c r="BF288" s="1170" t="str">
        <f ca="1">IF(intern2!BG124&gt;0,
        IF(BF$166="X",
              IF(COUNTBLANK(INDIRECT(ADDRESS(ROW(BF288),MATCH(BF$167,$166:$166,0),1,1)&amp;":"&amp;ADDRESS(ROW(BF288),COLUMN(BF288)-1,1,1),TRUE))&gt;0,"",
                    IF(COUNTIF(INDIRECT(ADDRESS(ROW(BF288),MATCH(BF$167,$166:$166,0),1,1)&amp;":"&amp;ADDRESS(ROW(BF288),COLUMN(BF288)-1,1,1),TRUE),"OK")&gt;0,"OK","NOK")),
              IF(BF$8&gt;=VLOOKUP($A288,'2.2'!$D:$O,5,FALSE),"OK","NOK")),
         "")</f>
        <v/>
      </c>
      <c r="BG288" s="1269" t="str">
        <f ca="1">IF(intern2!BH124&gt;0,
        IF(BG$166="X",
              IF(COUNTBLANK(INDIRECT(ADDRESS(ROW(BG288),MATCH(BG$167,$166:$166,0),1,1)&amp;":"&amp;ADDRESS(ROW(BG288),COLUMN(BG288)-1,1,1),TRUE))&gt;0,"",
                    IF(COUNTIF(INDIRECT(ADDRESS(ROW(BG288),MATCH(BG$167,$166:$166,0),1,1)&amp;":"&amp;ADDRESS(ROW(BG288),COLUMN(BG288)-1,1,1),TRUE),"OK")&gt;0,"OK","NOK")),
              IF(BG$8&gt;=VLOOKUP($A288,'2.2'!$D:$O,5,FALSE),"OK","NOK")),
         "")</f>
        <v/>
      </c>
      <c r="BH288" s="1176" t="str">
        <f t="shared" ca="1" si="77"/>
        <v>NOK</v>
      </c>
      <c r="BI288" s="1176"/>
    </row>
    <row r="289" spans="1:61" x14ac:dyDescent="0.25">
      <c r="A289" s="716" t="str">
        <f t="shared" ref="A289:B289" si="133">+A129</f>
        <v>RHE2</v>
      </c>
      <c r="B289" s="1157" t="str">
        <f t="shared" si="133"/>
        <v>Reumatologia interdisciplinare</v>
      </c>
      <c r="C289" s="1156" t="str">
        <f ca="1">IF(intern2!D125&gt;0,
        IF(C$166="X",
              IF(COUNTBLANK(INDIRECT(ADDRESS(ROW(C289),MATCH(C$167,$166:$166,0),1,1)&amp;":"&amp;ADDRESS(ROW(C289),COLUMN(C289)-1,1,1),TRUE))&gt;0,"",
                    IF(COUNTIF(INDIRECT(ADDRESS(ROW(C289),MATCH(C$167,$166:$166,0),1,1)&amp;":"&amp;ADDRESS(ROW(C289),COLUMN(C289)-1,1,1),TRUE),"OK")&gt;0,"OK","NOK")),
              IF(C$8&gt;=VLOOKUP($A289,'2.2'!$D:$O,5,FALSE),"OK","NOK")),
         "")</f>
        <v/>
      </c>
      <c r="D289" s="1156" t="str">
        <f ca="1">IF(intern2!E125&gt;0,
        IF(D$166="X",
              IF(COUNTBLANK(INDIRECT(ADDRESS(ROW(D289),MATCH(D$167,$166:$166,0),1,1)&amp;":"&amp;ADDRESS(ROW(D289),COLUMN(D289)-1,1,1),TRUE))&gt;0,"",
                    IF(COUNTIF(INDIRECT(ADDRESS(ROW(D289),MATCH(D$167,$166:$166,0),1,1)&amp;":"&amp;ADDRESS(ROW(D289),COLUMN(D289)-1,1,1),TRUE),"OK")&gt;0,"OK","NOK")),
              IF(D$8&gt;=VLOOKUP($A289,'2.2'!$D:$O,5,FALSE),"OK","NOK")),
         "")</f>
        <v/>
      </c>
      <c r="E289" s="1156" t="str">
        <f ca="1">IF(intern2!F125&gt;0,
        IF(E$166="X",
              IF(COUNTBLANK(INDIRECT(ADDRESS(ROW(E289),MATCH(E$167,$166:$166,0),1,1)&amp;":"&amp;ADDRESS(ROW(E289),COLUMN(E289)-1,1,1),TRUE))&gt;0,"",
                    IF(COUNTIF(INDIRECT(ADDRESS(ROW(E289),MATCH(E$167,$166:$166,0),1,1)&amp;":"&amp;ADDRESS(ROW(E289),COLUMN(E289)-1,1,1),TRUE),"OK")&gt;0,"OK","NOK")),
              IF(E$8&gt;=VLOOKUP($A289,'2.2'!$D:$O,5,FALSE),"OK","NOK")),
         "")</f>
        <v/>
      </c>
      <c r="F289" s="1156" t="str">
        <f ca="1">IF(intern2!G125&gt;0,
        IF(F$166="X",
              IF(COUNTBLANK(INDIRECT(ADDRESS(ROW(F289),MATCH(F$167,$166:$166,0),1,1)&amp;":"&amp;ADDRESS(ROW(F289),COLUMN(F289)-1,1,1),TRUE))&gt;0,"",
                    IF(COUNTIF(INDIRECT(ADDRESS(ROW(F289),MATCH(F$167,$166:$166,0),1,1)&amp;":"&amp;ADDRESS(ROW(F289),COLUMN(F289)-1,1,1),TRUE),"OK")&gt;0,"OK","NOK")),
              IF(F$8&gt;=VLOOKUP($A289,'2.2'!$D:$O,5,FALSE),"OK","NOK")),
         "")</f>
        <v/>
      </c>
      <c r="G289" s="1156" t="str">
        <f ca="1">IF(intern2!H125&gt;0,
        IF(G$166="X",
              IF(COUNTBLANK(INDIRECT(ADDRESS(ROW(G289),MATCH(G$167,$166:$166,0),1,1)&amp;":"&amp;ADDRESS(ROW(G289),COLUMN(G289)-1,1,1),TRUE))&gt;0,"",
                    IF(COUNTIF(INDIRECT(ADDRESS(ROW(G289),MATCH(G$167,$166:$166,0),1,1)&amp;":"&amp;ADDRESS(ROW(G289),COLUMN(G289)-1,1,1),TRUE),"OK")&gt;0,"OK","NOK")),
              IF(G$8&gt;=VLOOKUP($A289,'2.2'!$D:$O,5,FALSE),"OK","NOK")),
         "")</f>
        <v/>
      </c>
      <c r="H289" s="1156" t="str">
        <f ca="1">IF(intern2!I125&gt;0,
        IF(H$166="X",
              IF(COUNTBLANK(INDIRECT(ADDRESS(ROW(H289),MATCH(H$167,$166:$166,0),1,1)&amp;":"&amp;ADDRESS(ROW(H289),COLUMN(H289)-1,1,1),TRUE))&gt;0,"",
                    IF(COUNTIF(INDIRECT(ADDRESS(ROW(H289),MATCH(H$167,$166:$166,0),1,1)&amp;":"&amp;ADDRESS(ROW(H289),COLUMN(H289)-1,1,1),TRUE),"OK")&gt;0,"OK","NOK")),
              IF(H$8&gt;=VLOOKUP($A289,'2.2'!$D:$O,5,FALSE),"OK","NOK")),
         "")</f>
        <v/>
      </c>
      <c r="I289" s="1269" t="str">
        <f ca="1">IF(intern2!J125&gt;0,
        IF(I$166="X",
              IF(COUNTBLANK(INDIRECT(ADDRESS(ROW(I289),MATCH(I$167,$166:$166,0),1,1)&amp;":"&amp;ADDRESS(ROW(I289),COLUMN(I289)-1,1,1),TRUE))&gt;0,"",
                    IF(COUNTIF(INDIRECT(ADDRESS(ROW(I289),MATCH(I$167,$166:$166,0),1,1)&amp;":"&amp;ADDRESS(ROW(I289),COLUMN(I289)-1,1,1),TRUE),"OK")&gt;0,"OK","NOK")),
              IF(I$8&gt;=VLOOKUP($A289,'2.2'!$D:$O,5,FALSE),"OK","NOK")),
         "")</f>
        <v/>
      </c>
      <c r="J289" s="1159" t="str">
        <f ca="1">IF(intern2!K125&gt;0,
        IF(J$166="X",
              IF(COUNTBLANK(INDIRECT(ADDRESS(ROW(J289),MATCH(J$167,$166:$166,0),1,1)&amp;":"&amp;ADDRESS(ROW(J289),COLUMN(J289)-1,1,1),TRUE))&gt;0,"",
                    IF(COUNTIF(INDIRECT(ADDRESS(ROW(J289),MATCH(J$167,$166:$166,0),1,1)&amp;":"&amp;ADDRESS(ROW(J289),COLUMN(J289)-1,1,1),TRUE),"OK")&gt;0,"OK","NOK")),
              IF(J$8&gt;=VLOOKUP($A289,'2.2'!$D:$O,5,FALSE),"OK","NOK")),
         "")</f>
        <v/>
      </c>
      <c r="K289" s="1156" t="str">
        <f ca="1">IF(intern2!L125&gt;0,
        IF(K$166="X",
              IF(COUNTBLANK(INDIRECT(ADDRESS(ROW(K289),MATCH(K$167,$166:$166,0),1,1)&amp;":"&amp;ADDRESS(ROW(K289),COLUMN(K289)-1,1,1),TRUE))&gt;0,"",
                    IF(COUNTIF(INDIRECT(ADDRESS(ROW(K289),MATCH(K$167,$166:$166,0),1,1)&amp;":"&amp;ADDRESS(ROW(K289),COLUMN(K289)-1,1,1),TRUE),"OK")&gt;0,"OK","NOK")),
              IF(K$8&gt;=VLOOKUP($A289,'2.2'!$D:$O,5,FALSE),"OK","NOK")),
         "")</f>
        <v/>
      </c>
      <c r="L289" s="1156" t="str">
        <f ca="1">IF(intern2!M125&gt;0,
        IF(L$166="X",
              IF(COUNTBLANK(INDIRECT(ADDRESS(ROW(L289),MATCH(L$167,$166:$166,0),1,1)&amp;":"&amp;ADDRESS(ROW(L289),COLUMN(L289)-1,1,1),TRUE))&gt;0,"",
                    IF(COUNTIF(INDIRECT(ADDRESS(ROW(L289),MATCH(L$167,$166:$166,0),1,1)&amp;":"&amp;ADDRESS(ROW(L289),COLUMN(L289)-1,1,1),TRUE),"OK")&gt;0,"OK","NOK")),
              IF(L$8&gt;=VLOOKUP($A289,'2.2'!$D:$O,5,FALSE),"OK","NOK")),
         "")</f>
        <v/>
      </c>
      <c r="M289" s="1156" t="str">
        <f ca="1">IF(intern2!N125&gt;0,
        IF(M$166="X",
              IF(COUNTBLANK(INDIRECT(ADDRESS(ROW(M289),MATCH(M$167,$166:$166,0),1,1)&amp;":"&amp;ADDRESS(ROW(M289),COLUMN(M289)-1,1,1),TRUE))&gt;0,"",
                    IF(COUNTIF(INDIRECT(ADDRESS(ROW(M289),MATCH(M$167,$166:$166,0),1,1)&amp;":"&amp;ADDRESS(ROW(M289),COLUMN(M289)-1,1,1),TRUE),"OK")&gt;0,"OK","NOK")),
              IF(M$8&gt;=VLOOKUP($A289,'2.2'!$D:$O,5,FALSE),"OK","NOK")),
         "")</f>
        <v/>
      </c>
      <c r="N289" s="1156" t="str">
        <f ca="1">IF(intern2!O125&gt;0,
        IF(N$166="X",
              IF(COUNTBLANK(INDIRECT(ADDRESS(ROW(N289),MATCH(N$167,$166:$166,0),1,1)&amp;":"&amp;ADDRESS(ROW(N289),COLUMN(N289)-1,1,1),TRUE))&gt;0,"",
                    IF(COUNTIF(INDIRECT(ADDRESS(ROW(N289),MATCH(N$167,$166:$166,0),1,1)&amp;":"&amp;ADDRESS(ROW(N289),COLUMN(N289)-1,1,1),TRUE),"OK")&gt;0,"OK","NOK")),
              IF(N$8&gt;=VLOOKUP($A289,'2.2'!$D:$O,5,FALSE),"OK","NOK")),
         "")</f>
        <v/>
      </c>
      <c r="O289" s="1156" t="str">
        <f ca="1">IF(intern2!P125&gt;0,
        IF(O$166="X",
              IF(COUNTBLANK(INDIRECT(ADDRESS(ROW(O289),MATCH(O$167,$166:$166,0),1,1)&amp;":"&amp;ADDRESS(ROW(O289),COLUMN(O289)-1,1,1),TRUE))&gt;0,"",
                    IF(COUNTIF(INDIRECT(ADDRESS(ROW(O289),MATCH(O$167,$166:$166,0),1,1)&amp;":"&amp;ADDRESS(ROW(O289),COLUMN(O289)-1,1,1),TRUE),"OK")&gt;0,"OK","NOK")),
              IF(O$8&gt;=VLOOKUP($A289,'2.2'!$D:$O,5,FALSE),"OK","NOK")),
         "")</f>
        <v/>
      </c>
      <c r="P289" s="1156" t="str">
        <f ca="1">IF(intern2!Q125&gt;0,
        IF(P$166="X",
              IF(COUNTBLANK(INDIRECT(ADDRESS(ROW(P289),MATCH(P$167,$166:$166,0),1,1)&amp;":"&amp;ADDRESS(ROW(P289),COLUMN(P289)-1,1,1),TRUE))&gt;0,"",
                    IF(COUNTIF(INDIRECT(ADDRESS(ROW(P289),MATCH(P$167,$166:$166,0),1,1)&amp;":"&amp;ADDRESS(ROW(P289),COLUMN(P289)-1,1,1),TRUE),"OK")&gt;0,"OK","NOK")),
              IF(P$8&gt;=VLOOKUP($A289,'2.2'!$D:$O,5,FALSE),"OK","NOK")),
         "")</f>
        <v/>
      </c>
      <c r="Q289" s="1156" t="str">
        <f ca="1">IF(intern2!R125&gt;0,
        IF(Q$166="X",
              IF(COUNTBLANK(INDIRECT(ADDRESS(ROW(Q289),MATCH(Q$167,$166:$166,0),1,1)&amp;":"&amp;ADDRESS(ROW(Q289),COLUMN(Q289)-1,1,1),TRUE))&gt;0,"",
                    IF(COUNTIF(INDIRECT(ADDRESS(ROW(Q289),MATCH(Q$167,$166:$166,0),1,1)&amp;":"&amp;ADDRESS(ROW(Q289),COLUMN(Q289)-1,1,1),TRUE),"OK")&gt;0,"OK","NOK")),
              IF(Q$8&gt;=VLOOKUP($A289,'2.2'!$D:$O,5,FALSE),"OK","NOK")),
         "")</f>
        <v/>
      </c>
      <c r="R289" s="1159" t="str">
        <f ca="1">IF(intern2!S125&gt;0,
        IF(R$166="X",
              IF(COUNTBLANK(INDIRECT(ADDRESS(ROW(R289),MATCH(R$167,$166:$166,0),1,1)&amp;":"&amp;ADDRESS(ROW(R289),COLUMN(R289)-1,1,1),TRUE))&gt;0,"",
                    IF(COUNTIF(INDIRECT(ADDRESS(ROW(R289),MATCH(R$167,$166:$166,0),1,1)&amp;":"&amp;ADDRESS(ROW(R289),COLUMN(R289)-1,1,1),TRUE),"OK")&gt;0,"OK","NOK")),
              IF(R$8&gt;=VLOOKUP($A289,'2.2'!$D:$O,5,FALSE),"OK","NOK")),
         "")</f>
        <v/>
      </c>
      <c r="S289" s="1159" t="str">
        <f ca="1">IF(intern2!T125&gt;0,
        IF(S$166="X",
              IF(COUNTBLANK(INDIRECT(ADDRESS(ROW(S289),MATCH(S$167,$166:$166,0),1,1)&amp;":"&amp;ADDRESS(ROW(S289),COLUMN(S289)-1,1,1),TRUE))&gt;0,"",
                    IF(COUNTIF(INDIRECT(ADDRESS(ROW(S289),MATCH(S$167,$166:$166,0),1,1)&amp;":"&amp;ADDRESS(ROW(S289),COLUMN(S289)-1,1,1),TRUE),"OK")&gt;0,"OK","NOK")),
              IF(S$8&gt;=VLOOKUP($A289,'2.2'!$D:$O,5,FALSE),"OK","NOK")),
         "")</f>
        <v/>
      </c>
      <c r="T289" s="1156" t="str">
        <f ca="1">IF(intern2!U125&gt;0,
        IF(T$166="X",
              IF(COUNTBLANK(INDIRECT(ADDRESS(ROW(T289),MATCH(T$167,$166:$166,0),1,1)&amp;":"&amp;ADDRESS(ROW(T289),COLUMN(T289)-1,1,1),TRUE))&gt;0,"",
                    IF(COUNTIF(INDIRECT(ADDRESS(ROW(T289),MATCH(T$167,$166:$166,0),1,1)&amp;":"&amp;ADDRESS(ROW(T289),COLUMN(T289)-1,1,1),TRUE),"OK")&gt;0,"OK","NOK")),
              IF(T$8&gt;=VLOOKUP($A289,'2.2'!$D:$O,5,FALSE),"OK","NOK")),
         "")</f>
        <v/>
      </c>
      <c r="U289" s="1156" t="str">
        <f ca="1">IF(intern2!V125&gt;0,
        IF(U$166="X",
              IF(COUNTBLANK(INDIRECT(ADDRESS(ROW(U289),MATCH(U$167,$166:$166,0),1,1)&amp;":"&amp;ADDRESS(ROW(U289),COLUMN(U289)-1,1,1),TRUE))&gt;0,"",
                    IF(COUNTIF(INDIRECT(ADDRESS(ROW(U289),MATCH(U$167,$166:$166,0),1,1)&amp;":"&amp;ADDRESS(ROW(U289),COLUMN(U289)-1,1,1),TRUE),"OK")&gt;0,"OK","NOK")),
              IF(U$8&gt;=VLOOKUP($A289,'2.2'!$D:$O,5,FALSE),"OK","NOK")),
         "")</f>
        <v/>
      </c>
      <c r="V289" s="1156" t="str">
        <f ca="1">IF(intern2!W125&gt;0,
        IF(V$166="X",
              IF(COUNTBLANK(INDIRECT(ADDRESS(ROW(V289),MATCH(V$167,$166:$166,0),1,1)&amp;":"&amp;ADDRESS(ROW(V289),COLUMN(V289)-1,1,1),TRUE))&gt;0,"",
                    IF(COUNTIF(INDIRECT(ADDRESS(ROW(V289),MATCH(V$167,$166:$166,0),1,1)&amp;":"&amp;ADDRESS(ROW(V289),COLUMN(V289)-1,1,1),TRUE),"OK")&gt;0,"OK","NOK")),
              IF(V$8&gt;=VLOOKUP($A289,'2.2'!$D:$O,5,FALSE),"OK","NOK")),
         "")</f>
        <v/>
      </c>
      <c r="W289" s="1156" t="str">
        <f ca="1">IF(intern2!X125&gt;0,
        IF(W$166="X",
              IF(COUNTBLANK(INDIRECT(ADDRESS(ROW(W289),MATCH(W$167,$166:$166,0),1,1)&amp;":"&amp;ADDRESS(ROW(W289),COLUMN(W289)-1,1,1),TRUE))&gt;0,"",
                    IF(COUNTIF(INDIRECT(ADDRESS(ROW(W289),MATCH(W$167,$166:$166,0),1,1)&amp;":"&amp;ADDRESS(ROW(W289),COLUMN(W289)-1,1,1),TRUE),"OK")&gt;0,"OK","NOK")),
              IF(W$8&gt;=VLOOKUP($A289,'2.2'!$D:$O,5,FALSE),"OK","NOK")),
         "")</f>
        <v/>
      </c>
      <c r="X289" s="1156" t="str">
        <f ca="1">IF(intern2!Y125&gt;0,
        IF(X$166="X",
              IF(COUNTBLANK(INDIRECT(ADDRESS(ROW(X289),MATCH(X$167,$166:$166,0),1,1)&amp;":"&amp;ADDRESS(ROW(X289),COLUMN(X289)-1,1,1),TRUE))&gt;0,"",
                    IF(COUNTIF(INDIRECT(ADDRESS(ROW(X289),MATCH(X$167,$166:$166,0),1,1)&amp;":"&amp;ADDRESS(ROW(X289),COLUMN(X289)-1,1,1),TRUE),"OK")&gt;0,"OK","NOK")),
              IF(X$8&gt;=VLOOKUP($A289,'2.2'!$D:$O,5,FALSE),"OK","NOK")),
         "")</f>
        <v/>
      </c>
      <c r="Y289" s="1170" t="str">
        <f ca="1">IF(intern2!Z125&gt;0,
        IF(Y$166="X",
              IF(COUNTBLANK(INDIRECT(ADDRESS(ROW(Y289),MATCH(Y$167,$166:$166,0),1,1)&amp;":"&amp;ADDRESS(ROW(Y289),COLUMN(Y289)-1,1,1),TRUE))&gt;0,"",
                    IF(COUNTIF(INDIRECT(ADDRESS(ROW(Y289),MATCH(Y$167,$166:$166,0),1,1)&amp;":"&amp;ADDRESS(ROW(Y289),COLUMN(Y289)-1,1,1),TRUE),"OK")&gt;0,"OK","NOK")),
              IF(Y$8&gt;=VLOOKUP($A289,'2.2'!$D:$O,5,FALSE),"OK","NOK")),
         "")</f>
        <v/>
      </c>
      <c r="Z289" s="1269" t="str">
        <f ca="1">IF(intern2!AA125&gt;0,
        IF(Z$166="X",
              IF(COUNTBLANK(INDIRECT(ADDRESS(ROW(Z289),MATCH(Z$167,$166:$166,0),1,1)&amp;":"&amp;ADDRESS(ROW(Z289),COLUMN(Z289)-1,1,1),TRUE))&gt;0,"",
                    IF(COUNTIF(INDIRECT(ADDRESS(ROW(Z289),MATCH(Z$167,$166:$166,0),1,1)&amp;":"&amp;ADDRESS(ROW(Z289),COLUMN(Z289)-1,1,1),TRUE),"OK")&gt;0,"OK","NOK")),
              IF(Z$8&gt;=VLOOKUP($A289,'2.2'!$D:$O,5,FALSE),"OK","NOK")),
         "")</f>
        <v/>
      </c>
      <c r="AA289" s="1156" t="str">
        <f ca="1">IF(intern2!AB125&gt;0,
        IF(AA$166="X",
              IF(COUNTBLANK(INDIRECT(ADDRESS(ROW(AA289),MATCH(AA$167,$166:$166,0),1,1)&amp;":"&amp;ADDRESS(ROW(AA289),COLUMN(AA289)-1,1,1),TRUE))&gt;0,"",
                    IF(COUNTIF(INDIRECT(ADDRESS(ROW(AA289),MATCH(AA$167,$166:$166,0),1,1)&amp;":"&amp;ADDRESS(ROW(AA289),COLUMN(AA289)-1,1,1),TRUE),"OK")&gt;0,"OK","NOK")),
              IF(AA$8&gt;=VLOOKUP($A289,'2.2'!$D:$O,5,FALSE),"OK","NOK")),
         "")</f>
        <v/>
      </c>
      <c r="AB289" s="1156" t="str">
        <f ca="1">IF(intern2!AC125&gt;0,
        IF(AB$166="X",
              IF(COUNTBLANK(INDIRECT(ADDRESS(ROW(AB289),MATCH(AB$167,$166:$166,0),1,1)&amp;":"&amp;ADDRESS(ROW(AB289),COLUMN(AB289)-1,1,1),TRUE))&gt;0,"",
                    IF(COUNTIF(INDIRECT(ADDRESS(ROW(AB289),MATCH(AB$167,$166:$166,0),1,1)&amp;":"&amp;ADDRESS(ROW(AB289),COLUMN(AB289)-1,1,1),TRUE),"OK")&gt;0,"OK","NOK")),
              IF(AB$8&gt;=VLOOKUP($A289,'2.2'!$D:$O,5,FALSE),"OK","NOK")),
         "")</f>
        <v>NOK</v>
      </c>
      <c r="AC289" s="1156" t="str">
        <f ca="1">IF(intern2!AD125&gt;0,
        IF(AC$166="X",
              IF(COUNTBLANK(INDIRECT(ADDRESS(ROW(AC289),MATCH(AC$167,$166:$166,0),1,1)&amp;":"&amp;ADDRESS(ROW(AC289),COLUMN(AC289)-1,1,1),TRUE))&gt;0,"",
                    IF(COUNTIF(INDIRECT(ADDRESS(ROW(AC289),MATCH(AC$167,$166:$166,0),1,1)&amp;":"&amp;ADDRESS(ROW(AC289),COLUMN(AC289)-1,1,1),TRUE),"OK")&gt;0,"OK","NOK")),
              IF(AC$8&gt;=VLOOKUP($A289,'2.2'!$D:$O,5,FALSE),"OK","NOK")),
         "")</f>
        <v/>
      </c>
      <c r="AD289" s="1156" t="str">
        <f ca="1">IF(intern2!AE125&gt;0,
        IF(AD$166="X",
              IF(COUNTBLANK(INDIRECT(ADDRESS(ROW(AD289),MATCH(AD$167,$166:$166,0),1,1)&amp;":"&amp;ADDRESS(ROW(AD289),COLUMN(AD289)-1,1,1),TRUE))&gt;0,"",
                    IF(COUNTIF(INDIRECT(ADDRESS(ROW(AD289),MATCH(AD$167,$166:$166,0),1,1)&amp;":"&amp;ADDRESS(ROW(AD289),COLUMN(AD289)-1,1,1),TRUE),"OK")&gt;0,"OK","NOK")),
              IF(AD$8&gt;=VLOOKUP($A289,'2.2'!$D:$O,5,FALSE),"OK","NOK")),
         "")</f>
        <v/>
      </c>
      <c r="AE289" s="1160" t="str">
        <f ca="1">IF(intern2!AF125&gt;0,
        IF(AE$166="X",
              IF(COUNTBLANK(INDIRECT(ADDRESS(ROW(AE289),MATCH(AE$167,$166:$166,0),1,1)&amp;":"&amp;ADDRESS(ROW(AE289),COLUMN(AE289)-1,1,1),TRUE))&gt;0,"",
                    IF(COUNTIF(INDIRECT(ADDRESS(ROW(AE289),MATCH(AE$167,$166:$166,0),1,1)&amp;":"&amp;ADDRESS(ROW(AE289),COLUMN(AE289)-1,1,1),TRUE),"OK")&gt;0,"OK","NOK")),
              IF(AE$8&gt;=VLOOKUP($A289,'2.2'!$D:$O,5,FALSE),"OK","NOK")),
         "")</f>
        <v/>
      </c>
      <c r="AF289" s="1269" t="str">
        <f ca="1">IF(intern2!AG125&gt;0,
        IF(AF$166="X",
              IF(COUNTBLANK(INDIRECT(ADDRESS(ROW(AF289),MATCH(AF$167,$166:$166,0),1,1)&amp;":"&amp;ADDRESS(ROW(AF289),COLUMN(AF289)-1,1,1),TRUE))&gt;0,"",
                    IF(COUNTIF(INDIRECT(ADDRESS(ROW(AF289),MATCH(AF$167,$166:$166,0),1,1)&amp;":"&amp;ADDRESS(ROW(AF289),COLUMN(AF289)-1,1,1),TRUE),"OK")&gt;0,"OK","NOK")),
              IF(AF$8&gt;=VLOOKUP($A289,'2.2'!$D:$O,5,FALSE),"OK","NOK")),
         "")</f>
        <v/>
      </c>
      <c r="AG289" s="1160" t="str">
        <f ca="1">IF(intern2!AH125&gt;0,
        IF(AG$166="X",
              IF(COUNTBLANK(INDIRECT(ADDRESS(ROW(AG289),MATCH(AG$167,$166:$166,0),1,1)&amp;":"&amp;ADDRESS(ROW(AG289),COLUMN(AG289)-1,1,1),TRUE))&gt;0,"",
                    IF(COUNTIF(INDIRECT(ADDRESS(ROW(AG289),MATCH(AG$167,$166:$166,0),1,1)&amp;":"&amp;ADDRESS(ROW(AG289),COLUMN(AG289)-1,1,1),TRUE),"OK")&gt;0,"OK","NOK")),
              IF(AG$8&gt;=VLOOKUP($A289,'2.2'!$D:$O,5,FALSE),"OK","NOK")),
         "")</f>
        <v/>
      </c>
      <c r="AH289" s="1160" t="str">
        <f ca="1">IF(intern2!AI125&gt;0,
        IF(AH$166="X",
              IF(COUNTBLANK(INDIRECT(ADDRESS(ROW(AH289),MATCH(AH$167,$166:$166,0),1,1)&amp;":"&amp;ADDRESS(ROW(AH289),COLUMN(AH289)-1,1,1),TRUE))&gt;0,"",
                    IF(COUNTIF(INDIRECT(ADDRESS(ROW(AH289),MATCH(AH$167,$166:$166,0),1,1)&amp;":"&amp;ADDRESS(ROW(AH289),COLUMN(AH289)-1,1,1),TRUE),"OK")&gt;0,"OK","NOK")),
              IF(AH$8&gt;=VLOOKUP($A289,'2.2'!$D:$O,5,FALSE),"OK","NOK")),
         "")</f>
        <v/>
      </c>
      <c r="AI289" s="1156" t="str">
        <f ca="1">IF(intern2!AJ125&gt;0,
        IF(AI$166="X",
              IF(COUNTBLANK(INDIRECT(ADDRESS(ROW(AI289),MATCH(AI$167,$166:$166,0),1,1)&amp;":"&amp;ADDRESS(ROW(AI289),COLUMN(AI289)-1,1,1),TRUE))&gt;0,"",
                    IF(COUNTIF(INDIRECT(ADDRESS(ROW(AI289),MATCH(AI$167,$166:$166,0),1,1)&amp;":"&amp;ADDRESS(ROW(AI289),COLUMN(AI289)-1,1,1),TRUE),"OK")&gt;0,"OK","NOK")),
              IF(AI$8&gt;=VLOOKUP($A289,'2.2'!$D:$O,5,FALSE),"OK","NOK")),
         "")</f>
        <v/>
      </c>
      <c r="AJ289" s="1156" t="str">
        <f ca="1">IF(intern2!AK125&gt;0,
        IF(AJ$166="X",
              IF(COUNTBLANK(INDIRECT(ADDRESS(ROW(AJ289),MATCH(AJ$167,$166:$166,0),1,1)&amp;":"&amp;ADDRESS(ROW(AJ289),COLUMN(AJ289)-1,1,1),TRUE))&gt;0,"",
                    IF(COUNTIF(INDIRECT(ADDRESS(ROW(AJ289),MATCH(AJ$167,$166:$166,0),1,1)&amp;":"&amp;ADDRESS(ROW(AJ289),COLUMN(AJ289)-1,1,1),TRUE),"OK")&gt;0,"OK","NOK")),
              IF(AJ$8&gt;=VLOOKUP($A289,'2.2'!$D:$O,5,FALSE),"OK","NOK")),
         "")</f>
        <v/>
      </c>
      <c r="AK289" s="1156" t="str">
        <f ca="1">IF(intern2!AL125&gt;0,
        IF(AK$166="X",
              IF(COUNTBLANK(INDIRECT(ADDRESS(ROW(AK289),MATCH(AK$167,$166:$166,0),1,1)&amp;":"&amp;ADDRESS(ROW(AK289),COLUMN(AK289)-1,1,1),TRUE))&gt;0,"",
                    IF(COUNTIF(INDIRECT(ADDRESS(ROW(AK289),MATCH(AK$167,$166:$166,0),1,1)&amp;":"&amp;ADDRESS(ROW(AK289),COLUMN(AK289)-1,1,1),TRUE),"OK")&gt;0,"OK","NOK")),
              IF(AK$8&gt;=VLOOKUP($A289,'2.2'!$D:$O,5,FALSE),"OK","NOK")),
         "")</f>
        <v/>
      </c>
      <c r="AL289" s="1156" t="str">
        <f ca="1">IF(intern2!AM125&gt;0,
        IF(AL$166="X",
              IF(COUNTBLANK(INDIRECT(ADDRESS(ROW(AL289),MATCH(AL$167,$166:$166,0),1,1)&amp;":"&amp;ADDRESS(ROW(AL289),COLUMN(AL289)-1,1,1),TRUE))&gt;0,"",
                    IF(COUNTIF(INDIRECT(ADDRESS(ROW(AL289),MATCH(AL$167,$166:$166,0),1,1)&amp;":"&amp;ADDRESS(ROW(AL289),COLUMN(AL289)-1,1,1),TRUE),"OK")&gt;0,"OK","NOK")),
              IF(AL$8&gt;=VLOOKUP($A289,'2.2'!$D:$O,5,FALSE),"OK","NOK")),
         "")</f>
        <v/>
      </c>
      <c r="AM289" s="1269" t="str">
        <f ca="1">IF(intern2!AN125&gt;0,
        IF(AM$166="X",
              IF(COUNTBLANK(INDIRECT(ADDRESS(ROW(AM289),MATCH(AM$167,$166:$166,0),1,1)&amp;":"&amp;ADDRESS(ROW(AM289),COLUMN(AM289)-1,1,1),TRUE))&gt;0,"",
                    IF(COUNTIF(INDIRECT(ADDRESS(ROW(AM289),MATCH(AM$167,$166:$166,0),1,1)&amp;":"&amp;ADDRESS(ROW(AM289),COLUMN(AM289)-1,1,1),TRUE),"OK")&gt;0,"OK","NOK")),
              IF(AM$8&gt;=VLOOKUP($A289,'2.2'!$D:$O,5,FALSE),"OK","NOK")),
         "")</f>
        <v/>
      </c>
      <c r="AN289" s="1170" t="str">
        <f ca="1">IF(intern2!AO125&gt;0,
        IF(AN$166="X",
              IF(COUNTBLANK(INDIRECT(ADDRESS(ROW(AN289),MATCH(AN$167,$166:$166,0),1,1)&amp;":"&amp;ADDRESS(ROW(AN289),COLUMN(AN289)-1,1,1),TRUE))&gt;0,"",
                    IF(COUNTIF(INDIRECT(ADDRESS(ROW(AN289),MATCH(AN$167,$166:$166,0),1,1)&amp;":"&amp;ADDRESS(ROW(AN289),COLUMN(AN289)-1,1,1),TRUE),"OK")&gt;0,"OK","NOK")),
              IF(AN$8&gt;=VLOOKUP($A289,'2.2'!$D:$O,5,FALSE),"OK","NOK")),
         "")</f>
        <v/>
      </c>
      <c r="AO289" s="1156" t="str">
        <f ca="1">IF(intern2!AP125&gt;0,
        IF(AO$166="X",
              IF(COUNTBLANK(INDIRECT(ADDRESS(ROW(AO289),MATCH(AO$167,$166:$166,0),1,1)&amp;":"&amp;ADDRESS(ROW(AO289),COLUMN(AO289)-1,1,1),TRUE))&gt;0,"",
                    IF(COUNTIF(INDIRECT(ADDRESS(ROW(AO289),MATCH(AO$167,$166:$166,0),1,1)&amp;":"&amp;ADDRESS(ROW(AO289),COLUMN(AO289)-1,1,1),TRUE),"OK")&gt;0,"OK","NOK")),
              IF(AO$8&gt;=VLOOKUP($A289,'2.2'!$D:$O,5,FALSE),"OK","NOK")),
         "")</f>
        <v/>
      </c>
      <c r="AP289" s="1156" t="str">
        <f ca="1">IF(intern2!AQ125&gt;0,
        IF(AP$166="X",
              IF(COUNTBLANK(INDIRECT(ADDRESS(ROW(AP289),MATCH(AP$167,$166:$166,0),1,1)&amp;":"&amp;ADDRESS(ROW(AP289),COLUMN(AP289)-1,1,1),TRUE))&gt;0,"",
                    IF(COUNTIF(INDIRECT(ADDRESS(ROW(AP289),MATCH(AP$167,$166:$166,0),1,1)&amp;":"&amp;ADDRESS(ROW(AP289),COLUMN(AP289)-1,1,1),TRUE),"OK")&gt;0,"OK","NOK")),
              IF(AP$8&gt;=VLOOKUP($A289,'2.2'!$D:$O,5,FALSE),"OK","NOK")),
         "")</f>
        <v/>
      </c>
      <c r="AQ289" s="1269" t="str">
        <f ca="1">IF(intern2!AR125&gt;0,
        IF(AQ$166="X",
              IF(COUNTBLANK(INDIRECT(ADDRESS(ROW(AQ289),MATCH(AQ$167,$166:$166,0),1,1)&amp;":"&amp;ADDRESS(ROW(AQ289),COLUMN(AQ289)-1,1,1),TRUE))&gt;0,"",
                    IF(COUNTIF(INDIRECT(ADDRESS(ROW(AQ289),MATCH(AQ$167,$166:$166,0),1,1)&amp;":"&amp;ADDRESS(ROW(AQ289),COLUMN(AQ289)-1,1,1),TRUE),"OK")&gt;0,"OK","NOK")),
              IF(AQ$8&gt;=VLOOKUP($A289,'2.2'!$D:$O,5,FALSE),"OK","NOK")),
         "")</f>
        <v/>
      </c>
      <c r="AR289" s="1156" t="str">
        <f ca="1">IF(intern2!AS125&gt;0,
        IF(AR$166="X",
              IF(COUNTBLANK(INDIRECT(ADDRESS(ROW(AR289),MATCH(AR$167,$166:$166,0),1,1)&amp;":"&amp;ADDRESS(ROW(AR289),COLUMN(AR289)-1,1,1),TRUE))&gt;0,"",
                    IF(COUNTIF(INDIRECT(ADDRESS(ROW(AR289),MATCH(AR$167,$166:$166,0),1,1)&amp;":"&amp;ADDRESS(ROW(AR289),COLUMN(AR289)-1,1,1),TRUE),"OK")&gt;0,"OK","NOK")),
              IF(AR$8&gt;=VLOOKUP($A289,'2.2'!$D:$O,5,FALSE),"OK","NOK")),
         "")</f>
        <v/>
      </c>
      <c r="AS289" s="1156" t="str">
        <f ca="1">IF(intern2!AT125&gt;0,
        IF(AS$166="X",
              IF(COUNTBLANK(INDIRECT(ADDRESS(ROW(AS289),MATCH(AS$167,$166:$166,0),1,1)&amp;":"&amp;ADDRESS(ROW(AS289),COLUMN(AS289)-1,1,1),TRUE))&gt;0,"",
                    IF(COUNTIF(INDIRECT(ADDRESS(ROW(AS289),MATCH(AS$167,$166:$166,0),1,1)&amp;":"&amp;ADDRESS(ROW(AS289),COLUMN(AS289)-1,1,1),TRUE),"OK")&gt;0,"OK","NOK")),
              IF(AS$8&gt;=VLOOKUP($A289,'2.2'!$D:$O,5,FALSE),"OK","NOK")),
         "")</f>
        <v/>
      </c>
      <c r="AT289" s="1269" t="str">
        <f ca="1">IF(intern2!AU125&gt;0,
        IF(AT$166="X",
              IF(COUNTBLANK(INDIRECT(ADDRESS(ROW(AT289),MATCH(AT$167,$166:$166,0),1,1)&amp;":"&amp;ADDRESS(ROW(AT289),COLUMN(AT289)-1,1,1),TRUE))&gt;0,"",
                    IF(COUNTIF(INDIRECT(ADDRESS(ROW(AT289),MATCH(AT$167,$166:$166,0),1,1)&amp;":"&amp;ADDRESS(ROW(AT289),COLUMN(AT289)-1,1,1),TRUE),"OK")&gt;0,"OK","NOK")),
              IF(AT$8&gt;=VLOOKUP($A289,'2.2'!$D:$O,5,FALSE),"OK","NOK")),
         "")</f>
        <v/>
      </c>
      <c r="AU289" s="1156" t="str">
        <f ca="1">IF(intern2!AV125&gt;0,
        IF(AU$166="X",
              IF(COUNTBLANK(INDIRECT(ADDRESS(ROW(AU289),MATCH(AU$167,$166:$166,0),1,1)&amp;":"&amp;ADDRESS(ROW(AU289),COLUMN(AU289)-1,1,1),TRUE))&gt;0,"",
                    IF(COUNTIF(INDIRECT(ADDRESS(ROW(AU289),MATCH(AU$167,$166:$166,0),1,1)&amp;":"&amp;ADDRESS(ROW(AU289),COLUMN(AU289)-1,1,1),TRUE),"OK")&gt;0,"OK","NOK")),
              IF(AU$8&gt;=VLOOKUP($A289,'2.2'!$D:$O,5,FALSE),"OK","NOK")),
         "")</f>
        <v/>
      </c>
      <c r="AV289" s="1156" t="str">
        <f ca="1">IF(intern2!AW125&gt;0,
        IF(AV$166="X",
              IF(COUNTBLANK(INDIRECT(ADDRESS(ROW(AV289),MATCH(AV$167,$166:$166,0),1,1)&amp;":"&amp;ADDRESS(ROW(AV289),COLUMN(AV289)-1,1,1),TRUE))&gt;0,"",
                    IF(COUNTIF(INDIRECT(ADDRESS(ROW(AV289),MATCH(AV$167,$166:$166,0),1,1)&amp;":"&amp;ADDRESS(ROW(AV289),COLUMN(AV289)-1,1,1),TRUE),"OK")&gt;0,"OK","NOK")),
              IF(AV$8&gt;=VLOOKUP($A289,'2.2'!$D:$O,5,FALSE),"OK","NOK")),
         "")</f>
        <v/>
      </c>
      <c r="AW289" s="1156" t="str">
        <f ca="1">IF(intern2!AX125&gt;0,
        IF(AW$166="X",
              IF(COUNTBLANK(INDIRECT(ADDRESS(ROW(AW289),MATCH(AW$167,$166:$166,0),1,1)&amp;":"&amp;ADDRESS(ROW(AW289),COLUMN(AW289)-1,1,1),TRUE))&gt;0,"",
                    IF(COUNTIF(INDIRECT(ADDRESS(ROW(AW289),MATCH(AW$167,$166:$166,0),1,1)&amp;":"&amp;ADDRESS(ROW(AW289),COLUMN(AW289)-1,1,1),TRUE),"OK")&gt;0,"OK","NOK")),
              IF(AW$8&gt;=VLOOKUP($A289,'2.2'!$D:$O,5,FALSE),"OK","NOK")),
         "")</f>
        <v/>
      </c>
      <c r="AX289" s="1156" t="str">
        <f ca="1">IF(intern2!AY125&gt;0,
        IF(AX$166="X",
              IF(COUNTBLANK(INDIRECT(ADDRESS(ROW(AX289),MATCH(AX$167,$166:$166,0),1,1)&amp;":"&amp;ADDRESS(ROW(AX289),COLUMN(AX289)-1,1,1),TRUE))&gt;0,"",
                    IF(COUNTIF(INDIRECT(ADDRESS(ROW(AX289),MATCH(AX$167,$166:$166,0),1,1)&amp;":"&amp;ADDRESS(ROW(AX289),COLUMN(AX289)-1,1,1),TRUE),"OK")&gt;0,"OK","NOK")),
              IF(AX$8&gt;=VLOOKUP($A289,'2.2'!$D:$O,5,FALSE),"OK","NOK")),
         "")</f>
        <v/>
      </c>
      <c r="AY289" s="1156" t="str">
        <f ca="1">IF(intern2!AZ125&gt;0,
        IF(AY$166="X",
              IF(COUNTBLANK(INDIRECT(ADDRESS(ROW(AY289),MATCH(AY$167,$166:$166,0),1,1)&amp;":"&amp;ADDRESS(ROW(AY289),COLUMN(AY289)-1,1,1),TRUE))&gt;0,"",
                    IF(COUNTIF(INDIRECT(ADDRESS(ROW(AY289),MATCH(AY$167,$166:$166,0),1,1)&amp;":"&amp;ADDRESS(ROW(AY289),COLUMN(AY289)-1,1,1),TRUE),"OK")&gt;0,"OK","NOK")),
              IF(AY$8&gt;=VLOOKUP($A289,'2.2'!$D:$O,5,FALSE),"OK","NOK")),
         "")</f>
        <v/>
      </c>
      <c r="AZ289" s="1269" t="str">
        <f ca="1">IF(intern2!BA125&gt;0,
        IF(AZ$166="X",
              IF(COUNTBLANK(INDIRECT(ADDRESS(ROW(AZ289),MATCH(AZ$167,$166:$166,0),1,1)&amp;":"&amp;ADDRESS(ROW(AZ289),COLUMN(AZ289)-1,1,1),TRUE))&gt;0,"",
                    IF(COUNTIF(INDIRECT(ADDRESS(ROW(AZ289),MATCH(AZ$167,$166:$166,0),1,1)&amp;":"&amp;ADDRESS(ROW(AZ289),COLUMN(AZ289)-1,1,1),TRUE),"OK")&gt;0,"OK","NOK")),
              IF(AZ$8&gt;=VLOOKUP($A289,'2.2'!$D:$O,5,FALSE),"OK","NOK")),
         "")</f>
        <v/>
      </c>
      <c r="BA289" s="1156" t="str">
        <f ca="1">IF(intern2!BB125&gt;0,
        IF(BA$166="X",
              IF(COUNTBLANK(INDIRECT(ADDRESS(ROW(BA289),MATCH(BA$167,$166:$166,0),1,1)&amp;":"&amp;ADDRESS(ROW(BA289),COLUMN(BA289)-1,1,1),TRUE))&gt;0,"",
                    IF(COUNTIF(INDIRECT(ADDRESS(ROW(BA289),MATCH(BA$167,$166:$166,0),1,1)&amp;":"&amp;ADDRESS(ROW(BA289),COLUMN(BA289)-1,1,1),TRUE),"OK")&gt;0,"OK","NOK")),
              IF(BA$8&gt;=VLOOKUP($A289,'2.2'!$D:$O,5,FALSE),"OK","NOK")),
         "")</f>
        <v/>
      </c>
      <c r="BB289" s="1156" t="str">
        <f ca="1">IF(intern2!BC125&gt;0,
        IF(BB$166="X",
              IF(COUNTBLANK(INDIRECT(ADDRESS(ROW(BB289),MATCH(BB$167,$166:$166,0),1,1)&amp;":"&amp;ADDRESS(ROW(BB289),COLUMN(BB289)-1,1,1),TRUE))&gt;0,"",
                    IF(COUNTIF(INDIRECT(ADDRESS(ROW(BB289),MATCH(BB$167,$166:$166,0),1,1)&amp;":"&amp;ADDRESS(ROW(BB289),COLUMN(BB289)-1,1,1),TRUE),"OK")&gt;0,"OK","NOK")),
              IF(BB$8&gt;=VLOOKUP($A289,'2.2'!$D:$O,5,FALSE),"OK","NOK")),
         "")</f>
        <v>NOK</v>
      </c>
      <c r="BC289" s="1156" t="str">
        <f ca="1">IF(intern2!BD125&gt;0,
        IF(BC$166="X",
              IF(COUNTBLANK(INDIRECT(ADDRESS(ROW(BC289),MATCH(BC$167,$166:$166,0),1,1)&amp;":"&amp;ADDRESS(ROW(BC289),COLUMN(BC289)-1,1,1),TRUE))&gt;0,"",
                    IF(COUNTIF(INDIRECT(ADDRESS(ROW(BC289),MATCH(BC$167,$166:$166,0),1,1)&amp;":"&amp;ADDRESS(ROW(BC289),COLUMN(BC289)-1,1,1),TRUE),"OK")&gt;0,"OK","NOK")),
              IF(BC$8&gt;=VLOOKUP($A289,'2.2'!$D:$O,5,FALSE),"OK","NOK")),
         "")</f>
        <v/>
      </c>
      <c r="BD289" s="1156" t="str">
        <f ca="1">IF(intern2!BE125&gt;0,
        IF(BD$166="X",
              IF(COUNTBLANK(INDIRECT(ADDRESS(ROW(BD289),MATCH(BD$167,$166:$166,0),1,1)&amp;":"&amp;ADDRESS(ROW(BD289),COLUMN(BD289)-1,1,1),TRUE))&gt;0,"",
                    IF(COUNTIF(INDIRECT(ADDRESS(ROW(BD289),MATCH(BD$167,$166:$166,0),1,1)&amp;":"&amp;ADDRESS(ROW(BD289),COLUMN(BD289)-1,1,1),TRUE),"OK")&gt;0,"OK","NOK")),
              IF(BD$8&gt;=VLOOKUP($A289,'2.2'!$D:$O,5,FALSE),"OK","NOK")),
         "")</f>
        <v/>
      </c>
      <c r="BE289" s="1156" t="str">
        <f ca="1">IF(intern2!BF125&gt;0,
        IF(BE$166="X",
              IF(COUNTBLANK(INDIRECT(ADDRESS(ROW(BE289),MATCH(BE$167,$166:$166,0),1,1)&amp;":"&amp;ADDRESS(ROW(BE289),COLUMN(BE289)-1,1,1),TRUE))&gt;0,"",
                    IF(COUNTIF(INDIRECT(ADDRESS(ROW(BE289),MATCH(BE$167,$166:$166,0),1,1)&amp;":"&amp;ADDRESS(ROW(BE289),COLUMN(BE289)-1,1,1),TRUE),"OK")&gt;0,"OK","NOK")),
              IF(BE$8&gt;=VLOOKUP($A289,'2.2'!$D:$O,5,FALSE),"OK","NOK")),
         "")</f>
        <v/>
      </c>
      <c r="BF289" s="1170" t="str">
        <f ca="1">IF(intern2!BG125&gt;0,
        IF(BF$166="X",
              IF(COUNTBLANK(INDIRECT(ADDRESS(ROW(BF289),MATCH(BF$167,$166:$166,0),1,1)&amp;":"&amp;ADDRESS(ROW(BF289),COLUMN(BF289)-1,1,1),TRUE))&gt;0,"",
                    IF(COUNTIF(INDIRECT(ADDRESS(ROW(BF289),MATCH(BF$167,$166:$166,0),1,1)&amp;":"&amp;ADDRESS(ROW(BF289),COLUMN(BF289)-1,1,1),TRUE),"OK")&gt;0,"OK","NOK")),
              IF(BF$8&gt;=VLOOKUP($A289,'2.2'!$D:$O,5,FALSE),"OK","NOK")),
         "")</f>
        <v/>
      </c>
      <c r="BG289" s="1269" t="str">
        <f ca="1">IF(intern2!BH125&gt;0,
        IF(BG$166="X",
              IF(COUNTBLANK(INDIRECT(ADDRESS(ROW(BG289),MATCH(BG$167,$166:$166,0),1,1)&amp;":"&amp;ADDRESS(ROW(BG289),COLUMN(BG289)-1,1,1),TRUE))&gt;0,"",
                    IF(COUNTIF(INDIRECT(ADDRESS(ROW(BG289),MATCH(BG$167,$166:$166,0),1,1)&amp;":"&amp;ADDRESS(ROW(BG289),COLUMN(BG289)-1,1,1),TRUE),"OK")&gt;0,"OK","NOK")),
              IF(BG$8&gt;=VLOOKUP($A289,'2.2'!$D:$O,5,FALSE),"OK","NOK")),
         "")</f>
        <v/>
      </c>
      <c r="BH289" s="1176" t="str">
        <f t="shared" ca="1" si="77"/>
        <v>NOK</v>
      </c>
      <c r="BI289" s="1176"/>
    </row>
    <row r="290" spans="1:61" x14ac:dyDescent="0.25">
      <c r="A290" s="716" t="str">
        <f t="shared" ref="A290:B290" si="134">+A130</f>
        <v>GYN1</v>
      </c>
      <c r="B290" s="1157" t="str">
        <f t="shared" si="134"/>
        <v>Ginecologia</v>
      </c>
      <c r="C290" s="1156" t="str">
        <f ca="1">IF(intern2!D126&gt;0,
        IF(C$166="X",
              IF(COUNTBLANK(INDIRECT(ADDRESS(ROW(C290),MATCH(C$167,$166:$166,0),1,1)&amp;":"&amp;ADDRESS(ROW(C290),COLUMN(C290)-1,1,1),TRUE))&gt;0,"",
                    IF(COUNTIF(INDIRECT(ADDRESS(ROW(C290),MATCH(C$167,$166:$166,0),1,1)&amp;":"&amp;ADDRESS(ROW(C290),COLUMN(C290)-1,1,1),TRUE),"OK")&gt;0,"OK","NOK")),
              IF(C$8&gt;=VLOOKUP($A290,'2.2'!$D:$O,5,FALSE),"OK","NOK")),
         "")</f>
        <v/>
      </c>
      <c r="D290" s="1156" t="str">
        <f ca="1">IF(intern2!E126&gt;0,
        IF(D$166="X",
              IF(COUNTBLANK(INDIRECT(ADDRESS(ROW(D290),MATCH(D$167,$166:$166,0),1,1)&amp;":"&amp;ADDRESS(ROW(D290),COLUMN(D290)-1,1,1),TRUE))&gt;0,"",
                    IF(COUNTIF(INDIRECT(ADDRESS(ROW(D290),MATCH(D$167,$166:$166,0),1,1)&amp;":"&amp;ADDRESS(ROW(D290),COLUMN(D290)-1,1,1),TRUE),"OK")&gt;0,"OK","NOK")),
              IF(D$8&gt;=VLOOKUP($A290,'2.2'!$D:$O,5,FALSE),"OK","NOK")),
         "")</f>
        <v/>
      </c>
      <c r="E290" s="1156" t="str">
        <f ca="1">IF(intern2!F126&gt;0,
        IF(E$166="X",
              IF(COUNTBLANK(INDIRECT(ADDRESS(ROW(E290),MATCH(E$167,$166:$166,0),1,1)&amp;":"&amp;ADDRESS(ROW(E290),COLUMN(E290)-1,1,1),TRUE))&gt;0,"",
                    IF(COUNTIF(INDIRECT(ADDRESS(ROW(E290),MATCH(E$167,$166:$166,0),1,1)&amp;":"&amp;ADDRESS(ROW(E290),COLUMN(E290)-1,1,1),TRUE),"OK")&gt;0,"OK","NOK")),
              IF(E$8&gt;=VLOOKUP($A290,'2.2'!$D:$O,5,FALSE),"OK","NOK")),
         "")</f>
        <v/>
      </c>
      <c r="F290" s="1156" t="str">
        <f ca="1">IF(intern2!G126&gt;0,
        IF(F$166="X",
              IF(COUNTBLANK(INDIRECT(ADDRESS(ROW(F290),MATCH(F$167,$166:$166,0),1,1)&amp;":"&amp;ADDRESS(ROW(F290),COLUMN(F290)-1,1,1),TRUE))&gt;0,"",
                    IF(COUNTIF(INDIRECT(ADDRESS(ROW(F290),MATCH(F$167,$166:$166,0),1,1)&amp;":"&amp;ADDRESS(ROW(F290),COLUMN(F290)-1,1,1),TRUE),"OK")&gt;0,"OK","NOK")),
              IF(F$8&gt;=VLOOKUP($A290,'2.2'!$D:$O,5,FALSE),"OK","NOK")),
         "")</f>
        <v/>
      </c>
      <c r="G290" s="1156" t="str">
        <f ca="1">IF(intern2!H126&gt;0,
        IF(G$166="X",
              IF(COUNTBLANK(INDIRECT(ADDRESS(ROW(G290),MATCH(G$167,$166:$166,0),1,1)&amp;":"&amp;ADDRESS(ROW(G290),COLUMN(G290)-1,1,1),TRUE))&gt;0,"",
                    IF(COUNTIF(INDIRECT(ADDRESS(ROW(G290),MATCH(G$167,$166:$166,0),1,1)&amp;":"&amp;ADDRESS(ROW(G290),COLUMN(G290)-1,1,1),TRUE),"OK")&gt;0,"OK","NOK")),
              IF(G$8&gt;=VLOOKUP($A290,'2.2'!$D:$O,5,FALSE),"OK","NOK")),
         "")</f>
        <v/>
      </c>
      <c r="H290" s="1156" t="str">
        <f ca="1">IF(intern2!I126&gt;0,
        IF(H$166="X",
              IF(COUNTBLANK(INDIRECT(ADDRESS(ROW(H290),MATCH(H$167,$166:$166,0),1,1)&amp;":"&amp;ADDRESS(ROW(H290),COLUMN(H290)-1,1,1),TRUE))&gt;0,"",
                    IF(COUNTIF(INDIRECT(ADDRESS(ROW(H290),MATCH(H$167,$166:$166,0),1,1)&amp;":"&amp;ADDRESS(ROW(H290),COLUMN(H290)-1,1,1),TRUE),"OK")&gt;0,"OK","NOK")),
              IF(H$8&gt;=VLOOKUP($A290,'2.2'!$D:$O,5,FALSE),"OK","NOK")),
         "")</f>
        <v/>
      </c>
      <c r="I290" s="1269" t="str">
        <f ca="1">IF(intern2!J126&gt;0,
        IF(I$166="X",
              IF(COUNTBLANK(INDIRECT(ADDRESS(ROW(I290),MATCH(I$167,$166:$166,0),1,1)&amp;":"&amp;ADDRESS(ROW(I290),COLUMN(I290)-1,1,1),TRUE))&gt;0,"",
                    IF(COUNTIF(INDIRECT(ADDRESS(ROW(I290),MATCH(I$167,$166:$166,0),1,1)&amp;":"&amp;ADDRESS(ROW(I290),COLUMN(I290)-1,1,1),TRUE),"OK")&gt;0,"OK","NOK")),
              IF(I$8&gt;=VLOOKUP($A290,'2.2'!$D:$O,5,FALSE),"OK","NOK")),
         "")</f>
        <v/>
      </c>
      <c r="J290" s="1159" t="str">
        <f ca="1">IF(intern2!K126&gt;0,
        IF(J$166="X",
              IF(COUNTBLANK(INDIRECT(ADDRESS(ROW(J290),MATCH(J$167,$166:$166,0),1,1)&amp;":"&amp;ADDRESS(ROW(J290),COLUMN(J290)-1,1,1),TRUE))&gt;0,"",
                    IF(COUNTIF(INDIRECT(ADDRESS(ROW(J290),MATCH(J$167,$166:$166,0),1,1)&amp;":"&amp;ADDRESS(ROW(J290),COLUMN(J290)-1,1,1),TRUE),"OK")&gt;0,"OK","NOK")),
              IF(J$8&gt;=VLOOKUP($A290,'2.2'!$D:$O,5,FALSE),"OK","NOK")),
         "")</f>
        <v/>
      </c>
      <c r="K290" s="1156" t="str">
        <f ca="1">IF(intern2!L126&gt;0,
        IF(K$166="X",
              IF(COUNTBLANK(INDIRECT(ADDRESS(ROW(K290),MATCH(K$167,$166:$166,0),1,1)&amp;":"&amp;ADDRESS(ROW(K290),COLUMN(K290)-1,1,1),TRUE))&gt;0,"",
                    IF(COUNTIF(INDIRECT(ADDRESS(ROW(K290),MATCH(K$167,$166:$166,0),1,1)&amp;":"&amp;ADDRESS(ROW(K290),COLUMN(K290)-1,1,1),TRUE),"OK")&gt;0,"OK","NOK")),
              IF(K$8&gt;=VLOOKUP($A290,'2.2'!$D:$O,5,FALSE),"OK","NOK")),
         "")</f>
        <v/>
      </c>
      <c r="L290" s="1156" t="str">
        <f ca="1">IF(intern2!M126&gt;0,
        IF(L$166="X",
              IF(COUNTBLANK(INDIRECT(ADDRESS(ROW(L290),MATCH(L$167,$166:$166,0),1,1)&amp;":"&amp;ADDRESS(ROW(L290),COLUMN(L290)-1,1,1),TRUE))&gt;0,"",
                    IF(COUNTIF(INDIRECT(ADDRESS(ROW(L290),MATCH(L$167,$166:$166,0),1,1)&amp;":"&amp;ADDRESS(ROW(L290),COLUMN(L290)-1,1,1),TRUE),"OK")&gt;0,"OK","NOK")),
              IF(L$8&gt;=VLOOKUP($A290,'2.2'!$D:$O,5,FALSE),"OK","NOK")),
         "")</f>
        <v/>
      </c>
      <c r="M290" s="1156" t="str">
        <f ca="1">IF(intern2!N126&gt;0,
        IF(M$166="X",
              IF(COUNTBLANK(INDIRECT(ADDRESS(ROW(M290),MATCH(M$167,$166:$166,0),1,1)&amp;":"&amp;ADDRESS(ROW(M290),COLUMN(M290)-1,1,1),TRUE))&gt;0,"",
                    IF(COUNTIF(INDIRECT(ADDRESS(ROW(M290),MATCH(M$167,$166:$166,0),1,1)&amp;":"&amp;ADDRESS(ROW(M290),COLUMN(M290)-1,1,1),TRUE),"OK")&gt;0,"OK","NOK")),
              IF(M$8&gt;=VLOOKUP($A290,'2.2'!$D:$O,5,FALSE),"OK","NOK")),
         "")</f>
        <v/>
      </c>
      <c r="N290" s="1156" t="str">
        <f ca="1">IF(intern2!O126&gt;0,
        IF(N$166="X",
              IF(COUNTBLANK(INDIRECT(ADDRESS(ROW(N290),MATCH(N$167,$166:$166,0),1,1)&amp;":"&amp;ADDRESS(ROW(N290),COLUMN(N290)-1,1,1),TRUE))&gt;0,"",
                    IF(COUNTIF(INDIRECT(ADDRESS(ROW(N290),MATCH(N$167,$166:$166,0),1,1)&amp;":"&amp;ADDRESS(ROW(N290),COLUMN(N290)-1,1,1),TRUE),"OK")&gt;0,"OK","NOK")),
              IF(N$8&gt;=VLOOKUP($A290,'2.2'!$D:$O,5,FALSE),"OK","NOK")),
         "")</f>
        <v/>
      </c>
      <c r="O290" s="1156" t="str">
        <f ca="1">IF(intern2!P126&gt;0,
        IF(O$166="X",
              IF(COUNTBLANK(INDIRECT(ADDRESS(ROW(O290),MATCH(O$167,$166:$166,0),1,1)&amp;":"&amp;ADDRESS(ROW(O290),COLUMN(O290)-1,1,1),TRUE))&gt;0,"",
                    IF(COUNTIF(INDIRECT(ADDRESS(ROW(O290),MATCH(O$167,$166:$166,0),1,1)&amp;":"&amp;ADDRESS(ROW(O290),COLUMN(O290)-1,1,1),TRUE),"OK")&gt;0,"OK","NOK")),
              IF(O$8&gt;=VLOOKUP($A290,'2.2'!$D:$O,5,FALSE),"OK","NOK")),
         "")</f>
        <v/>
      </c>
      <c r="P290" s="1156" t="str">
        <f ca="1">IF(intern2!Q126&gt;0,
        IF(P$166="X",
              IF(COUNTBLANK(INDIRECT(ADDRESS(ROW(P290),MATCH(P$167,$166:$166,0),1,1)&amp;":"&amp;ADDRESS(ROW(P290),COLUMN(P290)-1,1,1),TRUE))&gt;0,"",
                    IF(COUNTIF(INDIRECT(ADDRESS(ROW(P290),MATCH(P$167,$166:$166,0),1,1)&amp;":"&amp;ADDRESS(ROW(P290),COLUMN(P290)-1,1,1),TRUE),"OK")&gt;0,"OK","NOK")),
              IF(P$8&gt;=VLOOKUP($A290,'2.2'!$D:$O,5,FALSE),"OK","NOK")),
         "")</f>
        <v/>
      </c>
      <c r="Q290" s="1156" t="str">
        <f ca="1">IF(intern2!R126&gt;0,
        IF(Q$166="X",
              IF(COUNTBLANK(INDIRECT(ADDRESS(ROW(Q290),MATCH(Q$167,$166:$166,0),1,1)&amp;":"&amp;ADDRESS(ROW(Q290),COLUMN(Q290)-1,1,1),TRUE))&gt;0,"",
                    IF(COUNTIF(INDIRECT(ADDRESS(ROW(Q290),MATCH(Q$167,$166:$166,0),1,1)&amp;":"&amp;ADDRESS(ROW(Q290),COLUMN(Q290)-1,1,1),TRUE),"OK")&gt;0,"OK","NOK")),
              IF(Q$8&gt;=VLOOKUP($A290,'2.2'!$D:$O,5,FALSE),"OK","NOK")),
         "")</f>
        <v/>
      </c>
      <c r="R290" s="1159" t="str">
        <f ca="1">IF(intern2!S126&gt;0,
        IF(R$166="X",
              IF(COUNTBLANK(INDIRECT(ADDRESS(ROW(R290),MATCH(R$167,$166:$166,0),1,1)&amp;":"&amp;ADDRESS(ROW(R290),COLUMN(R290)-1,1,1),TRUE))&gt;0,"",
                    IF(COUNTIF(INDIRECT(ADDRESS(ROW(R290),MATCH(R$167,$166:$166,0),1,1)&amp;":"&amp;ADDRESS(ROW(R290),COLUMN(R290)-1,1,1),TRUE),"OK")&gt;0,"OK","NOK")),
              IF(R$8&gt;=VLOOKUP($A290,'2.2'!$D:$O,5,FALSE),"OK","NOK")),
         "")</f>
        <v/>
      </c>
      <c r="S290" s="1159" t="str">
        <f ca="1">IF(intern2!T126&gt;0,
        IF(S$166="X",
              IF(COUNTBLANK(INDIRECT(ADDRESS(ROW(S290),MATCH(S$167,$166:$166,0),1,1)&amp;":"&amp;ADDRESS(ROW(S290),COLUMN(S290)-1,1,1),TRUE))&gt;0,"",
                    IF(COUNTIF(INDIRECT(ADDRESS(ROW(S290),MATCH(S$167,$166:$166,0),1,1)&amp;":"&amp;ADDRESS(ROW(S290),COLUMN(S290)-1,1,1),TRUE),"OK")&gt;0,"OK","NOK")),
              IF(S$8&gt;=VLOOKUP($A290,'2.2'!$D:$O,5,FALSE),"OK","NOK")),
         "")</f>
        <v/>
      </c>
      <c r="T290" s="1156" t="str">
        <f ca="1">IF(intern2!U126&gt;0,
        IF(T$166="X",
              IF(COUNTBLANK(INDIRECT(ADDRESS(ROW(T290),MATCH(T$167,$166:$166,0),1,1)&amp;":"&amp;ADDRESS(ROW(T290),COLUMN(T290)-1,1,1),TRUE))&gt;0,"",
                    IF(COUNTIF(INDIRECT(ADDRESS(ROW(T290),MATCH(T$167,$166:$166,0),1,1)&amp;":"&amp;ADDRESS(ROW(T290),COLUMN(T290)-1,1,1),TRUE),"OK")&gt;0,"OK","NOK")),
              IF(T$8&gt;=VLOOKUP($A290,'2.2'!$D:$O,5,FALSE),"OK","NOK")),
         "")</f>
        <v/>
      </c>
      <c r="U290" s="1156" t="str">
        <f ca="1">IF(intern2!V126&gt;0,
        IF(U$166="X",
              IF(COUNTBLANK(INDIRECT(ADDRESS(ROW(U290),MATCH(U$167,$166:$166,0),1,1)&amp;":"&amp;ADDRESS(ROW(U290),COLUMN(U290)-1,1,1),TRUE))&gt;0,"",
                    IF(COUNTIF(INDIRECT(ADDRESS(ROW(U290),MATCH(U$167,$166:$166,0),1,1)&amp;":"&amp;ADDRESS(ROW(U290),COLUMN(U290)-1,1,1),TRUE),"OK")&gt;0,"OK","NOK")),
              IF(U$8&gt;=VLOOKUP($A290,'2.2'!$D:$O,5,FALSE),"OK","NOK")),
         "")</f>
        <v/>
      </c>
      <c r="V290" s="1156" t="str">
        <f ca="1">IF(intern2!W126&gt;0,
        IF(V$166="X",
              IF(COUNTBLANK(INDIRECT(ADDRESS(ROW(V290),MATCH(V$167,$166:$166,0),1,1)&amp;":"&amp;ADDRESS(ROW(V290),COLUMN(V290)-1,1,1),TRUE))&gt;0,"",
                    IF(COUNTIF(INDIRECT(ADDRESS(ROW(V290),MATCH(V$167,$166:$166,0),1,1)&amp;":"&amp;ADDRESS(ROW(V290),COLUMN(V290)-1,1,1),TRUE),"OK")&gt;0,"OK","NOK")),
              IF(V$8&gt;=VLOOKUP($A290,'2.2'!$D:$O,5,FALSE),"OK","NOK")),
         "")</f>
        <v/>
      </c>
      <c r="W290" s="1156" t="str">
        <f ca="1">IF(intern2!X126&gt;0,
        IF(W$166="X",
              IF(COUNTBLANK(INDIRECT(ADDRESS(ROW(W290),MATCH(W$167,$166:$166,0),1,1)&amp;":"&amp;ADDRESS(ROW(W290),COLUMN(W290)-1,1,1),TRUE))&gt;0,"",
                    IF(COUNTIF(INDIRECT(ADDRESS(ROW(W290),MATCH(W$167,$166:$166,0),1,1)&amp;":"&amp;ADDRESS(ROW(W290),COLUMN(W290)-1,1,1),TRUE),"OK")&gt;0,"OK","NOK")),
              IF(W$8&gt;=VLOOKUP($A290,'2.2'!$D:$O,5,FALSE),"OK","NOK")),
         "")</f>
        <v>NOK</v>
      </c>
      <c r="X290" s="1156" t="str">
        <f ca="1">IF(intern2!Y126&gt;0,
        IF(X$166="X",
              IF(COUNTBLANK(INDIRECT(ADDRESS(ROW(X290),MATCH(X$167,$166:$166,0),1,1)&amp;":"&amp;ADDRESS(ROW(X290),COLUMN(X290)-1,1,1),TRUE))&gt;0,"",
                    IF(COUNTIF(INDIRECT(ADDRESS(ROW(X290),MATCH(X$167,$166:$166,0),1,1)&amp;":"&amp;ADDRESS(ROW(X290),COLUMN(X290)-1,1,1),TRUE),"OK")&gt;0,"OK","NOK")),
              IF(X$8&gt;=VLOOKUP($A290,'2.2'!$D:$O,5,FALSE),"OK","NOK")),
         "")</f>
        <v>NOK</v>
      </c>
      <c r="Y290" s="1170" t="str">
        <f ca="1">IF(intern2!Z126&gt;0,
        IF(Y$166="X",
              IF(COUNTBLANK(INDIRECT(ADDRESS(ROW(Y290),MATCH(Y$167,$166:$166,0),1,1)&amp;":"&amp;ADDRESS(ROW(Y290),COLUMN(Y290)-1,1,1),TRUE))&gt;0,"",
                    IF(COUNTIF(INDIRECT(ADDRESS(ROW(Y290),MATCH(Y$167,$166:$166,0),1,1)&amp;":"&amp;ADDRESS(ROW(Y290),COLUMN(Y290)-1,1,1),TRUE),"OK")&gt;0,"OK","NOK")),
              IF(Y$8&gt;=VLOOKUP($A290,'2.2'!$D:$O,5,FALSE),"OK","NOK")),
         "")</f>
        <v>NOK</v>
      </c>
      <c r="Z290" s="1269" t="str">
        <f ca="1">IF(intern2!AA126&gt;0,
        IF(Z$166="X",
              IF(COUNTBLANK(INDIRECT(ADDRESS(ROW(Z290),MATCH(Z$167,$166:$166,0),1,1)&amp;":"&amp;ADDRESS(ROW(Z290),COLUMN(Z290)-1,1,1),TRUE))&gt;0,"",
                    IF(COUNTIF(INDIRECT(ADDRESS(ROW(Z290),MATCH(Z$167,$166:$166,0),1,1)&amp;":"&amp;ADDRESS(ROW(Z290),COLUMN(Z290)-1,1,1),TRUE),"OK")&gt;0,"OK","NOK")),
              IF(Z$8&gt;=VLOOKUP($A290,'2.2'!$D:$O,5,FALSE),"OK","NOK")),
         "")</f>
        <v>NOK</v>
      </c>
      <c r="AA290" s="1156" t="str">
        <f ca="1">IF(intern2!AB126&gt;0,
        IF(AA$166="X",
              IF(COUNTBLANK(INDIRECT(ADDRESS(ROW(AA290),MATCH(AA$167,$166:$166,0),1,1)&amp;":"&amp;ADDRESS(ROW(AA290),COLUMN(AA290)-1,1,1),TRUE))&gt;0,"",
                    IF(COUNTIF(INDIRECT(ADDRESS(ROW(AA290),MATCH(AA$167,$166:$166,0),1,1)&amp;":"&amp;ADDRESS(ROW(AA290),COLUMN(AA290)-1,1,1),TRUE),"OK")&gt;0,"OK","NOK")),
              IF(AA$8&gt;=VLOOKUP($A290,'2.2'!$D:$O,5,FALSE),"OK","NOK")),
         "")</f>
        <v/>
      </c>
      <c r="AB290" s="1156" t="str">
        <f ca="1">IF(intern2!AC126&gt;0,
        IF(AB$166="X",
              IF(COUNTBLANK(INDIRECT(ADDRESS(ROW(AB290),MATCH(AB$167,$166:$166,0),1,1)&amp;":"&amp;ADDRESS(ROW(AB290),COLUMN(AB290)-1,1,1),TRUE))&gt;0,"",
                    IF(COUNTIF(INDIRECT(ADDRESS(ROW(AB290),MATCH(AB$167,$166:$166,0),1,1)&amp;":"&amp;ADDRESS(ROW(AB290),COLUMN(AB290)-1,1,1),TRUE),"OK")&gt;0,"OK","NOK")),
              IF(AB$8&gt;=VLOOKUP($A290,'2.2'!$D:$O,5,FALSE),"OK","NOK")),
         "")</f>
        <v/>
      </c>
      <c r="AC290" s="1156" t="str">
        <f ca="1">IF(intern2!AD126&gt;0,
        IF(AC$166="X",
              IF(COUNTBLANK(INDIRECT(ADDRESS(ROW(AC290),MATCH(AC$167,$166:$166,0),1,1)&amp;":"&amp;ADDRESS(ROW(AC290),COLUMN(AC290)-1,1,1),TRUE))&gt;0,"",
                    IF(COUNTIF(INDIRECT(ADDRESS(ROW(AC290),MATCH(AC$167,$166:$166,0),1,1)&amp;":"&amp;ADDRESS(ROW(AC290),COLUMN(AC290)-1,1,1),TRUE),"OK")&gt;0,"OK","NOK")),
              IF(AC$8&gt;=VLOOKUP($A290,'2.2'!$D:$O,5,FALSE),"OK","NOK")),
         "")</f>
        <v/>
      </c>
      <c r="AD290" s="1156" t="str">
        <f ca="1">IF(intern2!AE126&gt;0,
        IF(AD$166="X",
              IF(COUNTBLANK(INDIRECT(ADDRESS(ROW(AD290),MATCH(AD$167,$166:$166,0),1,1)&amp;":"&amp;ADDRESS(ROW(AD290),COLUMN(AD290)-1,1,1),TRUE))&gt;0,"",
                    IF(COUNTIF(INDIRECT(ADDRESS(ROW(AD290),MATCH(AD$167,$166:$166,0),1,1)&amp;":"&amp;ADDRESS(ROW(AD290),COLUMN(AD290)-1,1,1),TRUE),"OK")&gt;0,"OK","NOK")),
              IF(AD$8&gt;=VLOOKUP($A290,'2.2'!$D:$O,5,FALSE),"OK","NOK")),
         "")</f>
        <v/>
      </c>
      <c r="AE290" s="1160" t="str">
        <f ca="1">IF(intern2!AF126&gt;0,
        IF(AE$166="X",
              IF(COUNTBLANK(INDIRECT(ADDRESS(ROW(AE290),MATCH(AE$167,$166:$166,0),1,1)&amp;":"&amp;ADDRESS(ROW(AE290),COLUMN(AE290)-1,1,1),TRUE))&gt;0,"",
                    IF(COUNTIF(INDIRECT(ADDRESS(ROW(AE290),MATCH(AE$167,$166:$166,0),1,1)&amp;":"&amp;ADDRESS(ROW(AE290),COLUMN(AE290)-1,1,1),TRUE),"OK")&gt;0,"OK","NOK")),
              IF(AE$8&gt;=VLOOKUP($A290,'2.2'!$D:$O,5,FALSE),"OK","NOK")),
         "")</f>
        <v/>
      </c>
      <c r="AF290" s="1269" t="str">
        <f ca="1">IF(intern2!AG126&gt;0,
        IF(AF$166="X",
              IF(COUNTBLANK(INDIRECT(ADDRESS(ROW(AF290),MATCH(AF$167,$166:$166,0),1,1)&amp;":"&amp;ADDRESS(ROW(AF290),COLUMN(AF290)-1,1,1),TRUE))&gt;0,"",
                    IF(COUNTIF(INDIRECT(ADDRESS(ROW(AF290),MATCH(AF$167,$166:$166,0),1,1)&amp;":"&amp;ADDRESS(ROW(AF290),COLUMN(AF290)-1,1,1),TRUE),"OK")&gt;0,"OK","NOK")),
              IF(AF$8&gt;=VLOOKUP($A290,'2.2'!$D:$O,5,FALSE),"OK","NOK")),
         "")</f>
        <v/>
      </c>
      <c r="AG290" s="1160" t="str">
        <f ca="1">IF(intern2!AH126&gt;0,
        IF(AG$166="X",
              IF(COUNTBLANK(INDIRECT(ADDRESS(ROW(AG290),MATCH(AG$167,$166:$166,0),1,1)&amp;":"&amp;ADDRESS(ROW(AG290),COLUMN(AG290)-1,1,1),TRUE))&gt;0,"",
                    IF(COUNTIF(INDIRECT(ADDRESS(ROW(AG290),MATCH(AG$167,$166:$166,0),1,1)&amp;":"&amp;ADDRESS(ROW(AG290),COLUMN(AG290)-1,1,1),TRUE),"OK")&gt;0,"OK","NOK")),
              IF(AG$8&gt;=VLOOKUP($A290,'2.2'!$D:$O,5,FALSE),"OK","NOK")),
         "")</f>
        <v/>
      </c>
      <c r="AH290" s="1160" t="str">
        <f ca="1">IF(intern2!AI126&gt;0,
        IF(AH$166="X",
              IF(COUNTBLANK(INDIRECT(ADDRESS(ROW(AH290),MATCH(AH$167,$166:$166,0),1,1)&amp;":"&amp;ADDRESS(ROW(AH290),COLUMN(AH290)-1,1,1),TRUE))&gt;0,"",
                    IF(COUNTIF(INDIRECT(ADDRESS(ROW(AH290),MATCH(AH$167,$166:$166,0),1,1)&amp;":"&amp;ADDRESS(ROW(AH290),COLUMN(AH290)-1,1,1),TRUE),"OK")&gt;0,"OK","NOK")),
              IF(AH$8&gt;=VLOOKUP($A290,'2.2'!$D:$O,5,FALSE),"OK","NOK")),
         "")</f>
        <v/>
      </c>
      <c r="AI290" s="1156" t="str">
        <f ca="1">IF(intern2!AJ126&gt;0,
        IF(AI$166="X",
              IF(COUNTBLANK(INDIRECT(ADDRESS(ROW(AI290),MATCH(AI$167,$166:$166,0),1,1)&amp;":"&amp;ADDRESS(ROW(AI290),COLUMN(AI290)-1,1,1),TRUE))&gt;0,"",
                    IF(COUNTIF(INDIRECT(ADDRESS(ROW(AI290),MATCH(AI$167,$166:$166,0),1,1)&amp;":"&amp;ADDRESS(ROW(AI290),COLUMN(AI290)-1,1,1),TRUE),"OK")&gt;0,"OK","NOK")),
              IF(AI$8&gt;=VLOOKUP($A290,'2.2'!$D:$O,5,FALSE),"OK","NOK")),
         "")</f>
        <v/>
      </c>
      <c r="AJ290" s="1156" t="str">
        <f ca="1">IF(intern2!AK126&gt;0,
        IF(AJ$166="X",
              IF(COUNTBLANK(INDIRECT(ADDRESS(ROW(AJ290),MATCH(AJ$167,$166:$166,0),1,1)&amp;":"&amp;ADDRESS(ROW(AJ290),COLUMN(AJ290)-1,1,1),TRUE))&gt;0,"",
                    IF(COUNTIF(INDIRECT(ADDRESS(ROW(AJ290),MATCH(AJ$167,$166:$166,0),1,1)&amp;":"&amp;ADDRESS(ROW(AJ290),COLUMN(AJ290)-1,1,1),TRUE),"OK")&gt;0,"OK","NOK")),
              IF(AJ$8&gt;=VLOOKUP($A290,'2.2'!$D:$O,5,FALSE),"OK","NOK")),
         "")</f>
        <v/>
      </c>
      <c r="AK290" s="1156" t="str">
        <f ca="1">IF(intern2!AL126&gt;0,
        IF(AK$166="X",
              IF(COUNTBLANK(INDIRECT(ADDRESS(ROW(AK290),MATCH(AK$167,$166:$166,0),1,1)&amp;":"&amp;ADDRESS(ROW(AK290),COLUMN(AK290)-1,1,1),TRUE))&gt;0,"",
                    IF(COUNTIF(INDIRECT(ADDRESS(ROW(AK290),MATCH(AK$167,$166:$166,0),1,1)&amp;":"&amp;ADDRESS(ROW(AK290),COLUMN(AK290)-1,1,1),TRUE),"OK")&gt;0,"OK","NOK")),
              IF(AK$8&gt;=VLOOKUP($A290,'2.2'!$D:$O,5,FALSE),"OK","NOK")),
         "")</f>
        <v/>
      </c>
      <c r="AL290" s="1156" t="str">
        <f ca="1">IF(intern2!AM126&gt;0,
        IF(AL$166="X",
              IF(COUNTBLANK(INDIRECT(ADDRESS(ROW(AL290),MATCH(AL$167,$166:$166,0),1,1)&amp;":"&amp;ADDRESS(ROW(AL290),COLUMN(AL290)-1,1,1),TRUE))&gt;0,"",
                    IF(COUNTIF(INDIRECT(ADDRESS(ROW(AL290),MATCH(AL$167,$166:$166,0),1,1)&amp;":"&amp;ADDRESS(ROW(AL290),COLUMN(AL290)-1,1,1),TRUE),"OK")&gt;0,"OK","NOK")),
              IF(AL$8&gt;=VLOOKUP($A290,'2.2'!$D:$O,5,FALSE),"OK","NOK")),
         "")</f>
        <v/>
      </c>
      <c r="AM290" s="1269" t="str">
        <f ca="1">IF(intern2!AN126&gt;0,
        IF(AM$166="X",
              IF(COUNTBLANK(INDIRECT(ADDRESS(ROW(AM290),MATCH(AM$167,$166:$166,0),1,1)&amp;":"&amp;ADDRESS(ROW(AM290),COLUMN(AM290)-1,1,1),TRUE))&gt;0,"",
                    IF(COUNTIF(INDIRECT(ADDRESS(ROW(AM290),MATCH(AM$167,$166:$166,0),1,1)&amp;":"&amp;ADDRESS(ROW(AM290),COLUMN(AM290)-1,1,1),TRUE),"OK")&gt;0,"OK","NOK")),
              IF(AM$8&gt;=VLOOKUP($A290,'2.2'!$D:$O,5,FALSE),"OK","NOK")),
         "")</f>
        <v/>
      </c>
      <c r="AN290" s="1170" t="str">
        <f ca="1">IF(intern2!AO126&gt;0,
        IF(AN$166="X",
              IF(COUNTBLANK(INDIRECT(ADDRESS(ROW(AN290),MATCH(AN$167,$166:$166,0),1,1)&amp;":"&amp;ADDRESS(ROW(AN290),COLUMN(AN290)-1,1,1),TRUE))&gt;0,"",
                    IF(COUNTIF(INDIRECT(ADDRESS(ROW(AN290),MATCH(AN$167,$166:$166,0),1,1)&amp;":"&amp;ADDRESS(ROW(AN290),COLUMN(AN290)-1,1,1),TRUE),"OK")&gt;0,"OK","NOK")),
              IF(AN$8&gt;=VLOOKUP($A290,'2.2'!$D:$O,5,FALSE),"OK","NOK")),
         "")</f>
        <v/>
      </c>
      <c r="AO290" s="1156" t="str">
        <f ca="1">IF(intern2!AP126&gt;0,
        IF(AO$166="X",
              IF(COUNTBLANK(INDIRECT(ADDRESS(ROW(AO290),MATCH(AO$167,$166:$166,0),1,1)&amp;":"&amp;ADDRESS(ROW(AO290),COLUMN(AO290)-1,1,1),TRUE))&gt;0,"",
                    IF(COUNTIF(INDIRECT(ADDRESS(ROW(AO290),MATCH(AO$167,$166:$166,0),1,1)&amp;":"&amp;ADDRESS(ROW(AO290),COLUMN(AO290)-1,1,1),TRUE),"OK")&gt;0,"OK","NOK")),
              IF(AO$8&gt;=VLOOKUP($A290,'2.2'!$D:$O,5,FALSE),"OK","NOK")),
         "")</f>
        <v/>
      </c>
      <c r="AP290" s="1156" t="str">
        <f ca="1">IF(intern2!AQ126&gt;0,
        IF(AP$166="X",
              IF(COUNTBLANK(INDIRECT(ADDRESS(ROW(AP290),MATCH(AP$167,$166:$166,0),1,1)&amp;":"&amp;ADDRESS(ROW(AP290),COLUMN(AP290)-1,1,1),TRUE))&gt;0,"",
                    IF(COUNTIF(INDIRECT(ADDRESS(ROW(AP290),MATCH(AP$167,$166:$166,0),1,1)&amp;":"&amp;ADDRESS(ROW(AP290),COLUMN(AP290)-1,1,1),TRUE),"OK")&gt;0,"OK","NOK")),
              IF(AP$8&gt;=VLOOKUP($A290,'2.2'!$D:$O,5,FALSE),"OK","NOK")),
         "")</f>
        <v/>
      </c>
      <c r="AQ290" s="1269" t="str">
        <f ca="1">IF(intern2!AR126&gt;0,
        IF(AQ$166="X",
              IF(COUNTBLANK(INDIRECT(ADDRESS(ROW(AQ290),MATCH(AQ$167,$166:$166,0),1,1)&amp;":"&amp;ADDRESS(ROW(AQ290),COLUMN(AQ290)-1,1,1),TRUE))&gt;0,"",
                    IF(COUNTIF(INDIRECT(ADDRESS(ROW(AQ290),MATCH(AQ$167,$166:$166,0),1,1)&amp;":"&amp;ADDRESS(ROW(AQ290),COLUMN(AQ290)-1,1,1),TRUE),"OK")&gt;0,"OK","NOK")),
              IF(AQ$8&gt;=VLOOKUP($A290,'2.2'!$D:$O,5,FALSE),"OK","NOK")),
         "")</f>
        <v/>
      </c>
      <c r="AR290" s="1156" t="str">
        <f ca="1">IF(intern2!AS126&gt;0,
        IF(AR$166="X",
              IF(COUNTBLANK(INDIRECT(ADDRESS(ROW(AR290),MATCH(AR$167,$166:$166,0),1,1)&amp;":"&amp;ADDRESS(ROW(AR290),COLUMN(AR290)-1,1,1),TRUE))&gt;0,"",
                    IF(COUNTIF(INDIRECT(ADDRESS(ROW(AR290),MATCH(AR$167,$166:$166,0),1,1)&amp;":"&amp;ADDRESS(ROW(AR290),COLUMN(AR290)-1,1,1),TRUE),"OK")&gt;0,"OK","NOK")),
              IF(AR$8&gt;=VLOOKUP($A290,'2.2'!$D:$O,5,FALSE),"OK","NOK")),
         "")</f>
        <v/>
      </c>
      <c r="AS290" s="1156" t="str">
        <f ca="1">IF(intern2!AT126&gt;0,
        IF(AS$166="X",
              IF(COUNTBLANK(INDIRECT(ADDRESS(ROW(AS290),MATCH(AS$167,$166:$166,0),1,1)&amp;":"&amp;ADDRESS(ROW(AS290),COLUMN(AS290)-1,1,1),TRUE))&gt;0,"",
                    IF(COUNTIF(INDIRECT(ADDRESS(ROW(AS290),MATCH(AS$167,$166:$166,0),1,1)&amp;":"&amp;ADDRESS(ROW(AS290),COLUMN(AS290)-1,1,1),TRUE),"OK")&gt;0,"OK","NOK")),
              IF(AS$8&gt;=VLOOKUP($A290,'2.2'!$D:$O,5,FALSE),"OK","NOK")),
         "")</f>
        <v/>
      </c>
      <c r="AT290" s="1269" t="str">
        <f ca="1">IF(intern2!AU126&gt;0,
        IF(AT$166="X",
              IF(COUNTBLANK(INDIRECT(ADDRESS(ROW(AT290),MATCH(AT$167,$166:$166,0),1,1)&amp;":"&amp;ADDRESS(ROW(AT290),COLUMN(AT290)-1,1,1),TRUE))&gt;0,"",
                    IF(COUNTIF(INDIRECT(ADDRESS(ROW(AT290),MATCH(AT$167,$166:$166,0),1,1)&amp;":"&amp;ADDRESS(ROW(AT290),COLUMN(AT290)-1,1,1),TRUE),"OK")&gt;0,"OK","NOK")),
              IF(AT$8&gt;=VLOOKUP($A290,'2.2'!$D:$O,5,FALSE),"OK","NOK")),
         "")</f>
        <v/>
      </c>
      <c r="AU290" s="1156" t="str">
        <f ca="1">IF(intern2!AV126&gt;0,
        IF(AU$166="X",
              IF(COUNTBLANK(INDIRECT(ADDRESS(ROW(AU290),MATCH(AU$167,$166:$166,0),1,1)&amp;":"&amp;ADDRESS(ROW(AU290),COLUMN(AU290)-1,1,1),TRUE))&gt;0,"",
                    IF(COUNTIF(INDIRECT(ADDRESS(ROW(AU290),MATCH(AU$167,$166:$166,0),1,1)&amp;":"&amp;ADDRESS(ROW(AU290),COLUMN(AU290)-1,1,1),TRUE),"OK")&gt;0,"OK","NOK")),
              IF(AU$8&gt;=VLOOKUP($A290,'2.2'!$D:$O,5,FALSE),"OK","NOK")),
         "")</f>
        <v/>
      </c>
      <c r="AV290" s="1156" t="str">
        <f ca="1">IF(intern2!AW126&gt;0,
        IF(AV$166="X",
              IF(COUNTBLANK(INDIRECT(ADDRESS(ROW(AV290),MATCH(AV$167,$166:$166,0),1,1)&amp;":"&amp;ADDRESS(ROW(AV290),COLUMN(AV290)-1,1,1),TRUE))&gt;0,"",
                    IF(COUNTIF(INDIRECT(ADDRESS(ROW(AV290),MATCH(AV$167,$166:$166,0),1,1)&amp;":"&amp;ADDRESS(ROW(AV290),COLUMN(AV290)-1,1,1),TRUE),"OK")&gt;0,"OK","NOK")),
              IF(AV$8&gt;=VLOOKUP($A290,'2.2'!$D:$O,5,FALSE),"OK","NOK")),
         "")</f>
        <v/>
      </c>
      <c r="AW290" s="1156" t="str">
        <f ca="1">IF(intern2!AX126&gt;0,
        IF(AW$166="X",
              IF(COUNTBLANK(INDIRECT(ADDRESS(ROW(AW290),MATCH(AW$167,$166:$166,0),1,1)&amp;":"&amp;ADDRESS(ROW(AW290),COLUMN(AW290)-1,1,1),TRUE))&gt;0,"",
                    IF(COUNTIF(INDIRECT(ADDRESS(ROW(AW290),MATCH(AW$167,$166:$166,0),1,1)&amp;":"&amp;ADDRESS(ROW(AW290),COLUMN(AW290)-1,1,1),TRUE),"OK")&gt;0,"OK","NOK")),
              IF(AW$8&gt;=VLOOKUP($A290,'2.2'!$D:$O,5,FALSE),"OK","NOK")),
         "")</f>
        <v/>
      </c>
      <c r="AX290" s="1156" t="str">
        <f ca="1">IF(intern2!AY126&gt;0,
        IF(AX$166="X",
              IF(COUNTBLANK(INDIRECT(ADDRESS(ROW(AX290),MATCH(AX$167,$166:$166,0),1,1)&amp;":"&amp;ADDRESS(ROW(AX290),COLUMN(AX290)-1,1,1),TRUE))&gt;0,"",
                    IF(COUNTIF(INDIRECT(ADDRESS(ROW(AX290),MATCH(AX$167,$166:$166,0),1,1)&amp;":"&amp;ADDRESS(ROW(AX290),COLUMN(AX290)-1,1,1),TRUE),"OK")&gt;0,"OK","NOK")),
              IF(AX$8&gt;=VLOOKUP($A290,'2.2'!$D:$O,5,FALSE),"OK","NOK")),
         "")</f>
        <v/>
      </c>
      <c r="AY290" s="1156" t="str">
        <f ca="1">IF(intern2!AZ126&gt;0,
        IF(AY$166="X",
              IF(COUNTBLANK(INDIRECT(ADDRESS(ROW(AY290),MATCH(AY$167,$166:$166,0),1,1)&amp;":"&amp;ADDRESS(ROW(AY290),COLUMN(AY290)-1,1,1),TRUE))&gt;0,"",
                    IF(COUNTIF(INDIRECT(ADDRESS(ROW(AY290),MATCH(AY$167,$166:$166,0),1,1)&amp;":"&amp;ADDRESS(ROW(AY290),COLUMN(AY290)-1,1,1),TRUE),"OK")&gt;0,"OK","NOK")),
              IF(AY$8&gt;=VLOOKUP($A290,'2.2'!$D:$O,5,FALSE),"OK","NOK")),
         "")</f>
        <v/>
      </c>
      <c r="AZ290" s="1269" t="str">
        <f ca="1">IF(intern2!BA126&gt;0,
        IF(AZ$166="X",
              IF(COUNTBLANK(INDIRECT(ADDRESS(ROW(AZ290),MATCH(AZ$167,$166:$166,0),1,1)&amp;":"&amp;ADDRESS(ROW(AZ290),COLUMN(AZ290)-1,1,1),TRUE))&gt;0,"",
                    IF(COUNTIF(INDIRECT(ADDRESS(ROW(AZ290),MATCH(AZ$167,$166:$166,0),1,1)&amp;":"&amp;ADDRESS(ROW(AZ290),COLUMN(AZ290)-1,1,1),TRUE),"OK")&gt;0,"OK","NOK")),
              IF(AZ$8&gt;=VLOOKUP($A290,'2.2'!$D:$O,5,FALSE),"OK","NOK")),
         "")</f>
        <v/>
      </c>
      <c r="BA290" s="1156" t="str">
        <f ca="1">IF(intern2!BB126&gt;0,
        IF(BA$166="X",
              IF(COUNTBLANK(INDIRECT(ADDRESS(ROW(BA290),MATCH(BA$167,$166:$166,0),1,1)&amp;":"&amp;ADDRESS(ROW(BA290),COLUMN(BA290)-1,1,1),TRUE))&gt;0,"",
                    IF(COUNTIF(INDIRECT(ADDRESS(ROW(BA290),MATCH(BA$167,$166:$166,0),1,1)&amp;":"&amp;ADDRESS(ROW(BA290),COLUMN(BA290)-1,1,1),TRUE),"OK")&gt;0,"OK","NOK")),
              IF(BA$8&gt;=VLOOKUP($A290,'2.2'!$D:$O,5,FALSE),"OK","NOK")),
         "")</f>
        <v/>
      </c>
      <c r="BB290" s="1156" t="str">
        <f ca="1">IF(intern2!BC126&gt;0,
        IF(BB$166="X",
              IF(COUNTBLANK(INDIRECT(ADDRESS(ROW(BB290),MATCH(BB$167,$166:$166,0),1,1)&amp;":"&amp;ADDRESS(ROW(BB290),COLUMN(BB290)-1,1,1),TRUE))&gt;0,"",
                    IF(COUNTIF(INDIRECT(ADDRESS(ROW(BB290),MATCH(BB$167,$166:$166,0),1,1)&amp;":"&amp;ADDRESS(ROW(BB290),COLUMN(BB290)-1,1,1),TRUE),"OK")&gt;0,"OK","NOK")),
              IF(BB$8&gt;=VLOOKUP($A290,'2.2'!$D:$O,5,FALSE),"OK","NOK")),
         "")</f>
        <v/>
      </c>
      <c r="BC290" s="1156" t="str">
        <f ca="1">IF(intern2!BD126&gt;0,
        IF(BC$166="X",
              IF(COUNTBLANK(INDIRECT(ADDRESS(ROW(BC290),MATCH(BC$167,$166:$166,0),1,1)&amp;":"&amp;ADDRESS(ROW(BC290),COLUMN(BC290)-1,1,1),TRUE))&gt;0,"",
                    IF(COUNTIF(INDIRECT(ADDRESS(ROW(BC290),MATCH(BC$167,$166:$166,0),1,1)&amp;":"&amp;ADDRESS(ROW(BC290),COLUMN(BC290)-1,1,1),TRUE),"OK")&gt;0,"OK","NOK")),
              IF(BC$8&gt;=VLOOKUP($A290,'2.2'!$D:$O,5,FALSE),"OK","NOK")),
         "")</f>
        <v/>
      </c>
      <c r="BD290" s="1156" t="str">
        <f ca="1">IF(intern2!BE126&gt;0,
        IF(BD$166="X",
              IF(COUNTBLANK(INDIRECT(ADDRESS(ROW(BD290),MATCH(BD$167,$166:$166,0),1,1)&amp;":"&amp;ADDRESS(ROW(BD290),COLUMN(BD290)-1,1,1),TRUE))&gt;0,"",
                    IF(COUNTIF(INDIRECT(ADDRESS(ROW(BD290),MATCH(BD$167,$166:$166,0),1,1)&amp;":"&amp;ADDRESS(ROW(BD290),COLUMN(BD290)-1,1,1),TRUE),"OK")&gt;0,"OK","NOK")),
              IF(BD$8&gt;=VLOOKUP($A290,'2.2'!$D:$O,5,FALSE),"OK","NOK")),
         "")</f>
        <v/>
      </c>
      <c r="BE290" s="1156" t="str">
        <f ca="1">IF(intern2!BF126&gt;0,
        IF(BE$166="X",
              IF(COUNTBLANK(INDIRECT(ADDRESS(ROW(BE290),MATCH(BE$167,$166:$166,0),1,1)&amp;":"&amp;ADDRESS(ROW(BE290),COLUMN(BE290)-1,1,1),TRUE))&gt;0,"",
                    IF(COUNTIF(INDIRECT(ADDRESS(ROW(BE290),MATCH(BE$167,$166:$166,0),1,1)&amp;":"&amp;ADDRESS(ROW(BE290),COLUMN(BE290)-1,1,1),TRUE),"OK")&gt;0,"OK","NOK")),
              IF(BE$8&gt;=VLOOKUP($A290,'2.2'!$D:$O,5,FALSE),"OK","NOK")),
         "")</f>
        <v/>
      </c>
      <c r="BF290" s="1170" t="str">
        <f ca="1">IF(intern2!BG126&gt;0,
        IF(BF$166="X",
              IF(COUNTBLANK(INDIRECT(ADDRESS(ROW(BF290),MATCH(BF$167,$166:$166,0),1,1)&amp;":"&amp;ADDRESS(ROW(BF290),COLUMN(BF290)-1,1,1),TRUE))&gt;0,"",
                    IF(COUNTIF(INDIRECT(ADDRESS(ROW(BF290),MATCH(BF$167,$166:$166,0),1,1)&amp;":"&amp;ADDRESS(ROW(BF290),COLUMN(BF290)-1,1,1),TRUE),"OK")&gt;0,"OK","NOK")),
              IF(BF$8&gt;=VLOOKUP($A290,'2.2'!$D:$O,5,FALSE),"OK","NOK")),
         "")</f>
        <v/>
      </c>
      <c r="BG290" s="1269" t="str">
        <f ca="1">IF(intern2!BH126&gt;0,
        IF(BG$166="X",
              IF(COUNTBLANK(INDIRECT(ADDRESS(ROW(BG290),MATCH(BG$167,$166:$166,0),1,1)&amp;":"&amp;ADDRESS(ROW(BG290),COLUMN(BG290)-1,1,1),TRUE))&gt;0,"",
                    IF(COUNTIF(INDIRECT(ADDRESS(ROW(BG290),MATCH(BG$167,$166:$166,0),1,1)&amp;":"&amp;ADDRESS(ROW(BG290),COLUMN(BG290)-1,1,1),TRUE),"OK")&gt;0,"OK","NOK")),
              IF(BG$8&gt;=VLOOKUP($A290,'2.2'!$D:$O,5,FALSE),"OK","NOK")),
         "")</f>
        <v/>
      </c>
      <c r="BH290" s="1176" t="str">
        <f t="shared" ca="1" si="77"/>
        <v>NOK</v>
      </c>
      <c r="BI290" s="1176"/>
    </row>
    <row r="291" spans="1:61" x14ac:dyDescent="0.25">
      <c r="A291" s="716" t="str">
        <f t="shared" ref="A291:B291" si="135">+A131</f>
        <v>GYNT</v>
      </c>
      <c r="B291" s="1157" t="str">
        <f t="shared" si="135"/>
        <v>Tumori ginecologici</v>
      </c>
      <c r="C291" s="1156" t="str">
        <f ca="1">IF(intern2!D127&gt;0,
        IF(C$166="X",
              IF(COUNTBLANK(INDIRECT(ADDRESS(ROW(C291),MATCH(C$167,$166:$166,0),1,1)&amp;":"&amp;ADDRESS(ROW(C291),COLUMN(C291)-1,1,1),TRUE))&gt;0,"",
                    IF(COUNTIF(INDIRECT(ADDRESS(ROW(C291),MATCH(C$167,$166:$166,0),1,1)&amp;":"&amp;ADDRESS(ROW(C291),COLUMN(C291)-1,1,1),TRUE),"OK")&gt;0,"OK","NOK")),
              IF(C$8&gt;=VLOOKUP($A291,'2.2'!$D:$O,5,FALSE),"OK","NOK")),
         "")</f>
        <v/>
      </c>
      <c r="D291" s="1156" t="str">
        <f ca="1">IF(intern2!E127&gt;0,
        IF(D$166="X",
              IF(COUNTBLANK(INDIRECT(ADDRESS(ROW(D291),MATCH(D$167,$166:$166,0),1,1)&amp;":"&amp;ADDRESS(ROW(D291),COLUMN(D291)-1,1,1),TRUE))&gt;0,"",
                    IF(COUNTIF(INDIRECT(ADDRESS(ROW(D291),MATCH(D$167,$166:$166,0),1,1)&amp;":"&amp;ADDRESS(ROW(D291),COLUMN(D291)-1,1,1),TRUE),"OK")&gt;0,"OK","NOK")),
              IF(D$8&gt;=VLOOKUP($A291,'2.2'!$D:$O,5,FALSE),"OK","NOK")),
         "")</f>
        <v/>
      </c>
      <c r="E291" s="1156" t="str">
        <f ca="1">IF(intern2!F127&gt;0,
        IF(E$166="X",
              IF(COUNTBLANK(INDIRECT(ADDRESS(ROW(E291),MATCH(E$167,$166:$166,0),1,1)&amp;":"&amp;ADDRESS(ROW(E291),COLUMN(E291)-1,1,1),TRUE))&gt;0,"",
                    IF(COUNTIF(INDIRECT(ADDRESS(ROW(E291),MATCH(E$167,$166:$166,0),1,1)&amp;":"&amp;ADDRESS(ROW(E291),COLUMN(E291)-1,1,1),TRUE),"OK")&gt;0,"OK","NOK")),
              IF(E$8&gt;=VLOOKUP($A291,'2.2'!$D:$O,5,FALSE),"OK","NOK")),
         "")</f>
        <v/>
      </c>
      <c r="F291" s="1156" t="str">
        <f ca="1">IF(intern2!G127&gt;0,
        IF(F$166="X",
              IF(COUNTBLANK(INDIRECT(ADDRESS(ROW(F291),MATCH(F$167,$166:$166,0),1,1)&amp;":"&amp;ADDRESS(ROW(F291),COLUMN(F291)-1,1,1),TRUE))&gt;0,"",
                    IF(COUNTIF(INDIRECT(ADDRESS(ROW(F291),MATCH(F$167,$166:$166,0),1,1)&amp;":"&amp;ADDRESS(ROW(F291),COLUMN(F291)-1,1,1),TRUE),"OK")&gt;0,"OK","NOK")),
              IF(F$8&gt;=VLOOKUP($A291,'2.2'!$D:$O,5,FALSE),"OK","NOK")),
         "")</f>
        <v/>
      </c>
      <c r="G291" s="1156" t="str">
        <f ca="1">IF(intern2!H127&gt;0,
        IF(G$166="X",
              IF(COUNTBLANK(INDIRECT(ADDRESS(ROW(G291),MATCH(G$167,$166:$166,0),1,1)&amp;":"&amp;ADDRESS(ROW(G291),COLUMN(G291)-1,1,1),TRUE))&gt;0,"",
                    IF(COUNTIF(INDIRECT(ADDRESS(ROW(G291),MATCH(G$167,$166:$166,0),1,1)&amp;":"&amp;ADDRESS(ROW(G291),COLUMN(G291)-1,1,1),TRUE),"OK")&gt;0,"OK","NOK")),
              IF(G$8&gt;=VLOOKUP($A291,'2.2'!$D:$O,5,FALSE),"OK","NOK")),
         "")</f>
        <v/>
      </c>
      <c r="H291" s="1156" t="str">
        <f ca="1">IF(intern2!I127&gt;0,
        IF(H$166="X",
              IF(COUNTBLANK(INDIRECT(ADDRESS(ROW(H291),MATCH(H$167,$166:$166,0),1,1)&amp;":"&amp;ADDRESS(ROW(H291),COLUMN(H291)-1,1,1),TRUE))&gt;0,"",
                    IF(COUNTIF(INDIRECT(ADDRESS(ROW(H291),MATCH(H$167,$166:$166,0),1,1)&amp;":"&amp;ADDRESS(ROW(H291),COLUMN(H291)-1,1,1),TRUE),"OK")&gt;0,"OK","NOK")),
              IF(H$8&gt;=VLOOKUP($A291,'2.2'!$D:$O,5,FALSE),"OK","NOK")),
         "")</f>
        <v/>
      </c>
      <c r="I291" s="1269" t="str">
        <f ca="1">IF(intern2!J127&gt;0,
        IF(I$166="X",
              IF(COUNTBLANK(INDIRECT(ADDRESS(ROW(I291),MATCH(I$167,$166:$166,0),1,1)&amp;":"&amp;ADDRESS(ROW(I291),COLUMN(I291)-1,1,1),TRUE))&gt;0,"",
                    IF(COUNTIF(INDIRECT(ADDRESS(ROW(I291),MATCH(I$167,$166:$166,0),1,1)&amp;":"&amp;ADDRESS(ROW(I291),COLUMN(I291)-1,1,1),TRUE),"OK")&gt;0,"OK","NOK")),
              IF(I$8&gt;=VLOOKUP($A291,'2.2'!$D:$O,5,FALSE),"OK","NOK")),
         "")</f>
        <v/>
      </c>
      <c r="J291" s="1159" t="str">
        <f ca="1">IF(intern2!K127&gt;0,
        IF(J$166="X",
              IF(COUNTBLANK(INDIRECT(ADDRESS(ROW(J291),MATCH(J$167,$166:$166,0),1,1)&amp;":"&amp;ADDRESS(ROW(J291),COLUMN(J291)-1,1,1),TRUE))&gt;0,"",
                    IF(COUNTIF(INDIRECT(ADDRESS(ROW(J291),MATCH(J$167,$166:$166,0),1,1)&amp;":"&amp;ADDRESS(ROW(J291),COLUMN(J291)-1,1,1),TRUE),"OK")&gt;0,"OK","NOK")),
              IF(J$8&gt;=VLOOKUP($A291,'2.2'!$D:$O,5,FALSE),"OK","NOK")),
         "")</f>
        <v/>
      </c>
      <c r="K291" s="1156" t="str">
        <f ca="1">IF(intern2!L127&gt;0,
        IF(K$166="X",
              IF(COUNTBLANK(INDIRECT(ADDRESS(ROW(K291),MATCH(K$167,$166:$166,0),1,1)&amp;":"&amp;ADDRESS(ROW(K291),COLUMN(K291)-1,1,1),TRUE))&gt;0,"",
                    IF(COUNTIF(INDIRECT(ADDRESS(ROW(K291),MATCH(K$167,$166:$166,0),1,1)&amp;":"&amp;ADDRESS(ROW(K291),COLUMN(K291)-1,1,1),TRUE),"OK")&gt;0,"OK","NOK")),
              IF(K$8&gt;=VLOOKUP($A291,'2.2'!$D:$O,5,FALSE),"OK","NOK")),
         "")</f>
        <v/>
      </c>
      <c r="L291" s="1156" t="str">
        <f ca="1">IF(intern2!M127&gt;0,
        IF(L$166="X",
              IF(COUNTBLANK(INDIRECT(ADDRESS(ROW(L291),MATCH(L$167,$166:$166,0),1,1)&amp;":"&amp;ADDRESS(ROW(L291),COLUMN(L291)-1,1,1),TRUE))&gt;0,"",
                    IF(COUNTIF(INDIRECT(ADDRESS(ROW(L291),MATCH(L$167,$166:$166,0),1,1)&amp;":"&amp;ADDRESS(ROW(L291),COLUMN(L291)-1,1,1),TRUE),"OK")&gt;0,"OK","NOK")),
              IF(L$8&gt;=VLOOKUP($A291,'2.2'!$D:$O,5,FALSE),"OK","NOK")),
         "")</f>
        <v/>
      </c>
      <c r="M291" s="1156" t="str">
        <f ca="1">IF(intern2!N127&gt;0,
        IF(M$166="X",
              IF(COUNTBLANK(INDIRECT(ADDRESS(ROW(M291),MATCH(M$167,$166:$166,0),1,1)&amp;":"&amp;ADDRESS(ROW(M291),COLUMN(M291)-1,1,1),TRUE))&gt;0,"",
                    IF(COUNTIF(INDIRECT(ADDRESS(ROW(M291),MATCH(M$167,$166:$166,0),1,1)&amp;":"&amp;ADDRESS(ROW(M291),COLUMN(M291)-1,1,1),TRUE),"OK")&gt;0,"OK","NOK")),
              IF(M$8&gt;=VLOOKUP($A291,'2.2'!$D:$O,5,FALSE),"OK","NOK")),
         "")</f>
        <v/>
      </c>
      <c r="N291" s="1156" t="str">
        <f ca="1">IF(intern2!O127&gt;0,
        IF(N$166="X",
              IF(COUNTBLANK(INDIRECT(ADDRESS(ROW(N291),MATCH(N$167,$166:$166,0),1,1)&amp;":"&amp;ADDRESS(ROW(N291),COLUMN(N291)-1,1,1),TRUE))&gt;0,"",
                    IF(COUNTIF(INDIRECT(ADDRESS(ROW(N291),MATCH(N$167,$166:$166,0),1,1)&amp;":"&amp;ADDRESS(ROW(N291),COLUMN(N291)-1,1,1),TRUE),"OK")&gt;0,"OK","NOK")),
              IF(N$8&gt;=VLOOKUP($A291,'2.2'!$D:$O,5,FALSE),"OK","NOK")),
         "")</f>
        <v/>
      </c>
      <c r="O291" s="1156" t="str">
        <f ca="1">IF(intern2!P127&gt;0,
        IF(O$166="X",
              IF(COUNTBLANK(INDIRECT(ADDRESS(ROW(O291),MATCH(O$167,$166:$166,0),1,1)&amp;":"&amp;ADDRESS(ROW(O291),COLUMN(O291)-1,1,1),TRUE))&gt;0,"",
                    IF(COUNTIF(INDIRECT(ADDRESS(ROW(O291),MATCH(O$167,$166:$166,0),1,1)&amp;":"&amp;ADDRESS(ROW(O291),COLUMN(O291)-1,1,1),TRUE),"OK")&gt;0,"OK","NOK")),
              IF(O$8&gt;=VLOOKUP($A291,'2.2'!$D:$O,5,FALSE),"OK","NOK")),
         "")</f>
        <v/>
      </c>
      <c r="P291" s="1156" t="str">
        <f ca="1">IF(intern2!Q127&gt;0,
        IF(P$166="X",
              IF(COUNTBLANK(INDIRECT(ADDRESS(ROW(P291),MATCH(P$167,$166:$166,0),1,1)&amp;":"&amp;ADDRESS(ROW(P291),COLUMN(P291)-1,1,1),TRUE))&gt;0,"",
                    IF(COUNTIF(INDIRECT(ADDRESS(ROW(P291),MATCH(P$167,$166:$166,0),1,1)&amp;":"&amp;ADDRESS(ROW(P291),COLUMN(P291)-1,1,1),TRUE),"OK")&gt;0,"OK","NOK")),
              IF(P$8&gt;=VLOOKUP($A291,'2.2'!$D:$O,5,FALSE),"OK","NOK")),
         "")</f>
        <v/>
      </c>
      <c r="Q291" s="1156" t="str">
        <f ca="1">IF(intern2!R127&gt;0,
        IF(Q$166="X",
              IF(COUNTBLANK(INDIRECT(ADDRESS(ROW(Q291),MATCH(Q$167,$166:$166,0),1,1)&amp;":"&amp;ADDRESS(ROW(Q291),COLUMN(Q291)-1,1,1),TRUE))&gt;0,"",
                    IF(COUNTIF(INDIRECT(ADDRESS(ROW(Q291),MATCH(Q$167,$166:$166,0),1,1)&amp;":"&amp;ADDRESS(ROW(Q291),COLUMN(Q291)-1,1,1),TRUE),"OK")&gt;0,"OK","NOK")),
              IF(Q$8&gt;=VLOOKUP($A291,'2.2'!$D:$O,5,FALSE),"OK","NOK")),
         "")</f>
        <v/>
      </c>
      <c r="R291" s="1159" t="str">
        <f ca="1">IF(intern2!S127&gt;0,
        IF(R$166="X",
              IF(COUNTBLANK(INDIRECT(ADDRESS(ROW(R291),MATCH(R$167,$166:$166,0),1,1)&amp;":"&amp;ADDRESS(ROW(R291),COLUMN(R291)-1,1,1),TRUE))&gt;0,"",
                    IF(COUNTIF(INDIRECT(ADDRESS(ROW(R291),MATCH(R$167,$166:$166,0),1,1)&amp;":"&amp;ADDRESS(ROW(R291),COLUMN(R291)-1,1,1),TRUE),"OK")&gt;0,"OK","NOK")),
              IF(R$8&gt;=VLOOKUP($A291,'2.2'!$D:$O,5,FALSE),"OK","NOK")),
         "")</f>
        <v/>
      </c>
      <c r="S291" s="1159" t="str">
        <f ca="1">IF(intern2!T127&gt;0,
        IF(S$166="X",
              IF(COUNTBLANK(INDIRECT(ADDRESS(ROW(S291),MATCH(S$167,$166:$166,0),1,1)&amp;":"&amp;ADDRESS(ROW(S291),COLUMN(S291)-1,1,1),TRUE))&gt;0,"",
                    IF(COUNTIF(INDIRECT(ADDRESS(ROW(S291),MATCH(S$167,$166:$166,0),1,1)&amp;":"&amp;ADDRESS(ROW(S291),COLUMN(S291)-1,1,1),TRUE),"OK")&gt;0,"OK","NOK")),
              IF(S$8&gt;=VLOOKUP($A291,'2.2'!$D:$O,5,FALSE),"OK","NOK")),
         "")</f>
        <v/>
      </c>
      <c r="T291" s="1156" t="str">
        <f ca="1">IF(intern2!U127&gt;0,
        IF(T$166="X",
              IF(COUNTBLANK(INDIRECT(ADDRESS(ROW(T291),MATCH(T$167,$166:$166,0),1,1)&amp;":"&amp;ADDRESS(ROW(T291),COLUMN(T291)-1,1,1),TRUE))&gt;0,"",
                    IF(COUNTIF(INDIRECT(ADDRESS(ROW(T291),MATCH(T$167,$166:$166,0),1,1)&amp;":"&amp;ADDRESS(ROW(T291),COLUMN(T291)-1,1,1),TRUE),"OK")&gt;0,"OK","NOK")),
              IF(T$8&gt;=VLOOKUP($A291,'2.2'!$D:$O,5,FALSE),"OK","NOK")),
         "")</f>
        <v/>
      </c>
      <c r="U291" s="1156" t="str">
        <f ca="1">IF(intern2!V127&gt;0,
        IF(U$166="X",
              IF(COUNTBLANK(INDIRECT(ADDRESS(ROW(U291),MATCH(U$167,$166:$166,0),1,1)&amp;":"&amp;ADDRESS(ROW(U291),COLUMN(U291)-1,1,1),TRUE))&gt;0,"",
                    IF(COUNTIF(INDIRECT(ADDRESS(ROW(U291),MATCH(U$167,$166:$166,0),1,1)&amp;":"&amp;ADDRESS(ROW(U291),COLUMN(U291)-1,1,1),TRUE),"OK")&gt;0,"OK","NOK")),
              IF(U$8&gt;=VLOOKUP($A291,'2.2'!$D:$O,5,FALSE),"OK","NOK")),
         "")</f>
        <v/>
      </c>
      <c r="V291" s="1156" t="str">
        <f ca="1">IF(intern2!W127&gt;0,
        IF(V$166="X",
              IF(COUNTBLANK(INDIRECT(ADDRESS(ROW(V291),MATCH(V$167,$166:$166,0),1,1)&amp;":"&amp;ADDRESS(ROW(V291),COLUMN(V291)-1,1,1),TRUE))&gt;0,"",
                    IF(COUNTIF(INDIRECT(ADDRESS(ROW(V291),MATCH(V$167,$166:$166,0),1,1)&amp;":"&amp;ADDRESS(ROW(V291),COLUMN(V291)-1,1,1),TRUE),"OK")&gt;0,"OK","NOK")),
              IF(V$8&gt;=VLOOKUP($A291,'2.2'!$D:$O,5,FALSE),"OK","NOK")),
         "")</f>
        <v/>
      </c>
      <c r="W291" s="1156" t="str">
        <f ca="1">IF(intern2!X127&gt;0,
        IF(W$166="X",
              IF(COUNTBLANK(INDIRECT(ADDRESS(ROW(W291),MATCH(W$167,$166:$166,0),1,1)&amp;":"&amp;ADDRESS(ROW(W291),COLUMN(W291)-1,1,1),TRUE))&gt;0,"",
                    IF(COUNTIF(INDIRECT(ADDRESS(ROW(W291),MATCH(W$167,$166:$166,0),1,1)&amp;":"&amp;ADDRESS(ROW(W291),COLUMN(W291)-1,1,1),TRUE),"OK")&gt;0,"OK","NOK")),
              IF(W$8&gt;=VLOOKUP($A291,'2.2'!$D:$O,5,FALSE),"OK","NOK")),
         "")</f>
        <v/>
      </c>
      <c r="X291" s="1156" t="str">
        <f ca="1">IF(intern2!Y127&gt;0,
        IF(X$166="X",
              IF(COUNTBLANK(INDIRECT(ADDRESS(ROW(X291),MATCH(X$167,$166:$166,0),1,1)&amp;":"&amp;ADDRESS(ROW(X291),COLUMN(X291)-1,1,1),TRUE))&gt;0,"",
                    IF(COUNTIF(INDIRECT(ADDRESS(ROW(X291),MATCH(X$167,$166:$166,0),1,1)&amp;":"&amp;ADDRESS(ROW(X291),COLUMN(X291)-1,1,1),TRUE),"OK")&gt;0,"OK","NOK")),
              IF(X$8&gt;=VLOOKUP($A291,'2.2'!$D:$O,5,FALSE),"OK","NOK")),
         "")</f>
        <v/>
      </c>
      <c r="Y291" s="1170" t="str">
        <f ca="1">IF(intern2!Z127&gt;0,
        IF(Y$166="X",
              IF(COUNTBLANK(INDIRECT(ADDRESS(ROW(Y291),MATCH(Y$167,$166:$166,0),1,1)&amp;":"&amp;ADDRESS(ROW(Y291),COLUMN(Y291)-1,1,1),TRUE))&gt;0,"",
                    IF(COUNTIF(INDIRECT(ADDRESS(ROW(Y291),MATCH(Y$167,$166:$166,0),1,1)&amp;":"&amp;ADDRESS(ROW(Y291),COLUMN(Y291)-1,1,1),TRUE),"OK")&gt;0,"OK","NOK")),
              IF(Y$8&gt;=VLOOKUP($A291,'2.2'!$D:$O,5,FALSE),"OK","NOK")),
         "")</f>
        <v>NOK</v>
      </c>
      <c r="Z291" s="1269" t="str">
        <f ca="1">IF(intern2!AA127&gt;0,
        IF(Z$166="X",
              IF(COUNTBLANK(INDIRECT(ADDRESS(ROW(Z291),MATCH(Z$167,$166:$166,0),1,1)&amp;":"&amp;ADDRESS(ROW(Z291),COLUMN(Z291)-1,1,1),TRUE))&gt;0,"",
                    IF(COUNTIF(INDIRECT(ADDRESS(ROW(Z291),MATCH(Z$167,$166:$166,0),1,1)&amp;":"&amp;ADDRESS(ROW(Z291),COLUMN(Z291)-1,1,1),TRUE),"OK")&gt;0,"OK","NOK")),
              IF(Z$8&gt;=VLOOKUP($A291,'2.2'!$D:$O,5,FALSE),"OK","NOK")),
         "")</f>
        <v/>
      </c>
      <c r="AA291" s="1156" t="str">
        <f ca="1">IF(intern2!AB127&gt;0,
        IF(AA$166="X",
              IF(COUNTBLANK(INDIRECT(ADDRESS(ROW(AA291),MATCH(AA$167,$166:$166,0),1,1)&amp;":"&amp;ADDRESS(ROW(AA291),COLUMN(AA291)-1,1,1),TRUE))&gt;0,"",
                    IF(COUNTIF(INDIRECT(ADDRESS(ROW(AA291),MATCH(AA$167,$166:$166,0),1,1)&amp;":"&amp;ADDRESS(ROW(AA291),COLUMN(AA291)-1,1,1),TRUE),"OK")&gt;0,"OK","NOK")),
              IF(AA$8&gt;=VLOOKUP($A291,'2.2'!$D:$O,5,FALSE),"OK","NOK")),
         "")</f>
        <v/>
      </c>
      <c r="AB291" s="1156" t="str">
        <f ca="1">IF(intern2!AC127&gt;0,
        IF(AB$166="X",
              IF(COUNTBLANK(INDIRECT(ADDRESS(ROW(AB291),MATCH(AB$167,$166:$166,0),1,1)&amp;":"&amp;ADDRESS(ROW(AB291),COLUMN(AB291)-1,1,1),TRUE))&gt;0,"",
                    IF(COUNTIF(INDIRECT(ADDRESS(ROW(AB291),MATCH(AB$167,$166:$166,0),1,1)&amp;":"&amp;ADDRESS(ROW(AB291),COLUMN(AB291)-1,1,1),TRUE),"OK")&gt;0,"OK","NOK")),
              IF(AB$8&gt;=VLOOKUP($A291,'2.2'!$D:$O,5,FALSE),"OK","NOK")),
         "")</f>
        <v/>
      </c>
      <c r="AC291" s="1156" t="str">
        <f ca="1">IF(intern2!AD127&gt;0,
        IF(AC$166="X",
              IF(COUNTBLANK(INDIRECT(ADDRESS(ROW(AC291),MATCH(AC$167,$166:$166,0),1,1)&amp;":"&amp;ADDRESS(ROW(AC291),COLUMN(AC291)-1,1,1),TRUE))&gt;0,"",
                    IF(COUNTIF(INDIRECT(ADDRESS(ROW(AC291),MATCH(AC$167,$166:$166,0),1,1)&amp;":"&amp;ADDRESS(ROW(AC291),COLUMN(AC291)-1,1,1),TRUE),"OK")&gt;0,"OK","NOK")),
              IF(AC$8&gt;=VLOOKUP($A291,'2.2'!$D:$O,5,FALSE),"OK","NOK")),
         "")</f>
        <v/>
      </c>
      <c r="AD291" s="1156" t="str">
        <f ca="1">IF(intern2!AE127&gt;0,
        IF(AD$166="X",
              IF(COUNTBLANK(INDIRECT(ADDRESS(ROW(AD291),MATCH(AD$167,$166:$166,0),1,1)&amp;":"&amp;ADDRESS(ROW(AD291),COLUMN(AD291)-1,1,1),TRUE))&gt;0,"",
                    IF(COUNTIF(INDIRECT(ADDRESS(ROW(AD291),MATCH(AD$167,$166:$166,0),1,1)&amp;":"&amp;ADDRESS(ROW(AD291),COLUMN(AD291)-1,1,1),TRUE),"OK")&gt;0,"OK","NOK")),
              IF(AD$8&gt;=VLOOKUP($A291,'2.2'!$D:$O,5,FALSE),"OK","NOK")),
         "")</f>
        <v/>
      </c>
      <c r="AE291" s="1160" t="str">
        <f ca="1">IF(intern2!AF127&gt;0,
        IF(AE$166="X",
              IF(COUNTBLANK(INDIRECT(ADDRESS(ROW(AE291),MATCH(AE$167,$166:$166,0),1,1)&amp;":"&amp;ADDRESS(ROW(AE291),COLUMN(AE291)-1,1,1),TRUE))&gt;0,"",
                    IF(COUNTIF(INDIRECT(ADDRESS(ROW(AE291),MATCH(AE$167,$166:$166,0),1,1)&amp;":"&amp;ADDRESS(ROW(AE291),COLUMN(AE291)-1,1,1),TRUE),"OK")&gt;0,"OK","NOK")),
              IF(AE$8&gt;=VLOOKUP($A291,'2.2'!$D:$O,5,FALSE),"OK","NOK")),
         "")</f>
        <v/>
      </c>
      <c r="AF291" s="1269" t="str">
        <f ca="1">IF(intern2!AG127&gt;0,
        IF(AF$166="X",
              IF(COUNTBLANK(INDIRECT(ADDRESS(ROW(AF291),MATCH(AF$167,$166:$166,0),1,1)&amp;":"&amp;ADDRESS(ROW(AF291),COLUMN(AF291)-1,1,1),TRUE))&gt;0,"",
                    IF(COUNTIF(INDIRECT(ADDRESS(ROW(AF291),MATCH(AF$167,$166:$166,0),1,1)&amp;":"&amp;ADDRESS(ROW(AF291),COLUMN(AF291)-1,1,1),TRUE),"OK")&gt;0,"OK","NOK")),
              IF(AF$8&gt;=VLOOKUP($A291,'2.2'!$D:$O,5,FALSE),"OK","NOK")),
         "")</f>
        <v/>
      </c>
      <c r="AG291" s="1160" t="str">
        <f ca="1">IF(intern2!AH127&gt;0,
        IF(AG$166="X",
              IF(COUNTBLANK(INDIRECT(ADDRESS(ROW(AG291),MATCH(AG$167,$166:$166,0),1,1)&amp;":"&amp;ADDRESS(ROW(AG291),COLUMN(AG291)-1,1,1),TRUE))&gt;0,"",
                    IF(COUNTIF(INDIRECT(ADDRESS(ROW(AG291),MATCH(AG$167,$166:$166,0),1,1)&amp;":"&amp;ADDRESS(ROW(AG291),COLUMN(AG291)-1,1,1),TRUE),"OK")&gt;0,"OK","NOK")),
              IF(AG$8&gt;=VLOOKUP($A291,'2.2'!$D:$O,5,FALSE),"OK","NOK")),
         "")</f>
        <v/>
      </c>
      <c r="AH291" s="1160" t="str">
        <f ca="1">IF(intern2!AI127&gt;0,
        IF(AH$166="X",
              IF(COUNTBLANK(INDIRECT(ADDRESS(ROW(AH291),MATCH(AH$167,$166:$166,0),1,1)&amp;":"&amp;ADDRESS(ROW(AH291),COLUMN(AH291)-1,1,1),TRUE))&gt;0,"",
                    IF(COUNTIF(INDIRECT(ADDRESS(ROW(AH291),MATCH(AH$167,$166:$166,0),1,1)&amp;":"&amp;ADDRESS(ROW(AH291),COLUMN(AH291)-1,1,1),TRUE),"OK")&gt;0,"OK","NOK")),
              IF(AH$8&gt;=VLOOKUP($A291,'2.2'!$D:$O,5,FALSE),"OK","NOK")),
         "")</f>
        <v/>
      </c>
      <c r="AI291" s="1156" t="str">
        <f ca="1">IF(intern2!AJ127&gt;0,
        IF(AI$166="X",
              IF(COUNTBLANK(INDIRECT(ADDRESS(ROW(AI291),MATCH(AI$167,$166:$166,0),1,1)&amp;":"&amp;ADDRESS(ROW(AI291),COLUMN(AI291)-1,1,1),TRUE))&gt;0,"",
                    IF(COUNTIF(INDIRECT(ADDRESS(ROW(AI291),MATCH(AI$167,$166:$166,0),1,1)&amp;":"&amp;ADDRESS(ROW(AI291),COLUMN(AI291)-1,1,1),TRUE),"OK")&gt;0,"OK","NOK")),
              IF(AI$8&gt;=VLOOKUP($A291,'2.2'!$D:$O,5,FALSE),"OK","NOK")),
         "")</f>
        <v/>
      </c>
      <c r="AJ291" s="1156" t="str">
        <f ca="1">IF(intern2!AK127&gt;0,
        IF(AJ$166="X",
              IF(COUNTBLANK(INDIRECT(ADDRESS(ROW(AJ291),MATCH(AJ$167,$166:$166,0),1,1)&amp;":"&amp;ADDRESS(ROW(AJ291),COLUMN(AJ291)-1,1,1),TRUE))&gt;0,"",
                    IF(COUNTIF(INDIRECT(ADDRESS(ROW(AJ291),MATCH(AJ$167,$166:$166,0),1,1)&amp;":"&amp;ADDRESS(ROW(AJ291),COLUMN(AJ291)-1,1,1),TRUE),"OK")&gt;0,"OK","NOK")),
              IF(AJ$8&gt;=VLOOKUP($A291,'2.2'!$D:$O,5,FALSE),"OK","NOK")),
         "")</f>
        <v/>
      </c>
      <c r="AK291" s="1156" t="str">
        <f ca="1">IF(intern2!AL127&gt;0,
        IF(AK$166="X",
              IF(COUNTBLANK(INDIRECT(ADDRESS(ROW(AK291),MATCH(AK$167,$166:$166,0),1,1)&amp;":"&amp;ADDRESS(ROW(AK291),COLUMN(AK291)-1,1,1),TRUE))&gt;0,"",
                    IF(COUNTIF(INDIRECT(ADDRESS(ROW(AK291),MATCH(AK$167,$166:$166,0),1,1)&amp;":"&amp;ADDRESS(ROW(AK291),COLUMN(AK291)-1,1,1),TRUE),"OK")&gt;0,"OK","NOK")),
              IF(AK$8&gt;=VLOOKUP($A291,'2.2'!$D:$O,5,FALSE),"OK","NOK")),
         "")</f>
        <v/>
      </c>
      <c r="AL291" s="1156" t="str">
        <f ca="1">IF(intern2!AM127&gt;0,
        IF(AL$166="X",
              IF(COUNTBLANK(INDIRECT(ADDRESS(ROW(AL291),MATCH(AL$167,$166:$166,0),1,1)&amp;":"&amp;ADDRESS(ROW(AL291),COLUMN(AL291)-1,1,1),TRUE))&gt;0,"",
                    IF(COUNTIF(INDIRECT(ADDRESS(ROW(AL291),MATCH(AL$167,$166:$166,0),1,1)&amp;":"&amp;ADDRESS(ROW(AL291),COLUMN(AL291)-1,1,1),TRUE),"OK")&gt;0,"OK","NOK")),
              IF(AL$8&gt;=VLOOKUP($A291,'2.2'!$D:$O,5,FALSE),"OK","NOK")),
         "")</f>
        <v/>
      </c>
      <c r="AM291" s="1269" t="str">
        <f ca="1">IF(intern2!AN127&gt;0,
        IF(AM$166="X",
              IF(COUNTBLANK(INDIRECT(ADDRESS(ROW(AM291),MATCH(AM$167,$166:$166,0),1,1)&amp;":"&amp;ADDRESS(ROW(AM291),COLUMN(AM291)-1,1,1),TRUE))&gt;0,"",
                    IF(COUNTIF(INDIRECT(ADDRESS(ROW(AM291),MATCH(AM$167,$166:$166,0),1,1)&amp;":"&amp;ADDRESS(ROW(AM291),COLUMN(AM291)-1,1,1),TRUE),"OK")&gt;0,"OK","NOK")),
              IF(AM$8&gt;=VLOOKUP($A291,'2.2'!$D:$O,5,FALSE),"OK","NOK")),
         "")</f>
        <v/>
      </c>
      <c r="AN291" s="1170" t="str">
        <f ca="1">IF(intern2!AO127&gt;0,
        IF(AN$166="X",
              IF(COUNTBLANK(INDIRECT(ADDRESS(ROW(AN291),MATCH(AN$167,$166:$166,0),1,1)&amp;":"&amp;ADDRESS(ROW(AN291),COLUMN(AN291)-1,1,1),TRUE))&gt;0,"",
                    IF(COUNTIF(INDIRECT(ADDRESS(ROW(AN291),MATCH(AN$167,$166:$166,0),1,1)&amp;":"&amp;ADDRESS(ROW(AN291),COLUMN(AN291)-1,1,1),TRUE),"OK")&gt;0,"OK","NOK")),
              IF(AN$8&gt;=VLOOKUP($A291,'2.2'!$D:$O,5,FALSE),"OK","NOK")),
         "")</f>
        <v/>
      </c>
      <c r="AO291" s="1156" t="str">
        <f ca="1">IF(intern2!AP127&gt;0,
        IF(AO$166="X",
              IF(COUNTBLANK(INDIRECT(ADDRESS(ROW(AO291),MATCH(AO$167,$166:$166,0),1,1)&amp;":"&amp;ADDRESS(ROW(AO291),COLUMN(AO291)-1,1,1),TRUE))&gt;0,"",
                    IF(COUNTIF(INDIRECT(ADDRESS(ROW(AO291),MATCH(AO$167,$166:$166,0),1,1)&amp;":"&amp;ADDRESS(ROW(AO291),COLUMN(AO291)-1,1,1),TRUE),"OK")&gt;0,"OK","NOK")),
              IF(AO$8&gt;=VLOOKUP($A291,'2.2'!$D:$O,5,FALSE),"OK","NOK")),
         "")</f>
        <v/>
      </c>
      <c r="AP291" s="1156" t="str">
        <f ca="1">IF(intern2!AQ127&gt;0,
        IF(AP$166="X",
              IF(COUNTBLANK(INDIRECT(ADDRESS(ROW(AP291),MATCH(AP$167,$166:$166,0),1,1)&amp;":"&amp;ADDRESS(ROW(AP291),COLUMN(AP291)-1,1,1),TRUE))&gt;0,"",
                    IF(COUNTIF(INDIRECT(ADDRESS(ROW(AP291),MATCH(AP$167,$166:$166,0),1,1)&amp;":"&amp;ADDRESS(ROW(AP291),COLUMN(AP291)-1,1,1),TRUE),"OK")&gt;0,"OK","NOK")),
              IF(AP$8&gt;=VLOOKUP($A291,'2.2'!$D:$O,5,FALSE),"OK","NOK")),
         "")</f>
        <v/>
      </c>
      <c r="AQ291" s="1269" t="str">
        <f ca="1">IF(intern2!AR127&gt;0,
        IF(AQ$166="X",
              IF(COUNTBLANK(INDIRECT(ADDRESS(ROW(AQ291),MATCH(AQ$167,$166:$166,0),1,1)&amp;":"&amp;ADDRESS(ROW(AQ291),COLUMN(AQ291)-1,1,1),TRUE))&gt;0,"",
                    IF(COUNTIF(INDIRECT(ADDRESS(ROW(AQ291),MATCH(AQ$167,$166:$166,0),1,1)&amp;":"&amp;ADDRESS(ROW(AQ291),COLUMN(AQ291)-1,1,1),TRUE),"OK")&gt;0,"OK","NOK")),
              IF(AQ$8&gt;=VLOOKUP($A291,'2.2'!$D:$O,5,FALSE),"OK","NOK")),
         "")</f>
        <v/>
      </c>
      <c r="AR291" s="1156" t="str">
        <f ca="1">IF(intern2!AS127&gt;0,
        IF(AR$166="X",
              IF(COUNTBLANK(INDIRECT(ADDRESS(ROW(AR291),MATCH(AR$167,$166:$166,0),1,1)&amp;":"&amp;ADDRESS(ROW(AR291),COLUMN(AR291)-1,1,1),TRUE))&gt;0,"",
                    IF(COUNTIF(INDIRECT(ADDRESS(ROW(AR291),MATCH(AR$167,$166:$166,0),1,1)&amp;":"&amp;ADDRESS(ROW(AR291),COLUMN(AR291)-1,1,1),TRUE),"OK")&gt;0,"OK","NOK")),
              IF(AR$8&gt;=VLOOKUP($A291,'2.2'!$D:$O,5,FALSE),"OK","NOK")),
         "")</f>
        <v/>
      </c>
      <c r="AS291" s="1156" t="str">
        <f ca="1">IF(intern2!AT127&gt;0,
        IF(AS$166="X",
              IF(COUNTBLANK(INDIRECT(ADDRESS(ROW(AS291),MATCH(AS$167,$166:$166,0),1,1)&amp;":"&amp;ADDRESS(ROW(AS291),COLUMN(AS291)-1,1,1),TRUE))&gt;0,"",
                    IF(COUNTIF(INDIRECT(ADDRESS(ROW(AS291),MATCH(AS$167,$166:$166,0),1,1)&amp;":"&amp;ADDRESS(ROW(AS291),COLUMN(AS291)-1,1,1),TRUE),"OK")&gt;0,"OK","NOK")),
              IF(AS$8&gt;=VLOOKUP($A291,'2.2'!$D:$O,5,FALSE),"OK","NOK")),
         "")</f>
        <v/>
      </c>
      <c r="AT291" s="1269" t="str">
        <f ca="1">IF(intern2!AU127&gt;0,
        IF(AT$166="X",
              IF(COUNTBLANK(INDIRECT(ADDRESS(ROW(AT291),MATCH(AT$167,$166:$166,0),1,1)&amp;":"&amp;ADDRESS(ROW(AT291),COLUMN(AT291)-1,1,1),TRUE))&gt;0,"",
                    IF(COUNTIF(INDIRECT(ADDRESS(ROW(AT291),MATCH(AT$167,$166:$166,0),1,1)&amp;":"&amp;ADDRESS(ROW(AT291),COLUMN(AT291)-1,1,1),TRUE),"OK")&gt;0,"OK","NOK")),
              IF(AT$8&gt;=VLOOKUP($A291,'2.2'!$D:$O,5,FALSE),"OK","NOK")),
         "")</f>
        <v/>
      </c>
      <c r="AU291" s="1156" t="str">
        <f ca="1">IF(intern2!AV127&gt;0,
        IF(AU$166="X",
              IF(COUNTBLANK(INDIRECT(ADDRESS(ROW(AU291),MATCH(AU$167,$166:$166,0),1,1)&amp;":"&amp;ADDRESS(ROW(AU291),COLUMN(AU291)-1,1,1),TRUE))&gt;0,"",
                    IF(COUNTIF(INDIRECT(ADDRESS(ROW(AU291),MATCH(AU$167,$166:$166,0),1,1)&amp;":"&amp;ADDRESS(ROW(AU291),COLUMN(AU291)-1,1,1),TRUE),"OK")&gt;0,"OK","NOK")),
              IF(AU$8&gt;=VLOOKUP($A291,'2.2'!$D:$O,5,FALSE),"OK","NOK")),
         "")</f>
        <v/>
      </c>
      <c r="AV291" s="1156" t="str">
        <f ca="1">IF(intern2!AW127&gt;0,
        IF(AV$166="X",
              IF(COUNTBLANK(INDIRECT(ADDRESS(ROW(AV291),MATCH(AV$167,$166:$166,0),1,1)&amp;":"&amp;ADDRESS(ROW(AV291),COLUMN(AV291)-1,1,1),TRUE))&gt;0,"",
                    IF(COUNTIF(INDIRECT(ADDRESS(ROW(AV291),MATCH(AV$167,$166:$166,0),1,1)&amp;":"&amp;ADDRESS(ROW(AV291),COLUMN(AV291)-1,1,1),TRUE),"OK")&gt;0,"OK","NOK")),
              IF(AV$8&gt;=VLOOKUP($A291,'2.2'!$D:$O,5,FALSE),"OK","NOK")),
         "")</f>
        <v/>
      </c>
      <c r="AW291" s="1156" t="str">
        <f ca="1">IF(intern2!AX127&gt;0,
        IF(AW$166="X",
              IF(COUNTBLANK(INDIRECT(ADDRESS(ROW(AW291),MATCH(AW$167,$166:$166,0),1,1)&amp;":"&amp;ADDRESS(ROW(AW291),COLUMN(AW291)-1,1,1),TRUE))&gt;0,"",
                    IF(COUNTIF(INDIRECT(ADDRESS(ROW(AW291),MATCH(AW$167,$166:$166,0),1,1)&amp;":"&amp;ADDRESS(ROW(AW291),COLUMN(AW291)-1,1,1),TRUE),"OK")&gt;0,"OK","NOK")),
              IF(AW$8&gt;=VLOOKUP($A291,'2.2'!$D:$O,5,FALSE),"OK","NOK")),
         "")</f>
        <v/>
      </c>
      <c r="AX291" s="1156" t="str">
        <f ca="1">IF(intern2!AY127&gt;0,
        IF(AX$166="X",
              IF(COUNTBLANK(INDIRECT(ADDRESS(ROW(AX291),MATCH(AX$167,$166:$166,0),1,1)&amp;":"&amp;ADDRESS(ROW(AX291),COLUMN(AX291)-1,1,1),TRUE))&gt;0,"",
                    IF(COUNTIF(INDIRECT(ADDRESS(ROW(AX291),MATCH(AX$167,$166:$166,0),1,1)&amp;":"&amp;ADDRESS(ROW(AX291),COLUMN(AX291)-1,1,1),TRUE),"OK")&gt;0,"OK","NOK")),
              IF(AX$8&gt;=VLOOKUP($A291,'2.2'!$D:$O,5,FALSE),"OK","NOK")),
         "")</f>
        <v/>
      </c>
      <c r="AY291" s="1156" t="str">
        <f ca="1">IF(intern2!AZ127&gt;0,
        IF(AY$166="X",
              IF(COUNTBLANK(INDIRECT(ADDRESS(ROW(AY291),MATCH(AY$167,$166:$166,0),1,1)&amp;":"&amp;ADDRESS(ROW(AY291),COLUMN(AY291)-1,1,1),TRUE))&gt;0,"",
                    IF(COUNTIF(INDIRECT(ADDRESS(ROW(AY291),MATCH(AY$167,$166:$166,0),1,1)&amp;":"&amp;ADDRESS(ROW(AY291),COLUMN(AY291)-1,1,1),TRUE),"OK")&gt;0,"OK","NOK")),
              IF(AY$8&gt;=VLOOKUP($A291,'2.2'!$D:$O,5,FALSE),"OK","NOK")),
         "")</f>
        <v/>
      </c>
      <c r="AZ291" s="1269" t="str">
        <f ca="1">IF(intern2!BA127&gt;0,
        IF(AZ$166="X",
              IF(COUNTBLANK(INDIRECT(ADDRESS(ROW(AZ291),MATCH(AZ$167,$166:$166,0),1,1)&amp;":"&amp;ADDRESS(ROW(AZ291),COLUMN(AZ291)-1,1,1),TRUE))&gt;0,"",
                    IF(COUNTIF(INDIRECT(ADDRESS(ROW(AZ291),MATCH(AZ$167,$166:$166,0),1,1)&amp;":"&amp;ADDRESS(ROW(AZ291),COLUMN(AZ291)-1,1,1),TRUE),"OK")&gt;0,"OK","NOK")),
              IF(AZ$8&gt;=VLOOKUP($A291,'2.2'!$D:$O,5,FALSE),"OK","NOK")),
         "")</f>
        <v/>
      </c>
      <c r="BA291" s="1156" t="str">
        <f ca="1">IF(intern2!BB127&gt;0,
        IF(BA$166="X",
              IF(COUNTBLANK(INDIRECT(ADDRESS(ROW(BA291),MATCH(BA$167,$166:$166,0),1,1)&amp;":"&amp;ADDRESS(ROW(BA291),COLUMN(BA291)-1,1,1),TRUE))&gt;0,"",
                    IF(COUNTIF(INDIRECT(ADDRESS(ROW(BA291),MATCH(BA$167,$166:$166,0),1,1)&amp;":"&amp;ADDRESS(ROW(BA291),COLUMN(BA291)-1,1,1),TRUE),"OK")&gt;0,"OK","NOK")),
              IF(BA$8&gt;=VLOOKUP($A291,'2.2'!$D:$O,5,FALSE),"OK","NOK")),
         "")</f>
        <v/>
      </c>
      <c r="BB291" s="1156" t="str">
        <f ca="1">IF(intern2!BC127&gt;0,
        IF(BB$166="X",
              IF(COUNTBLANK(INDIRECT(ADDRESS(ROW(BB291),MATCH(BB$167,$166:$166,0),1,1)&amp;":"&amp;ADDRESS(ROW(BB291),COLUMN(BB291)-1,1,1),TRUE))&gt;0,"",
                    IF(COUNTIF(INDIRECT(ADDRESS(ROW(BB291),MATCH(BB$167,$166:$166,0),1,1)&amp;":"&amp;ADDRESS(ROW(BB291),COLUMN(BB291)-1,1,1),TRUE),"OK")&gt;0,"OK","NOK")),
              IF(BB$8&gt;=VLOOKUP($A291,'2.2'!$D:$O,5,FALSE),"OK","NOK")),
         "")</f>
        <v/>
      </c>
      <c r="BC291" s="1156" t="str">
        <f ca="1">IF(intern2!BD127&gt;0,
        IF(BC$166="X",
              IF(COUNTBLANK(INDIRECT(ADDRESS(ROW(BC291),MATCH(BC$167,$166:$166,0),1,1)&amp;":"&amp;ADDRESS(ROW(BC291),COLUMN(BC291)-1,1,1),TRUE))&gt;0,"",
                    IF(COUNTIF(INDIRECT(ADDRESS(ROW(BC291),MATCH(BC$167,$166:$166,0),1,1)&amp;":"&amp;ADDRESS(ROW(BC291),COLUMN(BC291)-1,1,1),TRUE),"OK")&gt;0,"OK","NOK")),
              IF(BC$8&gt;=VLOOKUP($A291,'2.2'!$D:$O,5,FALSE),"OK","NOK")),
         "")</f>
        <v/>
      </c>
      <c r="BD291" s="1156" t="str">
        <f ca="1">IF(intern2!BE127&gt;0,
        IF(BD$166="X",
              IF(COUNTBLANK(INDIRECT(ADDRESS(ROW(BD291),MATCH(BD$167,$166:$166,0),1,1)&amp;":"&amp;ADDRESS(ROW(BD291),COLUMN(BD291)-1,1,1),TRUE))&gt;0,"",
                    IF(COUNTIF(INDIRECT(ADDRESS(ROW(BD291),MATCH(BD$167,$166:$166,0),1,1)&amp;":"&amp;ADDRESS(ROW(BD291),COLUMN(BD291)-1,1,1),TRUE),"OK")&gt;0,"OK","NOK")),
              IF(BD$8&gt;=VLOOKUP($A291,'2.2'!$D:$O,5,FALSE),"OK","NOK")),
         "")</f>
        <v/>
      </c>
      <c r="BE291" s="1156" t="str">
        <f ca="1">IF(intern2!BF127&gt;0,
        IF(BE$166="X",
              IF(COUNTBLANK(INDIRECT(ADDRESS(ROW(BE291),MATCH(BE$167,$166:$166,0),1,1)&amp;":"&amp;ADDRESS(ROW(BE291),COLUMN(BE291)-1,1,1),TRUE))&gt;0,"",
                    IF(COUNTIF(INDIRECT(ADDRESS(ROW(BE291),MATCH(BE$167,$166:$166,0),1,1)&amp;":"&amp;ADDRESS(ROW(BE291),COLUMN(BE291)-1,1,1),TRUE),"OK")&gt;0,"OK","NOK")),
              IF(BE$8&gt;=VLOOKUP($A291,'2.2'!$D:$O,5,FALSE),"OK","NOK")),
         "")</f>
        <v/>
      </c>
      <c r="BF291" s="1170" t="str">
        <f ca="1">IF(intern2!BG127&gt;0,
        IF(BF$166="X",
              IF(COUNTBLANK(INDIRECT(ADDRESS(ROW(BF291),MATCH(BF$167,$166:$166,0),1,1)&amp;":"&amp;ADDRESS(ROW(BF291),COLUMN(BF291)-1,1,1),TRUE))&gt;0,"",
                    IF(COUNTIF(INDIRECT(ADDRESS(ROW(BF291),MATCH(BF$167,$166:$166,0),1,1)&amp;":"&amp;ADDRESS(ROW(BF291),COLUMN(BF291)-1,1,1),TRUE),"OK")&gt;0,"OK","NOK")),
              IF(BF$8&gt;=VLOOKUP($A291,'2.2'!$D:$O,5,FALSE),"OK","NOK")),
         "")</f>
        <v/>
      </c>
      <c r="BG291" s="1269" t="str">
        <f ca="1">IF(intern2!BH127&gt;0,
        IF(BG$166="X",
              IF(COUNTBLANK(INDIRECT(ADDRESS(ROW(BG291),MATCH(BG$167,$166:$166,0),1,1)&amp;":"&amp;ADDRESS(ROW(BG291),COLUMN(BG291)-1,1,1),TRUE))&gt;0,"",
                    IF(COUNTIF(INDIRECT(ADDRESS(ROW(BG291),MATCH(BG$167,$166:$166,0),1,1)&amp;":"&amp;ADDRESS(ROW(BG291),COLUMN(BG291)-1,1,1),TRUE),"OK")&gt;0,"OK","NOK")),
              IF(BG$8&gt;=VLOOKUP($A291,'2.2'!$D:$O,5,FALSE),"OK","NOK")),
         "")</f>
        <v/>
      </c>
      <c r="BH291" s="1176" t="str">
        <f t="shared" ca="1" si="77"/>
        <v>NOK</v>
      </c>
      <c r="BI291" s="1176"/>
    </row>
    <row r="292" spans="1:61" ht="26.4" x14ac:dyDescent="0.25">
      <c r="A292" s="716" t="str">
        <f t="shared" ref="A292:B292" si="136">+A132</f>
        <v>GYN2</v>
      </c>
      <c r="B292" s="1157" t="str">
        <f t="shared" si="136"/>
        <v>Centro di senologia riconosciuto e certificato</v>
      </c>
      <c r="C292" s="1156" t="str">
        <f ca="1">IF(intern2!D128&gt;0,
        IF(C$166="X",
              IF(COUNTBLANK(INDIRECT(ADDRESS(ROW(C292),MATCH(C$167,$166:$166,0),1,1)&amp;":"&amp;ADDRESS(ROW(C292),COLUMN(C292)-1,1,1),TRUE))&gt;0,"",
                    IF(COUNTIF(INDIRECT(ADDRESS(ROW(C292),MATCH(C$167,$166:$166,0),1,1)&amp;":"&amp;ADDRESS(ROW(C292),COLUMN(C292)-1,1,1),TRUE),"OK")&gt;0,"OK","NOK")),
              IF(C$8&gt;=VLOOKUP($A292,'2.2'!$D:$O,5,FALSE),"OK","NOK")),
         "")</f>
        <v/>
      </c>
      <c r="D292" s="1156" t="str">
        <f ca="1">IF(intern2!E128&gt;0,
        IF(D$166="X",
              IF(COUNTBLANK(INDIRECT(ADDRESS(ROW(D292),MATCH(D$167,$166:$166,0),1,1)&amp;":"&amp;ADDRESS(ROW(D292),COLUMN(D292)-1,1,1),TRUE))&gt;0,"",
                    IF(COUNTIF(INDIRECT(ADDRESS(ROW(D292),MATCH(D$167,$166:$166,0),1,1)&amp;":"&amp;ADDRESS(ROW(D292),COLUMN(D292)-1,1,1),TRUE),"OK")&gt;0,"OK","NOK")),
              IF(D$8&gt;=VLOOKUP($A292,'2.2'!$D:$O,5,FALSE),"OK","NOK")),
         "")</f>
        <v/>
      </c>
      <c r="E292" s="1156" t="str">
        <f ca="1">IF(intern2!F128&gt;0,
        IF(E$166="X",
              IF(COUNTBLANK(INDIRECT(ADDRESS(ROW(E292),MATCH(E$167,$166:$166,0),1,1)&amp;":"&amp;ADDRESS(ROW(E292),COLUMN(E292)-1,1,1),TRUE))&gt;0,"",
                    IF(COUNTIF(INDIRECT(ADDRESS(ROW(E292),MATCH(E$167,$166:$166,0),1,1)&amp;":"&amp;ADDRESS(ROW(E292),COLUMN(E292)-1,1,1),TRUE),"OK")&gt;0,"OK","NOK")),
              IF(E$8&gt;=VLOOKUP($A292,'2.2'!$D:$O,5,FALSE),"OK","NOK")),
         "")</f>
        <v/>
      </c>
      <c r="F292" s="1156" t="str">
        <f ca="1">IF(intern2!G128&gt;0,
        IF(F$166="X",
              IF(COUNTBLANK(INDIRECT(ADDRESS(ROW(F292),MATCH(F$167,$166:$166,0),1,1)&amp;":"&amp;ADDRESS(ROW(F292),COLUMN(F292)-1,1,1),TRUE))&gt;0,"",
                    IF(COUNTIF(INDIRECT(ADDRESS(ROW(F292),MATCH(F$167,$166:$166,0),1,1)&amp;":"&amp;ADDRESS(ROW(F292),COLUMN(F292)-1,1,1),TRUE),"OK")&gt;0,"OK","NOK")),
              IF(F$8&gt;=VLOOKUP($A292,'2.2'!$D:$O,5,FALSE),"OK","NOK")),
         "")</f>
        <v/>
      </c>
      <c r="G292" s="1156" t="str">
        <f ca="1">IF(intern2!H128&gt;0,
        IF(G$166="X",
              IF(COUNTBLANK(INDIRECT(ADDRESS(ROW(G292),MATCH(G$167,$166:$166,0),1,1)&amp;":"&amp;ADDRESS(ROW(G292),COLUMN(G292)-1,1,1),TRUE))&gt;0,"",
                    IF(COUNTIF(INDIRECT(ADDRESS(ROW(G292),MATCH(G$167,$166:$166,0),1,1)&amp;":"&amp;ADDRESS(ROW(G292),COLUMN(G292)-1,1,1),TRUE),"OK")&gt;0,"OK","NOK")),
              IF(G$8&gt;=VLOOKUP($A292,'2.2'!$D:$O,5,FALSE),"OK","NOK")),
         "")</f>
        <v/>
      </c>
      <c r="H292" s="1156" t="str">
        <f ca="1">IF(intern2!I128&gt;0,
        IF(H$166="X",
              IF(COUNTBLANK(INDIRECT(ADDRESS(ROW(H292),MATCH(H$167,$166:$166,0),1,1)&amp;":"&amp;ADDRESS(ROW(H292),COLUMN(H292)-1,1,1),TRUE))&gt;0,"",
                    IF(COUNTIF(INDIRECT(ADDRESS(ROW(H292),MATCH(H$167,$166:$166,0),1,1)&amp;":"&amp;ADDRESS(ROW(H292),COLUMN(H292)-1,1,1),TRUE),"OK")&gt;0,"OK","NOK")),
              IF(H$8&gt;=VLOOKUP($A292,'2.2'!$D:$O,5,FALSE),"OK","NOK")),
         "")</f>
        <v/>
      </c>
      <c r="I292" s="1269" t="str">
        <f ca="1">IF(intern2!J128&gt;0,
        IF(I$166="X",
              IF(COUNTBLANK(INDIRECT(ADDRESS(ROW(I292),MATCH(I$167,$166:$166,0),1,1)&amp;":"&amp;ADDRESS(ROW(I292),COLUMN(I292)-1,1,1),TRUE))&gt;0,"",
                    IF(COUNTIF(INDIRECT(ADDRESS(ROW(I292),MATCH(I$167,$166:$166,0),1,1)&amp;":"&amp;ADDRESS(ROW(I292),COLUMN(I292)-1,1,1),TRUE),"OK")&gt;0,"OK","NOK")),
              IF(I$8&gt;=VLOOKUP($A292,'2.2'!$D:$O,5,FALSE),"OK","NOK")),
         "")</f>
        <v/>
      </c>
      <c r="J292" s="1159" t="str">
        <f ca="1">IF(intern2!K128&gt;0,
        IF(J$166="X",
              IF(COUNTBLANK(INDIRECT(ADDRESS(ROW(J292),MATCH(J$167,$166:$166,0),1,1)&amp;":"&amp;ADDRESS(ROW(J292),COLUMN(J292)-1,1,1),TRUE))&gt;0,"",
                    IF(COUNTIF(INDIRECT(ADDRESS(ROW(J292),MATCH(J$167,$166:$166,0),1,1)&amp;":"&amp;ADDRESS(ROW(J292),COLUMN(J292)-1,1,1),TRUE),"OK")&gt;0,"OK","NOK")),
              IF(J$8&gt;=VLOOKUP($A292,'2.2'!$D:$O,5,FALSE),"OK","NOK")),
         "")</f>
        <v/>
      </c>
      <c r="K292" s="1156" t="str">
        <f ca="1">IF(intern2!L128&gt;0,
        IF(K$166="X",
              IF(COUNTBLANK(INDIRECT(ADDRESS(ROW(K292),MATCH(K$167,$166:$166,0),1,1)&amp;":"&amp;ADDRESS(ROW(K292),COLUMN(K292)-1,1,1),TRUE))&gt;0,"",
                    IF(COUNTIF(INDIRECT(ADDRESS(ROW(K292),MATCH(K$167,$166:$166,0),1,1)&amp;":"&amp;ADDRESS(ROW(K292),COLUMN(K292)-1,1,1),TRUE),"OK")&gt;0,"OK","NOK")),
              IF(K$8&gt;=VLOOKUP($A292,'2.2'!$D:$O,5,FALSE),"OK","NOK")),
         "")</f>
        <v/>
      </c>
      <c r="L292" s="1156" t="str">
        <f ca="1">IF(intern2!M128&gt;0,
        IF(L$166="X",
              IF(COUNTBLANK(INDIRECT(ADDRESS(ROW(L292),MATCH(L$167,$166:$166,0),1,1)&amp;":"&amp;ADDRESS(ROW(L292),COLUMN(L292)-1,1,1),TRUE))&gt;0,"",
                    IF(COUNTIF(INDIRECT(ADDRESS(ROW(L292),MATCH(L$167,$166:$166,0),1,1)&amp;":"&amp;ADDRESS(ROW(L292),COLUMN(L292)-1,1,1),TRUE),"OK")&gt;0,"OK","NOK")),
              IF(L$8&gt;=VLOOKUP($A292,'2.2'!$D:$O,5,FALSE),"OK","NOK")),
         "")</f>
        <v/>
      </c>
      <c r="M292" s="1156" t="str">
        <f ca="1">IF(intern2!N128&gt;0,
        IF(M$166="X",
              IF(COUNTBLANK(INDIRECT(ADDRESS(ROW(M292),MATCH(M$167,$166:$166,0),1,1)&amp;":"&amp;ADDRESS(ROW(M292),COLUMN(M292)-1,1,1),TRUE))&gt;0,"",
                    IF(COUNTIF(INDIRECT(ADDRESS(ROW(M292),MATCH(M$167,$166:$166,0),1,1)&amp;":"&amp;ADDRESS(ROW(M292),COLUMN(M292)-1,1,1),TRUE),"OK")&gt;0,"OK","NOK")),
              IF(M$8&gt;=VLOOKUP($A292,'2.2'!$D:$O,5,FALSE),"OK","NOK")),
         "")</f>
        <v/>
      </c>
      <c r="N292" s="1156" t="str">
        <f ca="1">IF(intern2!O128&gt;0,
        IF(N$166="X",
              IF(COUNTBLANK(INDIRECT(ADDRESS(ROW(N292),MATCH(N$167,$166:$166,0),1,1)&amp;":"&amp;ADDRESS(ROW(N292),COLUMN(N292)-1,1,1),TRUE))&gt;0,"",
                    IF(COUNTIF(INDIRECT(ADDRESS(ROW(N292),MATCH(N$167,$166:$166,0),1,1)&amp;":"&amp;ADDRESS(ROW(N292),COLUMN(N292)-1,1,1),TRUE),"OK")&gt;0,"OK","NOK")),
              IF(N$8&gt;=VLOOKUP($A292,'2.2'!$D:$O,5,FALSE),"OK","NOK")),
         "")</f>
        <v/>
      </c>
      <c r="O292" s="1156" t="str">
        <f ca="1">IF(intern2!P128&gt;0,
        IF(O$166="X",
              IF(COUNTBLANK(INDIRECT(ADDRESS(ROW(O292),MATCH(O$167,$166:$166,0),1,1)&amp;":"&amp;ADDRESS(ROW(O292),COLUMN(O292)-1,1,1),TRUE))&gt;0,"",
                    IF(COUNTIF(INDIRECT(ADDRESS(ROW(O292),MATCH(O$167,$166:$166,0),1,1)&amp;":"&amp;ADDRESS(ROW(O292),COLUMN(O292)-1,1,1),TRUE),"OK")&gt;0,"OK","NOK")),
              IF(O$8&gt;=VLOOKUP($A292,'2.2'!$D:$O,5,FALSE),"OK","NOK")),
         "")</f>
        <v/>
      </c>
      <c r="P292" s="1156" t="str">
        <f ca="1">IF(intern2!Q128&gt;0,
        IF(P$166="X",
              IF(COUNTBLANK(INDIRECT(ADDRESS(ROW(P292),MATCH(P$167,$166:$166,0),1,1)&amp;":"&amp;ADDRESS(ROW(P292),COLUMN(P292)-1,1,1),TRUE))&gt;0,"",
                    IF(COUNTIF(INDIRECT(ADDRESS(ROW(P292),MATCH(P$167,$166:$166,0),1,1)&amp;":"&amp;ADDRESS(ROW(P292),COLUMN(P292)-1,1,1),TRUE),"OK")&gt;0,"OK","NOK")),
              IF(P$8&gt;=VLOOKUP($A292,'2.2'!$D:$O,5,FALSE),"OK","NOK")),
         "")</f>
        <v>NOK</v>
      </c>
      <c r="Q292" s="1156" t="str">
        <f ca="1">IF(intern2!R128&gt;0,
        IF(Q$166="X",
              IF(COUNTBLANK(INDIRECT(ADDRESS(ROW(Q292),MATCH(Q$167,$166:$166,0),1,1)&amp;":"&amp;ADDRESS(ROW(Q292),COLUMN(Q292)-1,1,1),TRUE))&gt;0,"",
                    IF(COUNTIF(INDIRECT(ADDRESS(ROW(Q292),MATCH(Q$167,$166:$166,0),1,1)&amp;":"&amp;ADDRESS(ROW(Q292),COLUMN(Q292)-1,1,1),TRUE),"OK")&gt;0,"OK","NOK")),
              IF(Q$8&gt;=VLOOKUP($A292,'2.2'!$D:$O,5,FALSE),"OK","NOK")),
         "")</f>
        <v/>
      </c>
      <c r="R292" s="1159" t="str">
        <f ca="1">IF(intern2!S128&gt;0,
        IF(R$166="X",
              IF(COUNTBLANK(INDIRECT(ADDRESS(ROW(R292),MATCH(R$167,$166:$166,0),1,1)&amp;":"&amp;ADDRESS(ROW(R292),COLUMN(R292)-1,1,1),TRUE))&gt;0,"",
                    IF(COUNTIF(INDIRECT(ADDRESS(ROW(R292),MATCH(R$167,$166:$166,0),1,1)&amp;":"&amp;ADDRESS(ROW(R292),COLUMN(R292)-1,1,1),TRUE),"OK")&gt;0,"OK","NOK")),
              IF(R$8&gt;=VLOOKUP($A292,'2.2'!$D:$O,5,FALSE),"OK","NOK")),
         "")</f>
        <v/>
      </c>
      <c r="S292" s="1159" t="str">
        <f ca="1">IF(intern2!T128&gt;0,
        IF(S$166="X",
              IF(COUNTBLANK(INDIRECT(ADDRESS(ROW(S292),MATCH(S$167,$166:$166,0),1,1)&amp;":"&amp;ADDRESS(ROW(S292),COLUMN(S292)-1,1,1),TRUE))&gt;0,"",
                    IF(COUNTIF(INDIRECT(ADDRESS(ROW(S292),MATCH(S$167,$166:$166,0),1,1)&amp;":"&amp;ADDRESS(ROW(S292),COLUMN(S292)-1,1,1),TRUE),"OK")&gt;0,"OK","NOK")),
              IF(S$8&gt;=VLOOKUP($A292,'2.2'!$D:$O,5,FALSE),"OK","NOK")),
         "")</f>
        <v/>
      </c>
      <c r="T292" s="1156" t="str">
        <f ca="1">IF(intern2!U128&gt;0,
        IF(T$166="X",
              IF(COUNTBLANK(INDIRECT(ADDRESS(ROW(T292),MATCH(T$167,$166:$166,0),1,1)&amp;":"&amp;ADDRESS(ROW(T292),COLUMN(T292)-1,1,1),TRUE))&gt;0,"",
                    IF(COUNTIF(INDIRECT(ADDRESS(ROW(T292),MATCH(T$167,$166:$166,0),1,1)&amp;":"&amp;ADDRESS(ROW(T292),COLUMN(T292)-1,1,1),TRUE),"OK")&gt;0,"OK","NOK")),
              IF(T$8&gt;=VLOOKUP($A292,'2.2'!$D:$O,5,FALSE),"OK","NOK")),
         "")</f>
        <v/>
      </c>
      <c r="U292" s="1156" t="str">
        <f ca="1">IF(intern2!V128&gt;0,
        IF(U$166="X",
              IF(COUNTBLANK(INDIRECT(ADDRESS(ROW(U292),MATCH(U$167,$166:$166,0),1,1)&amp;":"&amp;ADDRESS(ROW(U292),COLUMN(U292)-1,1,1),TRUE))&gt;0,"",
                    IF(COUNTIF(INDIRECT(ADDRESS(ROW(U292),MATCH(U$167,$166:$166,0),1,1)&amp;":"&amp;ADDRESS(ROW(U292),COLUMN(U292)-1,1,1),TRUE),"OK")&gt;0,"OK","NOK")),
              IF(U$8&gt;=VLOOKUP($A292,'2.2'!$D:$O,5,FALSE),"OK","NOK")),
         "")</f>
        <v/>
      </c>
      <c r="V292" s="1156" t="str">
        <f ca="1">IF(intern2!W128&gt;0,
        IF(V$166="X",
              IF(COUNTBLANK(INDIRECT(ADDRESS(ROW(V292),MATCH(V$167,$166:$166,0),1,1)&amp;":"&amp;ADDRESS(ROW(V292),COLUMN(V292)-1,1,1),TRUE))&gt;0,"",
                    IF(COUNTIF(INDIRECT(ADDRESS(ROW(V292),MATCH(V$167,$166:$166,0),1,1)&amp;":"&amp;ADDRESS(ROW(V292),COLUMN(V292)-1,1,1),TRUE),"OK")&gt;0,"OK","NOK")),
              IF(V$8&gt;=VLOOKUP($A292,'2.2'!$D:$O,5,FALSE),"OK","NOK")),
         "")</f>
        <v/>
      </c>
      <c r="W292" s="1156" t="str">
        <f ca="1">IF(intern2!X128&gt;0,
        IF(W$166="X",
              IF(COUNTBLANK(INDIRECT(ADDRESS(ROW(W292),MATCH(W$167,$166:$166,0),1,1)&amp;":"&amp;ADDRESS(ROW(W292),COLUMN(W292)-1,1,1),TRUE))&gt;0,"",
                    IF(COUNTIF(INDIRECT(ADDRESS(ROW(W292),MATCH(W$167,$166:$166,0),1,1)&amp;":"&amp;ADDRESS(ROW(W292),COLUMN(W292)-1,1,1),TRUE),"OK")&gt;0,"OK","NOK")),
              IF(W$8&gt;=VLOOKUP($A292,'2.2'!$D:$O,5,FALSE),"OK","NOK")),
         "")</f>
        <v>NOK</v>
      </c>
      <c r="X292" s="1156" t="str">
        <f ca="1">IF(intern2!Y128&gt;0,
        IF(X$166="X",
              IF(COUNTBLANK(INDIRECT(ADDRESS(ROW(X292),MATCH(X$167,$166:$166,0),1,1)&amp;":"&amp;ADDRESS(ROW(X292),COLUMN(X292)-1,1,1),TRUE))&gt;0,"",
                    IF(COUNTIF(INDIRECT(ADDRESS(ROW(X292),MATCH(X$167,$166:$166,0),1,1)&amp;":"&amp;ADDRESS(ROW(X292),COLUMN(X292)-1,1,1),TRUE),"OK")&gt;0,"OK","NOK")),
              IF(X$8&gt;=VLOOKUP($A292,'2.2'!$D:$O,5,FALSE),"OK","NOK")),
         "")</f>
        <v>NOK</v>
      </c>
      <c r="Y292" s="1170" t="str">
        <f ca="1">IF(intern2!Z128&gt;0,
        IF(Y$166="X",
              IF(COUNTBLANK(INDIRECT(ADDRESS(ROW(Y292),MATCH(Y$167,$166:$166,0),1,1)&amp;":"&amp;ADDRESS(ROW(Y292),COLUMN(Y292)-1,1,1),TRUE))&gt;0,"",
                    IF(COUNTIF(INDIRECT(ADDRESS(ROW(Y292),MATCH(Y$167,$166:$166,0),1,1)&amp;":"&amp;ADDRESS(ROW(Y292),COLUMN(Y292)-1,1,1),TRUE),"OK")&gt;0,"OK","NOK")),
              IF(Y$8&gt;=VLOOKUP($A292,'2.2'!$D:$O,5,FALSE),"OK","NOK")),
         "")</f>
        <v>NOK</v>
      </c>
      <c r="Z292" s="1269" t="str">
        <f ca="1">IF(intern2!AA128&gt;0,
        IF(Z$166="X",
              IF(COUNTBLANK(INDIRECT(ADDRESS(ROW(Z292),MATCH(Z$167,$166:$166,0),1,1)&amp;":"&amp;ADDRESS(ROW(Z292),COLUMN(Z292)-1,1,1),TRUE))&gt;0,"",
                    IF(COUNTIF(INDIRECT(ADDRESS(ROW(Z292),MATCH(Z$167,$166:$166,0),1,1)&amp;":"&amp;ADDRESS(ROW(Z292),COLUMN(Z292)-1,1,1),TRUE),"OK")&gt;0,"OK","NOK")),
              IF(Z$8&gt;=VLOOKUP($A292,'2.2'!$D:$O,5,FALSE),"OK","NOK")),
         "")</f>
        <v>NOK</v>
      </c>
      <c r="AA292" s="1156" t="str">
        <f ca="1">IF(intern2!AB128&gt;0,
        IF(AA$166="X",
              IF(COUNTBLANK(INDIRECT(ADDRESS(ROW(AA292),MATCH(AA$167,$166:$166,0),1,1)&amp;":"&amp;ADDRESS(ROW(AA292),COLUMN(AA292)-1,1,1),TRUE))&gt;0,"",
                    IF(COUNTIF(INDIRECT(ADDRESS(ROW(AA292),MATCH(AA$167,$166:$166,0),1,1)&amp;":"&amp;ADDRESS(ROW(AA292),COLUMN(AA292)-1,1,1),TRUE),"OK")&gt;0,"OK","NOK")),
              IF(AA$8&gt;=VLOOKUP($A292,'2.2'!$D:$O,5,FALSE),"OK","NOK")),
         "")</f>
        <v/>
      </c>
      <c r="AB292" s="1156" t="str">
        <f ca="1">IF(intern2!AC128&gt;0,
        IF(AB$166="X",
              IF(COUNTBLANK(INDIRECT(ADDRESS(ROW(AB292),MATCH(AB$167,$166:$166,0),1,1)&amp;":"&amp;ADDRESS(ROW(AB292),COLUMN(AB292)-1,1,1),TRUE))&gt;0,"",
                    IF(COUNTIF(INDIRECT(ADDRESS(ROW(AB292),MATCH(AB$167,$166:$166,0),1,1)&amp;":"&amp;ADDRESS(ROW(AB292),COLUMN(AB292)-1,1,1),TRUE),"OK")&gt;0,"OK","NOK")),
              IF(AB$8&gt;=VLOOKUP($A292,'2.2'!$D:$O,5,FALSE),"OK","NOK")),
         "")</f>
        <v/>
      </c>
      <c r="AC292" s="1156" t="str">
        <f ca="1">IF(intern2!AD128&gt;0,
        IF(AC$166="X",
              IF(COUNTBLANK(INDIRECT(ADDRESS(ROW(AC292),MATCH(AC$167,$166:$166,0),1,1)&amp;":"&amp;ADDRESS(ROW(AC292),COLUMN(AC292)-1,1,1),TRUE))&gt;0,"",
                    IF(COUNTIF(INDIRECT(ADDRESS(ROW(AC292),MATCH(AC$167,$166:$166,0),1,1)&amp;":"&amp;ADDRESS(ROW(AC292),COLUMN(AC292)-1,1,1),TRUE),"OK")&gt;0,"OK","NOK")),
              IF(AC$8&gt;=VLOOKUP($A292,'2.2'!$D:$O,5,FALSE),"OK","NOK")),
         "")</f>
        <v/>
      </c>
      <c r="AD292" s="1156" t="str">
        <f ca="1">IF(intern2!AE128&gt;0,
        IF(AD$166="X",
              IF(COUNTBLANK(INDIRECT(ADDRESS(ROW(AD292),MATCH(AD$167,$166:$166,0),1,1)&amp;":"&amp;ADDRESS(ROW(AD292),COLUMN(AD292)-1,1,1),TRUE))&gt;0,"",
                    IF(COUNTIF(INDIRECT(ADDRESS(ROW(AD292),MATCH(AD$167,$166:$166,0),1,1)&amp;":"&amp;ADDRESS(ROW(AD292),COLUMN(AD292)-1,1,1),TRUE),"OK")&gt;0,"OK","NOK")),
              IF(AD$8&gt;=VLOOKUP($A292,'2.2'!$D:$O,5,FALSE),"OK","NOK")),
         "")</f>
        <v/>
      </c>
      <c r="AE292" s="1160" t="str">
        <f ca="1">IF(intern2!AF128&gt;0,
        IF(AE$166="X",
              IF(COUNTBLANK(INDIRECT(ADDRESS(ROW(AE292),MATCH(AE$167,$166:$166,0),1,1)&amp;":"&amp;ADDRESS(ROW(AE292),COLUMN(AE292)-1,1,1),TRUE))&gt;0,"",
                    IF(COUNTIF(INDIRECT(ADDRESS(ROW(AE292),MATCH(AE$167,$166:$166,0),1,1)&amp;":"&amp;ADDRESS(ROW(AE292),COLUMN(AE292)-1,1,1),TRUE),"OK")&gt;0,"OK","NOK")),
              IF(AE$8&gt;=VLOOKUP($A292,'2.2'!$D:$O,5,FALSE),"OK","NOK")),
         "")</f>
        <v/>
      </c>
      <c r="AF292" s="1269" t="str">
        <f ca="1">IF(intern2!AG128&gt;0,
        IF(AF$166="X",
              IF(COUNTBLANK(INDIRECT(ADDRESS(ROW(AF292),MATCH(AF$167,$166:$166,0),1,1)&amp;":"&amp;ADDRESS(ROW(AF292),COLUMN(AF292)-1,1,1),TRUE))&gt;0,"",
                    IF(COUNTIF(INDIRECT(ADDRESS(ROW(AF292),MATCH(AF$167,$166:$166,0),1,1)&amp;":"&amp;ADDRESS(ROW(AF292),COLUMN(AF292)-1,1,1),TRUE),"OK")&gt;0,"OK","NOK")),
              IF(AF$8&gt;=VLOOKUP($A292,'2.2'!$D:$O,5,FALSE),"OK","NOK")),
         "")</f>
        <v/>
      </c>
      <c r="AG292" s="1160" t="str">
        <f ca="1">IF(intern2!AH128&gt;0,
        IF(AG$166="X",
              IF(COUNTBLANK(INDIRECT(ADDRESS(ROW(AG292),MATCH(AG$167,$166:$166,0),1,1)&amp;":"&amp;ADDRESS(ROW(AG292),COLUMN(AG292)-1,1,1),TRUE))&gt;0,"",
                    IF(COUNTIF(INDIRECT(ADDRESS(ROW(AG292),MATCH(AG$167,$166:$166,0),1,1)&amp;":"&amp;ADDRESS(ROW(AG292),COLUMN(AG292)-1,1,1),TRUE),"OK")&gt;0,"OK","NOK")),
              IF(AG$8&gt;=VLOOKUP($A292,'2.2'!$D:$O,5,FALSE),"OK","NOK")),
         "")</f>
        <v/>
      </c>
      <c r="AH292" s="1160" t="str">
        <f ca="1">IF(intern2!AI128&gt;0,
        IF(AH$166="X",
              IF(COUNTBLANK(INDIRECT(ADDRESS(ROW(AH292),MATCH(AH$167,$166:$166,0),1,1)&amp;":"&amp;ADDRESS(ROW(AH292),COLUMN(AH292)-1,1,1),TRUE))&gt;0,"",
                    IF(COUNTIF(INDIRECT(ADDRESS(ROW(AH292),MATCH(AH$167,$166:$166,0),1,1)&amp;":"&amp;ADDRESS(ROW(AH292),COLUMN(AH292)-1,1,1),TRUE),"OK")&gt;0,"OK","NOK")),
              IF(AH$8&gt;=VLOOKUP($A292,'2.2'!$D:$O,5,FALSE),"OK","NOK")),
         "")</f>
        <v/>
      </c>
      <c r="AI292" s="1156" t="str">
        <f ca="1">IF(intern2!AJ128&gt;0,
        IF(AI$166="X",
              IF(COUNTBLANK(INDIRECT(ADDRESS(ROW(AI292),MATCH(AI$167,$166:$166,0),1,1)&amp;":"&amp;ADDRESS(ROW(AI292),COLUMN(AI292)-1,1,1),TRUE))&gt;0,"",
                    IF(COUNTIF(INDIRECT(ADDRESS(ROW(AI292),MATCH(AI$167,$166:$166,0),1,1)&amp;":"&amp;ADDRESS(ROW(AI292),COLUMN(AI292)-1,1,1),TRUE),"OK")&gt;0,"OK","NOK")),
              IF(AI$8&gt;=VLOOKUP($A292,'2.2'!$D:$O,5,FALSE),"OK","NOK")),
         "")</f>
        <v/>
      </c>
      <c r="AJ292" s="1156" t="str">
        <f ca="1">IF(intern2!AK128&gt;0,
        IF(AJ$166="X",
              IF(COUNTBLANK(INDIRECT(ADDRESS(ROW(AJ292),MATCH(AJ$167,$166:$166,0),1,1)&amp;":"&amp;ADDRESS(ROW(AJ292),COLUMN(AJ292)-1,1,1),TRUE))&gt;0,"",
                    IF(COUNTIF(INDIRECT(ADDRESS(ROW(AJ292),MATCH(AJ$167,$166:$166,0),1,1)&amp;":"&amp;ADDRESS(ROW(AJ292),COLUMN(AJ292)-1,1,1),TRUE),"OK")&gt;0,"OK","NOK")),
              IF(AJ$8&gt;=VLOOKUP($A292,'2.2'!$D:$O,5,FALSE),"OK","NOK")),
         "")</f>
        <v/>
      </c>
      <c r="AK292" s="1156" t="str">
        <f ca="1">IF(intern2!AL128&gt;0,
        IF(AK$166="X",
              IF(COUNTBLANK(INDIRECT(ADDRESS(ROW(AK292),MATCH(AK$167,$166:$166,0),1,1)&amp;":"&amp;ADDRESS(ROW(AK292),COLUMN(AK292)-1,1,1),TRUE))&gt;0,"",
                    IF(COUNTIF(INDIRECT(ADDRESS(ROW(AK292),MATCH(AK$167,$166:$166,0),1,1)&amp;":"&amp;ADDRESS(ROW(AK292),COLUMN(AK292)-1,1,1),TRUE),"OK")&gt;0,"OK","NOK")),
              IF(AK$8&gt;=VLOOKUP($A292,'2.2'!$D:$O,5,FALSE),"OK","NOK")),
         "")</f>
        <v/>
      </c>
      <c r="AL292" s="1156" t="str">
        <f ca="1">IF(intern2!AM128&gt;0,
        IF(AL$166="X",
              IF(COUNTBLANK(INDIRECT(ADDRESS(ROW(AL292),MATCH(AL$167,$166:$166,0),1,1)&amp;":"&amp;ADDRESS(ROW(AL292),COLUMN(AL292)-1,1,1),TRUE))&gt;0,"",
                    IF(COUNTIF(INDIRECT(ADDRESS(ROW(AL292),MATCH(AL$167,$166:$166,0),1,1)&amp;":"&amp;ADDRESS(ROW(AL292),COLUMN(AL292)-1,1,1),TRUE),"OK")&gt;0,"OK","NOK")),
              IF(AL$8&gt;=VLOOKUP($A292,'2.2'!$D:$O,5,FALSE),"OK","NOK")),
         "")</f>
        <v/>
      </c>
      <c r="AM292" s="1269" t="str">
        <f ca="1">IF(intern2!AN128&gt;0,
        IF(AM$166="X",
              IF(COUNTBLANK(INDIRECT(ADDRESS(ROW(AM292),MATCH(AM$167,$166:$166,0),1,1)&amp;":"&amp;ADDRESS(ROW(AM292),COLUMN(AM292)-1,1,1),TRUE))&gt;0,"",
                    IF(COUNTIF(INDIRECT(ADDRESS(ROW(AM292),MATCH(AM$167,$166:$166,0),1,1)&amp;":"&amp;ADDRESS(ROW(AM292),COLUMN(AM292)-1,1,1),TRUE),"OK")&gt;0,"OK","NOK")),
              IF(AM$8&gt;=VLOOKUP($A292,'2.2'!$D:$O,5,FALSE),"OK","NOK")),
         "")</f>
        <v/>
      </c>
      <c r="AN292" s="1170" t="str">
        <f ca="1">IF(intern2!AO128&gt;0,
        IF(AN$166="X",
              IF(COUNTBLANK(INDIRECT(ADDRESS(ROW(AN292),MATCH(AN$167,$166:$166,0),1,1)&amp;":"&amp;ADDRESS(ROW(AN292),COLUMN(AN292)-1,1,1),TRUE))&gt;0,"",
                    IF(COUNTIF(INDIRECT(ADDRESS(ROW(AN292),MATCH(AN$167,$166:$166,0),1,1)&amp;":"&amp;ADDRESS(ROW(AN292),COLUMN(AN292)-1,1,1),TRUE),"OK")&gt;0,"OK","NOK")),
              IF(AN$8&gt;=VLOOKUP($A292,'2.2'!$D:$O,5,FALSE),"OK","NOK")),
         "")</f>
        <v/>
      </c>
      <c r="AO292" s="1156" t="str">
        <f ca="1">IF(intern2!AP128&gt;0,
        IF(AO$166="X",
              IF(COUNTBLANK(INDIRECT(ADDRESS(ROW(AO292),MATCH(AO$167,$166:$166,0),1,1)&amp;":"&amp;ADDRESS(ROW(AO292),COLUMN(AO292)-1,1,1),TRUE))&gt;0,"",
                    IF(COUNTIF(INDIRECT(ADDRESS(ROW(AO292),MATCH(AO$167,$166:$166,0),1,1)&amp;":"&amp;ADDRESS(ROW(AO292),COLUMN(AO292)-1,1,1),TRUE),"OK")&gt;0,"OK","NOK")),
              IF(AO$8&gt;=VLOOKUP($A292,'2.2'!$D:$O,5,FALSE),"OK","NOK")),
         "")</f>
        <v/>
      </c>
      <c r="AP292" s="1156" t="str">
        <f ca="1">IF(intern2!AQ128&gt;0,
        IF(AP$166="X",
              IF(COUNTBLANK(INDIRECT(ADDRESS(ROW(AP292),MATCH(AP$167,$166:$166,0),1,1)&amp;":"&amp;ADDRESS(ROW(AP292),COLUMN(AP292)-1,1,1),TRUE))&gt;0,"",
                    IF(COUNTIF(INDIRECT(ADDRESS(ROW(AP292),MATCH(AP$167,$166:$166,0),1,1)&amp;":"&amp;ADDRESS(ROW(AP292),COLUMN(AP292)-1,1,1),TRUE),"OK")&gt;0,"OK","NOK")),
              IF(AP$8&gt;=VLOOKUP($A292,'2.2'!$D:$O,5,FALSE),"OK","NOK")),
         "")</f>
        <v/>
      </c>
      <c r="AQ292" s="1269" t="str">
        <f ca="1">IF(intern2!AR128&gt;0,
        IF(AQ$166="X",
              IF(COUNTBLANK(INDIRECT(ADDRESS(ROW(AQ292),MATCH(AQ$167,$166:$166,0),1,1)&amp;":"&amp;ADDRESS(ROW(AQ292),COLUMN(AQ292)-1,1,1),TRUE))&gt;0,"",
                    IF(COUNTIF(INDIRECT(ADDRESS(ROW(AQ292),MATCH(AQ$167,$166:$166,0),1,1)&amp;":"&amp;ADDRESS(ROW(AQ292),COLUMN(AQ292)-1,1,1),TRUE),"OK")&gt;0,"OK","NOK")),
              IF(AQ$8&gt;=VLOOKUP($A292,'2.2'!$D:$O,5,FALSE),"OK","NOK")),
         "")</f>
        <v/>
      </c>
      <c r="AR292" s="1156" t="str">
        <f ca="1">IF(intern2!AS128&gt;0,
        IF(AR$166="X",
              IF(COUNTBLANK(INDIRECT(ADDRESS(ROW(AR292),MATCH(AR$167,$166:$166,0),1,1)&amp;":"&amp;ADDRESS(ROW(AR292),COLUMN(AR292)-1,1,1),TRUE))&gt;0,"",
                    IF(COUNTIF(INDIRECT(ADDRESS(ROW(AR292),MATCH(AR$167,$166:$166,0),1,1)&amp;":"&amp;ADDRESS(ROW(AR292),COLUMN(AR292)-1,1,1),TRUE),"OK")&gt;0,"OK","NOK")),
              IF(AR$8&gt;=VLOOKUP($A292,'2.2'!$D:$O,5,FALSE),"OK","NOK")),
         "")</f>
        <v/>
      </c>
      <c r="AS292" s="1156" t="str">
        <f ca="1">IF(intern2!AT128&gt;0,
        IF(AS$166="X",
              IF(COUNTBLANK(INDIRECT(ADDRESS(ROW(AS292),MATCH(AS$167,$166:$166,0),1,1)&amp;":"&amp;ADDRESS(ROW(AS292),COLUMN(AS292)-1,1,1),TRUE))&gt;0,"",
                    IF(COUNTIF(INDIRECT(ADDRESS(ROW(AS292),MATCH(AS$167,$166:$166,0),1,1)&amp;":"&amp;ADDRESS(ROW(AS292),COLUMN(AS292)-1,1,1),TRUE),"OK")&gt;0,"OK","NOK")),
              IF(AS$8&gt;=VLOOKUP($A292,'2.2'!$D:$O,5,FALSE),"OK","NOK")),
         "")</f>
        <v/>
      </c>
      <c r="AT292" s="1269" t="str">
        <f ca="1">IF(intern2!AU128&gt;0,
        IF(AT$166="X",
              IF(COUNTBLANK(INDIRECT(ADDRESS(ROW(AT292),MATCH(AT$167,$166:$166,0),1,1)&amp;":"&amp;ADDRESS(ROW(AT292),COLUMN(AT292)-1,1,1),TRUE))&gt;0,"",
                    IF(COUNTIF(INDIRECT(ADDRESS(ROW(AT292),MATCH(AT$167,$166:$166,0),1,1)&amp;":"&amp;ADDRESS(ROW(AT292),COLUMN(AT292)-1,1,1),TRUE),"OK")&gt;0,"OK","NOK")),
              IF(AT$8&gt;=VLOOKUP($A292,'2.2'!$D:$O,5,FALSE),"OK","NOK")),
         "")</f>
        <v/>
      </c>
      <c r="AU292" s="1156" t="str">
        <f ca="1">IF(intern2!AV128&gt;0,
        IF(AU$166="X",
              IF(COUNTBLANK(INDIRECT(ADDRESS(ROW(AU292),MATCH(AU$167,$166:$166,0),1,1)&amp;":"&amp;ADDRESS(ROW(AU292),COLUMN(AU292)-1,1,1),TRUE))&gt;0,"",
                    IF(COUNTIF(INDIRECT(ADDRESS(ROW(AU292),MATCH(AU$167,$166:$166,0),1,1)&amp;":"&amp;ADDRESS(ROW(AU292),COLUMN(AU292)-1,1,1),TRUE),"OK")&gt;0,"OK","NOK")),
              IF(AU$8&gt;=VLOOKUP($A292,'2.2'!$D:$O,5,FALSE),"OK","NOK")),
         "")</f>
        <v/>
      </c>
      <c r="AV292" s="1156" t="str">
        <f ca="1">IF(intern2!AW128&gt;0,
        IF(AV$166="X",
              IF(COUNTBLANK(INDIRECT(ADDRESS(ROW(AV292),MATCH(AV$167,$166:$166,0),1,1)&amp;":"&amp;ADDRESS(ROW(AV292),COLUMN(AV292)-1,1,1),TRUE))&gt;0,"",
                    IF(COUNTIF(INDIRECT(ADDRESS(ROW(AV292),MATCH(AV$167,$166:$166,0),1,1)&amp;":"&amp;ADDRESS(ROW(AV292),COLUMN(AV292)-1,1,1),TRUE),"OK")&gt;0,"OK","NOK")),
              IF(AV$8&gt;=VLOOKUP($A292,'2.2'!$D:$O,5,FALSE),"OK","NOK")),
         "")</f>
        <v/>
      </c>
      <c r="AW292" s="1156" t="str">
        <f ca="1">IF(intern2!AX128&gt;0,
        IF(AW$166="X",
              IF(COUNTBLANK(INDIRECT(ADDRESS(ROW(AW292),MATCH(AW$167,$166:$166,0),1,1)&amp;":"&amp;ADDRESS(ROW(AW292),COLUMN(AW292)-1,1,1),TRUE))&gt;0,"",
                    IF(COUNTIF(INDIRECT(ADDRESS(ROW(AW292),MATCH(AW$167,$166:$166,0),1,1)&amp;":"&amp;ADDRESS(ROW(AW292),COLUMN(AW292)-1,1,1),TRUE),"OK")&gt;0,"OK","NOK")),
              IF(AW$8&gt;=VLOOKUP($A292,'2.2'!$D:$O,5,FALSE),"OK","NOK")),
         "")</f>
        <v/>
      </c>
      <c r="AX292" s="1156" t="str">
        <f ca="1">IF(intern2!AY128&gt;0,
        IF(AX$166="X",
              IF(COUNTBLANK(INDIRECT(ADDRESS(ROW(AX292),MATCH(AX$167,$166:$166,0),1,1)&amp;":"&amp;ADDRESS(ROW(AX292),COLUMN(AX292)-1,1,1),TRUE))&gt;0,"",
                    IF(COUNTIF(INDIRECT(ADDRESS(ROW(AX292),MATCH(AX$167,$166:$166,0),1,1)&amp;":"&amp;ADDRESS(ROW(AX292),COLUMN(AX292)-1,1,1),TRUE),"OK")&gt;0,"OK","NOK")),
              IF(AX$8&gt;=VLOOKUP($A292,'2.2'!$D:$O,5,FALSE),"OK","NOK")),
         "")</f>
        <v/>
      </c>
      <c r="AY292" s="1156" t="str">
        <f ca="1">IF(intern2!AZ128&gt;0,
        IF(AY$166="X",
              IF(COUNTBLANK(INDIRECT(ADDRESS(ROW(AY292),MATCH(AY$167,$166:$166,0),1,1)&amp;":"&amp;ADDRESS(ROW(AY292),COLUMN(AY292)-1,1,1),TRUE))&gt;0,"",
                    IF(COUNTIF(INDIRECT(ADDRESS(ROW(AY292),MATCH(AY$167,$166:$166,0),1,1)&amp;":"&amp;ADDRESS(ROW(AY292),COLUMN(AY292)-1,1,1),TRUE),"OK")&gt;0,"OK","NOK")),
              IF(AY$8&gt;=VLOOKUP($A292,'2.2'!$D:$O,5,FALSE),"OK","NOK")),
         "")</f>
        <v/>
      </c>
      <c r="AZ292" s="1269" t="str">
        <f ca="1">IF(intern2!BA128&gt;0,
        IF(AZ$166="X",
              IF(COUNTBLANK(INDIRECT(ADDRESS(ROW(AZ292),MATCH(AZ$167,$166:$166,0),1,1)&amp;":"&amp;ADDRESS(ROW(AZ292),COLUMN(AZ292)-1,1,1),TRUE))&gt;0,"",
                    IF(COUNTIF(INDIRECT(ADDRESS(ROW(AZ292),MATCH(AZ$167,$166:$166,0),1,1)&amp;":"&amp;ADDRESS(ROW(AZ292),COLUMN(AZ292)-1,1,1),TRUE),"OK")&gt;0,"OK","NOK")),
              IF(AZ$8&gt;=VLOOKUP($A292,'2.2'!$D:$O,5,FALSE),"OK","NOK")),
         "")</f>
        <v/>
      </c>
      <c r="BA292" s="1156" t="str">
        <f ca="1">IF(intern2!BB128&gt;0,
        IF(BA$166="X",
              IF(COUNTBLANK(INDIRECT(ADDRESS(ROW(BA292),MATCH(BA$167,$166:$166,0),1,1)&amp;":"&amp;ADDRESS(ROW(BA292),COLUMN(BA292)-1,1,1),TRUE))&gt;0,"",
                    IF(COUNTIF(INDIRECT(ADDRESS(ROW(BA292),MATCH(BA$167,$166:$166,0),1,1)&amp;":"&amp;ADDRESS(ROW(BA292),COLUMN(BA292)-1,1,1),TRUE),"OK")&gt;0,"OK","NOK")),
              IF(BA$8&gt;=VLOOKUP($A292,'2.2'!$D:$O,5,FALSE),"OK","NOK")),
         "")</f>
        <v/>
      </c>
      <c r="BB292" s="1156" t="str">
        <f ca="1">IF(intern2!BC128&gt;0,
        IF(BB$166="X",
              IF(COUNTBLANK(INDIRECT(ADDRESS(ROW(BB292),MATCH(BB$167,$166:$166,0),1,1)&amp;":"&amp;ADDRESS(ROW(BB292),COLUMN(BB292)-1,1,1),TRUE))&gt;0,"",
                    IF(COUNTIF(INDIRECT(ADDRESS(ROW(BB292),MATCH(BB$167,$166:$166,0),1,1)&amp;":"&amp;ADDRESS(ROW(BB292),COLUMN(BB292)-1,1,1),TRUE),"OK")&gt;0,"OK","NOK")),
              IF(BB$8&gt;=VLOOKUP($A292,'2.2'!$D:$O,5,FALSE),"OK","NOK")),
         "")</f>
        <v/>
      </c>
      <c r="BC292" s="1156" t="str">
        <f ca="1">IF(intern2!BD128&gt;0,
        IF(BC$166="X",
              IF(COUNTBLANK(INDIRECT(ADDRESS(ROW(BC292),MATCH(BC$167,$166:$166,0),1,1)&amp;":"&amp;ADDRESS(ROW(BC292),COLUMN(BC292)-1,1,1),TRUE))&gt;0,"",
                    IF(COUNTIF(INDIRECT(ADDRESS(ROW(BC292),MATCH(BC$167,$166:$166,0),1,1)&amp;":"&amp;ADDRESS(ROW(BC292),COLUMN(BC292)-1,1,1),TRUE),"OK")&gt;0,"OK","NOK")),
              IF(BC$8&gt;=VLOOKUP($A292,'2.2'!$D:$O,5,FALSE),"OK","NOK")),
         "")</f>
        <v/>
      </c>
      <c r="BD292" s="1156" t="str">
        <f ca="1">IF(intern2!BE128&gt;0,
        IF(BD$166="X",
              IF(COUNTBLANK(INDIRECT(ADDRESS(ROW(BD292),MATCH(BD$167,$166:$166,0),1,1)&amp;":"&amp;ADDRESS(ROW(BD292),COLUMN(BD292)-1,1,1),TRUE))&gt;0,"",
                    IF(COUNTIF(INDIRECT(ADDRESS(ROW(BD292),MATCH(BD$167,$166:$166,0),1,1)&amp;":"&amp;ADDRESS(ROW(BD292),COLUMN(BD292)-1,1,1),TRUE),"OK")&gt;0,"OK","NOK")),
              IF(BD$8&gt;=VLOOKUP($A292,'2.2'!$D:$O,5,FALSE),"OK","NOK")),
         "")</f>
        <v/>
      </c>
      <c r="BE292" s="1156" t="str">
        <f ca="1">IF(intern2!BF128&gt;0,
        IF(BE$166="X",
              IF(COUNTBLANK(INDIRECT(ADDRESS(ROW(BE292),MATCH(BE$167,$166:$166,0),1,1)&amp;":"&amp;ADDRESS(ROW(BE292),COLUMN(BE292)-1,1,1),TRUE))&gt;0,"",
                    IF(COUNTIF(INDIRECT(ADDRESS(ROW(BE292),MATCH(BE$167,$166:$166,0),1,1)&amp;":"&amp;ADDRESS(ROW(BE292),COLUMN(BE292)-1,1,1),TRUE),"OK")&gt;0,"OK","NOK")),
              IF(BE$8&gt;=VLOOKUP($A292,'2.2'!$D:$O,5,FALSE),"OK","NOK")),
         "")</f>
        <v/>
      </c>
      <c r="BF292" s="1170" t="str">
        <f ca="1">IF(intern2!BG128&gt;0,
        IF(BF$166="X",
              IF(COUNTBLANK(INDIRECT(ADDRESS(ROW(BF292),MATCH(BF$167,$166:$166,0),1,1)&amp;":"&amp;ADDRESS(ROW(BF292),COLUMN(BF292)-1,1,1),TRUE))&gt;0,"",
                    IF(COUNTIF(INDIRECT(ADDRESS(ROW(BF292),MATCH(BF$167,$166:$166,0),1,1)&amp;":"&amp;ADDRESS(ROW(BF292),COLUMN(BF292)-1,1,1),TRUE),"OK")&gt;0,"OK","NOK")),
              IF(BF$8&gt;=VLOOKUP($A292,'2.2'!$D:$O,5,FALSE),"OK","NOK")),
         "")</f>
        <v/>
      </c>
      <c r="BG292" s="1269" t="str">
        <f ca="1">IF(intern2!BH128&gt;0,
        IF(BG$166="X",
              IF(COUNTBLANK(INDIRECT(ADDRESS(ROW(BG292),MATCH(BG$167,$166:$166,0),1,1)&amp;":"&amp;ADDRESS(ROW(BG292),COLUMN(BG292)-1,1,1),TRUE))&gt;0,"",
                    IF(COUNTIF(INDIRECT(ADDRESS(ROW(BG292),MATCH(BG$167,$166:$166,0),1,1)&amp;":"&amp;ADDRESS(ROW(BG292),COLUMN(BG292)-1,1,1),TRUE),"OK")&gt;0,"OK","NOK")),
              IF(BG$8&gt;=VLOOKUP($A292,'2.2'!$D:$O,5,FALSE),"OK","NOK")),
         "")</f>
        <v/>
      </c>
      <c r="BH292" s="1176" t="str">
        <f t="shared" ca="1" si="77"/>
        <v>NOK</v>
      </c>
      <c r="BI292" s="1176"/>
    </row>
    <row r="293" spans="1:61" ht="26.4" x14ac:dyDescent="0.25">
      <c r="A293" s="716" t="str">
        <f t="shared" ref="A293:B293" si="137">+A133</f>
        <v>PLC1</v>
      </c>
      <c r="B293" s="1157" t="str">
        <f t="shared" si="137"/>
        <v>Interventi nel contesto della transessualità</v>
      </c>
      <c r="C293" s="1156" t="str">
        <f ca="1">IF(intern2!D129&gt;0,
        IF(C$166="X",
              IF(COUNTBLANK(INDIRECT(ADDRESS(ROW(C293),MATCH(C$167,$166:$166,0),1,1)&amp;":"&amp;ADDRESS(ROW(C293),COLUMN(C293)-1,1,1),TRUE))&gt;0,"",
                    IF(COUNTIF(INDIRECT(ADDRESS(ROW(C293),MATCH(C$167,$166:$166,0),1,1)&amp;":"&amp;ADDRESS(ROW(C293),COLUMN(C293)-1,1,1),TRUE),"OK")&gt;0,"OK","NOK")),
              IF(C$8&gt;=VLOOKUP($A293,'2.2'!$D:$O,5,FALSE),"OK","NOK")),
         "")</f>
        <v/>
      </c>
      <c r="D293" s="1156" t="str">
        <f ca="1">IF(intern2!E129&gt;0,
        IF(D$166="X",
              IF(COUNTBLANK(INDIRECT(ADDRESS(ROW(D293),MATCH(D$167,$166:$166,0),1,1)&amp;":"&amp;ADDRESS(ROW(D293),COLUMN(D293)-1,1,1),TRUE))&gt;0,"",
                    IF(COUNTIF(INDIRECT(ADDRESS(ROW(D293),MATCH(D$167,$166:$166,0),1,1)&amp;":"&amp;ADDRESS(ROW(D293),COLUMN(D293)-1,1,1),TRUE),"OK")&gt;0,"OK","NOK")),
              IF(D$8&gt;=VLOOKUP($A293,'2.2'!$D:$O,5,FALSE),"OK","NOK")),
         "")</f>
        <v/>
      </c>
      <c r="E293" s="1156" t="str">
        <f ca="1">IF(intern2!F129&gt;0,
        IF(E$166="X",
              IF(COUNTBLANK(INDIRECT(ADDRESS(ROW(E293),MATCH(E$167,$166:$166,0),1,1)&amp;":"&amp;ADDRESS(ROW(E293),COLUMN(E293)-1,1,1),TRUE))&gt;0,"",
                    IF(COUNTIF(INDIRECT(ADDRESS(ROW(E293),MATCH(E$167,$166:$166,0),1,1)&amp;":"&amp;ADDRESS(ROW(E293),COLUMN(E293)-1,1,1),TRUE),"OK")&gt;0,"OK","NOK")),
              IF(E$8&gt;=VLOOKUP($A293,'2.2'!$D:$O,5,FALSE),"OK","NOK")),
         "")</f>
        <v/>
      </c>
      <c r="F293" s="1156" t="str">
        <f ca="1">IF(intern2!G129&gt;0,
        IF(F$166="X",
              IF(COUNTBLANK(INDIRECT(ADDRESS(ROW(F293),MATCH(F$167,$166:$166,0),1,1)&amp;":"&amp;ADDRESS(ROW(F293),COLUMN(F293)-1,1,1),TRUE))&gt;0,"",
                    IF(COUNTIF(INDIRECT(ADDRESS(ROW(F293),MATCH(F$167,$166:$166,0),1,1)&amp;":"&amp;ADDRESS(ROW(F293),COLUMN(F293)-1,1,1),TRUE),"OK")&gt;0,"OK","NOK")),
              IF(F$8&gt;=VLOOKUP($A293,'2.2'!$D:$O,5,FALSE),"OK","NOK")),
         "")</f>
        <v/>
      </c>
      <c r="G293" s="1156" t="str">
        <f ca="1">IF(intern2!H129&gt;0,
        IF(G$166="X",
              IF(COUNTBLANK(INDIRECT(ADDRESS(ROW(G293),MATCH(G$167,$166:$166,0),1,1)&amp;":"&amp;ADDRESS(ROW(G293),COLUMN(G293)-1,1,1),TRUE))&gt;0,"",
                    IF(COUNTIF(INDIRECT(ADDRESS(ROW(G293),MATCH(G$167,$166:$166,0),1,1)&amp;":"&amp;ADDRESS(ROW(G293),COLUMN(G293)-1,1,1),TRUE),"OK")&gt;0,"OK","NOK")),
              IF(G$8&gt;=VLOOKUP($A293,'2.2'!$D:$O,5,FALSE),"OK","NOK")),
         "")</f>
        <v/>
      </c>
      <c r="H293" s="1156" t="str">
        <f ca="1">IF(intern2!I129&gt;0,
        IF(H$166="X",
              IF(COUNTBLANK(INDIRECT(ADDRESS(ROW(H293),MATCH(H$167,$166:$166,0),1,1)&amp;":"&amp;ADDRESS(ROW(H293),COLUMN(H293)-1,1,1),TRUE))&gt;0,"",
                    IF(COUNTIF(INDIRECT(ADDRESS(ROW(H293),MATCH(H$167,$166:$166,0),1,1)&amp;":"&amp;ADDRESS(ROW(H293),COLUMN(H293)-1,1,1),TRUE),"OK")&gt;0,"OK","NOK")),
              IF(H$8&gt;=VLOOKUP($A293,'2.2'!$D:$O,5,FALSE),"OK","NOK")),
         "")</f>
        <v/>
      </c>
      <c r="I293" s="1269" t="str">
        <f ca="1">IF(intern2!J129&gt;0,
        IF(I$166="X",
              IF(COUNTBLANK(INDIRECT(ADDRESS(ROW(I293),MATCH(I$167,$166:$166,0),1,1)&amp;":"&amp;ADDRESS(ROW(I293),COLUMN(I293)-1,1,1),TRUE))&gt;0,"",
                    IF(COUNTIF(INDIRECT(ADDRESS(ROW(I293),MATCH(I$167,$166:$166,0),1,1)&amp;":"&amp;ADDRESS(ROW(I293),COLUMN(I293)-1,1,1),TRUE),"OK")&gt;0,"OK","NOK")),
              IF(I$8&gt;=VLOOKUP($A293,'2.2'!$D:$O,5,FALSE),"OK","NOK")),
         "")</f>
        <v/>
      </c>
      <c r="J293" s="1159" t="str">
        <f ca="1">IF(intern2!K129&gt;0,
        IF(J$166="X",
              IF(COUNTBLANK(INDIRECT(ADDRESS(ROW(J293),MATCH(J$167,$166:$166,0),1,1)&amp;":"&amp;ADDRESS(ROW(J293),COLUMN(J293)-1,1,1),TRUE))&gt;0,"",
                    IF(COUNTIF(INDIRECT(ADDRESS(ROW(J293),MATCH(J$167,$166:$166,0),1,1)&amp;":"&amp;ADDRESS(ROW(J293),COLUMN(J293)-1,1,1),TRUE),"OK")&gt;0,"OK","NOK")),
              IF(J$8&gt;=VLOOKUP($A293,'2.2'!$D:$O,5,FALSE),"OK","NOK")),
         "")</f>
        <v/>
      </c>
      <c r="K293" s="1156" t="str">
        <f ca="1">IF(intern2!L129&gt;0,
        IF(K$166="X",
              IF(COUNTBLANK(INDIRECT(ADDRESS(ROW(K293),MATCH(K$167,$166:$166,0),1,1)&amp;":"&amp;ADDRESS(ROW(K293),COLUMN(K293)-1,1,1),TRUE))&gt;0,"",
                    IF(COUNTIF(INDIRECT(ADDRESS(ROW(K293),MATCH(K$167,$166:$166,0),1,1)&amp;":"&amp;ADDRESS(ROW(K293),COLUMN(K293)-1,1,1),TRUE),"OK")&gt;0,"OK","NOK")),
              IF(K$8&gt;=VLOOKUP($A293,'2.2'!$D:$O,5,FALSE),"OK","NOK")),
         "")</f>
        <v/>
      </c>
      <c r="L293" s="1156" t="str">
        <f ca="1">IF(intern2!M129&gt;0,
        IF(L$166="X",
              IF(COUNTBLANK(INDIRECT(ADDRESS(ROW(L293),MATCH(L$167,$166:$166,0),1,1)&amp;":"&amp;ADDRESS(ROW(L293),COLUMN(L293)-1,1,1),TRUE))&gt;0,"",
                    IF(COUNTIF(INDIRECT(ADDRESS(ROW(L293),MATCH(L$167,$166:$166,0),1,1)&amp;":"&amp;ADDRESS(ROW(L293),COLUMN(L293)-1,1,1),TRUE),"OK")&gt;0,"OK","NOK")),
              IF(L$8&gt;=VLOOKUP($A293,'2.2'!$D:$O,5,FALSE),"OK","NOK")),
         "")</f>
        <v/>
      </c>
      <c r="M293" s="1156" t="str">
        <f ca="1">IF(intern2!N129&gt;0,
        IF(M$166="X",
              IF(COUNTBLANK(INDIRECT(ADDRESS(ROW(M293),MATCH(M$167,$166:$166,0),1,1)&amp;":"&amp;ADDRESS(ROW(M293),COLUMN(M293)-1,1,1),TRUE))&gt;0,"",
                    IF(COUNTIF(INDIRECT(ADDRESS(ROW(M293),MATCH(M$167,$166:$166,0),1,1)&amp;":"&amp;ADDRESS(ROW(M293),COLUMN(M293)-1,1,1),TRUE),"OK")&gt;0,"OK","NOK")),
              IF(M$8&gt;=VLOOKUP($A293,'2.2'!$D:$O,5,FALSE),"OK","NOK")),
         "")</f>
        <v/>
      </c>
      <c r="N293" s="1156" t="str">
        <f ca="1">IF(intern2!O129&gt;0,
        IF(N$166="X",
              IF(COUNTBLANK(INDIRECT(ADDRESS(ROW(N293),MATCH(N$167,$166:$166,0),1,1)&amp;":"&amp;ADDRESS(ROW(N293),COLUMN(N293)-1,1,1),TRUE))&gt;0,"",
                    IF(COUNTIF(INDIRECT(ADDRESS(ROW(N293),MATCH(N$167,$166:$166,0),1,1)&amp;":"&amp;ADDRESS(ROW(N293),COLUMN(N293)-1,1,1),TRUE),"OK")&gt;0,"OK","NOK")),
              IF(N$8&gt;=VLOOKUP($A293,'2.2'!$D:$O,5,FALSE),"OK","NOK")),
         "")</f>
        <v/>
      </c>
      <c r="O293" s="1156" t="str">
        <f ca="1">IF(intern2!P129&gt;0,
        IF(O$166="X",
              IF(COUNTBLANK(INDIRECT(ADDRESS(ROW(O293),MATCH(O$167,$166:$166,0),1,1)&amp;":"&amp;ADDRESS(ROW(O293),COLUMN(O293)-1,1,1),TRUE))&gt;0,"",
                    IF(COUNTIF(INDIRECT(ADDRESS(ROW(O293),MATCH(O$167,$166:$166,0),1,1)&amp;":"&amp;ADDRESS(ROW(O293),COLUMN(O293)-1,1,1),TRUE),"OK")&gt;0,"OK","NOK")),
              IF(O$8&gt;=VLOOKUP($A293,'2.2'!$D:$O,5,FALSE),"OK","NOK")),
         "")</f>
        <v/>
      </c>
      <c r="P293" s="1156" t="str">
        <f ca="1">IF(intern2!Q129&gt;0,
        IF(P$166="X",
              IF(COUNTBLANK(INDIRECT(ADDRESS(ROW(P293),MATCH(P$167,$166:$166,0),1,1)&amp;":"&amp;ADDRESS(ROW(P293),COLUMN(P293)-1,1,1),TRUE))&gt;0,"",
                    IF(COUNTIF(INDIRECT(ADDRESS(ROW(P293),MATCH(P$167,$166:$166,0),1,1)&amp;":"&amp;ADDRESS(ROW(P293),COLUMN(P293)-1,1,1),TRUE),"OK")&gt;0,"OK","NOK")),
              IF(P$8&gt;=VLOOKUP($A293,'2.2'!$D:$O,5,FALSE),"OK","NOK")),
         "")</f>
        <v>NOK</v>
      </c>
      <c r="Q293" s="1156" t="str">
        <f ca="1">IF(intern2!R129&gt;0,
        IF(Q$166="X",
              IF(COUNTBLANK(INDIRECT(ADDRESS(ROW(Q293),MATCH(Q$167,$166:$166,0),1,1)&amp;":"&amp;ADDRESS(ROW(Q293),COLUMN(Q293)-1,1,1),TRUE))&gt;0,"",
                    IF(COUNTIF(INDIRECT(ADDRESS(ROW(Q293),MATCH(Q$167,$166:$166,0),1,1)&amp;":"&amp;ADDRESS(ROW(Q293),COLUMN(Q293)-1,1,1),TRUE),"OK")&gt;0,"OK","NOK")),
              IF(Q$8&gt;=VLOOKUP($A293,'2.2'!$D:$O,5,FALSE),"OK","NOK")),
         "")</f>
        <v/>
      </c>
      <c r="R293" s="1159" t="str">
        <f ca="1">IF(intern2!S129&gt;0,
        IF(R$166="X",
              IF(COUNTBLANK(INDIRECT(ADDRESS(ROW(R293),MATCH(R$167,$166:$166,0),1,1)&amp;":"&amp;ADDRESS(ROW(R293),COLUMN(R293)-1,1,1),TRUE))&gt;0,"",
                    IF(COUNTIF(INDIRECT(ADDRESS(ROW(R293),MATCH(R$167,$166:$166,0),1,1)&amp;":"&amp;ADDRESS(ROW(R293),COLUMN(R293)-1,1,1),TRUE),"OK")&gt;0,"OK","NOK")),
              IF(R$8&gt;=VLOOKUP($A293,'2.2'!$D:$O,5,FALSE),"OK","NOK")),
         "")</f>
        <v/>
      </c>
      <c r="S293" s="1159" t="str">
        <f ca="1">IF(intern2!T129&gt;0,
        IF(S$166="X",
              IF(COUNTBLANK(INDIRECT(ADDRESS(ROW(S293),MATCH(S$167,$166:$166,0),1,1)&amp;":"&amp;ADDRESS(ROW(S293),COLUMN(S293)-1,1,1),TRUE))&gt;0,"",
                    IF(COUNTIF(INDIRECT(ADDRESS(ROW(S293),MATCH(S$167,$166:$166,0),1,1)&amp;":"&amp;ADDRESS(ROW(S293),COLUMN(S293)-1,1,1),TRUE),"OK")&gt;0,"OK","NOK")),
              IF(S$8&gt;=VLOOKUP($A293,'2.2'!$D:$O,5,FALSE),"OK","NOK")),
         "")</f>
        <v/>
      </c>
      <c r="T293" s="1156" t="str">
        <f ca="1">IF(intern2!U129&gt;0,
        IF(T$166="X",
              IF(COUNTBLANK(INDIRECT(ADDRESS(ROW(T293),MATCH(T$167,$166:$166,0),1,1)&amp;":"&amp;ADDRESS(ROW(T293),COLUMN(T293)-1,1,1),TRUE))&gt;0,"",
                    IF(COUNTIF(INDIRECT(ADDRESS(ROW(T293),MATCH(T$167,$166:$166,0),1,1)&amp;":"&amp;ADDRESS(ROW(T293),COLUMN(T293)-1,1,1),TRUE),"OK")&gt;0,"OK","NOK")),
              IF(T$8&gt;=VLOOKUP($A293,'2.2'!$D:$O,5,FALSE),"OK","NOK")),
         "")</f>
        <v/>
      </c>
      <c r="U293" s="1156" t="str">
        <f ca="1">IF(intern2!V129&gt;0,
        IF(U$166="X",
              IF(COUNTBLANK(INDIRECT(ADDRESS(ROW(U293),MATCH(U$167,$166:$166,0),1,1)&amp;":"&amp;ADDRESS(ROW(U293),COLUMN(U293)-1,1,1),TRUE))&gt;0,"",
                    IF(COUNTIF(INDIRECT(ADDRESS(ROW(U293),MATCH(U$167,$166:$166,0),1,1)&amp;":"&amp;ADDRESS(ROW(U293),COLUMN(U293)-1,1,1),TRUE),"OK")&gt;0,"OK","NOK")),
              IF(U$8&gt;=VLOOKUP($A293,'2.2'!$D:$O,5,FALSE),"OK","NOK")),
         "")</f>
        <v/>
      </c>
      <c r="V293" s="1156" t="str">
        <f ca="1">IF(intern2!W129&gt;0,
        IF(V$166="X",
              IF(COUNTBLANK(INDIRECT(ADDRESS(ROW(V293),MATCH(V$167,$166:$166,0),1,1)&amp;":"&amp;ADDRESS(ROW(V293),COLUMN(V293)-1,1,1),TRUE))&gt;0,"",
                    IF(COUNTIF(INDIRECT(ADDRESS(ROW(V293),MATCH(V$167,$166:$166,0),1,1)&amp;":"&amp;ADDRESS(ROW(V293),COLUMN(V293)-1,1,1),TRUE),"OK")&gt;0,"OK","NOK")),
              IF(V$8&gt;=VLOOKUP($A293,'2.2'!$D:$O,5,FALSE),"OK","NOK")),
         "")</f>
        <v/>
      </c>
      <c r="W293" s="1156" t="str">
        <f ca="1">IF(intern2!X129&gt;0,
        IF(W$166="X",
              IF(COUNTBLANK(INDIRECT(ADDRESS(ROW(W293),MATCH(W$167,$166:$166,0),1,1)&amp;":"&amp;ADDRESS(ROW(W293),COLUMN(W293)-1,1,1),TRUE))&gt;0,"",
                    IF(COUNTIF(INDIRECT(ADDRESS(ROW(W293),MATCH(W$167,$166:$166,0),1,1)&amp;":"&amp;ADDRESS(ROW(W293),COLUMN(W293)-1,1,1),TRUE),"OK")&gt;0,"OK","NOK")),
              IF(W$8&gt;=VLOOKUP($A293,'2.2'!$D:$O,5,FALSE),"OK","NOK")),
         "")</f>
        <v>NOK</v>
      </c>
      <c r="X293" s="1156" t="str">
        <f ca="1">IF(intern2!Y129&gt;0,
        IF(X$166="X",
              IF(COUNTBLANK(INDIRECT(ADDRESS(ROW(X293),MATCH(X$167,$166:$166,0),1,1)&amp;":"&amp;ADDRESS(ROW(X293),COLUMN(X293)-1,1,1),TRUE))&gt;0,"",
                    IF(COUNTIF(INDIRECT(ADDRESS(ROW(X293),MATCH(X$167,$166:$166,0),1,1)&amp;":"&amp;ADDRESS(ROW(X293),COLUMN(X293)-1,1,1),TRUE),"OK")&gt;0,"OK","NOK")),
              IF(X$8&gt;=VLOOKUP($A293,'2.2'!$D:$O,5,FALSE),"OK","NOK")),
         "")</f>
        <v>NOK</v>
      </c>
      <c r="Y293" s="1170" t="str">
        <f ca="1">IF(intern2!Z129&gt;0,
        IF(Y$166="X",
              IF(COUNTBLANK(INDIRECT(ADDRESS(ROW(Y293),MATCH(Y$167,$166:$166,0),1,1)&amp;":"&amp;ADDRESS(ROW(Y293),COLUMN(Y293)-1,1,1),TRUE))&gt;0,"",
                    IF(COUNTIF(INDIRECT(ADDRESS(ROW(Y293),MATCH(Y$167,$166:$166,0),1,1)&amp;":"&amp;ADDRESS(ROW(Y293),COLUMN(Y293)-1,1,1),TRUE),"OK")&gt;0,"OK","NOK")),
              IF(Y$8&gt;=VLOOKUP($A293,'2.2'!$D:$O,5,FALSE),"OK","NOK")),
         "")</f>
        <v>NOK</v>
      </c>
      <c r="Z293" s="1269" t="str">
        <f ca="1">IF(intern2!AA129&gt;0,
        IF(Z$166="X",
              IF(COUNTBLANK(INDIRECT(ADDRESS(ROW(Z293),MATCH(Z$167,$166:$166,0),1,1)&amp;":"&amp;ADDRESS(ROW(Z293),COLUMN(Z293)-1,1,1),TRUE))&gt;0,"",
                    IF(COUNTIF(INDIRECT(ADDRESS(ROW(Z293),MATCH(Z$167,$166:$166,0),1,1)&amp;":"&amp;ADDRESS(ROW(Z293),COLUMN(Z293)-1,1,1),TRUE),"OK")&gt;0,"OK","NOK")),
              IF(Z$8&gt;=VLOOKUP($A293,'2.2'!$D:$O,5,FALSE),"OK","NOK")),
         "")</f>
        <v>NOK</v>
      </c>
      <c r="AA293" s="1156" t="str">
        <f ca="1">IF(intern2!AB129&gt;0,
        IF(AA$166="X",
              IF(COUNTBLANK(INDIRECT(ADDRESS(ROW(AA293),MATCH(AA$167,$166:$166,0),1,1)&amp;":"&amp;ADDRESS(ROW(AA293),COLUMN(AA293)-1,1,1),TRUE))&gt;0,"",
                    IF(COUNTIF(INDIRECT(ADDRESS(ROW(AA293),MATCH(AA$167,$166:$166,0),1,1)&amp;":"&amp;ADDRESS(ROW(AA293),COLUMN(AA293)-1,1,1),TRUE),"OK")&gt;0,"OK","NOK")),
              IF(AA$8&gt;=VLOOKUP($A293,'2.2'!$D:$O,5,FALSE),"OK","NOK")),
         "")</f>
        <v/>
      </c>
      <c r="AB293" s="1156" t="str">
        <f ca="1">IF(intern2!AC129&gt;0,
        IF(AB$166="X",
              IF(COUNTBLANK(INDIRECT(ADDRESS(ROW(AB293),MATCH(AB$167,$166:$166,0),1,1)&amp;":"&amp;ADDRESS(ROW(AB293),COLUMN(AB293)-1,1,1),TRUE))&gt;0,"",
                    IF(COUNTIF(INDIRECT(ADDRESS(ROW(AB293),MATCH(AB$167,$166:$166,0),1,1)&amp;":"&amp;ADDRESS(ROW(AB293),COLUMN(AB293)-1,1,1),TRUE),"OK")&gt;0,"OK","NOK")),
              IF(AB$8&gt;=VLOOKUP($A293,'2.2'!$D:$O,5,FALSE),"OK","NOK")),
         "")</f>
        <v/>
      </c>
      <c r="AC293" s="1156" t="str">
        <f ca="1">IF(intern2!AD129&gt;0,
        IF(AC$166="X",
              IF(COUNTBLANK(INDIRECT(ADDRESS(ROW(AC293),MATCH(AC$167,$166:$166,0),1,1)&amp;":"&amp;ADDRESS(ROW(AC293),COLUMN(AC293)-1,1,1),TRUE))&gt;0,"",
                    IF(COUNTIF(INDIRECT(ADDRESS(ROW(AC293),MATCH(AC$167,$166:$166,0),1,1)&amp;":"&amp;ADDRESS(ROW(AC293),COLUMN(AC293)-1,1,1),TRUE),"OK")&gt;0,"OK","NOK")),
              IF(AC$8&gt;=VLOOKUP($A293,'2.2'!$D:$O,5,FALSE),"OK","NOK")),
         "")</f>
        <v/>
      </c>
      <c r="AD293" s="1156" t="str">
        <f ca="1">IF(intern2!AE129&gt;0,
        IF(AD$166="X",
              IF(COUNTBLANK(INDIRECT(ADDRESS(ROW(AD293),MATCH(AD$167,$166:$166,0),1,1)&amp;":"&amp;ADDRESS(ROW(AD293),COLUMN(AD293)-1,1,1),TRUE))&gt;0,"",
                    IF(COUNTIF(INDIRECT(ADDRESS(ROW(AD293),MATCH(AD$167,$166:$166,0),1,1)&amp;":"&amp;ADDRESS(ROW(AD293),COLUMN(AD293)-1,1,1),TRUE),"OK")&gt;0,"OK","NOK")),
              IF(AD$8&gt;=VLOOKUP($A293,'2.2'!$D:$O,5,FALSE),"OK","NOK")),
         "")</f>
        <v/>
      </c>
      <c r="AE293" s="1160" t="str">
        <f ca="1">IF(intern2!AF129&gt;0,
        IF(AE$166="X",
              IF(COUNTBLANK(INDIRECT(ADDRESS(ROW(AE293),MATCH(AE$167,$166:$166,0),1,1)&amp;":"&amp;ADDRESS(ROW(AE293),COLUMN(AE293)-1,1,1),TRUE))&gt;0,"",
                    IF(COUNTIF(INDIRECT(ADDRESS(ROW(AE293),MATCH(AE$167,$166:$166,0),1,1)&amp;":"&amp;ADDRESS(ROW(AE293),COLUMN(AE293)-1,1,1),TRUE),"OK")&gt;0,"OK","NOK")),
              IF(AE$8&gt;=VLOOKUP($A293,'2.2'!$D:$O,5,FALSE),"OK","NOK")),
         "")</f>
        <v/>
      </c>
      <c r="AF293" s="1269" t="str">
        <f ca="1">IF(intern2!AG129&gt;0,
        IF(AF$166="X",
              IF(COUNTBLANK(INDIRECT(ADDRESS(ROW(AF293),MATCH(AF$167,$166:$166,0),1,1)&amp;":"&amp;ADDRESS(ROW(AF293),COLUMN(AF293)-1,1,1),TRUE))&gt;0,"",
                    IF(COUNTIF(INDIRECT(ADDRESS(ROW(AF293),MATCH(AF$167,$166:$166,0),1,1)&amp;":"&amp;ADDRESS(ROW(AF293),COLUMN(AF293)-1,1,1),TRUE),"OK")&gt;0,"OK","NOK")),
              IF(AF$8&gt;=VLOOKUP($A293,'2.2'!$D:$O,5,FALSE),"OK","NOK")),
         "")</f>
        <v/>
      </c>
      <c r="AG293" s="1160" t="str">
        <f ca="1">IF(intern2!AH129&gt;0,
        IF(AG$166="X",
              IF(COUNTBLANK(INDIRECT(ADDRESS(ROW(AG293),MATCH(AG$167,$166:$166,0),1,1)&amp;":"&amp;ADDRESS(ROW(AG293),COLUMN(AG293)-1,1,1),TRUE))&gt;0,"",
                    IF(COUNTIF(INDIRECT(ADDRESS(ROW(AG293),MATCH(AG$167,$166:$166,0),1,1)&amp;":"&amp;ADDRESS(ROW(AG293),COLUMN(AG293)-1,1,1),TRUE),"OK")&gt;0,"OK","NOK")),
              IF(AG$8&gt;=VLOOKUP($A293,'2.2'!$D:$O,5,FALSE),"OK","NOK")),
         "")</f>
        <v/>
      </c>
      <c r="AH293" s="1160" t="str">
        <f ca="1">IF(intern2!AI129&gt;0,
        IF(AH$166="X",
              IF(COUNTBLANK(INDIRECT(ADDRESS(ROW(AH293),MATCH(AH$167,$166:$166,0),1,1)&amp;":"&amp;ADDRESS(ROW(AH293),COLUMN(AH293)-1,1,1),TRUE))&gt;0,"",
                    IF(COUNTIF(INDIRECT(ADDRESS(ROW(AH293),MATCH(AH$167,$166:$166,0),1,1)&amp;":"&amp;ADDRESS(ROW(AH293),COLUMN(AH293)-1,1,1),TRUE),"OK")&gt;0,"OK","NOK")),
              IF(AH$8&gt;=VLOOKUP($A293,'2.2'!$D:$O,5,FALSE),"OK","NOK")),
         "")</f>
        <v/>
      </c>
      <c r="AI293" s="1156" t="str">
        <f ca="1">IF(intern2!AJ129&gt;0,
        IF(AI$166="X",
              IF(COUNTBLANK(INDIRECT(ADDRESS(ROW(AI293),MATCH(AI$167,$166:$166,0),1,1)&amp;":"&amp;ADDRESS(ROW(AI293),COLUMN(AI293)-1,1,1),TRUE))&gt;0,"",
                    IF(COUNTIF(INDIRECT(ADDRESS(ROW(AI293),MATCH(AI$167,$166:$166,0),1,1)&amp;":"&amp;ADDRESS(ROW(AI293),COLUMN(AI293)-1,1,1),TRUE),"OK")&gt;0,"OK","NOK")),
              IF(AI$8&gt;=VLOOKUP($A293,'2.2'!$D:$O,5,FALSE),"OK","NOK")),
         "")</f>
        <v/>
      </c>
      <c r="AJ293" s="1156" t="str">
        <f ca="1">IF(intern2!AK129&gt;0,
        IF(AJ$166="X",
              IF(COUNTBLANK(INDIRECT(ADDRESS(ROW(AJ293),MATCH(AJ$167,$166:$166,0),1,1)&amp;":"&amp;ADDRESS(ROW(AJ293),COLUMN(AJ293)-1,1,1),TRUE))&gt;0,"",
                    IF(COUNTIF(INDIRECT(ADDRESS(ROW(AJ293),MATCH(AJ$167,$166:$166,0),1,1)&amp;":"&amp;ADDRESS(ROW(AJ293),COLUMN(AJ293)-1,1,1),TRUE),"OK")&gt;0,"OK","NOK")),
              IF(AJ$8&gt;=VLOOKUP($A293,'2.2'!$D:$O,5,FALSE),"OK","NOK")),
         "")</f>
        <v/>
      </c>
      <c r="AK293" s="1156" t="str">
        <f ca="1">IF(intern2!AL129&gt;0,
        IF(AK$166="X",
              IF(COUNTBLANK(INDIRECT(ADDRESS(ROW(AK293),MATCH(AK$167,$166:$166,0),1,1)&amp;":"&amp;ADDRESS(ROW(AK293),COLUMN(AK293)-1,1,1),TRUE))&gt;0,"",
                    IF(COUNTIF(INDIRECT(ADDRESS(ROW(AK293),MATCH(AK$167,$166:$166,0),1,1)&amp;":"&amp;ADDRESS(ROW(AK293),COLUMN(AK293)-1,1,1),TRUE),"OK")&gt;0,"OK","NOK")),
              IF(AK$8&gt;=VLOOKUP($A293,'2.2'!$D:$O,5,FALSE),"OK","NOK")),
         "")</f>
        <v/>
      </c>
      <c r="AL293" s="1156" t="str">
        <f ca="1">IF(intern2!AM129&gt;0,
        IF(AL$166="X",
              IF(COUNTBLANK(INDIRECT(ADDRESS(ROW(AL293),MATCH(AL$167,$166:$166,0),1,1)&amp;":"&amp;ADDRESS(ROW(AL293),COLUMN(AL293)-1,1,1),TRUE))&gt;0,"",
                    IF(COUNTIF(INDIRECT(ADDRESS(ROW(AL293),MATCH(AL$167,$166:$166,0),1,1)&amp;":"&amp;ADDRESS(ROW(AL293),COLUMN(AL293)-1,1,1),TRUE),"OK")&gt;0,"OK","NOK")),
              IF(AL$8&gt;=VLOOKUP($A293,'2.2'!$D:$O,5,FALSE),"OK","NOK")),
         "")</f>
        <v/>
      </c>
      <c r="AM293" s="1269" t="str">
        <f ca="1">IF(intern2!AN129&gt;0,
        IF(AM$166="X",
              IF(COUNTBLANK(INDIRECT(ADDRESS(ROW(AM293),MATCH(AM$167,$166:$166,0),1,1)&amp;":"&amp;ADDRESS(ROW(AM293),COLUMN(AM293)-1,1,1),TRUE))&gt;0,"",
                    IF(COUNTIF(INDIRECT(ADDRESS(ROW(AM293),MATCH(AM$167,$166:$166,0),1,1)&amp;":"&amp;ADDRESS(ROW(AM293),COLUMN(AM293)-1,1,1),TRUE),"OK")&gt;0,"OK","NOK")),
              IF(AM$8&gt;=VLOOKUP($A293,'2.2'!$D:$O,5,FALSE),"OK","NOK")),
         "")</f>
        <v/>
      </c>
      <c r="AN293" s="1170" t="str">
        <f ca="1">IF(intern2!AO129&gt;0,
        IF(AN$166="X",
              IF(COUNTBLANK(INDIRECT(ADDRESS(ROW(AN293),MATCH(AN$167,$166:$166,0),1,1)&amp;":"&amp;ADDRESS(ROW(AN293),COLUMN(AN293)-1,1,1),TRUE))&gt;0,"",
                    IF(COUNTIF(INDIRECT(ADDRESS(ROW(AN293),MATCH(AN$167,$166:$166,0),1,1)&amp;":"&amp;ADDRESS(ROW(AN293),COLUMN(AN293)-1,1,1),TRUE),"OK")&gt;0,"OK","NOK")),
              IF(AN$8&gt;=VLOOKUP($A293,'2.2'!$D:$O,5,FALSE),"OK","NOK")),
         "")</f>
        <v/>
      </c>
      <c r="AO293" s="1156" t="str">
        <f ca="1">IF(intern2!AP129&gt;0,
        IF(AO$166="X",
              IF(COUNTBLANK(INDIRECT(ADDRESS(ROW(AO293),MATCH(AO$167,$166:$166,0),1,1)&amp;":"&amp;ADDRESS(ROW(AO293),COLUMN(AO293)-1,1,1),TRUE))&gt;0,"",
                    IF(COUNTIF(INDIRECT(ADDRESS(ROW(AO293),MATCH(AO$167,$166:$166,0),1,1)&amp;":"&amp;ADDRESS(ROW(AO293),COLUMN(AO293)-1,1,1),TRUE),"OK")&gt;0,"OK","NOK")),
              IF(AO$8&gt;=VLOOKUP($A293,'2.2'!$D:$O,5,FALSE),"OK","NOK")),
         "")</f>
        <v/>
      </c>
      <c r="AP293" s="1156" t="str">
        <f ca="1">IF(intern2!AQ129&gt;0,
        IF(AP$166="X",
              IF(COUNTBLANK(INDIRECT(ADDRESS(ROW(AP293),MATCH(AP$167,$166:$166,0),1,1)&amp;":"&amp;ADDRESS(ROW(AP293),COLUMN(AP293)-1,1,1),TRUE))&gt;0,"",
                    IF(COUNTIF(INDIRECT(ADDRESS(ROW(AP293),MATCH(AP$167,$166:$166,0),1,1)&amp;":"&amp;ADDRESS(ROW(AP293),COLUMN(AP293)-1,1,1),TRUE),"OK")&gt;0,"OK","NOK")),
              IF(AP$8&gt;=VLOOKUP($A293,'2.2'!$D:$O,5,FALSE),"OK","NOK")),
         "")</f>
        <v/>
      </c>
      <c r="AQ293" s="1269" t="str">
        <f ca="1">IF(intern2!AR129&gt;0,
        IF(AQ$166="X",
              IF(COUNTBLANK(INDIRECT(ADDRESS(ROW(AQ293),MATCH(AQ$167,$166:$166,0),1,1)&amp;":"&amp;ADDRESS(ROW(AQ293),COLUMN(AQ293)-1,1,1),TRUE))&gt;0,"",
                    IF(COUNTIF(INDIRECT(ADDRESS(ROW(AQ293),MATCH(AQ$167,$166:$166,0),1,1)&amp;":"&amp;ADDRESS(ROW(AQ293),COLUMN(AQ293)-1,1,1),TRUE),"OK")&gt;0,"OK","NOK")),
              IF(AQ$8&gt;=VLOOKUP($A293,'2.2'!$D:$O,5,FALSE),"OK","NOK")),
         "")</f>
        <v/>
      </c>
      <c r="AR293" s="1156" t="str">
        <f ca="1">IF(intern2!AS129&gt;0,
        IF(AR$166="X",
              IF(COUNTBLANK(INDIRECT(ADDRESS(ROW(AR293),MATCH(AR$167,$166:$166,0),1,1)&amp;":"&amp;ADDRESS(ROW(AR293),COLUMN(AR293)-1,1,1),TRUE))&gt;0,"",
                    IF(COUNTIF(INDIRECT(ADDRESS(ROW(AR293),MATCH(AR$167,$166:$166,0),1,1)&amp;":"&amp;ADDRESS(ROW(AR293),COLUMN(AR293)-1,1,1),TRUE),"OK")&gt;0,"OK","NOK")),
              IF(AR$8&gt;=VLOOKUP($A293,'2.2'!$D:$O,5,FALSE),"OK","NOK")),
         "")</f>
        <v/>
      </c>
      <c r="AS293" s="1156" t="str">
        <f ca="1">IF(intern2!AT129&gt;0,
        IF(AS$166="X",
              IF(COUNTBLANK(INDIRECT(ADDRESS(ROW(AS293),MATCH(AS$167,$166:$166,0),1,1)&amp;":"&amp;ADDRESS(ROW(AS293),COLUMN(AS293)-1,1,1),TRUE))&gt;0,"",
                    IF(COUNTIF(INDIRECT(ADDRESS(ROW(AS293),MATCH(AS$167,$166:$166,0),1,1)&amp;":"&amp;ADDRESS(ROW(AS293),COLUMN(AS293)-1,1,1),TRUE),"OK")&gt;0,"OK","NOK")),
              IF(AS$8&gt;=VLOOKUP($A293,'2.2'!$D:$O,5,FALSE),"OK","NOK")),
         "")</f>
        <v/>
      </c>
      <c r="AT293" s="1269" t="str">
        <f ca="1">IF(intern2!AU129&gt;0,
        IF(AT$166="X",
              IF(COUNTBLANK(INDIRECT(ADDRESS(ROW(AT293),MATCH(AT$167,$166:$166,0),1,1)&amp;":"&amp;ADDRESS(ROW(AT293),COLUMN(AT293)-1,1,1),TRUE))&gt;0,"",
                    IF(COUNTIF(INDIRECT(ADDRESS(ROW(AT293),MATCH(AT$167,$166:$166,0),1,1)&amp;":"&amp;ADDRESS(ROW(AT293),COLUMN(AT293)-1,1,1),TRUE),"OK")&gt;0,"OK","NOK")),
              IF(AT$8&gt;=VLOOKUP($A293,'2.2'!$D:$O,5,FALSE),"OK","NOK")),
         "")</f>
        <v/>
      </c>
      <c r="AU293" s="1156" t="str">
        <f ca="1">IF(intern2!AV129&gt;0,
        IF(AU$166="X",
              IF(COUNTBLANK(INDIRECT(ADDRESS(ROW(AU293),MATCH(AU$167,$166:$166,0),1,1)&amp;":"&amp;ADDRESS(ROW(AU293),COLUMN(AU293)-1,1,1),TRUE))&gt;0,"",
                    IF(COUNTIF(INDIRECT(ADDRESS(ROW(AU293),MATCH(AU$167,$166:$166,0),1,1)&amp;":"&amp;ADDRESS(ROW(AU293),COLUMN(AU293)-1,1,1),TRUE),"OK")&gt;0,"OK","NOK")),
              IF(AU$8&gt;=VLOOKUP($A293,'2.2'!$D:$O,5,FALSE),"OK","NOK")),
         "")</f>
        <v/>
      </c>
      <c r="AV293" s="1156" t="str">
        <f ca="1">IF(intern2!AW129&gt;0,
        IF(AV$166="X",
              IF(COUNTBLANK(INDIRECT(ADDRESS(ROW(AV293),MATCH(AV$167,$166:$166,0),1,1)&amp;":"&amp;ADDRESS(ROW(AV293),COLUMN(AV293)-1,1,1),TRUE))&gt;0,"",
                    IF(COUNTIF(INDIRECT(ADDRESS(ROW(AV293),MATCH(AV$167,$166:$166,0),1,1)&amp;":"&amp;ADDRESS(ROW(AV293),COLUMN(AV293)-1,1,1),TRUE),"OK")&gt;0,"OK","NOK")),
              IF(AV$8&gt;=VLOOKUP($A293,'2.2'!$D:$O,5,FALSE),"OK","NOK")),
         "")</f>
        <v/>
      </c>
      <c r="AW293" s="1156" t="str">
        <f ca="1">IF(intern2!AX129&gt;0,
        IF(AW$166="X",
              IF(COUNTBLANK(INDIRECT(ADDRESS(ROW(AW293),MATCH(AW$167,$166:$166,0),1,1)&amp;":"&amp;ADDRESS(ROW(AW293),COLUMN(AW293)-1,1,1),TRUE))&gt;0,"",
                    IF(COUNTIF(INDIRECT(ADDRESS(ROW(AW293),MATCH(AW$167,$166:$166,0),1,1)&amp;":"&amp;ADDRESS(ROW(AW293),COLUMN(AW293)-1,1,1),TRUE),"OK")&gt;0,"OK","NOK")),
              IF(AW$8&gt;=VLOOKUP($A293,'2.2'!$D:$O,5,FALSE),"OK","NOK")),
         "")</f>
        <v/>
      </c>
      <c r="AX293" s="1156" t="str">
        <f ca="1">IF(intern2!AY129&gt;0,
        IF(AX$166="X",
              IF(COUNTBLANK(INDIRECT(ADDRESS(ROW(AX293),MATCH(AX$167,$166:$166,0),1,1)&amp;":"&amp;ADDRESS(ROW(AX293),COLUMN(AX293)-1,1,1),TRUE))&gt;0,"",
                    IF(COUNTIF(INDIRECT(ADDRESS(ROW(AX293),MATCH(AX$167,$166:$166,0),1,1)&amp;":"&amp;ADDRESS(ROW(AX293),COLUMN(AX293)-1,1,1),TRUE),"OK")&gt;0,"OK","NOK")),
              IF(AX$8&gt;=VLOOKUP($A293,'2.2'!$D:$O,5,FALSE),"OK","NOK")),
         "")</f>
        <v/>
      </c>
      <c r="AY293" s="1156" t="str">
        <f ca="1">IF(intern2!AZ129&gt;0,
        IF(AY$166="X",
              IF(COUNTBLANK(INDIRECT(ADDRESS(ROW(AY293),MATCH(AY$167,$166:$166,0),1,1)&amp;":"&amp;ADDRESS(ROW(AY293),COLUMN(AY293)-1,1,1),TRUE))&gt;0,"",
                    IF(COUNTIF(INDIRECT(ADDRESS(ROW(AY293),MATCH(AY$167,$166:$166,0),1,1)&amp;":"&amp;ADDRESS(ROW(AY293),COLUMN(AY293)-1,1,1),TRUE),"OK")&gt;0,"OK","NOK")),
              IF(AY$8&gt;=VLOOKUP($A293,'2.2'!$D:$O,5,FALSE),"OK","NOK")),
         "")</f>
        <v/>
      </c>
      <c r="AZ293" s="1269" t="str">
        <f ca="1">IF(intern2!BA129&gt;0,
        IF(AZ$166="X",
              IF(COUNTBLANK(INDIRECT(ADDRESS(ROW(AZ293),MATCH(AZ$167,$166:$166,0),1,1)&amp;":"&amp;ADDRESS(ROW(AZ293),COLUMN(AZ293)-1,1,1),TRUE))&gt;0,"",
                    IF(COUNTIF(INDIRECT(ADDRESS(ROW(AZ293),MATCH(AZ$167,$166:$166,0),1,1)&amp;":"&amp;ADDRESS(ROW(AZ293),COLUMN(AZ293)-1,1,1),TRUE),"OK")&gt;0,"OK","NOK")),
              IF(AZ$8&gt;=VLOOKUP($A293,'2.2'!$D:$O,5,FALSE),"OK","NOK")),
         "")</f>
        <v/>
      </c>
      <c r="BA293" s="1156" t="str">
        <f ca="1">IF(intern2!BB129&gt;0,
        IF(BA$166="X",
              IF(COUNTBLANK(INDIRECT(ADDRESS(ROW(BA293),MATCH(BA$167,$166:$166,0),1,1)&amp;":"&amp;ADDRESS(ROW(BA293),COLUMN(BA293)-1,1,1),TRUE))&gt;0,"",
                    IF(COUNTIF(INDIRECT(ADDRESS(ROW(BA293),MATCH(BA$167,$166:$166,0),1,1)&amp;":"&amp;ADDRESS(ROW(BA293),COLUMN(BA293)-1,1,1),TRUE),"OK")&gt;0,"OK","NOK")),
              IF(BA$8&gt;=VLOOKUP($A293,'2.2'!$D:$O,5,FALSE),"OK","NOK")),
         "")</f>
        <v/>
      </c>
      <c r="BB293" s="1156" t="str">
        <f ca="1">IF(intern2!BC129&gt;0,
        IF(BB$166="X",
              IF(COUNTBLANK(INDIRECT(ADDRESS(ROW(BB293),MATCH(BB$167,$166:$166,0),1,1)&amp;":"&amp;ADDRESS(ROW(BB293),COLUMN(BB293)-1,1,1),TRUE))&gt;0,"",
                    IF(COUNTIF(INDIRECT(ADDRESS(ROW(BB293),MATCH(BB$167,$166:$166,0),1,1)&amp;":"&amp;ADDRESS(ROW(BB293),COLUMN(BB293)-1,1,1),TRUE),"OK")&gt;0,"OK","NOK")),
              IF(BB$8&gt;=VLOOKUP($A293,'2.2'!$D:$O,5,FALSE),"OK","NOK")),
         "")</f>
        <v/>
      </c>
      <c r="BC293" s="1156" t="str">
        <f ca="1">IF(intern2!BD129&gt;0,
        IF(BC$166="X",
              IF(COUNTBLANK(INDIRECT(ADDRESS(ROW(BC293),MATCH(BC$167,$166:$166,0),1,1)&amp;":"&amp;ADDRESS(ROW(BC293),COLUMN(BC293)-1,1,1),TRUE))&gt;0,"",
                    IF(COUNTIF(INDIRECT(ADDRESS(ROW(BC293),MATCH(BC$167,$166:$166,0),1,1)&amp;":"&amp;ADDRESS(ROW(BC293),COLUMN(BC293)-1,1,1),TRUE),"OK")&gt;0,"OK","NOK")),
              IF(BC$8&gt;=VLOOKUP($A293,'2.2'!$D:$O,5,FALSE),"OK","NOK")),
         "")</f>
        <v/>
      </c>
      <c r="BD293" s="1156" t="str">
        <f ca="1">IF(intern2!BE129&gt;0,
        IF(BD$166="X",
              IF(COUNTBLANK(INDIRECT(ADDRESS(ROW(BD293),MATCH(BD$167,$166:$166,0),1,1)&amp;":"&amp;ADDRESS(ROW(BD293),COLUMN(BD293)-1,1,1),TRUE))&gt;0,"",
                    IF(COUNTIF(INDIRECT(ADDRESS(ROW(BD293),MATCH(BD$167,$166:$166,0),1,1)&amp;":"&amp;ADDRESS(ROW(BD293),COLUMN(BD293)-1,1,1),TRUE),"OK")&gt;0,"OK","NOK")),
              IF(BD$8&gt;=VLOOKUP($A293,'2.2'!$D:$O,5,FALSE),"OK","NOK")),
         "")</f>
        <v/>
      </c>
      <c r="BE293" s="1156" t="str">
        <f ca="1">IF(intern2!BF129&gt;0,
        IF(BE$166="X",
              IF(COUNTBLANK(INDIRECT(ADDRESS(ROW(BE293),MATCH(BE$167,$166:$166,0),1,1)&amp;":"&amp;ADDRESS(ROW(BE293),COLUMN(BE293)-1,1,1),TRUE))&gt;0,"",
                    IF(COUNTIF(INDIRECT(ADDRESS(ROW(BE293),MATCH(BE$167,$166:$166,0),1,1)&amp;":"&amp;ADDRESS(ROW(BE293),COLUMN(BE293)-1,1,1),TRUE),"OK")&gt;0,"OK","NOK")),
              IF(BE$8&gt;=VLOOKUP($A293,'2.2'!$D:$O,5,FALSE),"OK","NOK")),
         "")</f>
        <v/>
      </c>
      <c r="BF293" s="1170" t="str">
        <f ca="1">IF(intern2!BG129&gt;0,
        IF(BF$166="X",
              IF(COUNTBLANK(INDIRECT(ADDRESS(ROW(BF293),MATCH(BF$167,$166:$166,0),1,1)&amp;":"&amp;ADDRESS(ROW(BF293),COLUMN(BF293)-1,1,1),TRUE))&gt;0,"",
                    IF(COUNTIF(INDIRECT(ADDRESS(ROW(BF293),MATCH(BF$167,$166:$166,0),1,1)&amp;":"&amp;ADDRESS(ROW(BF293),COLUMN(BF293)-1,1,1),TRUE),"OK")&gt;0,"OK","NOK")),
              IF(BF$8&gt;=VLOOKUP($A293,'2.2'!$D:$O,5,FALSE),"OK","NOK")),
         "")</f>
        <v/>
      </c>
      <c r="BG293" s="1269" t="str">
        <f ca="1">IF(intern2!BH129&gt;0,
        IF(BG$166="X",
              IF(COUNTBLANK(INDIRECT(ADDRESS(ROW(BG293),MATCH(BG$167,$166:$166,0),1,1)&amp;":"&amp;ADDRESS(ROW(BG293),COLUMN(BG293)-1,1,1),TRUE))&gt;0,"",
                    IF(COUNTIF(INDIRECT(ADDRESS(ROW(BG293),MATCH(BG$167,$166:$166,0),1,1)&amp;":"&amp;ADDRESS(ROW(BG293),COLUMN(BG293)-1,1,1),TRUE),"OK")&gt;0,"OK","NOK")),
              IF(BG$8&gt;=VLOOKUP($A293,'2.2'!$D:$O,5,FALSE),"OK","NOK")),
         "")</f>
        <v/>
      </c>
      <c r="BH293" s="1176" t="str">
        <f t="shared" ca="1" si="77"/>
        <v>NOK</v>
      </c>
      <c r="BI293" s="1176"/>
    </row>
    <row r="294" spans="1:61" ht="26.4" x14ac:dyDescent="0.25">
      <c r="A294" s="716" t="str">
        <f t="shared" ref="A294:B294" si="138">+A134</f>
        <v>GEBH</v>
      </c>
      <c r="B294" s="1157" t="str">
        <f t="shared" si="138"/>
        <v>Casa del parto (dalla 36 0/7 settimana di gestazione)</v>
      </c>
      <c r="C294" s="1156" t="str">
        <f ca="1">IF(intern2!D130&gt;0,
        IF(C$166="X",
              IF(COUNTBLANK(INDIRECT(ADDRESS(ROW(C294),MATCH(C$167,$166:$166,0),1,1)&amp;":"&amp;ADDRESS(ROW(C294),COLUMN(C294)-1,1,1),TRUE))&gt;0,"",
                    IF(COUNTIF(INDIRECT(ADDRESS(ROW(C294),MATCH(C$167,$166:$166,0),1,1)&amp;":"&amp;ADDRESS(ROW(C294),COLUMN(C294)-1,1,1),TRUE),"OK")&gt;0,"OK","NOK")),
              IF(C$8&gt;=VLOOKUP($A294,'2.2'!$D:$O,5,FALSE),"OK","NOK")),
         "")</f>
        <v/>
      </c>
      <c r="D294" s="1156" t="str">
        <f ca="1">IF(intern2!E130&gt;0,
        IF(D$166="X",
              IF(COUNTBLANK(INDIRECT(ADDRESS(ROW(D294),MATCH(D$167,$166:$166,0),1,1)&amp;":"&amp;ADDRESS(ROW(D294),COLUMN(D294)-1,1,1),TRUE))&gt;0,"",
                    IF(COUNTIF(INDIRECT(ADDRESS(ROW(D294),MATCH(D$167,$166:$166,0),1,1)&amp;":"&amp;ADDRESS(ROW(D294),COLUMN(D294)-1,1,1),TRUE),"OK")&gt;0,"OK","NOK")),
              IF(D$8&gt;=VLOOKUP($A294,'2.2'!$D:$O,5,FALSE),"OK","NOK")),
         "")</f>
        <v/>
      </c>
      <c r="E294" s="1156" t="str">
        <f ca="1">IF(intern2!F130&gt;0,
        IF(E$166="X",
              IF(COUNTBLANK(INDIRECT(ADDRESS(ROW(E294),MATCH(E$167,$166:$166,0),1,1)&amp;":"&amp;ADDRESS(ROW(E294),COLUMN(E294)-1,1,1),TRUE))&gt;0,"",
                    IF(COUNTIF(INDIRECT(ADDRESS(ROW(E294),MATCH(E$167,$166:$166,0),1,1)&amp;":"&amp;ADDRESS(ROW(E294),COLUMN(E294)-1,1,1),TRUE),"OK")&gt;0,"OK","NOK")),
              IF(E$8&gt;=VLOOKUP($A294,'2.2'!$D:$O,5,FALSE),"OK","NOK")),
         "")</f>
        <v/>
      </c>
      <c r="F294" s="1156" t="str">
        <f ca="1">IF(intern2!G130&gt;0,
        IF(F$166="X",
              IF(COUNTBLANK(INDIRECT(ADDRESS(ROW(F294),MATCH(F$167,$166:$166,0),1,1)&amp;":"&amp;ADDRESS(ROW(F294),COLUMN(F294)-1,1,1),TRUE))&gt;0,"",
                    IF(COUNTIF(INDIRECT(ADDRESS(ROW(F294),MATCH(F$167,$166:$166,0),1,1)&amp;":"&amp;ADDRESS(ROW(F294),COLUMN(F294)-1,1,1),TRUE),"OK")&gt;0,"OK","NOK")),
              IF(F$8&gt;=VLOOKUP($A294,'2.2'!$D:$O,5,FALSE),"OK","NOK")),
         "")</f>
        <v/>
      </c>
      <c r="G294" s="1156" t="str">
        <f ca="1">IF(intern2!H130&gt;0,
        IF(G$166="X",
              IF(COUNTBLANK(INDIRECT(ADDRESS(ROW(G294),MATCH(G$167,$166:$166,0),1,1)&amp;":"&amp;ADDRESS(ROW(G294),COLUMN(G294)-1,1,1),TRUE))&gt;0,"",
                    IF(COUNTIF(INDIRECT(ADDRESS(ROW(G294),MATCH(G$167,$166:$166,0),1,1)&amp;":"&amp;ADDRESS(ROW(G294),COLUMN(G294)-1,1,1),TRUE),"OK")&gt;0,"OK","NOK")),
              IF(G$8&gt;=VLOOKUP($A294,'2.2'!$D:$O,5,FALSE),"OK","NOK")),
         "")</f>
        <v/>
      </c>
      <c r="H294" s="1156" t="str">
        <f ca="1">IF(intern2!I130&gt;0,
        IF(H$166="X",
              IF(COUNTBLANK(INDIRECT(ADDRESS(ROW(H294),MATCH(H$167,$166:$166,0),1,1)&amp;":"&amp;ADDRESS(ROW(H294),COLUMN(H294)-1,1,1),TRUE))&gt;0,"",
                    IF(COUNTIF(INDIRECT(ADDRESS(ROW(H294),MATCH(H$167,$166:$166,0),1,1)&amp;":"&amp;ADDRESS(ROW(H294),COLUMN(H294)-1,1,1),TRUE),"OK")&gt;0,"OK","NOK")),
              IF(H$8&gt;=VLOOKUP($A294,'2.2'!$D:$O,5,FALSE),"OK","NOK")),
         "")</f>
        <v/>
      </c>
      <c r="I294" s="1269" t="str">
        <f ca="1">IF(intern2!J130&gt;0,
        IF(I$166="X",
              IF(COUNTBLANK(INDIRECT(ADDRESS(ROW(I294),MATCH(I$167,$166:$166,0),1,1)&amp;":"&amp;ADDRESS(ROW(I294),COLUMN(I294)-1,1,1),TRUE))&gt;0,"",
                    IF(COUNTIF(INDIRECT(ADDRESS(ROW(I294),MATCH(I$167,$166:$166,0),1,1)&amp;":"&amp;ADDRESS(ROW(I294),COLUMN(I294)-1,1,1),TRUE),"OK")&gt;0,"OK","NOK")),
              IF(I$8&gt;=VLOOKUP($A294,'2.2'!$D:$O,5,FALSE),"OK","NOK")),
         "")</f>
        <v/>
      </c>
      <c r="J294" s="1159" t="str">
        <f ca="1">IF(intern2!K130&gt;0,
        IF(J$166="X",
              IF(COUNTBLANK(INDIRECT(ADDRESS(ROW(J294),MATCH(J$167,$166:$166,0),1,1)&amp;":"&amp;ADDRESS(ROW(J294),COLUMN(J294)-1,1,1),TRUE))&gt;0,"",
                    IF(COUNTIF(INDIRECT(ADDRESS(ROW(J294),MATCH(J$167,$166:$166,0),1,1)&amp;":"&amp;ADDRESS(ROW(J294),COLUMN(J294)-1,1,1),TRUE),"OK")&gt;0,"OK","NOK")),
              IF(J$8&gt;=VLOOKUP($A294,'2.2'!$D:$O,5,FALSE),"OK","NOK")),
         "")</f>
        <v/>
      </c>
      <c r="K294" s="1156" t="str">
        <f ca="1">IF(intern2!L130&gt;0,
        IF(K$166="X",
              IF(COUNTBLANK(INDIRECT(ADDRESS(ROW(K294),MATCH(K$167,$166:$166,0),1,1)&amp;":"&amp;ADDRESS(ROW(K294),COLUMN(K294)-1,1,1),TRUE))&gt;0,"",
                    IF(COUNTIF(INDIRECT(ADDRESS(ROW(K294),MATCH(K$167,$166:$166,0),1,1)&amp;":"&amp;ADDRESS(ROW(K294),COLUMN(K294)-1,1,1),TRUE),"OK")&gt;0,"OK","NOK")),
              IF(K$8&gt;=VLOOKUP($A294,'2.2'!$D:$O,5,FALSE),"OK","NOK")),
         "")</f>
        <v/>
      </c>
      <c r="L294" s="1156" t="str">
        <f ca="1">IF(intern2!M130&gt;0,
        IF(L$166="X",
              IF(COUNTBLANK(INDIRECT(ADDRESS(ROW(L294),MATCH(L$167,$166:$166,0),1,1)&amp;":"&amp;ADDRESS(ROW(L294),COLUMN(L294)-1,1,1),TRUE))&gt;0,"",
                    IF(COUNTIF(INDIRECT(ADDRESS(ROW(L294),MATCH(L$167,$166:$166,0),1,1)&amp;":"&amp;ADDRESS(ROW(L294),COLUMN(L294)-1,1,1),TRUE),"OK")&gt;0,"OK","NOK")),
              IF(L$8&gt;=VLOOKUP($A294,'2.2'!$D:$O,5,FALSE),"OK","NOK")),
         "")</f>
        <v/>
      </c>
      <c r="M294" s="1156" t="str">
        <f ca="1">IF(intern2!N130&gt;0,
        IF(M$166="X",
              IF(COUNTBLANK(INDIRECT(ADDRESS(ROW(M294),MATCH(M$167,$166:$166,0),1,1)&amp;":"&amp;ADDRESS(ROW(M294),COLUMN(M294)-1,1,1),TRUE))&gt;0,"",
                    IF(COUNTIF(INDIRECT(ADDRESS(ROW(M294),MATCH(M$167,$166:$166,0),1,1)&amp;":"&amp;ADDRESS(ROW(M294),COLUMN(M294)-1,1,1),TRUE),"OK")&gt;0,"OK","NOK")),
              IF(M$8&gt;=VLOOKUP($A294,'2.2'!$D:$O,5,FALSE),"OK","NOK")),
         "")</f>
        <v/>
      </c>
      <c r="N294" s="1156" t="str">
        <f ca="1">IF(intern2!O130&gt;0,
        IF(N$166="X",
              IF(COUNTBLANK(INDIRECT(ADDRESS(ROW(N294),MATCH(N$167,$166:$166,0),1,1)&amp;":"&amp;ADDRESS(ROW(N294),COLUMN(N294)-1,1,1),TRUE))&gt;0,"",
                    IF(COUNTIF(INDIRECT(ADDRESS(ROW(N294),MATCH(N$167,$166:$166,0),1,1)&amp;":"&amp;ADDRESS(ROW(N294),COLUMN(N294)-1,1,1),TRUE),"OK")&gt;0,"OK","NOK")),
              IF(N$8&gt;=VLOOKUP($A294,'2.2'!$D:$O,5,FALSE),"OK","NOK")),
         "")</f>
        <v/>
      </c>
      <c r="O294" s="1156" t="str">
        <f ca="1">IF(intern2!P130&gt;0,
        IF(O$166="X",
              IF(COUNTBLANK(INDIRECT(ADDRESS(ROW(O294),MATCH(O$167,$166:$166,0),1,1)&amp;":"&amp;ADDRESS(ROW(O294),COLUMN(O294)-1,1,1),TRUE))&gt;0,"",
                    IF(COUNTIF(INDIRECT(ADDRESS(ROW(O294),MATCH(O$167,$166:$166,0),1,1)&amp;":"&amp;ADDRESS(ROW(O294),COLUMN(O294)-1,1,1),TRUE),"OK")&gt;0,"OK","NOK")),
              IF(O$8&gt;=VLOOKUP($A294,'2.2'!$D:$O,5,FALSE),"OK","NOK")),
         "")</f>
        <v/>
      </c>
      <c r="P294" s="1156" t="str">
        <f ca="1">IF(intern2!Q130&gt;0,
        IF(P$166="X",
              IF(COUNTBLANK(INDIRECT(ADDRESS(ROW(P294),MATCH(P$167,$166:$166,0),1,1)&amp;":"&amp;ADDRESS(ROW(P294),COLUMN(P294)-1,1,1),TRUE))&gt;0,"",
                    IF(COUNTIF(INDIRECT(ADDRESS(ROW(P294),MATCH(P$167,$166:$166,0),1,1)&amp;":"&amp;ADDRESS(ROW(P294),COLUMN(P294)-1,1,1),TRUE),"OK")&gt;0,"OK","NOK")),
              IF(P$8&gt;=VLOOKUP($A294,'2.2'!$D:$O,5,FALSE),"OK","NOK")),
         "")</f>
        <v/>
      </c>
      <c r="Q294" s="1156" t="str">
        <f ca="1">IF(intern2!R130&gt;0,
        IF(Q$166="X",
              IF(COUNTBLANK(INDIRECT(ADDRESS(ROW(Q294),MATCH(Q$167,$166:$166,0),1,1)&amp;":"&amp;ADDRESS(ROW(Q294),COLUMN(Q294)-1,1,1),TRUE))&gt;0,"",
                    IF(COUNTIF(INDIRECT(ADDRESS(ROW(Q294),MATCH(Q$167,$166:$166,0),1,1)&amp;":"&amp;ADDRESS(ROW(Q294),COLUMN(Q294)-1,1,1),TRUE),"OK")&gt;0,"OK","NOK")),
              IF(Q$8&gt;=VLOOKUP($A294,'2.2'!$D:$O,5,FALSE),"OK","NOK")),
         "")</f>
        <v/>
      </c>
      <c r="R294" s="1159" t="str">
        <f ca="1">IF(intern2!S130&gt;0,
        IF(R$166="X",
              IF(COUNTBLANK(INDIRECT(ADDRESS(ROW(R294),MATCH(R$167,$166:$166,0),1,1)&amp;":"&amp;ADDRESS(ROW(R294),COLUMN(R294)-1,1,1),TRUE))&gt;0,"",
                    IF(COUNTIF(INDIRECT(ADDRESS(ROW(R294),MATCH(R$167,$166:$166,0),1,1)&amp;":"&amp;ADDRESS(ROW(R294),COLUMN(R294)-1,1,1),TRUE),"OK")&gt;0,"OK","NOK")),
              IF(R$8&gt;=VLOOKUP($A294,'2.2'!$D:$O,5,FALSE),"OK","NOK")),
         "")</f>
        <v/>
      </c>
      <c r="S294" s="1159" t="str">
        <f ca="1">IF(intern2!T130&gt;0,
        IF(S$166="X",
              IF(COUNTBLANK(INDIRECT(ADDRESS(ROW(S294),MATCH(S$167,$166:$166,0),1,1)&amp;":"&amp;ADDRESS(ROW(S294),COLUMN(S294)-1,1,1),TRUE))&gt;0,"",
                    IF(COUNTIF(INDIRECT(ADDRESS(ROW(S294),MATCH(S$167,$166:$166,0),1,1)&amp;":"&amp;ADDRESS(ROW(S294),COLUMN(S294)-1,1,1),TRUE),"OK")&gt;0,"OK","NOK")),
              IF(S$8&gt;=VLOOKUP($A294,'2.2'!$D:$O,5,FALSE),"OK","NOK")),
         "")</f>
        <v/>
      </c>
      <c r="T294" s="1156" t="str">
        <f ca="1">IF(intern2!U130&gt;0,
        IF(T$166="X",
              IF(COUNTBLANK(INDIRECT(ADDRESS(ROW(T294),MATCH(T$167,$166:$166,0),1,1)&amp;":"&amp;ADDRESS(ROW(T294),COLUMN(T294)-1,1,1),TRUE))&gt;0,"",
                    IF(COUNTIF(INDIRECT(ADDRESS(ROW(T294),MATCH(T$167,$166:$166,0),1,1)&amp;":"&amp;ADDRESS(ROW(T294),COLUMN(T294)-1,1,1),TRUE),"OK")&gt;0,"OK","NOK")),
              IF(T$8&gt;=VLOOKUP($A294,'2.2'!$D:$O,5,FALSE),"OK","NOK")),
         "")</f>
        <v/>
      </c>
      <c r="U294" s="1156" t="str">
        <f ca="1">IF(intern2!V130&gt;0,
        IF(U$166="X",
              IF(COUNTBLANK(INDIRECT(ADDRESS(ROW(U294),MATCH(U$167,$166:$166,0),1,1)&amp;":"&amp;ADDRESS(ROW(U294),COLUMN(U294)-1,1,1),TRUE))&gt;0,"",
                    IF(COUNTIF(INDIRECT(ADDRESS(ROW(U294),MATCH(U$167,$166:$166,0),1,1)&amp;":"&amp;ADDRESS(ROW(U294),COLUMN(U294)-1,1,1),TRUE),"OK")&gt;0,"OK","NOK")),
              IF(U$8&gt;=VLOOKUP($A294,'2.2'!$D:$O,5,FALSE),"OK","NOK")),
         "")</f>
        <v/>
      </c>
      <c r="V294" s="1156" t="str">
        <f ca="1">IF(intern2!W130&gt;0,
        IF(V$166="X",
              IF(COUNTBLANK(INDIRECT(ADDRESS(ROW(V294),MATCH(V$167,$166:$166,0),1,1)&amp;":"&amp;ADDRESS(ROW(V294),COLUMN(V294)-1,1,1),TRUE))&gt;0,"",
                    IF(COUNTIF(INDIRECT(ADDRESS(ROW(V294),MATCH(V$167,$166:$166,0),1,1)&amp;":"&amp;ADDRESS(ROW(V294),COLUMN(V294)-1,1,1),TRUE),"OK")&gt;0,"OK","NOK")),
              IF(V$8&gt;=VLOOKUP($A294,'2.2'!$D:$O,5,FALSE),"OK","NOK")),
         "")</f>
        <v/>
      </c>
      <c r="W294" s="1156" t="str">
        <f ca="1">IF(intern2!X130&gt;0,
        IF(W$166="X",
              IF(COUNTBLANK(INDIRECT(ADDRESS(ROW(W294),MATCH(W$167,$166:$166,0),1,1)&amp;":"&amp;ADDRESS(ROW(W294),COLUMN(W294)-1,1,1),TRUE))&gt;0,"",
                    IF(COUNTIF(INDIRECT(ADDRESS(ROW(W294),MATCH(W$167,$166:$166,0),1,1)&amp;":"&amp;ADDRESS(ROW(W294),COLUMN(W294)-1,1,1),TRUE),"OK")&gt;0,"OK","NOK")),
              IF(W$8&gt;=VLOOKUP($A294,'2.2'!$D:$O,5,FALSE),"OK","NOK")),
         "")</f>
        <v>OK</v>
      </c>
      <c r="X294" s="1156" t="str">
        <f ca="1">IF(intern2!Y130&gt;0,
        IF(X$166="X",
              IF(COUNTBLANK(INDIRECT(ADDRESS(ROW(X294),MATCH(X$167,$166:$166,0),1,1)&amp;":"&amp;ADDRESS(ROW(X294),COLUMN(X294)-1,1,1),TRUE))&gt;0,"",
                    IF(COUNTIF(INDIRECT(ADDRESS(ROW(X294),MATCH(X$167,$166:$166,0),1,1)&amp;":"&amp;ADDRESS(ROW(X294),COLUMN(X294)-1,1,1),TRUE),"OK")&gt;0,"OK","NOK")),
              IF(X$8&gt;=VLOOKUP($A294,'2.2'!$D:$O,5,FALSE),"OK","NOK")),
         "")</f>
        <v>OK</v>
      </c>
      <c r="Y294" s="1170" t="str">
        <f ca="1">IF(intern2!Z130&gt;0,
        IF(Y$166="X",
              IF(COUNTBLANK(INDIRECT(ADDRESS(ROW(Y294),MATCH(Y$167,$166:$166,0),1,1)&amp;":"&amp;ADDRESS(ROW(Y294),COLUMN(Y294)-1,1,1),TRUE))&gt;0,"",
                    IF(COUNTIF(INDIRECT(ADDRESS(ROW(Y294),MATCH(Y$167,$166:$166,0),1,1)&amp;":"&amp;ADDRESS(ROW(Y294),COLUMN(Y294)-1,1,1),TRUE),"OK")&gt;0,"OK","NOK")),
              IF(Y$8&gt;=VLOOKUP($A294,'2.2'!$D:$O,5,FALSE),"OK","NOK")),
         "")</f>
        <v>OK</v>
      </c>
      <c r="Z294" s="1269" t="str">
        <f ca="1">IF(intern2!AA130&gt;0,
        IF(Z$166="X",
              IF(COUNTBLANK(INDIRECT(ADDRESS(ROW(Z294),MATCH(Z$167,$166:$166,0),1,1)&amp;":"&amp;ADDRESS(ROW(Z294),COLUMN(Z294)-1,1,1),TRUE))&gt;0,"",
                    IF(COUNTIF(INDIRECT(ADDRESS(ROW(Z294),MATCH(Z$167,$166:$166,0),1,1)&amp;":"&amp;ADDRESS(ROW(Z294),COLUMN(Z294)-1,1,1),TRUE),"OK")&gt;0,"OK","NOK")),
              IF(Z$8&gt;=VLOOKUP($A294,'2.2'!$D:$O,5,FALSE),"OK","NOK")),
         "")</f>
        <v>OK</v>
      </c>
      <c r="AA294" s="1156" t="str">
        <f ca="1">IF(intern2!AB130&gt;0,
        IF(AA$166="X",
              IF(COUNTBLANK(INDIRECT(ADDRESS(ROW(AA294),MATCH(AA$167,$166:$166,0),1,1)&amp;":"&amp;ADDRESS(ROW(AA294),COLUMN(AA294)-1,1,1),TRUE))&gt;0,"",
                    IF(COUNTIF(INDIRECT(ADDRESS(ROW(AA294),MATCH(AA$167,$166:$166,0),1,1)&amp;":"&amp;ADDRESS(ROW(AA294),COLUMN(AA294)-1,1,1),TRUE),"OK")&gt;0,"OK","NOK")),
              IF(AA$8&gt;=VLOOKUP($A294,'2.2'!$D:$O,5,FALSE),"OK","NOK")),
         "")</f>
        <v/>
      </c>
      <c r="AB294" s="1156" t="str">
        <f ca="1">IF(intern2!AC130&gt;0,
        IF(AB$166="X",
              IF(COUNTBLANK(INDIRECT(ADDRESS(ROW(AB294),MATCH(AB$167,$166:$166,0),1,1)&amp;":"&amp;ADDRESS(ROW(AB294),COLUMN(AB294)-1,1,1),TRUE))&gt;0,"",
                    IF(COUNTIF(INDIRECT(ADDRESS(ROW(AB294),MATCH(AB$167,$166:$166,0),1,1)&amp;":"&amp;ADDRESS(ROW(AB294),COLUMN(AB294)-1,1,1),TRUE),"OK")&gt;0,"OK","NOK")),
              IF(AB$8&gt;=VLOOKUP($A294,'2.2'!$D:$O,5,FALSE),"OK","NOK")),
         "")</f>
        <v/>
      </c>
      <c r="AC294" s="1156" t="str">
        <f ca="1">IF(intern2!AD130&gt;0,
        IF(AC$166="X",
              IF(COUNTBLANK(INDIRECT(ADDRESS(ROW(AC294),MATCH(AC$167,$166:$166,0),1,1)&amp;":"&amp;ADDRESS(ROW(AC294),COLUMN(AC294)-1,1,1),TRUE))&gt;0,"",
                    IF(COUNTIF(INDIRECT(ADDRESS(ROW(AC294),MATCH(AC$167,$166:$166,0),1,1)&amp;":"&amp;ADDRESS(ROW(AC294),COLUMN(AC294)-1,1,1),TRUE),"OK")&gt;0,"OK","NOK")),
              IF(AC$8&gt;=VLOOKUP($A294,'2.2'!$D:$O,5,FALSE),"OK","NOK")),
         "")</f>
        <v/>
      </c>
      <c r="AD294" s="1156" t="str">
        <f ca="1">IF(intern2!AE130&gt;0,
        IF(AD$166="X",
              IF(COUNTBLANK(INDIRECT(ADDRESS(ROW(AD294),MATCH(AD$167,$166:$166,0),1,1)&amp;":"&amp;ADDRESS(ROW(AD294),COLUMN(AD294)-1,1,1),TRUE))&gt;0,"",
                    IF(COUNTIF(INDIRECT(ADDRESS(ROW(AD294),MATCH(AD$167,$166:$166,0),1,1)&amp;":"&amp;ADDRESS(ROW(AD294),COLUMN(AD294)-1,1,1),TRUE),"OK")&gt;0,"OK","NOK")),
              IF(AD$8&gt;=VLOOKUP($A294,'2.2'!$D:$O,5,FALSE),"OK","NOK")),
         "")</f>
        <v/>
      </c>
      <c r="AE294" s="1160" t="str">
        <f ca="1">IF(intern2!AF130&gt;0,
        IF(AE$166="X",
              IF(COUNTBLANK(INDIRECT(ADDRESS(ROW(AE294),MATCH(AE$167,$166:$166,0),1,1)&amp;":"&amp;ADDRESS(ROW(AE294),COLUMN(AE294)-1,1,1),TRUE))&gt;0,"",
                    IF(COUNTIF(INDIRECT(ADDRESS(ROW(AE294),MATCH(AE$167,$166:$166,0),1,1)&amp;":"&amp;ADDRESS(ROW(AE294),COLUMN(AE294)-1,1,1),TRUE),"OK")&gt;0,"OK","NOK")),
              IF(AE$8&gt;=VLOOKUP($A294,'2.2'!$D:$O,5,FALSE),"OK","NOK")),
         "")</f>
        <v/>
      </c>
      <c r="AF294" s="1269" t="str">
        <f ca="1">IF(intern2!AG130&gt;0,
        IF(AF$166="X",
              IF(COUNTBLANK(INDIRECT(ADDRESS(ROW(AF294),MATCH(AF$167,$166:$166,0),1,1)&amp;":"&amp;ADDRESS(ROW(AF294),COLUMN(AF294)-1,1,1),TRUE))&gt;0,"",
                    IF(COUNTIF(INDIRECT(ADDRESS(ROW(AF294),MATCH(AF$167,$166:$166,0),1,1)&amp;":"&amp;ADDRESS(ROW(AF294),COLUMN(AF294)-1,1,1),TRUE),"OK")&gt;0,"OK","NOK")),
              IF(AF$8&gt;=VLOOKUP($A294,'2.2'!$D:$O,5,FALSE),"OK","NOK")),
         "")</f>
        <v/>
      </c>
      <c r="AG294" s="1160" t="str">
        <f ca="1">IF(intern2!AH130&gt;0,
        IF(AG$166="X",
              IF(COUNTBLANK(INDIRECT(ADDRESS(ROW(AG294),MATCH(AG$167,$166:$166,0),1,1)&amp;":"&amp;ADDRESS(ROW(AG294),COLUMN(AG294)-1,1,1),TRUE))&gt;0,"",
                    IF(COUNTIF(INDIRECT(ADDRESS(ROW(AG294),MATCH(AG$167,$166:$166,0),1,1)&amp;":"&amp;ADDRESS(ROW(AG294),COLUMN(AG294)-1,1,1),TRUE),"OK")&gt;0,"OK","NOK")),
              IF(AG$8&gt;=VLOOKUP($A294,'2.2'!$D:$O,5,FALSE),"OK","NOK")),
         "")</f>
        <v/>
      </c>
      <c r="AH294" s="1160" t="str">
        <f ca="1">IF(intern2!AI130&gt;0,
        IF(AH$166="X",
              IF(COUNTBLANK(INDIRECT(ADDRESS(ROW(AH294),MATCH(AH$167,$166:$166,0),1,1)&amp;":"&amp;ADDRESS(ROW(AH294),COLUMN(AH294)-1,1,1),TRUE))&gt;0,"",
                    IF(COUNTIF(INDIRECT(ADDRESS(ROW(AH294),MATCH(AH$167,$166:$166,0),1,1)&amp;":"&amp;ADDRESS(ROW(AH294),COLUMN(AH294)-1,1,1),TRUE),"OK")&gt;0,"OK","NOK")),
              IF(AH$8&gt;=VLOOKUP($A294,'2.2'!$D:$O,5,FALSE),"OK","NOK")),
         "")</f>
        <v/>
      </c>
      <c r="AI294" s="1156" t="str">
        <f ca="1">IF(intern2!AJ130&gt;0,
        IF(AI$166="X",
              IF(COUNTBLANK(INDIRECT(ADDRESS(ROW(AI294),MATCH(AI$167,$166:$166,0),1,1)&amp;":"&amp;ADDRESS(ROW(AI294),COLUMN(AI294)-1,1,1),TRUE))&gt;0,"",
                    IF(COUNTIF(INDIRECT(ADDRESS(ROW(AI294),MATCH(AI$167,$166:$166,0),1,1)&amp;":"&amp;ADDRESS(ROW(AI294),COLUMN(AI294)-1,1,1),TRUE),"OK")&gt;0,"OK","NOK")),
              IF(AI$8&gt;=VLOOKUP($A294,'2.2'!$D:$O,5,FALSE),"OK","NOK")),
         "")</f>
        <v/>
      </c>
      <c r="AJ294" s="1156" t="str">
        <f ca="1">IF(intern2!AK130&gt;0,
        IF(AJ$166="X",
              IF(COUNTBLANK(INDIRECT(ADDRESS(ROW(AJ294),MATCH(AJ$167,$166:$166,0),1,1)&amp;":"&amp;ADDRESS(ROW(AJ294),COLUMN(AJ294)-1,1,1),TRUE))&gt;0,"",
                    IF(COUNTIF(INDIRECT(ADDRESS(ROW(AJ294),MATCH(AJ$167,$166:$166,0),1,1)&amp;":"&amp;ADDRESS(ROW(AJ294),COLUMN(AJ294)-1,1,1),TRUE),"OK")&gt;0,"OK","NOK")),
              IF(AJ$8&gt;=VLOOKUP($A294,'2.2'!$D:$O,5,FALSE),"OK","NOK")),
         "")</f>
        <v/>
      </c>
      <c r="AK294" s="1156" t="str">
        <f ca="1">IF(intern2!AL130&gt;0,
        IF(AK$166="X",
              IF(COUNTBLANK(INDIRECT(ADDRESS(ROW(AK294),MATCH(AK$167,$166:$166,0),1,1)&amp;":"&amp;ADDRESS(ROW(AK294),COLUMN(AK294)-1,1,1),TRUE))&gt;0,"",
                    IF(COUNTIF(INDIRECT(ADDRESS(ROW(AK294),MATCH(AK$167,$166:$166,0),1,1)&amp;":"&amp;ADDRESS(ROW(AK294),COLUMN(AK294)-1,1,1),TRUE),"OK")&gt;0,"OK","NOK")),
              IF(AK$8&gt;=VLOOKUP($A294,'2.2'!$D:$O,5,FALSE),"OK","NOK")),
         "")</f>
        <v/>
      </c>
      <c r="AL294" s="1156" t="str">
        <f ca="1">IF(intern2!AM130&gt;0,
        IF(AL$166="X",
              IF(COUNTBLANK(INDIRECT(ADDRESS(ROW(AL294),MATCH(AL$167,$166:$166,0),1,1)&amp;":"&amp;ADDRESS(ROW(AL294),COLUMN(AL294)-1,1,1),TRUE))&gt;0,"",
                    IF(COUNTIF(INDIRECT(ADDRESS(ROW(AL294),MATCH(AL$167,$166:$166,0),1,1)&amp;":"&amp;ADDRESS(ROW(AL294),COLUMN(AL294)-1,1,1),TRUE),"OK")&gt;0,"OK","NOK")),
              IF(AL$8&gt;=VLOOKUP($A294,'2.2'!$D:$O,5,FALSE),"OK","NOK")),
         "")</f>
        <v/>
      </c>
      <c r="AM294" s="1269" t="str">
        <f ca="1">IF(intern2!AN130&gt;0,
        IF(AM$166="X",
              IF(COUNTBLANK(INDIRECT(ADDRESS(ROW(AM294),MATCH(AM$167,$166:$166,0),1,1)&amp;":"&amp;ADDRESS(ROW(AM294),COLUMN(AM294)-1,1,1),TRUE))&gt;0,"",
                    IF(COUNTIF(INDIRECT(ADDRESS(ROW(AM294),MATCH(AM$167,$166:$166,0),1,1)&amp;":"&amp;ADDRESS(ROW(AM294),COLUMN(AM294)-1,1,1),TRUE),"OK")&gt;0,"OK","NOK")),
              IF(AM$8&gt;=VLOOKUP($A294,'2.2'!$D:$O,5,FALSE),"OK","NOK")),
         "")</f>
        <v/>
      </c>
      <c r="AN294" s="1170" t="str">
        <f ca="1">IF(intern2!AO130&gt;0,
        IF(AN$166="X",
              IF(COUNTBLANK(INDIRECT(ADDRESS(ROW(AN294),MATCH(AN$167,$166:$166,0),1,1)&amp;":"&amp;ADDRESS(ROW(AN294),COLUMN(AN294)-1,1,1),TRUE))&gt;0,"",
                    IF(COUNTIF(INDIRECT(ADDRESS(ROW(AN294),MATCH(AN$167,$166:$166,0),1,1)&amp;":"&amp;ADDRESS(ROW(AN294),COLUMN(AN294)-1,1,1),TRUE),"OK")&gt;0,"OK","NOK")),
              IF(AN$8&gt;=VLOOKUP($A294,'2.2'!$D:$O,5,FALSE),"OK","NOK")),
         "")</f>
        <v/>
      </c>
      <c r="AO294" s="1156" t="str">
        <f ca="1">IF(intern2!AP130&gt;0,
        IF(AO$166="X",
              IF(COUNTBLANK(INDIRECT(ADDRESS(ROW(AO294),MATCH(AO$167,$166:$166,0),1,1)&amp;":"&amp;ADDRESS(ROW(AO294),COLUMN(AO294)-1,1,1),TRUE))&gt;0,"",
                    IF(COUNTIF(INDIRECT(ADDRESS(ROW(AO294),MATCH(AO$167,$166:$166,0),1,1)&amp;":"&amp;ADDRESS(ROW(AO294),COLUMN(AO294)-1,1,1),TRUE),"OK")&gt;0,"OK","NOK")),
              IF(AO$8&gt;=VLOOKUP($A294,'2.2'!$D:$O,5,FALSE),"OK","NOK")),
         "")</f>
        <v/>
      </c>
      <c r="AP294" s="1156" t="str">
        <f ca="1">IF(intern2!AQ130&gt;0,
        IF(AP$166="X",
              IF(COUNTBLANK(INDIRECT(ADDRESS(ROW(AP294),MATCH(AP$167,$166:$166,0),1,1)&amp;":"&amp;ADDRESS(ROW(AP294),COLUMN(AP294)-1,1,1),TRUE))&gt;0,"",
                    IF(COUNTIF(INDIRECT(ADDRESS(ROW(AP294),MATCH(AP$167,$166:$166,0),1,1)&amp;":"&amp;ADDRESS(ROW(AP294),COLUMN(AP294)-1,1,1),TRUE),"OK")&gt;0,"OK","NOK")),
              IF(AP$8&gt;=VLOOKUP($A294,'2.2'!$D:$O,5,FALSE),"OK","NOK")),
         "")</f>
        <v/>
      </c>
      <c r="AQ294" s="1269" t="str">
        <f ca="1">IF(intern2!AR130&gt;0,
        IF(AQ$166="X",
              IF(COUNTBLANK(INDIRECT(ADDRESS(ROW(AQ294),MATCH(AQ$167,$166:$166,0),1,1)&amp;":"&amp;ADDRESS(ROW(AQ294),COLUMN(AQ294)-1,1,1),TRUE))&gt;0,"",
                    IF(COUNTIF(INDIRECT(ADDRESS(ROW(AQ294),MATCH(AQ$167,$166:$166,0),1,1)&amp;":"&amp;ADDRESS(ROW(AQ294),COLUMN(AQ294)-1,1,1),TRUE),"OK")&gt;0,"OK","NOK")),
              IF(AQ$8&gt;=VLOOKUP($A294,'2.2'!$D:$O,5,FALSE),"OK","NOK")),
         "")</f>
        <v/>
      </c>
      <c r="AR294" s="1156" t="str">
        <f ca="1">IF(intern2!AS130&gt;0,
        IF(AR$166="X",
              IF(COUNTBLANK(INDIRECT(ADDRESS(ROW(AR294),MATCH(AR$167,$166:$166,0),1,1)&amp;":"&amp;ADDRESS(ROW(AR294),COLUMN(AR294)-1,1,1),TRUE))&gt;0,"",
                    IF(COUNTIF(INDIRECT(ADDRESS(ROW(AR294),MATCH(AR$167,$166:$166,0),1,1)&amp;":"&amp;ADDRESS(ROW(AR294),COLUMN(AR294)-1,1,1),TRUE),"OK")&gt;0,"OK","NOK")),
              IF(AR$8&gt;=VLOOKUP($A294,'2.2'!$D:$O,5,FALSE),"OK","NOK")),
         "")</f>
        <v/>
      </c>
      <c r="AS294" s="1156" t="str">
        <f ca="1">IF(intern2!AT130&gt;0,
        IF(AS$166="X",
              IF(COUNTBLANK(INDIRECT(ADDRESS(ROW(AS294),MATCH(AS$167,$166:$166,0),1,1)&amp;":"&amp;ADDRESS(ROW(AS294),COLUMN(AS294)-1,1,1),TRUE))&gt;0,"",
                    IF(COUNTIF(INDIRECT(ADDRESS(ROW(AS294),MATCH(AS$167,$166:$166,0),1,1)&amp;":"&amp;ADDRESS(ROW(AS294),COLUMN(AS294)-1,1,1),TRUE),"OK")&gt;0,"OK","NOK")),
              IF(AS$8&gt;=VLOOKUP($A294,'2.2'!$D:$O,5,FALSE),"OK","NOK")),
         "")</f>
        <v/>
      </c>
      <c r="AT294" s="1269" t="str">
        <f ca="1">IF(intern2!AU130&gt;0,
        IF(AT$166="X",
              IF(COUNTBLANK(INDIRECT(ADDRESS(ROW(AT294),MATCH(AT$167,$166:$166,0),1,1)&amp;":"&amp;ADDRESS(ROW(AT294),COLUMN(AT294)-1,1,1),TRUE))&gt;0,"",
                    IF(COUNTIF(INDIRECT(ADDRESS(ROW(AT294),MATCH(AT$167,$166:$166,0),1,1)&amp;":"&amp;ADDRESS(ROW(AT294),COLUMN(AT294)-1,1,1),TRUE),"OK")&gt;0,"OK","NOK")),
              IF(AT$8&gt;=VLOOKUP($A294,'2.2'!$D:$O,5,FALSE),"OK","NOK")),
         "")</f>
        <v/>
      </c>
      <c r="AU294" s="1156" t="str">
        <f ca="1">IF(intern2!AV130&gt;0,
        IF(AU$166="X",
              IF(COUNTBLANK(INDIRECT(ADDRESS(ROW(AU294),MATCH(AU$167,$166:$166,0),1,1)&amp;":"&amp;ADDRESS(ROW(AU294),COLUMN(AU294)-1,1,1),TRUE))&gt;0,"",
                    IF(COUNTIF(INDIRECT(ADDRESS(ROW(AU294),MATCH(AU$167,$166:$166,0),1,1)&amp;":"&amp;ADDRESS(ROW(AU294),COLUMN(AU294)-1,1,1),TRUE),"OK")&gt;0,"OK","NOK")),
              IF(AU$8&gt;=VLOOKUP($A294,'2.2'!$D:$O,5,FALSE),"OK","NOK")),
         "")</f>
        <v/>
      </c>
      <c r="AV294" s="1156" t="str">
        <f ca="1">IF(intern2!AW130&gt;0,
        IF(AV$166="X",
              IF(COUNTBLANK(INDIRECT(ADDRESS(ROW(AV294),MATCH(AV$167,$166:$166,0),1,1)&amp;":"&amp;ADDRESS(ROW(AV294),COLUMN(AV294)-1,1,1),TRUE))&gt;0,"",
                    IF(COUNTIF(INDIRECT(ADDRESS(ROW(AV294),MATCH(AV$167,$166:$166,0),1,1)&amp;":"&amp;ADDRESS(ROW(AV294),COLUMN(AV294)-1,1,1),TRUE),"OK")&gt;0,"OK","NOK")),
              IF(AV$8&gt;=VLOOKUP($A294,'2.2'!$D:$O,5,FALSE),"OK","NOK")),
         "")</f>
        <v/>
      </c>
      <c r="AW294" s="1156" t="str">
        <f ca="1">IF(intern2!AX130&gt;0,
        IF(AW$166="X",
              IF(COUNTBLANK(INDIRECT(ADDRESS(ROW(AW294),MATCH(AW$167,$166:$166,0),1,1)&amp;":"&amp;ADDRESS(ROW(AW294),COLUMN(AW294)-1,1,1),TRUE))&gt;0,"",
                    IF(COUNTIF(INDIRECT(ADDRESS(ROW(AW294),MATCH(AW$167,$166:$166,0),1,1)&amp;":"&amp;ADDRESS(ROW(AW294),COLUMN(AW294)-1,1,1),TRUE),"OK")&gt;0,"OK","NOK")),
              IF(AW$8&gt;=VLOOKUP($A294,'2.2'!$D:$O,5,FALSE),"OK","NOK")),
         "")</f>
        <v/>
      </c>
      <c r="AX294" s="1156" t="str">
        <f ca="1">IF(intern2!AY130&gt;0,
        IF(AX$166="X",
              IF(COUNTBLANK(INDIRECT(ADDRESS(ROW(AX294),MATCH(AX$167,$166:$166,0),1,1)&amp;":"&amp;ADDRESS(ROW(AX294),COLUMN(AX294)-1,1,1),TRUE))&gt;0,"",
                    IF(COUNTIF(INDIRECT(ADDRESS(ROW(AX294),MATCH(AX$167,$166:$166,0),1,1)&amp;":"&amp;ADDRESS(ROW(AX294),COLUMN(AX294)-1,1,1),TRUE),"OK")&gt;0,"OK","NOK")),
              IF(AX$8&gt;=VLOOKUP($A294,'2.2'!$D:$O,5,FALSE),"OK","NOK")),
         "")</f>
        <v/>
      </c>
      <c r="AY294" s="1156" t="str">
        <f ca="1">IF(intern2!AZ130&gt;0,
        IF(AY$166="X",
              IF(COUNTBLANK(INDIRECT(ADDRESS(ROW(AY294),MATCH(AY$167,$166:$166,0),1,1)&amp;":"&amp;ADDRESS(ROW(AY294),COLUMN(AY294)-1,1,1),TRUE))&gt;0,"",
                    IF(COUNTIF(INDIRECT(ADDRESS(ROW(AY294),MATCH(AY$167,$166:$166,0),1,1)&amp;":"&amp;ADDRESS(ROW(AY294),COLUMN(AY294)-1,1,1),TRUE),"OK")&gt;0,"OK","NOK")),
              IF(AY$8&gt;=VLOOKUP($A294,'2.2'!$D:$O,5,FALSE),"OK","NOK")),
         "")</f>
        <v/>
      </c>
      <c r="AZ294" s="1269" t="str">
        <f ca="1">IF(intern2!BA130&gt;0,
        IF(AZ$166="X",
              IF(COUNTBLANK(INDIRECT(ADDRESS(ROW(AZ294),MATCH(AZ$167,$166:$166,0),1,1)&amp;":"&amp;ADDRESS(ROW(AZ294),COLUMN(AZ294)-1,1,1),TRUE))&gt;0,"",
                    IF(COUNTIF(INDIRECT(ADDRESS(ROW(AZ294),MATCH(AZ$167,$166:$166,0),1,1)&amp;":"&amp;ADDRESS(ROW(AZ294),COLUMN(AZ294)-1,1,1),TRUE),"OK")&gt;0,"OK","NOK")),
              IF(AZ$8&gt;=VLOOKUP($A294,'2.2'!$D:$O,5,FALSE),"OK","NOK")),
         "")</f>
        <v/>
      </c>
      <c r="BA294" s="1156" t="str">
        <f ca="1">IF(intern2!BB130&gt;0,
        IF(BA$166="X",
              IF(COUNTBLANK(INDIRECT(ADDRESS(ROW(BA294),MATCH(BA$167,$166:$166,0),1,1)&amp;":"&amp;ADDRESS(ROW(BA294),COLUMN(BA294)-1,1,1),TRUE))&gt;0,"",
                    IF(COUNTIF(INDIRECT(ADDRESS(ROW(BA294),MATCH(BA$167,$166:$166,0),1,1)&amp;":"&amp;ADDRESS(ROW(BA294),COLUMN(BA294)-1,1,1),TRUE),"OK")&gt;0,"OK","NOK")),
              IF(BA$8&gt;=VLOOKUP($A294,'2.2'!$D:$O,5,FALSE),"OK","NOK")),
         "")</f>
        <v/>
      </c>
      <c r="BB294" s="1156" t="str">
        <f ca="1">IF(intern2!BC130&gt;0,
        IF(BB$166="X",
              IF(COUNTBLANK(INDIRECT(ADDRESS(ROW(BB294),MATCH(BB$167,$166:$166,0),1,1)&amp;":"&amp;ADDRESS(ROW(BB294),COLUMN(BB294)-1,1,1),TRUE))&gt;0,"",
                    IF(COUNTIF(INDIRECT(ADDRESS(ROW(BB294),MATCH(BB$167,$166:$166,0),1,1)&amp;":"&amp;ADDRESS(ROW(BB294),COLUMN(BB294)-1,1,1),TRUE),"OK")&gt;0,"OK","NOK")),
              IF(BB$8&gt;=VLOOKUP($A294,'2.2'!$D:$O,5,FALSE),"OK","NOK")),
         "")</f>
        <v/>
      </c>
      <c r="BC294" s="1156" t="str">
        <f ca="1">IF(intern2!BD130&gt;0,
        IF(BC$166="X",
              IF(COUNTBLANK(INDIRECT(ADDRESS(ROW(BC294),MATCH(BC$167,$166:$166,0),1,1)&amp;":"&amp;ADDRESS(ROW(BC294),COLUMN(BC294)-1,1,1),TRUE))&gt;0,"",
                    IF(COUNTIF(INDIRECT(ADDRESS(ROW(BC294),MATCH(BC$167,$166:$166,0),1,1)&amp;":"&amp;ADDRESS(ROW(BC294),COLUMN(BC294)-1,1,1),TRUE),"OK")&gt;0,"OK","NOK")),
              IF(BC$8&gt;=VLOOKUP($A294,'2.2'!$D:$O,5,FALSE),"OK","NOK")),
         "")</f>
        <v/>
      </c>
      <c r="BD294" s="1156" t="str">
        <f ca="1">IF(intern2!BE130&gt;0,
        IF(BD$166="X",
              IF(COUNTBLANK(INDIRECT(ADDRESS(ROW(BD294),MATCH(BD$167,$166:$166,0),1,1)&amp;":"&amp;ADDRESS(ROW(BD294),COLUMN(BD294)-1,1,1),TRUE))&gt;0,"",
                    IF(COUNTIF(INDIRECT(ADDRESS(ROW(BD294),MATCH(BD$167,$166:$166,0),1,1)&amp;":"&amp;ADDRESS(ROW(BD294),COLUMN(BD294)-1,1,1),TRUE),"OK")&gt;0,"OK","NOK")),
              IF(BD$8&gt;=VLOOKUP($A294,'2.2'!$D:$O,5,FALSE),"OK","NOK")),
         "")</f>
        <v/>
      </c>
      <c r="BE294" s="1156" t="str">
        <f ca="1">IF(intern2!BF130&gt;0,
        IF(BE$166="X",
              IF(COUNTBLANK(INDIRECT(ADDRESS(ROW(BE294),MATCH(BE$167,$166:$166,0),1,1)&amp;":"&amp;ADDRESS(ROW(BE294),COLUMN(BE294)-1,1,1),TRUE))&gt;0,"",
                    IF(COUNTIF(INDIRECT(ADDRESS(ROW(BE294),MATCH(BE$167,$166:$166,0),1,1)&amp;":"&amp;ADDRESS(ROW(BE294),COLUMN(BE294)-1,1,1),TRUE),"OK")&gt;0,"OK","NOK")),
              IF(BE$8&gt;=VLOOKUP($A294,'2.2'!$D:$O,5,FALSE),"OK","NOK")),
         "")</f>
        <v/>
      </c>
      <c r="BF294" s="1170" t="str">
        <f ca="1">IF(intern2!BG130&gt;0,
        IF(BF$166="X",
              IF(COUNTBLANK(INDIRECT(ADDRESS(ROW(BF294),MATCH(BF$167,$166:$166,0),1,1)&amp;":"&amp;ADDRESS(ROW(BF294),COLUMN(BF294)-1,1,1),TRUE))&gt;0,"",
                    IF(COUNTIF(INDIRECT(ADDRESS(ROW(BF294),MATCH(BF$167,$166:$166,0),1,1)&amp;":"&amp;ADDRESS(ROW(BF294),COLUMN(BF294)-1,1,1),TRUE),"OK")&gt;0,"OK","NOK")),
              IF(BF$8&gt;=VLOOKUP($A294,'2.2'!$D:$O,5,FALSE),"OK","NOK")),
         "")</f>
        <v/>
      </c>
      <c r="BG294" s="1269" t="str">
        <f ca="1">IF(intern2!BH130&gt;0,
        IF(BG$166="X",
              IF(COUNTBLANK(INDIRECT(ADDRESS(ROW(BG294),MATCH(BG$167,$166:$166,0),1,1)&amp;":"&amp;ADDRESS(ROW(BG294),COLUMN(BG294)-1,1,1),TRUE))&gt;0,"",
                    IF(COUNTIF(INDIRECT(ADDRESS(ROW(BG294),MATCH(BG$167,$166:$166,0),1,1)&amp;":"&amp;ADDRESS(ROW(BG294),COLUMN(BG294)-1,1,1),TRUE),"OK")&gt;0,"OK","NOK")),
              IF(BG$8&gt;=VLOOKUP($A294,'2.2'!$D:$O,5,FALSE),"OK","NOK")),
         "")</f>
        <v/>
      </c>
      <c r="BH294" s="1176" t="str">
        <f t="shared" ca="1" si="77"/>
        <v>OK</v>
      </c>
      <c r="BI294" s="1176"/>
    </row>
    <row r="295" spans="1:61" ht="52.8" x14ac:dyDescent="0.25">
      <c r="A295" s="716" t="str">
        <f t="shared" ref="A295:B295" si="139">+A135</f>
        <v>GEBS</v>
      </c>
      <c r="B295" s="1157" t="str">
        <f t="shared" si="139"/>
        <v>Servizio a conduzione ostetrica di assistenza al parto in ospedale (dalla 36 0/7 settimana di gestazione)</v>
      </c>
      <c r="C295" s="1156" t="str">
        <f ca="1">IF(intern2!D131&gt;0,
        IF(C$166="X",
              IF(COUNTBLANK(INDIRECT(ADDRESS(ROW(C295),MATCH(C$167,$166:$166,0),1,1)&amp;":"&amp;ADDRESS(ROW(C295),COLUMN(C295)-1,1,1),TRUE))&gt;0,"",
                    IF(COUNTIF(INDIRECT(ADDRESS(ROW(C295),MATCH(C$167,$166:$166,0),1,1)&amp;":"&amp;ADDRESS(ROW(C295),COLUMN(C295)-1,1,1),TRUE),"OK")&gt;0,"OK","NOK")),
              IF(C$8&gt;=VLOOKUP($A295,'2.2'!$D:$O,5,FALSE),"OK","NOK")),
         "")</f>
        <v/>
      </c>
      <c r="D295" s="1156" t="str">
        <f ca="1">IF(intern2!E131&gt;0,
        IF(D$166="X",
              IF(COUNTBLANK(INDIRECT(ADDRESS(ROW(D295),MATCH(D$167,$166:$166,0),1,1)&amp;":"&amp;ADDRESS(ROW(D295),COLUMN(D295)-1,1,1),TRUE))&gt;0,"",
                    IF(COUNTIF(INDIRECT(ADDRESS(ROW(D295),MATCH(D$167,$166:$166,0),1,1)&amp;":"&amp;ADDRESS(ROW(D295),COLUMN(D295)-1,1,1),TRUE),"OK")&gt;0,"OK","NOK")),
              IF(D$8&gt;=VLOOKUP($A295,'2.2'!$D:$O,5,FALSE),"OK","NOK")),
         "")</f>
        <v/>
      </c>
      <c r="E295" s="1156" t="str">
        <f ca="1">IF(intern2!F131&gt;0,
        IF(E$166="X",
              IF(COUNTBLANK(INDIRECT(ADDRESS(ROW(E295),MATCH(E$167,$166:$166,0),1,1)&amp;":"&amp;ADDRESS(ROW(E295),COLUMN(E295)-1,1,1),TRUE))&gt;0,"",
                    IF(COUNTIF(INDIRECT(ADDRESS(ROW(E295),MATCH(E$167,$166:$166,0),1,1)&amp;":"&amp;ADDRESS(ROW(E295),COLUMN(E295)-1,1,1),TRUE),"OK")&gt;0,"OK","NOK")),
              IF(E$8&gt;=VLOOKUP($A295,'2.2'!$D:$O,5,FALSE),"OK","NOK")),
         "")</f>
        <v/>
      </c>
      <c r="F295" s="1156" t="str">
        <f ca="1">IF(intern2!G131&gt;0,
        IF(F$166="X",
              IF(COUNTBLANK(INDIRECT(ADDRESS(ROW(F295),MATCH(F$167,$166:$166,0),1,1)&amp;":"&amp;ADDRESS(ROW(F295),COLUMN(F295)-1,1,1),TRUE))&gt;0,"",
                    IF(COUNTIF(INDIRECT(ADDRESS(ROW(F295),MATCH(F$167,$166:$166,0),1,1)&amp;":"&amp;ADDRESS(ROW(F295),COLUMN(F295)-1,1,1),TRUE),"OK")&gt;0,"OK","NOK")),
              IF(F$8&gt;=VLOOKUP($A295,'2.2'!$D:$O,5,FALSE),"OK","NOK")),
         "")</f>
        <v/>
      </c>
      <c r="G295" s="1156" t="str">
        <f ca="1">IF(intern2!H131&gt;0,
        IF(G$166="X",
              IF(COUNTBLANK(INDIRECT(ADDRESS(ROW(G295),MATCH(G$167,$166:$166,0),1,1)&amp;":"&amp;ADDRESS(ROW(G295),COLUMN(G295)-1,1,1),TRUE))&gt;0,"",
                    IF(COUNTIF(INDIRECT(ADDRESS(ROW(G295),MATCH(G$167,$166:$166,0),1,1)&amp;":"&amp;ADDRESS(ROW(G295),COLUMN(G295)-1,1,1),TRUE),"OK")&gt;0,"OK","NOK")),
              IF(G$8&gt;=VLOOKUP($A295,'2.2'!$D:$O,5,FALSE),"OK","NOK")),
         "")</f>
        <v/>
      </c>
      <c r="H295" s="1156" t="str">
        <f ca="1">IF(intern2!I131&gt;0,
        IF(H$166="X",
              IF(COUNTBLANK(INDIRECT(ADDRESS(ROW(H295),MATCH(H$167,$166:$166,0),1,1)&amp;":"&amp;ADDRESS(ROW(H295),COLUMN(H295)-1,1,1),TRUE))&gt;0,"",
                    IF(COUNTIF(INDIRECT(ADDRESS(ROW(H295),MATCH(H$167,$166:$166,0),1,1)&amp;":"&amp;ADDRESS(ROW(H295),COLUMN(H295)-1,1,1),TRUE),"OK")&gt;0,"OK","NOK")),
              IF(H$8&gt;=VLOOKUP($A295,'2.2'!$D:$O,5,FALSE),"OK","NOK")),
         "")</f>
        <v/>
      </c>
      <c r="I295" s="1269" t="str">
        <f ca="1">IF(intern2!J131&gt;0,
        IF(I$166="X",
              IF(COUNTBLANK(INDIRECT(ADDRESS(ROW(I295),MATCH(I$167,$166:$166,0),1,1)&amp;":"&amp;ADDRESS(ROW(I295),COLUMN(I295)-1,1,1),TRUE))&gt;0,"",
                    IF(COUNTIF(INDIRECT(ADDRESS(ROW(I295),MATCH(I$167,$166:$166,0),1,1)&amp;":"&amp;ADDRESS(ROW(I295),COLUMN(I295)-1,1,1),TRUE),"OK")&gt;0,"OK","NOK")),
              IF(I$8&gt;=VLOOKUP($A295,'2.2'!$D:$O,5,FALSE),"OK","NOK")),
         "")</f>
        <v/>
      </c>
      <c r="J295" s="1159" t="str">
        <f ca="1">IF(intern2!K131&gt;0,
        IF(J$166="X",
              IF(COUNTBLANK(INDIRECT(ADDRESS(ROW(J295),MATCH(J$167,$166:$166,0),1,1)&amp;":"&amp;ADDRESS(ROW(J295),COLUMN(J295)-1,1,1),TRUE))&gt;0,"",
                    IF(COUNTIF(INDIRECT(ADDRESS(ROW(J295),MATCH(J$167,$166:$166,0),1,1)&amp;":"&amp;ADDRESS(ROW(J295),COLUMN(J295)-1,1,1),TRUE),"OK")&gt;0,"OK","NOK")),
              IF(J$8&gt;=VLOOKUP($A295,'2.2'!$D:$O,5,FALSE),"OK","NOK")),
         "")</f>
        <v/>
      </c>
      <c r="K295" s="1156" t="str">
        <f ca="1">IF(intern2!L131&gt;0,
        IF(K$166="X",
              IF(COUNTBLANK(INDIRECT(ADDRESS(ROW(K295),MATCH(K$167,$166:$166,0),1,1)&amp;":"&amp;ADDRESS(ROW(K295),COLUMN(K295)-1,1,1),TRUE))&gt;0,"",
                    IF(COUNTIF(INDIRECT(ADDRESS(ROW(K295),MATCH(K$167,$166:$166,0),1,1)&amp;":"&amp;ADDRESS(ROW(K295),COLUMN(K295)-1,1,1),TRUE),"OK")&gt;0,"OK","NOK")),
              IF(K$8&gt;=VLOOKUP($A295,'2.2'!$D:$O,5,FALSE),"OK","NOK")),
         "")</f>
        <v/>
      </c>
      <c r="L295" s="1156" t="str">
        <f ca="1">IF(intern2!M131&gt;0,
        IF(L$166="X",
              IF(COUNTBLANK(INDIRECT(ADDRESS(ROW(L295),MATCH(L$167,$166:$166,0),1,1)&amp;":"&amp;ADDRESS(ROW(L295),COLUMN(L295)-1,1,1),TRUE))&gt;0,"",
                    IF(COUNTIF(INDIRECT(ADDRESS(ROW(L295),MATCH(L$167,$166:$166,0),1,1)&amp;":"&amp;ADDRESS(ROW(L295),COLUMN(L295)-1,1,1),TRUE),"OK")&gt;0,"OK","NOK")),
              IF(L$8&gt;=VLOOKUP($A295,'2.2'!$D:$O,5,FALSE),"OK","NOK")),
         "")</f>
        <v/>
      </c>
      <c r="M295" s="1156" t="str">
        <f ca="1">IF(intern2!N131&gt;0,
        IF(M$166="X",
              IF(COUNTBLANK(INDIRECT(ADDRESS(ROW(M295),MATCH(M$167,$166:$166,0),1,1)&amp;":"&amp;ADDRESS(ROW(M295),COLUMN(M295)-1,1,1),TRUE))&gt;0,"",
                    IF(COUNTIF(INDIRECT(ADDRESS(ROW(M295),MATCH(M$167,$166:$166,0),1,1)&amp;":"&amp;ADDRESS(ROW(M295),COLUMN(M295)-1,1,1),TRUE),"OK")&gt;0,"OK","NOK")),
              IF(M$8&gt;=VLOOKUP($A295,'2.2'!$D:$O,5,FALSE),"OK","NOK")),
         "")</f>
        <v/>
      </c>
      <c r="N295" s="1156" t="str">
        <f ca="1">IF(intern2!O131&gt;0,
        IF(N$166="X",
              IF(COUNTBLANK(INDIRECT(ADDRESS(ROW(N295),MATCH(N$167,$166:$166,0),1,1)&amp;":"&amp;ADDRESS(ROW(N295),COLUMN(N295)-1,1,1),TRUE))&gt;0,"",
                    IF(COUNTIF(INDIRECT(ADDRESS(ROW(N295),MATCH(N$167,$166:$166,0),1,1)&amp;":"&amp;ADDRESS(ROW(N295),COLUMN(N295)-1,1,1),TRUE),"OK")&gt;0,"OK","NOK")),
              IF(N$8&gt;=VLOOKUP($A295,'2.2'!$D:$O,5,FALSE),"OK","NOK")),
         "")</f>
        <v/>
      </c>
      <c r="O295" s="1156" t="str">
        <f ca="1">IF(intern2!P131&gt;0,
        IF(O$166="X",
              IF(COUNTBLANK(INDIRECT(ADDRESS(ROW(O295),MATCH(O$167,$166:$166,0),1,1)&amp;":"&amp;ADDRESS(ROW(O295),COLUMN(O295)-1,1,1),TRUE))&gt;0,"",
                    IF(COUNTIF(INDIRECT(ADDRESS(ROW(O295),MATCH(O$167,$166:$166,0),1,1)&amp;":"&amp;ADDRESS(ROW(O295),COLUMN(O295)-1,1,1),TRUE),"OK")&gt;0,"OK","NOK")),
              IF(O$8&gt;=VLOOKUP($A295,'2.2'!$D:$O,5,FALSE),"OK","NOK")),
         "")</f>
        <v/>
      </c>
      <c r="P295" s="1156" t="str">
        <f ca="1">IF(intern2!Q131&gt;0,
        IF(P$166="X",
              IF(COUNTBLANK(INDIRECT(ADDRESS(ROW(P295),MATCH(P$167,$166:$166,0),1,1)&amp;":"&amp;ADDRESS(ROW(P295),COLUMN(P295)-1,1,1),TRUE))&gt;0,"",
                    IF(COUNTIF(INDIRECT(ADDRESS(ROW(P295),MATCH(P$167,$166:$166,0),1,1)&amp;":"&amp;ADDRESS(ROW(P295),COLUMN(P295)-1,1,1),TRUE),"OK")&gt;0,"OK","NOK")),
              IF(P$8&gt;=VLOOKUP($A295,'2.2'!$D:$O,5,FALSE),"OK","NOK")),
         "")</f>
        <v/>
      </c>
      <c r="Q295" s="1156" t="str">
        <f ca="1">IF(intern2!R131&gt;0,
        IF(Q$166="X",
              IF(COUNTBLANK(INDIRECT(ADDRESS(ROW(Q295),MATCH(Q$167,$166:$166,0),1,1)&amp;":"&amp;ADDRESS(ROW(Q295),COLUMN(Q295)-1,1,1),TRUE))&gt;0,"",
                    IF(COUNTIF(INDIRECT(ADDRESS(ROW(Q295),MATCH(Q$167,$166:$166,0),1,1)&amp;":"&amp;ADDRESS(ROW(Q295),COLUMN(Q295)-1,1,1),TRUE),"OK")&gt;0,"OK","NOK")),
              IF(Q$8&gt;=VLOOKUP($A295,'2.2'!$D:$O,5,FALSE),"OK","NOK")),
         "")</f>
        <v/>
      </c>
      <c r="R295" s="1159" t="str">
        <f ca="1">IF(intern2!S131&gt;0,
        IF(R$166="X",
              IF(COUNTBLANK(INDIRECT(ADDRESS(ROW(R295),MATCH(R$167,$166:$166,0),1,1)&amp;":"&amp;ADDRESS(ROW(R295),COLUMN(R295)-1,1,1),TRUE))&gt;0,"",
                    IF(COUNTIF(INDIRECT(ADDRESS(ROW(R295),MATCH(R$167,$166:$166,0),1,1)&amp;":"&amp;ADDRESS(ROW(R295),COLUMN(R295)-1,1,1),TRUE),"OK")&gt;0,"OK","NOK")),
              IF(R$8&gt;=VLOOKUP($A295,'2.2'!$D:$O,5,FALSE),"OK","NOK")),
         "")</f>
        <v/>
      </c>
      <c r="S295" s="1159" t="str">
        <f ca="1">IF(intern2!T131&gt;0,
        IF(S$166="X",
              IF(COUNTBLANK(INDIRECT(ADDRESS(ROW(S295),MATCH(S$167,$166:$166,0),1,1)&amp;":"&amp;ADDRESS(ROW(S295),COLUMN(S295)-1,1,1),TRUE))&gt;0,"",
                    IF(COUNTIF(INDIRECT(ADDRESS(ROW(S295),MATCH(S$167,$166:$166,0),1,1)&amp;":"&amp;ADDRESS(ROW(S295),COLUMN(S295)-1,1,1),TRUE),"OK")&gt;0,"OK","NOK")),
              IF(S$8&gt;=VLOOKUP($A295,'2.2'!$D:$O,5,FALSE),"OK","NOK")),
         "")</f>
        <v/>
      </c>
      <c r="T295" s="1156" t="str">
        <f ca="1">IF(intern2!U131&gt;0,
        IF(T$166="X",
              IF(COUNTBLANK(INDIRECT(ADDRESS(ROW(T295),MATCH(T$167,$166:$166,0),1,1)&amp;":"&amp;ADDRESS(ROW(T295),COLUMN(T295)-1,1,1),TRUE))&gt;0,"",
                    IF(COUNTIF(INDIRECT(ADDRESS(ROW(T295),MATCH(T$167,$166:$166,0),1,1)&amp;":"&amp;ADDRESS(ROW(T295),COLUMN(T295)-1,1,1),TRUE),"OK")&gt;0,"OK","NOK")),
              IF(T$8&gt;=VLOOKUP($A295,'2.2'!$D:$O,5,FALSE),"OK","NOK")),
         "")</f>
        <v/>
      </c>
      <c r="U295" s="1156" t="str">
        <f ca="1">IF(intern2!V131&gt;0,
        IF(U$166="X",
              IF(COUNTBLANK(INDIRECT(ADDRESS(ROW(U295),MATCH(U$167,$166:$166,0),1,1)&amp;":"&amp;ADDRESS(ROW(U295),COLUMN(U295)-1,1,1),TRUE))&gt;0,"",
                    IF(COUNTIF(INDIRECT(ADDRESS(ROW(U295),MATCH(U$167,$166:$166,0),1,1)&amp;":"&amp;ADDRESS(ROW(U295),COLUMN(U295)-1,1,1),TRUE),"OK")&gt;0,"OK","NOK")),
              IF(U$8&gt;=VLOOKUP($A295,'2.2'!$D:$O,5,FALSE),"OK","NOK")),
         "")</f>
        <v/>
      </c>
      <c r="V295" s="1156" t="str">
        <f ca="1">IF(intern2!W131&gt;0,
        IF(V$166="X",
              IF(COUNTBLANK(INDIRECT(ADDRESS(ROW(V295),MATCH(V$167,$166:$166,0),1,1)&amp;":"&amp;ADDRESS(ROW(V295),COLUMN(V295)-1,1,1),TRUE))&gt;0,"",
                    IF(COUNTIF(INDIRECT(ADDRESS(ROW(V295),MATCH(V$167,$166:$166,0),1,1)&amp;":"&amp;ADDRESS(ROW(V295),COLUMN(V295)-1,1,1),TRUE),"OK")&gt;0,"OK","NOK")),
              IF(V$8&gt;=VLOOKUP($A295,'2.2'!$D:$O,5,FALSE),"OK","NOK")),
         "")</f>
        <v/>
      </c>
      <c r="W295" s="1156" t="str">
        <f ca="1">IF(intern2!X131&gt;0,
        IF(W$166="X",
              IF(COUNTBLANK(INDIRECT(ADDRESS(ROW(W295),MATCH(W$167,$166:$166,0),1,1)&amp;":"&amp;ADDRESS(ROW(W295),COLUMN(W295)-1,1,1),TRUE))&gt;0,"",
                    IF(COUNTIF(INDIRECT(ADDRESS(ROW(W295),MATCH(W$167,$166:$166,0),1,1)&amp;":"&amp;ADDRESS(ROW(W295),COLUMN(W295)-1,1,1),TRUE),"OK")&gt;0,"OK","NOK")),
              IF(W$8&gt;=VLOOKUP($A295,'2.2'!$D:$O,5,FALSE),"OK","NOK")),
         "")</f>
        <v/>
      </c>
      <c r="X295" s="1156" t="str">
        <f ca="1">IF(intern2!Y131&gt;0,
        IF(X$166="X",
              IF(COUNTBLANK(INDIRECT(ADDRESS(ROW(X295),MATCH(X$167,$166:$166,0),1,1)&amp;":"&amp;ADDRESS(ROW(X295),COLUMN(X295)-1,1,1),TRUE))&gt;0,"",
                    IF(COUNTIF(INDIRECT(ADDRESS(ROW(X295),MATCH(X$167,$166:$166,0),1,1)&amp;":"&amp;ADDRESS(ROW(X295),COLUMN(X295)-1,1,1),TRUE),"OK")&gt;0,"OK","NOK")),
              IF(X$8&gt;=VLOOKUP($A295,'2.2'!$D:$O,5,FALSE),"OK","NOK")),
         "")</f>
        <v/>
      </c>
      <c r="Y295" s="1170" t="str">
        <f ca="1">IF(intern2!Z131&gt;0,
        IF(Y$166="X",
              IF(COUNTBLANK(INDIRECT(ADDRESS(ROW(Y295),MATCH(Y$167,$166:$166,0),1,1)&amp;":"&amp;ADDRESS(ROW(Y295),COLUMN(Y295)-1,1,1),TRUE))&gt;0,"",
                    IF(COUNTIF(INDIRECT(ADDRESS(ROW(Y295),MATCH(Y$167,$166:$166,0),1,1)&amp;":"&amp;ADDRESS(ROW(Y295),COLUMN(Y295)-1,1,1),TRUE),"OK")&gt;0,"OK","NOK")),
              IF(Y$8&gt;=VLOOKUP($A295,'2.2'!$D:$O,5,FALSE),"OK","NOK")),
         "")</f>
        <v/>
      </c>
      <c r="Z295" s="1269" t="str">
        <f ca="1">IF(intern2!AA131&gt;0,
        IF(Z$166="X",
              IF(COUNTBLANK(INDIRECT(ADDRESS(ROW(Z295),MATCH(Z$167,$166:$166,0),1,1)&amp;":"&amp;ADDRESS(ROW(Z295),COLUMN(Z295)-1,1,1),TRUE))&gt;0,"",
                    IF(COUNTIF(INDIRECT(ADDRESS(ROW(Z295),MATCH(Z$167,$166:$166,0),1,1)&amp;":"&amp;ADDRESS(ROW(Z295),COLUMN(Z295)-1,1,1),TRUE),"OK")&gt;0,"OK","NOK")),
              IF(Z$8&gt;=VLOOKUP($A295,'2.2'!$D:$O,5,FALSE),"OK","NOK")),
         "")</f>
        <v/>
      </c>
      <c r="AA295" s="1156" t="str">
        <f ca="1">IF(intern2!AB131&gt;0,
        IF(AA$166="X",
              IF(COUNTBLANK(INDIRECT(ADDRESS(ROW(AA295),MATCH(AA$167,$166:$166,0),1,1)&amp;":"&amp;ADDRESS(ROW(AA295),COLUMN(AA295)-1,1,1),TRUE))&gt;0,"",
                    IF(COUNTIF(INDIRECT(ADDRESS(ROW(AA295),MATCH(AA$167,$166:$166,0),1,1)&amp;":"&amp;ADDRESS(ROW(AA295),COLUMN(AA295)-1,1,1),TRUE),"OK")&gt;0,"OK","NOK")),
              IF(AA$8&gt;=VLOOKUP($A295,'2.2'!$D:$O,5,FALSE),"OK","NOK")),
         "")</f>
        <v/>
      </c>
      <c r="AB295" s="1156" t="str">
        <f ca="1">IF(intern2!AC131&gt;0,
        IF(AB$166="X",
              IF(COUNTBLANK(INDIRECT(ADDRESS(ROW(AB295),MATCH(AB$167,$166:$166,0),1,1)&amp;":"&amp;ADDRESS(ROW(AB295),COLUMN(AB295)-1,1,1),TRUE))&gt;0,"",
                    IF(COUNTIF(INDIRECT(ADDRESS(ROW(AB295),MATCH(AB$167,$166:$166,0),1,1)&amp;":"&amp;ADDRESS(ROW(AB295),COLUMN(AB295)-1,1,1),TRUE),"OK")&gt;0,"OK","NOK")),
              IF(AB$8&gt;=VLOOKUP($A295,'2.2'!$D:$O,5,FALSE),"OK","NOK")),
         "")</f>
        <v/>
      </c>
      <c r="AC295" s="1156" t="str">
        <f ca="1">IF(intern2!AD131&gt;0,
        IF(AC$166="X",
              IF(COUNTBLANK(INDIRECT(ADDRESS(ROW(AC295),MATCH(AC$167,$166:$166,0),1,1)&amp;":"&amp;ADDRESS(ROW(AC295),COLUMN(AC295)-1,1,1),TRUE))&gt;0,"",
                    IF(COUNTIF(INDIRECT(ADDRESS(ROW(AC295),MATCH(AC$167,$166:$166,0),1,1)&amp;":"&amp;ADDRESS(ROW(AC295),COLUMN(AC295)-1,1,1),TRUE),"OK")&gt;0,"OK","NOK")),
              IF(AC$8&gt;=VLOOKUP($A295,'2.2'!$D:$O,5,FALSE),"OK","NOK")),
         "")</f>
        <v/>
      </c>
      <c r="AD295" s="1156" t="str">
        <f ca="1">IF(intern2!AE131&gt;0,
        IF(AD$166="X",
              IF(COUNTBLANK(INDIRECT(ADDRESS(ROW(AD295),MATCH(AD$167,$166:$166,0),1,1)&amp;":"&amp;ADDRESS(ROW(AD295),COLUMN(AD295)-1,1,1),TRUE))&gt;0,"",
                    IF(COUNTIF(INDIRECT(ADDRESS(ROW(AD295),MATCH(AD$167,$166:$166,0),1,1)&amp;":"&amp;ADDRESS(ROW(AD295),COLUMN(AD295)-1,1,1),TRUE),"OK")&gt;0,"OK","NOK")),
              IF(AD$8&gt;=VLOOKUP($A295,'2.2'!$D:$O,5,FALSE),"OK","NOK")),
         "")</f>
        <v/>
      </c>
      <c r="AE295" s="1160" t="str">
        <f ca="1">IF(intern2!AF131&gt;0,
        IF(AE$166="X",
              IF(COUNTBLANK(INDIRECT(ADDRESS(ROW(AE295),MATCH(AE$167,$166:$166,0),1,1)&amp;":"&amp;ADDRESS(ROW(AE295),COLUMN(AE295)-1,1,1),TRUE))&gt;0,"",
                    IF(COUNTIF(INDIRECT(ADDRESS(ROW(AE295),MATCH(AE$167,$166:$166,0),1,1)&amp;":"&amp;ADDRESS(ROW(AE295),COLUMN(AE295)-1,1,1),TRUE),"OK")&gt;0,"OK","NOK")),
              IF(AE$8&gt;=VLOOKUP($A295,'2.2'!$D:$O,5,FALSE),"OK","NOK")),
         "")</f>
        <v/>
      </c>
      <c r="AF295" s="1269" t="str">
        <f ca="1">IF(intern2!AG131&gt;0,
        IF(AF$166="X",
              IF(COUNTBLANK(INDIRECT(ADDRESS(ROW(AF295),MATCH(AF$167,$166:$166,0),1,1)&amp;":"&amp;ADDRESS(ROW(AF295),COLUMN(AF295)-1,1,1),TRUE))&gt;0,"",
                    IF(COUNTIF(INDIRECT(ADDRESS(ROW(AF295),MATCH(AF$167,$166:$166,0),1,1)&amp;":"&amp;ADDRESS(ROW(AF295),COLUMN(AF295)-1,1,1),TRUE),"OK")&gt;0,"OK","NOK")),
              IF(AF$8&gt;=VLOOKUP($A295,'2.2'!$D:$O,5,FALSE),"OK","NOK")),
         "")</f>
        <v/>
      </c>
      <c r="AG295" s="1160" t="str">
        <f ca="1">IF(intern2!AH131&gt;0,
        IF(AG$166="X",
              IF(COUNTBLANK(INDIRECT(ADDRESS(ROW(AG295),MATCH(AG$167,$166:$166,0),1,1)&amp;":"&amp;ADDRESS(ROW(AG295),COLUMN(AG295)-1,1,1),TRUE))&gt;0,"",
                    IF(COUNTIF(INDIRECT(ADDRESS(ROW(AG295),MATCH(AG$167,$166:$166,0),1,1)&amp;":"&amp;ADDRESS(ROW(AG295),COLUMN(AG295)-1,1,1),TRUE),"OK")&gt;0,"OK","NOK")),
              IF(AG$8&gt;=VLOOKUP($A295,'2.2'!$D:$O,5,FALSE),"OK","NOK")),
         "")</f>
        <v/>
      </c>
      <c r="AH295" s="1160" t="str">
        <f ca="1">IF(intern2!AI131&gt;0,
        IF(AH$166="X",
              IF(COUNTBLANK(INDIRECT(ADDRESS(ROW(AH295),MATCH(AH$167,$166:$166,0),1,1)&amp;":"&amp;ADDRESS(ROW(AH295),COLUMN(AH295)-1,1,1),TRUE))&gt;0,"",
                    IF(COUNTIF(INDIRECT(ADDRESS(ROW(AH295),MATCH(AH$167,$166:$166,0),1,1)&amp;":"&amp;ADDRESS(ROW(AH295),COLUMN(AH295)-1,1,1),TRUE),"OK")&gt;0,"OK","NOK")),
              IF(AH$8&gt;=VLOOKUP($A295,'2.2'!$D:$O,5,FALSE),"OK","NOK")),
         "")</f>
        <v/>
      </c>
      <c r="AI295" s="1156" t="str">
        <f ca="1">IF(intern2!AJ131&gt;0,
        IF(AI$166="X",
              IF(COUNTBLANK(INDIRECT(ADDRESS(ROW(AI295),MATCH(AI$167,$166:$166,0),1,1)&amp;":"&amp;ADDRESS(ROW(AI295),COLUMN(AI295)-1,1,1),TRUE))&gt;0,"",
                    IF(COUNTIF(INDIRECT(ADDRESS(ROW(AI295),MATCH(AI$167,$166:$166,0),1,1)&amp;":"&amp;ADDRESS(ROW(AI295),COLUMN(AI295)-1,1,1),TRUE),"OK")&gt;0,"OK","NOK")),
              IF(AI$8&gt;=VLOOKUP($A295,'2.2'!$D:$O,5,FALSE),"OK","NOK")),
         "")</f>
        <v/>
      </c>
      <c r="AJ295" s="1156" t="str">
        <f ca="1">IF(intern2!AK131&gt;0,
        IF(AJ$166="X",
              IF(COUNTBLANK(INDIRECT(ADDRESS(ROW(AJ295),MATCH(AJ$167,$166:$166,0),1,1)&amp;":"&amp;ADDRESS(ROW(AJ295),COLUMN(AJ295)-1,1,1),TRUE))&gt;0,"",
                    IF(COUNTIF(INDIRECT(ADDRESS(ROW(AJ295),MATCH(AJ$167,$166:$166,0),1,1)&amp;":"&amp;ADDRESS(ROW(AJ295),COLUMN(AJ295)-1,1,1),TRUE),"OK")&gt;0,"OK","NOK")),
              IF(AJ$8&gt;=VLOOKUP($A295,'2.2'!$D:$O,5,FALSE),"OK","NOK")),
         "")</f>
        <v/>
      </c>
      <c r="AK295" s="1156" t="str">
        <f ca="1">IF(intern2!AL131&gt;0,
        IF(AK$166="X",
              IF(COUNTBLANK(INDIRECT(ADDRESS(ROW(AK295),MATCH(AK$167,$166:$166,0),1,1)&amp;":"&amp;ADDRESS(ROW(AK295),COLUMN(AK295)-1,1,1),TRUE))&gt;0,"",
                    IF(COUNTIF(INDIRECT(ADDRESS(ROW(AK295),MATCH(AK$167,$166:$166,0),1,1)&amp;":"&amp;ADDRESS(ROW(AK295),COLUMN(AK295)-1,1,1),TRUE),"OK")&gt;0,"OK","NOK")),
              IF(AK$8&gt;=VLOOKUP($A295,'2.2'!$D:$O,5,FALSE),"OK","NOK")),
         "")</f>
        <v/>
      </c>
      <c r="AL295" s="1156" t="str">
        <f ca="1">IF(intern2!AM131&gt;0,
        IF(AL$166="X",
              IF(COUNTBLANK(INDIRECT(ADDRESS(ROW(AL295),MATCH(AL$167,$166:$166,0),1,1)&amp;":"&amp;ADDRESS(ROW(AL295),COLUMN(AL295)-1,1,1),TRUE))&gt;0,"",
                    IF(COUNTIF(INDIRECT(ADDRESS(ROW(AL295),MATCH(AL$167,$166:$166,0),1,1)&amp;":"&amp;ADDRESS(ROW(AL295),COLUMN(AL295)-1,1,1),TRUE),"OK")&gt;0,"OK","NOK")),
              IF(AL$8&gt;=VLOOKUP($A295,'2.2'!$D:$O,5,FALSE),"OK","NOK")),
         "")</f>
        <v/>
      </c>
      <c r="AM295" s="1269" t="str">
        <f ca="1">IF(intern2!AN131&gt;0,
        IF(AM$166="X",
              IF(COUNTBLANK(INDIRECT(ADDRESS(ROW(AM295),MATCH(AM$167,$166:$166,0),1,1)&amp;":"&amp;ADDRESS(ROW(AM295),COLUMN(AM295)-1,1,1),TRUE))&gt;0,"",
                    IF(COUNTIF(INDIRECT(ADDRESS(ROW(AM295),MATCH(AM$167,$166:$166,0),1,1)&amp;":"&amp;ADDRESS(ROW(AM295),COLUMN(AM295)-1,1,1),TRUE),"OK")&gt;0,"OK","NOK")),
              IF(AM$8&gt;=VLOOKUP($A295,'2.2'!$D:$O,5,FALSE),"OK","NOK")),
         "")</f>
        <v/>
      </c>
      <c r="AN295" s="1170" t="str">
        <f ca="1">IF(intern2!AO131&gt;0,
        IF(AN$166="X",
              IF(COUNTBLANK(INDIRECT(ADDRESS(ROW(AN295),MATCH(AN$167,$166:$166,0),1,1)&amp;":"&amp;ADDRESS(ROW(AN295),COLUMN(AN295)-1,1,1),TRUE))&gt;0,"",
                    IF(COUNTIF(INDIRECT(ADDRESS(ROW(AN295),MATCH(AN$167,$166:$166,0),1,1)&amp;":"&amp;ADDRESS(ROW(AN295),COLUMN(AN295)-1,1,1),TRUE),"OK")&gt;0,"OK","NOK")),
              IF(AN$8&gt;=VLOOKUP($A295,'2.2'!$D:$O,5,FALSE),"OK","NOK")),
         "")</f>
        <v/>
      </c>
      <c r="AO295" s="1156" t="str">
        <f ca="1">IF(intern2!AP131&gt;0,
        IF(AO$166="X",
              IF(COUNTBLANK(INDIRECT(ADDRESS(ROW(AO295),MATCH(AO$167,$166:$166,0),1,1)&amp;":"&amp;ADDRESS(ROW(AO295),COLUMN(AO295)-1,1,1),TRUE))&gt;0,"",
                    IF(COUNTIF(INDIRECT(ADDRESS(ROW(AO295),MATCH(AO$167,$166:$166,0),1,1)&amp;":"&amp;ADDRESS(ROW(AO295),COLUMN(AO295)-1,1,1),TRUE),"OK")&gt;0,"OK","NOK")),
              IF(AO$8&gt;=VLOOKUP($A295,'2.2'!$D:$O,5,FALSE),"OK","NOK")),
         "")</f>
        <v/>
      </c>
      <c r="AP295" s="1156" t="str">
        <f ca="1">IF(intern2!AQ131&gt;0,
        IF(AP$166="X",
              IF(COUNTBLANK(INDIRECT(ADDRESS(ROW(AP295),MATCH(AP$167,$166:$166,0),1,1)&amp;":"&amp;ADDRESS(ROW(AP295),COLUMN(AP295)-1,1,1),TRUE))&gt;0,"",
                    IF(COUNTIF(INDIRECT(ADDRESS(ROW(AP295),MATCH(AP$167,$166:$166,0),1,1)&amp;":"&amp;ADDRESS(ROW(AP295),COLUMN(AP295)-1,1,1),TRUE),"OK")&gt;0,"OK","NOK")),
              IF(AP$8&gt;=VLOOKUP($A295,'2.2'!$D:$O,5,FALSE),"OK","NOK")),
         "")</f>
        <v/>
      </c>
      <c r="AQ295" s="1269" t="str">
        <f ca="1">IF(intern2!AR131&gt;0,
        IF(AQ$166="X",
              IF(COUNTBLANK(INDIRECT(ADDRESS(ROW(AQ295),MATCH(AQ$167,$166:$166,0),1,1)&amp;":"&amp;ADDRESS(ROW(AQ295),COLUMN(AQ295)-1,1,1),TRUE))&gt;0,"",
                    IF(COUNTIF(INDIRECT(ADDRESS(ROW(AQ295),MATCH(AQ$167,$166:$166,0),1,1)&amp;":"&amp;ADDRESS(ROW(AQ295),COLUMN(AQ295)-1,1,1),TRUE),"OK")&gt;0,"OK","NOK")),
              IF(AQ$8&gt;=VLOOKUP($A295,'2.2'!$D:$O,5,FALSE),"OK","NOK")),
         "")</f>
        <v/>
      </c>
      <c r="AR295" s="1156" t="str">
        <f ca="1">IF(intern2!AS131&gt;0,
        IF(AR$166="X",
              IF(COUNTBLANK(INDIRECT(ADDRESS(ROW(AR295),MATCH(AR$167,$166:$166,0),1,1)&amp;":"&amp;ADDRESS(ROW(AR295),COLUMN(AR295)-1,1,1),TRUE))&gt;0,"",
                    IF(COUNTIF(INDIRECT(ADDRESS(ROW(AR295),MATCH(AR$167,$166:$166,0),1,1)&amp;":"&amp;ADDRESS(ROW(AR295),COLUMN(AR295)-1,1,1),TRUE),"OK")&gt;0,"OK","NOK")),
              IF(AR$8&gt;=VLOOKUP($A295,'2.2'!$D:$O,5,FALSE),"OK","NOK")),
         "")</f>
        <v/>
      </c>
      <c r="AS295" s="1156" t="str">
        <f ca="1">IF(intern2!AT131&gt;0,
        IF(AS$166="X",
              IF(COUNTBLANK(INDIRECT(ADDRESS(ROW(AS295),MATCH(AS$167,$166:$166,0),1,1)&amp;":"&amp;ADDRESS(ROW(AS295),COLUMN(AS295)-1,1,1),TRUE))&gt;0,"",
                    IF(COUNTIF(INDIRECT(ADDRESS(ROW(AS295),MATCH(AS$167,$166:$166,0),1,1)&amp;":"&amp;ADDRESS(ROW(AS295),COLUMN(AS295)-1,1,1),TRUE),"OK")&gt;0,"OK","NOK")),
              IF(AS$8&gt;=VLOOKUP($A295,'2.2'!$D:$O,5,FALSE),"OK","NOK")),
         "")</f>
        <v/>
      </c>
      <c r="AT295" s="1269" t="str">
        <f ca="1">IF(intern2!AU131&gt;0,
        IF(AT$166="X",
              IF(COUNTBLANK(INDIRECT(ADDRESS(ROW(AT295),MATCH(AT$167,$166:$166,0),1,1)&amp;":"&amp;ADDRESS(ROW(AT295),COLUMN(AT295)-1,1,1),TRUE))&gt;0,"",
                    IF(COUNTIF(INDIRECT(ADDRESS(ROW(AT295),MATCH(AT$167,$166:$166,0),1,1)&amp;":"&amp;ADDRESS(ROW(AT295),COLUMN(AT295)-1,1,1),TRUE),"OK")&gt;0,"OK","NOK")),
              IF(AT$8&gt;=VLOOKUP($A295,'2.2'!$D:$O,5,FALSE),"OK","NOK")),
         "")</f>
        <v/>
      </c>
      <c r="AU295" s="1156" t="str">
        <f ca="1">IF(intern2!AV131&gt;0,
        IF(AU$166="X",
              IF(COUNTBLANK(INDIRECT(ADDRESS(ROW(AU295),MATCH(AU$167,$166:$166,0),1,1)&amp;":"&amp;ADDRESS(ROW(AU295),COLUMN(AU295)-1,1,1),TRUE))&gt;0,"",
                    IF(COUNTIF(INDIRECT(ADDRESS(ROW(AU295),MATCH(AU$167,$166:$166,0),1,1)&amp;":"&amp;ADDRESS(ROW(AU295),COLUMN(AU295)-1,1,1),TRUE),"OK")&gt;0,"OK","NOK")),
              IF(AU$8&gt;=VLOOKUP($A295,'2.2'!$D:$O,5,FALSE),"OK","NOK")),
         "")</f>
        <v/>
      </c>
      <c r="AV295" s="1156" t="str">
        <f ca="1">IF(intern2!AW131&gt;0,
        IF(AV$166="X",
              IF(COUNTBLANK(INDIRECT(ADDRESS(ROW(AV295),MATCH(AV$167,$166:$166,0),1,1)&amp;":"&amp;ADDRESS(ROW(AV295),COLUMN(AV295)-1,1,1),TRUE))&gt;0,"",
                    IF(COUNTIF(INDIRECT(ADDRESS(ROW(AV295),MATCH(AV$167,$166:$166,0),1,1)&amp;":"&amp;ADDRESS(ROW(AV295),COLUMN(AV295)-1,1,1),TRUE),"OK")&gt;0,"OK","NOK")),
              IF(AV$8&gt;=VLOOKUP($A295,'2.2'!$D:$O,5,FALSE),"OK","NOK")),
         "")</f>
        <v/>
      </c>
      <c r="AW295" s="1156" t="str">
        <f ca="1">IF(intern2!AX131&gt;0,
        IF(AW$166="X",
              IF(COUNTBLANK(INDIRECT(ADDRESS(ROW(AW295),MATCH(AW$167,$166:$166,0),1,1)&amp;":"&amp;ADDRESS(ROW(AW295),COLUMN(AW295)-1,1,1),TRUE))&gt;0,"",
                    IF(COUNTIF(INDIRECT(ADDRESS(ROW(AW295),MATCH(AW$167,$166:$166,0),1,1)&amp;":"&amp;ADDRESS(ROW(AW295),COLUMN(AW295)-1,1,1),TRUE),"OK")&gt;0,"OK","NOK")),
              IF(AW$8&gt;=VLOOKUP($A295,'2.2'!$D:$O,5,FALSE),"OK","NOK")),
         "")</f>
        <v/>
      </c>
      <c r="AX295" s="1156" t="str">
        <f ca="1">IF(intern2!AY131&gt;0,
        IF(AX$166="X",
              IF(COUNTBLANK(INDIRECT(ADDRESS(ROW(AX295),MATCH(AX$167,$166:$166,0),1,1)&amp;":"&amp;ADDRESS(ROW(AX295),COLUMN(AX295)-1,1,1),TRUE))&gt;0,"",
                    IF(COUNTIF(INDIRECT(ADDRESS(ROW(AX295),MATCH(AX$167,$166:$166,0),1,1)&amp;":"&amp;ADDRESS(ROW(AX295),COLUMN(AX295)-1,1,1),TRUE),"OK")&gt;0,"OK","NOK")),
              IF(AX$8&gt;=VLOOKUP($A295,'2.2'!$D:$O,5,FALSE),"OK","NOK")),
         "")</f>
        <v/>
      </c>
      <c r="AY295" s="1156" t="str">
        <f ca="1">IF(intern2!AZ131&gt;0,
        IF(AY$166="X",
              IF(COUNTBLANK(INDIRECT(ADDRESS(ROW(AY295),MATCH(AY$167,$166:$166,0),1,1)&amp;":"&amp;ADDRESS(ROW(AY295),COLUMN(AY295)-1,1,1),TRUE))&gt;0,"",
                    IF(COUNTIF(INDIRECT(ADDRESS(ROW(AY295),MATCH(AY$167,$166:$166,0),1,1)&amp;":"&amp;ADDRESS(ROW(AY295),COLUMN(AY295)-1,1,1),TRUE),"OK")&gt;0,"OK","NOK")),
              IF(AY$8&gt;=VLOOKUP($A295,'2.2'!$D:$O,5,FALSE),"OK","NOK")),
         "")</f>
        <v/>
      </c>
      <c r="AZ295" s="1269" t="str">
        <f ca="1">IF(intern2!BA131&gt;0,
        IF(AZ$166="X",
              IF(COUNTBLANK(INDIRECT(ADDRESS(ROW(AZ295),MATCH(AZ$167,$166:$166,0),1,1)&amp;":"&amp;ADDRESS(ROW(AZ295),COLUMN(AZ295)-1,1,1),TRUE))&gt;0,"",
                    IF(COUNTIF(INDIRECT(ADDRESS(ROW(AZ295),MATCH(AZ$167,$166:$166,0),1,1)&amp;":"&amp;ADDRESS(ROW(AZ295),COLUMN(AZ295)-1,1,1),TRUE),"OK")&gt;0,"OK","NOK")),
              IF(AZ$8&gt;=VLOOKUP($A295,'2.2'!$D:$O,5,FALSE),"OK","NOK")),
         "")</f>
        <v/>
      </c>
      <c r="BA295" s="1156" t="str">
        <f ca="1">IF(intern2!BB131&gt;0,
        IF(BA$166="X",
              IF(COUNTBLANK(INDIRECT(ADDRESS(ROW(BA295),MATCH(BA$167,$166:$166,0),1,1)&amp;":"&amp;ADDRESS(ROW(BA295),COLUMN(BA295)-1,1,1),TRUE))&gt;0,"",
                    IF(COUNTIF(INDIRECT(ADDRESS(ROW(BA295),MATCH(BA$167,$166:$166,0),1,1)&amp;":"&amp;ADDRESS(ROW(BA295),COLUMN(BA295)-1,1,1),TRUE),"OK")&gt;0,"OK","NOK")),
              IF(BA$8&gt;=VLOOKUP($A295,'2.2'!$D:$O,5,FALSE),"OK","NOK")),
         "")</f>
        <v/>
      </c>
      <c r="BB295" s="1156" t="str">
        <f ca="1">IF(intern2!BC131&gt;0,
        IF(BB$166="X",
              IF(COUNTBLANK(INDIRECT(ADDRESS(ROW(BB295),MATCH(BB$167,$166:$166,0),1,1)&amp;":"&amp;ADDRESS(ROW(BB295),COLUMN(BB295)-1,1,1),TRUE))&gt;0,"",
                    IF(COUNTIF(INDIRECT(ADDRESS(ROW(BB295),MATCH(BB$167,$166:$166,0),1,1)&amp;":"&amp;ADDRESS(ROW(BB295),COLUMN(BB295)-1,1,1),TRUE),"OK")&gt;0,"OK","NOK")),
              IF(BB$8&gt;=VLOOKUP($A295,'2.2'!$D:$O,5,FALSE),"OK","NOK")),
         "")</f>
        <v/>
      </c>
      <c r="BC295" s="1156" t="str">
        <f ca="1">IF(intern2!BD131&gt;0,
        IF(BC$166="X",
              IF(COUNTBLANK(INDIRECT(ADDRESS(ROW(BC295),MATCH(BC$167,$166:$166,0),1,1)&amp;":"&amp;ADDRESS(ROW(BC295),COLUMN(BC295)-1,1,1),TRUE))&gt;0,"",
                    IF(COUNTIF(INDIRECT(ADDRESS(ROW(BC295),MATCH(BC$167,$166:$166,0),1,1)&amp;":"&amp;ADDRESS(ROW(BC295),COLUMN(BC295)-1,1,1),TRUE),"OK")&gt;0,"OK","NOK")),
              IF(BC$8&gt;=VLOOKUP($A295,'2.2'!$D:$O,5,FALSE),"OK","NOK")),
         "")</f>
        <v/>
      </c>
      <c r="BD295" s="1156" t="str">
        <f ca="1">IF(intern2!BE131&gt;0,
        IF(BD$166="X",
              IF(COUNTBLANK(INDIRECT(ADDRESS(ROW(BD295),MATCH(BD$167,$166:$166,0),1,1)&amp;":"&amp;ADDRESS(ROW(BD295),COLUMN(BD295)-1,1,1),TRUE))&gt;0,"",
                    IF(COUNTIF(INDIRECT(ADDRESS(ROW(BD295),MATCH(BD$167,$166:$166,0),1,1)&amp;":"&amp;ADDRESS(ROW(BD295),COLUMN(BD295)-1,1,1),TRUE),"OK")&gt;0,"OK","NOK")),
              IF(BD$8&gt;=VLOOKUP($A295,'2.2'!$D:$O,5,FALSE),"OK","NOK")),
         "")</f>
        <v/>
      </c>
      <c r="BE295" s="1156" t="str">
        <f ca="1">IF(intern2!BF131&gt;0,
        IF(BE$166="X",
              IF(COUNTBLANK(INDIRECT(ADDRESS(ROW(BE295),MATCH(BE$167,$166:$166,0),1,1)&amp;":"&amp;ADDRESS(ROW(BE295),COLUMN(BE295)-1,1,1),TRUE))&gt;0,"",
                    IF(COUNTIF(INDIRECT(ADDRESS(ROW(BE295),MATCH(BE$167,$166:$166,0),1,1)&amp;":"&amp;ADDRESS(ROW(BE295),COLUMN(BE295)-1,1,1),TRUE),"OK")&gt;0,"OK","NOK")),
              IF(BE$8&gt;=VLOOKUP($A295,'2.2'!$D:$O,5,FALSE),"OK","NOK")),
         "")</f>
        <v/>
      </c>
      <c r="BF295" s="1170" t="str">
        <f ca="1">IF(intern2!BG131&gt;0,
        IF(BF$166="X",
              IF(COUNTBLANK(INDIRECT(ADDRESS(ROW(BF295),MATCH(BF$167,$166:$166,0),1,1)&amp;":"&amp;ADDRESS(ROW(BF295),COLUMN(BF295)-1,1,1),TRUE))&gt;0,"",
                    IF(COUNTIF(INDIRECT(ADDRESS(ROW(BF295),MATCH(BF$167,$166:$166,0),1,1)&amp;":"&amp;ADDRESS(ROW(BF295),COLUMN(BF295)-1,1,1),TRUE),"OK")&gt;0,"OK","NOK")),
              IF(BF$8&gt;=VLOOKUP($A295,'2.2'!$D:$O,5,FALSE),"OK","NOK")),
         "")</f>
        <v/>
      </c>
      <c r="BG295" s="1269" t="str">
        <f ca="1">IF(intern2!BH131&gt;0,
        IF(BG$166="X",
              IF(COUNTBLANK(INDIRECT(ADDRESS(ROW(BG295),MATCH(BG$167,$166:$166,0),1,1)&amp;":"&amp;ADDRESS(ROW(BG295),COLUMN(BG295)-1,1,1),TRUE))&gt;0,"",
                    IF(COUNTIF(INDIRECT(ADDRESS(ROW(BG295),MATCH(BG$167,$166:$166,0),1,1)&amp;":"&amp;ADDRESS(ROW(BG295),COLUMN(BG295)-1,1,1),TRUE),"OK")&gt;0,"OK","NOK")),
              IF(BG$8&gt;=VLOOKUP($A295,'2.2'!$D:$O,5,FALSE),"OK","NOK")),
         "")</f>
        <v/>
      </c>
      <c r="BH295" s="1176" t="str">
        <f t="shared" ca="1" si="77"/>
        <v>OK</v>
      </c>
      <c r="BI295" s="1176"/>
    </row>
    <row r="296" spans="1:61" ht="39.6" x14ac:dyDescent="0.25">
      <c r="A296" s="716" t="str">
        <f t="shared" ref="A296:B296" si="140">+A136</f>
        <v>GEB1</v>
      </c>
      <c r="B296" s="1157" t="str">
        <f t="shared" si="140"/>
        <v>Assistenza di base in ostetricia (dalla 35 0/7 settimana di gestazione e peso ≥2000g)</v>
      </c>
      <c r="C296" s="1156" t="str">
        <f ca="1">IF(intern2!D132&gt;0,
        IF(C$166="X",
              IF(COUNTBLANK(INDIRECT(ADDRESS(ROW(C296),MATCH(C$167,$166:$166,0),1,1)&amp;":"&amp;ADDRESS(ROW(C296),COLUMN(C296)-1,1,1),TRUE))&gt;0,"",
                    IF(COUNTIF(INDIRECT(ADDRESS(ROW(C296),MATCH(C$167,$166:$166,0),1,1)&amp;":"&amp;ADDRESS(ROW(C296),COLUMN(C296)-1,1,1),TRUE),"OK")&gt;0,"OK","NOK")),
              IF(C$8&gt;=VLOOKUP($A296,'2.2'!$D:$O,5,FALSE),"OK","NOK")),
         "")</f>
        <v/>
      </c>
      <c r="D296" s="1156" t="str">
        <f ca="1">IF(intern2!E132&gt;0,
        IF(D$166="X",
              IF(COUNTBLANK(INDIRECT(ADDRESS(ROW(D296),MATCH(D$167,$166:$166,0),1,1)&amp;":"&amp;ADDRESS(ROW(D296),COLUMN(D296)-1,1,1),TRUE))&gt;0,"",
                    IF(COUNTIF(INDIRECT(ADDRESS(ROW(D296),MATCH(D$167,$166:$166,0),1,1)&amp;":"&amp;ADDRESS(ROW(D296),COLUMN(D296)-1,1,1),TRUE),"OK")&gt;0,"OK","NOK")),
              IF(D$8&gt;=VLOOKUP($A296,'2.2'!$D:$O,5,FALSE),"OK","NOK")),
         "")</f>
        <v/>
      </c>
      <c r="E296" s="1156" t="str">
        <f ca="1">IF(intern2!F132&gt;0,
        IF(E$166="X",
              IF(COUNTBLANK(INDIRECT(ADDRESS(ROW(E296),MATCH(E$167,$166:$166,0),1,1)&amp;":"&amp;ADDRESS(ROW(E296),COLUMN(E296)-1,1,1),TRUE))&gt;0,"",
                    IF(COUNTIF(INDIRECT(ADDRESS(ROW(E296),MATCH(E$167,$166:$166,0),1,1)&amp;":"&amp;ADDRESS(ROW(E296),COLUMN(E296)-1,1,1),TRUE),"OK")&gt;0,"OK","NOK")),
              IF(E$8&gt;=VLOOKUP($A296,'2.2'!$D:$O,5,FALSE),"OK","NOK")),
         "")</f>
        <v/>
      </c>
      <c r="F296" s="1156" t="str">
        <f ca="1">IF(intern2!G132&gt;0,
        IF(F$166="X",
              IF(COUNTBLANK(INDIRECT(ADDRESS(ROW(F296),MATCH(F$167,$166:$166,0),1,1)&amp;":"&amp;ADDRESS(ROW(F296),COLUMN(F296)-1,1,1),TRUE))&gt;0,"",
                    IF(COUNTIF(INDIRECT(ADDRESS(ROW(F296),MATCH(F$167,$166:$166,0),1,1)&amp;":"&amp;ADDRESS(ROW(F296),COLUMN(F296)-1,1,1),TRUE),"OK")&gt;0,"OK","NOK")),
              IF(F$8&gt;=VLOOKUP($A296,'2.2'!$D:$O,5,FALSE),"OK","NOK")),
         "")</f>
        <v/>
      </c>
      <c r="G296" s="1156" t="str">
        <f ca="1">IF(intern2!H132&gt;0,
        IF(G$166="X",
              IF(COUNTBLANK(INDIRECT(ADDRESS(ROW(G296),MATCH(G$167,$166:$166,0),1,1)&amp;":"&amp;ADDRESS(ROW(G296),COLUMN(G296)-1,1,1),TRUE))&gt;0,"",
                    IF(COUNTIF(INDIRECT(ADDRESS(ROW(G296),MATCH(G$167,$166:$166,0),1,1)&amp;":"&amp;ADDRESS(ROW(G296),COLUMN(G296)-1,1,1),TRUE),"OK")&gt;0,"OK","NOK")),
              IF(G$8&gt;=VLOOKUP($A296,'2.2'!$D:$O,5,FALSE),"OK","NOK")),
         "")</f>
        <v/>
      </c>
      <c r="H296" s="1156" t="str">
        <f ca="1">IF(intern2!I132&gt;0,
        IF(H$166="X",
              IF(COUNTBLANK(INDIRECT(ADDRESS(ROW(H296),MATCH(H$167,$166:$166,0),1,1)&amp;":"&amp;ADDRESS(ROW(H296),COLUMN(H296)-1,1,1),TRUE))&gt;0,"",
                    IF(COUNTIF(INDIRECT(ADDRESS(ROW(H296),MATCH(H$167,$166:$166,0),1,1)&amp;":"&amp;ADDRESS(ROW(H296),COLUMN(H296)-1,1,1),TRUE),"OK")&gt;0,"OK","NOK")),
              IF(H$8&gt;=VLOOKUP($A296,'2.2'!$D:$O,5,FALSE),"OK","NOK")),
         "")</f>
        <v/>
      </c>
      <c r="I296" s="1269" t="str">
        <f ca="1">IF(intern2!J132&gt;0,
        IF(I$166="X",
              IF(COUNTBLANK(INDIRECT(ADDRESS(ROW(I296),MATCH(I$167,$166:$166,0),1,1)&amp;":"&amp;ADDRESS(ROW(I296),COLUMN(I296)-1,1,1),TRUE))&gt;0,"",
                    IF(COUNTIF(INDIRECT(ADDRESS(ROW(I296),MATCH(I$167,$166:$166,0),1,1)&amp;":"&amp;ADDRESS(ROW(I296),COLUMN(I296)-1,1,1),TRUE),"OK")&gt;0,"OK","NOK")),
              IF(I$8&gt;=VLOOKUP($A296,'2.2'!$D:$O,5,FALSE),"OK","NOK")),
         "")</f>
        <v/>
      </c>
      <c r="J296" s="1159" t="str">
        <f ca="1">IF(intern2!K132&gt;0,
        IF(J$166="X",
              IF(COUNTBLANK(INDIRECT(ADDRESS(ROW(J296),MATCH(J$167,$166:$166,0),1,1)&amp;":"&amp;ADDRESS(ROW(J296),COLUMN(J296)-1,1,1),TRUE))&gt;0,"",
                    IF(COUNTIF(INDIRECT(ADDRESS(ROW(J296),MATCH(J$167,$166:$166,0),1,1)&amp;":"&amp;ADDRESS(ROW(J296),COLUMN(J296)-1,1,1),TRUE),"OK")&gt;0,"OK","NOK")),
              IF(J$8&gt;=VLOOKUP($A296,'2.2'!$D:$O,5,FALSE),"OK","NOK")),
         "")</f>
        <v/>
      </c>
      <c r="K296" s="1156" t="str">
        <f ca="1">IF(intern2!L132&gt;0,
        IF(K$166="X",
              IF(COUNTBLANK(INDIRECT(ADDRESS(ROW(K296),MATCH(K$167,$166:$166,0),1,1)&amp;":"&amp;ADDRESS(ROW(K296),COLUMN(K296)-1,1,1),TRUE))&gt;0,"",
                    IF(COUNTIF(INDIRECT(ADDRESS(ROW(K296),MATCH(K$167,$166:$166,0),1,1)&amp;":"&amp;ADDRESS(ROW(K296),COLUMN(K296)-1,1,1),TRUE),"OK")&gt;0,"OK","NOK")),
              IF(K$8&gt;=VLOOKUP($A296,'2.2'!$D:$O,5,FALSE),"OK","NOK")),
         "")</f>
        <v/>
      </c>
      <c r="L296" s="1156" t="str">
        <f ca="1">IF(intern2!M132&gt;0,
        IF(L$166="X",
              IF(COUNTBLANK(INDIRECT(ADDRESS(ROW(L296),MATCH(L$167,$166:$166,0),1,1)&amp;":"&amp;ADDRESS(ROW(L296),COLUMN(L296)-1,1,1),TRUE))&gt;0,"",
                    IF(COUNTIF(INDIRECT(ADDRESS(ROW(L296),MATCH(L$167,$166:$166,0),1,1)&amp;":"&amp;ADDRESS(ROW(L296),COLUMN(L296)-1,1,1),TRUE),"OK")&gt;0,"OK","NOK")),
              IF(L$8&gt;=VLOOKUP($A296,'2.2'!$D:$O,5,FALSE),"OK","NOK")),
         "")</f>
        <v/>
      </c>
      <c r="M296" s="1156" t="str">
        <f ca="1">IF(intern2!N132&gt;0,
        IF(M$166="X",
              IF(COUNTBLANK(INDIRECT(ADDRESS(ROW(M296),MATCH(M$167,$166:$166,0),1,1)&amp;":"&amp;ADDRESS(ROW(M296),COLUMN(M296)-1,1,1),TRUE))&gt;0,"",
                    IF(COUNTIF(INDIRECT(ADDRESS(ROW(M296),MATCH(M$167,$166:$166,0),1,1)&amp;":"&amp;ADDRESS(ROW(M296),COLUMN(M296)-1,1,1),TRUE),"OK")&gt;0,"OK","NOK")),
              IF(M$8&gt;=VLOOKUP($A296,'2.2'!$D:$O,5,FALSE),"OK","NOK")),
         "")</f>
        <v/>
      </c>
      <c r="N296" s="1156" t="str">
        <f ca="1">IF(intern2!O132&gt;0,
        IF(N$166="X",
              IF(COUNTBLANK(INDIRECT(ADDRESS(ROW(N296),MATCH(N$167,$166:$166,0),1,1)&amp;":"&amp;ADDRESS(ROW(N296),COLUMN(N296)-1,1,1),TRUE))&gt;0,"",
                    IF(COUNTIF(INDIRECT(ADDRESS(ROW(N296),MATCH(N$167,$166:$166,0),1,1)&amp;":"&amp;ADDRESS(ROW(N296),COLUMN(N296)-1,1,1),TRUE),"OK")&gt;0,"OK","NOK")),
              IF(N$8&gt;=VLOOKUP($A296,'2.2'!$D:$O,5,FALSE),"OK","NOK")),
         "")</f>
        <v/>
      </c>
      <c r="O296" s="1156" t="str">
        <f ca="1">IF(intern2!P132&gt;0,
        IF(O$166="X",
              IF(COUNTBLANK(INDIRECT(ADDRESS(ROW(O296),MATCH(O$167,$166:$166,0),1,1)&amp;":"&amp;ADDRESS(ROW(O296),COLUMN(O296)-1,1,1),TRUE))&gt;0,"",
                    IF(COUNTIF(INDIRECT(ADDRESS(ROW(O296),MATCH(O$167,$166:$166,0),1,1)&amp;":"&amp;ADDRESS(ROW(O296),COLUMN(O296)-1,1,1),TRUE),"OK")&gt;0,"OK","NOK")),
              IF(O$8&gt;=VLOOKUP($A296,'2.2'!$D:$O,5,FALSE),"OK","NOK")),
         "")</f>
        <v/>
      </c>
      <c r="P296" s="1156" t="str">
        <f ca="1">IF(intern2!Q132&gt;0,
        IF(P$166="X",
              IF(COUNTBLANK(INDIRECT(ADDRESS(ROW(P296),MATCH(P$167,$166:$166,0),1,1)&amp;":"&amp;ADDRESS(ROW(P296),COLUMN(P296)-1,1,1),TRUE))&gt;0,"",
                    IF(COUNTIF(INDIRECT(ADDRESS(ROW(P296),MATCH(P$167,$166:$166,0),1,1)&amp;":"&amp;ADDRESS(ROW(P296),COLUMN(P296)-1,1,1),TRUE),"OK")&gt;0,"OK","NOK")),
              IF(P$8&gt;=VLOOKUP($A296,'2.2'!$D:$O,5,FALSE),"OK","NOK")),
         "")</f>
        <v/>
      </c>
      <c r="Q296" s="1156" t="str">
        <f ca="1">IF(intern2!R132&gt;0,
        IF(Q$166="X",
              IF(COUNTBLANK(INDIRECT(ADDRESS(ROW(Q296),MATCH(Q$167,$166:$166,0),1,1)&amp;":"&amp;ADDRESS(ROW(Q296),COLUMN(Q296)-1,1,1),TRUE))&gt;0,"",
                    IF(COUNTIF(INDIRECT(ADDRESS(ROW(Q296),MATCH(Q$167,$166:$166,0),1,1)&amp;":"&amp;ADDRESS(ROW(Q296),COLUMN(Q296)-1,1,1),TRUE),"OK")&gt;0,"OK","NOK")),
              IF(Q$8&gt;=VLOOKUP($A296,'2.2'!$D:$O,5,FALSE),"OK","NOK")),
         "")</f>
        <v/>
      </c>
      <c r="R296" s="1159" t="str">
        <f ca="1">IF(intern2!S132&gt;0,
        IF(R$166="X",
              IF(COUNTBLANK(INDIRECT(ADDRESS(ROW(R296),MATCH(R$167,$166:$166,0),1,1)&amp;":"&amp;ADDRESS(ROW(R296),COLUMN(R296)-1,1,1),TRUE))&gt;0,"",
                    IF(COUNTIF(INDIRECT(ADDRESS(ROW(R296),MATCH(R$167,$166:$166,0),1,1)&amp;":"&amp;ADDRESS(ROW(R296),COLUMN(R296)-1,1,1),TRUE),"OK")&gt;0,"OK","NOK")),
              IF(R$8&gt;=VLOOKUP($A296,'2.2'!$D:$O,5,FALSE),"OK","NOK")),
         "")</f>
        <v/>
      </c>
      <c r="S296" s="1159" t="str">
        <f ca="1">IF(intern2!T132&gt;0,
        IF(S$166="X",
              IF(COUNTBLANK(INDIRECT(ADDRESS(ROW(S296),MATCH(S$167,$166:$166,0),1,1)&amp;":"&amp;ADDRESS(ROW(S296),COLUMN(S296)-1,1,1),TRUE))&gt;0,"",
                    IF(COUNTIF(INDIRECT(ADDRESS(ROW(S296),MATCH(S$167,$166:$166,0),1,1)&amp;":"&amp;ADDRESS(ROW(S296),COLUMN(S296)-1,1,1),TRUE),"OK")&gt;0,"OK","NOK")),
              IF(S$8&gt;=VLOOKUP($A296,'2.2'!$D:$O,5,FALSE),"OK","NOK")),
         "")</f>
        <v/>
      </c>
      <c r="T296" s="1156" t="str">
        <f ca="1">IF(intern2!U132&gt;0,
        IF(T$166="X",
              IF(COUNTBLANK(INDIRECT(ADDRESS(ROW(T296),MATCH(T$167,$166:$166,0),1,1)&amp;":"&amp;ADDRESS(ROW(T296),COLUMN(T296)-1,1,1),TRUE))&gt;0,"",
                    IF(COUNTIF(INDIRECT(ADDRESS(ROW(T296),MATCH(T$167,$166:$166,0),1,1)&amp;":"&amp;ADDRESS(ROW(T296),COLUMN(T296)-1,1,1),TRUE),"OK")&gt;0,"OK","NOK")),
              IF(T$8&gt;=VLOOKUP($A296,'2.2'!$D:$O,5,FALSE),"OK","NOK")),
         "")</f>
        <v/>
      </c>
      <c r="U296" s="1156" t="str">
        <f ca="1">IF(intern2!V132&gt;0,
        IF(U$166="X",
              IF(COUNTBLANK(INDIRECT(ADDRESS(ROW(U296),MATCH(U$167,$166:$166,0),1,1)&amp;":"&amp;ADDRESS(ROW(U296),COLUMN(U296)-1,1,1),TRUE))&gt;0,"",
                    IF(COUNTIF(INDIRECT(ADDRESS(ROW(U296),MATCH(U$167,$166:$166,0),1,1)&amp;":"&amp;ADDRESS(ROW(U296),COLUMN(U296)-1,1,1),TRUE),"OK")&gt;0,"OK","NOK")),
              IF(U$8&gt;=VLOOKUP($A296,'2.2'!$D:$O,5,FALSE),"OK","NOK")),
         "")</f>
        <v/>
      </c>
      <c r="V296" s="1156" t="str">
        <f ca="1">IF(intern2!W132&gt;0,
        IF(V$166="X",
              IF(COUNTBLANK(INDIRECT(ADDRESS(ROW(V296),MATCH(V$167,$166:$166,0),1,1)&amp;":"&amp;ADDRESS(ROW(V296),COLUMN(V296)-1,1,1),TRUE))&gt;0,"",
                    IF(COUNTIF(INDIRECT(ADDRESS(ROW(V296),MATCH(V$167,$166:$166,0),1,1)&amp;":"&amp;ADDRESS(ROW(V296),COLUMN(V296)-1,1,1),TRUE),"OK")&gt;0,"OK","NOK")),
              IF(V$8&gt;=VLOOKUP($A296,'2.2'!$D:$O,5,FALSE),"OK","NOK")),
         "")</f>
        <v/>
      </c>
      <c r="W296" s="1156" t="str">
        <f ca="1">IF(intern2!X132&gt;0,
        IF(W$166="X",
              IF(COUNTBLANK(INDIRECT(ADDRESS(ROW(W296),MATCH(W$167,$166:$166,0),1,1)&amp;":"&amp;ADDRESS(ROW(W296),COLUMN(W296)-1,1,1),TRUE))&gt;0,"",
                    IF(COUNTIF(INDIRECT(ADDRESS(ROW(W296),MATCH(W$167,$166:$166,0),1,1)&amp;":"&amp;ADDRESS(ROW(W296),COLUMN(W296)-1,1,1),TRUE),"OK")&gt;0,"OK","NOK")),
              IF(W$8&gt;=VLOOKUP($A296,'2.2'!$D:$O,5,FALSE),"OK","NOK")),
         "")</f>
        <v>OK</v>
      </c>
      <c r="X296" s="1156" t="str">
        <f ca="1">IF(intern2!Y132&gt;0,
        IF(X$166="X",
              IF(COUNTBLANK(INDIRECT(ADDRESS(ROW(X296),MATCH(X$167,$166:$166,0),1,1)&amp;":"&amp;ADDRESS(ROW(X296),COLUMN(X296)-1,1,1),TRUE))&gt;0,"",
                    IF(COUNTIF(INDIRECT(ADDRESS(ROW(X296),MATCH(X$167,$166:$166,0),1,1)&amp;":"&amp;ADDRESS(ROW(X296),COLUMN(X296)-1,1,1),TRUE),"OK")&gt;0,"OK","NOK")),
              IF(X$8&gt;=VLOOKUP($A296,'2.2'!$D:$O,5,FALSE),"OK","NOK")),
         "")</f>
        <v>OK</v>
      </c>
      <c r="Y296" s="1170" t="str">
        <f ca="1">IF(intern2!Z132&gt;0,
        IF(Y$166="X",
              IF(COUNTBLANK(INDIRECT(ADDRESS(ROW(Y296),MATCH(Y$167,$166:$166,0),1,1)&amp;":"&amp;ADDRESS(ROW(Y296),COLUMN(Y296)-1,1,1),TRUE))&gt;0,"",
                    IF(COUNTIF(INDIRECT(ADDRESS(ROW(Y296),MATCH(Y$167,$166:$166,0),1,1)&amp;":"&amp;ADDRESS(ROW(Y296),COLUMN(Y296)-1,1,1),TRUE),"OK")&gt;0,"OK","NOK")),
              IF(Y$8&gt;=VLOOKUP($A296,'2.2'!$D:$O,5,FALSE),"OK","NOK")),
         "")</f>
        <v>OK</v>
      </c>
      <c r="Z296" s="1269" t="str">
        <f ca="1">IF(intern2!AA132&gt;0,
        IF(Z$166="X",
              IF(COUNTBLANK(INDIRECT(ADDRESS(ROW(Z296),MATCH(Z$167,$166:$166,0),1,1)&amp;":"&amp;ADDRESS(ROW(Z296),COLUMN(Z296)-1,1,1),TRUE))&gt;0,"",
                    IF(COUNTIF(INDIRECT(ADDRESS(ROW(Z296),MATCH(Z$167,$166:$166,0),1,1)&amp;":"&amp;ADDRESS(ROW(Z296),COLUMN(Z296)-1,1,1),TRUE),"OK")&gt;0,"OK","NOK")),
              IF(Z$8&gt;=VLOOKUP($A296,'2.2'!$D:$O,5,FALSE),"OK","NOK")),
         "")</f>
        <v>OK</v>
      </c>
      <c r="AA296" s="1156" t="str">
        <f ca="1">IF(intern2!AB132&gt;0,
        IF(AA$166="X",
              IF(COUNTBLANK(INDIRECT(ADDRESS(ROW(AA296),MATCH(AA$167,$166:$166,0),1,1)&amp;":"&amp;ADDRESS(ROW(AA296),COLUMN(AA296)-1,1,1),TRUE))&gt;0,"",
                    IF(COUNTIF(INDIRECT(ADDRESS(ROW(AA296),MATCH(AA$167,$166:$166,0),1,1)&amp;":"&amp;ADDRESS(ROW(AA296),COLUMN(AA296)-1,1,1),TRUE),"OK")&gt;0,"OK","NOK")),
              IF(AA$8&gt;=VLOOKUP($A296,'2.2'!$D:$O,5,FALSE),"OK","NOK")),
         "")</f>
        <v/>
      </c>
      <c r="AB296" s="1156" t="str">
        <f ca="1">IF(intern2!AC132&gt;0,
        IF(AB$166="X",
              IF(COUNTBLANK(INDIRECT(ADDRESS(ROW(AB296),MATCH(AB$167,$166:$166,0),1,1)&amp;":"&amp;ADDRESS(ROW(AB296),COLUMN(AB296)-1,1,1),TRUE))&gt;0,"",
                    IF(COUNTIF(INDIRECT(ADDRESS(ROW(AB296),MATCH(AB$167,$166:$166,0),1,1)&amp;":"&amp;ADDRESS(ROW(AB296),COLUMN(AB296)-1,1,1),TRUE),"OK")&gt;0,"OK","NOK")),
              IF(AB$8&gt;=VLOOKUP($A296,'2.2'!$D:$O,5,FALSE),"OK","NOK")),
         "")</f>
        <v/>
      </c>
      <c r="AC296" s="1156" t="str">
        <f ca="1">IF(intern2!AD132&gt;0,
        IF(AC$166="X",
              IF(COUNTBLANK(INDIRECT(ADDRESS(ROW(AC296),MATCH(AC$167,$166:$166,0),1,1)&amp;":"&amp;ADDRESS(ROW(AC296),COLUMN(AC296)-1,1,1),TRUE))&gt;0,"",
                    IF(COUNTIF(INDIRECT(ADDRESS(ROW(AC296),MATCH(AC$167,$166:$166,0),1,1)&amp;":"&amp;ADDRESS(ROW(AC296),COLUMN(AC296)-1,1,1),TRUE),"OK")&gt;0,"OK","NOK")),
              IF(AC$8&gt;=VLOOKUP($A296,'2.2'!$D:$O,5,FALSE),"OK","NOK")),
         "")</f>
        <v/>
      </c>
      <c r="AD296" s="1156" t="str">
        <f ca="1">IF(intern2!AE132&gt;0,
        IF(AD$166="X",
              IF(COUNTBLANK(INDIRECT(ADDRESS(ROW(AD296),MATCH(AD$167,$166:$166,0),1,1)&amp;":"&amp;ADDRESS(ROW(AD296),COLUMN(AD296)-1,1,1),TRUE))&gt;0,"",
                    IF(COUNTIF(INDIRECT(ADDRESS(ROW(AD296),MATCH(AD$167,$166:$166,0),1,1)&amp;":"&amp;ADDRESS(ROW(AD296),COLUMN(AD296)-1,1,1),TRUE),"OK")&gt;0,"OK","NOK")),
              IF(AD$8&gt;=VLOOKUP($A296,'2.2'!$D:$O,5,FALSE),"OK","NOK")),
         "")</f>
        <v/>
      </c>
      <c r="AE296" s="1160" t="str">
        <f ca="1">IF(intern2!AF132&gt;0,
        IF(AE$166="X",
              IF(COUNTBLANK(INDIRECT(ADDRESS(ROW(AE296),MATCH(AE$167,$166:$166,0),1,1)&amp;":"&amp;ADDRESS(ROW(AE296),COLUMN(AE296)-1,1,1),TRUE))&gt;0,"",
                    IF(COUNTIF(INDIRECT(ADDRESS(ROW(AE296),MATCH(AE$167,$166:$166,0),1,1)&amp;":"&amp;ADDRESS(ROW(AE296),COLUMN(AE296)-1,1,1),TRUE),"OK")&gt;0,"OK","NOK")),
              IF(AE$8&gt;=VLOOKUP($A296,'2.2'!$D:$O,5,FALSE),"OK","NOK")),
         "")</f>
        <v/>
      </c>
      <c r="AF296" s="1269" t="str">
        <f ca="1">IF(intern2!AG132&gt;0,
        IF(AF$166="X",
              IF(COUNTBLANK(INDIRECT(ADDRESS(ROW(AF296),MATCH(AF$167,$166:$166,0),1,1)&amp;":"&amp;ADDRESS(ROW(AF296),COLUMN(AF296)-1,1,1),TRUE))&gt;0,"",
                    IF(COUNTIF(INDIRECT(ADDRESS(ROW(AF296),MATCH(AF$167,$166:$166,0),1,1)&amp;":"&amp;ADDRESS(ROW(AF296),COLUMN(AF296)-1,1,1),TRUE),"OK")&gt;0,"OK","NOK")),
              IF(AF$8&gt;=VLOOKUP($A296,'2.2'!$D:$O,5,FALSE),"OK","NOK")),
         "")</f>
        <v/>
      </c>
      <c r="AG296" s="1160" t="str">
        <f ca="1">IF(intern2!AH132&gt;0,
        IF(AG$166="X",
              IF(COUNTBLANK(INDIRECT(ADDRESS(ROW(AG296),MATCH(AG$167,$166:$166,0),1,1)&amp;":"&amp;ADDRESS(ROW(AG296),COLUMN(AG296)-1,1,1),TRUE))&gt;0,"",
                    IF(COUNTIF(INDIRECT(ADDRESS(ROW(AG296),MATCH(AG$167,$166:$166,0),1,1)&amp;":"&amp;ADDRESS(ROW(AG296),COLUMN(AG296)-1,1,1),TRUE),"OK")&gt;0,"OK","NOK")),
              IF(AG$8&gt;=VLOOKUP($A296,'2.2'!$D:$O,5,FALSE),"OK","NOK")),
         "")</f>
        <v/>
      </c>
      <c r="AH296" s="1160" t="str">
        <f ca="1">IF(intern2!AI132&gt;0,
        IF(AH$166="X",
              IF(COUNTBLANK(INDIRECT(ADDRESS(ROW(AH296),MATCH(AH$167,$166:$166,0),1,1)&amp;":"&amp;ADDRESS(ROW(AH296),COLUMN(AH296)-1,1,1),TRUE))&gt;0,"",
                    IF(COUNTIF(INDIRECT(ADDRESS(ROW(AH296),MATCH(AH$167,$166:$166,0),1,1)&amp;":"&amp;ADDRESS(ROW(AH296),COLUMN(AH296)-1,1,1),TRUE),"OK")&gt;0,"OK","NOK")),
              IF(AH$8&gt;=VLOOKUP($A296,'2.2'!$D:$O,5,FALSE),"OK","NOK")),
         "")</f>
        <v/>
      </c>
      <c r="AI296" s="1156" t="str">
        <f ca="1">IF(intern2!AJ132&gt;0,
        IF(AI$166="X",
              IF(COUNTBLANK(INDIRECT(ADDRESS(ROW(AI296),MATCH(AI$167,$166:$166,0),1,1)&amp;":"&amp;ADDRESS(ROW(AI296),COLUMN(AI296)-1,1,1),TRUE))&gt;0,"",
                    IF(COUNTIF(INDIRECT(ADDRESS(ROW(AI296),MATCH(AI$167,$166:$166,0),1,1)&amp;":"&amp;ADDRESS(ROW(AI296),COLUMN(AI296)-1,1,1),TRUE),"OK")&gt;0,"OK","NOK")),
              IF(AI$8&gt;=VLOOKUP($A296,'2.2'!$D:$O,5,FALSE),"OK","NOK")),
         "")</f>
        <v/>
      </c>
      <c r="AJ296" s="1156" t="str">
        <f ca="1">IF(intern2!AK132&gt;0,
        IF(AJ$166="X",
              IF(COUNTBLANK(INDIRECT(ADDRESS(ROW(AJ296),MATCH(AJ$167,$166:$166,0),1,1)&amp;":"&amp;ADDRESS(ROW(AJ296),COLUMN(AJ296)-1,1,1),TRUE))&gt;0,"",
                    IF(COUNTIF(INDIRECT(ADDRESS(ROW(AJ296),MATCH(AJ$167,$166:$166,0),1,1)&amp;":"&amp;ADDRESS(ROW(AJ296),COLUMN(AJ296)-1,1,1),TRUE),"OK")&gt;0,"OK","NOK")),
              IF(AJ$8&gt;=VLOOKUP($A296,'2.2'!$D:$O,5,FALSE),"OK","NOK")),
         "")</f>
        <v/>
      </c>
      <c r="AK296" s="1156" t="str">
        <f ca="1">IF(intern2!AL132&gt;0,
        IF(AK$166="X",
              IF(COUNTBLANK(INDIRECT(ADDRESS(ROW(AK296),MATCH(AK$167,$166:$166,0),1,1)&amp;":"&amp;ADDRESS(ROW(AK296),COLUMN(AK296)-1,1,1),TRUE))&gt;0,"",
                    IF(COUNTIF(INDIRECT(ADDRESS(ROW(AK296),MATCH(AK$167,$166:$166,0),1,1)&amp;":"&amp;ADDRESS(ROW(AK296),COLUMN(AK296)-1,1,1),TRUE),"OK")&gt;0,"OK","NOK")),
              IF(AK$8&gt;=VLOOKUP($A296,'2.2'!$D:$O,5,FALSE),"OK","NOK")),
         "")</f>
        <v/>
      </c>
      <c r="AL296" s="1156" t="str">
        <f ca="1">IF(intern2!AM132&gt;0,
        IF(AL$166="X",
              IF(COUNTBLANK(INDIRECT(ADDRESS(ROW(AL296),MATCH(AL$167,$166:$166,0),1,1)&amp;":"&amp;ADDRESS(ROW(AL296),COLUMN(AL296)-1,1,1),TRUE))&gt;0,"",
                    IF(COUNTIF(INDIRECT(ADDRESS(ROW(AL296),MATCH(AL$167,$166:$166,0),1,1)&amp;":"&amp;ADDRESS(ROW(AL296),COLUMN(AL296)-1,1,1),TRUE),"OK")&gt;0,"OK","NOK")),
              IF(AL$8&gt;=VLOOKUP($A296,'2.2'!$D:$O,5,FALSE),"OK","NOK")),
         "")</f>
        <v/>
      </c>
      <c r="AM296" s="1269" t="str">
        <f ca="1">IF(intern2!AN132&gt;0,
        IF(AM$166="X",
              IF(COUNTBLANK(INDIRECT(ADDRESS(ROW(AM296),MATCH(AM$167,$166:$166,0),1,1)&amp;":"&amp;ADDRESS(ROW(AM296),COLUMN(AM296)-1,1,1),TRUE))&gt;0,"",
                    IF(COUNTIF(INDIRECT(ADDRESS(ROW(AM296),MATCH(AM$167,$166:$166,0),1,1)&amp;":"&amp;ADDRESS(ROW(AM296),COLUMN(AM296)-1,1,1),TRUE),"OK")&gt;0,"OK","NOK")),
              IF(AM$8&gt;=VLOOKUP($A296,'2.2'!$D:$O,5,FALSE),"OK","NOK")),
         "")</f>
        <v/>
      </c>
      <c r="AN296" s="1170" t="str">
        <f ca="1">IF(intern2!AO132&gt;0,
        IF(AN$166="X",
              IF(COUNTBLANK(INDIRECT(ADDRESS(ROW(AN296),MATCH(AN$167,$166:$166,0),1,1)&amp;":"&amp;ADDRESS(ROW(AN296),COLUMN(AN296)-1,1,1),TRUE))&gt;0,"",
                    IF(COUNTIF(INDIRECT(ADDRESS(ROW(AN296),MATCH(AN$167,$166:$166,0),1,1)&amp;":"&amp;ADDRESS(ROW(AN296),COLUMN(AN296)-1,1,1),TRUE),"OK")&gt;0,"OK","NOK")),
              IF(AN$8&gt;=VLOOKUP($A296,'2.2'!$D:$O,5,FALSE),"OK","NOK")),
         "")</f>
        <v/>
      </c>
      <c r="AO296" s="1156" t="str">
        <f ca="1">IF(intern2!AP132&gt;0,
        IF(AO$166="X",
              IF(COUNTBLANK(INDIRECT(ADDRESS(ROW(AO296),MATCH(AO$167,$166:$166,0),1,1)&amp;":"&amp;ADDRESS(ROW(AO296),COLUMN(AO296)-1,1,1),TRUE))&gt;0,"",
                    IF(COUNTIF(INDIRECT(ADDRESS(ROW(AO296),MATCH(AO$167,$166:$166,0),1,1)&amp;":"&amp;ADDRESS(ROW(AO296),COLUMN(AO296)-1,1,1),TRUE),"OK")&gt;0,"OK","NOK")),
              IF(AO$8&gt;=VLOOKUP($A296,'2.2'!$D:$O,5,FALSE),"OK","NOK")),
         "")</f>
        <v/>
      </c>
      <c r="AP296" s="1156" t="str">
        <f ca="1">IF(intern2!AQ132&gt;0,
        IF(AP$166="X",
              IF(COUNTBLANK(INDIRECT(ADDRESS(ROW(AP296),MATCH(AP$167,$166:$166,0),1,1)&amp;":"&amp;ADDRESS(ROW(AP296),COLUMN(AP296)-1,1,1),TRUE))&gt;0,"",
                    IF(COUNTIF(INDIRECT(ADDRESS(ROW(AP296),MATCH(AP$167,$166:$166,0),1,1)&amp;":"&amp;ADDRESS(ROW(AP296),COLUMN(AP296)-1,1,1),TRUE),"OK")&gt;0,"OK","NOK")),
              IF(AP$8&gt;=VLOOKUP($A296,'2.2'!$D:$O,5,FALSE),"OK","NOK")),
         "")</f>
        <v/>
      </c>
      <c r="AQ296" s="1269" t="str">
        <f ca="1">IF(intern2!AR132&gt;0,
        IF(AQ$166="X",
              IF(COUNTBLANK(INDIRECT(ADDRESS(ROW(AQ296),MATCH(AQ$167,$166:$166,0),1,1)&amp;":"&amp;ADDRESS(ROW(AQ296),COLUMN(AQ296)-1,1,1),TRUE))&gt;0,"",
                    IF(COUNTIF(INDIRECT(ADDRESS(ROW(AQ296),MATCH(AQ$167,$166:$166,0),1,1)&amp;":"&amp;ADDRESS(ROW(AQ296),COLUMN(AQ296)-1,1,1),TRUE),"OK")&gt;0,"OK","NOK")),
              IF(AQ$8&gt;=VLOOKUP($A296,'2.2'!$D:$O,5,FALSE),"OK","NOK")),
         "")</f>
        <v/>
      </c>
      <c r="AR296" s="1156" t="str">
        <f ca="1">IF(intern2!AS132&gt;0,
        IF(AR$166="X",
              IF(COUNTBLANK(INDIRECT(ADDRESS(ROW(AR296),MATCH(AR$167,$166:$166,0),1,1)&amp;":"&amp;ADDRESS(ROW(AR296),COLUMN(AR296)-1,1,1),TRUE))&gt;0,"",
                    IF(COUNTIF(INDIRECT(ADDRESS(ROW(AR296),MATCH(AR$167,$166:$166,0),1,1)&amp;":"&amp;ADDRESS(ROW(AR296),COLUMN(AR296)-1,1,1),TRUE),"OK")&gt;0,"OK","NOK")),
              IF(AR$8&gt;=VLOOKUP($A296,'2.2'!$D:$O,5,FALSE),"OK","NOK")),
         "")</f>
        <v/>
      </c>
      <c r="AS296" s="1156" t="str">
        <f ca="1">IF(intern2!AT132&gt;0,
        IF(AS$166="X",
              IF(COUNTBLANK(INDIRECT(ADDRESS(ROW(AS296),MATCH(AS$167,$166:$166,0),1,1)&amp;":"&amp;ADDRESS(ROW(AS296),COLUMN(AS296)-1,1,1),TRUE))&gt;0,"",
                    IF(COUNTIF(INDIRECT(ADDRESS(ROW(AS296),MATCH(AS$167,$166:$166,0),1,1)&amp;":"&amp;ADDRESS(ROW(AS296),COLUMN(AS296)-1,1,1),TRUE),"OK")&gt;0,"OK","NOK")),
              IF(AS$8&gt;=VLOOKUP($A296,'2.2'!$D:$O,5,FALSE),"OK","NOK")),
         "")</f>
        <v/>
      </c>
      <c r="AT296" s="1269" t="str">
        <f ca="1">IF(intern2!AU132&gt;0,
        IF(AT$166="X",
              IF(COUNTBLANK(INDIRECT(ADDRESS(ROW(AT296),MATCH(AT$167,$166:$166,0),1,1)&amp;":"&amp;ADDRESS(ROW(AT296),COLUMN(AT296)-1,1,1),TRUE))&gt;0,"",
                    IF(COUNTIF(INDIRECT(ADDRESS(ROW(AT296),MATCH(AT$167,$166:$166,0),1,1)&amp;":"&amp;ADDRESS(ROW(AT296),COLUMN(AT296)-1,1,1),TRUE),"OK")&gt;0,"OK","NOK")),
              IF(AT$8&gt;=VLOOKUP($A296,'2.2'!$D:$O,5,FALSE),"OK","NOK")),
         "")</f>
        <v/>
      </c>
      <c r="AU296" s="1156" t="str">
        <f ca="1">IF(intern2!AV132&gt;0,
        IF(AU$166="X",
              IF(COUNTBLANK(INDIRECT(ADDRESS(ROW(AU296),MATCH(AU$167,$166:$166,0),1,1)&amp;":"&amp;ADDRESS(ROW(AU296),COLUMN(AU296)-1,1,1),TRUE))&gt;0,"",
                    IF(COUNTIF(INDIRECT(ADDRESS(ROW(AU296),MATCH(AU$167,$166:$166,0),1,1)&amp;":"&amp;ADDRESS(ROW(AU296),COLUMN(AU296)-1,1,1),TRUE),"OK")&gt;0,"OK","NOK")),
              IF(AU$8&gt;=VLOOKUP($A296,'2.2'!$D:$O,5,FALSE),"OK","NOK")),
         "")</f>
        <v/>
      </c>
      <c r="AV296" s="1156" t="str">
        <f ca="1">IF(intern2!AW132&gt;0,
        IF(AV$166="X",
              IF(COUNTBLANK(INDIRECT(ADDRESS(ROW(AV296),MATCH(AV$167,$166:$166,0),1,1)&amp;":"&amp;ADDRESS(ROW(AV296),COLUMN(AV296)-1,1,1),TRUE))&gt;0,"",
                    IF(COUNTIF(INDIRECT(ADDRESS(ROW(AV296),MATCH(AV$167,$166:$166,0),1,1)&amp;":"&amp;ADDRESS(ROW(AV296),COLUMN(AV296)-1,1,1),TRUE),"OK")&gt;0,"OK","NOK")),
              IF(AV$8&gt;=VLOOKUP($A296,'2.2'!$D:$O,5,FALSE),"OK","NOK")),
         "")</f>
        <v/>
      </c>
      <c r="AW296" s="1156" t="str">
        <f ca="1">IF(intern2!AX132&gt;0,
        IF(AW$166="X",
              IF(COUNTBLANK(INDIRECT(ADDRESS(ROW(AW296),MATCH(AW$167,$166:$166,0),1,1)&amp;":"&amp;ADDRESS(ROW(AW296),COLUMN(AW296)-1,1,1),TRUE))&gt;0,"",
                    IF(COUNTIF(INDIRECT(ADDRESS(ROW(AW296),MATCH(AW$167,$166:$166,0),1,1)&amp;":"&amp;ADDRESS(ROW(AW296),COLUMN(AW296)-1,1,1),TRUE),"OK")&gt;0,"OK","NOK")),
              IF(AW$8&gt;=VLOOKUP($A296,'2.2'!$D:$O,5,FALSE),"OK","NOK")),
         "")</f>
        <v/>
      </c>
      <c r="AX296" s="1156" t="str">
        <f ca="1">IF(intern2!AY132&gt;0,
        IF(AX$166="X",
              IF(COUNTBLANK(INDIRECT(ADDRESS(ROW(AX296),MATCH(AX$167,$166:$166,0),1,1)&amp;":"&amp;ADDRESS(ROW(AX296),COLUMN(AX296)-1,1,1),TRUE))&gt;0,"",
                    IF(COUNTIF(INDIRECT(ADDRESS(ROW(AX296),MATCH(AX$167,$166:$166,0),1,1)&amp;":"&amp;ADDRESS(ROW(AX296),COLUMN(AX296)-1,1,1),TRUE),"OK")&gt;0,"OK","NOK")),
              IF(AX$8&gt;=VLOOKUP($A296,'2.2'!$D:$O,5,FALSE),"OK","NOK")),
         "")</f>
        <v/>
      </c>
      <c r="AY296" s="1156" t="str">
        <f ca="1">IF(intern2!AZ132&gt;0,
        IF(AY$166="X",
              IF(COUNTBLANK(INDIRECT(ADDRESS(ROW(AY296),MATCH(AY$167,$166:$166,0),1,1)&amp;":"&amp;ADDRESS(ROW(AY296),COLUMN(AY296)-1,1,1),TRUE))&gt;0,"",
                    IF(COUNTIF(INDIRECT(ADDRESS(ROW(AY296),MATCH(AY$167,$166:$166,0),1,1)&amp;":"&amp;ADDRESS(ROW(AY296),COLUMN(AY296)-1,1,1),TRUE),"OK")&gt;0,"OK","NOK")),
              IF(AY$8&gt;=VLOOKUP($A296,'2.2'!$D:$O,5,FALSE),"OK","NOK")),
         "")</f>
        <v/>
      </c>
      <c r="AZ296" s="1269" t="str">
        <f ca="1">IF(intern2!BA132&gt;0,
        IF(AZ$166="X",
              IF(COUNTBLANK(INDIRECT(ADDRESS(ROW(AZ296),MATCH(AZ$167,$166:$166,0),1,1)&amp;":"&amp;ADDRESS(ROW(AZ296),COLUMN(AZ296)-1,1,1),TRUE))&gt;0,"",
                    IF(COUNTIF(INDIRECT(ADDRESS(ROW(AZ296),MATCH(AZ$167,$166:$166,0),1,1)&amp;":"&amp;ADDRESS(ROW(AZ296),COLUMN(AZ296)-1,1,1),TRUE),"OK")&gt;0,"OK","NOK")),
              IF(AZ$8&gt;=VLOOKUP($A296,'2.2'!$D:$O,5,FALSE),"OK","NOK")),
         "")</f>
        <v/>
      </c>
      <c r="BA296" s="1156" t="str">
        <f ca="1">IF(intern2!BB132&gt;0,
        IF(BA$166="X",
              IF(COUNTBLANK(INDIRECT(ADDRESS(ROW(BA296),MATCH(BA$167,$166:$166,0),1,1)&amp;":"&amp;ADDRESS(ROW(BA296),COLUMN(BA296)-1,1,1),TRUE))&gt;0,"",
                    IF(COUNTIF(INDIRECT(ADDRESS(ROW(BA296),MATCH(BA$167,$166:$166,0),1,1)&amp;":"&amp;ADDRESS(ROW(BA296),COLUMN(BA296)-1,1,1),TRUE),"OK")&gt;0,"OK","NOK")),
              IF(BA$8&gt;=VLOOKUP($A296,'2.2'!$D:$O,5,FALSE),"OK","NOK")),
         "")</f>
        <v/>
      </c>
      <c r="BB296" s="1156" t="str">
        <f ca="1">IF(intern2!BC132&gt;0,
        IF(BB$166="X",
              IF(COUNTBLANK(INDIRECT(ADDRESS(ROW(BB296),MATCH(BB$167,$166:$166,0),1,1)&amp;":"&amp;ADDRESS(ROW(BB296),COLUMN(BB296)-1,1,1),TRUE))&gt;0,"",
                    IF(COUNTIF(INDIRECT(ADDRESS(ROW(BB296),MATCH(BB$167,$166:$166,0),1,1)&amp;":"&amp;ADDRESS(ROW(BB296),COLUMN(BB296)-1,1,1),TRUE),"OK")&gt;0,"OK","NOK")),
              IF(BB$8&gt;=VLOOKUP($A296,'2.2'!$D:$O,5,FALSE),"OK","NOK")),
         "")</f>
        <v/>
      </c>
      <c r="BC296" s="1156" t="str">
        <f ca="1">IF(intern2!BD132&gt;0,
        IF(BC$166="X",
              IF(COUNTBLANK(INDIRECT(ADDRESS(ROW(BC296),MATCH(BC$167,$166:$166,0),1,1)&amp;":"&amp;ADDRESS(ROW(BC296),COLUMN(BC296)-1,1,1),TRUE))&gt;0,"",
                    IF(COUNTIF(INDIRECT(ADDRESS(ROW(BC296),MATCH(BC$167,$166:$166,0),1,1)&amp;":"&amp;ADDRESS(ROW(BC296),COLUMN(BC296)-1,1,1),TRUE),"OK")&gt;0,"OK","NOK")),
              IF(BC$8&gt;=VLOOKUP($A296,'2.2'!$D:$O,5,FALSE),"OK","NOK")),
         "")</f>
        <v/>
      </c>
      <c r="BD296" s="1156" t="str">
        <f ca="1">IF(intern2!BE132&gt;0,
        IF(BD$166="X",
              IF(COUNTBLANK(INDIRECT(ADDRESS(ROW(BD296),MATCH(BD$167,$166:$166,0),1,1)&amp;":"&amp;ADDRESS(ROW(BD296),COLUMN(BD296)-1,1,1),TRUE))&gt;0,"",
                    IF(COUNTIF(INDIRECT(ADDRESS(ROW(BD296),MATCH(BD$167,$166:$166,0),1,1)&amp;":"&amp;ADDRESS(ROW(BD296),COLUMN(BD296)-1,1,1),TRUE),"OK")&gt;0,"OK","NOK")),
              IF(BD$8&gt;=VLOOKUP($A296,'2.2'!$D:$O,5,FALSE),"OK","NOK")),
         "")</f>
        <v/>
      </c>
      <c r="BE296" s="1156" t="str">
        <f ca="1">IF(intern2!BF132&gt;0,
        IF(BE$166="X",
              IF(COUNTBLANK(INDIRECT(ADDRESS(ROW(BE296),MATCH(BE$167,$166:$166,0),1,1)&amp;":"&amp;ADDRESS(ROW(BE296),COLUMN(BE296)-1,1,1),TRUE))&gt;0,"",
                    IF(COUNTIF(INDIRECT(ADDRESS(ROW(BE296),MATCH(BE$167,$166:$166,0),1,1)&amp;":"&amp;ADDRESS(ROW(BE296),COLUMN(BE296)-1,1,1),TRUE),"OK")&gt;0,"OK","NOK")),
              IF(BE$8&gt;=VLOOKUP($A296,'2.2'!$D:$O,5,FALSE),"OK","NOK")),
         "")</f>
        <v/>
      </c>
      <c r="BF296" s="1170" t="str">
        <f ca="1">IF(intern2!BG132&gt;0,
        IF(BF$166="X",
              IF(COUNTBLANK(INDIRECT(ADDRESS(ROW(BF296),MATCH(BF$167,$166:$166,0),1,1)&amp;":"&amp;ADDRESS(ROW(BF296),COLUMN(BF296)-1,1,1),TRUE))&gt;0,"",
                    IF(COUNTIF(INDIRECT(ADDRESS(ROW(BF296),MATCH(BF$167,$166:$166,0),1,1)&amp;":"&amp;ADDRESS(ROW(BF296),COLUMN(BF296)-1,1,1),TRUE),"OK")&gt;0,"OK","NOK")),
              IF(BF$8&gt;=VLOOKUP($A296,'2.2'!$D:$O,5,FALSE),"OK","NOK")),
         "")</f>
        <v/>
      </c>
      <c r="BG296" s="1269" t="str">
        <f ca="1">IF(intern2!BH132&gt;0,
        IF(BG$166="X",
              IF(COUNTBLANK(INDIRECT(ADDRESS(ROW(BG296),MATCH(BG$167,$166:$166,0),1,1)&amp;":"&amp;ADDRESS(ROW(BG296),COLUMN(BG296)-1,1,1),TRUE))&gt;0,"",
                    IF(COUNTIF(INDIRECT(ADDRESS(ROW(BG296),MATCH(BG$167,$166:$166,0),1,1)&amp;":"&amp;ADDRESS(ROW(BG296),COLUMN(BG296)-1,1,1),TRUE),"OK")&gt;0,"OK","NOK")),
              IF(BG$8&gt;=VLOOKUP($A296,'2.2'!$D:$O,5,FALSE),"OK","NOK")),
         "")</f>
        <v/>
      </c>
      <c r="BH296" s="1176" t="str">
        <f t="shared" ca="1" si="77"/>
        <v>OK</v>
      </c>
      <c r="BI296" s="1176"/>
    </row>
    <row r="297" spans="1:61" ht="39.6" x14ac:dyDescent="0.25">
      <c r="A297" s="716" t="str">
        <f t="shared" ref="A297:B297" si="141">+A137</f>
        <v>GEB1.1</v>
      </c>
      <c r="B297" s="1157" t="str">
        <f t="shared" si="141"/>
        <v>Ostetricia (dalla 32 0/7 settimana di gestazione e peso ≥1250g)</v>
      </c>
      <c r="C297" s="1156" t="str">
        <f ca="1">IF(intern2!D133&gt;0,
        IF(C$166="X",
              IF(COUNTBLANK(INDIRECT(ADDRESS(ROW(C297),MATCH(C$167,$166:$166,0),1,1)&amp;":"&amp;ADDRESS(ROW(C297),COLUMN(C297)-1,1,1),TRUE))&gt;0,"",
                    IF(COUNTIF(INDIRECT(ADDRESS(ROW(C297),MATCH(C$167,$166:$166,0),1,1)&amp;":"&amp;ADDRESS(ROW(C297),COLUMN(C297)-1,1,1),TRUE),"OK")&gt;0,"OK","NOK")),
              IF(C$8&gt;=VLOOKUP($A297,'2.2'!$D:$O,5,FALSE),"OK","NOK")),
         "")</f>
        <v/>
      </c>
      <c r="D297" s="1156" t="str">
        <f ca="1">IF(intern2!E133&gt;0,
        IF(D$166="X",
              IF(COUNTBLANK(INDIRECT(ADDRESS(ROW(D297),MATCH(D$167,$166:$166,0),1,1)&amp;":"&amp;ADDRESS(ROW(D297),COLUMN(D297)-1,1,1),TRUE))&gt;0,"",
                    IF(COUNTIF(INDIRECT(ADDRESS(ROW(D297),MATCH(D$167,$166:$166,0),1,1)&amp;":"&amp;ADDRESS(ROW(D297),COLUMN(D297)-1,1,1),TRUE),"OK")&gt;0,"OK","NOK")),
              IF(D$8&gt;=VLOOKUP($A297,'2.2'!$D:$O,5,FALSE),"OK","NOK")),
         "")</f>
        <v/>
      </c>
      <c r="E297" s="1156" t="str">
        <f ca="1">IF(intern2!F133&gt;0,
        IF(E$166="X",
              IF(COUNTBLANK(INDIRECT(ADDRESS(ROW(E297),MATCH(E$167,$166:$166,0),1,1)&amp;":"&amp;ADDRESS(ROW(E297),COLUMN(E297)-1,1,1),TRUE))&gt;0,"",
                    IF(COUNTIF(INDIRECT(ADDRESS(ROW(E297),MATCH(E$167,$166:$166,0),1,1)&amp;":"&amp;ADDRESS(ROW(E297),COLUMN(E297)-1,1,1),TRUE),"OK")&gt;0,"OK","NOK")),
              IF(E$8&gt;=VLOOKUP($A297,'2.2'!$D:$O,5,FALSE),"OK","NOK")),
         "")</f>
        <v/>
      </c>
      <c r="F297" s="1156" t="str">
        <f ca="1">IF(intern2!G133&gt;0,
        IF(F$166="X",
              IF(COUNTBLANK(INDIRECT(ADDRESS(ROW(F297),MATCH(F$167,$166:$166,0),1,1)&amp;":"&amp;ADDRESS(ROW(F297),COLUMN(F297)-1,1,1),TRUE))&gt;0,"",
                    IF(COUNTIF(INDIRECT(ADDRESS(ROW(F297),MATCH(F$167,$166:$166,0),1,1)&amp;":"&amp;ADDRESS(ROW(F297),COLUMN(F297)-1,1,1),TRUE),"OK")&gt;0,"OK","NOK")),
              IF(F$8&gt;=VLOOKUP($A297,'2.2'!$D:$O,5,FALSE),"OK","NOK")),
         "")</f>
        <v/>
      </c>
      <c r="G297" s="1156" t="str">
        <f ca="1">IF(intern2!H133&gt;0,
        IF(G$166="X",
              IF(COUNTBLANK(INDIRECT(ADDRESS(ROW(G297),MATCH(G$167,$166:$166,0),1,1)&amp;":"&amp;ADDRESS(ROW(G297),COLUMN(G297)-1,1,1),TRUE))&gt;0,"",
                    IF(COUNTIF(INDIRECT(ADDRESS(ROW(G297),MATCH(G$167,$166:$166,0),1,1)&amp;":"&amp;ADDRESS(ROW(G297),COLUMN(G297)-1,1,1),TRUE),"OK")&gt;0,"OK","NOK")),
              IF(G$8&gt;=VLOOKUP($A297,'2.2'!$D:$O,5,FALSE),"OK","NOK")),
         "")</f>
        <v/>
      </c>
      <c r="H297" s="1156" t="str">
        <f ca="1">IF(intern2!I133&gt;0,
        IF(H$166="X",
              IF(COUNTBLANK(INDIRECT(ADDRESS(ROW(H297),MATCH(H$167,$166:$166,0),1,1)&amp;":"&amp;ADDRESS(ROW(H297),COLUMN(H297)-1,1,1),TRUE))&gt;0,"",
                    IF(COUNTIF(INDIRECT(ADDRESS(ROW(H297),MATCH(H$167,$166:$166,0),1,1)&amp;":"&amp;ADDRESS(ROW(H297),COLUMN(H297)-1,1,1),TRUE),"OK")&gt;0,"OK","NOK")),
              IF(H$8&gt;=VLOOKUP($A297,'2.2'!$D:$O,5,FALSE),"OK","NOK")),
         "")</f>
        <v/>
      </c>
      <c r="I297" s="1269" t="str">
        <f ca="1">IF(intern2!J133&gt;0,
        IF(I$166="X",
              IF(COUNTBLANK(INDIRECT(ADDRESS(ROW(I297),MATCH(I$167,$166:$166,0),1,1)&amp;":"&amp;ADDRESS(ROW(I297),COLUMN(I297)-1,1,1),TRUE))&gt;0,"",
                    IF(COUNTIF(INDIRECT(ADDRESS(ROW(I297),MATCH(I$167,$166:$166,0),1,1)&amp;":"&amp;ADDRESS(ROW(I297),COLUMN(I297)-1,1,1),TRUE),"OK")&gt;0,"OK","NOK")),
              IF(I$8&gt;=VLOOKUP($A297,'2.2'!$D:$O,5,FALSE),"OK","NOK")),
         "")</f>
        <v/>
      </c>
      <c r="J297" s="1159" t="str">
        <f ca="1">IF(intern2!K133&gt;0,
        IF(J$166="X",
              IF(COUNTBLANK(INDIRECT(ADDRESS(ROW(J297),MATCH(J$167,$166:$166,0),1,1)&amp;":"&amp;ADDRESS(ROW(J297),COLUMN(J297)-1,1,1),TRUE))&gt;0,"",
                    IF(COUNTIF(INDIRECT(ADDRESS(ROW(J297),MATCH(J$167,$166:$166,0),1,1)&amp;":"&amp;ADDRESS(ROW(J297),COLUMN(J297)-1,1,1),TRUE),"OK")&gt;0,"OK","NOK")),
              IF(J$8&gt;=VLOOKUP($A297,'2.2'!$D:$O,5,FALSE),"OK","NOK")),
         "")</f>
        <v/>
      </c>
      <c r="K297" s="1156" t="str">
        <f ca="1">IF(intern2!L133&gt;0,
        IF(K$166="X",
              IF(COUNTBLANK(INDIRECT(ADDRESS(ROW(K297),MATCH(K$167,$166:$166,0),1,1)&amp;":"&amp;ADDRESS(ROW(K297),COLUMN(K297)-1,1,1),TRUE))&gt;0,"",
                    IF(COUNTIF(INDIRECT(ADDRESS(ROW(K297),MATCH(K$167,$166:$166,0),1,1)&amp;":"&amp;ADDRESS(ROW(K297),COLUMN(K297)-1,1,1),TRUE),"OK")&gt;0,"OK","NOK")),
              IF(K$8&gt;=VLOOKUP($A297,'2.2'!$D:$O,5,FALSE),"OK","NOK")),
         "")</f>
        <v/>
      </c>
      <c r="L297" s="1156" t="str">
        <f ca="1">IF(intern2!M133&gt;0,
        IF(L$166="X",
              IF(COUNTBLANK(INDIRECT(ADDRESS(ROW(L297),MATCH(L$167,$166:$166,0),1,1)&amp;":"&amp;ADDRESS(ROW(L297),COLUMN(L297)-1,1,1),TRUE))&gt;0,"",
                    IF(COUNTIF(INDIRECT(ADDRESS(ROW(L297),MATCH(L$167,$166:$166,0),1,1)&amp;":"&amp;ADDRESS(ROW(L297),COLUMN(L297)-1,1,1),TRUE),"OK")&gt;0,"OK","NOK")),
              IF(L$8&gt;=VLOOKUP($A297,'2.2'!$D:$O,5,FALSE),"OK","NOK")),
         "")</f>
        <v/>
      </c>
      <c r="M297" s="1156" t="str">
        <f ca="1">IF(intern2!N133&gt;0,
        IF(M$166="X",
              IF(COUNTBLANK(INDIRECT(ADDRESS(ROW(M297),MATCH(M$167,$166:$166,0),1,1)&amp;":"&amp;ADDRESS(ROW(M297),COLUMN(M297)-1,1,1),TRUE))&gt;0,"",
                    IF(COUNTIF(INDIRECT(ADDRESS(ROW(M297),MATCH(M$167,$166:$166,0),1,1)&amp;":"&amp;ADDRESS(ROW(M297),COLUMN(M297)-1,1,1),TRUE),"OK")&gt;0,"OK","NOK")),
              IF(M$8&gt;=VLOOKUP($A297,'2.2'!$D:$O,5,FALSE),"OK","NOK")),
         "")</f>
        <v/>
      </c>
      <c r="N297" s="1156" t="str">
        <f ca="1">IF(intern2!O133&gt;0,
        IF(N$166="X",
              IF(COUNTBLANK(INDIRECT(ADDRESS(ROW(N297),MATCH(N$167,$166:$166,0),1,1)&amp;":"&amp;ADDRESS(ROW(N297),COLUMN(N297)-1,1,1),TRUE))&gt;0,"",
                    IF(COUNTIF(INDIRECT(ADDRESS(ROW(N297),MATCH(N$167,$166:$166,0),1,1)&amp;":"&amp;ADDRESS(ROW(N297),COLUMN(N297)-1,1,1),TRUE),"OK")&gt;0,"OK","NOK")),
              IF(N$8&gt;=VLOOKUP($A297,'2.2'!$D:$O,5,FALSE),"OK","NOK")),
         "")</f>
        <v/>
      </c>
      <c r="O297" s="1156" t="str">
        <f ca="1">IF(intern2!P133&gt;0,
        IF(O$166="X",
              IF(COUNTBLANK(INDIRECT(ADDRESS(ROW(O297),MATCH(O$167,$166:$166,0),1,1)&amp;":"&amp;ADDRESS(ROW(O297),COLUMN(O297)-1,1,1),TRUE))&gt;0,"",
                    IF(COUNTIF(INDIRECT(ADDRESS(ROW(O297),MATCH(O$167,$166:$166,0),1,1)&amp;":"&amp;ADDRESS(ROW(O297),COLUMN(O297)-1,1,1),TRUE),"OK")&gt;0,"OK","NOK")),
              IF(O$8&gt;=VLOOKUP($A297,'2.2'!$D:$O,5,FALSE),"OK","NOK")),
         "")</f>
        <v/>
      </c>
      <c r="P297" s="1156" t="str">
        <f ca="1">IF(intern2!Q133&gt;0,
        IF(P$166="X",
              IF(COUNTBLANK(INDIRECT(ADDRESS(ROW(P297),MATCH(P$167,$166:$166,0),1,1)&amp;":"&amp;ADDRESS(ROW(P297),COLUMN(P297)-1,1,1),TRUE))&gt;0,"",
                    IF(COUNTIF(INDIRECT(ADDRESS(ROW(P297),MATCH(P$167,$166:$166,0),1,1)&amp;":"&amp;ADDRESS(ROW(P297),COLUMN(P297)-1,1,1),TRUE),"OK")&gt;0,"OK","NOK")),
              IF(P$8&gt;=VLOOKUP($A297,'2.2'!$D:$O,5,FALSE),"OK","NOK")),
         "")</f>
        <v/>
      </c>
      <c r="Q297" s="1156" t="str">
        <f ca="1">IF(intern2!R133&gt;0,
        IF(Q$166="X",
              IF(COUNTBLANK(INDIRECT(ADDRESS(ROW(Q297),MATCH(Q$167,$166:$166,0),1,1)&amp;":"&amp;ADDRESS(ROW(Q297),COLUMN(Q297)-1,1,1),TRUE))&gt;0,"",
                    IF(COUNTIF(INDIRECT(ADDRESS(ROW(Q297),MATCH(Q$167,$166:$166,0),1,1)&amp;":"&amp;ADDRESS(ROW(Q297),COLUMN(Q297)-1,1,1),TRUE),"OK")&gt;0,"OK","NOK")),
              IF(Q$8&gt;=VLOOKUP($A297,'2.2'!$D:$O,5,FALSE),"OK","NOK")),
         "")</f>
        <v/>
      </c>
      <c r="R297" s="1159" t="str">
        <f ca="1">IF(intern2!S133&gt;0,
        IF(R$166="X",
              IF(COUNTBLANK(INDIRECT(ADDRESS(ROW(R297),MATCH(R$167,$166:$166,0),1,1)&amp;":"&amp;ADDRESS(ROW(R297),COLUMN(R297)-1,1,1),TRUE))&gt;0,"",
                    IF(COUNTIF(INDIRECT(ADDRESS(ROW(R297),MATCH(R$167,$166:$166,0),1,1)&amp;":"&amp;ADDRESS(ROW(R297),COLUMN(R297)-1,1,1),TRUE),"OK")&gt;0,"OK","NOK")),
              IF(R$8&gt;=VLOOKUP($A297,'2.2'!$D:$O,5,FALSE),"OK","NOK")),
         "")</f>
        <v/>
      </c>
      <c r="S297" s="1159" t="str">
        <f ca="1">IF(intern2!T133&gt;0,
        IF(S$166="X",
              IF(COUNTBLANK(INDIRECT(ADDRESS(ROW(S297),MATCH(S$167,$166:$166,0),1,1)&amp;":"&amp;ADDRESS(ROW(S297),COLUMN(S297)-1,1,1),TRUE))&gt;0,"",
                    IF(COUNTIF(INDIRECT(ADDRESS(ROW(S297),MATCH(S$167,$166:$166,0),1,1)&amp;":"&amp;ADDRESS(ROW(S297),COLUMN(S297)-1,1,1),TRUE),"OK")&gt;0,"OK","NOK")),
              IF(S$8&gt;=VLOOKUP($A297,'2.2'!$D:$O,5,FALSE),"OK","NOK")),
         "")</f>
        <v/>
      </c>
      <c r="T297" s="1156" t="str">
        <f ca="1">IF(intern2!U133&gt;0,
        IF(T$166="X",
              IF(COUNTBLANK(INDIRECT(ADDRESS(ROW(T297),MATCH(T$167,$166:$166,0),1,1)&amp;":"&amp;ADDRESS(ROW(T297),COLUMN(T297)-1,1,1),TRUE))&gt;0,"",
                    IF(COUNTIF(INDIRECT(ADDRESS(ROW(T297),MATCH(T$167,$166:$166,0),1,1)&amp;":"&amp;ADDRESS(ROW(T297),COLUMN(T297)-1,1,1),TRUE),"OK")&gt;0,"OK","NOK")),
              IF(T$8&gt;=VLOOKUP($A297,'2.2'!$D:$O,5,FALSE),"OK","NOK")),
         "")</f>
        <v/>
      </c>
      <c r="U297" s="1156" t="str">
        <f ca="1">IF(intern2!V133&gt;0,
        IF(U$166="X",
              IF(COUNTBLANK(INDIRECT(ADDRESS(ROW(U297),MATCH(U$167,$166:$166,0),1,1)&amp;":"&amp;ADDRESS(ROW(U297),COLUMN(U297)-1,1,1),TRUE))&gt;0,"",
                    IF(COUNTIF(INDIRECT(ADDRESS(ROW(U297),MATCH(U$167,$166:$166,0),1,1)&amp;":"&amp;ADDRESS(ROW(U297),COLUMN(U297)-1,1,1),TRUE),"OK")&gt;0,"OK","NOK")),
              IF(U$8&gt;=VLOOKUP($A297,'2.2'!$D:$O,5,FALSE),"OK","NOK")),
         "")</f>
        <v/>
      </c>
      <c r="V297" s="1156" t="str">
        <f ca="1">IF(intern2!W133&gt;0,
        IF(V$166="X",
              IF(COUNTBLANK(INDIRECT(ADDRESS(ROW(V297),MATCH(V$167,$166:$166,0),1,1)&amp;":"&amp;ADDRESS(ROW(V297),COLUMN(V297)-1,1,1),TRUE))&gt;0,"",
                    IF(COUNTIF(INDIRECT(ADDRESS(ROW(V297),MATCH(V$167,$166:$166,0),1,1)&amp;":"&amp;ADDRESS(ROW(V297),COLUMN(V297)-1,1,1),TRUE),"OK")&gt;0,"OK","NOK")),
              IF(V$8&gt;=VLOOKUP($A297,'2.2'!$D:$O,5,FALSE),"OK","NOK")),
         "")</f>
        <v/>
      </c>
      <c r="W297" s="1156" t="str">
        <f ca="1">IF(intern2!X133&gt;0,
        IF(W$166="X",
              IF(COUNTBLANK(INDIRECT(ADDRESS(ROW(W297),MATCH(W$167,$166:$166,0),1,1)&amp;":"&amp;ADDRESS(ROW(W297),COLUMN(W297)-1,1,1),TRUE))&gt;0,"",
                    IF(COUNTIF(INDIRECT(ADDRESS(ROW(W297),MATCH(W$167,$166:$166,0),1,1)&amp;":"&amp;ADDRESS(ROW(W297),COLUMN(W297)-1,1,1),TRUE),"OK")&gt;0,"OK","NOK")),
              IF(W$8&gt;=VLOOKUP($A297,'2.2'!$D:$O,5,FALSE),"OK","NOK")),
         "")</f>
        <v>OK</v>
      </c>
      <c r="X297" s="1156" t="str">
        <f ca="1">IF(intern2!Y133&gt;0,
        IF(X$166="X",
              IF(COUNTBLANK(INDIRECT(ADDRESS(ROW(X297),MATCH(X$167,$166:$166,0),1,1)&amp;":"&amp;ADDRESS(ROW(X297),COLUMN(X297)-1,1,1),TRUE))&gt;0,"",
                    IF(COUNTIF(INDIRECT(ADDRESS(ROW(X297),MATCH(X$167,$166:$166,0),1,1)&amp;":"&amp;ADDRESS(ROW(X297),COLUMN(X297)-1,1,1),TRUE),"OK")&gt;0,"OK","NOK")),
              IF(X$8&gt;=VLOOKUP($A297,'2.2'!$D:$O,5,FALSE),"OK","NOK")),
         "")</f>
        <v>OK</v>
      </c>
      <c r="Y297" s="1170" t="str">
        <f ca="1">IF(intern2!Z133&gt;0,
        IF(Y$166="X",
              IF(COUNTBLANK(INDIRECT(ADDRESS(ROW(Y297),MATCH(Y$167,$166:$166,0),1,1)&amp;":"&amp;ADDRESS(ROW(Y297),COLUMN(Y297)-1,1,1),TRUE))&gt;0,"",
                    IF(COUNTIF(INDIRECT(ADDRESS(ROW(Y297),MATCH(Y$167,$166:$166,0),1,1)&amp;":"&amp;ADDRESS(ROW(Y297),COLUMN(Y297)-1,1,1),TRUE),"OK")&gt;0,"OK","NOK")),
              IF(Y$8&gt;=VLOOKUP($A297,'2.2'!$D:$O,5,FALSE),"OK","NOK")),
         "")</f>
        <v>OK</v>
      </c>
      <c r="Z297" s="1269" t="str">
        <f ca="1">IF(intern2!AA133&gt;0,
        IF(Z$166="X",
              IF(COUNTBLANK(INDIRECT(ADDRESS(ROW(Z297),MATCH(Z$167,$166:$166,0),1,1)&amp;":"&amp;ADDRESS(ROW(Z297),COLUMN(Z297)-1,1,1),TRUE))&gt;0,"",
                    IF(COUNTIF(INDIRECT(ADDRESS(ROW(Z297),MATCH(Z$167,$166:$166,0),1,1)&amp;":"&amp;ADDRESS(ROW(Z297),COLUMN(Z297)-1,1,1),TRUE),"OK")&gt;0,"OK","NOK")),
              IF(Z$8&gt;=VLOOKUP($A297,'2.2'!$D:$O,5,FALSE),"OK","NOK")),
         "")</f>
        <v>OK</v>
      </c>
      <c r="AA297" s="1156" t="str">
        <f ca="1">IF(intern2!AB133&gt;0,
        IF(AA$166="X",
              IF(COUNTBLANK(INDIRECT(ADDRESS(ROW(AA297),MATCH(AA$167,$166:$166,0),1,1)&amp;":"&amp;ADDRESS(ROW(AA297),COLUMN(AA297)-1,1,1),TRUE))&gt;0,"",
                    IF(COUNTIF(INDIRECT(ADDRESS(ROW(AA297),MATCH(AA$167,$166:$166,0),1,1)&amp;":"&amp;ADDRESS(ROW(AA297),COLUMN(AA297)-1,1,1),TRUE),"OK")&gt;0,"OK","NOK")),
              IF(AA$8&gt;=VLOOKUP($A297,'2.2'!$D:$O,5,FALSE),"OK","NOK")),
         "")</f>
        <v/>
      </c>
      <c r="AB297" s="1156" t="str">
        <f ca="1">IF(intern2!AC133&gt;0,
        IF(AB$166="X",
              IF(COUNTBLANK(INDIRECT(ADDRESS(ROW(AB297),MATCH(AB$167,$166:$166,0),1,1)&amp;":"&amp;ADDRESS(ROW(AB297),COLUMN(AB297)-1,1,1),TRUE))&gt;0,"",
                    IF(COUNTIF(INDIRECT(ADDRESS(ROW(AB297),MATCH(AB$167,$166:$166,0),1,1)&amp;":"&amp;ADDRESS(ROW(AB297),COLUMN(AB297)-1,1,1),TRUE),"OK")&gt;0,"OK","NOK")),
              IF(AB$8&gt;=VLOOKUP($A297,'2.2'!$D:$O,5,FALSE),"OK","NOK")),
         "")</f>
        <v/>
      </c>
      <c r="AC297" s="1156" t="str">
        <f ca="1">IF(intern2!AD133&gt;0,
        IF(AC$166="X",
              IF(COUNTBLANK(INDIRECT(ADDRESS(ROW(AC297),MATCH(AC$167,$166:$166,0),1,1)&amp;":"&amp;ADDRESS(ROW(AC297),COLUMN(AC297)-1,1,1),TRUE))&gt;0,"",
                    IF(COUNTIF(INDIRECT(ADDRESS(ROW(AC297),MATCH(AC$167,$166:$166,0),1,1)&amp;":"&amp;ADDRESS(ROW(AC297),COLUMN(AC297)-1,1,1),TRUE),"OK")&gt;0,"OK","NOK")),
              IF(AC$8&gt;=VLOOKUP($A297,'2.2'!$D:$O,5,FALSE),"OK","NOK")),
         "")</f>
        <v/>
      </c>
      <c r="AD297" s="1156" t="str">
        <f ca="1">IF(intern2!AE133&gt;0,
        IF(AD$166="X",
              IF(COUNTBLANK(INDIRECT(ADDRESS(ROW(AD297),MATCH(AD$167,$166:$166,0),1,1)&amp;":"&amp;ADDRESS(ROW(AD297),COLUMN(AD297)-1,1,1),TRUE))&gt;0,"",
                    IF(COUNTIF(INDIRECT(ADDRESS(ROW(AD297),MATCH(AD$167,$166:$166,0),1,1)&amp;":"&amp;ADDRESS(ROW(AD297),COLUMN(AD297)-1,1,1),TRUE),"OK")&gt;0,"OK","NOK")),
              IF(AD$8&gt;=VLOOKUP($A297,'2.2'!$D:$O,5,FALSE),"OK","NOK")),
         "")</f>
        <v/>
      </c>
      <c r="AE297" s="1160" t="str">
        <f ca="1">IF(intern2!AF133&gt;0,
        IF(AE$166="X",
              IF(COUNTBLANK(INDIRECT(ADDRESS(ROW(AE297),MATCH(AE$167,$166:$166,0),1,1)&amp;":"&amp;ADDRESS(ROW(AE297),COLUMN(AE297)-1,1,1),TRUE))&gt;0,"",
                    IF(COUNTIF(INDIRECT(ADDRESS(ROW(AE297),MATCH(AE$167,$166:$166,0),1,1)&amp;":"&amp;ADDRESS(ROW(AE297),COLUMN(AE297)-1,1,1),TRUE),"OK")&gt;0,"OK","NOK")),
              IF(AE$8&gt;=VLOOKUP($A297,'2.2'!$D:$O,5,FALSE),"OK","NOK")),
         "")</f>
        <v/>
      </c>
      <c r="AF297" s="1269" t="str">
        <f ca="1">IF(intern2!AG133&gt;0,
        IF(AF$166="X",
              IF(COUNTBLANK(INDIRECT(ADDRESS(ROW(AF297),MATCH(AF$167,$166:$166,0),1,1)&amp;":"&amp;ADDRESS(ROW(AF297),COLUMN(AF297)-1,1,1),TRUE))&gt;0,"",
                    IF(COUNTIF(INDIRECT(ADDRESS(ROW(AF297),MATCH(AF$167,$166:$166,0),1,1)&amp;":"&amp;ADDRESS(ROW(AF297),COLUMN(AF297)-1,1,1),TRUE),"OK")&gt;0,"OK","NOK")),
              IF(AF$8&gt;=VLOOKUP($A297,'2.2'!$D:$O,5,FALSE),"OK","NOK")),
         "")</f>
        <v/>
      </c>
      <c r="AG297" s="1160" t="str">
        <f ca="1">IF(intern2!AH133&gt;0,
        IF(AG$166="X",
              IF(COUNTBLANK(INDIRECT(ADDRESS(ROW(AG297),MATCH(AG$167,$166:$166,0),1,1)&amp;":"&amp;ADDRESS(ROW(AG297),COLUMN(AG297)-1,1,1),TRUE))&gt;0,"",
                    IF(COUNTIF(INDIRECT(ADDRESS(ROW(AG297),MATCH(AG$167,$166:$166,0),1,1)&amp;":"&amp;ADDRESS(ROW(AG297),COLUMN(AG297)-1,1,1),TRUE),"OK")&gt;0,"OK","NOK")),
              IF(AG$8&gt;=VLOOKUP($A297,'2.2'!$D:$O,5,FALSE),"OK","NOK")),
         "")</f>
        <v/>
      </c>
      <c r="AH297" s="1160" t="str">
        <f ca="1">IF(intern2!AI133&gt;0,
        IF(AH$166="X",
              IF(COUNTBLANK(INDIRECT(ADDRESS(ROW(AH297),MATCH(AH$167,$166:$166,0),1,1)&amp;":"&amp;ADDRESS(ROW(AH297),COLUMN(AH297)-1,1,1),TRUE))&gt;0,"",
                    IF(COUNTIF(INDIRECT(ADDRESS(ROW(AH297),MATCH(AH$167,$166:$166,0),1,1)&amp;":"&amp;ADDRESS(ROW(AH297),COLUMN(AH297)-1,1,1),TRUE),"OK")&gt;0,"OK","NOK")),
              IF(AH$8&gt;=VLOOKUP($A297,'2.2'!$D:$O,5,FALSE),"OK","NOK")),
         "")</f>
        <v/>
      </c>
      <c r="AI297" s="1156" t="str">
        <f ca="1">IF(intern2!AJ133&gt;0,
        IF(AI$166="X",
              IF(COUNTBLANK(INDIRECT(ADDRESS(ROW(AI297),MATCH(AI$167,$166:$166,0),1,1)&amp;":"&amp;ADDRESS(ROW(AI297),COLUMN(AI297)-1,1,1),TRUE))&gt;0,"",
                    IF(COUNTIF(INDIRECT(ADDRESS(ROW(AI297),MATCH(AI$167,$166:$166,0),1,1)&amp;":"&amp;ADDRESS(ROW(AI297),COLUMN(AI297)-1,1,1),TRUE),"OK")&gt;0,"OK","NOK")),
              IF(AI$8&gt;=VLOOKUP($A297,'2.2'!$D:$O,5,FALSE),"OK","NOK")),
         "")</f>
        <v/>
      </c>
      <c r="AJ297" s="1156" t="str">
        <f ca="1">IF(intern2!AK133&gt;0,
        IF(AJ$166="X",
              IF(COUNTBLANK(INDIRECT(ADDRESS(ROW(AJ297),MATCH(AJ$167,$166:$166,0),1,1)&amp;":"&amp;ADDRESS(ROW(AJ297),COLUMN(AJ297)-1,1,1),TRUE))&gt;0,"",
                    IF(COUNTIF(INDIRECT(ADDRESS(ROW(AJ297),MATCH(AJ$167,$166:$166,0),1,1)&amp;":"&amp;ADDRESS(ROW(AJ297),COLUMN(AJ297)-1,1,1),TRUE),"OK")&gt;0,"OK","NOK")),
              IF(AJ$8&gt;=VLOOKUP($A297,'2.2'!$D:$O,5,FALSE),"OK","NOK")),
         "")</f>
        <v/>
      </c>
      <c r="AK297" s="1156" t="str">
        <f ca="1">IF(intern2!AL133&gt;0,
        IF(AK$166="X",
              IF(COUNTBLANK(INDIRECT(ADDRESS(ROW(AK297),MATCH(AK$167,$166:$166,0),1,1)&amp;":"&amp;ADDRESS(ROW(AK297),COLUMN(AK297)-1,1,1),TRUE))&gt;0,"",
                    IF(COUNTIF(INDIRECT(ADDRESS(ROW(AK297),MATCH(AK$167,$166:$166,0),1,1)&amp;":"&amp;ADDRESS(ROW(AK297),COLUMN(AK297)-1,1,1),TRUE),"OK")&gt;0,"OK","NOK")),
              IF(AK$8&gt;=VLOOKUP($A297,'2.2'!$D:$O,5,FALSE),"OK","NOK")),
         "")</f>
        <v/>
      </c>
      <c r="AL297" s="1156" t="str">
        <f ca="1">IF(intern2!AM133&gt;0,
        IF(AL$166="X",
              IF(COUNTBLANK(INDIRECT(ADDRESS(ROW(AL297),MATCH(AL$167,$166:$166,0),1,1)&amp;":"&amp;ADDRESS(ROW(AL297),COLUMN(AL297)-1,1,1),TRUE))&gt;0,"",
                    IF(COUNTIF(INDIRECT(ADDRESS(ROW(AL297),MATCH(AL$167,$166:$166,0),1,1)&amp;":"&amp;ADDRESS(ROW(AL297),COLUMN(AL297)-1,1,1),TRUE),"OK")&gt;0,"OK","NOK")),
              IF(AL$8&gt;=VLOOKUP($A297,'2.2'!$D:$O,5,FALSE),"OK","NOK")),
         "")</f>
        <v/>
      </c>
      <c r="AM297" s="1269" t="str">
        <f ca="1">IF(intern2!AN133&gt;0,
        IF(AM$166="X",
              IF(COUNTBLANK(INDIRECT(ADDRESS(ROW(AM297),MATCH(AM$167,$166:$166,0),1,1)&amp;":"&amp;ADDRESS(ROW(AM297),COLUMN(AM297)-1,1,1),TRUE))&gt;0,"",
                    IF(COUNTIF(INDIRECT(ADDRESS(ROW(AM297),MATCH(AM$167,$166:$166,0),1,1)&amp;":"&amp;ADDRESS(ROW(AM297),COLUMN(AM297)-1,1,1),TRUE),"OK")&gt;0,"OK","NOK")),
              IF(AM$8&gt;=VLOOKUP($A297,'2.2'!$D:$O,5,FALSE),"OK","NOK")),
         "")</f>
        <v/>
      </c>
      <c r="AN297" s="1170" t="str">
        <f ca="1">IF(intern2!AO133&gt;0,
        IF(AN$166="X",
              IF(COUNTBLANK(INDIRECT(ADDRESS(ROW(AN297),MATCH(AN$167,$166:$166,0),1,1)&amp;":"&amp;ADDRESS(ROW(AN297),COLUMN(AN297)-1,1,1),TRUE))&gt;0,"",
                    IF(COUNTIF(INDIRECT(ADDRESS(ROW(AN297),MATCH(AN$167,$166:$166,0),1,1)&amp;":"&amp;ADDRESS(ROW(AN297),COLUMN(AN297)-1,1,1),TRUE),"OK")&gt;0,"OK","NOK")),
              IF(AN$8&gt;=VLOOKUP($A297,'2.2'!$D:$O,5,FALSE),"OK","NOK")),
         "")</f>
        <v/>
      </c>
      <c r="AO297" s="1156" t="str">
        <f ca="1">IF(intern2!AP133&gt;0,
        IF(AO$166="X",
              IF(COUNTBLANK(INDIRECT(ADDRESS(ROW(AO297),MATCH(AO$167,$166:$166,0),1,1)&amp;":"&amp;ADDRESS(ROW(AO297),COLUMN(AO297)-1,1,1),TRUE))&gt;0,"",
                    IF(COUNTIF(INDIRECT(ADDRESS(ROW(AO297),MATCH(AO$167,$166:$166,0),1,1)&amp;":"&amp;ADDRESS(ROW(AO297),COLUMN(AO297)-1,1,1),TRUE),"OK")&gt;0,"OK","NOK")),
              IF(AO$8&gt;=VLOOKUP($A297,'2.2'!$D:$O,5,FALSE),"OK","NOK")),
         "")</f>
        <v/>
      </c>
      <c r="AP297" s="1156" t="str">
        <f ca="1">IF(intern2!AQ133&gt;0,
        IF(AP$166="X",
              IF(COUNTBLANK(INDIRECT(ADDRESS(ROW(AP297),MATCH(AP$167,$166:$166,0),1,1)&amp;":"&amp;ADDRESS(ROW(AP297),COLUMN(AP297)-1,1,1),TRUE))&gt;0,"",
                    IF(COUNTIF(INDIRECT(ADDRESS(ROW(AP297),MATCH(AP$167,$166:$166,0),1,1)&amp;":"&amp;ADDRESS(ROW(AP297),COLUMN(AP297)-1,1,1),TRUE),"OK")&gt;0,"OK","NOK")),
              IF(AP$8&gt;=VLOOKUP($A297,'2.2'!$D:$O,5,FALSE),"OK","NOK")),
         "")</f>
        <v/>
      </c>
      <c r="AQ297" s="1269" t="str">
        <f ca="1">IF(intern2!AR133&gt;0,
        IF(AQ$166="X",
              IF(COUNTBLANK(INDIRECT(ADDRESS(ROW(AQ297),MATCH(AQ$167,$166:$166,0),1,1)&amp;":"&amp;ADDRESS(ROW(AQ297),COLUMN(AQ297)-1,1,1),TRUE))&gt;0,"",
                    IF(COUNTIF(INDIRECT(ADDRESS(ROW(AQ297),MATCH(AQ$167,$166:$166,0),1,1)&amp;":"&amp;ADDRESS(ROW(AQ297),COLUMN(AQ297)-1,1,1),TRUE),"OK")&gt;0,"OK","NOK")),
              IF(AQ$8&gt;=VLOOKUP($A297,'2.2'!$D:$O,5,FALSE),"OK","NOK")),
         "")</f>
        <v/>
      </c>
      <c r="AR297" s="1156" t="str">
        <f ca="1">IF(intern2!AS133&gt;0,
        IF(AR$166="X",
              IF(COUNTBLANK(INDIRECT(ADDRESS(ROW(AR297),MATCH(AR$167,$166:$166,0),1,1)&amp;":"&amp;ADDRESS(ROW(AR297),COLUMN(AR297)-1,1,1),TRUE))&gt;0,"",
                    IF(COUNTIF(INDIRECT(ADDRESS(ROW(AR297),MATCH(AR$167,$166:$166,0),1,1)&amp;":"&amp;ADDRESS(ROW(AR297),COLUMN(AR297)-1,1,1),TRUE),"OK")&gt;0,"OK","NOK")),
              IF(AR$8&gt;=VLOOKUP($A297,'2.2'!$D:$O,5,FALSE),"OK","NOK")),
         "")</f>
        <v/>
      </c>
      <c r="AS297" s="1156" t="str">
        <f ca="1">IF(intern2!AT133&gt;0,
        IF(AS$166="X",
              IF(COUNTBLANK(INDIRECT(ADDRESS(ROW(AS297),MATCH(AS$167,$166:$166,0),1,1)&amp;":"&amp;ADDRESS(ROW(AS297),COLUMN(AS297)-1,1,1),TRUE))&gt;0,"",
                    IF(COUNTIF(INDIRECT(ADDRESS(ROW(AS297),MATCH(AS$167,$166:$166,0),1,1)&amp;":"&amp;ADDRESS(ROW(AS297),COLUMN(AS297)-1,1,1),TRUE),"OK")&gt;0,"OK","NOK")),
              IF(AS$8&gt;=VLOOKUP($A297,'2.2'!$D:$O,5,FALSE),"OK","NOK")),
         "")</f>
        <v/>
      </c>
      <c r="AT297" s="1269" t="str">
        <f ca="1">IF(intern2!AU133&gt;0,
        IF(AT$166="X",
              IF(COUNTBLANK(INDIRECT(ADDRESS(ROW(AT297),MATCH(AT$167,$166:$166,0),1,1)&amp;":"&amp;ADDRESS(ROW(AT297),COLUMN(AT297)-1,1,1),TRUE))&gt;0,"",
                    IF(COUNTIF(INDIRECT(ADDRESS(ROW(AT297),MATCH(AT$167,$166:$166,0),1,1)&amp;":"&amp;ADDRESS(ROW(AT297),COLUMN(AT297)-1,1,1),TRUE),"OK")&gt;0,"OK","NOK")),
              IF(AT$8&gt;=VLOOKUP($A297,'2.2'!$D:$O,5,FALSE),"OK","NOK")),
         "")</f>
        <v/>
      </c>
      <c r="AU297" s="1156" t="str">
        <f ca="1">IF(intern2!AV133&gt;0,
        IF(AU$166="X",
              IF(COUNTBLANK(INDIRECT(ADDRESS(ROW(AU297),MATCH(AU$167,$166:$166,0),1,1)&amp;":"&amp;ADDRESS(ROW(AU297),COLUMN(AU297)-1,1,1),TRUE))&gt;0,"",
                    IF(COUNTIF(INDIRECT(ADDRESS(ROW(AU297),MATCH(AU$167,$166:$166,0),1,1)&amp;":"&amp;ADDRESS(ROW(AU297),COLUMN(AU297)-1,1,1),TRUE),"OK")&gt;0,"OK","NOK")),
              IF(AU$8&gt;=VLOOKUP($A297,'2.2'!$D:$O,5,FALSE),"OK","NOK")),
         "")</f>
        <v/>
      </c>
      <c r="AV297" s="1156" t="str">
        <f ca="1">IF(intern2!AW133&gt;0,
        IF(AV$166="X",
              IF(COUNTBLANK(INDIRECT(ADDRESS(ROW(AV297),MATCH(AV$167,$166:$166,0),1,1)&amp;":"&amp;ADDRESS(ROW(AV297),COLUMN(AV297)-1,1,1),TRUE))&gt;0,"",
                    IF(COUNTIF(INDIRECT(ADDRESS(ROW(AV297),MATCH(AV$167,$166:$166,0),1,1)&amp;":"&amp;ADDRESS(ROW(AV297),COLUMN(AV297)-1,1,1),TRUE),"OK")&gt;0,"OK","NOK")),
              IF(AV$8&gt;=VLOOKUP($A297,'2.2'!$D:$O,5,FALSE),"OK","NOK")),
         "")</f>
        <v/>
      </c>
      <c r="AW297" s="1156" t="str">
        <f ca="1">IF(intern2!AX133&gt;0,
        IF(AW$166="X",
              IF(COUNTBLANK(INDIRECT(ADDRESS(ROW(AW297),MATCH(AW$167,$166:$166,0),1,1)&amp;":"&amp;ADDRESS(ROW(AW297),COLUMN(AW297)-1,1,1),TRUE))&gt;0,"",
                    IF(COUNTIF(INDIRECT(ADDRESS(ROW(AW297),MATCH(AW$167,$166:$166,0),1,1)&amp;":"&amp;ADDRESS(ROW(AW297),COLUMN(AW297)-1,1,1),TRUE),"OK")&gt;0,"OK","NOK")),
              IF(AW$8&gt;=VLOOKUP($A297,'2.2'!$D:$O,5,FALSE),"OK","NOK")),
         "")</f>
        <v/>
      </c>
      <c r="AX297" s="1156" t="str">
        <f ca="1">IF(intern2!AY133&gt;0,
        IF(AX$166="X",
              IF(COUNTBLANK(INDIRECT(ADDRESS(ROW(AX297),MATCH(AX$167,$166:$166,0),1,1)&amp;":"&amp;ADDRESS(ROW(AX297),COLUMN(AX297)-1,1,1),TRUE))&gt;0,"",
                    IF(COUNTIF(INDIRECT(ADDRESS(ROW(AX297),MATCH(AX$167,$166:$166,0),1,1)&amp;":"&amp;ADDRESS(ROW(AX297),COLUMN(AX297)-1,1,1),TRUE),"OK")&gt;0,"OK","NOK")),
              IF(AX$8&gt;=VLOOKUP($A297,'2.2'!$D:$O,5,FALSE),"OK","NOK")),
         "")</f>
        <v/>
      </c>
      <c r="AY297" s="1156" t="str">
        <f ca="1">IF(intern2!AZ133&gt;0,
        IF(AY$166="X",
              IF(COUNTBLANK(INDIRECT(ADDRESS(ROW(AY297),MATCH(AY$167,$166:$166,0),1,1)&amp;":"&amp;ADDRESS(ROW(AY297),COLUMN(AY297)-1,1,1),TRUE))&gt;0,"",
                    IF(COUNTIF(INDIRECT(ADDRESS(ROW(AY297),MATCH(AY$167,$166:$166,0),1,1)&amp;":"&amp;ADDRESS(ROW(AY297),COLUMN(AY297)-1,1,1),TRUE),"OK")&gt;0,"OK","NOK")),
              IF(AY$8&gt;=VLOOKUP($A297,'2.2'!$D:$O,5,FALSE),"OK","NOK")),
         "")</f>
        <v/>
      </c>
      <c r="AZ297" s="1269" t="str">
        <f ca="1">IF(intern2!BA133&gt;0,
        IF(AZ$166="X",
              IF(COUNTBLANK(INDIRECT(ADDRESS(ROW(AZ297),MATCH(AZ$167,$166:$166,0),1,1)&amp;":"&amp;ADDRESS(ROW(AZ297),COLUMN(AZ297)-1,1,1),TRUE))&gt;0,"",
                    IF(COUNTIF(INDIRECT(ADDRESS(ROW(AZ297),MATCH(AZ$167,$166:$166,0),1,1)&amp;":"&amp;ADDRESS(ROW(AZ297),COLUMN(AZ297)-1,1,1),TRUE),"OK")&gt;0,"OK","NOK")),
              IF(AZ$8&gt;=VLOOKUP($A297,'2.2'!$D:$O,5,FALSE),"OK","NOK")),
         "")</f>
        <v/>
      </c>
      <c r="BA297" s="1156" t="str">
        <f ca="1">IF(intern2!BB133&gt;0,
        IF(BA$166="X",
              IF(COUNTBLANK(INDIRECT(ADDRESS(ROW(BA297),MATCH(BA$167,$166:$166,0),1,1)&amp;":"&amp;ADDRESS(ROW(BA297),COLUMN(BA297)-1,1,1),TRUE))&gt;0,"",
                    IF(COUNTIF(INDIRECT(ADDRESS(ROW(BA297),MATCH(BA$167,$166:$166,0),1,1)&amp;":"&amp;ADDRESS(ROW(BA297),COLUMN(BA297)-1,1,1),TRUE),"OK")&gt;0,"OK","NOK")),
              IF(BA$8&gt;=VLOOKUP($A297,'2.2'!$D:$O,5,FALSE),"OK","NOK")),
         "")</f>
        <v/>
      </c>
      <c r="BB297" s="1156" t="str">
        <f ca="1">IF(intern2!BC133&gt;0,
        IF(BB$166="X",
              IF(COUNTBLANK(INDIRECT(ADDRESS(ROW(BB297),MATCH(BB$167,$166:$166,0),1,1)&amp;":"&amp;ADDRESS(ROW(BB297),COLUMN(BB297)-1,1,1),TRUE))&gt;0,"",
                    IF(COUNTIF(INDIRECT(ADDRESS(ROW(BB297),MATCH(BB$167,$166:$166,0),1,1)&amp;":"&amp;ADDRESS(ROW(BB297),COLUMN(BB297)-1,1,1),TRUE),"OK")&gt;0,"OK","NOK")),
              IF(BB$8&gt;=VLOOKUP($A297,'2.2'!$D:$O,5,FALSE),"OK","NOK")),
         "")</f>
        <v/>
      </c>
      <c r="BC297" s="1156" t="str">
        <f ca="1">IF(intern2!BD133&gt;0,
        IF(BC$166="X",
              IF(COUNTBLANK(INDIRECT(ADDRESS(ROW(BC297),MATCH(BC$167,$166:$166,0),1,1)&amp;":"&amp;ADDRESS(ROW(BC297),COLUMN(BC297)-1,1,1),TRUE))&gt;0,"",
                    IF(COUNTIF(INDIRECT(ADDRESS(ROW(BC297),MATCH(BC$167,$166:$166,0),1,1)&amp;":"&amp;ADDRESS(ROW(BC297),COLUMN(BC297)-1,1,1),TRUE),"OK")&gt;0,"OK","NOK")),
              IF(BC$8&gt;=VLOOKUP($A297,'2.2'!$D:$O,5,FALSE),"OK","NOK")),
         "")</f>
        <v/>
      </c>
      <c r="BD297" s="1156" t="str">
        <f ca="1">IF(intern2!BE133&gt;0,
        IF(BD$166="X",
              IF(COUNTBLANK(INDIRECT(ADDRESS(ROW(BD297),MATCH(BD$167,$166:$166,0),1,1)&amp;":"&amp;ADDRESS(ROW(BD297),COLUMN(BD297)-1,1,1),TRUE))&gt;0,"",
                    IF(COUNTIF(INDIRECT(ADDRESS(ROW(BD297),MATCH(BD$167,$166:$166,0),1,1)&amp;":"&amp;ADDRESS(ROW(BD297),COLUMN(BD297)-1,1,1),TRUE),"OK")&gt;0,"OK","NOK")),
              IF(BD$8&gt;=VLOOKUP($A297,'2.2'!$D:$O,5,FALSE),"OK","NOK")),
         "")</f>
        <v/>
      </c>
      <c r="BE297" s="1156" t="str">
        <f ca="1">IF(intern2!BF133&gt;0,
        IF(BE$166="X",
              IF(COUNTBLANK(INDIRECT(ADDRESS(ROW(BE297),MATCH(BE$167,$166:$166,0),1,1)&amp;":"&amp;ADDRESS(ROW(BE297),COLUMN(BE297)-1,1,1),TRUE))&gt;0,"",
                    IF(COUNTIF(INDIRECT(ADDRESS(ROW(BE297),MATCH(BE$167,$166:$166,0),1,1)&amp;":"&amp;ADDRESS(ROW(BE297),COLUMN(BE297)-1,1,1),TRUE),"OK")&gt;0,"OK","NOK")),
              IF(BE$8&gt;=VLOOKUP($A297,'2.2'!$D:$O,5,FALSE),"OK","NOK")),
         "")</f>
        <v/>
      </c>
      <c r="BF297" s="1170" t="str">
        <f ca="1">IF(intern2!BG133&gt;0,
        IF(BF$166="X",
              IF(COUNTBLANK(INDIRECT(ADDRESS(ROW(BF297),MATCH(BF$167,$166:$166,0),1,1)&amp;":"&amp;ADDRESS(ROW(BF297),COLUMN(BF297)-1,1,1),TRUE))&gt;0,"",
                    IF(COUNTIF(INDIRECT(ADDRESS(ROW(BF297),MATCH(BF$167,$166:$166,0),1,1)&amp;":"&amp;ADDRESS(ROW(BF297),COLUMN(BF297)-1,1,1),TRUE),"OK")&gt;0,"OK","NOK")),
              IF(BF$8&gt;=VLOOKUP($A297,'2.2'!$D:$O,5,FALSE),"OK","NOK")),
         "")</f>
        <v/>
      </c>
      <c r="BG297" s="1269" t="str">
        <f ca="1">IF(intern2!BH133&gt;0,
        IF(BG$166="X",
              IF(COUNTBLANK(INDIRECT(ADDRESS(ROW(BG297),MATCH(BG$167,$166:$166,0),1,1)&amp;":"&amp;ADDRESS(ROW(BG297),COLUMN(BG297)-1,1,1),TRUE))&gt;0,"",
                    IF(COUNTIF(INDIRECT(ADDRESS(ROW(BG297),MATCH(BG$167,$166:$166,0),1,1)&amp;":"&amp;ADDRESS(ROW(BG297),COLUMN(BG297)-1,1,1),TRUE),"OK")&gt;0,"OK","NOK")),
              IF(BG$8&gt;=VLOOKUP($A297,'2.2'!$D:$O,5,FALSE),"OK","NOK")),
         "")</f>
        <v/>
      </c>
      <c r="BH297" s="1176" t="str">
        <f t="shared" ref="BH297:BH320" ca="1" si="142">IF(BI297="C",IF(COUNTIF($C297:$BG297,"nok")&gt;0,"NOK","OK"),IF(COUNTBLANK($C297:$BG297)=57,"OK",IF(COUNTIF($C297:$BG297,"OK")&gt;0,"OK","NOK")))</f>
        <v>OK</v>
      </c>
      <c r="BI297" s="1176"/>
    </row>
    <row r="298" spans="1:61" x14ac:dyDescent="0.25">
      <c r="A298" s="716" t="str">
        <f t="shared" ref="A298:B298" si="143">+A138</f>
        <v>GEB1.1.1</v>
      </c>
      <c r="B298" s="1157" t="str">
        <f t="shared" si="143"/>
        <v>Ostetricia specialistica</v>
      </c>
      <c r="C298" s="1156" t="str">
        <f ca="1">IF(intern2!D134&gt;0,
        IF(C$166="X",
              IF(COUNTBLANK(INDIRECT(ADDRESS(ROW(C298),MATCH(C$167,$166:$166,0),1,1)&amp;":"&amp;ADDRESS(ROW(C298),COLUMN(C298)-1,1,1),TRUE))&gt;0,"",
                    IF(COUNTIF(INDIRECT(ADDRESS(ROW(C298),MATCH(C$167,$166:$166,0),1,1)&amp;":"&amp;ADDRESS(ROW(C298),COLUMN(C298)-1,1,1),TRUE),"OK")&gt;0,"OK","NOK")),
              IF(C$8&gt;=VLOOKUP($A298,'2.2'!$D:$O,5,FALSE),"OK","NOK")),
         "")</f>
        <v/>
      </c>
      <c r="D298" s="1156" t="str">
        <f ca="1">IF(intern2!E134&gt;0,
        IF(D$166="X",
              IF(COUNTBLANK(INDIRECT(ADDRESS(ROW(D298),MATCH(D$167,$166:$166,0),1,1)&amp;":"&amp;ADDRESS(ROW(D298),COLUMN(D298)-1,1,1),TRUE))&gt;0,"",
                    IF(COUNTIF(INDIRECT(ADDRESS(ROW(D298),MATCH(D$167,$166:$166,0),1,1)&amp;":"&amp;ADDRESS(ROW(D298),COLUMN(D298)-1,1,1),TRUE),"OK")&gt;0,"OK","NOK")),
              IF(D$8&gt;=VLOOKUP($A298,'2.2'!$D:$O,5,FALSE),"OK","NOK")),
         "")</f>
        <v/>
      </c>
      <c r="E298" s="1156" t="str">
        <f ca="1">IF(intern2!F134&gt;0,
        IF(E$166="X",
              IF(COUNTBLANK(INDIRECT(ADDRESS(ROW(E298),MATCH(E$167,$166:$166,0),1,1)&amp;":"&amp;ADDRESS(ROW(E298),COLUMN(E298)-1,1,1),TRUE))&gt;0,"",
                    IF(COUNTIF(INDIRECT(ADDRESS(ROW(E298),MATCH(E$167,$166:$166,0),1,1)&amp;":"&amp;ADDRESS(ROW(E298),COLUMN(E298)-1,1,1),TRUE),"OK")&gt;0,"OK","NOK")),
              IF(E$8&gt;=VLOOKUP($A298,'2.2'!$D:$O,5,FALSE),"OK","NOK")),
         "")</f>
        <v/>
      </c>
      <c r="F298" s="1156" t="str">
        <f ca="1">IF(intern2!G134&gt;0,
        IF(F$166="X",
              IF(COUNTBLANK(INDIRECT(ADDRESS(ROW(F298),MATCH(F$167,$166:$166,0),1,1)&amp;":"&amp;ADDRESS(ROW(F298),COLUMN(F298)-1,1,1),TRUE))&gt;0,"",
                    IF(COUNTIF(INDIRECT(ADDRESS(ROW(F298),MATCH(F$167,$166:$166,0),1,1)&amp;":"&amp;ADDRESS(ROW(F298),COLUMN(F298)-1,1,1),TRUE),"OK")&gt;0,"OK","NOK")),
              IF(F$8&gt;=VLOOKUP($A298,'2.2'!$D:$O,5,FALSE),"OK","NOK")),
         "")</f>
        <v/>
      </c>
      <c r="G298" s="1156" t="str">
        <f ca="1">IF(intern2!H134&gt;0,
        IF(G$166="X",
              IF(COUNTBLANK(INDIRECT(ADDRESS(ROW(G298),MATCH(G$167,$166:$166,0),1,1)&amp;":"&amp;ADDRESS(ROW(G298),COLUMN(G298)-1,1,1),TRUE))&gt;0,"",
                    IF(COUNTIF(INDIRECT(ADDRESS(ROW(G298),MATCH(G$167,$166:$166,0),1,1)&amp;":"&amp;ADDRESS(ROW(G298),COLUMN(G298)-1,1,1),TRUE),"OK")&gt;0,"OK","NOK")),
              IF(G$8&gt;=VLOOKUP($A298,'2.2'!$D:$O,5,FALSE),"OK","NOK")),
         "")</f>
        <v/>
      </c>
      <c r="H298" s="1156" t="str">
        <f ca="1">IF(intern2!I134&gt;0,
        IF(H$166="X",
              IF(COUNTBLANK(INDIRECT(ADDRESS(ROW(H298),MATCH(H$167,$166:$166,0),1,1)&amp;":"&amp;ADDRESS(ROW(H298),COLUMN(H298)-1,1,1),TRUE))&gt;0,"",
                    IF(COUNTIF(INDIRECT(ADDRESS(ROW(H298),MATCH(H$167,$166:$166,0),1,1)&amp;":"&amp;ADDRESS(ROW(H298),COLUMN(H298)-1,1,1),TRUE),"OK")&gt;0,"OK","NOK")),
              IF(H$8&gt;=VLOOKUP($A298,'2.2'!$D:$O,5,FALSE),"OK","NOK")),
         "")</f>
        <v/>
      </c>
      <c r="I298" s="1269" t="str">
        <f ca="1">IF(intern2!J134&gt;0,
        IF(I$166="X",
              IF(COUNTBLANK(INDIRECT(ADDRESS(ROW(I298),MATCH(I$167,$166:$166,0),1,1)&amp;":"&amp;ADDRESS(ROW(I298),COLUMN(I298)-1,1,1),TRUE))&gt;0,"",
                    IF(COUNTIF(INDIRECT(ADDRESS(ROW(I298),MATCH(I$167,$166:$166,0),1,1)&amp;":"&amp;ADDRESS(ROW(I298),COLUMN(I298)-1,1,1),TRUE),"OK")&gt;0,"OK","NOK")),
              IF(I$8&gt;=VLOOKUP($A298,'2.2'!$D:$O,5,FALSE),"OK","NOK")),
         "")</f>
        <v/>
      </c>
      <c r="J298" s="1159" t="str">
        <f ca="1">IF(intern2!K134&gt;0,
        IF(J$166="X",
              IF(COUNTBLANK(INDIRECT(ADDRESS(ROW(J298),MATCH(J$167,$166:$166,0),1,1)&amp;":"&amp;ADDRESS(ROW(J298),COLUMN(J298)-1,1,1),TRUE))&gt;0,"",
                    IF(COUNTIF(INDIRECT(ADDRESS(ROW(J298),MATCH(J$167,$166:$166,0),1,1)&amp;":"&amp;ADDRESS(ROW(J298),COLUMN(J298)-1,1,1),TRUE),"OK")&gt;0,"OK","NOK")),
              IF(J$8&gt;=VLOOKUP($A298,'2.2'!$D:$O,5,FALSE),"OK","NOK")),
         "")</f>
        <v/>
      </c>
      <c r="K298" s="1156" t="str">
        <f ca="1">IF(intern2!L134&gt;0,
        IF(K$166="X",
              IF(COUNTBLANK(INDIRECT(ADDRESS(ROW(K298),MATCH(K$167,$166:$166,0),1,1)&amp;":"&amp;ADDRESS(ROW(K298),COLUMN(K298)-1,1,1),TRUE))&gt;0,"",
                    IF(COUNTIF(INDIRECT(ADDRESS(ROW(K298),MATCH(K$167,$166:$166,0),1,1)&amp;":"&amp;ADDRESS(ROW(K298),COLUMN(K298)-1,1,1),TRUE),"OK")&gt;0,"OK","NOK")),
              IF(K$8&gt;=VLOOKUP($A298,'2.2'!$D:$O,5,FALSE),"OK","NOK")),
         "")</f>
        <v/>
      </c>
      <c r="L298" s="1156" t="str">
        <f ca="1">IF(intern2!M134&gt;0,
        IF(L$166="X",
              IF(COUNTBLANK(INDIRECT(ADDRESS(ROW(L298),MATCH(L$167,$166:$166,0),1,1)&amp;":"&amp;ADDRESS(ROW(L298),COLUMN(L298)-1,1,1),TRUE))&gt;0,"",
                    IF(COUNTIF(INDIRECT(ADDRESS(ROW(L298),MATCH(L$167,$166:$166,0),1,1)&amp;":"&amp;ADDRESS(ROW(L298),COLUMN(L298)-1,1,1),TRUE),"OK")&gt;0,"OK","NOK")),
              IF(L$8&gt;=VLOOKUP($A298,'2.2'!$D:$O,5,FALSE),"OK","NOK")),
         "")</f>
        <v/>
      </c>
      <c r="M298" s="1156" t="str">
        <f ca="1">IF(intern2!N134&gt;0,
        IF(M$166="X",
              IF(COUNTBLANK(INDIRECT(ADDRESS(ROW(M298),MATCH(M$167,$166:$166,0),1,1)&amp;":"&amp;ADDRESS(ROW(M298),COLUMN(M298)-1,1,1),TRUE))&gt;0,"",
                    IF(COUNTIF(INDIRECT(ADDRESS(ROW(M298),MATCH(M$167,$166:$166,0),1,1)&amp;":"&amp;ADDRESS(ROW(M298),COLUMN(M298)-1,1,1),TRUE),"OK")&gt;0,"OK","NOK")),
              IF(M$8&gt;=VLOOKUP($A298,'2.2'!$D:$O,5,FALSE),"OK","NOK")),
         "")</f>
        <v/>
      </c>
      <c r="N298" s="1156" t="str">
        <f ca="1">IF(intern2!O134&gt;0,
        IF(N$166="X",
              IF(COUNTBLANK(INDIRECT(ADDRESS(ROW(N298),MATCH(N$167,$166:$166,0),1,1)&amp;":"&amp;ADDRESS(ROW(N298),COLUMN(N298)-1,1,1),TRUE))&gt;0,"",
                    IF(COUNTIF(INDIRECT(ADDRESS(ROW(N298),MATCH(N$167,$166:$166,0),1,1)&amp;":"&amp;ADDRESS(ROW(N298),COLUMN(N298)-1,1,1),TRUE),"OK")&gt;0,"OK","NOK")),
              IF(N$8&gt;=VLOOKUP($A298,'2.2'!$D:$O,5,FALSE),"OK","NOK")),
         "")</f>
        <v/>
      </c>
      <c r="O298" s="1156" t="str">
        <f ca="1">IF(intern2!P134&gt;0,
        IF(O$166="X",
              IF(COUNTBLANK(INDIRECT(ADDRESS(ROW(O298),MATCH(O$167,$166:$166,0),1,1)&amp;":"&amp;ADDRESS(ROW(O298),COLUMN(O298)-1,1,1),TRUE))&gt;0,"",
                    IF(COUNTIF(INDIRECT(ADDRESS(ROW(O298),MATCH(O$167,$166:$166,0),1,1)&amp;":"&amp;ADDRESS(ROW(O298),COLUMN(O298)-1,1,1),TRUE),"OK")&gt;0,"OK","NOK")),
              IF(O$8&gt;=VLOOKUP($A298,'2.2'!$D:$O,5,FALSE),"OK","NOK")),
         "")</f>
        <v/>
      </c>
      <c r="P298" s="1156" t="str">
        <f ca="1">IF(intern2!Q134&gt;0,
        IF(P$166="X",
              IF(COUNTBLANK(INDIRECT(ADDRESS(ROW(P298),MATCH(P$167,$166:$166,0),1,1)&amp;":"&amp;ADDRESS(ROW(P298),COLUMN(P298)-1,1,1),TRUE))&gt;0,"",
                    IF(COUNTIF(INDIRECT(ADDRESS(ROW(P298),MATCH(P$167,$166:$166,0),1,1)&amp;":"&amp;ADDRESS(ROW(P298),COLUMN(P298)-1,1,1),TRUE),"OK")&gt;0,"OK","NOK")),
              IF(P$8&gt;=VLOOKUP($A298,'2.2'!$D:$O,5,FALSE),"OK","NOK")),
         "")</f>
        <v/>
      </c>
      <c r="Q298" s="1156" t="str">
        <f ca="1">IF(intern2!R134&gt;0,
        IF(Q$166="X",
              IF(COUNTBLANK(INDIRECT(ADDRESS(ROW(Q298),MATCH(Q$167,$166:$166,0),1,1)&amp;":"&amp;ADDRESS(ROW(Q298),COLUMN(Q298)-1,1,1),TRUE))&gt;0,"",
                    IF(COUNTIF(INDIRECT(ADDRESS(ROW(Q298),MATCH(Q$167,$166:$166,0),1,1)&amp;":"&amp;ADDRESS(ROW(Q298),COLUMN(Q298)-1,1,1),TRUE),"OK")&gt;0,"OK","NOK")),
              IF(Q$8&gt;=VLOOKUP($A298,'2.2'!$D:$O,5,FALSE),"OK","NOK")),
         "")</f>
        <v/>
      </c>
      <c r="R298" s="1159" t="str">
        <f ca="1">IF(intern2!S134&gt;0,
        IF(R$166="X",
              IF(COUNTBLANK(INDIRECT(ADDRESS(ROW(R298),MATCH(R$167,$166:$166,0),1,1)&amp;":"&amp;ADDRESS(ROW(R298),COLUMN(R298)-1,1,1),TRUE))&gt;0,"",
                    IF(COUNTIF(INDIRECT(ADDRESS(ROW(R298),MATCH(R$167,$166:$166,0),1,1)&amp;":"&amp;ADDRESS(ROW(R298),COLUMN(R298)-1,1,1),TRUE),"OK")&gt;0,"OK","NOK")),
              IF(R$8&gt;=VLOOKUP($A298,'2.2'!$D:$O,5,FALSE),"OK","NOK")),
         "")</f>
        <v/>
      </c>
      <c r="S298" s="1159" t="str">
        <f ca="1">IF(intern2!T134&gt;0,
        IF(S$166="X",
              IF(COUNTBLANK(INDIRECT(ADDRESS(ROW(S298),MATCH(S$167,$166:$166,0),1,1)&amp;":"&amp;ADDRESS(ROW(S298),COLUMN(S298)-1,1,1),TRUE))&gt;0,"",
                    IF(COUNTIF(INDIRECT(ADDRESS(ROW(S298),MATCH(S$167,$166:$166,0),1,1)&amp;":"&amp;ADDRESS(ROW(S298),COLUMN(S298)-1,1,1),TRUE),"OK")&gt;0,"OK","NOK")),
              IF(S$8&gt;=VLOOKUP($A298,'2.2'!$D:$O,5,FALSE),"OK","NOK")),
         "")</f>
        <v/>
      </c>
      <c r="T298" s="1156" t="str">
        <f ca="1">IF(intern2!U134&gt;0,
        IF(T$166="X",
              IF(COUNTBLANK(INDIRECT(ADDRESS(ROW(T298),MATCH(T$167,$166:$166,0),1,1)&amp;":"&amp;ADDRESS(ROW(T298),COLUMN(T298)-1,1,1),TRUE))&gt;0,"",
                    IF(COUNTIF(INDIRECT(ADDRESS(ROW(T298),MATCH(T$167,$166:$166,0),1,1)&amp;":"&amp;ADDRESS(ROW(T298),COLUMN(T298)-1,1,1),TRUE),"OK")&gt;0,"OK","NOK")),
              IF(T$8&gt;=VLOOKUP($A298,'2.2'!$D:$O,5,FALSE),"OK","NOK")),
         "")</f>
        <v/>
      </c>
      <c r="U298" s="1156" t="str">
        <f ca="1">IF(intern2!V134&gt;0,
        IF(U$166="X",
              IF(COUNTBLANK(INDIRECT(ADDRESS(ROW(U298),MATCH(U$167,$166:$166,0),1,1)&amp;":"&amp;ADDRESS(ROW(U298),COLUMN(U298)-1,1,1),TRUE))&gt;0,"",
                    IF(COUNTIF(INDIRECT(ADDRESS(ROW(U298),MATCH(U$167,$166:$166,0),1,1)&amp;":"&amp;ADDRESS(ROW(U298),COLUMN(U298)-1,1,1),TRUE),"OK")&gt;0,"OK","NOK")),
              IF(U$8&gt;=VLOOKUP($A298,'2.2'!$D:$O,5,FALSE),"OK","NOK")),
         "")</f>
        <v/>
      </c>
      <c r="V298" s="1156" t="str">
        <f ca="1">IF(intern2!W134&gt;0,
        IF(V$166="X",
              IF(COUNTBLANK(INDIRECT(ADDRESS(ROW(V298),MATCH(V$167,$166:$166,0),1,1)&amp;":"&amp;ADDRESS(ROW(V298),COLUMN(V298)-1,1,1),TRUE))&gt;0,"",
                    IF(COUNTIF(INDIRECT(ADDRESS(ROW(V298),MATCH(V$167,$166:$166,0),1,1)&amp;":"&amp;ADDRESS(ROW(V298),COLUMN(V298)-1,1,1),TRUE),"OK")&gt;0,"OK","NOK")),
              IF(V$8&gt;=VLOOKUP($A298,'2.2'!$D:$O,5,FALSE),"OK","NOK")),
         "")</f>
        <v/>
      </c>
      <c r="W298" s="1156" t="str">
        <f ca="1">IF(intern2!X134&gt;0,
        IF(W$166="X",
              IF(COUNTBLANK(INDIRECT(ADDRESS(ROW(W298),MATCH(W$167,$166:$166,0),1,1)&amp;":"&amp;ADDRESS(ROW(W298),COLUMN(W298)-1,1,1),TRUE))&gt;0,"",
                    IF(COUNTIF(INDIRECT(ADDRESS(ROW(W298),MATCH(W$167,$166:$166,0),1,1)&amp;":"&amp;ADDRESS(ROW(W298),COLUMN(W298)-1,1,1),TRUE),"OK")&gt;0,"OK","NOK")),
              IF(W$8&gt;=VLOOKUP($A298,'2.2'!$D:$O,5,FALSE),"OK","NOK")),
         "")</f>
        <v/>
      </c>
      <c r="X298" s="1156" t="str">
        <f ca="1">IF(intern2!Y134&gt;0,
        IF(X$166="X",
              IF(COUNTBLANK(INDIRECT(ADDRESS(ROW(X298),MATCH(X$167,$166:$166,0),1,1)&amp;":"&amp;ADDRESS(ROW(X298),COLUMN(X298)-1,1,1),TRUE))&gt;0,"",
                    IF(COUNTIF(INDIRECT(ADDRESS(ROW(X298),MATCH(X$167,$166:$166,0),1,1)&amp;":"&amp;ADDRESS(ROW(X298),COLUMN(X298)-1,1,1),TRUE),"OK")&gt;0,"OK","NOK")),
              IF(X$8&gt;=VLOOKUP($A298,'2.2'!$D:$O,5,FALSE),"OK","NOK")),
         "")</f>
        <v>OK</v>
      </c>
      <c r="Y298" s="1170" t="str">
        <f ca="1">IF(intern2!Z134&gt;0,
        IF(Y$166="X",
              IF(COUNTBLANK(INDIRECT(ADDRESS(ROW(Y298),MATCH(Y$167,$166:$166,0),1,1)&amp;":"&amp;ADDRESS(ROW(Y298),COLUMN(Y298)-1,1,1),TRUE))&gt;0,"",
                    IF(COUNTIF(INDIRECT(ADDRESS(ROW(Y298),MATCH(Y$167,$166:$166,0),1,1)&amp;":"&amp;ADDRESS(ROW(Y298),COLUMN(Y298)-1,1,1),TRUE),"OK")&gt;0,"OK","NOK")),
              IF(Y$8&gt;=VLOOKUP($A298,'2.2'!$D:$O,5,FALSE),"OK","NOK")),
         "")</f>
        <v/>
      </c>
      <c r="Z298" s="1269" t="str">
        <f ca="1">IF(intern2!AA134&gt;0,
        IF(Z$166="X",
              IF(COUNTBLANK(INDIRECT(ADDRESS(ROW(Z298),MATCH(Z$167,$166:$166,0),1,1)&amp;":"&amp;ADDRESS(ROW(Z298),COLUMN(Z298)-1,1,1),TRUE))&gt;0,"",
                    IF(COUNTIF(INDIRECT(ADDRESS(ROW(Z298),MATCH(Z$167,$166:$166,0),1,1)&amp;":"&amp;ADDRESS(ROW(Z298),COLUMN(Z298)-1,1,1),TRUE),"OK")&gt;0,"OK","NOK")),
              IF(Z$8&gt;=VLOOKUP($A298,'2.2'!$D:$O,5,FALSE),"OK","NOK")),
         "")</f>
        <v/>
      </c>
      <c r="AA298" s="1156" t="str">
        <f ca="1">IF(intern2!AB134&gt;0,
        IF(AA$166="X",
              IF(COUNTBLANK(INDIRECT(ADDRESS(ROW(AA298),MATCH(AA$167,$166:$166,0),1,1)&amp;":"&amp;ADDRESS(ROW(AA298),COLUMN(AA298)-1,1,1),TRUE))&gt;0,"",
                    IF(COUNTIF(INDIRECT(ADDRESS(ROW(AA298),MATCH(AA$167,$166:$166,0),1,1)&amp;":"&amp;ADDRESS(ROW(AA298),COLUMN(AA298)-1,1,1),TRUE),"OK")&gt;0,"OK","NOK")),
              IF(AA$8&gt;=VLOOKUP($A298,'2.2'!$D:$O,5,FALSE),"OK","NOK")),
         "")</f>
        <v/>
      </c>
      <c r="AB298" s="1156" t="str">
        <f ca="1">IF(intern2!AC134&gt;0,
        IF(AB$166="X",
              IF(COUNTBLANK(INDIRECT(ADDRESS(ROW(AB298),MATCH(AB$167,$166:$166,0),1,1)&amp;":"&amp;ADDRESS(ROW(AB298),COLUMN(AB298)-1,1,1),TRUE))&gt;0,"",
                    IF(COUNTIF(INDIRECT(ADDRESS(ROW(AB298),MATCH(AB$167,$166:$166,0),1,1)&amp;":"&amp;ADDRESS(ROW(AB298),COLUMN(AB298)-1,1,1),TRUE),"OK")&gt;0,"OK","NOK")),
              IF(AB$8&gt;=VLOOKUP($A298,'2.2'!$D:$O,5,FALSE),"OK","NOK")),
         "")</f>
        <v/>
      </c>
      <c r="AC298" s="1156" t="str">
        <f ca="1">IF(intern2!AD134&gt;0,
        IF(AC$166="X",
              IF(COUNTBLANK(INDIRECT(ADDRESS(ROW(AC298),MATCH(AC$167,$166:$166,0),1,1)&amp;":"&amp;ADDRESS(ROW(AC298),COLUMN(AC298)-1,1,1),TRUE))&gt;0,"",
                    IF(COUNTIF(INDIRECT(ADDRESS(ROW(AC298),MATCH(AC$167,$166:$166,0),1,1)&amp;":"&amp;ADDRESS(ROW(AC298),COLUMN(AC298)-1,1,1),TRUE),"OK")&gt;0,"OK","NOK")),
              IF(AC$8&gt;=VLOOKUP($A298,'2.2'!$D:$O,5,FALSE),"OK","NOK")),
         "")</f>
        <v/>
      </c>
      <c r="AD298" s="1156" t="str">
        <f ca="1">IF(intern2!AE134&gt;0,
        IF(AD$166="X",
              IF(COUNTBLANK(INDIRECT(ADDRESS(ROW(AD298),MATCH(AD$167,$166:$166,0),1,1)&amp;":"&amp;ADDRESS(ROW(AD298),COLUMN(AD298)-1,1,1),TRUE))&gt;0,"",
                    IF(COUNTIF(INDIRECT(ADDRESS(ROW(AD298),MATCH(AD$167,$166:$166,0),1,1)&amp;":"&amp;ADDRESS(ROW(AD298),COLUMN(AD298)-1,1,1),TRUE),"OK")&gt;0,"OK","NOK")),
              IF(AD$8&gt;=VLOOKUP($A298,'2.2'!$D:$O,5,FALSE),"OK","NOK")),
         "")</f>
        <v/>
      </c>
      <c r="AE298" s="1160" t="str">
        <f ca="1">IF(intern2!AF134&gt;0,
        IF(AE$166="X",
              IF(COUNTBLANK(INDIRECT(ADDRESS(ROW(AE298),MATCH(AE$167,$166:$166,0),1,1)&amp;":"&amp;ADDRESS(ROW(AE298),COLUMN(AE298)-1,1,1),TRUE))&gt;0,"",
                    IF(COUNTIF(INDIRECT(ADDRESS(ROW(AE298),MATCH(AE$167,$166:$166,0),1,1)&amp;":"&amp;ADDRESS(ROW(AE298),COLUMN(AE298)-1,1,1),TRUE),"OK")&gt;0,"OK","NOK")),
              IF(AE$8&gt;=VLOOKUP($A298,'2.2'!$D:$O,5,FALSE),"OK","NOK")),
         "")</f>
        <v/>
      </c>
      <c r="AF298" s="1269" t="str">
        <f ca="1">IF(intern2!AG134&gt;0,
        IF(AF$166="X",
              IF(COUNTBLANK(INDIRECT(ADDRESS(ROW(AF298),MATCH(AF$167,$166:$166,0),1,1)&amp;":"&amp;ADDRESS(ROW(AF298),COLUMN(AF298)-1,1,1),TRUE))&gt;0,"",
                    IF(COUNTIF(INDIRECT(ADDRESS(ROW(AF298),MATCH(AF$167,$166:$166,0),1,1)&amp;":"&amp;ADDRESS(ROW(AF298),COLUMN(AF298)-1,1,1),TRUE),"OK")&gt;0,"OK","NOK")),
              IF(AF$8&gt;=VLOOKUP($A298,'2.2'!$D:$O,5,FALSE),"OK","NOK")),
         "")</f>
        <v/>
      </c>
      <c r="AG298" s="1160" t="str">
        <f ca="1">IF(intern2!AH134&gt;0,
        IF(AG$166="X",
              IF(COUNTBLANK(INDIRECT(ADDRESS(ROW(AG298),MATCH(AG$167,$166:$166,0),1,1)&amp;":"&amp;ADDRESS(ROW(AG298),COLUMN(AG298)-1,1,1),TRUE))&gt;0,"",
                    IF(COUNTIF(INDIRECT(ADDRESS(ROW(AG298),MATCH(AG$167,$166:$166,0),1,1)&amp;":"&amp;ADDRESS(ROW(AG298),COLUMN(AG298)-1,1,1),TRUE),"OK")&gt;0,"OK","NOK")),
              IF(AG$8&gt;=VLOOKUP($A298,'2.2'!$D:$O,5,FALSE),"OK","NOK")),
         "")</f>
        <v/>
      </c>
      <c r="AH298" s="1160" t="str">
        <f ca="1">IF(intern2!AI134&gt;0,
        IF(AH$166="X",
              IF(COUNTBLANK(INDIRECT(ADDRESS(ROW(AH298),MATCH(AH$167,$166:$166,0),1,1)&amp;":"&amp;ADDRESS(ROW(AH298),COLUMN(AH298)-1,1,1),TRUE))&gt;0,"",
                    IF(COUNTIF(INDIRECT(ADDRESS(ROW(AH298),MATCH(AH$167,$166:$166,0),1,1)&amp;":"&amp;ADDRESS(ROW(AH298),COLUMN(AH298)-1,1,1),TRUE),"OK")&gt;0,"OK","NOK")),
              IF(AH$8&gt;=VLOOKUP($A298,'2.2'!$D:$O,5,FALSE),"OK","NOK")),
         "")</f>
        <v/>
      </c>
      <c r="AI298" s="1156" t="str">
        <f ca="1">IF(intern2!AJ134&gt;0,
        IF(AI$166="X",
              IF(COUNTBLANK(INDIRECT(ADDRESS(ROW(AI298),MATCH(AI$167,$166:$166,0),1,1)&amp;":"&amp;ADDRESS(ROW(AI298),COLUMN(AI298)-1,1,1),TRUE))&gt;0,"",
                    IF(COUNTIF(INDIRECT(ADDRESS(ROW(AI298),MATCH(AI$167,$166:$166,0),1,1)&amp;":"&amp;ADDRESS(ROW(AI298),COLUMN(AI298)-1,1,1),TRUE),"OK")&gt;0,"OK","NOK")),
              IF(AI$8&gt;=VLOOKUP($A298,'2.2'!$D:$O,5,FALSE),"OK","NOK")),
         "")</f>
        <v/>
      </c>
      <c r="AJ298" s="1156" t="str">
        <f ca="1">IF(intern2!AK134&gt;0,
        IF(AJ$166="X",
              IF(COUNTBLANK(INDIRECT(ADDRESS(ROW(AJ298),MATCH(AJ$167,$166:$166,0),1,1)&amp;":"&amp;ADDRESS(ROW(AJ298),COLUMN(AJ298)-1,1,1),TRUE))&gt;0,"",
                    IF(COUNTIF(INDIRECT(ADDRESS(ROW(AJ298),MATCH(AJ$167,$166:$166,0),1,1)&amp;":"&amp;ADDRESS(ROW(AJ298),COLUMN(AJ298)-1,1,1),TRUE),"OK")&gt;0,"OK","NOK")),
              IF(AJ$8&gt;=VLOOKUP($A298,'2.2'!$D:$O,5,FALSE),"OK","NOK")),
         "")</f>
        <v/>
      </c>
      <c r="AK298" s="1156" t="str">
        <f ca="1">IF(intern2!AL134&gt;0,
        IF(AK$166="X",
              IF(COUNTBLANK(INDIRECT(ADDRESS(ROW(AK298),MATCH(AK$167,$166:$166,0),1,1)&amp;":"&amp;ADDRESS(ROW(AK298),COLUMN(AK298)-1,1,1),TRUE))&gt;0,"",
                    IF(COUNTIF(INDIRECT(ADDRESS(ROW(AK298),MATCH(AK$167,$166:$166,0),1,1)&amp;":"&amp;ADDRESS(ROW(AK298),COLUMN(AK298)-1,1,1),TRUE),"OK")&gt;0,"OK","NOK")),
              IF(AK$8&gt;=VLOOKUP($A298,'2.2'!$D:$O,5,FALSE),"OK","NOK")),
         "")</f>
        <v/>
      </c>
      <c r="AL298" s="1156" t="str">
        <f ca="1">IF(intern2!AM134&gt;0,
        IF(AL$166="X",
              IF(COUNTBLANK(INDIRECT(ADDRESS(ROW(AL298),MATCH(AL$167,$166:$166,0),1,1)&amp;":"&amp;ADDRESS(ROW(AL298),COLUMN(AL298)-1,1,1),TRUE))&gt;0,"",
                    IF(COUNTIF(INDIRECT(ADDRESS(ROW(AL298),MATCH(AL$167,$166:$166,0),1,1)&amp;":"&amp;ADDRESS(ROW(AL298),COLUMN(AL298)-1,1,1),TRUE),"OK")&gt;0,"OK","NOK")),
              IF(AL$8&gt;=VLOOKUP($A298,'2.2'!$D:$O,5,FALSE),"OK","NOK")),
         "")</f>
        <v/>
      </c>
      <c r="AM298" s="1269" t="str">
        <f ca="1">IF(intern2!AN134&gt;0,
        IF(AM$166="X",
              IF(COUNTBLANK(INDIRECT(ADDRESS(ROW(AM298),MATCH(AM$167,$166:$166,0),1,1)&amp;":"&amp;ADDRESS(ROW(AM298),COLUMN(AM298)-1,1,1),TRUE))&gt;0,"",
                    IF(COUNTIF(INDIRECT(ADDRESS(ROW(AM298),MATCH(AM$167,$166:$166,0),1,1)&amp;":"&amp;ADDRESS(ROW(AM298),COLUMN(AM298)-1,1,1),TRUE),"OK")&gt;0,"OK","NOK")),
              IF(AM$8&gt;=VLOOKUP($A298,'2.2'!$D:$O,5,FALSE),"OK","NOK")),
         "")</f>
        <v/>
      </c>
      <c r="AN298" s="1170" t="str">
        <f ca="1">IF(intern2!AO134&gt;0,
        IF(AN$166="X",
              IF(COUNTBLANK(INDIRECT(ADDRESS(ROW(AN298),MATCH(AN$167,$166:$166,0),1,1)&amp;":"&amp;ADDRESS(ROW(AN298),COLUMN(AN298)-1,1,1),TRUE))&gt;0,"",
                    IF(COUNTIF(INDIRECT(ADDRESS(ROW(AN298),MATCH(AN$167,$166:$166,0),1,1)&amp;":"&amp;ADDRESS(ROW(AN298),COLUMN(AN298)-1,1,1),TRUE),"OK")&gt;0,"OK","NOK")),
              IF(AN$8&gt;=VLOOKUP($A298,'2.2'!$D:$O,5,FALSE),"OK","NOK")),
         "")</f>
        <v/>
      </c>
      <c r="AO298" s="1156" t="str">
        <f ca="1">IF(intern2!AP134&gt;0,
        IF(AO$166="X",
              IF(COUNTBLANK(INDIRECT(ADDRESS(ROW(AO298),MATCH(AO$167,$166:$166,0),1,1)&amp;":"&amp;ADDRESS(ROW(AO298),COLUMN(AO298)-1,1,1),TRUE))&gt;0,"",
                    IF(COUNTIF(INDIRECT(ADDRESS(ROW(AO298),MATCH(AO$167,$166:$166,0),1,1)&amp;":"&amp;ADDRESS(ROW(AO298),COLUMN(AO298)-1,1,1),TRUE),"OK")&gt;0,"OK","NOK")),
              IF(AO$8&gt;=VLOOKUP($A298,'2.2'!$D:$O,5,FALSE),"OK","NOK")),
         "")</f>
        <v/>
      </c>
      <c r="AP298" s="1156" t="str">
        <f ca="1">IF(intern2!AQ134&gt;0,
        IF(AP$166="X",
              IF(COUNTBLANK(INDIRECT(ADDRESS(ROW(AP298),MATCH(AP$167,$166:$166,0),1,1)&amp;":"&amp;ADDRESS(ROW(AP298),COLUMN(AP298)-1,1,1),TRUE))&gt;0,"",
                    IF(COUNTIF(INDIRECT(ADDRESS(ROW(AP298),MATCH(AP$167,$166:$166,0),1,1)&amp;":"&amp;ADDRESS(ROW(AP298),COLUMN(AP298)-1,1,1),TRUE),"OK")&gt;0,"OK","NOK")),
              IF(AP$8&gt;=VLOOKUP($A298,'2.2'!$D:$O,5,FALSE),"OK","NOK")),
         "")</f>
        <v/>
      </c>
      <c r="AQ298" s="1269" t="str">
        <f ca="1">IF(intern2!AR134&gt;0,
        IF(AQ$166="X",
              IF(COUNTBLANK(INDIRECT(ADDRESS(ROW(AQ298),MATCH(AQ$167,$166:$166,0),1,1)&amp;":"&amp;ADDRESS(ROW(AQ298),COLUMN(AQ298)-1,1,1),TRUE))&gt;0,"",
                    IF(COUNTIF(INDIRECT(ADDRESS(ROW(AQ298),MATCH(AQ$167,$166:$166,0),1,1)&amp;":"&amp;ADDRESS(ROW(AQ298),COLUMN(AQ298)-1,1,1),TRUE),"OK")&gt;0,"OK","NOK")),
              IF(AQ$8&gt;=VLOOKUP($A298,'2.2'!$D:$O,5,FALSE),"OK","NOK")),
         "")</f>
        <v/>
      </c>
      <c r="AR298" s="1156" t="str">
        <f ca="1">IF(intern2!AS134&gt;0,
        IF(AR$166="X",
              IF(COUNTBLANK(INDIRECT(ADDRESS(ROW(AR298),MATCH(AR$167,$166:$166,0),1,1)&amp;":"&amp;ADDRESS(ROW(AR298),COLUMN(AR298)-1,1,1),TRUE))&gt;0,"",
                    IF(COUNTIF(INDIRECT(ADDRESS(ROW(AR298),MATCH(AR$167,$166:$166,0),1,1)&amp;":"&amp;ADDRESS(ROW(AR298),COLUMN(AR298)-1,1,1),TRUE),"OK")&gt;0,"OK","NOK")),
              IF(AR$8&gt;=VLOOKUP($A298,'2.2'!$D:$O,5,FALSE),"OK","NOK")),
         "")</f>
        <v/>
      </c>
      <c r="AS298" s="1156" t="str">
        <f ca="1">IF(intern2!AT134&gt;0,
        IF(AS$166="X",
              IF(COUNTBLANK(INDIRECT(ADDRESS(ROW(AS298),MATCH(AS$167,$166:$166,0),1,1)&amp;":"&amp;ADDRESS(ROW(AS298),COLUMN(AS298)-1,1,1),TRUE))&gt;0,"",
                    IF(COUNTIF(INDIRECT(ADDRESS(ROW(AS298),MATCH(AS$167,$166:$166,0),1,1)&amp;":"&amp;ADDRESS(ROW(AS298),COLUMN(AS298)-1,1,1),TRUE),"OK")&gt;0,"OK","NOK")),
              IF(AS$8&gt;=VLOOKUP($A298,'2.2'!$D:$O,5,FALSE),"OK","NOK")),
         "")</f>
        <v/>
      </c>
      <c r="AT298" s="1269" t="str">
        <f ca="1">IF(intern2!AU134&gt;0,
        IF(AT$166="X",
              IF(COUNTBLANK(INDIRECT(ADDRESS(ROW(AT298),MATCH(AT$167,$166:$166,0),1,1)&amp;":"&amp;ADDRESS(ROW(AT298),COLUMN(AT298)-1,1,1),TRUE))&gt;0,"",
                    IF(COUNTIF(INDIRECT(ADDRESS(ROW(AT298),MATCH(AT$167,$166:$166,0),1,1)&amp;":"&amp;ADDRESS(ROW(AT298),COLUMN(AT298)-1,1,1),TRUE),"OK")&gt;0,"OK","NOK")),
              IF(AT$8&gt;=VLOOKUP($A298,'2.2'!$D:$O,5,FALSE),"OK","NOK")),
         "")</f>
        <v/>
      </c>
      <c r="AU298" s="1156" t="str">
        <f ca="1">IF(intern2!AV134&gt;0,
        IF(AU$166="X",
              IF(COUNTBLANK(INDIRECT(ADDRESS(ROW(AU298),MATCH(AU$167,$166:$166,0),1,1)&amp;":"&amp;ADDRESS(ROW(AU298),COLUMN(AU298)-1,1,1),TRUE))&gt;0,"",
                    IF(COUNTIF(INDIRECT(ADDRESS(ROW(AU298),MATCH(AU$167,$166:$166,0),1,1)&amp;":"&amp;ADDRESS(ROW(AU298),COLUMN(AU298)-1,1,1),TRUE),"OK")&gt;0,"OK","NOK")),
              IF(AU$8&gt;=VLOOKUP($A298,'2.2'!$D:$O,5,FALSE),"OK","NOK")),
         "")</f>
        <v/>
      </c>
      <c r="AV298" s="1156" t="str">
        <f ca="1">IF(intern2!AW134&gt;0,
        IF(AV$166="X",
              IF(COUNTBLANK(INDIRECT(ADDRESS(ROW(AV298),MATCH(AV$167,$166:$166,0),1,1)&amp;":"&amp;ADDRESS(ROW(AV298),COLUMN(AV298)-1,1,1),TRUE))&gt;0,"",
                    IF(COUNTIF(INDIRECT(ADDRESS(ROW(AV298),MATCH(AV$167,$166:$166,0),1,1)&amp;":"&amp;ADDRESS(ROW(AV298),COLUMN(AV298)-1,1,1),TRUE),"OK")&gt;0,"OK","NOK")),
              IF(AV$8&gt;=VLOOKUP($A298,'2.2'!$D:$O,5,FALSE),"OK","NOK")),
         "")</f>
        <v/>
      </c>
      <c r="AW298" s="1156" t="str">
        <f ca="1">IF(intern2!AX134&gt;0,
        IF(AW$166="X",
              IF(COUNTBLANK(INDIRECT(ADDRESS(ROW(AW298),MATCH(AW$167,$166:$166,0),1,1)&amp;":"&amp;ADDRESS(ROW(AW298),COLUMN(AW298)-1,1,1),TRUE))&gt;0,"",
                    IF(COUNTIF(INDIRECT(ADDRESS(ROW(AW298),MATCH(AW$167,$166:$166,0),1,1)&amp;":"&amp;ADDRESS(ROW(AW298),COLUMN(AW298)-1,1,1),TRUE),"OK")&gt;0,"OK","NOK")),
              IF(AW$8&gt;=VLOOKUP($A298,'2.2'!$D:$O,5,FALSE),"OK","NOK")),
         "")</f>
        <v/>
      </c>
      <c r="AX298" s="1156" t="str">
        <f ca="1">IF(intern2!AY134&gt;0,
        IF(AX$166="X",
              IF(COUNTBLANK(INDIRECT(ADDRESS(ROW(AX298),MATCH(AX$167,$166:$166,0),1,1)&amp;":"&amp;ADDRESS(ROW(AX298),COLUMN(AX298)-1,1,1),TRUE))&gt;0,"",
                    IF(COUNTIF(INDIRECT(ADDRESS(ROW(AX298),MATCH(AX$167,$166:$166,0),1,1)&amp;":"&amp;ADDRESS(ROW(AX298),COLUMN(AX298)-1,1,1),TRUE),"OK")&gt;0,"OK","NOK")),
              IF(AX$8&gt;=VLOOKUP($A298,'2.2'!$D:$O,5,FALSE),"OK","NOK")),
         "")</f>
        <v/>
      </c>
      <c r="AY298" s="1156" t="str">
        <f ca="1">IF(intern2!AZ134&gt;0,
        IF(AY$166="X",
              IF(COUNTBLANK(INDIRECT(ADDRESS(ROW(AY298),MATCH(AY$167,$166:$166,0),1,1)&amp;":"&amp;ADDRESS(ROW(AY298),COLUMN(AY298)-1,1,1),TRUE))&gt;0,"",
                    IF(COUNTIF(INDIRECT(ADDRESS(ROW(AY298),MATCH(AY$167,$166:$166,0),1,1)&amp;":"&amp;ADDRESS(ROW(AY298),COLUMN(AY298)-1,1,1),TRUE),"OK")&gt;0,"OK","NOK")),
              IF(AY$8&gt;=VLOOKUP($A298,'2.2'!$D:$O,5,FALSE),"OK","NOK")),
         "")</f>
        <v/>
      </c>
      <c r="AZ298" s="1269" t="str">
        <f ca="1">IF(intern2!BA134&gt;0,
        IF(AZ$166="X",
              IF(COUNTBLANK(INDIRECT(ADDRESS(ROW(AZ298),MATCH(AZ$167,$166:$166,0),1,1)&amp;":"&amp;ADDRESS(ROW(AZ298),COLUMN(AZ298)-1,1,1),TRUE))&gt;0,"",
                    IF(COUNTIF(INDIRECT(ADDRESS(ROW(AZ298),MATCH(AZ$167,$166:$166,0),1,1)&amp;":"&amp;ADDRESS(ROW(AZ298),COLUMN(AZ298)-1,1,1),TRUE),"OK")&gt;0,"OK","NOK")),
              IF(AZ$8&gt;=VLOOKUP($A298,'2.2'!$D:$O,5,FALSE),"OK","NOK")),
         "")</f>
        <v/>
      </c>
      <c r="BA298" s="1156" t="str">
        <f ca="1">IF(intern2!BB134&gt;0,
        IF(BA$166="X",
              IF(COUNTBLANK(INDIRECT(ADDRESS(ROW(BA298),MATCH(BA$167,$166:$166,0),1,1)&amp;":"&amp;ADDRESS(ROW(BA298),COLUMN(BA298)-1,1,1),TRUE))&gt;0,"",
                    IF(COUNTIF(INDIRECT(ADDRESS(ROW(BA298),MATCH(BA$167,$166:$166,0),1,1)&amp;":"&amp;ADDRESS(ROW(BA298),COLUMN(BA298)-1,1,1),TRUE),"OK")&gt;0,"OK","NOK")),
              IF(BA$8&gt;=VLOOKUP($A298,'2.2'!$D:$O,5,FALSE),"OK","NOK")),
         "")</f>
        <v/>
      </c>
      <c r="BB298" s="1156" t="str">
        <f ca="1">IF(intern2!BC134&gt;0,
        IF(BB$166="X",
              IF(COUNTBLANK(INDIRECT(ADDRESS(ROW(BB298),MATCH(BB$167,$166:$166,0),1,1)&amp;":"&amp;ADDRESS(ROW(BB298),COLUMN(BB298)-1,1,1),TRUE))&gt;0,"",
                    IF(COUNTIF(INDIRECT(ADDRESS(ROW(BB298),MATCH(BB$167,$166:$166,0),1,1)&amp;":"&amp;ADDRESS(ROW(BB298),COLUMN(BB298)-1,1,1),TRUE),"OK")&gt;0,"OK","NOK")),
              IF(BB$8&gt;=VLOOKUP($A298,'2.2'!$D:$O,5,FALSE),"OK","NOK")),
         "")</f>
        <v/>
      </c>
      <c r="BC298" s="1156" t="str">
        <f ca="1">IF(intern2!BD134&gt;0,
        IF(BC$166="X",
              IF(COUNTBLANK(INDIRECT(ADDRESS(ROW(BC298),MATCH(BC$167,$166:$166,0),1,1)&amp;":"&amp;ADDRESS(ROW(BC298),COLUMN(BC298)-1,1,1),TRUE))&gt;0,"",
                    IF(COUNTIF(INDIRECT(ADDRESS(ROW(BC298),MATCH(BC$167,$166:$166,0),1,1)&amp;":"&amp;ADDRESS(ROW(BC298),COLUMN(BC298)-1,1,1),TRUE),"OK")&gt;0,"OK","NOK")),
              IF(BC$8&gt;=VLOOKUP($A298,'2.2'!$D:$O,5,FALSE),"OK","NOK")),
         "")</f>
        <v/>
      </c>
      <c r="BD298" s="1156" t="str">
        <f ca="1">IF(intern2!BE134&gt;0,
        IF(BD$166="X",
              IF(COUNTBLANK(INDIRECT(ADDRESS(ROW(BD298),MATCH(BD$167,$166:$166,0),1,1)&amp;":"&amp;ADDRESS(ROW(BD298),COLUMN(BD298)-1,1,1),TRUE))&gt;0,"",
                    IF(COUNTIF(INDIRECT(ADDRESS(ROW(BD298),MATCH(BD$167,$166:$166,0),1,1)&amp;":"&amp;ADDRESS(ROW(BD298),COLUMN(BD298)-1,1,1),TRUE),"OK")&gt;0,"OK","NOK")),
              IF(BD$8&gt;=VLOOKUP($A298,'2.2'!$D:$O,5,FALSE),"OK","NOK")),
         "")</f>
        <v/>
      </c>
      <c r="BE298" s="1156" t="str">
        <f ca="1">IF(intern2!BF134&gt;0,
        IF(BE$166="X",
              IF(COUNTBLANK(INDIRECT(ADDRESS(ROW(BE298),MATCH(BE$167,$166:$166,0),1,1)&amp;":"&amp;ADDRESS(ROW(BE298),COLUMN(BE298)-1,1,1),TRUE))&gt;0,"",
                    IF(COUNTIF(INDIRECT(ADDRESS(ROW(BE298),MATCH(BE$167,$166:$166,0),1,1)&amp;":"&amp;ADDRESS(ROW(BE298),COLUMN(BE298)-1,1,1),TRUE),"OK")&gt;0,"OK","NOK")),
              IF(BE$8&gt;=VLOOKUP($A298,'2.2'!$D:$O,5,FALSE),"OK","NOK")),
         "")</f>
        <v/>
      </c>
      <c r="BF298" s="1170" t="str">
        <f ca="1">IF(intern2!BG134&gt;0,
        IF(BF$166="X",
              IF(COUNTBLANK(INDIRECT(ADDRESS(ROW(BF298),MATCH(BF$167,$166:$166,0),1,1)&amp;":"&amp;ADDRESS(ROW(BF298),COLUMN(BF298)-1,1,1),TRUE))&gt;0,"",
                    IF(COUNTIF(INDIRECT(ADDRESS(ROW(BF298),MATCH(BF$167,$166:$166,0),1,1)&amp;":"&amp;ADDRESS(ROW(BF298),COLUMN(BF298)-1,1,1),TRUE),"OK")&gt;0,"OK","NOK")),
              IF(BF$8&gt;=VLOOKUP($A298,'2.2'!$D:$O,5,FALSE),"OK","NOK")),
         "")</f>
        <v/>
      </c>
      <c r="BG298" s="1269" t="str">
        <f ca="1">IF(intern2!BH134&gt;0,
        IF(BG$166="X",
              IF(COUNTBLANK(INDIRECT(ADDRESS(ROW(BG298),MATCH(BG$167,$166:$166,0),1,1)&amp;":"&amp;ADDRESS(ROW(BG298),COLUMN(BG298)-1,1,1),TRUE))&gt;0,"",
                    IF(COUNTIF(INDIRECT(ADDRESS(ROW(BG298),MATCH(BG$167,$166:$166,0),1,1)&amp;":"&amp;ADDRESS(ROW(BG298),COLUMN(BG298)-1,1,1),TRUE),"OK")&gt;0,"OK","NOK")),
              IF(BG$8&gt;=VLOOKUP($A298,'2.2'!$D:$O,5,FALSE),"OK","NOK")),
         "")</f>
        <v/>
      </c>
      <c r="BH298" s="1176" t="str">
        <f t="shared" ca="1" si="142"/>
        <v>OK</v>
      </c>
      <c r="BI298" s="1176"/>
    </row>
    <row r="299" spans="1:61" ht="52.8" x14ac:dyDescent="0.25">
      <c r="A299" s="716" t="str">
        <f t="shared" ref="A299:B299" si="144">+A139</f>
        <v>NEOG</v>
      </c>
      <c r="B299" s="1157" t="str">
        <f t="shared" si="144"/>
        <v>Assistenza di base a neonati in casa del parto (dalla 36 0/7 settimana di gestazione e peso ≥ 2000 g)</v>
      </c>
      <c r="C299" s="1156" t="str">
        <f ca="1">IF(intern2!D135&gt;0,
        IF(C$166="X",
              IF(COUNTBLANK(INDIRECT(ADDRESS(ROW(C299),MATCH(C$167,$166:$166,0),1,1)&amp;":"&amp;ADDRESS(ROW(C299),COLUMN(C299)-1,1,1),TRUE))&gt;0,"",
                    IF(COUNTIF(INDIRECT(ADDRESS(ROW(C299),MATCH(C$167,$166:$166,0),1,1)&amp;":"&amp;ADDRESS(ROW(C299),COLUMN(C299)-1,1,1),TRUE),"OK")&gt;0,"OK","NOK")),
              IF(C$8&gt;=VLOOKUP($A299,'2.2'!$D:$O,5,FALSE),"OK","NOK")),
         "")</f>
        <v/>
      </c>
      <c r="D299" s="1156" t="str">
        <f ca="1">IF(intern2!E135&gt;0,
        IF(D$166="X",
              IF(COUNTBLANK(INDIRECT(ADDRESS(ROW(D299),MATCH(D$167,$166:$166,0),1,1)&amp;":"&amp;ADDRESS(ROW(D299),COLUMN(D299)-1,1,1),TRUE))&gt;0,"",
                    IF(COUNTIF(INDIRECT(ADDRESS(ROW(D299),MATCH(D$167,$166:$166,0),1,1)&amp;":"&amp;ADDRESS(ROW(D299),COLUMN(D299)-1,1,1),TRUE),"OK")&gt;0,"OK","NOK")),
              IF(D$8&gt;=VLOOKUP($A299,'2.2'!$D:$O,5,FALSE),"OK","NOK")),
         "")</f>
        <v/>
      </c>
      <c r="E299" s="1156" t="str">
        <f ca="1">IF(intern2!F135&gt;0,
        IF(E$166="X",
              IF(COUNTBLANK(INDIRECT(ADDRESS(ROW(E299),MATCH(E$167,$166:$166,0),1,1)&amp;":"&amp;ADDRESS(ROW(E299),COLUMN(E299)-1,1,1),TRUE))&gt;0,"",
                    IF(COUNTIF(INDIRECT(ADDRESS(ROW(E299),MATCH(E$167,$166:$166,0),1,1)&amp;":"&amp;ADDRESS(ROW(E299),COLUMN(E299)-1,1,1),TRUE),"OK")&gt;0,"OK","NOK")),
              IF(E$8&gt;=VLOOKUP($A299,'2.2'!$D:$O,5,FALSE),"OK","NOK")),
         "")</f>
        <v/>
      </c>
      <c r="F299" s="1156" t="str">
        <f ca="1">IF(intern2!G135&gt;0,
        IF(F$166="X",
              IF(COUNTBLANK(INDIRECT(ADDRESS(ROW(F299),MATCH(F$167,$166:$166,0),1,1)&amp;":"&amp;ADDRESS(ROW(F299),COLUMN(F299)-1,1,1),TRUE))&gt;0,"",
                    IF(COUNTIF(INDIRECT(ADDRESS(ROW(F299),MATCH(F$167,$166:$166,0),1,1)&amp;":"&amp;ADDRESS(ROW(F299),COLUMN(F299)-1,1,1),TRUE),"OK")&gt;0,"OK","NOK")),
              IF(F$8&gt;=VLOOKUP($A299,'2.2'!$D:$O,5,FALSE),"OK","NOK")),
         "")</f>
        <v/>
      </c>
      <c r="G299" s="1156" t="str">
        <f ca="1">IF(intern2!H135&gt;0,
        IF(G$166="X",
              IF(COUNTBLANK(INDIRECT(ADDRESS(ROW(G299),MATCH(G$167,$166:$166,0),1,1)&amp;":"&amp;ADDRESS(ROW(G299),COLUMN(G299)-1,1,1),TRUE))&gt;0,"",
                    IF(COUNTIF(INDIRECT(ADDRESS(ROW(G299),MATCH(G$167,$166:$166,0),1,1)&amp;":"&amp;ADDRESS(ROW(G299),COLUMN(G299)-1,1,1),TRUE),"OK")&gt;0,"OK","NOK")),
              IF(G$8&gt;=VLOOKUP($A299,'2.2'!$D:$O,5,FALSE),"OK","NOK")),
         "")</f>
        <v/>
      </c>
      <c r="H299" s="1156" t="str">
        <f ca="1">IF(intern2!I135&gt;0,
        IF(H$166="X",
              IF(COUNTBLANK(INDIRECT(ADDRESS(ROW(H299),MATCH(H$167,$166:$166,0),1,1)&amp;":"&amp;ADDRESS(ROW(H299),COLUMN(H299)-1,1,1),TRUE))&gt;0,"",
                    IF(COUNTIF(INDIRECT(ADDRESS(ROW(H299),MATCH(H$167,$166:$166,0),1,1)&amp;":"&amp;ADDRESS(ROW(H299),COLUMN(H299)-1,1,1),TRUE),"OK")&gt;0,"OK","NOK")),
              IF(H$8&gt;=VLOOKUP($A299,'2.2'!$D:$O,5,FALSE),"OK","NOK")),
         "")</f>
        <v/>
      </c>
      <c r="I299" s="1269" t="str">
        <f ca="1">IF(intern2!J135&gt;0,
        IF(I$166="X",
              IF(COUNTBLANK(INDIRECT(ADDRESS(ROW(I299),MATCH(I$167,$166:$166,0),1,1)&amp;":"&amp;ADDRESS(ROW(I299),COLUMN(I299)-1,1,1),TRUE))&gt;0,"",
                    IF(COUNTIF(INDIRECT(ADDRESS(ROW(I299),MATCH(I$167,$166:$166,0),1,1)&amp;":"&amp;ADDRESS(ROW(I299),COLUMN(I299)-1,1,1),TRUE),"OK")&gt;0,"OK","NOK")),
              IF(I$8&gt;=VLOOKUP($A299,'2.2'!$D:$O,5,FALSE),"OK","NOK")),
         "")</f>
        <v/>
      </c>
      <c r="J299" s="1159" t="str">
        <f ca="1">IF(intern2!K135&gt;0,
        IF(J$166="X",
              IF(COUNTBLANK(INDIRECT(ADDRESS(ROW(J299),MATCH(J$167,$166:$166,0),1,1)&amp;":"&amp;ADDRESS(ROW(J299),COLUMN(J299)-1,1,1),TRUE))&gt;0,"",
                    IF(COUNTIF(INDIRECT(ADDRESS(ROW(J299),MATCH(J$167,$166:$166,0),1,1)&amp;":"&amp;ADDRESS(ROW(J299),COLUMN(J299)-1,1,1),TRUE),"OK")&gt;0,"OK","NOK")),
              IF(J$8&gt;=VLOOKUP($A299,'2.2'!$D:$O,5,FALSE),"OK","NOK")),
         "")</f>
        <v/>
      </c>
      <c r="K299" s="1156" t="str">
        <f ca="1">IF(intern2!L135&gt;0,
        IF(K$166="X",
              IF(COUNTBLANK(INDIRECT(ADDRESS(ROW(K299),MATCH(K$167,$166:$166,0),1,1)&amp;":"&amp;ADDRESS(ROW(K299),COLUMN(K299)-1,1,1),TRUE))&gt;0,"",
                    IF(COUNTIF(INDIRECT(ADDRESS(ROW(K299),MATCH(K$167,$166:$166,0),1,1)&amp;":"&amp;ADDRESS(ROW(K299),COLUMN(K299)-1,1,1),TRUE),"OK")&gt;0,"OK","NOK")),
              IF(K$8&gt;=VLOOKUP($A299,'2.2'!$D:$O,5,FALSE),"OK","NOK")),
         "")</f>
        <v/>
      </c>
      <c r="L299" s="1156" t="str">
        <f ca="1">IF(intern2!M135&gt;0,
        IF(L$166="X",
              IF(COUNTBLANK(INDIRECT(ADDRESS(ROW(L299),MATCH(L$167,$166:$166,0),1,1)&amp;":"&amp;ADDRESS(ROW(L299),COLUMN(L299)-1,1,1),TRUE))&gt;0,"",
                    IF(COUNTIF(INDIRECT(ADDRESS(ROW(L299),MATCH(L$167,$166:$166,0),1,1)&amp;":"&amp;ADDRESS(ROW(L299),COLUMN(L299)-1,1,1),TRUE),"OK")&gt;0,"OK","NOK")),
              IF(L$8&gt;=VLOOKUP($A299,'2.2'!$D:$O,5,FALSE),"OK","NOK")),
         "")</f>
        <v/>
      </c>
      <c r="M299" s="1156" t="str">
        <f ca="1">IF(intern2!N135&gt;0,
        IF(M$166="X",
              IF(COUNTBLANK(INDIRECT(ADDRESS(ROW(M299),MATCH(M$167,$166:$166,0),1,1)&amp;":"&amp;ADDRESS(ROW(M299),COLUMN(M299)-1,1,1),TRUE))&gt;0,"",
                    IF(COUNTIF(INDIRECT(ADDRESS(ROW(M299),MATCH(M$167,$166:$166,0),1,1)&amp;":"&amp;ADDRESS(ROW(M299),COLUMN(M299)-1,1,1),TRUE),"OK")&gt;0,"OK","NOK")),
              IF(M$8&gt;=VLOOKUP($A299,'2.2'!$D:$O,5,FALSE),"OK","NOK")),
         "")</f>
        <v/>
      </c>
      <c r="N299" s="1156" t="str">
        <f ca="1">IF(intern2!O135&gt;0,
        IF(N$166="X",
              IF(COUNTBLANK(INDIRECT(ADDRESS(ROW(N299),MATCH(N$167,$166:$166,0),1,1)&amp;":"&amp;ADDRESS(ROW(N299),COLUMN(N299)-1,1,1),TRUE))&gt;0,"",
                    IF(COUNTIF(INDIRECT(ADDRESS(ROW(N299),MATCH(N$167,$166:$166,0),1,1)&amp;":"&amp;ADDRESS(ROW(N299),COLUMN(N299)-1,1,1),TRUE),"OK")&gt;0,"OK","NOK")),
              IF(N$8&gt;=VLOOKUP($A299,'2.2'!$D:$O,5,FALSE),"OK","NOK")),
         "")</f>
        <v/>
      </c>
      <c r="O299" s="1156" t="str">
        <f ca="1">IF(intern2!P135&gt;0,
        IF(O$166="X",
              IF(COUNTBLANK(INDIRECT(ADDRESS(ROW(O299),MATCH(O$167,$166:$166,0),1,1)&amp;":"&amp;ADDRESS(ROW(O299),COLUMN(O299)-1,1,1),TRUE))&gt;0,"",
                    IF(COUNTIF(INDIRECT(ADDRESS(ROW(O299),MATCH(O$167,$166:$166,0),1,1)&amp;":"&amp;ADDRESS(ROW(O299),COLUMN(O299)-1,1,1),TRUE),"OK")&gt;0,"OK","NOK")),
              IF(O$8&gt;=VLOOKUP($A299,'2.2'!$D:$O,5,FALSE),"OK","NOK")),
         "")</f>
        <v/>
      </c>
      <c r="P299" s="1156" t="str">
        <f ca="1">IF(intern2!Q135&gt;0,
        IF(P$166="X",
              IF(COUNTBLANK(INDIRECT(ADDRESS(ROW(P299),MATCH(P$167,$166:$166,0),1,1)&amp;":"&amp;ADDRESS(ROW(P299),COLUMN(P299)-1,1,1),TRUE))&gt;0,"",
                    IF(COUNTIF(INDIRECT(ADDRESS(ROW(P299),MATCH(P$167,$166:$166,0),1,1)&amp;":"&amp;ADDRESS(ROW(P299),COLUMN(P299)-1,1,1),TRUE),"OK")&gt;0,"OK","NOK")),
              IF(P$8&gt;=VLOOKUP($A299,'2.2'!$D:$O,5,FALSE),"OK","NOK")),
         "")</f>
        <v/>
      </c>
      <c r="Q299" s="1156" t="str">
        <f ca="1">IF(intern2!R135&gt;0,
        IF(Q$166="X",
              IF(COUNTBLANK(INDIRECT(ADDRESS(ROW(Q299),MATCH(Q$167,$166:$166,0),1,1)&amp;":"&amp;ADDRESS(ROW(Q299),COLUMN(Q299)-1,1,1),TRUE))&gt;0,"",
                    IF(COUNTIF(INDIRECT(ADDRESS(ROW(Q299),MATCH(Q$167,$166:$166,0),1,1)&amp;":"&amp;ADDRESS(ROW(Q299),COLUMN(Q299)-1,1,1),TRUE),"OK")&gt;0,"OK","NOK")),
              IF(Q$8&gt;=VLOOKUP($A299,'2.2'!$D:$O,5,FALSE),"OK","NOK")),
         "")</f>
        <v/>
      </c>
      <c r="R299" s="1159" t="str">
        <f ca="1">IF(intern2!S135&gt;0,
        IF(R$166="X",
              IF(COUNTBLANK(INDIRECT(ADDRESS(ROW(R299),MATCH(R$167,$166:$166,0),1,1)&amp;":"&amp;ADDRESS(ROW(R299),COLUMN(R299)-1,1,1),TRUE))&gt;0,"",
                    IF(COUNTIF(INDIRECT(ADDRESS(ROW(R299),MATCH(R$167,$166:$166,0),1,1)&amp;":"&amp;ADDRESS(ROW(R299),COLUMN(R299)-1,1,1),TRUE),"OK")&gt;0,"OK","NOK")),
              IF(R$8&gt;=VLOOKUP($A299,'2.2'!$D:$O,5,FALSE),"OK","NOK")),
         "")</f>
        <v/>
      </c>
      <c r="S299" s="1159" t="str">
        <f ca="1">IF(intern2!T135&gt;0,
        IF(S$166="X",
              IF(COUNTBLANK(INDIRECT(ADDRESS(ROW(S299),MATCH(S$167,$166:$166,0),1,1)&amp;":"&amp;ADDRESS(ROW(S299),COLUMN(S299)-1,1,1),TRUE))&gt;0,"",
                    IF(COUNTIF(INDIRECT(ADDRESS(ROW(S299),MATCH(S$167,$166:$166,0),1,1)&amp;":"&amp;ADDRESS(ROW(S299),COLUMN(S299)-1,1,1),TRUE),"OK")&gt;0,"OK","NOK")),
              IF(S$8&gt;=VLOOKUP($A299,'2.2'!$D:$O,5,FALSE),"OK","NOK")),
         "")</f>
        <v/>
      </c>
      <c r="T299" s="1156" t="str">
        <f ca="1">IF(intern2!U135&gt;0,
        IF(T$166="X",
              IF(COUNTBLANK(INDIRECT(ADDRESS(ROW(T299),MATCH(T$167,$166:$166,0),1,1)&amp;":"&amp;ADDRESS(ROW(T299),COLUMN(T299)-1,1,1),TRUE))&gt;0,"",
                    IF(COUNTIF(INDIRECT(ADDRESS(ROW(T299),MATCH(T$167,$166:$166,0),1,1)&amp;":"&amp;ADDRESS(ROW(T299),COLUMN(T299)-1,1,1),TRUE),"OK")&gt;0,"OK","NOK")),
              IF(T$8&gt;=VLOOKUP($A299,'2.2'!$D:$O,5,FALSE),"OK","NOK")),
         "")</f>
        <v/>
      </c>
      <c r="U299" s="1156" t="str">
        <f ca="1">IF(intern2!V135&gt;0,
        IF(U$166="X",
              IF(COUNTBLANK(INDIRECT(ADDRESS(ROW(U299),MATCH(U$167,$166:$166,0),1,1)&amp;":"&amp;ADDRESS(ROW(U299),COLUMN(U299)-1,1,1),TRUE))&gt;0,"",
                    IF(COUNTIF(INDIRECT(ADDRESS(ROW(U299),MATCH(U$167,$166:$166,0),1,1)&amp;":"&amp;ADDRESS(ROW(U299),COLUMN(U299)-1,1,1),TRUE),"OK")&gt;0,"OK","NOK")),
              IF(U$8&gt;=VLOOKUP($A299,'2.2'!$D:$O,5,FALSE),"OK","NOK")),
         "")</f>
        <v/>
      </c>
      <c r="V299" s="1156" t="str">
        <f ca="1">IF(intern2!W135&gt;0,
        IF(V$166="X",
              IF(COUNTBLANK(INDIRECT(ADDRESS(ROW(V299),MATCH(V$167,$166:$166,0),1,1)&amp;":"&amp;ADDRESS(ROW(V299),COLUMN(V299)-1,1,1),TRUE))&gt;0,"",
                    IF(COUNTIF(INDIRECT(ADDRESS(ROW(V299),MATCH(V$167,$166:$166,0),1,1)&amp;":"&amp;ADDRESS(ROW(V299),COLUMN(V299)-1,1,1),TRUE),"OK")&gt;0,"OK","NOK")),
              IF(V$8&gt;=VLOOKUP($A299,'2.2'!$D:$O,5,FALSE),"OK","NOK")),
         "")</f>
        <v/>
      </c>
      <c r="W299" s="1156" t="str">
        <f ca="1">IF(intern2!X135&gt;0,
        IF(W$166="X",
              IF(COUNTBLANK(INDIRECT(ADDRESS(ROW(W299),MATCH(W$167,$166:$166,0),1,1)&amp;":"&amp;ADDRESS(ROW(W299),COLUMN(W299)-1,1,1),TRUE))&gt;0,"",
                    IF(COUNTIF(INDIRECT(ADDRESS(ROW(W299),MATCH(W$167,$166:$166,0),1,1)&amp;":"&amp;ADDRESS(ROW(W299),COLUMN(W299)-1,1,1),TRUE),"OK")&gt;0,"OK","NOK")),
              IF(W$8&gt;=VLOOKUP($A299,'2.2'!$D:$O,5,FALSE),"OK","NOK")),
         "")</f>
        <v/>
      </c>
      <c r="X299" s="1156" t="str">
        <f ca="1">IF(intern2!Y135&gt;0,
        IF(X$166="X",
              IF(COUNTBLANK(INDIRECT(ADDRESS(ROW(X299),MATCH(X$167,$166:$166,0),1,1)&amp;":"&amp;ADDRESS(ROW(X299),COLUMN(X299)-1,1,1),TRUE))&gt;0,"",
                    IF(COUNTIF(INDIRECT(ADDRESS(ROW(X299),MATCH(X$167,$166:$166,0),1,1)&amp;":"&amp;ADDRESS(ROW(X299),COLUMN(X299)-1,1,1),TRUE),"OK")&gt;0,"OK","NOK")),
              IF(X$8&gt;=VLOOKUP($A299,'2.2'!$D:$O,5,FALSE),"OK","NOK")),
         "")</f>
        <v/>
      </c>
      <c r="Y299" s="1170" t="str">
        <f ca="1">IF(intern2!Z135&gt;0,
        IF(Y$166="X",
              IF(COUNTBLANK(INDIRECT(ADDRESS(ROW(Y299),MATCH(Y$167,$166:$166,0),1,1)&amp;":"&amp;ADDRESS(ROW(Y299),COLUMN(Y299)-1,1,1),TRUE))&gt;0,"",
                    IF(COUNTIF(INDIRECT(ADDRESS(ROW(Y299),MATCH(Y$167,$166:$166,0),1,1)&amp;":"&amp;ADDRESS(ROW(Y299),COLUMN(Y299)-1,1,1),TRUE),"OK")&gt;0,"OK","NOK")),
              IF(Y$8&gt;=VLOOKUP($A299,'2.2'!$D:$O,5,FALSE),"OK","NOK")),
         "")</f>
        <v/>
      </c>
      <c r="Z299" s="1269" t="str">
        <f ca="1">IF(intern2!AA135&gt;0,
        IF(Z$166="X",
              IF(COUNTBLANK(INDIRECT(ADDRESS(ROW(Z299),MATCH(Z$167,$166:$166,0),1,1)&amp;":"&amp;ADDRESS(ROW(Z299),COLUMN(Z299)-1,1,1),TRUE))&gt;0,"",
                    IF(COUNTIF(INDIRECT(ADDRESS(ROW(Z299),MATCH(Z$167,$166:$166,0),1,1)&amp;":"&amp;ADDRESS(ROW(Z299),COLUMN(Z299)-1,1,1),TRUE),"OK")&gt;0,"OK","NOK")),
              IF(Z$8&gt;=VLOOKUP($A299,'2.2'!$D:$O,5,FALSE),"OK","NOK")),
         "")</f>
        <v/>
      </c>
      <c r="AA299" s="1156" t="str">
        <f ca="1">IF(intern2!AB135&gt;0,
        IF(AA$166="X",
              IF(COUNTBLANK(INDIRECT(ADDRESS(ROW(AA299),MATCH(AA$167,$166:$166,0),1,1)&amp;":"&amp;ADDRESS(ROW(AA299),COLUMN(AA299)-1,1,1),TRUE))&gt;0,"",
                    IF(COUNTIF(INDIRECT(ADDRESS(ROW(AA299),MATCH(AA$167,$166:$166,0),1,1)&amp;":"&amp;ADDRESS(ROW(AA299),COLUMN(AA299)-1,1,1),TRUE),"OK")&gt;0,"OK","NOK")),
              IF(AA$8&gt;=VLOOKUP($A299,'2.2'!$D:$O,5,FALSE),"OK","NOK")),
         "")</f>
        <v/>
      </c>
      <c r="AB299" s="1156" t="str">
        <f ca="1">IF(intern2!AC135&gt;0,
        IF(AB$166="X",
              IF(COUNTBLANK(INDIRECT(ADDRESS(ROW(AB299),MATCH(AB$167,$166:$166,0),1,1)&amp;":"&amp;ADDRESS(ROW(AB299),COLUMN(AB299)-1,1,1),TRUE))&gt;0,"",
                    IF(COUNTIF(INDIRECT(ADDRESS(ROW(AB299),MATCH(AB$167,$166:$166,0),1,1)&amp;":"&amp;ADDRESS(ROW(AB299),COLUMN(AB299)-1,1,1),TRUE),"OK")&gt;0,"OK","NOK")),
              IF(AB$8&gt;=VLOOKUP($A299,'2.2'!$D:$O,5,FALSE),"OK","NOK")),
         "")</f>
        <v/>
      </c>
      <c r="AC299" s="1156" t="str">
        <f ca="1">IF(intern2!AD135&gt;0,
        IF(AC$166="X",
              IF(COUNTBLANK(INDIRECT(ADDRESS(ROW(AC299),MATCH(AC$167,$166:$166,0),1,1)&amp;":"&amp;ADDRESS(ROW(AC299),COLUMN(AC299)-1,1,1),TRUE))&gt;0,"",
                    IF(COUNTIF(INDIRECT(ADDRESS(ROW(AC299),MATCH(AC$167,$166:$166,0),1,1)&amp;":"&amp;ADDRESS(ROW(AC299),COLUMN(AC299)-1,1,1),TRUE),"OK")&gt;0,"OK","NOK")),
              IF(AC$8&gt;=VLOOKUP($A299,'2.2'!$D:$O,5,FALSE),"OK","NOK")),
         "")</f>
        <v/>
      </c>
      <c r="AD299" s="1156" t="str">
        <f ca="1">IF(intern2!AE135&gt;0,
        IF(AD$166="X",
              IF(COUNTBLANK(INDIRECT(ADDRESS(ROW(AD299),MATCH(AD$167,$166:$166,0),1,1)&amp;":"&amp;ADDRESS(ROW(AD299),COLUMN(AD299)-1,1,1),TRUE))&gt;0,"",
                    IF(COUNTIF(INDIRECT(ADDRESS(ROW(AD299),MATCH(AD$167,$166:$166,0),1,1)&amp;":"&amp;ADDRESS(ROW(AD299),COLUMN(AD299)-1,1,1),TRUE),"OK")&gt;0,"OK","NOK")),
              IF(AD$8&gt;=VLOOKUP($A299,'2.2'!$D:$O,5,FALSE),"OK","NOK")),
         "")</f>
        <v/>
      </c>
      <c r="AE299" s="1160" t="str">
        <f ca="1">IF(intern2!AF135&gt;0,
        IF(AE$166="X",
              IF(COUNTBLANK(INDIRECT(ADDRESS(ROW(AE299),MATCH(AE$167,$166:$166,0),1,1)&amp;":"&amp;ADDRESS(ROW(AE299),COLUMN(AE299)-1,1,1),TRUE))&gt;0,"",
                    IF(COUNTIF(INDIRECT(ADDRESS(ROW(AE299),MATCH(AE$167,$166:$166,0),1,1)&amp;":"&amp;ADDRESS(ROW(AE299),COLUMN(AE299)-1,1,1),TRUE),"OK")&gt;0,"OK","NOK")),
              IF(AE$8&gt;=VLOOKUP($A299,'2.2'!$D:$O,5,FALSE),"OK","NOK")),
         "")</f>
        <v/>
      </c>
      <c r="AF299" s="1269" t="str">
        <f ca="1">IF(intern2!AG135&gt;0,
        IF(AF$166="X",
              IF(COUNTBLANK(INDIRECT(ADDRESS(ROW(AF299),MATCH(AF$167,$166:$166,0),1,1)&amp;":"&amp;ADDRESS(ROW(AF299),COLUMN(AF299)-1,1,1),TRUE))&gt;0,"",
                    IF(COUNTIF(INDIRECT(ADDRESS(ROW(AF299),MATCH(AF$167,$166:$166,0),1,1)&amp;":"&amp;ADDRESS(ROW(AF299),COLUMN(AF299)-1,1,1),TRUE),"OK")&gt;0,"OK","NOK")),
              IF(AF$8&gt;=VLOOKUP($A299,'2.2'!$D:$O,5,FALSE),"OK","NOK")),
         "")</f>
        <v/>
      </c>
      <c r="AG299" s="1160" t="str">
        <f ca="1">IF(intern2!AH135&gt;0,
        IF(AG$166="X",
              IF(COUNTBLANK(INDIRECT(ADDRESS(ROW(AG299),MATCH(AG$167,$166:$166,0),1,1)&amp;":"&amp;ADDRESS(ROW(AG299),COLUMN(AG299)-1,1,1),TRUE))&gt;0,"",
                    IF(COUNTIF(INDIRECT(ADDRESS(ROW(AG299),MATCH(AG$167,$166:$166,0),1,1)&amp;":"&amp;ADDRESS(ROW(AG299),COLUMN(AG299)-1,1,1),TRUE),"OK")&gt;0,"OK","NOK")),
              IF(AG$8&gt;=VLOOKUP($A299,'2.2'!$D:$O,5,FALSE),"OK","NOK")),
         "")</f>
        <v/>
      </c>
      <c r="AH299" s="1160" t="str">
        <f ca="1">IF(intern2!AI135&gt;0,
        IF(AH$166="X",
              IF(COUNTBLANK(INDIRECT(ADDRESS(ROW(AH299),MATCH(AH$167,$166:$166,0),1,1)&amp;":"&amp;ADDRESS(ROW(AH299),COLUMN(AH299)-1,1,1),TRUE))&gt;0,"",
                    IF(COUNTIF(INDIRECT(ADDRESS(ROW(AH299),MATCH(AH$167,$166:$166,0),1,1)&amp;":"&amp;ADDRESS(ROW(AH299),COLUMN(AH299)-1,1,1),TRUE),"OK")&gt;0,"OK","NOK")),
              IF(AH$8&gt;=VLOOKUP($A299,'2.2'!$D:$O,5,FALSE),"OK","NOK")),
         "")</f>
        <v/>
      </c>
      <c r="AI299" s="1156" t="str">
        <f ca="1">IF(intern2!AJ135&gt;0,
        IF(AI$166="X",
              IF(COUNTBLANK(INDIRECT(ADDRESS(ROW(AI299),MATCH(AI$167,$166:$166,0),1,1)&amp;":"&amp;ADDRESS(ROW(AI299),COLUMN(AI299)-1,1,1),TRUE))&gt;0,"",
                    IF(COUNTIF(INDIRECT(ADDRESS(ROW(AI299),MATCH(AI$167,$166:$166,0),1,1)&amp;":"&amp;ADDRESS(ROW(AI299),COLUMN(AI299)-1,1,1),TRUE),"OK")&gt;0,"OK","NOK")),
              IF(AI$8&gt;=VLOOKUP($A299,'2.2'!$D:$O,5,FALSE),"OK","NOK")),
         "")</f>
        <v/>
      </c>
      <c r="AJ299" s="1156" t="str">
        <f ca="1">IF(intern2!AK135&gt;0,
        IF(AJ$166="X",
              IF(COUNTBLANK(INDIRECT(ADDRESS(ROW(AJ299),MATCH(AJ$167,$166:$166,0),1,1)&amp;":"&amp;ADDRESS(ROW(AJ299),COLUMN(AJ299)-1,1,1),TRUE))&gt;0,"",
                    IF(COUNTIF(INDIRECT(ADDRESS(ROW(AJ299),MATCH(AJ$167,$166:$166,0),1,1)&amp;":"&amp;ADDRESS(ROW(AJ299),COLUMN(AJ299)-1,1,1),TRUE),"OK")&gt;0,"OK","NOK")),
              IF(AJ$8&gt;=VLOOKUP($A299,'2.2'!$D:$O,5,FALSE),"OK","NOK")),
         "")</f>
        <v/>
      </c>
      <c r="AK299" s="1156" t="str">
        <f ca="1">IF(intern2!AL135&gt;0,
        IF(AK$166="X",
              IF(COUNTBLANK(INDIRECT(ADDRESS(ROW(AK299),MATCH(AK$167,$166:$166,0),1,1)&amp;":"&amp;ADDRESS(ROW(AK299),COLUMN(AK299)-1,1,1),TRUE))&gt;0,"",
                    IF(COUNTIF(INDIRECT(ADDRESS(ROW(AK299),MATCH(AK$167,$166:$166,0),1,1)&amp;":"&amp;ADDRESS(ROW(AK299),COLUMN(AK299)-1,1,1),TRUE),"OK")&gt;0,"OK","NOK")),
              IF(AK$8&gt;=VLOOKUP($A299,'2.2'!$D:$O,5,FALSE),"OK","NOK")),
         "")</f>
        <v/>
      </c>
      <c r="AL299" s="1156" t="str">
        <f ca="1">IF(intern2!AM135&gt;0,
        IF(AL$166="X",
              IF(COUNTBLANK(INDIRECT(ADDRESS(ROW(AL299),MATCH(AL$167,$166:$166,0),1,1)&amp;":"&amp;ADDRESS(ROW(AL299),COLUMN(AL299)-1,1,1),TRUE))&gt;0,"",
                    IF(COUNTIF(INDIRECT(ADDRESS(ROW(AL299),MATCH(AL$167,$166:$166,0),1,1)&amp;":"&amp;ADDRESS(ROW(AL299),COLUMN(AL299)-1,1,1),TRUE),"OK")&gt;0,"OK","NOK")),
              IF(AL$8&gt;=VLOOKUP($A299,'2.2'!$D:$O,5,FALSE),"OK","NOK")),
         "")</f>
        <v/>
      </c>
      <c r="AM299" s="1269" t="str">
        <f ca="1">IF(intern2!AN135&gt;0,
        IF(AM$166="X",
              IF(COUNTBLANK(INDIRECT(ADDRESS(ROW(AM299),MATCH(AM$167,$166:$166,0),1,1)&amp;":"&amp;ADDRESS(ROW(AM299),COLUMN(AM299)-1,1,1),TRUE))&gt;0,"",
                    IF(COUNTIF(INDIRECT(ADDRESS(ROW(AM299),MATCH(AM$167,$166:$166,0),1,1)&amp;":"&amp;ADDRESS(ROW(AM299),COLUMN(AM299)-1,1,1),TRUE),"OK")&gt;0,"OK","NOK")),
              IF(AM$8&gt;=VLOOKUP($A299,'2.2'!$D:$O,5,FALSE),"OK","NOK")),
         "")</f>
        <v/>
      </c>
      <c r="AN299" s="1170" t="str">
        <f ca="1">IF(intern2!AO135&gt;0,
        IF(AN$166="X",
              IF(COUNTBLANK(INDIRECT(ADDRESS(ROW(AN299),MATCH(AN$167,$166:$166,0),1,1)&amp;":"&amp;ADDRESS(ROW(AN299),COLUMN(AN299)-1,1,1),TRUE))&gt;0,"",
                    IF(COUNTIF(INDIRECT(ADDRESS(ROW(AN299),MATCH(AN$167,$166:$166,0),1,1)&amp;":"&amp;ADDRESS(ROW(AN299),COLUMN(AN299)-1,1,1),TRUE),"OK")&gt;0,"OK","NOK")),
              IF(AN$8&gt;=VLOOKUP($A299,'2.2'!$D:$O,5,FALSE),"OK","NOK")),
         "")</f>
        <v/>
      </c>
      <c r="AO299" s="1156" t="str">
        <f ca="1">IF(intern2!AP135&gt;0,
        IF(AO$166="X",
              IF(COUNTBLANK(INDIRECT(ADDRESS(ROW(AO299),MATCH(AO$167,$166:$166,0),1,1)&amp;":"&amp;ADDRESS(ROW(AO299),COLUMN(AO299)-1,1,1),TRUE))&gt;0,"",
                    IF(COUNTIF(INDIRECT(ADDRESS(ROW(AO299),MATCH(AO$167,$166:$166,0),1,1)&amp;":"&amp;ADDRESS(ROW(AO299),COLUMN(AO299)-1,1,1),TRUE),"OK")&gt;0,"OK","NOK")),
              IF(AO$8&gt;=VLOOKUP($A299,'2.2'!$D:$O,5,FALSE),"OK","NOK")),
         "")</f>
        <v/>
      </c>
      <c r="AP299" s="1156" t="str">
        <f ca="1">IF(intern2!AQ135&gt;0,
        IF(AP$166="X",
              IF(COUNTBLANK(INDIRECT(ADDRESS(ROW(AP299),MATCH(AP$167,$166:$166,0),1,1)&amp;":"&amp;ADDRESS(ROW(AP299),COLUMN(AP299)-1,1,1),TRUE))&gt;0,"",
                    IF(COUNTIF(INDIRECT(ADDRESS(ROW(AP299),MATCH(AP$167,$166:$166,0),1,1)&amp;":"&amp;ADDRESS(ROW(AP299),COLUMN(AP299)-1,1,1),TRUE),"OK")&gt;0,"OK","NOK")),
              IF(AP$8&gt;=VLOOKUP($A299,'2.2'!$D:$O,5,FALSE),"OK","NOK")),
         "")</f>
        <v/>
      </c>
      <c r="AQ299" s="1269" t="str">
        <f ca="1">IF(intern2!AR135&gt;0,
        IF(AQ$166="X",
              IF(COUNTBLANK(INDIRECT(ADDRESS(ROW(AQ299),MATCH(AQ$167,$166:$166,0),1,1)&amp;":"&amp;ADDRESS(ROW(AQ299),COLUMN(AQ299)-1,1,1),TRUE))&gt;0,"",
                    IF(COUNTIF(INDIRECT(ADDRESS(ROW(AQ299),MATCH(AQ$167,$166:$166,0),1,1)&amp;":"&amp;ADDRESS(ROW(AQ299),COLUMN(AQ299)-1,1,1),TRUE),"OK")&gt;0,"OK","NOK")),
              IF(AQ$8&gt;=VLOOKUP($A299,'2.2'!$D:$O,5,FALSE),"OK","NOK")),
         "")</f>
        <v/>
      </c>
      <c r="AR299" s="1156" t="str">
        <f ca="1">IF(intern2!AS135&gt;0,
        IF(AR$166="X",
              IF(COUNTBLANK(INDIRECT(ADDRESS(ROW(AR299),MATCH(AR$167,$166:$166,0),1,1)&amp;":"&amp;ADDRESS(ROW(AR299),COLUMN(AR299)-1,1,1),TRUE))&gt;0,"",
                    IF(COUNTIF(INDIRECT(ADDRESS(ROW(AR299),MATCH(AR$167,$166:$166,0),1,1)&amp;":"&amp;ADDRESS(ROW(AR299),COLUMN(AR299)-1,1,1),TRUE),"OK")&gt;0,"OK","NOK")),
              IF(AR$8&gt;=VLOOKUP($A299,'2.2'!$D:$O,5,FALSE),"OK","NOK")),
         "")</f>
        <v/>
      </c>
      <c r="AS299" s="1156" t="str">
        <f ca="1">IF(intern2!AT135&gt;0,
        IF(AS$166="X",
              IF(COUNTBLANK(INDIRECT(ADDRESS(ROW(AS299),MATCH(AS$167,$166:$166,0),1,1)&amp;":"&amp;ADDRESS(ROW(AS299),COLUMN(AS299)-1,1,1),TRUE))&gt;0,"",
                    IF(COUNTIF(INDIRECT(ADDRESS(ROW(AS299),MATCH(AS$167,$166:$166,0),1,1)&amp;":"&amp;ADDRESS(ROW(AS299),COLUMN(AS299)-1,1,1),TRUE),"OK")&gt;0,"OK","NOK")),
              IF(AS$8&gt;=VLOOKUP($A299,'2.2'!$D:$O,5,FALSE),"OK","NOK")),
         "")</f>
        <v/>
      </c>
      <c r="AT299" s="1269" t="str">
        <f ca="1">IF(intern2!AU135&gt;0,
        IF(AT$166="X",
              IF(COUNTBLANK(INDIRECT(ADDRESS(ROW(AT299),MATCH(AT$167,$166:$166,0),1,1)&amp;":"&amp;ADDRESS(ROW(AT299),COLUMN(AT299)-1,1,1),TRUE))&gt;0,"",
                    IF(COUNTIF(INDIRECT(ADDRESS(ROW(AT299),MATCH(AT$167,$166:$166,0),1,1)&amp;":"&amp;ADDRESS(ROW(AT299),COLUMN(AT299)-1,1,1),TRUE),"OK")&gt;0,"OK","NOK")),
              IF(AT$8&gt;=VLOOKUP($A299,'2.2'!$D:$O,5,FALSE),"OK","NOK")),
         "")</f>
        <v/>
      </c>
      <c r="AU299" s="1156" t="str">
        <f ca="1">IF(intern2!AV135&gt;0,
        IF(AU$166="X",
              IF(COUNTBLANK(INDIRECT(ADDRESS(ROW(AU299),MATCH(AU$167,$166:$166,0),1,1)&amp;":"&amp;ADDRESS(ROW(AU299),COLUMN(AU299)-1,1,1),TRUE))&gt;0,"",
                    IF(COUNTIF(INDIRECT(ADDRESS(ROW(AU299),MATCH(AU$167,$166:$166,0),1,1)&amp;":"&amp;ADDRESS(ROW(AU299),COLUMN(AU299)-1,1,1),TRUE),"OK")&gt;0,"OK","NOK")),
              IF(AU$8&gt;=VLOOKUP($A299,'2.2'!$D:$O,5,FALSE),"OK","NOK")),
         "")</f>
        <v/>
      </c>
      <c r="AV299" s="1156" t="str">
        <f ca="1">IF(intern2!AW135&gt;0,
        IF(AV$166="X",
              IF(COUNTBLANK(INDIRECT(ADDRESS(ROW(AV299),MATCH(AV$167,$166:$166,0),1,1)&amp;":"&amp;ADDRESS(ROW(AV299),COLUMN(AV299)-1,1,1),TRUE))&gt;0,"",
                    IF(COUNTIF(INDIRECT(ADDRESS(ROW(AV299),MATCH(AV$167,$166:$166,0),1,1)&amp;":"&amp;ADDRESS(ROW(AV299),COLUMN(AV299)-1,1,1),TRUE),"OK")&gt;0,"OK","NOK")),
              IF(AV$8&gt;=VLOOKUP($A299,'2.2'!$D:$O,5,FALSE),"OK","NOK")),
         "")</f>
        <v/>
      </c>
      <c r="AW299" s="1156" t="str">
        <f ca="1">IF(intern2!AX135&gt;0,
        IF(AW$166="X",
              IF(COUNTBLANK(INDIRECT(ADDRESS(ROW(AW299),MATCH(AW$167,$166:$166,0),1,1)&amp;":"&amp;ADDRESS(ROW(AW299),COLUMN(AW299)-1,1,1),TRUE))&gt;0,"",
                    IF(COUNTIF(INDIRECT(ADDRESS(ROW(AW299),MATCH(AW$167,$166:$166,0),1,1)&amp;":"&amp;ADDRESS(ROW(AW299),COLUMN(AW299)-1,1,1),TRUE),"OK")&gt;0,"OK","NOK")),
              IF(AW$8&gt;=VLOOKUP($A299,'2.2'!$D:$O,5,FALSE),"OK","NOK")),
         "")</f>
        <v/>
      </c>
      <c r="AX299" s="1156" t="str">
        <f ca="1">IF(intern2!AY135&gt;0,
        IF(AX$166="X",
              IF(COUNTBLANK(INDIRECT(ADDRESS(ROW(AX299),MATCH(AX$167,$166:$166,0),1,1)&amp;":"&amp;ADDRESS(ROW(AX299),COLUMN(AX299)-1,1,1),TRUE))&gt;0,"",
                    IF(COUNTIF(INDIRECT(ADDRESS(ROW(AX299),MATCH(AX$167,$166:$166,0),1,1)&amp;":"&amp;ADDRESS(ROW(AX299),COLUMN(AX299)-1,1,1),TRUE),"OK")&gt;0,"OK","NOK")),
              IF(AX$8&gt;=VLOOKUP($A299,'2.2'!$D:$O,5,FALSE),"OK","NOK")),
         "")</f>
        <v/>
      </c>
      <c r="AY299" s="1156" t="str">
        <f ca="1">IF(intern2!AZ135&gt;0,
        IF(AY$166="X",
              IF(COUNTBLANK(INDIRECT(ADDRESS(ROW(AY299),MATCH(AY$167,$166:$166,0),1,1)&amp;":"&amp;ADDRESS(ROW(AY299),COLUMN(AY299)-1,1,1),TRUE))&gt;0,"",
                    IF(COUNTIF(INDIRECT(ADDRESS(ROW(AY299),MATCH(AY$167,$166:$166,0),1,1)&amp;":"&amp;ADDRESS(ROW(AY299),COLUMN(AY299)-1,1,1),TRUE),"OK")&gt;0,"OK","NOK")),
              IF(AY$8&gt;=VLOOKUP($A299,'2.2'!$D:$O,5,FALSE),"OK","NOK")),
         "")</f>
        <v/>
      </c>
      <c r="AZ299" s="1269" t="str">
        <f ca="1">IF(intern2!BA135&gt;0,
        IF(AZ$166="X",
              IF(COUNTBLANK(INDIRECT(ADDRESS(ROW(AZ299),MATCH(AZ$167,$166:$166,0),1,1)&amp;":"&amp;ADDRESS(ROW(AZ299),COLUMN(AZ299)-1,1,1),TRUE))&gt;0,"",
                    IF(COUNTIF(INDIRECT(ADDRESS(ROW(AZ299),MATCH(AZ$167,$166:$166,0),1,1)&amp;":"&amp;ADDRESS(ROW(AZ299),COLUMN(AZ299)-1,1,1),TRUE),"OK")&gt;0,"OK","NOK")),
              IF(AZ$8&gt;=VLOOKUP($A299,'2.2'!$D:$O,5,FALSE),"OK","NOK")),
         "")</f>
        <v/>
      </c>
      <c r="BA299" s="1156" t="str">
        <f ca="1">IF(intern2!BB135&gt;0,
        IF(BA$166="X",
              IF(COUNTBLANK(INDIRECT(ADDRESS(ROW(BA299),MATCH(BA$167,$166:$166,0),1,1)&amp;":"&amp;ADDRESS(ROW(BA299),COLUMN(BA299)-1,1,1),TRUE))&gt;0,"",
                    IF(COUNTIF(INDIRECT(ADDRESS(ROW(BA299),MATCH(BA$167,$166:$166,0),1,1)&amp;":"&amp;ADDRESS(ROW(BA299),COLUMN(BA299)-1,1,1),TRUE),"OK")&gt;0,"OK","NOK")),
              IF(BA$8&gt;=VLOOKUP($A299,'2.2'!$D:$O,5,FALSE),"OK","NOK")),
         "")</f>
        <v/>
      </c>
      <c r="BB299" s="1156" t="str">
        <f ca="1">IF(intern2!BC135&gt;0,
        IF(BB$166="X",
              IF(COUNTBLANK(INDIRECT(ADDRESS(ROW(BB299),MATCH(BB$167,$166:$166,0),1,1)&amp;":"&amp;ADDRESS(ROW(BB299),COLUMN(BB299)-1,1,1),TRUE))&gt;0,"",
                    IF(COUNTIF(INDIRECT(ADDRESS(ROW(BB299),MATCH(BB$167,$166:$166,0),1,1)&amp;":"&amp;ADDRESS(ROW(BB299),COLUMN(BB299)-1,1,1),TRUE),"OK")&gt;0,"OK","NOK")),
              IF(BB$8&gt;=VLOOKUP($A299,'2.2'!$D:$O,5,FALSE),"OK","NOK")),
         "")</f>
        <v/>
      </c>
      <c r="BC299" s="1156" t="str">
        <f ca="1">IF(intern2!BD135&gt;0,
        IF(BC$166="X",
              IF(COUNTBLANK(INDIRECT(ADDRESS(ROW(BC299),MATCH(BC$167,$166:$166,0),1,1)&amp;":"&amp;ADDRESS(ROW(BC299),COLUMN(BC299)-1,1,1),TRUE))&gt;0,"",
                    IF(COUNTIF(INDIRECT(ADDRESS(ROW(BC299),MATCH(BC$167,$166:$166,0),1,1)&amp;":"&amp;ADDRESS(ROW(BC299),COLUMN(BC299)-1,1,1),TRUE),"OK")&gt;0,"OK","NOK")),
              IF(BC$8&gt;=VLOOKUP($A299,'2.2'!$D:$O,5,FALSE),"OK","NOK")),
         "")</f>
        <v/>
      </c>
      <c r="BD299" s="1156" t="str">
        <f ca="1">IF(intern2!BE135&gt;0,
        IF(BD$166="X",
              IF(COUNTBLANK(INDIRECT(ADDRESS(ROW(BD299),MATCH(BD$167,$166:$166,0),1,1)&amp;":"&amp;ADDRESS(ROW(BD299),COLUMN(BD299)-1,1,1),TRUE))&gt;0,"",
                    IF(COUNTIF(INDIRECT(ADDRESS(ROW(BD299),MATCH(BD$167,$166:$166,0),1,1)&amp;":"&amp;ADDRESS(ROW(BD299),COLUMN(BD299)-1,1,1),TRUE),"OK")&gt;0,"OK","NOK")),
              IF(BD$8&gt;=VLOOKUP($A299,'2.2'!$D:$O,5,FALSE),"OK","NOK")),
         "")</f>
        <v/>
      </c>
      <c r="BE299" s="1156" t="str">
        <f ca="1">IF(intern2!BF135&gt;0,
        IF(BE$166="X",
              IF(COUNTBLANK(INDIRECT(ADDRESS(ROW(BE299),MATCH(BE$167,$166:$166,0),1,1)&amp;":"&amp;ADDRESS(ROW(BE299),COLUMN(BE299)-1,1,1),TRUE))&gt;0,"",
                    IF(COUNTIF(INDIRECT(ADDRESS(ROW(BE299),MATCH(BE$167,$166:$166,0),1,1)&amp;":"&amp;ADDRESS(ROW(BE299),COLUMN(BE299)-1,1,1),TRUE),"OK")&gt;0,"OK","NOK")),
              IF(BE$8&gt;=VLOOKUP($A299,'2.2'!$D:$O,5,FALSE),"OK","NOK")),
         "")</f>
        <v/>
      </c>
      <c r="BF299" s="1170" t="str">
        <f ca="1">IF(intern2!BG135&gt;0,
        IF(BF$166="X",
              IF(COUNTBLANK(INDIRECT(ADDRESS(ROW(BF299),MATCH(BF$167,$166:$166,0),1,1)&amp;":"&amp;ADDRESS(ROW(BF299),COLUMN(BF299)-1,1,1),TRUE))&gt;0,"",
                    IF(COUNTIF(INDIRECT(ADDRESS(ROW(BF299),MATCH(BF$167,$166:$166,0),1,1)&amp;":"&amp;ADDRESS(ROW(BF299),COLUMN(BF299)-1,1,1),TRUE),"OK")&gt;0,"OK","NOK")),
              IF(BF$8&gt;=VLOOKUP($A299,'2.2'!$D:$O,5,FALSE),"OK","NOK")),
         "")</f>
        <v/>
      </c>
      <c r="BG299" s="1269" t="str">
        <f ca="1">IF(intern2!BH135&gt;0,
        IF(BG$166="X",
              IF(COUNTBLANK(INDIRECT(ADDRESS(ROW(BG299),MATCH(BG$167,$166:$166,0),1,1)&amp;":"&amp;ADDRESS(ROW(BG299),COLUMN(BG299)-1,1,1),TRUE))&gt;0,"",
                    IF(COUNTIF(INDIRECT(ADDRESS(ROW(BG299),MATCH(BG$167,$166:$166,0),1,1)&amp;":"&amp;ADDRESS(ROW(BG299),COLUMN(BG299)-1,1,1),TRUE),"OK")&gt;0,"OK","NOK")),
              IF(BG$8&gt;=VLOOKUP($A299,'2.2'!$D:$O,5,FALSE),"OK","NOK")),
         "")</f>
        <v/>
      </c>
      <c r="BH299" s="1176" t="str">
        <f t="shared" ca="1" si="142"/>
        <v>OK</v>
      </c>
      <c r="BI299" s="1176"/>
    </row>
    <row r="300" spans="1:61" ht="39.6" x14ac:dyDescent="0.25">
      <c r="A300" s="716" t="str">
        <f t="shared" ref="A300:B300" si="145">+A140</f>
        <v>NEO1</v>
      </c>
      <c r="B300" s="1157" t="str">
        <f t="shared" si="145"/>
        <v>Assistenza di base ai neonati (dalla 35 0/7 settimana di gestazione e peso ≥2000g)</v>
      </c>
      <c r="C300" s="1156" t="str">
        <f ca="1">IF(intern2!D136&gt;0,
        IF(C$166="X",
              IF(COUNTBLANK(INDIRECT(ADDRESS(ROW(C300),MATCH(C$167,$166:$166,0),1,1)&amp;":"&amp;ADDRESS(ROW(C300),COLUMN(C300)-1,1,1),TRUE))&gt;0,"",
                    IF(COUNTIF(INDIRECT(ADDRESS(ROW(C300),MATCH(C$167,$166:$166,0),1,1)&amp;":"&amp;ADDRESS(ROW(C300),COLUMN(C300)-1,1,1),TRUE),"OK")&gt;0,"OK","NOK")),
              IF(C$8&gt;=VLOOKUP($A300,'2.2'!$D:$O,5,FALSE),"OK","NOK")),
         "")</f>
        <v/>
      </c>
      <c r="D300" s="1156" t="str">
        <f ca="1">IF(intern2!E136&gt;0,
        IF(D$166="X",
              IF(COUNTBLANK(INDIRECT(ADDRESS(ROW(D300),MATCH(D$167,$166:$166,0),1,1)&amp;":"&amp;ADDRESS(ROW(D300),COLUMN(D300)-1,1,1),TRUE))&gt;0,"",
                    IF(COUNTIF(INDIRECT(ADDRESS(ROW(D300),MATCH(D$167,$166:$166,0),1,1)&amp;":"&amp;ADDRESS(ROW(D300),COLUMN(D300)-1,1,1),TRUE),"OK")&gt;0,"OK","NOK")),
              IF(D$8&gt;=VLOOKUP($A300,'2.2'!$D:$O,5,FALSE),"OK","NOK")),
         "")</f>
        <v/>
      </c>
      <c r="E300" s="1156" t="str">
        <f ca="1">IF(intern2!F136&gt;0,
        IF(E$166="X",
              IF(COUNTBLANK(INDIRECT(ADDRESS(ROW(E300),MATCH(E$167,$166:$166,0),1,1)&amp;":"&amp;ADDRESS(ROW(E300),COLUMN(E300)-1,1,1),TRUE))&gt;0,"",
                    IF(COUNTIF(INDIRECT(ADDRESS(ROW(E300),MATCH(E$167,$166:$166,0),1,1)&amp;":"&amp;ADDRESS(ROW(E300),COLUMN(E300)-1,1,1),TRUE),"OK")&gt;0,"OK","NOK")),
              IF(E$8&gt;=VLOOKUP($A300,'2.2'!$D:$O,5,FALSE),"OK","NOK")),
         "")</f>
        <v/>
      </c>
      <c r="F300" s="1156" t="str">
        <f ca="1">IF(intern2!G136&gt;0,
        IF(F$166="X",
              IF(COUNTBLANK(INDIRECT(ADDRESS(ROW(F300),MATCH(F$167,$166:$166,0),1,1)&amp;":"&amp;ADDRESS(ROW(F300),COLUMN(F300)-1,1,1),TRUE))&gt;0,"",
                    IF(COUNTIF(INDIRECT(ADDRESS(ROW(F300),MATCH(F$167,$166:$166,0),1,1)&amp;":"&amp;ADDRESS(ROW(F300),COLUMN(F300)-1,1,1),TRUE),"OK")&gt;0,"OK","NOK")),
              IF(F$8&gt;=VLOOKUP($A300,'2.2'!$D:$O,5,FALSE),"OK","NOK")),
         "")</f>
        <v/>
      </c>
      <c r="G300" s="1156" t="str">
        <f ca="1">IF(intern2!H136&gt;0,
        IF(G$166="X",
              IF(COUNTBLANK(INDIRECT(ADDRESS(ROW(G300),MATCH(G$167,$166:$166,0),1,1)&amp;":"&amp;ADDRESS(ROW(G300),COLUMN(G300)-1,1,1),TRUE))&gt;0,"",
                    IF(COUNTIF(INDIRECT(ADDRESS(ROW(G300),MATCH(G$167,$166:$166,0),1,1)&amp;":"&amp;ADDRESS(ROW(G300),COLUMN(G300)-1,1,1),TRUE),"OK")&gt;0,"OK","NOK")),
              IF(G$8&gt;=VLOOKUP($A300,'2.2'!$D:$O,5,FALSE),"OK","NOK")),
         "")</f>
        <v/>
      </c>
      <c r="H300" s="1156" t="str">
        <f ca="1">IF(intern2!I136&gt;0,
        IF(H$166="X",
              IF(COUNTBLANK(INDIRECT(ADDRESS(ROW(H300),MATCH(H$167,$166:$166,0),1,1)&amp;":"&amp;ADDRESS(ROW(H300),COLUMN(H300)-1,1,1),TRUE))&gt;0,"",
                    IF(COUNTIF(INDIRECT(ADDRESS(ROW(H300),MATCH(H$167,$166:$166,0),1,1)&amp;":"&amp;ADDRESS(ROW(H300),COLUMN(H300)-1,1,1),TRUE),"OK")&gt;0,"OK","NOK")),
              IF(H$8&gt;=VLOOKUP($A300,'2.2'!$D:$O,5,FALSE),"OK","NOK")),
         "")</f>
        <v/>
      </c>
      <c r="I300" s="1269" t="str">
        <f ca="1">IF(intern2!J136&gt;0,
        IF(I$166="X",
              IF(COUNTBLANK(INDIRECT(ADDRESS(ROW(I300),MATCH(I$167,$166:$166,0),1,1)&amp;":"&amp;ADDRESS(ROW(I300),COLUMN(I300)-1,1,1),TRUE))&gt;0,"",
                    IF(COUNTIF(INDIRECT(ADDRESS(ROW(I300),MATCH(I$167,$166:$166,0),1,1)&amp;":"&amp;ADDRESS(ROW(I300),COLUMN(I300)-1,1,1),TRUE),"OK")&gt;0,"OK","NOK")),
              IF(I$8&gt;=VLOOKUP($A300,'2.2'!$D:$O,5,FALSE),"OK","NOK")),
         "")</f>
        <v/>
      </c>
      <c r="J300" s="1159" t="str">
        <f ca="1">IF(intern2!K136&gt;0,
        IF(J$166="X",
              IF(COUNTBLANK(INDIRECT(ADDRESS(ROW(J300),MATCH(J$167,$166:$166,0),1,1)&amp;":"&amp;ADDRESS(ROW(J300),COLUMN(J300)-1,1,1),TRUE))&gt;0,"",
                    IF(COUNTIF(INDIRECT(ADDRESS(ROW(J300),MATCH(J$167,$166:$166,0),1,1)&amp;":"&amp;ADDRESS(ROW(J300),COLUMN(J300)-1,1,1),TRUE),"OK")&gt;0,"OK","NOK")),
              IF(J$8&gt;=VLOOKUP($A300,'2.2'!$D:$O,5,FALSE),"OK","NOK")),
         "")</f>
        <v/>
      </c>
      <c r="K300" s="1156" t="str">
        <f ca="1">IF(intern2!L136&gt;0,
        IF(K$166="X",
              IF(COUNTBLANK(INDIRECT(ADDRESS(ROW(K300),MATCH(K$167,$166:$166,0),1,1)&amp;":"&amp;ADDRESS(ROW(K300),COLUMN(K300)-1,1,1),TRUE))&gt;0,"",
                    IF(COUNTIF(INDIRECT(ADDRESS(ROW(K300),MATCH(K$167,$166:$166,0),1,1)&amp;":"&amp;ADDRESS(ROW(K300),COLUMN(K300)-1,1,1),TRUE),"OK")&gt;0,"OK","NOK")),
              IF(K$8&gt;=VLOOKUP($A300,'2.2'!$D:$O,5,FALSE),"OK","NOK")),
         "")</f>
        <v/>
      </c>
      <c r="L300" s="1156" t="str">
        <f ca="1">IF(intern2!M136&gt;0,
        IF(L$166="X",
              IF(COUNTBLANK(INDIRECT(ADDRESS(ROW(L300),MATCH(L$167,$166:$166,0),1,1)&amp;":"&amp;ADDRESS(ROW(L300),COLUMN(L300)-1,1,1),TRUE))&gt;0,"",
                    IF(COUNTIF(INDIRECT(ADDRESS(ROW(L300),MATCH(L$167,$166:$166,0),1,1)&amp;":"&amp;ADDRESS(ROW(L300),COLUMN(L300)-1,1,1),TRUE),"OK")&gt;0,"OK","NOK")),
              IF(L$8&gt;=VLOOKUP($A300,'2.2'!$D:$O,5,FALSE),"OK","NOK")),
         "")</f>
        <v/>
      </c>
      <c r="M300" s="1156" t="str">
        <f ca="1">IF(intern2!N136&gt;0,
        IF(M$166="X",
              IF(COUNTBLANK(INDIRECT(ADDRESS(ROW(M300),MATCH(M$167,$166:$166,0),1,1)&amp;":"&amp;ADDRESS(ROW(M300),COLUMN(M300)-1,1,1),TRUE))&gt;0,"",
                    IF(COUNTIF(INDIRECT(ADDRESS(ROW(M300),MATCH(M$167,$166:$166,0),1,1)&amp;":"&amp;ADDRESS(ROW(M300),COLUMN(M300)-1,1,1),TRUE),"OK")&gt;0,"OK","NOK")),
              IF(M$8&gt;=VLOOKUP($A300,'2.2'!$D:$O,5,FALSE),"OK","NOK")),
         "")</f>
        <v/>
      </c>
      <c r="N300" s="1156" t="str">
        <f ca="1">IF(intern2!O136&gt;0,
        IF(N$166="X",
              IF(COUNTBLANK(INDIRECT(ADDRESS(ROW(N300),MATCH(N$167,$166:$166,0),1,1)&amp;":"&amp;ADDRESS(ROW(N300),COLUMN(N300)-1,1,1),TRUE))&gt;0,"",
                    IF(COUNTIF(INDIRECT(ADDRESS(ROW(N300),MATCH(N$167,$166:$166,0),1,1)&amp;":"&amp;ADDRESS(ROW(N300),COLUMN(N300)-1,1,1),TRUE),"OK")&gt;0,"OK","NOK")),
              IF(N$8&gt;=VLOOKUP($A300,'2.2'!$D:$O,5,FALSE),"OK","NOK")),
         "")</f>
        <v/>
      </c>
      <c r="O300" s="1156" t="str">
        <f ca="1">IF(intern2!P136&gt;0,
        IF(O$166="X",
              IF(COUNTBLANK(INDIRECT(ADDRESS(ROW(O300),MATCH(O$167,$166:$166,0),1,1)&amp;":"&amp;ADDRESS(ROW(O300),COLUMN(O300)-1,1,1),TRUE))&gt;0,"",
                    IF(COUNTIF(INDIRECT(ADDRESS(ROW(O300),MATCH(O$167,$166:$166,0),1,1)&amp;":"&amp;ADDRESS(ROW(O300),COLUMN(O300)-1,1,1),TRUE),"OK")&gt;0,"OK","NOK")),
              IF(O$8&gt;=VLOOKUP($A300,'2.2'!$D:$O,5,FALSE),"OK","NOK")),
         "")</f>
        <v/>
      </c>
      <c r="P300" s="1156" t="str">
        <f ca="1">IF(intern2!Q136&gt;0,
        IF(P$166="X",
              IF(COUNTBLANK(INDIRECT(ADDRESS(ROW(P300),MATCH(P$167,$166:$166,0),1,1)&amp;":"&amp;ADDRESS(ROW(P300),COLUMN(P300)-1,1,1),TRUE))&gt;0,"",
                    IF(COUNTIF(INDIRECT(ADDRESS(ROW(P300),MATCH(P$167,$166:$166,0),1,1)&amp;":"&amp;ADDRESS(ROW(P300),COLUMN(P300)-1,1,1),TRUE),"OK")&gt;0,"OK","NOK")),
              IF(P$8&gt;=VLOOKUP($A300,'2.2'!$D:$O,5,FALSE),"OK","NOK")),
         "")</f>
        <v/>
      </c>
      <c r="Q300" s="1156" t="str">
        <f ca="1">IF(intern2!R136&gt;0,
        IF(Q$166="X",
              IF(COUNTBLANK(INDIRECT(ADDRESS(ROW(Q300),MATCH(Q$167,$166:$166,0),1,1)&amp;":"&amp;ADDRESS(ROW(Q300),COLUMN(Q300)-1,1,1),TRUE))&gt;0,"",
                    IF(COUNTIF(INDIRECT(ADDRESS(ROW(Q300),MATCH(Q$167,$166:$166,0),1,1)&amp;":"&amp;ADDRESS(ROW(Q300),COLUMN(Q300)-1,1,1),TRUE),"OK")&gt;0,"OK","NOK")),
              IF(Q$8&gt;=VLOOKUP($A300,'2.2'!$D:$O,5,FALSE),"OK","NOK")),
         "")</f>
        <v/>
      </c>
      <c r="R300" s="1159" t="str">
        <f ca="1">IF(intern2!S136&gt;0,
        IF(R$166="X",
              IF(COUNTBLANK(INDIRECT(ADDRESS(ROW(R300),MATCH(R$167,$166:$166,0),1,1)&amp;":"&amp;ADDRESS(ROW(R300),COLUMN(R300)-1,1,1),TRUE))&gt;0,"",
                    IF(COUNTIF(INDIRECT(ADDRESS(ROW(R300),MATCH(R$167,$166:$166,0),1,1)&amp;":"&amp;ADDRESS(ROW(R300),COLUMN(R300)-1,1,1),TRUE),"OK")&gt;0,"OK","NOK")),
              IF(R$8&gt;=VLOOKUP($A300,'2.2'!$D:$O,5,FALSE),"OK","NOK")),
         "")</f>
        <v/>
      </c>
      <c r="S300" s="1159" t="str">
        <f ca="1">IF(intern2!T136&gt;0,
        IF(S$166="X",
              IF(COUNTBLANK(INDIRECT(ADDRESS(ROW(S300),MATCH(S$167,$166:$166,0),1,1)&amp;":"&amp;ADDRESS(ROW(S300),COLUMN(S300)-1,1,1),TRUE))&gt;0,"",
                    IF(COUNTIF(INDIRECT(ADDRESS(ROW(S300),MATCH(S$167,$166:$166,0),1,1)&amp;":"&amp;ADDRESS(ROW(S300),COLUMN(S300)-1,1,1),TRUE),"OK")&gt;0,"OK","NOK")),
              IF(S$8&gt;=VLOOKUP($A300,'2.2'!$D:$O,5,FALSE),"OK","NOK")),
         "")</f>
        <v/>
      </c>
      <c r="T300" s="1156" t="str">
        <f ca="1">IF(intern2!U136&gt;0,
        IF(T$166="X",
              IF(COUNTBLANK(INDIRECT(ADDRESS(ROW(T300),MATCH(T$167,$166:$166,0),1,1)&amp;":"&amp;ADDRESS(ROW(T300),COLUMN(T300)-1,1,1),TRUE))&gt;0,"",
                    IF(COUNTIF(INDIRECT(ADDRESS(ROW(T300),MATCH(T$167,$166:$166,0),1,1)&amp;":"&amp;ADDRESS(ROW(T300),COLUMN(T300)-1,1,1),TRUE),"OK")&gt;0,"OK","NOK")),
              IF(T$8&gt;=VLOOKUP($A300,'2.2'!$D:$O,5,FALSE),"OK","NOK")),
         "")</f>
        <v/>
      </c>
      <c r="U300" s="1156" t="str">
        <f ca="1">IF(intern2!V136&gt;0,
        IF(U$166="X",
              IF(COUNTBLANK(INDIRECT(ADDRESS(ROW(U300),MATCH(U$167,$166:$166,0),1,1)&amp;":"&amp;ADDRESS(ROW(U300),COLUMN(U300)-1,1,1),TRUE))&gt;0,"",
                    IF(COUNTIF(INDIRECT(ADDRESS(ROW(U300),MATCH(U$167,$166:$166,0),1,1)&amp;":"&amp;ADDRESS(ROW(U300),COLUMN(U300)-1,1,1),TRUE),"OK")&gt;0,"OK","NOK")),
              IF(U$8&gt;=VLOOKUP($A300,'2.2'!$D:$O,5,FALSE),"OK","NOK")),
         "")</f>
        <v/>
      </c>
      <c r="V300" s="1156" t="str">
        <f ca="1">IF(intern2!W136&gt;0,
        IF(V$166="X",
              IF(COUNTBLANK(INDIRECT(ADDRESS(ROW(V300),MATCH(V$167,$166:$166,0),1,1)&amp;":"&amp;ADDRESS(ROW(V300),COLUMN(V300)-1,1,1),TRUE))&gt;0,"",
                    IF(COUNTIF(INDIRECT(ADDRESS(ROW(V300),MATCH(V$167,$166:$166,0),1,1)&amp;":"&amp;ADDRESS(ROW(V300),COLUMN(V300)-1,1,1),TRUE),"OK")&gt;0,"OK","NOK")),
              IF(V$8&gt;=VLOOKUP($A300,'2.2'!$D:$O,5,FALSE),"OK","NOK")),
         "")</f>
        <v/>
      </c>
      <c r="W300" s="1156" t="str">
        <f ca="1">IF(intern2!X136&gt;0,
        IF(W$166="X",
              IF(COUNTBLANK(INDIRECT(ADDRESS(ROW(W300),MATCH(W$167,$166:$166,0),1,1)&amp;":"&amp;ADDRESS(ROW(W300),COLUMN(W300)-1,1,1),TRUE))&gt;0,"",
                    IF(COUNTIF(INDIRECT(ADDRESS(ROW(W300),MATCH(W$167,$166:$166,0),1,1)&amp;":"&amp;ADDRESS(ROW(W300),COLUMN(W300)-1,1,1),TRUE),"OK")&gt;0,"OK","NOK")),
              IF(W$8&gt;=VLOOKUP($A300,'2.2'!$D:$O,5,FALSE),"OK","NOK")),
         "")</f>
        <v>NOK</v>
      </c>
      <c r="X300" s="1156" t="str">
        <f ca="1">IF(intern2!Y136&gt;0,
        IF(X$166="X",
              IF(COUNTBLANK(INDIRECT(ADDRESS(ROW(X300),MATCH(X$167,$166:$166,0),1,1)&amp;":"&amp;ADDRESS(ROW(X300),COLUMN(X300)-1,1,1),TRUE))&gt;0,"",
                    IF(COUNTIF(INDIRECT(ADDRESS(ROW(X300),MATCH(X$167,$166:$166,0),1,1)&amp;":"&amp;ADDRESS(ROW(X300),COLUMN(X300)-1,1,1),TRUE),"OK")&gt;0,"OK","NOK")),
              IF(X$8&gt;=VLOOKUP($A300,'2.2'!$D:$O,5,FALSE),"OK","NOK")),
         "")</f>
        <v>NOK</v>
      </c>
      <c r="Y300" s="1170" t="str">
        <f ca="1">IF(intern2!Z136&gt;0,
        IF(Y$166="X",
              IF(COUNTBLANK(INDIRECT(ADDRESS(ROW(Y300),MATCH(Y$167,$166:$166,0),1,1)&amp;":"&amp;ADDRESS(ROW(Y300),COLUMN(Y300)-1,1,1),TRUE))&gt;0,"",
                    IF(COUNTIF(INDIRECT(ADDRESS(ROW(Y300),MATCH(Y$167,$166:$166,0),1,1)&amp;":"&amp;ADDRESS(ROW(Y300),COLUMN(Y300)-1,1,1),TRUE),"OK")&gt;0,"OK","NOK")),
              IF(Y$8&gt;=VLOOKUP($A300,'2.2'!$D:$O,5,FALSE),"OK","NOK")),
         "")</f>
        <v>NOK</v>
      </c>
      <c r="Z300" s="1269" t="str">
        <f ca="1">IF(intern2!AA136&gt;0,
        IF(Z$166="X",
              IF(COUNTBLANK(INDIRECT(ADDRESS(ROW(Z300),MATCH(Z$167,$166:$166,0),1,1)&amp;":"&amp;ADDRESS(ROW(Z300),COLUMN(Z300)-1,1,1),TRUE))&gt;0,"",
                    IF(COUNTIF(INDIRECT(ADDRESS(ROW(Z300),MATCH(Z$167,$166:$166,0),1,1)&amp;":"&amp;ADDRESS(ROW(Z300),COLUMN(Z300)-1,1,1),TRUE),"OK")&gt;0,"OK","NOK")),
              IF(Z$8&gt;=VLOOKUP($A300,'2.2'!$D:$O,5,FALSE),"OK","NOK")),
         "")</f>
        <v>NOK</v>
      </c>
      <c r="AA300" s="1156" t="str">
        <f ca="1">IF(intern2!AB136&gt;0,
        IF(AA$166="X",
              IF(COUNTBLANK(INDIRECT(ADDRESS(ROW(AA300),MATCH(AA$167,$166:$166,0),1,1)&amp;":"&amp;ADDRESS(ROW(AA300),COLUMN(AA300)-1,1,1),TRUE))&gt;0,"",
                    IF(COUNTIF(INDIRECT(ADDRESS(ROW(AA300),MATCH(AA$167,$166:$166,0),1,1)&amp;":"&amp;ADDRESS(ROW(AA300),COLUMN(AA300)-1,1,1),TRUE),"OK")&gt;0,"OK","NOK")),
              IF(AA$8&gt;=VLOOKUP($A300,'2.2'!$D:$O,5,FALSE),"OK","NOK")),
         "")</f>
        <v/>
      </c>
      <c r="AB300" s="1156" t="str">
        <f ca="1">IF(intern2!AC136&gt;0,
        IF(AB$166="X",
              IF(COUNTBLANK(INDIRECT(ADDRESS(ROW(AB300),MATCH(AB$167,$166:$166,0),1,1)&amp;":"&amp;ADDRESS(ROW(AB300),COLUMN(AB300)-1,1,1),TRUE))&gt;0,"",
                    IF(COUNTIF(INDIRECT(ADDRESS(ROW(AB300),MATCH(AB$167,$166:$166,0),1,1)&amp;":"&amp;ADDRESS(ROW(AB300),COLUMN(AB300)-1,1,1),TRUE),"OK")&gt;0,"OK","NOK")),
              IF(AB$8&gt;=VLOOKUP($A300,'2.2'!$D:$O,5,FALSE),"OK","NOK")),
         "")</f>
        <v/>
      </c>
      <c r="AC300" s="1156" t="str">
        <f ca="1">IF(intern2!AD136&gt;0,
        IF(AC$166="X",
              IF(COUNTBLANK(INDIRECT(ADDRESS(ROW(AC300),MATCH(AC$167,$166:$166,0),1,1)&amp;":"&amp;ADDRESS(ROW(AC300),COLUMN(AC300)-1,1,1),TRUE))&gt;0,"",
                    IF(COUNTIF(INDIRECT(ADDRESS(ROW(AC300),MATCH(AC$167,$166:$166,0),1,1)&amp;":"&amp;ADDRESS(ROW(AC300),COLUMN(AC300)-1,1,1),TRUE),"OK")&gt;0,"OK","NOK")),
              IF(AC$8&gt;=VLOOKUP($A300,'2.2'!$D:$O,5,FALSE),"OK","NOK")),
         "")</f>
        <v/>
      </c>
      <c r="AD300" s="1156" t="str">
        <f ca="1">IF(intern2!AE136&gt;0,
        IF(AD$166="X",
              IF(COUNTBLANK(INDIRECT(ADDRESS(ROW(AD300),MATCH(AD$167,$166:$166,0),1,1)&amp;":"&amp;ADDRESS(ROW(AD300),COLUMN(AD300)-1,1,1),TRUE))&gt;0,"",
                    IF(COUNTIF(INDIRECT(ADDRESS(ROW(AD300),MATCH(AD$167,$166:$166,0),1,1)&amp;":"&amp;ADDRESS(ROW(AD300),COLUMN(AD300)-1,1,1),TRUE),"OK")&gt;0,"OK","NOK")),
              IF(AD$8&gt;=VLOOKUP($A300,'2.2'!$D:$O,5,FALSE),"OK","NOK")),
         "")</f>
        <v/>
      </c>
      <c r="AE300" s="1160" t="str">
        <f ca="1">IF(intern2!AF136&gt;0,
        IF(AE$166="X",
              IF(COUNTBLANK(INDIRECT(ADDRESS(ROW(AE300),MATCH(AE$167,$166:$166,0),1,1)&amp;":"&amp;ADDRESS(ROW(AE300),COLUMN(AE300)-1,1,1),TRUE))&gt;0,"",
                    IF(COUNTIF(INDIRECT(ADDRESS(ROW(AE300),MATCH(AE$167,$166:$166,0),1,1)&amp;":"&amp;ADDRESS(ROW(AE300),COLUMN(AE300)-1,1,1),TRUE),"OK")&gt;0,"OK","NOK")),
              IF(AE$8&gt;=VLOOKUP($A300,'2.2'!$D:$O,5,FALSE),"OK","NOK")),
         "")</f>
        <v/>
      </c>
      <c r="AF300" s="1269" t="str">
        <f ca="1">IF(intern2!AG136&gt;0,
        IF(AF$166="X",
              IF(COUNTBLANK(INDIRECT(ADDRESS(ROW(AF300),MATCH(AF$167,$166:$166,0),1,1)&amp;":"&amp;ADDRESS(ROW(AF300),COLUMN(AF300)-1,1,1),TRUE))&gt;0,"",
                    IF(COUNTIF(INDIRECT(ADDRESS(ROW(AF300),MATCH(AF$167,$166:$166,0),1,1)&amp;":"&amp;ADDRESS(ROW(AF300),COLUMN(AF300)-1,1,1),TRUE),"OK")&gt;0,"OK","NOK")),
              IF(AF$8&gt;=VLOOKUP($A300,'2.2'!$D:$O,5,FALSE),"OK","NOK")),
         "")</f>
        <v/>
      </c>
      <c r="AG300" s="1160" t="str">
        <f ca="1">IF(intern2!AH136&gt;0,
        IF(AG$166="X",
              IF(COUNTBLANK(INDIRECT(ADDRESS(ROW(AG300),MATCH(AG$167,$166:$166,0),1,1)&amp;":"&amp;ADDRESS(ROW(AG300),COLUMN(AG300)-1,1,1),TRUE))&gt;0,"",
                    IF(COUNTIF(INDIRECT(ADDRESS(ROW(AG300),MATCH(AG$167,$166:$166,0),1,1)&amp;":"&amp;ADDRESS(ROW(AG300),COLUMN(AG300)-1,1,1),TRUE),"OK")&gt;0,"OK","NOK")),
              IF(AG$8&gt;=VLOOKUP($A300,'2.2'!$D:$O,5,FALSE),"OK","NOK")),
         "")</f>
        <v/>
      </c>
      <c r="AH300" s="1160" t="str">
        <f ca="1">IF(intern2!AI136&gt;0,
        IF(AH$166="X",
              IF(COUNTBLANK(INDIRECT(ADDRESS(ROW(AH300),MATCH(AH$167,$166:$166,0),1,1)&amp;":"&amp;ADDRESS(ROW(AH300),COLUMN(AH300)-1,1,1),TRUE))&gt;0,"",
                    IF(COUNTIF(INDIRECT(ADDRESS(ROW(AH300),MATCH(AH$167,$166:$166,0),1,1)&amp;":"&amp;ADDRESS(ROW(AH300),COLUMN(AH300)-1,1,1),TRUE),"OK")&gt;0,"OK","NOK")),
              IF(AH$8&gt;=VLOOKUP($A300,'2.2'!$D:$O,5,FALSE),"OK","NOK")),
         "")</f>
        <v/>
      </c>
      <c r="AI300" s="1156" t="str">
        <f ca="1">IF(intern2!AJ136&gt;0,
        IF(AI$166="X",
              IF(COUNTBLANK(INDIRECT(ADDRESS(ROW(AI300),MATCH(AI$167,$166:$166,0),1,1)&amp;":"&amp;ADDRESS(ROW(AI300),COLUMN(AI300)-1,1,1),TRUE))&gt;0,"",
                    IF(COUNTIF(INDIRECT(ADDRESS(ROW(AI300),MATCH(AI$167,$166:$166,0),1,1)&amp;":"&amp;ADDRESS(ROW(AI300),COLUMN(AI300)-1,1,1),TRUE),"OK")&gt;0,"OK","NOK")),
              IF(AI$8&gt;=VLOOKUP($A300,'2.2'!$D:$O,5,FALSE),"OK","NOK")),
         "")</f>
        <v/>
      </c>
      <c r="AJ300" s="1156" t="str">
        <f ca="1">IF(intern2!AK136&gt;0,
        IF(AJ$166="X",
              IF(COUNTBLANK(INDIRECT(ADDRESS(ROW(AJ300),MATCH(AJ$167,$166:$166,0),1,1)&amp;":"&amp;ADDRESS(ROW(AJ300),COLUMN(AJ300)-1,1,1),TRUE))&gt;0,"",
                    IF(COUNTIF(INDIRECT(ADDRESS(ROW(AJ300),MATCH(AJ$167,$166:$166,0),1,1)&amp;":"&amp;ADDRESS(ROW(AJ300),COLUMN(AJ300)-1,1,1),TRUE),"OK")&gt;0,"OK","NOK")),
              IF(AJ$8&gt;=VLOOKUP($A300,'2.2'!$D:$O,5,FALSE),"OK","NOK")),
         "")</f>
        <v/>
      </c>
      <c r="AK300" s="1156" t="str">
        <f ca="1">IF(intern2!AL136&gt;0,
        IF(AK$166="X",
              IF(COUNTBLANK(INDIRECT(ADDRESS(ROW(AK300),MATCH(AK$167,$166:$166,0),1,1)&amp;":"&amp;ADDRESS(ROW(AK300),COLUMN(AK300)-1,1,1),TRUE))&gt;0,"",
                    IF(COUNTIF(INDIRECT(ADDRESS(ROW(AK300),MATCH(AK$167,$166:$166,0),1,1)&amp;":"&amp;ADDRESS(ROW(AK300),COLUMN(AK300)-1,1,1),TRUE),"OK")&gt;0,"OK","NOK")),
              IF(AK$8&gt;=VLOOKUP($A300,'2.2'!$D:$O,5,FALSE),"OK","NOK")),
         "")</f>
        <v/>
      </c>
      <c r="AL300" s="1156" t="str">
        <f ca="1">IF(intern2!AM136&gt;0,
        IF(AL$166="X",
              IF(COUNTBLANK(INDIRECT(ADDRESS(ROW(AL300),MATCH(AL$167,$166:$166,0),1,1)&amp;":"&amp;ADDRESS(ROW(AL300),COLUMN(AL300)-1,1,1),TRUE))&gt;0,"",
                    IF(COUNTIF(INDIRECT(ADDRESS(ROW(AL300),MATCH(AL$167,$166:$166,0),1,1)&amp;":"&amp;ADDRESS(ROW(AL300),COLUMN(AL300)-1,1,1),TRUE),"OK")&gt;0,"OK","NOK")),
              IF(AL$8&gt;=VLOOKUP($A300,'2.2'!$D:$O,5,FALSE),"OK","NOK")),
         "")</f>
        <v/>
      </c>
      <c r="AM300" s="1269" t="str">
        <f ca="1">IF(intern2!AN136&gt;0,
        IF(AM$166="X",
              IF(COUNTBLANK(INDIRECT(ADDRESS(ROW(AM300),MATCH(AM$167,$166:$166,0),1,1)&amp;":"&amp;ADDRESS(ROW(AM300),COLUMN(AM300)-1,1,1),TRUE))&gt;0,"",
                    IF(COUNTIF(INDIRECT(ADDRESS(ROW(AM300),MATCH(AM$167,$166:$166,0),1,1)&amp;":"&amp;ADDRESS(ROW(AM300),COLUMN(AM300)-1,1,1),TRUE),"OK")&gt;0,"OK","NOK")),
              IF(AM$8&gt;=VLOOKUP($A300,'2.2'!$D:$O,5,FALSE),"OK","NOK")),
         "")</f>
        <v/>
      </c>
      <c r="AN300" s="1170" t="str">
        <f ca="1">IF(intern2!AO136&gt;0,
        IF(AN$166="X",
              IF(COUNTBLANK(INDIRECT(ADDRESS(ROW(AN300),MATCH(AN$167,$166:$166,0),1,1)&amp;":"&amp;ADDRESS(ROW(AN300),COLUMN(AN300)-1,1,1),TRUE))&gt;0,"",
                    IF(COUNTIF(INDIRECT(ADDRESS(ROW(AN300),MATCH(AN$167,$166:$166,0),1,1)&amp;":"&amp;ADDRESS(ROW(AN300),COLUMN(AN300)-1,1,1),TRUE),"OK")&gt;0,"OK","NOK")),
              IF(AN$8&gt;=VLOOKUP($A300,'2.2'!$D:$O,5,FALSE),"OK","NOK")),
         "")</f>
        <v/>
      </c>
      <c r="AO300" s="1156" t="str">
        <f ca="1">IF(intern2!AP136&gt;0,
        IF(AO$166="X",
              IF(COUNTBLANK(INDIRECT(ADDRESS(ROW(AO300),MATCH(AO$167,$166:$166,0),1,1)&amp;":"&amp;ADDRESS(ROW(AO300),COLUMN(AO300)-1,1,1),TRUE))&gt;0,"",
                    IF(COUNTIF(INDIRECT(ADDRESS(ROW(AO300),MATCH(AO$167,$166:$166,0),1,1)&amp;":"&amp;ADDRESS(ROW(AO300),COLUMN(AO300)-1,1,1),TRUE),"OK")&gt;0,"OK","NOK")),
              IF(AO$8&gt;=VLOOKUP($A300,'2.2'!$D:$O,5,FALSE),"OK","NOK")),
         "")</f>
        <v/>
      </c>
      <c r="AP300" s="1156" t="str">
        <f ca="1">IF(intern2!AQ136&gt;0,
        IF(AP$166="X",
              IF(COUNTBLANK(INDIRECT(ADDRESS(ROW(AP300),MATCH(AP$167,$166:$166,0),1,1)&amp;":"&amp;ADDRESS(ROW(AP300),COLUMN(AP300)-1,1,1),TRUE))&gt;0,"",
                    IF(COUNTIF(INDIRECT(ADDRESS(ROW(AP300),MATCH(AP$167,$166:$166,0),1,1)&amp;":"&amp;ADDRESS(ROW(AP300),COLUMN(AP300)-1,1,1),TRUE),"OK")&gt;0,"OK","NOK")),
              IF(AP$8&gt;=VLOOKUP($A300,'2.2'!$D:$O,5,FALSE),"OK","NOK")),
         "")</f>
        <v/>
      </c>
      <c r="AQ300" s="1269" t="str">
        <f ca="1">IF(intern2!AR136&gt;0,
        IF(AQ$166="X",
              IF(COUNTBLANK(INDIRECT(ADDRESS(ROW(AQ300),MATCH(AQ$167,$166:$166,0),1,1)&amp;":"&amp;ADDRESS(ROW(AQ300),COLUMN(AQ300)-1,1,1),TRUE))&gt;0,"",
                    IF(COUNTIF(INDIRECT(ADDRESS(ROW(AQ300),MATCH(AQ$167,$166:$166,0),1,1)&amp;":"&amp;ADDRESS(ROW(AQ300),COLUMN(AQ300)-1,1,1),TRUE),"OK")&gt;0,"OK","NOK")),
              IF(AQ$8&gt;=VLOOKUP($A300,'2.2'!$D:$O,5,FALSE),"OK","NOK")),
         "")</f>
        <v/>
      </c>
      <c r="AR300" s="1156" t="str">
        <f ca="1">IF(intern2!AS136&gt;0,
        IF(AR$166="X",
              IF(COUNTBLANK(INDIRECT(ADDRESS(ROW(AR300),MATCH(AR$167,$166:$166,0),1,1)&amp;":"&amp;ADDRESS(ROW(AR300),COLUMN(AR300)-1,1,1),TRUE))&gt;0,"",
                    IF(COUNTIF(INDIRECT(ADDRESS(ROW(AR300),MATCH(AR$167,$166:$166,0),1,1)&amp;":"&amp;ADDRESS(ROW(AR300),COLUMN(AR300)-1,1,1),TRUE),"OK")&gt;0,"OK","NOK")),
              IF(AR$8&gt;=VLOOKUP($A300,'2.2'!$D:$O,5,FALSE),"OK","NOK")),
         "")</f>
        <v>NOK</v>
      </c>
      <c r="AS300" s="1156" t="str">
        <f ca="1">IF(intern2!AT136&gt;0,
        IF(AS$166="X",
              IF(COUNTBLANK(INDIRECT(ADDRESS(ROW(AS300),MATCH(AS$167,$166:$166,0),1,1)&amp;":"&amp;ADDRESS(ROW(AS300),COLUMN(AS300)-1,1,1),TRUE))&gt;0,"",
                    IF(COUNTIF(INDIRECT(ADDRESS(ROW(AS300),MATCH(AS$167,$166:$166,0),1,1)&amp;":"&amp;ADDRESS(ROW(AS300),COLUMN(AS300)-1,1,1),TRUE),"OK")&gt;0,"OK","NOK")),
              IF(AS$8&gt;=VLOOKUP($A300,'2.2'!$D:$O,5,FALSE),"OK","NOK")),
         "")</f>
        <v>NOK</v>
      </c>
      <c r="AT300" s="1269" t="str">
        <f ca="1">IF(intern2!AU136&gt;0,
        IF(AT$166="X",
              IF(COUNTBLANK(INDIRECT(ADDRESS(ROW(AT300),MATCH(AT$167,$166:$166,0),1,1)&amp;":"&amp;ADDRESS(ROW(AT300),COLUMN(AT300)-1,1,1),TRUE))&gt;0,"",
                    IF(COUNTIF(INDIRECT(ADDRESS(ROW(AT300),MATCH(AT$167,$166:$166,0),1,1)&amp;":"&amp;ADDRESS(ROW(AT300),COLUMN(AT300)-1,1,1),TRUE),"OK")&gt;0,"OK","NOK")),
              IF(AT$8&gt;=VLOOKUP($A300,'2.2'!$D:$O,5,FALSE),"OK","NOK")),
         "")</f>
        <v>NOK</v>
      </c>
      <c r="AU300" s="1156" t="str">
        <f ca="1">IF(intern2!AV136&gt;0,
        IF(AU$166="X",
              IF(COUNTBLANK(INDIRECT(ADDRESS(ROW(AU300),MATCH(AU$167,$166:$166,0),1,1)&amp;":"&amp;ADDRESS(ROW(AU300),COLUMN(AU300)-1,1,1),TRUE))&gt;0,"",
                    IF(COUNTIF(INDIRECT(ADDRESS(ROW(AU300),MATCH(AU$167,$166:$166,0),1,1)&amp;":"&amp;ADDRESS(ROW(AU300),COLUMN(AU300)-1,1,1),TRUE),"OK")&gt;0,"OK","NOK")),
              IF(AU$8&gt;=VLOOKUP($A300,'2.2'!$D:$O,5,FALSE),"OK","NOK")),
         "")</f>
        <v/>
      </c>
      <c r="AV300" s="1156" t="str">
        <f ca="1">IF(intern2!AW136&gt;0,
        IF(AV$166="X",
              IF(COUNTBLANK(INDIRECT(ADDRESS(ROW(AV300),MATCH(AV$167,$166:$166,0),1,1)&amp;":"&amp;ADDRESS(ROW(AV300),COLUMN(AV300)-1,1,1),TRUE))&gt;0,"",
                    IF(COUNTIF(INDIRECT(ADDRESS(ROW(AV300),MATCH(AV$167,$166:$166,0),1,1)&amp;":"&amp;ADDRESS(ROW(AV300),COLUMN(AV300)-1,1,1),TRUE),"OK")&gt;0,"OK","NOK")),
              IF(AV$8&gt;=VLOOKUP($A300,'2.2'!$D:$O,5,FALSE),"OK","NOK")),
         "")</f>
        <v/>
      </c>
      <c r="AW300" s="1156" t="str">
        <f ca="1">IF(intern2!AX136&gt;0,
        IF(AW$166="X",
              IF(COUNTBLANK(INDIRECT(ADDRESS(ROW(AW300),MATCH(AW$167,$166:$166,0),1,1)&amp;":"&amp;ADDRESS(ROW(AW300),COLUMN(AW300)-1,1,1),TRUE))&gt;0,"",
                    IF(COUNTIF(INDIRECT(ADDRESS(ROW(AW300),MATCH(AW$167,$166:$166,0),1,1)&amp;":"&amp;ADDRESS(ROW(AW300),COLUMN(AW300)-1,1,1),TRUE),"OK")&gt;0,"OK","NOK")),
              IF(AW$8&gt;=VLOOKUP($A300,'2.2'!$D:$O,5,FALSE),"OK","NOK")),
         "")</f>
        <v/>
      </c>
      <c r="AX300" s="1156" t="str">
        <f ca="1">IF(intern2!AY136&gt;0,
        IF(AX$166="X",
              IF(COUNTBLANK(INDIRECT(ADDRESS(ROW(AX300),MATCH(AX$167,$166:$166,0),1,1)&amp;":"&amp;ADDRESS(ROW(AX300),COLUMN(AX300)-1,1,1),TRUE))&gt;0,"",
                    IF(COUNTIF(INDIRECT(ADDRESS(ROW(AX300),MATCH(AX$167,$166:$166,0),1,1)&amp;":"&amp;ADDRESS(ROW(AX300),COLUMN(AX300)-1,1,1),TRUE),"OK")&gt;0,"OK","NOK")),
              IF(AX$8&gt;=VLOOKUP($A300,'2.2'!$D:$O,5,FALSE),"OK","NOK")),
         "")</f>
        <v/>
      </c>
      <c r="AY300" s="1156" t="str">
        <f ca="1">IF(intern2!AZ136&gt;0,
        IF(AY$166="X",
              IF(COUNTBLANK(INDIRECT(ADDRESS(ROW(AY300),MATCH(AY$167,$166:$166,0),1,1)&amp;":"&amp;ADDRESS(ROW(AY300),COLUMN(AY300)-1,1,1),TRUE))&gt;0,"",
                    IF(COUNTIF(INDIRECT(ADDRESS(ROW(AY300),MATCH(AY$167,$166:$166,0),1,1)&amp;":"&amp;ADDRESS(ROW(AY300),COLUMN(AY300)-1,1,1),TRUE),"OK")&gt;0,"OK","NOK")),
              IF(AY$8&gt;=VLOOKUP($A300,'2.2'!$D:$O,5,FALSE),"OK","NOK")),
         "")</f>
        <v/>
      </c>
      <c r="AZ300" s="1269" t="str">
        <f ca="1">IF(intern2!BA136&gt;0,
        IF(AZ$166="X",
              IF(COUNTBLANK(INDIRECT(ADDRESS(ROW(AZ300),MATCH(AZ$167,$166:$166,0),1,1)&amp;":"&amp;ADDRESS(ROW(AZ300),COLUMN(AZ300)-1,1,1),TRUE))&gt;0,"",
                    IF(COUNTIF(INDIRECT(ADDRESS(ROW(AZ300),MATCH(AZ$167,$166:$166,0),1,1)&amp;":"&amp;ADDRESS(ROW(AZ300),COLUMN(AZ300)-1,1,1),TRUE),"OK")&gt;0,"OK","NOK")),
              IF(AZ$8&gt;=VLOOKUP($A300,'2.2'!$D:$O,5,FALSE),"OK","NOK")),
         "")</f>
        <v/>
      </c>
      <c r="BA300" s="1156" t="str">
        <f ca="1">IF(intern2!BB136&gt;0,
        IF(BA$166="X",
              IF(COUNTBLANK(INDIRECT(ADDRESS(ROW(BA300),MATCH(BA$167,$166:$166,0),1,1)&amp;":"&amp;ADDRESS(ROW(BA300),COLUMN(BA300)-1,1,1),TRUE))&gt;0,"",
                    IF(COUNTIF(INDIRECT(ADDRESS(ROW(BA300),MATCH(BA$167,$166:$166,0),1,1)&amp;":"&amp;ADDRESS(ROW(BA300),COLUMN(BA300)-1,1,1),TRUE),"OK")&gt;0,"OK","NOK")),
              IF(BA$8&gt;=VLOOKUP($A300,'2.2'!$D:$O,5,FALSE),"OK","NOK")),
         "")</f>
        <v/>
      </c>
      <c r="BB300" s="1156" t="str">
        <f ca="1">IF(intern2!BC136&gt;0,
        IF(BB$166="X",
              IF(COUNTBLANK(INDIRECT(ADDRESS(ROW(BB300),MATCH(BB$167,$166:$166,0),1,1)&amp;":"&amp;ADDRESS(ROW(BB300),COLUMN(BB300)-1,1,1),TRUE))&gt;0,"",
                    IF(COUNTIF(INDIRECT(ADDRESS(ROW(BB300),MATCH(BB$167,$166:$166,0),1,1)&amp;":"&amp;ADDRESS(ROW(BB300),COLUMN(BB300)-1,1,1),TRUE),"OK")&gt;0,"OK","NOK")),
              IF(BB$8&gt;=VLOOKUP($A300,'2.2'!$D:$O,5,FALSE),"OK","NOK")),
         "")</f>
        <v/>
      </c>
      <c r="BC300" s="1156" t="str">
        <f ca="1">IF(intern2!BD136&gt;0,
        IF(BC$166="X",
              IF(COUNTBLANK(INDIRECT(ADDRESS(ROW(BC300),MATCH(BC$167,$166:$166,0),1,1)&amp;":"&amp;ADDRESS(ROW(BC300),COLUMN(BC300)-1,1,1),TRUE))&gt;0,"",
                    IF(COUNTIF(INDIRECT(ADDRESS(ROW(BC300),MATCH(BC$167,$166:$166,0),1,1)&amp;":"&amp;ADDRESS(ROW(BC300),COLUMN(BC300)-1,1,1),TRUE),"OK")&gt;0,"OK","NOK")),
              IF(BC$8&gt;=VLOOKUP($A300,'2.2'!$D:$O,5,FALSE),"OK","NOK")),
         "")</f>
        <v/>
      </c>
      <c r="BD300" s="1156" t="str">
        <f ca="1">IF(intern2!BE136&gt;0,
        IF(BD$166="X",
              IF(COUNTBLANK(INDIRECT(ADDRESS(ROW(BD300),MATCH(BD$167,$166:$166,0),1,1)&amp;":"&amp;ADDRESS(ROW(BD300),COLUMN(BD300)-1,1,1),TRUE))&gt;0,"",
                    IF(COUNTIF(INDIRECT(ADDRESS(ROW(BD300),MATCH(BD$167,$166:$166,0),1,1)&amp;":"&amp;ADDRESS(ROW(BD300),COLUMN(BD300)-1,1,1),TRUE),"OK")&gt;0,"OK","NOK")),
              IF(BD$8&gt;=VLOOKUP($A300,'2.2'!$D:$O,5,FALSE),"OK","NOK")),
         "")</f>
        <v/>
      </c>
      <c r="BE300" s="1156" t="str">
        <f ca="1">IF(intern2!BF136&gt;0,
        IF(BE$166="X",
              IF(COUNTBLANK(INDIRECT(ADDRESS(ROW(BE300),MATCH(BE$167,$166:$166,0),1,1)&amp;":"&amp;ADDRESS(ROW(BE300),COLUMN(BE300)-1,1,1),TRUE))&gt;0,"",
                    IF(COUNTIF(INDIRECT(ADDRESS(ROW(BE300),MATCH(BE$167,$166:$166,0),1,1)&amp;":"&amp;ADDRESS(ROW(BE300),COLUMN(BE300)-1,1,1),TRUE),"OK")&gt;0,"OK","NOK")),
              IF(BE$8&gt;=VLOOKUP($A300,'2.2'!$D:$O,5,FALSE),"OK","NOK")),
         "")</f>
        <v/>
      </c>
      <c r="BF300" s="1170" t="str">
        <f ca="1">IF(intern2!BG136&gt;0,
        IF(BF$166="X",
              IF(COUNTBLANK(INDIRECT(ADDRESS(ROW(BF300),MATCH(BF$167,$166:$166,0),1,1)&amp;":"&amp;ADDRESS(ROW(BF300),COLUMN(BF300)-1,1,1),TRUE))&gt;0,"",
                    IF(COUNTIF(INDIRECT(ADDRESS(ROW(BF300),MATCH(BF$167,$166:$166,0),1,1)&amp;":"&amp;ADDRESS(ROW(BF300),COLUMN(BF300)-1,1,1),TRUE),"OK")&gt;0,"OK","NOK")),
              IF(BF$8&gt;=VLOOKUP($A300,'2.2'!$D:$O,5,FALSE),"OK","NOK")),
         "")</f>
        <v/>
      </c>
      <c r="BG300" s="1269" t="str">
        <f ca="1">IF(intern2!BH136&gt;0,
        IF(BG$166="X",
              IF(COUNTBLANK(INDIRECT(ADDRESS(ROW(BG300),MATCH(BG$167,$166:$166,0),1,1)&amp;":"&amp;ADDRESS(ROW(BG300),COLUMN(BG300)-1,1,1),TRUE))&gt;0,"",
                    IF(COUNTIF(INDIRECT(ADDRESS(ROW(BG300),MATCH(BG$167,$166:$166,0),1,1)&amp;":"&amp;ADDRESS(ROW(BG300),COLUMN(BG300)-1,1,1),TRUE),"OK")&gt;0,"OK","NOK")),
              IF(BG$8&gt;=VLOOKUP($A300,'2.2'!$D:$O,5,FALSE),"OK","NOK")),
         "")</f>
        <v/>
      </c>
      <c r="BH300" s="1176" t="str">
        <f t="shared" ca="1" si="142"/>
        <v>NOK</v>
      </c>
      <c r="BI300" s="1176"/>
    </row>
    <row r="301" spans="1:61" ht="39.6" x14ac:dyDescent="0.25">
      <c r="A301" s="716" t="str">
        <f t="shared" ref="A301:B301" si="146">+A141</f>
        <v>NEO1.1</v>
      </c>
      <c r="B301" s="1157" t="str">
        <f t="shared" si="146"/>
        <v>Neonatologia (dalla 32 0/7 settimana di gestazione e peso ≥1250g)</v>
      </c>
      <c r="C301" s="1156" t="str">
        <f ca="1">IF(intern2!D137&gt;0,
        IF(C$166="X",
              IF(COUNTBLANK(INDIRECT(ADDRESS(ROW(C301),MATCH(C$167,$166:$166,0),1,1)&amp;":"&amp;ADDRESS(ROW(C301),COLUMN(C301)-1,1,1),TRUE))&gt;0,"",
                    IF(COUNTIF(INDIRECT(ADDRESS(ROW(C301),MATCH(C$167,$166:$166,0),1,1)&amp;":"&amp;ADDRESS(ROW(C301),COLUMN(C301)-1,1,1),TRUE),"OK")&gt;0,"OK","NOK")),
              IF(C$8&gt;=VLOOKUP($A301,'2.2'!$D:$O,5,FALSE),"OK","NOK")),
         "")</f>
        <v/>
      </c>
      <c r="D301" s="1156" t="str">
        <f ca="1">IF(intern2!E137&gt;0,
        IF(D$166="X",
              IF(COUNTBLANK(INDIRECT(ADDRESS(ROW(D301),MATCH(D$167,$166:$166,0),1,1)&amp;":"&amp;ADDRESS(ROW(D301),COLUMN(D301)-1,1,1),TRUE))&gt;0,"",
                    IF(COUNTIF(INDIRECT(ADDRESS(ROW(D301),MATCH(D$167,$166:$166,0),1,1)&amp;":"&amp;ADDRESS(ROW(D301),COLUMN(D301)-1,1,1),TRUE),"OK")&gt;0,"OK","NOK")),
              IF(D$8&gt;=VLOOKUP($A301,'2.2'!$D:$O,5,FALSE),"OK","NOK")),
         "")</f>
        <v/>
      </c>
      <c r="E301" s="1156" t="str">
        <f ca="1">IF(intern2!F137&gt;0,
        IF(E$166="X",
              IF(COUNTBLANK(INDIRECT(ADDRESS(ROW(E301),MATCH(E$167,$166:$166,0),1,1)&amp;":"&amp;ADDRESS(ROW(E301),COLUMN(E301)-1,1,1),TRUE))&gt;0,"",
                    IF(COUNTIF(INDIRECT(ADDRESS(ROW(E301),MATCH(E$167,$166:$166,0),1,1)&amp;":"&amp;ADDRESS(ROW(E301),COLUMN(E301)-1,1,1),TRUE),"OK")&gt;0,"OK","NOK")),
              IF(E$8&gt;=VLOOKUP($A301,'2.2'!$D:$O,5,FALSE),"OK","NOK")),
         "")</f>
        <v/>
      </c>
      <c r="F301" s="1156" t="str">
        <f ca="1">IF(intern2!G137&gt;0,
        IF(F$166="X",
              IF(COUNTBLANK(INDIRECT(ADDRESS(ROW(F301),MATCH(F$167,$166:$166,0),1,1)&amp;":"&amp;ADDRESS(ROW(F301),COLUMN(F301)-1,1,1),TRUE))&gt;0,"",
                    IF(COUNTIF(INDIRECT(ADDRESS(ROW(F301),MATCH(F$167,$166:$166,0),1,1)&amp;":"&amp;ADDRESS(ROW(F301),COLUMN(F301)-1,1,1),TRUE),"OK")&gt;0,"OK","NOK")),
              IF(F$8&gt;=VLOOKUP($A301,'2.2'!$D:$O,5,FALSE),"OK","NOK")),
         "")</f>
        <v/>
      </c>
      <c r="G301" s="1156" t="str">
        <f ca="1">IF(intern2!H137&gt;0,
        IF(G$166="X",
              IF(COUNTBLANK(INDIRECT(ADDRESS(ROW(G301),MATCH(G$167,$166:$166,0),1,1)&amp;":"&amp;ADDRESS(ROW(G301),COLUMN(G301)-1,1,1),TRUE))&gt;0,"",
                    IF(COUNTIF(INDIRECT(ADDRESS(ROW(G301),MATCH(G$167,$166:$166,0),1,1)&amp;":"&amp;ADDRESS(ROW(G301),COLUMN(G301)-1,1,1),TRUE),"OK")&gt;0,"OK","NOK")),
              IF(G$8&gt;=VLOOKUP($A301,'2.2'!$D:$O,5,FALSE),"OK","NOK")),
         "")</f>
        <v/>
      </c>
      <c r="H301" s="1156" t="str">
        <f ca="1">IF(intern2!I137&gt;0,
        IF(H$166="X",
              IF(COUNTBLANK(INDIRECT(ADDRESS(ROW(H301),MATCH(H$167,$166:$166,0),1,1)&amp;":"&amp;ADDRESS(ROW(H301),COLUMN(H301)-1,1,1),TRUE))&gt;0,"",
                    IF(COUNTIF(INDIRECT(ADDRESS(ROW(H301),MATCH(H$167,$166:$166,0),1,1)&amp;":"&amp;ADDRESS(ROW(H301),COLUMN(H301)-1,1,1),TRUE),"OK")&gt;0,"OK","NOK")),
              IF(H$8&gt;=VLOOKUP($A301,'2.2'!$D:$O,5,FALSE),"OK","NOK")),
         "")</f>
        <v/>
      </c>
      <c r="I301" s="1269" t="str">
        <f ca="1">IF(intern2!J137&gt;0,
        IF(I$166="X",
              IF(COUNTBLANK(INDIRECT(ADDRESS(ROW(I301),MATCH(I$167,$166:$166,0),1,1)&amp;":"&amp;ADDRESS(ROW(I301),COLUMN(I301)-1,1,1),TRUE))&gt;0,"",
                    IF(COUNTIF(INDIRECT(ADDRESS(ROW(I301),MATCH(I$167,$166:$166,0),1,1)&amp;":"&amp;ADDRESS(ROW(I301),COLUMN(I301)-1,1,1),TRUE),"OK")&gt;0,"OK","NOK")),
              IF(I$8&gt;=VLOOKUP($A301,'2.2'!$D:$O,5,FALSE),"OK","NOK")),
         "")</f>
        <v/>
      </c>
      <c r="J301" s="1159" t="str">
        <f ca="1">IF(intern2!K137&gt;0,
        IF(J$166="X",
              IF(COUNTBLANK(INDIRECT(ADDRESS(ROW(J301),MATCH(J$167,$166:$166,0),1,1)&amp;":"&amp;ADDRESS(ROW(J301),COLUMN(J301)-1,1,1),TRUE))&gt;0,"",
                    IF(COUNTIF(INDIRECT(ADDRESS(ROW(J301),MATCH(J$167,$166:$166,0),1,1)&amp;":"&amp;ADDRESS(ROW(J301),COLUMN(J301)-1,1,1),TRUE),"OK")&gt;0,"OK","NOK")),
              IF(J$8&gt;=VLOOKUP($A301,'2.2'!$D:$O,5,FALSE),"OK","NOK")),
         "")</f>
        <v/>
      </c>
      <c r="K301" s="1156" t="str">
        <f ca="1">IF(intern2!L137&gt;0,
        IF(K$166="X",
              IF(COUNTBLANK(INDIRECT(ADDRESS(ROW(K301),MATCH(K$167,$166:$166,0),1,1)&amp;":"&amp;ADDRESS(ROW(K301),COLUMN(K301)-1,1,1),TRUE))&gt;0,"",
                    IF(COUNTIF(INDIRECT(ADDRESS(ROW(K301),MATCH(K$167,$166:$166,0),1,1)&amp;":"&amp;ADDRESS(ROW(K301),COLUMN(K301)-1,1,1),TRUE),"OK")&gt;0,"OK","NOK")),
              IF(K$8&gt;=VLOOKUP($A301,'2.2'!$D:$O,5,FALSE),"OK","NOK")),
         "")</f>
        <v/>
      </c>
      <c r="L301" s="1156" t="str">
        <f ca="1">IF(intern2!M137&gt;0,
        IF(L$166="X",
              IF(COUNTBLANK(INDIRECT(ADDRESS(ROW(L301),MATCH(L$167,$166:$166,0),1,1)&amp;":"&amp;ADDRESS(ROW(L301),COLUMN(L301)-1,1,1),TRUE))&gt;0,"",
                    IF(COUNTIF(INDIRECT(ADDRESS(ROW(L301),MATCH(L$167,$166:$166,0),1,1)&amp;":"&amp;ADDRESS(ROW(L301),COLUMN(L301)-1,1,1),TRUE),"OK")&gt;0,"OK","NOK")),
              IF(L$8&gt;=VLOOKUP($A301,'2.2'!$D:$O,5,FALSE),"OK","NOK")),
         "")</f>
        <v/>
      </c>
      <c r="M301" s="1156" t="str">
        <f ca="1">IF(intern2!N137&gt;0,
        IF(M$166="X",
              IF(COUNTBLANK(INDIRECT(ADDRESS(ROW(M301),MATCH(M$167,$166:$166,0),1,1)&amp;":"&amp;ADDRESS(ROW(M301),COLUMN(M301)-1,1,1),TRUE))&gt;0,"",
                    IF(COUNTIF(INDIRECT(ADDRESS(ROW(M301),MATCH(M$167,$166:$166,0),1,1)&amp;":"&amp;ADDRESS(ROW(M301),COLUMN(M301)-1,1,1),TRUE),"OK")&gt;0,"OK","NOK")),
              IF(M$8&gt;=VLOOKUP($A301,'2.2'!$D:$O,5,FALSE),"OK","NOK")),
         "")</f>
        <v/>
      </c>
      <c r="N301" s="1156" t="str">
        <f ca="1">IF(intern2!O137&gt;0,
        IF(N$166="X",
              IF(COUNTBLANK(INDIRECT(ADDRESS(ROW(N301),MATCH(N$167,$166:$166,0),1,1)&amp;":"&amp;ADDRESS(ROW(N301),COLUMN(N301)-1,1,1),TRUE))&gt;0,"",
                    IF(COUNTIF(INDIRECT(ADDRESS(ROW(N301),MATCH(N$167,$166:$166,0),1,1)&amp;":"&amp;ADDRESS(ROW(N301),COLUMN(N301)-1,1,1),TRUE),"OK")&gt;0,"OK","NOK")),
              IF(N$8&gt;=VLOOKUP($A301,'2.2'!$D:$O,5,FALSE),"OK","NOK")),
         "")</f>
        <v/>
      </c>
      <c r="O301" s="1156" t="str">
        <f ca="1">IF(intern2!P137&gt;0,
        IF(O$166="X",
              IF(COUNTBLANK(INDIRECT(ADDRESS(ROW(O301),MATCH(O$167,$166:$166,0),1,1)&amp;":"&amp;ADDRESS(ROW(O301),COLUMN(O301)-1,1,1),TRUE))&gt;0,"",
                    IF(COUNTIF(INDIRECT(ADDRESS(ROW(O301),MATCH(O$167,$166:$166,0),1,1)&amp;":"&amp;ADDRESS(ROW(O301),COLUMN(O301)-1,1,1),TRUE),"OK")&gt;0,"OK","NOK")),
              IF(O$8&gt;=VLOOKUP($A301,'2.2'!$D:$O,5,FALSE),"OK","NOK")),
         "")</f>
        <v/>
      </c>
      <c r="P301" s="1156" t="str">
        <f ca="1">IF(intern2!Q137&gt;0,
        IF(P$166="X",
              IF(COUNTBLANK(INDIRECT(ADDRESS(ROW(P301),MATCH(P$167,$166:$166,0),1,1)&amp;":"&amp;ADDRESS(ROW(P301),COLUMN(P301)-1,1,1),TRUE))&gt;0,"",
                    IF(COUNTIF(INDIRECT(ADDRESS(ROW(P301),MATCH(P$167,$166:$166,0),1,1)&amp;":"&amp;ADDRESS(ROW(P301),COLUMN(P301)-1,1,1),TRUE),"OK")&gt;0,"OK","NOK")),
              IF(P$8&gt;=VLOOKUP($A301,'2.2'!$D:$O,5,FALSE),"OK","NOK")),
         "")</f>
        <v/>
      </c>
      <c r="Q301" s="1156" t="str">
        <f ca="1">IF(intern2!R137&gt;0,
        IF(Q$166="X",
              IF(COUNTBLANK(INDIRECT(ADDRESS(ROW(Q301),MATCH(Q$167,$166:$166,0),1,1)&amp;":"&amp;ADDRESS(ROW(Q301),COLUMN(Q301)-1,1,1),TRUE))&gt;0,"",
                    IF(COUNTIF(INDIRECT(ADDRESS(ROW(Q301),MATCH(Q$167,$166:$166,0),1,1)&amp;":"&amp;ADDRESS(ROW(Q301),COLUMN(Q301)-1,1,1),TRUE),"OK")&gt;0,"OK","NOK")),
              IF(Q$8&gt;=VLOOKUP($A301,'2.2'!$D:$O,5,FALSE),"OK","NOK")),
         "")</f>
        <v/>
      </c>
      <c r="R301" s="1159" t="str">
        <f ca="1">IF(intern2!S137&gt;0,
        IF(R$166="X",
              IF(COUNTBLANK(INDIRECT(ADDRESS(ROW(R301),MATCH(R$167,$166:$166,0),1,1)&amp;":"&amp;ADDRESS(ROW(R301),COLUMN(R301)-1,1,1),TRUE))&gt;0,"",
                    IF(COUNTIF(INDIRECT(ADDRESS(ROW(R301),MATCH(R$167,$166:$166,0),1,1)&amp;":"&amp;ADDRESS(ROW(R301),COLUMN(R301)-1,1,1),TRUE),"OK")&gt;0,"OK","NOK")),
              IF(R$8&gt;=VLOOKUP($A301,'2.2'!$D:$O,5,FALSE),"OK","NOK")),
         "")</f>
        <v/>
      </c>
      <c r="S301" s="1159" t="str">
        <f ca="1">IF(intern2!T137&gt;0,
        IF(S$166="X",
              IF(COUNTBLANK(INDIRECT(ADDRESS(ROW(S301),MATCH(S$167,$166:$166,0),1,1)&amp;":"&amp;ADDRESS(ROW(S301),COLUMN(S301)-1,1,1),TRUE))&gt;0,"",
                    IF(COUNTIF(INDIRECT(ADDRESS(ROW(S301),MATCH(S$167,$166:$166,0),1,1)&amp;":"&amp;ADDRESS(ROW(S301),COLUMN(S301)-1,1,1),TRUE),"OK")&gt;0,"OK","NOK")),
              IF(S$8&gt;=VLOOKUP($A301,'2.2'!$D:$O,5,FALSE),"OK","NOK")),
         "")</f>
        <v/>
      </c>
      <c r="T301" s="1156" t="str">
        <f ca="1">IF(intern2!U137&gt;0,
        IF(T$166="X",
              IF(COUNTBLANK(INDIRECT(ADDRESS(ROW(T301),MATCH(T$167,$166:$166,0),1,1)&amp;":"&amp;ADDRESS(ROW(T301),COLUMN(T301)-1,1,1),TRUE))&gt;0,"",
                    IF(COUNTIF(INDIRECT(ADDRESS(ROW(T301),MATCH(T$167,$166:$166,0),1,1)&amp;":"&amp;ADDRESS(ROW(T301),COLUMN(T301)-1,1,1),TRUE),"OK")&gt;0,"OK","NOK")),
              IF(T$8&gt;=VLOOKUP($A301,'2.2'!$D:$O,5,FALSE),"OK","NOK")),
         "")</f>
        <v/>
      </c>
      <c r="U301" s="1156" t="str">
        <f ca="1">IF(intern2!V137&gt;0,
        IF(U$166="X",
              IF(COUNTBLANK(INDIRECT(ADDRESS(ROW(U301),MATCH(U$167,$166:$166,0),1,1)&amp;":"&amp;ADDRESS(ROW(U301),COLUMN(U301)-1,1,1),TRUE))&gt;0,"",
                    IF(COUNTIF(INDIRECT(ADDRESS(ROW(U301),MATCH(U$167,$166:$166,0),1,1)&amp;":"&amp;ADDRESS(ROW(U301),COLUMN(U301)-1,1,1),TRUE),"OK")&gt;0,"OK","NOK")),
              IF(U$8&gt;=VLOOKUP($A301,'2.2'!$D:$O,5,FALSE),"OK","NOK")),
         "")</f>
        <v/>
      </c>
      <c r="V301" s="1156" t="str">
        <f ca="1">IF(intern2!W137&gt;0,
        IF(V$166="X",
              IF(COUNTBLANK(INDIRECT(ADDRESS(ROW(V301),MATCH(V$167,$166:$166,0),1,1)&amp;":"&amp;ADDRESS(ROW(V301),COLUMN(V301)-1,1,1),TRUE))&gt;0,"",
                    IF(COUNTIF(INDIRECT(ADDRESS(ROW(V301),MATCH(V$167,$166:$166,0),1,1)&amp;":"&amp;ADDRESS(ROW(V301),COLUMN(V301)-1,1,1),TRUE),"OK")&gt;0,"OK","NOK")),
              IF(V$8&gt;=VLOOKUP($A301,'2.2'!$D:$O,5,FALSE),"OK","NOK")),
         "")</f>
        <v/>
      </c>
      <c r="W301" s="1156" t="str">
        <f ca="1">IF(intern2!X137&gt;0,
        IF(W$166="X",
              IF(COUNTBLANK(INDIRECT(ADDRESS(ROW(W301),MATCH(W$167,$166:$166,0),1,1)&amp;":"&amp;ADDRESS(ROW(W301),COLUMN(W301)-1,1,1),TRUE))&gt;0,"",
                    IF(COUNTIF(INDIRECT(ADDRESS(ROW(W301),MATCH(W$167,$166:$166,0),1,1)&amp;":"&amp;ADDRESS(ROW(W301),COLUMN(W301)-1,1,1),TRUE),"OK")&gt;0,"OK","NOK")),
              IF(W$8&gt;=VLOOKUP($A301,'2.2'!$D:$O,5,FALSE),"OK","NOK")),
         "")</f>
        <v/>
      </c>
      <c r="X301" s="1156" t="str">
        <f ca="1">IF(intern2!Y137&gt;0,
        IF(X$166="X",
              IF(COUNTBLANK(INDIRECT(ADDRESS(ROW(X301),MATCH(X$167,$166:$166,0),1,1)&amp;":"&amp;ADDRESS(ROW(X301),COLUMN(X301)-1,1,1),TRUE))&gt;0,"",
                    IF(COUNTIF(INDIRECT(ADDRESS(ROW(X301),MATCH(X$167,$166:$166,0),1,1)&amp;":"&amp;ADDRESS(ROW(X301),COLUMN(X301)-1,1,1),TRUE),"OK")&gt;0,"OK","NOK")),
              IF(X$8&gt;=VLOOKUP($A301,'2.2'!$D:$O,5,FALSE),"OK","NOK")),
         "")</f>
        <v/>
      </c>
      <c r="Y301" s="1170" t="str">
        <f ca="1">IF(intern2!Z137&gt;0,
        IF(Y$166="X",
              IF(COUNTBLANK(INDIRECT(ADDRESS(ROW(Y301),MATCH(Y$167,$166:$166,0),1,1)&amp;":"&amp;ADDRESS(ROW(Y301),COLUMN(Y301)-1,1,1),TRUE))&gt;0,"",
                    IF(COUNTIF(INDIRECT(ADDRESS(ROW(Y301),MATCH(Y$167,$166:$166,0),1,1)&amp;":"&amp;ADDRESS(ROW(Y301),COLUMN(Y301)-1,1,1),TRUE),"OK")&gt;0,"OK","NOK")),
              IF(Y$8&gt;=VLOOKUP($A301,'2.2'!$D:$O,5,FALSE),"OK","NOK")),
         "")</f>
        <v/>
      </c>
      <c r="Z301" s="1269" t="str">
        <f ca="1">IF(intern2!AA137&gt;0,
        IF(Z$166="X",
              IF(COUNTBLANK(INDIRECT(ADDRESS(ROW(Z301),MATCH(Z$167,$166:$166,0),1,1)&amp;":"&amp;ADDRESS(ROW(Z301),COLUMN(Z301)-1,1,1),TRUE))&gt;0,"",
                    IF(COUNTIF(INDIRECT(ADDRESS(ROW(Z301),MATCH(Z$167,$166:$166,0),1,1)&amp;":"&amp;ADDRESS(ROW(Z301),COLUMN(Z301)-1,1,1),TRUE),"OK")&gt;0,"OK","NOK")),
              IF(Z$8&gt;=VLOOKUP($A301,'2.2'!$D:$O,5,FALSE),"OK","NOK")),
         "")</f>
        <v/>
      </c>
      <c r="AA301" s="1156" t="str">
        <f ca="1">IF(intern2!AB137&gt;0,
        IF(AA$166="X",
              IF(COUNTBLANK(INDIRECT(ADDRESS(ROW(AA301),MATCH(AA$167,$166:$166,0),1,1)&amp;":"&amp;ADDRESS(ROW(AA301),COLUMN(AA301)-1,1,1),TRUE))&gt;0,"",
                    IF(COUNTIF(INDIRECT(ADDRESS(ROW(AA301),MATCH(AA$167,$166:$166,0),1,1)&amp;":"&amp;ADDRESS(ROW(AA301),COLUMN(AA301)-1,1,1),TRUE),"OK")&gt;0,"OK","NOK")),
              IF(AA$8&gt;=VLOOKUP($A301,'2.2'!$D:$O,5,FALSE),"OK","NOK")),
         "")</f>
        <v/>
      </c>
      <c r="AB301" s="1156" t="str">
        <f ca="1">IF(intern2!AC137&gt;0,
        IF(AB$166="X",
              IF(COUNTBLANK(INDIRECT(ADDRESS(ROW(AB301),MATCH(AB$167,$166:$166,0),1,1)&amp;":"&amp;ADDRESS(ROW(AB301),COLUMN(AB301)-1,1,1),TRUE))&gt;0,"",
                    IF(COUNTIF(INDIRECT(ADDRESS(ROW(AB301),MATCH(AB$167,$166:$166,0),1,1)&amp;":"&amp;ADDRESS(ROW(AB301),COLUMN(AB301)-1,1,1),TRUE),"OK")&gt;0,"OK","NOK")),
              IF(AB$8&gt;=VLOOKUP($A301,'2.2'!$D:$O,5,FALSE),"OK","NOK")),
         "")</f>
        <v/>
      </c>
      <c r="AC301" s="1156" t="str">
        <f ca="1">IF(intern2!AD137&gt;0,
        IF(AC$166="X",
              IF(COUNTBLANK(INDIRECT(ADDRESS(ROW(AC301),MATCH(AC$167,$166:$166,0),1,1)&amp;":"&amp;ADDRESS(ROW(AC301),COLUMN(AC301)-1,1,1),TRUE))&gt;0,"",
                    IF(COUNTIF(INDIRECT(ADDRESS(ROW(AC301),MATCH(AC$167,$166:$166,0),1,1)&amp;":"&amp;ADDRESS(ROW(AC301),COLUMN(AC301)-1,1,1),TRUE),"OK")&gt;0,"OK","NOK")),
              IF(AC$8&gt;=VLOOKUP($A301,'2.2'!$D:$O,5,FALSE),"OK","NOK")),
         "")</f>
        <v/>
      </c>
      <c r="AD301" s="1156" t="str">
        <f ca="1">IF(intern2!AE137&gt;0,
        IF(AD$166="X",
              IF(COUNTBLANK(INDIRECT(ADDRESS(ROW(AD301),MATCH(AD$167,$166:$166,0),1,1)&amp;":"&amp;ADDRESS(ROW(AD301),COLUMN(AD301)-1,1,1),TRUE))&gt;0,"",
                    IF(COUNTIF(INDIRECT(ADDRESS(ROW(AD301),MATCH(AD$167,$166:$166,0),1,1)&amp;":"&amp;ADDRESS(ROW(AD301),COLUMN(AD301)-1,1,1),TRUE),"OK")&gt;0,"OK","NOK")),
              IF(AD$8&gt;=VLOOKUP($A301,'2.2'!$D:$O,5,FALSE),"OK","NOK")),
         "")</f>
        <v/>
      </c>
      <c r="AE301" s="1160" t="str">
        <f ca="1">IF(intern2!AF137&gt;0,
        IF(AE$166="X",
              IF(COUNTBLANK(INDIRECT(ADDRESS(ROW(AE301),MATCH(AE$167,$166:$166,0),1,1)&amp;":"&amp;ADDRESS(ROW(AE301),COLUMN(AE301)-1,1,1),TRUE))&gt;0,"",
                    IF(COUNTIF(INDIRECT(ADDRESS(ROW(AE301),MATCH(AE$167,$166:$166,0),1,1)&amp;":"&amp;ADDRESS(ROW(AE301),COLUMN(AE301)-1,1,1),TRUE),"OK")&gt;0,"OK","NOK")),
              IF(AE$8&gt;=VLOOKUP($A301,'2.2'!$D:$O,5,FALSE),"OK","NOK")),
         "")</f>
        <v/>
      </c>
      <c r="AF301" s="1269" t="str">
        <f ca="1">IF(intern2!AG137&gt;0,
        IF(AF$166="X",
              IF(COUNTBLANK(INDIRECT(ADDRESS(ROW(AF301),MATCH(AF$167,$166:$166,0),1,1)&amp;":"&amp;ADDRESS(ROW(AF301),COLUMN(AF301)-1,1,1),TRUE))&gt;0,"",
                    IF(COUNTIF(INDIRECT(ADDRESS(ROW(AF301),MATCH(AF$167,$166:$166,0),1,1)&amp;":"&amp;ADDRESS(ROW(AF301),COLUMN(AF301)-1,1,1),TRUE),"OK")&gt;0,"OK","NOK")),
              IF(AF$8&gt;=VLOOKUP($A301,'2.2'!$D:$O,5,FALSE),"OK","NOK")),
         "")</f>
        <v/>
      </c>
      <c r="AG301" s="1160" t="str">
        <f ca="1">IF(intern2!AH137&gt;0,
        IF(AG$166="X",
              IF(COUNTBLANK(INDIRECT(ADDRESS(ROW(AG301),MATCH(AG$167,$166:$166,0),1,1)&amp;":"&amp;ADDRESS(ROW(AG301),COLUMN(AG301)-1,1,1),TRUE))&gt;0,"",
                    IF(COUNTIF(INDIRECT(ADDRESS(ROW(AG301),MATCH(AG$167,$166:$166,0),1,1)&amp;":"&amp;ADDRESS(ROW(AG301),COLUMN(AG301)-1,1,1),TRUE),"OK")&gt;0,"OK","NOK")),
              IF(AG$8&gt;=VLOOKUP($A301,'2.2'!$D:$O,5,FALSE),"OK","NOK")),
         "")</f>
        <v/>
      </c>
      <c r="AH301" s="1160" t="str">
        <f ca="1">IF(intern2!AI137&gt;0,
        IF(AH$166="X",
              IF(COUNTBLANK(INDIRECT(ADDRESS(ROW(AH301),MATCH(AH$167,$166:$166,0),1,1)&amp;":"&amp;ADDRESS(ROW(AH301),COLUMN(AH301)-1,1,1),TRUE))&gt;0,"",
                    IF(COUNTIF(INDIRECT(ADDRESS(ROW(AH301),MATCH(AH$167,$166:$166,0),1,1)&amp;":"&amp;ADDRESS(ROW(AH301),COLUMN(AH301)-1,1,1),TRUE),"OK")&gt;0,"OK","NOK")),
              IF(AH$8&gt;=VLOOKUP($A301,'2.2'!$D:$O,5,FALSE),"OK","NOK")),
         "")</f>
        <v/>
      </c>
      <c r="AI301" s="1156" t="str">
        <f ca="1">IF(intern2!AJ137&gt;0,
        IF(AI$166="X",
              IF(COUNTBLANK(INDIRECT(ADDRESS(ROW(AI301),MATCH(AI$167,$166:$166,0),1,1)&amp;":"&amp;ADDRESS(ROW(AI301),COLUMN(AI301)-1,1,1),TRUE))&gt;0,"",
                    IF(COUNTIF(INDIRECT(ADDRESS(ROW(AI301),MATCH(AI$167,$166:$166,0),1,1)&amp;":"&amp;ADDRESS(ROW(AI301),COLUMN(AI301)-1,1,1),TRUE),"OK")&gt;0,"OK","NOK")),
              IF(AI$8&gt;=VLOOKUP($A301,'2.2'!$D:$O,5,FALSE),"OK","NOK")),
         "")</f>
        <v/>
      </c>
      <c r="AJ301" s="1156" t="str">
        <f ca="1">IF(intern2!AK137&gt;0,
        IF(AJ$166="X",
              IF(COUNTBLANK(INDIRECT(ADDRESS(ROW(AJ301),MATCH(AJ$167,$166:$166,0),1,1)&amp;":"&amp;ADDRESS(ROW(AJ301),COLUMN(AJ301)-1,1,1),TRUE))&gt;0,"",
                    IF(COUNTIF(INDIRECT(ADDRESS(ROW(AJ301),MATCH(AJ$167,$166:$166,0),1,1)&amp;":"&amp;ADDRESS(ROW(AJ301),COLUMN(AJ301)-1,1,1),TRUE),"OK")&gt;0,"OK","NOK")),
              IF(AJ$8&gt;=VLOOKUP($A301,'2.2'!$D:$O,5,FALSE),"OK","NOK")),
         "")</f>
        <v/>
      </c>
      <c r="AK301" s="1156" t="str">
        <f ca="1">IF(intern2!AL137&gt;0,
        IF(AK$166="X",
              IF(COUNTBLANK(INDIRECT(ADDRESS(ROW(AK301),MATCH(AK$167,$166:$166,0),1,1)&amp;":"&amp;ADDRESS(ROW(AK301),COLUMN(AK301)-1,1,1),TRUE))&gt;0,"",
                    IF(COUNTIF(INDIRECT(ADDRESS(ROW(AK301),MATCH(AK$167,$166:$166,0),1,1)&amp;":"&amp;ADDRESS(ROW(AK301),COLUMN(AK301)-1,1,1),TRUE),"OK")&gt;0,"OK","NOK")),
              IF(AK$8&gt;=VLOOKUP($A301,'2.2'!$D:$O,5,FALSE),"OK","NOK")),
         "")</f>
        <v/>
      </c>
      <c r="AL301" s="1156" t="str">
        <f ca="1">IF(intern2!AM137&gt;0,
        IF(AL$166="X",
              IF(COUNTBLANK(INDIRECT(ADDRESS(ROW(AL301),MATCH(AL$167,$166:$166,0),1,1)&amp;":"&amp;ADDRESS(ROW(AL301),COLUMN(AL301)-1,1,1),TRUE))&gt;0,"",
                    IF(COUNTIF(INDIRECT(ADDRESS(ROW(AL301),MATCH(AL$167,$166:$166,0),1,1)&amp;":"&amp;ADDRESS(ROW(AL301),COLUMN(AL301)-1,1,1),TRUE),"OK")&gt;0,"OK","NOK")),
              IF(AL$8&gt;=VLOOKUP($A301,'2.2'!$D:$O,5,FALSE),"OK","NOK")),
         "")</f>
        <v/>
      </c>
      <c r="AM301" s="1269" t="str">
        <f ca="1">IF(intern2!AN137&gt;0,
        IF(AM$166="X",
              IF(COUNTBLANK(INDIRECT(ADDRESS(ROW(AM301),MATCH(AM$167,$166:$166,0),1,1)&amp;":"&amp;ADDRESS(ROW(AM301),COLUMN(AM301)-1,1,1),TRUE))&gt;0,"",
                    IF(COUNTIF(INDIRECT(ADDRESS(ROW(AM301),MATCH(AM$167,$166:$166,0),1,1)&amp;":"&amp;ADDRESS(ROW(AM301),COLUMN(AM301)-1,1,1),TRUE),"OK")&gt;0,"OK","NOK")),
              IF(AM$8&gt;=VLOOKUP($A301,'2.2'!$D:$O,5,FALSE),"OK","NOK")),
         "")</f>
        <v/>
      </c>
      <c r="AN301" s="1170" t="str">
        <f ca="1">IF(intern2!AO137&gt;0,
        IF(AN$166="X",
              IF(COUNTBLANK(INDIRECT(ADDRESS(ROW(AN301),MATCH(AN$167,$166:$166,0),1,1)&amp;":"&amp;ADDRESS(ROW(AN301),COLUMN(AN301)-1,1,1),TRUE))&gt;0,"",
                    IF(COUNTIF(INDIRECT(ADDRESS(ROW(AN301),MATCH(AN$167,$166:$166,0),1,1)&amp;":"&amp;ADDRESS(ROW(AN301),COLUMN(AN301)-1,1,1),TRUE),"OK")&gt;0,"OK","NOK")),
              IF(AN$8&gt;=VLOOKUP($A301,'2.2'!$D:$O,5,FALSE),"OK","NOK")),
         "")</f>
        <v/>
      </c>
      <c r="AO301" s="1156" t="str">
        <f ca="1">IF(intern2!AP137&gt;0,
        IF(AO$166="X",
              IF(COUNTBLANK(INDIRECT(ADDRESS(ROW(AO301),MATCH(AO$167,$166:$166,0),1,1)&amp;":"&amp;ADDRESS(ROW(AO301),COLUMN(AO301)-1,1,1),TRUE))&gt;0,"",
                    IF(COUNTIF(INDIRECT(ADDRESS(ROW(AO301),MATCH(AO$167,$166:$166,0),1,1)&amp;":"&amp;ADDRESS(ROW(AO301),COLUMN(AO301)-1,1,1),TRUE),"OK")&gt;0,"OK","NOK")),
              IF(AO$8&gt;=VLOOKUP($A301,'2.2'!$D:$O,5,FALSE),"OK","NOK")),
         "")</f>
        <v/>
      </c>
      <c r="AP301" s="1156" t="str">
        <f ca="1">IF(intern2!AQ137&gt;0,
        IF(AP$166="X",
              IF(COUNTBLANK(INDIRECT(ADDRESS(ROW(AP301),MATCH(AP$167,$166:$166,0),1,1)&amp;":"&amp;ADDRESS(ROW(AP301),COLUMN(AP301)-1,1,1),TRUE))&gt;0,"",
                    IF(COUNTIF(INDIRECT(ADDRESS(ROW(AP301),MATCH(AP$167,$166:$166,0),1,1)&amp;":"&amp;ADDRESS(ROW(AP301),COLUMN(AP301)-1,1,1),TRUE),"OK")&gt;0,"OK","NOK")),
              IF(AP$8&gt;=VLOOKUP($A301,'2.2'!$D:$O,5,FALSE),"OK","NOK")),
         "")</f>
        <v/>
      </c>
      <c r="AQ301" s="1269" t="str">
        <f ca="1">IF(intern2!AR137&gt;0,
        IF(AQ$166="X",
              IF(COUNTBLANK(INDIRECT(ADDRESS(ROW(AQ301),MATCH(AQ$167,$166:$166,0),1,1)&amp;":"&amp;ADDRESS(ROW(AQ301),COLUMN(AQ301)-1,1,1),TRUE))&gt;0,"",
                    IF(COUNTIF(INDIRECT(ADDRESS(ROW(AQ301),MATCH(AQ$167,$166:$166,0),1,1)&amp;":"&amp;ADDRESS(ROW(AQ301),COLUMN(AQ301)-1,1,1),TRUE),"OK")&gt;0,"OK","NOK")),
              IF(AQ$8&gt;=VLOOKUP($A301,'2.2'!$D:$O,5,FALSE),"OK","NOK")),
         "")</f>
        <v/>
      </c>
      <c r="AR301" s="1156" t="str">
        <f ca="1">IF(intern2!AS137&gt;0,
        IF(AR$166="X",
              IF(COUNTBLANK(INDIRECT(ADDRESS(ROW(AR301),MATCH(AR$167,$166:$166,0),1,1)&amp;":"&amp;ADDRESS(ROW(AR301),COLUMN(AR301)-1,1,1),TRUE))&gt;0,"",
                    IF(COUNTIF(INDIRECT(ADDRESS(ROW(AR301),MATCH(AR$167,$166:$166,0),1,1)&amp;":"&amp;ADDRESS(ROW(AR301),COLUMN(AR301)-1,1,1),TRUE),"OK")&gt;0,"OK","NOK")),
              IF(AR$8&gt;=VLOOKUP($A301,'2.2'!$D:$O,5,FALSE),"OK","NOK")),
         "")</f>
        <v/>
      </c>
      <c r="AS301" s="1156" t="str">
        <f ca="1">IF(intern2!AT137&gt;0,
        IF(AS$166="X",
              IF(COUNTBLANK(INDIRECT(ADDRESS(ROW(AS301),MATCH(AS$167,$166:$166,0),1,1)&amp;":"&amp;ADDRESS(ROW(AS301),COLUMN(AS301)-1,1,1),TRUE))&gt;0,"",
                    IF(COUNTIF(INDIRECT(ADDRESS(ROW(AS301),MATCH(AS$167,$166:$166,0),1,1)&amp;":"&amp;ADDRESS(ROW(AS301),COLUMN(AS301)-1,1,1),TRUE),"OK")&gt;0,"OK","NOK")),
              IF(AS$8&gt;=VLOOKUP($A301,'2.2'!$D:$O,5,FALSE),"OK","NOK")),
         "")</f>
        <v>OK</v>
      </c>
      <c r="AT301" s="1269" t="str">
        <f ca="1">IF(intern2!AU137&gt;0,
        IF(AT$166="X",
              IF(COUNTBLANK(INDIRECT(ADDRESS(ROW(AT301),MATCH(AT$167,$166:$166,0),1,1)&amp;":"&amp;ADDRESS(ROW(AT301),COLUMN(AT301)-1,1,1),TRUE))&gt;0,"",
                    IF(COUNTIF(INDIRECT(ADDRESS(ROW(AT301),MATCH(AT$167,$166:$166,0),1,1)&amp;":"&amp;ADDRESS(ROW(AT301),COLUMN(AT301)-1,1,1),TRUE),"OK")&gt;0,"OK","NOK")),
              IF(AT$8&gt;=VLOOKUP($A301,'2.2'!$D:$O,5,FALSE),"OK","NOK")),
         "")</f>
        <v/>
      </c>
      <c r="AU301" s="1156" t="str">
        <f ca="1">IF(intern2!AV137&gt;0,
        IF(AU$166="X",
              IF(COUNTBLANK(INDIRECT(ADDRESS(ROW(AU301),MATCH(AU$167,$166:$166,0),1,1)&amp;":"&amp;ADDRESS(ROW(AU301),COLUMN(AU301)-1,1,1),TRUE))&gt;0,"",
                    IF(COUNTIF(INDIRECT(ADDRESS(ROW(AU301),MATCH(AU$167,$166:$166,0),1,1)&amp;":"&amp;ADDRESS(ROW(AU301),COLUMN(AU301)-1,1,1),TRUE),"OK")&gt;0,"OK","NOK")),
              IF(AU$8&gt;=VLOOKUP($A301,'2.2'!$D:$O,5,FALSE),"OK","NOK")),
         "")</f>
        <v/>
      </c>
      <c r="AV301" s="1156" t="str">
        <f ca="1">IF(intern2!AW137&gt;0,
        IF(AV$166="X",
              IF(COUNTBLANK(INDIRECT(ADDRESS(ROW(AV301),MATCH(AV$167,$166:$166,0),1,1)&amp;":"&amp;ADDRESS(ROW(AV301),COLUMN(AV301)-1,1,1),TRUE))&gt;0,"",
                    IF(COUNTIF(INDIRECT(ADDRESS(ROW(AV301),MATCH(AV$167,$166:$166,0),1,1)&amp;":"&amp;ADDRESS(ROW(AV301),COLUMN(AV301)-1,1,1),TRUE),"OK")&gt;0,"OK","NOK")),
              IF(AV$8&gt;=VLOOKUP($A301,'2.2'!$D:$O,5,FALSE),"OK","NOK")),
         "")</f>
        <v/>
      </c>
      <c r="AW301" s="1156" t="str">
        <f ca="1">IF(intern2!AX137&gt;0,
        IF(AW$166="X",
              IF(COUNTBLANK(INDIRECT(ADDRESS(ROW(AW301),MATCH(AW$167,$166:$166,0),1,1)&amp;":"&amp;ADDRESS(ROW(AW301),COLUMN(AW301)-1,1,1),TRUE))&gt;0,"",
                    IF(COUNTIF(INDIRECT(ADDRESS(ROW(AW301),MATCH(AW$167,$166:$166,0),1,1)&amp;":"&amp;ADDRESS(ROW(AW301),COLUMN(AW301)-1,1,1),TRUE),"OK")&gt;0,"OK","NOK")),
              IF(AW$8&gt;=VLOOKUP($A301,'2.2'!$D:$O,5,FALSE),"OK","NOK")),
         "")</f>
        <v/>
      </c>
      <c r="AX301" s="1156" t="str">
        <f ca="1">IF(intern2!AY137&gt;0,
        IF(AX$166="X",
              IF(COUNTBLANK(INDIRECT(ADDRESS(ROW(AX301),MATCH(AX$167,$166:$166,0),1,1)&amp;":"&amp;ADDRESS(ROW(AX301),COLUMN(AX301)-1,1,1),TRUE))&gt;0,"",
                    IF(COUNTIF(INDIRECT(ADDRESS(ROW(AX301),MATCH(AX$167,$166:$166,0),1,1)&amp;":"&amp;ADDRESS(ROW(AX301),COLUMN(AX301)-1,1,1),TRUE),"OK")&gt;0,"OK","NOK")),
              IF(AX$8&gt;=VLOOKUP($A301,'2.2'!$D:$O,5,FALSE),"OK","NOK")),
         "")</f>
        <v/>
      </c>
      <c r="AY301" s="1156" t="str">
        <f ca="1">IF(intern2!AZ137&gt;0,
        IF(AY$166="X",
              IF(COUNTBLANK(INDIRECT(ADDRESS(ROW(AY301),MATCH(AY$167,$166:$166,0),1,1)&amp;":"&amp;ADDRESS(ROW(AY301),COLUMN(AY301)-1,1,1),TRUE))&gt;0,"",
                    IF(COUNTIF(INDIRECT(ADDRESS(ROW(AY301),MATCH(AY$167,$166:$166,0),1,1)&amp;":"&amp;ADDRESS(ROW(AY301),COLUMN(AY301)-1,1,1),TRUE),"OK")&gt;0,"OK","NOK")),
              IF(AY$8&gt;=VLOOKUP($A301,'2.2'!$D:$O,5,FALSE),"OK","NOK")),
         "")</f>
        <v/>
      </c>
      <c r="AZ301" s="1269" t="str">
        <f ca="1">IF(intern2!BA137&gt;0,
        IF(AZ$166="X",
              IF(COUNTBLANK(INDIRECT(ADDRESS(ROW(AZ301),MATCH(AZ$167,$166:$166,0),1,1)&amp;":"&amp;ADDRESS(ROW(AZ301),COLUMN(AZ301)-1,1,1),TRUE))&gt;0,"",
                    IF(COUNTIF(INDIRECT(ADDRESS(ROW(AZ301),MATCH(AZ$167,$166:$166,0),1,1)&amp;":"&amp;ADDRESS(ROW(AZ301),COLUMN(AZ301)-1,1,1),TRUE),"OK")&gt;0,"OK","NOK")),
              IF(AZ$8&gt;=VLOOKUP($A301,'2.2'!$D:$O,5,FALSE),"OK","NOK")),
         "")</f>
        <v/>
      </c>
      <c r="BA301" s="1156" t="str">
        <f ca="1">IF(intern2!BB137&gt;0,
        IF(BA$166="X",
              IF(COUNTBLANK(INDIRECT(ADDRESS(ROW(BA301),MATCH(BA$167,$166:$166,0),1,1)&amp;":"&amp;ADDRESS(ROW(BA301),COLUMN(BA301)-1,1,1),TRUE))&gt;0,"",
                    IF(COUNTIF(INDIRECT(ADDRESS(ROW(BA301),MATCH(BA$167,$166:$166,0),1,1)&amp;":"&amp;ADDRESS(ROW(BA301),COLUMN(BA301)-1,1,1),TRUE),"OK")&gt;0,"OK","NOK")),
              IF(BA$8&gt;=VLOOKUP($A301,'2.2'!$D:$O,5,FALSE),"OK","NOK")),
         "")</f>
        <v/>
      </c>
      <c r="BB301" s="1156" t="str">
        <f ca="1">IF(intern2!BC137&gt;0,
        IF(BB$166="X",
              IF(COUNTBLANK(INDIRECT(ADDRESS(ROW(BB301),MATCH(BB$167,$166:$166,0),1,1)&amp;":"&amp;ADDRESS(ROW(BB301),COLUMN(BB301)-1,1,1),TRUE))&gt;0,"",
                    IF(COUNTIF(INDIRECT(ADDRESS(ROW(BB301),MATCH(BB$167,$166:$166,0),1,1)&amp;":"&amp;ADDRESS(ROW(BB301),COLUMN(BB301)-1,1,1),TRUE),"OK")&gt;0,"OK","NOK")),
              IF(BB$8&gt;=VLOOKUP($A301,'2.2'!$D:$O,5,FALSE),"OK","NOK")),
         "")</f>
        <v/>
      </c>
      <c r="BC301" s="1156" t="str">
        <f ca="1">IF(intern2!BD137&gt;0,
        IF(BC$166="X",
              IF(COUNTBLANK(INDIRECT(ADDRESS(ROW(BC301),MATCH(BC$167,$166:$166,0),1,1)&amp;":"&amp;ADDRESS(ROW(BC301),COLUMN(BC301)-1,1,1),TRUE))&gt;0,"",
                    IF(COUNTIF(INDIRECT(ADDRESS(ROW(BC301),MATCH(BC$167,$166:$166,0),1,1)&amp;":"&amp;ADDRESS(ROW(BC301),COLUMN(BC301)-1,1,1),TRUE),"OK")&gt;0,"OK","NOK")),
              IF(BC$8&gt;=VLOOKUP($A301,'2.2'!$D:$O,5,FALSE),"OK","NOK")),
         "")</f>
        <v/>
      </c>
      <c r="BD301" s="1156" t="str">
        <f ca="1">IF(intern2!BE137&gt;0,
        IF(BD$166="X",
              IF(COUNTBLANK(INDIRECT(ADDRESS(ROW(BD301),MATCH(BD$167,$166:$166,0),1,1)&amp;":"&amp;ADDRESS(ROW(BD301),COLUMN(BD301)-1,1,1),TRUE))&gt;0,"",
                    IF(COUNTIF(INDIRECT(ADDRESS(ROW(BD301),MATCH(BD$167,$166:$166,0),1,1)&amp;":"&amp;ADDRESS(ROW(BD301),COLUMN(BD301)-1,1,1),TRUE),"OK")&gt;0,"OK","NOK")),
              IF(BD$8&gt;=VLOOKUP($A301,'2.2'!$D:$O,5,FALSE),"OK","NOK")),
         "")</f>
        <v/>
      </c>
      <c r="BE301" s="1156" t="str">
        <f ca="1">IF(intern2!BF137&gt;0,
        IF(BE$166="X",
              IF(COUNTBLANK(INDIRECT(ADDRESS(ROW(BE301),MATCH(BE$167,$166:$166,0),1,1)&amp;":"&amp;ADDRESS(ROW(BE301),COLUMN(BE301)-1,1,1),TRUE))&gt;0,"",
                    IF(COUNTIF(INDIRECT(ADDRESS(ROW(BE301),MATCH(BE$167,$166:$166,0),1,1)&amp;":"&amp;ADDRESS(ROW(BE301),COLUMN(BE301)-1,1,1),TRUE),"OK")&gt;0,"OK","NOK")),
              IF(BE$8&gt;=VLOOKUP($A301,'2.2'!$D:$O,5,FALSE),"OK","NOK")),
         "")</f>
        <v/>
      </c>
      <c r="BF301" s="1170" t="str">
        <f ca="1">IF(intern2!BG137&gt;0,
        IF(BF$166="X",
              IF(COUNTBLANK(INDIRECT(ADDRESS(ROW(BF301),MATCH(BF$167,$166:$166,0),1,1)&amp;":"&amp;ADDRESS(ROW(BF301),COLUMN(BF301)-1,1,1),TRUE))&gt;0,"",
                    IF(COUNTIF(INDIRECT(ADDRESS(ROW(BF301),MATCH(BF$167,$166:$166,0),1,1)&amp;":"&amp;ADDRESS(ROW(BF301),COLUMN(BF301)-1,1,1),TRUE),"OK")&gt;0,"OK","NOK")),
              IF(BF$8&gt;=VLOOKUP($A301,'2.2'!$D:$O,5,FALSE),"OK","NOK")),
         "")</f>
        <v/>
      </c>
      <c r="BG301" s="1269" t="str">
        <f ca="1">IF(intern2!BH137&gt;0,
        IF(BG$166="X",
              IF(COUNTBLANK(INDIRECT(ADDRESS(ROW(BG301),MATCH(BG$167,$166:$166,0),1,1)&amp;":"&amp;ADDRESS(ROW(BG301),COLUMN(BG301)-1,1,1),TRUE))&gt;0,"",
                    IF(COUNTIF(INDIRECT(ADDRESS(ROW(BG301),MATCH(BG$167,$166:$166,0),1,1)&amp;":"&amp;ADDRESS(ROW(BG301),COLUMN(BG301)-1,1,1),TRUE),"OK")&gt;0,"OK","NOK")),
              IF(BG$8&gt;=VLOOKUP($A301,'2.2'!$D:$O,5,FALSE),"OK","NOK")),
         "")</f>
        <v/>
      </c>
      <c r="BH301" s="1176" t="str">
        <f t="shared" ca="1" si="142"/>
        <v>OK</v>
      </c>
      <c r="BI301" s="1176"/>
    </row>
    <row r="302" spans="1:61" ht="39.6" x14ac:dyDescent="0.25">
      <c r="A302" s="716" t="str">
        <f t="shared" ref="A302:B302" si="147">+A142</f>
        <v>NEO1.1.1</v>
      </c>
      <c r="B302" s="1157" t="str">
        <f t="shared" si="147"/>
        <v>Neonatologia specializzata (dalla 28 0/7 settimana di gestazione e peso ≥ 1000g)</v>
      </c>
      <c r="C302" s="1156" t="str">
        <f ca="1">IF(intern2!D138&gt;0,
        IF(C$166="X",
              IF(COUNTBLANK(INDIRECT(ADDRESS(ROW(C302),MATCH(C$167,$166:$166,0),1,1)&amp;":"&amp;ADDRESS(ROW(C302),COLUMN(C302)-1,1,1),TRUE))&gt;0,"",
                    IF(COUNTIF(INDIRECT(ADDRESS(ROW(C302),MATCH(C$167,$166:$166,0),1,1)&amp;":"&amp;ADDRESS(ROW(C302),COLUMN(C302)-1,1,1),TRUE),"OK")&gt;0,"OK","NOK")),
              IF(C$8&gt;=VLOOKUP($A302,'2.2'!$D:$O,5,FALSE),"OK","NOK")),
         "")</f>
        <v/>
      </c>
      <c r="D302" s="1156" t="str">
        <f ca="1">IF(intern2!E138&gt;0,
        IF(D$166="X",
              IF(COUNTBLANK(INDIRECT(ADDRESS(ROW(D302),MATCH(D$167,$166:$166,0),1,1)&amp;":"&amp;ADDRESS(ROW(D302),COLUMN(D302)-1,1,1),TRUE))&gt;0,"",
                    IF(COUNTIF(INDIRECT(ADDRESS(ROW(D302),MATCH(D$167,$166:$166,0),1,1)&amp;":"&amp;ADDRESS(ROW(D302),COLUMN(D302)-1,1,1),TRUE),"OK")&gt;0,"OK","NOK")),
              IF(D$8&gt;=VLOOKUP($A302,'2.2'!$D:$O,5,FALSE),"OK","NOK")),
         "")</f>
        <v/>
      </c>
      <c r="E302" s="1156" t="str">
        <f ca="1">IF(intern2!F138&gt;0,
        IF(E$166="X",
              IF(COUNTBLANK(INDIRECT(ADDRESS(ROW(E302),MATCH(E$167,$166:$166,0),1,1)&amp;":"&amp;ADDRESS(ROW(E302),COLUMN(E302)-1,1,1),TRUE))&gt;0,"",
                    IF(COUNTIF(INDIRECT(ADDRESS(ROW(E302),MATCH(E$167,$166:$166,0),1,1)&amp;":"&amp;ADDRESS(ROW(E302),COLUMN(E302)-1,1,1),TRUE),"OK")&gt;0,"OK","NOK")),
              IF(E$8&gt;=VLOOKUP($A302,'2.2'!$D:$O,5,FALSE),"OK","NOK")),
         "")</f>
        <v/>
      </c>
      <c r="F302" s="1156" t="str">
        <f ca="1">IF(intern2!G138&gt;0,
        IF(F$166="X",
              IF(COUNTBLANK(INDIRECT(ADDRESS(ROW(F302),MATCH(F$167,$166:$166,0),1,1)&amp;":"&amp;ADDRESS(ROW(F302),COLUMN(F302)-1,1,1),TRUE))&gt;0,"",
                    IF(COUNTIF(INDIRECT(ADDRESS(ROW(F302),MATCH(F$167,$166:$166,0),1,1)&amp;":"&amp;ADDRESS(ROW(F302),COLUMN(F302)-1,1,1),TRUE),"OK")&gt;0,"OK","NOK")),
              IF(F$8&gt;=VLOOKUP($A302,'2.2'!$D:$O,5,FALSE),"OK","NOK")),
         "")</f>
        <v/>
      </c>
      <c r="G302" s="1156" t="str">
        <f ca="1">IF(intern2!H138&gt;0,
        IF(G$166="X",
              IF(COUNTBLANK(INDIRECT(ADDRESS(ROW(G302),MATCH(G$167,$166:$166,0),1,1)&amp;":"&amp;ADDRESS(ROW(G302),COLUMN(G302)-1,1,1),TRUE))&gt;0,"",
                    IF(COUNTIF(INDIRECT(ADDRESS(ROW(G302),MATCH(G$167,$166:$166,0),1,1)&amp;":"&amp;ADDRESS(ROW(G302),COLUMN(G302)-1,1,1),TRUE),"OK")&gt;0,"OK","NOK")),
              IF(G$8&gt;=VLOOKUP($A302,'2.2'!$D:$O,5,FALSE),"OK","NOK")),
         "")</f>
        <v/>
      </c>
      <c r="H302" s="1156" t="str">
        <f ca="1">IF(intern2!I138&gt;0,
        IF(H$166="X",
              IF(COUNTBLANK(INDIRECT(ADDRESS(ROW(H302),MATCH(H$167,$166:$166,0),1,1)&amp;":"&amp;ADDRESS(ROW(H302),COLUMN(H302)-1,1,1),TRUE))&gt;0,"",
                    IF(COUNTIF(INDIRECT(ADDRESS(ROW(H302),MATCH(H$167,$166:$166,0),1,1)&amp;":"&amp;ADDRESS(ROW(H302),COLUMN(H302)-1,1,1),TRUE),"OK")&gt;0,"OK","NOK")),
              IF(H$8&gt;=VLOOKUP($A302,'2.2'!$D:$O,5,FALSE),"OK","NOK")),
         "")</f>
        <v/>
      </c>
      <c r="I302" s="1269" t="str">
        <f ca="1">IF(intern2!J138&gt;0,
        IF(I$166="X",
              IF(COUNTBLANK(INDIRECT(ADDRESS(ROW(I302),MATCH(I$167,$166:$166,0),1,1)&amp;":"&amp;ADDRESS(ROW(I302),COLUMN(I302)-1,1,1),TRUE))&gt;0,"",
                    IF(COUNTIF(INDIRECT(ADDRESS(ROW(I302),MATCH(I$167,$166:$166,0),1,1)&amp;":"&amp;ADDRESS(ROW(I302),COLUMN(I302)-1,1,1),TRUE),"OK")&gt;0,"OK","NOK")),
              IF(I$8&gt;=VLOOKUP($A302,'2.2'!$D:$O,5,FALSE),"OK","NOK")),
         "")</f>
        <v/>
      </c>
      <c r="J302" s="1159" t="str">
        <f ca="1">IF(intern2!K138&gt;0,
        IF(J$166="X",
              IF(COUNTBLANK(INDIRECT(ADDRESS(ROW(J302),MATCH(J$167,$166:$166,0),1,1)&amp;":"&amp;ADDRESS(ROW(J302),COLUMN(J302)-1,1,1),TRUE))&gt;0,"",
                    IF(COUNTIF(INDIRECT(ADDRESS(ROW(J302),MATCH(J$167,$166:$166,0),1,1)&amp;":"&amp;ADDRESS(ROW(J302),COLUMN(J302)-1,1,1),TRUE),"OK")&gt;0,"OK","NOK")),
              IF(J$8&gt;=VLOOKUP($A302,'2.2'!$D:$O,5,FALSE),"OK","NOK")),
         "")</f>
        <v/>
      </c>
      <c r="K302" s="1156" t="str">
        <f ca="1">IF(intern2!L138&gt;0,
        IF(K$166="X",
              IF(COUNTBLANK(INDIRECT(ADDRESS(ROW(K302),MATCH(K$167,$166:$166,0),1,1)&amp;":"&amp;ADDRESS(ROW(K302),COLUMN(K302)-1,1,1),TRUE))&gt;0,"",
                    IF(COUNTIF(INDIRECT(ADDRESS(ROW(K302),MATCH(K$167,$166:$166,0),1,1)&amp;":"&amp;ADDRESS(ROW(K302),COLUMN(K302)-1,1,1),TRUE),"OK")&gt;0,"OK","NOK")),
              IF(K$8&gt;=VLOOKUP($A302,'2.2'!$D:$O,5,FALSE),"OK","NOK")),
         "")</f>
        <v/>
      </c>
      <c r="L302" s="1156" t="str">
        <f ca="1">IF(intern2!M138&gt;0,
        IF(L$166="X",
              IF(COUNTBLANK(INDIRECT(ADDRESS(ROW(L302),MATCH(L$167,$166:$166,0),1,1)&amp;":"&amp;ADDRESS(ROW(L302),COLUMN(L302)-1,1,1),TRUE))&gt;0,"",
                    IF(COUNTIF(INDIRECT(ADDRESS(ROW(L302),MATCH(L$167,$166:$166,0),1,1)&amp;":"&amp;ADDRESS(ROW(L302),COLUMN(L302)-1,1,1),TRUE),"OK")&gt;0,"OK","NOK")),
              IF(L$8&gt;=VLOOKUP($A302,'2.2'!$D:$O,5,FALSE),"OK","NOK")),
         "")</f>
        <v/>
      </c>
      <c r="M302" s="1156" t="str">
        <f ca="1">IF(intern2!N138&gt;0,
        IF(M$166="X",
              IF(COUNTBLANK(INDIRECT(ADDRESS(ROW(M302),MATCH(M$167,$166:$166,0),1,1)&amp;":"&amp;ADDRESS(ROW(M302),COLUMN(M302)-1,1,1),TRUE))&gt;0,"",
                    IF(COUNTIF(INDIRECT(ADDRESS(ROW(M302),MATCH(M$167,$166:$166,0),1,1)&amp;":"&amp;ADDRESS(ROW(M302),COLUMN(M302)-1,1,1),TRUE),"OK")&gt;0,"OK","NOK")),
              IF(M$8&gt;=VLOOKUP($A302,'2.2'!$D:$O,5,FALSE),"OK","NOK")),
         "")</f>
        <v/>
      </c>
      <c r="N302" s="1156" t="str">
        <f ca="1">IF(intern2!O138&gt;0,
        IF(N$166="X",
              IF(COUNTBLANK(INDIRECT(ADDRESS(ROW(N302),MATCH(N$167,$166:$166,0),1,1)&amp;":"&amp;ADDRESS(ROW(N302),COLUMN(N302)-1,1,1),TRUE))&gt;0,"",
                    IF(COUNTIF(INDIRECT(ADDRESS(ROW(N302),MATCH(N$167,$166:$166,0),1,1)&amp;":"&amp;ADDRESS(ROW(N302),COLUMN(N302)-1,1,1),TRUE),"OK")&gt;0,"OK","NOK")),
              IF(N$8&gt;=VLOOKUP($A302,'2.2'!$D:$O,5,FALSE),"OK","NOK")),
         "")</f>
        <v/>
      </c>
      <c r="O302" s="1156" t="str">
        <f ca="1">IF(intern2!P138&gt;0,
        IF(O$166="X",
              IF(COUNTBLANK(INDIRECT(ADDRESS(ROW(O302),MATCH(O$167,$166:$166,0),1,1)&amp;":"&amp;ADDRESS(ROW(O302),COLUMN(O302)-1,1,1),TRUE))&gt;0,"",
                    IF(COUNTIF(INDIRECT(ADDRESS(ROW(O302),MATCH(O$167,$166:$166,0),1,1)&amp;":"&amp;ADDRESS(ROW(O302),COLUMN(O302)-1,1,1),TRUE),"OK")&gt;0,"OK","NOK")),
              IF(O$8&gt;=VLOOKUP($A302,'2.2'!$D:$O,5,FALSE),"OK","NOK")),
         "")</f>
        <v/>
      </c>
      <c r="P302" s="1156" t="str">
        <f ca="1">IF(intern2!Q138&gt;0,
        IF(P$166="X",
              IF(COUNTBLANK(INDIRECT(ADDRESS(ROW(P302),MATCH(P$167,$166:$166,0),1,1)&amp;":"&amp;ADDRESS(ROW(P302),COLUMN(P302)-1,1,1),TRUE))&gt;0,"",
                    IF(COUNTIF(INDIRECT(ADDRESS(ROW(P302),MATCH(P$167,$166:$166,0),1,1)&amp;":"&amp;ADDRESS(ROW(P302),COLUMN(P302)-1,1,1),TRUE),"OK")&gt;0,"OK","NOK")),
              IF(P$8&gt;=VLOOKUP($A302,'2.2'!$D:$O,5,FALSE),"OK","NOK")),
         "")</f>
        <v/>
      </c>
      <c r="Q302" s="1156" t="str">
        <f ca="1">IF(intern2!R138&gt;0,
        IF(Q$166="X",
              IF(COUNTBLANK(INDIRECT(ADDRESS(ROW(Q302),MATCH(Q$167,$166:$166,0),1,1)&amp;":"&amp;ADDRESS(ROW(Q302),COLUMN(Q302)-1,1,1),TRUE))&gt;0,"",
                    IF(COUNTIF(INDIRECT(ADDRESS(ROW(Q302),MATCH(Q$167,$166:$166,0),1,1)&amp;":"&amp;ADDRESS(ROW(Q302),COLUMN(Q302)-1,1,1),TRUE),"OK")&gt;0,"OK","NOK")),
              IF(Q$8&gt;=VLOOKUP($A302,'2.2'!$D:$O,5,FALSE),"OK","NOK")),
         "")</f>
        <v/>
      </c>
      <c r="R302" s="1159" t="str">
        <f ca="1">IF(intern2!S138&gt;0,
        IF(R$166="X",
              IF(COUNTBLANK(INDIRECT(ADDRESS(ROW(R302),MATCH(R$167,$166:$166,0),1,1)&amp;":"&amp;ADDRESS(ROW(R302),COLUMN(R302)-1,1,1),TRUE))&gt;0,"",
                    IF(COUNTIF(INDIRECT(ADDRESS(ROW(R302),MATCH(R$167,$166:$166,0),1,1)&amp;":"&amp;ADDRESS(ROW(R302),COLUMN(R302)-1,1,1),TRUE),"OK")&gt;0,"OK","NOK")),
              IF(R$8&gt;=VLOOKUP($A302,'2.2'!$D:$O,5,FALSE),"OK","NOK")),
         "")</f>
        <v/>
      </c>
      <c r="S302" s="1159" t="str">
        <f ca="1">IF(intern2!T138&gt;0,
        IF(S$166="X",
              IF(COUNTBLANK(INDIRECT(ADDRESS(ROW(S302),MATCH(S$167,$166:$166,0),1,1)&amp;":"&amp;ADDRESS(ROW(S302),COLUMN(S302)-1,1,1),TRUE))&gt;0,"",
                    IF(COUNTIF(INDIRECT(ADDRESS(ROW(S302),MATCH(S$167,$166:$166,0),1,1)&amp;":"&amp;ADDRESS(ROW(S302),COLUMN(S302)-1,1,1),TRUE),"OK")&gt;0,"OK","NOK")),
              IF(S$8&gt;=VLOOKUP($A302,'2.2'!$D:$O,5,FALSE),"OK","NOK")),
         "")</f>
        <v/>
      </c>
      <c r="T302" s="1156" t="str">
        <f ca="1">IF(intern2!U138&gt;0,
        IF(T$166="X",
              IF(COUNTBLANK(INDIRECT(ADDRESS(ROW(T302),MATCH(T$167,$166:$166,0),1,1)&amp;":"&amp;ADDRESS(ROW(T302),COLUMN(T302)-1,1,1),TRUE))&gt;0,"",
                    IF(COUNTIF(INDIRECT(ADDRESS(ROW(T302),MATCH(T$167,$166:$166,0),1,1)&amp;":"&amp;ADDRESS(ROW(T302),COLUMN(T302)-1,1,1),TRUE),"OK")&gt;0,"OK","NOK")),
              IF(T$8&gt;=VLOOKUP($A302,'2.2'!$D:$O,5,FALSE),"OK","NOK")),
         "")</f>
        <v/>
      </c>
      <c r="U302" s="1156" t="str">
        <f ca="1">IF(intern2!V138&gt;0,
        IF(U$166="X",
              IF(COUNTBLANK(INDIRECT(ADDRESS(ROW(U302),MATCH(U$167,$166:$166,0),1,1)&amp;":"&amp;ADDRESS(ROW(U302),COLUMN(U302)-1,1,1),TRUE))&gt;0,"",
                    IF(COUNTIF(INDIRECT(ADDRESS(ROW(U302),MATCH(U$167,$166:$166,0),1,1)&amp;":"&amp;ADDRESS(ROW(U302),COLUMN(U302)-1,1,1),TRUE),"OK")&gt;0,"OK","NOK")),
              IF(U$8&gt;=VLOOKUP($A302,'2.2'!$D:$O,5,FALSE),"OK","NOK")),
         "")</f>
        <v/>
      </c>
      <c r="V302" s="1156" t="str">
        <f ca="1">IF(intern2!W138&gt;0,
        IF(V$166="X",
              IF(COUNTBLANK(INDIRECT(ADDRESS(ROW(V302),MATCH(V$167,$166:$166,0),1,1)&amp;":"&amp;ADDRESS(ROW(V302),COLUMN(V302)-1,1,1),TRUE))&gt;0,"",
                    IF(COUNTIF(INDIRECT(ADDRESS(ROW(V302),MATCH(V$167,$166:$166,0),1,1)&amp;":"&amp;ADDRESS(ROW(V302),COLUMN(V302)-1,1,1),TRUE),"OK")&gt;0,"OK","NOK")),
              IF(V$8&gt;=VLOOKUP($A302,'2.2'!$D:$O,5,FALSE),"OK","NOK")),
         "")</f>
        <v/>
      </c>
      <c r="W302" s="1156" t="str">
        <f ca="1">IF(intern2!X138&gt;0,
        IF(W$166="X",
              IF(COUNTBLANK(INDIRECT(ADDRESS(ROW(W302),MATCH(W$167,$166:$166,0),1,1)&amp;":"&amp;ADDRESS(ROW(W302),COLUMN(W302)-1,1,1),TRUE))&gt;0,"",
                    IF(COUNTIF(INDIRECT(ADDRESS(ROW(W302),MATCH(W$167,$166:$166,0),1,1)&amp;":"&amp;ADDRESS(ROW(W302),COLUMN(W302)-1,1,1),TRUE),"OK")&gt;0,"OK","NOK")),
              IF(W$8&gt;=VLOOKUP($A302,'2.2'!$D:$O,5,FALSE),"OK","NOK")),
         "")</f>
        <v/>
      </c>
      <c r="X302" s="1156" t="str">
        <f ca="1">IF(intern2!Y138&gt;0,
        IF(X$166="X",
              IF(COUNTBLANK(INDIRECT(ADDRESS(ROW(X302),MATCH(X$167,$166:$166,0),1,1)&amp;":"&amp;ADDRESS(ROW(X302),COLUMN(X302)-1,1,1),TRUE))&gt;0,"",
                    IF(COUNTIF(INDIRECT(ADDRESS(ROW(X302),MATCH(X$167,$166:$166,0),1,1)&amp;":"&amp;ADDRESS(ROW(X302),COLUMN(X302)-1,1,1),TRUE),"OK")&gt;0,"OK","NOK")),
              IF(X$8&gt;=VLOOKUP($A302,'2.2'!$D:$O,5,FALSE),"OK","NOK")),
         "")</f>
        <v/>
      </c>
      <c r="Y302" s="1170" t="str">
        <f ca="1">IF(intern2!Z138&gt;0,
        IF(Y$166="X",
              IF(COUNTBLANK(INDIRECT(ADDRESS(ROW(Y302),MATCH(Y$167,$166:$166,0),1,1)&amp;":"&amp;ADDRESS(ROW(Y302),COLUMN(Y302)-1,1,1),TRUE))&gt;0,"",
                    IF(COUNTIF(INDIRECT(ADDRESS(ROW(Y302),MATCH(Y$167,$166:$166,0),1,1)&amp;":"&amp;ADDRESS(ROW(Y302),COLUMN(Y302)-1,1,1),TRUE),"OK")&gt;0,"OK","NOK")),
              IF(Y$8&gt;=VLOOKUP($A302,'2.2'!$D:$O,5,FALSE),"OK","NOK")),
         "")</f>
        <v/>
      </c>
      <c r="Z302" s="1269" t="str">
        <f ca="1">IF(intern2!AA138&gt;0,
        IF(Z$166="X",
              IF(COUNTBLANK(INDIRECT(ADDRESS(ROW(Z302),MATCH(Z$167,$166:$166,0),1,1)&amp;":"&amp;ADDRESS(ROW(Z302),COLUMN(Z302)-1,1,1),TRUE))&gt;0,"",
                    IF(COUNTIF(INDIRECT(ADDRESS(ROW(Z302),MATCH(Z$167,$166:$166,0),1,1)&amp;":"&amp;ADDRESS(ROW(Z302),COLUMN(Z302)-1,1,1),TRUE),"OK")&gt;0,"OK","NOK")),
              IF(Z$8&gt;=VLOOKUP($A302,'2.2'!$D:$O,5,FALSE),"OK","NOK")),
         "")</f>
        <v/>
      </c>
      <c r="AA302" s="1156" t="str">
        <f ca="1">IF(intern2!AB138&gt;0,
        IF(AA$166="X",
              IF(COUNTBLANK(INDIRECT(ADDRESS(ROW(AA302),MATCH(AA$167,$166:$166,0),1,1)&amp;":"&amp;ADDRESS(ROW(AA302),COLUMN(AA302)-1,1,1),TRUE))&gt;0,"",
                    IF(COUNTIF(INDIRECT(ADDRESS(ROW(AA302),MATCH(AA$167,$166:$166,0),1,1)&amp;":"&amp;ADDRESS(ROW(AA302),COLUMN(AA302)-1,1,1),TRUE),"OK")&gt;0,"OK","NOK")),
              IF(AA$8&gt;=VLOOKUP($A302,'2.2'!$D:$O,5,FALSE),"OK","NOK")),
         "")</f>
        <v/>
      </c>
      <c r="AB302" s="1156" t="str">
        <f ca="1">IF(intern2!AC138&gt;0,
        IF(AB$166="X",
              IF(COUNTBLANK(INDIRECT(ADDRESS(ROW(AB302),MATCH(AB$167,$166:$166,0),1,1)&amp;":"&amp;ADDRESS(ROW(AB302),COLUMN(AB302)-1,1,1),TRUE))&gt;0,"",
                    IF(COUNTIF(INDIRECT(ADDRESS(ROW(AB302),MATCH(AB$167,$166:$166,0),1,1)&amp;":"&amp;ADDRESS(ROW(AB302),COLUMN(AB302)-1,1,1),TRUE),"OK")&gt;0,"OK","NOK")),
              IF(AB$8&gt;=VLOOKUP($A302,'2.2'!$D:$O,5,FALSE),"OK","NOK")),
         "")</f>
        <v/>
      </c>
      <c r="AC302" s="1156" t="str">
        <f ca="1">IF(intern2!AD138&gt;0,
        IF(AC$166="X",
              IF(COUNTBLANK(INDIRECT(ADDRESS(ROW(AC302),MATCH(AC$167,$166:$166,0),1,1)&amp;":"&amp;ADDRESS(ROW(AC302),COLUMN(AC302)-1,1,1),TRUE))&gt;0,"",
                    IF(COUNTIF(INDIRECT(ADDRESS(ROW(AC302),MATCH(AC$167,$166:$166,0),1,1)&amp;":"&amp;ADDRESS(ROW(AC302),COLUMN(AC302)-1,1,1),TRUE),"OK")&gt;0,"OK","NOK")),
              IF(AC$8&gt;=VLOOKUP($A302,'2.2'!$D:$O,5,FALSE),"OK","NOK")),
         "")</f>
        <v/>
      </c>
      <c r="AD302" s="1156" t="str">
        <f ca="1">IF(intern2!AE138&gt;0,
        IF(AD$166="X",
              IF(COUNTBLANK(INDIRECT(ADDRESS(ROW(AD302),MATCH(AD$167,$166:$166,0),1,1)&amp;":"&amp;ADDRESS(ROW(AD302),COLUMN(AD302)-1,1,1),TRUE))&gt;0,"",
                    IF(COUNTIF(INDIRECT(ADDRESS(ROW(AD302),MATCH(AD$167,$166:$166,0),1,1)&amp;":"&amp;ADDRESS(ROW(AD302),COLUMN(AD302)-1,1,1),TRUE),"OK")&gt;0,"OK","NOK")),
              IF(AD$8&gt;=VLOOKUP($A302,'2.2'!$D:$O,5,FALSE),"OK","NOK")),
         "")</f>
        <v/>
      </c>
      <c r="AE302" s="1160" t="str">
        <f ca="1">IF(intern2!AF138&gt;0,
        IF(AE$166="X",
              IF(COUNTBLANK(INDIRECT(ADDRESS(ROW(AE302),MATCH(AE$167,$166:$166,0),1,1)&amp;":"&amp;ADDRESS(ROW(AE302),COLUMN(AE302)-1,1,1),TRUE))&gt;0,"",
                    IF(COUNTIF(INDIRECT(ADDRESS(ROW(AE302),MATCH(AE$167,$166:$166,0),1,1)&amp;":"&amp;ADDRESS(ROW(AE302),COLUMN(AE302)-1,1,1),TRUE),"OK")&gt;0,"OK","NOK")),
              IF(AE$8&gt;=VLOOKUP($A302,'2.2'!$D:$O,5,FALSE),"OK","NOK")),
         "")</f>
        <v/>
      </c>
      <c r="AF302" s="1269" t="str">
        <f ca="1">IF(intern2!AG138&gt;0,
        IF(AF$166="X",
              IF(COUNTBLANK(INDIRECT(ADDRESS(ROW(AF302),MATCH(AF$167,$166:$166,0),1,1)&amp;":"&amp;ADDRESS(ROW(AF302),COLUMN(AF302)-1,1,1),TRUE))&gt;0,"",
                    IF(COUNTIF(INDIRECT(ADDRESS(ROW(AF302),MATCH(AF$167,$166:$166,0),1,1)&amp;":"&amp;ADDRESS(ROW(AF302),COLUMN(AF302)-1,1,1),TRUE),"OK")&gt;0,"OK","NOK")),
              IF(AF$8&gt;=VLOOKUP($A302,'2.2'!$D:$O,5,FALSE),"OK","NOK")),
         "")</f>
        <v/>
      </c>
      <c r="AG302" s="1160" t="str">
        <f ca="1">IF(intern2!AH138&gt;0,
        IF(AG$166="X",
              IF(COUNTBLANK(INDIRECT(ADDRESS(ROW(AG302),MATCH(AG$167,$166:$166,0),1,1)&amp;":"&amp;ADDRESS(ROW(AG302),COLUMN(AG302)-1,1,1),TRUE))&gt;0,"",
                    IF(COUNTIF(INDIRECT(ADDRESS(ROW(AG302),MATCH(AG$167,$166:$166,0),1,1)&amp;":"&amp;ADDRESS(ROW(AG302),COLUMN(AG302)-1,1,1),TRUE),"OK")&gt;0,"OK","NOK")),
              IF(AG$8&gt;=VLOOKUP($A302,'2.2'!$D:$O,5,FALSE),"OK","NOK")),
         "")</f>
        <v/>
      </c>
      <c r="AH302" s="1160" t="str">
        <f ca="1">IF(intern2!AI138&gt;0,
        IF(AH$166="X",
              IF(COUNTBLANK(INDIRECT(ADDRESS(ROW(AH302),MATCH(AH$167,$166:$166,0),1,1)&amp;":"&amp;ADDRESS(ROW(AH302),COLUMN(AH302)-1,1,1),TRUE))&gt;0,"",
                    IF(COUNTIF(INDIRECT(ADDRESS(ROW(AH302),MATCH(AH$167,$166:$166,0),1,1)&amp;":"&amp;ADDRESS(ROW(AH302),COLUMN(AH302)-1,1,1),TRUE),"OK")&gt;0,"OK","NOK")),
              IF(AH$8&gt;=VLOOKUP($A302,'2.2'!$D:$O,5,FALSE),"OK","NOK")),
         "")</f>
        <v/>
      </c>
      <c r="AI302" s="1156" t="str">
        <f ca="1">IF(intern2!AJ138&gt;0,
        IF(AI$166="X",
              IF(COUNTBLANK(INDIRECT(ADDRESS(ROW(AI302),MATCH(AI$167,$166:$166,0),1,1)&amp;":"&amp;ADDRESS(ROW(AI302),COLUMN(AI302)-1,1,1),TRUE))&gt;0,"",
                    IF(COUNTIF(INDIRECT(ADDRESS(ROW(AI302),MATCH(AI$167,$166:$166,0),1,1)&amp;":"&amp;ADDRESS(ROW(AI302),COLUMN(AI302)-1,1,1),TRUE),"OK")&gt;0,"OK","NOK")),
              IF(AI$8&gt;=VLOOKUP($A302,'2.2'!$D:$O,5,FALSE),"OK","NOK")),
         "")</f>
        <v/>
      </c>
      <c r="AJ302" s="1156" t="str">
        <f ca="1">IF(intern2!AK138&gt;0,
        IF(AJ$166="X",
              IF(COUNTBLANK(INDIRECT(ADDRESS(ROW(AJ302),MATCH(AJ$167,$166:$166,0),1,1)&amp;":"&amp;ADDRESS(ROW(AJ302),COLUMN(AJ302)-1,1,1),TRUE))&gt;0,"",
                    IF(COUNTIF(INDIRECT(ADDRESS(ROW(AJ302),MATCH(AJ$167,$166:$166,0),1,1)&amp;":"&amp;ADDRESS(ROW(AJ302),COLUMN(AJ302)-1,1,1),TRUE),"OK")&gt;0,"OK","NOK")),
              IF(AJ$8&gt;=VLOOKUP($A302,'2.2'!$D:$O,5,FALSE),"OK","NOK")),
         "")</f>
        <v/>
      </c>
      <c r="AK302" s="1156" t="str">
        <f ca="1">IF(intern2!AL138&gt;0,
        IF(AK$166="X",
              IF(COUNTBLANK(INDIRECT(ADDRESS(ROW(AK302),MATCH(AK$167,$166:$166,0),1,1)&amp;":"&amp;ADDRESS(ROW(AK302),COLUMN(AK302)-1,1,1),TRUE))&gt;0,"",
                    IF(COUNTIF(INDIRECT(ADDRESS(ROW(AK302),MATCH(AK$167,$166:$166,0),1,1)&amp;":"&amp;ADDRESS(ROW(AK302),COLUMN(AK302)-1,1,1),TRUE),"OK")&gt;0,"OK","NOK")),
              IF(AK$8&gt;=VLOOKUP($A302,'2.2'!$D:$O,5,FALSE),"OK","NOK")),
         "")</f>
        <v/>
      </c>
      <c r="AL302" s="1156" t="str">
        <f ca="1">IF(intern2!AM138&gt;0,
        IF(AL$166="X",
              IF(COUNTBLANK(INDIRECT(ADDRESS(ROW(AL302),MATCH(AL$167,$166:$166,0),1,1)&amp;":"&amp;ADDRESS(ROW(AL302),COLUMN(AL302)-1,1,1),TRUE))&gt;0,"",
                    IF(COUNTIF(INDIRECT(ADDRESS(ROW(AL302),MATCH(AL$167,$166:$166,0),1,1)&amp;":"&amp;ADDRESS(ROW(AL302),COLUMN(AL302)-1,1,1),TRUE),"OK")&gt;0,"OK","NOK")),
              IF(AL$8&gt;=VLOOKUP($A302,'2.2'!$D:$O,5,FALSE),"OK","NOK")),
         "")</f>
        <v/>
      </c>
      <c r="AM302" s="1269" t="str">
        <f ca="1">IF(intern2!AN138&gt;0,
        IF(AM$166="X",
              IF(COUNTBLANK(INDIRECT(ADDRESS(ROW(AM302),MATCH(AM$167,$166:$166,0),1,1)&amp;":"&amp;ADDRESS(ROW(AM302),COLUMN(AM302)-1,1,1),TRUE))&gt;0,"",
                    IF(COUNTIF(INDIRECT(ADDRESS(ROW(AM302),MATCH(AM$167,$166:$166,0),1,1)&amp;":"&amp;ADDRESS(ROW(AM302),COLUMN(AM302)-1,1,1),TRUE),"OK")&gt;0,"OK","NOK")),
              IF(AM$8&gt;=VLOOKUP($A302,'2.2'!$D:$O,5,FALSE),"OK","NOK")),
         "")</f>
        <v/>
      </c>
      <c r="AN302" s="1170" t="str">
        <f ca="1">IF(intern2!AO138&gt;0,
        IF(AN$166="X",
              IF(COUNTBLANK(INDIRECT(ADDRESS(ROW(AN302),MATCH(AN$167,$166:$166,0),1,1)&amp;":"&amp;ADDRESS(ROW(AN302),COLUMN(AN302)-1,1,1),TRUE))&gt;0,"",
                    IF(COUNTIF(INDIRECT(ADDRESS(ROW(AN302),MATCH(AN$167,$166:$166,0),1,1)&amp;":"&amp;ADDRESS(ROW(AN302),COLUMN(AN302)-1,1,1),TRUE),"OK")&gt;0,"OK","NOK")),
              IF(AN$8&gt;=VLOOKUP($A302,'2.2'!$D:$O,5,FALSE),"OK","NOK")),
         "")</f>
        <v/>
      </c>
      <c r="AO302" s="1156" t="str">
        <f ca="1">IF(intern2!AP138&gt;0,
        IF(AO$166="X",
              IF(COUNTBLANK(INDIRECT(ADDRESS(ROW(AO302),MATCH(AO$167,$166:$166,0),1,1)&amp;":"&amp;ADDRESS(ROW(AO302),COLUMN(AO302)-1,1,1),TRUE))&gt;0,"",
                    IF(COUNTIF(INDIRECT(ADDRESS(ROW(AO302),MATCH(AO$167,$166:$166,0),1,1)&amp;":"&amp;ADDRESS(ROW(AO302),COLUMN(AO302)-1,1,1),TRUE),"OK")&gt;0,"OK","NOK")),
              IF(AO$8&gt;=VLOOKUP($A302,'2.2'!$D:$O,5,FALSE),"OK","NOK")),
         "")</f>
        <v/>
      </c>
      <c r="AP302" s="1156" t="str">
        <f ca="1">IF(intern2!AQ138&gt;0,
        IF(AP$166="X",
              IF(COUNTBLANK(INDIRECT(ADDRESS(ROW(AP302),MATCH(AP$167,$166:$166,0),1,1)&amp;":"&amp;ADDRESS(ROW(AP302),COLUMN(AP302)-1,1,1),TRUE))&gt;0,"",
                    IF(COUNTIF(INDIRECT(ADDRESS(ROW(AP302),MATCH(AP$167,$166:$166,0),1,1)&amp;":"&amp;ADDRESS(ROW(AP302),COLUMN(AP302)-1,1,1),TRUE),"OK")&gt;0,"OK","NOK")),
              IF(AP$8&gt;=VLOOKUP($A302,'2.2'!$D:$O,5,FALSE),"OK","NOK")),
         "")</f>
        <v/>
      </c>
      <c r="AQ302" s="1269" t="str">
        <f ca="1">IF(intern2!AR138&gt;0,
        IF(AQ$166="X",
              IF(COUNTBLANK(INDIRECT(ADDRESS(ROW(AQ302),MATCH(AQ$167,$166:$166,0),1,1)&amp;":"&amp;ADDRESS(ROW(AQ302),COLUMN(AQ302)-1,1,1),TRUE))&gt;0,"",
                    IF(COUNTIF(INDIRECT(ADDRESS(ROW(AQ302),MATCH(AQ$167,$166:$166,0),1,1)&amp;":"&amp;ADDRESS(ROW(AQ302),COLUMN(AQ302)-1,1,1),TRUE),"OK")&gt;0,"OK","NOK")),
              IF(AQ$8&gt;=VLOOKUP($A302,'2.2'!$D:$O,5,FALSE),"OK","NOK")),
         "")</f>
        <v/>
      </c>
      <c r="AR302" s="1156" t="str">
        <f ca="1">IF(intern2!AS138&gt;0,
        IF(AR$166="X",
              IF(COUNTBLANK(INDIRECT(ADDRESS(ROW(AR302),MATCH(AR$167,$166:$166,0),1,1)&amp;":"&amp;ADDRESS(ROW(AR302),COLUMN(AR302)-1,1,1),TRUE))&gt;0,"",
                    IF(COUNTIF(INDIRECT(ADDRESS(ROW(AR302),MATCH(AR$167,$166:$166,0),1,1)&amp;":"&amp;ADDRESS(ROW(AR302),COLUMN(AR302)-1,1,1),TRUE),"OK")&gt;0,"OK","NOK")),
              IF(AR$8&gt;=VLOOKUP($A302,'2.2'!$D:$O,5,FALSE),"OK","NOK")),
         "")</f>
        <v/>
      </c>
      <c r="AS302" s="1156" t="str">
        <f ca="1">IF(intern2!AT138&gt;0,
        IF(AS$166="X",
              IF(COUNTBLANK(INDIRECT(ADDRESS(ROW(AS302),MATCH(AS$167,$166:$166,0),1,1)&amp;":"&amp;ADDRESS(ROW(AS302),COLUMN(AS302)-1,1,1),TRUE))&gt;0,"",
                    IF(COUNTIF(INDIRECT(ADDRESS(ROW(AS302),MATCH(AS$167,$166:$166,0),1,1)&amp;":"&amp;ADDRESS(ROW(AS302),COLUMN(AS302)-1,1,1),TRUE),"OK")&gt;0,"OK","NOK")),
              IF(AS$8&gt;=VLOOKUP($A302,'2.2'!$D:$O,5,FALSE),"OK","NOK")),
         "")</f>
        <v>OK</v>
      </c>
      <c r="AT302" s="1269" t="str">
        <f ca="1">IF(intern2!AU138&gt;0,
        IF(AT$166="X",
              IF(COUNTBLANK(INDIRECT(ADDRESS(ROW(AT302),MATCH(AT$167,$166:$166,0),1,1)&amp;":"&amp;ADDRESS(ROW(AT302),COLUMN(AT302)-1,1,1),TRUE))&gt;0,"",
                    IF(COUNTIF(INDIRECT(ADDRESS(ROW(AT302),MATCH(AT$167,$166:$166,0),1,1)&amp;":"&amp;ADDRESS(ROW(AT302),COLUMN(AT302)-1,1,1),TRUE),"OK")&gt;0,"OK","NOK")),
              IF(AT$8&gt;=VLOOKUP($A302,'2.2'!$D:$O,5,FALSE),"OK","NOK")),
         "")</f>
        <v/>
      </c>
      <c r="AU302" s="1156" t="str">
        <f ca="1">IF(intern2!AV138&gt;0,
        IF(AU$166="X",
              IF(COUNTBLANK(INDIRECT(ADDRESS(ROW(AU302),MATCH(AU$167,$166:$166,0),1,1)&amp;":"&amp;ADDRESS(ROW(AU302),COLUMN(AU302)-1,1,1),TRUE))&gt;0,"",
                    IF(COUNTIF(INDIRECT(ADDRESS(ROW(AU302),MATCH(AU$167,$166:$166,0),1,1)&amp;":"&amp;ADDRESS(ROW(AU302),COLUMN(AU302)-1,1,1),TRUE),"OK")&gt;0,"OK","NOK")),
              IF(AU$8&gt;=VLOOKUP($A302,'2.2'!$D:$O,5,FALSE),"OK","NOK")),
         "")</f>
        <v/>
      </c>
      <c r="AV302" s="1156" t="str">
        <f ca="1">IF(intern2!AW138&gt;0,
        IF(AV$166="X",
              IF(COUNTBLANK(INDIRECT(ADDRESS(ROW(AV302),MATCH(AV$167,$166:$166,0),1,1)&amp;":"&amp;ADDRESS(ROW(AV302),COLUMN(AV302)-1,1,1),TRUE))&gt;0,"",
                    IF(COUNTIF(INDIRECT(ADDRESS(ROW(AV302),MATCH(AV$167,$166:$166,0),1,1)&amp;":"&amp;ADDRESS(ROW(AV302),COLUMN(AV302)-1,1,1),TRUE),"OK")&gt;0,"OK","NOK")),
              IF(AV$8&gt;=VLOOKUP($A302,'2.2'!$D:$O,5,FALSE),"OK","NOK")),
         "")</f>
        <v/>
      </c>
      <c r="AW302" s="1156" t="str">
        <f ca="1">IF(intern2!AX138&gt;0,
        IF(AW$166="X",
              IF(COUNTBLANK(INDIRECT(ADDRESS(ROW(AW302),MATCH(AW$167,$166:$166,0),1,1)&amp;":"&amp;ADDRESS(ROW(AW302),COLUMN(AW302)-1,1,1),TRUE))&gt;0,"",
                    IF(COUNTIF(INDIRECT(ADDRESS(ROW(AW302),MATCH(AW$167,$166:$166,0),1,1)&amp;":"&amp;ADDRESS(ROW(AW302),COLUMN(AW302)-1,1,1),TRUE),"OK")&gt;0,"OK","NOK")),
              IF(AW$8&gt;=VLOOKUP($A302,'2.2'!$D:$O,5,FALSE),"OK","NOK")),
         "")</f>
        <v/>
      </c>
      <c r="AX302" s="1156" t="str">
        <f ca="1">IF(intern2!AY138&gt;0,
        IF(AX$166="X",
              IF(COUNTBLANK(INDIRECT(ADDRESS(ROW(AX302),MATCH(AX$167,$166:$166,0),1,1)&amp;":"&amp;ADDRESS(ROW(AX302),COLUMN(AX302)-1,1,1),TRUE))&gt;0,"",
                    IF(COUNTIF(INDIRECT(ADDRESS(ROW(AX302),MATCH(AX$167,$166:$166,0),1,1)&amp;":"&amp;ADDRESS(ROW(AX302),COLUMN(AX302)-1,1,1),TRUE),"OK")&gt;0,"OK","NOK")),
              IF(AX$8&gt;=VLOOKUP($A302,'2.2'!$D:$O,5,FALSE),"OK","NOK")),
         "")</f>
        <v/>
      </c>
      <c r="AY302" s="1156" t="str">
        <f ca="1">IF(intern2!AZ138&gt;0,
        IF(AY$166="X",
              IF(COUNTBLANK(INDIRECT(ADDRESS(ROW(AY302),MATCH(AY$167,$166:$166,0),1,1)&amp;":"&amp;ADDRESS(ROW(AY302),COLUMN(AY302)-1,1,1),TRUE))&gt;0,"",
                    IF(COUNTIF(INDIRECT(ADDRESS(ROW(AY302),MATCH(AY$167,$166:$166,0),1,1)&amp;":"&amp;ADDRESS(ROW(AY302),COLUMN(AY302)-1,1,1),TRUE),"OK")&gt;0,"OK","NOK")),
              IF(AY$8&gt;=VLOOKUP($A302,'2.2'!$D:$O,5,FALSE),"OK","NOK")),
         "")</f>
        <v/>
      </c>
      <c r="AZ302" s="1269" t="str">
        <f ca="1">IF(intern2!BA138&gt;0,
        IF(AZ$166="X",
              IF(COUNTBLANK(INDIRECT(ADDRESS(ROW(AZ302),MATCH(AZ$167,$166:$166,0),1,1)&amp;":"&amp;ADDRESS(ROW(AZ302),COLUMN(AZ302)-1,1,1),TRUE))&gt;0,"",
                    IF(COUNTIF(INDIRECT(ADDRESS(ROW(AZ302),MATCH(AZ$167,$166:$166,0),1,1)&amp;":"&amp;ADDRESS(ROW(AZ302),COLUMN(AZ302)-1,1,1),TRUE),"OK")&gt;0,"OK","NOK")),
              IF(AZ$8&gt;=VLOOKUP($A302,'2.2'!$D:$O,5,FALSE),"OK","NOK")),
         "")</f>
        <v/>
      </c>
      <c r="BA302" s="1156" t="str">
        <f ca="1">IF(intern2!BB138&gt;0,
        IF(BA$166="X",
              IF(COUNTBLANK(INDIRECT(ADDRESS(ROW(BA302),MATCH(BA$167,$166:$166,0),1,1)&amp;":"&amp;ADDRESS(ROW(BA302),COLUMN(BA302)-1,1,1),TRUE))&gt;0,"",
                    IF(COUNTIF(INDIRECT(ADDRESS(ROW(BA302),MATCH(BA$167,$166:$166,0),1,1)&amp;":"&amp;ADDRESS(ROW(BA302),COLUMN(BA302)-1,1,1),TRUE),"OK")&gt;0,"OK","NOK")),
              IF(BA$8&gt;=VLOOKUP($A302,'2.2'!$D:$O,5,FALSE),"OK","NOK")),
         "")</f>
        <v/>
      </c>
      <c r="BB302" s="1156" t="str">
        <f ca="1">IF(intern2!BC138&gt;0,
        IF(BB$166="X",
              IF(COUNTBLANK(INDIRECT(ADDRESS(ROW(BB302),MATCH(BB$167,$166:$166,0),1,1)&amp;":"&amp;ADDRESS(ROW(BB302),COLUMN(BB302)-1,1,1),TRUE))&gt;0,"",
                    IF(COUNTIF(INDIRECT(ADDRESS(ROW(BB302),MATCH(BB$167,$166:$166,0),1,1)&amp;":"&amp;ADDRESS(ROW(BB302),COLUMN(BB302)-1,1,1),TRUE),"OK")&gt;0,"OK","NOK")),
              IF(BB$8&gt;=VLOOKUP($A302,'2.2'!$D:$O,5,FALSE),"OK","NOK")),
         "")</f>
        <v/>
      </c>
      <c r="BC302" s="1156" t="str">
        <f ca="1">IF(intern2!BD138&gt;0,
        IF(BC$166="X",
              IF(COUNTBLANK(INDIRECT(ADDRESS(ROW(BC302),MATCH(BC$167,$166:$166,0),1,1)&amp;":"&amp;ADDRESS(ROW(BC302),COLUMN(BC302)-1,1,1),TRUE))&gt;0,"",
                    IF(COUNTIF(INDIRECT(ADDRESS(ROW(BC302),MATCH(BC$167,$166:$166,0),1,1)&amp;":"&amp;ADDRESS(ROW(BC302),COLUMN(BC302)-1,1,1),TRUE),"OK")&gt;0,"OK","NOK")),
              IF(BC$8&gt;=VLOOKUP($A302,'2.2'!$D:$O,5,FALSE),"OK","NOK")),
         "")</f>
        <v/>
      </c>
      <c r="BD302" s="1156" t="str">
        <f ca="1">IF(intern2!BE138&gt;0,
        IF(BD$166="X",
              IF(COUNTBLANK(INDIRECT(ADDRESS(ROW(BD302),MATCH(BD$167,$166:$166,0),1,1)&amp;":"&amp;ADDRESS(ROW(BD302),COLUMN(BD302)-1,1,1),TRUE))&gt;0,"",
                    IF(COUNTIF(INDIRECT(ADDRESS(ROW(BD302),MATCH(BD$167,$166:$166,0),1,1)&amp;":"&amp;ADDRESS(ROW(BD302),COLUMN(BD302)-1,1,1),TRUE),"OK")&gt;0,"OK","NOK")),
              IF(BD$8&gt;=VLOOKUP($A302,'2.2'!$D:$O,5,FALSE),"OK","NOK")),
         "")</f>
        <v/>
      </c>
      <c r="BE302" s="1156" t="str">
        <f ca="1">IF(intern2!BF138&gt;0,
        IF(BE$166="X",
              IF(COUNTBLANK(INDIRECT(ADDRESS(ROW(BE302),MATCH(BE$167,$166:$166,0),1,1)&amp;":"&amp;ADDRESS(ROW(BE302),COLUMN(BE302)-1,1,1),TRUE))&gt;0,"",
                    IF(COUNTIF(INDIRECT(ADDRESS(ROW(BE302),MATCH(BE$167,$166:$166,0),1,1)&amp;":"&amp;ADDRESS(ROW(BE302),COLUMN(BE302)-1,1,1),TRUE),"OK")&gt;0,"OK","NOK")),
              IF(BE$8&gt;=VLOOKUP($A302,'2.2'!$D:$O,5,FALSE),"OK","NOK")),
         "")</f>
        <v/>
      </c>
      <c r="BF302" s="1170" t="str">
        <f ca="1">IF(intern2!BG138&gt;0,
        IF(BF$166="X",
              IF(COUNTBLANK(INDIRECT(ADDRESS(ROW(BF302),MATCH(BF$167,$166:$166,0),1,1)&amp;":"&amp;ADDRESS(ROW(BF302),COLUMN(BF302)-1,1,1),TRUE))&gt;0,"",
                    IF(COUNTIF(INDIRECT(ADDRESS(ROW(BF302),MATCH(BF$167,$166:$166,0),1,1)&amp;":"&amp;ADDRESS(ROW(BF302),COLUMN(BF302)-1,1,1),TRUE),"OK")&gt;0,"OK","NOK")),
              IF(BF$8&gt;=VLOOKUP($A302,'2.2'!$D:$O,5,FALSE),"OK","NOK")),
         "")</f>
        <v/>
      </c>
      <c r="BG302" s="1269" t="str">
        <f ca="1">IF(intern2!BH138&gt;0,
        IF(BG$166="X",
              IF(COUNTBLANK(INDIRECT(ADDRESS(ROW(BG302),MATCH(BG$167,$166:$166,0),1,1)&amp;":"&amp;ADDRESS(ROW(BG302),COLUMN(BG302)-1,1,1),TRUE))&gt;0,"",
                    IF(COUNTIF(INDIRECT(ADDRESS(ROW(BG302),MATCH(BG$167,$166:$166,0),1,1)&amp;":"&amp;ADDRESS(ROW(BG302),COLUMN(BG302)-1,1,1),TRUE),"OK")&gt;0,"OK","NOK")),
              IF(BG$8&gt;=VLOOKUP($A302,'2.2'!$D:$O,5,FALSE),"OK","NOK")),
         "")</f>
        <v/>
      </c>
      <c r="BH302" s="1176" t="str">
        <f t="shared" ca="1" si="142"/>
        <v>OK</v>
      </c>
      <c r="BI302" s="1176"/>
    </row>
    <row r="303" spans="1:61" ht="52.8" x14ac:dyDescent="0.25">
      <c r="A303" s="716" t="str">
        <f t="shared" ref="A303:B303" si="148">+A143</f>
        <v>NEO1.1.1.1</v>
      </c>
      <c r="B303" s="1180" t="str">
        <f t="shared" si="148"/>
        <v>Neonatologia altamente specializzata (&lt; 28 0/7 settimane di gestazione e peso &lt; 1000g)</v>
      </c>
      <c r="C303" s="1156" t="str">
        <f ca="1">IF(intern2!D139&gt;0,
        IF(C$166="X",
              IF(COUNTBLANK(INDIRECT(ADDRESS(ROW(C303),MATCH(C$167,$166:$166,0),1,1)&amp;":"&amp;ADDRESS(ROW(C303),COLUMN(C303)-1,1,1),TRUE))&gt;0,"",
                    IF(COUNTIF(INDIRECT(ADDRESS(ROW(C303),MATCH(C$167,$166:$166,0),1,1)&amp;":"&amp;ADDRESS(ROW(C303),COLUMN(C303)-1,1,1),TRUE),"OK")&gt;0,"OK","NOK")),
              IF(C$8&gt;=VLOOKUP($A303,'2.2'!$D:$O,5,FALSE),"OK","NOK")),
         "")</f>
        <v/>
      </c>
      <c r="D303" s="1156" t="str">
        <f ca="1">IF(intern2!E139&gt;0,
        IF(D$166="X",
              IF(COUNTBLANK(INDIRECT(ADDRESS(ROW(D303),MATCH(D$167,$166:$166,0),1,1)&amp;":"&amp;ADDRESS(ROW(D303),COLUMN(D303)-1,1,1),TRUE))&gt;0,"",
                    IF(COUNTIF(INDIRECT(ADDRESS(ROW(D303),MATCH(D$167,$166:$166,0),1,1)&amp;":"&amp;ADDRESS(ROW(D303),COLUMN(D303)-1,1,1),TRUE),"OK")&gt;0,"OK","NOK")),
              IF(D$8&gt;=VLOOKUP($A303,'2.2'!$D:$O,5,FALSE),"OK","NOK")),
         "")</f>
        <v/>
      </c>
      <c r="E303" s="1156" t="str">
        <f ca="1">IF(intern2!F139&gt;0,
        IF(E$166="X",
              IF(COUNTBLANK(INDIRECT(ADDRESS(ROW(E303),MATCH(E$167,$166:$166,0),1,1)&amp;":"&amp;ADDRESS(ROW(E303),COLUMN(E303)-1,1,1),TRUE))&gt;0,"",
                    IF(COUNTIF(INDIRECT(ADDRESS(ROW(E303),MATCH(E$167,$166:$166,0),1,1)&amp;":"&amp;ADDRESS(ROW(E303),COLUMN(E303)-1,1,1),TRUE),"OK")&gt;0,"OK","NOK")),
              IF(E$8&gt;=VLOOKUP($A303,'2.2'!$D:$O,5,FALSE),"OK","NOK")),
         "")</f>
        <v/>
      </c>
      <c r="F303" s="1156" t="str">
        <f ca="1">IF(intern2!G139&gt;0,
        IF(F$166="X",
              IF(COUNTBLANK(INDIRECT(ADDRESS(ROW(F303),MATCH(F$167,$166:$166,0),1,1)&amp;":"&amp;ADDRESS(ROW(F303),COLUMN(F303)-1,1,1),TRUE))&gt;0,"",
                    IF(COUNTIF(INDIRECT(ADDRESS(ROW(F303),MATCH(F$167,$166:$166,0),1,1)&amp;":"&amp;ADDRESS(ROW(F303),COLUMN(F303)-1,1,1),TRUE),"OK")&gt;0,"OK","NOK")),
              IF(F$8&gt;=VLOOKUP($A303,'2.2'!$D:$O,5,FALSE),"OK","NOK")),
         "")</f>
        <v/>
      </c>
      <c r="G303" s="1156" t="str">
        <f ca="1">IF(intern2!H139&gt;0,
        IF(G$166="X",
              IF(COUNTBLANK(INDIRECT(ADDRESS(ROW(G303),MATCH(G$167,$166:$166,0),1,1)&amp;":"&amp;ADDRESS(ROW(G303),COLUMN(G303)-1,1,1),TRUE))&gt;0,"",
                    IF(COUNTIF(INDIRECT(ADDRESS(ROW(G303),MATCH(G$167,$166:$166,0),1,1)&amp;":"&amp;ADDRESS(ROW(G303),COLUMN(G303)-1,1,1),TRUE),"OK")&gt;0,"OK","NOK")),
              IF(G$8&gt;=VLOOKUP($A303,'2.2'!$D:$O,5,FALSE),"OK","NOK")),
         "")</f>
        <v/>
      </c>
      <c r="H303" s="1156" t="str">
        <f ca="1">IF(intern2!I139&gt;0,
        IF(H$166="X",
              IF(COUNTBLANK(INDIRECT(ADDRESS(ROW(H303),MATCH(H$167,$166:$166,0),1,1)&amp;":"&amp;ADDRESS(ROW(H303),COLUMN(H303)-1,1,1),TRUE))&gt;0,"",
                    IF(COUNTIF(INDIRECT(ADDRESS(ROW(H303),MATCH(H$167,$166:$166,0),1,1)&amp;":"&amp;ADDRESS(ROW(H303),COLUMN(H303)-1,1,1),TRUE),"OK")&gt;0,"OK","NOK")),
              IF(H$8&gt;=VLOOKUP($A303,'2.2'!$D:$O,5,FALSE),"OK","NOK")),
         "")</f>
        <v/>
      </c>
      <c r="I303" s="1269" t="str">
        <f ca="1">IF(intern2!J139&gt;0,
        IF(I$166="X",
              IF(COUNTBLANK(INDIRECT(ADDRESS(ROW(I303),MATCH(I$167,$166:$166,0),1,1)&amp;":"&amp;ADDRESS(ROW(I303),COLUMN(I303)-1,1,1),TRUE))&gt;0,"",
                    IF(COUNTIF(INDIRECT(ADDRESS(ROW(I303),MATCH(I$167,$166:$166,0),1,1)&amp;":"&amp;ADDRESS(ROW(I303),COLUMN(I303)-1,1,1),TRUE),"OK")&gt;0,"OK","NOK")),
              IF(I$8&gt;=VLOOKUP($A303,'2.2'!$D:$O,5,FALSE),"OK","NOK")),
         "")</f>
        <v/>
      </c>
      <c r="J303" s="1159" t="str">
        <f ca="1">IF(intern2!K139&gt;0,
        IF(J$166="X",
              IF(COUNTBLANK(INDIRECT(ADDRESS(ROW(J303),MATCH(J$167,$166:$166,0),1,1)&amp;":"&amp;ADDRESS(ROW(J303),COLUMN(J303)-1,1,1),TRUE))&gt;0,"",
                    IF(COUNTIF(INDIRECT(ADDRESS(ROW(J303),MATCH(J$167,$166:$166,0),1,1)&amp;":"&amp;ADDRESS(ROW(J303),COLUMN(J303)-1,1,1),TRUE),"OK")&gt;0,"OK","NOK")),
              IF(J$8&gt;=VLOOKUP($A303,'2.2'!$D:$O,5,FALSE),"OK","NOK")),
         "")</f>
        <v/>
      </c>
      <c r="K303" s="1156" t="str">
        <f ca="1">IF(intern2!L139&gt;0,
        IF(K$166="X",
              IF(COUNTBLANK(INDIRECT(ADDRESS(ROW(K303),MATCH(K$167,$166:$166,0),1,1)&amp;":"&amp;ADDRESS(ROW(K303),COLUMN(K303)-1,1,1),TRUE))&gt;0,"",
                    IF(COUNTIF(INDIRECT(ADDRESS(ROW(K303),MATCH(K$167,$166:$166,0),1,1)&amp;":"&amp;ADDRESS(ROW(K303),COLUMN(K303)-1,1,1),TRUE),"OK")&gt;0,"OK","NOK")),
              IF(K$8&gt;=VLOOKUP($A303,'2.2'!$D:$O,5,FALSE),"OK","NOK")),
         "")</f>
        <v/>
      </c>
      <c r="L303" s="1156" t="str">
        <f ca="1">IF(intern2!M139&gt;0,
        IF(L$166="X",
              IF(COUNTBLANK(INDIRECT(ADDRESS(ROW(L303),MATCH(L$167,$166:$166,0),1,1)&amp;":"&amp;ADDRESS(ROW(L303),COLUMN(L303)-1,1,1),TRUE))&gt;0,"",
                    IF(COUNTIF(INDIRECT(ADDRESS(ROW(L303),MATCH(L$167,$166:$166,0),1,1)&amp;":"&amp;ADDRESS(ROW(L303),COLUMN(L303)-1,1,1),TRUE),"OK")&gt;0,"OK","NOK")),
              IF(L$8&gt;=VLOOKUP($A303,'2.2'!$D:$O,5,FALSE),"OK","NOK")),
         "")</f>
        <v/>
      </c>
      <c r="M303" s="1156" t="str">
        <f ca="1">IF(intern2!N139&gt;0,
        IF(M$166="X",
              IF(COUNTBLANK(INDIRECT(ADDRESS(ROW(M303),MATCH(M$167,$166:$166,0),1,1)&amp;":"&amp;ADDRESS(ROW(M303),COLUMN(M303)-1,1,1),TRUE))&gt;0,"",
                    IF(COUNTIF(INDIRECT(ADDRESS(ROW(M303),MATCH(M$167,$166:$166,0),1,1)&amp;":"&amp;ADDRESS(ROW(M303),COLUMN(M303)-1,1,1),TRUE),"OK")&gt;0,"OK","NOK")),
              IF(M$8&gt;=VLOOKUP($A303,'2.2'!$D:$O,5,FALSE),"OK","NOK")),
         "")</f>
        <v/>
      </c>
      <c r="N303" s="1156" t="str">
        <f ca="1">IF(intern2!O139&gt;0,
        IF(N$166="X",
              IF(COUNTBLANK(INDIRECT(ADDRESS(ROW(N303),MATCH(N$167,$166:$166,0),1,1)&amp;":"&amp;ADDRESS(ROW(N303),COLUMN(N303)-1,1,1),TRUE))&gt;0,"",
                    IF(COUNTIF(INDIRECT(ADDRESS(ROW(N303),MATCH(N$167,$166:$166,0),1,1)&amp;":"&amp;ADDRESS(ROW(N303),COLUMN(N303)-1,1,1),TRUE),"OK")&gt;0,"OK","NOK")),
              IF(N$8&gt;=VLOOKUP($A303,'2.2'!$D:$O,5,FALSE),"OK","NOK")),
         "")</f>
        <v/>
      </c>
      <c r="O303" s="1156" t="str">
        <f ca="1">IF(intern2!P139&gt;0,
        IF(O$166="X",
              IF(COUNTBLANK(INDIRECT(ADDRESS(ROW(O303),MATCH(O$167,$166:$166,0),1,1)&amp;":"&amp;ADDRESS(ROW(O303),COLUMN(O303)-1,1,1),TRUE))&gt;0,"",
                    IF(COUNTIF(INDIRECT(ADDRESS(ROW(O303),MATCH(O$167,$166:$166,0),1,1)&amp;":"&amp;ADDRESS(ROW(O303),COLUMN(O303)-1,1,1),TRUE),"OK")&gt;0,"OK","NOK")),
              IF(O$8&gt;=VLOOKUP($A303,'2.2'!$D:$O,5,FALSE),"OK","NOK")),
         "")</f>
        <v/>
      </c>
      <c r="P303" s="1156" t="str">
        <f ca="1">IF(intern2!Q139&gt;0,
        IF(P$166="X",
              IF(COUNTBLANK(INDIRECT(ADDRESS(ROW(P303),MATCH(P$167,$166:$166,0),1,1)&amp;":"&amp;ADDRESS(ROW(P303),COLUMN(P303)-1,1,1),TRUE))&gt;0,"",
                    IF(COUNTIF(INDIRECT(ADDRESS(ROW(P303),MATCH(P$167,$166:$166,0),1,1)&amp;":"&amp;ADDRESS(ROW(P303),COLUMN(P303)-1,1,1),TRUE),"OK")&gt;0,"OK","NOK")),
              IF(P$8&gt;=VLOOKUP($A303,'2.2'!$D:$O,5,FALSE),"OK","NOK")),
         "")</f>
        <v/>
      </c>
      <c r="Q303" s="1156" t="str">
        <f ca="1">IF(intern2!R139&gt;0,
        IF(Q$166="X",
              IF(COUNTBLANK(INDIRECT(ADDRESS(ROW(Q303),MATCH(Q$167,$166:$166,0),1,1)&amp;":"&amp;ADDRESS(ROW(Q303),COLUMN(Q303)-1,1,1),TRUE))&gt;0,"",
                    IF(COUNTIF(INDIRECT(ADDRESS(ROW(Q303),MATCH(Q$167,$166:$166,0),1,1)&amp;":"&amp;ADDRESS(ROW(Q303),COLUMN(Q303)-1,1,1),TRUE),"OK")&gt;0,"OK","NOK")),
              IF(Q$8&gt;=VLOOKUP($A303,'2.2'!$D:$O,5,FALSE),"OK","NOK")),
         "")</f>
        <v/>
      </c>
      <c r="R303" s="1159" t="str">
        <f ca="1">IF(intern2!S139&gt;0,
        IF(R$166="X",
              IF(COUNTBLANK(INDIRECT(ADDRESS(ROW(R303),MATCH(R$167,$166:$166,0),1,1)&amp;":"&amp;ADDRESS(ROW(R303),COLUMN(R303)-1,1,1),TRUE))&gt;0,"",
                    IF(COUNTIF(INDIRECT(ADDRESS(ROW(R303),MATCH(R$167,$166:$166,0),1,1)&amp;":"&amp;ADDRESS(ROW(R303),COLUMN(R303)-1,1,1),TRUE),"OK")&gt;0,"OK","NOK")),
              IF(R$8&gt;=VLOOKUP($A303,'2.2'!$D:$O,5,FALSE),"OK","NOK")),
         "")</f>
        <v/>
      </c>
      <c r="S303" s="1159" t="str">
        <f ca="1">IF(intern2!T139&gt;0,
        IF(S$166="X",
              IF(COUNTBLANK(INDIRECT(ADDRESS(ROW(S303),MATCH(S$167,$166:$166,0),1,1)&amp;":"&amp;ADDRESS(ROW(S303),COLUMN(S303)-1,1,1),TRUE))&gt;0,"",
                    IF(COUNTIF(INDIRECT(ADDRESS(ROW(S303),MATCH(S$167,$166:$166,0),1,1)&amp;":"&amp;ADDRESS(ROW(S303),COLUMN(S303)-1,1,1),TRUE),"OK")&gt;0,"OK","NOK")),
              IF(S$8&gt;=VLOOKUP($A303,'2.2'!$D:$O,5,FALSE),"OK","NOK")),
         "")</f>
        <v/>
      </c>
      <c r="T303" s="1156" t="str">
        <f ca="1">IF(intern2!U139&gt;0,
        IF(T$166="X",
              IF(COUNTBLANK(INDIRECT(ADDRESS(ROW(T303),MATCH(T$167,$166:$166,0),1,1)&amp;":"&amp;ADDRESS(ROW(T303),COLUMN(T303)-1,1,1),TRUE))&gt;0,"",
                    IF(COUNTIF(INDIRECT(ADDRESS(ROW(T303),MATCH(T$167,$166:$166,0),1,1)&amp;":"&amp;ADDRESS(ROW(T303),COLUMN(T303)-1,1,1),TRUE),"OK")&gt;0,"OK","NOK")),
              IF(T$8&gt;=VLOOKUP($A303,'2.2'!$D:$O,5,FALSE),"OK","NOK")),
         "")</f>
        <v/>
      </c>
      <c r="U303" s="1156" t="str">
        <f ca="1">IF(intern2!V139&gt;0,
        IF(U$166="X",
              IF(COUNTBLANK(INDIRECT(ADDRESS(ROW(U303),MATCH(U$167,$166:$166,0),1,1)&amp;":"&amp;ADDRESS(ROW(U303),COLUMN(U303)-1,1,1),TRUE))&gt;0,"",
                    IF(COUNTIF(INDIRECT(ADDRESS(ROW(U303),MATCH(U$167,$166:$166,0),1,1)&amp;":"&amp;ADDRESS(ROW(U303),COLUMN(U303)-1,1,1),TRUE),"OK")&gt;0,"OK","NOK")),
              IF(U$8&gt;=VLOOKUP($A303,'2.2'!$D:$O,5,FALSE),"OK","NOK")),
         "")</f>
        <v/>
      </c>
      <c r="V303" s="1156" t="str">
        <f ca="1">IF(intern2!W139&gt;0,
        IF(V$166="X",
              IF(COUNTBLANK(INDIRECT(ADDRESS(ROW(V303),MATCH(V$167,$166:$166,0),1,1)&amp;":"&amp;ADDRESS(ROW(V303),COLUMN(V303)-1,1,1),TRUE))&gt;0,"",
                    IF(COUNTIF(INDIRECT(ADDRESS(ROW(V303),MATCH(V$167,$166:$166,0),1,1)&amp;":"&amp;ADDRESS(ROW(V303),COLUMN(V303)-1,1,1),TRUE),"OK")&gt;0,"OK","NOK")),
              IF(V$8&gt;=VLOOKUP($A303,'2.2'!$D:$O,5,FALSE),"OK","NOK")),
         "")</f>
        <v/>
      </c>
      <c r="W303" s="1156" t="str">
        <f ca="1">IF(intern2!X139&gt;0,
        IF(W$166="X",
              IF(COUNTBLANK(INDIRECT(ADDRESS(ROW(W303),MATCH(W$167,$166:$166,0),1,1)&amp;":"&amp;ADDRESS(ROW(W303),COLUMN(W303)-1,1,1),TRUE))&gt;0,"",
                    IF(COUNTIF(INDIRECT(ADDRESS(ROW(W303),MATCH(W$167,$166:$166,0),1,1)&amp;":"&amp;ADDRESS(ROW(W303),COLUMN(W303)-1,1,1),TRUE),"OK")&gt;0,"OK","NOK")),
              IF(W$8&gt;=VLOOKUP($A303,'2.2'!$D:$O,5,FALSE),"OK","NOK")),
         "")</f>
        <v/>
      </c>
      <c r="X303" s="1156" t="str">
        <f ca="1">IF(intern2!Y139&gt;0,
        IF(X$166="X",
              IF(COUNTBLANK(INDIRECT(ADDRESS(ROW(X303),MATCH(X$167,$166:$166,0),1,1)&amp;":"&amp;ADDRESS(ROW(X303),COLUMN(X303)-1,1,1),TRUE))&gt;0,"",
                    IF(COUNTIF(INDIRECT(ADDRESS(ROW(X303),MATCH(X$167,$166:$166,0),1,1)&amp;":"&amp;ADDRESS(ROW(X303),COLUMN(X303)-1,1,1),TRUE),"OK")&gt;0,"OK","NOK")),
              IF(X$8&gt;=VLOOKUP($A303,'2.2'!$D:$O,5,FALSE),"OK","NOK")),
         "")</f>
        <v/>
      </c>
      <c r="Y303" s="1170" t="str">
        <f ca="1">IF(intern2!Z139&gt;0,
        IF(Y$166="X",
              IF(COUNTBLANK(INDIRECT(ADDRESS(ROW(Y303),MATCH(Y$167,$166:$166,0),1,1)&amp;":"&amp;ADDRESS(ROW(Y303),COLUMN(Y303)-1,1,1),TRUE))&gt;0,"",
                    IF(COUNTIF(INDIRECT(ADDRESS(ROW(Y303),MATCH(Y$167,$166:$166,0),1,1)&amp;":"&amp;ADDRESS(ROW(Y303),COLUMN(Y303)-1,1,1),TRUE),"OK")&gt;0,"OK","NOK")),
              IF(Y$8&gt;=VLOOKUP($A303,'2.2'!$D:$O,5,FALSE),"OK","NOK")),
         "")</f>
        <v/>
      </c>
      <c r="Z303" s="1269" t="str">
        <f ca="1">IF(intern2!AA139&gt;0,
        IF(Z$166="X",
              IF(COUNTBLANK(INDIRECT(ADDRESS(ROW(Z303),MATCH(Z$167,$166:$166,0),1,1)&amp;":"&amp;ADDRESS(ROW(Z303),COLUMN(Z303)-1,1,1),TRUE))&gt;0,"",
                    IF(COUNTIF(INDIRECT(ADDRESS(ROW(Z303),MATCH(Z$167,$166:$166,0),1,1)&amp;":"&amp;ADDRESS(ROW(Z303),COLUMN(Z303)-1,1,1),TRUE),"OK")&gt;0,"OK","NOK")),
              IF(Z$8&gt;=VLOOKUP($A303,'2.2'!$D:$O,5,FALSE),"OK","NOK")),
         "")</f>
        <v/>
      </c>
      <c r="AA303" s="1156" t="str">
        <f ca="1">IF(intern2!AB139&gt;0,
        IF(AA$166="X",
              IF(COUNTBLANK(INDIRECT(ADDRESS(ROW(AA303),MATCH(AA$167,$166:$166,0),1,1)&amp;":"&amp;ADDRESS(ROW(AA303),COLUMN(AA303)-1,1,1),TRUE))&gt;0,"",
                    IF(COUNTIF(INDIRECT(ADDRESS(ROW(AA303),MATCH(AA$167,$166:$166,0),1,1)&amp;":"&amp;ADDRESS(ROW(AA303),COLUMN(AA303)-1,1,1),TRUE),"OK")&gt;0,"OK","NOK")),
              IF(AA$8&gt;=VLOOKUP($A303,'2.2'!$D:$O,5,FALSE),"OK","NOK")),
         "")</f>
        <v/>
      </c>
      <c r="AB303" s="1156" t="str">
        <f ca="1">IF(intern2!AC139&gt;0,
        IF(AB$166="X",
              IF(COUNTBLANK(INDIRECT(ADDRESS(ROW(AB303),MATCH(AB$167,$166:$166,0),1,1)&amp;":"&amp;ADDRESS(ROW(AB303),COLUMN(AB303)-1,1,1),TRUE))&gt;0,"",
                    IF(COUNTIF(INDIRECT(ADDRESS(ROW(AB303),MATCH(AB$167,$166:$166,0),1,1)&amp;":"&amp;ADDRESS(ROW(AB303),COLUMN(AB303)-1,1,1),TRUE),"OK")&gt;0,"OK","NOK")),
              IF(AB$8&gt;=VLOOKUP($A303,'2.2'!$D:$O,5,FALSE),"OK","NOK")),
         "")</f>
        <v/>
      </c>
      <c r="AC303" s="1156" t="str">
        <f ca="1">IF(intern2!AD139&gt;0,
        IF(AC$166="X",
              IF(COUNTBLANK(INDIRECT(ADDRESS(ROW(AC303),MATCH(AC$167,$166:$166,0),1,1)&amp;":"&amp;ADDRESS(ROW(AC303),COLUMN(AC303)-1,1,1),TRUE))&gt;0,"",
                    IF(COUNTIF(INDIRECT(ADDRESS(ROW(AC303),MATCH(AC$167,$166:$166,0),1,1)&amp;":"&amp;ADDRESS(ROW(AC303),COLUMN(AC303)-1,1,1),TRUE),"OK")&gt;0,"OK","NOK")),
              IF(AC$8&gt;=VLOOKUP($A303,'2.2'!$D:$O,5,FALSE),"OK","NOK")),
         "")</f>
        <v/>
      </c>
      <c r="AD303" s="1156" t="str">
        <f ca="1">IF(intern2!AE139&gt;0,
        IF(AD$166="X",
              IF(COUNTBLANK(INDIRECT(ADDRESS(ROW(AD303),MATCH(AD$167,$166:$166,0),1,1)&amp;":"&amp;ADDRESS(ROW(AD303),COLUMN(AD303)-1,1,1),TRUE))&gt;0,"",
                    IF(COUNTIF(INDIRECT(ADDRESS(ROW(AD303),MATCH(AD$167,$166:$166,0),1,1)&amp;":"&amp;ADDRESS(ROW(AD303),COLUMN(AD303)-1,1,1),TRUE),"OK")&gt;0,"OK","NOK")),
              IF(AD$8&gt;=VLOOKUP($A303,'2.2'!$D:$O,5,FALSE),"OK","NOK")),
         "")</f>
        <v/>
      </c>
      <c r="AE303" s="1160" t="str">
        <f ca="1">IF(intern2!AF139&gt;0,
        IF(AE$166="X",
              IF(COUNTBLANK(INDIRECT(ADDRESS(ROW(AE303),MATCH(AE$167,$166:$166,0),1,1)&amp;":"&amp;ADDRESS(ROW(AE303),COLUMN(AE303)-1,1,1),TRUE))&gt;0,"",
                    IF(COUNTIF(INDIRECT(ADDRESS(ROW(AE303),MATCH(AE$167,$166:$166,0),1,1)&amp;":"&amp;ADDRESS(ROW(AE303),COLUMN(AE303)-1,1,1),TRUE),"OK")&gt;0,"OK","NOK")),
              IF(AE$8&gt;=VLOOKUP($A303,'2.2'!$D:$O,5,FALSE),"OK","NOK")),
         "")</f>
        <v/>
      </c>
      <c r="AF303" s="1269" t="str">
        <f ca="1">IF(intern2!AG139&gt;0,
        IF(AF$166="X",
              IF(COUNTBLANK(INDIRECT(ADDRESS(ROW(AF303),MATCH(AF$167,$166:$166,0),1,1)&amp;":"&amp;ADDRESS(ROW(AF303),COLUMN(AF303)-1,1,1),TRUE))&gt;0,"",
                    IF(COUNTIF(INDIRECT(ADDRESS(ROW(AF303),MATCH(AF$167,$166:$166,0),1,1)&amp;":"&amp;ADDRESS(ROW(AF303),COLUMN(AF303)-1,1,1),TRUE),"OK")&gt;0,"OK","NOK")),
              IF(AF$8&gt;=VLOOKUP($A303,'2.2'!$D:$O,5,FALSE),"OK","NOK")),
         "")</f>
        <v/>
      </c>
      <c r="AG303" s="1160" t="str">
        <f ca="1">IF(intern2!AH139&gt;0,
        IF(AG$166="X",
              IF(COUNTBLANK(INDIRECT(ADDRESS(ROW(AG303),MATCH(AG$167,$166:$166,0),1,1)&amp;":"&amp;ADDRESS(ROW(AG303),COLUMN(AG303)-1,1,1),TRUE))&gt;0,"",
                    IF(COUNTIF(INDIRECT(ADDRESS(ROW(AG303),MATCH(AG$167,$166:$166,0),1,1)&amp;":"&amp;ADDRESS(ROW(AG303),COLUMN(AG303)-1,1,1),TRUE),"OK")&gt;0,"OK","NOK")),
              IF(AG$8&gt;=VLOOKUP($A303,'2.2'!$D:$O,5,FALSE),"OK","NOK")),
         "")</f>
        <v/>
      </c>
      <c r="AH303" s="1160" t="str">
        <f ca="1">IF(intern2!AI139&gt;0,
        IF(AH$166="X",
              IF(COUNTBLANK(INDIRECT(ADDRESS(ROW(AH303),MATCH(AH$167,$166:$166,0),1,1)&amp;":"&amp;ADDRESS(ROW(AH303),COLUMN(AH303)-1,1,1),TRUE))&gt;0,"",
                    IF(COUNTIF(INDIRECT(ADDRESS(ROW(AH303),MATCH(AH$167,$166:$166,0),1,1)&amp;":"&amp;ADDRESS(ROW(AH303),COLUMN(AH303)-1,1,1),TRUE),"OK")&gt;0,"OK","NOK")),
              IF(AH$8&gt;=VLOOKUP($A303,'2.2'!$D:$O,5,FALSE),"OK","NOK")),
         "")</f>
        <v/>
      </c>
      <c r="AI303" s="1156" t="str">
        <f ca="1">IF(intern2!AJ139&gt;0,
        IF(AI$166="X",
              IF(COUNTBLANK(INDIRECT(ADDRESS(ROW(AI303),MATCH(AI$167,$166:$166,0),1,1)&amp;":"&amp;ADDRESS(ROW(AI303),COLUMN(AI303)-1,1,1),TRUE))&gt;0,"",
                    IF(COUNTIF(INDIRECT(ADDRESS(ROW(AI303),MATCH(AI$167,$166:$166,0),1,1)&amp;":"&amp;ADDRESS(ROW(AI303),COLUMN(AI303)-1,1,1),TRUE),"OK")&gt;0,"OK","NOK")),
              IF(AI$8&gt;=VLOOKUP($A303,'2.2'!$D:$O,5,FALSE),"OK","NOK")),
         "")</f>
        <v/>
      </c>
      <c r="AJ303" s="1156" t="str">
        <f ca="1">IF(intern2!AK139&gt;0,
        IF(AJ$166="X",
              IF(COUNTBLANK(INDIRECT(ADDRESS(ROW(AJ303),MATCH(AJ$167,$166:$166,0),1,1)&amp;":"&amp;ADDRESS(ROW(AJ303),COLUMN(AJ303)-1,1,1),TRUE))&gt;0,"",
                    IF(COUNTIF(INDIRECT(ADDRESS(ROW(AJ303),MATCH(AJ$167,$166:$166,0),1,1)&amp;":"&amp;ADDRESS(ROW(AJ303),COLUMN(AJ303)-1,1,1),TRUE),"OK")&gt;0,"OK","NOK")),
              IF(AJ$8&gt;=VLOOKUP($A303,'2.2'!$D:$O,5,FALSE),"OK","NOK")),
         "")</f>
        <v/>
      </c>
      <c r="AK303" s="1156" t="str">
        <f ca="1">IF(intern2!AL139&gt;0,
        IF(AK$166="X",
              IF(COUNTBLANK(INDIRECT(ADDRESS(ROW(AK303),MATCH(AK$167,$166:$166,0),1,1)&amp;":"&amp;ADDRESS(ROW(AK303),COLUMN(AK303)-1,1,1),TRUE))&gt;0,"",
                    IF(COUNTIF(INDIRECT(ADDRESS(ROW(AK303),MATCH(AK$167,$166:$166,0),1,1)&amp;":"&amp;ADDRESS(ROW(AK303),COLUMN(AK303)-1,1,1),TRUE),"OK")&gt;0,"OK","NOK")),
              IF(AK$8&gt;=VLOOKUP($A303,'2.2'!$D:$O,5,FALSE),"OK","NOK")),
         "")</f>
        <v/>
      </c>
      <c r="AL303" s="1156" t="str">
        <f ca="1">IF(intern2!AM139&gt;0,
        IF(AL$166="X",
              IF(COUNTBLANK(INDIRECT(ADDRESS(ROW(AL303),MATCH(AL$167,$166:$166,0),1,1)&amp;":"&amp;ADDRESS(ROW(AL303),COLUMN(AL303)-1,1,1),TRUE))&gt;0,"",
                    IF(COUNTIF(INDIRECT(ADDRESS(ROW(AL303),MATCH(AL$167,$166:$166,0),1,1)&amp;":"&amp;ADDRESS(ROW(AL303),COLUMN(AL303)-1,1,1),TRUE),"OK")&gt;0,"OK","NOK")),
              IF(AL$8&gt;=VLOOKUP($A303,'2.2'!$D:$O,5,FALSE),"OK","NOK")),
         "")</f>
        <v/>
      </c>
      <c r="AM303" s="1269" t="str">
        <f ca="1">IF(intern2!AN139&gt;0,
        IF(AM$166="X",
              IF(COUNTBLANK(INDIRECT(ADDRESS(ROW(AM303),MATCH(AM$167,$166:$166,0),1,1)&amp;":"&amp;ADDRESS(ROW(AM303),COLUMN(AM303)-1,1,1),TRUE))&gt;0,"",
                    IF(COUNTIF(INDIRECT(ADDRESS(ROW(AM303),MATCH(AM$167,$166:$166,0),1,1)&amp;":"&amp;ADDRESS(ROW(AM303),COLUMN(AM303)-1,1,1),TRUE),"OK")&gt;0,"OK","NOK")),
              IF(AM$8&gt;=VLOOKUP($A303,'2.2'!$D:$O,5,FALSE),"OK","NOK")),
         "")</f>
        <v/>
      </c>
      <c r="AN303" s="1170" t="str">
        <f ca="1">IF(intern2!AO139&gt;0,
        IF(AN$166="X",
              IF(COUNTBLANK(INDIRECT(ADDRESS(ROW(AN303),MATCH(AN$167,$166:$166,0),1,1)&amp;":"&amp;ADDRESS(ROW(AN303),COLUMN(AN303)-1,1,1),TRUE))&gt;0,"",
                    IF(COUNTIF(INDIRECT(ADDRESS(ROW(AN303),MATCH(AN$167,$166:$166,0),1,1)&amp;":"&amp;ADDRESS(ROW(AN303),COLUMN(AN303)-1,1,1),TRUE),"OK")&gt;0,"OK","NOK")),
              IF(AN$8&gt;=VLOOKUP($A303,'2.2'!$D:$O,5,FALSE),"OK","NOK")),
         "")</f>
        <v/>
      </c>
      <c r="AO303" s="1156" t="str">
        <f ca="1">IF(intern2!AP139&gt;0,
        IF(AO$166="X",
              IF(COUNTBLANK(INDIRECT(ADDRESS(ROW(AO303),MATCH(AO$167,$166:$166,0),1,1)&amp;":"&amp;ADDRESS(ROW(AO303),COLUMN(AO303)-1,1,1),TRUE))&gt;0,"",
                    IF(COUNTIF(INDIRECT(ADDRESS(ROW(AO303),MATCH(AO$167,$166:$166,0),1,1)&amp;":"&amp;ADDRESS(ROW(AO303),COLUMN(AO303)-1,1,1),TRUE),"OK")&gt;0,"OK","NOK")),
              IF(AO$8&gt;=VLOOKUP($A303,'2.2'!$D:$O,5,FALSE),"OK","NOK")),
         "")</f>
        <v/>
      </c>
      <c r="AP303" s="1156" t="str">
        <f ca="1">IF(intern2!AQ139&gt;0,
        IF(AP$166="X",
              IF(COUNTBLANK(INDIRECT(ADDRESS(ROW(AP303),MATCH(AP$167,$166:$166,0),1,1)&amp;":"&amp;ADDRESS(ROW(AP303),COLUMN(AP303)-1,1,1),TRUE))&gt;0,"",
                    IF(COUNTIF(INDIRECT(ADDRESS(ROW(AP303),MATCH(AP$167,$166:$166,0),1,1)&amp;":"&amp;ADDRESS(ROW(AP303),COLUMN(AP303)-1,1,1),TRUE),"OK")&gt;0,"OK","NOK")),
              IF(AP$8&gt;=VLOOKUP($A303,'2.2'!$D:$O,5,FALSE),"OK","NOK")),
         "")</f>
        <v/>
      </c>
      <c r="AQ303" s="1269" t="str">
        <f ca="1">IF(intern2!AR139&gt;0,
        IF(AQ$166="X",
              IF(COUNTBLANK(INDIRECT(ADDRESS(ROW(AQ303),MATCH(AQ$167,$166:$166,0),1,1)&amp;":"&amp;ADDRESS(ROW(AQ303),COLUMN(AQ303)-1,1,1),TRUE))&gt;0,"",
                    IF(COUNTIF(INDIRECT(ADDRESS(ROW(AQ303),MATCH(AQ$167,$166:$166,0),1,1)&amp;":"&amp;ADDRESS(ROW(AQ303),COLUMN(AQ303)-1,1,1),TRUE),"OK")&gt;0,"OK","NOK")),
              IF(AQ$8&gt;=VLOOKUP($A303,'2.2'!$D:$O,5,FALSE),"OK","NOK")),
         "")</f>
        <v/>
      </c>
      <c r="AR303" s="1156" t="str">
        <f ca="1">IF(intern2!AS139&gt;0,
        IF(AR$166="X",
              IF(COUNTBLANK(INDIRECT(ADDRESS(ROW(AR303),MATCH(AR$167,$166:$166,0),1,1)&amp;":"&amp;ADDRESS(ROW(AR303),COLUMN(AR303)-1,1,1),TRUE))&gt;0,"",
                    IF(COUNTIF(INDIRECT(ADDRESS(ROW(AR303),MATCH(AR$167,$166:$166,0),1,1)&amp;":"&amp;ADDRESS(ROW(AR303),COLUMN(AR303)-1,1,1),TRUE),"OK")&gt;0,"OK","NOK")),
              IF(AR$8&gt;=VLOOKUP($A303,'2.2'!$D:$O,5,FALSE),"OK","NOK")),
         "")</f>
        <v/>
      </c>
      <c r="AS303" s="1156" t="str">
        <f ca="1">IF(intern2!AT139&gt;0,
        IF(AS$166="X",
              IF(COUNTBLANK(INDIRECT(ADDRESS(ROW(AS303),MATCH(AS$167,$166:$166,0),1,1)&amp;":"&amp;ADDRESS(ROW(AS303),COLUMN(AS303)-1,1,1),TRUE))&gt;0,"",
                    IF(COUNTIF(INDIRECT(ADDRESS(ROW(AS303),MATCH(AS$167,$166:$166,0),1,1)&amp;":"&amp;ADDRESS(ROW(AS303),COLUMN(AS303)-1,1,1),TRUE),"OK")&gt;0,"OK","NOK")),
              IF(AS$8&gt;=VLOOKUP($A303,'2.2'!$D:$O,5,FALSE),"OK","NOK")),
         "")</f>
        <v>OK</v>
      </c>
      <c r="AT303" s="1269" t="str">
        <f ca="1">IF(intern2!AU139&gt;0,
        IF(AT$166="X",
              IF(COUNTBLANK(INDIRECT(ADDRESS(ROW(AT303),MATCH(AT$167,$166:$166,0),1,1)&amp;":"&amp;ADDRESS(ROW(AT303),COLUMN(AT303)-1,1,1),TRUE))&gt;0,"",
                    IF(COUNTIF(INDIRECT(ADDRESS(ROW(AT303),MATCH(AT$167,$166:$166,0),1,1)&amp;":"&amp;ADDRESS(ROW(AT303),COLUMN(AT303)-1,1,1),TRUE),"OK")&gt;0,"OK","NOK")),
              IF(AT$8&gt;=VLOOKUP($A303,'2.2'!$D:$O,5,FALSE),"OK","NOK")),
         "")</f>
        <v/>
      </c>
      <c r="AU303" s="1156" t="str">
        <f ca="1">IF(intern2!AV139&gt;0,
        IF(AU$166="X",
              IF(COUNTBLANK(INDIRECT(ADDRESS(ROW(AU303),MATCH(AU$167,$166:$166,0),1,1)&amp;":"&amp;ADDRESS(ROW(AU303),COLUMN(AU303)-1,1,1),TRUE))&gt;0,"",
                    IF(COUNTIF(INDIRECT(ADDRESS(ROW(AU303),MATCH(AU$167,$166:$166,0),1,1)&amp;":"&amp;ADDRESS(ROW(AU303),COLUMN(AU303)-1,1,1),TRUE),"OK")&gt;0,"OK","NOK")),
              IF(AU$8&gt;=VLOOKUP($A303,'2.2'!$D:$O,5,FALSE),"OK","NOK")),
         "")</f>
        <v/>
      </c>
      <c r="AV303" s="1156" t="str">
        <f ca="1">IF(intern2!AW139&gt;0,
        IF(AV$166="X",
              IF(COUNTBLANK(INDIRECT(ADDRESS(ROW(AV303),MATCH(AV$167,$166:$166,0),1,1)&amp;":"&amp;ADDRESS(ROW(AV303),COLUMN(AV303)-1,1,1),TRUE))&gt;0,"",
                    IF(COUNTIF(INDIRECT(ADDRESS(ROW(AV303),MATCH(AV$167,$166:$166,0),1,1)&amp;":"&amp;ADDRESS(ROW(AV303),COLUMN(AV303)-1,1,1),TRUE),"OK")&gt;0,"OK","NOK")),
              IF(AV$8&gt;=VLOOKUP($A303,'2.2'!$D:$O,5,FALSE),"OK","NOK")),
         "")</f>
        <v/>
      </c>
      <c r="AW303" s="1156" t="str">
        <f ca="1">IF(intern2!AX139&gt;0,
        IF(AW$166="X",
              IF(COUNTBLANK(INDIRECT(ADDRESS(ROW(AW303),MATCH(AW$167,$166:$166,0),1,1)&amp;":"&amp;ADDRESS(ROW(AW303),COLUMN(AW303)-1,1,1),TRUE))&gt;0,"",
                    IF(COUNTIF(INDIRECT(ADDRESS(ROW(AW303),MATCH(AW$167,$166:$166,0),1,1)&amp;":"&amp;ADDRESS(ROW(AW303),COLUMN(AW303)-1,1,1),TRUE),"OK")&gt;0,"OK","NOK")),
              IF(AW$8&gt;=VLOOKUP($A303,'2.2'!$D:$O,5,FALSE),"OK","NOK")),
         "")</f>
        <v/>
      </c>
      <c r="AX303" s="1156" t="str">
        <f ca="1">IF(intern2!AY139&gt;0,
        IF(AX$166="X",
              IF(COUNTBLANK(INDIRECT(ADDRESS(ROW(AX303),MATCH(AX$167,$166:$166,0),1,1)&amp;":"&amp;ADDRESS(ROW(AX303),COLUMN(AX303)-1,1,1),TRUE))&gt;0,"",
                    IF(COUNTIF(INDIRECT(ADDRESS(ROW(AX303),MATCH(AX$167,$166:$166,0),1,1)&amp;":"&amp;ADDRESS(ROW(AX303),COLUMN(AX303)-1,1,1),TRUE),"OK")&gt;0,"OK","NOK")),
              IF(AX$8&gt;=VLOOKUP($A303,'2.2'!$D:$O,5,FALSE),"OK","NOK")),
         "")</f>
        <v/>
      </c>
      <c r="AY303" s="1156" t="str">
        <f ca="1">IF(intern2!AZ139&gt;0,
        IF(AY$166="X",
              IF(COUNTBLANK(INDIRECT(ADDRESS(ROW(AY303),MATCH(AY$167,$166:$166,0),1,1)&amp;":"&amp;ADDRESS(ROW(AY303),COLUMN(AY303)-1,1,1),TRUE))&gt;0,"",
                    IF(COUNTIF(INDIRECT(ADDRESS(ROW(AY303),MATCH(AY$167,$166:$166,0),1,1)&amp;":"&amp;ADDRESS(ROW(AY303),COLUMN(AY303)-1,1,1),TRUE),"OK")&gt;0,"OK","NOK")),
              IF(AY$8&gt;=VLOOKUP($A303,'2.2'!$D:$O,5,FALSE),"OK","NOK")),
         "")</f>
        <v/>
      </c>
      <c r="AZ303" s="1269" t="str">
        <f ca="1">IF(intern2!BA139&gt;0,
        IF(AZ$166="X",
              IF(COUNTBLANK(INDIRECT(ADDRESS(ROW(AZ303),MATCH(AZ$167,$166:$166,0),1,1)&amp;":"&amp;ADDRESS(ROW(AZ303),COLUMN(AZ303)-1,1,1),TRUE))&gt;0,"",
                    IF(COUNTIF(INDIRECT(ADDRESS(ROW(AZ303),MATCH(AZ$167,$166:$166,0),1,1)&amp;":"&amp;ADDRESS(ROW(AZ303),COLUMN(AZ303)-1,1,1),TRUE),"OK")&gt;0,"OK","NOK")),
              IF(AZ$8&gt;=VLOOKUP($A303,'2.2'!$D:$O,5,FALSE),"OK","NOK")),
         "")</f>
        <v/>
      </c>
      <c r="BA303" s="1156" t="str">
        <f ca="1">IF(intern2!BB139&gt;0,
        IF(BA$166="X",
              IF(COUNTBLANK(INDIRECT(ADDRESS(ROW(BA303),MATCH(BA$167,$166:$166,0),1,1)&amp;":"&amp;ADDRESS(ROW(BA303),COLUMN(BA303)-1,1,1),TRUE))&gt;0,"",
                    IF(COUNTIF(INDIRECT(ADDRESS(ROW(BA303),MATCH(BA$167,$166:$166,0),1,1)&amp;":"&amp;ADDRESS(ROW(BA303),COLUMN(BA303)-1,1,1),TRUE),"OK")&gt;0,"OK","NOK")),
              IF(BA$8&gt;=VLOOKUP($A303,'2.2'!$D:$O,5,FALSE),"OK","NOK")),
         "")</f>
        <v/>
      </c>
      <c r="BB303" s="1156" t="str">
        <f ca="1">IF(intern2!BC139&gt;0,
        IF(BB$166="X",
              IF(COUNTBLANK(INDIRECT(ADDRESS(ROW(BB303),MATCH(BB$167,$166:$166,0),1,1)&amp;":"&amp;ADDRESS(ROW(BB303),COLUMN(BB303)-1,1,1),TRUE))&gt;0,"",
                    IF(COUNTIF(INDIRECT(ADDRESS(ROW(BB303),MATCH(BB$167,$166:$166,0),1,1)&amp;":"&amp;ADDRESS(ROW(BB303),COLUMN(BB303)-1,1,1),TRUE),"OK")&gt;0,"OK","NOK")),
              IF(BB$8&gt;=VLOOKUP($A303,'2.2'!$D:$O,5,FALSE),"OK","NOK")),
         "")</f>
        <v/>
      </c>
      <c r="BC303" s="1156" t="str">
        <f ca="1">IF(intern2!BD139&gt;0,
        IF(BC$166="X",
              IF(COUNTBLANK(INDIRECT(ADDRESS(ROW(BC303),MATCH(BC$167,$166:$166,0),1,1)&amp;":"&amp;ADDRESS(ROW(BC303),COLUMN(BC303)-1,1,1),TRUE))&gt;0,"",
                    IF(COUNTIF(INDIRECT(ADDRESS(ROW(BC303),MATCH(BC$167,$166:$166,0),1,1)&amp;":"&amp;ADDRESS(ROW(BC303),COLUMN(BC303)-1,1,1),TRUE),"OK")&gt;0,"OK","NOK")),
              IF(BC$8&gt;=VLOOKUP($A303,'2.2'!$D:$O,5,FALSE),"OK","NOK")),
         "")</f>
        <v/>
      </c>
      <c r="BD303" s="1156" t="str">
        <f ca="1">IF(intern2!BE139&gt;0,
        IF(BD$166="X",
              IF(COUNTBLANK(INDIRECT(ADDRESS(ROW(BD303),MATCH(BD$167,$166:$166,0),1,1)&amp;":"&amp;ADDRESS(ROW(BD303),COLUMN(BD303)-1,1,1),TRUE))&gt;0,"",
                    IF(COUNTIF(INDIRECT(ADDRESS(ROW(BD303),MATCH(BD$167,$166:$166,0),1,1)&amp;":"&amp;ADDRESS(ROW(BD303),COLUMN(BD303)-1,1,1),TRUE),"OK")&gt;0,"OK","NOK")),
              IF(BD$8&gt;=VLOOKUP($A303,'2.2'!$D:$O,5,FALSE),"OK","NOK")),
         "")</f>
        <v/>
      </c>
      <c r="BE303" s="1156" t="str">
        <f ca="1">IF(intern2!BF139&gt;0,
        IF(BE$166="X",
              IF(COUNTBLANK(INDIRECT(ADDRESS(ROW(BE303),MATCH(BE$167,$166:$166,0),1,1)&amp;":"&amp;ADDRESS(ROW(BE303),COLUMN(BE303)-1,1,1),TRUE))&gt;0,"",
                    IF(COUNTIF(INDIRECT(ADDRESS(ROW(BE303),MATCH(BE$167,$166:$166,0),1,1)&amp;":"&amp;ADDRESS(ROW(BE303),COLUMN(BE303)-1,1,1),TRUE),"OK")&gt;0,"OK","NOK")),
              IF(BE$8&gt;=VLOOKUP($A303,'2.2'!$D:$O,5,FALSE),"OK","NOK")),
         "")</f>
        <v/>
      </c>
      <c r="BF303" s="1170" t="str">
        <f ca="1">IF(intern2!BG139&gt;0,
        IF(BF$166="X",
              IF(COUNTBLANK(INDIRECT(ADDRESS(ROW(BF303),MATCH(BF$167,$166:$166,0),1,1)&amp;":"&amp;ADDRESS(ROW(BF303),COLUMN(BF303)-1,1,1),TRUE))&gt;0,"",
                    IF(COUNTIF(INDIRECT(ADDRESS(ROW(BF303),MATCH(BF$167,$166:$166,0),1,1)&amp;":"&amp;ADDRESS(ROW(BF303),COLUMN(BF303)-1,1,1),TRUE),"OK")&gt;0,"OK","NOK")),
              IF(BF$8&gt;=VLOOKUP($A303,'2.2'!$D:$O,5,FALSE),"OK","NOK")),
         "")</f>
        <v/>
      </c>
      <c r="BG303" s="1269" t="str">
        <f ca="1">IF(intern2!BH139&gt;0,
        IF(BG$166="X",
              IF(COUNTBLANK(INDIRECT(ADDRESS(ROW(BG303),MATCH(BG$167,$166:$166,0),1,1)&amp;":"&amp;ADDRESS(ROW(BG303),COLUMN(BG303)-1,1,1),TRUE))&gt;0,"",
                    IF(COUNTIF(INDIRECT(ADDRESS(ROW(BG303),MATCH(BG$167,$166:$166,0),1,1)&amp;":"&amp;ADDRESS(ROW(BG303),COLUMN(BG303)-1,1,1),TRUE),"OK")&gt;0,"OK","NOK")),
              IF(BG$8&gt;=VLOOKUP($A303,'2.2'!$D:$O,5,FALSE),"OK","NOK")),
         "")</f>
        <v/>
      </c>
      <c r="BH303" s="1176" t="str">
        <f t="shared" ca="1" si="142"/>
        <v>OK</v>
      </c>
      <c r="BI303" s="1176"/>
    </row>
    <row r="304" spans="1:61" x14ac:dyDescent="0.25">
      <c r="A304" s="716" t="str">
        <f t="shared" ref="A304:B304" si="149">+A144</f>
        <v>ONK1</v>
      </c>
      <c r="B304" s="1180" t="str">
        <f t="shared" si="149"/>
        <v>Oncologia</v>
      </c>
      <c r="C304" s="1156" t="str">
        <f ca="1">IF(intern2!D140&gt;0,
        IF(C$166="X",
              IF(COUNTBLANK(INDIRECT(ADDRESS(ROW(C304),MATCH(C$167,$166:$166,0),1,1)&amp;":"&amp;ADDRESS(ROW(C304),COLUMN(C304)-1,1,1),TRUE))&gt;0,"",
                    IF(COUNTIF(INDIRECT(ADDRESS(ROW(C304),MATCH(C$167,$166:$166,0),1,1)&amp;":"&amp;ADDRESS(ROW(C304),COLUMN(C304)-1,1,1),TRUE),"OK")&gt;0,"OK","NOK")),
              IF(C$8&gt;=VLOOKUP($A304,'2.2'!$D:$O,5,FALSE),"OK","NOK")),
         "")</f>
        <v/>
      </c>
      <c r="D304" s="1156" t="str">
        <f ca="1">IF(intern2!E140&gt;0,
        IF(D$166="X",
              IF(COUNTBLANK(INDIRECT(ADDRESS(ROW(D304),MATCH(D$167,$166:$166,0),1,1)&amp;":"&amp;ADDRESS(ROW(D304),COLUMN(D304)-1,1,1),TRUE))&gt;0,"",
                    IF(COUNTIF(INDIRECT(ADDRESS(ROW(D304),MATCH(D$167,$166:$166,0),1,1)&amp;":"&amp;ADDRESS(ROW(D304),COLUMN(D304)-1,1,1),TRUE),"OK")&gt;0,"OK","NOK")),
              IF(D$8&gt;=VLOOKUP($A304,'2.2'!$D:$O,5,FALSE),"OK","NOK")),
         "")</f>
        <v/>
      </c>
      <c r="E304" s="1156" t="str">
        <f ca="1">IF(intern2!F140&gt;0,
        IF(E$166="X",
              IF(COUNTBLANK(INDIRECT(ADDRESS(ROW(E304),MATCH(E$167,$166:$166,0),1,1)&amp;":"&amp;ADDRESS(ROW(E304),COLUMN(E304)-1,1,1),TRUE))&gt;0,"",
                    IF(COUNTIF(INDIRECT(ADDRESS(ROW(E304),MATCH(E$167,$166:$166,0),1,1)&amp;":"&amp;ADDRESS(ROW(E304),COLUMN(E304)-1,1,1),TRUE),"OK")&gt;0,"OK","NOK")),
              IF(E$8&gt;=VLOOKUP($A304,'2.2'!$D:$O,5,FALSE),"OK","NOK")),
         "")</f>
        <v/>
      </c>
      <c r="F304" s="1156" t="str">
        <f ca="1">IF(intern2!G140&gt;0,
        IF(F$166="X",
              IF(COUNTBLANK(INDIRECT(ADDRESS(ROW(F304),MATCH(F$167,$166:$166,0),1,1)&amp;":"&amp;ADDRESS(ROW(F304),COLUMN(F304)-1,1,1),TRUE))&gt;0,"",
                    IF(COUNTIF(INDIRECT(ADDRESS(ROW(F304),MATCH(F$167,$166:$166,0),1,1)&amp;":"&amp;ADDRESS(ROW(F304),COLUMN(F304)-1,1,1),TRUE),"OK")&gt;0,"OK","NOK")),
              IF(F$8&gt;=VLOOKUP($A304,'2.2'!$D:$O,5,FALSE),"OK","NOK")),
         "")</f>
        <v/>
      </c>
      <c r="G304" s="1156" t="str">
        <f ca="1">IF(intern2!H140&gt;0,
        IF(G$166="X",
              IF(COUNTBLANK(INDIRECT(ADDRESS(ROW(G304),MATCH(G$167,$166:$166,0),1,1)&amp;":"&amp;ADDRESS(ROW(G304),COLUMN(G304)-1,1,1),TRUE))&gt;0,"",
                    IF(COUNTIF(INDIRECT(ADDRESS(ROW(G304),MATCH(G$167,$166:$166,0),1,1)&amp;":"&amp;ADDRESS(ROW(G304),COLUMN(G304)-1,1,1),TRUE),"OK")&gt;0,"OK","NOK")),
              IF(G$8&gt;=VLOOKUP($A304,'2.2'!$D:$O,5,FALSE),"OK","NOK")),
         "")</f>
        <v/>
      </c>
      <c r="H304" s="1156" t="str">
        <f ca="1">IF(intern2!I140&gt;0,
        IF(H$166="X",
              IF(COUNTBLANK(INDIRECT(ADDRESS(ROW(H304),MATCH(H$167,$166:$166,0),1,1)&amp;":"&amp;ADDRESS(ROW(H304),COLUMN(H304)-1,1,1),TRUE))&gt;0,"",
                    IF(COUNTIF(INDIRECT(ADDRESS(ROW(H304),MATCH(H$167,$166:$166,0),1,1)&amp;":"&amp;ADDRESS(ROW(H304),COLUMN(H304)-1,1,1),TRUE),"OK")&gt;0,"OK","NOK")),
              IF(H$8&gt;=VLOOKUP($A304,'2.2'!$D:$O,5,FALSE),"OK","NOK")),
         "")</f>
        <v/>
      </c>
      <c r="I304" s="1269" t="str">
        <f ca="1">IF(intern2!J140&gt;0,
        IF(I$166="X",
              IF(COUNTBLANK(INDIRECT(ADDRESS(ROW(I304),MATCH(I$167,$166:$166,0),1,1)&amp;":"&amp;ADDRESS(ROW(I304),COLUMN(I304)-1,1,1),TRUE))&gt;0,"",
                    IF(COUNTIF(INDIRECT(ADDRESS(ROW(I304),MATCH(I$167,$166:$166,0),1,1)&amp;":"&amp;ADDRESS(ROW(I304),COLUMN(I304)-1,1,1),TRUE),"OK")&gt;0,"OK","NOK")),
              IF(I$8&gt;=VLOOKUP($A304,'2.2'!$D:$O,5,FALSE),"OK","NOK")),
         "")</f>
        <v/>
      </c>
      <c r="J304" s="1159" t="str">
        <f ca="1">IF(intern2!K140&gt;0,
        IF(J$166="X",
              IF(COUNTBLANK(INDIRECT(ADDRESS(ROW(J304),MATCH(J$167,$166:$166,0),1,1)&amp;":"&amp;ADDRESS(ROW(J304),COLUMN(J304)-1,1,1),TRUE))&gt;0,"",
                    IF(COUNTIF(INDIRECT(ADDRESS(ROW(J304),MATCH(J$167,$166:$166,0),1,1)&amp;":"&amp;ADDRESS(ROW(J304),COLUMN(J304)-1,1,1),TRUE),"OK")&gt;0,"OK","NOK")),
              IF(J$8&gt;=VLOOKUP($A304,'2.2'!$D:$O,5,FALSE),"OK","NOK")),
         "")</f>
        <v/>
      </c>
      <c r="K304" s="1156" t="str">
        <f ca="1">IF(intern2!L140&gt;0,
        IF(K$166="X",
              IF(COUNTBLANK(INDIRECT(ADDRESS(ROW(K304),MATCH(K$167,$166:$166,0),1,1)&amp;":"&amp;ADDRESS(ROW(K304),COLUMN(K304)-1,1,1),TRUE))&gt;0,"",
                    IF(COUNTIF(INDIRECT(ADDRESS(ROW(K304),MATCH(K$167,$166:$166,0),1,1)&amp;":"&amp;ADDRESS(ROW(K304),COLUMN(K304)-1,1,1),TRUE),"OK")&gt;0,"OK","NOK")),
              IF(K$8&gt;=VLOOKUP($A304,'2.2'!$D:$O,5,FALSE),"OK","NOK")),
         "")</f>
        <v/>
      </c>
      <c r="L304" s="1156" t="str">
        <f ca="1">IF(intern2!M140&gt;0,
        IF(L$166="X",
              IF(COUNTBLANK(INDIRECT(ADDRESS(ROW(L304),MATCH(L$167,$166:$166,0),1,1)&amp;":"&amp;ADDRESS(ROW(L304),COLUMN(L304)-1,1,1),TRUE))&gt;0,"",
                    IF(COUNTIF(INDIRECT(ADDRESS(ROW(L304),MATCH(L$167,$166:$166,0),1,1)&amp;":"&amp;ADDRESS(ROW(L304),COLUMN(L304)-1,1,1),TRUE),"OK")&gt;0,"OK","NOK")),
              IF(L$8&gt;=VLOOKUP($A304,'2.2'!$D:$O,5,FALSE),"OK","NOK")),
         "")</f>
        <v/>
      </c>
      <c r="M304" s="1156" t="str">
        <f ca="1">IF(intern2!N140&gt;0,
        IF(M$166="X",
              IF(COUNTBLANK(INDIRECT(ADDRESS(ROW(M304),MATCH(M$167,$166:$166,0),1,1)&amp;":"&amp;ADDRESS(ROW(M304),COLUMN(M304)-1,1,1),TRUE))&gt;0,"",
                    IF(COUNTIF(INDIRECT(ADDRESS(ROW(M304),MATCH(M$167,$166:$166,0),1,1)&amp;":"&amp;ADDRESS(ROW(M304),COLUMN(M304)-1,1,1),TRUE),"OK")&gt;0,"OK","NOK")),
              IF(M$8&gt;=VLOOKUP($A304,'2.2'!$D:$O,5,FALSE),"OK","NOK")),
         "")</f>
        <v/>
      </c>
      <c r="N304" s="1156" t="str">
        <f ca="1">IF(intern2!O140&gt;0,
        IF(N$166="X",
              IF(COUNTBLANK(INDIRECT(ADDRESS(ROW(N304),MATCH(N$167,$166:$166,0),1,1)&amp;":"&amp;ADDRESS(ROW(N304),COLUMN(N304)-1,1,1),TRUE))&gt;0,"",
                    IF(COUNTIF(INDIRECT(ADDRESS(ROW(N304),MATCH(N$167,$166:$166,0),1,1)&amp;":"&amp;ADDRESS(ROW(N304),COLUMN(N304)-1,1,1),TRUE),"OK")&gt;0,"OK","NOK")),
              IF(N$8&gt;=VLOOKUP($A304,'2.2'!$D:$O,5,FALSE),"OK","NOK")),
         "")</f>
        <v/>
      </c>
      <c r="O304" s="1156" t="str">
        <f ca="1">IF(intern2!P140&gt;0,
        IF(O$166="X",
              IF(COUNTBLANK(INDIRECT(ADDRESS(ROW(O304),MATCH(O$167,$166:$166,0),1,1)&amp;":"&amp;ADDRESS(ROW(O304),COLUMN(O304)-1,1,1),TRUE))&gt;0,"",
                    IF(COUNTIF(INDIRECT(ADDRESS(ROW(O304),MATCH(O$167,$166:$166,0),1,1)&amp;":"&amp;ADDRESS(ROW(O304),COLUMN(O304)-1,1,1),TRUE),"OK")&gt;0,"OK","NOK")),
              IF(O$8&gt;=VLOOKUP($A304,'2.2'!$D:$O,5,FALSE),"OK","NOK")),
         "")</f>
        <v/>
      </c>
      <c r="P304" s="1156" t="str">
        <f ca="1">IF(intern2!Q140&gt;0,
        IF(P$166="X",
              IF(COUNTBLANK(INDIRECT(ADDRESS(ROW(P304),MATCH(P$167,$166:$166,0),1,1)&amp;":"&amp;ADDRESS(ROW(P304),COLUMN(P304)-1,1,1),TRUE))&gt;0,"",
                    IF(COUNTIF(INDIRECT(ADDRESS(ROW(P304),MATCH(P$167,$166:$166,0),1,1)&amp;":"&amp;ADDRESS(ROW(P304),COLUMN(P304)-1,1,1),TRUE),"OK")&gt;0,"OK","NOK")),
              IF(P$8&gt;=VLOOKUP($A304,'2.2'!$D:$O,5,FALSE),"OK","NOK")),
         "")</f>
        <v/>
      </c>
      <c r="Q304" s="1156" t="str">
        <f ca="1">IF(intern2!R140&gt;0,
        IF(Q$166="X",
              IF(COUNTBLANK(INDIRECT(ADDRESS(ROW(Q304),MATCH(Q$167,$166:$166,0),1,1)&amp;":"&amp;ADDRESS(ROW(Q304),COLUMN(Q304)-1,1,1),TRUE))&gt;0,"",
                    IF(COUNTIF(INDIRECT(ADDRESS(ROW(Q304),MATCH(Q$167,$166:$166,0),1,1)&amp;":"&amp;ADDRESS(ROW(Q304),COLUMN(Q304)-1,1,1),TRUE),"OK")&gt;0,"OK","NOK")),
              IF(Q$8&gt;=VLOOKUP($A304,'2.2'!$D:$O,5,FALSE),"OK","NOK")),
         "")</f>
        <v/>
      </c>
      <c r="R304" s="1159" t="str">
        <f ca="1">IF(intern2!S140&gt;0,
        IF(R$166="X",
              IF(COUNTBLANK(INDIRECT(ADDRESS(ROW(R304),MATCH(R$167,$166:$166,0),1,1)&amp;":"&amp;ADDRESS(ROW(R304),COLUMN(R304)-1,1,1),TRUE))&gt;0,"",
                    IF(COUNTIF(INDIRECT(ADDRESS(ROW(R304),MATCH(R$167,$166:$166,0),1,1)&amp;":"&amp;ADDRESS(ROW(R304),COLUMN(R304)-1,1,1),TRUE),"OK")&gt;0,"OK","NOK")),
              IF(R$8&gt;=VLOOKUP($A304,'2.2'!$D:$O,5,FALSE),"OK","NOK")),
         "")</f>
        <v/>
      </c>
      <c r="S304" s="1159" t="str">
        <f ca="1">IF(intern2!T140&gt;0,
        IF(S$166="X",
              IF(COUNTBLANK(INDIRECT(ADDRESS(ROW(S304),MATCH(S$167,$166:$166,0),1,1)&amp;":"&amp;ADDRESS(ROW(S304),COLUMN(S304)-1,1,1),TRUE))&gt;0,"",
                    IF(COUNTIF(INDIRECT(ADDRESS(ROW(S304),MATCH(S$167,$166:$166,0),1,1)&amp;":"&amp;ADDRESS(ROW(S304),COLUMN(S304)-1,1,1),TRUE),"OK")&gt;0,"OK","NOK")),
              IF(S$8&gt;=VLOOKUP($A304,'2.2'!$D:$O,5,FALSE),"OK","NOK")),
         "")</f>
        <v/>
      </c>
      <c r="T304" s="1156" t="str">
        <f ca="1">IF(intern2!U140&gt;0,
        IF(T$166="X",
              IF(COUNTBLANK(INDIRECT(ADDRESS(ROW(T304),MATCH(T$167,$166:$166,0),1,1)&amp;":"&amp;ADDRESS(ROW(T304),COLUMN(T304)-1,1,1),TRUE))&gt;0,"",
                    IF(COUNTIF(INDIRECT(ADDRESS(ROW(T304),MATCH(T$167,$166:$166,0),1,1)&amp;":"&amp;ADDRESS(ROW(T304),COLUMN(T304)-1,1,1),TRUE),"OK")&gt;0,"OK","NOK")),
              IF(T$8&gt;=VLOOKUP($A304,'2.2'!$D:$O,5,FALSE),"OK","NOK")),
         "")</f>
        <v/>
      </c>
      <c r="U304" s="1156" t="str">
        <f ca="1">IF(intern2!V140&gt;0,
        IF(U$166="X",
              IF(COUNTBLANK(INDIRECT(ADDRESS(ROW(U304),MATCH(U$167,$166:$166,0),1,1)&amp;":"&amp;ADDRESS(ROW(U304),COLUMN(U304)-1,1,1),TRUE))&gt;0,"",
                    IF(COUNTIF(INDIRECT(ADDRESS(ROW(U304),MATCH(U$167,$166:$166,0),1,1)&amp;":"&amp;ADDRESS(ROW(U304),COLUMN(U304)-1,1,1),TRUE),"OK")&gt;0,"OK","NOK")),
              IF(U$8&gt;=VLOOKUP($A304,'2.2'!$D:$O,5,FALSE),"OK","NOK")),
         "")</f>
        <v/>
      </c>
      <c r="V304" s="1156" t="str">
        <f ca="1">IF(intern2!W140&gt;0,
        IF(V$166="X",
              IF(COUNTBLANK(INDIRECT(ADDRESS(ROW(V304),MATCH(V$167,$166:$166,0),1,1)&amp;":"&amp;ADDRESS(ROW(V304),COLUMN(V304)-1,1,1),TRUE))&gt;0,"",
                    IF(COUNTIF(INDIRECT(ADDRESS(ROW(V304),MATCH(V$167,$166:$166,0),1,1)&amp;":"&amp;ADDRESS(ROW(V304),COLUMN(V304)-1,1,1),TRUE),"OK")&gt;0,"OK","NOK")),
              IF(V$8&gt;=VLOOKUP($A304,'2.2'!$D:$O,5,FALSE),"OK","NOK")),
         "")</f>
        <v/>
      </c>
      <c r="W304" s="1156" t="str">
        <f ca="1">IF(intern2!X140&gt;0,
        IF(W$166="X",
              IF(COUNTBLANK(INDIRECT(ADDRESS(ROW(W304),MATCH(W$167,$166:$166,0),1,1)&amp;":"&amp;ADDRESS(ROW(W304),COLUMN(W304)-1,1,1),TRUE))&gt;0,"",
                    IF(COUNTIF(INDIRECT(ADDRESS(ROW(W304),MATCH(W$167,$166:$166,0),1,1)&amp;":"&amp;ADDRESS(ROW(W304),COLUMN(W304)-1,1,1),TRUE),"OK")&gt;0,"OK","NOK")),
              IF(W$8&gt;=VLOOKUP($A304,'2.2'!$D:$O,5,FALSE),"OK","NOK")),
         "")</f>
        <v/>
      </c>
      <c r="X304" s="1156" t="str">
        <f ca="1">IF(intern2!Y140&gt;0,
        IF(X$166="X",
              IF(COUNTBLANK(INDIRECT(ADDRESS(ROW(X304),MATCH(X$167,$166:$166,0),1,1)&amp;":"&amp;ADDRESS(ROW(X304),COLUMN(X304)-1,1,1),TRUE))&gt;0,"",
                    IF(COUNTIF(INDIRECT(ADDRESS(ROW(X304),MATCH(X$167,$166:$166,0),1,1)&amp;":"&amp;ADDRESS(ROW(X304),COLUMN(X304)-1,1,1),TRUE),"OK")&gt;0,"OK","NOK")),
              IF(X$8&gt;=VLOOKUP($A304,'2.2'!$D:$O,5,FALSE),"OK","NOK")),
         "")</f>
        <v/>
      </c>
      <c r="Y304" s="1170" t="str">
        <f ca="1">IF(intern2!Z140&gt;0,
        IF(Y$166="X",
              IF(COUNTBLANK(INDIRECT(ADDRESS(ROW(Y304),MATCH(Y$167,$166:$166,0),1,1)&amp;":"&amp;ADDRESS(ROW(Y304),COLUMN(Y304)-1,1,1),TRUE))&gt;0,"",
                    IF(COUNTIF(INDIRECT(ADDRESS(ROW(Y304),MATCH(Y$167,$166:$166,0),1,1)&amp;":"&amp;ADDRESS(ROW(Y304),COLUMN(Y304)-1,1,1),TRUE),"OK")&gt;0,"OK","NOK")),
              IF(Y$8&gt;=VLOOKUP($A304,'2.2'!$D:$O,5,FALSE),"OK","NOK")),
         "")</f>
        <v/>
      </c>
      <c r="Z304" s="1269" t="str">
        <f ca="1">IF(intern2!AA140&gt;0,
        IF(Z$166="X",
              IF(COUNTBLANK(INDIRECT(ADDRESS(ROW(Z304),MATCH(Z$167,$166:$166,0),1,1)&amp;":"&amp;ADDRESS(ROW(Z304),COLUMN(Z304)-1,1,1),TRUE))&gt;0,"",
                    IF(COUNTIF(INDIRECT(ADDRESS(ROW(Z304),MATCH(Z$167,$166:$166,0),1,1)&amp;":"&amp;ADDRESS(ROW(Z304),COLUMN(Z304)-1,1,1),TRUE),"OK")&gt;0,"OK","NOK")),
              IF(Z$8&gt;=VLOOKUP($A304,'2.2'!$D:$O,5,FALSE),"OK","NOK")),
         "")</f>
        <v/>
      </c>
      <c r="AA304" s="1156" t="str">
        <f ca="1">IF(intern2!AB140&gt;0,
        IF(AA$166="X",
              IF(COUNTBLANK(INDIRECT(ADDRESS(ROW(AA304),MATCH(AA$167,$166:$166,0),1,1)&amp;":"&amp;ADDRESS(ROW(AA304),COLUMN(AA304)-1,1,1),TRUE))&gt;0,"",
                    IF(COUNTIF(INDIRECT(ADDRESS(ROW(AA304),MATCH(AA$167,$166:$166,0),1,1)&amp;":"&amp;ADDRESS(ROW(AA304),COLUMN(AA304)-1,1,1),TRUE),"OK")&gt;0,"OK","NOK")),
              IF(AA$8&gt;=VLOOKUP($A304,'2.2'!$D:$O,5,FALSE),"OK","NOK")),
         "")</f>
        <v/>
      </c>
      <c r="AB304" s="1156" t="str">
        <f ca="1">IF(intern2!AC140&gt;0,
        IF(AB$166="X",
              IF(COUNTBLANK(INDIRECT(ADDRESS(ROW(AB304),MATCH(AB$167,$166:$166,0),1,1)&amp;":"&amp;ADDRESS(ROW(AB304),COLUMN(AB304)-1,1,1),TRUE))&gt;0,"",
                    IF(COUNTIF(INDIRECT(ADDRESS(ROW(AB304),MATCH(AB$167,$166:$166,0),1,1)&amp;":"&amp;ADDRESS(ROW(AB304),COLUMN(AB304)-1,1,1),TRUE),"OK")&gt;0,"OK","NOK")),
              IF(AB$8&gt;=VLOOKUP($A304,'2.2'!$D:$O,5,FALSE),"OK","NOK")),
         "")</f>
        <v/>
      </c>
      <c r="AC304" s="1156" t="str">
        <f ca="1">IF(intern2!AD140&gt;0,
        IF(AC$166="X",
              IF(COUNTBLANK(INDIRECT(ADDRESS(ROW(AC304),MATCH(AC$167,$166:$166,0),1,1)&amp;":"&amp;ADDRESS(ROW(AC304),COLUMN(AC304)-1,1,1),TRUE))&gt;0,"",
                    IF(COUNTIF(INDIRECT(ADDRESS(ROW(AC304),MATCH(AC$167,$166:$166,0),1,1)&amp;":"&amp;ADDRESS(ROW(AC304),COLUMN(AC304)-1,1,1),TRUE),"OK")&gt;0,"OK","NOK")),
              IF(AC$8&gt;=VLOOKUP($A304,'2.2'!$D:$O,5,FALSE),"OK","NOK")),
         "")</f>
        <v/>
      </c>
      <c r="AD304" s="1156" t="str">
        <f ca="1">IF(intern2!AE140&gt;0,
        IF(AD$166="X",
              IF(COUNTBLANK(INDIRECT(ADDRESS(ROW(AD304),MATCH(AD$167,$166:$166,0),1,1)&amp;":"&amp;ADDRESS(ROW(AD304),COLUMN(AD304)-1,1,1),TRUE))&gt;0,"",
                    IF(COUNTIF(INDIRECT(ADDRESS(ROW(AD304),MATCH(AD$167,$166:$166,0),1,1)&amp;":"&amp;ADDRESS(ROW(AD304),COLUMN(AD304)-1,1,1),TRUE),"OK")&gt;0,"OK","NOK")),
              IF(AD$8&gt;=VLOOKUP($A304,'2.2'!$D:$O,5,FALSE),"OK","NOK")),
         "")</f>
        <v>NOK</v>
      </c>
      <c r="AE304" s="1160" t="str">
        <f ca="1">IF(intern2!AF140&gt;0,
        IF(AE$166="X",
              IF(COUNTBLANK(INDIRECT(ADDRESS(ROW(AE304),MATCH(AE$167,$166:$166,0),1,1)&amp;":"&amp;ADDRESS(ROW(AE304),COLUMN(AE304)-1,1,1),TRUE))&gt;0,"",
                    IF(COUNTIF(INDIRECT(ADDRESS(ROW(AE304),MATCH(AE$167,$166:$166,0),1,1)&amp;":"&amp;ADDRESS(ROW(AE304),COLUMN(AE304)-1,1,1),TRUE),"OK")&gt;0,"OK","NOK")),
              IF(AE$8&gt;=VLOOKUP($A304,'2.2'!$D:$O,5,FALSE),"OK","NOK")),
         "")</f>
        <v>NOK</v>
      </c>
      <c r="AF304" s="1269" t="str">
        <f ca="1">IF(intern2!AG140&gt;0,
        IF(AF$166="X",
              IF(COUNTBLANK(INDIRECT(ADDRESS(ROW(AF304),MATCH(AF$167,$166:$166,0),1,1)&amp;":"&amp;ADDRESS(ROW(AF304),COLUMN(AF304)-1,1,1),TRUE))&gt;0,"",
                    IF(COUNTIF(INDIRECT(ADDRESS(ROW(AF304),MATCH(AF$167,$166:$166,0),1,1)&amp;":"&amp;ADDRESS(ROW(AF304),COLUMN(AF304)-1,1,1),TRUE),"OK")&gt;0,"OK","NOK")),
              IF(AF$8&gt;=VLOOKUP($A304,'2.2'!$D:$O,5,FALSE),"OK","NOK")),
         "")</f>
        <v>NOK</v>
      </c>
      <c r="AG304" s="1160" t="str">
        <f ca="1">IF(intern2!AH140&gt;0,
        IF(AG$166="X",
              IF(COUNTBLANK(INDIRECT(ADDRESS(ROW(AG304),MATCH(AG$167,$166:$166,0),1,1)&amp;":"&amp;ADDRESS(ROW(AG304),COLUMN(AG304)-1,1,1),TRUE))&gt;0,"",
                    IF(COUNTIF(INDIRECT(ADDRESS(ROW(AG304),MATCH(AG$167,$166:$166,0),1,1)&amp;":"&amp;ADDRESS(ROW(AG304),COLUMN(AG304)-1,1,1),TRUE),"OK")&gt;0,"OK","NOK")),
              IF(AG$8&gt;=VLOOKUP($A304,'2.2'!$D:$O,5,FALSE),"OK","NOK")),
         "")</f>
        <v/>
      </c>
      <c r="AH304" s="1160" t="str">
        <f ca="1">IF(intern2!AI140&gt;0,
        IF(AH$166="X",
              IF(COUNTBLANK(INDIRECT(ADDRESS(ROW(AH304),MATCH(AH$167,$166:$166,0),1,1)&amp;":"&amp;ADDRESS(ROW(AH304),COLUMN(AH304)-1,1,1),TRUE))&gt;0,"",
                    IF(COUNTIF(INDIRECT(ADDRESS(ROW(AH304),MATCH(AH$167,$166:$166,0),1,1)&amp;":"&amp;ADDRESS(ROW(AH304),COLUMN(AH304)-1,1,1),TRUE),"OK")&gt;0,"OK","NOK")),
              IF(AH$8&gt;=VLOOKUP($A304,'2.2'!$D:$O,5,FALSE),"OK","NOK")),
         "")</f>
        <v/>
      </c>
      <c r="AI304" s="1156" t="str">
        <f ca="1">IF(intern2!AJ140&gt;0,
        IF(AI$166="X",
              IF(COUNTBLANK(INDIRECT(ADDRESS(ROW(AI304),MATCH(AI$167,$166:$166,0),1,1)&amp;":"&amp;ADDRESS(ROW(AI304),COLUMN(AI304)-1,1,1),TRUE))&gt;0,"",
                    IF(COUNTIF(INDIRECT(ADDRESS(ROW(AI304),MATCH(AI$167,$166:$166,0),1,1)&amp;":"&amp;ADDRESS(ROW(AI304),COLUMN(AI304)-1,1,1),TRUE),"OK")&gt;0,"OK","NOK")),
              IF(AI$8&gt;=VLOOKUP($A304,'2.2'!$D:$O,5,FALSE),"OK","NOK")),
         "")</f>
        <v/>
      </c>
      <c r="AJ304" s="1156" t="str">
        <f ca="1">IF(intern2!AK140&gt;0,
        IF(AJ$166="X",
              IF(COUNTBLANK(INDIRECT(ADDRESS(ROW(AJ304),MATCH(AJ$167,$166:$166,0),1,1)&amp;":"&amp;ADDRESS(ROW(AJ304),COLUMN(AJ304)-1,1,1),TRUE))&gt;0,"",
                    IF(COUNTIF(INDIRECT(ADDRESS(ROW(AJ304),MATCH(AJ$167,$166:$166,0),1,1)&amp;":"&amp;ADDRESS(ROW(AJ304),COLUMN(AJ304)-1,1,1),TRUE),"OK")&gt;0,"OK","NOK")),
              IF(AJ$8&gt;=VLOOKUP($A304,'2.2'!$D:$O,5,FALSE),"OK","NOK")),
         "")</f>
        <v/>
      </c>
      <c r="AK304" s="1156" t="str">
        <f ca="1">IF(intern2!AL140&gt;0,
        IF(AK$166="X",
              IF(COUNTBLANK(INDIRECT(ADDRESS(ROW(AK304),MATCH(AK$167,$166:$166,0),1,1)&amp;":"&amp;ADDRESS(ROW(AK304),COLUMN(AK304)-1,1,1),TRUE))&gt;0,"",
                    IF(COUNTIF(INDIRECT(ADDRESS(ROW(AK304),MATCH(AK$167,$166:$166,0),1,1)&amp;":"&amp;ADDRESS(ROW(AK304),COLUMN(AK304)-1,1,1),TRUE),"OK")&gt;0,"OK","NOK")),
              IF(AK$8&gt;=VLOOKUP($A304,'2.2'!$D:$O,5,FALSE),"OK","NOK")),
         "")</f>
        <v/>
      </c>
      <c r="AL304" s="1156" t="str">
        <f ca="1">IF(intern2!AM140&gt;0,
        IF(AL$166="X",
              IF(COUNTBLANK(INDIRECT(ADDRESS(ROW(AL304),MATCH(AL$167,$166:$166,0),1,1)&amp;":"&amp;ADDRESS(ROW(AL304),COLUMN(AL304)-1,1,1),TRUE))&gt;0,"",
                    IF(COUNTIF(INDIRECT(ADDRESS(ROW(AL304),MATCH(AL$167,$166:$166,0),1,1)&amp;":"&amp;ADDRESS(ROW(AL304),COLUMN(AL304)-1,1,1),TRUE),"OK")&gt;0,"OK","NOK")),
              IF(AL$8&gt;=VLOOKUP($A304,'2.2'!$D:$O,5,FALSE),"OK","NOK")),
         "")</f>
        <v/>
      </c>
      <c r="AM304" s="1269" t="str">
        <f ca="1">IF(intern2!AN140&gt;0,
        IF(AM$166="X",
              IF(COUNTBLANK(INDIRECT(ADDRESS(ROW(AM304),MATCH(AM$167,$166:$166,0),1,1)&amp;":"&amp;ADDRESS(ROW(AM304),COLUMN(AM304)-1,1,1),TRUE))&gt;0,"",
                    IF(COUNTIF(INDIRECT(ADDRESS(ROW(AM304),MATCH(AM$167,$166:$166,0),1,1)&amp;":"&amp;ADDRESS(ROW(AM304),COLUMN(AM304)-1,1,1),TRUE),"OK")&gt;0,"OK","NOK")),
              IF(AM$8&gt;=VLOOKUP($A304,'2.2'!$D:$O,5,FALSE),"OK","NOK")),
         "")</f>
        <v/>
      </c>
      <c r="AN304" s="1170" t="str">
        <f ca="1">IF(intern2!AO140&gt;0,
        IF(AN$166="X",
              IF(COUNTBLANK(INDIRECT(ADDRESS(ROW(AN304),MATCH(AN$167,$166:$166,0),1,1)&amp;":"&amp;ADDRESS(ROW(AN304),COLUMN(AN304)-1,1,1),TRUE))&gt;0,"",
                    IF(COUNTIF(INDIRECT(ADDRESS(ROW(AN304),MATCH(AN$167,$166:$166,0),1,1)&amp;":"&amp;ADDRESS(ROW(AN304),COLUMN(AN304)-1,1,1),TRUE),"OK")&gt;0,"OK","NOK")),
              IF(AN$8&gt;=VLOOKUP($A304,'2.2'!$D:$O,5,FALSE),"OK","NOK")),
         "")</f>
        <v>NOK</v>
      </c>
      <c r="AO304" s="1156" t="str">
        <f ca="1">IF(intern2!AP140&gt;0,
        IF(AO$166="X",
              IF(COUNTBLANK(INDIRECT(ADDRESS(ROW(AO304),MATCH(AO$167,$166:$166,0),1,1)&amp;":"&amp;ADDRESS(ROW(AO304),COLUMN(AO304)-1,1,1),TRUE))&gt;0,"",
                    IF(COUNTIF(INDIRECT(ADDRESS(ROW(AO304),MATCH(AO$167,$166:$166,0),1,1)&amp;":"&amp;ADDRESS(ROW(AO304),COLUMN(AO304)-1,1,1),TRUE),"OK")&gt;0,"OK","NOK")),
              IF(AO$8&gt;=VLOOKUP($A304,'2.2'!$D:$O,5,FALSE),"OK","NOK")),
         "")</f>
        <v/>
      </c>
      <c r="AP304" s="1156" t="str">
        <f ca="1">IF(intern2!AQ140&gt;0,
        IF(AP$166="X",
              IF(COUNTBLANK(INDIRECT(ADDRESS(ROW(AP304),MATCH(AP$167,$166:$166,0),1,1)&amp;":"&amp;ADDRESS(ROW(AP304),COLUMN(AP304)-1,1,1),TRUE))&gt;0,"",
                    IF(COUNTIF(INDIRECT(ADDRESS(ROW(AP304),MATCH(AP$167,$166:$166,0),1,1)&amp;":"&amp;ADDRESS(ROW(AP304),COLUMN(AP304)-1,1,1),TRUE),"OK")&gt;0,"OK","NOK")),
              IF(AP$8&gt;=VLOOKUP($A304,'2.2'!$D:$O,5,FALSE),"OK","NOK")),
         "")</f>
        <v/>
      </c>
      <c r="AQ304" s="1269" t="str">
        <f ca="1">IF(intern2!AR140&gt;0,
        IF(AQ$166="X",
              IF(COUNTBLANK(INDIRECT(ADDRESS(ROW(AQ304),MATCH(AQ$167,$166:$166,0),1,1)&amp;":"&amp;ADDRESS(ROW(AQ304),COLUMN(AQ304)-1,1,1),TRUE))&gt;0,"",
                    IF(COUNTIF(INDIRECT(ADDRESS(ROW(AQ304),MATCH(AQ$167,$166:$166,0),1,1)&amp;":"&amp;ADDRESS(ROW(AQ304),COLUMN(AQ304)-1,1,1),TRUE),"OK")&gt;0,"OK","NOK")),
              IF(AQ$8&gt;=VLOOKUP($A304,'2.2'!$D:$O,5,FALSE),"OK","NOK")),
         "")</f>
        <v/>
      </c>
      <c r="AR304" s="1156" t="str">
        <f ca="1">IF(intern2!AS140&gt;0,
        IF(AR$166="X",
              IF(COUNTBLANK(INDIRECT(ADDRESS(ROW(AR304),MATCH(AR$167,$166:$166,0),1,1)&amp;":"&amp;ADDRESS(ROW(AR304),COLUMN(AR304)-1,1,1),TRUE))&gt;0,"",
                    IF(COUNTIF(INDIRECT(ADDRESS(ROW(AR304),MATCH(AR$167,$166:$166,0),1,1)&amp;":"&amp;ADDRESS(ROW(AR304),COLUMN(AR304)-1,1,1),TRUE),"OK")&gt;0,"OK","NOK")),
              IF(AR$8&gt;=VLOOKUP($A304,'2.2'!$D:$O,5,FALSE),"OK","NOK")),
         "")</f>
        <v/>
      </c>
      <c r="AS304" s="1156" t="str">
        <f ca="1">IF(intern2!AT140&gt;0,
        IF(AS$166="X",
              IF(COUNTBLANK(INDIRECT(ADDRESS(ROW(AS304),MATCH(AS$167,$166:$166,0),1,1)&amp;":"&amp;ADDRESS(ROW(AS304),COLUMN(AS304)-1,1,1),TRUE))&gt;0,"",
                    IF(COUNTIF(INDIRECT(ADDRESS(ROW(AS304),MATCH(AS$167,$166:$166,0),1,1)&amp;":"&amp;ADDRESS(ROW(AS304),COLUMN(AS304)-1,1,1),TRUE),"OK")&gt;0,"OK","NOK")),
              IF(AS$8&gt;=VLOOKUP($A304,'2.2'!$D:$O,5,FALSE),"OK","NOK")),
         "")</f>
        <v/>
      </c>
      <c r="AT304" s="1269" t="str">
        <f ca="1">IF(intern2!AU140&gt;0,
        IF(AT$166="X",
              IF(COUNTBLANK(INDIRECT(ADDRESS(ROW(AT304),MATCH(AT$167,$166:$166,0),1,1)&amp;":"&amp;ADDRESS(ROW(AT304),COLUMN(AT304)-1,1,1),TRUE))&gt;0,"",
                    IF(COUNTIF(INDIRECT(ADDRESS(ROW(AT304),MATCH(AT$167,$166:$166,0),1,1)&amp;":"&amp;ADDRESS(ROW(AT304),COLUMN(AT304)-1,1,1),TRUE),"OK")&gt;0,"OK","NOK")),
              IF(AT$8&gt;=VLOOKUP($A304,'2.2'!$D:$O,5,FALSE),"OK","NOK")),
         "")</f>
        <v/>
      </c>
      <c r="AU304" s="1156" t="str">
        <f ca="1">IF(intern2!AV140&gt;0,
        IF(AU$166="X",
              IF(COUNTBLANK(INDIRECT(ADDRESS(ROW(AU304),MATCH(AU$167,$166:$166,0),1,1)&amp;":"&amp;ADDRESS(ROW(AU304),COLUMN(AU304)-1,1,1),TRUE))&gt;0,"",
                    IF(COUNTIF(INDIRECT(ADDRESS(ROW(AU304),MATCH(AU$167,$166:$166,0),1,1)&amp;":"&amp;ADDRESS(ROW(AU304),COLUMN(AU304)-1,1,1),TRUE),"OK")&gt;0,"OK","NOK")),
              IF(AU$8&gt;=VLOOKUP($A304,'2.2'!$D:$O,5,FALSE),"OK","NOK")),
         "")</f>
        <v/>
      </c>
      <c r="AV304" s="1156" t="str">
        <f ca="1">IF(intern2!AW140&gt;0,
        IF(AV$166="X",
              IF(COUNTBLANK(INDIRECT(ADDRESS(ROW(AV304),MATCH(AV$167,$166:$166,0),1,1)&amp;":"&amp;ADDRESS(ROW(AV304),COLUMN(AV304)-1,1,1),TRUE))&gt;0,"",
                    IF(COUNTIF(INDIRECT(ADDRESS(ROW(AV304),MATCH(AV$167,$166:$166,0),1,1)&amp;":"&amp;ADDRESS(ROW(AV304),COLUMN(AV304)-1,1,1),TRUE),"OK")&gt;0,"OK","NOK")),
              IF(AV$8&gt;=VLOOKUP($A304,'2.2'!$D:$O,5,FALSE),"OK","NOK")),
         "")</f>
        <v/>
      </c>
      <c r="AW304" s="1156" t="str">
        <f ca="1">IF(intern2!AX140&gt;0,
        IF(AW$166="X",
              IF(COUNTBLANK(INDIRECT(ADDRESS(ROW(AW304),MATCH(AW$167,$166:$166,0),1,1)&amp;":"&amp;ADDRESS(ROW(AW304),COLUMN(AW304)-1,1,1),TRUE))&gt;0,"",
                    IF(COUNTIF(INDIRECT(ADDRESS(ROW(AW304),MATCH(AW$167,$166:$166,0),1,1)&amp;":"&amp;ADDRESS(ROW(AW304),COLUMN(AW304)-1,1,1),TRUE),"OK")&gt;0,"OK","NOK")),
              IF(AW$8&gt;=VLOOKUP($A304,'2.2'!$D:$O,5,FALSE),"OK","NOK")),
         "")</f>
        <v/>
      </c>
      <c r="AX304" s="1156" t="str">
        <f ca="1">IF(intern2!AY140&gt;0,
        IF(AX$166="X",
              IF(COUNTBLANK(INDIRECT(ADDRESS(ROW(AX304),MATCH(AX$167,$166:$166,0),1,1)&amp;":"&amp;ADDRESS(ROW(AX304),COLUMN(AX304)-1,1,1),TRUE))&gt;0,"",
                    IF(COUNTIF(INDIRECT(ADDRESS(ROW(AX304),MATCH(AX$167,$166:$166,0),1,1)&amp;":"&amp;ADDRESS(ROW(AX304),COLUMN(AX304)-1,1,1),TRUE),"OK")&gt;0,"OK","NOK")),
              IF(AX$8&gt;=VLOOKUP($A304,'2.2'!$D:$O,5,FALSE),"OK","NOK")),
         "")</f>
        <v/>
      </c>
      <c r="AY304" s="1156" t="str">
        <f ca="1">IF(intern2!AZ140&gt;0,
        IF(AY$166="X",
              IF(COUNTBLANK(INDIRECT(ADDRESS(ROW(AY304),MATCH(AY$167,$166:$166,0),1,1)&amp;":"&amp;ADDRESS(ROW(AY304),COLUMN(AY304)-1,1,1),TRUE))&gt;0,"",
                    IF(COUNTIF(INDIRECT(ADDRESS(ROW(AY304),MATCH(AY$167,$166:$166,0),1,1)&amp;":"&amp;ADDRESS(ROW(AY304),COLUMN(AY304)-1,1,1),TRUE),"OK")&gt;0,"OK","NOK")),
              IF(AY$8&gt;=VLOOKUP($A304,'2.2'!$D:$O,5,FALSE),"OK","NOK")),
         "")</f>
        <v/>
      </c>
      <c r="AZ304" s="1269" t="str">
        <f ca="1">IF(intern2!BA140&gt;0,
        IF(AZ$166="X",
              IF(COUNTBLANK(INDIRECT(ADDRESS(ROW(AZ304),MATCH(AZ$167,$166:$166,0),1,1)&amp;":"&amp;ADDRESS(ROW(AZ304),COLUMN(AZ304)-1,1,1),TRUE))&gt;0,"",
                    IF(COUNTIF(INDIRECT(ADDRESS(ROW(AZ304),MATCH(AZ$167,$166:$166,0),1,1)&amp;":"&amp;ADDRESS(ROW(AZ304),COLUMN(AZ304)-1,1,1),TRUE),"OK")&gt;0,"OK","NOK")),
              IF(AZ$8&gt;=VLOOKUP($A304,'2.2'!$D:$O,5,FALSE),"OK","NOK")),
         "")</f>
        <v/>
      </c>
      <c r="BA304" s="1156" t="str">
        <f ca="1">IF(intern2!BB140&gt;0,
        IF(BA$166="X",
              IF(COUNTBLANK(INDIRECT(ADDRESS(ROW(BA304),MATCH(BA$167,$166:$166,0),1,1)&amp;":"&amp;ADDRESS(ROW(BA304),COLUMN(BA304)-1,1,1),TRUE))&gt;0,"",
                    IF(COUNTIF(INDIRECT(ADDRESS(ROW(BA304),MATCH(BA$167,$166:$166,0),1,1)&amp;":"&amp;ADDRESS(ROW(BA304),COLUMN(BA304)-1,1,1),TRUE),"OK")&gt;0,"OK","NOK")),
              IF(BA$8&gt;=VLOOKUP($A304,'2.2'!$D:$O,5,FALSE),"OK","NOK")),
         "")</f>
        <v/>
      </c>
      <c r="BB304" s="1156" t="str">
        <f ca="1">IF(intern2!BC140&gt;0,
        IF(BB$166="X",
              IF(COUNTBLANK(INDIRECT(ADDRESS(ROW(BB304),MATCH(BB$167,$166:$166,0),1,1)&amp;":"&amp;ADDRESS(ROW(BB304),COLUMN(BB304)-1,1,1),TRUE))&gt;0,"",
                    IF(COUNTIF(INDIRECT(ADDRESS(ROW(BB304),MATCH(BB$167,$166:$166,0),1,1)&amp;":"&amp;ADDRESS(ROW(BB304),COLUMN(BB304)-1,1,1),TRUE),"OK")&gt;0,"OK","NOK")),
              IF(BB$8&gt;=VLOOKUP($A304,'2.2'!$D:$O,5,FALSE),"OK","NOK")),
         "")</f>
        <v/>
      </c>
      <c r="BC304" s="1156" t="str">
        <f ca="1">IF(intern2!BD140&gt;0,
        IF(BC$166="X",
              IF(COUNTBLANK(INDIRECT(ADDRESS(ROW(BC304),MATCH(BC$167,$166:$166,0),1,1)&amp;":"&amp;ADDRESS(ROW(BC304),COLUMN(BC304)-1,1,1),TRUE))&gt;0,"",
                    IF(COUNTIF(INDIRECT(ADDRESS(ROW(BC304),MATCH(BC$167,$166:$166,0),1,1)&amp;":"&amp;ADDRESS(ROW(BC304),COLUMN(BC304)-1,1,1),TRUE),"OK")&gt;0,"OK","NOK")),
              IF(BC$8&gt;=VLOOKUP($A304,'2.2'!$D:$O,5,FALSE),"OK","NOK")),
         "")</f>
        <v/>
      </c>
      <c r="BD304" s="1156" t="str">
        <f ca="1">IF(intern2!BE140&gt;0,
        IF(BD$166="X",
              IF(COUNTBLANK(INDIRECT(ADDRESS(ROW(BD304),MATCH(BD$167,$166:$166,0),1,1)&amp;":"&amp;ADDRESS(ROW(BD304),COLUMN(BD304)-1,1,1),TRUE))&gt;0,"",
                    IF(COUNTIF(INDIRECT(ADDRESS(ROW(BD304),MATCH(BD$167,$166:$166,0),1,1)&amp;":"&amp;ADDRESS(ROW(BD304),COLUMN(BD304)-1,1,1),TRUE),"OK")&gt;0,"OK","NOK")),
              IF(BD$8&gt;=VLOOKUP($A304,'2.2'!$D:$O,5,FALSE),"OK","NOK")),
         "")</f>
        <v/>
      </c>
      <c r="BE304" s="1156" t="str">
        <f ca="1">IF(intern2!BF140&gt;0,
        IF(BE$166="X",
              IF(COUNTBLANK(INDIRECT(ADDRESS(ROW(BE304),MATCH(BE$167,$166:$166,0),1,1)&amp;":"&amp;ADDRESS(ROW(BE304),COLUMN(BE304)-1,1,1),TRUE))&gt;0,"",
                    IF(COUNTIF(INDIRECT(ADDRESS(ROW(BE304),MATCH(BE$167,$166:$166,0),1,1)&amp;":"&amp;ADDRESS(ROW(BE304),COLUMN(BE304)-1,1,1),TRUE),"OK")&gt;0,"OK","NOK")),
              IF(BE$8&gt;=VLOOKUP($A304,'2.2'!$D:$O,5,FALSE),"OK","NOK")),
         "")</f>
        <v/>
      </c>
      <c r="BF304" s="1170" t="str">
        <f ca="1">IF(intern2!BG140&gt;0,
        IF(BF$166="X",
              IF(COUNTBLANK(INDIRECT(ADDRESS(ROW(BF304),MATCH(BF$167,$166:$166,0),1,1)&amp;":"&amp;ADDRESS(ROW(BF304),COLUMN(BF304)-1,1,1),TRUE))&gt;0,"",
                    IF(COUNTIF(INDIRECT(ADDRESS(ROW(BF304),MATCH(BF$167,$166:$166,0),1,1)&amp;":"&amp;ADDRESS(ROW(BF304),COLUMN(BF304)-1,1,1),TRUE),"OK")&gt;0,"OK","NOK")),
              IF(BF$8&gt;=VLOOKUP($A304,'2.2'!$D:$O,5,FALSE),"OK","NOK")),
         "")</f>
        <v/>
      </c>
      <c r="BG304" s="1269" t="str">
        <f ca="1">IF(intern2!BH140&gt;0,
        IF(BG$166="X",
              IF(COUNTBLANK(INDIRECT(ADDRESS(ROW(BG304),MATCH(BG$167,$166:$166,0),1,1)&amp;":"&amp;ADDRESS(ROW(BG304),COLUMN(BG304)-1,1,1),TRUE))&gt;0,"",
                    IF(COUNTIF(INDIRECT(ADDRESS(ROW(BG304),MATCH(BG$167,$166:$166,0),1,1)&amp;":"&amp;ADDRESS(ROW(BG304),COLUMN(BG304)-1,1,1),TRUE),"OK")&gt;0,"OK","NOK")),
              IF(BG$8&gt;=VLOOKUP($A304,'2.2'!$D:$O,5,FALSE),"OK","NOK")),
         "")</f>
        <v/>
      </c>
      <c r="BH304" s="1176" t="str">
        <f t="shared" ca="1" si="142"/>
        <v>NOK</v>
      </c>
      <c r="BI304" s="1176"/>
    </row>
    <row r="305" spans="1:61" x14ac:dyDescent="0.25">
      <c r="A305" s="716" t="str">
        <f t="shared" ref="A305:B305" si="150">+A145</f>
        <v>RAO1</v>
      </c>
      <c r="B305" s="1180" t="str">
        <f t="shared" si="150"/>
        <v>Radio-Oncologia</v>
      </c>
      <c r="C305" s="1156" t="str">
        <f ca="1">IF(intern2!D141&gt;0,
        IF(C$166="X",
              IF(COUNTBLANK(INDIRECT(ADDRESS(ROW(C305),MATCH(C$167,$166:$166,0),1,1)&amp;":"&amp;ADDRESS(ROW(C305),COLUMN(C305)-1,1,1),TRUE))&gt;0,"",
                    IF(COUNTIF(INDIRECT(ADDRESS(ROW(C305),MATCH(C$167,$166:$166,0),1,1)&amp;":"&amp;ADDRESS(ROW(C305),COLUMN(C305)-1,1,1),TRUE),"OK")&gt;0,"OK","NOK")),
              IF(C$8&gt;=VLOOKUP($A305,'2.2'!$D:$O,5,FALSE),"OK","NOK")),
         "")</f>
        <v/>
      </c>
      <c r="D305" s="1156" t="str">
        <f ca="1">IF(intern2!E141&gt;0,
        IF(D$166="X",
              IF(COUNTBLANK(INDIRECT(ADDRESS(ROW(D305),MATCH(D$167,$166:$166,0),1,1)&amp;":"&amp;ADDRESS(ROW(D305),COLUMN(D305)-1,1,1),TRUE))&gt;0,"",
                    IF(COUNTIF(INDIRECT(ADDRESS(ROW(D305),MATCH(D$167,$166:$166,0),1,1)&amp;":"&amp;ADDRESS(ROW(D305),COLUMN(D305)-1,1,1),TRUE),"OK")&gt;0,"OK","NOK")),
              IF(D$8&gt;=VLOOKUP($A305,'2.2'!$D:$O,5,FALSE),"OK","NOK")),
         "")</f>
        <v/>
      </c>
      <c r="E305" s="1156" t="str">
        <f ca="1">IF(intern2!F141&gt;0,
        IF(E$166="X",
              IF(COUNTBLANK(INDIRECT(ADDRESS(ROW(E305),MATCH(E$167,$166:$166,0),1,1)&amp;":"&amp;ADDRESS(ROW(E305),COLUMN(E305)-1,1,1),TRUE))&gt;0,"",
                    IF(COUNTIF(INDIRECT(ADDRESS(ROW(E305),MATCH(E$167,$166:$166,0),1,1)&amp;":"&amp;ADDRESS(ROW(E305),COLUMN(E305)-1,1,1),TRUE),"OK")&gt;0,"OK","NOK")),
              IF(E$8&gt;=VLOOKUP($A305,'2.2'!$D:$O,5,FALSE),"OK","NOK")),
         "")</f>
        <v/>
      </c>
      <c r="F305" s="1156" t="str">
        <f ca="1">IF(intern2!G141&gt;0,
        IF(F$166="X",
              IF(COUNTBLANK(INDIRECT(ADDRESS(ROW(F305),MATCH(F$167,$166:$166,0),1,1)&amp;":"&amp;ADDRESS(ROW(F305),COLUMN(F305)-1,1,1),TRUE))&gt;0,"",
                    IF(COUNTIF(INDIRECT(ADDRESS(ROW(F305),MATCH(F$167,$166:$166,0),1,1)&amp;":"&amp;ADDRESS(ROW(F305),COLUMN(F305)-1,1,1),TRUE),"OK")&gt;0,"OK","NOK")),
              IF(F$8&gt;=VLOOKUP($A305,'2.2'!$D:$O,5,FALSE),"OK","NOK")),
         "")</f>
        <v/>
      </c>
      <c r="G305" s="1156" t="str">
        <f ca="1">IF(intern2!H141&gt;0,
        IF(G$166="X",
              IF(COUNTBLANK(INDIRECT(ADDRESS(ROW(G305),MATCH(G$167,$166:$166,0),1,1)&amp;":"&amp;ADDRESS(ROW(G305),COLUMN(G305)-1,1,1),TRUE))&gt;0,"",
                    IF(COUNTIF(INDIRECT(ADDRESS(ROW(G305),MATCH(G$167,$166:$166,0),1,1)&amp;":"&amp;ADDRESS(ROW(G305),COLUMN(G305)-1,1,1),TRUE),"OK")&gt;0,"OK","NOK")),
              IF(G$8&gt;=VLOOKUP($A305,'2.2'!$D:$O,5,FALSE),"OK","NOK")),
         "")</f>
        <v/>
      </c>
      <c r="H305" s="1156" t="str">
        <f ca="1">IF(intern2!I141&gt;0,
        IF(H$166="X",
              IF(COUNTBLANK(INDIRECT(ADDRESS(ROW(H305),MATCH(H$167,$166:$166,0),1,1)&amp;":"&amp;ADDRESS(ROW(H305),COLUMN(H305)-1,1,1),TRUE))&gt;0,"",
                    IF(COUNTIF(INDIRECT(ADDRESS(ROW(H305),MATCH(H$167,$166:$166,0),1,1)&amp;":"&amp;ADDRESS(ROW(H305),COLUMN(H305)-1,1,1),TRUE),"OK")&gt;0,"OK","NOK")),
              IF(H$8&gt;=VLOOKUP($A305,'2.2'!$D:$O,5,FALSE),"OK","NOK")),
         "")</f>
        <v/>
      </c>
      <c r="I305" s="1269" t="str">
        <f ca="1">IF(intern2!J141&gt;0,
        IF(I$166="X",
              IF(COUNTBLANK(INDIRECT(ADDRESS(ROW(I305),MATCH(I$167,$166:$166,0),1,1)&amp;":"&amp;ADDRESS(ROW(I305),COLUMN(I305)-1,1,1),TRUE))&gt;0,"",
                    IF(COUNTIF(INDIRECT(ADDRESS(ROW(I305),MATCH(I$167,$166:$166,0),1,1)&amp;":"&amp;ADDRESS(ROW(I305),COLUMN(I305)-1,1,1),TRUE),"OK")&gt;0,"OK","NOK")),
              IF(I$8&gt;=VLOOKUP($A305,'2.2'!$D:$O,5,FALSE),"OK","NOK")),
         "")</f>
        <v/>
      </c>
      <c r="J305" s="1159" t="str">
        <f ca="1">IF(intern2!K141&gt;0,
        IF(J$166="X",
              IF(COUNTBLANK(INDIRECT(ADDRESS(ROW(J305),MATCH(J$167,$166:$166,0),1,1)&amp;":"&amp;ADDRESS(ROW(J305),COLUMN(J305)-1,1,1),TRUE))&gt;0,"",
                    IF(COUNTIF(INDIRECT(ADDRESS(ROW(J305),MATCH(J$167,$166:$166,0),1,1)&amp;":"&amp;ADDRESS(ROW(J305),COLUMN(J305)-1,1,1),TRUE),"OK")&gt;0,"OK","NOK")),
              IF(J$8&gt;=VLOOKUP($A305,'2.2'!$D:$O,5,FALSE),"OK","NOK")),
         "")</f>
        <v/>
      </c>
      <c r="K305" s="1156" t="str">
        <f ca="1">IF(intern2!L141&gt;0,
        IF(K$166="X",
              IF(COUNTBLANK(INDIRECT(ADDRESS(ROW(K305),MATCH(K$167,$166:$166,0),1,1)&amp;":"&amp;ADDRESS(ROW(K305),COLUMN(K305)-1,1,1),TRUE))&gt;0,"",
                    IF(COUNTIF(INDIRECT(ADDRESS(ROW(K305),MATCH(K$167,$166:$166,0),1,1)&amp;":"&amp;ADDRESS(ROW(K305),COLUMN(K305)-1,1,1),TRUE),"OK")&gt;0,"OK","NOK")),
              IF(K$8&gt;=VLOOKUP($A305,'2.2'!$D:$O,5,FALSE),"OK","NOK")),
         "")</f>
        <v/>
      </c>
      <c r="L305" s="1156" t="str">
        <f ca="1">IF(intern2!M141&gt;0,
        IF(L$166="X",
              IF(COUNTBLANK(INDIRECT(ADDRESS(ROW(L305),MATCH(L$167,$166:$166,0),1,1)&amp;":"&amp;ADDRESS(ROW(L305),COLUMN(L305)-1,1,1),TRUE))&gt;0,"",
                    IF(COUNTIF(INDIRECT(ADDRESS(ROW(L305),MATCH(L$167,$166:$166,0),1,1)&amp;":"&amp;ADDRESS(ROW(L305),COLUMN(L305)-1,1,1),TRUE),"OK")&gt;0,"OK","NOK")),
              IF(L$8&gt;=VLOOKUP($A305,'2.2'!$D:$O,5,FALSE),"OK","NOK")),
         "")</f>
        <v/>
      </c>
      <c r="M305" s="1156" t="str">
        <f ca="1">IF(intern2!N141&gt;0,
        IF(M$166="X",
              IF(COUNTBLANK(INDIRECT(ADDRESS(ROW(M305),MATCH(M$167,$166:$166,0),1,1)&amp;":"&amp;ADDRESS(ROW(M305),COLUMN(M305)-1,1,1),TRUE))&gt;0,"",
                    IF(COUNTIF(INDIRECT(ADDRESS(ROW(M305),MATCH(M$167,$166:$166,0),1,1)&amp;":"&amp;ADDRESS(ROW(M305),COLUMN(M305)-1,1,1),TRUE),"OK")&gt;0,"OK","NOK")),
              IF(M$8&gt;=VLOOKUP($A305,'2.2'!$D:$O,5,FALSE),"OK","NOK")),
         "")</f>
        <v/>
      </c>
      <c r="N305" s="1156" t="str">
        <f ca="1">IF(intern2!O141&gt;0,
        IF(N$166="X",
              IF(COUNTBLANK(INDIRECT(ADDRESS(ROW(N305),MATCH(N$167,$166:$166,0),1,1)&amp;":"&amp;ADDRESS(ROW(N305),COLUMN(N305)-1,1,1),TRUE))&gt;0,"",
                    IF(COUNTIF(INDIRECT(ADDRESS(ROW(N305),MATCH(N$167,$166:$166,0),1,1)&amp;":"&amp;ADDRESS(ROW(N305),COLUMN(N305)-1,1,1),TRUE),"OK")&gt;0,"OK","NOK")),
              IF(N$8&gt;=VLOOKUP($A305,'2.2'!$D:$O,5,FALSE),"OK","NOK")),
         "")</f>
        <v/>
      </c>
      <c r="O305" s="1156" t="str">
        <f ca="1">IF(intern2!P141&gt;0,
        IF(O$166="X",
              IF(COUNTBLANK(INDIRECT(ADDRESS(ROW(O305),MATCH(O$167,$166:$166,0),1,1)&amp;":"&amp;ADDRESS(ROW(O305),COLUMN(O305)-1,1,1),TRUE))&gt;0,"",
                    IF(COUNTIF(INDIRECT(ADDRESS(ROW(O305),MATCH(O$167,$166:$166,0),1,1)&amp;":"&amp;ADDRESS(ROW(O305),COLUMN(O305)-1,1,1),TRUE),"OK")&gt;0,"OK","NOK")),
              IF(O$8&gt;=VLOOKUP($A305,'2.2'!$D:$O,5,FALSE),"OK","NOK")),
         "")</f>
        <v/>
      </c>
      <c r="P305" s="1156" t="str">
        <f ca="1">IF(intern2!Q141&gt;0,
        IF(P$166="X",
              IF(COUNTBLANK(INDIRECT(ADDRESS(ROW(P305),MATCH(P$167,$166:$166,0),1,1)&amp;":"&amp;ADDRESS(ROW(P305),COLUMN(P305)-1,1,1),TRUE))&gt;0,"",
                    IF(COUNTIF(INDIRECT(ADDRESS(ROW(P305),MATCH(P$167,$166:$166,0),1,1)&amp;":"&amp;ADDRESS(ROW(P305),COLUMN(P305)-1,1,1),TRUE),"OK")&gt;0,"OK","NOK")),
              IF(P$8&gt;=VLOOKUP($A305,'2.2'!$D:$O,5,FALSE),"OK","NOK")),
         "")</f>
        <v/>
      </c>
      <c r="Q305" s="1156" t="str">
        <f ca="1">IF(intern2!R141&gt;0,
        IF(Q$166="X",
              IF(COUNTBLANK(INDIRECT(ADDRESS(ROW(Q305),MATCH(Q$167,$166:$166,0),1,1)&amp;":"&amp;ADDRESS(ROW(Q305),COLUMN(Q305)-1,1,1),TRUE))&gt;0,"",
                    IF(COUNTIF(INDIRECT(ADDRESS(ROW(Q305),MATCH(Q$167,$166:$166,0),1,1)&amp;":"&amp;ADDRESS(ROW(Q305),COLUMN(Q305)-1,1,1),TRUE),"OK")&gt;0,"OK","NOK")),
              IF(Q$8&gt;=VLOOKUP($A305,'2.2'!$D:$O,5,FALSE),"OK","NOK")),
         "")</f>
        <v/>
      </c>
      <c r="R305" s="1159" t="str">
        <f ca="1">IF(intern2!S141&gt;0,
        IF(R$166="X",
              IF(COUNTBLANK(INDIRECT(ADDRESS(ROW(R305),MATCH(R$167,$166:$166,0),1,1)&amp;":"&amp;ADDRESS(ROW(R305),COLUMN(R305)-1,1,1),TRUE))&gt;0,"",
                    IF(COUNTIF(INDIRECT(ADDRESS(ROW(R305),MATCH(R$167,$166:$166,0),1,1)&amp;":"&amp;ADDRESS(ROW(R305),COLUMN(R305)-1,1,1),TRUE),"OK")&gt;0,"OK","NOK")),
              IF(R$8&gt;=VLOOKUP($A305,'2.2'!$D:$O,5,FALSE),"OK","NOK")),
         "")</f>
        <v/>
      </c>
      <c r="S305" s="1159" t="str">
        <f ca="1">IF(intern2!T141&gt;0,
        IF(S$166="X",
              IF(COUNTBLANK(INDIRECT(ADDRESS(ROW(S305),MATCH(S$167,$166:$166,0),1,1)&amp;":"&amp;ADDRESS(ROW(S305),COLUMN(S305)-1,1,1),TRUE))&gt;0,"",
                    IF(COUNTIF(INDIRECT(ADDRESS(ROW(S305),MATCH(S$167,$166:$166,0),1,1)&amp;":"&amp;ADDRESS(ROW(S305),COLUMN(S305)-1,1,1),TRUE),"OK")&gt;0,"OK","NOK")),
              IF(S$8&gt;=VLOOKUP($A305,'2.2'!$D:$O,5,FALSE),"OK","NOK")),
         "")</f>
        <v/>
      </c>
      <c r="T305" s="1156" t="str">
        <f ca="1">IF(intern2!U141&gt;0,
        IF(T$166="X",
              IF(COUNTBLANK(INDIRECT(ADDRESS(ROW(T305),MATCH(T$167,$166:$166,0),1,1)&amp;":"&amp;ADDRESS(ROW(T305),COLUMN(T305)-1,1,1),TRUE))&gt;0,"",
                    IF(COUNTIF(INDIRECT(ADDRESS(ROW(T305),MATCH(T$167,$166:$166,0),1,1)&amp;":"&amp;ADDRESS(ROW(T305),COLUMN(T305)-1,1,1),TRUE),"OK")&gt;0,"OK","NOK")),
              IF(T$8&gt;=VLOOKUP($A305,'2.2'!$D:$O,5,FALSE),"OK","NOK")),
         "")</f>
        <v/>
      </c>
      <c r="U305" s="1156" t="str">
        <f ca="1">IF(intern2!V141&gt;0,
        IF(U$166="X",
              IF(COUNTBLANK(INDIRECT(ADDRESS(ROW(U305),MATCH(U$167,$166:$166,0),1,1)&amp;":"&amp;ADDRESS(ROW(U305),COLUMN(U305)-1,1,1),TRUE))&gt;0,"",
                    IF(COUNTIF(INDIRECT(ADDRESS(ROW(U305),MATCH(U$167,$166:$166,0),1,1)&amp;":"&amp;ADDRESS(ROW(U305),COLUMN(U305)-1,1,1),TRUE),"OK")&gt;0,"OK","NOK")),
              IF(U$8&gt;=VLOOKUP($A305,'2.2'!$D:$O,5,FALSE),"OK","NOK")),
         "")</f>
        <v/>
      </c>
      <c r="V305" s="1156" t="str">
        <f ca="1">IF(intern2!W141&gt;0,
        IF(V$166="X",
              IF(COUNTBLANK(INDIRECT(ADDRESS(ROW(V305),MATCH(V$167,$166:$166,0),1,1)&amp;":"&amp;ADDRESS(ROW(V305),COLUMN(V305)-1,1,1),TRUE))&gt;0,"",
                    IF(COUNTIF(INDIRECT(ADDRESS(ROW(V305),MATCH(V$167,$166:$166,0),1,1)&amp;":"&amp;ADDRESS(ROW(V305),COLUMN(V305)-1,1,1),TRUE),"OK")&gt;0,"OK","NOK")),
              IF(V$8&gt;=VLOOKUP($A305,'2.2'!$D:$O,5,FALSE),"OK","NOK")),
         "")</f>
        <v/>
      </c>
      <c r="W305" s="1156" t="str">
        <f ca="1">IF(intern2!X141&gt;0,
        IF(W$166="X",
              IF(COUNTBLANK(INDIRECT(ADDRESS(ROW(W305),MATCH(W$167,$166:$166,0),1,1)&amp;":"&amp;ADDRESS(ROW(W305),COLUMN(W305)-1,1,1),TRUE))&gt;0,"",
                    IF(COUNTIF(INDIRECT(ADDRESS(ROW(W305),MATCH(W$167,$166:$166,0),1,1)&amp;":"&amp;ADDRESS(ROW(W305),COLUMN(W305)-1,1,1),TRUE),"OK")&gt;0,"OK","NOK")),
              IF(W$8&gt;=VLOOKUP($A305,'2.2'!$D:$O,5,FALSE),"OK","NOK")),
         "")</f>
        <v/>
      </c>
      <c r="X305" s="1156" t="str">
        <f ca="1">IF(intern2!Y141&gt;0,
        IF(X$166="X",
              IF(COUNTBLANK(INDIRECT(ADDRESS(ROW(X305),MATCH(X$167,$166:$166,0),1,1)&amp;":"&amp;ADDRESS(ROW(X305),COLUMN(X305)-1,1,1),TRUE))&gt;0,"",
                    IF(COUNTIF(INDIRECT(ADDRESS(ROW(X305),MATCH(X$167,$166:$166,0),1,1)&amp;":"&amp;ADDRESS(ROW(X305),COLUMN(X305)-1,1,1),TRUE),"OK")&gt;0,"OK","NOK")),
              IF(X$8&gt;=VLOOKUP($A305,'2.2'!$D:$O,5,FALSE),"OK","NOK")),
         "")</f>
        <v/>
      </c>
      <c r="Y305" s="1170" t="str">
        <f ca="1">IF(intern2!Z141&gt;0,
        IF(Y$166="X",
              IF(COUNTBLANK(INDIRECT(ADDRESS(ROW(Y305),MATCH(Y$167,$166:$166,0),1,1)&amp;":"&amp;ADDRESS(ROW(Y305),COLUMN(Y305)-1,1,1),TRUE))&gt;0,"",
                    IF(COUNTIF(INDIRECT(ADDRESS(ROW(Y305),MATCH(Y$167,$166:$166,0),1,1)&amp;":"&amp;ADDRESS(ROW(Y305),COLUMN(Y305)-1,1,1),TRUE),"OK")&gt;0,"OK","NOK")),
              IF(Y$8&gt;=VLOOKUP($A305,'2.2'!$D:$O,5,FALSE),"OK","NOK")),
         "")</f>
        <v/>
      </c>
      <c r="Z305" s="1269" t="str">
        <f ca="1">IF(intern2!AA141&gt;0,
        IF(Z$166="X",
              IF(COUNTBLANK(INDIRECT(ADDRESS(ROW(Z305),MATCH(Z$167,$166:$166,0),1,1)&amp;":"&amp;ADDRESS(ROW(Z305),COLUMN(Z305)-1,1,1),TRUE))&gt;0,"",
                    IF(COUNTIF(INDIRECT(ADDRESS(ROW(Z305),MATCH(Z$167,$166:$166,0),1,1)&amp;":"&amp;ADDRESS(ROW(Z305),COLUMN(Z305)-1,1,1),TRUE),"OK")&gt;0,"OK","NOK")),
              IF(Z$8&gt;=VLOOKUP($A305,'2.2'!$D:$O,5,FALSE),"OK","NOK")),
         "")</f>
        <v/>
      </c>
      <c r="AA305" s="1156" t="str">
        <f ca="1">IF(intern2!AB141&gt;0,
        IF(AA$166="X",
              IF(COUNTBLANK(INDIRECT(ADDRESS(ROW(AA305),MATCH(AA$167,$166:$166,0),1,1)&amp;":"&amp;ADDRESS(ROW(AA305),COLUMN(AA305)-1,1,1),TRUE))&gt;0,"",
                    IF(COUNTIF(INDIRECT(ADDRESS(ROW(AA305),MATCH(AA$167,$166:$166,0),1,1)&amp;":"&amp;ADDRESS(ROW(AA305),COLUMN(AA305)-1,1,1),TRUE),"OK")&gt;0,"OK","NOK")),
              IF(AA$8&gt;=VLOOKUP($A305,'2.2'!$D:$O,5,FALSE),"OK","NOK")),
         "")</f>
        <v/>
      </c>
      <c r="AB305" s="1156" t="str">
        <f ca="1">IF(intern2!AC141&gt;0,
        IF(AB$166="X",
              IF(COUNTBLANK(INDIRECT(ADDRESS(ROW(AB305),MATCH(AB$167,$166:$166,0),1,1)&amp;":"&amp;ADDRESS(ROW(AB305),COLUMN(AB305)-1,1,1),TRUE))&gt;0,"",
                    IF(COUNTIF(INDIRECT(ADDRESS(ROW(AB305),MATCH(AB$167,$166:$166,0),1,1)&amp;":"&amp;ADDRESS(ROW(AB305),COLUMN(AB305)-1,1,1),TRUE),"OK")&gt;0,"OK","NOK")),
              IF(AB$8&gt;=VLOOKUP($A305,'2.2'!$D:$O,5,FALSE),"OK","NOK")),
         "")</f>
        <v/>
      </c>
      <c r="AC305" s="1156" t="str">
        <f ca="1">IF(intern2!AD141&gt;0,
        IF(AC$166="X",
              IF(COUNTBLANK(INDIRECT(ADDRESS(ROW(AC305),MATCH(AC$167,$166:$166,0),1,1)&amp;":"&amp;ADDRESS(ROW(AC305),COLUMN(AC305)-1,1,1),TRUE))&gt;0,"",
                    IF(COUNTIF(INDIRECT(ADDRESS(ROW(AC305),MATCH(AC$167,$166:$166,0),1,1)&amp;":"&amp;ADDRESS(ROW(AC305),COLUMN(AC305)-1,1,1),TRUE),"OK")&gt;0,"OK","NOK")),
              IF(AC$8&gt;=VLOOKUP($A305,'2.2'!$D:$O,5,FALSE),"OK","NOK")),
         "")</f>
        <v/>
      </c>
      <c r="AD305" s="1156" t="str">
        <f ca="1">IF(intern2!AE141&gt;0,
        IF(AD$166="X",
              IF(COUNTBLANK(INDIRECT(ADDRESS(ROW(AD305),MATCH(AD$167,$166:$166,0),1,1)&amp;":"&amp;ADDRESS(ROW(AD305),COLUMN(AD305)-1,1,1),TRUE))&gt;0,"",
                    IF(COUNTIF(INDIRECT(ADDRESS(ROW(AD305),MATCH(AD$167,$166:$166,0),1,1)&amp;":"&amp;ADDRESS(ROW(AD305),COLUMN(AD305)-1,1,1),TRUE),"OK")&gt;0,"OK","NOK")),
              IF(AD$8&gt;=VLOOKUP($A305,'2.2'!$D:$O,5,FALSE),"OK","NOK")),
         "")</f>
        <v/>
      </c>
      <c r="AE305" s="1160" t="str">
        <f ca="1">IF(intern2!AF141&gt;0,
        IF(AE$166="X",
              IF(COUNTBLANK(INDIRECT(ADDRESS(ROW(AE305),MATCH(AE$167,$166:$166,0),1,1)&amp;":"&amp;ADDRESS(ROW(AE305),COLUMN(AE305)-1,1,1),TRUE))&gt;0,"",
                    IF(COUNTIF(INDIRECT(ADDRESS(ROW(AE305),MATCH(AE$167,$166:$166,0),1,1)&amp;":"&amp;ADDRESS(ROW(AE305),COLUMN(AE305)-1,1,1),TRUE),"OK")&gt;0,"OK","NOK")),
              IF(AE$8&gt;=VLOOKUP($A305,'2.2'!$D:$O,5,FALSE),"OK","NOK")),
         "")</f>
        <v/>
      </c>
      <c r="AF305" s="1269" t="str">
        <f ca="1">IF(intern2!AG141&gt;0,
        IF(AF$166="X",
              IF(COUNTBLANK(INDIRECT(ADDRESS(ROW(AF305),MATCH(AF$167,$166:$166,0),1,1)&amp;":"&amp;ADDRESS(ROW(AF305),COLUMN(AF305)-1,1,1),TRUE))&gt;0,"",
                    IF(COUNTIF(INDIRECT(ADDRESS(ROW(AF305),MATCH(AF$167,$166:$166,0),1,1)&amp;":"&amp;ADDRESS(ROW(AF305),COLUMN(AF305)-1,1,1),TRUE),"OK")&gt;0,"OK","NOK")),
              IF(AF$8&gt;=VLOOKUP($A305,'2.2'!$D:$O,5,FALSE),"OK","NOK")),
         "")</f>
        <v/>
      </c>
      <c r="AG305" s="1160" t="str">
        <f ca="1">IF(intern2!AH141&gt;0,
        IF(AG$166="X",
              IF(COUNTBLANK(INDIRECT(ADDRESS(ROW(AG305),MATCH(AG$167,$166:$166,0),1,1)&amp;":"&amp;ADDRESS(ROW(AG305),COLUMN(AG305)-1,1,1),TRUE))&gt;0,"",
                    IF(COUNTIF(INDIRECT(ADDRESS(ROW(AG305),MATCH(AG$167,$166:$166,0),1,1)&amp;":"&amp;ADDRESS(ROW(AG305),COLUMN(AG305)-1,1,1),TRUE),"OK")&gt;0,"OK","NOK")),
              IF(AG$8&gt;=VLOOKUP($A305,'2.2'!$D:$O,5,FALSE),"OK","NOK")),
         "")</f>
        <v/>
      </c>
      <c r="AH305" s="1160" t="str">
        <f ca="1">IF(intern2!AI141&gt;0,
        IF(AH$166="X",
              IF(COUNTBLANK(INDIRECT(ADDRESS(ROW(AH305),MATCH(AH$167,$166:$166,0),1,1)&amp;":"&amp;ADDRESS(ROW(AH305),COLUMN(AH305)-1,1,1),TRUE))&gt;0,"",
                    IF(COUNTIF(INDIRECT(ADDRESS(ROW(AH305),MATCH(AH$167,$166:$166,0),1,1)&amp;":"&amp;ADDRESS(ROW(AH305),COLUMN(AH305)-1,1,1),TRUE),"OK")&gt;0,"OK","NOK")),
              IF(AH$8&gt;=VLOOKUP($A305,'2.2'!$D:$O,5,FALSE),"OK","NOK")),
         "")</f>
        <v/>
      </c>
      <c r="AI305" s="1156" t="str">
        <f ca="1">IF(intern2!AJ141&gt;0,
        IF(AI$166="X",
              IF(COUNTBLANK(INDIRECT(ADDRESS(ROW(AI305),MATCH(AI$167,$166:$166,0),1,1)&amp;":"&amp;ADDRESS(ROW(AI305),COLUMN(AI305)-1,1,1),TRUE))&gt;0,"",
                    IF(COUNTIF(INDIRECT(ADDRESS(ROW(AI305),MATCH(AI$167,$166:$166,0),1,1)&amp;":"&amp;ADDRESS(ROW(AI305),COLUMN(AI305)-1,1,1),TRUE),"OK")&gt;0,"OK","NOK")),
              IF(AI$8&gt;=VLOOKUP($A305,'2.2'!$D:$O,5,FALSE),"OK","NOK")),
         "")</f>
        <v/>
      </c>
      <c r="AJ305" s="1156" t="str">
        <f ca="1">IF(intern2!AK141&gt;0,
        IF(AJ$166="X",
              IF(COUNTBLANK(INDIRECT(ADDRESS(ROW(AJ305),MATCH(AJ$167,$166:$166,0),1,1)&amp;":"&amp;ADDRESS(ROW(AJ305),COLUMN(AJ305)-1,1,1),TRUE))&gt;0,"",
                    IF(COUNTIF(INDIRECT(ADDRESS(ROW(AJ305),MATCH(AJ$167,$166:$166,0),1,1)&amp;":"&amp;ADDRESS(ROW(AJ305),COLUMN(AJ305)-1,1,1),TRUE),"OK")&gt;0,"OK","NOK")),
              IF(AJ$8&gt;=VLOOKUP($A305,'2.2'!$D:$O,5,FALSE),"OK","NOK")),
         "")</f>
        <v/>
      </c>
      <c r="AK305" s="1156" t="str">
        <f ca="1">IF(intern2!AL141&gt;0,
        IF(AK$166="X",
              IF(COUNTBLANK(INDIRECT(ADDRESS(ROW(AK305),MATCH(AK$167,$166:$166,0),1,1)&amp;":"&amp;ADDRESS(ROW(AK305),COLUMN(AK305)-1,1,1),TRUE))&gt;0,"",
                    IF(COUNTIF(INDIRECT(ADDRESS(ROW(AK305),MATCH(AK$167,$166:$166,0),1,1)&amp;":"&amp;ADDRESS(ROW(AK305),COLUMN(AK305)-1,1,1),TRUE),"OK")&gt;0,"OK","NOK")),
              IF(AK$8&gt;=VLOOKUP($A305,'2.2'!$D:$O,5,FALSE),"OK","NOK")),
         "")</f>
        <v/>
      </c>
      <c r="AL305" s="1156" t="str">
        <f ca="1">IF(intern2!AM141&gt;0,
        IF(AL$166="X",
              IF(COUNTBLANK(INDIRECT(ADDRESS(ROW(AL305),MATCH(AL$167,$166:$166,0),1,1)&amp;":"&amp;ADDRESS(ROW(AL305),COLUMN(AL305)-1,1,1),TRUE))&gt;0,"",
                    IF(COUNTIF(INDIRECT(ADDRESS(ROW(AL305),MATCH(AL$167,$166:$166,0),1,1)&amp;":"&amp;ADDRESS(ROW(AL305),COLUMN(AL305)-1,1,1),TRUE),"OK")&gt;0,"OK","NOK")),
              IF(AL$8&gt;=VLOOKUP($A305,'2.2'!$D:$O,5,FALSE),"OK","NOK")),
         "")</f>
        <v/>
      </c>
      <c r="AM305" s="1269" t="str">
        <f ca="1">IF(intern2!AN141&gt;0,
        IF(AM$166="X",
              IF(COUNTBLANK(INDIRECT(ADDRESS(ROW(AM305),MATCH(AM$167,$166:$166,0),1,1)&amp;":"&amp;ADDRESS(ROW(AM305),COLUMN(AM305)-1,1,1),TRUE))&gt;0,"",
                    IF(COUNTIF(INDIRECT(ADDRESS(ROW(AM305),MATCH(AM$167,$166:$166,0),1,1)&amp;":"&amp;ADDRESS(ROW(AM305),COLUMN(AM305)-1,1,1),TRUE),"OK")&gt;0,"OK","NOK")),
              IF(AM$8&gt;=VLOOKUP($A305,'2.2'!$D:$O,5,FALSE),"OK","NOK")),
         "")</f>
        <v/>
      </c>
      <c r="AN305" s="1170" t="str">
        <f ca="1">IF(intern2!AO141&gt;0,
        IF(AN$166="X",
              IF(COUNTBLANK(INDIRECT(ADDRESS(ROW(AN305),MATCH(AN$167,$166:$166,0),1,1)&amp;":"&amp;ADDRESS(ROW(AN305),COLUMN(AN305)-1,1,1),TRUE))&gt;0,"",
                    IF(COUNTIF(INDIRECT(ADDRESS(ROW(AN305),MATCH(AN$167,$166:$166,0),1,1)&amp;":"&amp;ADDRESS(ROW(AN305),COLUMN(AN305)-1,1,1),TRUE),"OK")&gt;0,"OK","NOK")),
              IF(AN$8&gt;=VLOOKUP($A305,'2.2'!$D:$O,5,FALSE),"OK","NOK")),
         "")</f>
        <v/>
      </c>
      <c r="AO305" s="1156" t="str">
        <f ca="1">IF(intern2!AP141&gt;0,
        IF(AO$166="X",
              IF(COUNTBLANK(INDIRECT(ADDRESS(ROW(AO305),MATCH(AO$167,$166:$166,0),1,1)&amp;":"&amp;ADDRESS(ROW(AO305),COLUMN(AO305)-1,1,1),TRUE))&gt;0,"",
                    IF(COUNTIF(INDIRECT(ADDRESS(ROW(AO305),MATCH(AO$167,$166:$166,0),1,1)&amp;":"&amp;ADDRESS(ROW(AO305),COLUMN(AO305)-1,1,1),TRUE),"OK")&gt;0,"OK","NOK")),
              IF(AO$8&gt;=VLOOKUP($A305,'2.2'!$D:$O,5,FALSE),"OK","NOK")),
         "")</f>
        <v/>
      </c>
      <c r="AP305" s="1156" t="str">
        <f ca="1">IF(intern2!AQ141&gt;0,
        IF(AP$166="X",
              IF(COUNTBLANK(INDIRECT(ADDRESS(ROW(AP305),MATCH(AP$167,$166:$166,0),1,1)&amp;":"&amp;ADDRESS(ROW(AP305),COLUMN(AP305)-1,1,1),TRUE))&gt;0,"",
                    IF(COUNTIF(INDIRECT(ADDRESS(ROW(AP305),MATCH(AP$167,$166:$166,0),1,1)&amp;":"&amp;ADDRESS(ROW(AP305),COLUMN(AP305)-1,1,1),TRUE),"OK")&gt;0,"OK","NOK")),
              IF(AP$8&gt;=VLOOKUP($A305,'2.2'!$D:$O,5,FALSE),"OK","NOK")),
         "")</f>
        <v/>
      </c>
      <c r="AQ305" s="1269" t="str">
        <f ca="1">IF(intern2!AR141&gt;0,
        IF(AQ$166="X",
              IF(COUNTBLANK(INDIRECT(ADDRESS(ROW(AQ305),MATCH(AQ$167,$166:$166,0),1,1)&amp;":"&amp;ADDRESS(ROW(AQ305),COLUMN(AQ305)-1,1,1),TRUE))&gt;0,"",
                    IF(COUNTIF(INDIRECT(ADDRESS(ROW(AQ305),MATCH(AQ$167,$166:$166,0),1,1)&amp;":"&amp;ADDRESS(ROW(AQ305),COLUMN(AQ305)-1,1,1),TRUE),"OK")&gt;0,"OK","NOK")),
              IF(AQ$8&gt;=VLOOKUP($A305,'2.2'!$D:$O,5,FALSE),"OK","NOK")),
         "")</f>
        <v/>
      </c>
      <c r="AR305" s="1156" t="str">
        <f ca="1">IF(intern2!AS141&gt;0,
        IF(AR$166="X",
              IF(COUNTBLANK(INDIRECT(ADDRESS(ROW(AR305),MATCH(AR$167,$166:$166,0),1,1)&amp;":"&amp;ADDRESS(ROW(AR305),COLUMN(AR305)-1,1,1),TRUE))&gt;0,"",
                    IF(COUNTIF(INDIRECT(ADDRESS(ROW(AR305),MATCH(AR$167,$166:$166,0),1,1)&amp;":"&amp;ADDRESS(ROW(AR305),COLUMN(AR305)-1,1,1),TRUE),"OK")&gt;0,"OK","NOK")),
              IF(AR$8&gt;=VLOOKUP($A305,'2.2'!$D:$O,5,FALSE),"OK","NOK")),
         "")</f>
        <v/>
      </c>
      <c r="AS305" s="1156" t="str">
        <f ca="1">IF(intern2!AT141&gt;0,
        IF(AS$166="X",
              IF(COUNTBLANK(INDIRECT(ADDRESS(ROW(AS305),MATCH(AS$167,$166:$166,0),1,1)&amp;":"&amp;ADDRESS(ROW(AS305),COLUMN(AS305)-1,1,1),TRUE))&gt;0,"",
                    IF(COUNTIF(INDIRECT(ADDRESS(ROW(AS305),MATCH(AS$167,$166:$166,0),1,1)&amp;":"&amp;ADDRESS(ROW(AS305),COLUMN(AS305)-1,1,1),TRUE),"OK")&gt;0,"OK","NOK")),
              IF(AS$8&gt;=VLOOKUP($A305,'2.2'!$D:$O,5,FALSE),"OK","NOK")),
         "")</f>
        <v/>
      </c>
      <c r="AT305" s="1269" t="str">
        <f ca="1">IF(intern2!AU141&gt;0,
        IF(AT$166="X",
              IF(COUNTBLANK(INDIRECT(ADDRESS(ROW(AT305),MATCH(AT$167,$166:$166,0),1,1)&amp;":"&amp;ADDRESS(ROW(AT305),COLUMN(AT305)-1,1,1),TRUE))&gt;0,"",
                    IF(COUNTIF(INDIRECT(ADDRESS(ROW(AT305),MATCH(AT$167,$166:$166,0),1,1)&amp;":"&amp;ADDRESS(ROW(AT305),COLUMN(AT305)-1,1,1),TRUE),"OK")&gt;0,"OK","NOK")),
              IF(AT$8&gt;=VLOOKUP($A305,'2.2'!$D:$O,5,FALSE),"OK","NOK")),
         "")</f>
        <v/>
      </c>
      <c r="AU305" s="1156" t="str">
        <f ca="1">IF(intern2!AV141&gt;0,
        IF(AU$166="X",
              IF(COUNTBLANK(INDIRECT(ADDRESS(ROW(AU305),MATCH(AU$167,$166:$166,0),1,1)&amp;":"&amp;ADDRESS(ROW(AU305),COLUMN(AU305)-1,1,1),TRUE))&gt;0,"",
                    IF(COUNTIF(INDIRECT(ADDRESS(ROW(AU305),MATCH(AU$167,$166:$166,0),1,1)&amp;":"&amp;ADDRESS(ROW(AU305),COLUMN(AU305)-1,1,1),TRUE),"OK")&gt;0,"OK","NOK")),
              IF(AU$8&gt;=VLOOKUP($A305,'2.2'!$D:$O,5,FALSE),"OK","NOK")),
         "")</f>
        <v/>
      </c>
      <c r="AV305" s="1156" t="str">
        <f ca="1">IF(intern2!AW141&gt;0,
        IF(AV$166="X",
              IF(COUNTBLANK(INDIRECT(ADDRESS(ROW(AV305),MATCH(AV$167,$166:$166,0),1,1)&amp;":"&amp;ADDRESS(ROW(AV305),COLUMN(AV305)-1,1,1),TRUE))&gt;0,"",
                    IF(COUNTIF(INDIRECT(ADDRESS(ROW(AV305),MATCH(AV$167,$166:$166,0),1,1)&amp;":"&amp;ADDRESS(ROW(AV305),COLUMN(AV305)-1,1,1),TRUE),"OK")&gt;0,"OK","NOK")),
              IF(AV$8&gt;=VLOOKUP($A305,'2.2'!$D:$O,5,FALSE),"OK","NOK")),
         "")</f>
        <v/>
      </c>
      <c r="AW305" s="1156" t="str">
        <f ca="1">IF(intern2!AX141&gt;0,
        IF(AW$166="X",
              IF(COUNTBLANK(INDIRECT(ADDRESS(ROW(AW305),MATCH(AW$167,$166:$166,0),1,1)&amp;":"&amp;ADDRESS(ROW(AW305),COLUMN(AW305)-1,1,1),TRUE))&gt;0,"",
                    IF(COUNTIF(INDIRECT(ADDRESS(ROW(AW305),MATCH(AW$167,$166:$166,0),1,1)&amp;":"&amp;ADDRESS(ROW(AW305),COLUMN(AW305)-1,1,1),TRUE),"OK")&gt;0,"OK","NOK")),
              IF(AW$8&gt;=VLOOKUP($A305,'2.2'!$D:$O,5,FALSE),"OK","NOK")),
         "")</f>
        <v/>
      </c>
      <c r="AX305" s="1156" t="str">
        <f ca="1">IF(intern2!AY141&gt;0,
        IF(AX$166="X",
              IF(COUNTBLANK(INDIRECT(ADDRESS(ROW(AX305),MATCH(AX$167,$166:$166,0),1,1)&amp;":"&amp;ADDRESS(ROW(AX305),COLUMN(AX305)-1,1,1),TRUE))&gt;0,"",
                    IF(COUNTIF(INDIRECT(ADDRESS(ROW(AX305),MATCH(AX$167,$166:$166,0),1,1)&amp;":"&amp;ADDRESS(ROW(AX305),COLUMN(AX305)-1,1,1),TRUE),"OK")&gt;0,"OK","NOK")),
              IF(AX$8&gt;=VLOOKUP($A305,'2.2'!$D:$O,5,FALSE),"OK","NOK")),
         "")</f>
        <v/>
      </c>
      <c r="AY305" s="1156" t="str">
        <f ca="1">IF(intern2!AZ141&gt;0,
        IF(AY$166="X",
              IF(COUNTBLANK(INDIRECT(ADDRESS(ROW(AY305),MATCH(AY$167,$166:$166,0),1,1)&amp;":"&amp;ADDRESS(ROW(AY305),COLUMN(AY305)-1,1,1),TRUE))&gt;0,"",
                    IF(COUNTIF(INDIRECT(ADDRESS(ROW(AY305),MATCH(AY$167,$166:$166,0),1,1)&amp;":"&amp;ADDRESS(ROW(AY305),COLUMN(AY305)-1,1,1),TRUE),"OK")&gt;0,"OK","NOK")),
              IF(AY$8&gt;=VLOOKUP($A305,'2.2'!$D:$O,5,FALSE),"OK","NOK")),
         "")</f>
        <v/>
      </c>
      <c r="AZ305" s="1269" t="str">
        <f ca="1">IF(intern2!BA141&gt;0,
        IF(AZ$166="X",
              IF(COUNTBLANK(INDIRECT(ADDRESS(ROW(AZ305),MATCH(AZ$167,$166:$166,0),1,1)&amp;":"&amp;ADDRESS(ROW(AZ305),COLUMN(AZ305)-1,1,1),TRUE))&gt;0,"",
                    IF(COUNTIF(INDIRECT(ADDRESS(ROW(AZ305),MATCH(AZ$167,$166:$166,0),1,1)&amp;":"&amp;ADDRESS(ROW(AZ305),COLUMN(AZ305)-1,1,1),TRUE),"OK")&gt;0,"OK","NOK")),
              IF(AZ$8&gt;=VLOOKUP($A305,'2.2'!$D:$O,5,FALSE),"OK","NOK")),
         "")</f>
        <v/>
      </c>
      <c r="BA305" s="1156" t="str">
        <f ca="1">IF(intern2!BB141&gt;0,
        IF(BA$166="X",
              IF(COUNTBLANK(INDIRECT(ADDRESS(ROW(BA305),MATCH(BA$167,$166:$166,0),1,1)&amp;":"&amp;ADDRESS(ROW(BA305),COLUMN(BA305)-1,1,1),TRUE))&gt;0,"",
                    IF(COUNTIF(INDIRECT(ADDRESS(ROW(BA305),MATCH(BA$167,$166:$166,0),1,1)&amp;":"&amp;ADDRESS(ROW(BA305),COLUMN(BA305)-1,1,1),TRUE),"OK")&gt;0,"OK","NOK")),
              IF(BA$8&gt;=VLOOKUP($A305,'2.2'!$D:$O,5,FALSE),"OK","NOK")),
         "")</f>
        <v>NOK</v>
      </c>
      <c r="BB305" s="1156" t="str">
        <f ca="1">IF(intern2!BC141&gt;0,
        IF(BB$166="X",
              IF(COUNTBLANK(INDIRECT(ADDRESS(ROW(BB305),MATCH(BB$167,$166:$166,0),1,1)&amp;":"&amp;ADDRESS(ROW(BB305),COLUMN(BB305)-1,1,1),TRUE))&gt;0,"",
                    IF(COUNTIF(INDIRECT(ADDRESS(ROW(BB305),MATCH(BB$167,$166:$166,0),1,1)&amp;":"&amp;ADDRESS(ROW(BB305),COLUMN(BB305)-1,1,1),TRUE),"OK")&gt;0,"OK","NOK")),
              IF(BB$8&gt;=VLOOKUP($A305,'2.2'!$D:$O,5,FALSE),"OK","NOK")),
         "")</f>
        <v/>
      </c>
      <c r="BC305" s="1156" t="str">
        <f ca="1">IF(intern2!BD141&gt;0,
        IF(BC$166="X",
              IF(COUNTBLANK(INDIRECT(ADDRESS(ROW(BC305),MATCH(BC$167,$166:$166,0),1,1)&amp;":"&amp;ADDRESS(ROW(BC305),COLUMN(BC305)-1,1,1),TRUE))&gt;0,"",
                    IF(COUNTIF(INDIRECT(ADDRESS(ROW(BC305),MATCH(BC$167,$166:$166,0),1,1)&amp;":"&amp;ADDRESS(ROW(BC305),COLUMN(BC305)-1,1,1),TRUE),"OK")&gt;0,"OK","NOK")),
              IF(BC$8&gt;=VLOOKUP($A305,'2.2'!$D:$O,5,FALSE),"OK","NOK")),
         "")</f>
        <v/>
      </c>
      <c r="BD305" s="1156" t="str">
        <f ca="1">IF(intern2!BE141&gt;0,
        IF(BD$166="X",
              IF(COUNTBLANK(INDIRECT(ADDRESS(ROW(BD305),MATCH(BD$167,$166:$166,0),1,1)&amp;":"&amp;ADDRESS(ROW(BD305),COLUMN(BD305)-1,1,1),TRUE))&gt;0,"",
                    IF(COUNTIF(INDIRECT(ADDRESS(ROW(BD305),MATCH(BD$167,$166:$166,0),1,1)&amp;":"&amp;ADDRESS(ROW(BD305),COLUMN(BD305)-1,1,1),TRUE),"OK")&gt;0,"OK","NOK")),
              IF(BD$8&gt;=VLOOKUP($A305,'2.2'!$D:$O,5,FALSE),"OK","NOK")),
         "")</f>
        <v/>
      </c>
      <c r="BE305" s="1156" t="str">
        <f ca="1">IF(intern2!BF141&gt;0,
        IF(BE$166="X",
              IF(COUNTBLANK(INDIRECT(ADDRESS(ROW(BE305),MATCH(BE$167,$166:$166,0),1,1)&amp;":"&amp;ADDRESS(ROW(BE305),COLUMN(BE305)-1,1,1),TRUE))&gt;0,"",
                    IF(COUNTIF(INDIRECT(ADDRESS(ROW(BE305),MATCH(BE$167,$166:$166,0),1,1)&amp;":"&amp;ADDRESS(ROW(BE305),COLUMN(BE305)-1,1,1),TRUE),"OK")&gt;0,"OK","NOK")),
              IF(BE$8&gt;=VLOOKUP($A305,'2.2'!$D:$O,5,FALSE),"OK","NOK")),
         "")</f>
        <v/>
      </c>
      <c r="BF305" s="1170" t="str">
        <f ca="1">IF(intern2!BG141&gt;0,
        IF(BF$166="X",
              IF(COUNTBLANK(INDIRECT(ADDRESS(ROW(BF305),MATCH(BF$167,$166:$166,0),1,1)&amp;":"&amp;ADDRESS(ROW(BF305),COLUMN(BF305)-1,1,1),TRUE))&gt;0,"",
                    IF(COUNTIF(INDIRECT(ADDRESS(ROW(BF305),MATCH(BF$167,$166:$166,0),1,1)&amp;":"&amp;ADDRESS(ROW(BF305),COLUMN(BF305)-1,1,1),TRUE),"OK")&gt;0,"OK","NOK")),
              IF(BF$8&gt;=VLOOKUP($A305,'2.2'!$D:$O,5,FALSE),"OK","NOK")),
         "")</f>
        <v/>
      </c>
      <c r="BG305" s="1269" t="str">
        <f ca="1">IF(intern2!BH141&gt;0,
        IF(BG$166="X",
              IF(COUNTBLANK(INDIRECT(ADDRESS(ROW(BG305),MATCH(BG$167,$166:$166,0),1,1)&amp;":"&amp;ADDRESS(ROW(BG305),COLUMN(BG305)-1,1,1),TRUE))&gt;0,"",
                    IF(COUNTIF(INDIRECT(ADDRESS(ROW(BG305),MATCH(BG$167,$166:$166,0),1,1)&amp;":"&amp;ADDRESS(ROW(BG305),COLUMN(BG305)-1,1,1),TRUE),"OK")&gt;0,"OK","NOK")),
              IF(BG$8&gt;=VLOOKUP($A305,'2.2'!$D:$O,5,FALSE),"OK","NOK")),
         "")</f>
        <v/>
      </c>
      <c r="BH305" s="1176" t="str">
        <f t="shared" ca="1" si="142"/>
        <v>NOK</v>
      </c>
      <c r="BI305" s="1176"/>
    </row>
    <row r="306" spans="1:61" x14ac:dyDescent="0.25">
      <c r="A306" s="716" t="str">
        <f t="shared" ref="A306:B306" si="151">+A146</f>
        <v>NUK1</v>
      </c>
      <c r="B306" s="1180" t="str">
        <f t="shared" si="151"/>
        <v>Medicina nucleare</v>
      </c>
      <c r="C306" s="1156" t="str">
        <f ca="1">IF(intern2!D142&gt;0,
        IF(C$166="X",
              IF(COUNTBLANK(INDIRECT(ADDRESS(ROW(C306),MATCH(C$167,$166:$166,0),1,1)&amp;":"&amp;ADDRESS(ROW(C306),COLUMN(C306)-1,1,1),TRUE))&gt;0,"",
                    IF(COUNTIF(INDIRECT(ADDRESS(ROW(C306),MATCH(C$167,$166:$166,0),1,1)&amp;":"&amp;ADDRESS(ROW(C306),COLUMN(C306)-1,1,1),TRUE),"OK")&gt;0,"OK","NOK")),
              IF(C$8&gt;=VLOOKUP($A306,'2.2'!$D:$O,5,FALSE),"OK","NOK")),
         "")</f>
        <v/>
      </c>
      <c r="D306" s="1156" t="str">
        <f ca="1">IF(intern2!E142&gt;0,
        IF(D$166="X",
              IF(COUNTBLANK(INDIRECT(ADDRESS(ROW(D306),MATCH(D$167,$166:$166,0),1,1)&amp;":"&amp;ADDRESS(ROW(D306),COLUMN(D306)-1,1,1),TRUE))&gt;0,"",
                    IF(COUNTIF(INDIRECT(ADDRESS(ROW(D306),MATCH(D$167,$166:$166,0),1,1)&amp;":"&amp;ADDRESS(ROW(D306),COLUMN(D306)-1,1,1),TRUE),"OK")&gt;0,"OK","NOK")),
              IF(D$8&gt;=VLOOKUP($A306,'2.2'!$D:$O,5,FALSE),"OK","NOK")),
         "")</f>
        <v/>
      </c>
      <c r="E306" s="1156" t="str">
        <f ca="1">IF(intern2!F142&gt;0,
        IF(E$166="X",
              IF(COUNTBLANK(INDIRECT(ADDRESS(ROW(E306),MATCH(E$167,$166:$166,0),1,1)&amp;":"&amp;ADDRESS(ROW(E306),COLUMN(E306)-1,1,1),TRUE))&gt;0,"",
                    IF(COUNTIF(INDIRECT(ADDRESS(ROW(E306),MATCH(E$167,$166:$166,0),1,1)&amp;":"&amp;ADDRESS(ROW(E306),COLUMN(E306)-1,1,1),TRUE),"OK")&gt;0,"OK","NOK")),
              IF(E$8&gt;=VLOOKUP($A306,'2.2'!$D:$O,5,FALSE),"OK","NOK")),
         "")</f>
        <v/>
      </c>
      <c r="F306" s="1156" t="str">
        <f ca="1">IF(intern2!G142&gt;0,
        IF(F$166="X",
              IF(COUNTBLANK(INDIRECT(ADDRESS(ROW(F306),MATCH(F$167,$166:$166,0),1,1)&amp;":"&amp;ADDRESS(ROW(F306),COLUMN(F306)-1,1,1),TRUE))&gt;0,"",
                    IF(COUNTIF(INDIRECT(ADDRESS(ROW(F306),MATCH(F$167,$166:$166,0),1,1)&amp;":"&amp;ADDRESS(ROW(F306),COLUMN(F306)-1,1,1),TRUE),"OK")&gt;0,"OK","NOK")),
              IF(F$8&gt;=VLOOKUP($A306,'2.2'!$D:$O,5,FALSE),"OK","NOK")),
         "")</f>
        <v/>
      </c>
      <c r="G306" s="1156" t="str">
        <f ca="1">IF(intern2!H142&gt;0,
        IF(G$166="X",
              IF(COUNTBLANK(INDIRECT(ADDRESS(ROW(G306),MATCH(G$167,$166:$166,0),1,1)&amp;":"&amp;ADDRESS(ROW(G306),COLUMN(G306)-1,1,1),TRUE))&gt;0,"",
                    IF(COUNTIF(INDIRECT(ADDRESS(ROW(G306),MATCH(G$167,$166:$166,0),1,1)&amp;":"&amp;ADDRESS(ROW(G306),COLUMN(G306)-1,1,1),TRUE),"OK")&gt;0,"OK","NOK")),
              IF(G$8&gt;=VLOOKUP($A306,'2.2'!$D:$O,5,FALSE),"OK","NOK")),
         "")</f>
        <v/>
      </c>
      <c r="H306" s="1156" t="str">
        <f ca="1">IF(intern2!I142&gt;0,
        IF(H$166="X",
              IF(COUNTBLANK(INDIRECT(ADDRESS(ROW(H306),MATCH(H$167,$166:$166,0),1,1)&amp;":"&amp;ADDRESS(ROW(H306),COLUMN(H306)-1,1,1),TRUE))&gt;0,"",
                    IF(COUNTIF(INDIRECT(ADDRESS(ROW(H306),MATCH(H$167,$166:$166,0),1,1)&amp;":"&amp;ADDRESS(ROW(H306),COLUMN(H306)-1,1,1),TRUE),"OK")&gt;0,"OK","NOK")),
              IF(H$8&gt;=VLOOKUP($A306,'2.2'!$D:$O,5,FALSE),"OK","NOK")),
         "")</f>
        <v/>
      </c>
      <c r="I306" s="1269" t="str">
        <f ca="1">IF(intern2!J142&gt;0,
        IF(I$166="X",
              IF(COUNTBLANK(INDIRECT(ADDRESS(ROW(I306),MATCH(I$167,$166:$166,0),1,1)&amp;":"&amp;ADDRESS(ROW(I306),COLUMN(I306)-1,1,1),TRUE))&gt;0,"",
                    IF(COUNTIF(INDIRECT(ADDRESS(ROW(I306),MATCH(I$167,$166:$166,0),1,1)&amp;":"&amp;ADDRESS(ROW(I306),COLUMN(I306)-1,1,1),TRUE),"OK")&gt;0,"OK","NOK")),
              IF(I$8&gt;=VLOOKUP($A306,'2.2'!$D:$O,5,FALSE),"OK","NOK")),
         "")</f>
        <v/>
      </c>
      <c r="J306" s="1159" t="str">
        <f ca="1">IF(intern2!K142&gt;0,
        IF(J$166="X",
              IF(COUNTBLANK(INDIRECT(ADDRESS(ROW(J306),MATCH(J$167,$166:$166,0),1,1)&amp;":"&amp;ADDRESS(ROW(J306),COLUMN(J306)-1,1,1),TRUE))&gt;0,"",
                    IF(COUNTIF(INDIRECT(ADDRESS(ROW(J306),MATCH(J$167,$166:$166,0),1,1)&amp;":"&amp;ADDRESS(ROW(J306),COLUMN(J306)-1,1,1),TRUE),"OK")&gt;0,"OK","NOK")),
              IF(J$8&gt;=VLOOKUP($A306,'2.2'!$D:$O,5,FALSE),"OK","NOK")),
         "")</f>
        <v/>
      </c>
      <c r="K306" s="1156" t="str">
        <f ca="1">IF(intern2!L142&gt;0,
        IF(K$166="X",
              IF(COUNTBLANK(INDIRECT(ADDRESS(ROW(K306),MATCH(K$167,$166:$166,0),1,1)&amp;":"&amp;ADDRESS(ROW(K306),COLUMN(K306)-1,1,1),TRUE))&gt;0,"",
                    IF(COUNTIF(INDIRECT(ADDRESS(ROW(K306),MATCH(K$167,$166:$166,0),1,1)&amp;":"&amp;ADDRESS(ROW(K306),COLUMN(K306)-1,1,1),TRUE),"OK")&gt;0,"OK","NOK")),
              IF(K$8&gt;=VLOOKUP($A306,'2.2'!$D:$O,5,FALSE),"OK","NOK")),
         "")</f>
        <v/>
      </c>
      <c r="L306" s="1156" t="str">
        <f ca="1">IF(intern2!M142&gt;0,
        IF(L$166="X",
              IF(COUNTBLANK(INDIRECT(ADDRESS(ROW(L306),MATCH(L$167,$166:$166,0),1,1)&amp;":"&amp;ADDRESS(ROW(L306),COLUMN(L306)-1,1,1),TRUE))&gt;0,"",
                    IF(COUNTIF(INDIRECT(ADDRESS(ROW(L306),MATCH(L$167,$166:$166,0),1,1)&amp;":"&amp;ADDRESS(ROW(L306),COLUMN(L306)-1,1,1),TRUE),"OK")&gt;0,"OK","NOK")),
              IF(L$8&gt;=VLOOKUP($A306,'2.2'!$D:$O,5,FALSE),"OK","NOK")),
         "")</f>
        <v/>
      </c>
      <c r="M306" s="1156" t="str">
        <f ca="1">IF(intern2!N142&gt;0,
        IF(M$166="X",
              IF(COUNTBLANK(INDIRECT(ADDRESS(ROW(M306),MATCH(M$167,$166:$166,0),1,1)&amp;":"&amp;ADDRESS(ROW(M306),COLUMN(M306)-1,1,1),TRUE))&gt;0,"",
                    IF(COUNTIF(INDIRECT(ADDRESS(ROW(M306),MATCH(M$167,$166:$166,0),1,1)&amp;":"&amp;ADDRESS(ROW(M306),COLUMN(M306)-1,1,1),TRUE),"OK")&gt;0,"OK","NOK")),
              IF(M$8&gt;=VLOOKUP($A306,'2.2'!$D:$O,5,FALSE),"OK","NOK")),
         "")</f>
        <v/>
      </c>
      <c r="N306" s="1156" t="str">
        <f ca="1">IF(intern2!O142&gt;0,
        IF(N$166="X",
              IF(COUNTBLANK(INDIRECT(ADDRESS(ROW(N306),MATCH(N$167,$166:$166,0),1,1)&amp;":"&amp;ADDRESS(ROW(N306),COLUMN(N306)-1,1,1),TRUE))&gt;0,"",
                    IF(COUNTIF(INDIRECT(ADDRESS(ROW(N306),MATCH(N$167,$166:$166,0),1,1)&amp;":"&amp;ADDRESS(ROW(N306),COLUMN(N306)-1,1,1),TRUE),"OK")&gt;0,"OK","NOK")),
              IF(N$8&gt;=VLOOKUP($A306,'2.2'!$D:$O,5,FALSE),"OK","NOK")),
         "")</f>
        <v/>
      </c>
      <c r="O306" s="1156" t="str">
        <f ca="1">IF(intern2!P142&gt;0,
        IF(O$166="X",
              IF(COUNTBLANK(INDIRECT(ADDRESS(ROW(O306),MATCH(O$167,$166:$166,0),1,1)&amp;":"&amp;ADDRESS(ROW(O306),COLUMN(O306)-1,1,1),TRUE))&gt;0,"",
                    IF(COUNTIF(INDIRECT(ADDRESS(ROW(O306),MATCH(O$167,$166:$166,0),1,1)&amp;":"&amp;ADDRESS(ROW(O306),COLUMN(O306)-1,1,1),TRUE),"OK")&gt;0,"OK","NOK")),
              IF(O$8&gt;=VLOOKUP($A306,'2.2'!$D:$O,5,FALSE),"OK","NOK")),
         "")</f>
        <v/>
      </c>
      <c r="P306" s="1156" t="str">
        <f ca="1">IF(intern2!Q142&gt;0,
        IF(P$166="X",
              IF(COUNTBLANK(INDIRECT(ADDRESS(ROW(P306),MATCH(P$167,$166:$166,0),1,1)&amp;":"&amp;ADDRESS(ROW(P306),COLUMN(P306)-1,1,1),TRUE))&gt;0,"",
                    IF(COUNTIF(INDIRECT(ADDRESS(ROW(P306),MATCH(P$167,$166:$166,0),1,1)&amp;":"&amp;ADDRESS(ROW(P306),COLUMN(P306)-1,1,1),TRUE),"OK")&gt;0,"OK","NOK")),
              IF(P$8&gt;=VLOOKUP($A306,'2.2'!$D:$O,5,FALSE),"OK","NOK")),
         "")</f>
        <v/>
      </c>
      <c r="Q306" s="1156" t="str">
        <f ca="1">IF(intern2!R142&gt;0,
        IF(Q$166="X",
              IF(COUNTBLANK(INDIRECT(ADDRESS(ROW(Q306),MATCH(Q$167,$166:$166,0),1,1)&amp;":"&amp;ADDRESS(ROW(Q306),COLUMN(Q306)-1,1,1),TRUE))&gt;0,"",
                    IF(COUNTIF(INDIRECT(ADDRESS(ROW(Q306),MATCH(Q$167,$166:$166,0),1,1)&amp;":"&amp;ADDRESS(ROW(Q306),COLUMN(Q306)-1,1,1),TRUE),"OK")&gt;0,"OK","NOK")),
              IF(Q$8&gt;=VLOOKUP($A306,'2.2'!$D:$O,5,FALSE),"OK","NOK")),
         "")</f>
        <v/>
      </c>
      <c r="R306" s="1159" t="str">
        <f ca="1">IF(intern2!S142&gt;0,
        IF(R$166="X",
              IF(COUNTBLANK(INDIRECT(ADDRESS(ROW(R306),MATCH(R$167,$166:$166,0),1,1)&amp;":"&amp;ADDRESS(ROW(R306),COLUMN(R306)-1,1,1),TRUE))&gt;0,"",
                    IF(COUNTIF(INDIRECT(ADDRESS(ROW(R306),MATCH(R$167,$166:$166,0),1,1)&amp;":"&amp;ADDRESS(ROW(R306),COLUMN(R306)-1,1,1),TRUE),"OK")&gt;0,"OK","NOK")),
              IF(R$8&gt;=VLOOKUP($A306,'2.2'!$D:$O,5,FALSE),"OK","NOK")),
         "")</f>
        <v/>
      </c>
      <c r="S306" s="1159" t="str">
        <f ca="1">IF(intern2!T142&gt;0,
        IF(S$166="X",
              IF(COUNTBLANK(INDIRECT(ADDRESS(ROW(S306),MATCH(S$167,$166:$166,0),1,1)&amp;":"&amp;ADDRESS(ROW(S306),COLUMN(S306)-1,1,1),TRUE))&gt;0,"",
                    IF(COUNTIF(INDIRECT(ADDRESS(ROW(S306),MATCH(S$167,$166:$166,0),1,1)&amp;":"&amp;ADDRESS(ROW(S306),COLUMN(S306)-1,1,1),TRUE),"OK")&gt;0,"OK","NOK")),
              IF(S$8&gt;=VLOOKUP($A306,'2.2'!$D:$O,5,FALSE),"OK","NOK")),
         "")</f>
        <v/>
      </c>
      <c r="T306" s="1156" t="str">
        <f ca="1">IF(intern2!U142&gt;0,
        IF(T$166="X",
              IF(COUNTBLANK(INDIRECT(ADDRESS(ROW(T306),MATCH(T$167,$166:$166,0),1,1)&amp;":"&amp;ADDRESS(ROW(T306),COLUMN(T306)-1,1,1),TRUE))&gt;0,"",
                    IF(COUNTIF(INDIRECT(ADDRESS(ROW(T306),MATCH(T$167,$166:$166,0),1,1)&amp;":"&amp;ADDRESS(ROW(T306),COLUMN(T306)-1,1,1),TRUE),"OK")&gt;0,"OK","NOK")),
              IF(T$8&gt;=VLOOKUP($A306,'2.2'!$D:$O,5,FALSE),"OK","NOK")),
         "")</f>
        <v/>
      </c>
      <c r="U306" s="1156" t="str">
        <f ca="1">IF(intern2!V142&gt;0,
        IF(U$166="X",
              IF(COUNTBLANK(INDIRECT(ADDRESS(ROW(U306),MATCH(U$167,$166:$166,0),1,1)&amp;":"&amp;ADDRESS(ROW(U306),COLUMN(U306)-1,1,1),TRUE))&gt;0,"",
                    IF(COUNTIF(INDIRECT(ADDRESS(ROW(U306),MATCH(U$167,$166:$166,0),1,1)&amp;":"&amp;ADDRESS(ROW(U306),COLUMN(U306)-1,1,1),TRUE),"OK")&gt;0,"OK","NOK")),
              IF(U$8&gt;=VLOOKUP($A306,'2.2'!$D:$O,5,FALSE),"OK","NOK")),
         "")</f>
        <v/>
      </c>
      <c r="V306" s="1156" t="str">
        <f ca="1">IF(intern2!W142&gt;0,
        IF(V$166="X",
              IF(COUNTBLANK(INDIRECT(ADDRESS(ROW(V306),MATCH(V$167,$166:$166,0),1,1)&amp;":"&amp;ADDRESS(ROW(V306),COLUMN(V306)-1,1,1),TRUE))&gt;0,"",
                    IF(COUNTIF(INDIRECT(ADDRESS(ROW(V306),MATCH(V$167,$166:$166,0),1,1)&amp;":"&amp;ADDRESS(ROW(V306),COLUMN(V306)-1,1,1),TRUE),"OK")&gt;0,"OK","NOK")),
              IF(V$8&gt;=VLOOKUP($A306,'2.2'!$D:$O,5,FALSE),"OK","NOK")),
         "")</f>
        <v/>
      </c>
      <c r="W306" s="1156" t="str">
        <f ca="1">IF(intern2!X142&gt;0,
        IF(W$166="X",
              IF(COUNTBLANK(INDIRECT(ADDRESS(ROW(W306),MATCH(W$167,$166:$166,0),1,1)&amp;":"&amp;ADDRESS(ROW(W306),COLUMN(W306)-1,1,1),TRUE))&gt;0,"",
                    IF(COUNTIF(INDIRECT(ADDRESS(ROW(W306),MATCH(W$167,$166:$166,0),1,1)&amp;":"&amp;ADDRESS(ROW(W306),COLUMN(W306)-1,1,1),TRUE),"OK")&gt;0,"OK","NOK")),
              IF(W$8&gt;=VLOOKUP($A306,'2.2'!$D:$O,5,FALSE),"OK","NOK")),
         "")</f>
        <v/>
      </c>
      <c r="X306" s="1156" t="str">
        <f ca="1">IF(intern2!Y142&gt;0,
        IF(X$166="X",
              IF(COUNTBLANK(INDIRECT(ADDRESS(ROW(X306),MATCH(X$167,$166:$166,0),1,1)&amp;":"&amp;ADDRESS(ROW(X306),COLUMN(X306)-1,1,1),TRUE))&gt;0,"",
                    IF(COUNTIF(INDIRECT(ADDRESS(ROW(X306),MATCH(X$167,$166:$166,0),1,1)&amp;":"&amp;ADDRESS(ROW(X306),COLUMN(X306)-1,1,1),TRUE),"OK")&gt;0,"OK","NOK")),
              IF(X$8&gt;=VLOOKUP($A306,'2.2'!$D:$O,5,FALSE),"OK","NOK")),
         "")</f>
        <v/>
      </c>
      <c r="Y306" s="1170" t="str">
        <f ca="1">IF(intern2!Z142&gt;0,
        IF(Y$166="X",
              IF(COUNTBLANK(INDIRECT(ADDRESS(ROW(Y306),MATCH(Y$167,$166:$166,0),1,1)&amp;":"&amp;ADDRESS(ROW(Y306),COLUMN(Y306)-1,1,1),TRUE))&gt;0,"",
                    IF(COUNTIF(INDIRECT(ADDRESS(ROW(Y306),MATCH(Y$167,$166:$166,0),1,1)&amp;":"&amp;ADDRESS(ROW(Y306),COLUMN(Y306)-1,1,1),TRUE),"OK")&gt;0,"OK","NOK")),
              IF(Y$8&gt;=VLOOKUP($A306,'2.2'!$D:$O,5,FALSE),"OK","NOK")),
         "")</f>
        <v/>
      </c>
      <c r="Z306" s="1269" t="str">
        <f ca="1">IF(intern2!AA142&gt;0,
        IF(Z$166="X",
              IF(COUNTBLANK(INDIRECT(ADDRESS(ROW(Z306),MATCH(Z$167,$166:$166,0),1,1)&amp;":"&amp;ADDRESS(ROW(Z306),COLUMN(Z306)-1,1,1),TRUE))&gt;0,"",
                    IF(COUNTIF(INDIRECT(ADDRESS(ROW(Z306),MATCH(Z$167,$166:$166,0),1,1)&amp;":"&amp;ADDRESS(ROW(Z306),COLUMN(Z306)-1,1,1),TRUE),"OK")&gt;0,"OK","NOK")),
              IF(Z$8&gt;=VLOOKUP($A306,'2.2'!$D:$O,5,FALSE),"OK","NOK")),
         "")</f>
        <v/>
      </c>
      <c r="AA306" s="1156" t="str">
        <f ca="1">IF(intern2!AB142&gt;0,
        IF(AA$166="X",
              IF(COUNTBLANK(INDIRECT(ADDRESS(ROW(AA306),MATCH(AA$167,$166:$166,0),1,1)&amp;":"&amp;ADDRESS(ROW(AA306),COLUMN(AA306)-1,1,1),TRUE))&gt;0,"",
                    IF(COUNTIF(INDIRECT(ADDRESS(ROW(AA306),MATCH(AA$167,$166:$166,0),1,1)&amp;":"&amp;ADDRESS(ROW(AA306),COLUMN(AA306)-1,1,1),TRUE),"OK")&gt;0,"OK","NOK")),
              IF(AA$8&gt;=VLOOKUP($A306,'2.2'!$D:$O,5,FALSE),"OK","NOK")),
         "")</f>
        <v/>
      </c>
      <c r="AB306" s="1156" t="str">
        <f ca="1">IF(intern2!AC142&gt;0,
        IF(AB$166="X",
              IF(COUNTBLANK(INDIRECT(ADDRESS(ROW(AB306),MATCH(AB$167,$166:$166,0),1,1)&amp;":"&amp;ADDRESS(ROW(AB306),COLUMN(AB306)-1,1,1),TRUE))&gt;0,"",
                    IF(COUNTIF(INDIRECT(ADDRESS(ROW(AB306),MATCH(AB$167,$166:$166,0),1,1)&amp;":"&amp;ADDRESS(ROW(AB306),COLUMN(AB306)-1,1,1),TRUE),"OK")&gt;0,"OK","NOK")),
              IF(AB$8&gt;=VLOOKUP($A306,'2.2'!$D:$O,5,FALSE),"OK","NOK")),
         "")</f>
        <v/>
      </c>
      <c r="AC306" s="1156" t="str">
        <f ca="1">IF(intern2!AD142&gt;0,
        IF(AC$166="X",
              IF(COUNTBLANK(INDIRECT(ADDRESS(ROW(AC306),MATCH(AC$167,$166:$166,0),1,1)&amp;":"&amp;ADDRESS(ROW(AC306),COLUMN(AC306)-1,1,1),TRUE))&gt;0,"",
                    IF(COUNTIF(INDIRECT(ADDRESS(ROW(AC306),MATCH(AC$167,$166:$166,0),1,1)&amp;":"&amp;ADDRESS(ROW(AC306),COLUMN(AC306)-1,1,1),TRUE),"OK")&gt;0,"OK","NOK")),
              IF(AC$8&gt;=VLOOKUP($A306,'2.2'!$D:$O,5,FALSE),"OK","NOK")),
         "")</f>
        <v/>
      </c>
      <c r="AD306" s="1156" t="str">
        <f ca="1">IF(intern2!AE142&gt;0,
        IF(AD$166="X",
              IF(COUNTBLANK(INDIRECT(ADDRESS(ROW(AD306),MATCH(AD$167,$166:$166,0),1,1)&amp;":"&amp;ADDRESS(ROW(AD306),COLUMN(AD306)-1,1,1),TRUE))&gt;0,"",
                    IF(COUNTIF(INDIRECT(ADDRESS(ROW(AD306),MATCH(AD$167,$166:$166,0),1,1)&amp;":"&amp;ADDRESS(ROW(AD306),COLUMN(AD306)-1,1,1),TRUE),"OK")&gt;0,"OK","NOK")),
              IF(AD$8&gt;=VLOOKUP($A306,'2.2'!$D:$O,5,FALSE),"OK","NOK")),
         "")</f>
        <v/>
      </c>
      <c r="AE306" s="1160" t="str">
        <f ca="1">IF(intern2!AF142&gt;0,
        IF(AE$166="X",
              IF(COUNTBLANK(INDIRECT(ADDRESS(ROW(AE306),MATCH(AE$167,$166:$166,0),1,1)&amp;":"&amp;ADDRESS(ROW(AE306),COLUMN(AE306)-1,1,1),TRUE))&gt;0,"",
                    IF(COUNTIF(INDIRECT(ADDRESS(ROW(AE306),MATCH(AE$167,$166:$166,0),1,1)&amp;":"&amp;ADDRESS(ROW(AE306),COLUMN(AE306)-1,1,1),TRUE),"OK")&gt;0,"OK","NOK")),
              IF(AE$8&gt;=VLOOKUP($A306,'2.2'!$D:$O,5,FALSE),"OK","NOK")),
         "")</f>
        <v/>
      </c>
      <c r="AF306" s="1269" t="str">
        <f ca="1">IF(intern2!AG142&gt;0,
        IF(AF$166="X",
              IF(COUNTBLANK(INDIRECT(ADDRESS(ROW(AF306),MATCH(AF$167,$166:$166,0),1,1)&amp;":"&amp;ADDRESS(ROW(AF306),COLUMN(AF306)-1,1,1),TRUE))&gt;0,"",
                    IF(COUNTIF(INDIRECT(ADDRESS(ROW(AF306),MATCH(AF$167,$166:$166,0),1,1)&amp;":"&amp;ADDRESS(ROW(AF306),COLUMN(AF306)-1,1,1),TRUE),"OK")&gt;0,"OK","NOK")),
              IF(AF$8&gt;=VLOOKUP($A306,'2.2'!$D:$O,5,FALSE),"OK","NOK")),
         "")</f>
        <v/>
      </c>
      <c r="AG306" s="1160" t="str">
        <f ca="1">IF(intern2!AH142&gt;0,
        IF(AG$166="X",
              IF(COUNTBLANK(INDIRECT(ADDRESS(ROW(AG306),MATCH(AG$167,$166:$166,0),1,1)&amp;":"&amp;ADDRESS(ROW(AG306),COLUMN(AG306)-1,1,1),TRUE))&gt;0,"",
                    IF(COUNTIF(INDIRECT(ADDRESS(ROW(AG306),MATCH(AG$167,$166:$166,0),1,1)&amp;":"&amp;ADDRESS(ROW(AG306),COLUMN(AG306)-1,1,1),TRUE),"OK")&gt;0,"OK","NOK")),
              IF(AG$8&gt;=VLOOKUP($A306,'2.2'!$D:$O,5,FALSE),"OK","NOK")),
         "")</f>
        <v>OK</v>
      </c>
      <c r="AH306" s="1160" t="str">
        <f ca="1">IF(intern2!AI142&gt;0,
        IF(AH$166="X",
              IF(COUNTBLANK(INDIRECT(ADDRESS(ROW(AH306),MATCH(AH$167,$166:$166,0),1,1)&amp;":"&amp;ADDRESS(ROW(AH306),COLUMN(AH306)-1,1,1),TRUE))&gt;0,"",
                    IF(COUNTIF(INDIRECT(ADDRESS(ROW(AH306),MATCH(AH$167,$166:$166,0),1,1)&amp;":"&amp;ADDRESS(ROW(AH306),COLUMN(AH306)-1,1,1),TRUE),"OK")&gt;0,"OK","NOK")),
              IF(AH$8&gt;=VLOOKUP($A306,'2.2'!$D:$O,5,FALSE),"OK","NOK")),
         "")</f>
        <v/>
      </c>
      <c r="AI306" s="1156" t="str">
        <f ca="1">IF(intern2!AJ142&gt;0,
        IF(AI$166="X",
              IF(COUNTBLANK(INDIRECT(ADDRESS(ROW(AI306),MATCH(AI$167,$166:$166,0),1,1)&amp;":"&amp;ADDRESS(ROW(AI306),COLUMN(AI306)-1,1,1),TRUE))&gt;0,"",
                    IF(COUNTIF(INDIRECT(ADDRESS(ROW(AI306),MATCH(AI$167,$166:$166,0),1,1)&amp;":"&amp;ADDRESS(ROW(AI306),COLUMN(AI306)-1,1,1),TRUE),"OK")&gt;0,"OK","NOK")),
              IF(AI$8&gt;=VLOOKUP($A306,'2.2'!$D:$O,5,FALSE),"OK","NOK")),
         "")</f>
        <v/>
      </c>
      <c r="AJ306" s="1156" t="str">
        <f ca="1">IF(intern2!AK142&gt;0,
        IF(AJ$166="X",
              IF(COUNTBLANK(INDIRECT(ADDRESS(ROW(AJ306),MATCH(AJ$167,$166:$166,0),1,1)&amp;":"&amp;ADDRESS(ROW(AJ306),COLUMN(AJ306)-1,1,1),TRUE))&gt;0,"",
                    IF(COUNTIF(INDIRECT(ADDRESS(ROW(AJ306),MATCH(AJ$167,$166:$166,0),1,1)&amp;":"&amp;ADDRESS(ROW(AJ306),COLUMN(AJ306)-1,1,1),TRUE),"OK")&gt;0,"OK","NOK")),
              IF(AJ$8&gt;=VLOOKUP($A306,'2.2'!$D:$O,5,FALSE),"OK","NOK")),
         "")</f>
        <v/>
      </c>
      <c r="AK306" s="1156" t="str">
        <f ca="1">IF(intern2!AL142&gt;0,
        IF(AK$166="X",
              IF(COUNTBLANK(INDIRECT(ADDRESS(ROW(AK306),MATCH(AK$167,$166:$166,0),1,1)&amp;":"&amp;ADDRESS(ROW(AK306),COLUMN(AK306)-1,1,1),TRUE))&gt;0,"",
                    IF(COUNTIF(INDIRECT(ADDRESS(ROW(AK306),MATCH(AK$167,$166:$166,0),1,1)&amp;":"&amp;ADDRESS(ROW(AK306),COLUMN(AK306)-1,1,1),TRUE),"OK")&gt;0,"OK","NOK")),
              IF(AK$8&gt;=VLOOKUP($A306,'2.2'!$D:$O,5,FALSE),"OK","NOK")),
         "")</f>
        <v/>
      </c>
      <c r="AL306" s="1156" t="str">
        <f ca="1">IF(intern2!AM142&gt;0,
        IF(AL$166="X",
              IF(COUNTBLANK(INDIRECT(ADDRESS(ROW(AL306),MATCH(AL$167,$166:$166,0),1,1)&amp;":"&amp;ADDRESS(ROW(AL306),COLUMN(AL306)-1,1,1),TRUE))&gt;0,"",
                    IF(COUNTIF(INDIRECT(ADDRESS(ROW(AL306),MATCH(AL$167,$166:$166,0),1,1)&amp;":"&amp;ADDRESS(ROW(AL306),COLUMN(AL306)-1,1,1),TRUE),"OK")&gt;0,"OK","NOK")),
              IF(AL$8&gt;=VLOOKUP($A306,'2.2'!$D:$O,5,FALSE),"OK","NOK")),
         "")</f>
        <v/>
      </c>
      <c r="AM306" s="1269" t="str">
        <f ca="1">IF(intern2!AN142&gt;0,
        IF(AM$166="X",
              IF(COUNTBLANK(INDIRECT(ADDRESS(ROW(AM306),MATCH(AM$167,$166:$166,0),1,1)&amp;":"&amp;ADDRESS(ROW(AM306),COLUMN(AM306)-1,1,1),TRUE))&gt;0,"",
                    IF(COUNTIF(INDIRECT(ADDRESS(ROW(AM306),MATCH(AM$167,$166:$166,0),1,1)&amp;":"&amp;ADDRESS(ROW(AM306),COLUMN(AM306)-1,1,1),TRUE),"OK")&gt;0,"OK","NOK")),
              IF(AM$8&gt;=VLOOKUP($A306,'2.2'!$D:$O,5,FALSE),"OK","NOK")),
         "")</f>
        <v/>
      </c>
      <c r="AN306" s="1170" t="str">
        <f ca="1">IF(intern2!AO142&gt;0,
        IF(AN$166="X",
              IF(COUNTBLANK(INDIRECT(ADDRESS(ROW(AN306),MATCH(AN$167,$166:$166,0),1,1)&amp;":"&amp;ADDRESS(ROW(AN306),COLUMN(AN306)-1,1,1),TRUE))&gt;0,"",
                    IF(COUNTIF(INDIRECT(ADDRESS(ROW(AN306),MATCH(AN$167,$166:$166,0),1,1)&amp;":"&amp;ADDRESS(ROW(AN306),COLUMN(AN306)-1,1,1),TRUE),"OK")&gt;0,"OK","NOK")),
              IF(AN$8&gt;=VLOOKUP($A306,'2.2'!$D:$O,5,FALSE),"OK","NOK")),
         "")</f>
        <v/>
      </c>
      <c r="AO306" s="1156" t="str">
        <f ca="1">IF(intern2!AP142&gt;0,
        IF(AO$166="X",
              IF(COUNTBLANK(INDIRECT(ADDRESS(ROW(AO306),MATCH(AO$167,$166:$166,0),1,1)&amp;":"&amp;ADDRESS(ROW(AO306),COLUMN(AO306)-1,1,1),TRUE))&gt;0,"",
                    IF(COUNTIF(INDIRECT(ADDRESS(ROW(AO306),MATCH(AO$167,$166:$166,0),1,1)&amp;":"&amp;ADDRESS(ROW(AO306),COLUMN(AO306)-1,1,1),TRUE),"OK")&gt;0,"OK","NOK")),
              IF(AO$8&gt;=VLOOKUP($A306,'2.2'!$D:$O,5,FALSE),"OK","NOK")),
         "")</f>
        <v/>
      </c>
      <c r="AP306" s="1156" t="str">
        <f ca="1">IF(intern2!AQ142&gt;0,
        IF(AP$166="X",
              IF(COUNTBLANK(INDIRECT(ADDRESS(ROW(AP306),MATCH(AP$167,$166:$166,0),1,1)&amp;":"&amp;ADDRESS(ROW(AP306),COLUMN(AP306)-1,1,1),TRUE))&gt;0,"",
                    IF(COUNTIF(INDIRECT(ADDRESS(ROW(AP306),MATCH(AP$167,$166:$166,0),1,1)&amp;":"&amp;ADDRESS(ROW(AP306),COLUMN(AP306)-1,1,1),TRUE),"OK")&gt;0,"OK","NOK")),
              IF(AP$8&gt;=VLOOKUP($A306,'2.2'!$D:$O,5,FALSE),"OK","NOK")),
         "")</f>
        <v/>
      </c>
      <c r="AQ306" s="1269" t="str">
        <f ca="1">IF(intern2!AR142&gt;0,
        IF(AQ$166="X",
              IF(COUNTBLANK(INDIRECT(ADDRESS(ROW(AQ306),MATCH(AQ$167,$166:$166,0),1,1)&amp;":"&amp;ADDRESS(ROW(AQ306),COLUMN(AQ306)-1,1,1),TRUE))&gt;0,"",
                    IF(COUNTIF(INDIRECT(ADDRESS(ROW(AQ306),MATCH(AQ$167,$166:$166,0),1,1)&amp;":"&amp;ADDRESS(ROW(AQ306),COLUMN(AQ306)-1,1,1),TRUE),"OK")&gt;0,"OK","NOK")),
              IF(AQ$8&gt;=VLOOKUP($A306,'2.2'!$D:$O,5,FALSE),"OK","NOK")),
         "")</f>
        <v/>
      </c>
      <c r="AR306" s="1156" t="str">
        <f ca="1">IF(intern2!AS142&gt;0,
        IF(AR$166="X",
              IF(COUNTBLANK(INDIRECT(ADDRESS(ROW(AR306),MATCH(AR$167,$166:$166,0),1,1)&amp;":"&amp;ADDRESS(ROW(AR306),COLUMN(AR306)-1,1,1),TRUE))&gt;0,"",
                    IF(COUNTIF(INDIRECT(ADDRESS(ROW(AR306),MATCH(AR$167,$166:$166,0),1,1)&amp;":"&amp;ADDRESS(ROW(AR306),COLUMN(AR306)-1,1,1),TRUE),"OK")&gt;0,"OK","NOK")),
              IF(AR$8&gt;=VLOOKUP($A306,'2.2'!$D:$O,5,FALSE),"OK","NOK")),
         "")</f>
        <v/>
      </c>
      <c r="AS306" s="1156" t="str">
        <f ca="1">IF(intern2!AT142&gt;0,
        IF(AS$166="X",
              IF(COUNTBLANK(INDIRECT(ADDRESS(ROW(AS306),MATCH(AS$167,$166:$166,0),1,1)&amp;":"&amp;ADDRESS(ROW(AS306),COLUMN(AS306)-1,1,1),TRUE))&gt;0,"",
                    IF(COUNTIF(INDIRECT(ADDRESS(ROW(AS306),MATCH(AS$167,$166:$166,0),1,1)&amp;":"&amp;ADDRESS(ROW(AS306),COLUMN(AS306)-1,1,1),TRUE),"OK")&gt;0,"OK","NOK")),
              IF(AS$8&gt;=VLOOKUP($A306,'2.2'!$D:$O,5,FALSE),"OK","NOK")),
         "")</f>
        <v/>
      </c>
      <c r="AT306" s="1269" t="str">
        <f ca="1">IF(intern2!AU142&gt;0,
        IF(AT$166="X",
              IF(COUNTBLANK(INDIRECT(ADDRESS(ROW(AT306),MATCH(AT$167,$166:$166,0),1,1)&amp;":"&amp;ADDRESS(ROW(AT306),COLUMN(AT306)-1,1,1),TRUE))&gt;0,"",
                    IF(COUNTIF(INDIRECT(ADDRESS(ROW(AT306),MATCH(AT$167,$166:$166,0),1,1)&amp;":"&amp;ADDRESS(ROW(AT306),COLUMN(AT306)-1,1,1),TRUE),"OK")&gt;0,"OK","NOK")),
              IF(AT$8&gt;=VLOOKUP($A306,'2.2'!$D:$O,5,FALSE),"OK","NOK")),
         "")</f>
        <v/>
      </c>
      <c r="AU306" s="1156" t="str">
        <f ca="1">IF(intern2!AV142&gt;0,
        IF(AU$166="X",
              IF(COUNTBLANK(INDIRECT(ADDRESS(ROW(AU306),MATCH(AU$167,$166:$166,0),1,1)&amp;":"&amp;ADDRESS(ROW(AU306),COLUMN(AU306)-1,1,1),TRUE))&gt;0,"",
                    IF(COUNTIF(INDIRECT(ADDRESS(ROW(AU306),MATCH(AU$167,$166:$166,0),1,1)&amp;":"&amp;ADDRESS(ROW(AU306),COLUMN(AU306)-1,1,1),TRUE),"OK")&gt;0,"OK","NOK")),
              IF(AU$8&gt;=VLOOKUP($A306,'2.2'!$D:$O,5,FALSE),"OK","NOK")),
         "")</f>
        <v/>
      </c>
      <c r="AV306" s="1156" t="str">
        <f ca="1">IF(intern2!AW142&gt;0,
        IF(AV$166="X",
              IF(COUNTBLANK(INDIRECT(ADDRESS(ROW(AV306),MATCH(AV$167,$166:$166,0),1,1)&amp;":"&amp;ADDRESS(ROW(AV306),COLUMN(AV306)-1,1,1),TRUE))&gt;0,"",
                    IF(COUNTIF(INDIRECT(ADDRESS(ROW(AV306),MATCH(AV$167,$166:$166,0),1,1)&amp;":"&amp;ADDRESS(ROW(AV306),COLUMN(AV306)-1,1,1),TRUE),"OK")&gt;0,"OK","NOK")),
              IF(AV$8&gt;=VLOOKUP($A306,'2.2'!$D:$O,5,FALSE),"OK","NOK")),
         "")</f>
        <v/>
      </c>
      <c r="AW306" s="1156" t="str">
        <f ca="1">IF(intern2!AX142&gt;0,
        IF(AW$166="X",
              IF(COUNTBLANK(INDIRECT(ADDRESS(ROW(AW306),MATCH(AW$167,$166:$166,0),1,1)&amp;":"&amp;ADDRESS(ROW(AW306),COLUMN(AW306)-1,1,1),TRUE))&gt;0,"",
                    IF(COUNTIF(INDIRECT(ADDRESS(ROW(AW306),MATCH(AW$167,$166:$166,0),1,1)&amp;":"&amp;ADDRESS(ROW(AW306),COLUMN(AW306)-1,1,1),TRUE),"OK")&gt;0,"OK","NOK")),
              IF(AW$8&gt;=VLOOKUP($A306,'2.2'!$D:$O,5,FALSE),"OK","NOK")),
         "")</f>
        <v/>
      </c>
      <c r="AX306" s="1156" t="str">
        <f ca="1">IF(intern2!AY142&gt;0,
        IF(AX$166="X",
              IF(COUNTBLANK(INDIRECT(ADDRESS(ROW(AX306),MATCH(AX$167,$166:$166,0),1,1)&amp;":"&amp;ADDRESS(ROW(AX306),COLUMN(AX306)-1,1,1),TRUE))&gt;0,"",
                    IF(COUNTIF(INDIRECT(ADDRESS(ROW(AX306),MATCH(AX$167,$166:$166,0),1,1)&amp;":"&amp;ADDRESS(ROW(AX306),COLUMN(AX306)-1,1,1),TRUE),"OK")&gt;0,"OK","NOK")),
              IF(AX$8&gt;=VLOOKUP($A306,'2.2'!$D:$O,5,FALSE),"OK","NOK")),
         "")</f>
        <v/>
      </c>
      <c r="AY306" s="1156" t="str">
        <f ca="1">IF(intern2!AZ142&gt;0,
        IF(AY$166="X",
              IF(COUNTBLANK(INDIRECT(ADDRESS(ROW(AY306),MATCH(AY$167,$166:$166,0),1,1)&amp;":"&amp;ADDRESS(ROW(AY306),COLUMN(AY306)-1,1,1),TRUE))&gt;0,"",
                    IF(COUNTIF(INDIRECT(ADDRESS(ROW(AY306),MATCH(AY$167,$166:$166,0),1,1)&amp;":"&amp;ADDRESS(ROW(AY306),COLUMN(AY306)-1,1,1),TRUE),"OK")&gt;0,"OK","NOK")),
              IF(AY$8&gt;=VLOOKUP($A306,'2.2'!$D:$O,5,FALSE),"OK","NOK")),
         "")</f>
        <v/>
      </c>
      <c r="AZ306" s="1269" t="str">
        <f ca="1">IF(intern2!BA142&gt;0,
        IF(AZ$166="X",
              IF(COUNTBLANK(INDIRECT(ADDRESS(ROW(AZ306),MATCH(AZ$167,$166:$166,0),1,1)&amp;":"&amp;ADDRESS(ROW(AZ306),COLUMN(AZ306)-1,1,1),TRUE))&gt;0,"",
                    IF(COUNTIF(INDIRECT(ADDRESS(ROW(AZ306),MATCH(AZ$167,$166:$166,0),1,1)&amp;":"&amp;ADDRESS(ROW(AZ306),COLUMN(AZ306)-1,1,1),TRUE),"OK")&gt;0,"OK","NOK")),
              IF(AZ$8&gt;=VLOOKUP($A306,'2.2'!$D:$O,5,FALSE),"OK","NOK")),
         "")</f>
        <v/>
      </c>
      <c r="BA306" s="1156" t="str">
        <f ca="1">IF(intern2!BB142&gt;0,
        IF(BA$166="X",
              IF(COUNTBLANK(INDIRECT(ADDRESS(ROW(BA306),MATCH(BA$167,$166:$166,0),1,1)&amp;":"&amp;ADDRESS(ROW(BA306),COLUMN(BA306)-1,1,1),TRUE))&gt;0,"",
                    IF(COUNTIF(INDIRECT(ADDRESS(ROW(BA306),MATCH(BA$167,$166:$166,0),1,1)&amp;":"&amp;ADDRESS(ROW(BA306),COLUMN(BA306)-1,1,1),TRUE),"OK")&gt;0,"OK","NOK")),
              IF(BA$8&gt;=VLOOKUP($A306,'2.2'!$D:$O,5,FALSE),"OK","NOK")),
         "")</f>
        <v/>
      </c>
      <c r="BB306" s="1156" t="str">
        <f ca="1">IF(intern2!BC142&gt;0,
        IF(BB$166="X",
              IF(COUNTBLANK(INDIRECT(ADDRESS(ROW(BB306),MATCH(BB$167,$166:$166,0),1,1)&amp;":"&amp;ADDRESS(ROW(BB306),COLUMN(BB306)-1,1,1),TRUE))&gt;0,"",
                    IF(COUNTIF(INDIRECT(ADDRESS(ROW(BB306),MATCH(BB$167,$166:$166,0),1,1)&amp;":"&amp;ADDRESS(ROW(BB306),COLUMN(BB306)-1,1,1),TRUE),"OK")&gt;0,"OK","NOK")),
              IF(BB$8&gt;=VLOOKUP($A306,'2.2'!$D:$O,5,FALSE),"OK","NOK")),
         "")</f>
        <v/>
      </c>
      <c r="BC306" s="1156" t="str">
        <f ca="1">IF(intern2!BD142&gt;0,
        IF(BC$166="X",
              IF(COUNTBLANK(INDIRECT(ADDRESS(ROW(BC306),MATCH(BC$167,$166:$166,0),1,1)&amp;":"&amp;ADDRESS(ROW(BC306),COLUMN(BC306)-1,1,1),TRUE))&gt;0,"",
                    IF(COUNTIF(INDIRECT(ADDRESS(ROW(BC306),MATCH(BC$167,$166:$166,0),1,1)&amp;":"&amp;ADDRESS(ROW(BC306),COLUMN(BC306)-1,1,1),TRUE),"OK")&gt;0,"OK","NOK")),
              IF(BC$8&gt;=VLOOKUP($A306,'2.2'!$D:$O,5,FALSE),"OK","NOK")),
         "")</f>
        <v/>
      </c>
      <c r="BD306" s="1156" t="str">
        <f ca="1">IF(intern2!BE142&gt;0,
        IF(BD$166="X",
              IF(COUNTBLANK(INDIRECT(ADDRESS(ROW(BD306),MATCH(BD$167,$166:$166,0),1,1)&amp;":"&amp;ADDRESS(ROW(BD306),COLUMN(BD306)-1,1,1),TRUE))&gt;0,"",
                    IF(COUNTIF(INDIRECT(ADDRESS(ROW(BD306),MATCH(BD$167,$166:$166,0),1,1)&amp;":"&amp;ADDRESS(ROW(BD306),COLUMN(BD306)-1,1,1),TRUE),"OK")&gt;0,"OK","NOK")),
              IF(BD$8&gt;=VLOOKUP($A306,'2.2'!$D:$O,5,FALSE),"OK","NOK")),
         "")</f>
        <v/>
      </c>
      <c r="BE306" s="1156" t="str">
        <f ca="1">IF(intern2!BF142&gt;0,
        IF(BE$166="X",
              IF(COUNTBLANK(INDIRECT(ADDRESS(ROW(BE306),MATCH(BE$167,$166:$166,0),1,1)&amp;":"&amp;ADDRESS(ROW(BE306),COLUMN(BE306)-1,1,1),TRUE))&gt;0,"",
                    IF(COUNTIF(INDIRECT(ADDRESS(ROW(BE306),MATCH(BE$167,$166:$166,0),1,1)&amp;":"&amp;ADDRESS(ROW(BE306),COLUMN(BE306)-1,1,1),TRUE),"OK")&gt;0,"OK","NOK")),
              IF(BE$8&gt;=VLOOKUP($A306,'2.2'!$D:$O,5,FALSE),"OK","NOK")),
         "")</f>
        <v/>
      </c>
      <c r="BF306" s="1170" t="str">
        <f ca="1">IF(intern2!BG142&gt;0,
        IF(BF$166="X",
              IF(COUNTBLANK(INDIRECT(ADDRESS(ROW(BF306),MATCH(BF$167,$166:$166,0),1,1)&amp;":"&amp;ADDRESS(ROW(BF306),COLUMN(BF306)-1,1,1),TRUE))&gt;0,"",
                    IF(COUNTIF(INDIRECT(ADDRESS(ROW(BF306),MATCH(BF$167,$166:$166,0),1,1)&amp;":"&amp;ADDRESS(ROW(BF306),COLUMN(BF306)-1,1,1),TRUE),"OK")&gt;0,"OK","NOK")),
              IF(BF$8&gt;=VLOOKUP($A306,'2.2'!$D:$O,5,FALSE),"OK","NOK")),
         "")</f>
        <v/>
      </c>
      <c r="BG306" s="1269" t="str">
        <f ca="1">IF(intern2!BH142&gt;0,
        IF(BG$166="X",
              IF(COUNTBLANK(INDIRECT(ADDRESS(ROW(BG306),MATCH(BG$167,$166:$166,0),1,1)&amp;":"&amp;ADDRESS(ROW(BG306),COLUMN(BG306)-1,1,1),TRUE))&gt;0,"",
                    IF(COUNTIF(INDIRECT(ADDRESS(ROW(BG306),MATCH(BG$167,$166:$166,0),1,1)&amp;":"&amp;ADDRESS(ROW(BG306),COLUMN(BG306)-1,1,1),TRUE),"OK")&gt;0,"OK","NOK")),
              IF(BG$8&gt;=VLOOKUP($A306,'2.2'!$D:$O,5,FALSE),"OK","NOK")),
         "")</f>
        <v/>
      </c>
      <c r="BH306" s="1176" t="str">
        <f t="shared" ca="1" si="142"/>
        <v>OK</v>
      </c>
      <c r="BI306" s="1176"/>
    </row>
    <row r="307" spans="1:61" ht="23.25" customHeight="1" x14ac:dyDescent="0.25">
      <c r="A307" s="716" t="str">
        <f t="shared" ref="A307:B307" si="152">+A147</f>
        <v>UNF1</v>
      </c>
      <c r="B307" s="1180" t="str">
        <f t="shared" si="152"/>
        <v>Chirurgia traumatologica (politrauma)</v>
      </c>
      <c r="C307" s="1156" t="str">
        <f ca="1">IF(intern2!D143&gt;0,
        IF(C$166="X",
              IF(COUNTBLANK(INDIRECT(ADDRESS(ROW(C307),MATCH(C$167,$166:$166,0),1,1)&amp;":"&amp;ADDRESS(ROW(C307),COLUMN(C307)-1,1,1),TRUE))&gt;0,"",
                    IF(COUNTIF(INDIRECT(ADDRESS(ROW(C307),MATCH(C$167,$166:$166,0),1,1)&amp;":"&amp;ADDRESS(ROW(C307),COLUMN(C307)-1,1,1),TRUE),"OK")&gt;0,"OK","NOK")),
              IF(C$8&gt;=VLOOKUP($A307,'2.2'!$D:$O,5,FALSE),"OK","NOK")),
         "")</f>
        <v/>
      </c>
      <c r="D307" s="1156" t="str">
        <f ca="1">IF(intern2!E143&gt;0,
        IF(D$166="X",
              IF(COUNTBLANK(INDIRECT(ADDRESS(ROW(D307),MATCH(D$167,$166:$166,0),1,1)&amp;":"&amp;ADDRESS(ROW(D307),COLUMN(D307)-1,1,1),TRUE))&gt;0,"",
                    IF(COUNTIF(INDIRECT(ADDRESS(ROW(D307),MATCH(D$167,$166:$166,0),1,1)&amp;":"&amp;ADDRESS(ROW(D307),COLUMN(D307)-1,1,1),TRUE),"OK")&gt;0,"OK","NOK")),
              IF(D$8&gt;=VLOOKUP($A307,'2.2'!$D:$O,5,FALSE),"OK","NOK")),
         "")</f>
        <v/>
      </c>
      <c r="E307" s="1156" t="str">
        <f ca="1">IF(intern2!F143&gt;0,
        IF(E$166="X",
              IF(COUNTBLANK(INDIRECT(ADDRESS(ROW(E307),MATCH(E$167,$166:$166,0),1,1)&amp;":"&amp;ADDRESS(ROW(E307),COLUMN(E307)-1,1,1),TRUE))&gt;0,"",
                    IF(COUNTIF(INDIRECT(ADDRESS(ROW(E307),MATCH(E$167,$166:$166,0),1,1)&amp;":"&amp;ADDRESS(ROW(E307),COLUMN(E307)-1,1,1),TRUE),"OK")&gt;0,"OK","NOK")),
              IF(E$8&gt;=VLOOKUP($A307,'2.2'!$D:$O,5,FALSE),"OK","NOK")),
         "")</f>
        <v/>
      </c>
      <c r="F307" s="1156" t="str">
        <f ca="1">IF(intern2!G143&gt;0,
        IF(F$166="X",
              IF(COUNTBLANK(INDIRECT(ADDRESS(ROW(F307),MATCH(F$167,$166:$166,0),1,1)&amp;":"&amp;ADDRESS(ROW(F307),COLUMN(F307)-1,1,1),TRUE))&gt;0,"",
                    IF(COUNTIF(INDIRECT(ADDRESS(ROW(F307),MATCH(F$167,$166:$166,0),1,1)&amp;":"&amp;ADDRESS(ROW(F307),COLUMN(F307)-1,1,1),TRUE),"OK")&gt;0,"OK","NOK")),
              IF(F$8&gt;=VLOOKUP($A307,'2.2'!$D:$O,5,FALSE),"OK","NOK")),
         "")</f>
        <v/>
      </c>
      <c r="G307" s="1156" t="str">
        <f ca="1">IF(intern2!H143&gt;0,
        IF(G$166="X",
              IF(COUNTBLANK(INDIRECT(ADDRESS(ROW(G307),MATCH(G$167,$166:$166,0),1,1)&amp;":"&amp;ADDRESS(ROW(G307),COLUMN(G307)-1,1,1),TRUE))&gt;0,"",
                    IF(COUNTIF(INDIRECT(ADDRESS(ROW(G307),MATCH(G$167,$166:$166,0),1,1)&amp;":"&amp;ADDRESS(ROW(G307),COLUMN(G307)-1,1,1),TRUE),"OK")&gt;0,"OK","NOK")),
              IF(G$8&gt;=VLOOKUP($A307,'2.2'!$D:$O,5,FALSE),"OK","NOK")),
         "")</f>
        <v/>
      </c>
      <c r="H307" s="1156" t="str">
        <f ca="1">IF(intern2!I143&gt;0,
        IF(H$166="X",
              IF(COUNTBLANK(INDIRECT(ADDRESS(ROW(H307),MATCH(H$167,$166:$166,0),1,1)&amp;":"&amp;ADDRESS(ROW(H307),COLUMN(H307)-1,1,1),TRUE))&gt;0,"",
                    IF(COUNTIF(INDIRECT(ADDRESS(ROW(H307),MATCH(H$167,$166:$166,0),1,1)&amp;":"&amp;ADDRESS(ROW(H307),COLUMN(H307)-1,1,1),TRUE),"OK")&gt;0,"OK","NOK")),
              IF(H$8&gt;=VLOOKUP($A307,'2.2'!$D:$O,5,FALSE),"OK","NOK")),
         "")</f>
        <v/>
      </c>
      <c r="I307" s="1269" t="str">
        <f ca="1">IF(intern2!J143&gt;0,
        IF(I$166="X",
              IF(COUNTBLANK(INDIRECT(ADDRESS(ROW(I307),MATCH(I$167,$166:$166,0),1,1)&amp;":"&amp;ADDRESS(ROW(I307),COLUMN(I307)-1,1,1),TRUE))&gt;0,"",
                    IF(COUNTIF(INDIRECT(ADDRESS(ROW(I307),MATCH(I$167,$166:$166,0),1,1)&amp;":"&amp;ADDRESS(ROW(I307),COLUMN(I307)-1,1,1),TRUE),"OK")&gt;0,"OK","NOK")),
              IF(I$8&gt;=VLOOKUP($A307,'2.2'!$D:$O,5,FALSE),"OK","NOK")),
         "")</f>
        <v/>
      </c>
      <c r="J307" s="1159" t="str">
        <f ca="1">IF(intern2!K143&gt;0,
        IF(J$166="X",
              IF(COUNTBLANK(INDIRECT(ADDRESS(ROW(J307),MATCH(J$167,$166:$166,0),1,1)&amp;":"&amp;ADDRESS(ROW(J307),COLUMN(J307)-1,1,1),TRUE))&gt;0,"",
                    IF(COUNTIF(INDIRECT(ADDRESS(ROW(J307),MATCH(J$167,$166:$166,0),1,1)&amp;":"&amp;ADDRESS(ROW(J307),COLUMN(J307)-1,1,1),TRUE),"OK")&gt;0,"OK","NOK")),
              IF(J$8&gt;=VLOOKUP($A307,'2.2'!$D:$O,5,FALSE),"OK","NOK")),
         "")</f>
        <v/>
      </c>
      <c r="K307" s="1156" t="str">
        <f ca="1">IF(intern2!L143&gt;0,
        IF(K$166="X",
              IF(COUNTBLANK(INDIRECT(ADDRESS(ROW(K307),MATCH(K$167,$166:$166,0),1,1)&amp;":"&amp;ADDRESS(ROW(K307),COLUMN(K307)-1,1,1),TRUE))&gt;0,"",
                    IF(COUNTIF(INDIRECT(ADDRESS(ROW(K307),MATCH(K$167,$166:$166,0),1,1)&amp;":"&amp;ADDRESS(ROW(K307),COLUMN(K307)-1,1,1),TRUE),"OK")&gt;0,"OK","NOK")),
              IF(K$8&gt;=VLOOKUP($A307,'2.2'!$D:$O,5,FALSE),"OK","NOK")),
         "")</f>
        <v/>
      </c>
      <c r="L307" s="1156" t="str">
        <f ca="1">IF(intern2!M143&gt;0,
        IF(L$166="X",
              IF(COUNTBLANK(INDIRECT(ADDRESS(ROW(L307),MATCH(L$167,$166:$166,0),1,1)&amp;":"&amp;ADDRESS(ROW(L307),COLUMN(L307)-1,1,1),TRUE))&gt;0,"",
                    IF(COUNTIF(INDIRECT(ADDRESS(ROW(L307),MATCH(L$167,$166:$166,0),1,1)&amp;":"&amp;ADDRESS(ROW(L307),COLUMN(L307)-1,1,1),TRUE),"OK")&gt;0,"OK","NOK")),
              IF(L$8&gt;=VLOOKUP($A307,'2.2'!$D:$O,5,FALSE),"OK","NOK")),
         "")</f>
        <v/>
      </c>
      <c r="M307" s="1156" t="str">
        <f ca="1">IF(intern2!N143&gt;0,
        IF(M$166="X",
              IF(COUNTBLANK(INDIRECT(ADDRESS(ROW(M307),MATCH(M$167,$166:$166,0),1,1)&amp;":"&amp;ADDRESS(ROW(M307),COLUMN(M307)-1,1,1),TRUE))&gt;0,"",
                    IF(COUNTIF(INDIRECT(ADDRESS(ROW(M307),MATCH(M$167,$166:$166,0),1,1)&amp;":"&amp;ADDRESS(ROW(M307),COLUMN(M307)-1,1,1),TRUE),"OK")&gt;0,"OK","NOK")),
              IF(M$8&gt;=VLOOKUP($A307,'2.2'!$D:$O,5,FALSE),"OK","NOK")),
         "")</f>
        <v/>
      </c>
      <c r="N307" s="1156" t="str">
        <f ca="1">IF(intern2!O143&gt;0,
        IF(N$166="X",
              IF(COUNTBLANK(INDIRECT(ADDRESS(ROW(N307),MATCH(N$167,$166:$166,0),1,1)&amp;":"&amp;ADDRESS(ROW(N307),COLUMN(N307)-1,1,1),TRUE))&gt;0,"",
                    IF(COUNTIF(INDIRECT(ADDRESS(ROW(N307),MATCH(N$167,$166:$166,0),1,1)&amp;":"&amp;ADDRESS(ROW(N307),COLUMN(N307)-1,1,1),TRUE),"OK")&gt;0,"OK","NOK")),
              IF(N$8&gt;=VLOOKUP($A307,'2.2'!$D:$O,5,FALSE),"OK","NOK")),
         "")</f>
        <v/>
      </c>
      <c r="O307" s="1156" t="str">
        <f ca="1">IF(intern2!P143&gt;0,
        IF(O$166="X",
              IF(COUNTBLANK(INDIRECT(ADDRESS(ROW(O307),MATCH(O$167,$166:$166,0),1,1)&amp;":"&amp;ADDRESS(ROW(O307),COLUMN(O307)-1,1,1),TRUE))&gt;0,"",
                    IF(COUNTIF(INDIRECT(ADDRESS(ROW(O307),MATCH(O$167,$166:$166,0),1,1)&amp;":"&amp;ADDRESS(ROW(O307),COLUMN(O307)-1,1,1),TRUE),"OK")&gt;0,"OK","NOK")),
              IF(O$8&gt;=VLOOKUP($A307,'2.2'!$D:$O,5,FALSE),"OK","NOK")),
         "")</f>
        <v/>
      </c>
      <c r="P307" s="1156" t="str">
        <f ca="1">IF(intern2!Q143&gt;0,
        IF(P$166="X",
              IF(COUNTBLANK(INDIRECT(ADDRESS(ROW(P307),MATCH(P$167,$166:$166,0),1,1)&amp;":"&amp;ADDRESS(ROW(P307),COLUMN(P307)-1,1,1),TRUE))&gt;0,"",
                    IF(COUNTIF(INDIRECT(ADDRESS(ROW(P307),MATCH(P$167,$166:$166,0),1,1)&amp;":"&amp;ADDRESS(ROW(P307),COLUMN(P307)-1,1,1),TRUE),"OK")&gt;0,"OK","NOK")),
              IF(P$8&gt;=VLOOKUP($A307,'2.2'!$D:$O,5,FALSE),"OK","NOK")),
         "")</f>
        <v/>
      </c>
      <c r="Q307" s="1156" t="str">
        <f ca="1">IF(intern2!R143&gt;0,
        IF(Q$166="X",
              IF(COUNTBLANK(INDIRECT(ADDRESS(ROW(Q307),MATCH(Q$167,$166:$166,0),1,1)&amp;":"&amp;ADDRESS(ROW(Q307),COLUMN(Q307)-1,1,1),TRUE))&gt;0,"",
                    IF(COUNTIF(INDIRECT(ADDRESS(ROW(Q307),MATCH(Q$167,$166:$166,0),1,1)&amp;":"&amp;ADDRESS(ROW(Q307),COLUMN(Q307)-1,1,1),TRUE),"OK")&gt;0,"OK","NOK")),
              IF(Q$8&gt;=VLOOKUP($A307,'2.2'!$D:$O,5,FALSE),"OK","NOK")),
         "")</f>
        <v/>
      </c>
      <c r="R307" s="1159" t="str">
        <f ca="1">IF(intern2!S143&gt;0,
        IF(R$166="X",
              IF(COUNTBLANK(INDIRECT(ADDRESS(ROW(R307),MATCH(R$167,$166:$166,0),1,1)&amp;":"&amp;ADDRESS(ROW(R307),COLUMN(R307)-1,1,1),TRUE))&gt;0,"",
                    IF(COUNTIF(INDIRECT(ADDRESS(ROW(R307),MATCH(R$167,$166:$166,0),1,1)&amp;":"&amp;ADDRESS(ROW(R307),COLUMN(R307)-1,1,1),TRUE),"OK")&gt;0,"OK","NOK")),
              IF(R$8&gt;=VLOOKUP($A307,'2.2'!$D:$O,5,FALSE),"OK","NOK")),
         "")</f>
        <v/>
      </c>
      <c r="S307" s="1159" t="str">
        <f ca="1">IF(intern2!T143&gt;0,
        IF(S$166="X",
              IF(COUNTBLANK(INDIRECT(ADDRESS(ROW(S307),MATCH(S$167,$166:$166,0),1,1)&amp;":"&amp;ADDRESS(ROW(S307),COLUMN(S307)-1,1,1),TRUE))&gt;0,"",
                    IF(COUNTIF(INDIRECT(ADDRESS(ROW(S307),MATCH(S$167,$166:$166,0),1,1)&amp;":"&amp;ADDRESS(ROW(S307),COLUMN(S307)-1,1,1),TRUE),"OK")&gt;0,"OK","NOK")),
              IF(S$8&gt;=VLOOKUP($A307,'2.2'!$D:$O,5,FALSE),"OK","NOK")),
         "")</f>
        <v/>
      </c>
      <c r="T307" s="1156" t="str">
        <f ca="1">IF(intern2!U143&gt;0,
        IF(T$166="X",
              IF(COUNTBLANK(INDIRECT(ADDRESS(ROW(T307),MATCH(T$167,$166:$166,0),1,1)&amp;":"&amp;ADDRESS(ROW(T307),COLUMN(T307)-1,1,1),TRUE))&gt;0,"",
                    IF(COUNTIF(INDIRECT(ADDRESS(ROW(T307),MATCH(T$167,$166:$166,0),1,1)&amp;":"&amp;ADDRESS(ROW(T307),COLUMN(T307)-1,1,1),TRUE),"OK")&gt;0,"OK","NOK")),
              IF(T$8&gt;=VLOOKUP($A307,'2.2'!$D:$O,5,FALSE),"OK","NOK")),
         "")</f>
        <v/>
      </c>
      <c r="U307" s="1156" t="str">
        <f ca="1">IF(intern2!V143&gt;0,
        IF(U$166="X",
              IF(COUNTBLANK(INDIRECT(ADDRESS(ROW(U307),MATCH(U$167,$166:$166,0),1,1)&amp;":"&amp;ADDRESS(ROW(U307),COLUMN(U307)-1,1,1),TRUE))&gt;0,"",
                    IF(COUNTIF(INDIRECT(ADDRESS(ROW(U307),MATCH(U$167,$166:$166,0),1,1)&amp;":"&amp;ADDRESS(ROW(U307),COLUMN(U307)-1,1,1),TRUE),"OK")&gt;0,"OK","NOK")),
              IF(U$8&gt;=VLOOKUP($A307,'2.2'!$D:$O,5,FALSE),"OK","NOK")),
         "")</f>
        <v/>
      </c>
      <c r="V307" s="1156" t="str">
        <f ca="1">IF(intern2!W143&gt;0,
        IF(V$166="X",
              IF(COUNTBLANK(INDIRECT(ADDRESS(ROW(V307),MATCH(V$167,$166:$166,0),1,1)&amp;":"&amp;ADDRESS(ROW(V307),COLUMN(V307)-1,1,1),TRUE))&gt;0,"",
                    IF(COUNTIF(INDIRECT(ADDRESS(ROW(V307),MATCH(V$167,$166:$166,0),1,1)&amp;":"&amp;ADDRESS(ROW(V307),COLUMN(V307)-1,1,1),TRUE),"OK")&gt;0,"OK","NOK")),
              IF(V$8&gt;=VLOOKUP($A307,'2.2'!$D:$O,5,FALSE),"OK","NOK")),
         "")</f>
        <v/>
      </c>
      <c r="W307" s="1156" t="str">
        <f ca="1">IF(intern2!X143&gt;0,
        IF(W$166="X",
              IF(COUNTBLANK(INDIRECT(ADDRESS(ROW(W307),MATCH(W$167,$166:$166,0),1,1)&amp;":"&amp;ADDRESS(ROW(W307),COLUMN(W307)-1,1,1),TRUE))&gt;0,"",
                    IF(COUNTIF(INDIRECT(ADDRESS(ROW(W307),MATCH(W$167,$166:$166,0),1,1)&amp;":"&amp;ADDRESS(ROW(W307),COLUMN(W307)-1,1,1),TRUE),"OK")&gt;0,"OK","NOK")),
              IF(W$8&gt;=VLOOKUP($A307,'2.2'!$D:$O,5,FALSE),"OK","NOK")),
         "")</f>
        <v/>
      </c>
      <c r="X307" s="1156" t="str">
        <f ca="1">IF(intern2!Y143&gt;0,
        IF(X$166="X",
              IF(COUNTBLANK(INDIRECT(ADDRESS(ROW(X307),MATCH(X$167,$166:$166,0),1,1)&amp;":"&amp;ADDRESS(ROW(X307),COLUMN(X307)-1,1,1),TRUE))&gt;0,"",
                    IF(COUNTIF(INDIRECT(ADDRESS(ROW(X307),MATCH(X$167,$166:$166,0),1,1)&amp;":"&amp;ADDRESS(ROW(X307),COLUMN(X307)-1,1,1),TRUE),"OK")&gt;0,"OK","NOK")),
              IF(X$8&gt;=VLOOKUP($A307,'2.2'!$D:$O,5,FALSE),"OK","NOK")),
         "")</f>
        <v/>
      </c>
      <c r="Y307" s="1170" t="str">
        <f ca="1">IF(intern2!Z143&gt;0,
        IF(Y$166="X",
              IF(COUNTBLANK(INDIRECT(ADDRESS(ROW(Y307),MATCH(Y$167,$166:$166,0),1,1)&amp;":"&amp;ADDRESS(ROW(Y307),COLUMN(Y307)-1,1,1),TRUE))&gt;0,"",
                    IF(COUNTIF(INDIRECT(ADDRESS(ROW(Y307),MATCH(Y$167,$166:$166,0),1,1)&amp;":"&amp;ADDRESS(ROW(Y307),COLUMN(Y307)-1,1,1),TRUE),"OK")&gt;0,"OK","NOK")),
              IF(Y$8&gt;=VLOOKUP($A307,'2.2'!$D:$O,5,FALSE),"OK","NOK")),
         "")</f>
        <v/>
      </c>
      <c r="Z307" s="1269" t="str">
        <f ca="1">IF(intern2!AA143&gt;0,
        IF(Z$166="X",
              IF(COUNTBLANK(INDIRECT(ADDRESS(ROW(Z307),MATCH(Z$167,$166:$166,0),1,1)&amp;":"&amp;ADDRESS(ROW(Z307),COLUMN(Z307)-1,1,1),TRUE))&gt;0,"",
                    IF(COUNTIF(INDIRECT(ADDRESS(ROW(Z307),MATCH(Z$167,$166:$166,0),1,1)&amp;":"&amp;ADDRESS(ROW(Z307),COLUMN(Z307)-1,1,1),TRUE),"OK")&gt;0,"OK","NOK")),
              IF(Z$8&gt;=VLOOKUP($A307,'2.2'!$D:$O,5,FALSE),"OK","NOK")),
         "")</f>
        <v/>
      </c>
      <c r="AA307" s="1156" t="str">
        <f ca="1">IF(intern2!AB143&gt;0,
        IF(AA$166="X",
              IF(COUNTBLANK(INDIRECT(ADDRESS(ROW(AA307),MATCH(AA$167,$166:$166,0),1,1)&amp;":"&amp;ADDRESS(ROW(AA307),COLUMN(AA307)-1,1,1),TRUE))&gt;0,"",
                    IF(COUNTIF(INDIRECT(ADDRESS(ROW(AA307),MATCH(AA$167,$166:$166,0),1,1)&amp;":"&amp;ADDRESS(ROW(AA307),COLUMN(AA307)-1,1,1),TRUE),"OK")&gt;0,"OK","NOK")),
              IF(AA$8&gt;=VLOOKUP($A307,'2.2'!$D:$O,5,FALSE),"OK","NOK")),
         "")</f>
        <v/>
      </c>
      <c r="AB307" s="1156" t="str">
        <f ca="1">IF(intern2!AC143&gt;0,
        IF(AB$166="X",
              IF(COUNTBLANK(INDIRECT(ADDRESS(ROW(AB307),MATCH(AB$167,$166:$166,0),1,1)&amp;":"&amp;ADDRESS(ROW(AB307),COLUMN(AB307)-1,1,1),TRUE))&gt;0,"",
                    IF(COUNTIF(INDIRECT(ADDRESS(ROW(AB307),MATCH(AB$167,$166:$166,0),1,1)&amp;":"&amp;ADDRESS(ROW(AB307),COLUMN(AB307)-1,1,1),TRUE),"OK")&gt;0,"OK","NOK")),
              IF(AB$8&gt;=VLOOKUP($A307,'2.2'!$D:$O,5,FALSE),"OK","NOK")),
         "")</f>
        <v/>
      </c>
      <c r="AC307" s="1156" t="str">
        <f ca="1">IF(intern2!AD143&gt;0,
        IF(AC$166="X",
              IF(COUNTBLANK(INDIRECT(ADDRESS(ROW(AC307),MATCH(AC$167,$166:$166,0),1,1)&amp;":"&amp;ADDRESS(ROW(AC307),COLUMN(AC307)-1,1,1),TRUE))&gt;0,"",
                    IF(COUNTIF(INDIRECT(ADDRESS(ROW(AC307),MATCH(AC$167,$166:$166,0),1,1)&amp;":"&amp;ADDRESS(ROW(AC307),COLUMN(AC307)-1,1,1),TRUE),"OK")&gt;0,"OK","NOK")),
              IF(AC$8&gt;=VLOOKUP($A307,'2.2'!$D:$O,5,FALSE),"OK","NOK")),
         "")</f>
        <v/>
      </c>
      <c r="AD307" s="1156" t="str">
        <f ca="1">IF(intern2!AE143&gt;0,
        IF(AD$166="X",
              IF(COUNTBLANK(INDIRECT(ADDRESS(ROW(AD307),MATCH(AD$167,$166:$166,0),1,1)&amp;":"&amp;ADDRESS(ROW(AD307),COLUMN(AD307)-1,1,1),TRUE))&gt;0,"",
                    IF(COUNTIF(INDIRECT(ADDRESS(ROW(AD307),MATCH(AD$167,$166:$166,0),1,1)&amp;":"&amp;ADDRESS(ROW(AD307),COLUMN(AD307)-1,1,1),TRUE),"OK")&gt;0,"OK","NOK")),
              IF(AD$8&gt;=VLOOKUP($A307,'2.2'!$D:$O,5,FALSE),"OK","NOK")),
         "")</f>
        <v/>
      </c>
      <c r="AE307" s="1160" t="str">
        <f ca="1">IF(intern2!AF143&gt;0,
        IF(AE$166="X",
              IF(COUNTBLANK(INDIRECT(ADDRESS(ROW(AE307),MATCH(AE$167,$166:$166,0),1,1)&amp;":"&amp;ADDRESS(ROW(AE307),COLUMN(AE307)-1,1,1),TRUE))&gt;0,"",
                    IF(COUNTIF(INDIRECT(ADDRESS(ROW(AE307),MATCH(AE$167,$166:$166,0),1,1)&amp;":"&amp;ADDRESS(ROW(AE307),COLUMN(AE307)-1,1,1),TRUE),"OK")&gt;0,"OK","NOK")),
              IF(AE$8&gt;=VLOOKUP($A307,'2.2'!$D:$O,5,FALSE),"OK","NOK")),
         "")</f>
        <v/>
      </c>
      <c r="AF307" s="1269" t="str">
        <f ca="1">IF(intern2!AG143&gt;0,
        IF(AF$166="X",
              IF(COUNTBLANK(INDIRECT(ADDRESS(ROW(AF307),MATCH(AF$167,$166:$166,0),1,1)&amp;":"&amp;ADDRESS(ROW(AF307),COLUMN(AF307)-1,1,1),TRUE))&gt;0,"",
                    IF(COUNTIF(INDIRECT(ADDRESS(ROW(AF307),MATCH(AF$167,$166:$166,0),1,1)&amp;":"&amp;ADDRESS(ROW(AF307),COLUMN(AF307)-1,1,1),TRUE),"OK")&gt;0,"OK","NOK")),
              IF(AF$8&gt;=VLOOKUP($A307,'2.2'!$D:$O,5,FALSE),"OK","NOK")),
         "")</f>
        <v/>
      </c>
      <c r="AG307" s="1160" t="str">
        <f ca="1">IF(intern2!AH143&gt;0,
        IF(AG$166="X",
              IF(COUNTBLANK(INDIRECT(ADDRESS(ROW(AG307),MATCH(AG$167,$166:$166,0),1,1)&amp;":"&amp;ADDRESS(ROW(AG307),COLUMN(AG307)-1,1,1),TRUE))&gt;0,"",
                    IF(COUNTIF(INDIRECT(ADDRESS(ROW(AG307),MATCH(AG$167,$166:$166,0),1,1)&amp;":"&amp;ADDRESS(ROW(AG307),COLUMN(AG307)-1,1,1),TRUE),"OK")&gt;0,"OK","NOK")),
              IF(AG$8&gt;=VLOOKUP($A307,'2.2'!$D:$O,5,FALSE),"OK","NOK")),
         "")</f>
        <v/>
      </c>
      <c r="AH307" s="1160" t="str">
        <f ca="1">IF(intern2!AI143&gt;0,
        IF(AH$166="X",
              IF(COUNTBLANK(INDIRECT(ADDRESS(ROW(AH307),MATCH(AH$167,$166:$166,0),1,1)&amp;":"&amp;ADDRESS(ROW(AH307),COLUMN(AH307)-1,1,1),TRUE))&gt;0,"",
                    IF(COUNTIF(INDIRECT(ADDRESS(ROW(AH307),MATCH(AH$167,$166:$166,0),1,1)&amp;":"&amp;ADDRESS(ROW(AH307),COLUMN(AH307)-1,1,1),TRUE),"OK")&gt;0,"OK","NOK")),
              IF(AH$8&gt;=VLOOKUP($A307,'2.2'!$D:$O,5,FALSE),"OK","NOK")),
         "")</f>
        <v/>
      </c>
      <c r="AI307" s="1156" t="str">
        <f ca="1">IF(intern2!AJ143&gt;0,
        IF(AI$166="X",
              IF(COUNTBLANK(INDIRECT(ADDRESS(ROW(AI307),MATCH(AI$167,$166:$166,0),1,1)&amp;":"&amp;ADDRESS(ROW(AI307),COLUMN(AI307)-1,1,1),TRUE))&gt;0,"",
                    IF(COUNTIF(INDIRECT(ADDRESS(ROW(AI307),MATCH(AI$167,$166:$166,0),1,1)&amp;":"&amp;ADDRESS(ROW(AI307),COLUMN(AI307)-1,1,1),TRUE),"OK")&gt;0,"OK","NOK")),
              IF(AI$8&gt;=VLOOKUP($A307,'2.2'!$D:$O,5,FALSE),"OK","NOK")),
         "")</f>
        <v/>
      </c>
      <c r="AJ307" s="1156" t="str">
        <f ca="1">IF(intern2!AK143&gt;0,
        IF(AJ$166="X",
              IF(COUNTBLANK(INDIRECT(ADDRESS(ROW(AJ307),MATCH(AJ$167,$166:$166,0),1,1)&amp;":"&amp;ADDRESS(ROW(AJ307),COLUMN(AJ307)-1,1,1),TRUE))&gt;0,"",
                    IF(COUNTIF(INDIRECT(ADDRESS(ROW(AJ307),MATCH(AJ$167,$166:$166,0),1,1)&amp;":"&amp;ADDRESS(ROW(AJ307),COLUMN(AJ307)-1,1,1),TRUE),"OK")&gt;0,"OK","NOK")),
              IF(AJ$8&gt;=VLOOKUP($A307,'2.2'!$D:$O,5,FALSE),"OK","NOK")),
         "")</f>
        <v/>
      </c>
      <c r="AK307" s="1156" t="str">
        <f ca="1">IF(intern2!AL143&gt;0,
        IF(AK$166="X",
              IF(COUNTBLANK(INDIRECT(ADDRESS(ROW(AK307),MATCH(AK$167,$166:$166,0),1,1)&amp;":"&amp;ADDRESS(ROW(AK307),COLUMN(AK307)-1,1,1),TRUE))&gt;0,"",
                    IF(COUNTIF(INDIRECT(ADDRESS(ROW(AK307),MATCH(AK$167,$166:$166,0),1,1)&amp;":"&amp;ADDRESS(ROW(AK307),COLUMN(AK307)-1,1,1),TRUE),"OK")&gt;0,"OK","NOK")),
              IF(AK$8&gt;=VLOOKUP($A307,'2.2'!$D:$O,5,FALSE),"OK","NOK")),
         "")</f>
        <v/>
      </c>
      <c r="AL307" s="1156" t="str">
        <f ca="1">IF(intern2!AM143&gt;0,
        IF(AL$166="X",
              IF(COUNTBLANK(INDIRECT(ADDRESS(ROW(AL307),MATCH(AL$167,$166:$166,0),1,1)&amp;":"&amp;ADDRESS(ROW(AL307),COLUMN(AL307)-1,1,1),TRUE))&gt;0,"",
                    IF(COUNTIF(INDIRECT(ADDRESS(ROW(AL307),MATCH(AL$167,$166:$166,0),1,1)&amp;":"&amp;ADDRESS(ROW(AL307),COLUMN(AL307)-1,1,1),TRUE),"OK")&gt;0,"OK","NOK")),
              IF(AL$8&gt;=VLOOKUP($A307,'2.2'!$D:$O,5,FALSE),"OK","NOK")),
         "")</f>
        <v/>
      </c>
      <c r="AM307" s="1269" t="str">
        <f ca="1">IF(intern2!AN143&gt;0,
        IF(AM$166="X",
              IF(COUNTBLANK(INDIRECT(ADDRESS(ROW(AM307),MATCH(AM$167,$166:$166,0),1,1)&amp;":"&amp;ADDRESS(ROW(AM307),COLUMN(AM307)-1,1,1),TRUE))&gt;0,"",
                    IF(COUNTIF(INDIRECT(ADDRESS(ROW(AM307),MATCH(AM$167,$166:$166,0),1,1)&amp;":"&amp;ADDRESS(ROW(AM307),COLUMN(AM307)-1,1,1),TRUE),"OK")&gt;0,"OK","NOK")),
              IF(AM$8&gt;=VLOOKUP($A307,'2.2'!$D:$O,5,FALSE),"OK","NOK")),
         "")</f>
        <v/>
      </c>
      <c r="AN307" s="1170" t="str">
        <f ca="1">IF(intern2!AO143&gt;0,
        IF(AN$166="X",
              IF(COUNTBLANK(INDIRECT(ADDRESS(ROW(AN307),MATCH(AN$167,$166:$166,0),1,1)&amp;":"&amp;ADDRESS(ROW(AN307),COLUMN(AN307)-1,1,1),TRUE))&gt;0,"",
                    IF(COUNTIF(INDIRECT(ADDRESS(ROW(AN307),MATCH(AN$167,$166:$166,0),1,1)&amp;":"&amp;ADDRESS(ROW(AN307),COLUMN(AN307)-1,1,1),TRUE),"OK")&gt;0,"OK","NOK")),
              IF(AN$8&gt;=VLOOKUP($A307,'2.2'!$D:$O,5,FALSE),"OK","NOK")),
         "")</f>
        <v/>
      </c>
      <c r="AO307" s="1156" t="str">
        <f ca="1">IF(intern2!AP143&gt;0,
        IF(AO$166="X",
              IF(COUNTBLANK(INDIRECT(ADDRESS(ROW(AO307),MATCH(AO$167,$166:$166,0),1,1)&amp;":"&amp;ADDRESS(ROW(AO307),COLUMN(AO307)-1,1,1),TRUE))&gt;0,"",
                    IF(COUNTIF(INDIRECT(ADDRESS(ROW(AO307),MATCH(AO$167,$166:$166,0),1,1)&amp;":"&amp;ADDRESS(ROW(AO307),COLUMN(AO307)-1,1,1),TRUE),"OK")&gt;0,"OK","NOK")),
              IF(AO$8&gt;=VLOOKUP($A307,'2.2'!$D:$O,5,FALSE),"OK","NOK")),
         "")</f>
        <v/>
      </c>
      <c r="AP307" s="1156" t="str">
        <f ca="1">IF(intern2!AQ143&gt;0,
        IF(AP$166="X",
              IF(COUNTBLANK(INDIRECT(ADDRESS(ROW(AP307),MATCH(AP$167,$166:$166,0),1,1)&amp;":"&amp;ADDRESS(ROW(AP307),COLUMN(AP307)-1,1,1),TRUE))&gt;0,"",
                    IF(COUNTIF(INDIRECT(ADDRESS(ROW(AP307),MATCH(AP$167,$166:$166,0),1,1)&amp;":"&amp;ADDRESS(ROW(AP307),COLUMN(AP307)-1,1,1),TRUE),"OK")&gt;0,"OK","NOK")),
              IF(AP$8&gt;=VLOOKUP($A307,'2.2'!$D:$O,5,FALSE),"OK","NOK")),
         "")</f>
        <v/>
      </c>
      <c r="AQ307" s="1269" t="str">
        <f ca="1">IF(intern2!AR143&gt;0,
        IF(AQ$166="X",
              IF(COUNTBLANK(INDIRECT(ADDRESS(ROW(AQ307),MATCH(AQ$167,$166:$166,0),1,1)&amp;":"&amp;ADDRESS(ROW(AQ307),COLUMN(AQ307)-1,1,1),TRUE))&gt;0,"",
                    IF(COUNTIF(INDIRECT(ADDRESS(ROW(AQ307),MATCH(AQ$167,$166:$166,0),1,1)&amp;":"&amp;ADDRESS(ROW(AQ307),COLUMN(AQ307)-1,1,1),TRUE),"OK")&gt;0,"OK","NOK")),
              IF(AQ$8&gt;=VLOOKUP($A307,'2.2'!$D:$O,5,FALSE),"OK","NOK")),
         "")</f>
        <v/>
      </c>
      <c r="AR307" s="1156" t="str">
        <f ca="1">IF(intern2!AS143&gt;0,
        IF(AR$166="X",
              IF(COUNTBLANK(INDIRECT(ADDRESS(ROW(AR307),MATCH(AR$167,$166:$166,0),1,1)&amp;":"&amp;ADDRESS(ROW(AR307),COLUMN(AR307)-1,1,1),TRUE))&gt;0,"",
                    IF(COUNTIF(INDIRECT(ADDRESS(ROW(AR307),MATCH(AR$167,$166:$166,0),1,1)&amp;":"&amp;ADDRESS(ROW(AR307),COLUMN(AR307)-1,1,1),TRUE),"OK")&gt;0,"OK","NOK")),
              IF(AR$8&gt;=VLOOKUP($A307,'2.2'!$D:$O,5,FALSE),"OK","NOK")),
         "")</f>
        <v/>
      </c>
      <c r="AS307" s="1156" t="str">
        <f ca="1">IF(intern2!AT143&gt;0,
        IF(AS$166="X",
              IF(COUNTBLANK(INDIRECT(ADDRESS(ROW(AS307),MATCH(AS$167,$166:$166,0),1,1)&amp;":"&amp;ADDRESS(ROW(AS307),COLUMN(AS307)-1,1,1),TRUE))&gt;0,"",
                    IF(COUNTIF(INDIRECT(ADDRESS(ROW(AS307),MATCH(AS$167,$166:$166,0),1,1)&amp;":"&amp;ADDRESS(ROW(AS307),COLUMN(AS307)-1,1,1),TRUE),"OK")&gt;0,"OK","NOK")),
              IF(AS$8&gt;=VLOOKUP($A307,'2.2'!$D:$O,5,FALSE),"OK","NOK")),
         "")</f>
        <v/>
      </c>
      <c r="AT307" s="1269" t="str">
        <f ca="1">IF(intern2!AU143&gt;0,
        IF(AT$166="X",
              IF(COUNTBLANK(INDIRECT(ADDRESS(ROW(AT307),MATCH(AT$167,$166:$166,0),1,1)&amp;":"&amp;ADDRESS(ROW(AT307),COLUMN(AT307)-1,1,1),TRUE))&gt;0,"",
                    IF(COUNTIF(INDIRECT(ADDRESS(ROW(AT307),MATCH(AT$167,$166:$166,0),1,1)&amp;":"&amp;ADDRESS(ROW(AT307),COLUMN(AT307)-1,1,1),TRUE),"OK")&gt;0,"OK","NOK")),
              IF(AT$8&gt;=VLOOKUP($A307,'2.2'!$D:$O,5,FALSE),"OK","NOK")),
         "")</f>
        <v/>
      </c>
      <c r="AU307" s="1156" t="str">
        <f ca="1">IF(intern2!AV143&gt;0,
        IF(AU$166="X",
              IF(COUNTBLANK(INDIRECT(ADDRESS(ROW(AU307),MATCH(AU$167,$166:$166,0),1,1)&amp;":"&amp;ADDRESS(ROW(AU307),COLUMN(AU307)-1,1,1),TRUE))&gt;0,"",
                    IF(COUNTIF(INDIRECT(ADDRESS(ROW(AU307),MATCH(AU$167,$166:$166,0),1,1)&amp;":"&amp;ADDRESS(ROW(AU307),COLUMN(AU307)-1,1,1),TRUE),"OK")&gt;0,"OK","NOK")),
              IF(AU$8&gt;=VLOOKUP($A307,'2.2'!$D:$O,5,FALSE),"OK","NOK")),
         "")</f>
        <v/>
      </c>
      <c r="AV307" s="1156" t="str">
        <f ca="1">IF(intern2!AW143&gt;0,
        IF(AV$166="X",
              IF(COUNTBLANK(INDIRECT(ADDRESS(ROW(AV307),MATCH(AV$167,$166:$166,0),1,1)&amp;":"&amp;ADDRESS(ROW(AV307),COLUMN(AV307)-1,1,1),TRUE))&gt;0,"",
                    IF(COUNTIF(INDIRECT(ADDRESS(ROW(AV307),MATCH(AV$167,$166:$166,0),1,1)&amp;":"&amp;ADDRESS(ROW(AV307),COLUMN(AV307)-1,1,1),TRUE),"OK")&gt;0,"OK","NOK")),
              IF(AV$8&gt;=VLOOKUP($A307,'2.2'!$D:$O,5,FALSE),"OK","NOK")),
         "")</f>
        <v/>
      </c>
      <c r="AW307" s="1156" t="str">
        <f ca="1">IF(intern2!AX143&gt;0,
        IF(AW$166="X",
              IF(COUNTBLANK(INDIRECT(ADDRESS(ROW(AW307),MATCH(AW$167,$166:$166,0),1,1)&amp;":"&amp;ADDRESS(ROW(AW307),COLUMN(AW307)-1,1,1),TRUE))&gt;0,"",
                    IF(COUNTIF(INDIRECT(ADDRESS(ROW(AW307),MATCH(AW$167,$166:$166,0),1,1)&amp;":"&amp;ADDRESS(ROW(AW307),COLUMN(AW307)-1,1,1),TRUE),"OK")&gt;0,"OK","NOK")),
              IF(AW$8&gt;=VLOOKUP($A307,'2.2'!$D:$O,5,FALSE),"OK","NOK")),
         "")</f>
        <v/>
      </c>
      <c r="AX307" s="1156" t="str">
        <f ca="1">IF(intern2!AY143&gt;0,
        IF(AX$166="X",
              IF(COUNTBLANK(INDIRECT(ADDRESS(ROW(AX307),MATCH(AX$167,$166:$166,0),1,1)&amp;":"&amp;ADDRESS(ROW(AX307),COLUMN(AX307)-1,1,1),TRUE))&gt;0,"",
                    IF(COUNTIF(INDIRECT(ADDRESS(ROW(AX307),MATCH(AX$167,$166:$166,0),1,1)&amp;":"&amp;ADDRESS(ROW(AX307),COLUMN(AX307)-1,1,1),TRUE),"OK")&gt;0,"OK","NOK")),
              IF(AX$8&gt;=VLOOKUP($A307,'2.2'!$D:$O,5,FALSE),"OK","NOK")),
         "")</f>
        <v/>
      </c>
      <c r="AY307" s="1156" t="str">
        <f ca="1">IF(intern2!AZ143&gt;0,
        IF(AY$166="X",
              IF(COUNTBLANK(INDIRECT(ADDRESS(ROW(AY307),MATCH(AY$167,$166:$166,0),1,1)&amp;":"&amp;ADDRESS(ROW(AY307),COLUMN(AY307)-1,1,1),TRUE))&gt;0,"",
                    IF(COUNTIF(INDIRECT(ADDRESS(ROW(AY307),MATCH(AY$167,$166:$166,0),1,1)&amp;":"&amp;ADDRESS(ROW(AY307),COLUMN(AY307)-1,1,1),TRUE),"OK")&gt;0,"OK","NOK")),
              IF(AY$8&gt;=VLOOKUP($A307,'2.2'!$D:$O,5,FALSE),"OK","NOK")),
         "")</f>
        <v/>
      </c>
      <c r="AZ307" s="1269" t="str">
        <f ca="1">IF(intern2!BA143&gt;0,
        IF(AZ$166="X",
              IF(COUNTBLANK(INDIRECT(ADDRESS(ROW(AZ307),MATCH(AZ$167,$166:$166,0),1,1)&amp;":"&amp;ADDRESS(ROW(AZ307),COLUMN(AZ307)-1,1,1),TRUE))&gt;0,"",
                    IF(COUNTIF(INDIRECT(ADDRESS(ROW(AZ307),MATCH(AZ$167,$166:$166,0),1,1)&amp;":"&amp;ADDRESS(ROW(AZ307),COLUMN(AZ307)-1,1,1),TRUE),"OK")&gt;0,"OK","NOK")),
              IF(AZ$8&gt;=VLOOKUP($A307,'2.2'!$D:$O,5,FALSE),"OK","NOK")),
         "")</f>
        <v/>
      </c>
      <c r="BA307" s="1156" t="str">
        <f ca="1">IF(intern2!BB143&gt;0,
        IF(BA$166="X",
              IF(COUNTBLANK(INDIRECT(ADDRESS(ROW(BA307),MATCH(BA$167,$166:$166,0),1,1)&amp;":"&amp;ADDRESS(ROW(BA307),COLUMN(BA307)-1,1,1),TRUE))&gt;0,"",
                    IF(COUNTIF(INDIRECT(ADDRESS(ROW(BA307),MATCH(BA$167,$166:$166,0),1,1)&amp;":"&amp;ADDRESS(ROW(BA307),COLUMN(BA307)-1,1,1),TRUE),"OK")&gt;0,"OK","NOK")),
              IF(BA$8&gt;=VLOOKUP($A307,'2.2'!$D:$O,5,FALSE),"OK","NOK")),
         "")</f>
        <v/>
      </c>
      <c r="BB307" s="1156" t="str">
        <f ca="1">IF(intern2!BC143&gt;0,
        IF(BB$166="X",
              IF(COUNTBLANK(INDIRECT(ADDRESS(ROW(BB307),MATCH(BB$167,$166:$166,0),1,1)&amp;":"&amp;ADDRESS(ROW(BB307),COLUMN(BB307)-1,1,1),TRUE))&gt;0,"",
                    IF(COUNTIF(INDIRECT(ADDRESS(ROW(BB307),MATCH(BB$167,$166:$166,0),1,1)&amp;":"&amp;ADDRESS(ROW(BB307),COLUMN(BB307)-1,1,1),TRUE),"OK")&gt;0,"OK","NOK")),
              IF(BB$8&gt;=VLOOKUP($A307,'2.2'!$D:$O,5,FALSE),"OK","NOK")),
         "")</f>
        <v/>
      </c>
      <c r="BC307" s="1156" t="str">
        <f ca="1">IF(intern2!BD143&gt;0,
        IF(BC$166="X",
              IF(COUNTBLANK(INDIRECT(ADDRESS(ROW(BC307),MATCH(BC$167,$166:$166,0),1,1)&amp;":"&amp;ADDRESS(ROW(BC307),COLUMN(BC307)-1,1,1),TRUE))&gt;0,"",
                    IF(COUNTIF(INDIRECT(ADDRESS(ROW(BC307),MATCH(BC$167,$166:$166,0),1,1)&amp;":"&amp;ADDRESS(ROW(BC307),COLUMN(BC307)-1,1,1),TRUE),"OK")&gt;0,"OK","NOK")),
              IF(BC$8&gt;=VLOOKUP($A307,'2.2'!$D:$O,5,FALSE),"OK","NOK")),
         "")</f>
        <v/>
      </c>
      <c r="BD307" s="1156" t="str">
        <f ca="1">IF(intern2!BE143&gt;0,
        IF(BD$166="X",
              IF(COUNTBLANK(INDIRECT(ADDRESS(ROW(BD307),MATCH(BD$167,$166:$166,0),1,1)&amp;":"&amp;ADDRESS(ROW(BD307),COLUMN(BD307)-1,1,1),TRUE))&gt;0,"",
                    IF(COUNTIF(INDIRECT(ADDRESS(ROW(BD307),MATCH(BD$167,$166:$166,0),1,1)&amp;":"&amp;ADDRESS(ROW(BD307),COLUMN(BD307)-1,1,1),TRUE),"OK")&gt;0,"OK","NOK")),
              IF(BD$8&gt;=VLOOKUP($A307,'2.2'!$D:$O,5,FALSE),"OK","NOK")),
         "")</f>
        <v/>
      </c>
      <c r="BE307" s="1156" t="str">
        <f ca="1">IF(intern2!BF143&gt;0,
        IF(BE$166="X",
              IF(COUNTBLANK(INDIRECT(ADDRESS(ROW(BE307),MATCH(BE$167,$166:$166,0),1,1)&amp;":"&amp;ADDRESS(ROW(BE307),COLUMN(BE307)-1,1,1),TRUE))&gt;0,"",
                    IF(COUNTIF(INDIRECT(ADDRESS(ROW(BE307),MATCH(BE$167,$166:$166,0),1,1)&amp;":"&amp;ADDRESS(ROW(BE307),COLUMN(BE307)-1,1,1),TRUE),"OK")&gt;0,"OK","NOK")),
              IF(BE$8&gt;=VLOOKUP($A307,'2.2'!$D:$O,5,FALSE),"OK","NOK")),
         "")</f>
        <v/>
      </c>
      <c r="BF307" s="1170" t="str">
        <f ca="1">IF(intern2!BG143&gt;0,
        IF(BF$166="X",
              IF(COUNTBLANK(INDIRECT(ADDRESS(ROW(BF307),MATCH(BF$167,$166:$166,0),1,1)&amp;":"&amp;ADDRESS(ROW(BF307),COLUMN(BF307)-1,1,1),TRUE))&gt;0,"",
                    IF(COUNTIF(INDIRECT(ADDRESS(ROW(BF307),MATCH(BF$167,$166:$166,0),1,1)&amp;":"&amp;ADDRESS(ROW(BF307),COLUMN(BF307)-1,1,1),TRUE),"OK")&gt;0,"OK","NOK")),
              IF(BF$8&gt;=VLOOKUP($A307,'2.2'!$D:$O,5,FALSE),"OK","NOK")),
         "")</f>
        <v/>
      </c>
      <c r="BG307" s="1269" t="str">
        <f ca="1">IF(intern2!BH143&gt;0,
        IF(BG$166="X",
              IF(COUNTBLANK(INDIRECT(ADDRESS(ROW(BG307),MATCH(BG$167,$166:$166,0),1,1)&amp;":"&amp;ADDRESS(ROW(BG307),COLUMN(BG307)-1,1,1),TRUE))&gt;0,"",
                    IF(COUNTIF(INDIRECT(ADDRESS(ROW(BG307),MATCH(BG$167,$166:$166,0),1,1)&amp;":"&amp;ADDRESS(ROW(BG307),COLUMN(BG307)-1,1,1),TRUE),"OK")&gt;0,"OK","NOK")),
              IF(BG$8&gt;=VLOOKUP($A307,'2.2'!$D:$O,5,FALSE),"OK","NOK")),
         "")</f>
        <v/>
      </c>
      <c r="BH307" s="1176" t="str">
        <f t="shared" ca="1" si="142"/>
        <v>OK</v>
      </c>
      <c r="BI307" s="1176"/>
    </row>
    <row r="308" spans="1:61" ht="35.25" customHeight="1" x14ac:dyDescent="0.25">
      <c r="A308" s="716" t="str">
        <f t="shared" ref="A308:B308" si="153">+A148</f>
        <v>UNF1.1</v>
      </c>
      <c r="B308" s="1157" t="str">
        <f t="shared" si="153"/>
        <v>Chirurgia traumatologica specializzata - traumi cranio-cerebrali (CIMAS)</v>
      </c>
      <c r="C308" s="1156" t="str">
        <f ca="1">IF(intern2!D144&gt;0,
        IF(C$166="X",
              IF(COUNTBLANK(INDIRECT(ADDRESS(ROW(C308),MATCH(C$167,$166:$166,0),1,1)&amp;":"&amp;ADDRESS(ROW(C308),COLUMN(C308)-1,1,1),TRUE))&gt;0,"",
                    IF(COUNTIF(INDIRECT(ADDRESS(ROW(C308),MATCH(C$167,$166:$166,0),1,1)&amp;":"&amp;ADDRESS(ROW(C308),COLUMN(C308)-1,1,1),TRUE),"OK")&gt;0,"OK","NOK")),
              IF(C$8&gt;=VLOOKUP($A308,'2.2'!$D:$O,5,FALSE),"OK","NOK")),
         "")</f>
        <v/>
      </c>
      <c r="D308" s="1156" t="str">
        <f ca="1">IF(intern2!E144&gt;0,
        IF(D$166="X",
              IF(COUNTBLANK(INDIRECT(ADDRESS(ROW(D308),MATCH(D$167,$166:$166,0),1,1)&amp;":"&amp;ADDRESS(ROW(D308),COLUMN(D308)-1,1,1),TRUE))&gt;0,"",
                    IF(COUNTIF(INDIRECT(ADDRESS(ROW(D308),MATCH(D$167,$166:$166,0),1,1)&amp;":"&amp;ADDRESS(ROW(D308),COLUMN(D308)-1,1,1),TRUE),"OK")&gt;0,"OK","NOK")),
              IF(D$8&gt;=VLOOKUP($A308,'2.2'!$D:$O,5,FALSE),"OK","NOK")),
         "")</f>
        <v/>
      </c>
      <c r="E308" s="1156" t="str">
        <f ca="1">IF(intern2!F144&gt;0,
        IF(E$166="X",
              IF(COUNTBLANK(INDIRECT(ADDRESS(ROW(E308),MATCH(E$167,$166:$166,0),1,1)&amp;":"&amp;ADDRESS(ROW(E308),COLUMN(E308)-1,1,1),TRUE))&gt;0,"",
                    IF(COUNTIF(INDIRECT(ADDRESS(ROW(E308),MATCH(E$167,$166:$166,0),1,1)&amp;":"&amp;ADDRESS(ROW(E308),COLUMN(E308)-1,1,1),TRUE),"OK")&gt;0,"OK","NOK")),
              IF(E$8&gt;=VLOOKUP($A308,'2.2'!$D:$O,5,FALSE),"OK","NOK")),
         "")</f>
        <v/>
      </c>
      <c r="F308" s="1156" t="str">
        <f ca="1">IF(intern2!G144&gt;0,
        IF(F$166="X",
              IF(COUNTBLANK(INDIRECT(ADDRESS(ROW(F308),MATCH(F$167,$166:$166,0),1,1)&amp;":"&amp;ADDRESS(ROW(F308),COLUMN(F308)-1,1,1),TRUE))&gt;0,"",
                    IF(COUNTIF(INDIRECT(ADDRESS(ROW(F308),MATCH(F$167,$166:$166,0),1,1)&amp;":"&amp;ADDRESS(ROW(F308),COLUMN(F308)-1,1,1),TRUE),"OK")&gt;0,"OK","NOK")),
              IF(F$8&gt;=VLOOKUP($A308,'2.2'!$D:$O,5,FALSE),"OK","NOK")),
         "")</f>
        <v/>
      </c>
      <c r="G308" s="1156" t="str">
        <f ca="1">IF(intern2!H144&gt;0,
        IF(G$166="X",
              IF(COUNTBLANK(INDIRECT(ADDRESS(ROW(G308),MATCH(G$167,$166:$166,0),1,1)&amp;":"&amp;ADDRESS(ROW(G308),COLUMN(G308)-1,1,1),TRUE))&gt;0,"",
                    IF(COUNTIF(INDIRECT(ADDRESS(ROW(G308),MATCH(G$167,$166:$166,0),1,1)&amp;":"&amp;ADDRESS(ROW(G308),COLUMN(G308)-1,1,1),TRUE),"OK")&gt;0,"OK","NOK")),
              IF(G$8&gt;=VLOOKUP($A308,'2.2'!$D:$O,5,FALSE),"OK","NOK")),
         "")</f>
        <v/>
      </c>
      <c r="H308" s="1156" t="str">
        <f ca="1">IF(intern2!I144&gt;0,
        IF(H$166="X",
              IF(COUNTBLANK(INDIRECT(ADDRESS(ROW(H308),MATCH(H$167,$166:$166,0),1,1)&amp;":"&amp;ADDRESS(ROW(H308),COLUMN(H308)-1,1,1),TRUE))&gt;0,"",
                    IF(COUNTIF(INDIRECT(ADDRESS(ROW(H308),MATCH(H$167,$166:$166,0),1,1)&amp;":"&amp;ADDRESS(ROW(H308),COLUMN(H308)-1,1,1),TRUE),"OK")&gt;0,"OK","NOK")),
              IF(H$8&gt;=VLOOKUP($A308,'2.2'!$D:$O,5,FALSE),"OK","NOK")),
         "")</f>
        <v/>
      </c>
      <c r="I308" s="1269" t="str">
        <f ca="1">IF(intern2!J144&gt;0,
        IF(I$166="X",
              IF(COUNTBLANK(INDIRECT(ADDRESS(ROW(I308),MATCH(I$167,$166:$166,0),1,1)&amp;":"&amp;ADDRESS(ROW(I308),COLUMN(I308)-1,1,1),TRUE))&gt;0,"",
                    IF(COUNTIF(INDIRECT(ADDRESS(ROW(I308),MATCH(I$167,$166:$166,0),1,1)&amp;":"&amp;ADDRESS(ROW(I308),COLUMN(I308)-1,1,1),TRUE),"OK")&gt;0,"OK","NOK")),
              IF(I$8&gt;=VLOOKUP($A308,'2.2'!$D:$O,5,FALSE),"OK","NOK")),
         "")</f>
        <v/>
      </c>
      <c r="J308" s="1159" t="str">
        <f ca="1">IF(intern2!K144&gt;0,
        IF(J$166="X",
              IF(COUNTBLANK(INDIRECT(ADDRESS(ROW(J308),MATCH(J$167,$166:$166,0),1,1)&amp;":"&amp;ADDRESS(ROW(J308),COLUMN(J308)-1,1,1),TRUE))&gt;0,"",
                    IF(COUNTIF(INDIRECT(ADDRESS(ROW(J308),MATCH(J$167,$166:$166,0),1,1)&amp;":"&amp;ADDRESS(ROW(J308),COLUMN(J308)-1,1,1),TRUE),"OK")&gt;0,"OK","NOK")),
              IF(J$8&gt;=VLOOKUP($A308,'2.2'!$D:$O,5,FALSE),"OK","NOK")),
         "")</f>
        <v/>
      </c>
      <c r="K308" s="1156" t="str">
        <f ca="1">IF(intern2!L144&gt;0,
        IF(K$166="X",
              IF(COUNTBLANK(INDIRECT(ADDRESS(ROW(K308),MATCH(K$167,$166:$166,0),1,1)&amp;":"&amp;ADDRESS(ROW(K308),COLUMN(K308)-1,1,1),TRUE))&gt;0,"",
                    IF(COUNTIF(INDIRECT(ADDRESS(ROW(K308),MATCH(K$167,$166:$166,0),1,1)&amp;":"&amp;ADDRESS(ROW(K308),COLUMN(K308)-1,1,1),TRUE),"OK")&gt;0,"OK","NOK")),
              IF(K$8&gt;=VLOOKUP($A308,'2.2'!$D:$O,5,FALSE),"OK","NOK")),
         "")</f>
        <v/>
      </c>
      <c r="L308" s="1156" t="str">
        <f ca="1">IF(intern2!M144&gt;0,
        IF(L$166="X",
              IF(COUNTBLANK(INDIRECT(ADDRESS(ROW(L308),MATCH(L$167,$166:$166,0),1,1)&amp;":"&amp;ADDRESS(ROW(L308),COLUMN(L308)-1,1,1),TRUE))&gt;0,"",
                    IF(COUNTIF(INDIRECT(ADDRESS(ROW(L308),MATCH(L$167,$166:$166,0),1,1)&amp;":"&amp;ADDRESS(ROW(L308),COLUMN(L308)-1,1,1),TRUE),"OK")&gt;0,"OK","NOK")),
              IF(L$8&gt;=VLOOKUP($A308,'2.2'!$D:$O,5,FALSE),"OK","NOK")),
         "")</f>
        <v/>
      </c>
      <c r="M308" s="1156" t="str">
        <f ca="1">IF(intern2!N144&gt;0,
        IF(M$166="X",
              IF(COUNTBLANK(INDIRECT(ADDRESS(ROW(M308),MATCH(M$167,$166:$166,0),1,1)&amp;":"&amp;ADDRESS(ROW(M308),COLUMN(M308)-1,1,1),TRUE))&gt;0,"",
                    IF(COUNTIF(INDIRECT(ADDRESS(ROW(M308),MATCH(M$167,$166:$166,0),1,1)&amp;":"&amp;ADDRESS(ROW(M308),COLUMN(M308)-1,1,1),TRUE),"OK")&gt;0,"OK","NOK")),
              IF(M$8&gt;=VLOOKUP($A308,'2.2'!$D:$O,5,FALSE),"OK","NOK")),
         "")</f>
        <v/>
      </c>
      <c r="N308" s="1156" t="str">
        <f ca="1">IF(intern2!O144&gt;0,
        IF(N$166="X",
              IF(COUNTBLANK(INDIRECT(ADDRESS(ROW(N308),MATCH(N$167,$166:$166,0),1,1)&amp;":"&amp;ADDRESS(ROW(N308),COLUMN(N308)-1,1,1),TRUE))&gt;0,"",
                    IF(COUNTIF(INDIRECT(ADDRESS(ROW(N308),MATCH(N$167,$166:$166,0),1,1)&amp;":"&amp;ADDRESS(ROW(N308),COLUMN(N308)-1,1,1),TRUE),"OK")&gt;0,"OK","NOK")),
              IF(N$8&gt;=VLOOKUP($A308,'2.2'!$D:$O,5,FALSE),"OK","NOK")),
         "")</f>
        <v/>
      </c>
      <c r="O308" s="1156" t="str">
        <f ca="1">IF(intern2!P144&gt;0,
        IF(O$166="X",
              IF(COUNTBLANK(INDIRECT(ADDRESS(ROW(O308),MATCH(O$167,$166:$166,0),1,1)&amp;":"&amp;ADDRESS(ROW(O308),COLUMN(O308)-1,1,1),TRUE))&gt;0,"",
                    IF(COUNTIF(INDIRECT(ADDRESS(ROW(O308),MATCH(O$167,$166:$166,0),1,1)&amp;":"&amp;ADDRESS(ROW(O308),COLUMN(O308)-1,1,1),TRUE),"OK")&gt;0,"OK","NOK")),
              IF(O$8&gt;=VLOOKUP($A308,'2.2'!$D:$O,5,FALSE),"OK","NOK")),
         "")</f>
        <v/>
      </c>
      <c r="P308" s="1156" t="str">
        <f ca="1">IF(intern2!Q144&gt;0,
        IF(P$166="X",
              IF(COUNTBLANK(INDIRECT(ADDRESS(ROW(P308),MATCH(P$167,$166:$166,0),1,1)&amp;":"&amp;ADDRESS(ROW(P308),COLUMN(P308)-1,1,1),TRUE))&gt;0,"",
                    IF(COUNTIF(INDIRECT(ADDRESS(ROW(P308),MATCH(P$167,$166:$166,0),1,1)&amp;":"&amp;ADDRESS(ROW(P308),COLUMN(P308)-1,1,1),TRUE),"OK")&gt;0,"OK","NOK")),
              IF(P$8&gt;=VLOOKUP($A308,'2.2'!$D:$O,5,FALSE),"OK","NOK")),
         "")</f>
        <v/>
      </c>
      <c r="Q308" s="1156" t="str">
        <f ca="1">IF(intern2!R144&gt;0,
        IF(Q$166="X",
              IF(COUNTBLANK(INDIRECT(ADDRESS(ROW(Q308),MATCH(Q$167,$166:$166,0),1,1)&amp;":"&amp;ADDRESS(ROW(Q308),COLUMN(Q308)-1,1,1),TRUE))&gt;0,"",
                    IF(COUNTIF(INDIRECT(ADDRESS(ROW(Q308),MATCH(Q$167,$166:$166,0),1,1)&amp;":"&amp;ADDRESS(ROW(Q308),COLUMN(Q308)-1,1,1),TRUE),"OK")&gt;0,"OK","NOK")),
              IF(Q$8&gt;=VLOOKUP($A308,'2.2'!$D:$O,5,FALSE),"OK","NOK")),
         "")</f>
        <v/>
      </c>
      <c r="R308" s="1159" t="str">
        <f ca="1">IF(intern2!S144&gt;0,
        IF(R$166="X",
              IF(COUNTBLANK(INDIRECT(ADDRESS(ROW(R308),MATCH(R$167,$166:$166,0),1,1)&amp;":"&amp;ADDRESS(ROW(R308),COLUMN(R308)-1,1,1),TRUE))&gt;0,"",
                    IF(COUNTIF(INDIRECT(ADDRESS(ROW(R308),MATCH(R$167,$166:$166,0),1,1)&amp;":"&amp;ADDRESS(ROW(R308),COLUMN(R308)-1,1,1),TRUE),"OK")&gt;0,"OK","NOK")),
              IF(R$8&gt;=VLOOKUP($A308,'2.2'!$D:$O,5,FALSE),"OK","NOK")),
         "")</f>
        <v/>
      </c>
      <c r="S308" s="1159" t="str">
        <f ca="1">IF(intern2!T144&gt;0,
        IF(S$166="X",
              IF(COUNTBLANK(INDIRECT(ADDRESS(ROW(S308),MATCH(S$167,$166:$166,0),1,1)&amp;":"&amp;ADDRESS(ROW(S308),COLUMN(S308)-1,1,1),TRUE))&gt;0,"",
                    IF(COUNTIF(INDIRECT(ADDRESS(ROW(S308),MATCH(S$167,$166:$166,0),1,1)&amp;":"&amp;ADDRESS(ROW(S308),COLUMN(S308)-1,1,1),TRUE),"OK")&gt;0,"OK","NOK")),
              IF(S$8&gt;=VLOOKUP($A308,'2.2'!$D:$O,5,FALSE),"OK","NOK")),
         "")</f>
        <v/>
      </c>
      <c r="T308" s="1156" t="str">
        <f ca="1">IF(intern2!U144&gt;0,
        IF(T$166="X",
              IF(COUNTBLANK(INDIRECT(ADDRESS(ROW(T308),MATCH(T$167,$166:$166,0),1,1)&amp;":"&amp;ADDRESS(ROW(T308),COLUMN(T308)-1,1,1),TRUE))&gt;0,"",
                    IF(COUNTIF(INDIRECT(ADDRESS(ROW(T308),MATCH(T$167,$166:$166,0),1,1)&amp;":"&amp;ADDRESS(ROW(T308),COLUMN(T308)-1,1,1),TRUE),"OK")&gt;0,"OK","NOK")),
              IF(T$8&gt;=VLOOKUP($A308,'2.2'!$D:$O,5,FALSE),"OK","NOK")),
         "")</f>
        <v/>
      </c>
      <c r="U308" s="1156" t="str">
        <f ca="1">IF(intern2!V144&gt;0,
        IF(U$166="X",
              IF(COUNTBLANK(INDIRECT(ADDRESS(ROW(U308),MATCH(U$167,$166:$166,0),1,1)&amp;":"&amp;ADDRESS(ROW(U308),COLUMN(U308)-1,1,1),TRUE))&gt;0,"",
                    IF(COUNTIF(INDIRECT(ADDRESS(ROW(U308),MATCH(U$167,$166:$166,0),1,1)&amp;":"&amp;ADDRESS(ROW(U308),COLUMN(U308)-1,1,1),TRUE),"OK")&gt;0,"OK","NOK")),
              IF(U$8&gt;=VLOOKUP($A308,'2.2'!$D:$O,5,FALSE),"OK","NOK")),
         "")</f>
        <v/>
      </c>
      <c r="V308" s="1156" t="str">
        <f ca="1">IF(intern2!W144&gt;0,
        IF(V$166="X",
              IF(COUNTBLANK(INDIRECT(ADDRESS(ROW(V308),MATCH(V$167,$166:$166,0),1,1)&amp;":"&amp;ADDRESS(ROW(V308),COLUMN(V308)-1,1,1),TRUE))&gt;0,"",
                    IF(COUNTIF(INDIRECT(ADDRESS(ROW(V308),MATCH(V$167,$166:$166,0),1,1)&amp;":"&amp;ADDRESS(ROW(V308),COLUMN(V308)-1,1,1),TRUE),"OK")&gt;0,"OK","NOK")),
              IF(V$8&gt;=VLOOKUP($A308,'2.2'!$D:$O,5,FALSE),"OK","NOK")),
         "")</f>
        <v/>
      </c>
      <c r="W308" s="1156" t="str">
        <f ca="1">IF(intern2!X144&gt;0,
        IF(W$166="X",
              IF(COUNTBLANK(INDIRECT(ADDRESS(ROW(W308),MATCH(W$167,$166:$166,0),1,1)&amp;":"&amp;ADDRESS(ROW(W308),COLUMN(W308)-1,1,1),TRUE))&gt;0,"",
                    IF(COUNTIF(INDIRECT(ADDRESS(ROW(W308),MATCH(W$167,$166:$166,0),1,1)&amp;":"&amp;ADDRESS(ROW(W308),COLUMN(W308)-1,1,1),TRUE),"OK")&gt;0,"OK","NOK")),
              IF(W$8&gt;=VLOOKUP($A308,'2.2'!$D:$O,5,FALSE),"OK","NOK")),
         "")</f>
        <v/>
      </c>
      <c r="X308" s="1156" t="str">
        <f ca="1">IF(intern2!Y144&gt;0,
        IF(X$166="X",
              IF(COUNTBLANK(INDIRECT(ADDRESS(ROW(X308),MATCH(X$167,$166:$166,0),1,1)&amp;":"&amp;ADDRESS(ROW(X308),COLUMN(X308)-1,1,1),TRUE))&gt;0,"",
                    IF(COUNTIF(INDIRECT(ADDRESS(ROW(X308),MATCH(X$167,$166:$166,0),1,1)&amp;":"&amp;ADDRESS(ROW(X308),COLUMN(X308)-1,1,1),TRUE),"OK")&gt;0,"OK","NOK")),
              IF(X$8&gt;=VLOOKUP($A308,'2.2'!$D:$O,5,FALSE),"OK","NOK")),
         "")</f>
        <v/>
      </c>
      <c r="Y308" s="1170" t="str">
        <f ca="1">IF(intern2!Z144&gt;0,
        IF(Y$166="X",
              IF(COUNTBLANK(INDIRECT(ADDRESS(ROW(Y308),MATCH(Y$167,$166:$166,0),1,1)&amp;":"&amp;ADDRESS(ROW(Y308),COLUMN(Y308)-1,1,1),TRUE))&gt;0,"",
                    IF(COUNTIF(INDIRECT(ADDRESS(ROW(Y308),MATCH(Y$167,$166:$166,0),1,1)&amp;":"&amp;ADDRESS(ROW(Y308),COLUMN(Y308)-1,1,1),TRUE),"OK")&gt;0,"OK","NOK")),
              IF(Y$8&gt;=VLOOKUP($A308,'2.2'!$D:$O,5,FALSE),"OK","NOK")),
         "")</f>
        <v/>
      </c>
      <c r="Z308" s="1269" t="str">
        <f ca="1">IF(intern2!AA144&gt;0,
        IF(Z$166="X",
              IF(COUNTBLANK(INDIRECT(ADDRESS(ROW(Z308),MATCH(Z$167,$166:$166,0),1,1)&amp;":"&amp;ADDRESS(ROW(Z308),COLUMN(Z308)-1,1,1),TRUE))&gt;0,"",
                    IF(COUNTIF(INDIRECT(ADDRESS(ROW(Z308),MATCH(Z$167,$166:$166,0),1,1)&amp;":"&amp;ADDRESS(ROW(Z308),COLUMN(Z308)-1,1,1),TRUE),"OK")&gt;0,"OK","NOK")),
              IF(Z$8&gt;=VLOOKUP($A308,'2.2'!$D:$O,5,FALSE),"OK","NOK")),
         "")</f>
        <v/>
      </c>
      <c r="AA308" s="1156" t="str">
        <f ca="1">IF(intern2!AB144&gt;0,
        IF(AA$166="X",
              IF(COUNTBLANK(INDIRECT(ADDRESS(ROW(AA308),MATCH(AA$167,$166:$166,0),1,1)&amp;":"&amp;ADDRESS(ROW(AA308),COLUMN(AA308)-1,1,1),TRUE))&gt;0,"",
                    IF(COUNTIF(INDIRECT(ADDRESS(ROW(AA308),MATCH(AA$167,$166:$166,0),1,1)&amp;":"&amp;ADDRESS(ROW(AA308),COLUMN(AA308)-1,1,1),TRUE),"OK")&gt;0,"OK","NOK")),
              IF(AA$8&gt;=VLOOKUP($A308,'2.2'!$D:$O,5,FALSE),"OK","NOK")),
         "")</f>
        <v/>
      </c>
      <c r="AB308" s="1156" t="str">
        <f ca="1">IF(intern2!AC144&gt;0,
        IF(AB$166="X",
              IF(COUNTBLANK(INDIRECT(ADDRESS(ROW(AB308),MATCH(AB$167,$166:$166,0),1,1)&amp;":"&amp;ADDRESS(ROW(AB308),COLUMN(AB308)-1,1,1),TRUE))&gt;0,"",
                    IF(COUNTIF(INDIRECT(ADDRESS(ROW(AB308),MATCH(AB$167,$166:$166,0),1,1)&amp;":"&amp;ADDRESS(ROW(AB308),COLUMN(AB308)-1,1,1),TRUE),"OK")&gt;0,"OK","NOK")),
              IF(AB$8&gt;=VLOOKUP($A308,'2.2'!$D:$O,5,FALSE),"OK","NOK")),
         "")</f>
        <v/>
      </c>
      <c r="AC308" s="1156" t="str">
        <f ca="1">IF(intern2!AD144&gt;0,
        IF(AC$166="X",
              IF(COUNTBLANK(INDIRECT(ADDRESS(ROW(AC308),MATCH(AC$167,$166:$166,0),1,1)&amp;":"&amp;ADDRESS(ROW(AC308),COLUMN(AC308)-1,1,1),TRUE))&gt;0,"",
                    IF(COUNTIF(INDIRECT(ADDRESS(ROW(AC308),MATCH(AC$167,$166:$166,0),1,1)&amp;":"&amp;ADDRESS(ROW(AC308),COLUMN(AC308)-1,1,1),TRUE),"OK")&gt;0,"OK","NOK")),
              IF(AC$8&gt;=VLOOKUP($A308,'2.2'!$D:$O,5,FALSE),"OK","NOK")),
         "")</f>
        <v/>
      </c>
      <c r="AD308" s="1156" t="str">
        <f ca="1">IF(intern2!AE144&gt;0,
        IF(AD$166="X",
              IF(COUNTBLANK(INDIRECT(ADDRESS(ROW(AD308),MATCH(AD$167,$166:$166,0),1,1)&amp;":"&amp;ADDRESS(ROW(AD308),COLUMN(AD308)-1,1,1),TRUE))&gt;0,"",
                    IF(COUNTIF(INDIRECT(ADDRESS(ROW(AD308),MATCH(AD$167,$166:$166,0),1,1)&amp;":"&amp;ADDRESS(ROW(AD308),COLUMN(AD308)-1,1,1),TRUE),"OK")&gt;0,"OK","NOK")),
              IF(AD$8&gt;=VLOOKUP($A308,'2.2'!$D:$O,5,FALSE),"OK","NOK")),
         "")</f>
        <v/>
      </c>
      <c r="AE308" s="1160" t="str">
        <f ca="1">IF(intern2!AF144&gt;0,
        IF(AE$166="X",
              IF(COUNTBLANK(INDIRECT(ADDRESS(ROW(AE308),MATCH(AE$167,$166:$166,0),1,1)&amp;":"&amp;ADDRESS(ROW(AE308),COLUMN(AE308)-1,1,1),TRUE))&gt;0,"",
                    IF(COUNTIF(INDIRECT(ADDRESS(ROW(AE308),MATCH(AE$167,$166:$166,0),1,1)&amp;":"&amp;ADDRESS(ROW(AE308),COLUMN(AE308)-1,1,1),TRUE),"OK")&gt;0,"OK","NOK")),
              IF(AE$8&gt;=VLOOKUP($A308,'2.2'!$D:$O,5,FALSE),"OK","NOK")),
         "")</f>
        <v/>
      </c>
      <c r="AF308" s="1269" t="str">
        <f ca="1">IF(intern2!AG144&gt;0,
        IF(AF$166="X",
              IF(COUNTBLANK(INDIRECT(ADDRESS(ROW(AF308),MATCH(AF$167,$166:$166,0),1,1)&amp;":"&amp;ADDRESS(ROW(AF308),COLUMN(AF308)-1,1,1),TRUE))&gt;0,"",
                    IF(COUNTIF(INDIRECT(ADDRESS(ROW(AF308),MATCH(AF$167,$166:$166,0),1,1)&amp;":"&amp;ADDRESS(ROW(AF308),COLUMN(AF308)-1,1,1),TRUE),"OK")&gt;0,"OK","NOK")),
              IF(AF$8&gt;=VLOOKUP($A308,'2.2'!$D:$O,5,FALSE),"OK","NOK")),
         "")</f>
        <v/>
      </c>
      <c r="AG308" s="1160" t="str">
        <f ca="1">IF(intern2!AH144&gt;0,
        IF(AG$166="X",
              IF(COUNTBLANK(INDIRECT(ADDRESS(ROW(AG308),MATCH(AG$167,$166:$166,0),1,1)&amp;":"&amp;ADDRESS(ROW(AG308),COLUMN(AG308)-1,1,1),TRUE))&gt;0,"",
                    IF(COUNTIF(INDIRECT(ADDRESS(ROW(AG308),MATCH(AG$167,$166:$166,0),1,1)&amp;":"&amp;ADDRESS(ROW(AG308),COLUMN(AG308)-1,1,1),TRUE),"OK")&gt;0,"OK","NOK")),
              IF(AG$8&gt;=VLOOKUP($A308,'2.2'!$D:$O,5,FALSE),"OK","NOK")),
         "")</f>
        <v/>
      </c>
      <c r="AH308" s="1160" t="str">
        <f ca="1">IF(intern2!AI144&gt;0,
        IF(AH$166="X",
              IF(COUNTBLANK(INDIRECT(ADDRESS(ROW(AH308),MATCH(AH$167,$166:$166,0),1,1)&amp;":"&amp;ADDRESS(ROW(AH308),COLUMN(AH308)-1,1,1),TRUE))&gt;0,"",
                    IF(COUNTIF(INDIRECT(ADDRESS(ROW(AH308),MATCH(AH$167,$166:$166,0),1,1)&amp;":"&amp;ADDRESS(ROW(AH308),COLUMN(AH308)-1,1,1),TRUE),"OK")&gt;0,"OK","NOK")),
              IF(AH$8&gt;=VLOOKUP($A308,'2.2'!$D:$O,5,FALSE),"OK","NOK")),
         "")</f>
        <v/>
      </c>
      <c r="AI308" s="1156" t="str">
        <f ca="1">IF(intern2!AJ144&gt;0,
        IF(AI$166="X",
              IF(COUNTBLANK(INDIRECT(ADDRESS(ROW(AI308),MATCH(AI$167,$166:$166,0),1,1)&amp;":"&amp;ADDRESS(ROW(AI308),COLUMN(AI308)-1,1,1),TRUE))&gt;0,"",
                    IF(COUNTIF(INDIRECT(ADDRESS(ROW(AI308),MATCH(AI$167,$166:$166,0),1,1)&amp;":"&amp;ADDRESS(ROW(AI308),COLUMN(AI308)-1,1,1),TRUE),"OK")&gt;0,"OK","NOK")),
              IF(AI$8&gt;=VLOOKUP($A308,'2.2'!$D:$O,5,FALSE),"OK","NOK")),
         "")</f>
        <v/>
      </c>
      <c r="AJ308" s="1156" t="str">
        <f ca="1">IF(intern2!AK144&gt;0,
        IF(AJ$166="X",
              IF(COUNTBLANK(INDIRECT(ADDRESS(ROW(AJ308),MATCH(AJ$167,$166:$166,0),1,1)&amp;":"&amp;ADDRESS(ROW(AJ308),COLUMN(AJ308)-1,1,1),TRUE))&gt;0,"",
                    IF(COUNTIF(INDIRECT(ADDRESS(ROW(AJ308),MATCH(AJ$167,$166:$166,0),1,1)&amp;":"&amp;ADDRESS(ROW(AJ308),COLUMN(AJ308)-1,1,1),TRUE),"OK")&gt;0,"OK","NOK")),
              IF(AJ$8&gt;=VLOOKUP($A308,'2.2'!$D:$O,5,FALSE),"OK","NOK")),
         "")</f>
        <v/>
      </c>
      <c r="AK308" s="1156" t="str">
        <f ca="1">IF(intern2!AL144&gt;0,
        IF(AK$166="X",
              IF(COUNTBLANK(INDIRECT(ADDRESS(ROW(AK308),MATCH(AK$167,$166:$166,0),1,1)&amp;":"&amp;ADDRESS(ROW(AK308),COLUMN(AK308)-1,1,1),TRUE))&gt;0,"",
                    IF(COUNTIF(INDIRECT(ADDRESS(ROW(AK308),MATCH(AK$167,$166:$166,0),1,1)&amp;":"&amp;ADDRESS(ROW(AK308),COLUMN(AK308)-1,1,1),TRUE),"OK")&gt;0,"OK","NOK")),
              IF(AK$8&gt;=VLOOKUP($A308,'2.2'!$D:$O,5,FALSE),"OK","NOK")),
         "")</f>
        <v/>
      </c>
      <c r="AL308" s="1156" t="str">
        <f ca="1">IF(intern2!AM144&gt;0,
        IF(AL$166="X",
              IF(COUNTBLANK(INDIRECT(ADDRESS(ROW(AL308),MATCH(AL$167,$166:$166,0),1,1)&amp;":"&amp;ADDRESS(ROW(AL308),COLUMN(AL308)-1,1,1),TRUE))&gt;0,"",
                    IF(COUNTIF(INDIRECT(ADDRESS(ROW(AL308),MATCH(AL$167,$166:$166,0),1,1)&amp;":"&amp;ADDRESS(ROW(AL308),COLUMN(AL308)-1,1,1),TRUE),"OK")&gt;0,"OK","NOK")),
              IF(AL$8&gt;=VLOOKUP($A308,'2.2'!$D:$O,5,FALSE),"OK","NOK")),
         "")</f>
        <v/>
      </c>
      <c r="AM308" s="1269" t="str">
        <f ca="1">IF(intern2!AN144&gt;0,
        IF(AM$166="X",
              IF(COUNTBLANK(INDIRECT(ADDRESS(ROW(AM308),MATCH(AM$167,$166:$166,0),1,1)&amp;":"&amp;ADDRESS(ROW(AM308),COLUMN(AM308)-1,1,1),TRUE))&gt;0,"",
                    IF(COUNTIF(INDIRECT(ADDRESS(ROW(AM308),MATCH(AM$167,$166:$166,0),1,1)&amp;":"&amp;ADDRESS(ROW(AM308),COLUMN(AM308)-1,1,1),TRUE),"OK")&gt;0,"OK","NOK")),
              IF(AM$8&gt;=VLOOKUP($A308,'2.2'!$D:$O,5,FALSE),"OK","NOK")),
         "")</f>
        <v/>
      </c>
      <c r="AN308" s="1170" t="str">
        <f ca="1">IF(intern2!AO144&gt;0,
        IF(AN$166="X",
              IF(COUNTBLANK(INDIRECT(ADDRESS(ROW(AN308),MATCH(AN$167,$166:$166,0),1,1)&amp;":"&amp;ADDRESS(ROW(AN308),COLUMN(AN308)-1,1,1),TRUE))&gt;0,"",
                    IF(COUNTIF(INDIRECT(ADDRESS(ROW(AN308),MATCH(AN$167,$166:$166,0),1,1)&amp;":"&amp;ADDRESS(ROW(AN308),COLUMN(AN308)-1,1,1),TRUE),"OK")&gt;0,"OK","NOK")),
              IF(AN$8&gt;=VLOOKUP($A308,'2.2'!$D:$O,5,FALSE),"OK","NOK")),
         "")</f>
        <v/>
      </c>
      <c r="AO308" s="1156" t="str">
        <f ca="1">IF(intern2!AP144&gt;0,
        IF(AO$166="X",
              IF(COUNTBLANK(INDIRECT(ADDRESS(ROW(AO308),MATCH(AO$167,$166:$166,0),1,1)&amp;":"&amp;ADDRESS(ROW(AO308),COLUMN(AO308)-1,1,1),TRUE))&gt;0,"",
                    IF(COUNTIF(INDIRECT(ADDRESS(ROW(AO308),MATCH(AO$167,$166:$166,0),1,1)&amp;":"&amp;ADDRESS(ROW(AO308),COLUMN(AO308)-1,1,1),TRUE),"OK")&gt;0,"OK","NOK")),
              IF(AO$8&gt;=VLOOKUP($A308,'2.2'!$D:$O,5,FALSE),"OK","NOK")),
         "")</f>
        <v/>
      </c>
      <c r="AP308" s="1156" t="str">
        <f ca="1">IF(intern2!AQ144&gt;0,
        IF(AP$166="X",
              IF(COUNTBLANK(INDIRECT(ADDRESS(ROW(AP308),MATCH(AP$167,$166:$166,0),1,1)&amp;":"&amp;ADDRESS(ROW(AP308),COLUMN(AP308)-1,1,1),TRUE))&gt;0,"",
                    IF(COUNTIF(INDIRECT(ADDRESS(ROW(AP308),MATCH(AP$167,$166:$166,0),1,1)&amp;":"&amp;ADDRESS(ROW(AP308),COLUMN(AP308)-1,1,1),TRUE),"OK")&gt;0,"OK","NOK")),
              IF(AP$8&gt;=VLOOKUP($A308,'2.2'!$D:$O,5,FALSE),"OK","NOK")),
         "")</f>
        <v/>
      </c>
      <c r="AQ308" s="1269" t="str">
        <f ca="1">IF(intern2!AR144&gt;0,
        IF(AQ$166="X",
              IF(COUNTBLANK(INDIRECT(ADDRESS(ROW(AQ308),MATCH(AQ$167,$166:$166,0),1,1)&amp;":"&amp;ADDRESS(ROW(AQ308),COLUMN(AQ308)-1,1,1),TRUE))&gt;0,"",
                    IF(COUNTIF(INDIRECT(ADDRESS(ROW(AQ308),MATCH(AQ$167,$166:$166,0),1,1)&amp;":"&amp;ADDRESS(ROW(AQ308),COLUMN(AQ308)-1,1,1),TRUE),"OK")&gt;0,"OK","NOK")),
              IF(AQ$8&gt;=VLOOKUP($A308,'2.2'!$D:$O,5,FALSE),"OK","NOK")),
         "")</f>
        <v/>
      </c>
      <c r="AR308" s="1156" t="str">
        <f ca="1">IF(intern2!AS144&gt;0,
        IF(AR$166="X",
              IF(COUNTBLANK(INDIRECT(ADDRESS(ROW(AR308),MATCH(AR$167,$166:$166,0),1,1)&amp;":"&amp;ADDRESS(ROW(AR308),COLUMN(AR308)-1,1,1),TRUE))&gt;0,"",
                    IF(COUNTIF(INDIRECT(ADDRESS(ROW(AR308),MATCH(AR$167,$166:$166,0),1,1)&amp;":"&amp;ADDRESS(ROW(AR308),COLUMN(AR308)-1,1,1),TRUE),"OK")&gt;0,"OK","NOK")),
              IF(AR$8&gt;=VLOOKUP($A308,'2.2'!$D:$O,5,FALSE),"OK","NOK")),
         "")</f>
        <v/>
      </c>
      <c r="AS308" s="1156" t="str">
        <f ca="1">IF(intern2!AT144&gt;0,
        IF(AS$166="X",
              IF(COUNTBLANK(INDIRECT(ADDRESS(ROW(AS308),MATCH(AS$167,$166:$166,0),1,1)&amp;":"&amp;ADDRESS(ROW(AS308),COLUMN(AS308)-1,1,1),TRUE))&gt;0,"",
                    IF(COUNTIF(INDIRECT(ADDRESS(ROW(AS308),MATCH(AS$167,$166:$166,0),1,1)&amp;":"&amp;ADDRESS(ROW(AS308),COLUMN(AS308)-1,1,1),TRUE),"OK")&gt;0,"OK","NOK")),
              IF(AS$8&gt;=VLOOKUP($A308,'2.2'!$D:$O,5,FALSE),"OK","NOK")),
         "")</f>
        <v/>
      </c>
      <c r="AT308" s="1269" t="str">
        <f ca="1">IF(intern2!AU144&gt;0,
        IF(AT$166="X",
              IF(COUNTBLANK(INDIRECT(ADDRESS(ROW(AT308),MATCH(AT$167,$166:$166,0),1,1)&amp;":"&amp;ADDRESS(ROW(AT308),COLUMN(AT308)-1,1,1),TRUE))&gt;0,"",
                    IF(COUNTIF(INDIRECT(ADDRESS(ROW(AT308),MATCH(AT$167,$166:$166,0),1,1)&amp;":"&amp;ADDRESS(ROW(AT308),COLUMN(AT308)-1,1,1),TRUE),"OK")&gt;0,"OK","NOK")),
              IF(AT$8&gt;=VLOOKUP($A308,'2.2'!$D:$O,5,FALSE),"OK","NOK")),
         "")</f>
        <v/>
      </c>
      <c r="AU308" s="1156" t="str">
        <f ca="1">IF(intern2!AV144&gt;0,
        IF(AU$166="X",
              IF(COUNTBLANK(INDIRECT(ADDRESS(ROW(AU308),MATCH(AU$167,$166:$166,0),1,1)&amp;":"&amp;ADDRESS(ROW(AU308),COLUMN(AU308)-1,1,1),TRUE))&gt;0,"",
                    IF(COUNTIF(INDIRECT(ADDRESS(ROW(AU308),MATCH(AU$167,$166:$166,0),1,1)&amp;":"&amp;ADDRESS(ROW(AU308),COLUMN(AU308)-1,1,1),TRUE),"OK")&gt;0,"OK","NOK")),
              IF(AU$8&gt;=VLOOKUP($A308,'2.2'!$D:$O,5,FALSE),"OK","NOK")),
         "")</f>
        <v/>
      </c>
      <c r="AV308" s="1156" t="str">
        <f ca="1">IF(intern2!AW144&gt;0,
        IF(AV$166="X",
              IF(COUNTBLANK(INDIRECT(ADDRESS(ROW(AV308),MATCH(AV$167,$166:$166,0),1,1)&amp;":"&amp;ADDRESS(ROW(AV308),COLUMN(AV308)-1,1,1),TRUE))&gt;0,"",
                    IF(COUNTIF(INDIRECT(ADDRESS(ROW(AV308),MATCH(AV$167,$166:$166,0),1,1)&amp;":"&amp;ADDRESS(ROW(AV308),COLUMN(AV308)-1,1,1),TRUE),"OK")&gt;0,"OK","NOK")),
              IF(AV$8&gt;=VLOOKUP($A308,'2.2'!$D:$O,5,FALSE),"OK","NOK")),
         "")</f>
        <v/>
      </c>
      <c r="AW308" s="1156" t="str">
        <f ca="1">IF(intern2!AX144&gt;0,
        IF(AW$166="X",
              IF(COUNTBLANK(INDIRECT(ADDRESS(ROW(AW308),MATCH(AW$167,$166:$166,0),1,1)&amp;":"&amp;ADDRESS(ROW(AW308),COLUMN(AW308)-1,1,1),TRUE))&gt;0,"",
                    IF(COUNTIF(INDIRECT(ADDRESS(ROW(AW308),MATCH(AW$167,$166:$166,0),1,1)&amp;":"&amp;ADDRESS(ROW(AW308),COLUMN(AW308)-1,1,1),TRUE),"OK")&gt;0,"OK","NOK")),
              IF(AW$8&gt;=VLOOKUP($A308,'2.2'!$D:$O,5,FALSE),"OK","NOK")),
         "")</f>
        <v/>
      </c>
      <c r="AX308" s="1156" t="str">
        <f ca="1">IF(intern2!AY144&gt;0,
        IF(AX$166="X",
              IF(COUNTBLANK(INDIRECT(ADDRESS(ROW(AX308),MATCH(AX$167,$166:$166,0),1,1)&amp;":"&amp;ADDRESS(ROW(AX308),COLUMN(AX308)-1,1,1),TRUE))&gt;0,"",
                    IF(COUNTIF(INDIRECT(ADDRESS(ROW(AX308),MATCH(AX$167,$166:$166,0),1,1)&amp;":"&amp;ADDRESS(ROW(AX308),COLUMN(AX308)-1,1,1),TRUE),"OK")&gt;0,"OK","NOK")),
              IF(AX$8&gt;=VLOOKUP($A308,'2.2'!$D:$O,5,FALSE),"OK","NOK")),
         "")</f>
        <v/>
      </c>
      <c r="AY308" s="1156" t="str">
        <f ca="1">IF(intern2!AZ144&gt;0,
        IF(AY$166="X",
              IF(COUNTBLANK(INDIRECT(ADDRESS(ROW(AY308),MATCH(AY$167,$166:$166,0),1,1)&amp;":"&amp;ADDRESS(ROW(AY308),COLUMN(AY308)-1,1,1),TRUE))&gt;0,"",
                    IF(COUNTIF(INDIRECT(ADDRESS(ROW(AY308),MATCH(AY$167,$166:$166,0),1,1)&amp;":"&amp;ADDRESS(ROW(AY308),COLUMN(AY308)-1,1,1),TRUE),"OK")&gt;0,"OK","NOK")),
              IF(AY$8&gt;=VLOOKUP($A308,'2.2'!$D:$O,5,FALSE),"OK","NOK")),
         "")</f>
        <v/>
      </c>
      <c r="AZ308" s="1269" t="str">
        <f ca="1">IF(intern2!BA144&gt;0,
        IF(AZ$166="X",
              IF(COUNTBLANK(INDIRECT(ADDRESS(ROW(AZ308),MATCH(AZ$167,$166:$166,0),1,1)&amp;":"&amp;ADDRESS(ROW(AZ308),COLUMN(AZ308)-1,1,1),TRUE))&gt;0,"",
                    IF(COUNTIF(INDIRECT(ADDRESS(ROW(AZ308),MATCH(AZ$167,$166:$166,0),1,1)&amp;":"&amp;ADDRESS(ROW(AZ308),COLUMN(AZ308)-1,1,1),TRUE),"OK")&gt;0,"OK","NOK")),
              IF(AZ$8&gt;=VLOOKUP($A308,'2.2'!$D:$O,5,FALSE),"OK","NOK")),
         "")</f>
        <v/>
      </c>
      <c r="BA308" s="1156" t="str">
        <f ca="1">IF(intern2!BB144&gt;0,
        IF(BA$166="X",
              IF(COUNTBLANK(INDIRECT(ADDRESS(ROW(BA308),MATCH(BA$167,$166:$166,0),1,1)&amp;":"&amp;ADDRESS(ROW(BA308),COLUMN(BA308)-1,1,1),TRUE))&gt;0,"",
                    IF(COUNTIF(INDIRECT(ADDRESS(ROW(BA308),MATCH(BA$167,$166:$166,0),1,1)&amp;":"&amp;ADDRESS(ROW(BA308),COLUMN(BA308)-1,1,1),TRUE),"OK")&gt;0,"OK","NOK")),
              IF(BA$8&gt;=VLOOKUP($A308,'2.2'!$D:$O,5,FALSE),"OK","NOK")),
         "")</f>
        <v/>
      </c>
      <c r="BB308" s="1156" t="str">
        <f ca="1">IF(intern2!BC144&gt;0,
        IF(BB$166="X",
              IF(COUNTBLANK(INDIRECT(ADDRESS(ROW(BB308),MATCH(BB$167,$166:$166,0),1,1)&amp;":"&amp;ADDRESS(ROW(BB308),COLUMN(BB308)-1,1,1),TRUE))&gt;0,"",
                    IF(COUNTIF(INDIRECT(ADDRESS(ROW(BB308),MATCH(BB$167,$166:$166,0),1,1)&amp;":"&amp;ADDRESS(ROW(BB308),COLUMN(BB308)-1,1,1),TRUE),"OK")&gt;0,"OK","NOK")),
              IF(BB$8&gt;=VLOOKUP($A308,'2.2'!$D:$O,5,FALSE),"OK","NOK")),
         "")</f>
        <v/>
      </c>
      <c r="BC308" s="1156" t="str">
        <f ca="1">IF(intern2!BD144&gt;0,
        IF(BC$166="X",
              IF(COUNTBLANK(INDIRECT(ADDRESS(ROW(BC308),MATCH(BC$167,$166:$166,0),1,1)&amp;":"&amp;ADDRESS(ROW(BC308),COLUMN(BC308)-1,1,1),TRUE))&gt;0,"",
                    IF(COUNTIF(INDIRECT(ADDRESS(ROW(BC308),MATCH(BC$167,$166:$166,0),1,1)&amp;":"&amp;ADDRESS(ROW(BC308),COLUMN(BC308)-1,1,1),TRUE),"OK")&gt;0,"OK","NOK")),
              IF(BC$8&gt;=VLOOKUP($A308,'2.2'!$D:$O,5,FALSE),"OK","NOK")),
         "")</f>
        <v/>
      </c>
      <c r="BD308" s="1156" t="str">
        <f ca="1">IF(intern2!BE144&gt;0,
        IF(BD$166="X",
              IF(COUNTBLANK(INDIRECT(ADDRESS(ROW(BD308),MATCH(BD$167,$166:$166,0),1,1)&amp;":"&amp;ADDRESS(ROW(BD308),COLUMN(BD308)-1,1,1),TRUE))&gt;0,"",
                    IF(COUNTIF(INDIRECT(ADDRESS(ROW(BD308),MATCH(BD$167,$166:$166,0),1,1)&amp;":"&amp;ADDRESS(ROW(BD308),COLUMN(BD308)-1,1,1),TRUE),"OK")&gt;0,"OK","NOK")),
              IF(BD$8&gt;=VLOOKUP($A308,'2.2'!$D:$O,5,FALSE),"OK","NOK")),
         "")</f>
        <v/>
      </c>
      <c r="BE308" s="1156" t="str">
        <f ca="1">IF(intern2!BF144&gt;0,
        IF(BE$166="X",
              IF(COUNTBLANK(INDIRECT(ADDRESS(ROW(BE308),MATCH(BE$167,$166:$166,0),1,1)&amp;":"&amp;ADDRESS(ROW(BE308),COLUMN(BE308)-1,1,1),TRUE))&gt;0,"",
                    IF(COUNTIF(INDIRECT(ADDRESS(ROW(BE308),MATCH(BE$167,$166:$166,0),1,1)&amp;":"&amp;ADDRESS(ROW(BE308),COLUMN(BE308)-1,1,1),TRUE),"OK")&gt;0,"OK","NOK")),
              IF(BE$8&gt;=VLOOKUP($A308,'2.2'!$D:$O,5,FALSE),"OK","NOK")),
         "")</f>
        <v/>
      </c>
      <c r="BF308" s="1170" t="str">
        <f ca="1">IF(intern2!BG144&gt;0,
        IF(BF$166="X",
              IF(COUNTBLANK(INDIRECT(ADDRESS(ROW(BF308),MATCH(BF$167,$166:$166,0),1,1)&amp;":"&amp;ADDRESS(ROW(BF308),COLUMN(BF308)-1,1,1),TRUE))&gt;0,"",
                    IF(COUNTIF(INDIRECT(ADDRESS(ROW(BF308),MATCH(BF$167,$166:$166,0),1,1)&amp;":"&amp;ADDRESS(ROW(BF308),COLUMN(BF308)-1,1,1),TRUE),"OK")&gt;0,"OK","NOK")),
              IF(BF$8&gt;=VLOOKUP($A308,'2.2'!$D:$O,5,FALSE),"OK","NOK")),
         "")</f>
        <v/>
      </c>
      <c r="BG308" s="1269" t="str">
        <f ca="1">IF(intern2!BH144&gt;0,
        IF(BG$166="X",
              IF(COUNTBLANK(INDIRECT(ADDRESS(ROW(BG308),MATCH(BG$167,$166:$166,0),1,1)&amp;":"&amp;ADDRESS(ROW(BG308),COLUMN(BG308)-1,1,1),TRUE))&gt;0,"",
                    IF(COUNTIF(INDIRECT(ADDRESS(ROW(BG308),MATCH(BG$167,$166:$166,0),1,1)&amp;":"&amp;ADDRESS(ROW(BG308),COLUMN(BG308)-1,1,1),TRUE),"OK")&gt;0,"OK","NOK")),
              IF(BG$8&gt;=VLOOKUP($A308,'2.2'!$D:$O,5,FALSE),"OK","NOK")),
         "")</f>
        <v/>
      </c>
      <c r="BH308" s="1176" t="str">
        <f t="shared" ca="1" si="142"/>
        <v>OK</v>
      </c>
      <c r="BI308" s="1176"/>
    </row>
    <row r="309" spans="1:61" x14ac:dyDescent="0.25">
      <c r="A309" s="716" t="str">
        <f t="shared" ref="A309:B309" si="154">+A149</f>
        <v>UNF2</v>
      </c>
      <c r="B309" s="1157" t="str">
        <f t="shared" si="154"/>
        <v>Ustioni ampie (CIMAS)</v>
      </c>
      <c r="C309" s="1156" t="str">
        <f ca="1">IF(intern2!D145&gt;0,
        IF(C$166="X",
              IF(COUNTBLANK(INDIRECT(ADDRESS(ROW(C309),MATCH(C$167,$166:$166,0),1,1)&amp;":"&amp;ADDRESS(ROW(C309),COLUMN(C309)-1,1,1),TRUE))&gt;0,"",
                    IF(COUNTIF(INDIRECT(ADDRESS(ROW(C309),MATCH(C$167,$166:$166,0),1,1)&amp;":"&amp;ADDRESS(ROW(C309),COLUMN(C309)-1,1,1),TRUE),"OK")&gt;0,"OK","NOK")),
              IF(C$8&gt;=VLOOKUP($A309,'2.2'!$D:$O,5,FALSE),"OK","NOK")),
         "")</f>
        <v/>
      </c>
      <c r="D309" s="1156" t="str">
        <f ca="1">IF(intern2!E145&gt;0,
        IF(D$166="X",
              IF(COUNTBLANK(INDIRECT(ADDRESS(ROW(D309),MATCH(D$167,$166:$166,0),1,1)&amp;":"&amp;ADDRESS(ROW(D309),COLUMN(D309)-1,1,1),TRUE))&gt;0,"",
                    IF(COUNTIF(INDIRECT(ADDRESS(ROW(D309),MATCH(D$167,$166:$166,0),1,1)&amp;":"&amp;ADDRESS(ROW(D309),COLUMN(D309)-1,1,1),TRUE),"OK")&gt;0,"OK","NOK")),
              IF(D$8&gt;=VLOOKUP($A309,'2.2'!$D:$O,5,FALSE),"OK","NOK")),
         "")</f>
        <v/>
      </c>
      <c r="E309" s="1156" t="str">
        <f ca="1">IF(intern2!F145&gt;0,
        IF(E$166="X",
              IF(COUNTBLANK(INDIRECT(ADDRESS(ROW(E309),MATCH(E$167,$166:$166,0),1,1)&amp;":"&amp;ADDRESS(ROW(E309),COLUMN(E309)-1,1,1),TRUE))&gt;0,"",
                    IF(COUNTIF(INDIRECT(ADDRESS(ROW(E309),MATCH(E$167,$166:$166,0),1,1)&amp;":"&amp;ADDRESS(ROW(E309),COLUMN(E309)-1,1,1),TRUE),"OK")&gt;0,"OK","NOK")),
              IF(E$8&gt;=VLOOKUP($A309,'2.2'!$D:$O,5,FALSE),"OK","NOK")),
         "")</f>
        <v/>
      </c>
      <c r="F309" s="1156" t="str">
        <f ca="1">IF(intern2!G145&gt;0,
        IF(F$166="X",
              IF(COUNTBLANK(INDIRECT(ADDRESS(ROW(F309),MATCH(F$167,$166:$166,0),1,1)&amp;":"&amp;ADDRESS(ROW(F309),COLUMN(F309)-1,1,1),TRUE))&gt;0,"",
                    IF(COUNTIF(INDIRECT(ADDRESS(ROW(F309),MATCH(F$167,$166:$166,0),1,1)&amp;":"&amp;ADDRESS(ROW(F309),COLUMN(F309)-1,1,1),TRUE),"OK")&gt;0,"OK","NOK")),
              IF(F$8&gt;=VLOOKUP($A309,'2.2'!$D:$O,5,FALSE),"OK","NOK")),
         "")</f>
        <v/>
      </c>
      <c r="G309" s="1156" t="str">
        <f ca="1">IF(intern2!H145&gt;0,
        IF(G$166="X",
              IF(COUNTBLANK(INDIRECT(ADDRESS(ROW(G309),MATCH(G$167,$166:$166,0),1,1)&amp;":"&amp;ADDRESS(ROW(G309),COLUMN(G309)-1,1,1),TRUE))&gt;0,"",
                    IF(COUNTIF(INDIRECT(ADDRESS(ROW(G309),MATCH(G$167,$166:$166,0),1,1)&amp;":"&amp;ADDRESS(ROW(G309),COLUMN(G309)-1,1,1),TRUE),"OK")&gt;0,"OK","NOK")),
              IF(G$8&gt;=VLOOKUP($A309,'2.2'!$D:$O,5,FALSE),"OK","NOK")),
         "")</f>
        <v/>
      </c>
      <c r="H309" s="1156" t="str">
        <f ca="1">IF(intern2!I145&gt;0,
        IF(H$166="X",
              IF(COUNTBLANK(INDIRECT(ADDRESS(ROW(H309),MATCH(H$167,$166:$166,0),1,1)&amp;":"&amp;ADDRESS(ROW(H309),COLUMN(H309)-1,1,1),TRUE))&gt;0,"",
                    IF(COUNTIF(INDIRECT(ADDRESS(ROW(H309),MATCH(H$167,$166:$166,0),1,1)&amp;":"&amp;ADDRESS(ROW(H309),COLUMN(H309)-1,1,1),TRUE),"OK")&gt;0,"OK","NOK")),
              IF(H$8&gt;=VLOOKUP($A309,'2.2'!$D:$O,5,FALSE),"OK","NOK")),
         "")</f>
        <v/>
      </c>
      <c r="I309" s="1269" t="str">
        <f ca="1">IF(intern2!J145&gt;0,
        IF(I$166="X",
              IF(COUNTBLANK(INDIRECT(ADDRESS(ROW(I309),MATCH(I$167,$166:$166,0),1,1)&amp;":"&amp;ADDRESS(ROW(I309),COLUMN(I309)-1,1,1),TRUE))&gt;0,"",
                    IF(COUNTIF(INDIRECT(ADDRESS(ROW(I309),MATCH(I$167,$166:$166,0),1,1)&amp;":"&amp;ADDRESS(ROW(I309),COLUMN(I309)-1,1,1),TRUE),"OK")&gt;0,"OK","NOK")),
              IF(I$8&gt;=VLOOKUP($A309,'2.2'!$D:$O,5,FALSE),"OK","NOK")),
         "")</f>
        <v/>
      </c>
      <c r="J309" s="1159" t="str">
        <f ca="1">IF(intern2!K145&gt;0,
        IF(J$166="X",
              IF(COUNTBLANK(INDIRECT(ADDRESS(ROW(J309),MATCH(J$167,$166:$166,0),1,1)&amp;":"&amp;ADDRESS(ROW(J309),COLUMN(J309)-1,1,1),TRUE))&gt;0,"",
                    IF(COUNTIF(INDIRECT(ADDRESS(ROW(J309),MATCH(J$167,$166:$166,0),1,1)&amp;":"&amp;ADDRESS(ROW(J309),COLUMN(J309)-1,1,1),TRUE),"OK")&gt;0,"OK","NOK")),
              IF(J$8&gt;=VLOOKUP($A309,'2.2'!$D:$O,5,FALSE),"OK","NOK")),
         "")</f>
        <v/>
      </c>
      <c r="K309" s="1156" t="str">
        <f ca="1">IF(intern2!L145&gt;0,
        IF(K$166="X",
              IF(COUNTBLANK(INDIRECT(ADDRESS(ROW(K309),MATCH(K$167,$166:$166,0),1,1)&amp;":"&amp;ADDRESS(ROW(K309),COLUMN(K309)-1,1,1),TRUE))&gt;0,"",
                    IF(COUNTIF(INDIRECT(ADDRESS(ROW(K309),MATCH(K$167,$166:$166,0),1,1)&amp;":"&amp;ADDRESS(ROW(K309),COLUMN(K309)-1,1,1),TRUE),"OK")&gt;0,"OK","NOK")),
              IF(K$8&gt;=VLOOKUP($A309,'2.2'!$D:$O,5,FALSE),"OK","NOK")),
         "")</f>
        <v/>
      </c>
      <c r="L309" s="1156" t="str">
        <f ca="1">IF(intern2!M145&gt;0,
        IF(L$166="X",
              IF(COUNTBLANK(INDIRECT(ADDRESS(ROW(L309),MATCH(L$167,$166:$166,0),1,1)&amp;":"&amp;ADDRESS(ROW(L309),COLUMN(L309)-1,1,1),TRUE))&gt;0,"",
                    IF(COUNTIF(INDIRECT(ADDRESS(ROW(L309),MATCH(L$167,$166:$166,0),1,1)&amp;":"&amp;ADDRESS(ROW(L309),COLUMN(L309)-1,1,1),TRUE),"OK")&gt;0,"OK","NOK")),
              IF(L$8&gt;=VLOOKUP($A309,'2.2'!$D:$O,5,FALSE),"OK","NOK")),
         "")</f>
        <v/>
      </c>
      <c r="M309" s="1156" t="str">
        <f ca="1">IF(intern2!N145&gt;0,
        IF(M$166="X",
              IF(COUNTBLANK(INDIRECT(ADDRESS(ROW(M309),MATCH(M$167,$166:$166,0),1,1)&amp;":"&amp;ADDRESS(ROW(M309),COLUMN(M309)-1,1,1),TRUE))&gt;0,"",
                    IF(COUNTIF(INDIRECT(ADDRESS(ROW(M309),MATCH(M$167,$166:$166,0),1,1)&amp;":"&amp;ADDRESS(ROW(M309),COLUMN(M309)-1,1,1),TRUE),"OK")&gt;0,"OK","NOK")),
              IF(M$8&gt;=VLOOKUP($A309,'2.2'!$D:$O,5,FALSE),"OK","NOK")),
         "")</f>
        <v/>
      </c>
      <c r="N309" s="1156" t="str">
        <f ca="1">IF(intern2!O145&gt;0,
        IF(N$166="X",
              IF(COUNTBLANK(INDIRECT(ADDRESS(ROW(N309),MATCH(N$167,$166:$166,0),1,1)&amp;":"&amp;ADDRESS(ROW(N309),COLUMN(N309)-1,1,1),TRUE))&gt;0,"",
                    IF(COUNTIF(INDIRECT(ADDRESS(ROW(N309),MATCH(N$167,$166:$166,0),1,1)&amp;":"&amp;ADDRESS(ROW(N309),COLUMN(N309)-1,1,1),TRUE),"OK")&gt;0,"OK","NOK")),
              IF(N$8&gt;=VLOOKUP($A309,'2.2'!$D:$O,5,FALSE),"OK","NOK")),
         "")</f>
        <v/>
      </c>
      <c r="O309" s="1156" t="str">
        <f ca="1">IF(intern2!P145&gt;0,
        IF(O$166="X",
              IF(COUNTBLANK(INDIRECT(ADDRESS(ROW(O309),MATCH(O$167,$166:$166,0),1,1)&amp;":"&amp;ADDRESS(ROW(O309),COLUMN(O309)-1,1,1),TRUE))&gt;0,"",
                    IF(COUNTIF(INDIRECT(ADDRESS(ROW(O309),MATCH(O$167,$166:$166,0),1,1)&amp;":"&amp;ADDRESS(ROW(O309),COLUMN(O309)-1,1,1),TRUE),"OK")&gt;0,"OK","NOK")),
              IF(O$8&gt;=VLOOKUP($A309,'2.2'!$D:$O,5,FALSE),"OK","NOK")),
         "")</f>
        <v/>
      </c>
      <c r="P309" s="1156" t="str">
        <f ca="1">IF(intern2!Q145&gt;0,
        IF(P$166="X",
              IF(COUNTBLANK(INDIRECT(ADDRESS(ROW(P309),MATCH(P$167,$166:$166,0),1,1)&amp;":"&amp;ADDRESS(ROW(P309),COLUMN(P309)-1,1,1),TRUE))&gt;0,"",
                    IF(COUNTIF(INDIRECT(ADDRESS(ROW(P309),MATCH(P$167,$166:$166,0),1,1)&amp;":"&amp;ADDRESS(ROW(P309),COLUMN(P309)-1,1,1),TRUE),"OK")&gt;0,"OK","NOK")),
              IF(P$8&gt;=VLOOKUP($A309,'2.2'!$D:$O,5,FALSE),"OK","NOK")),
         "")</f>
        <v/>
      </c>
      <c r="Q309" s="1156" t="str">
        <f ca="1">IF(intern2!R145&gt;0,
        IF(Q$166="X",
              IF(COUNTBLANK(INDIRECT(ADDRESS(ROW(Q309),MATCH(Q$167,$166:$166,0),1,1)&amp;":"&amp;ADDRESS(ROW(Q309),COLUMN(Q309)-1,1,1),TRUE))&gt;0,"",
                    IF(COUNTIF(INDIRECT(ADDRESS(ROW(Q309),MATCH(Q$167,$166:$166,0),1,1)&amp;":"&amp;ADDRESS(ROW(Q309),COLUMN(Q309)-1,1,1),TRUE),"OK")&gt;0,"OK","NOK")),
              IF(Q$8&gt;=VLOOKUP($A309,'2.2'!$D:$O,5,FALSE),"OK","NOK")),
         "")</f>
        <v/>
      </c>
      <c r="R309" s="1159" t="str">
        <f ca="1">IF(intern2!S145&gt;0,
        IF(R$166="X",
              IF(COUNTBLANK(INDIRECT(ADDRESS(ROW(R309),MATCH(R$167,$166:$166,0),1,1)&amp;":"&amp;ADDRESS(ROW(R309),COLUMN(R309)-1,1,1),TRUE))&gt;0,"",
                    IF(COUNTIF(INDIRECT(ADDRESS(ROW(R309),MATCH(R$167,$166:$166,0),1,1)&amp;":"&amp;ADDRESS(ROW(R309),COLUMN(R309)-1,1,1),TRUE),"OK")&gt;0,"OK","NOK")),
              IF(R$8&gt;=VLOOKUP($A309,'2.2'!$D:$O,5,FALSE),"OK","NOK")),
         "")</f>
        <v/>
      </c>
      <c r="S309" s="1159" t="str">
        <f ca="1">IF(intern2!T145&gt;0,
        IF(S$166="X",
              IF(COUNTBLANK(INDIRECT(ADDRESS(ROW(S309),MATCH(S$167,$166:$166,0),1,1)&amp;":"&amp;ADDRESS(ROW(S309),COLUMN(S309)-1,1,1),TRUE))&gt;0,"",
                    IF(COUNTIF(INDIRECT(ADDRESS(ROW(S309),MATCH(S$167,$166:$166,0),1,1)&amp;":"&amp;ADDRESS(ROW(S309),COLUMN(S309)-1,1,1),TRUE),"OK")&gt;0,"OK","NOK")),
              IF(S$8&gt;=VLOOKUP($A309,'2.2'!$D:$O,5,FALSE),"OK","NOK")),
         "")</f>
        <v/>
      </c>
      <c r="T309" s="1156" t="str">
        <f ca="1">IF(intern2!U145&gt;0,
        IF(T$166="X",
              IF(COUNTBLANK(INDIRECT(ADDRESS(ROW(T309),MATCH(T$167,$166:$166,0),1,1)&amp;":"&amp;ADDRESS(ROW(T309),COLUMN(T309)-1,1,1),TRUE))&gt;0,"",
                    IF(COUNTIF(INDIRECT(ADDRESS(ROW(T309),MATCH(T$167,$166:$166,0),1,1)&amp;":"&amp;ADDRESS(ROW(T309),COLUMN(T309)-1,1,1),TRUE),"OK")&gt;0,"OK","NOK")),
              IF(T$8&gt;=VLOOKUP($A309,'2.2'!$D:$O,5,FALSE),"OK","NOK")),
         "")</f>
        <v/>
      </c>
      <c r="U309" s="1156" t="str">
        <f ca="1">IF(intern2!V145&gt;0,
        IF(U$166="X",
              IF(COUNTBLANK(INDIRECT(ADDRESS(ROW(U309),MATCH(U$167,$166:$166,0),1,1)&amp;":"&amp;ADDRESS(ROW(U309),COLUMN(U309)-1,1,1),TRUE))&gt;0,"",
                    IF(COUNTIF(INDIRECT(ADDRESS(ROW(U309),MATCH(U$167,$166:$166,0),1,1)&amp;":"&amp;ADDRESS(ROW(U309),COLUMN(U309)-1,1,1),TRUE),"OK")&gt;0,"OK","NOK")),
              IF(U$8&gt;=VLOOKUP($A309,'2.2'!$D:$O,5,FALSE),"OK","NOK")),
         "")</f>
        <v/>
      </c>
      <c r="V309" s="1156" t="str">
        <f ca="1">IF(intern2!W145&gt;0,
        IF(V$166="X",
              IF(COUNTBLANK(INDIRECT(ADDRESS(ROW(V309),MATCH(V$167,$166:$166,0),1,1)&amp;":"&amp;ADDRESS(ROW(V309),COLUMN(V309)-1,1,1),TRUE))&gt;0,"",
                    IF(COUNTIF(INDIRECT(ADDRESS(ROW(V309),MATCH(V$167,$166:$166,0),1,1)&amp;":"&amp;ADDRESS(ROW(V309),COLUMN(V309)-1,1,1),TRUE),"OK")&gt;0,"OK","NOK")),
              IF(V$8&gt;=VLOOKUP($A309,'2.2'!$D:$O,5,FALSE),"OK","NOK")),
         "")</f>
        <v/>
      </c>
      <c r="W309" s="1156" t="str">
        <f ca="1">IF(intern2!X145&gt;0,
        IF(W$166="X",
              IF(COUNTBLANK(INDIRECT(ADDRESS(ROW(W309),MATCH(W$167,$166:$166,0),1,1)&amp;":"&amp;ADDRESS(ROW(W309),COLUMN(W309)-1,1,1),TRUE))&gt;0,"",
                    IF(COUNTIF(INDIRECT(ADDRESS(ROW(W309),MATCH(W$167,$166:$166,0),1,1)&amp;":"&amp;ADDRESS(ROW(W309),COLUMN(W309)-1,1,1),TRUE),"OK")&gt;0,"OK","NOK")),
              IF(W$8&gt;=VLOOKUP($A309,'2.2'!$D:$O,5,FALSE),"OK","NOK")),
         "")</f>
        <v/>
      </c>
      <c r="X309" s="1156" t="str">
        <f ca="1">IF(intern2!Y145&gt;0,
        IF(X$166="X",
              IF(COUNTBLANK(INDIRECT(ADDRESS(ROW(X309),MATCH(X$167,$166:$166,0),1,1)&amp;":"&amp;ADDRESS(ROW(X309),COLUMN(X309)-1,1,1),TRUE))&gt;0,"",
                    IF(COUNTIF(INDIRECT(ADDRESS(ROW(X309),MATCH(X$167,$166:$166,0),1,1)&amp;":"&amp;ADDRESS(ROW(X309),COLUMN(X309)-1,1,1),TRUE),"OK")&gt;0,"OK","NOK")),
              IF(X$8&gt;=VLOOKUP($A309,'2.2'!$D:$O,5,FALSE),"OK","NOK")),
         "")</f>
        <v/>
      </c>
      <c r="Y309" s="1170" t="str">
        <f ca="1">IF(intern2!Z145&gt;0,
        IF(Y$166="X",
              IF(COUNTBLANK(INDIRECT(ADDRESS(ROW(Y309),MATCH(Y$167,$166:$166,0),1,1)&amp;":"&amp;ADDRESS(ROW(Y309),COLUMN(Y309)-1,1,1),TRUE))&gt;0,"",
                    IF(COUNTIF(INDIRECT(ADDRESS(ROW(Y309),MATCH(Y$167,$166:$166,0),1,1)&amp;":"&amp;ADDRESS(ROW(Y309),COLUMN(Y309)-1,1,1),TRUE),"OK")&gt;0,"OK","NOK")),
              IF(Y$8&gt;=VLOOKUP($A309,'2.2'!$D:$O,5,FALSE),"OK","NOK")),
         "")</f>
        <v/>
      </c>
      <c r="Z309" s="1269" t="str">
        <f ca="1">IF(intern2!AA145&gt;0,
        IF(Z$166="X",
              IF(COUNTBLANK(INDIRECT(ADDRESS(ROW(Z309),MATCH(Z$167,$166:$166,0),1,1)&amp;":"&amp;ADDRESS(ROW(Z309),COLUMN(Z309)-1,1,1),TRUE))&gt;0,"",
                    IF(COUNTIF(INDIRECT(ADDRESS(ROW(Z309),MATCH(Z$167,$166:$166,0),1,1)&amp;":"&amp;ADDRESS(ROW(Z309),COLUMN(Z309)-1,1,1),TRUE),"OK")&gt;0,"OK","NOK")),
              IF(Z$8&gt;=VLOOKUP($A309,'2.2'!$D:$O,5,FALSE),"OK","NOK")),
         "")</f>
        <v/>
      </c>
      <c r="AA309" s="1156" t="str">
        <f ca="1">IF(intern2!AB145&gt;0,
        IF(AA$166="X",
              IF(COUNTBLANK(INDIRECT(ADDRESS(ROW(AA309),MATCH(AA$167,$166:$166,0),1,1)&amp;":"&amp;ADDRESS(ROW(AA309),COLUMN(AA309)-1,1,1),TRUE))&gt;0,"",
                    IF(COUNTIF(INDIRECT(ADDRESS(ROW(AA309),MATCH(AA$167,$166:$166,0),1,1)&amp;":"&amp;ADDRESS(ROW(AA309),COLUMN(AA309)-1,1,1),TRUE),"OK")&gt;0,"OK","NOK")),
              IF(AA$8&gt;=VLOOKUP($A309,'2.2'!$D:$O,5,FALSE),"OK","NOK")),
         "")</f>
        <v/>
      </c>
      <c r="AB309" s="1156" t="str">
        <f ca="1">IF(intern2!AC145&gt;0,
        IF(AB$166="X",
              IF(COUNTBLANK(INDIRECT(ADDRESS(ROW(AB309),MATCH(AB$167,$166:$166,0),1,1)&amp;":"&amp;ADDRESS(ROW(AB309),COLUMN(AB309)-1,1,1),TRUE))&gt;0,"",
                    IF(COUNTIF(INDIRECT(ADDRESS(ROW(AB309),MATCH(AB$167,$166:$166,0),1,1)&amp;":"&amp;ADDRESS(ROW(AB309),COLUMN(AB309)-1,1,1),TRUE),"OK")&gt;0,"OK","NOK")),
              IF(AB$8&gt;=VLOOKUP($A309,'2.2'!$D:$O,5,FALSE),"OK","NOK")),
         "")</f>
        <v/>
      </c>
      <c r="AC309" s="1156" t="str">
        <f ca="1">IF(intern2!AD145&gt;0,
        IF(AC$166="X",
              IF(COUNTBLANK(INDIRECT(ADDRESS(ROW(AC309),MATCH(AC$167,$166:$166,0),1,1)&amp;":"&amp;ADDRESS(ROW(AC309),COLUMN(AC309)-1,1,1),TRUE))&gt;0,"",
                    IF(COUNTIF(INDIRECT(ADDRESS(ROW(AC309),MATCH(AC$167,$166:$166,0),1,1)&amp;":"&amp;ADDRESS(ROW(AC309),COLUMN(AC309)-1,1,1),TRUE),"OK")&gt;0,"OK","NOK")),
              IF(AC$8&gt;=VLOOKUP($A309,'2.2'!$D:$O,5,FALSE),"OK","NOK")),
         "")</f>
        <v/>
      </c>
      <c r="AD309" s="1156" t="str">
        <f ca="1">IF(intern2!AE145&gt;0,
        IF(AD$166="X",
              IF(COUNTBLANK(INDIRECT(ADDRESS(ROW(AD309),MATCH(AD$167,$166:$166,0),1,1)&amp;":"&amp;ADDRESS(ROW(AD309),COLUMN(AD309)-1,1,1),TRUE))&gt;0,"",
                    IF(COUNTIF(INDIRECT(ADDRESS(ROW(AD309),MATCH(AD$167,$166:$166,0),1,1)&amp;":"&amp;ADDRESS(ROW(AD309),COLUMN(AD309)-1,1,1),TRUE),"OK")&gt;0,"OK","NOK")),
              IF(AD$8&gt;=VLOOKUP($A309,'2.2'!$D:$O,5,FALSE),"OK","NOK")),
         "")</f>
        <v/>
      </c>
      <c r="AE309" s="1160" t="str">
        <f ca="1">IF(intern2!AF145&gt;0,
        IF(AE$166="X",
              IF(COUNTBLANK(INDIRECT(ADDRESS(ROW(AE309),MATCH(AE$167,$166:$166,0),1,1)&amp;":"&amp;ADDRESS(ROW(AE309),COLUMN(AE309)-1,1,1),TRUE))&gt;0,"",
                    IF(COUNTIF(INDIRECT(ADDRESS(ROW(AE309),MATCH(AE$167,$166:$166,0),1,1)&amp;":"&amp;ADDRESS(ROW(AE309),COLUMN(AE309)-1,1,1),TRUE),"OK")&gt;0,"OK","NOK")),
              IF(AE$8&gt;=VLOOKUP($A309,'2.2'!$D:$O,5,FALSE),"OK","NOK")),
         "")</f>
        <v/>
      </c>
      <c r="AF309" s="1269" t="str">
        <f ca="1">IF(intern2!AG145&gt;0,
        IF(AF$166="X",
              IF(COUNTBLANK(INDIRECT(ADDRESS(ROW(AF309),MATCH(AF$167,$166:$166,0),1,1)&amp;":"&amp;ADDRESS(ROW(AF309),COLUMN(AF309)-1,1,1),TRUE))&gt;0,"",
                    IF(COUNTIF(INDIRECT(ADDRESS(ROW(AF309),MATCH(AF$167,$166:$166,0),1,1)&amp;":"&amp;ADDRESS(ROW(AF309),COLUMN(AF309)-1,1,1),TRUE),"OK")&gt;0,"OK","NOK")),
              IF(AF$8&gt;=VLOOKUP($A309,'2.2'!$D:$O,5,FALSE),"OK","NOK")),
         "")</f>
        <v/>
      </c>
      <c r="AG309" s="1160" t="str">
        <f ca="1">IF(intern2!AH145&gt;0,
        IF(AG$166="X",
              IF(COUNTBLANK(INDIRECT(ADDRESS(ROW(AG309),MATCH(AG$167,$166:$166,0),1,1)&amp;":"&amp;ADDRESS(ROW(AG309),COLUMN(AG309)-1,1,1),TRUE))&gt;0,"",
                    IF(COUNTIF(INDIRECT(ADDRESS(ROW(AG309),MATCH(AG$167,$166:$166,0),1,1)&amp;":"&amp;ADDRESS(ROW(AG309),COLUMN(AG309)-1,1,1),TRUE),"OK")&gt;0,"OK","NOK")),
              IF(AG$8&gt;=VLOOKUP($A309,'2.2'!$D:$O,5,FALSE),"OK","NOK")),
         "")</f>
        <v/>
      </c>
      <c r="AH309" s="1160" t="str">
        <f ca="1">IF(intern2!AI145&gt;0,
        IF(AH$166="X",
              IF(COUNTBLANK(INDIRECT(ADDRESS(ROW(AH309),MATCH(AH$167,$166:$166,0),1,1)&amp;":"&amp;ADDRESS(ROW(AH309),COLUMN(AH309)-1,1,1),TRUE))&gt;0,"",
                    IF(COUNTIF(INDIRECT(ADDRESS(ROW(AH309),MATCH(AH$167,$166:$166,0),1,1)&amp;":"&amp;ADDRESS(ROW(AH309),COLUMN(AH309)-1,1,1),TRUE),"OK")&gt;0,"OK","NOK")),
              IF(AH$8&gt;=VLOOKUP($A309,'2.2'!$D:$O,5,FALSE),"OK","NOK")),
         "")</f>
        <v/>
      </c>
      <c r="AI309" s="1156" t="str">
        <f ca="1">IF(intern2!AJ145&gt;0,
        IF(AI$166="X",
              IF(COUNTBLANK(INDIRECT(ADDRESS(ROW(AI309),MATCH(AI$167,$166:$166,0),1,1)&amp;":"&amp;ADDRESS(ROW(AI309),COLUMN(AI309)-1,1,1),TRUE))&gt;0,"",
                    IF(COUNTIF(INDIRECT(ADDRESS(ROW(AI309),MATCH(AI$167,$166:$166,0),1,1)&amp;":"&amp;ADDRESS(ROW(AI309),COLUMN(AI309)-1,1,1),TRUE),"OK")&gt;0,"OK","NOK")),
              IF(AI$8&gt;=VLOOKUP($A309,'2.2'!$D:$O,5,FALSE),"OK","NOK")),
         "")</f>
        <v/>
      </c>
      <c r="AJ309" s="1156" t="str">
        <f ca="1">IF(intern2!AK145&gt;0,
        IF(AJ$166="X",
              IF(COUNTBLANK(INDIRECT(ADDRESS(ROW(AJ309),MATCH(AJ$167,$166:$166,0),1,1)&amp;":"&amp;ADDRESS(ROW(AJ309),COLUMN(AJ309)-1,1,1),TRUE))&gt;0,"",
                    IF(COUNTIF(INDIRECT(ADDRESS(ROW(AJ309),MATCH(AJ$167,$166:$166,0),1,1)&amp;":"&amp;ADDRESS(ROW(AJ309),COLUMN(AJ309)-1,1,1),TRUE),"OK")&gt;0,"OK","NOK")),
              IF(AJ$8&gt;=VLOOKUP($A309,'2.2'!$D:$O,5,FALSE),"OK","NOK")),
         "")</f>
        <v/>
      </c>
      <c r="AK309" s="1156" t="str">
        <f ca="1">IF(intern2!AL145&gt;0,
        IF(AK$166="X",
              IF(COUNTBLANK(INDIRECT(ADDRESS(ROW(AK309),MATCH(AK$167,$166:$166,0),1,1)&amp;":"&amp;ADDRESS(ROW(AK309),COLUMN(AK309)-1,1,1),TRUE))&gt;0,"",
                    IF(COUNTIF(INDIRECT(ADDRESS(ROW(AK309),MATCH(AK$167,$166:$166,0),1,1)&amp;":"&amp;ADDRESS(ROW(AK309),COLUMN(AK309)-1,1,1),TRUE),"OK")&gt;0,"OK","NOK")),
              IF(AK$8&gt;=VLOOKUP($A309,'2.2'!$D:$O,5,FALSE),"OK","NOK")),
         "")</f>
        <v/>
      </c>
      <c r="AL309" s="1156" t="str">
        <f ca="1">IF(intern2!AM145&gt;0,
        IF(AL$166="X",
              IF(COUNTBLANK(INDIRECT(ADDRESS(ROW(AL309),MATCH(AL$167,$166:$166,0),1,1)&amp;":"&amp;ADDRESS(ROW(AL309),COLUMN(AL309)-1,1,1),TRUE))&gt;0,"",
                    IF(COUNTIF(INDIRECT(ADDRESS(ROW(AL309),MATCH(AL$167,$166:$166,0),1,1)&amp;":"&amp;ADDRESS(ROW(AL309),COLUMN(AL309)-1,1,1),TRUE),"OK")&gt;0,"OK","NOK")),
              IF(AL$8&gt;=VLOOKUP($A309,'2.2'!$D:$O,5,FALSE),"OK","NOK")),
         "")</f>
        <v/>
      </c>
      <c r="AM309" s="1269" t="str">
        <f ca="1">IF(intern2!AN145&gt;0,
        IF(AM$166="X",
              IF(COUNTBLANK(INDIRECT(ADDRESS(ROW(AM309),MATCH(AM$167,$166:$166,0),1,1)&amp;":"&amp;ADDRESS(ROW(AM309),COLUMN(AM309)-1,1,1),TRUE))&gt;0,"",
                    IF(COUNTIF(INDIRECT(ADDRESS(ROW(AM309),MATCH(AM$167,$166:$166,0),1,1)&amp;":"&amp;ADDRESS(ROW(AM309),COLUMN(AM309)-1,1,1),TRUE),"OK")&gt;0,"OK","NOK")),
              IF(AM$8&gt;=VLOOKUP($A309,'2.2'!$D:$O,5,FALSE),"OK","NOK")),
         "")</f>
        <v/>
      </c>
      <c r="AN309" s="1170" t="str">
        <f ca="1">IF(intern2!AO145&gt;0,
        IF(AN$166="X",
              IF(COUNTBLANK(INDIRECT(ADDRESS(ROW(AN309),MATCH(AN$167,$166:$166,0),1,1)&amp;":"&amp;ADDRESS(ROW(AN309),COLUMN(AN309)-1,1,1),TRUE))&gt;0,"",
                    IF(COUNTIF(INDIRECT(ADDRESS(ROW(AN309),MATCH(AN$167,$166:$166,0),1,1)&amp;":"&amp;ADDRESS(ROW(AN309),COLUMN(AN309)-1,1,1),TRUE),"OK")&gt;0,"OK","NOK")),
              IF(AN$8&gt;=VLOOKUP($A309,'2.2'!$D:$O,5,FALSE),"OK","NOK")),
         "")</f>
        <v/>
      </c>
      <c r="AO309" s="1156" t="str">
        <f ca="1">IF(intern2!AP145&gt;0,
        IF(AO$166="X",
              IF(COUNTBLANK(INDIRECT(ADDRESS(ROW(AO309),MATCH(AO$167,$166:$166,0),1,1)&amp;":"&amp;ADDRESS(ROW(AO309),COLUMN(AO309)-1,1,1),TRUE))&gt;0,"",
                    IF(COUNTIF(INDIRECT(ADDRESS(ROW(AO309),MATCH(AO$167,$166:$166,0),1,1)&amp;":"&amp;ADDRESS(ROW(AO309),COLUMN(AO309)-1,1,1),TRUE),"OK")&gt;0,"OK","NOK")),
              IF(AO$8&gt;=VLOOKUP($A309,'2.2'!$D:$O,5,FALSE),"OK","NOK")),
         "")</f>
        <v/>
      </c>
      <c r="AP309" s="1156" t="str">
        <f ca="1">IF(intern2!AQ145&gt;0,
        IF(AP$166="X",
              IF(COUNTBLANK(INDIRECT(ADDRESS(ROW(AP309),MATCH(AP$167,$166:$166,0),1,1)&amp;":"&amp;ADDRESS(ROW(AP309),COLUMN(AP309)-1,1,1),TRUE))&gt;0,"",
                    IF(COUNTIF(INDIRECT(ADDRESS(ROW(AP309),MATCH(AP$167,$166:$166,0),1,1)&amp;":"&amp;ADDRESS(ROW(AP309),COLUMN(AP309)-1,1,1),TRUE),"OK")&gt;0,"OK","NOK")),
              IF(AP$8&gt;=VLOOKUP($A309,'2.2'!$D:$O,5,FALSE),"OK","NOK")),
         "")</f>
        <v/>
      </c>
      <c r="AQ309" s="1269" t="str">
        <f ca="1">IF(intern2!AR145&gt;0,
        IF(AQ$166="X",
              IF(COUNTBLANK(INDIRECT(ADDRESS(ROW(AQ309),MATCH(AQ$167,$166:$166,0),1,1)&amp;":"&amp;ADDRESS(ROW(AQ309),COLUMN(AQ309)-1,1,1),TRUE))&gt;0,"",
                    IF(COUNTIF(INDIRECT(ADDRESS(ROW(AQ309),MATCH(AQ$167,$166:$166,0),1,1)&amp;":"&amp;ADDRESS(ROW(AQ309),COLUMN(AQ309)-1,1,1),TRUE),"OK")&gt;0,"OK","NOK")),
              IF(AQ$8&gt;=VLOOKUP($A309,'2.2'!$D:$O,5,FALSE),"OK","NOK")),
         "")</f>
        <v/>
      </c>
      <c r="AR309" s="1156" t="str">
        <f ca="1">IF(intern2!AS145&gt;0,
        IF(AR$166="X",
              IF(COUNTBLANK(INDIRECT(ADDRESS(ROW(AR309),MATCH(AR$167,$166:$166,0),1,1)&amp;":"&amp;ADDRESS(ROW(AR309),COLUMN(AR309)-1,1,1),TRUE))&gt;0,"",
                    IF(COUNTIF(INDIRECT(ADDRESS(ROW(AR309),MATCH(AR$167,$166:$166,0),1,1)&amp;":"&amp;ADDRESS(ROW(AR309),COLUMN(AR309)-1,1,1),TRUE),"OK")&gt;0,"OK","NOK")),
              IF(AR$8&gt;=VLOOKUP($A309,'2.2'!$D:$O,5,FALSE),"OK","NOK")),
         "")</f>
        <v/>
      </c>
      <c r="AS309" s="1156" t="str">
        <f ca="1">IF(intern2!AT145&gt;0,
        IF(AS$166="X",
              IF(COUNTBLANK(INDIRECT(ADDRESS(ROW(AS309),MATCH(AS$167,$166:$166,0),1,1)&amp;":"&amp;ADDRESS(ROW(AS309),COLUMN(AS309)-1,1,1),TRUE))&gt;0,"",
                    IF(COUNTIF(INDIRECT(ADDRESS(ROW(AS309),MATCH(AS$167,$166:$166,0),1,1)&amp;":"&amp;ADDRESS(ROW(AS309),COLUMN(AS309)-1,1,1),TRUE),"OK")&gt;0,"OK","NOK")),
              IF(AS$8&gt;=VLOOKUP($A309,'2.2'!$D:$O,5,FALSE),"OK","NOK")),
         "")</f>
        <v/>
      </c>
      <c r="AT309" s="1269" t="str">
        <f ca="1">IF(intern2!AU145&gt;0,
        IF(AT$166="X",
              IF(COUNTBLANK(INDIRECT(ADDRESS(ROW(AT309),MATCH(AT$167,$166:$166,0),1,1)&amp;":"&amp;ADDRESS(ROW(AT309),COLUMN(AT309)-1,1,1),TRUE))&gt;0,"",
                    IF(COUNTIF(INDIRECT(ADDRESS(ROW(AT309),MATCH(AT$167,$166:$166,0),1,1)&amp;":"&amp;ADDRESS(ROW(AT309),COLUMN(AT309)-1,1,1),TRUE),"OK")&gt;0,"OK","NOK")),
              IF(AT$8&gt;=VLOOKUP($A309,'2.2'!$D:$O,5,FALSE),"OK","NOK")),
         "")</f>
        <v/>
      </c>
      <c r="AU309" s="1156" t="str">
        <f ca="1">IF(intern2!AV145&gt;0,
        IF(AU$166="X",
              IF(COUNTBLANK(INDIRECT(ADDRESS(ROW(AU309),MATCH(AU$167,$166:$166,0),1,1)&amp;":"&amp;ADDRESS(ROW(AU309),COLUMN(AU309)-1,1,1),TRUE))&gt;0,"",
                    IF(COUNTIF(INDIRECT(ADDRESS(ROW(AU309),MATCH(AU$167,$166:$166,0),1,1)&amp;":"&amp;ADDRESS(ROW(AU309),COLUMN(AU309)-1,1,1),TRUE),"OK")&gt;0,"OK","NOK")),
              IF(AU$8&gt;=VLOOKUP($A309,'2.2'!$D:$O,5,FALSE),"OK","NOK")),
         "")</f>
        <v/>
      </c>
      <c r="AV309" s="1156" t="str">
        <f ca="1">IF(intern2!AW145&gt;0,
        IF(AV$166="X",
              IF(COUNTBLANK(INDIRECT(ADDRESS(ROW(AV309),MATCH(AV$167,$166:$166,0),1,1)&amp;":"&amp;ADDRESS(ROW(AV309),COLUMN(AV309)-1,1,1),TRUE))&gt;0,"",
                    IF(COUNTIF(INDIRECT(ADDRESS(ROW(AV309),MATCH(AV$167,$166:$166,0),1,1)&amp;":"&amp;ADDRESS(ROW(AV309),COLUMN(AV309)-1,1,1),TRUE),"OK")&gt;0,"OK","NOK")),
              IF(AV$8&gt;=VLOOKUP($A309,'2.2'!$D:$O,5,FALSE),"OK","NOK")),
         "")</f>
        <v/>
      </c>
      <c r="AW309" s="1156" t="str">
        <f ca="1">IF(intern2!AX145&gt;0,
        IF(AW$166="X",
              IF(COUNTBLANK(INDIRECT(ADDRESS(ROW(AW309),MATCH(AW$167,$166:$166,0),1,1)&amp;":"&amp;ADDRESS(ROW(AW309),COLUMN(AW309)-1,1,1),TRUE))&gt;0,"",
                    IF(COUNTIF(INDIRECT(ADDRESS(ROW(AW309),MATCH(AW$167,$166:$166,0),1,1)&amp;":"&amp;ADDRESS(ROW(AW309),COLUMN(AW309)-1,1,1),TRUE),"OK")&gt;0,"OK","NOK")),
              IF(AW$8&gt;=VLOOKUP($A309,'2.2'!$D:$O,5,FALSE),"OK","NOK")),
         "")</f>
        <v/>
      </c>
      <c r="AX309" s="1156" t="str">
        <f ca="1">IF(intern2!AY145&gt;0,
        IF(AX$166="X",
              IF(COUNTBLANK(INDIRECT(ADDRESS(ROW(AX309),MATCH(AX$167,$166:$166,0),1,1)&amp;":"&amp;ADDRESS(ROW(AX309),COLUMN(AX309)-1,1,1),TRUE))&gt;0,"",
                    IF(COUNTIF(INDIRECT(ADDRESS(ROW(AX309),MATCH(AX$167,$166:$166,0),1,1)&amp;":"&amp;ADDRESS(ROW(AX309),COLUMN(AX309)-1,1,1),TRUE),"OK")&gt;0,"OK","NOK")),
              IF(AX$8&gt;=VLOOKUP($A309,'2.2'!$D:$O,5,FALSE),"OK","NOK")),
         "")</f>
        <v/>
      </c>
      <c r="AY309" s="1156" t="str">
        <f ca="1">IF(intern2!AZ145&gt;0,
        IF(AY$166="X",
              IF(COUNTBLANK(INDIRECT(ADDRESS(ROW(AY309),MATCH(AY$167,$166:$166,0),1,1)&amp;":"&amp;ADDRESS(ROW(AY309),COLUMN(AY309)-1,1,1),TRUE))&gt;0,"",
                    IF(COUNTIF(INDIRECT(ADDRESS(ROW(AY309),MATCH(AY$167,$166:$166,0),1,1)&amp;":"&amp;ADDRESS(ROW(AY309),COLUMN(AY309)-1,1,1),TRUE),"OK")&gt;0,"OK","NOK")),
              IF(AY$8&gt;=VLOOKUP($A309,'2.2'!$D:$O,5,FALSE),"OK","NOK")),
         "")</f>
        <v/>
      </c>
      <c r="AZ309" s="1269" t="str">
        <f ca="1">IF(intern2!BA145&gt;0,
        IF(AZ$166="X",
              IF(COUNTBLANK(INDIRECT(ADDRESS(ROW(AZ309),MATCH(AZ$167,$166:$166,0),1,1)&amp;":"&amp;ADDRESS(ROW(AZ309),COLUMN(AZ309)-1,1,1),TRUE))&gt;0,"",
                    IF(COUNTIF(INDIRECT(ADDRESS(ROW(AZ309),MATCH(AZ$167,$166:$166,0),1,1)&amp;":"&amp;ADDRESS(ROW(AZ309),COLUMN(AZ309)-1,1,1),TRUE),"OK")&gt;0,"OK","NOK")),
              IF(AZ$8&gt;=VLOOKUP($A309,'2.2'!$D:$O,5,FALSE),"OK","NOK")),
         "")</f>
        <v/>
      </c>
      <c r="BA309" s="1156" t="str">
        <f ca="1">IF(intern2!BB145&gt;0,
        IF(BA$166="X",
              IF(COUNTBLANK(INDIRECT(ADDRESS(ROW(BA309),MATCH(BA$167,$166:$166,0),1,1)&amp;":"&amp;ADDRESS(ROW(BA309),COLUMN(BA309)-1,1,1),TRUE))&gt;0,"",
                    IF(COUNTIF(INDIRECT(ADDRESS(ROW(BA309),MATCH(BA$167,$166:$166,0),1,1)&amp;":"&amp;ADDRESS(ROW(BA309),COLUMN(BA309)-1,1,1),TRUE),"OK")&gt;0,"OK","NOK")),
              IF(BA$8&gt;=VLOOKUP($A309,'2.2'!$D:$O,5,FALSE),"OK","NOK")),
         "")</f>
        <v/>
      </c>
      <c r="BB309" s="1156" t="str">
        <f ca="1">IF(intern2!BC145&gt;0,
        IF(BB$166="X",
              IF(COUNTBLANK(INDIRECT(ADDRESS(ROW(BB309),MATCH(BB$167,$166:$166,0),1,1)&amp;":"&amp;ADDRESS(ROW(BB309),COLUMN(BB309)-1,1,1),TRUE))&gt;0,"",
                    IF(COUNTIF(INDIRECT(ADDRESS(ROW(BB309),MATCH(BB$167,$166:$166,0),1,1)&amp;":"&amp;ADDRESS(ROW(BB309),COLUMN(BB309)-1,1,1),TRUE),"OK")&gt;0,"OK","NOK")),
              IF(BB$8&gt;=VLOOKUP($A309,'2.2'!$D:$O,5,FALSE),"OK","NOK")),
         "")</f>
        <v/>
      </c>
      <c r="BC309" s="1156" t="str">
        <f ca="1">IF(intern2!BD145&gt;0,
        IF(BC$166="X",
              IF(COUNTBLANK(INDIRECT(ADDRESS(ROW(BC309),MATCH(BC$167,$166:$166,0),1,1)&amp;":"&amp;ADDRESS(ROW(BC309),COLUMN(BC309)-1,1,1),TRUE))&gt;0,"",
                    IF(COUNTIF(INDIRECT(ADDRESS(ROW(BC309),MATCH(BC$167,$166:$166,0),1,1)&amp;":"&amp;ADDRESS(ROW(BC309),COLUMN(BC309)-1,1,1),TRUE),"OK")&gt;0,"OK","NOK")),
              IF(BC$8&gt;=VLOOKUP($A309,'2.2'!$D:$O,5,FALSE),"OK","NOK")),
         "")</f>
        <v/>
      </c>
      <c r="BD309" s="1156" t="str">
        <f ca="1">IF(intern2!BE145&gt;0,
        IF(BD$166="X",
              IF(COUNTBLANK(INDIRECT(ADDRESS(ROW(BD309),MATCH(BD$167,$166:$166,0),1,1)&amp;":"&amp;ADDRESS(ROW(BD309),COLUMN(BD309)-1,1,1),TRUE))&gt;0,"",
                    IF(COUNTIF(INDIRECT(ADDRESS(ROW(BD309),MATCH(BD$167,$166:$166,0),1,1)&amp;":"&amp;ADDRESS(ROW(BD309),COLUMN(BD309)-1,1,1),TRUE),"OK")&gt;0,"OK","NOK")),
              IF(BD$8&gt;=VLOOKUP($A309,'2.2'!$D:$O,5,FALSE),"OK","NOK")),
         "")</f>
        <v/>
      </c>
      <c r="BE309" s="1156" t="str">
        <f ca="1">IF(intern2!BF145&gt;0,
        IF(BE$166="X",
              IF(COUNTBLANK(INDIRECT(ADDRESS(ROW(BE309),MATCH(BE$167,$166:$166,0),1,1)&amp;":"&amp;ADDRESS(ROW(BE309),COLUMN(BE309)-1,1,1),TRUE))&gt;0,"",
                    IF(COUNTIF(INDIRECT(ADDRESS(ROW(BE309),MATCH(BE$167,$166:$166,0),1,1)&amp;":"&amp;ADDRESS(ROW(BE309),COLUMN(BE309)-1,1,1),TRUE),"OK")&gt;0,"OK","NOK")),
              IF(BE$8&gt;=VLOOKUP($A309,'2.2'!$D:$O,5,FALSE),"OK","NOK")),
         "")</f>
        <v/>
      </c>
      <c r="BF309" s="1170" t="str">
        <f ca="1">IF(intern2!BG145&gt;0,
        IF(BF$166="X",
              IF(COUNTBLANK(INDIRECT(ADDRESS(ROW(BF309),MATCH(BF$167,$166:$166,0),1,1)&amp;":"&amp;ADDRESS(ROW(BF309),COLUMN(BF309)-1,1,1),TRUE))&gt;0,"",
                    IF(COUNTIF(INDIRECT(ADDRESS(ROW(BF309),MATCH(BF$167,$166:$166,0),1,1)&amp;":"&amp;ADDRESS(ROW(BF309),COLUMN(BF309)-1,1,1),TRUE),"OK")&gt;0,"OK","NOK")),
              IF(BF$8&gt;=VLOOKUP($A309,'2.2'!$D:$O,5,FALSE),"OK","NOK")),
         "")</f>
        <v/>
      </c>
      <c r="BG309" s="1269" t="str">
        <f ca="1">IF(intern2!BH145&gt;0,
        IF(BG$166="X",
              IF(COUNTBLANK(INDIRECT(ADDRESS(ROW(BG309),MATCH(BG$167,$166:$166,0),1,1)&amp;":"&amp;ADDRESS(ROW(BG309),COLUMN(BG309)-1,1,1),TRUE))&gt;0,"",
                    IF(COUNTIF(INDIRECT(ADDRESS(ROW(BG309),MATCH(BG$167,$166:$166,0),1,1)&amp;":"&amp;ADDRESS(ROW(BG309),COLUMN(BG309)-1,1,1),TRUE),"OK")&gt;0,"OK","NOK")),
              IF(BG$8&gt;=VLOOKUP($A309,'2.2'!$D:$O,5,FALSE),"OK","NOK")),
         "")</f>
        <v/>
      </c>
      <c r="BH309" s="1176" t="str">
        <f t="shared" ca="1" si="142"/>
        <v>OK</v>
      </c>
      <c r="BI309" s="1176"/>
    </row>
    <row r="310" spans="1:61" x14ac:dyDescent="0.25">
      <c r="A310" s="716" t="str">
        <f t="shared" ref="A310:B310" si="155">+A150</f>
        <v>KINM</v>
      </c>
      <c r="B310" s="1157" t="str">
        <f t="shared" si="155"/>
        <v>Medicina pediatrica</v>
      </c>
      <c r="C310" s="1156" t="str">
        <f ca="1">IF(intern2!D146&gt;0,
        IF(C$166="X",
              IF(COUNTBLANK(INDIRECT(ADDRESS(ROW(C310),MATCH(C$167,$166:$166,0),1,1)&amp;":"&amp;ADDRESS(ROW(C310),COLUMN(C310)-1,1,1),TRUE))&gt;0,"",
                    IF(COUNTIF(INDIRECT(ADDRESS(ROW(C310),MATCH(C$167,$166:$166,0),1,1)&amp;":"&amp;ADDRESS(ROW(C310),COLUMN(C310)-1,1,1),TRUE),"OK")&gt;0,"OK","NOK")),
              IF(C$8&gt;=VLOOKUP($A310,'2.2'!$D:$O,5,FALSE),"OK","NOK")),
         "")</f>
        <v/>
      </c>
      <c r="D310" s="1156" t="str">
        <f ca="1">IF(intern2!E146&gt;0,
        IF(D$166="X",
              IF(COUNTBLANK(INDIRECT(ADDRESS(ROW(D310),MATCH(D$167,$166:$166,0),1,1)&amp;":"&amp;ADDRESS(ROW(D310),COLUMN(D310)-1,1,1),TRUE))&gt;0,"",
                    IF(COUNTIF(INDIRECT(ADDRESS(ROW(D310),MATCH(D$167,$166:$166,0),1,1)&amp;":"&amp;ADDRESS(ROW(D310),COLUMN(D310)-1,1,1),TRUE),"OK")&gt;0,"OK","NOK")),
              IF(D$8&gt;=VLOOKUP($A310,'2.2'!$D:$O,5,FALSE),"OK","NOK")),
         "")</f>
        <v/>
      </c>
      <c r="E310" s="1156" t="str">
        <f ca="1">IF(intern2!F146&gt;0,
        IF(E$166="X",
              IF(COUNTBLANK(INDIRECT(ADDRESS(ROW(E310),MATCH(E$167,$166:$166,0),1,1)&amp;":"&amp;ADDRESS(ROW(E310),COLUMN(E310)-1,1,1),TRUE))&gt;0,"",
                    IF(COUNTIF(INDIRECT(ADDRESS(ROW(E310),MATCH(E$167,$166:$166,0),1,1)&amp;":"&amp;ADDRESS(ROW(E310),COLUMN(E310)-1,1,1),TRUE),"OK")&gt;0,"OK","NOK")),
              IF(E$8&gt;=VLOOKUP($A310,'2.2'!$D:$O,5,FALSE),"OK","NOK")),
         "")</f>
        <v/>
      </c>
      <c r="F310" s="1156" t="str">
        <f ca="1">IF(intern2!G146&gt;0,
        IF(F$166="X",
              IF(COUNTBLANK(INDIRECT(ADDRESS(ROW(F310),MATCH(F$167,$166:$166,0),1,1)&amp;":"&amp;ADDRESS(ROW(F310),COLUMN(F310)-1,1,1),TRUE))&gt;0,"",
                    IF(COUNTIF(INDIRECT(ADDRESS(ROW(F310),MATCH(F$167,$166:$166,0),1,1)&amp;":"&amp;ADDRESS(ROW(F310),COLUMN(F310)-1,1,1),TRUE),"OK")&gt;0,"OK","NOK")),
              IF(F$8&gt;=VLOOKUP($A310,'2.2'!$D:$O,5,FALSE),"OK","NOK")),
         "")</f>
        <v/>
      </c>
      <c r="G310" s="1156" t="str">
        <f ca="1">IF(intern2!H146&gt;0,
        IF(G$166="X",
              IF(COUNTBLANK(INDIRECT(ADDRESS(ROW(G310),MATCH(G$167,$166:$166,0),1,1)&amp;":"&amp;ADDRESS(ROW(G310),COLUMN(G310)-1,1,1),TRUE))&gt;0,"",
                    IF(COUNTIF(INDIRECT(ADDRESS(ROW(G310),MATCH(G$167,$166:$166,0),1,1)&amp;":"&amp;ADDRESS(ROW(G310),COLUMN(G310)-1,1,1),TRUE),"OK")&gt;0,"OK","NOK")),
              IF(G$8&gt;=VLOOKUP($A310,'2.2'!$D:$O,5,FALSE),"OK","NOK")),
         "")</f>
        <v/>
      </c>
      <c r="H310" s="1156" t="str">
        <f ca="1">IF(intern2!I146&gt;0,
        IF(H$166="X",
              IF(COUNTBLANK(INDIRECT(ADDRESS(ROW(H310),MATCH(H$167,$166:$166,0),1,1)&amp;":"&amp;ADDRESS(ROW(H310),COLUMN(H310)-1,1,1),TRUE))&gt;0,"",
                    IF(COUNTIF(INDIRECT(ADDRESS(ROW(H310),MATCH(H$167,$166:$166,0),1,1)&amp;":"&amp;ADDRESS(ROW(H310),COLUMN(H310)-1,1,1),TRUE),"OK")&gt;0,"OK","NOK")),
              IF(H$8&gt;=VLOOKUP($A310,'2.2'!$D:$O,5,FALSE),"OK","NOK")),
         "")</f>
        <v/>
      </c>
      <c r="I310" s="1269" t="str">
        <f ca="1">IF(intern2!J146&gt;0,
        IF(I$166="X",
              IF(COUNTBLANK(INDIRECT(ADDRESS(ROW(I310),MATCH(I$167,$166:$166,0),1,1)&amp;":"&amp;ADDRESS(ROW(I310),COLUMN(I310)-1,1,1),TRUE))&gt;0,"",
                    IF(COUNTIF(INDIRECT(ADDRESS(ROW(I310),MATCH(I$167,$166:$166,0),1,1)&amp;":"&amp;ADDRESS(ROW(I310),COLUMN(I310)-1,1,1),TRUE),"OK")&gt;0,"OK","NOK")),
              IF(I$8&gt;=VLOOKUP($A310,'2.2'!$D:$O,5,FALSE),"OK","NOK")),
         "")</f>
        <v/>
      </c>
      <c r="J310" s="1159" t="str">
        <f ca="1">IF(intern2!K146&gt;0,
        IF(J$166="X",
              IF(COUNTBLANK(INDIRECT(ADDRESS(ROW(J310),MATCH(J$167,$166:$166,0),1,1)&amp;":"&amp;ADDRESS(ROW(J310),COLUMN(J310)-1,1,1),TRUE))&gt;0,"",
                    IF(COUNTIF(INDIRECT(ADDRESS(ROW(J310),MATCH(J$167,$166:$166,0),1,1)&amp;":"&amp;ADDRESS(ROW(J310),COLUMN(J310)-1,1,1),TRUE),"OK")&gt;0,"OK","NOK")),
              IF(J$8&gt;=VLOOKUP($A310,'2.2'!$D:$O,5,FALSE),"OK","NOK")),
         "")</f>
        <v/>
      </c>
      <c r="K310" s="1156" t="str">
        <f ca="1">IF(intern2!L146&gt;0,
        IF(K$166="X",
              IF(COUNTBLANK(INDIRECT(ADDRESS(ROW(K310),MATCH(K$167,$166:$166,0),1,1)&amp;":"&amp;ADDRESS(ROW(K310),COLUMN(K310)-1,1,1),TRUE))&gt;0,"",
                    IF(COUNTIF(INDIRECT(ADDRESS(ROW(K310),MATCH(K$167,$166:$166,0),1,1)&amp;":"&amp;ADDRESS(ROW(K310),COLUMN(K310)-1,1,1),TRUE),"OK")&gt;0,"OK","NOK")),
              IF(K$8&gt;=VLOOKUP($A310,'2.2'!$D:$O,5,FALSE),"OK","NOK")),
         "")</f>
        <v/>
      </c>
      <c r="L310" s="1156" t="str">
        <f ca="1">IF(intern2!M146&gt;0,
        IF(L$166="X",
              IF(COUNTBLANK(INDIRECT(ADDRESS(ROW(L310),MATCH(L$167,$166:$166,0),1,1)&amp;":"&amp;ADDRESS(ROW(L310),COLUMN(L310)-1,1,1),TRUE))&gt;0,"",
                    IF(COUNTIF(INDIRECT(ADDRESS(ROW(L310),MATCH(L$167,$166:$166,0),1,1)&amp;":"&amp;ADDRESS(ROW(L310),COLUMN(L310)-1,1,1),TRUE),"OK")&gt;0,"OK","NOK")),
              IF(L$8&gt;=VLOOKUP($A310,'2.2'!$D:$O,5,FALSE),"OK","NOK")),
         "")</f>
        <v/>
      </c>
      <c r="M310" s="1156" t="str">
        <f ca="1">IF(intern2!N146&gt;0,
        IF(M$166="X",
              IF(COUNTBLANK(INDIRECT(ADDRESS(ROW(M310),MATCH(M$167,$166:$166,0),1,1)&amp;":"&amp;ADDRESS(ROW(M310),COLUMN(M310)-1,1,1),TRUE))&gt;0,"",
                    IF(COUNTIF(INDIRECT(ADDRESS(ROW(M310),MATCH(M$167,$166:$166,0),1,1)&amp;":"&amp;ADDRESS(ROW(M310),COLUMN(M310)-1,1,1),TRUE),"OK")&gt;0,"OK","NOK")),
              IF(M$8&gt;=VLOOKUP($A310,'2.2'!$D:$O,5,FALSE),"OK","NOK")),
         "")</f>
        <v/>
      </c>
      <c r="N310" s="1156" t="str">
        <f ca="1">IF(intern2!O146&gt;0,
        IF(N$166="X",
              IF(COUNTBLANK(INDIRECT(ADDRESS(ROW(N310),MATCH(N$167,$166:$166,0),1,1)&amp;":"&amp;ADDRESS(ROW(N310),COLUMN(N310)-1,1,1),TRUE))&gt;0,"",
                    IF(COUNTIF(INDIRECT(ADDRESS(ROW(N310),MATCH(N$167,$166:$166,0),1,1)&amp;":"&amp;ADDRESS(ROW(N310),COLUMN(N310)-1,1,1),TRUE),"OK")&gt;0,"OK","NOK")),
              IF(N$8&gt;=VLOOKUP($A310,'2.2'!$D:$O,5,FALSE),"OK","NOK")),
         "")</f>
        <v/>
      </c>
      <c r="O310" s="1156" t="str">
        <f ca="1">IF(intern2!P146&gt;0,
        IF(O$166="X",
              IF(COUNTBLANK(INDIRECT(ADDRESS(ROW(O310),MATCH(O$167,$166:$166,0),1,1)&amp;":"&amp;ADDRESS(ROW(O310),COLUMN(O310)-1,1,1),TRUE))&gt;0,"",
                    IF(COUNTIF(INDIRECT(ADDRESS(ROW(O310),MATCH(O$167,$166:$166,0),1,1)&amp;":"&amp;ADDRESS(ROW(O310),COLUMN(O310)-1,1,1),TRUE),"OK")&gt;0,"OK","NOK")),
              IF(O$8&gt;=VLOOKUP($A310,'2.2'!$D:$O,5,FALSE),"OK","NOK")),
         "")</f>
        <v/>
      </c>
      <c r="P310" s="1156" t="str">
        <f ca="1">IF(intern2!Q146&gt;0,
        IF(P$166="X",
              IF(COUNTBLANK(INDIRECT(ADDRESS(ROW(P310),MATCH(P$167,$166:$166,0),1,1)&amp;":"&amp;ADDRESS(ROW(P310),COLUMN(P310)-1,1,1),TRUE))&gt;0,"",
                    IF(COUNTIF(INDIRECT(ADDRESS(ROW(P310),MATCH(P$167,$166:$166,0),1,1)&amp;":"&amp;ADDRESS(ROW(P310),COLUMN(P310)-1,1,1),TRUE),"OK")&gt;0,"OK","NOK")),
              IF(P$8&gt;=VLOOKUP($A310,'2.2'!$D:$O,5,FALSE),"OK","NOK")),
         "")</f>
        <v/>
      </c>
      <c r="Q310" s="1156" t="str">
        <f ca="1">IF(intern2!R146&gt;0,
        IF(Q$166="X",
              IF(COUNTBLANK(INDIRECT(ADDRESS(ROW(Q310),MATCH(Q$167,$166:$166,0),1,1)&amp;":"&amp;ADDRESS(ROW(Q310),COLUMN(Q310)-1,1,1),TRUE))&gt;0,"",
                    IF(COUNTIF(INDIRECT(ADDRESS(ROW(Q310),MATCH(Q$167,$166:$166,0),1,1)&amp;":"&amp;ADDRESS(ROW(Q310),COLUMN(Q310)-1,1,1),TRUE),"OK")&gt;0,"OK","NOK")),
              IF(Q$8&gt;=VLOOKUP($A310,'2.2'!$D:$O,5,FALSE),"OK","NOK")),
         "")</f>
        <v/>
      </c>
      <c r="R310" s="1159" t="str">
        <f ca="1">IF(intern2!S146&gt;0,
        IF(R$166="X",
              IF(COUNTBLANK(INDIRECT(ADDRESS(ROW(R310),MATCH(R$167,$166:$166,0),1,1)&amp;":"&amp;ADDRESS(ROW(R310),COLUMN(R310)-1,1,1),TRUE))&gt;0,"",
                    IF(COUNTIF(INDIRECT(ADDRESS(ROW(R310),MATCH(R$167,$166:$166,0),1,1)&amp;":"&amp;ADDRESS(ROW(R310),COLUMN(R310)-1,1,1),TRUE),"OK")&gt;0,"OK","NOK")),
              IF(R$8&gt;=VLOOKUP($A310,'2.2'!$D:$O,5,FALSE),"OK","NOK")),
         "")</f>
        <v/>
      </c>
      <c r="S310" s="1159" t="str">
        <f ca="1">IF(intern2!T146&gt;0,
        IF(S$166="X",
              IF(COUNTBLANK(INDIRECT(ADDRESS(ROW(S310),MATCH(S$167,$166:$166,0),1,1)&amp;":"&amp;ADDRESS(ROW(S310),COLUMN(S310)-1,1,1),TRUE))&gt;0,"",
                    IF(COUNTIF(INDIRECT(ADDRESS(ROW(S310),MATCH(S$167,$166:$166,0),1,1)&amp;":"&amp;ADDRESS(ROW(S310),COLUMN(S310)-1,1,1),TRUE),"OK")&gt;0,"OK","NOK")),
              IF(S$8&gt;=VLOOKUP($A310,'2.2'!$D:$O,5,FALSE),"OK","NOK")),
         "")</f>
        <v/>
      </c>
      <c r="T310" s="1156" t="str">
        <f ca="1">IF(intern2!U146&gt;0,
        IF(T$166="X",
              IF(COUNTBLANK(INDIRECT(ADDRESS(ROW(T310),MATCH(T$167,$166:$166,0),1,1)&amp;":"&amp;ADDRESS(ROW(T310),COLUMN(T310)-1,1,1),TRUE))&gt;0,"",
                    IF(COUNTIF(INDIRECT(ADDRESS(ROW(T310),MATCH(T$167,$166:$166,0),1,1)&amp;":"&amp;ADDRESS(ROW(T310),COLUMN(T310)-1,1,1),TRUE),"OK")&gt;0,"OK","NOK")),
              IF(T$8&gt;=VLOOKUP($A310,'2.2'!$D:$O,5,FALSE),"OK","NOK")),
         "")</f>
        <v/>
      </c>
      <c r="U310" s="1156" t="str">
        <f ca="1">IF(intern2!V146&gt;0,
        IF(U$166="X",
              IF(COUNTBLANK(INDIRECT(ADDRESS(ROW(U310),MATCH(U$167,$166:$166,0),1,1)&amp;":"&amp;ADDRESS(ROW(U310),COLUMN(U310)-1,1,1),TRUE))&gt;0,"",
                    IF(COUNTIF(INDIRECT(ADDRESS(ROW(U310),MATCH(U$167,$166:$166,0),1,1)&amp;":"&amp;ADDRESS(ROW(U310),COLUMN(U310)-1,1,1),TRUE),"OK")&gt;0,"OK","NOK")),
              IF(U$8&gt;=VLOOKUP($A310,'2.2'!$D:$O,5,FALSE),"OK","NOK")),
         "")</f>
        <v/>
      </c>
      <c r="V310" s="1156" t="str">
        <f ca="1">IF(intern2!W146&gt;0,
        IF(V$166="X",
              IF(COUNTBLANK(INDIRECT(ADDRESS(ROW(V310),MATCH(V$167,$166:$166,0),1,1)&amp;":"&amp;ADDRESS(ROW(V310),COLUMN(V310)-1,1,1),TRUE))&gt;0,"",
                    IF(COUNTIF(INDIRECT(ADDRESS(ROW(V310),MATCH(V$167,$166:$166,0),1,1)&amp;":"&amp;ADDRESS(ROW(V310),COLUMN(V310)-1,1,1),TRUE),"OK")&gt;0,"OK","NOK")),
              IF(V$8&gt;=VLOOKUP($A310,'2.2'!$D:$O,5,FALSE),"OK","NOK")),
         "")</f>
        <v/>
      </c>
      <c r="W310" s="1156" t="str">
        <f ca="1">IF(intern2!X146&gt;0,
        IF(W$166="X",
              IF(COUNTBLANK(INDIRECT(ADDRESS(ROW(W310),MATCH(W$167,$166:$166,0),1,1)&amp;":"&amp;ADDRESS(ROW(W310),COLUMN(W310)-1,1,1),TRUE))&gt;0,"",
                    IF(COUNTIF(INDIRECT(ADDRESS(ROW(W310),MATCH(W$167,$166:$166,0),1,1)&amp;":"&amp;ADDRESS(ROW(W310),COLUMN(W310)-1,1,1),TRUE),"OK")&gt;0,"OK","NOK")),
              IF(W$8&gt;=VLOOKUP($A310,'2.2'!$D:$O,5,FALSE),"OK","NOK")),
         "")</f>
        <v/>
      </c>
      <c r="X310" s="1156" t="str">
        <f ca="1">IF(intern2!Y146&gt;0,
        IF(X$166="X",
              IF(COUNTBLANK(INDIRECT(ADDRESS(ROW(X310),MATCH(X$167,$166:$166,0),1,1)&amp;":"&amp;ADDRESS(ROW(X310),COLUMN(X310)-1,1,1),TRUE))&gt;0,"",
                    IF(COUNTIF(INDIRECT(ADDRESS(ROW(X310),MATCH(X$167,$166:$166,0),1,1)&amp;":"&amp;ADDRESS(ROW(X310),COLUMN(X310)-1,1,1),TRUE),"OK")&gt;0,"OK","NOK")),
              IF(X$8&gt;=VLOOKUP($A310,'2.2'!$D:$O,5,FALSE),"OK","NOK")),
         "")</f>
        <v/>
      </c>
      <c r="Y310" s="1170" t="str">
        <f ca="1">IF(intern2!Z146&gt;0,
        IF(Y$166="X",
              IF(COUNTBLANK(INDIRECT(ADDRESS(ROW(Y310),MATCH(Y$167,$166:$166,0),1,1)&amp;":"&amp;ADDRESS(ROW(Y310),COLUMN(Y310)-1,1,1),TRUE))&gt;0,"",
                    IF(COUNTIF(INDIRECT(ADDRESS(ROW(Y310),MATCH(Y$167,$166:$166,0),1,1)&amp;":"&amp;ADDRESS(ROW(Y310),COLUMN(Y310)-1,1,1),TRUE),"OK")&gt;0,"OK","NOK")),
              IF(Y$8&gt;=VLOOKUP($A310,'2.2'!$D:$O,5,FALSE),"OK","NOK")),
         "")</f>
        <v/>
      </c>
      <c r="Z310" s="1269" t="str">
        <f ca="1">IF(intern2!AA146&gt;0,
        IF(Z$166="X",
              IF(COUNTBLANK(INDIRECT(ADDRESS(ROW(Z310),MATCH(Z$167,$166:$166,0),1,1)&amp;":"&amp;ADDRESS(ROW(Z310),COLUMN(Z310)-1,1,1),TRUE))&gt;0,"",
                    IF(COUNTIF(INDIRECT(ADDRESS(ROW(Z310),MATCH(Z$167,$166:$166,0),1,1)&amp;":"&amp;ADDRESS(ROW(Z310),COLUMN(Z310)-1,1,1),TRUE),"OK")&gt;0,"OK","NOK")),
              IF(Z$8&gt;=VLOOKUP($A310,'2.2'!$D:$O,5,FALSE),"OK","NOK")),
         "")</f>
        <v/>
      </c>
      <c r="AA310" s="1156" t="str">
        <f ca="1">IF(intern2!AB146&gt;0,
        IF(AA$166="X",
              IF(COUNTBLANK(INDIRECT(ADDRESS(ROW(AA310),MATCH(AA$167,$166:$166,0),1,1)&amp;":"&amp;ADDRESS(ROW(AA310),COLUMN(AA310)-1,1,1),TRUE))&gt;0,"",
                    IF(COUNTIF(INDIRECT(ADDRESS(ROW(AA310),MATCH(AA$167,$166:$166,0),1,1)&amp;":"&amp;ADDRESS(ROW(AA310),COLUMN(AA310)-1,1,1),TRUE),"OK")&gt;0,"OK","NOK")),
              IF(AA$8&gt;=VLOOKUP($A310,'2.2'!$D:$O,5,FALSE),"OK","NOK")),
         "")</f>
        <v/>
      </c>
      <c r="AB310" s="1156" t="str">
        <f ca="1">IF(intern2!AC146&gt;0,
        IF(AB$166="X",
              IF(COUNTBLANK(INDIRECT(ADDRESS(ROW(AB310),MATCH(AB$167,$166:$166,0),1,1)&amp;":"&amp;ADDRESS(ROW(AB310),COLUMN(AB310)-1,1,1),TRUE))&gt;0,"",
                    IF(COUNTIF(INDIRECT(ADDRESS(ROW(AB310),MATCH(AB$167,$166:$166,0),1,1)&amp;":"&amp;ADDRESS(ROW(AB310),COLUMN(AB310)-1,1,1),TRUE),"OK")&gt;0,"OK","NOK")),
              IF(AB$8&gt;=VLOOKUP($A310,'2.2'!$D:$O,5,FALSE),"OK","NOK")),
         "")</f>
        <v/>
      </c>
      <c r="AC310" s="1156" t="str">
        <f ca="1">IF(intern2!AD146&gt;0,
        IF(AC$166="X",
              IF(COUNTBLANK(INDIRECT(ADDRESS(ROW(AC310),MATCH(AC$167,$166:$166,0),1,1)&amp;":"&amp;ADDRESS(ROW(AC310),COLUMN(AC310)-1,1,1),TRUE))&gt;0,"",
                    IF(COUNTIF(INDIRECT(ADDRESS(ROW(AC310),MATCH(AC$167,$166:$166,0),1,1)&amp;":"&amp;ADDRESS(ROW(AC310),COLUMN(AC310)-1,1,1),TRUE),"OK")&gt;0,"OK","NOK")),
              IF(AC$8&gt;=VLOOKUP($A310,'2.2'!$D:$O,5,FALSE),"OK","NOK")),
         "")</f>
        <v/>
      </c>
      <c r="AD310" s="1156" t="str">
        <f ca="1">IF(intern2!AE146&gt;0,
        IF(AD$166="X",
              IF(COUNTBLANK(INDIRECT(ADDRESS(ROW(AD310),MATCH(AD$167,$166:$166,0),1,1)&amp;":"&amp;ADDRESS(ROW(AD310),COLUMN(AD310)-1,1,1),TRUE))&gt;0,"",
                    IF(COUNTIF(INDIRECT(ADDRESS(ROW(AD310),MATCH(AD$167,$166:$166,0),1,1)&amp;":"&amp;ADDRESS(ROW(AD310),COLUMN(AD310)-1,1,1),TRUE),"OK")&gt;0,"OK","NOK")),
              IF(AD$8&gt;=VLOOKUP($A310,'2.2'!$D:$O,5,FALSE),"OK","NOK")),
         "")</f>
        <v/>
      </c>
      <c r="AE310" s="1160" t="str">
        <f ca="1">IF(intern2!AF146&gt;0,
        IF(AE$166="X",
              IF(COUNTBLANK(INDIRECT(ADDRESS(ROW(AE310),MATCH(AE$167,$166:$166,0),1,1)&amp;":"&amp;ADDRESS(ROW(AE310),COLUMN(AE310)-1,1,1),TRUE))&gt;0,"",
                    IF(COUNTIF(INDIRECT(ADDRESS(ROW(AE310),MATCH(AE$167,$166:$166,0),1,1)&amp;":"&amp;ADDRESS(ROW(AE310),COLUMN(AE310)-1,1,1),TRUE),"OK")&gt;0,"OK","NOK")),
              IF(AE$8&gt;=VLOOKUP($A310,'2.2'!$D:$O,5,FALSE),"OK","NOK")),
         "")</f>
        <v/>
      </c>
      <c r="AF310" s="1269" t="str">
        <f ca="1">IF(intern2!AG146&gt;0,
        IF(AF$166="X",
              IF(COUNTBLANK(INDIRECT(ADDRESS(ROW(AF310),MATCH(AF$167,$166:$166,0),1,1)&amp;":"&amp;ADDRESS(ROW(AF310),COLUMN(AF310)-1,1,1),TRUE))&gt;0,"",
                    IF(COUNTIF(INDIRECT(ADDRESS(ROW(AF310),MATCH(AF$167,$166:$166,0),1,1)&amp;":"&amp;ADDRESS(ROW(AF310),COLUMN(AF310)-1,1,1),TRUE),"OK")&gt;0,"OK","NOK")),
              IF(AF$8&gt;=VLOOKUP($A310,'2.2'!$D:$O,5,FALSE),"OK","NOK")),
         "")</f>
        <v/>
      </c>
      <c r="AG310" s="1160" t="str">
        <f ca="1">IF(intern2!AH146&gt;0,
        IF(AG$166="X",
              IF(COUNTBLANK(INDIRECT(ADDRESS(ROW(AG310),MATCH(AG$167,$166:$166,0),1,1)&amp;":"&amp;ADDRESS(ROW(AG310),COLUMN(AG310)-1,1,1),TRUE))&gt;0,"",
                    IF(COUNTIF(INDIRECT(ADDRESS(ROW(AG310),MATCH(AG$167,$166:$166,0),1,1)&amp;":"&amp;ADDRESS(ROW(AG310),COLUMN(AG310)-1,1,1),TRUE),"OK")&gt;0,"OK","NOK")),
              IF(AG$8&gt;=VLOOKUP($A310,'2.2'!$D:$O,5,FALSE),"OK","NOK")),
         "")</f>
        <v/>
      </c>
      <c r="AH310" s="1160" t="str">
        <f ca="1">IF(intern2!AI146&gt;0,
        IF(AH$166="X",
              IF(COUNTBLANK(INDIRECT(ADDRESS(ROW(AH310),MATCH(AH$167,$166:$166,0),1,1)&amp;":"&amp;ADDRESS(ROW(AH310),COLUMN(AH310)-1,1,1),TRUE))&gt;0,"",
                    IF(COUNTIF(INDIRECT(ADDRESS(ROW(AH310),MATCH(AH$167,$166:$166,0),1,1)&amp;":"&amp;ADDRESS(ROW(AH310),COLUMN(AH310)-1,1,1),TRUE),"OK")&gt;0,"OK","NOK")),
              IF(AH$8&gt;=VLOOKUP($A310,'2.2'!$D:$O,5,FALSE),"OK","NOK")),
         "")</f>
        <v/>
      </c>
      <c r="AI310" s="1156" t="str">
        <f ca="1">IF(intern2!AJ146&gt;0,
        IF(AI$166="X",
              IF(COUNTBLANK(INDIRECT(ADDRESS(ROW(AI310),MATCH(AI$167,$166:$166,0),1,1)&amp;":"&amp;ADDRESS(ROW(AI310),COLUMN(AI310)-1,1,1),TRUE))&gt;0,"",
                    IF(COUNTIF(INDIRECT(ADDRESS(ROW(AI310),MATCH(AI$167,$166:$166,0),1,1)&amp;":"&amp;ADDRESS(ROW(AI310),COLUMN(AI310)-1,1,1),TRUE),"OK")&gt;0,"OK","NOK")),
              IF(AI$8&gt;=VLOOKUP($A310,'2.2'!$D:$O,5,FALSE),"OK","NOK")),
         "")</f>
        <v/>
      </c>
      <c r="AJ310" s="1156" t="str">
        <f ca="1">IF(intern2!AK146&gt;0,
        IF(AJ$166="X",
              IF(COUNTBLANK(INDIRECT(ADDRESS(ROW(AJ310),MATCH(AJ$167,$166:$166,0),1,1)&amp;":"&amp;ADDRESS(ROW(AJ310),COLUMN(AJ310)-1,1,1),TRUE))&gt;0,"",
                    IF(COUNTIF(INDIRECT(ADDRESS(ROW(AJ310),MATCH(AJ$167,$166:$166,0),1,1)&amp;":"&amp;ADDRESS(ROW(AJ310),COLUMN(AJ310)-1,1,1),TRUE),"OK")&gt;0,"OK","NOK")),
              IF(AJ$8&gt;=VLOOKUP($A310,'2.2'!$D:$O,5,FALSE),"OK","NOK")),
         "")</f>
        <v/>
      </c>
      <c r="AK310" s="1156" t="str">
        <f ca="1">IF(intern2!AL146&gt;0,
        IF(AK$166="X",
              IF(COUNTBLANK(INDIRECT(ADDRESS(ROW(AK310),MATCH(AK$167,$166:$166,0),1,1)&amp;":"&amp;ADDRESS(ROW(AK310),COLUMN(AK310)-1,1,1),TRUE))&gt;0,"",
                    IF(COUNTIF(INDIRECT(ADDRESS(ROW(AK310),MATCH(AK$167,$166:$166,0),1,1)&amp;":"&amp;ADDRESS(ROW(AK310),COLUMN(AK310)-1,1,1),TRUE),"OK")&gt;0,"OK","NOK")),
              IF(AK$8&gt;=VLOOKUP($A310,'2.2'!$D:$O,5,FALSE),"OK","NOK")),
         "")</f>
        <v/>
      </c>
      <c r="AL310" s="1156" t="str">
        <f ca="1">IF(intern2!AM146&gt;0,
        IF(AL$166="X",
              IF(COUNTBLANK(INDIRECT(ADDRESS(ROW(AL310),MATCH(AL$167,$166:$166,0),1,1)&amp;":"&amp;ADDRESS(ROW(AL310),COLUMN(AL310)-1,1,1),TRUE))&gt;0,"",
                    IF(COUNTIF(INDIRECT(ADDRESS(ROW(AL310),MATCH(AL$167,$166:$166,0),1,1)&amp;":"&amp;ADDRESS(ROW(AL310),COLUMN(AL310)-1,1,1),TRUE),"OK")&gt;0,"OK","NOK")),
              IF(AL$8&gt;=VLOOKUP($A310,'2.2'!$D:$O,5,FALSE),"OK","NOK")),
         "")</f>
        <v/>
      </c>
      <c r="AM310" s="1269" t="str">
        <f ca="1">IF(intern2!AN146&gt;0,
        IF(AM$166="X",
              IF(COUNTBLANK(INDIRECT(ADDRESS(ROW(AM310),MATCH(AM$167,$166:$166,0),1,1)&amp;":"&amp;ADDRESS(ROW(AM310),COLUMN(AM310)-1,1,1),TRUE))&gt;0,"",
                    IF(COUNTIF(INDIRECT(ADDRESS(ROW(AM310),MATCH(AM$167,$166:$166,0),1,1)&amp;":"&amp;ADDRESS(ROW(AM310),COLUMN(AM310)-1,1,1),TRUE),"OK")&gt;0,"OK","NOK")),
              IF(AM$8&gt;=VLOOKUP($A310,'2.2'!$D:$O,5,FALSE),"OK","NOK")),
         "")</f>
        <v/>
      </c>
      <c r="AN310" s="1170" t="str">
        <f ca="1">IF(intern2!AO146&gt;0,
        IF(AN$166="X",
              IF(COUNTBLANK(INDIRECT(ADDRESS(ROW(AN310),MATCH(AN$167,$166:$166,0),1,1)&amp;":"&amp;ADDRESS(ROW(AN310),COLUMN(AN310)-1,1,1),TRUE))&gt;0,"",
                    IF(COUNTIF(INDIRECT(ADDRESS(ROW(AN310),MATCH(AN$167,$166:$166,0),1,1)&amp;":"&amp;ADDRESS(ROW(AN310),COLUMN(AN310)-1,1,1),TRUE),"OK")&gt;0,"OK","NOK")),
              IF(AN$8&gt;=VLOOKUP($A310,'2.2'!$D:$O,5,FALSE),"OK","NOK")),
         "")</f>
        <v/>
      </c>
      <c r="AO310" s="1156" t="str">
        <f ca="1">IF(intern2!AP146&gt;0,
        IF(AO$166="X",
              IF(COUNTBLANK(INDIRECT(ADDRESS(ROW(AO310),MATCH(AO$167,$166:$166,0),1,1)&amp;":"&amp;ADDRESS(ROW(AO310),COLUMN(AO310)-1,1,1),TRUE))&gt;0,"",
                    IF(COUNTIF(INDIRECT(ADDRESS(ROW(AO310),MATCH(AO$167,$166:$166,0),1,1)&amp;":"&amp;ADDRESS(ROW(AO310),COLUMN(AO310)-1,1,1),TRUE),"OK")&gt;0,"OK","NOK")),
              IF(AO$8&gt;=VLOOKUP($A310,'2.2'!$D:$O,5,FALSE),"OK","NOK")),
         "")</f>
        <v/>
      </c>
      <c r="AP310" s="1156" t="str">
        <f ca="1">IF(intern2!AQ146&gt;0,
        IF(AP$166="X",
              IF(COUNTBLANK(INDIRECT(ADDRESS(ROW(AP310),MATCH(AP$167,$166:$166,0),1,1)&amp;":"&amp;ADDRESS(ROW(AP310),COLUMN(AP310)-1,1,1),TRUE))&gt;0,"",
                    IF(COUNTIF(INDIRECT(ADDRESS(ROW(AP310),MATCH(AP$167,$166:$166,0),1,1)&amp;":"&amp;ADDRESS(ROW(AP310),COLUMN(AP310)-1,1,1),TRUE),"OK")&gt;0,"OK","NOK")),
              IF(AP$8&gt;=VLOOKUP($A310,'2.2'!$D:$O,5,FALSE),"OK","NOK")),
         "")</f>
        <v/>
      </c>
      <c r="AQ310" s="1269" t="str">
        <f ca="1">IF(intern2!AR146&gt;0,
        IF(AQ$166="X",
              IF(COUNTBLANK(INDIRECT(ADDRESS(ROW(AQ310),MATCH(AQ$167,$166:$166,0),1,1)&amp;":"&amp;ADDRESS(ROW(AQ310),COLUMN(AQ310)-1,1,1),TRUE))&gt;0,"",
                    IF(COUNTIF(INDIRECT(ADDRESS(ROW(AQ310),MATCH(AQ$167,$166:$166,0),1,1)&amp;":"&amp;ADDRESS(ROW(AQ310),COLUMN(AQ310)-1,1,1),TRUE),"OK")&gt;0,"OK","NOK")),
              IF(AQ$8&gt;=VLOOKUP($A310,'2.2'!$D:$O,5,FALSE),"OK","NOK")),
         "")</f>
        <v/>
      </c>
      <c r="AR310" s="1156" t="str">
        <f ca="1">IF(intern2!AS146&gt;0,
        IF(AR$166="X",
              IF(COUNTBLANK(INDIRECT(ADDRESS(ROW(AR310),MATCH(AR$167,$166:$166,0),1,1)&amp;":"&amp;ADDRESS(ROW(AR310),COLUMN(AR310)-1,1,1),TRUE))&gt;0,"",
                    IF(COUNTIF(INDIRECT(ADDRESS(ROW(AR310),MATCH(AR$167,$166:$166,0),1,1)&amp;":"&amp;ADDRESS(ROW(AR310),COLUMN(AR310)-1,1,1),TRUE),"OK")&gt;0,"OK","NOK")),
              IF(AR$8&gt;=VLOOKUP($A310,'2.2'!$D:$O,5,FALSE),"OK","NOK")),
         "")</f>
        <v>NOK</v>
      </c>
      <c r="AS310" s="1156" t="str">
        <f ca="1">IF(intern2!AT146&gt;0,
        IF(AS$166="X",
              IF(COUNTBLANK(INDIRECT(ADDRESS(ROW(AS310),MATCH(AS$167,$166:$166,0),1,1)&amp;":"&amp;ADDRESS(ROW(AS310),COLUMN(AS310)-1,1,1),TRUE))&gt;0,"",
                    IF(COUNTIF(INDIRECT(ADDRESS(ROW(AS310),MATCH(AS$167,$166:$166,0),1,1)&amp;":"&amp;ADDRESS(ROW(AS310),COLUMN(AS310)-1,1,1),TRUE),"OK")&gt;0,"OK","NOK")),
              IF(AS$8&gt;=VLOOKUP($A310,'2.2'!$D:$O,5,FALSE),"OK","NOK")),
         "")</f>
        <v>NOK</v>
      </c>
      <c r="AT310" s="1269" t="str">
        <f ca="1">IF(intern2!AU146&gt;0,
        IF(AT$166="X",
              IF(COUNTBLANK(INDIRECT(ADDRESS(ROW(AT310),MATCH(AT$167,$166:$166,0),1,1)&amp;":"&amp;ADDRESS(ROW(AT310),COLUMN(AT310)-1,1,1),TRUE))&gt;0,"",
                    IF(COUNTIF(INDIRECT(ADDRESS(ROW(AT310),MATCH(AT$167,$166:$166,0),1,1)&amp;":"&amp;ADDRESS(ROW(AT310),COLUMN(AT310)-1,1,1),TRUE),"OK")&gt;0,"OK","NOK")),
              IF(AT$8&gt;=VLOOKUP($A310,'2.2'!$D:$O,5,FALSE),"OK","NOK")),
         "")</f>
        <v>NOK</v>
      </c>
      <c r="AU310" s="1156" t="str">
        <f ca="1">IF(intern2!AV146&gt;0,
        IF(AU$166="X",
              IF(COUNTBLANK(INDIRECT(ADDRESS(ROW(AU310),MATCH(AU$167,$166:$166,0),1,1)&amp;":"&amp;ADDRESS(ROW(AU310),COLUMN(AU310)-1,1,1),TRUE))&gt;0,"",
                    IF(COUNTIF(INDIRECT(ADDRESS(ROW(AU310),MATCH(AU$167,$166:$166,0),1,1)&amp;":"&amp;ADDRESS(ROW(AU310),COLUMN(AU310)-1,1,1),TRUE),"OK")&gt;0,"OK","NOK")),
              IF(AU$8&gt;=VLOOKUP($A310,'2.2'!$D:$O,5,FALSE),"OK","NOK")),
         "")</f>
        <v/>
      </c>
      <c r="AV310" s="1156" t="str">
        <f ca="1">IF(intern2!AW146&gt;0,
        IF(AV$166="X",
              IF(COUNTBLANK(INDIRECT(ADDRESS(ROW(AV310),MATCH(AV$167,$166:$166,0),1,1)&amp;":"&amp;ADDRESS(ROW(AV310),COLUMN(AV310)-1,1,1),TRUE))&gt;0,"",
                    IF(COUNTIF(INDIRECT(ADDRESS(ROW(AV310),MATCH(AV$167,$166:$166,0),1,1)&amp;":"&amp;ADDRESS(ROW(AV310),COLUMN(AV310)-1,1,1),TRUE),"OK")&gt;0,"OK","NOK")),
              IF(AV$8&gt;=VLOOKUP($A310,'2.2'!$D:$O,5,FALSE),"OK","NOK")),
         "")</f>
        <v/>
      </c>
      <c r="AW310" s="1156" t="str">
        <f ca="1">IF(intern2!AX146&gt;0,
        IF(AW$166="X",
              IF(COUNTBLANK(INDIRECT(ADDRESS(ROW(AW310),MATCH(AW$167,$166:$166,0),1,1)&amp;":"&amp;ADDRESS(ROW(AW310),COLUMN(AW310)-1,1,1),TRUE))&gt;0,"",
                    IF(COUNTIF(INDIRECT(ADDRESS(ROW(AW310),MATCH(AW$167,$166:$166,0),1,1)&amp;":"&amp;ADDRESS(ROW(AW310),COLUMN(AW310)-1,1,1),TRUE),"OK")&gt;0,"OK","NOK")),
              IF(AW$8&gt;=VLOOKUP($A310,'2.2'!$D:$O,5,FALSE),"OK","NOK")),
         "")</f>
        <v/>
      </c>
      <c r="AX310" s="1156" t="str">
        <f ca="1">IF(intern2!AY146&gt;0,
        IF(AX$166="X",
              IF(COUNTBLANK(INDIRECT(ADDRESS(ROW(AX310),MATCH(AX$167,$166:$166,0),1,1)&amp;":"&amp;ADDRESS(ROW(AX310),COLUMN(AX310)-1,1,1),TRUE))&gt;0,"",
                    IF(COUNTIF(INDIRECT(ADDRESS(ROW(AX310),MATCH(AX$167,$166:$166,0),1,1)&amp;":"&amp;ADDRESS(ROW(AX310),COLUMN(AX310)-1,1,1),TRUE),"OK")&gt;0,"OK","NOK")),
              IF(AX$8&gt;=VLOOKUP($A310,'2.2'!$D:$O,5,FALSE),"OK","NOK")),
         "")</f>
        <v/>
      </c>
      <c r="AY310" s="1156" t="str">
        <f ca="1">IF(intern2!AZ146&gt;0,
        IF(AY$166="X",
              IF(COUNTBLANK(INDIRECT(ADDRESS(ROW(AY310),MATCH(AY$167,$166:$166,0),1,1)&amp;":"&amp;ADDRESS(ROW(AY310),COLUMN(AY310)-1,1,1),TRUE))&gt;0,"",
                    IF(COUNTIF(INDIRECT(ADDRESS(ROW(AY310),MATCH(AY$167,$166:$166,0),1,1)&amp;":"&amp;ADDRESS(ROW(AY310),COLUMN(AY310)-1,1,1),TRUE),"OK")&gt;0,"OK","NOK")),
              IF(AY$8&gt;=VLOOKUP($A310,'2.2'!$D:$O,5,FALSE),"OK","NOK")),
         "")</f>
        <v/>
      </c>
      <c r="AZ310" s="1269" t="str">
        <f ca="1">IF(intern2!BA146&gt;0,
        IF(AZ$166="X",
              IF(COUNTBLANK(INDIRECT(ADDRESS(ROW(AZ310),MATCH(AZ$167,$166:$166,0),1,1)&amp;":"&amp;ADDRESS(ROW(AZ310),COLUMN(AZ310)-1,1,1),TRUE))&gt;0,"",
                    IF(COUNTIF(INDIRECT(ADDRESS(ROW(AZ310),MATCH(AZ$167,$166:$166,0),1,1)&amp;":"&amp;ADDRESS(ROW(AZ310),COLUMN(AZ310)-1,1,1),TRUE),"OK")&gt;0,"OK","NOK")),
              IF(AZ$8&gt;=VLOOKUP($A310,'2.2'!$D:$O,5,FALSE),"OK","NOK")),
         "")</f>
        <v/>
      </c>
      <c r="BA310" s="1156" t="str">
        <f ca="1">IF(intern2!BB146&gt;0,
        IF(BA$166="X",
              IF(COUNTBLANK(INDIRECT(ADDRESS(ROW(BA310),MATCH(BA$167,$166:$166,0),1,1)&amp;":"&amp;ADDRESS(ROW(BA310),COLUMN(BA310)-1,1,1),TRUE))&gt;0,"",
                    IF(COUNTIF(INDIRECT(ADDRESS(ROW(BA310),MATCH(BA$167,$166:$166,0),1,1)&amp;":"&amp;ADDRESS(ROW(BA310),COLUMN(BA310)-1,1,1),TRUE),"OK")&gt;0,"OK","NOK")),
              IF(BA$8&gt;=VLOOKUP($A310,'2.2'!$D:$O,5,FALSE),"OK","NOK")),
         "")</f>
        <v/>
      </c>
      <c r="BB310" s="1156" t="str">
        <f ca="1">IF(intern2!BC146&gt;0,
        IF(BB$166="X",
              IF(COUNTBLANK(INDIRECT(ADDRESS(ROW(BB310),MATCH(BB$167,$166:$166,0),1,1)&amp;":"&amp;ADDRESS(ROW(BB310),COLUMN(BB310)-1,1,1),TRUE))&gt;0,"",
                    IF(COUNTIF(INDIRECT(ADDRESS(ROW(BB310),MATCH(BB$167,$166:$166,0),1,1)&amp;":"&amp;ADDRESS(ROW(BB310),COLUMN(BB310)-1,1,1),TRUE),"OK")&gt;0,"OK","NOK")),
              IF(BB$8&gt;=VLOOKUP($A310,'2.2'!$D:$O,5,FALSE),"OK","NOK")),
         "")</f>
        <v/>
      </c>
      <c r="BC310" s="1156" t="str">
        <f ca="1">IF(intern2!BD146&gt;0,
        IF(BC$166="X",
              IF(COUNTBLANK(INDIRECT(ADDRESS(ROW(BC310),MATCH(BC$167,$166:$166,0),1,1)&amp;":"&amp;ADDRESS(ROW(BC310),COLUMN(BC310)-1,1,1),TRUE))&gt;0,"",
                    IF(COUNTIF(INDIRECT(ADDRESS(ROW(BC310),MATCH(BC$167,$166:$166,0),1,1)&amp;":"&amp;ADDRESS(ROW(BC310),COLUMN(BC310)-1,1,1),TRUE),"OK")&gt;0,"OK","NOK")),
              IF(BC$8&gt;=VLOOKUP($A310,'2.2'!$D:$O,5,FALSE),"OK","NOK")),
         "")</f>
        <v/>
      </c>
      <c r="BD310" s="1156" t="str">
        <f ca="1">IF(intern2!BE146&gt;0,
        IF(BD$166="X",
              IF(COUNTBLANK(INDIRECT(ADDRESS(ROW(BD310),MATCH(BD$167,$166:$166,0),1,1)&amp;":"&amp;ADDRESS(ROW(BD310),COLUMN(BD310)-1,1,1),TRUE))&gt;0,"",
                    IF(COUNTIF(INDIRECT(ADDRESS(ROW(BD310),MATCH(BD$167,$166:$166,0),1,1)&amp;":"&amp;ADDRESS(ROW(BD310),COLUMN(BD310)-1,1,1),TRUE),"OK")&gt;0,"OK","NOK")),
              IF(BD$8&gt;=VLOOKUP($A310,'2.2'!$D:$O,5,FALSE),"OK","NOK")),
         "")</f>
        <v/>
      </c>
      <c r="BE310" s="1156" t="str">
        <f ca="1">IF(intern2!BF146&gt;0,
        IF(BE$166="X",
              IF(COUNTBLANK(INDIRECT(ADDRESS(ROW(BE310),MATCH(BE$167,$166:$166,0),1,1)&amp;":"&amp;ADDRESS(ROW(BE310),COLUMN(BE310)-1,1,1),TRUE))&gt;0,"",
                    IF(COUNTIF(INDIRECT(ADDRESS(ROW(BE310),MATCH(BE$167,$166:$166,0),1,1)&amp;":"&amp;ADDRESS(ROW(BE310),COLUMN(BE310)-1,1,1),TRUE),"OK")&gt;0,"OK","NOK")),
              IF(BE$8&gt;=VLOOKUP($A310,'2.2'!$D:$O,5,FALSE),"OK","NOK")),
         "")</f>
        <v/>
      </c>
      <c r="BF310" s="1170" t="str">
        <f ca="1">IF(intern2!BG146&gt;0,
        IF(BF$166="X",
              IF(COUNTBLANK(INDIRECT(ADDRESS(ROW(BF310),MATCH(BF$167,$166:$166,0),1,1)&amp;":"&amp;ADDRESS(ROW(BF310),COLUMN(BF310)-1,1,1),TRUE))&gt;0,"",
                    IF(COUNTIF(INDIRECT(ADDRESS(ROW(BF310),MATCH(BF$167,$166:$166,0),1,1)&amp;":"&amp;ADDRESS(ROW(BF310),COLUMN(BF310)-1,1,1),TRUE),"OK")&gt;0,"OK","NOK")),
              IF(BF$8&gt;=VLOOKUP($A310,'2.2'!$D:$O,5,FALSE),"OK","NOK")),
         "")</f>
        <v/>
      </c>
      <c r="BG310" s="1269" t="str">
        <f ca="1">IF(intern2!BH146&gt;0,
        IF(BG$166="X",
              IF(COUNTBLANK(INDIRECT(ADDRESS(ROW(BG310),MATCH(BG$167,$166:$166,0),1,1)&amp;":"&amp;ADDRESS(ROW(BG310),COLUMN(BG310)-1,1,1),TRUE))&gt;0,"",
                    IF(COUNTIF(INDIRECT(ADDRESS(ROW(BG310),MATCH(BG$167,$166:$166,0),1,1)&amp;":"&amp;ADDRESS(ROW(BG310),COLUMN(BG310)-1,1,1),TRUE),"OK")&gt;0,"OK","NOK")),
              IF(BG$8&gt;=VLOOKUP($A310,'2.2'!$D:$O,5,FALSE),"OK","NOK")),
         "")</f>
        <v/>
      </c>
      <c r="BH310" s="1176" t="str">
        <f t="shared" ca="1" si="142"/>
        <v>NOK</v>
      </c>
      <c r="BI310" s="1176"/>
    </row>
    <row r="311" spans="1:61" x14ac:dyDescent="0.25">
      <c r="A311" s="716" t="str">
        <f t="shared" ref="A311:B311" si="156">+A151</f>
        <v>KINC</v>
      </c>
      <c r="B311" s="1157" t="str">
        <f t="shared" si="156"/>
        <v>Chirurgia pediatrica</v>
      </c>
      <c r="C311" s="1156" t="str">
        <f ca="1">IF(intern2!D147&gt;0,
        IF(C$166="X",
              IF(COUNTBLANK(INDIRECT(ADDRESS(ROW(C311),MATCH(C$167,$166:$166,0),1,1)&amp;":"&amp;ADDRESS(ROW(C311),COLUMN(C311)-1,1,1),TRUE))&gt;0,"",
                    IF(COUNTIF(INDIRECT(ADDRESS(ROW(C311),MATCH(C$167,$166:$166,0),1,1)&amp;":"&amp;ADDRESS(ROW(C311),COLUMN(C311)-1,1,1),TRUE),"OK")&gt;0,"OK","NOK")),
              IF(C$8&gt;=VLOOKUP($A311,'2.2'!$D:$O,5,FALSE),"OK","NOK")),
         "")</f>
        <v/>
      </c>
      <c r="D311" s="1156" t="str">
        <f ca="1">IF(intern2!E147&gt;0,
        IF(D$166="X",
              IF(COUNTBLANK(INDIRECT(ADDRESS(ROW(D311),MATCH(D$167,$166:$166,0),1,1)&amp;":"&amp;ADDRESS(ROW(D311),COLUMN(D311)-1,1,1),TRUE))&gt;0,"",
                    IF(COUNTIF(INDIRECT(ADDRESS(ROW(D311),MATCH(D$167,$166:$166,0),1,1)&amp;":"&amp;ADDRESS(ROW(D311),COLUMN(D311)-1,1,1),TRUE),"OK")&gt;0,"OK","NOK")),
              IF(D$8&gt;=VLOOKUP($A311,'2.2'!$D:$O,5,FALSE),"OK","NOK")),
         "")</f>
        <v/>
      </c>
      <c r="E311" s="1156" t="str">
        <f ca="1">IF(intern2!F147&gt;0,
        IF(E$166="X",
              IF(COUNTBLANK(INDIRECT(ADDRESS(ROW(E311),MATCH(E$167,$166:$166,0),1,1)&amp;":"&amp;ADDRESS(ROW(E311),COLUMN(E311)-1,1,1),TRUE))&gt;0,"",
                    IF(COUNTIF(INDIRECT(ADDRESS(ROW(E311),MATCH(E$167,$166:$166,0),1,1)&amp;":"&amp;ADDRESS(ROW(E311),COLUMN(E311)-1,1,1),TRUE),"OK")&gt;0,"OK","NOK")),
              IF(E$8&gt;=VLOOKUP($A311,'2.2'!$D:$O,5,FALSE),"OK","NOK")),
         "")</f>
        <v/>
      </c>
      <c r="F311" s="1156" t="str">
        <f ca="1">IF(intern2!G147&gt;0,
        IF(F$166="X",
              IF(COUNTBLANK(INDIRECT(ADDRESS(ROW(F311),MATCH(F$167,$166:$166,0),1,1)&amp;":"&amp;ADDRESS(ROW(F311),COLUMN(F311)-1,1,1),TRUE))&gt;0,"",
                    IF(COUNTIF(INDIRECT(ADDRESS(ROW(F311),MATCH(F$167,$166:$166,0),1,1)&amp;":"&amp;ADDRESS(ROW(F311),COLUMN(F311)-1,1,1),TRUE),"OK")&gt;0,"OK","NOK")),
              IF(F$8&gt;=VLOOKUP($A311,'2.2'!$D:$O,5,FALSE),"OK","NOK")),
         "")</f>
        <v/>
      </c>
      <c r="G311" s="1156" t="str">
        <f ca="1">IF(intern2!H147&gt;0,
        IF(G$166="X",
              IF(COUNTBLANK(INDIRECT(ADDRESS(ROW(G311),MATCH(G$167,$166:$166,0),1,1)&amp;":"&amp;ADDRESS(ROW(G311),COLUMN(G311)-1,1,1),TRUE))&gt;0,"",
                    IF(COUNTIF(INDIRECT(ADDRESS(ROW(G311),MATCH(G$167,$166:$166,0),1,1)&amp;":"&amp;ADDRESS(ROW(G311),COLUMN(G311)-1,1,1),TRUE),"OK")&gt;0,"OK","NOK")),
              IF(G$8&gt;=VLOOKUP($A311,'2.2'!$D:$O,5,FALSE),"OK","NOK")),
         "")</f>
        <v/>
      </c>
      <c r="H311" s="1156" t="str">
        <f ca="1">IF(intern2!I147&gt;0,
        IF(H$166="X",
              IF(COUNTBLANK(INDIRECT(ADDRESS(ROW(H311),MATCH(H$167,$166:$166,0),1,1)&amp;":"&amp;ADDRESS(ROW(H311),COLUMN(H311)-1,1,1),TRUE))&gt;0,"",
                    IF(COUNTIF(INDIRECT(ADDRESS(ROW(H311),MATCH(H$167,$166:$166,0),1,1)&amp;":"&amp;ADDRESS(ROW(H311),COLUMN(H311)-1,1,1),TRUE),"OK")&gt;0,"OK","NOK")),
              IF(H$8&gt;=VLOOKUP($A311,'2.2'!$D:$O,5,FALSE),"OK","NOK")),
         "")</f>
        <v/>
      </c>
      <c r="I311" s="1269" t="str">
        <f ca="1">IF(intern2!J147&gt;0,
        IF(I$166="X",
              IF(COUNTBLANK(INDIRECT(ADDRESS(ROW(I311),MATCH(I$167,$166:$166,0),1,1)&amp;":"&amp;ADDRESS(ROW(I311),COLUMN(I311)-1,1,1),TRUE))&gt;0,"",
                    IF(COUNTIF(INDIRECT(ADDRESS(ROW(I311),MATCH(I$167,$166:$166,0),1,1)&amp;":"&amp;ADDRESS(ROW(I311),COLUMN(I311)-1,1,1),TRUE),"OK")&gt;0,"OK","NOK")),
              IF(I$8&gt;=VLOOKUP($A311,'2.2'!$D:$O,5,FALSE),"OK","NOK")),
         "")</f>
        <v/>
      </c>
      <c r="J311" s="1159" t="str">
        <f ca="1">IF(intern2!K147&gt;0,
        IF(J$166="X",
              IF(COUNTBLANK(INDIRECT(ADDRESS(ROW(J311),MATCH(J$167,$166:$166,0),1,1)&amp;":"&amp;ADDRESS(ROW(J311),COLUMN(J311)-1,1,1),TRUE))&gt;0,"",
                    IF(COUNTIF(INDIRECT(ADDRESS(ROW(J311),MATCH(J$167,$166:$166,0),1,1)&amp;":"&amp;ADDRESS(ROW(J311),COLUMN(J311)-1,1,1),TRUE),"OK")&gt;0,"OK","NOK")),
              IF(J$8&gt;=VLOOKUP($A311,'2.2'!$D:$O,5,FALSE),"OK","NOK")),
         "")</f>
        <v/>
      </c>
      <c r="K311" s="1156" t="str">
        <f ca="1">IF(intern2!L147&gt;0,
        IF(K$166="X",
              IF(COUNTBLANK(INDIRECT(ADDRESS(ROW(K311),MATCH(K$167,$166:$166,0),1,1)&amp;":"&amp;ADDRESS(ROW(K311),COLUMN(K311)-1,1,1),TRUE))&gt;0,"",
                    IF(COUNTIF(INDIRECT(ADDRESS(ROW(K311),MATCH(K$167,$166:$166,0),1,1)&amp;":"&amp;ADDRESS(ROW(K311),COLUMN(K311)-1,1,1),TRUE),"OK")&gt;0,"OK","NOK")),
              IF(K$8&gt;=VLOOKUP($A311,'2.2'!$D:$O,5,FALSE),"OK","NOK")),
         "")</f>
        <v/>
      </c>
      <c r="L311" s="1156" t="str">
        <f ca="1">IF(intern2!M147&gt;0,
        IF(L$166="X",
              IF(COUNTBLANK(INDIRECT(ADDRESS(ROW(L311),MATCH(L$167,$166:$166,0),1,1)&amp;":"&amp;ADDRESS(ROW(L311),COLUMN(L311)-1,1,1),TRUE))&gt;0,"",
                    IF(COUNTIF(INDIRECT(ADDRESS(ROW(L311),MATCH(L$167,$166:$166,0),1,1)&amp;":"&amp;ADDRESS(ROW(L311),COLUMN(L311)-1,1,1),TRUE),"OK")&gt;0,"OK","NOK")),
              IF(L$8&gt;=VLOOKUP($A311,'2.2'!$D:$O,5,FALSE),"OK","NOK")),
         "")</f>
        <v/>
      </c>
      <c r="M311" s="1156" t="str">
        <f ca="1">IF(intern2!N147&gt;0,
        IF(M$166="X",
              IF(COUNTBLANK(INDIRECT(ADDRESS(ROW(M311),MATCH(M$167,$166:$166,0),1,1)&amp;":"&amp;ADDRESS(ROW(M311),COLUMN(M311)-1,1,1),TRUE))&gt;0,"",
                    IF(COUNTIF(INDIRECT(ADDRESS(ROW(M311),MATCH(M$167,$166:$166,0),1,1)&amp;":"&amp;ADDRESS(ROW(M311),COLUMN(M311)-1,1,1),TRUE),"OK")&gt;0,"OK","NOK")),
              IF(M$8&gt;=VLOOKUP($A311,'2.2'!$D:$O,5,FALSE),"OK","NOK")),
         "")</f>
        <v/>
      </c>
      <c r="N311" s="1156" t="str">
        <f ca="1">IF(intern2!O147&gt;0,
        IF(N$166="X",
              IF(COUNTBLANK(INDIRECT(ADDRESS(ROW(N311),MATCH(N$167,$166:$166,0),1,1)&amp;":"&amp;ADDRESS(ROW(N311),COLUMN(N311)-1,1,1),TRUE))&gt;0,"",
                    IF(COUNTIF(INDIRECT(ADDRESS(ROW(N311),MATCH(N$167,$166:$166,0),1,1)&amp;":"&amp;ADDRESS(ROW(N311),COLUMN(N311)-1,1,1),TRUE),"OK")&gt;0,"OK","NOK")),
              IF(N$8&gt;=VLOOKUP($A311,'2.2'!$D:$O,5,FALSE),"OK","NOK")),
         "")</f>
        <v/>
      </c>
      <c r="O311" s="1156" t="str">
        <f ca="1">IF(intern2!P147&gt;0,
        IF(O$166="X",
              IF(COUNTBLANK(INDIRECT(ADDRESS(ROW(O311),MATCH(O$167,$166:$166,0),1,1)&amp;":"&amp;ADDRESS(ROW(O311),COLUMN(O311)-1,1,1),TRUE))&gt;0,"",
                    IF(COUNTIF(INDIRECT(ADDRESS(ROW(O311),MATCH(O$167,$166:$166,0),1,1)&amp;":"&amp;ADDRESS(ROW(O311),COLUMN(O311)-1,1,1),TRUE),"OK")&gt;0,"OK","NOK")),
              IF(O$8&gt;=VLOOKUP($A311,'2.2'!$D:$O,5,FALSE),"OK","NOK")),
         "")</f>
        <v>NOK</v>
      </c>
      <c r="P311" s="1156" t="str">
        <f ca="1">IF(intern2!Q147&gt;0,
        IF(P$166="X",
              IF(COUNTBLANK(INDIRECT(ADDRESS(ROW(P311),MATCH(P$167,$166:$166,0),1,1)&amp;":"&amp;ADDRESS(ROW(P311),COLUMN(P311)-1,1,1),TRUE))&gt;0,"",
                    IF(COUNTIF(INDIRECT(ADDRESS(ROW(P311),MATCH(P$167,$166:$166,0),1,1)&amp;":"&amp;ADDRESS(ROW(P311),COLUMN(P311)-1,1,1),TRUE),"OK")&gt;0,"OK","NOK")),
              IF(P$8&gt;=VLOOKUP($A311,'2.2'!$D:$O,5,FALSE),"OK","NOK")),
         "")</f>
        <v/>
      </c>
      <c r="Q311" s="1156" t="str">
        <f ca="1">IF(intern2!R147&gt;0,
        IF(Q$166="X",
              IF(COUNTBLANK(INDIRECT(ADDRESS(ROW(Q311),MATCH(Q$167,$166:$166,0),1,1)&amp;":"&amp;ADDRESS(ROW(Q311),COLUMN(Q311)-1,1,1),TRUE))&gt;0,"",
                    IF(COUNTIF(INDIRECT(ADDRESS(ROW(Q311),MATCH(Q$167,$166:$166,0),1,1)&amp;":"&amp;ADDRESS(ROW(Q311),COLUMN(Q311)-1,1,1),TRUE),"OK")&gt;0,"OK","NOK")),
              IF(Q$8&gt;=VLOOKUP($A311,'2.2'!$D:$O,5,FALSE),"OK","NOK")),
         "")</f>
        <v/>
      </c>
      <c r="R311" s="1159" t="str">
        <f ca="1">IF(intern2!S147&gt;0,
        IF(R$166="X",
              IF(COUNTBLANK(INDIRECT(ADDRESS(ROW(R311),MATCH(R$167,$166:$166,0),1,1)&amp;":"&amp;ADDRESS(ROW(R311),COLUMN(R311)-1,1,1),TRUE))&gt;0,"",
                    IF(COUNTIF(INDIRECT(ADDRESS(ROW(R311),MATCH(R$167,$166:$166,0),1,1)&amp;":"&amp;ADDRESS(ROW(R311),COLUMN(R311)-1,1,1),TRUE),"OK")&gt;0,"OK","NOK")),
              IF(R$8&gt;=VLOOKUP($A311,'2.2'!$D:$O,5,FALSE),"OK","NOK")),
         "")</f>
        <v/>
      </c>
      <c r="S311" s="1159" t="str">
        <f ca="1">IF(intern2!T147&gt;0,
        IF(S$166="X",
              IF(COUNTBLANK(INDIRECT(ADDRESS(ROW(S311),MATCH(S$167,$166:$166,0),1,1)&amp;":"&amp;ADDRESS(ROW(S311),COLUMN(S311)-1,1,1),TRUE))&gt;0,"",
                    IF(COUNTIF(INDIRECT(ADDRESS(ROW(S311),MATCH(S$167,$166:$166,0),1,1)&amp;":"&amp;ADDRESS(ROW(S311),COLUMN(S311)-1,1,1),TRUE),"OK")&gt;0,"OK","NOK")),
              IF(S$8&gt;=VLOOKUP($A311,'2.2'!$D:$O,5,FALSE),"OK","NOK")),
         "")</f>
        <v/>
      </c>
      <c r="T311" s="1156" t="str">
        <f ca="1">IF(intern2!U147&gt;0,
        IF(T$166="X",
              IF(COUNTBLANK(INDIRECT(ADDRESS(ROW(T311),MATCH(T$167,$166:$166,0),1,1)&amp;":"&amp;ADDRESS(ROW(T311),COLUMN(T311)-1,1,1),TRUE))&gt;0,"",
                    IF(COUNTIF(INDIRECT(ADDRESS(ROW(T311),MATCH(T$167,$166:$166,0),1,1)&amp;":"&amp;ADDRESS(ROW(T311),COLUMN(T311)-1,1,1),TRUE),"OK")&gt;0,"OK","NOK")),
              IF(T$8&gt;=VLOOKUP($A311,'2.2'!$D:$O,5,FALSE),"OK","NOK")),
         "")</f>
        <v/>
      </c>
      <c r="U311" s="1156" t="str">
        <f ca="1">IF(intern2!V147&gt;0,
        IF(U$166="X",
              IF(COUNTBLANK(INDIRECT(ADDRESS(ROW(U311),MATCH(U$167,$166:$166,0),1,1)&amp;":"&amp;ADDRESS(ROW(U311),COLUMN(U311)-1,1,1),TRUE))&gt;0,"",
                    IF(COUNTIF(INDIRECT(ADDRESS(ROW(U311),MATCH(U$167,$166:$166,0),1,1)&amp;":"&amp;ADDRESS(ROW(U311),COLUMN(U311)-1,1,1),TRUE),"OK")&gt;0,"OK","NOK")),
              IF(U$8&gt;=VLOOKUP($A311,'2.2'!$D:$O,5,FALSE),"OK","NOK")),
         "")</f>
        <v/>
      </c>
      <c r="V311" s="1156" t="str">
        <f ca="1">IF(intern2!W147&gt;0,
        IF(V$166="X",
              IF(COUNTBLANK(INDIRECT(ADDRESS(ROW(V311),MATCH(V$167,$166:$166,0),1,1)&amp;":"&amp;ADDRESS(ROW(V311),COLUMN(V311)-1,1,1),TRUE))&gt;0,"",
                    IF(COUNTIF(INDIRECT(ADDRESS(ROW(V311),MATCH(V$167,$166:$166,0),1,1)&amp;":"&amp;ADDRESS(ROW(V311),COLUMN(V311)-1,1,1),TRUE),"OK")&gt;0,"OK","NOK")),
              IF(V$8&gt;=VLOOKUP($A311,'2.2'!$D:$O,5,FALSE),"OK","NOK")),
         "")</f>
        <v/>
      </c>
      <c r="W311" s="1156" t="str">
        <f ca="1">IF(intern2!X147&gt;0,
        IF(W$166="X",
              IF(COUNTBLANK(INDIRECT(ADDRESS(ROW(W311),MATCH(W$167,$166:$166,0),1,1)&amp;":"&amp;ADDRESS(ROW(W311),COLUMN(W311)-1,1,1),TRUE))&gt;0,"",
                    IF(COUNTIF(INDIRECT(ADDRESS(ROW(W311),MATCH(W$167,$166:$166,0),1,1)&amp;":"&amp;ADDRESS(ROW(W311),COLUMN(W311)-1,1,1),TRUE),"OK")&gt;0,"OK","NOK")),
              IF(W$8&gt;=VLOOKUP($A311,'2.2'!$D:$O,5,FALSE),"OK","NOK")),
         "")</f>
        <v/>
      </c>
      <c r="X311" s="1156" t="str">
        <f ca="1">IF(intern2!Y147&gt;0,
        IF(X$166="X",
              IF(COUNTBLANK(INDIRECT(ADDRESS(ROW(X311),MATCH(X$167,$166:$166,0),1,1)&amp;":"&amp;ADDRESS(ROW(X311),COLUMN(X311)-1,1,1),TRUE))&gt;0,"",
                    IF(COUNTIF(INDIRECT(ADDRESS(ROW(X311),MATCH(X$167,$166:$166,0),1,1)&amp;":"&amp;ADDRESS(ROW(X311),COLUMN(X311)-1,1,1),TRUE),"OK")&gt;0,"OK","NOK")),
              IF(X$8&gt;=VLOOKUP($A311,'2.2'!$D:$O,5,FALSE),"OK","NOK")),
         "")</f>
        <v/>
      </c>
      <c r="Y311" s="1170" t="str">
        <f ca="1">IF(intern2!Z147&gt;0,
        IF(Y$166="X",
              IF(COUNTBLANK(INDIRECT(ADDRESS(ROW(Y311),MATCH(Y$167,$166:$166,0),1,1)&amp;":"&amp;ADDRESS(ROW(Y311),COLUMN(Y311)-1,1,1),TRUE))&gt;0,"",
                    IF(COUNTIF(INDIRECT(ADDRESS(ROW(Y311),MATCH(Y$167,$166:$166,0),1,1)&amp;":"&amp;ADDRESS(ROW(Y311),COLUMN(Y311)-1,1,1),TRUE),"OK")&gt;0,"OK","NOK")),
              IF(Y$8&gt;=VLOOKUP($A311,'2.2'!$D:$O,5,FALSE),"OK","NOK")),
         "")</f>
        <v/>
      </c>
      <c r="Z311" s="1269" t="str">
        <f ca="1">IF(intern2!AA147&gt;0,
        IF(Z$166="X",
              IF(COUNTBLANK(INDIRECT(ADDRESS(ROW(Z311),MATCH(Z$167,$166:$166,0),1,1)&amp;":"&amp;ADDRESS(ROW(Z311),COLUMN(Z311)-1,1,1),TRUE))&gt;0,"",
                    IF(COUNTIF(INDIRECT(ADDRESS(ROW(Z311),MATCH(Z$167,$166:$166,0),1,1)&amp;":"&amp;ADDRESS(ROW(Z311),COLUMN(Z311)-1,1,1),TRUE),"OK")&gt;0,"OK","NOK")),
              IF(Z$8&gt;=VLOOKUP($A311,'2.2'!$D:$O,5,FALSE),"OK","NOK")),
         "")</f>
        <v/>
      </c>
      <c r="AA311" s="1156" t="str">
        <f ca="1">IF(intern2!AB147&gt;0,
        IF(AA$166="X",
              IF(COUNTBLANK(INDIRECT(ADDRESS(ROW(AA311),MATCH(AA$167,$166:$166,0),1,1)&amp;":"&amp;ADDRESS(ROW(AA311),COLUMN(AA311)-1,1,1),TRUE))&gt;0,"",
                    IF(COUNTIF(INDIRECT(ADDRESS(ROW(AA311),MATCH(AA$167,$166:$166,0),1,1)&amp;":"&amp;ADDRESS(ROW(AA311),COLUMN(AA311)-1,1,1),TRUE),"OK")&gt;0,"OK","NOK")),
              IF(AA$8&gt;=VLOOKUP($A311,'2.2'!$D:$O,5,FALSE),"OK","NOK")),
         "")</f>
        <v/>
      </c>
      <c r="AB311" s="1156" t="str">
        <f ca="1">IF(intern2!AC147&gt;0,
        IF(AB$166="X",
              IF(COUNTBLANK(INDIRECT(ADDRESS(ROW(AB311),MATCH(AB$167,$166:$166,0),1,1)&amp;":"&amp;ADDRESS(ROW(AB311),COLUMN(AB311)-1,1,1),TRUE))&gt;0,"",
                    IF(COUNTIF(INDIRECT(ADDRESS(ROW(AB311),MATCH(AB$167,$166:$166,0),1,1)&amp;":"&amp;ADDRESS(ROW(AB311),COLUMN(AB311)-1,1,1),TRUE),"OK")&gt;0,"OK","NOK")),
              IF(AB$8&gt;=VLOOKUP($A311,'2.2'!$D:$O,5,FALSE),"OK","NOK")),
         "")</f>
        <v/>
      </c>
      <c r="AC311" s="1156" t="str">
        <f ca="1">IF(intern2!AD147&gt;0,
        IF(AC$166="X",
              IF(COUNTBLANK(INDIRECT(ADDRESS(ROW(AC311),MATCH(AC$167,$166:$166,0),1,1)&amp;":"&amp;ADDRESS(ROW(AC311),COLUMN(AC311)-1,1,1),TRUE))&gt;0,"",
                    IF(COUNTIF(INDIRECT(ADDRESS(ROW(AC311),MATCH(AC$167,$166:$166,0),1,1)&amp;":"&amp;ADDRESS(ROW(AC311),COLUMN(AC311)-1,1,1),TRUE),"OK")&gt;0,"OK","NOK")),
              IF(AC$8&gt;=VLOOKUP($A311,'2.2'!$D:$O,5,FALSE),"OK","NOK")),
         "")</f>
        <v/>
      </c>
      <c r="AD311" s="1156" t="str">
        <f ca="1">IF(intern2!AE147&gt;0,
        IF(AD$166="X",
              IF(COUNTBLANK(INDIRECT(ADDRESS(ROW(AD311),MATCH(AD$167,$166:$166,0),1,1)&amp;":"&amp;ADDRESS(ROW(AD311),COLUMN(AD311)-1,1,1),TRUE))&gt;0,"",
                    IF(COUNTIF(INDIRECT(ADDRESS(ROW(AD311),MATCH(AD$167,$166:$166,0),1,1)&amp;":"&amp;ADDRESS(ROW(AD311),COLUMN(AD311)-1,1,1),TRUE),"OK")&gt;0,"OK","NOK")),
              IF(AD$8&gt;=VLOOKUP($A311,'2.2'!$D:$O,5,FALSE),"OK","NOK")),
         "")</f>
        <v/>
      </c>
      <c r="AE311" s="1160" t="str">
        <f ca="1">IF(intern2!AF147&gt;0,
        IF(AE$166="X",
              IF(COUNTBLANK(INDIRECT(ADDRESS(ROW(AE311),MATCH(AE$167,$166:$166,0),1,1)&amp;":"&amp;ADDRESS(ROW(AE311),COLUMN(AE311)-1,1,1),TRUE))&gt;0,"",
                    IF(COUNTIF(INDIRECT(ADDRESS(ROW(AE311),MATCH(AE$167,$166:$166,0),1,1)&amp;":"&amp;ADDRESS(ROW(AE311),COLUMN(AE311)-1,1,1),TRUE),"OK")&gt;0,"OK","NOK")),
              IF(AE$8&gt;=VLOOKUP($A311,'2.2'!$D:$O,5,FALSE),"OK","NOK")),
         "")</f>
        <v/>
      </c>
      <c r="AF311" s="1269" t="str">
        <f ca="1">IF(intern2!AG147&gt;0,
        IF(AF$166="X",
              IF(COUNTBLANK(INDIRECT(ADDRESS(ROW(AF311),MATCH(AF$167,$166:$166,0),1,1)&amp;":"&amp;ADDRESS(ROW(AF311),COLUMN(AF311)-1,1,1),TRUE))&gt;0,"",
                    IF(COUNTIF(INDIRECT(ADDRESS(ROW(AF311),MATCH(AF$167,$166:$166,0),1,1)&amp;":"&amp;ADDRESS(ROW(AF311),COLUMN(AF311)-1,1,1),TRUE),"OK")&gt;0,"OK","NOK")),
              IF(AF$8&gt;=VLOOKUP($A311,'2.2'!$D:$O,5,FALSE),"OK","NOK")),
         "")</f>
        <v/>
      </c>
      <c r="AG311" s="1160" t="str">
        <f ca="1">IF(intern2!AH147&gt;0,
        IF(AG$166="X",
              IF(COUNTBLANK(INDIRECT(ADDRESS(ROW(AG311),MATCH(AG$167,$166:$166,0),1,1)&amp;":"&amp;ADDRESS(ROW(AG311),COLUMN(AG311)-1,1,1),TRUE))&gt;0,"",
                    IF(COUNTIF(INDIRECT(ADDRESS(ROW(AG311),MATCH(AG$167,$166:$166,0),1,1)&amp;":"&amp;ADDRESS(ROW(AG311),COLUMN(AG311)-1,1,1),TRUE),"OK")&gt;0,"OK","NOK")),
              IF(AG$8&gt;=VLOOKUP($A311,'2.2'!$D:$O,5,FALSE),"OK","NOK")),
         "")</f>
        <v/>
      </c>
      <c r="AH311" s="1160" t="str">
        <f ca="1">IF(intern2!AI147&gt;0,
        IF(AH$166="X",
              IF(COUNTBLANK(INDIRECT(ADDRESS(ROW(AH311),MATCH(AH$167,$166:$166,0),1,1)&amp;":"&amp;ADDRESS(ROW(AH311),COLUMN(AH311)-1,1,1),TRUE))&gt;0,"",
                    IF(COUNTIF(INDIRECT(ADDRESS(ROW(AH311),MATCH(AH$167,$166:$166,0),1,1)&amp;":"&amp;ADDRESS(ROW(AH311),COLUMN(AH311)-1,1,1),TRUE),"OK")&gt;0,"OK","NOK")),
              IF(AH$8&gt;=VLOOKUP($A311,'2.2'!$D:$O,5,FALSE),"OK","NOK")),
         "")</f>
        <v/>
      </c>
      <c r="AI311" s="1156" t="str">
        <f ca="1">IF(intern2!AJ147&gt;0,
        IF(AI$166="X",
              IF(COUNTBLANK(INDIRECT(ADDRESS(ROW(AI311),MATCH(AI$167,$166:$166,0),1,1)&amp;":"&amp;ADDRESS(ROW(AI311),COLUMN(AI311)-1,1,1),TRUE))&gt;0,"",
                    IF(COUNTIF(INDIRECT(ADDRESS(ROW(AI311),MATCH(AI$167,$166:$166,0),1,1)&amp;":"&amp;ADDRESS(ROW(AI311),COLUMN(AI311)-1,1,1),TRUE),"OK")&gt;0,"OK","NOK")),
              IF(AI$8&gt;=VLOOKUP($A311,'2.2'!$D:$O,5,FALSE),"OK","NOK")),
         "")</f>
        <v/>
      </c>
      <c r="AJ311" s="1156" t="str">
        <f ca="1">IF(intern2!AK147&gt;0,
        IF(AJ$166="X",
              IF(COUNTBLANK(INDIRECT(ADDRESS(ROW(AJ311),MATCH(AJ$167,$166:$166,0),1,1)&amp;":"&amp;ADDRESS(ROW(AJ311),COLUMN(AJ311)-1,1,1),TRUE))&gt;0,"",
                    IF(COUNTIF(INDIRECT(ADDRESS(ROW(AJ311),MATCH(AJ$167,$166:$166,0),1,1)&amp;":"&amp;ADDRESS(ROW(AJ311),COLUMN(AJ311)-1,1,1),TRUE),"OK")&gt;0,"OK","NOK")),
              IF(AJ$8&gt;=VLOOKUP($A311,'2.2'!$D:$O,5,FALSE),"OK","NOK")),
         "")</f>
        <v/>
      </c>
      <c r="AK311" s="1156" t="str">
        <f ca="1">IF(intern2!AL147&gt;0,
        IF(AK$166="X",
              IF(COUNTBLANK(INDIRECT(ADDRESS(ROW(AK311),MATCH(AK$167,$166:$166,0),1,1)&amp;":"&amp;ADDRESS(ROW(AK311),COLUMN(AK311)-1,1,1),TRUE))&gt;0,"",
                    IF(COUNTIF(INDIRECT(ADDRESS(ROW(AK311),MATCH(AK$167,$166:$166,0),1,1)&amp;":"&amp;ADDRESS(ROW(AK311),COLUMN(AK311)-1,1,1),TRUE),"OK")&gt;0,"OK","NOK")),
              IF(AK$8&gt;=VLOOKUP($A311,'2.2'!$D:$O,5,FALSE),"OK","NOK")),
         "")</f>
        <v/>
      </c>
      <c r="AL311" s="1156" t="str">
        <f ca="1">IF(intern2!AM147&gt;0,
        IF(AL$166="X",
              IF(COUNTBLANK(INDIRECT(ADDRESS(ROW(AL311),MATCH(AL$167,$166:$166,0),1,1)&amp;":"&amp;ADDRESS(ROW(AL311),COLUMN(AL311)-1,1,1),TRUE))&gt;0,"",
                    IF(COUNTIF(INDIRECT(ADDRESS(ROW(AL311),MATCH(AL$167,$166:$166,0),1,1)&amp;":"&amp;ADDRESS(ROW(AL311),COLUMN(AL311)-1,1,1),TRUE),"OK")&gt;0,"OK","NOK")),
              IF(AL$8&gt;=VLOOKUP($A311,'2.2'!$D:$O,5,FALSE),"OK","NOK")),
         "")</f>
        <v/>
      </c>
      <c r="AM311" s="1269" t="str">
        <f ca="1">IF(intern2!AN147&gt;0,
        IF(AM$166="X",
              IF(COUNTBLANK(INDIRECT(ADDRESS(ROW(AM311),MATCH(AM$167,$166:$166,0),1,1)&amp;":"&amp;ADDRESS(ROW(AM311),COLUMN(AM311)-1,1,1),TRUE))&gt;0,"",
                    IF(COUNTIF(INDIRECT(ADDRESS(ROW(AM311),MATCH(AM$167,$166:$166,0),1,1)&amp;":"&amp;ADDRESS(ROW(AM311),COLUMN(AM311)-1,1,1),TRUE),"OK")&gt;0,"OK","NOK")),
              IF(AM$8&gt;=VLOOKUP($A311,'2.2'!$D:$O,5,FALSE),"OK","NOK")),
         "")</f>
        <v/>
      </c>
      <c r="AN311" s="1170" t="str">
        <f ca="1">IF(intern2!AO147&gt;0,
        IF(AN$166="X",
              IF(COUNTBLANK(INDIRECT(ADDRESS(ROW(AN311),MATCH(AN$167,$166:$166,0),1,1)&amp;":"&amp;ADDRESS(ROW(AN311),COLUMN(AN311)-1,1,1),TRUE))&gt;0,"",
                    IF(COUNTIF(INDIRECT(ADDRESS(ROW(AN311),MATCH(AN$167,$166:$166,0),1,1)&amp;":"&amp;ADDRESS(ROW(AN311),COLUMN(AN311)-1,1,1),TRUE),"OK")&gt;0,"OK","NOK")),
              IF(AN$8&gt;=VLOOKUP($A311,'2.2'!$D:$O,5,FALSE),"OK","NOK")),
         "")</f>
        <v/>
      </c>
      <c r="AO311" s="1156" t="str">
        <f ca="1">IF(intern2!AP147&gt;0,
        IF(AO$166="X",
              IF(COUNTBLANK(INDIRECT(ADDRESS(ROW(AO311),MATCH(AO$167,$166:$166,0),1,1)&amp;":"&amp;ADDRESS(ROW(AO311),COLUMN(AO311)-1,1,1),TRUE))&gt;0,"",
                    IF(COUNTIF(INDIRECT(ADDRESS(ROW(AO311),MATCH(AO$167,$166:$166,0),1,1)&amp;":"&amp;ADDRESS(ROW(AO311),COLUMN(AO311)-1,1,1),TRUE),"OK")&gt;0,"OK","NOK")),
              IF(AO$8&gt;=VLOOKUP($A311,'2.2'!$D:$O,5,FALSE),"OK","NOK")),
         "")</f>
        <v/>
      </c>
      <c r="AP311" s="1156" t="str">
        <f ca="1">IF(intern2!AQ147&gt;0,
        IF(AP$166="X",
              IF(COUNTBLANK(INDIRECT(ADDRESS(ROW(AP311),MATCH(AP$167,$166:$166,0),1,1)&amp;":"&amp;ADDRESS(ROW(AP311),COLUMN(AP311)-1,1,1),TRUE))&gt;0,"",
                    IF(COUNTIF(INDIRECT(ADDRESS(ROW(AP311),MATCH(AP$167,$166:$166,0),1,1)&amp;":"&amp;ADDRESS(ROW(AP311),COLUMN(AP311)-1,1,1),TRUE),"OK")&gt;0,"OK","NOK")),
              IF(AP$8&gt;=VLOOKUP($A311,'2.2'!$D:$O,5,FALSE),"OK","NOK")),
         "")</f>
        <v/>
      </c>
      <c r="AQ311" s="1269" t="str">
        <f ca="1">IF(intern2!AR147&gt;0,
        IF(AQ$166="X",
              IF(COUNTBLANK(INDIRECT(ADDRESS(ROW(AQ311),MATCH(AQ$167,$166:$166,0),1,1)&amp;":"&amp;ADDRESS(ROW(AQ311),COLUMN(AQ311)-1,1,1),TRUE))&gt;0,"",
                    IF(COUNTIF(INDIRECT(ADDRESS(ROW(AQ311),MATCH(AQ$167,$166:$166,0),1,1)&amp;":"&amp;ADDRESS(ROW(AQ311),COLUMN(AQ311)-1,1,1),TRUE),"OK")&gt;0,"OK","NOK")),
              IF(AQ$8&gt;=VLOOKUP($A311,'2.2'!$D:$O,5,FALSE),"OK","NOK")),
         "")</f>
        <v/>
      </c>
      <c r="AR311" s="1156" t="str">
        <f ca="1">IF(intern2!AS147&gt;0,
        IF(AR$166="X",
              IF(COUNTBLANK(INDIRECT(ADDRESS(ROW(AR311),MATCH(AR$167,$166:$166,0),1,1)&amp;":"&amp;ADDRESS(ROW(AR311),COLUMN(AR311)-1,1,1),TRUE))&gt;0,"",
                    IF(COUNTIF(INDIRECT(ADDRESS(ROW(AR311),MATCH(AR$167,$166:$166,0),1,1)&amp;":"&amp;ADDRESS(ROW(AR311),COLUMN(AR311)-1,1,1),TRUE),"OK")&gt;0,"OK","NOK")),
              IF(AR$8&gt;=VLOOKUP($A311,'2.2'!$D:$O,5,FALSE),"OK","NOK")),
         "")</f>
        <v/>
      </c>
      <c r="AS311" s="1156" t="str">
        <f ca="1">IF(intern2!AT147&gt;0,
        IF(AS$166="X",
              IF(COUNTBLANK(INDIRECT(ADDRESS(ROW(AS311),MATCH(AS$167,$166:$166,0),1,1)&amp;":"&amp;ADDRESS(ROW(AS311),COLUMN(AS311)-1,1,1),TRUE))&gt;0,"",
                    IF(COUNTIF(INDIRECT(ADDRESS(ROW(AS311),MATCH(AS$167,$166:$166,0),1,1)&amp;":"&amp;ADDRESS(ROW(AS311),COLUMN(AS311)-1,1,1),TRUE),"OK")&gt;0,"OK","NOK")),
              IF(AS$8&gt;=VLOOKUP($A311,'2.2'!$D:$O,5,FALSE),"OK","NOK")),
         "")</f>
        <v/>
      </c>
      <c r="AT311" s="1269" t="str">
        <f ca="1">IF(intern2!AU147&gt;0,
        IF(AT$166="X",
              IF(COUNTBLANK(INDIRECT(ADDRESS(ROW(AT311),MATCH(AT$167,$166:$166,0),1,1)&amp;":"&amp;ADDRESS(ROW(AT311),COLUMN(AT311)-1,1,1),TRUE))&gt;0,"",
                    IF(COUNTIF(INDIRECT(ADDRESS(ROW(AT311),MATCH(AT$167,$166:$166,0),1,1)&amp;":"&amp;ADDRESS(ROW(AT311),COLUMN(AT311)-1,1,1),TRUE),"OK")&gt;0,"OK","NOK")),
              IF(AT$8&gt;=VLOOKUP($A311,'2.2'!$D:$O,5,FALSE),"OK","NOK")),
         "")</f>
        <v/>
      </c>
      <c r="AU311" s="1156" t="str">
        <f ca="1">IF(intern2!AV147&gt;0,
        IF(AU$166="X",
              IF(COUNTBLANK(INDIRECT(ADDRESS(ROW(AU311),MATCH(AU$167,$166:$166,0),1,1)&amp;":"&amp;ADDRESS(ROW(AU311),COLUMN(AU311)-1,1,1),TRUE))&gt;0,"",
                    IF(COUNTIF(INDIRECT(ADDRESS(ROW(AU311),MATCH(AU$167,$166:$166,0),1,1)&amp;":"&amp;ADDRESS(ROW(AU311),COLUMN(AU311)-1,1,1),TRUE),"OK")&gt;0,"OK","NOK")),
              IF(AU$8&gt;=VLOOKUP($A311,'2.2'!$D:$O,5,FALSE),"OK","NOK")),
         "")</f>
        <v/>
      </c>
      <c r="AV311" s="1156" t="str">
        <f ca="1">IF(intern2!AW147&gt;0,
        IF(AV$166="X",
              IF(COUNTBLANK(INDIRECT(ADDRESS(ROW(AV311),MATCH(AV$167,$166:$166,0),1,1)&amp;":"&amp;ADDRESS(ROW(AV311),COLUMN(AV311)-1,1,1),TRUE))&gt;0,"",
                    IF(COUNTIF(INDIRECT(ADDRESS(ROW(AV311),MATCH(AV$167,$166:$166,0),1,1)&amp;":"&amp;ADDRESS(ROW(AV311),COLUMN(AV311)-1,1,1),TRUE),"OK")&gt;0,"OK","NOK")),
              IF(AV$8&gt;=VLOOKUP($A311,'2.2'!$D:$O,5,FALSE),"OK","NOK")),
         "")</f>
        <v/>
      </c>
      <c r="AW311" s="1156" t="str">
        <f ca="1">IF(intern2!AX147&gt;0,
        IF(AW$166="X",
              IF(COUNTBLANK(INDIRECT(ADDRESS(ROW(AW311),MATCH(AW$167,$166:$166,0),1,1)&amp;":"&amp;ADDRESS(ROW(AW311),COLUMN(AW311)-1,1,1),TRUE))&gt;0,"",
                    IF(COUNTIF(INDIRECT(ADDRESS(ROW(AW311),MATCH(AW$167,$166:$166,0),1,1)&amp;":"&amp;ADDRESS(ROW(AW311),COLUMN(AW311)-1,1,1),TRUE),"OK")&gt;0,"OK","NOK")),
              IF(AW$8&gt;=VLOOKUP($A311,'2.2'!$D:$O,5,FALSE),"OK","NOK")),
         "")</f>
        <v/>
      </c>
      <c r="AX311" s="1156" t="str">
        <f ca="1">IF(intern2!AY147&gt;0,
        IF(AX$166="X",
              IF(COUNTBLANK(INDIRECT(ADDRESS(ROW(AX311),MATCH(AX$167,$166:$166,0),1,1)&amp;":"&amp;ADDRESS(ROW(AX311),COLUMN(AX311)-1,1,1),TRUE))&gt;0,"",
                    IF(COUNTIF(INDIRECT(ADDRESS(ROW(AX311),MATCH(AX$167,$166:$166,0),1,1)&amp;":"&amp;ADDRESS(ROW(AX311),COLUMN(AX311)-1,1,1),TRUE),"OK")&gt;0,"OK","NOK")),
              IF(AX$8&gt;=VLOOKUP($A311,'2.2'!$D:$O,5,FALSE),"OK","NOK")),
         "")</f>
        <v/>
      </c>
      <c r="AY311" s="1156" t="str">
        <f ca="1">IF(intern2!AZ147&gt;0,
        IF(AY$166="X",
              IF(COUNTBLANK(INDIRECT(ADDRESS(ROW(AY311),MATCH(AY$167,$166:$166,0),1,1)&amp;":"&amp;ADDRESS(ROW(AY311),COLUMN(AY311)-1,1,1),TRUE))&gt;0,"",
                    IF(COUNTIF(INDIRECT(ADDRESS(ROW(AY311),MATCH(AY$167,$166:$166,0),1,1)&amp;":"&amp;ADDRESS(ROW(AY311),COLUMN(AY311)-1,1,1),TRUE),"OK")&gt;0,"OK","NOK")),
              IF(AY$8&gt;=VLOOKUP($A311,'2.2'!$D:$O,5,FALSE),"OK","NOK")),
         "")</f>
        <v/>
      </c>
      <c r="AZ311" s="1269" t="str">
        <f ca="1">IF(intern2!BA147&gt;0,
        IF(AZ$166="X",
              IF(COUNTBLANK(INDIRECT(ADDRESS(ROW(AZ311),MATCH(AZ$167,$166:$166,0),1,1)&amp;":"&amp;ADDRESS(ROW(AZ311),COLUMN(AZ311)-1,1,1),TRUE))&gt;0,"",
                    IF(COUNTIF(INDIRECT(ADDRESS(ROW(AZ311),MATCH(AZ$167,$166:$166,0),1,1)&amp;":"&amp;ADDRESS(ROW(AZ311),COLUMN(AZ311)-1,1,1),TRUE),"OK")&gt;0,"OK","NOK")),
              IF(AZ$8&gt;=VLOOKUP($A311,'2.2'!$D:$O,5,FALSE),"OK","NOK")),
         "")</f>
        <v/>
      </c>
      <c r="BA311" s="1156" t="str">
        <f ca="1">IF(intern2!BB147&gt;0,
        IF(BA$166="X",
              IF(COUNTBLANK(INDIRECT(ADDRESS(ROW(BA311),MATCH(BA$167,$166:$166,0),1,1)&amp;":"&amp;ADDRESS(ROW(BA311),COLUMN(BA311)-1,1,1),TRUE))&gt;0,"",
                    IF(COUNTIF(INDIRECT(ADDRESS(ROW(BA311),MATCH(BA$167,$166:$166,0),1,1)&amp;":"&amp;ADDRESS(ROW(BA311),COLUMN(BA311)-1,1,1),TRUE),"OK")&gt;0,"OK","NOK")),
              IF(BA$8&gt;=VLOOKUP($A311,'2.2'!$D:$O,5,FALSE),"OK","NOK")),
         "")</f>
        <v/>
      </c>
      <c r="BB311" s="1156" t="str">
        <f ca="1">IF(intern2!BC147&gt;0,
        IF(BB$166="X",
              IF(COUNTBLANK(INDIRECT(ADDRESS(ROW(BB311),MATCH(BB$167,$166:$166,0),1,1)&amp;":"&amp;ADDRESS(ROW(BB311),COLUMN(BB311)-1,1,1),TRUE))&gt;0,"",
                    IF(COUNTIF(INDIRECT(ADDRESS(ROW(BB311),MATCH(BB$167,$166:$166,0),1,1)&amp;":"&amp;ADDRESS(ROW(BB311),COLUMN(BB311)-1,1,1),TRUE),"OK")&gt;0,"OK","NOK")),
              IF(BB$8&gt;=VLOOKUP($A311,'2.2'!$D:$O,5,FALSE),"OK","NOK")),
         "")</f>
        <v/>
      </c>
      <c r="BC311" s="1156" t="str">
        <f ca="1">IF(intern2!BD147&gt;0,
        IF(BC$166="X",
              IF(COUNTBLANK(INDIRECT(ADDRESS(ROW(BC311),MATCH(BC$167,$166:$166,0),1,1)&amp;":"&amp;ADDRESS(ROW(BC311),COLUMN(BC311)-1,1,1),TRUE))&gt;0,"",
                    IF(COUNTIF(INDIRECT(ADDRESS(ROW(BC311),MATCH(BC$167,$166:$166,0),1,1)&amp;":"&amp;ADDRESS(ROW(BC311),COLUMN(BC311)-1,1,1),TRUE),"OK")&gt;0,"OK","NOK")),
              IF(BC$8&gt;=VLOOKUP($A311,'2.2'!$D:$O,5,FALSE),"OK","NOK")),
         "")</f>
        <v/>
      </c>
      <c r="BD311" s="1156" t="str">
        <f ca="1">IF(intern2!BE147&gt;0,
        IF(BD$166="X",
              IF(COUNTBLANK(INDIRECT(ADDRESS(ROW(BD311),MATCH(BD$167,$166:$166,0),1,1)&amp;":"&amp;ADDRESS(ROW(BD311),COLUMN(BD311)-1,1,1),TRUE))&gt;0,"",
                    IF(COUNTIF(INDIRECT(ADDRESS(ROW(BD311),MATCH(BD$167,$166:$166,0),1,1)&amp;":"&amp;ADDRESS(ROW(BD311),COLUMN(BD311)-1,1,1),TRUE),"OK")&gt;0,"OK","NOK")),
              IF(BD$8&gt;=VLOOKUP($A311,'2.2'!$D:$O,5,FALSE),"OK","NOK")),
         "")</f>
        <v/>
      </c>
      <c r="BE311" s="1156" t="str">
        <f ca="1">IF(intern2!BF147&gt;0,
        IF(BE$166="X",
              IF(COUNTBLANK(INDIRECT(ADDRESS(ROW(BE311),MATCH(BE$167,$166:$166,0),1,1)&amp;":"&amp;ADDRESS(ROW(BE311),COLUMN(BE311)-1,1,1),TRUE))&gt;0,"",
                    IF(COUNTIF(INDIRECT(ADDRESS(ROW(BE311),MATCH(BE$167,$166:$166,0),1,1)&amp;":"&amp;ADDRESS(ROW(BE311),COLUMN(BE311)-1,1,1),TRUE),"OK")&gt;0,"OK","NOK")),
              IF(BE$8&gt;=VLOOKUP($A311,'2.2'!$D:$O,5,FALSE),"OK","NOK")),
         "")</f>
        <v/>
      </c>
      <c r="BF311" s="1170" t="str">
        <f ca="1">IF(intern2!BG147&gt;0,
        IF(BF$166="X",
              IF(COUNTBLANK(INDIRECT(ADDRESS(ROW(BF311),MATCH(BF$167,$166:$166,0),1,1)&amp;":"&amp;ADDRESS(ROW(BF311),COLUMN(BF311)-1,1,1),TRUE))&gt;0,"",
                    IF(COUNTIF(INDIRECT(ADDRESS(ROW(BF311),MATCH(BF$167,$166:$166,0),1,1)&amp;":"&amp;ADDRESS(ROW(BF311),COLUMN(BF311)-1,1,1),TRUE),"OK")&gt;0,"OK","NOK")),
              IF(BF$8&gt;=VLOOKUP($A311,'2.2'!$D:$O,5,FALSE),"OK","NOK")),
         "")</f>
        <v/>
      </c>
      <c r="BG311" s="1269" t="str">
        <f ca="1">IF(intern2!BH147&gt;0,
        IF(BG$166="X",
              IF(COUNTBLANK(INDIRECT(ADDRESS(ROW(BG311),MATCH(BG$167,$166:$166,0),1,1)&amp;":"&amp;ADDRESS(ROW(BG311),COLUMN(BG311)-1,1,1),TRUE))&gt;0,"",
                    IF(COUNTIF(INDIRECT(ADDRESS(ROW(BG311),MATCH(BG$167,$166:$166,0),1,1)&amp;":"&amp;ADDRESS(ROW(BG311),COLUMN(BG311)-1,1,1),TRUE),"OK")&gt;0,"OK","NOK")),
              IF(BG$8&gt;=VLOOKUP($A311,'2.2'!$D:$O,5,FALSE),"OK","NOK")),
         "")</f>
        <v/>
      </c>
      <c r="BH311" s="1176" t="str">
        <f t="shared" ca="1" si="142"/>
        <v>NOK</v>
      </c>
      <c r="BI311" s="1176"/>
    </row>
    <row r="312" spans="1:61" x14ac:dyDescent="0.25">
      <c r="A312" s="716" t="str">
        <f t="shared" ref="A312:B312" si="157">+A152</f>
        <v>KINB</v>
      </c>
      <c r="B312" s="1157" t="str">
        <f t="shared" si="157"/>
        <v>Chirurgia pediatrica di base</v>
      </c>
      <c r="C312" s="1156" t="str">
        <f ca="1">IF(intern2!D148&gt;0,
        IF(C$166="X",
              IF(COUNTBLANK(INDIRECT(ADDRESS(ROW(C312),MATCH(C$167,$166:$166,0),1,1)&amp;":"&amp;ADDRESS(ROW(C312),COLUMN(C312)-1,1,1),TRUE))&gt;0,"",
                    IF(COUNTIF(INDIRECT(ADDRESS(ROW(C312),MATCH(C$167,$166:$166,0),1,1)&amp;":"&amp;ADDRESS(ROW(C312),COLUMN(C312)-1,1,1),TRUE),"OK")&gt;0,"OK","NOK")),
              IF(C$8&gt;=VLOOKUP($A312,'2.2'!$D:$O,5,FALSE),"OK","NOK")),
         "")</f>
        <v/>
      </c>
      <c r="D312" s="1156" t="str">
        <f ca="1">IF(intern2!E148&gt;0,
        IF(D$166="X",
              IF(COUNTBLANK(INDIRECT(ADDRESS(ROW(D312),MATCH(D$167,$166:$166,0),1,1)&amp;":"&amp;ADDRESS(ROW(D312),COLUMN(D312)-1,1,1),TRUE))&gt;0,"",
                    IF(COUNTIF(INDIRECT(ADDRESS(ROW(D312),MATCH(D$167,$166:$166,0),1,1)&amp;":"&amp;ADDRESS(ROW(D312),COLUMN(D312)-1,1,1),TRUE),"OK")&gt;0,"OK","NOK")),
              IF(D$8&gt;=VLOOKUP($A312,'2.2'!$D:$O,5,FALSE),"OK","NOK")),
         "")</f>
        <v/>
      </c>
      <c r="E312" s="1156" t="str">
        <f ca="1">IF(intern2!F148&gt;0,
        IF(E$166="X",
              IF(COUNTBLANK(INDIRECT(ADDRESS(ROW(E312),MATCH(E$167,$166:$166,0),1,1)&amp;":"&amp;ADDRESS(ROW(E312),COLUMN(E312)-1,1,1),TRUE))&gt;0,"",
                    IF(COUNTIF(INDIRECT(ADDRESS(ROW(E312),MATCH(E$167,$166:$166,0),1,1)&amp;":"&amp;ADDRESS(ROW(E312),COLUMN(E312)-1,1,1),TRUE),"OK")&gt;0,"OK","NOK")),
              IF(E$8&gt;=VLOOKUP($A312,'2.2'!$D:$O,5,FALSE),"OK","NOK")),
         "")</f>
        <v/>
      </c>
      <c r="F312" s="1156" t="str">
        <f ca="1">IF(intern2!G148&gt;0,
        IF(F$166="X",
              IF(COUNTBLANK(INDIRECT(ADDRESS(ROW(F312),MATCH(F$167,$166:$166,0),1,1)&amp;":"&amp;ADDRESS(ROW(F312),COLUMN(F312)-1,1,1),TRUE))&gt;0,"",
                    IF(COUNTIF(INDIRECT(ADDRESS(ROW(F312),MATCH(F$167,$166:$166,0),1,1)&amp;":"&amp;ADDRESS(ROW(F312),COLUMN(F312)-1,1,1),TRUE),"OK")&gt;0,"OK","NOK")),
              IF(F$8&gt;=VLOOKUP($A312,'2.2'!$D:$O,5,FALSE),"OK","NOK")),
         "")</f>
        <v/>
      </c>
      <c r="G312" s="1156" t="str">
        <f ca="1">IF(intern2!H148&gt;0,
        IF(G$166="X",
              IF(COUNTBLANK(INDIRECT(ADDRESS(ROW(G312),MATCH(G$167,$166:$166,0),1,1)&amp;":"&amp;ADDRESS(ROW(G312),COLUMN(G312)-1,1,1),TRUE))&gt;0,"",
                    IF(COUNTIF(INDIRECT(ADDRESS(ROW(G312),MATCH(G$167,$166:$166,0),1,1)&amp;":"&amp;ADDRESS(ROW(G312),COLUMN(G312)-1,1,1),TRUE),"OK")&gt;0,"OK","NOK")),
              IF(G$8&gt;=VLOOKUP($A312,'2.2'!$D:$O,5,FALSE),"OK","NOK")),
         "")</f>
        <v/>
      </c>
      <c r="H312" s="1156" t="str">
        <f ca="1">IF(intern2!I148&gt;0,
        IF(H$166="X",
              IF(COUNTBLANK(INDIRECT(ADDRESS(ROW(H312),MATCH(H$167,$166:$166,0),1,1)&amp;":"&amp;ADDRESS(ROW(H312),COLUMN(H312)-1,1,1),TRUE))&gt;0,"",
                    IF(COUNTIF(INDIRECT(ADDRESS(ROW(H312),MATCH(H$167,$166:$166,0),1,1)&amp;":"&amp;ADDRESS(ROW(H312),COLUMN(H312)-1,1,1),TRUE),"OK")&gt;0,"OK","NOK")),
              IF(H$8&gt;=VLOOKUP($A312,'2.2'!$D:$O,5,FALSE),"OK","NOK")),
         "")</f>
        <v/>
      </c>
      <c r="I312" s="1269" t="str">
        <f ca="1">IF(intern2!J148&gt;0,
        IF(I$166="X",
              IF(COUNTBLANK(INDIRECT(ADDRESS(ROW(I312),MATCH(I$167,$166:$166,0),1,1)&amp;":"&amp;ADDRESS(ROW(I312),COLUMN(I312)-1,1,1),TRUE))&gt;0,"",
                    IF(COUNTIF(INDIRECT(ADDRESS(ROW(I312),MATCH(I$167,$166:$166,0),1,1)&amp;":"&amp;ADDRESS(ROW(I312),COLUMN(I312)-1,1,1),TRUE),"OK")&gt;0,"OK","NOK")),
              IF(I$8&gt;=VLOOKUP($A312,'2.2'!$D:$O,5,FALSE),"OK","NOK")),
         "")</f>
        <v/>
      </c>
      <c r="J312" s="1159" t="str">
        <f ca="1">IF(intern2!K148&gt;0,
        IF(J$166="X",
              IF(COUNTBLANK(INDIRECT(ADDRESS(ROW(J312),MATCH(J$167,$166:$166,0),1,1)&amp;":"&amp;ADDRESS(ROW(J312),COLUMN(J312)-1,1,1),TRUE))&gt;0,"",
                    IF(COUNTIF(INDIRECT(ADDRESS(ROW(J312),MATCH(J$167,$166:$166,0),1,1)&amp;":"&amp;ADDRESS(ROW(J312),COLUMN(J312)-1,1,1),TRUE),"OK")&gt;0,"OK","NOK")),
              IF(J$8&gt;=VLOOKUP($A312,'2.2'!$D:$O,5,FALSE),"OK","NOK")),
         "")</f>
        <v/>
      </c>
      <c r="K312" s="1156" t="str">
        <f ca="1">IF(intern2!L148&gt;0,
        IF(K$166="X",
              IF(COUNTBLANK(INDIRECT(ADDRESS(ROW(K312),MATCH(K$167,$166:$166,0),1,1)&amp;":"&amp;ADDRESS(ROW(K312),COLUMN(K312)-1,1,1),TRUE))&gt;0,"",
                    IF(COUNTIF(INDIRECT(ADDRESS(ROW(K312),MATCH(K$167,$166:$166,0),1,1)&amp;":"&amp;ADDRESS(ROW(K312),COLUMN(K312)-1,1,1),TRUE),"OK")&gt;0,"OK","NOK")),
              IF(K$8&gt;=VLOOKUP($A312,'2.2'!$D:$O,5,FALSE),"OK","NOK")),
         "")</f>
        <v/>
      </c>
      <c r="L312" s="1156" t="str">
        <f ca="1">IF(intern2!M148&gt;0,
        IF(L$166="X",
              IF(COUNTBLANK(INDIRECT(ADDRESS(ROW(L312),MATCH(L$167,$166:$166,0),1,1)&amp;":"&amp;ADDRESS(ROW(L312),COLUMN(L312)-1,1,1),TRUE))&gt;0,"",
                    IF(COUNTIF(INDIRECT(ADDRESS(ROW(L312),MATCH(L$167,$166:$166,0),1,1)&amp;":"&amp;ADDRESS(ROW(L312),COLUMN(L312)-1,1,1),TRUE),"OK")&gt;0,"OK","NOK")),
              IF(L$8&gt;=VLOOKUP($A312,'2.2'!$D:$O,5,FALSE),"OK","NOK")),
         "")</f>
        <v/>
      </c>
      <c r="M312" s="1156" t="str">
        <f ca="1">IF(intern2!N148&gt;0,
        IF(M$166="X",
              IF(COUNTBLANK(INDIRECT(ADDRESS(ROW(M312),MATCH(M$167,$166:$166,0),1,1)&amp;":"&amp;ADDRESS(ROW(M312),COLUMN(M312)-1,1,1),TRUE))&gt;0,"",
                    IF(COUNTIF(INDIRECT(ADDRESS(ROW(M312),MATCH(M$167,$166:$166,0),1,1)&amp;":"&amp;ADDRESS(ROW(M312),COLUMN(M312)-1,1,1),TRUE),"OK")&gt;0,"OK","NOK")),
              IF(M$8&gt;=VLOOKUP($A312,'2.2'!$D:$O,5,FALSE),"OK","NOK")),
         "")</f>
        <v/>
      </c>
      <c r="N312" s="1156" t="str">
        <f ca="1">IF(intern2!O148&gt;0,
        IF(N$166="X",
              IF(COUNTBLANK(INDIRECT(ADDRESS(ROW(N312),MATCH(N$167,$166:$166,0),1,1)&amp;":"&amp;ADDRESS(ROW(N312),COLUMN(N312)-1,1,1),TRUE))&gt;0,"",
                    IF(COUNTIF(INDIRECT(ADDRESS(ROW(N312),MATCH(N$167,$166:$166,0),1,1)&amp;":"&amp;ADDRESS(ROW(N312),COLUMN(N312)-1,1,1),TRUE),"OK")&gt;0,"OK","NOK")),
              IF(N$8&gt;=VLOOKUP($A312,'2.2'!$D:$O,5,FALSE),"OK","NOK")),
         "")</f>
        <v/>
      </c>
      <c r="O312" s="1156" t="str">
        <f ca="1">IF(intern2!P148&gt;0,
        IF(O$166="X",
              IF(COUNTBLANK(INDIRECT(ADDRESS(ROW(O312),MATCH(O$167,$166:$166,0),1,1)&amp;":"&amp;ADDRESS(ROW(O312),COLUMN(O312)-1,1,1),TRUE))&gt;0,"",
                    IF(COUNTIF(INDIRECT(ADDRESS(ROW(O312),MATCH(O$167,$166:$166,0),1,1)&amp;":"&amp;ADDRESS(ROW(O312),COLUMN(O312)-1,1,1),TRUE),"OK")&gt;0,"OK","NOK")),
              IF(O$8&gt;=VLOOKUP($A312,'2.2'!$D:$O,5,FALSE),"OK","NOK")),
         "")</f>
        <v/>
      </c>
      <c r="P312" s="1156" t="str">
        <f ca="1">IF(intern2!Q148&gt;0,
        IF(P$166="X",
              IF(COUNTBLANK(INDIRECT(ADDRESS(ROW(P312),MATCH(P$167,$166:$166,0),1,1)&amp;":"&amp;ADDRESS(ROW(P312),COLUMN(P312)-1,1,1),TRUE))&gt;0,"",
                    IF(COUNTIF(INDIRECT(ADDRESS(ROW(P312),MATCH(P$167,$166:$166,0),1,1)&amp;":"&amp;ADDRESS(ROW(P312),COLUMN(P312)-1,1,1),TRUE),"OK")&gt;0,"OK","NOK")),
              IF(P$8&gt;=VLOOKUP($A312,'2.2'!$D:$O,5,FALSE),"OK","NOK")),
         "")</f>
        <v/>
      </c>
      <c r="Q312" s="1156" t="str">
        <f ca="1">IF(intern2!R148&gt;0,
        IF(Q$166="X",
              IF(COUNTBLANK(INDIRECT(ADDRESS(ROW(Q312),MATCH(Q$167,$166:$166,0),1,1)&amp;":"&amp;ADDRESS(ROW(Q312),COLUMN(Q312)-1,1,1),TRUE))&gt;0,"",
                    IF(COUNTIF(INDIRECT(ADDRESS(ROW(Q312),MATCH(Q$167,$166:$166,0),1,1)&amp;":"&amp;ADDRESS(ROW(Q312),COLUMN(Q312)-1,1,1),TRUE),"OK")&gt;0,"OK","NOK")),
              IF(Q$8&gt;=VLOOKUP($A312,'2.2'!$D:$O,5,FALSE),"OK","NOK")),
         "")</f>
        <v/>
      </c>
      <c r="R312" s="1159" t="str">
        <f ca="1">IF(intern2!S148&gt;0,
        IF(R$166="X",
              IF(COUNTBLANK(INDIRECT(ADDRESS(ROW(R312),MATCH(R$167,$166:$166,0),1,1)&amp;":"&amp;ADDRESS(ROW(R312),COLUMN(R312)-1,1,1),TRUE))&gt;0,"",
                    IF(COUNTIF(INDIRECT(ADDRESS(ROW(R312),MATCH(R$167,$166:$166,0),1,1)&amp;":"&amp;ADDRESS(ROW(R312),COLUMN(R312)-1,1,1),TRUE),"OK")&gt;0,"OK","NOK")),
              IF(R$8&gt;=VLOOKUP($A312,'2.2'!$D:$O,5,FALSE),"OK","NOK")),
         "")</f>
        <v/>
      </c>
      <c r="S312" s="1159" t="str">
        <f ca="1">IF(intern2!T148&gt;0,
        IF(S$166="X",
              IF(COUNTBLANK(INDIRECT(ADDRESS(ROW(S312),MATCH(S$167,$166:$166,0),1,1)&amp;":"&amp;ADDRESS(ROW(S312),COLUMN(S312)-1,1,1),TRUE))&gt;0,"",
                    IF(COUNTIF(INDIRECT(ADDRESS(ROW(S312),MATCH(S$167,$166:$166,0),1,1)&amp;":"&amp;ADDRESS(ROW(S312),COLUMN(S312)-1,1,1),TRUE),"OK")&gt;0,"OK","NOK")),
              IF(S$8&gt;=VLOOKUP($A312,'2.2'!$D:$O,5,FALSE),"OK","NOK")),
         "")</f>
        <v/>
      </c>
      <c r="T312" s="1156" t="str">
        <f ca="1">IF(intern2!U148&gt;0,
        IF(T$166="X",
              IF(COUNTBLANK(INDIRECT(ADDRESS(ROW(T312),MATCH(T$167,$166:$166,0),1,1)&amp;":"&amp;ADDRESS(ROW(T312),COLUMN(T312)-1,1,1),TRUE))&gt;0,"",
                    IF(COUNTIF(INDIRECT(ADDRESS(ROW(T312),MATCH(T$167,$166:$166,0),1,1)&amp;":"&amp;ADDRESS(ROW(T312),COLUMN(T312)-1,1,1),TRUE),"OK")&gt;0,"OK","NOK")),
              IF(T$8&gt;=VLOOKUP($A312,'2.2'!$D:$O,5,FALSE),"OK","NOK")),
         "")</f>
        <v/>
      </c>
      <c r="U312" s="1156" t="str">
        <f ca="1">IF(intern2!V148&gt;0,
        IF(U$166="X",
              IF(COUNTBLANK(INDIRECT(ADDRESS(ROW(U312),MATCH(U$167,$166:$166,0),1,1)&amp;":"&amp;ADDRESS(ROW(U312),COLUMN(U312)-1,1,1),TRUE))&gt;0,"",
                    IF(COUNTIF(INDIRECT(ADDRESS(ROW(U312),MATCH(U$167,$166:$166,0),1,1)&amp;":"&amp;ADDRESS(ROW(U312),COLUMN(U312)-1,1,1),TRUE),"OK")&gt;0,"OK","NOK")),
              IF(U$8&gt;=VLOOKUP($A312,'2.2'!$D:$O,5,FALSE),"OK","NOK")),
         "")</f>
        <v/>
      </c>
      <c r="V312" s="1156" t="str">
        <f ca="1">IF(intern2!W148&gt;0,
        IF(V$166="X",
              IF(COUNTBLANK(INDIRECT(ADDRESS(ROW(V312),MATCH(V$167,$166:$166,0),1,1)&amp;":"&amp;ADDRESS(ROW(V312),COLUMN(V312)-1,1,1),TRUE))&gt;0,"",
                    IF(COUNTIF(INDIRECT(ADDRESS(ROW(V312),MATCH(V$167,$166:$166,0),1,1)&amp;":"&amp;ADDRESS(ROW(V312),COLUMN(V312)-1,1,1),TRUE),"OK")&gt;0,"OK","NOK")),
              IF(V$8&gt;=VLOOKUP($A312,'2.2'!$D:$O,5,FALSE),"OK","NOK")),
         "")</f>
        <v/>
      </c>
      <c r="W312" s="1156" t="str">
        <f ca="1">IF(intern2!X148&gt;0,
        IF(W$166="X",
              IF(COUNTBLANK(INDIRECT(ADDRESS(ROW(W312),MATCH(W$167,$166:$166,0),1,1)&amp;":"&amp;ADDRESS(ROW(W312),COLUMN(W312)-1,1,1),TRUE))&gt;0,"",
                    IF(COUNTIF(INDIRECT(ADDRESS(ROW(W312),MATCH(W$167,$166:$166,0),1,1)&amp;":"&amp;ADDRESS(ROW(W312),COLUMN(W312)-1,1,1),TRUE),"OK")&gt;0,"OK","NOK")),
              IF(W$8&gt;=VLOOKUP($A312,'2.2'!$D:$O,5,FALSE),"OK","NOK")),
         "")</f>
        <v/>
      </c>
      <c r="X312" s="1156" t="str">
        <f ca="1">IF(intern2!Y148&gt;0,
        IF(X$166="X",
              IF(COUNTBLANK(INDIRECT(ADDRESS(ROW(X312),MATCH(X$167,$166:$166,0),1,1)&amp;":"&amp;ADDRESS(ROW(X312),COLUMN(X312)-1,1,1),TRUE))&gt;0,"",
                    IF(COUNTIF(INDIRECT(ADDRESS(ROW(X312),MATCH(X$167,$166:$166,0),1,1)&amp;":"&amp;ADDRESS(ROW(X312),COLUMN(X312)-1,1,1),TRUE),"OK")&gt;0,"OK","NOK")),
              IF(X$8&gt;=VLOOKUP($A312,'2.2'!$D:$O,5,FALSE),"OK","NOK")),
         "")</f>
        <v/>
      </c>
      <c r="Y312" s="1170" t="str">
        <f ca="1">IF(intern2!Z148&gt;0,
        IF(Y$166="X",
              IF(COUNTBLANK(INDIRECT(ADDRESS(ROW(Y312),MATCH(Y$167,$166:$166,0),1,1)&amp;":"&amp;ADDRESS(ROW(Y312),COLUMN(Y312)-1,1,1),TRUE))&gt;0,"",
                    IF(COUNTIF(INDIRECT(ADDRESS(ROW(Y312),MATCH(Y$167,$166:$166,0),1,1)&amp;":"&amp;ADDRESS(ROW(Y312),COLUMN(Y312)-1,1,1),TRUE),"OK")&gt;0,"OK","NOK")),
              IF(Y$8&gt;=VLOOKUP($A312,'2.2'!$D:$O,5,FALSE),"OK","NOK")),
         "")</f>
        <v/>
      </c>
      <c r="Z312" s="1269" t="str">
        <f ca="1">IF(intern2!AA148&gt;0,
        IF(Z$166="X",
              IF(COUNTBLANK(INDIRECT(ADDRESS(ROW(Z312),MATCH(Z$167,$166:$166,0),1,1)&amp;":"&amp;ADDRESS(ROW(Z312),COLUMN(Z312)-1,1,1),TRUE))&gt;0,"",
                    IF(COUNTIF(INDIRECT(ADDRESS(ROW(Z312),MATCH(Z$167,$166:$166,0),1,1)&amp;":"&amp;ADDRESS(ROW(Z312),COLUMN(Z312)-1,1,1),TRUE),"OK")&gt;0,"OK","NOK")),
              IF(Z$8&gt;=VLOOKUP($A312,'2.2'!$D:$O,5,FALSE),"OK","NOK")),
         "")</f>
        <v/>
      </c>
      <c r="AA312" s="1156" t="str">
        <f ca="1">IF(intern2!AB148&gt;0,
        IF(AA$166="X",
              IF(COUNTBLANK(INDIRECT(ADDRESS(ROW(AA312),MATCH(AA$167,$166:$166,0),1,1)&amp;":"&amp;ADDRESS(ROW(AA312),COLUMN(AA312)-1,1,1),TRUE))&gt;0,"",
                    IF(COUNTIF(INDIRECT(ADDRESS(ROW(AA312),MATCH(AA$167,$166:$166,0),1,1)&amp;":"&amp;ADDRESS(ROW(AA312),COLUMN(AA312)-1,1,1),TRUE),"OK")&gt;0,"OK","NOK")),
              IF(AA$8&gt;=VLOOKUP($A312,'2.2'!$D:$O,5,FALSE),"OK","NOK")),
         "")</f>
        <v/>
      </c>
      <c r="AB312" s="1156" t="str">
        <f ca="1">IF(intern2!AC148&gt;0,
        IF(AB$166="X",
              IF(COUNTBLANK(INDIRECT(ADDRESS(ROW(AB312),MATCH(AB$167,$166:$166,0),1,1)&amp;":"&amp;ADDRESS(ROW(AB312),COLUMN(AB312)-1,1,1),TRUE))&gt;0,"",
                    IF(COUNTIF(INDIRECT(ADDRESS(ROW(AB312),MATCH(AB$167,$166:$166,0),1,1)&amp;":"&amp;ADDRESS(ROW(AB312),COLUMN(AB312)-1,1,1),TRUE),"OK")&gt;0,"OK","NOK")),
              IF(AB$8&gt;=VLOOKUP($A312,'2.2'!$D:$O,5,FALSE),"OK","NOK")),
         "")</f>
        <v/>
      </c>
      <c r="AC312" s="1156" t="str">
        <f ca="1">IF(intern2!AD148&gt;0,
        IF(AC$166="X",
              IF(COUNTBLANK(INDIRECT(ADDRESS(ROW(AC312),MATCH(AC$167,$166:$166,0),1,1)&amp;":"&amp;ADDRESS(ROW(AC312),COLUMN(AC312)-1,1,1),TRUE))&gt;0,"",
                    IF(COUNTIF(INDIRECT(ADDRESS(ROW(AC312),MATCH(AC$167,$166:$166,0),1,1)&amp;":"&amp;ADDRESS(ROW(AC312),COLUMN(AC312)-1,1,1),TRUE),"OK")&gt;0,"OK","NOK")),
              IF(AC$8&gt;=VLOOKUP($A312,'2.2'!$D:$O,5,FALSE),"OK","NOK")),
         "")</f>
        <v/>
      </c>
      <c r="AD312" s="1156" t="str">
        <f ca="1">IF(intern2!AE148&gt;0,
        IF(AD$166="X",
              IF(COUNTBLANK(INDIRECT(ADDRESS(ROW(AD312),MATCH(AD$167,$166:$166,0),1,1)&amp;":"&amp;ADDRESS(ROW(AD312),COLUMN(AD312)-1,1,1),TRUE))&gt;0,"",
                    IF(COUNTIF(INDIRECT(ADDRESS(ROW(AD312),MATCH(AD$167,$166:$166,0),1,1)&amp;":"&amp;ADDRESS(ROW(AD312),COLUMN(AD312)-1,1,1),TRUE),"OK")&gt;0,"OK","NOK")),
              IF(AD$8&gt;=VLOOKUP($A312,'2.2'!$D:$O,5,FALSE),"OK","NOK")),
         "")</f>
        <v/>
      </c>
      <c r="AE312" s="1160" t="str">
        <f ca="1">IF(intern2!AF148&gt;0,
        IF(AE$166="X",
              IF(COUNTBLANK(INDIRECT(ADDRESS(ROW(AE312),MATCH(AE$167,$166:$166,0),1,1)&amp;":"&amp;ADDRESS(ROW(AE312),COLUMN(AE312)-1,1,1),TRUE))&gt;0,"",
                    IF(COUNTIF(INDIRECT(ADDRESS(ROW(AE312),MATCH(AE$167,$166:$166,0),1,1)&amp;":"&amp;ADDRESS(ROW(AE312),COLUMN(AE312)-1,1,1),TRUE),"OK")&gt;0,"OK","NOK")),
              IF(AE$8&gt;=VLOOKUP($A312,'2.2'!$D:$O,5,FALSE),"OK","NOK")),
         "")</f>
        <v/>
      </c>
      <c r="AF312" s="1269" t="str">
        <f ca="1">IF(intern2!AG148&gt;0,
        IF(AF$166="X",
              IF(COUNTBLANK(INDIRECT(ADDRESS(ROW(AF312),MATCH(AF$167,$166:$166,0),1,1)&amp;":"&amp;ADDRESS(ROW(AF312),COLUMN(AF312)-1,1,1),TRUE))&gt;0,"",
                    IF(COUNTIF(INDIRECT(ADDRESS(ROW(AF312),MATCH(AF$167,$166:$166,0),1,1)&amp;":"&amp;ADDRESS(ROW(AF312),COLUMN(AF312)-1,1,1),TRUE),"OK")&gt;0,"OK","NOK")),
              IF(AF$8&gt;=VLOOKUP($A312,'2.2'!$D:$O,5,FALSE),"OK","NOK")),
         "")</f>
        <v/>
      </c>
      <c r="AG312" s="1160" t="str">
        <f ca="1">IF(intern2!AH148&gt;0,
        IF(AG$166="X",
              IF(COUNTBLANK(INDIRECT(ADDRESS(ROW(AG312),MATCH(AG$167,$166:$166,0),1,1)&amp;":"&amp;ADDRESS(ROW(AG312),COLUMN(AG312)-1,1,1),TRUE))&gt;0,"",
                    IF(COUNTIF(INDIRECT(ADDRESS(ROW(AG312),MATCH(AG$167,$166:$166,0),1,1)&amp;":"&amp;ADDRESS(ROW(AG312),COLUMN(AG312)-1,1,1),TRUE),"OK")&gt;0,"OK","NOK")),
              IF(AG$8&gt;=VLOOKUP($A312,'2.2'!$D:$O,5,FALSE),"OK","NOK")),
         "")</f>
        <v/>
      </c>
      <c r="AH312" s="1160" t="str">
        <f ca="1">IF(intern2!AI148&gt;0,
        IF(AH$166="X",
              IF(COUNTBLANK(INDIRECT(ADDRESS(ROW(AH312),MATCH(AH$167,$166:$166,0),1,1)&amp;":"&amp;ADDRESS(ROW(AH312),COLUMN(AH312)-1,1,1),TRUE))&gt;0,"",
                    IF(COUNTIF(INDIRECT(ADDRESS(ROW(AH312),MATCH(AH$167,$166:$166,0),1,1)&amp;":"&amp;ADDRESS(ROW(AH312),COLUMN(AH312)-1,1,1),TRUE),"OK")&gt;0,"OK","NOK")),
              IF(AH$8&gt;=VLOOKUP($A312,'2.2'!$D:$O,5,FALSE),"OK","NOK")),
         "")</f>
        <v/>
      </c>
      <c r="AI312" s="1156" t="str">
        <f ca="1">IF(intern2!AJ148&gt;0,
        IF(AI$166="X",
              IF(COUNTBLANK(INDIRECT(ADDRESS(ROW(AI312),MATCH(AI$167,$166:$166,0),1,1)&amp;":"&amp;ADDRESS(ROW(AI312),COLUMN(AI312)-1,1,1),TRUE))&gt;0,"",
                    IF(COUNTIF(INDIRECT(ADDRESS(ROW(AI312),MATCH(AI$167,$166:$166,0),1,1)&amp;":"&amp;ADDRESS(ROW(AI312),COLUMN(AI312)-1,1,1),TRUE),"OK")&gt;0,"OK","NOK")),
              IF(AI$8&gt;=VLOOKUP($A312,'2.2'!$D:$O,5,FALSE),"OK","NOK")),
         "")</f>
        <v/>
      </c>
      <c r="AJ312" s="1156" t="str">
        <f ca="1">IF(intern2!AK148&gt;0,
        IF(AJ$166="X",
              IF(COUNTBLANK(INDIRECT(ADDRESS(ROW(AJ312),MATCH(AJ$167,$166:$166,0),1,1)&amp;":"&amp;ADDRESS(ROW(AJ312),COLUMN(AJ312)-1,1,1),TRUE))&gt;0,"",
                    IF(COUNTIF(INDIRECT(ADDRESS(ROW(AJ312),MATCH(AJ$167,$166:$166,0),1,1)&amp;":"&amp;ADDRESS(ROW(AJ312),COLUMN(AJ312)-1,1,1),TRUE),"OK")&gt;0,"OK","NOK")),
              IF(AJ$8&gt;=VLOOKUP($A312,'2.2'!$D:$O,5,FALSE),"OK","NOK")),
         "")</f>
        <v/>
      </c>
      <c r="AK312" s="1156" t="str">
        <f ca="1">IF(intern2!AL148&gt;0,
        IF(AK$166="X",
              IF(COUNTBLANK(INDIRECT(ADDRESS(ROW(AK312),MATCH(AK$167,$166:$166,0),1,1)&amp;":"&amp;ADDRESS(ROW(AK312),COLUMN(AK312)-1,1,1),TRUE))&gt;0,"",
                    IF(COUNTIF(INDIRECT(ADDRESS(ROW(AK312),MATCH(AK$167,$166:$166,0),1,1)&amp;":"&amp;ADDRESS(ROW(AK312),COLUMN(AK312)-1,1,1),TRUE),"OK")&gt;0,"OK","NOK")),
              IF(AK$8&gt;=VLOOKUP($A312,'2.2'!$D:$O,5,FALSE),"OK","NOK")),
         "")</f>
        <v/>
      </c>
      <c r="AL312" s="1156" t="str">
        <f ca="1">IF(intern2!AM148&gt;0,
        IF(AL$166="X",
              IF(COUNTBLANK(INDIRECT(ADDRESS(ROW(AL312),MATCH(AL$167,$166:$166,0),1,1)&amp;":"&amp;ADDRESS(ROW(AL312),COLUMN(AL312)-1,1,1),TRUE))&gt;0,"",
                    IF(COUNTIF(INDIRECT(ADDRESS(ROW(AL312),MATCH(AL$167,$166:$166,0),1,1)&amp;":"&amp;ADDRESS(ROW(AL312),COLUMN(AL312)-1,1,1),TRUE),"OK")&gt;0,"OK","NOK")),
              IF(AL$8&gt;=VLOOKUP($A312,'2.2'!$D:$O,5,FALSE),"OK","NOK")),
         "")</f>
        <v/>
      </c>
      <c r="AM312" s="1269" t="str">
        <f ca="1">IF(intern2!AN148&gt;0,
        IF(AM$166="X",
              IF(COUNTBLANK(INDIRECT(ADDRESS(ROW(AM312),MATCH(AM$167,$166:$166,0),1,1)&amp;":"&amp;ADDRESS(ROW(AM312),COLUMN(AM312)-1,1,1),TRUE))&gt;0,"",
                    IF(COUNTIF(INDIRECT(ADDRESS(ROW(AM312),MATCH(AM$167,$166:$166,0),1,1)&amp;":"&amp;ADDRESS(ROW(AM312),COLUMN(AM312)-1,1,1),TRUE),"OK")&gt;0,"OK","NOK")),
              IF(AM$8&gt;=VLOOKUP($A312,'2.2'!$D:$O,5,FALSE),"OK","NOK")),
         "")</f>
        <v/>
      </c>
      <c r="AN312" s="1170" t="str">
        <f ca="1">IF(intern2!AO148&gt;0,
        IF(AN$166="X",
              IF(COUNTBLANK(INDIRECT(ADDRESS(ROW(AN312),MATCH(AN$167,$166:$166,0),1,1)&amp;":"&amp;ADDRESS(ROW(AN312),COLUMN(AN312)-1,1,1),TRUE))&gt;0,"",
                    IF(COUNTIF(INDIRECT(ADDRESS(ROW(AN312),MATCH(AN$167,$166:$166,0),1,1)&amp;":"&amp;ADDRESS(ROW(AN312),COLUMN(AN312)-1,1,1),TRUE),"OK")&gt;0,"OK","NOK")),
              IF(AN$8&gt;=VLOOKUP($A312,'2.2'!$D:$O,5,FALSE),"OK","NOK")),
         "")</f>
        <v/>
      </c>
      <c r="AO312" s="1156" t="str">
        <f ca="1">IF(intern2!AP148&gt;0,
        IF(AO$166="X",
              IF(COUNTBLANK(INDIRECT(ADDRESS(ROW(AO312),MATCH(AO$167,$166:$166,0),1,1)&amp;":"&amp;ADDRESS(ROW(AO312),COLUMN(AO312)-1,1,1),TRUE))&gt;0,"",
                    IF(COUNTIF(INDIRECT(ADDRESS(ROW(AO312),MATCH(AO$167,$166:$166,0),1,1)&amp;":"&amp;ADDRESS(ROW(AO312),COLUMN(AO312)-1,1,1),TRUE),"OK")&gt;0,"OK","NOK")),
              IF(AO$8&gt;=VLOOKUP($A312,'2.2'!$D:$O,5,FALSE),"OK","NOK")),
         "")</f>
        <v/>
      </c>
      <c r="AP312" s="1156" t="str">
        <f ca="1">IF(intern2!AQ148&gt;0,
        IF(AP$166="X",
              IF(COUNTBLANK(INDIRECT(ADDRESS(ROW(AP312),MATCH(AP$167,$166:$166,0),1,1)&amp;":"&amp;ADDRESS(ROW(AP312),COLUMN(AP312)-1,1,1),TRUE))&gt;0,"",
                    IF(COUNTIF(INDIRECT(ADDRESS(ROW(AP312),MATCH(AP$167,$166:$166,0),1,1)&amp;":"&amp;ADDRESS(ROW(AP312),COLUMN(AP312)-1,1,1),TRUE),"OK")&gt;0,"OK","NOK")),
              IF(AP$8&gt;=VLOOKUP($A312,'2.2'!$D:$O,5,FALSE),"OK","NOK")),
         "")</f>
        <v/>
      </c>
      <c r="AQ312" s="1269" t="str">
        <f ca="1">IF(intern2!AR148&gt;0,
        IF(AQ$166="X",
              IF(COUNTBLANK(INDIRECT(ADDRESS(ROW(AQ312),MATCH(AQ$167,$166:$166,0),1,1)&amp;":"&amp;ADDRESS(ROW(AQ312),COLUMN(AQ312)-1,1,1),TRUE))&gt;0,"",
                    IF(COUNTIF(INDIRECT(ADDRESS(ROW(AQ312),MATCH(AQ$167,$166:$166,0),1,1)&amp;":"&amp;ADDRESS(ROW(AQ312),COLUMN(AQ312)-1,1,1),TRUE),"OK")&gt;0,"OK","NOK")),
              IF(AQ$8&gt;=VLOOKUP($A312,'2.2'!$D:$O,5,FALSE),"OK","NOK")),
         "")</f>
        <v/>
      </c>
      <c r="AR312" s="1156" t="str">
        <f ca="1">IF(intern2!AS148&gt;0,
        IF(AR$166="X",
              IF(COUNTBLANK(INDIRECT(ADDRESS(ROW(AR312),MATCH(AR$167,$166:$166,0),1,1)&amp;":"&amp;ADDRESS(ROW(AR312),COLUMN(AR312)-1,1,1),TRUE))&gt;0,"",
                    IF(COUNTIF(INDIRECT(ADDRESS(ROW(AR312),MATCH(AR$167,$166:$166,0),1,1)&amp;":"&amp;ADDRESS(ROW(AR312),COLUMN(AR312)-1,1,1),TRUE),"OK")&gt;0,"OK","NOK")),
              IF(AR$8&gt;=VLOOKUP($A312,'2.2'!$D:$O,5,FALSE),"OK","NOK")),
         "")</f>
        <v/>
      </c>
      <c r="AS312" s="1156" t="str">
        <f ca="1">IF(intern2!AT148&gt;0,
        IF(AS$166="X",
              IF(COUNTBLANK(INDIRECT(ADDRESS(ROW(AS312),MATCH(AS$167,$166:$166,0),1,1)&amp;":"&amp;ADDRESS(ROW(AS312),COLUMN(AS312)-1,1,1),TRUE))&gt;0,"",
                    IF(COUNTIF(INDIRECT(ADDRESS(ROW(AS312),MATCH(AS$167,$166:$166,0),1,1)&amp;":"&amp;ADDRESS(ROW(AS312),COLUMN(AS312)-1,1,1),TRUE),"OK")&gt;0,"OK","NOK")),
              IF(AS$8&gt;=VLOOKUP($A312,'2.2'!$D:$O,5,FALSE),"OK","NOK")),
         "")</f>
        <v/>
      </c>
      <c r="AT312" s="1269" t="str">
        <f ca="1">IF(intern2!AU148&gt;0,
        IF(AT$166="X",
              IF(COUNTBLANK(INDIRECT(ADDRESS(ROW(AT312),MATCH(AT$167,$166:$166,0),1,1)&amp;":"&amp;ADDRESS(ROW(AT312),COLUMN(AT312)-1,1,1),TRUE))&gt;0,"",
                    IF(COUNTIF(INDIRECT(ADDRESS(ROW(AT312),MATCH(AT$167,$166:$166,0),1,1)&amp;":"&amp;ADDRESS(ROW(AT312),COLUMN(AT312)-1,1,1),TRUE),"OK")&gt;0,"OK","NOK")),
              IF(AT$8&gt;=VLOOKUP($A312,'2.2'!$D:$O,5,FALSE),"OK","NOK")),
         "")</f>
        <v/>
      </c>
      <c r="AU312" s="1156" t="str">
        <f ca="1">IF(intern2!AV148&gt;0,
        IF(AU$166="X",
              IF(COUNTBLANK(INDIRECT(ADDRESS(ROW(AU312),MATCH(AU$167,$166:$166,0),1,1)&amp;":"&amp;ADDRESS(ROW(AU312),COLUMN(AU312)-1,1,1),TRUE))&gt;0,"",
                    IF(COUNTIF(INDIRECT(ADDRESS(ROW(AU312),MATCH(AU$167,$166:$166,0),1,1)&amp;":"&amp;ADDRESS(ROW(AU312),COLUMN(AU312)-1,1,1),TRUE),"OK")&gt;0,"OK","NOK")),
              IF(AU$8&gt;=VLOOKUP($A312,'2.2'!$D:$O,5,FALSE),"OK","NOK")),
         "")</f>
        <v/>
      </c>
      <c r="AV312" s="1156" t="str">
        <f ca="1">IF(intern2!AW148&gt;0,
        IF(AV$166="X",
              IF(COUNTBLANK(INDIRECT(ADDRESS(ROW(AV312),MATCH(AV$167,$166:$166,0),1,1)&amp;":"&amp;ADDRESS(ROW(AV312),COLUMN(AV312)-1,1,1),TRUE))&gt;0,"",
                    IF(COUNTIF(INDIRECT(ADDRESS(ROW(AV312),MATCH(AV$167,$166:$166,0),1,1)&amp;":"&amp;ADDRESS(ROW(AV312),COLUMN(AV312)-1,1,1),TRUE),"OK")&gt;0,"OK","NOK")),
              IF(AV$8&gt;=VLOOKUP($A312,'2.2'!$D:$O,5,FALSE),"OK","NOK")),
         "")</f>
        <v/>
      </c>
      <c r="AW312" s="1156" t="str">
        <f ca="1">IF(intern2!AX148&gt;0,
        IF(AW$166="X",
              IF(COUNTBLANK(INDIRECT(ADDRESS(ROW(AW312),MATCH(AW$167,$166:$166,0),1,1)&amp;":"&amp;ADDRESS(ROW(AW312),COLUMN(AW312)-1,1,1),TRUE))&gt;0,"",
                    IF(COUNTIF(INDIRECT(ADDRESS(ROW(AW312),MATCH(AW$167,$166:$166,0),1,1)&amp;":"&amp;ADDRESS(ROW(AW312),COLUMN(AW312)-1,1,1),TRUE),"OK")&gt;0,"OK","NOK")),
              IF(AW$8&gt;=VLOOKUP($A312,'2.2'!$D:$O,5,FALSE),"OK","NOK")),
         "")</f>
        <v/>
      </c>
      <c r="AX312" s="1156" t="str">
        <f ca="1">IF(intern2!AY148&gt;0,
        IF(AX$166="X",
              IF(COUNTBLANK(INDIRECT(ADDRESS(ROW(AX312),MATCH(AX$167,$166:$166,0),1,1)&amp;":"&amp;ADDRESS(ROW(AX312),COLUMN(AX312)-1,1,1),TRUE))&gt;0,"",
                    IF(COUNTIF(INDIRECT(ADDRESS(ROW(AX312),MATCH(AX$167,$166:$166,0),1,1)&amp;":"&amp;ADDRESS(ROW(AX312),COLUMN(AX312)-1,1,1),TRUE),"OK")&gt;0,"OK","NOK")),
              IF(AX$8&gt;=VLOOKUP($A312,'2.2'!$D:$O,5,FALSE),"OK","NOK")),
         "")</f>
        <v/>
      </c>
      <c r="AY312" s="1156" t="str">
        <f ca="1">IF(intern2!AZ148&gt;0,
        IF(AY$166="X",
              IF(COUNTBLANK(INDIRECT(ADDRESS(ROW(AY312),MATCH(AY$167,$166:$166,0),1,1)&amp;":"&amp;ADDRESS(ROW(AY312),COLUMN(AY312)-1,1,1),TRUE))&gt;0,"",
                    IF(COUNTIF(INDIRECT(ADDRESS(ROW(AY312),MATCH(AY$167,$166:$166,0),1,1)&amp;":"&amp;ADDRESS(ROW(AY312),COLUMN(AY312)-1,1,1),TRUE),"OK")&gt;0,"OK","NOK")),
              IF(AY$8&gt;=VLOOKUP($A312,'2.2'!$D:$O,5,FALSE),"OK","NOK")),
         "")</f>
        <v/>
      </c>
      <c r="AZ312" s="1269" t="str">
        <f ca="1">IF(intern2!BA148&gt;0,
        IF(AZ$166="X",
              IF(COUNTBLANK(INDIRECT(ADDRESS(ROW(AZ312),MATCH(AZ$167,$166:$166,0),1,1)&amp;":"&amp;ADDRESS(ROW(AZ312),COLUMN(AZ312)-1,1,1),TRUE))&gt;0,"",
                    IF(COUNTIF(INDIRECT(ADDRESS(ROW(AZ312),MATCH(AZ$167,$166:$166,0),1,1)&amp;":"&amp;ADDRESS(ROW(AZ312),COLUMN(AZ312)-1,1,1),TRUE),"OK")&gt;0,"OK","NOK")),
              IF(AZ$8&gt;=VLOOKUP($A312,'2.2'!$D:$O,5,FALSE),"OK","NOK")),
         "")</f>
        <v/>
      </c>
      <c r="BA312" s="1156" t="str">
        <f ca="1">IF(intern2!BB148&gt;0,
        IF(BA$166="X",
              IF(COUNTBLANK(INDIRECT(ADDRESS(ROW(BA312),MATCH(BA$167,$166:$166,0),1,1)&amp;":"&amp;ADDRESS(ROW(BA312),COLUMN(BA312)-1,1,1),TRUE))&gt;0,"",
                    IF(COUNTIF(INDIRECT(ADDRESS(ROW(BA312),MATCH(BA$167,$166:$166,0),1,1)&amp;":"&amp;ADDRESS(ROW(BA312),COLUMN(BA312)-1,1,1),TRUE),"OK")&gt;0,"OK","NOK")),
              IF(BA$8&gt;=VLOOKUP($A312,'2.2'!$D:$O,5,FALSE),"OK","NOK")),
         "")</f>
        <v/>
      </c>
      <c r="BB312" s="1156" t="str">
        <f ca="1">IF(intern2!BC148&gt;0,
        IF(BB$166="X",
              IF(COUNTBLANK(INDIRECT(ADDRESS(ROW(BB312),MATCH(BB$167,$166:$166,0),1,1)&amp;":"&amp;ADDRESS(ROW(BB312),COLUMN(BB312)-1,1,1),TRUE))&gt;0,"",
                    IF(COUNTIF(INDIRECT(ADDRESS(ROW(BB312),MATCH(BB$167,$166:$166,0),1,1)&amp;":"&amp;ADDRESS(ROW(BB312),COLUMN(BB312)-1,1,1),TRUE),"OK")&gt;0,"OK","NOK")),
              IF(BB$8&gt;=VLOOKUP($A312,'2.2'!$D:$O,5,FALSE),"OK","NOK")),
         "")</f>
        <v/>
      </c>
      <c r="BC312" s="1156" t="str">
        <f ca="1">IF(intern2!BD148&gt;0,
        IF(BC$166="X",
              IF(COUNTBLANK(INDIRECT(ADDRESS(ROW(BC312),MATCH(BC$167,$166:$166,0),1,1)&amp;":"&amp;ADDRESS(ROW(BC312),COLUMN(BC312)-1,1,1),TRUE))&gt;0,"",
                    IF(COUNTIF(INDIRECT(ADDRESS(ROW(BC312),MATCH(BC$167,$166:$166,0),1,1)&amp;":"&amp;ADDRESS(ROW(BC312),COLUMN(BC312)-1,1,1),TRUE),"OK")&gt;0,"OK","NOK")),
              IF(BC$8&gt;=VLOOKUP($A312,'2.2'!$D:$O,5,FALSE),"OK","NOK")),
         "")</f>
        <v/>
      </c>
      <c r="BD312" s="1156" t="str">
        <f ca="1">IF(intern2!BE148&gt;0,
        IF(BD$166="X",
              IF(COUNTBLANK(INDIRECT(ADDRESS(ROW(BD312),MATCH(BD$167,$166:$166,0),1,1)&amp;":"&amp;ADDRESS(ROW(BD312),COLUMN(BD312)-1,1,1),TRUE))&gt;0,"",
                    IF(COUNTIF(INDIRECT(ADDRESS(ROW(BD312),MATCH(BD$167,$166:$166,0),1,1)&amp;":"&amp;ADDRESS(ROW(BD312),COLUMN(BD312)-1,1,1),TRUE),"OK")&gt;0,"OK","NOK")),
              IF(BD$8&gt;=VLOOKUP($A312,'2.2'!$D:$O,5,FALSE),"OK","NOK")),
         "")</f>
        <v/>
      </c>
      <c r="BE312" s="1156" t="str">
        <f ca="1">IF(intern2!BF148&gt;0,
        IF(BE$166="X",
              IF(COUNTBLANK(INDIRECT(ADDRESS(ROW(BE312),MATCH(BE$167,$166:$166,0),1,1)&amp;":"&amp;ADDRESS(ROW(BE312),COLUMN(BE312)-1,1,1),TRUE))&gt;0,"",
                    IF(COUNTIF(INDIRECT(ADDRESS(ROW(BE312),MATCH(BE$167,$166:$166,0),1,1)&amp;":"&amp;ADDRESS(ROW(BE312),COLUMN(BE312)-1,1,1),TRUE),"OK")&gt;0,"OK","NOK")),
              IF(BE$8&gt;=VLOOKUP($A312,'2.2'!$D:$O,5,FALSE),"OK","NOK")),
         "")</f>
        <v/>
      </c>
      <c r="BF312" s="1170" t="str">
        <f ca="1">IF(intern2!BG148&gt;0,
        IF(BF$166="X",
              IF(COUNTBLANK(INDIRECT(ADDRESS(ROW(BF312),MATCH(BF$167,$166:$166,0),1,1)&amp;":"&amp;ADDRESS(ROW(BF312),COLUMN(BF312)-1,1,1),TRUE))&gt;0,"",
                    IF(COUNTIF(INDIRECT(ADDRESS(ROW(BF312),MATCH(BF$167,$166:$166,0),1,1)&amp;":"&amp;ADDRESS(ROW(BF312),COLUMN(BF312)-1,1,1),TRUE),"OK")&gt;0,"OK","NOK")),
              IF(BF$8&gt;=VLOOKUP($A312,'2.2'!$D:$O,5,FALSE),"OK","NOK")),
         "")</f>
        <v/>
      </c>
      <c r="BG312" s="1269" t="str">
        <f ca="1">IF(intern2!BH148&gt;0,
        IF(BG$166="X",
              IF(COUNTBLANK(INDIRECT(ADDRESS(ROW(BG312),MATCH(BG$167,$166:$166,0),1,1)&amp;":"&amp;ADDRESS(ROW(BG312),COLUMN(BG312)-1,1,1),TRUE))&gt;0,"",
                    IF(COUNTIF(INDIRECT(ADDRESS(ROW(BG312),MATCH(BG$167,$166:$166,0),1,1)&amp;":"&amp;ADDRESS(ROW(BG312),COLUMN(BG312)-1,1,1),TRUE),"OK")&gt;0,"OK","NOK")),
              IF(BG$8&gt;=VLOOKUP($A312,'2.2'!$D:$O,5,FALSE),"OK","NOK")),
         "")</f>
        <v/>
      </c>
      <c r="BH312" s="1176" t="str">
        <f t="shared" ca="1" si="142"/>
        <v>OK</v>
      </c>
      <c r="BI312" s="1176"/>
    </row>
    <row r="313" spans="1:61" x14ac:dyDescent="0.25">
      <c r="A313" s="716" t="str">
        <f t="shared" ref="A313:B313" si="158">+A153</f>
        <v>KAA</v>
      </c>
      <c r="B313" s="1157" t="str">
        <f t="shared" si="158"/>
        <v>Anestesia pediatrica "A"</v>
      </c>
      <c r="C313" s="1156" t="str">
        <f ca="1">IF(intern2!D149&gt;0,
        IF(C$166="X",
              IF(COUNTBLANK(INDIRECT(ADDRESS(ROW(C313),MATCH(C$167,$166:$166,0),1,1)&amp;":"&amp;ADDRESS(ROW(C313),COLUMN(C313)-1,1,1),TRUE))&gt;0,"",
                    IF(COUNTIF(INDIRECT(ADDRESS(ROW(C313),MATCH(C$167,$166:$166,0),1,1)&amp;":"&amp;ADDRESS(ROW(C313),COLUMN(C313)-1,1,1),TRUE),"OK")&gt;0,"OK","NOK")),
              IF(C$8&gt;=VLOOKUP($A313,'2.2'!$D:$O,5,FALSE),"OK","NOK")),
         "")</f>
        <v>OK</v>
      </c>
      <c r="D313" s="1156" t="str">
        <f ca="1">IF(intern2!E149&gt;0,
        IF(D$166="X",
              IF(COUNTBLANK(INDIRECT(ADDRESS(ROW(D313),MATCH(D$167,$166:$166,0),1,1)&amp;":"&amp;ADDRESS(ROW(D313),COLUMN(D313)-1,1,1),TRUE))&gt;0,"",
                    IF(COUNTIF(INDIRECT(ADDRESS(ROW(D313),MATCH(D$167,$166:$166,0),1,1)&amp;":"&amp;ADDRESS(ROW(D313),COLUMN(D313)-1,1,1),TRUE),"OK")&gt;0,"OK","NOK")),
              IF(D$8&gt;=VLOOKUP($A313,'2.2'!$D:$O,5,FALSE),"OK","NOK")),
         "")</f>
        <v/>
      </c>
      <c r="E313" s="1156" t="str">
        <f ca="1">IF(intern2!F149&gt;0,
        IF(E$166="X",
              IF(COUNTBLANK(INDIRECT(ADDRESS(ROW(E313),MATCH(E$167,$166:$166,0),1,1)&amp;":"&amp;ADDRESS(ROW(E313),COLUMN(E313)-1,1,1),TRUE))&gt;0,"",
                    IF(COUNTIF(INDIRECT(ADDRESS(ROW(E313),MATCH(E$167,$166:$166,0),1,1)&amp;":"&amp;ADDRESS(ROW(E313),COLUMN(E313)-1,1,1),TRUE),"OK")&gt;0,"OK","NOK")),
              IF(E$8&gt;=VLOOKUP($A313,'2.2'!$D:$O,5,FALSE),"OK","NOK")),
         "")</f>
        <v/>
      </c>
      <c r="F313" s="1156" t="str">
        <f ca="1">IF(intern2!G149&gt;0,
        IF(F$166="X",
              IF(COUNTBLANK(INDIRECT(ADDRESS(ROW(F313),MATCH(F$167,$166:$166,0),1,1)&amp;":"&amp;ADDRESS(ROW(F313),COLUMN(F313)-1,1,1),TRUE))&gt;0,"",
                    IF(COUNTIF(INDIRECT(ADDRESS(ROW(F313),MATCH(F$167,$166:$166,0),1,1)&amp;":"&amp;ADDRESS(ROW(F313),COLUMN(F313)-1,1,1),TRUE),"OK")&gt;0,"OK","NOK")),
              IF(F$8&gt;=VLOOKUP($A313,'2.2'!$D:$O,5,FALSE),"OK","NOK")),
         "")</f>
        <v/>
      </c>
      <c r="G313" s="1156" t="str">
        <f ca="1">IF(intern2!H149&gt;0,
        IF(G$166="X",
              IF(COUNTBLANK(INDIRECT(ADDRESS(ROW(G313),MATCH(G$167,$166:$166,0),1,1)&amp;":"&amp;ADDRESS(ROW(G313),COLUMN(G313)-1,1,1),TRUE))&gt;0,"",
                    IF(COUNTIF(INDIRECT(ADDRESS(ROW(G313),MATCH(G$167,$166:$166,0),1,1)&amp;":"&amp;ADDRESS(ROW(G313),COLUMN(G313)-1,1,1),TRUE),"OK")&gt;0,"OK","NOK")),
              IF(G$8&gt;=VLOOKUP($A313,'2.2'!$D:$O,5,FALSE),"OK","NOK")),
         "")</f>
        <v/>
      </c>
      <c r="H313" s="1156" t="str">
        <f ca="1">IF(intern2!I149&gt;0,
        IF(H$166="X",
              IF(COUNTBLANK(INDIRECT(ADDRESS(ROW(H313),MATCH(H$167,$166:$166,0),1,1)&amp;":"&amp;ADDRESS(ROW(H313),COLUMN(H313)-1,1,1),TRUE))&gt;0,"",
                    IF(COUNTIF(INDIRECT(ADDRESS(ROW(H313),MATCH(H$167,$166:$166,0),1,1)&amp;":"&amp;ADDRESS(ROW(H313),COLUMN(H313)-1,1,1),TRUE),"OK")&gt;0,"OK","NOK")),
              IF(H$8&gt;=VLOOKUP($A313,'2.2'!$D:$O,5,FALSE),"OK","NOK")),
         "")</f>
        <v/>
      </c>
      <c r="I313" s="1269" t="str">
        <f ca="1">IF(intern2!J149&gt;0,
        IF(I$166="X",
              IF(COUNTBLANK(INDIRECT(ADDRESS(ROW(I313),MATCH(I$167,$166:$166,0),1,1)&amp;":"&amp;ADDRESS(ROW(I313),COLUMN(I313)-1,1,1),TRUE))&gt;0,"",
                    IF(COUNTIF(INDIRECT(ADDRESS(ROW(I313),MATCH(I$167,$166:$166,0),1,1)&amp;":"&amp;ADDRESS(ROW(I313),COLUMN(I313)-1,1,1),TRUE),"OK")&gt;0,"OK","NOK")),
              IF(I$8&gt;=VLOOKUP($A313,'2.2'!$D:$O,5,FALSE),"OK","NOK")),
         "")</f>
        <v/>
      </c>
      <c r="J313" s="1159" t="str">
        <f ca="1">IF(intern2!K149&gt;0,
        IF(J$166="X",
              IF(COUNTBLANK(INDIRECT(ADDRESS(ROW(J313),MATCH(J$167,$166:$166,0),1,1)&amp;":"&amp;ADDRESS(ROW(J313),COLUMN(J313)-1,1,1),TRUE))&gt;0,"",
                    IF(COUNTIF(INDIRECT(ADDRESS(ROW(J313),MATCH(J$167,$166:$166,0),1,1)&amp;":"&amp;ADDRESS(ROW(J313),COLUMN(J313)-1,1,1),TRUE),"OK")&gt;0,"OK","NOK")),
              IF(J$8&gt;=VLOOKUP($A313,'2.2'!$D:$O,5,FALSE),"OK","NOK")),
         "")</f>
        <v/>
      </c>
      <c r="K313" s="1156" t="str">
        <f ca="1">IF(intern2!L149&gt;0,
        IF(K$166="X",
              IF(COUNTBLANK(INDIRECT(ADDRESS(ROW(K313),MATCH(K$167,$166:$166,0),1,1)&amp;":"&amp;ADDRESS(ROW(K313),COLUMN(K313)-1,1,1),TRUE))&gt;0,"",
                    IF(COUNTIF(INDIRECT(ADDRESS(ROW(K313),MATCH(K$167,$166:$166,0),1,1)&amp;":"&amp;ADDRESS(ROW(K313),COLUMN(K313)-1,1,1),TRUE),"OK")&gt;0,"OK","NOK")),
              IF(K$8&gt;=VLOOKUP($A313,'2.2'!$D:$O,5,FALSE),"OK","NOK")),
         "")</f>
        <v/>
      </c>
      <c r="L313" s="1156" t="str">
        <f ca="1">IF(intern2!M149&gt;0,
        IF(L$166="X",
              IF(COUNTBLANK(INDIRECT(ADDRESS(ROW(L313),MATCH(L$167,$166:$166,0),1,1)&amp;":"&amp;ADDRESS(ROW(L313),COLUMN(L313)-1,1,1),TRUE))&gt;0,"",
                    IF(COUNTIF(INDIRECT(ADDRESS(ROW(L313),MATCH(L$167,$166:$166,0),1,1)&amp;":"&amp;ADDRESS(ROW(L313),COLUMN(L313)-1,1,1),TRUE),"OK")&gt;0,"OK","NOK")),
              IF(L$8&gt;=VLOOKUP($A313,'2.2'!$D:$O,5,FALSE),"OK","NOK")),
         "")</f>
        <v/>
      </c>
      <c r="M313" s="1156" t="str">
        <f ca="1">IF(intern2!N149&gt;0,
        IF(M$166="X",
              IF(COUNTBLANK(INDIRECT(ADDRESS(ROW(M313),MATCH(M$167,$166:$166,0),1,1)&amp;":"&amp;ADDRESS(ROW(M313),COLUMN(M313)-1,1,1),TRUE))&gt;0,"",
                    IF(COUNTIF(INDIRECT(ADDRESS(ROW(M313),MATCH(M$167,$166:$166,0),1,1)&amp;":"&amp;ADDRESS(ROW(M313),COLUMN(M313)-1,1,1),TRUE),"OK")&gt;0,"OK","NOK")),
              IF(M$8&gt;=VLOOKUP($A313,'2.2'!$D:$O,5,FALSE),"OK","NOK")),
         "")</f>
        <v/>
      </c>
      <c r="N313" s="1156" t="str">
        <f ca="1">IF(intern2!O149&gt;0,
        IF(N$166="X",
              IF(COUNTBLANK(INDIRECT(ADDRESS(ROW(N313),MATCH(N$167,$166:$166,0),1,1)&amp;":"&amp;ADDRESS(ROW(N313),COLUMN(N313)-1,1,1),TRUE))&gt;0,"",
                    IF(COUNTIF(INDIRECT(ADDRESS(ROW(N313),MATCH(N$167,$166:$166,0),1,1)&amp;":"&amp;ADDRESS(ROW(N313),COLUMN(N313)-1,1,1),TRUE),"OK")&gt;0,"OK","NOK")),
              IF(N$8&gt;=VLOOKUP($A313,'2.2'!$D:$O,5,FALSE),"OK","NOK")),
         "")</f>
        <v/>
      </c>
      <c r="O313" s="1156" t="str">
        <f ca="1">IF(intern2!P149&gt;0,
        IF(O$166="X",
              IF(COUNTBLANK(INDIRECT(ADDRESS(ROW(O313),MATCH(O$167,$166:$166,0),1,1)&amp;":"&amp;ADDRESS(ROW(O313),COLUMN(O313)-1,1,1),TRUE))&gt;0,"",
                    IF(COUNTIF(INDIRECT(ADDRESS(ROW(O313),MATCH(O$167,$166:$166,0),1,1)&amp;":"&amp;ADDRESS(ROW(O313),COLUMN(O313)-1,1,1),TRUE),"OK")&gt;0,"OK","NOK")),
              IF(O$8&gt;=VLOOKUP($A313,'2.2'!$D:$O,5,FALSE),"OK","NOK")),
         "")</f>
        <v/>
      </c>
      <c r="P313" s="1156" t="str">
        <f ca="1">IF(intern2!Q149&gt;0,
        IF(P$166="X",
              IF(COUNTBLANK(INDIRECT(ADDRESS(ROW(P313),MATCH(P$167,$166:$166,0),1,1)&amp;":"&amp;ADDRESS(ROW(P313),COLUMN(P313)-1,1,1),TRUE))&gt;0,"",
                    IF(COUNTIF(INDIRECT(ADDRESS(ROW(P313),MATCH(P$167,$166:$166,0),1,1)&amp;":"&amp;ADDRESS(ROW(P313),COLUMN(P313)-1,1,1),TRUE),"OK")&gt;0,"OK","NOK")),
              IF(P$8&gt;=VLOOKUP($A313,'2.2'!$D:$O,5,FALSE),"OK","NOK")),
         "")</f>
        <v/>
      </c>
      <c r="Q313" s="1156" t="str">
        <f ca="1">IF(intern2!R149&gt;0,
        IF(Q$166="X",
              IF(COUNTBLANK(INDIRECT(ADDRESS(ROW(Q313),MATCH(Q$167,$166:$166,0),1,1)&amp;":"&amp;ADDRESS(ROW(Q313),COLUMN(Q313)-1,1,1),TRUE))&gt;0,"",
                    IF(COUNTIF(INDIRECT(ADDRESS(ROW(Q313),MATCH(Q$167,$166:$166,0),1,1)&amp;":"&amp;ADDRESS(ROW(Q313),COLUMN(Q313)-1,1,1),TRUE),"OK")&gt;0,"OK","NOK")),
              IF(Q$8&gt;=VLOOKUP($A313,'2.2'!$D:$O,5,FALSE),"OK","NOK")),
         "")</f>
        <v/>
      </c>
      <c r="R313" s="1159" t="str">
        <f ca="1">IF(intern2!S149&gt;0,
        IF(R$166="X",
              IF(COUNTBLANK(INDIRECT(ADDRESS(ROW(R313),MATCH(R$167,$166:$166,0),1,1)&amp;":"&amp;ADDRESS(ROW(R313),COLUMN(R313)-1,1,1),TRUE))&gt;0,"",
                    IF(COUNTIF(INDIRECT(ADDRESS(ROW(R313),MATCH(R$167,$166:$166,0),1,1)&amp;":"&amp;ADDRESS(ROW(R313),COLUMN(R313)-1,1,1),TRUE),"OK")&gt;0,"OK","NOK")),
              IF(R$8&gt;=VLOOKUP($A313,'2.2'!$D:$O,5,FALSE),"OK","NOK")),
         "")</f>
        <v/>
      </c>
      <c r="S313" s="1159" t="str">
        <f ca="1">IF(intern2!T149&gt;0,
        IF(S$166="X",
              IF(COUNTBLANK(INDIRECT(ADDRESS(ROW(S313),MATCH(S$167,$166:$166,0),1,1)&amp;":"&amp;ADDRESS(ROW(S313),COLUMN(S313)-1,1,1),TRUE))&gt;0,"",
                    IF(COUNTIF(INDIRECT(ADDRESS(ROW(S313),MATCH(S$167,$166:$166,0),1,1)&amp;":"&amp;ADDRESS(ROW(S313),COLUMN(S313)-1,1,1),TRUE),"OK")&gt;0,"OK","NOK")),
              IF(S$8&gt;=VLOOKUP($A313,'2.2'!$D:$O,5,FALSE),"OK","NOK")),
         "")</f>
        <v/>
      </c>
      <c r="T313" s="1156" t="str">
        <f ca="1">IF(intern2!U149&gt;0,
        IF(T$166="X",
              IF(COUNTBLANK(INDIRECT(ADDRESS(ROW(T313),MATCH(T$167,$166:$166,0),1,1)&amp;":"&amp;ADDRESS(ROW(T313),COLUMN(T313)-1,1,1),TRUE))&gt;0,"",
                    IF(COUNTIF(INDIRECT(ADDRESS(ROW(T313),MATCH(T$167,$166:$166,0),1,1)&amp;":"&amp;ADDRESS(ROW(T313),COLUMN(T313)-1,1,1),TRUE),"OK")&gt;0,"OK","NOK")),
              IF(T$8&gt;=VLOOKUP($A313,'2.2'!$D:$O,5,FALSE),"OK","NOK")),
         "")</f>
        <v/>
      </c>
      <c r="U313" s="1156" t="str">
        <f ca="1">IF(intern2!V149&gt;0,
        IF(U$166="X",
              IF(COUNTBLANK(INDIRECT(ADDRESS(ROW(U313),MATCH(U$167,$166:$166,0),1,1)&amp;":"&amp;ADDRESS(ROW(U313),COLUMN(U313)-1,1,1),TRUE))&gt;0,"",
                    IF(COUNTIF(INDIRECT(ADDRESS(ROW(U313),MATCH(U$167,$166:$166,0),1,1)&amp;":"&amp;ADDRESS(ROW(U313),COLUMN(U313)-1,1,1),TRUE),"OK")&gt;0,"OK","NOK")),
              IF(U$8&gt;=VLOOKUP($A313,'2.2'!$D:$O,5,FALSE),"OK","NOK")),
         "")</f>
        <v/>
      </c>
      <c r="V313" s="1156" t="str">
        <f ca="1">IF(intern2!W149&gt;0,
        IF(V$166="X",
              IF(COUNTBLANK(INDIRECT(ADDRESS(ROW(V313),MATCH(V$167,$166:$166,0),1,1)&amp;":"&amp;ADDRESS(ROW(V313),COLUMN(V313)-1,1,1),TRUE))&gt;0,"",
                    IF(COUNTIF(INDIRECT(ADDRESS(ROW(V313),MATCH(V$167,$166:$166,0),1,1)&amp;":"&amp;ADDRESS(ROW(V313),COLUMN(V313)-1,1,1),TRUE),"OK")&gt;0,"OK","NOK")),
              IF(V$8&gt;=VLOOKUP($A313,'2.2'!$D:$O,5,FALSE),"OK","NOK")),
         "")</f>
        <v/>
      </c>
      <c r="W313" s="1156" t="str">
        <f ca="1">IF(intern2!X149&gt;0,
        IF(W$166="X",
              IF(COUNTBLANK(INDIRECT(ADDRESS(ROW(W313),MATCH(W$167,$166:$166,0),1,1)&amp;":"&amp;ADDRESS(ROW(W313),COLUMN(W313)-1,1,1),TRUE))&gt;0,"",
                    IF(COUNTIF(INDIRECT(ADDRESS(ROW(W313),MATCH(W$167,$166:$166,0),1,1)&amp;":"&amp;ADDRESS(ROW(W313),COLUMN(W313)-1,1,1),TRUE),"OK")&gt;0,"OK","NOK")),
              IF(W$8&gt;=VLOOKUP($A313,'2.2'!$D:$O,5,FALSE),"OK","NOK")),
         "")</f>
        <v/>
      </c>
      <c r="X313" s="1156" t="str">
        <f ca="1">IF(intern2!Y149&gt;0,
        IF(X$166="X",
              IF(COUNTBLANK(INDIRECT(ADDRESS(ROW(X313),MATCH(X$167,$166:$166,0),1,1)&amp;":"&amp;ADDRESS(ROW(X313),COLUMN(X313)-1,1,1),TRUE))&gt;0,"",
                    IF(COUNTIF(INDIRECT(ADDRESS(ROW(X313),MATCH(X$167,$166:$166,0),1,1)&amp;":"&amp;ADDRESS(ROW(X313),COLUMN(X313)-1,1,1),TRUE),"OK")&gt;0,"OK","NOK")),
              IF(X$8&gt;=VLOOKUP($A313,'2.2'!$D:$O,5,FALSE),"OK","NOK")),
         "")</f>
        <v/>
      </c>
      <c r="Y313" s="1170" t="str">
        <f ca="1">IF(intern2!Z149&gt;0,
        IF(Y$166="X",
              IF(COUNTBLANK(INDIRECT(ADDRESS(ROW(Y313),MATCH(Y$167,$166:$166,0),1,1)&amp;":"&amp;ADDRESS(ROW(Y313),COLUMN(Y313)-1,1,1),TRUE))&gt;0,"",
                    IF(COUNTIF(INDIRECT(ADDRESS(ROW(Y313),MATCH(Y$167,$166:$166,0),1,1)&amp;":"&amp;ADDRESS(ROW(Y313),COLUMN(Y313)-1,1,1),TRUE),"OK")&gt;0,"OK","NOK")),
              IF(Y$8&gt;=VLOOKUP($A313,'2.2'!$D:$O,5,FALSE),"OK","NOK")),
         "")</f>
        <v/>
      </c>
      <c r="Z313" s="1269" t="str">
        <f ca="1">IF(intern2!AA149&gt;0,
        IF(Z$166="X",
              IF(COUNTBLANK(INDIRECT(ADDRESS(ROW(Z313),MATCH(Z$167,$166:$166,0),1,1)&amp;":"&amp;ADDRESS(ROW(Z313),COLUMN(Z313)-1,1,1),TRUE))&gt;0,"",
                    IF(COUNTIF(INDIRECT(ADDRESS(ROW(Z313),MATCH(Z$167,$166:$166,0),1,1)&amp;":"&amp;ADDRESS(ROW(Z313),COLUMN(Z313)-1,1,1),TRUE),"OK")&gt;0,"OK","NOK")),
              IF(Z$8&gt;=VLOOKUP($A313,'2.2'!$D:$O,5,FALSE),"OK","NOK")),
         "")</f>
        <v/>
      </c>
      <c r="AA313" s="1156" t="str">
        <f ca="1">IF(intern2!AB149&gt;0,
        IF(AA$166="X",
              IF(COUNTBLANK(INDIRECT(ADDRESS(ROW(AA313),MATCH(AA$167,$166:$166,0),1,1)&amp;":"&amp;ADDRESS(ROW(AA313),COLUMN(AA313)-1,1,1),TRUE))&gt;0,"",
                    IF(COUNTIF(INDIRECT(ADDRESS(ROW(AA313),MATCH(AA$167,$166:$166,0),1,1)&amp;":"&amp;ADDRESS(ROW(AA313),COLUMN(AA313)-1,1,1),TRUE),"OK")&gt;0,"OK","NOK")),
              IF(AA$8&gt;=VLOOKUP($A313,'2.2'!$D:$O,5,FALSE),"OK","NOK")),
         "")</f>
        <v/>
      </c>
      <c r="AB313" s="1156" t="str">
        <f ca="1">IF(intern2!AC149&gt;0,
        IF(AB$166="X",
              IF(COUNTBLANK(INDIRECT(ADDRESS(ROW(AB313),MATCH(AB$167,$166:$166,0),1,1)&amp;":"&amp;ADDRESS(ROW(AB313),COLUMN(AB313)-1,1,1),TRUE))&gt;0,"",
                    IF(COUNTIF(INDIRECT(ADDRESS(ROW(AB313),MATCH(AB$167,$166:$166,0),1,1)&amp;":"&amp;ADDRESS(ROW(AB313),COLUMN(AB313)-1,1,1),TRUE),"OK")&gt;0,"OK","NOK")),
              IF(AB$8&gt;=VLOOKUP($A313,'2.2'!$D:$O,5,FALSE),"OK","NOK")),
         "")</f>
        <v/>
      </c>
      <c r="AC313" s="1156" t="str">
        <f ca="1">IF(intern2!AD149&gt;0,
        IF(AC$166="X",
              IF(COUNTBLANK(INDIRECT(ADDRESS(ROW(AC313),MATCH(AC$167,$166:$166,0),1,1)&amp;":"&amp;ADDRESS(ROW(AC313),COLUMN(AC313)-1,1,1),TRUE))&gt;0,"",
                    IF(COUNTIF(INDIRECT(ADDRESS(ROW(AC313),MATCH(AC$167,$166:$166,0),1,1)&amp;":"&amp;ADDRESS(ROW(AC313),COLUMN(AC313)-1,1,1),TRUE),"OK")&gt;0,"OK","NOK")),
              IF(AC$8&gt;=VLOOKUP($A313,'2.2'!$D:$O,5,FALSE),"OK","NOK")),
         "")</f>
        <v/>
      </c>
      <c r="AD313" s="1156" t="str">
        <f ca="1">IF(intern2!AE149&gt;0,
        IF(AD$166="X",
              IF(COUNTBLANK(INDIRECT(ADDRESS(ROW(AD313),MATCH(AD$167,$166:$166,0),1,1)&amp;":"&amp;ADDRESS(ROW(AD313),COLUMN(AD313)-1,1,1),TRUE))&gt;0,"",
                    IF(COUNTIF(INDIRECT(ADDRESS(ROW(AD313),MATCH(AD$167,$166:$166,0),1,1)&amp;":"&amp;ADDRESS(ROW(AD313),COLUMN(AD313)-1,1,1),TRUE),"OK")&gt;0,"OK","NOK")),
              IF(AD$8&gt;=VLOOKUP($A313,'2.2'!$D:$O,5,FALSE),"OK","NOK")),
         "")</f>
        <v/>
      </c>
      <c r="AE313" s="1160" t="str">
        <f ca="1">IF(intern2!AF149&gt;0,
        IF(AE$166="X",
              IF(COUNTBLANK(INDIRECT(ADDRESS(ROW(AE313),MATCH(AE$167,$166:$166,0),1,1)&amp;":"&amp;ADDRESS(ROW(AE313),COLUMN(AE313)-1,1,1),TRUE))&gt;0,"",
                    IF(COUNTIF(INDIRECT(ADDRESS(ROW(AE313),MATCH(AE$167,$166:$166,0),1,1)&amp;":"&amp;ADDRESS(ROW(AE313),COLUMN(AE313)-1,1,1),TRUE),"OK")&gt;0,"OK","NOK")),
              IF(AE$8&gt;=VLOOKUP($A313,'2.2'!$D:$O,5,FALSE),"OK","NOK")),
         "")</f>
        <v/>
      </c>
      <c r="AF313" s="1269" t="str">
        <f ca="1">IF(intern2!AG149&gt;0,
        IF(AF$166="X",
              IF(COUNTBLANK(INDIRECT(ADDRESS(ROW(AF313),MATCH(AF$167,$166:$166,0),1,1)&amp;":"&amp;ADDRESS(ROW(AF313),COLUMN(AF313)-1,1,1),TRUE))&gt;0,"",
                    IF(COUNTIF(INDIRECT(ADDRESS(ROW(AF313),MATCH(AF$167,$166:$166,0),1,1)&amp;":"&amp;ADDRESS(ROW(AF313),COLUMN(AF313)-1,1,1),TRUE),"OK")&gt;0,"OK","NOK")),
              IF(AF$8&gt;=VLOOKUP($A313,'2.2'!$D:$O,5,FALSE),"OK","NOK")),
         "")</f>
        <v/>
      </c>
      <c r="AG313" s="1160" t="str">
        <f ca="1">IF(intern2!AH149&gt;0,
        IF(AG$166="X",
              IF(COUNTBLANK(INDIRECT(ADDRESS(ROW(AG313),MATCH(AG$167,$166:$166,0),1,1)&amp;":"&amp;ADDRESS(ROW(AG313),COLUMN(AG313)-1,1,1),TRUE))&gt;0,"",
                    IF(COUNTIF(INDIRECT(ADDRESS(ROW(AG313),MATCH(AG$167,$166:$166,0),1,1)&amp;":"&amp;ADDRESS(ROW(AG313),COLUMN(AG313)-1,1,1),TRUE),"OK")&gt;0,"OK","NOK")),
              IF(AG$8&gt;=VLOOKUP($A313,'2.2'!$D:$O,5,FALSE),"OK","NOK")),
         "")</f>
        <v/>
      </c>
      <c r="AH313" s="1160" t="str">
        <f ca="1">IF(intern2!AI149&gt;0,
        IF(AH$166="X",
              IF(COUNTBLANK(INDIRECT(ADDRESS(ROW(AH313),MATCH(AH$167,$166:$166,0),1,1)&amp;":"&amp;ADDRESS(ROW(AH313),COLUMN(AH313)-1,1,1),TRUE))&gt;0,"",
                    IF(COUNTIF(INDIRECT(ADDRESS(ROW(AH313),MATCH(AH$167,$166:$166,0),1,1)&amp;":"&amp;ADDRESS(ROW(AH313),COLUMN(AH313)-1,1,1),TRUE),"OK")&gt;0,"OK","NOK")),
              IF(AH$8&gt;=VLOOKUP($A313,'2.2'!$D:$O,5,FALSE),"OK","NOK")),
         "")</f>
        <v/>
      </c>
      <c r="AI313" s="1156" t="str">
        <f ca="1">IF(intern2!AJ149&gt;0,
        IF(AI$166="X",
              IF(COUNTBLANK(INDIRECT(ADDRESS(ROW(AI313),MATCH(AI$167,$166:$166,0),1,1)&amp;":"&amp;ADDRESS(ROW(AI313),COLUMN(AI313)-1,1,1),TRUE))&gt;0,"",
                    IF(COUNTIF(INDIRECT(ADDRESS(ROW(AI313),MATCH(AI$167,$166:$166,0),1,1)&amp;":"&amp;ADDRESS(ROW(AI313),COLUMN(AI313)-1,1,1),TRUE),"OK")&gt;0,"OK","NOK")),
              IF(AI$8&gt;=VLOOKUP($A313,'2.2'!$D:$O,5,FALSE),"OK","NOK")),
         "")</f>
        <v/>
      </c>
      <c r="AJ313" s="1156" t="str">
        <f ca="1">IF(intern2!AK149&gt;0,
        IF(AJ$166="X",
              IF(COUNTBLANK(INDIRECT(ADDRESS(ROW(AJ313),MATCH(AJ$167,$166:$166,0),1,1)&amp;":"&amp;ADDRESS(ROW(AJ313),COLUMN(AJ313)-1,1,1),TRUE))&gt;0,"",
                    IF(COUNTIF(INDIRECT(ADDRESS(ROW(AJ313),MATCH(AJ$167,$166:$166,0),1,1)&amp;":"&amp;ADDRESS(ROW(AJ313),COLUMN(AJ313)-1,1,1),TRUE),"OK")&gt;0,"OK","NOK")),
              IF(AJ$8&gt;=VLOOKUP($A313,'2.2'!$D:$O,5,FALSE),"OK","NOK")),
         "")</f>
        <v/>
      </c>
      <c r="AK313" s="1156" t="str">
        <f ca="1">IF(intern2!AL149&gt;0,
        IF(AK$166="X",
              IF(COUNTBLANK(INDIRECT(ADDRESS(ROW(AK313),MATCH(AK$167,$166:$166,0),1,1)&amp;":"&amp;ADDRESS(ROW(AK313),COLUMN(AK313)-1,1,1),TRUE))&gt;0,"",
                    IF(COUNTIF(INDIRECT(ADDRESS(ROW(AK313),MATCH(AK$167,$166:$166,0),1,1)&amp;":"&amp;ADDRESS(ROW(AK313),COLUMN(AK313)-1,1,1),TRUE),"OK")&gt;0,"OK","NOK")),
              IF(AK$8&gt;=VLOOKUP($A313,'2.2'!$D:$O,5,FALSE),"OK","NOK")),
         "")</f>
        <v/>
      </c>
      <c r="AL313" s="1156" t="str">
        <f ca="1">IF(intern2!AM149&gt;0,
        IF(AL$166="X",
              IF(COUNTBLANK(INDIRECT(ADDRESS(ROW(AL313),MATCH(AL$167,$166:$166,0),1,1)&amp;":"&amp;ADDRESS(ROW(AL313),COLUMN(AL313)-1,1,1),TRUE))&gt;0,"",
                    IF(COUNTIF(INDIRECT(ADDRESS(ROW(AL313),MATCH(AL$167,$166:$166,0),1,1)&amp;":"&amp;ADDRESS(ROW(AL313),COLUMN(AL313)-1,1,1),TRUE),"OK")&gt;0,"OK","NOK")),
              IF(AL$8&gt;=VLOOKUP($A313,'2.2'!$D:$O,5,FALSE),"OK","NOK")),
         "")</f>
        <v/>
      </c>
      <c r="AM313" s="1269" t="str">
        <f ca="1">IF(intern2!AN149&gt;0,
        IF(AM$166="X",
              IF(COUNTBLANK(INDIRECT(ADDRESS(ROW(AM313),MATCH(AM$167,$166:$166,0),1,1)&amp;":"&amp;ADDRESS(ROW(AM313),COLUMN(AM313)-1,1,1),TRUE))&gt;0,"",
                    IF(COUNTIF(INDIRECT(ADDRESS(ROW(AM313),MATCH(AM$167,$166:$166,0),1,1)&amp;":"&amp;ADDRESS(ROW(AM313),COLUMN(AM313)-1,1,1),TRUE),"OK")&gt;0,"OK","NOK")),
              IF(AM$8&gt;=VLOOKUP($A313,'2.2'!$D:$O,5,FALSE),"OK","NOK")),
         "")</f>
        <v/>
      </c>
      <c r="AN313" s="1170" t="str">
        <f ca="1">IF(intern2!AO149&gt;0,
        IF(AN$166="X",
              IF(COUNTBLANK(INDIRECT(ADDRESS(ROW(AN313),MATCH(AN$167,$166:$166,0),1,1)&amp;":"&amp;ADDRESS(ROW(AN313),COLUMN(AN313)-1,1,1),TRUE))&gt;0,"",
                    IF(COUNTIF(INDIRECT(ADDRESS(ROW(AN313),MATCH(AN$167,$166:$166,0),1,1)&amp;":"&amp;ADDRESS(ROW(AN313),COLUMN(AN313)-1,1,1),TRUE),"OK")&gt;0,"OK","NOK")),
              IF(AN$8&gt;=VLOOKUP($A313,'2.2'!$D:$O,5,FALSE),"OK","NOK")),
         "")</f>
        <v/>
      </c>
      <c r="AO313" s="1156" t="str">
        <f ca="1">IF(intern2!AP149&gt;0,
        IF(AO$166="X",
              IF(COUNTBLANK(INDIRECT(ADDRESS(ROW(AO313),MATCH(AO$167,$166:$166,0),1,1)&amp;":"&amp;ADDRESS(ROW(AO313),COLUMN(AO313)-1,1,1),TRUE))&gt;0,"",
                    IF(COUNTIF(INDIRECT(ADDRESS(ROW(AO313),MATCH(AO$167,$166:$166,0),1,1)&amp;":"&amp;ADDRESS(ROW(AO313),COLUMN(AO313)-1,1,1),TRUE),"OK")&gt;0,"OK","NOK")),
              IF(AO$8&gt;=VLOOKUP($A313,'2.2'!$D:$O,5,FALSE),"OK","NOK")),
         "")</f>
        <v/>
      </c>
      <c r="AP313" s="1156" t="str">
        <f ca="1">IF(intern2!AQ149&gt;0,
        IF(AP$166="X",
              IF(COUNTBLANK(INDIRECT(ADDRESS(ROW(AP313),MATCH(AP$167,$166:$166,0),1,1)&amp;":"&amp;ADDRESS(ROW(AP313),COLUMN(AP313)-1,1,1),TRUE))&gt;0,"",
                    IF(COUNTIF(INDIRECT(ADDRESS(ROW(AP313),MATCH(AP$167,$166:$166,0),1,1)&amp;":"&amp;ADDRESS(ROW(AP313),COLUMN(AP313)-1,1,1),TRUE),"OK")&gt;0,"OK","NOK")),
              IF(AP$8&gt;=VLOOKUP($A313,'2.2'!$D:$O,5,FALSE),"OK","NOK")),
         "")</f>
        <v/>
      </c>
      <c r="AQ313" s="1269" t="str">
        <f ca="1">IF(intern2!AR149&gt;0,
        IF(AQ$166="X",
              IF(COUNTBLANK(INDIRECT(ADDRESS(ROW(AQ313),MATCH(AQ$167,$166:$166,0),1,1)&amp;":"&amp;ADDRESS(ROW(AQ313),COLUMN(AQ313)-1,1,1),TRUE))&gt;0,"",
                    IF(COUNTIF(INDIRECT(ADDRESS(ROW(AQ313),MATCH(AQ$167,$166:$166,0),1,1)&amp;":"&amp;ADDRESS(ROW(AQ313),COLUMN(AQ313)-1,1,1),TRUE),"OK")&gt;0,"OK","NOK")),
              IF(AQ$8&gt;=VLOOKUP($A313,'2.2'!$D:$O,5,FALSE),"OK","NOK")),
         "")</f>
        <v/>
      </c>
      <c r="AR313" s="1156" t="str">
        <f ca="1">IF(intern2!AS149&gt;0,
        IF(AR$166="X",
              IF(COUNTBLANK(INDIRECT(ADDRESS(ROW(AR313),MATCH(AR$167,$166:$166,0),1,1)&amp;":"&amp;ADDRESS(ROW(AR313),COLUMN(AR313)-1,1,1),TRUE))&gt;0,"",
                    IF(COUNTIF(INDIRECT(ADDRESS(ROW(AR313),MATCH(AR$167,$166:$166,0),1,1)&amp;":"&amp;ADDRESS(ROW(AR313),COLUMN(AR313)-1,1,1),TRUE),"OK")&gt;0,"OK","NOK")),
              IF(AR$8&gt;=VLOOKUP($A313,'2.2'!$D:$O,5,FALSE),"OK","NOK")),
         "")</f>
        <v/>
      </c>
      <c r="AS313" s="1156" t="str">
        <f ca="1">IF(intern2!AT149&gt;0,
        IF(AS$166="X",
              IF(COUNTBLANK(INDIRECT(ADDRESS(ROW(AS313),MATCH(AS$167,$166:$166,0),1,1)&amp;":"&amp;ADDRESS(ROW(AS313),COLUMN(AS313)-1,1,1),TRUE))&gt;0,"",
                    IF(COUNTIF(INDIRECT(ADDRESS(ROW(AS313),MATCH(AS$167,$166:$166,0),1,1)&amp;":"&amp;ADDRESS(ROW(AS313),COLUMN(AS313)-1,1,1),TRUE),"OK")&gt;0,"OK","NOK")),
              IF(AS$8&gt;=VLOOKUP($A313,'2.2'!$D:$O,5,FALSE),"OK","NOK")),
         "")</f>
        <v/>
      </c>
      <c r="AT313" s="1269" t="str">
        <f ca="1">IF(intern2!AU149&gt;0,
        IF(AT$166="X",
              IF(COUNTBLANK(INDIRECT(ADDRESS(ROW(AT313),MATCH(AT$167,$166:$166,0),1,1)&amp;":"&amp;ADDRESS(ROW(AT313),COLUMN(AT313)-1,1,1),TRUE))&gt;0,"",
                    IF(COUNTIF(INDIRECT(ADDRESS(ROW(AT313),MATCH(AT$167,$166:$166,0),1,1)&amp;":"&amp;ADDRESS(ROW(AT313),COLUMN(AT313)-1,1,1),TRUE),"OK")&gt;0,"OK","NOK")),
              IF(AT$8&gt;=VLOOKUP($A313,'2.2'!$D:$O,5,FALSE),"OK","NOK")),
         "")</f>
        <v/>
      </c>
      <c r="AU313" s="1156" t="str">
        <f ca="1">IF(intern2!AV149&gt;0,
        IF(AU$166="X",
              IF(COUNTBLANK(INDIRECT(ADDRESS(ROW(AU313),MATCH(AU$167,$166:$166,0),1,1)&amp;":"&amp;ADDRESS(ROW(AU313),COLUMN(AU313)-1,1,1),TRUE))&gt;0,"",
                    IF(COUNTIF(INDIRECT(ADDRESS(ROW(AU313),MATCH(AU$167,$166:$166,0),1,1)&amp;":"&amp;ADDRESS(ROW(AU313),COLUMN(AU313)-1,1,1),TRUE),"OK")&gt;0,"OK","NOK")),
              IF(AU$8&gt;=VLOOKUP($A313,'2.2'!$D:$O,5,FALSE),"OK","NOK")),
         "")</f>
        <v/>
      </c>
      <c r="AV313" s="1156" t="str">
        <f ca="1">IF(intern2!AW149&gt;0,
        IF(AV$166="X",
              IF(COUNTBLANK(INDIRECT(ADDRESS(ROW(AV313),MATCH(AV$167,$166:$166,0),1,1)&amp;":"&amp;ADDRESS(ROW(AV313),COLUMN(AV313)-1,1,1),TRUE))&gt;0,"",
                    IF(COUNTIF(INDIRECT(ADDRESS(ROW(AV313),MATCH(AV$167,$166:$166,0),1,1)&amp;":"&amp;ADDRESS(ROW(AV313),COLUMN(AV313)-1,1,1),TRUE),"OK")&gt;0,"OK","NOK")),
              IF(AV$8&gt;=VLOOKUP($A313,'2.2'!$D:$O,5,FALSE),"OK","NOK")),
         "")</f>
        <v/>
      </c>
      <c r="AW313" s="1156" t="str">
        <f ca="1">IF(intern2!AX149&gt;0,
        IF(AW$166="X",
              IF(COUNTBLANK(INDIRECT(ADDRESS(ROW(AW313),MATCH(AW$167,$166:$166,0),1,1)&amp;":"&amp;ADDRESS(ROW(AW313),COLUMN(AW313)-1,1,1),TRUE))&gt;0,"",
                    IF(COUNTIF(INDIRECT(ADDRESS(ROW(AW313),MATCH(AW$167,$166:$166,0),1,1)&amp;":"&amp;ADDRESS(ROW(AW313),COLUMN(AW313)-1,1,1),TRUE),"OK")&gt;0,"OK","NOK")),
              IF(AW$8&gt;=VLOOKUP($A313,'2.2'!$D:$O,5,FALSE),"OK","NOK")),
         "")</f>
        <v/>
      </c>
      <c r="AX313" s="1156" t="str">
        <f ca="1">IF(intern2!AY149&gt;0,
        IF(AX$166="X",
              IF(COUNTBLANK(INDIRECT(ADDRESS(ROW(AX313),MATCH(AX$167,$166:$166,0),1,1)&amp;":"&amp;ADDRESS(ROW(AX313),COLUMN(AX313)-1,1,1),TRUE))&gt;0,"",
                    IF(COUNTIF(INDIRECT(ADDRESS(ROW(AX313),MATCH(AX$167,$166:$166,0),1,1)&amp;":"&amp;ADDRESS(ROW(AX313),COLUMN(AX313)-1,1,1),TRUE),"OK")&gt;0,"OK","NOK")),
              IF(AX$8&gt;=VLOOKUP($A313,'2.2'!$D:$O,5,FALSE),"OK","NOK")),
         "")</f>
        <v/>
      </c>
      <c r="AY313" s="1156" t="str">
        <f ca="1">IF(intern2!AZ149&gt;0,
        IF(AY$166="X",
              IF(COUNTBLANK(INDIRECT(ADDRESS(ROW(AY313),MATCH(AY$167,$166:$166,0),1,1)&amp;":"&amp;ADDRESS(ROW(AY313),COLUMN(AY313)-1,1,1),TRUE))&gt;0,"",
                    IF(COUNTIF(INDIRECT(ADDRESS(ROW(AY313),MATCH(AY$167,$166:$166,0),1,1)&amp;":"&amp;ADDRESS(ROW(AY313),COLUMN(AY313)-1,1,1),TRUE),"OK")&gt;0,"OK","NOK")),
              IF(AY$8&gt;=VLOOKUP($A313,'2.2'!$D:$O,5,FALSE),"OK","NOK")),
         "")</f>
        <v/>
      </c>
      <c r="AZ313" s="1269" t="str">
        <f ca="1">IF(intern2!BA149&gt;0,
        IF(AZ$166="X",
              IF(COUNTBLANK(INDIRECT(ADDRESS(ROW(AZ313),MATCH(AZ$167,$166:$166,0),1,1)&amp;":"&amp;ADDRESS(ROW(AZ313),COLUMN(AZ313)-1,1,1),TRUE))&gt;0,"",
                    IF(COUNTIF(INDIRECT(ADDRESS(ROW(AZ313),MATCH(AZ$167,$166:$166,0),1,1)&amp;":"&amp;ADDRESS(ROW(AZ313),COLUMN(AZ313)-1,1,1),TRUE),"OK")&gt;0,"OK","NOK")),
              IF(AZ$8&gt;=VLOOKUP($A313,'2.2'!$D:$O,5,FALSE),"OK","NOK")),
         "")</f>
        <v/>
      </c>
      <c r="BA313" s="1156" t="str">
        <f ca="1">IF(intern2!BB149&gt;0,
        IF(BA$166="X",
              IF(COUNTBLANK(INDIRECT(ADDRESS(ROW(BA313),MATCH(BA$167,$166:$166,0),1,1)&amp;":"&amp;ADDRESS(ROW(BA313),COLUMN(BA313)-1,1,1),TRUE))&gt;0,"",
                    IF(COUNTIF(INDIRECT(ADDRESS(ROW(BA313),MATCH(BA$167,$166:$166,0),1,1)&amp;":"&amp;ADDRESS(ROW(BA313),COLUMN(BA313)-1,1,1),TRUE),"OK")&gt;0,"OK","NOK")),
              IF(BA$8&gt;=VLOOKUP($A313,'2.2'!$D:$O,5,FALSE),"OK","NOK")),
         "")</f>
        <v/>
      </c>
      <c r="BB313" s="1156" t="str">
        <f ca="1">IF(intern2!BC149&gt;0,
        IF(BB$166="X",
              IF(COUNTBLANK(INDIRECT(ADDRESS(ROW(BB313),MATCH(BB$167,$166:$166,0),1,1)&amp;":"&amp;ADDRESS(ROW(BB313),COLUMN(BB313)-1,1,1),TRUE))&gt;0,"",
                    IF(COUNTIF(INDIRECT(ADDRESS(ROW(BB313),MATCH(BB$167,$166:$166,0),1,1)&amp;":"&amp;ADDRESS(ROW(BB313),COLUMN(BB313)-1,1,1),TRUE),"OK")&gt;0,"OK","NOK")),
              IF(BB$8&gt;=VLOOKUP($A313,'2.2'!$D:$O,5,FALSE),"OK","NOK")),
         "")</f>
        <v/>
      </c>
      <c r="BC313" s="1156" t="str">
        <f ca="1">IF(intern2!BD149&gt;0,
        IF(BC$166="X",
              IF(COUNTBLANK(INDIRECT(ADDRESS(ROW(BC313),MATCH(BC$167,$166:$166,0),1,1)&amp;":"&amp;ADDRESS(ROW(BC313),COLUMN(BC313)-1,1,1),TRUE))&gt;0,"",
                    IF(COUNTIF(INDIRECT(ADDRESS(ROW(BC313),MATCH(BC$167,$166:$166,0),1,1)&amp;":"&amp;ADDRESS(ROW(BC313),COLUMN(BC313)-1,1,1),TRUE),"OK")&gt;0,"OK","NOK")),
              IF(BC$8&gt;=VLOOKUP($A313,'2.2'!$D:$O,5,FALSE),"OK","NOK")),
         "")</f>
        <v/>
      </c>
      <c r="BD313" s="1156" t="str">
        <f ca="1">IF(intern2!BE149&gt;0,
        IF(BD$166="X",
              IF(COUNTBLANK(INDIRECT(ADDRESS(ROW(BD313),MATCH(BD$167,$166:$166,0),1,1)&amp;":"&amp;ADDRESS(ROW(BD313),COLUMN(BD313)-1,1,1),TRUE))&gt;0,"",
                    IF(COUNTIF(INDIRECT(ADDRESS(ROW(BD313),MATCH(BD$167,$166:$166,0),1,1)&amp;":"&amp;ADDRESS(ROW(BD313),COLUMN(BD313)-1,1,1),TRUE),"OK")&gt;0,"OK","NOK")),
              IF(BD$8&gt;=VLOOKUP($A313,'2.2'!$D:$O,5,FALSE),"OK","NOK")),
         "")</f>
        <v/>
      </c>
      <c r="BE313" s="1156" t="str">
        <f ca="1">IF(intern2!BF149&gt;0,
        IF(BE$166="X",
              IF(COUNTBLANK(INDIRECT(ADDRESS(ROW(BE313),MATCH(BE$167,$166:$166,0),1,1)&amp;":"&amp;ADDRESS(ROW(BE313),COLUMN(BE313)-1,1,1),TRUE))&gt;0,"",
                    IF(COUNTIF(INDIRECT(ADDRESS(ROW(BE313),MATCH(BE$167,$166:$166,0),1,1)&amp;":"&amp;ADDRESS(ROW(BE313),COLUMN(BE313)-1,1,1),TRUE),"OK")&gt;0,"OK","NOK")),
              IF(BE$8&gt;=VLOOKUP($A313,'2.2'!$D:$O,5,FALSE),"OK","NOK")),
         "")</f>
        <v/>
      </c>
      <c r="BF313" s="1170" t="str">
        <f ca="1">IF(intern2!BG149&gt;0,
        IF(BF$166="X",
              IF(COUNTBLANK(INDIRECT(ADDRESS(ROW(BF313),MATCH(BF$167,$166:$166,0),1,1)&amp;":"&amp;ADDRESS(ROW(BF313),COLUMN(BF313)-1,1,1),TRUE))&gt;0,"",
                    IF(COUNTIF(INDIRECT(ADDRESS(ROW(BF313),MATCH(BF$167,$166:$166,0),1,1)&amp;":"&amp;ADDRESS(ROW(BF313),COLUMN(BF313)-1,1,1),TRUE),"OK")&gt;0,"OK","NOK")),
              IF(BF$8&gt;=VLOOKUP($A313,'2.2'!$D:$O,5,FALSE),"OK","NOK")),
         "")</f>
        <v/>
      </c>
      <c r="BG313" s="1269" t="str">
        <f ca="1">IF(intern2!BH149&gt;0,
        IF(BG$166="X",
              IF(COUNTBLANK(INDIRECT(ADDRESS(ROW(BG313),MATCH(BG$167,$166:$166,0),1,1)&amp;":"&amp;ADDRESS(ROW(BG313),COLUMN(BG313)-1,1,1),TRUE))&gt;0,"",
                    IF(COUNTIF(INDIRECT(ADDRESS(ROW(BG313),MATCH(BG$167,$166:$166,0),1,1)&amp;":"&amp;ADDRESS(ROW(BG313),COLUMN(BG313)-1,1,1),TRUE),"OK")&gt;0,"OK","NOK")),
              IF(BG$8&gt;=VLOOKUP($A313,'2.2'!$D:$O,5,FALSE),"OK","NOK")),
         "")</f>
        <v/>
      </c>
      <c r="BH313" s="1176" t="str">
        <f t="shared" ca="1" si="142"/>
        <v>OK</v>
      </c>
      <c r="BI313" s="1176"/>
    </row>
    <row r="314" spans="1:61" x14ac:dyDescent="0.25">
      <c r="A314" s="716" t="str">
        <f t="shared" ref="A314:B314" si="159">+A154</f>
        <v>KAB</v>
      </c>
      <c r="B314" s="1157" t="str">
        <f t="shared" si="159"/>
        <v>Anestesia pediatrica "B"</v>
      </c>
      <c r="C314" s="1156" t="str">
        <f ca="1">IF(intern2!D150&gt;0,
        IF(C$166="X",
              IF(COUNTBLANK(INDIRECT(ADDRESS(ROW(C314),MATCH(C$167,$166:$166,0),1,1)&amp;":"&amp;ADDRESS(ROW(C314),COLUMN(C314)-1,1,1),TRUE))&gt;0,"",
                    IF(COUNTIF(INDIRECT(ADDRESS(ROW(C314),MATCH(C$167,$166:$166,0),1,1)&amp;":"&amp;ADDRESS(ROW(C314),COLUMN(C314)-1,1,1),TRUE),"OK")&gt;0,"OK","NOK")),
              IF(C$8&gt;=VLOOKUP($A314,'2.2'!$D:$O,5,FALSE),"OK","NOK")),
         "")</f>
        <v>OK</v>
      </c>
      <c r="D314" s="1156" t="str">
        <f ca="1">IF(intern2!E150&gt;0,
        IF(D$166="X",
              IF(COUNTBLANK(INDIRECT(ADDRESS(ROW(D314),MATCH(D$167,$166:$166,0),1,1)&amp;":"&amp;ADDRESS(ROW(D314),COLUMN(D314)-1,1,1),TRUE))&gt;0,"",
                    IF(COUNTIF(INDIRECT(ADDRESS(ROW(D314),MATCH(D$167,$166:$166,0),1,1)&amp;":"&amp;ADDRESS(ROW(D314),COLUMN(D314)-1,1,1),TRUE),"OK")&gt;0,"OK","NOK")),
              IF(D$8&gt;=VLOOKUP($A314,'2.2'!$D:$O,5,FALSE),"OK","NOK")),
         "")</f>
        <v/>
      </c>
      <c r="E314" s="1156" t="str">
        <f ca="1">IF(intern2!F150&gt;0,
        IF(E$166="X",
              IF(COUNTBLANK(INDIRECT(ADDRESS(ROW(E314),MATCH(E$167,$166:$166,0),1,1)&amp;":"&amp;ADDRESS(ROW(E314),COLUMN(E314)-1,1,1),TRUE))&gt;0,"",
                    IF(COUNTIF(INDIRECT(ADDRESS(ROW(E314),MATCH(E$167,$166:$166,0),1,1)&amp;":"&amp;ADDRESS(ROW(E314),COLUMN(E314)-1,1,1),TRUE),"OK")&gt;0,"OK","NOK")),
              IF(E$8&gt;=VLOOKUP($A314,'2.2'!$D:$O,5,FALSE),"OK","NOK")),
         "")</f>
        <v/>
      </c>
      <c r="F314" s="1156" t="str">
        <f ca="1">IF(intern2!G150&gt;0,
        IF(F$166="X",
              IF(COUNTBLANK(INDIRECT(ADDRESS(ROW(F314),MATCH(F$167,$166:$166,0),1,1)&amp;":"&amp;ADDRESS(ROW(F314),COLUMN(F314)-1,1,1),TRUE))&gt;0,"",
                    IF(COUNTIF(INDIRECT(ADDRESS(ROW(F314),MATCH(F$167,$166:$166,0),1,1)&amp;":"&amp;ADDRESS(ROW(F314),COLUMN(F314)-1,1,1),TRUE),"OK")&gt;0,"OK","NOK")),
              IF(F$8&gt;=VLOOKUP($A314,'2.2'!$D:$O,5,FALSE),"OK","NOK")),
         "")</f>
        <v/>
      </c>
      <c r="G314" s="1156" t="str">
        <f ca="1">IF(intern2!H150&gt;0,
        IF(G$166="X",
              IF(COUNTBLANK(INDIRECT(ADDRESS(ROW(G314),MATCH(G$167,$166:$166,0),1,1)&amp;":"&amp;ADDRESS(ROW(G314),COLUMN(G314)-1,1,1),TRUE))&gt;0,"",
                    IF(COUNTIF(INDIRECT(ADDRESS(ROW(G314),MATCH(G$167,$166:$166,0),1,1)&amp;":"&amp;ADDRESS(ROW(G314),COLUMN(G314)-1,1,1),TRUE),"OK")&gt;0,"OK","NOK")),
              IF(G$8&gt;=VLOOKUP($A314,'2.2'!$D:$O,5,FALSE),"OK","NOK")),
         "")</f>
        <v/>
      </c>
      <c r="H314" s="1156" t="str">
        <f ca="1">IF(intern2!I150&gt;0,
        IF(H$166="X",
              IF(COUNTBLANK(INDIRECT(ADDRESS(ROW(H314),MATCH(H$167,$166:$166,0),1,1)&amp;":"&amp;ADDRESS(ROW(H314),COLUMN(H314)-1,1,1),TRUE))&gt;0,"",
                    IF(COUNTIF(INDIRECT(ADDRESS(ROW(H314),MATCH(H$167,$166:$166,0),1,1)&amp;":"&amp;ADDRESS(ROW(H314),COLUMN(H314)-1,1,1),TRUE),"OK")&gt;0,"OK","NOK")),
              IF(H$8&gt;=VLOOKUP($A314,'2.2'!$D:$O,5,FALSE),"OK","NOK")),
         "")</f>
        <v/>
      </c>
      <c r="I314" s="1269" t="str">
        <f ca="1">IF(intern2!J150&gt;0,
        IF(I$166="X",
              IF(COUNTBLANK(INDIRECT(ADDRESS(ROW(I314),MATCH(I$167,$166:$166,0),1,1)&amp;":"&amp;ADDRESS(ROW(I314),COLUMN(I314)-1,1,1),TRUE))&gt;0,"",
                    IF(COUNTIF(INDIRECT(ADDRESS(ROW(I314),MATCH(I$167,$166:$166,0),1,1)&amp;":"&amp;ADDRESS(ROW(I314),COLUMN(I314)-1,1,1),TRUE),"OK")&gt;0,"OK","NOK")),
              IF(I$8&gt;=VLOOKUP($A314,'2.2'!$D:$O,5,FALSE),"OK","NOK")),
         "")</f>
        <v/>
      </c>
      <c r="J314" s="1159" t="str">
        <f ca="1">IF(intern2!K150&gt;0,
        IF(J$166="X",
              IF(COUNTBLANK(INDIRECT(ADDRESS(ROW(J314),MATCH(J$167,$166:$166,0),1,1)&amp;":"&amp;ADDRESS(ROW(J314),COLUMN(J314)-1,1,1),TRUE))&gt;0,"",
                    IF(COUNTIF(INDIRECT(ADDRESS(ROW(J314),MATCH(J$167,$166:$166,0),1,1)&amp;":"&amp;ADDRESS(ROW(J314),COLUMN(J314)-1,1,1),TRUE),"OK")&gt;0,"OK","NOK")),
              IF(J$8&gt;=VLOOKUP($A314,'2.2'!$D:$O,5,FALSE),"OK","NOK")),
         "")</f>
        <v/>
      </c>
      <c r="K314" s="1156" t="str">
        <f ca="1">IF(intern2!L150&gt;0,
        IF(K$166="X",
              IF(COUNTBLANK(INDIRECT(ADDRESS(ROW(K314),MATCH(K$167,$166:$166,0),1,1)&amp;":"&amp;ADDRESS(ROW(K314),COLUMN(K314)-1,1,1),TRUE))&gt;0,"",
                    IF(COUNTIF(INDIRECT(ADDRESS(ROW(K314),MATCH(K$167,$166:$166,0),1,1)&amp;":"&amp;ADDRESS(ROW(K314),COLUMN(K314)-1,1,1),TRUE),"OK")&gt;0,"OK","NOK")),
              IF(K$8&gt;=VLOOKUP($A314,'2.2'!$D:$O,5,FALSE),"OK","NOK")),
         "")</f>
        <v/>
      </c>
      <c r="L314" s="1156" t="str">
        <f ca="1">IF(intern2!M150&gt;0,
        IF(L$166="X",
              IF(COUNTBLANK(INDIRECT(ADDRESS(ROW(L314),MATCH(L$167,$166:$166,0),1,1)&amp;":"&amp;ADDRESS(ROW(L314),COLUMN(L314)-1,1,1),TRUE))&gt;0,"",
                    IF(COUNTIF(INDIRECT(ADDRESS(ROW(L314),MATCH(L$167,$166:$166,0),1,1)&amp;":"&amp;ADDRESS(ROW(L314),COLUMN(L314)-1,1,1),TRUE),"OK")&gt;0,"OK","NOK")),
              IF(L$8&gt;=VLOOKUP($A314,'2.2'!$D:$O,5,FALSE),"OK","NOK")),
         "")</f>
        <v/>
      </c>
      <c r="M314" s="1156" t="str">
        <f ca="1">IF(intern2!N150&gt;0,
        IF(M$166="X",
              IF(COUNTBLANK(INDIRECT(ADDRESS(ROW(M314),MATCH(M$167,$166:$166,0),1,1)&amp;":"&amp;ADDRESS(ROW(M314),COLUMN(M314)-1,1,1),TRUE))&gt;0,"",
                    IF(COUNTIF(INDIRECT(ADDRESS(ROW(M314),MATCH(M$167,$166:$166,0),1,1)&amp;":"&amp;ADDRESS(ROW(M314),COLUMN(M314)-1,1,1),TRUE),"OK")&gt;0,"OK","NOK")),
              IF(M$8&gt;=VLOOKUP($A314,'2.2'!$D:$O,5,FALSE),"OK","NOK")),
         "")</f>
        <v/>
      </c>
      <c r="N314" s="1156" t="str">
        <f ca="1">IF(intern2!O150&gt;0,
        IF(N$166="X",
              IF(COUNTBLANK(INDIRECT(ADDRESS(ROW(N314),MATCH(N$167,$166:$166,0),1,1)&amp;":"&amp;ADDRESS(ROW(N314),COLUMN(N314)-1,1,1),TRUE))&gt;0,"",
                    IF(COUNTIF(INDIRECT(ADDRESS(ROW(N314),MATCH(N$167,$166:$166,0),1,1)&amp;":"&amp;ADDRESS(ROW(N314),COLUMN(N314)-1,1,1),TRUE),"OK")&gt;0,"OK","NOK")),
              IF(N$8&gt;=VLOOKUP($A314,'2.2'!$D:$O,5,FALSE),"OK","NOK")),
         "")</f>
        <v/>
      </c>
      <c r="O314" s="1156" t="str">
        <f ca="1">IF(intern2!P150&gt;0,
        IF(O$166="X",
              IF(COUNTBLANK(INDIRECT(ADDRESS(ROW(O314),MATCH(O$167,$166:$166,0),1,1)&amp;":"&amp;ADDRESS(ROW(O314),COLUMN(O314)-1,1,1),TRUE))&gt;0,"",
                    IF(COUNTIF(INDIRECT(ADDRESS(ROW(O314),MATCH(O$167,$166:$166,0),1,1)&amp;":"&amp;ADDRESS(ROW(O314),COLUMN(O314)-1,1,1),TRUE),"OK")&gt;0,"OK","NOK")),
              IF(O$8&gt;=VLOOKUP($A314,'2.2'!$D:$O,5,FALSE),"OK","NOK")),
         "")</f>
        <v/>
      </c>
      <c r="P314" s="1156" t="str">
        <f ca="1">IF(intern2!Q150&gt;0,
        IF(P$166="X",
              IF(COUNTBLANK(INDIRECT(ADDRESS(ROW(P314),MATCH(P$167,$166:$166,0),1,1)&amp;":"&amp;ADDRESS(ROW(P314),COLUMN(P314)-1,1,1),TRUE))&gt;0,"",
                    IF(COUNTIF(INDIRECT(ADDRESS(ROW(P314),MATCH(P$167,$166:$166,0),1,1)&amp;":"&amp;ADDRESS(ROW(P314),COLUMN(P314)-1,1,1),TRUE),"OK")&gt;0,"OK","NOK")),
              IF(P$8&gt;=VLOOKUP($A314,'2.2'!$D:$O,5,FALSE),"OK","NOK")),
         "")</f>
        <v/>
      </c>
      <c r="Q314" s="1156" t="str">
        <f ca="1">IF(intern2!R150&gt;0,
        IF(Q$166="X",
              IF(COUNTBLANK(INDIRECT(ADDRESS(ROW(Q314),MATCH(Q$167,$166:$166,0),1,1)&amp;":"&amp;ADDRESS(ROW(Q314),COLUMN(Q314)-1,1,1),TRUE))&gt;0,"",
                    IF(COUNTIF(INDIRECT(ADDRESS(ROW(Q314),MATCH(Q$167,$166:$166,0),1,1)&amp;":"&amp;ADDRESS(ROW(Q314),COLUMN(Q314)-1,1,1),TRUE),"OK")&gt;0,"OK","NOK")),
              IF(Q$8&gt;=VLOOKUP($A314,'2.2'!$D:$O,5,FALSE),"OK","NOK")),
         "")</f>
        <v/>
      </c>
      <c r="R314" s="1159" t="str">
        <f ca="1">IF(intern2!S150&gt;0,
        IF(R$166="X",
              IF(COUNTBLANK(INDIRECT(ADDRESS(ROW(R314),MATCH(R$167,$166:$166,0),1,1)&amp;":"&amp;ADDRESS(ROW(R314),COLUMN(R314)-1,1,1),TRUE))&gt;0,"",
                    IF(COUNTIF(INDIRECT(ADDRESS(ROW(R314),MATCH(R$167,$166:$166,0),1,1)&amp;":"&amp;ADDRESS(ROW(R314),COLUMN(R314)-1,1,1),TRUE),"OK")&gt;0,"OK","NOK")),
              IF(R$8&gt;=VLOOKUP($A314,'2.2'!$D:$O,5,FALSE),"OK","NOK")),
         "")</f>
        <v/>
      </c>
      <c r="S314" s="1159" t="str">
        <f ca="1">IF(intern2!T150&gt;0,
        IF(S$166="X",
              IF(COUNTBLANK(INDIRECT(ADDRESS(ROW(S314),MATCH(S$167,$166:$166,0),1,1)&amp;":"&amp;ADDRESS(ROW(S314),COLUMN(S314)-1,1,1),TRUE))&gt;0,"",
                    IF(COUNTIF(INDIRECT(ADDRESS(ROW(S314),MATCH(S$167,$166:$166,0),1,1)&amp;":"&amp;ADDRESS(ROW(S314),COLUMN(S314)-1,1,1),TRUE),"OK")&gt;0,"OK","NOK")),
              IF(S$8&gt;=VLOOKUP($A314,'2.2'!$D:$O,5,FALSE),"OK","NOK")),
         "")</f>
        <v/>
      </c>
      <c r="T314" s="1156" t="str">
        <f ca="1">IF(intern2!U150&gt;0,
        IF(T$166="X",
              IF(COUNTBLANK(INDIRECT(ADDRESS(ROW(T314),MATCH(T$167,$166:$166,0),1,1)&amp;":"&amp;ADDRESS(ROW(T314),COLUMN(T314)-1,1,1),TRUE))&gt;0,"",
                    IF(COUNTIF(INDIRECT(ADDRESS(ROW(T314),MATCH(T$167,$166:$166,0),1,1)&amp;":"&amp;ADDRESS(ROW(T314),COLUMN(T314)-1,1,1),TRUE),"OK")&gt;0,"OK","NOK")),
              IF(T$8&gt;=VLOOKUP($A314,'2.2'!$D:$O,5,FALSE),"OK","NOK")),
         "")</f>
        <v/>
      </c>
      <c r="U314" s="1156" t="str">
        <f ca="1">IF(intern2!V150&gt;0,
        IF(U$166="X",
              IF(COUNTBLANK(INDIRECT(ADDRESS(ROW(U314),MATCH(U$167,$166:$166,0),1,1)&amp;":"&amp;ADDRESS(ROW(U314),COLUMN(U314)-1,1,1),TRUE))&gt;0,"",
                    IF(COUNTIF(INDIRECT(ADDRESS(ROW(U314),MATCH(U$167,$166:$166,0),1,1)&amp;":"&amp;ADDRESS(ROW(U314),COLUMN(U314)-1,1,1),TRUE),"OK")&gt;0,"OK","NOK")),
              IF(U$8&gt;=VLOOKUP($A314,'2.2'!$D:$O,5,FALSE),"OK","NOK")),
         "")</f>
        <v/>
      </c>
      <c r="V314" s="1156" t="str">
        <f ca="1">IF(intern2!W150&gt;0,
        IF(V$166="X",
              IF(COUNTBLANK(INDIRECT(ADDRESS(ROW(V314),MATCH(V$167,$166:$166,0),1,1)&amp;":"&amp;ADDRESS(ROW(V314),COLUMN(V314)-1,1,1),TRUE))&gt;0,"",
                    IF(COUNTIF(INDIRECT(ADDRESS(ROW(V314),MATCH(V$167,$166:$166,0),1,1)&amp;":"&amp;ADDRESS(ROW(V314),COLUMN(V314)-1,1,1),TRUE),"OK")&gt;0,"OK","NOK")),
              IF(V$8&gt;=VLOOKUP($A314,'2.2'!$D:$O,5,FALSE),"OK","NOK")),
         "")</f>
        <v/>
      </c>
      <c r="W314" s="1156" t="str">
        <f ca="1">IF(intern2!X150&gt;0,
        IF(W$166="X",
              IF(COUNTBLANK(INDIRECT(ADDRESS(ROW(W314),MATCH(W$167,$166:$166,0),1,1)&amp;":"&amp;ADDRESS(ROW(W314),COLUMN(W314)-1,1,1),TRUE))&gt;0,"",
                    IF(COUNTIF(INDIRECT(ADDRESS(ROW(W314),MATCH(W$167,$166:$166,0),1,1)&amp;":"&amp;ADDRESS(ROW(W314),COLUMN(W314)-1,1,1),TRUE),"OK")&gt;0,"OK","NOK")),
              IF(W$8&gt;=VLOOKUP($A314,'2.2'!$D:$O,5,FALSE),"OK","NOK")),
         "")</f>
        <v/>
      </c>
      <c r="X314" s="1156" t="str">
        <f ca="1">IF(intern2!Y150&gt;0,
        IF(X$166="X",
              IF(COUNTBLANK(INDIRECT(ADDRESS(ROW(X314),MATCH(X$167,$166:$166,0),1,1)&amp;":"&amp;ADDRESS(ROW(X314),COLUMN(X314)-1,1,1),TRUE))&gt;0,"",
                    IF(COUNTIF(INDIRECT(ADDRESS(ROW(X314),MATCH(X$167,$166:$166,0),1,1)&amp;":"&amp;ADDRESS(ROW(X314),COLUMN(X314)-1,1,1),TRUE),"OK")&gt;0,"OK","NOK")),
              IF(X$8&gt;=VLOOKUP($A314,'2.2'!$D:$O,5,FALSE),"OK","NOK")),
         "")</f>
        <v/>
      </c>
      <c r="Y314" s="1170" t="str">
        <f ca="1">IF(intern2!Z150&gt;0,
        IF(Y$166="X",
              IF(COUNTBLANK(INDIRECT(ADDRESS(ROW(Y314),MATCH(Y$167,$166:$166,0),1,1)&amp;":"&amp;ADDRESS(ROW(Y314),COLUMN(Y314)-1,1,1),TRUE))&gt;0,"",
                    IF(COUNTIF(INDIRECT(ADDRESS(ROW(Y314),MATCH(Y$167,$166:$166,0),1,1)&amp;":"&amp;ADDRESS(ROW(Y314),COLUMN(Y314)-1,1,1),TRUE),"OK")&gt;0,"OK","NOK")),
              IF(Y$8&gt;=VLOOKUP($A314,'2.2'!$D:$O,5,FALSE),"OK","NOK")),
         "")</f>
        <v/>
      </c>
      <c r="Z314" s="1269" t="str">
        <f ca="1">IF(intern2!AA150&gt;0,
        IF(Z$166="X",
              IF(COUNTBLANK(INDIRECT(ADDRESS(ROW(Z314),MATCH(Z$167,$166:$166,0),1,1)&amp;":"&amp;ADDRESS(ROW(Z314),COLUMN(Z314)-1,1,1),TRUE))&gt;0,"",
                    IF(COUNTIF(INDIRECT(ADDRESS(ROW(Z314),MATCH(Z$167,$166:$166,0),1,1)&amp;":"&amp;ADDRESS(ROW(Z314),COLUMN(Z314)-1,1,1),TRUE),"OK")&gt;0,"OK","NOK")),
              IF(Z$8&gt;=VLOOKUP($A314,'2.2'!$D:$O,5,FALSE),"OK","NOK")),
         "")</f>
        <v/>
      </c>
      <c r="AA314" s="1156" t="str">
        <f ca="1">IF(intern2!AB150&gt;0,
        IF(AA$166="X",
              IF(COUNTBLANK(INDIRECT(ADDRESS(ROW(AA314),MATCH(AA$167,$166:$166,0),1,1)&amp;":"&amp;ADDRESS(ROW(AA314),COLUMN(AA314)-1,1,1),TRUE))&gt;0,"",
                    IF(COUNTIF(INDIRECT(ADDRESS(ROW(AA314),MATCH(AA$167,$166:$166,0),1,1)&amp;":"&amp;ADDRESS(ROW(AA314),COLUMN(AA314)-1,1,1),TRUE),"OK")&gt;0,"OK","NOK")),
              IF(AA$8&gt;=VLOOKUP($A314,'2.2'!$D:$O,5,FALSE),"OK","NOK")),
         "")</f>
        <v/>
      </c>
      <c r="AB314" s="1156" t="str">
        <f ca="1">IF(intern2!AC150&gt;0,
        IF(AB$166="X",
              IF(COUNTBLANK(INDIRECT(ADDRESS(ROW(AB314),MATCH(AB$167,$166:$166,0),1,1)&amp;":"&amp;ADDRESS(ROW(AB314),COLUMN(AB314)-1,1,1),TRUE))&gt;0,"",
                    IF(COUNTIF(INDIRECT(ADDRESS(ROW(AB314),MATCH(AB$167,$166:$166,0),1,1)&amp;":"&amp;ADDRESS(ROW(AB314),COLUMN(AB314)-1,1,1),TRUE),"OK")&gt;0,"OK","NOK")),
              IF(AB$8&gt;=VLOOKUP($A314,'2.2'!$D:$O,5,FALSE),"OK","NOK")),
         "")</f>
        <v/>
      </c>
      <c r="AC314" s="1156" t="str">
        <f ca="1">IF(intern2!AD150&gt;0,
        IF(AC$166="X",
              IF(COUNTBLANK(INDIRECT(ADDRESS(ROW(AC314),MATCH(AC$167,$166:$166,0),1,1)&amp;":"&amp;ADDRESS(ROW(AC314),COLUMN(AC314)-1,1,1),TRUE))&gt;0,"",
                    IF(COUNTIF(INDIRECT(ADDRESS(ROW(AC314),MATCH(AC$167,$166:$166,0),1,1)&amp;":"&amp;ADDRESS(ROW(AC314),COLUMN(AC314)-1,1,1),TRUE),"OK")&gt;0,"OK","NOK")),
              IF(AC$8&gt;=VLOOKUP($A314,'2.2'!$D:$O,5,FALSE),"OK","NOK")),
         "")</f>
        <v/>
      </c>
      <c r="AD314" s="1156" t="str">
        <f ca="1">IF(intern2!AE150&gt;0,
        IF(AD$166="X",
              IF(COUNTBLANK(INDIRECT(ADDRESS(ROW(AD314),MATCH(AD$167,$166:$166,0),1,1)&amp;":"&amp;ADDRESS(ROW(AD314),COLUMN(AD314)-1,1,1),TRUE))&gt;0,"",
                    IF(COUNTIF(INDIRECT(ADDRESS(ROW(AD314),MATCH(AD$167,$166:$166,0),1,1)&amp;":"&amp;ADDRESS(ROW(AD314),COLUMN(AD314)-1,1,1),TRUE),"OK")&gt;0,"OK","NOK")),
              IF(AD$8&gt;=VLOOKUP($A314,'2.2'!$D:$O,5,FALSE),"OK","NOK")),
         "")</f>
        <v/>
      </c>
      <c r="AE314" s="1160" t="str">
        <f ca="1">IF(intern2!AF150&gt;0,
        IF(AE$166="X",
              IF(COUNTBLANK(INDIRECT(ADDRESS(ROW(AE314),MATCH(AE$167,$166:$166,0),1,1)&amp;":"&amp;ADDRESS(ROW(AE314),COLUMN(AE314)-1,1,1),TRUE))&gt;0,"",
                    IF(COUNTIF(INDIRECT(ADDRESS(ROW(AE314),MATCH(AE$167,$166:$166,0),1,1)&amp;":"&amp;ADDRESS(ROW(AE314),COLUMN(AE314)-1,1,1),TRUE),"OK")&gt;0,"OK","NOK")),
              IF(AE$8&gt;=VLOOKUP($A314,'2.2'!$D:$O,5,FALSE),"OK","NOK")),
         "")</f>
        <v/>
      </c>
      <c r="AF314" s="1269" t="str">
        <f ca="1">IF(intern2!AG150&gt;0,
        IF(AF$166="X",
              IF(COUNTBLANK(INDIRECT(ADDRESS(ROW(AF314),MATCH(AF$167,$166:$166,0),1,1)&amp;":"&amp;ADDRESS(ROW(AF314),COLUMN(AF314)-1,1,1),TRUE))&gt;0,"",
                    IF(COUNTIF(INDIRECT(ADDRESS(ROW(AF314),MATCH(AF$167,$166:$166,0),1,1)&amp;":"&amp;ADDRESS(ROW(AF314),COLUMN(AF314)-1,1,1),TRUE),"OK")&gt;0,"OK","NOK")),
              IF(AF$8&gt;=VLOOKUP($A314,'2.2'!$D:$O,5,FALSE),"OK","NOK")),
         "")</f>
        <v/>
      </c>
      <c r="AG314" s="1160" t="str">
        <f ca="1">IF(intern2!AH150&gt;0,
        IF(AG$166="X",
              IF(COUNTBLANK(INDIRECT(ADDRESS(ROW(AG314),MATCH(AG$167,$166:$166,0),1,1)&amp;":"&amp;ADDRESS(ROW(AG314),COLUMN(AG314)-1,1,1),TRUE))&gt;0,"",
                    IF(COUNTIF(INDIRECT(ADDRESS(ROW(AG314),MATCH(AG$167,$166:$166,0),1,1)&amp;":"&amp;ADDRESS(ROW(AG314),COLUMN(AG314)-1,1,1),TRUE),"OK")&gt;0,"OK","NOK")),
              IF(AG$8&gt;=VLOOKUP($A314,'2.2'!$D:$O,5,FALSE),"OK","NOK")),
         "")</f>
        <v/>
      </c>
      <c r="AH314" s="1160" t="str">
        <f ca="1">IF(intern2!AI150&gt;0,
        IF(AH$166="X",
              IF(COUNTBLANK(INDIRECT(ADDRESS(ROW(AH314),MATCH(AH$167,$166:$166,0),1,1)&amp;":"&amp;ADDRESS(ROW(AH314),COLUMN(AH314)-1,1,1),TRUE))&gt;0,"",
                    IF(COUNTIF(INDIRECT(ADDRESS(ROW(AH314),MATCH(AH$167,$166:$166,0),1,1)&amp;":"&amp;ADDRESS(ROW(AH314),COLUMN(AH314)-1,1,1),TRUE),"OK")&gt;0,"OK","NOK")),
              IF(AH$8&gt;=VLOOKUP($A314,'2.2'!$D:$O,5,FALSE),"OK","NOK")),
         "")</f>
        <v/>
      </c>
      <c r="AI314" s="1156" t="str">
        <f ca="1">IF(intern2!AJ150&gt;0,
        IF(AI$166="X",
              IF(COUNTBLANK(INDIRECT(ADDRESS(ROW(AI314),MATCH(AI$167,$166:$166,0),1,1)&amp;":"&amp;ADDRESS(ROW(AI314),COLUMN(AI314)-1,1,1),TRUE))&gt;0,"",
                    IF(COUNTIF(INDIRECT(ADDRESS(ROW(AI314),MATCH(AI$167,$166:$166,0),1,1)&amp;":"&amp;ADDRESS(ROW(AI314),COLUMN(AI314)-1,1,1),TRUE),"OK")&gt;0,"OK","NOK")),
              IF(AI$8&gt;=VLOOKUP($A314,'2.2'!$D:$O,5,FALSE),"OK","NOK")),
         "")</f>
        <v/>
      </c>
      <c r="AJ314" s="1156" t="str">
        <f ca="1">IF(intern2!AK150&gt;0,
        IF(AJ$166="X",
              IF(COUNTBLANK(INDIRECT(ADDRESS(ROW(AJ314),MATCH(AJ$167,$166:$166,0),1,1)&amp;":"&amp;ADDRESS(ROW(AJ314),COLUMN(AJ314)-1,1,1),TRUE))&gt;0,"",
                    IF(COUNTIF(INDIRECT(ADDRESS(ROW(AJ314),MATCH(AJ$167,$166:$166,0),1,1)&amp;":"&amp;ADDRESS(ROW(AJ314),COLUMN(AJ314)-1,1,1),TRUE),"OK")&gt;0,"OK","NOK")),
              IF(AJ$8&gt;=VLOOKUP($A314,'2.2'!$D:$O,5,FALSE),"OK","NOK")),
         "")</f>
        <v/>
      </c>
      <c r="AK314" s="1156" t="str">
        <f ca="1">IF(intern2!AL150&gt;0,
        IF(AK$166="X",
              IF(COUNTBLANK(INDIRECT(ADDRESS(ROW(AK314),MATCH(AK$167,$166:$166,0),1,1)&amp;":"&amp;ADDRESS(ROW(AK314),COLUMN(AK314)-1,1,1),TRUE))&gt;0,"",
                    IF(COUNTIF(INDIRECT(ADDRESS(ROW(AK314),MATCH(AK$167,$166:$166,0),1,1)&amp;":"&amp;ADDRESS(ROW(AK314),COLUMN(AK314)-1,1,1),TRUE),"OK")&gt;0,"OK","NOK")),
              IF(AK$8&gt;=VLOOKUP($A314,'2.2'!$D:$O,5,FALSE),"OK","NOK")),
         "")</f>
        <v/>
      </c>
      <c r="AL314" s="1156" t="str">
        <f ca="1">IF(intern2!AM150&gt;0,
        IF(AL$166="X",
              IF(COUNTBLANK(INDIRECT(ADDRESS(ROW(AL314),MATCH(AL$167,$166:$166,0),1,1)&amp;":"&amp;ADDRESS(ROW(AL314),COLUMN(AL314)-1,1,1),TRUE))&gt;0,"",
                    IF(COUNTIF(INDIRECT(ADDRESS(ROW(AL314),MATCH(AL$167,$166:$166,0),1,1)&amp;":"&amp;ADDRESS(ROW(AL314),COLUMN(AL314)-1,1,1),TRUE),"OK")&gt;0,"OK","NOK")),
              IF(AL$8&gt;=VLOOKUP($A314,'2.2'!$D:$O,5,FALSE),"OK","NOK")),
         "")</f>
        <v/>
      </c>
      <c r="AM314" s="1269" t="str">
        <f ca="1">IF(intern2!AN150&gt;0,
        IF(AM$166="X",
              IF(COUNTBLANK(INDIRECT(ADDRESS(ROW(AM314),MATCH(AM$167,$166:$166,0),1,1)&amp;":"&amp;ADDRESS(ROW(AM314),COLUMN(AM314)-1,1,1),TRUE))&gt;0,"",
                    IF(COUNTIF(INDIRECT(ADDRESS(ROW(AM314),MATCH(AM$167,$166:$166,0),1,1)&amp;":"&amp;ADDRESS(ROW(AM314),COLUMN(AM314)-1,1,1),TRUE),"OK")&gt;0,"OK","NOK")),
              IF(AM$8&gt;=VLOOKUP($A314,'2.2'!$D:$O,5,FALSE),"OK","NOK")),
         "")</f>
        <v/>
      </c>
      <c r="AN314" s="1170" t="str">
        <f ca="1">IF(intern2!AO150&gt;0,
        IF(AN$166="X",
              IF(COUNTBLANK(INDIRECT(ADDRESS(ROW(AN314),MATCH(AN$167,$166:$166,0),1,1)&amp;":"&amp;ADDRESS(ROW(AN314),COLUMN(AN314)-1,1,1),TRUE))&gt;0,"",
                    IF(COUNTIF(INDIRECT(ADDRESS(ROW(AN314),MATCH(AN$167,$166:$166,0),1,1)&amp;":"&amp;ADDRESS(ROW(AN314),COLUMN(AN314)-1,1,1),TRUE),"OK")&gt;0,"OK","NOK")),
              IF(AN$8&gt;=VLOOKUP($A314,'2.2'!$D:$O,5,FALSE),"OK","NOK")),
         "")</f>
        <v/>
      </c>
      <c r="AO314" s="1156" t="str">
        <f ca="1">IF(intern2!AP150&gt;0,
        IF(AO$166="X",
              IF(COUNTBLANK(INDIRECT(ADDRESS(ROW(AO314),MATCH(AO$167,$166:$166,0),1,1)&amp;":"&amp;ADDRESS(ROW(AO314),COLUMN(AO314)-1,1,1),TRUE))&gt;0,"",
                    IF(COUNTIF(INDIRECT(ADDRESS(ROW(AO314),MATCH(AO$167,$166:$166,0),1,1)&amp;":"&amp;ADDRESS(ROW(AO314),COLUMN(AO314)-1,1,1),TRUE),"OK")&gt;0,"OK","NOK")),
              IF(AO$8&gt;=VLOOKUP($A314,'2.2'!$D:$O,5,FALSE),"OK","NOK")),
         "")</f>
        <v/>
      </c>
      <c r="AP314" s="1156" t="str">
        <f ca="1">IF(intern2!AQ150&gt;0,
        IF(AP$166="X",
              IF(COUNTBLANK(INDIRECT(ADDRESS(ROW(AP314),MATCH(AP$167,$166:$166,0),1,1)&amp;":"&amp;ADDRESS(ROW(AP314),COLUMN(AP314)-1,1,1),TRUE))&gt;0,"",
                    IF(COUNTIF(INDIRECT(ADDRESS(ROW(AP314),MATCH(AP$167,$166:$166,0),1,1)&amp;":"&amp;ADDRESS(ROW(AP314),COLUMN(AP314)-1,1,1),TRUE),"OK")&gt;0,"OK","NOK")),
              IF(AP$8&gt;=VLOOKUP($A314,'2.2'!$D:$O,5,FALSE),"OK","NOK")),
         "")</f>
        <v/>
      </c>
      <c r="AQ314" s="1269" t="str">
        <f ca="1">IF(intern2!AR150&gt;0,
        IF(AQ$166="X",
              IF(COUNTBLANK(INDIRECT(ADDRESS(ROW(AQ314),MATCH(AQ$167,$166:$166,0),1,1)&amp;":"&amp;ADDRESS(ROW(AQ314),COLUMN(AQ314)-1,1,1),TRUE))&gt;0,"",
                    IF(COUNTIF(INDIRECT(ADDRESS(ROW(AQ314),MATCH(AQ$167,$166:$166,0),1,1)&amp;":"&amp;ADDRESS(ROW(AQ314),COLUMN(AQ314)-1,1,1),TRUE),"OK")&gt;0,"OK","NOK")),
              IF(AQ$8&gt;=VLOOKUP($A314,'2.2'!$D:$O,5,FALSE),"OK","NOK")),
         "")</f>
        <v/>
      </c>
      <c r="AR314" s="1156" t="str">
        <f ca="1">IF(intern2!AS150&gt;0,
        IF(AR$166="X",
              IF(COUNTBLANK(INDIRECT(ADDRESS(ROW(AR314),MATCH(AR$167,$166:$166,0),1,1)&amp;":"&amp;ADDRESS(ROW(AR314),COLUMN(AR314)-1,1,1),TRUE))&gt;0,"",
                    IF(COUNTIF(INDIRECT(ADDRESS(ROW(AR314),MATCH(AR$167,$166:$166,0),1,1)&amp;":"&amp;ADDRESS(ROW(AR314),COLUMN(AR314)-1,1,1),TRUE),"OK")&gt;0,"OK","NOK")),
              IF(AR$8&gt;=VLOOKUP($A314,'2.2'!$D:$O,5,FALSE),"OK","NOK")),
         "")</f>
        <v/>
      </c>
      <c r="AS314" s="1156" t="str">
        <f ca="1">IF(intern2!AT150&gt;0,
        IF(AS$166="X",
              IF(COUNTBLANK(INDIRECT(ADDRESS(ROW(AS314),MATCH(AS$167,$166:$166,0),1,1)&amp;":"&amp;ADDRESS(ROW(AS314),COLUMN(AS314)-1,1,1),TRUE))&gt;0,"",
                    IF(COUNTIF(INDIRECT(ADDRESS(ROW(AS314),MATCH(AS$167,$166:$166,0),1,1)&amp;":"&amp;ADDRESS(ROW(AS314),COLUMN(AS314)-1,1,1),TRUE),"OK")&gt;0,"OK","NOK")),
              IF(AS$8&gt;=VLOOKUP($A314,'2.2'!$D:$O,5,FALSE),"OK","NOK")),
         "")</f>
        <v/>
      </c>
      <c r="AT314" s="1269" t="str">
        <f ca="1">IF(intern2!AU150&gt;0,
        IF(AT$166="X",
              IF(COUNTBLANK(INDIRECT(ADDRESS(ROW(AT314),MATCH(AT$167,$166:$166,0),1,1)&amp;":"&amp;ADDRESS(ROW(AT314),COLUMN(AT314)-1,1,1),TRUE))&gt;0,"",
                    IF(COUNTIF(INDIRECT(ADDRESS(ROW(AT314),MATCH(AT$167,$166:$166,0),1,1)&amp;":"&amp;ADDRESS(ROW(AT314),COLUMN(AT314)-1,1,1),TRUE),"OK")&gt;0,"OK","NOK")),
              IF(AT$8&gt;=VLOOKUP($A314,'2.2'!$D:$O,5,FALSE),"OK","NOK")),
         "")</f>
        <v/>
      </c>
      <c r="AU314" s="1156" t="str">
        <f ca="1">IF(intern2!AV150&gt;0,
        IF(AU$166="X",
              IF(COUNTBLANK(INDIRECT(ADDRESS(ROW(AU314),MATCH(AU$167,$166:$166,0),1,1)&amp;":"&amp;ADDRESS(ROW(AU314),COLUMN(AU314)-1,1,1),TRUE))&gt;0,"",
                    IF(COUNTIF(INDIRECT(ADDRESS(ROW(AU314),MATCH(AU$167,$166:$166,0),1,1)&amp;":"&amp;ADDRESS(ROW(AU314),COLUMN(AU314)-1,1,1),TRUE),"OK")&gt;0,"OK","NOK")),
              IF(AU$8&gt;=VLOOKUP($A314,'2.2'!$D:$O,5,FALSE),"OK","NOK")),
         "")</f>
        <v/>
      </c>
      <c r="AV314" s="1156" t="str">
        <f ca="1">IF(intern2!AW150&gt;0,
        IF(AV$166="X",
              IF(COUNTBLANK(INDIRECT(ADDRESS(ROW(AV314),MATCH(AV$167,$166:$166,0),1,1)&amp;":"&amp;ADDRESS(ROW(AV314),COLUMN(AV314)-1,1,1),TRUE))&gt;0,"",
                    IF(COUNTIF(INDIRECT(ADDRESS(ROW(AV314),MATCH(AV$167,$166:$166,0),1,1)&amp;":"&amp;ADDRESS(ROW(AV314),COLUMN(AV314)-1,1,1),TRUE),"OK")&gt;0,"OK","NOK")),
              IF(AV$8&gt;=VLOOKUP($A314,'2.2'!$D:$O,5,FALSE),"OK","NOK")),
         "")</f>
        <v/>
      </c>
      <c r="AW314" s="1156" t="str">
        <f ca="1">IF(intern2!AX150&gt;0,
        IF(AW$166="X",
              IF(COUNTBLANK(INDIRECT(ADDRESS(ROW(AW314),MATCH(AW$167,$166:$166,0),1,1)&amp;":"&amp;ADDRESS(ROW(AW314),COLUMN(AW314)-1,1,1),TRUE))&gt;0,"",
                    IF(COUNTIF(INDIRECT(ADDRESS(ROW(AW314),MATCH(AW$167,$166:$166,0),1,1)&amp;":"&amp;ADDRESS(ROW(AW314),COLUMN(AW314)-1,1,1),TRUE),"OK")&gt;0,"OK","NOK")),
              IF(AW$8&gt;=VLOOKUP($A314,'2.2'!$D:$O,5,FALSE),"OK","NOK")),
         "")</f>
        <v/>
      </c>
      <c r="AX314" s="1156" t="str">
        <f ca="1">IF(intern2!AY150&gt;0,
        IF(AX$166="X",
              IF(COUNTBLANK(INDIRECT(ADDRESS(ROW(AX314),MATCH(AX$167,$166:$166,0),1,1)&amp;":"&amp;ADDRESS(ROW(AX314),COLUMN(AX314)-1,1,1),TRUE))&gt;0,"",
                    IF(COUNTIF(INDIRECT(ADDRESS(ROW(AX314),MATCH(AX$167,$166:$166,0),1,1)&amp;":"&amp;ADDRESS(ROW(AX314),COLUMN(AX314)-1,1,1),TRUE),"OK")&gt;0,"OK","NOK")),
              IF(AX$8&gt;=VLOOKUP($A314,'2.2'!$D:$O,5,FALSE),"OK","NOK")),
         "")</f>
        <v/>
      </c>
      <c r="AY314" s="1156" t="str">
        <f ca="1">IF(intern2!AZ150&gt;0,
        IF(AY$166="X",
              IF(COUNTBLANK(INDIRECT(ADDRESS(ROW(AY314),MATCH(AY$167,$166:$166,0),1,1)&amp;":"&amp;ADDRESS(ROW(AY314),COLUMN(AY314)-1,1,1),TRUE))&gt;0,"",
                    IF(COUNTIF(INDIRECT(ADDRESS(ROW(AY314),MATCH(AY$167,$166:$166,0),1,1)&amp;":"&amp;ADDRESS(ROW(AY314),COLUMN(AY314)-1,1,1),TRUE),"OK")&gt;0,"OK","NOK")),
              IF(AY$8&gt;=VLOOKUP($A314,'2.2'!$D:$O,5,FALSE),"OK","NOK")),
         "")</f>
        <v/>
      </c>
      <c r="AZ314" s="1269" t="str">
        <f ca="1">IF(intern2!BA150&gt;0,
        IF(AZ$166="X",
              IF(COUNTBLANK(INDIRECT(ADDRESS(ROW(AZ314),MATCH(AZ$167,$166:$166,0),1,1)&amp;":"&amp;ADDRESS(ROW(AZ314),COLUMN(AZ314)-1,1,1),TRUE))&gt;0,"",
                    IF(COUNTIF(INDIRECT(ADDRESS(ROW(AZ314),MATCH(AZ$167,$166:$166,0),1,1)&amp;":"&amp;ADDRESS(ROW(AZ314),COLUMN(AZ314)-1,1,1),TRUE),"OK")&gt;0,"OK","NOK")),
              IF(AZ$8&gt;=VLOOKUP($A314,'2.2'!$D:$O,5,FALSE),"OK","NOK")),
         "")</f>
        <v/>
      </c>
      <c r="BA314" s="1156" t="str">
        <f ca="1">IF(intern2!BB150&gt;0,
        IF(BA$166="X",
              IF(COUNTBLANK(INDIRECT(ADDRESS(ROW(BA314),MATCH(BA$167,$166:$166,0),1,1)&amp;":"&amp;ADDRESS(ROW(BA314),COLUMN(BA314)-1,1,1),TRUE))&gt;0,"",
                    IF(COUNTIF(INDIRECT(ADDRESS(ROW(BA314),MATCH(BA$167,$166:$166,0),1,1)&amp;":"&amp;ADDRESS(ROW(BA314),COLUMN(BA314)-1,1,1),TRUE),"OK")&gt;0,"OK","NOK")),
              IF(BA$8&gt;=VLOOKUP($A314,'2.2'!$D:$O,5,FALSE),"OK","NOK")),
         "")</f>
        <v/>
      </c>
      <c r="BB314" s="1156" t="str">
        <f ca="1">IF(intern2!BC150&gt;0,
        IF(BB$166="X",
              IF(COUNTBLANK(INDIRECT(ADDRESS(ROW(BB314),MATCH(BB$167,$166:$166,0),1,1)&amp;":"&amp;ADDRESS(ROW(BB314),COLUMN(BB314)-1,1,1),TRUE))&gt;0,"",
                    IF(COUNTIF(INDIRECT(ADDRESS(ROW(BB314),MATCH(BB$167,$166:$166,0),1,1)&amp;":"&amp;ADDRESS(ROW(BB314),COLUMN(BB314)-1,1,1),TRUE),"OK")&gt;0,"OK","NOK")),
              IF(BB$8&gt;=VLOOKUP($A314,'2.2'!$D:$O,5,FALSE),"OK","NOK")),
         "")</f>
        <v/>
      </c>
      <c r="BC314" s="1156" t="str">
        <f ca="1">IF(intern2!BD150&gt;0,
        IF(BC$166="X",
              IF(COUNTBLANK(INDIRECT(ADDRESS(ROW(BC314),MATCH(BC$167,$166:$166,0),1,1)&amp;":"&amp;ADDRESS(ROW(BC314),COLUMN(BC314)-1,1,1),TRUE))&gt;0,"",
                    IF(COUNTIF(INDIRECT(ADDRESS(ROW(BC314),MATCH(BC$167,$166:$166,0),1,1)&amp;":"&amp;ADDRESS(ROW(BC314),COLUMN(BC314)-1,1,1),TRUE),"OK")&gt;0,"OK","NOK")),
              IF(BC$8&gt;=VLOOKUP($A314,'2.2'!$D:$O,5,FALSE),"OK","NOK")),
         "")</f>
        <v/>
      </c>
      <c r="BD314" s="1156" t="str">
        <f ca="1">IF(intern2!BE150&gt;0,
        IF(BD$166="X",
              IF(COUNTBLANK(INDIRECT(ADDRESS(ROW(BD314),MATCH(BD$167,$166:$166,0),1,1)&amp;":"&amp;ADDRESS(ROW(BD314),COLUMN(BD314)-1,1,1),TRUE))&gt;0,"",
                    IF(COUNTIF(INDIRECT(ADDRESS(ROW(BD314),MATCH(BD$167,$166:$166,0),1,1)&amp;":"&amp;ADDRESS(ROW(BD314),COLUMN(BD314)-1,1,1),TRUE),"OK")&gt;0,"OK","NOK")),
              IF(BD$8&gt;=VLOOKUP($A314,'2.2'!$D:$O,5,FALSE),"OK","NOK")),
         "")</f>
        <v/>
      </c>
      <c r="BE314" s="1156" t="str">
        <f ca="1">IF(intern2!BF150&gt;0,
        IF(BE$166="X",
              IF(COUNTBLANK(INDIRECT(ADDRESS(ROW(BE314),MATCH(BE$167,$166:$166,0),1,1)&amp;":"&amp;ADDRESS(ROW(BE314),COLUMN(BE314)-1,1,1),TRUE))&gt;0,"",
                    IF(COUNTIF(INDIRECT(ADDRESS(ROW(BE314),MATCH(BE$167,$166:$166,0),1,1)&amp;":"&amp;ADDRESS(ROW(BE314),COLUMN(BE314)-1,1,1),TRUE),"OK")&gt;0,"OK","NOK")),
              IF(BE$8&gt;=VLOOKUP($A314,'2.2'!$D:$O,5,FALSE),"OK","NOK")),
         "")</f>
        <v/>
      </c>
      <c r="BF314" s="1170" t="str">
        <f ca="1">IF(intern2!BG150&gt;0,
        IF(BF$166="X",
              IF(COUNTBLANK(INDIRECT(ADDRESS(ROW(BF314),MATCH(BF$167,$166:$166,0),1,1)&amp;":"&amp;ADDRESS(ROW(BF314),COLUMN(BF314)-1,1,1),TRUE))&gt;0,"",
                    IF(COUNTIF(INDIRECT(ADDRESS(ROW(BF314),MATCH(BF$167,$166:$166,0),1,1)&amp;":"&amp;ADDRESS(ROW(BF314),COLUMN(BF314)-1,1,1),TRUE),"OK")&gt;0,"OK","NOK")),
              IF(BF$8&gt;=VLOOKUP($A314,'2.2'!$D:$O,5,FALSE),"OK","NOK")),
         "")</f>
        <v/>
      </c>
      <c r="BG314" s="1269" t="str">
        <f ca="1">IF(intern2!BH150&gt;0,
        IF(BG$166="X",
              IF(COUNTBLANK(INDIRECT(ADDRESS(ROW(BG314),MATCH(BG$167,$166:$166,0),1,1)&amp;":"&amp;ADDRESS(ROW(BG314),COLUMN(BG314)-1,1,1),TRUE))&gt;0,"",
                    IF(COUNTIF(INDIRECT(ADDRESS(ROW(BG314),MATCH(BG$167,$166:$166,0),1,1)&amp;":"&amp;ADDRESS(ROW(BG314),COLUMN(BG314)-1,1,1),TRUE),"OK")&gt;0,"OK","NOK")),
              IF(BG$8&gt;=VLOOKUP($A314,'2.2'!$D:$O,5,FALSE),"OK","NOK")),
         "")</f>
        <v/>
      </c>
      <c r="BH314" s="1176" t="str">
        <f t="shared" ca="1" si="142"/>
        <v>OK</v>
      </c>
      <c r="BI314" s="1176"/>
    </row>
    <row r="315" spans="1:61" x14ac:dyDescent="0.25">
      <c r="A315" s="716" t="str">
        <f t="shared" ref="A315:B315" si="160">+A155</f>
        <v>KAC</v>
      </c>
      <c r="B315" s="1157" t="str">
        <f t="shared" si="160"/>
        <v>Anestesia pediatrica "C"</v>
      </c>
      <c r="C315" s="1156" t="str">
        <f ca="1">IF(intern2!D151&gt;0,
        IF(C$166="X",
              IF(COUNTBLANK(INDIRECT(ADDRESS(ROW(C315),MATCH(C$167,$166:$166,0),1,1)&amp;":"&amp;ADDRESS(ROW(C315),COLUMN(C315)-1,1,1),TRUE))&gt;0,"",
                    IF(COUNTIF(INDIRECT(ADDRESS(ROW(C315),MATCH(C$167,$166:$166,0),1,1)&amp;":"&amp;ADDRESS(ROW(C315),COLUMN(C315)-1,1,1),TRUE),"OK")&gt;0,"OK","NOK")),
              IF(C$8&gt;=VLOOKUP($A315,'2.2'!$D:$O,5,FALSE),"OK","NOK")),
         "")</f>
        <v>OK</v>
      </c>
      <c r="D315" s="1156" t="str">
        <f ca="1">IF(intern2!E151&gt;0,
        IF(D$166="X",
              IF(COUNTBLANK(INDIRECT(ADDRESS(ROW(D315),MATCH(D$167,$166:$166,0),1,1)&amp;":"&amp;ADDRESS(ROW(D315),COLUMN(D315)-1,1,1),TRUE))&gt;0,"",
                    IF(COUNTIF(INDIRECT(ADDRESS(ROW(D315),MATCH(D$167,$166:$166,0),1,1)&amp;":"&amp;ADDRESS(ROW(D315),COLUMN(D315)-1,1,1),TRUE),"OK")&gt;0,"OK","NOK")),
              IF(D$8&gt;=VLOOKUP($A315,'2.2'!$D:$O,5,FALSE),"OK","NOK")),
         "")</f>
        <v/>
      </c>
      <c r="E315" s="1156" t="str">
        <f ca="1">IF(intern2!F151&gt;0,
        IF(E$166="X",
              IF(COUNTBLANK(INDIRECT(ADDRESS(ROW(E315),MATCH(E$167,$166:$166,0),1,1)&amp;":"&amp;ADDRESS(ROW(E315),COLUMN(E315)-1,1,1),TRUE))&gt;0,"",
                    IF(COUNTIF(INDIRECT(ADDRESS(ROW(E315),MATCH(E$167,$166:$166,0),1,1)&amp;":"&amp;ADDRESS(ROW(E315),COLUMN(E315)-1,1,1),TRUE),"OK")&gt;0,"OK","NOK")),
              IF(E$8&gt;=VLOOKUP($A315,'2.2'!$D:$O,5,FALSE),"OK","NOK")),
         "")</f>
        <v/>
      </c>
      <c r="F315" s="1156" t="str">
        <f ca="1">IF(intern2!G151&gt;0,
        IF(F$166="X",
              IF(COUNTBLANK(INDIRECT(ADDRESS(ROW(F315),MATCH(F$167,$166:$166,0),1,1)&amp;":"&amp;ADDRESS(ROW(F315),COLUMN(F315)-1,1,1),TRUE))&gt;0,"",
                    IF(COUNTIF(INDIRECT(ADDRESS(ROW(F315),MATCH(F$167,$166:$166,0),1,1)&amp;":"&amp;ADDRESS(ROW(F315),COLUMN(F315)-1,1,1),TRUE),"OK")&gt;0,"OK","NOK")),
              IF(F$8&gt;=VLOOKUP($A315,'2.2'!$D:$O,5,FALSE),"OK","NOK")),
         "")</f>
        <v/>
      </c>
      <c r="G315" s="1156" t="str">
        <f ca="1">IF(intern2!H151&gt;0,
        IF(G$166="X",
              IF(COUNTBLANK(INDIRECT(ADDRESS(ROW(G315),MATCH(G$167,$166:$166,0),1,1)&amp;":"&amp;ADDRESS(ROW(G315),COLUMN(G315)-1,1,1),TRUE))&gt;0,"",
                    IF(COUNTIF(INDIRECT(ADDRESS(ROW(G315),MATCH(G$167,$166:$166,0),1,1)&amp;":"&amp;ADDRESS(ROW(G315),COLUMN(G315)-1,1,1),TRUE),"OK")&gt;0,"OK","NOK")),
              IF(G$8&gt;=VLOOKUP($A315,'2.2'!$D:$O,5,FALSE),"OK","NOK")),
         "")</f>
        <v/>
      </c>
      <c r="H315" s="1156" t="str">
        <f ca="1">IF(intern2!I151&gt;0,
        IF(H$166="X",
              IF(COUNTBLANK(INDIRECT(ADDRESS(ROW(H315),MATCH(H$167,$166:$166,0),1,1)&amp;":"&amp;ADDRESS(ROW(H315),COLUMN(H315)-1,1,1),TRUE))&gt;0,"",
                    IF(COUNTIF(INDIRECT(ADDRESS(ROW(H315),MATCH(H$167,$166:$166,0),1,1)&amp;":"&amp;ADDRESS(ROW(H315),COLUMN(H315)-1,1,1),TRUE),"OK")&gt;0,"OK","NOK")),
              IF(H$8&gt;=VLOOKUP($A315,'2.2'!$D:$O,5,FALSE),"OK","NOK")),
         "")</f>
        <v/>
      </c>
      <c r="I315" s="1269" t="str">
        <f ca="1">IF(intern2!J151&gt;0,
        IF(I$166="X",
              IF(COUNTBLANK(INDIRECT(ADDRESS(ROW(I315),MATCH(I$167,$166:$166,0),1,1)&amp;":"&amp;ADDRESS(ROW(I315),COLUMN(I315)-1,1,1),TRUE))&gt;0,"",
                    IF(COUNTIF(INDIRECT(ADDRESS(ROW(I315),MATCH(I$167,$166:$166,0),1,1)&amp;":"&amp;ADDRESS(ROW(I315),COLUMN(I315)-1,1,1),TRUE),"OK")&gt;0,"OK","NOK")),
              IF(I$8&gt;=VLOOKUP($A315,'2.2'!$D:$O,5,FALSE),"OK","NOK")),
         "")</f>
        <v/>
      </c>
      <c r="J315" s="1159" t="str">
        <f ca="1">IF(intern2!K151&gt;0,
        IF(J$166="X",
              IF(COUNTBLANK(INDIRECT(ADDRESS(ROW(J315),MATCH(J$167,$166:$166,0),1,1)&amp;":"&amp;ADDRESS(ROW(J315),COLUMN(J315)-1,1,1),TRUE))&gt;0,"",
                    IF(COUNTIF(INDIRECT(ADDRESS(ROW(J315),MATCH(J$167,$166:$166,0),1,1)&amp;":"&amp;ADDRESS(ROW(J315),COLUMN(J315)-1,1,1),TRUE),"OK")&gt;0,"OK","NOK")),
              IF(J$8&gt;=VLOOKUP($A315,'2.2'!$D:$O,5,FALSE),"OK","NOK")),
         "")</f>
        <v/>
      </c>
      <c r="K315" s="1156" t="str">
        <f ca="1">IF(intern2!L151&gt;0,
        IF(K$166="X",
              IF(COUNTBLANK(INDIRECT(ADDRESS(ROW(K315),MATCH(K$167,$166:$166,0),1,1)&amp;":"&amp;ADDRESS(ROW(K315),COLUMN(K315)-1,1,1),TRUE))&gt;0,"",
                    IF(COUNTIF(INDIRECT(ADDRESS(ROW(K315),MATCH(K$167,$166:$166,0),1,1)&amp;":"&amp;ADDRESS(ROW(K315),COLUMN(K315)-1,1,1),TRUE),"OK")&gt;0,"OK","NOK")),
              IF(K$8&gt;=VLOOKUP($A315,'2.2'!$D:$O,5,FALSE),"OK","NOK")),
         "")</f>
        <v/>
      </c>
      <c r="L315" s="1156" t="str">
        <f ca="1">IF(intern2!M151&gt;0,
        IF(L$166="X",
              IF(COUNTBLANK(INDIRECT(ADDRESS(ROW(L315),MATCH(L$167,$166:$166,0),1,1)&amp;":"&amp;ADDRESS(ROW(L315),COLUMN(L315)-1,1,1),TRUE))&gt;0,"",
                    IF(COUNTIF(INDIRECT(ADDRESS(ROW(L315),MATCH(L$167,$166:$166,0),1,1)&amp;":"&amp;ADDRESS(ROW(L315),COLUMN(L315)-1,1,1),TRUE),"OK")&gt;0,"OK","NOK")),
              IF(L$8&gt;=VLOOKUP($A315,'2.2'!$D:$O,5,FALSE),"OK","NOK")),
         "")</f>
        <v/>
      </c>
      <c r="M315" s="1156" t="str">
        <f ca="1">IF(intern2!N151&gt;0,
        IF(M$166="X",
              IF(COUNTBLANK(INDIRECT(ADDRESS(ROW(M315),MATCH(M$167,$166:$166,0),1,1)&amp;":"&amp;ADDRESS(ROW(M315),COLUMN(M315)-1,1,1),TRUE))&gt;0,"",
                    IF(COUNTIF(INDIRECT(ADDRESS(ROW(M315),MATCH(M$167,$166:$166,0),1,1)&amp;":"&amp;ADDRESS(ROW(M315),COLUMN(M315)-1,1,1),TRUE),"OK")&gt;0,"OK","NOK")),
              IF(M$8&gt;=VLOOKUP($A315,'2.2'!$D:$O,5,FALSE),"OK","NOK")),
         "")</f>
        <v/>
      </c>
      <c r="N315" s="1156" t="str">
        <f ca="1">IF(intern2!O151&gt;0,
        IF(N$166="X",
              IF(COUNTBLANK(INDIRECT(ADDRESS(ROW(N315),MATCH(N$167,$166:$166,0),1,1)&amp;":"&amp;ADDRESS(ROW(N315),COLUMN(N315)-1,1,1),TRUE))&gt;0,"",
                    IF(COUNTIF(INDIRECT(ADDRESS(ROW(N315),MATCH(N$167,$166:$166,0),1,1)&amp;":"&amp;ADDRESS(ROW(N315),COLUMN(N315)-1,1,1),TRUE),"OK")&gt;0,"OK","NOK")),
              IF(N$8&gt;=VLOOKUP($A315,'2.2'!$D:$O,5,FALSE),"OK","NOK")),
         "")</f>
        <v/>
      </c>
      <c r="O315" s="1156" t="str">
        <f ca="1">IF(intern2!P151&gt;0,
        IF(O$166="X",
              IF(COUNTBLANK(INDIRECT(ADDRESS(ROW(O315),MATCH(O$167,$166:$166,0),1,1)&amp;":"&amp;ADDRESS(ROW(O315),COLUMN(O315)-1,1,1),TRUE))&gt;0,"",
                    IF(COUNTIF(INDIRECT(ADDRESS(ROW(O315),MATCH(O$167,$166:$166,0),1,1)&amp;":"&amp;ADDRESS(ROW(O315),COLUMN(O315)-1,1,1),TRUE),"OK")&gt;0,"OK","NOK")),
              IF(O$8&gt;=VLOOKUP($A315,'2.2'!$D:$O,5,FALSE),"OK","NOK")),
         "")</f>
        <v/>
      </c>
      <c r="P315" s="1156" t="str">
        <f ca="1">IF(intern2!Q151&gt;0,
        IF(P$166="X",
              IF(COUNTBLANK(INDIRECT(ADDRESS(ROW(P315),MATCH(P$167,$166:$166,0),1,1)&amp;":"&amp;ADDRESS(ROW(P315),COLUMN(P315)-1,1,1),TRUE))&gt;0,"",
                    IF(COUNTIF(INDIRECT(ADDRESS(ROW(P315),MATCH(P$167,$166:$166,0),1,1)&amp;":"&amp;ADDRESS(ROW(P315),COLUMN(P315)-1,1,1),TRUE),"OK")&gt;0,"OK","NOK")),
              IF(P$8&gt;=VLOOKUP($A315,'2.2'!$D:$O,5,FALSE),"OK","NOK")),
         "")</f>
        <v/>
      </c>
      <c r="Q315" s="1156" t="str">
        <f ca="1">IF(intern2!R151&gt;0,
        IF(Q$166="X",
              IF(COUNTBLANK(INDIRECT(ADDRESS(ROW(Q315),MATCH(Q$167,$166:$166,0),1,1)&amp;":"&amp;ADDRESS(ROW(Q315),COLUMN(Q315)-1,1,1),TRUE))&gt;0,"",
                    IF(COUNTIF(INDIRECT(ADDRESS(ROW(Q315),MATCH(Q$167,$166:$166,0),1,1)&amp;":"&amp;ADDRESS(ROW(Q315),COLUMN(Q315)-1,1,1),TRUE),"OK")&gt;0,"OK","NOK")),
              IF(Q$8&gt;=VLOOKUP($A315,'2.2'!$D:$O,5,FALSE),"OK","NOK")),
         "")</f>
        <v/>
      </c>
      <c r="R315" s="1159" t="str">
        <f ca="1">IF(intern2!S151&gt;0,
        IF(R$166="X",
              IF(COUNTBLANK(INDIRECT(ADDRESS(ROW(R315),MATCH(R$167,$166:$166,0),1,1)&amp;":"&amp;ADDRESS(ROW(R315),COLUMN(R315)-1,1,1),TRUE))&gt;0,"",
                    IF(COUNTIF(INDIRECT(ADDRESS(ROW(R315),MATCH(R$167,$166:$166,0),1,1)&amp;":"&amp;ADDRESS(ROW(R315),COLUMN(R315)-1,1,1),TRUE),"OK")&gt;0,"OK","NOK")),
              IF(R$8&gt;=VLOOKUP($A315,'2.2'!$D:$O,5,FALSE),"OK","NOK")),
         "")</f>
        <v/>
      </c>
      <c r="S315" s="1159" t="str">
        <f ca="1">IF(intern2!T151&gt;0,
        IF(S$166="X",
              IF(COUNTBLANK(INDIRECT(ADDRESS(ROW(S315),MATCH(S$167,$166:$166,0),1,1)&amp;":"&amp;ADDRESS(ROW(S315),COLUMN(S315)-1,1,1),TRUE))&gt;0,"",
                    IF(COUNTIF(INDIRECT(ADDRESS(ROW(S315),MATCH(S$167,$166:$166,0),1,1)&amp;":"&amp;ADDRESS(ROW(S315),COLUMN(S315)-1,1,1),TRUE),"OK")&gt;0,"OK","NOK")),
              IF(S$8&gt;=VLOOKUP($A315,'2.2'!$D:$O,5,FALSE),"OK","NOK")),
         "")</f>
        <v/>
      </c>
      <c r="T315" s="1156" t="str">
        <f ca="1">IF(intern2!U151&gt;0,
        IF(T$166="X",
              IF(COUNTBLANK(INDIRECT(ADDRESS(ROW(T315),MATCH(T$167,$166:$166,0),1,1)&amp;":"&amp;ADDRESS(ROW(T315),COLUMN(T315)-1,1,1),TRUE))&gt;0,"",
                    IF(COUNTIF(INDIRECT(ADDRESS(ROW(T315),MATCH(T$167,$166:$166,0),1,1)&amp;":"&amp;ADDRESS(ROW(T315),COLUMN(T315)-1,1,1),TRUE),"OK")&gt;0,"OK","NOK")),
              IF(T$8&gt;=VLOOKUP($A315,'2.2'!$D:$O,5,FALSE),"OK","NOK")),
         "")</f>
        <v/>
      </c>
      <c r="U315" s="1156" t="str">
        <f ca="1">IF(intern2!V151&gt;0,
        IF(U$166="X",
              IF(COUNTBLANK(INDIRECT(ADDRESS(ROW(U315),MATCH(U$167,$166:$166,0),1,1)&amp;":"&amp;ADDRESS(ROW(U315),COLUMN(U315)-1,1,1),TRUE))&gt;0,"",
                    IF(COUNTIF(INDIRECT(ADDRESS(ROW(U315),MATCH(U$167,$166:$166,0),1,1)&amp;":"&amp;ADDRESS(ROW(U315),COLUMN(U315)-1,1,1),TRUE),"OK")&gt;0,"OK","NOK")),
              IF(U$8&gt;=VLOOKUP($A315,'2.2'!$D:$O,5,FALSE),"OK","NOK")),
         "")</f>
        <v/>
      </c>
      <c r="V315" s="1156" t="str">
        <f ca="1">IF(intern2!W151&gt;0,
        IF(V$166="X",
              IF(COUNTBLANK(INDIRECT(ADDRESS(ROW(V315),MATCH(V$167,$166:$166,0),1,1)&amp;":"&amp;ADDRESS(ROW(V315),COLUMN(V315)-1,1,1),TRUE))&gt;0,"",
                    IF(COUNTIF(INDIRECT(ADDRESS(ROW(V315),MATCH(V$167,$166:$166,0),1,1)&amp;":"&amp;ADDRESS(ROW(V315),COLUMN(V315)-1,1,1),TRUE),"OK")&gt;0,"OK","NOK")),
              IF(V$8&gt;=VLOOKUP($A315,'2.2'!$D:$O,5,FALSE),"OK","NOK")),
         "")</f>
        <v/>
      </c>
      <c r="W315" s="1156" t="str">
        <f ca="1">IF(intern2!X151&gt;0,
        IF(W$166="X",
              IF(COUNTBLANK(INDIRECT(ADDRESS(ROW(W315),MATCH(W$167,$166:$166,0),1,1)&amp;":"&amp;ADDRESS(ROW(W315),COLUMN(W315)-1,1,1),TRUE))&gt;0,"",
                    IF(COUNTIF(INDIRECT(ADDRESS(ROW(W315),MATCH(W$167,$166:$166,0),1,1)&amp;":"&amp;ADDRESS(ROW(W315),COLUMN(W315)-1,1,1),TRUE),"OK")&gt;0,"OK","NOK")),
              IF(W$8&gt;=VLOOKUP($A315,'2.2'!$D:$O,5,FALSE),"OK","NOK")),
         "")</f>
        <v/>
      </c>
      <c r="X315" s="1156" t="str">
        <f ca="1">IF(intern2!Y151&gt;0,
        IF(X$166="X",
              IF(COUNTBLANK(INDIRECT(ADDRESS(ROW(X315),MATCH(X$167,$166:$166,0),1,1)&amp;":"&amp;ADDRESS(ROW(X315),COLUMN(X315)-1,1,1),TRUE))&gt;0,"",
                    IF(COUNTIF(INDIRECT(ADDRESS(ROW(X315),MATCH(X$167,$166:$166,0),1,1)&amp;":"&amp;ADDRESS(ROW(X315),COLUMN(X315)-1,1,1),TRUE),"OK")&gt;0,"OK","NOK")),
              IF(X$8&gt;=VLOOKUP($A315,'2.2'!$D:$O,5,FALSE),"OK","NOK")),
         "")</f>
        <v/>
      </c>
      <c r="Y315" s="1170" t="str">
        <f ca="1">IF(intern2!Z151&gt;0,
        IF(Y$166="X",
              IF(COUNTBLANK(INDIRECT(ADDRESS(ROW(Y315),MATCH(Y$167,$166:$166,0),1,1)&amp;":"&amp;ADDRESS(ROW(Y315),COLUMN(Y315)-1,1,1),TRUE))&gt;0,"",
                    IF(COUNTIF(INDIRECT(ADDRESS(ROW(Y315),MATCH(Y$167,$166:$166,0),1,1)&amp;":"&amp;ADDRESS(ROW(Y315),COLUMN(Y315)-1,1,1),TRUE),"OK")&gt;0,"OK","NOK")),
              IF(Y$8&gt;=VLOOKUP($A315,'2.2'!$D:$O,5,FALSE),"OK","NOK")),
         "")</f>
        <v/>
      </c>
      <c r="Z315" s="1269" t="str">
        <f ca="1">IF(intern2!AA151&gt;0,
        IF(Z$166="X",
              IF(COUNTBLANK(INDIRECT(ADDRESS(ROW(Z315),MATCH(Z$167,$166:$166,0),1,1)&amp;":"&amp;ADDRESS(ROW(Z315),COLUMN(Z315)-1,1,1),TRUE))&gt;0,"",
                    IF(COUNTIF(INDIRECT(ADDRESS(ROW(Z315),MATCH(Z$167,$166:$166,0),1,1)&amp;":"&amp;ADDRESS(ROW(Z315),COLUMN(Z315)-1,1,1),TRUE),"OK")&gt;0,"OK","NOK")),
              IF(Z$8&gt;=VLOOKUP($A315,'2.2'!$D:$O,5,FALSE),"OK","NOK")),
         "")</f>
        <v/>
      </c>
      <c r="AA315" s="1156" t="str">
        <f ca="1">IF(intern2!AB151&gt;0,
        IF(AA$166="X",
              IF(COUNTBLANK(INDIRECT(ADDRESS(ROW(AA315),MATCH(AA$167,$166:$166,0),1,1)&amp;":"&amp;ADDRESS(ROW(AA315),COLUMN(AA315)-1,1,1),TRUE))&gt;0,"",
                    IF(COUNTIF(INDIRECT(ADDRESS(ROW(AA315),MATCH(AA$167,$166:$166,0),1,1)&amp;":"&amp;ADDRESS(ROW(AA315),COLUMN(AA315)-1,1,1),TRUE),"OK")&gt;0,"OK","NOK")),
              IF(AA$8&gt;=VLOOKUP($A315,'2.2'!$D:$O,5,FALSE),"OK","NOK")),
         "")</f>
        <v/>
      </c>
      <c r="AB315" s="1156" t="str">
        <f ca="1">IF(intern2!AC151&gt;0,
        IF(AB$166="X",
              IF(COUNTBLANK(INDIRECT(ADDRESS(ROW(AB315),MATCH(AB$167,$166:$166,0),1,1)&amp;":"&amp;ADDRESS(ROW(AB315),COLUMN(AB315)-1,1,1),TRUE))&gt;0,"",
                    IF(COUNTIF(INDIRECT(ADDRESS(ROW(AB315),MATCH(AB$167,$166:$166,0),1,1)&amp;":"&amp;ADDRESS(ROW(AB315),COLUMN(AB315)-1,1,1),TRUE),"OK")&gt;0,"OK","NOK")),
              IF(AB$8&gt;=VLOOKUP($A315,'2.2'!$D:$O,5,FALSE),"OK","NOK")),
         "")</f>
        <v/>
      </c>
      <c r="AC315" s="1156" t="str">
        <f ca="1">IF(intern2!AD151&gt;0,
        IF(AC$166="X",
              IF(COUNTBLANK(INDIRECT(ADDRESS(ROW(AC315),MATCH(AC$167,$166:$166,0),1,1)&amp;":"&amp;ADDRESS(ROW(AC315),COLUMN(AC315)-1,1,1),TRUE))&gt;0,"",
                    IF(COUNTIF(INDIRECT(ADDRESS(ROW(AC315),MATCH(AC$167,$166:$166,0),1,1)&amp;":"&amp;ADDRESS(ROW(AC315),COLUMN(AC315)-1,1,1),TRUE),"OK")&gt;0,"OK","NOK")),
              IF(AC$8&gt;=VLOOKUP($A315,'2.2'!$D:$O,5,FALSE),"OK","NOK")),
         "")</f>
        <v/>
      </c>
      <c r="AD315" s="1156" t="str">
        <f ca="1">IF(intern2!AE151&gt;0,
        IF(AD$166="X",
              IF(COUNTBLANK(INDIRECT(ADDRESS(ROW(AD315),MATCH(AD$167,$166:$166,0),1,1)&amp;":"&amp;ADDRESS(ROW(AD315),COLUMN(AD315)-1,1,1),TRUE))&gt;0,"",
                    IF(COUNTIF(INDIRECT(ADDRESS(ROW(AD315),MATCH(AD$167,$166:$166,0),1,1)&amp;":"&amp;ADDRESS(ROW(AD315),COLUMN(AD315)-1,1,1),TRUE),"OK")&gt;0,"OK","NOK")),
              IF(AD$8&gt;=VLOOKUP($A315,'2.2'!$D:$O,5,FALSE),"OK","NOK")),
         "")</f>
        <v/>
      </c>
      <c r="AE315" s="1160" t="str">
        <f ca="1">IF(intern2!AF151&gt;0,
        IF(AE$166="X",
              IF(COUNTBLANK(INDIRECT(ADDRESS(ROW(AE315),MATCH(AE$167,$166:$166,0),1,1)&amp;":"&amp;ADDRESS(ROW(AE315),COLUMN(AE315)-1,1,1),TRUE))&gt;0,"",
                    IF(COUNTIF(INDIRECT(ADDRESS(ROW(AE315),MATCH(AE$167,$166:$166,0),1,1)&amp;":"&amp;ADDRESS(ROW(AE315),COLUMN(AE315)-1,1,1),TRUE),"OK")&gt;0,"OK","NOK")),
              IF(AE$8&gt;=VLOOKUP($A315,'2.2'!$D:$O,5,FALSE),"OK","NOK")),
         "")</f>
        <v/>
      </c>
      <c r="AF315" s="1269" t="str">
        <f ca="1">IF(intern2!AG151&gt;0,
        IF(AF$166="X",
              IF(COUNTBLANK(INDIRECT(ADDRESS(ROW(AF315),MATCH(AF$167,$166:$166,0),1,1)&amp;":"&amp;ADDRESS(ROW(AF315),COLUMN(AF315)-1,1,1),TRUE))&gt;0,"",
                    IF(COUNTIF(INDIRECT(ADDRESS(ROW(AF315),MATCH(AF$167,$166:$166,0),1,1)&amp;":"&amp;ADDRESS(ROW(AF315),COLUMN(AF315)-1,1,1),TRUE),"OK")&gt;0,"OK","NOK")),
              IF(AF$8&gt;=VLOOKUP($A315,'2.2'!$D:$O,5,FALSE),"OK","NOK")),
         "")</f>
        <v/>
      </c>
      <c r="AG315" s="1160" t="str">
        <f ca="1">IF(intern2!AH151&gt;0,
        IF(AG$166="X",
              IF(COUNTBLANK(INDIRECT(ADDRESS(ROW(AG315),MATCH(AG$167,$166:$166,0),1,1)&amp;":"&amp;ADDRESS(ROW(AG315),COLUMN(AG315)-1,1,1),TRUE))&gt;0,"",
                    IF(COUNTIF(INDIRECT(ADDRESS(ROW(AG315),MATCH(AG$167,$166:$166,0),1,1)&amp;":"&amp;ADDRESS(ROW(AG315),COLUMN(AG315)-1,1,1),TRUE),"OK")&gt;0,"OK","NOK")),
              IF(AG$8&gt;=VLOOKUP($A315,'2.2'!$D:$O,5,FALSE),"OK","NOK")),
         "")</f>
        <v/>
      </c>
      <c r="AH315" s="1160" t="str">
        <f ca="1">IF(intern2!AI151&gt;0,
        IF(AH$166="X",
              IF(COUNTBLANK(INDIRECT(ADDRESS(ROW(AH315),MATCH(AH$167,$166:$166,0),1,1)&amp;":"&amp;ADDRESS(ROW(AH315),COLUMN(AH315)-1,1,1),TRUE))&gt;0,"",
                    IF(COUNTIF(INDIRECT(ADDRESS(ROW(AH315),MATCH(AH$167,$166:$166,0),1,1)&amp;":"&amp;ADDRESS(ROW(AH315),COLUMN(AH315)-1,1,1),TRUE),"OK")&gt;0,"OK","NOK")),
              IF(AH$8&gt;=VLOOKUP($A315,'2.2'!$D:$O,5,FALSE),"OK","NOK")),
         "")</f>
        <v/>
      </c>
      <c r="AI315" s="1156" t="str">
        <f ca="1">IF(intern2!AJ151&gt;0,
        IF(AI$166="X",
              IF(COUNTBLANK(INDIRECT(ADDRESS(ROW(AI315),MATCH(AI$167,$166:$166,0),1,1)&amp;":"&amp;ADDRESS(ROW(AI315),COLUMN(AI315)-1,1,1),TRUE))&gt;0,"",
                    IF(COUNTIF(INDIRECT(ADDRESS(ROW(AI315),MATCH(AI$167,$166:$166,0),1,1)&amp;":"&amp;ADDRESS(ROW(AI315),COLUMN(AI315)-1,1,1),TRUE),"OK")&gt;0,"OK","NOK")),
              IF(AI$8&gt;=VLOOKUP($A315,'2.2'!$D:$O,5,FALSE),"OK","NOK")),
         "")</f>
        <v/>
      </c>
      <c r="AJ315" s="1156" t="str">
        <f ca="1">IF(intern2!AK151&gt;0,
        IF(AJ$166="X",
              IF(COUNTBLANK(INDIRECT(ADDRESS(ROW(AJ315),MATCH(AJ$167,$166:$166,0),1,1)&amp;":"&amp;ADDRESS(ROW(AJ315),COLUMN(AJ315)-1,1,1),TRUE))&gt;0,"",
                    IF(COUNTIF(INDIRECT(ADDRESS(ROW(AJ315),MATCH(AJ$167,$166:$166,0),1,1)&amp;":"&amp;ADDRESS(ROW(AJ315),COLUMN(AJ315)-1,1,1),TRUE),"OK")&gt;0,"OK","NOK")),
              IF(AJ$8&gt;=VLOOKUP($A315,'2.2'!$D:$O,5,FALSE),"OK","NOK")),
         "")</f>
        <v/>
      </c>
      <c r="AK315" s="1156" t="str">
        <f ca="1">IF(intern2!AL151&gt;0,
        IF(AK$166="X",
              IF(COUNTBLANK(INDIRECT(ADDRESS(ROW(AK315),MATCH(AK$167,$166:$166,0),1,1)&amp;":"&amp;ADDRESS(ROW(AK315),COLUMN(AK315)-1,1,1),TRUE))&gt;0,"",
                    IF(COUNTIF(INDIRECT(ADDRESS(ROW(AK315),MATCH(AK$167,$166:$166,0),1,1)&amp;":"&amp;ADDRESS(ROW(AK315),COLUMN(AK315)-1,1,1),TRUE),"OK")&gt;0,"OK","NOK")),
              IF(AK$8&gt;=VLOOKUP($A315,'2.2'!$D:$O,5,FALSE),"OK","NOK")),
         "")</f>
        <v/>
      </c>
      <c r="AL315" s="1156" t="str">
        <f ca="1">IF(intern2!AM151&gt;0,
        IF(AL$166="X",
              IF(COUNTBLANK(INDIRECT(ADDRESS(ROW(AL315),MATCH(AL$167,$166:$166,0),1,1)&amp;":"&amp;ADDRESS(ROW(AL315),COLUMN(AL315)-1,1,1),TRUE))&gt;0,"",
                    IF(COUNTIF(INDIRECT(ADDRESS(ROW(AL315),MATCH(AL$167,$166:$166,0),1,1)&amp;":"&amp;ADDRESS(ROW(AL315),COLUMN(AL315)-1,1,1),TRUE),"OK")&gt;0,"OK","NOK")),
              IF(AL$8&gt;=VLOOKUP($A315,'2.2'!$D:$O,5,FALSE),"OK","NOK")),
         "")</f>
        <v/>
      </c>
      <c r="AM315" s="1269" t="str">
        <f ca="1">IF(intern2!AN151&gt;0,
        IF(AM$166="X",
              IF(COUNTBLANK(INDIRECT(ADDRESS(ROW(AM315),MATCH(AM$167,$166:$166,0),1,1)&amp;":"&amp;ADDRESS(ROW(AM315),COLUMN(AM315)-1,1,1),TRUE))&gt;0,"",
                    IF(COUNTIF(INDIRECT(ADDRESS(ROW(AM315),MATCH(AM$167,$166:$166,0),1,1)&amp;":"&amp;ADDRESS(ROW(AM315),COLUMN(AM315)-1,1,1),TRUE),"OK")&gt;0,"OK","NOK")),
              IF(AM$8&gt;=VLOOKUP($A315,'2.2'!$D:$O,5,FALSE),"OK","NOK")),
         "")</f>
        <v/>
      </c>
      <c r="AN315" s="1170" t="str">
        <f ca="1">IF(intern2!AO151&gt;0,
        IF(AN$166="X",
              IF(COUNTBLANK(INDIRECT(ADDRESS(ROW(AN315),MATCH(AN$167,$166:$166,0),1,1)&amp;":"&amp;ADDRESS(ROW(AN315),COLUMN(AN315)-1,1,1),TRUE))&gt;0,"",
                    IF(COUNTIF(INDIRECT(ADDRESS(ROW(AN315),MATCH(AN$167,$166:$166,0),1,1)&amp;":"&amp;ADDRESS(ROW(AN315),COLUMN(AN315)-1,1,1),TRUE),"OK")&gt;0,"OK","NOK")),
              IF(AN$8&gt;=VLOOKUP($A315,'2.2'!$D:$O,5,FALSE),"OK","NOK")),
         "")</f>
        <v/>
      </c>
      <c r="AO315" s="1156" t="str">
        <f ca="1">IF(intern2!AP151&gt;0,
        IF(AO$166="X",
              IF(COUNTBLANK(INDIRECT(ADDRESS(ROW(AO315),MATCH(AO$167,$166:$166,0),1,1)&amp;":"&amp;ADDRESS(ROW(AO315),COLUMN(AO315)-1,1,1),TRUE))&gt;0,"",
                    IF(COUNTIF(INDIRECT(ADDRESS(ROW(AO315),MATCH(AO$167,$166:$166,0),1,1)&amp;":"&amp;ADDRESS(ROW(AO315),COLUMN(AO315)-1,1,1),TRUE),"OK")&gt;0,"OK","NOK")),
              IF(AO$8&gt;=VLOOKUP($A315,'2.2'!$D:$O,5,FALSE),"OK","NOK")),
         "")</f>
        <v/>
      </c>
      <c r="AP315" s="1156" t="str">
        <f ca="1">IF(intern2!AQ151&gt;0,
        IF(AP$166="X",
              IF(COUNTBLANK(INDIRECT(ADDRESS(ROW(AP315),MATCH(AP$167,$166:$166,0),1,1)&amp;":"&amp;ADDRESS(ROW(AP315),COLUMN(AP315)-1,1,1),TRUE))&gt;0,"",
                    IF(COUNTIF(INDIRECT(ADDRESS(ROW(AP315),MATCH(AP$167,$166:$166,0),1,1)&amp;":"&amp;ADDRESS(ROW(AP315),COLUMN(AP315)-1,1,1),TRUE),"OK")&gt;0,"OK","NOK")),
              IF(AP$8&gt;=VLOOKUP($A315,'2.2'!$D:$O,5,FALSE),"OK","NOK")),
         "")</f>
        <v/>
      </c>
      <c r="AQ315" s="1269" t="str">
        <f ca="1">IF(intern2!AR151&gt;0,
        IF(AQ$166="X",
              IF(COUNTBLANK(INDIRECT(ADDRESS(ROW(AQ315),MATCH(AQ$167,$166:$166,0),1,1)&amp;":"&amp;ADDRESS(ROW(AQ315),COLUMN(AQ315)-1,1,1),TRUE))&gt;0,"",
                    IF(COUNTIF(INDIRECT(ADDRESS(ROW(AQ315),MATCH(AQ$167,$166:$166,0),1,1)&amp;":"&amp;ADDRESS(ROW(AQ315),COLUMN(AQ315)-1,1,1),TRUE),"OK")&gt;0,"OK","NOK")),
              IF(AQ$8&gt;=VLOOKUP($A315,'2.2'!$D:$O,5,FALSE),"OK","NOK")),
         "")</f>
        <v/>
      </c>
      <c r="AR315" s="1156" t="str">
        <f ca="1">IF(intern2!AS151&gt;0,
        IF(AR$166="X",
              IF(COUNTBLANK(INDIRECT(ADDRESS(ROW(AR315),MATCH(AR$167,$166:$166,0),1,1)&amp;":"&amp;ADDRESS(ROW(AR315),COLUMN(AR315)-1,1,1),TRUE))&gt;0,"",
                    IF(COUNTIF(INDIRECT(ADDRESS(ROW(AR315),MATCH(AR$167,$166:$166,0),1,1)&amp;":"&amp;ADDRESS(ROW(AR315),COLUMN(AR315)-1,1,1),TRUE),"OK")&gt;0,"OK","NOK")),
              IF(AR$8&gt;=VLOOKUP($A315,'2.2'!$D:$O,5,FALSE),"OK","NOK")),
         "")</f>
        <v/>
      </c>
      <c r="AS315" s="1156" t="str">
        <f ca="1">IF(intern2!AT151&gt;0,
        IF(AS$166="X",
              IF(COUNTBLANK(INDIRECT(ADDRESS(ROW(AS315),MATCH(AS$167,$166:$166,0),1,1)&amp;":"&amp;ADDRESS(ROW(AS315),COLUMN(AS315)-1,1,1),TRUE))&gt;0,"",
                    IF(COUNTIF(INDIRECT(ADDRESS(ROW(AS315),MATCH(AS$167,$166:$166,0),1,1)&amp;":"&amp;ADDRESS(ROW(AS315),COLUMN(AS315)-1,1,1),TRUE),"OK")&gt;0,"OK","NOK")),
              IF(AS$8&gt;=VLOOKUP($A315,'2.2'!$D:$O,5,FALSE),"OK","NOK")),
         "")</f>
        <v/>
      </c>
      <c r="AT315" s="1269" t="str">
        <f ca="1">IF(intern2!AU151&gt;0,
        IF(AT$166="X",
              IF(COUNTBLANK(INDIRECT(ADDRESS(ROW(AT315),MATCH(AT$167,$166:$166,0),1,1)&amp;":"&amp;ADDRESS(ROW(AT315),COLUMN(AT315)-1,1,1),TRUE))&gt;0,"",
                    IF(COUNTIF(INDIRECT(ADDRESS(ROW(AT315),MATCH(AT$167,$166:$166,0),1,1)&amp;":"&amp;ADDRESS(ROW(AT315),COLUMN(AT315)-1,1,1),TRUE),"OK")&gt;0,"OK","NOK")),
              IF(AT$8&gt;=VLOOKUP($A315,'2.2'!$D:$O,5,FALSE),"OK","NOK")),
         "")</f>
        <v/>
      </c>
      <c r="AU315" s="1156" t="str">
        <f ca="1">IF(intern2!AV151&gt;0,
        IF(AU$166="X",
              IF(COUNTBLANK(INDIRECT(ADDRESS(ROW(AU315),MATCH(AU$167,$166:$166,0),1,1)&amp;":"&amp;ADDRESS(ROW(AU315),COLUMN(AU315)-1,1,1),TRUE))&gt;0,"",
                    IF(COUNTIF(INDIRECT(ADDRESS(ROW(AU315),MATCH(AU$167,$166:$166,0),1,1)&amp;":"&amp;ADDRESS(ROW(AU315),COLUMN(AU315)-1,1,1),TRUE),"OK")&gt;0,"OK","NOK")),
              IF(AU$8&gt;=VLOOKUP($A315,'2.2'!$D:$O,5,FALSE),"OK","NOK")),
         "")</f>
        <v/>
      </c>
      <c r="AV315" s="1156" t="str">
        <f ca="1">IF(intern2!AW151&gt;0,
        IF(AV$166="X",
              IF(COUNTBLANK(INDIRECT(ADDRESS(ROW(AV315),MATCH(AV$167,$166:$166,0),1,1)&amp;":"&amp;ADDRESS(ROW(AV315),COLUMN(AV315)-1,1,1),TRUE))&gt;0,"",
                    IF(COUNTIF(INDIRECT(ADDRESS(ROW(AV315),MATCH(AV$167,$166:$166,0),1,1)&amp;":"&amp;ADDRESS(ROW(AV315),COLUMN(AV315)-1,1,1),TRUE),"OK")&gt;0,"OK","NOK")),
              IF(AV$8&gt;=VLOOKUP($A315,'2.2'!$D:$O,5,FALSE),"OK","NOK")),
         "")</f>
        <v/>
      </c>
      <c r="AW315" s="1156" t="str">
        <f ca="1">IF(intern2!AX151&gt;0,
        IF(AW$166="X",
              IF(COUNTBLANK(INDIRECT(ADDRESS(ROW(AW315),MATCH(AW$167,$166:$166,0),1,1)&amp;":"&amp;ADDRESS(ROW(AW315),COLUMN(AW315)-1,1,1),TRUE))&gt;0,"",
                    IF(COUNTIF(INDIRECT(ADDRESS(ROW(AW315),MATCH(AW$167,$166:$166,0),1,1)&amp;":"&amp;ADDRESS(ROW(AW315),COLUMN(AW315)-1,1,1),TRUE),"OK")&gt;0,"OK","NOK")),
              IF(AW$8&gt;=VLOOKUP($A315,'2.2'!$D:$O,5,FALSE),"OK","NOK")),
         "")</f>
        <v/>
      </c>
      <c r="AX315" s="1156" t="str">
        <f ca="1">IF(intern2!AY151&gt;0,
        IF(AX$166="X",
              IF(COUNTBLANK(INDIRECT(ADDRESS(ROW(AX315),MATCH(AX$167,$166:$166,0),1,1)&amp;":"&amp;ADDRESS(ROW(AX315),COLUMN(AX315)-1,1,1),TRUE))&gt;0,"",
                    IF(COUNTIF(INDIRECT(ADDRESS(ROW(AX315),MATCH(AX$167,$166:$166,0),1,1)&amp;":"&amp;ADDRESS(ROW(AX315),COLUMN(AX315)-1,1,1),TRUE),"OK")&gt;0,"OK","NOK")),
              IF(AX$8&gt;=VLOOKUP($A315,'2.2'!$D:$O,5,FALSE),"OK","NOK")),
         "")</f>
        <v/>
      </c>
      <c r="AY315" s="1156" t="str">
        <f ca="1">IF(intern2!AZ151&gt;0,
        IF(AY$166="X",
              IF(COUNTBLANK(INDIRECT(ADDRESS(ROW(AY315),MATCH(AY$167,$166:$166,0),1,1)&amp;":"&amp;ADDRESS(ROW(AY315),COLUMN(AY315)-1,1,1),TRUE))&gt;0,"",
                    IF(COUNTIF(INDIRECT(ADDRESS(ROW(AY315),MATCH(AY$167,$166:$166,0),1,1)&amp;":"&amp;ADDRESS(ROW(AY315),COLUMN(AY315)-1,1,1),TRUE),"OK")&gt;0,"OK","NOK")),
              IF(AY$8&gt;=VLOOKUP($A315,'2.2'!$D:$O,5,FALSE),"OK","NOK")),
         "")</f>
        <v/>
      </c>
      <c r="AZ315" s="1269" t="str">
        <f ca="1">IF(intern2!BA151&gt;0,
        IF(AZ$166="X",
              IF(COUNTBLANK(INDIRECT(ADDRESS(ROW(AZ315),MATCH(AZ$167,$166:$166,0),1,1)&amp;":"&amp;ADDRESS(ROW(AZ315),COLUMN(AZ315)-1,1,1),TRUE))&gt;0,"",
                    IF(COUNTIF(INDIRECT(ADDRESS(ROW(AZ315),MATCH(AZ$167,$166:$166,0),1,1)&amp;":"&amp;ADDRESS(ROW(AZ315),COLUMN(AZ315)-1,1,1),TRUE),"OK")&gt;0,"OK","NOK")),
              IF(AZ$8&gt;=VLOOKUP($A315,'2.2'!$D:$O,5,FALSE),"OK","NOK")),
         "")</f>
        <v/>
      </c>
      <c r="BA315" s="1156" t="str">
        <f ca="1">IF(intern2!BB151&gt;0,
        IF(BA$166="X",
              IF(COUNTBLANK(INDIRECT(ADDRESS(ROW(BA315),MATCH(BA$167,$166:$166,0),1,1)&amp;":"&amp;ADDRESS(ROW(BA315),COLUMN(BA315)-1,1,1),TRUE))&gt;0,"",
                    IF(COUNTIF(INDIRECT(ADDRESS(ROW(BA315),MATCH(BA$167,$166:$166,0),1,1)&amp;":"&amp;ADDRESS(ROW(BA315),COLUMN(BA315)-1,1,1),TRUE),"OK")&gt;0,"OK","NOK")),
              IF(BA$8&gt;=VLOOKUP($A315,'2.2'!$D:$O,5,FALSE),"OK","NOK")),
         "")</f>
        <v/>
      </c>
      <c r="BB315" s="1156" t="str">
        <f ca="1">IF(intern2!BC151&gt;0,
        IF(BB$166="X",
              IF(COUNTBLANK(INDIRECT(ADDRESS(ROW(BB315),MATCH(BB$167,$166:$166,0),1,1)&amp;":"&amp;ADDRESS(ROW(BB315),COLUMN(BB315)-1,1,1),TRUE))&gt;0,"",
                    IF(COUNTIF(INDIRECT(ADDRESS(ROW(BB315),MATCH(BB$167,$166:$166,0),1,1)&amp;":"&amp;ADDRESS(ROW(BB315),COLUMN(BB315)-1,1,1),TRUE),"OK")&gt;0,"OK","NOK")),
              IF(BB$8&gt;=VLOOKUP($A315,'2.2'!$D:$O,5,FALSE),"OK","NOK")),
         "")</f>
        <v/>
      </c>
      <c r="BC315" s="1156" t="str">
        <f ca="1">IF(intern2!BD151&gt;0,
        IF(BC$166="X",
              IF(COUNTBLANK(INDIRECT(ADDRESS(ROW(BC315),MATCH(BC$167,$166:$166,0),1,1)&amp;":"&amp;ADDRESS(ROW(BC315),COLUMN(BC315)-1,1,1),TRUE))&gt;0,"",
                    IF(COUNTIF(INDIRECT(ADDRESS(ROW(BC315),MATCH(BC$167,$166:$166,0),1,1)&amp;":"&amp;ADDRESS(ROW(BC315),COLUMN(BC315)-1,1,1),TRUE),"OK")&gt;0,"OK","NOK")),
              IF(BC$8&gt;=VLOOKUP($A315,'2.2'!$D:$O,5,FALSE),"OK","NOK")),
         "")</f>
        <v/>
      </c>
      <c r="BD315" s="1156" t="str">
        <f ca="1">IF(intern2!BE151&gt;0,
        IF(BD$166="X",
              IF(COUNTBLANK(INDIRECT(ADDRESS(ROW(BD315),MATCH(BD$167,$166:$166,0),1,1)&amp;":"&amp;ADDRESS(ROW(BD315),COLUMN(BD315)-1,1,1),TRUE))&gt;0,"",
                    IF(COUNTIF(INDIRECT(ADDRESS(ROW(BD315),MATCH(BD$167,$166:$166,0),1,1)&amp;":"&amp;ADDRESS(ROW(BD315),COLUMN(BD315)-1,1,1),TRUE),"OK")&gt;0,"OK","NOK")),
              IF(BD$8&gt;=VLOOKUP($A315,'2.2'!$D:$O,5,FALSE),"OK","NOK")),
         "")</f>
        <v/>
      </c>
      <c r="BE315" s="1156" t="str">
        <f ca="1">IF(intern2!BF151&gt;0,
        IF(BE$166="X",
              IF(COUNTBLANK(INDIRECT(ADDRESS(ROW(BE315),MATCH(BE$167,$166:$166,0),1,1)&amp;":"&amp;ADDRESS(ROW(BE315),COLUMN(BE315)-1,1,1),TRUE))&gt;0,"",
                    IF(COUNTIF(INDIRECT(ADDRESS(ROW(BE315),MATCH(BE$167,$166:$166,0),1,1)&amp;":"&amp;ADDRESS(ROW(BE315),COLUMN(BE315)-1,1,1),TRUE),"OK")&gt;0,"OK","NOK")),
              IF(BE$8&gt;=VLOOKUP($A315,'2.2'!$D:$O,5,FALSE),"OK","NOK")),
         "")</f>
        <v/>
      </c>
      <c r="BF315" s="1170" t="str">
        <f ca="1">IF(intern2!BG151&gt;0,
        IF(BF$166="X",
              IF(COUNTBLANK(INDIRECT(ADDRESS(ROW(BF315),MATCH(BF$167,$166:$166,0),1,1)&amp;":"&amp;ADDRESS(ROW(BF315),COLUMN(BF315)-1,1,1),TRUE))&gt;0,"",
                    IF(COUNTIF(INDIRECT(ADDRESS(ROW(BF315),MATCH(BF$167,$166:$166,0),1,1)&amp;":"&amp;ADDRESS(ROW(BF315),COLUMN(BF315)-1,1,1),TRUE),"OK")&gt;0,"OK","NOK")),
              IF(BF$8&gt;=VLOOKUP($A315,'2.2'!$D:$O,5,FALSE),"OK","NOK")),
         "")</f>
        <v/>
      </c>
      <c r="BG315" s="1269" t="str">
        <f ca="1">IF(intern2!BH151&gt;0,
        IF(BG$166="X",
              IF(COUNTBLANK(INDIRECT(ADDRESS(ROW(BG315),MATCH(BG$167,$166:$166,0),1,1)&amp;":"&amp;ADDRESS(ROW(BG315),COLUMN(BG315)-1,1,1),TRUE))&gt;0,"",
                    IF(COUNTIF(INDIRECT(ADDRESS(ROW(BG315),MATCH(BG$167,$166:$166,0),1,1)&amp;":"&amp;ADDRESS(ROW(BG315),COLUMN(BG315)-1,1,1),TRUE),"OK")&gt;0,"OK","NOK")),
              IF(BG$8&gt;=VLOOKUP($A315,'2.2'!$D:$O,5,FALSE),"OK","NOK")),
         "")</f>
        <v/>
      </c>
      <c r="BH315" s="1176" t="str">
        <f t="shared" ca="1" si="142"/>
        <v>OK</v>
      </c>
      <c r="BI315" s="1176"/>
    </row>
    <row r="316" spans="1:61" x14ac:dyDescent="0.25">
      <c r="A316" s="716" t="str">
        <f t="shared" ref="A316:B316" si="161">+A156</f>
        <v>KAD</v>
      </c>
      <c r="B316" s="1157" t="str">
        <f t="shared" si="161"/>
        <v>Anestesia pediatrica "D"</v>
      </c>
      <c r="C316" s="1156" t="str">
        <f ca="1">IF(intern2!D152&gt;0,
        IF(C$166="X",
              IF(COUNTBLANK(INDIRECT(ADDRESS(ROW(C316),MATCH(C$167,$166:$166,0),1,1)&amp;":"&amp;ADDRESS(ROW(C316),COLUMN(C316)-1,1,1),TRUE))&gt;0,"",
                    IF(COUNTIF(INDIRECT(ADDRESS(ROW(C316),MATCH(C$167,$166:$166,0),1,1)&amp;":"&amp;ADDRESS(ROW(C316),COLUMN(C316)-1,1,1),TRUE),"OK")&gt;0,"OK","NOK")),
              IF(C$8&gt;=VLOOKUP($A316,'2.2'!$D:$O,5,FALSE),"OK","NOK")),
         "")</f>
        <v>OK</v>
      </c>
      <c r="D316" s="1156" t="str">
        <f ca="1">IF(intern2!E152&gt;0,
        IF(D$166="X",
              IF(COUNTBLANK(INDIRECT(ADDRESS(ROW(D316),MATCH(D$167,$166:$166,0),1,1)&amp;":"&amp;ADDRESS(ROW(D316),COLUMN(D316)-1,1,1),TRUE))&gt;0,"",
                    IF(COUNTIF(INDIRECT(ADDRESS(ROW(D316),MATCH(D$167,$166:$166,0),1,1)&amp;":"&amp;ADDRESS(ROW(D316),COLUMN(D316)-1,1,1),TRUE),"OK")&gt;0,"OK","NOK")),
              IF(D$8&gt;=VLOOKUP($A316,'2.2'!$D:$O,5,FALSE),"OK","NOK")),
         "")</f>
        <v/>
      </c>
      <c r="E316" s="1156" t="str">
        <f ca="1">IF(intern2!F152&gt;0,
        IF(E$166="X",
              IF(COUNTBLANK(INDIRECT(ADDRESS(ROW(E316),MATCH(E$167,$166:$166,0),1,1)&amp;":"&amp;ADDRESS(ROW(E316),COLUMN(E316)-1,1,1),TRUE))&gt;0,"",
                    IF(COUNTIF(INDIRECT(ADDRESS(ROW(E316),MATCH(E$167,$166:$166,0),1,1)&amp;":"&amp;ADDRESS(ROW(E316),COLUMN(E316)-1,1,1),TRUE),"OK")&gt;0,"OK","NOK")),
              IF(E$8&gt;=VLOOKUP($A316,'2.2'!$D:$O,5,FALSE),"OK","NOK")),
         "")</f>
        <v/>
      </c>
      <c r="F316" s="1156" t="str">
        <f ca="1">IF(intern2!G152&gt;0,
        IF(F$166="X",
              IF(COUNTBLANK(INDIRECT(ADDRESS(ROW(F316),MATCH(F$167,$166:$166,0),1,1)&amp;":"&amp;ADDRESS(ROW(F316),COLUMN(F316)-1,1,1),TRUE))&gt;0,"",
                    IF(COUNTIF(INDIRECT(ADDRESS(ROW(F316),MATCH(F$167,$166:$166,0),1,1)&amp;":"&amp;ADDRESS(ROW(F316),COLUMN(F316)-1,1,1),TRUE),"OK")&gt;0,"OK","NOK")),
              IF(F$8&gt;=VLOOKUP($A316,'2.2'!$D:$O,5,FALSE),"OK","NOK")),
         "")</f>
        <v/>
      </c>
      <c r="G316" s="1156" t="str">
        <f ca="1">IF(intern2!H152&gt;0,
        IF(G$166="X",
              IF(COUNTBLANK(INDIRECT(ADDRESS(ROW(G316),MATCH(G$167,$166:$166,0),1,1)&amp;":"&amp;ADDRESS(ROW(G316),COLUMN(G316)-1,1,1),TRUE))&gt;0,"",
                    IF(COUNTIF(INDIRECT(ADDRESS(ROW(G316),MATCH(G$167,$166:$166,0),1,1)&amp;":"&amp;ADDRESS(ROW(G316),COLUMN(G316)-1,1,1),TRUE),"OK")&gt;0,"OK","NOK")),
              IF(G$8&gt;=VLOOKUP($A316,'2.2'!$D:$O,5,FALSE),"OK","NOK")),
         "")</f>
        <v/>
      </c>
      <c r="H316" s="1156" t="str">
        <f ca="1">IF(intern2!I152&gt;0,
        IF(H$166="X",
              IF(COUNTBLANK(INDIRECT(ADDRESS(ROW(H316),MATCH(H$167,$166:$166,0),1,1)&amp;":"&amp;ADDRESS(ROW(H316),COLUMN(H316)-1,1,1),TRUE))&gt;0,"",
                    IF(COUNTIF(INDIRECT(ADDRESS(ROW(H316),MATCH(H$167,$166:$166,0),1,1)&amp;":"&amp;ADDRESS(ROW(H316),COLUMN(H316)-1,1,1),TRUE),"OK")&gt;0,"OK","NOK")),
              IF(H$8&gt;=VLOOKUP($A316,'2.2'!$D:$O,5,FALSE),"OK","NOK")),
         "")</f>
        <v/>
      </c>
      <c r="I316" s="1269" t="str">
        <f ca="1">IF(intern2!J152&gt;0,
        IF(I$166="X",
              IF(COUNTBLANK(INDIRECT(ADDRESS(ROW(I316),MATCH(I$167,$166:$166,0),1,1)&amp;":"&amp;ADDRESS(ROW(I316),COLUMN(I316)-1,1,1),TRUE))&gt;0,"",
                    IF(COUNTIF(INDIRECT(ADDRESS(ROW(I316),MATCH(I$167,$166:$166,0),1,1)&amp;":"&amp;ADDRESS(ROW(I316),COLUMN(I316)-1,1,1),TRUE),"OK")&gt;0,"OK","NOK")),
              IF(I$8&gt;=VLOOKUP($A316,'2.2'!$D:$O,5,FALSE),"OK","NOK")),
         "")</f>
        <v/>
      </c>
      <c r="J316" s="1159" t="str">
        <f ca="1">IF(intern2!K152&gt;0,
        IF(J$166="X",
              IF(COUNTBLANK(INDIRECT(ADDRESS(ROW(J316),MATCH(J$167,$166:$166,0),1,1)&amp;":"&amp;ADDRESS(ROW(J316),COLUMN(J316)-1,1,1),TRUE))&gt;0,"",
                    IF(COUNTIF(INDIRECT(ADDRESS(ROW(J316),MATCH(J$167,$166:$166,0),1,1)&amp;":"&amp;ADDRESS(ROW(J316),COLUMN(J316)-1,1,1),TRUE),"OK")&gt;0,"OK","NOK")),
              IF(J$8&gt;=VLOOKUP($A316,'2.2'!$D:$O,5,FALSE),"OK","NOK")),
         "")</f>
        <v/>
      </c>
      <c r="K316" s="1156" t="str">
        <f ca="1">IF(intern2!L152&gt;0,
        IF(K$166="X",
              IF(COUNTBLANK(INDIRECT(ADDRESS(ROW(K316),MATCH(K$167,$166:$166,0),1,1)&amp;":"&amp;ADDRESS(ROW(K316),COLUMN(K316)-1,1,1),TRUE))&gt;0,"",
                    IF(COUNTIF(INDIRECT(ADDRESS(ROW(K316),MATCH(K$167,$166:$166,0),1,1)&amp;":"&amp;ADDRESS(ROW(K316),COLUMN(K316)-1,1,1),TRUE),"OK")&gt;0,"OK","NOK")),
              IF(K$8&gt;=VLOOKUP($A316,'2.2'!$D:$O,5,FALSE),"OK","NOK")),
         "")</f>
        <v/>
      </c>
      <c r="L316" s="1156" t="str">
        <f ca="1">IF(intern2!M152&gt;0,
        IF(L$166="X",
              IF(COUNTBLANK(INDIRECT(ADDRESS(ROW(L316),MATCH(L$167,$166:$166,0),1,1)&amp;":"&amp;ADDRESS(ROW(L316),COLUMN(L316)-1,1,1),TRUE))&gt;0,"",
                    IF(COUNTIF(INDIRECT(ADDRESS(ROW(L316),MATCH(L$167,$166:$166,0),1,1)&amp;":"&amp;ADDRESS(ROW(L316),COLUMN(L316)-1,1,1),TRUE),"OK")&gt;0,"OK","NOK")),
              IF(L$8&gt;=VLOOKUP($A316,'2.2'!$D:$O,5,FALSE),"OK","NOK")),
         "")</f>
        <v/>
      </c>
      <c r="M316" s="1156" t="str">
        <f ca="1">IF(intern2!N152&gt;0,
        IF(M$166="X",
              IF(COUNTBLANK(INDIRECT(ADDRESS(ROW(M316),MATCH(M$167,$166:$166,0),1,1)&amp;":"&amp;ADDRESS(ROW(M316),COLUMN(M316)-1,1,1),TRUE))&gt;0,"",
                    IF(COUNTIF(INDIRECT(ADDRESS(ROW(M316),MATCH(M$167,$166:$166,0),1,1)&amp;":"&amp;ADDRESS(ROW(M316),COLUMN(M316)-1,1,1),TRUE),"OK")&gt;0,"OK","NOK")),
              IF(M$8&gt;=VLOOKUP($A316,'2.2'!$D:$O,5,FALSE),"OK","NOK")),
         "")</f>
        <v/>
      </c>
      <c r="N316" s="1156" t="str">
        <f ca="1">IF(intern2!O152&gt;0,
        IF(N$166="X",
              IF(COUNTBLANK(INDIRECT(ADDRESS(ROW(N316),MATCH(N$167,$166:$166,0),1,1)&amp;":"&amp;ADDRESS(ROW(N316),COLUMN(N316)-1,1,1),TRUE))&gt;0,"",
                    IF(COUNTIF(INDIRECT(ADDRESS(ROW(N316),MATCH(N$167,$166:$166,0),1,1)&amp;":"&amp;ADDRESS(ROW(N316),COLUMN(N316)-1,1,1),TRUE),"OK")&gt;0,"OK","NOK")),
              IF(N$8&gt;=VLOOKUP($A316,'2.2'!$D:$O,5,FALSE),"OK","NOK")),
         "")</f>
        <v/>
      </c>
      <c r="O316" s="1156" t="str">
        <f ca="1">IF(intern2!P152&gt;0,
        IF(O$166="X",
              IF(COUNTBLANK(INDIRECT(ADDRESS(ROW(O316),MATCH(O$167,$166:$166,0),1,1)&amp;":"&amp;ADDRESS(ROW(O316),COLUMN(O316)-1,1,1),TRUE))&gt;0,"",
                    IF(COUNTIF(INDIRECT(ADDRESS(ROW(O316),MATCH(O$167,$166:$166,0),1,1)&amp;":"&amp;ADDRESS(ROW(O316),COLUMN(O316)-1,1,1),TRUE),"OK")&gt;0,"OK","NOK")),
              IF(O$8&gt;=VLOOKUP($A316,'2.2'!$D:$O,5,FALSE),"OK","NOK")),
         "")</f>
        <v/>
      </c>
      <c r="P316" s="1156" t="str">
        <f ca="1">IF(intern2!Q152&gt;0,
        IF(P$166="X",
              IF(COUNTBLANK(INDIRECT(ADDRESS(ROW(P316),MATCH(P$167,$166:$166,0),1,1)&amp;":"&amp;ADDRESS(ROW(P316),COLUMN(P316)-1,1,1),TRUE))&gt;0,"",
                    IF(COUNTIF(INDIRECT(ADDRESS(ROW(P316),MATCH(P$167,$166:$166,0),1,1)&amp;":"&amp;ADDRESS(ROW(P316),COLUMN(P316)-1,1,1),TRUE),"OK")&gt;0,"OK","NOK")),
              IF(P$8&gt;=VLOOKUP($A316,'2.2'!$D:$O,5,FALSE),"OK","NOK")),
         "")</f>
        <v/>
      </c>
      <c r="Q316" s="1156" t="str">
        <f ca="1">IF(intern2!R152&gt;0,
        IF(Q$166="X",
              IF(COUNTBLANK(INDIRECT(ADDRESS(ROW(Q316),MATCH(Q$167,$166:$166,0),1,1)&amp;":"&amp;ADDRESS(ROW(Q316),COLUMN(Q316)-1,1,1),TRUE))&gt;0,"",
                    IF(COUNTIF(INDIRECT(ADDRESS(ROW(Q316),MATCH(Q$167,$166:$166,0),1,1)&amp;":"&amp;ADDRESS(ROW(Q316),COLUMN(Q316)-1,1,1),TRUE),"OK")&gt;0,"OK","NOK")),
              IF(Q$8&gt;=VLOOKUP($A316,'2.2'!$D:$O,5,FALSE),"OK","NOK")),
         "")</f>
        <v/>
      </c>
      <c r="R316" s="1159" t="str">
        <f ca="1">IF(intern2!S152&gt;0,
        IF(R$166="X",
              IF(COUNTBLANK(INDIRECT(ADDRESS(ROW(R316),MATCH(R$167,$166:$166,0),1,1)&amp;":"&amp;ADDRESS(ROW(R316),COLUMN(R316)-1,1,1),TRUE))&gt;0,"",
                    IF(COUNTIF(INDIRECT(ADDRESS(ROW(R316),MATCH(R$167,$166:$166,0),1,1)&amp;":"&amp;ADDRESS(ROW(R316),COLUMN(R316)-1,1,1),TRUE),"OK")&gt;0,"OK","NOK")),
              IF(R$8&gt;=VLOOKUP($A316,'2.2'!$D:$O,5,FALSE),"OK","NOK")),
         "")</f>
        <v/>
      </c>
      <c r="S316" s="1159" t="str">
        <f ca="1">IF(intern2!T152&gt;0,
        IF(S$166="X",
              IF(COUNTBLANK(INDIRECT(ADDRESS(ROW(S316),MATCH(S$167,$166:$166,0),1,1)&amp;":"&amp;ADDRESS(ROW(S316),COLUMN(S316)-1,1,1),TRUE))&gt;0,"",
                    IF(COUNTIF(INDIRECT(ADDRESS(ROW(S316),MATCH(S$167,$166:$166,0),1,1)&amp;":"&amp;ADDRESS(ROW(S316),COLUMN(S316)-1,1,1),TRUE),"OK")&gt;0,"OK","NOK")),
              IF(S$8&gt;=VLOOKUP($A316,'2.2'!$D:$O,5,FALSE),"OK","NOK")),
         "")</f>
        <v/>
      </c>
      <c r="T316" s="1156" t="str">
        <f ca="1">IF(intern2!U152&gt;0,
        IF(T$166="X",
              IF(COUNTBLANK(INDIRECT(ADDRESS(ROW(T316),MATCH(T$167,$166:$166,0),1,1)&amp;":"&amp;ADDRESS(ROW(T316),COLUMN(T316)-1,1,1),TRUE))&gt;0,"",
                    IF(COUNTIF(INDIRECT(ADDRESS(ROW(T316),MATCH(T$167,$166:$166,0),1,1)&amp;":"&amp;ADDRESS(ROW(T316),COLUMN(T316)-1,1,1),TRUE),"OK")&gt;0,"OK","NOK")),
              IF(T$8&gt;=VLOOKUP($A316,'2.2'!$D:$O,5,FALSE),"OK","NOK")),
         "")</f>
        <v/>
      </c>
      <c r="U316" s="1156" t="str">
        <f ca="1">IF(intern2!V152&gt;0,
        IF(U$166="X",
              IF(COUNTBLANK(INDIRECT(ADDRESS(ROW(U316),MATCH(U$167,$166:$166,0),1,1)&amp;":"&amp;ADDRESS(ROW(U316),COLUMN(U316)-1,1,1),TRUE))&gt;0,"",
                    IF(COUNTIF(INDIRECT(ADDRESS(ROW(U316),MATCH(U$167,$166:$166,0),1,1)&amp;":"&amp;ADDRESS(ROW(U316),COLUMN(U316)-1,1,1),TRUE),"OK")&gt;0,"OK","NOK")),
              IF(U$8&gt;=VLOOKUP($A316,'2.2'!$D:$O,5,FALSE),"OK","NOK")),
         "")</f>
        <v/>
      </c>
      <c r="V316" s="1156" t="str">
        <f ca="1">IF(intern2!W152&gt;0,
        IF(V$166="X",
              IF(COUNTBLANK(INDIRECT(ADDRESS(ROW(V316),MATCH(V$167,$166:$166,0),1,1)&amp;":"&amp;ADDRESS(ROW(V316),COLUMN(V316)-1,1,1),TRUE))&gt;0,"",
                    IF(COUNTIF(INDIRECT(ADDRESS(ROW(V316),MATCH(V$167,$166:$166,0),1,1)&amp;":"&amp;ADDRESS(ROW(V316),COLUMN(V316)-1,1,1),TRUE),"OK")&gt;0,"OK","NOK")),
              IF(V$8&gt;=VLOOKUP($A316,'2.2'!$D:$O,5,FALSE),"OK","NOK")),
         "")</f>
        <v/>
      </c>
      <c r="W316" s="1156" t="str">
        <f ca="1">IF(intern2!X152&gt;0,
        IF(W$166="X",
              IF(COUNTBLANK(INDIRECT(ADDRESS(ROW(W316),MATCH(W$167,$166:$166,0),1,1)&amp;":"&amp;ADDRESS(ROW(W316),COLUMN(W316)-1,1,1),TRUE))&gt;0,"",
                    IF(COUNTIF(INDIRECT(ADDRESS(ROW(W316),MATCH(W$167,$166:$166,0),1,1)&amp;":"&amp;ADDRESS(ROW(W316),COLUMN(W316)-1,1,1),TRUE),"OK")&gt;0,"OK","NOK")),
              IF(W$8&gt;=VLOOKUP($A316,'2.2'!$D:$O,5,FALSE),"OK","NOK")),
         "")</f>
        <v/>
      </c>
      <c r="X316" s="1156" t="str">
        <f ca="1">IF(intern2!Y152&gt;0,
        IF(X$166="X",
              IF(COUNTBLANK(INDIRECT(ADDRESS(ROW(X316),MATCH(X$167,$166:$166,0),1,1)&amp;":"&amp;ADDRESS(ROW(X316),COLUMN(X316)-1,1,1),TRUE))&gt;0,"",
                    IF(COUNTIF(INDIRECT(ADDRESS(ROW(X316),MATCH(X$167,$166:$166,0),1,1)&amp;":"&amp;ADDRESS(ROW(X316),COLUMN(X316)-1,1,1),TRUE),"OK")&gt;0,"OK","NOK")),
              IF(X$8&gt;=VLOOKUP($A316,'2.2'!$D:$O,5,FALSE),"OK","NOK")),
         "")</f>
        <v/>
      </c>
      <c r="Y316" s="1170" t="str">
        <f ca="1">IF(intern2!Z152&gt;0,
        IF(Y$166="X",
              IF(COUNTBLANK(INDIRECT(ADDRESS(ROW(Y316),MATCH(Y$167,$166:$166,0),1,1)&amp;":"&amp;ADDRESS(ROW(Y316),COLUMN(Y316)-1,1,1),TRUE))&gt;0,"",
                    IF(COUNTIF(INDIRECT(ADDRESS(ROW(Y316),MATCH(Y$167,$166:$166,0),1,1)&amp;":"&amp;ADDRESS(ROW(Y316),COLUMN(Y316)-1,1,1),TRUE),"OK")&gt;0,"OK","NOK")),
              IF(Y$8&gt;=VLOOKUP($A316,'2.2'!$D:$O,5,FALSE),"OK","NOK")),
         "")</f>
        <v/>
      </c>
      <c r="Z316" s="1269" t="str">
        <f ca="1">IF(intern2!AA152&gt;0,
        IF(Z$166="X",
              IF(COUNTBLANK(INDIRECT(ADDRESS(ROW(Z316),MATCH(Z$167,$166:$166,0),1,1)&amp;":"&amp;ADDRESS(ROW(Z316),COLUMN(Z316)-1,1,1),TRUE))&gt;0,"",
                    IF(COUNTIF(INDIRECT(ADDRESS(ROW(Z316),MATCH(Z$167,$166:$166,0),1,1)&amp;":"&amp;ADDRESS(ROW(Z316),COLUMN(Z316)-1,1,1),TRUE),"OK")&gt;0,"OK","NOK")),
              IF(Z$8&gt;=VLOOKUP($A316,'2.2'!$D:$O,5,FALSE),"OK","NOK")),
         "")</f>
        <v/>
      </c>
      <c r="AA316" s="1156" t="str">
        <f ca="1">IF(intern2!AB152&gt;0,
        IF(AA$166="X",
              IF(COUNTBLANK(INDIRECT(ADDRESS(ROW(AA316),MATCH(AA$167,$166:$166,0),1,1)&amp;":"&amp;ADDRESS(ROW(AA316),COLUMN(AA316)-1,1,1),TRUE))&gt;0,"",
                    IF(COUNTIF(INDIRECT(ADDRESS(ROW(AA316),MATCH(AA$167,$166:$166,0),1,1)&amp;":"&amp;ADDRESS(ROW(AA316),COLUMN(AA316)-1,1,1),TRUE),"OK")&gt;0,"OK","NOK")),
              IF(AA$8&gt;=VLOOKUP($A316,'2.2'!$D:$O,5,FALSE),"OK","NOK")),
         "")</f>
        <v/>
      </c>
      <c r="AB316" s="1156" t="str">
        <f ca="1">IF(intern2!AC152&gt;0,
        IF(AB$166="X",
              IF(COUNTBLANK(INDIRECT(ADDRESS(ROW(AB316),MATCH(AB$167,$166:$166,0),1,1)&amp;":"&amp;ADDRESS(ROW(AB316),COLUMN(AB316)-1,1,1),TRUE))&gt;0,"",
                    IF(COUNTIF(INDIRECT(ADDRESS(ROW(AB316),MATCH(AB$167,$166:$166,0),1,1)&amp;":"&amp;ADDRESS(ROW(AB316),COLUMN(AB316)-1,1,1),TRUE),"OK")&gt;0,"OK","NOK")),
              IF(AB$8&gt;=VLOOKUP($A316,'2.2'!$D:$O,5,FALSE),"OK","NOK")),
         "")</f>
        <v/>
      </c>
      <c r="AC316" s="1156" t="str">
        <f ca="1">IF(intern2!AD152&gt;0,
        IF(AC$166="X",
              IF(COUNTBLANK(INDIRECT(ADDRESS(ROW(AC316),MATCH(AC$167,$166:$166,0),1,1)&amp;":"&amp;ADDRESS(ROW(AC316),COLUMN(AC316)-1,1,1),TRUE))&gt;0,"",
                    IF(COUNTIF(INDIRECT(ADDRESS(ROW(AC316),MATCH(AC$167,$166:$166,0),1,1)&amp;":"&amp;ADDRESS(ROW(AC316),COLUMN(AC316)-1,1,1),TRUE),"OK")&gt;0,"OK","NOK")),
              IF(AC$8&gt;=VLOOKUP($A316,'2.2'!$D:$O,5,FALSE),"OK","NOK")),
         "")</f>
        <v/>
      </c>
      <c r="AD316" s="1156" t="str">
        <f ca="1">IF(intern2!AE152&gt;0,
        IF(AD$166="X",
              IF(COUNTBLANK(INDIRECT(ADDRESS(ROW(AD316),MATCH(AD$167,$166:$166,0),1,1)&amp;":"&amp;ADDRESS(ROW(AD316),COLUMN(AD316)-1,1,1),TRUE))&gt;0,"",
                    IF(COUNTIF(INDIRECT(ADDRESS(ROW(AD316),MATCH(AD$167,$166:$166,0),1,1)&amp;":"&amp;ADDRESS(ROW(AD316),COLUMN(AD316)-1,1,1),TRUE),"OK")&gt;0,"OK","NOK")),
              IF(AD$8&gt;=VLOOKUP($A316,'2.2'!$D:$O,5,FALSE),"OK","NOK")),
         "")</f>
        <v/>
      </c>
      <c r="AE316" s="1160" t="str">
        <f ca="1">IF(intern2!AF152&gt;0,
        IF(AE$166="X",
              IF(COUNTBLANK(INDIRECT(ADDRESS(ROW(AE316),MATCH(AE$167,$166:$166,0),1,1)&amp;":"&amp;ADDRESS(ROW(AE316),COLUMN(AE316)-1,1,1),TRUE))&gt;0,"",
                    IF(COUNTIF(INDIRECT(ADDRESS(ROW(AE316),MATCH(AE$167,$166:$166,0),1,1)&amp;":"&amp;ADDRESS(ROW(AE316),COLUMN(AE316)-1,1,1),TRUE),"OK")&gt;0,"OK","NOK")),
              IF(AE$8&gt;=VLOOKUP($A316,'2.2'!$D:$O,5,FALSE),"OK","NOK")),
         "")</f>
        <v/>
      </c>
      <c r="AF316" s="1269" t="str">
        <f ca="1">IF(intern2!AG152&gt;0,
        IF(AF$166="X",
              IF(COUNTBLANK(INDIRECT(ADDRESS(ROW(AF316),MATCH(AF$167,$166:$166,0),1,1)&amp;":"&amp;ADDRESS(ROW(AF316),COLUMN(AF316)-1,1,1),TRUE))&gt;0,"",
                    IF(COUNTIF(INDIRECT(ADDRESS(ROW(AF316),MATCH(AF$167,$166:$166,0),1,1)&amp;":"&amp;ADDRESS(ROW(AF316),COLUMN(AF316)-1,1,1),TRUE),"OK")&gt;0,"OK","NOK")),
              IF(AF$8&gt;=VLOOKUP($A316,'2.2'!$D:$O,5,FALSE),"OK","NOK")),
         "")</f>
        <v/>
      </c>
      <c r="AG316" s="1160" t="str">
        <f ca="1">IF(intern2!AH152&gt;0,
        IF(AG$166="X",
              IF(COUNTBLANK(INDIRECT(ADDRESS(ROW(AG316),MATCH(AG$167,$166:$166,0),1,1)&amp;":"&amp;ADDRESS(ROW(AG316),COLUMN(AG316)-1,1,1),TRUE))&gt;0,"",
                    IF(COUNTIF(INDIRECT(ADDRESS(ROW(AG316),MATCH(AG$167,$166:$166,0),1,1)&amp;":"&amp;ADDRESS(ROW(AG316),COLUMN(AG316)-1,1,1),TRUE),"OK")&gt;0,"OK","NOK")),
              IF(AG$8&gt;=VLOOKUP($A316,'2.2'!$D:$O,5,FALSE),"OK","NOK")),
         "")</f>
        <v/>
      </c>
      <c r="AH316" s="1160" t="str">
        <f ca="1">IF(intern2!AI152&gt;0,
        IF(AH$166="X",
              IF(COUNTBLANK(INDIRECT(ADDRESS(ROW(AH316),MATCH(AH$167,$166:$166,0),1,1)&amp;":"&amp;ADDRESS(ROW(AH316),COLUMN(AH316)-1,1,1),TRUE))&gt;0,"",
                    IF(COUNTIF(INDIRECT(ADDRESS(ROW(AH316),MATCH(AH$167,$166:$166,0),1,1)&amp;":"&amp;ADDRESS(ROW(AH316),COLUMN(AH316)-1,1,1),TRUE),"OK")&gt;0,"OK","NOK")),
              IF(AH$8&gt;=VLOOKUP($A316,'2.2'!$D:$O,5,FALSE),"OK","NOK")),
         "")</f>
        <v/>
      </c>
      <c r="AI316" s="1156" t="str">
        <f ca="1">IF(intern2!AJ152&gt;0,
        IF(AI$166="X",
              IF(COUNTBLANK(INDIRECT(ADDRESS(ROW(AI316),MATCH(AI$167,$166:$166,0),1,1)&amp;":"&amp;ADDRESS(ROW(AI316),COLUMN(AI316)-1,1,1),TRUE))&gt;0,"",
                    IF(COUNTIF(INDIRECT(ADDRESS(ROW(AI316),MATCH(AI$167,$166:$166,0),1,1)&amp;":"&amp;ADDRESS(ROW(AI316),COLUMN(AI316)-1,1,1),TRUE),"OK")&gt;0,"OK","NOK")),
              IF(AI$8&gt;=VLOOKUP($A316,'2.2'!$D:$O,5,FALSE),"OK","NOK")),
         "")</f>
        <v/>
      </c>
      <c r="AJ316" s="1156" t="str">
        <f ca="1">IF(intern2!AK152&gt;0,
        IF(AJ$166="X",
              IF(COUNTBLANK(INDIRECT(ADDRESS(ROW(AJ316),MATCH(AJ$167,$166:$166,0),1,1)&amp;":"&amp;ADDRESS(ROW(AJ316),COLUMN(AJ316)-1,1,1),TRUE))&gt;0,"",
                    IF(COUNTIF(INDIRECT(ADDRESS(ROW(AJ316),MATCH(AJ$167,$166:$166,0),1,1)&amp;":"&amp;ADDRESS(ROW(AJ316),COLUMN(AJ316)-1,1,1),TRUE),"OK")&gt;0,"OK","NOK")),
              IF(AJ$8&gt;=VLOOKUP($A316,'2.2'!$D:$O,5,FALSE),"OK","NOK")),
         "")</f>
        <v/>
      </c>
      <c r="AK316" s="1156" t="str">
        <f ca="1">IF(intern2!AL152&gt;0,
        IF(AK$166="X",
              IF(COUNTBLANK(INDIRECT(ADDRESS(ROW(AK316),MATCH(AK$167,$166:$166,0),1,1)&amp;":"&amp;ADDRESS(ROW(AK316),COLUMN(AK316)-1,1,1),TRUE))&gt;0,"",
                    IF(COUNTIF(INDIRECT(ADDRESS(ROW(AK316),MATCH(AK$167,$166:$166,0),1,1)&amp;":"&amp;ADDRESS(ROW(AK316),COLUMN(AK316)-1,1,1),TRUE),"OK")&gt;0,"OK","NOK")),
              IF(AK$8&gt;=VLOOKUP($A316,'2.2'!$D:$O,5,FALSE),"OK","NOK")),
         "")</f>
        <v/>
      </c>
      <c r="AL316" s="1156" t="str">
        <f ca="1">IF(intern2!AM152&gt;0,
        IF(AL$166="X",
              IF(COUNTBLANK(INDIRECT(ADDRESS(ROW(AL316),MATCH(AL$167,$166:$166,0),1,1)&amp;":"&amp;ADDRESS(ROW(AL316),COLUMN(AL316)-1,1,1),TRUE))&gt;0,"",
                    IF(COUNTIF(INDIRECT(ADDRESS(ROW(AL316),MATCH(AL$167,$166:$166,0),1,1)&amp;":"&amp;ADDRESS(ROW(AL316),COLUMN(AL316)-1,1,1),TRUE),"OK")&gt;0,"OK","NOK")),
              IF(AL$8&gt;=VLOOKUP($A316,'2.2'!$D:$O,5,FALSE),"OK","NOK")),
         "")</f>
        <v/>
      </c>
      <c r="AM316" s="1269" t="str">
        <f ca="1">IF(intern2!AN152&gt;0,
        IF(AM$166="X",
              IF(COUNTBLANK(INDIRECT(ADDRESS(ROW(AM316),MATCH(AM$167,$166:$166,0),1,1)&amp;":"&amp;ADDRESS(ROW(AM316),COLUMN(AM316)-1,1,1),TRUE))&gt;0,"",
                    IF(COUNTIF(INDIRECT(ADDRESS(ROW(AM316),MATCH(AM$167,$166:$166,0),1,1)&amp;":"&amp;ADDRESS(ROW(AM316),COLUMN(AM316)-1,1,1),TRUE),"OK")&gt;0,"OK","NOK")),
              IF(AM$8&gt;=VLOOKUP($A316,'2.2'!$D:$O,5,FALSE),"OK","NOK")),
         "")</f>
        <v/>
      </c>
      <c r="AN316" s="1170" t="str">
        <f ca="1">IF(intern2!AO152&gt;0,
        IF(AN$166="X",
              IF(COUNTBLANK(INDIRECT(ADDRESS(ROW(AN316),MATCH(AN$167,$166:$166,0),1,1)&amp;":"&amp;ADDRESS(ROW(AN316),COLUMN(AN316)-1,1,1),TRUE))&gt;0,"",
                    IF(COUNTIF(INDIRECT(ADDRESS(ROW(AN316),MATCH(AN$167,$166:$166,0),1,1)&amp;":"&amp;ADDRESS(ROW(AN316),COLUMN(AN316)-1,1,1),TRUE),"OK")&gt;0,"OK","NOK")),
              IF(AN$8&gt;=VLOOKUP($A316,'2.2'!$D:$O,5,FALSE),"OK","NOK")),
         "")</f>
        <v/>
      </c>
      <c r="AO316" s="1156" t="str">
        <f ca="1">IF(intern2!AP152&gt;0,
        IF(AO$166="X",
              IF(COUNTBLANK(INDIRECT(ADDRESS(ROW(AO316),MATCH(AO$167,$166:$166,0),1,1)&amp;":"&amp;ADDRESS(ROW(AO316),COLUMN(AO316)-1,1,1),TRUE))&gt;0,"",
                    IF(COUNTIF(INDIRECT(ADDRESS(ROW(AO316),MATCH(AO$167,$166:$166,0),1,1)&amp;":"&amp;ADDRESS(ROW(AO316),COLUMN(AO316)-1,1,1),TRUE),"OK")&gt;0,"OK","NOK")),
              IF(AO$8&gt;=VLOOKUP($A316,'2.2'!$D:$O,5,FALSE),"OK","NOK")),
         "")</f>
        <v/>
      </c>
      <c r="AP316" s="1156" t="str">
        <f ca="1">IF(intern2!AQ152&gt;0,
        IF(AP$166="X",
              IF(COUNTBLANK(INDIRECT(ADDRESS(ROW(AP316),MATCH(AP$167,$166:$166,0),1,1)&amp;":"&amp;ADDRESS(ROW(AP316),COLUMN(AP316)-1,1,1),TRUE))&gt;0,"",
                    IF(COUNTIF(INDIRECT(ADDRESS(ROW(AP316),MATCH(AP$167,$166:$166,0),1,1)&amp;":"&amp;ADDRESS(ROW(AP316),COLUMN(AP316)-1,1,1),TRUE),"OK")&gt;0,"OK","NOK")),
              IF(AP$8&gt;=VLOOKUP($A316,'2.2'!$D:$O,5,FALSE),"OK","NOK")),
         "")</f>
        <v/>
      </c>
      <c r="AQ316" s="1269" t="str">
        <f ca="1">IF(intern2!AR152&gt;0,
        IF(AQ$166="X",
              IF(COUNTBLANK(INDIRECT(ADDRESS(ROW(AQ316),MATCH(AQ$167,$166:$166,0),1,1)&amp;":"&amp;ADDRESS(ROW(AQ316),COLUMN(AQ316)-1,1,1),TRUE))&gt;0,"",
                    IF(COUNTIF(INDIRECT(ADDRESS(ROW(AQ316),MATCH(AQ$167,$166:$166,0),1,1)&amp;":"&amp;ADDRESS(ROW(AQ316),COLUMN(AQ316)-1,1,1),TRUE),"OK")&gt;0,"OK","NOK")),
              IF(AQ$8&gt;=VLOOKUP($A316,'2.2'!$D:$O,5,FALSE),"OK","NOK")),
         "")</f>
        <v/>
      </c>
      <c r="AR316" s="1156" t="str">
        <f ca="1">IF(intern2!AS152&gt;0,
        IF(AR$166="X",
              IF(COUNTBLANK(INDIRECT(ADDRESS(ROW(AR316),MATCH(AR$167,$166:$166,0),1,1)&amp;":"&amp;ADDRESS(ROW(AR316),COLUMN(AR316)-1,1,1),TRUE))&gt;0,"",
                    IF(COUNTIF(INDIRECT(ADDRESS(ROW(AR316),MATCH(AR$167,$166:$166,0),1,1)&amp;":"&amp;ADDRESS(ROW(AR316),COLUMN(AR316)-1,1,1),TRUE),"OK")&gt;0,"OK","NOK")),
              IF(AR$8&gt;=VLOOKUP($A316,'2.2'!$D:$O,5,FALSE),"OK","NOK")),
         "")</f>
        <v/>
      </c>
      <c r="AS316" s="1156" t="str">
        <f ca="1">IF(intern2!AT152&gt;0,
        IF(AS$166="X",
              IF(COUNTBLANK(INDIRECT(ADDRESS(ROW(AS316),MATCH(AS$167,$166:$166,0),1,1)&amp;":"&amp;ADDRESS(ROW(AS316),COLUMN(AS316)-1,1,1),TRUE))&gt;0,"",
                    IF(COUNTIF(INDIRECT(ADDRESS(ROW(AS316),MATCH(AS$167,$166:$166,0),1,1)&amp;":"&amp;ADDRESS(ROW(AS316),COLUMN(AS316)-1,1,1),TRUE),"OK")&gt;0,"OK","NOK")),
              IF(AS$8&gt;=VLOOKUP($A316,'2.2'!$D:$O,5,FALSE),"OK","NOK")),
         "")</f>
        <v/>
      </c>
      <c r="AT316" s="1269" t="str">
        <f ca="1">IF(intern2!AU152&gt;0,
        IF(AT$166="X",
              IF(COUNTBLANK(INDIRECT(ADDRESS(ROW(AT316),MATCH(AT$167,$166:$166,0),1,1)&amp;":"&amp;ADDRESS(ROW(AT316),COLUMN(AT316)-1,1,1),TRUE))&gt;0,"",
                    IF(COUNTIF(INDIRECT(ADDRESS(ROW(AT316),MATCH(AT$167,$166:$166,0),1,1)&amp;":"&amp;ADDRESS(ROW(AT316),COLUMN(AT316)-1,1,1),TRUE),"OK")&gt;0,"OK","NOK")),
              IF(AT$8&gt;=VLOOKUP($A316,'2.2'!$D:$O,5,FALSE),"OK","NOK")),
         "")</f>
        <v/>
      </c>
      <c r="AU316" s="1156" t="str">
        <f ca="1">IF(intern2!AV152&gt;0,
        IF(AU$166="X",
              IF(COUNTBLANK(INDIRECT(ADDRESS(ROW(AU316),MATCH(AU$167,$166:$166,0),1,1)&amp;":"&amp;ADDRESS(ROW(AU316),COLUMN(AU316)-1,1,1),TRUE))&gt;0,"",
                    IF(COUNTIF(INDIRECT(ADDRESS(ROW(AU316),MATCH(AU$167,$166:$166,0),1,1)&amp;":"&amp;ADDRESS(ROW(AU316),COLUMN(AU316)-1,1,1),TRUE),"OK")&gt;0,"OK","NOK")),
              IF(AU$8&gt;=VLOOKUP($A316,'2.2'!$D:$O,5,FALSE),"OK","NOK")),
         "")</f>
        <v/>
      </c>
      <c r="AV316" s="1156" t="str">
        <f ca="1">IF(intern2!AW152&gt;0,
        IF(AV$166="X",
              IF(COUNTBLANK(INDIRECT(ADDRESS(ROW(AV316),MATCH(AV$167,$166:$166,0),1,1)&amp;":"&amp;ADDRESS(ROW(AV316),COLUMN(AV316)-1,1,1),TRUE))&gt;0,"",
                    IF(COUNTIF(INDIRECT(ADDRESS(ROW(AV316),MATCH(AV$167,$166:$166,0),1,1)&amp;":"&amp;ADDRESS(ROW(AV316),COLUMN(AV316)-1,1,1),TRUE),"OK")&gt;0,"OK","NOK")),
              IF(AV$8&gt;=VLOOKUP($A316,'2.2'!$D:$O,5,FALSE),"OK","NOK")),
         "")</f>
        <v/>
      </c>
      <c r="AW316" s="1156" t="str">
        <f ca="1">IF(intern2!AX152&gt;0,
        IF(AW$166="X",
              IF(COUNTBLANK(INDIRECT(ADDRESS(ROW(AW316),MATCH(AW$167,$166:$166,0),1,1)&amp;":"&amp;ADDRESS(ROW(AW316),COLUMN(AW316)-1,1,1),TRUE))&gt;0,"",
                    IF(COUNTIF(INDIRECT(ADDRESS(ROW(AW316),MATCH(AW$167,$166:$166,0),1,1)&amp;":"&amp;ADDRESS(ROW(AW316),COLUMN(AW316)-1,1,1),TRUE),"OK")&gt;0,"OK","NOK")),
              IF(AW$8&gt;=VLOOKUP($A316,'2.2'!$D:$O,5,FALSE),"OK","NOK")),
         "")</f>
        <v/>
      </c>
      <c r="AX316" s="1156" t="str">
        <f ca="1">IF(intern2!AY152&gt;0,
        IF(AX$166="X",
              IF(COUNTBLANK(INDIRECT(ADDRESS(ROW(AX316),MATCH(AX$167,$166:$166,0),1,1)&amp;":"&amp;ADDRESS(ROW(AX316),COLUMN(AX316)-1,1,1),TRUE))&gt;0,"",
                    IF(COUNTIF(INDIRECT(ADDRESS(ROW(AX316),MATCH(AX$167,$166:$166,0),1,1)&amp;":"&amp;ADDRESS(ROW(AX316),COLUMN(AX316)-1,1,1),TRUE),"OK")&gt;0,"OK","NOK")),
              IF(AX$8&gt;=VLOOKUP($A316,'2.2'!$D:$O,5,FALSE),"OK","NOK")),
         "")</f>
        <v/>
      </c>
      <c r="AY316" s="1156" t="str">
        <f ca="1">IF(intern2!AZ152&gt;0,
        IF(AY$166="X",
              IF(COUNTBLANK(INDIRECT(ADDRESS(ROW(AY316),MATCH(AY$167,$166:$166,0),1,1)&amp;":"&amp;ADDRESS(ROW(AY316),COLUMN(AY316)-1,1,1),TRUE))&gt;0,"",
                    IF(COUNTIF(INDIRECT(ADDRESS(ROW(AY316),MATCH(AY$167,$166:$166,0),1,1)&amp;":"&amp;ADDRESS(ROW(AY316),COLUMN(AY316)-1,1,1),TRUE),"OK")&gt;0,"OK","NOK")),
              IF(AY$8&gt;=VLOOKUP($A316,'2.2'!$D:$O,5,FALSE),"OK","NOK")),
         "")</f>
        <v/>
      </c>
      <c r="AZ316" s="1269" t="str">
        <f ca="1">IF(intern2!BA152&gt;0,
        IF(AZ$166="X",
              IF(COUNTBLANK(INDIRECT(ADDRESS(ROW(AZ316),MATCH(AZ$167,$166:$166,0),1,1)&amp;":"&amp;ADDRESS(ROW(AZ316),COLUMN(AZ316)-1,1,1),TRUE))&gt;0,"",
                    IF(COUNTIF(INDIRECT(ADDRESS(ROW(AZ316),MATCH(AZ$167,$166:$166,0),1,1)&amp;":"&amp;ADDRESS(ROW(AZ316),COLUMN(AZ316)-1,1,1),TRUE),"OK")&gt;0,"OK","NOK")),
              IF(AZ$8&gt;=VLOOKUP($A316,'2.2'!$D:$O,5,FALSE),"OK","NOK")),
         "")</f>
        <v/>
      </c>
      <c r="BA316" s="1156" t="str">
        <f ca="1">IF(intern2!BB152&gt;0,
        IF(BA$166="X",
              IF(COUNTBLANK(INDIRECT(ADDRESS(ROW(BA316),MATCH(BA$167,$166:$166,0),1,1)&amp;":"&amp;ADDRESS(ROW(BA316),COLUMN(BA316)-1,1,1),TRUE))&gt;0,"",
                    IF(COUNTIF(INDIRECT(ADDRESS(ROW(BA316),MATCH(BA$167,$166:$166,0),1,1)&amp;":"&amp;ADDRESS(ROW(BA316),COLUMN(BA316)-1,1,1),TRUE),"OK")&gt;0,"OK","NOK")),
              IF(BA$8&gt;=VLOOKUP($A316,'2.2'!$D:$O,5,FALSE),"OK","NOK")),
         "")</f>
        <v/>
      </c>
      <c r="BB316" s="1156" t="str">
        <f ca="1">IF(intern2!BC152&gt;0,
        IF(BB$166="X",
              IF(COUNTBLANK(INDIRECT(ADDRESS(ROW(BB316),MATCH(BB$167,$166:$166,0),1,1)&amp;":"&amp;ADDRESS(ROW(BB316),COLUMN(BB316)-1,1,1),TRUE))&gt;0,"",
                    IF(COUNTIF(INDIRECT(ADDRESS(ROW(BB316),MATCH(BB$167,$166:$166,0),1,1)&amp;":"&amp;ADDRESS(ROW(BB316),COLUMN(BB316)-1,1,1),TRUE),"OK")&gt;0,"OK","NOK")),
              IF(BB$8&gt;=VLOOKUP($A316,'2.2'!$D:$O,5,FALSE),"OK","NOK")),
         "")</f>
        <v/>
      </c>
      <c r="BC316" s="1156" t="str">
        <f ca="1">IF(intern2!BD152&gt;0,
        IF(BC$166="X",
              IF(COUNTBLANK(INDIRECT(ADDRESS(ROW(BC316),MATCH(BC$167,$166:$166,0),1,1)&amp;":"&amp;ADDRESS(ROW(BC316),COLUMN(BC316)-1,1,1),TRUE))&gt;0,"",
                    IF(COUNTIF(INDIRECT(ADDRESS(ROW(BC316),MATCH(BC$167,$166:$166,0),1,1)&amp;":"&amp;ADDRESS(ROW(BC316),COLUMN(BC316)-1,1,1),TRUE),"OK")&gt;0,"OK","NOK")),
              IF(BC$8&gt;=VLOOKUP($A316,'2.2'!$D:$O,5,FALSE),"OK","NOK")),
         "")</f>
        <v/>
      </c>
      <c r="BD316" s="1156" t="str">
        <f ca="1">IF(intern2!BE152&gt;0,
        IF(BD$166="X",
              IF(COUNTBLANK(INDIRECT(ADDRESS(ROW(BD316),MATCH(BD$167,$166:$166,0),1,1)&amp;":"&amp;ADDRESS(ROW(BD316),COLUMN(BD316)-1,1,1),TRUE))&gt;0,"",
                    IF(COUNTIF(INDIRECT(ADDRESS(ROW(BD316),MATCH(BD$167,$166:$166,0),1,1)&amp;":"&amp;ADDRESS(ROW(BD316),COLUMN(BD316)-1,1,1),TRUE),"OK")&gt;0,"OK","NOK")),
              IF(BD$8&gt;=VLOOKUP($A316,'2.2'!$D:$O,5,FALSE),"OK","NOK")),
         "")</f>
        <v/>
      </c>
      <c r="BE316" s="1156" t="str">
        <f ca="1">IF(intern2!BF152&gt;0,
        IF(BE$166="X",
              IF(COUNTBLANK(INDIRECT(ADDRESS(ROW(BE316),MATCH(BE$167,$166:$166,0),1,1)&amp;":"&amp;ADDRESS(ROW(BE316),COLUMN(BE316)-1,1,1),TRUE))&gt;0,"",
                    IF(COUNTIF(INDIRECT(ADDRESS(ROW(BE316),MATCH(BE$167,$166:$166,0),1,1)&amp;":"&amp;ADDRESS(ROW(BE316),COLUMN(BE316)-1,1,1),TRUE),"OK")&gt;0,"OK","NOK")),
              IF(BE$8&gt;=VLOOKUP($A316,'2.2'!$D:$O,5,FALSE),"OK","NOK")),
         "")</f>
        <v/>
      </c>
      <c r="BF316" s="1170" t="str">
        <f ca="1">IF(intern2!BG152&gt;0,
        IF(BF$166="X",
              IF(COUNTBLANK(INDIRECT(ADDRESS(ROW(BF316),MATCH(BF$167,$166:$166,0),1,1)&amp;":"&amp;ADDRESS(ROW(BF316),COLUMN(BF316)-1,1,1),TRUE))&gt;0,"",
                    IF(COUNTIF(INDIRECT(ADDRESS(ROW(BF316),MATCH(BF$167,$166:$166,0),1,1)&amp;":"&amp;ADDRESS(ROW(BF316),COLUMN(BF316)-1,1,1),TRUE),"OK")&gt;0,"OK","NOK")),
              IF(BF$8&gt;=VLOOKUP($A316,'2.2'!$D:$O,5,FALSE),"OK","NOK")),
         "")</f>
        <v/>
      </c>
      <c r="BG316" s="1269" t="str">
        <f ca="1">IF(intern2!BH152&gt;0,
        IF(BG$166="X",
              IF(COUNTBLANK(INDIRECT(ADDRESS(ROW(BG316),MATCH(BG$167,$166:$166,0),1,1)&amp;":"&amp;ADDRESS(ROW(BG316),COLUMN(BG316)-1,1,1),TRUE))&gt;0,"",
                    IF(COUNTIF(INDIRECT(ADDRESS(ROW(BG316),MATCH(BG$167,$166:$166,0),1,1)&amp;":"&amp;ADDRESS(ROW(BG316),COLUMN(BG316)-1,1,1),TRUE),"OK")&gt;0,"OK","NOK")),
              IF(BG$8&gt;=VLOOKUP($A316,'2.2'!$D:$O,5,FALSE),"OK","NOK")),
         "")</f>
        <v/>
      </c>
      <c r="BH316" s="1176" t="str">
        <f t="shared" ca="1" si="142"/>
        <v>OK</v>
      </c>
      <c r="BI316" s="1176"/>
    </row>
    <row r="317" spans="1:61" ht="26.4" x14ac:dyDescent="0.25">
      <c r="A317" s="716" t="str">
        <f t="shared" ref="A317:B317" si="162">+A157</f>
        <v>GER</v>
      </c>
      <c r="B317" s="1157" t="str">
        <f t="shared" si="162"/>
        <v>Centro di competenza in geriatria acuta</v>
      </c>
      <c r="C317" s="1156" t="str">
        <f ca="1">IF(intern2!D153&gt;0,
        IF(C$166="X",
              IF(COUNTBLANK(INDIRECT(ADDRESS(ROW(C317),MATCH(C$167,$166:$166,0),1,1)&amp;":"&amp;ADDRESS(ROW(C317),COLUMN(C317)-1,1,1),TRUE))&gt;0,"",
                    IF(COUNTIF(INDIRECT(ADDRESS(ROW(C317),MATCH(C$167,$166:$166,0),1,1)&amp;":"&amp;ADDRESS(ROW(C317),COLUMN(C317)-1,1,1),TRUE),"OK")&gt;0,"OK","NOK")),
              IF(C$8&gt;=VLOOKUP($A317,'2.2'!$D:$O,5,FALSE),"OK","NOK")),
         "")</f>
        <v/>
      </c>
      <c r="D317" s="1156" t="str">
        <f ca="1">IF(intern2!E153&gt;0,
        IF(D$166="X",
              IF(COUNTBLANK(INDIRECT(ADDRESS(ROW(D317),MATCH(D$167,$166:$166,0),1,1)&amp;":"&amp;ADDRESS(ROW(D317),COLUMN(D317)-1,1,1),TRUE))&gt;0,"",
                    IF(COUNTIF(INDIRECT(ADDRESS(ROW(D317),MATCH(D$167,$166:$166,0),1,1)&amp;":"&amp;ADDRESS(ROW(D317),COLUMN(D317)-1,1,1),TRUE),"OK")&gt;0,"OK","NOK")),
              IF(D$8&gt;=VLOOKUP($A317,'2.2'!$D:$O,5,FALSE),"OK","NOK")),
         "")</f>
        <v/>
      </c>
      <c r="E317" s="1156" t="str">
        <f ca="1">IF(intern2!F153&gt;0,
        IF(E$166="X",
              IF(COUNTBLANK(INDIRECT(ADDRESS(ROW(E317),MATCH(E$167,$166:$166,0),1,1)&amp;":"&amp;ADDRESS(ROW(E317),COLUMN(E317)-1,1,1),TRUE))&gt;0,"",
                    IF(COUNTIF(INDIRECT(ADDRESS(ROW(E317),MATCH(E$167,$166:$166,0),1,1)&amp;":"&amp;ADDRESS(ROW(E317),COLUMN(E317)-1,1,1),TRUE),"OK")&gt;0,"OK","NOK")),
              IF(E$8&gt;=VLOOKUP($A317,'2.2'!$D:$O,5,FALSE),"OK","NOK")),
         "")</f>
        <v/>
      </c>
      <c r="F317" s="1156" t="str">
        <f ca="1">IF(intern2!G153&gt;0,
        IF(F$166="X",
              IF(COUNTBLANK(INDIRECT(ADDRESS(ROW(F317),MATCH(F$167,$166:$166,0),1,1)&amp;":"&amp;ADDRESS(ROW(F317),COLUMN(F317)-1,1,1),TRUE))&gt;0,"",
                    IF(COUNTIF(INDIRECT(ADDRESS(ROW(F317),MATCH(F$167,$166:$166,0),1,1)&amp;":"&amp;ADDRESS(ROW(F317),COLUMN(F317)-1,1,1),TRUE),"OK")&gt;0,"OK","NOK")),
              IF(F$8&gt;=VLOOKUP($A317,'2.2'!$D:$O,5,FALSE),"OK","NOK")),
         "")</f>
        <v/>
      </c>
      <c r="G317" s="1156" t="str">
        <f ca="1">IF(intern2!H153&gt;0,
        IF(G$166="X",
              IF(COUNTBLANK(INDIRECT(ADDRESS(ROW(G317),MATCH(G$167,$166:$166,0),1,1)&amp;":"&amp;ADDRESS(ROW(G317),COLUMN(G317)-1,1,1),TRUE))&gt;0,"",
                    IF(COUNTIF(INDIRECT(ADDRESS(ROW(G317),MATCH(G$167,$166:$166,0),1,1)&amp;":"&amp;ADDRESS(ROW(G317),COLUMN(G317)-1,1,1),TRUE),"OK")&gt;0,"OK","NOK")),
              IF(G$8&gt;=VLOOKUP($A317,'2.2'!$D:$O,5,FALSE),"OK","NOK")),
         "")</f>
        <v/>
      </c>
      <c r="H317" s="1156" t="str">
        <f ca="1">IF(intern2!I153&gt;0,
        IF(H$166="X",
              IF(COUNTBLANK(INDIRECT(ADDRESS(ROW(H317),MATCH(H$167,$166:$166,0),1,1)&amp;":"&amp;ADDRESS(ROW(H317),COLUMN(H317)-1,1,1),TRUE))&gt;0,"",
                    IF(COUNTIF(INDIRECT(ADDRESS(ROW(H317),MATCH(H$167,$166:$166,0),1,1)&amp;":"&amp;ADDRESS(ROW(H317),COLUMN(H317)-1,1,1),TRUE),"OK")&gt;0,"OK","NOK")),
              IF(H$8&gt;=VLOOKUP($A317,'2.2'!$D:$O,5,FALSE),"OK","NOK")),
         "")</f>
        <v/>
      </c>
      <c r="I317" s="1269" t="str">
        <f ca="1">IF(intern2!J153&gt;0,
        IF(I$166="X",
              IF(COUNTBLANK(INDIRECT(ADDRESS(ROW(I317),MATCH(I$167,$166:$166,0),1,1)&amp;":"&amp;ADDRESS(ROW(I317),COLUMN(I317)-1,1,1),TRUE))&gt;0,"",
                    IF(COUNTIF(INDIRECT(ADDRESS(ROW(I317),MATCH(I$167,$166:$166,0),1,1)&amp;":"&amp;ADDRESS(ROW(I317),COLUMN(I317)-1,1,1),TRUE),"OK")&gt;0,"OK","NOK")),
              IF(I$8&gt;=VLOOKUP($A317,'2.2'!$D:$O,5,FALSE),"OK","NOK")),
         "")</f>
        <v/>
      </c>
      <c r="J317" s="1159" t="str">
        <f ca="1">IF(intern2!K153&gt;0,
        IF(J$166="X",
              IF(COUNTBLANK(INDIRECT(ADDRESS(ROW(J317),MATCH(J$167,$166:$166,0),1,1)&amp;":"&amp;ADDRESS(ROW(J317),COLUMN(J317)-1,1,1),TRUE))&gt;0,"",
                    IF(COUNTIF(INDIRECT(ADDRESS(ROW(J317),MATCH(J$167,$166:$166,0),1,1)&amp;":"&amp;ADDRESS(ROW(J317),COLUMN(J317)-1,1,1),TRUE),"OK")&gt;0,"OK","NOK")),
              IF(J$8&gt;=VLOOKUP($A317,'2.2'!$D:$O,5,FALSE),"OK","NOK")),
         "")</f>
        <v/>
      </c>
      <c r="K317" s="1156" t="str">
        <f ca="1">IF(intern2!L153&gt;0,
        IF(K$166="X",
              IF(COUNTBLANK(INDIRECT(ADDRESS(ROW(K317),MATCH(K$167,$166:$166,0),1,1)&amp;":"&amp;ADDRESS(ROW(K317),COLUMN(K317)-1,1,1),TRUE))&gt;0,"",
                    IF(COUNTIF(INDIRECT(ADDRESS(ROW(K317),MATCH(K$167,$166:$166,0),1,1)&amp;":"&amp;ADDRESS(ROW(K317),COLUMN(K317)-1,1,1),TRUE),"OK")&gt;0,"OK","NOK")),
              IF(K$8&gt;=VLOOKUP($A317,'2.2'!$D:$O,5,FALSE),"OK","NOK")),
         "")</f>
        <v/>
      </c>
      <c r="L317" s="1156" t="str">
        <f ca="1">IF(intern2!M153&gt;0,
        IF(L$166="X",
              IF(COUNTBLANK(INDIRECT(ADDRESS(ROW(L317),MATCH(L$167,$166:$166,0),1,1)&amp;":"&amp;ADDRESS(ROW(L317),COLUMN(L317)-1,1,1),TRUE))&gt;0,"",
                    IF(COUNTIF(INDIRECT(ADDRESS(ROW(L317),MATCH(L$167,$166:$166,0),1,1)&amp;":"&amp;ADDRESS(ROW(L317),COLUMN(L317)-1,1,1),TRUE),"OK")&gt;0,"OK","NOK")),
              IF(L$8&gt;=VLOOKUP($A317,'2.2'!$D:$O,5,FALSE),"OK","NOK")),
         "")</f>
        <v/>
      </c>
      <c r="M317" s="1156" t="str">
        <f ca="1">IF(intern2!N153&gt;0,
        IF(M$166="X",
              IF(COUNTBLANK(INDIRECT(ADDRESS(ROW(M317),MATCH(M$167,$166:$166,0),1,1)&amp;":"&amp;ADDRESS(ROW(M317),COLUMN(M317)-1,1,1),TRUE))&gt;0,"",
                    IF(COUNTIF(INDIRECT(ADDRESS(ROW(M317),MATCH(M$167,$166:$166,0),1,1)&amp;":"&amp;ADDRESS(ROW(M317),COLUMN(M317)-1,1,1),TRUE),"OK")&gt;0,"OK","NOK")),
              IF(M$8&gt;=VLOOKUP($A317,'2.2'!$D:$O,5,FALSE),"OK","NOK")),
         "")</f>
        <v/>
      </c>
      <c r="N317" s="1156" t="str">
        <f ca="1">IF(intern2!O153&gt;0,
        IF(N$166="X",
              IF(COUNTBLANK(INDIRECT(ADDRESS(ROW(N317),MATCH(N$167,$166:$166,0),1,1)&amp;":"&amp;ADDRESS(ROW(N317),COLUMN(N317)-1,1,1),TRUE))&gt;0,"",
                    IF(COUNTIF(INDIRECT(ADDRESS(ROW(N317),MATCH(N$167,$166:$166,0),1,1)&amp;":"&amp;ADDRESS(ROW(N317),COLUMN(N317)-1,1,1),TRUE),"OK")&gt;0,"OK","NOK")),
              IF(N$8&gt;=VLOOKUP($A317,'2.2'!$D:$O,5,FALSE),"OK","NOK")),
         "")</f>
        <v/>
      </c>
      <c r="O317" s="1156" t="str">
        <f ca="1">IF(intern2!P153&gt;0,
        IF(O$166="X",
              IF(COUNTBLANK(INDIRECT(ADDRESS(ROW(O317),MATCH(O$167,$166:$166,0),1,1)&amp;":"&amp;ADDRESS(ROW(O317),COLUMN(O317)-1,1,1),TRUE))&gt;0,"",
                    IF(COUNTIF(INDIRECT(ADDRESS(ROW(O317),MATCH(O$167,$166:$166,0),1,1)&amp;":"&amp;ADDRESS(ROW(O317),COLUMN(O317)-1,1,1),TRUE),"OK")&gt;0,"OK","NOK")),
              IF(O$8&gt;=VLOOKUP($A317,'2.2'!$D:$O,5,FALSE),"OK","NOK")),
         "")</f>
        <v/>
      </c>
      <c r="P317" s="1156" t="str">
        <f ca="1">IF(intern2!Q153&gt;0,
        IF(P$166="X",
              IF(COUNTBLANK(INDIRECT(ADDRESS(ROW(P317),MATCH(P$167,$166:$166,0),1,1)&amp;":"&amp;ADDRESS(ROW(P317),COLUMN(P317)-1,1,1),TRUE))&gt;0,"",
                    IF(COUNTIF(INDIRECT(ADDRESS(ROW(P317),MATCH(P$167,$166:$166,0),1,1)&amp;":"&amp;ADDRESS(ROW(P317),COLUMN(P317)-1,1,1),TRUE),"OK")&gt;0,"OK","NOK")),
              IF(P$8&gt;=VLOOKUP($A317,'2.2'!$D:$O,5,FALSE),"OK","NOK")),
         "")</f>
        <v/>
      </c>
      <c r="Q317" s="1156" t="str">
        <f ca="1">IF(intern2!R153&gt;0,
        IF(Q$166="X",
              IF(COUNTBLANK(INDIRECT(ADDRESS(ROW(Q317),MATCH(Q$167,$166:$166,0),1,1)&amp;":"&amp;ADDRESS(ROW(Q317),COLUMN(Q317)-1,1,1),TRUE))&gt;0,"",
                    IF(COUNTIF(INDIRECT(ADDRESS(ROW(Q317),MATCH(Q$167,$166:$166,0),1,1)&amp;":"&amp;ADDRESS(ROW(Q317),COLUMN(Q317)-1,1,1),TRUE),"OK")&gt;0,"OK","NOK")),
              IF(Q$8&gt;=VLOOKUP($A317,'2.2'!$D:$O,5,FALSE),"OK","NOK")),
         "")</f>
        <v/>
      </c>
      <c r="R317" s="1159" t="str">
        <f ca="1">IF(intern2!S153&gt;0,
        IF(R$166="X",
              IF(COUNTBLANK(INDIRECT(ADDRESS(ROW(R317),MATCH(R$167,$166:$166,0),1,1)&amp;":"&amp;ADDRESS(ROW(R317),COLUMN(R317)-1,1,1),TRUE))&gt;0,"",
                    IF(COUNTIF(INDIRECT(ADDRESS(ROW(R317),MATCH(R$167,$166:$166,0),1,1)&amp;":"&amp;ADDRESS(ROW(R317),COLUMN(R317)-1,1,1),TRUE),"OK")&gt;0,"OK","NOK")),
              IF(R$8&gt;=VLOOKUP($A317,'2.2'!$D:$O,5,FALSE),"OK","NOK")),
         "")</f>
        <v/>
      </c>
      <c r="S317" s="1159" t="str">
        <f ca="1">IF(intern2!T153&gt;0,
        IF(S$166="X",
              IF(COUNTBLANK(INDIRECT(ADDRESS(ROW(S317),MATCH(S$167,$166:$166,0),1,1)&amp;":"&amp;ADDRESS(ROW(S317),COLUMN(S317)-1,1,1),TRUE))&gt;0,"",
                    IF(COUNTIF(INDIRECT(ADDRESS(ROW(S317),MATCH(S$167,$166:$166,0),1,1)&amp;":"&amp;ADDRESS(ROW(S317),COLUMN(S317)-1,1,1),TRUE),"OK")&gt;0,"OK","NOK")),
              IF(S$8&gt;=VLOOKUP($A317,'2.2'!$D:$O,5,FALSE),"OK","NOK")),
         "")</f>
        <v/>
      </c>
      <c r="T317" s="1156" t="str">
        <f ca="1">IF(intern2!U153&gt;0,
        IF(T$166="X",
              IF(COUNTBLANK(INDIRECT(ADDRESS(ROW(T317),MATCH(T$167,$166:$166,0),1,1)&amp;":"&amp;ADDRESS(ROW(T317),COLUMN(T317)-1,1,1),TRUE))&gt;0,"",
                    IF(COUNTIF(INDIRECT(ADDRESS(ROW(T317),MATCH(T$167,$166:$166,0),1,1)&amp;":"&amp;ADDRESS(ROW(T317),COLUMN(T317)-1,1,1),TRUE),"OK")&gt;0,"OK","NOK")),
              IF(T$8&gt;=VLOOKUP($A317,'2.2'!$D:$O,5,FALSE),"OK","NOK")),
         "")</f>
        <v/>
      </c>
      <c r="U317" s="1156" t="str">
        <f ca="1">IF(intern2!V153&gt;0,
        IF(U$166="X",
              IF(COUNTBLANK(INDIRECT(ADDRESS(ROW(U317),MATCH(U$167,$166:$166,0),1,1)&amp;":"&amp;ADDRESS(ROW(U317),COLUMN(U317)-1,1,1),TRUE))&gt;0,"",
                    IF(COUNTIF(INDIRECT(ADDRESS(ROW(U317),MATCH(U$167,$166:$166,0),1,1)&amp;":"&amp;ADDRESS(ROW(U317),COLUMN(U317)-1,1,1),TRUE),"OK")&gt;0,"OK","NOK")),
              IF(U$8&gt;=VLOOKUP($A317,'2.2'!$D:$O,5,FALSE),"OK","NOK")),
         "")</f>
        <v/>
      </c>
      <c r="V317" s="1156" t="str">
        <f ca="1">IF(intern2!W153&gt;0,
        IF(V$166="X",
              IF(COUNTBLANK(INDIRECT(ADDRESS(ROW(V317),MATCH(V$167,$166:$166,0),1,1)&amp;":"&amp;ADDRESS(ROW(V317),COLUMN(V317)-1,1,1),TRUE))&gt;0,"",
                    IF(COUNTIF(INDIRECT(ADDRESS(ROW(V317),MATCH(V$167,$166:$166,0),1,1)&amp;":"&amp;ADDRESS(ROW(V317),COLUMN(V317)-1,1,1),TRUE),"OK")&gt;0,"OK","NOK")),
              IF(V$8&gt;=VLOOKUP($A317,'2.2'!$D:$O,5,FALSE),"OK","NOK")),
         "")</f>
        <v/>
      </c>
      <c r="W317" s="1156" t="str">
        <f ca="1">IF(intern2!X153&gt;0,
        IF(W$166="X",
              IF(COUNTBLANK(INDIRECT(ADDRESS(ROW(W317),MATCH(W$167,$166:$166,0),1,1)&amp;":"&amp;ADDRESS(ROW(W317),COLUMN(W317)-1,1,1),TRUE))&gt;0,"",
                    IF(COUNTIF(INDIRECT(ADDRESS(ROW(W317),MATCH(W$167,$166:$166,0),1,1)&amp;":"&amp;ADDRESS(ROW(W317),COLUMN(W317)-1,1,1),TRUE),"OK")&gt;0,"OK","NOK")),
              IF(W$8&gt;=VLOOKUP($A317,'2.2'!$D:$O,5,FALSE),"OK","NOK")),
         "")</f>
        <v/>
      </c>
      <c r="X317" s="1156" t="str">
        <f ca="1">IF(intern2!Y153&gt;0,
        IF(X$166="X",
              IF(COUNTBLANK(INDIRECT(ADDRESS(ROW(X317),MATCH(X$167,$166:$166,0),1,1)&amp;":"&amp;ADDRESS(ROW(X317),COLUMN(X317)-1,1,1),TRUE))&gt;0,"",
                    IF(COUNTIF(INDIRECT(ADDRESS(ROW(X317),MATCH(X$167,$166:$166,0),1,1)&amp;":"&amp;ADDRESS(ROW(X317),COLUMN(X317)-1,1,1),TRUE),"OK")&gt;0,"OK","NOK")),
              IF(X$8&gt;=VLOOKUP($A317,'2.2'!$D:$O,5,FALSE),"OK","NOK")),
         "")</f>
        <v/>
      </c>
      <c r="Y317" s="1170" t="str">
        <f ca="1">IF(intern2!Z153&gt;0,
        IF(Y$166="X",
              IF(COUNTBLANK(INDIRECT(ADDRESS(ROW(Y317),MATCH(Y$167,$166:$166,0),1,1)&amp;":"&amp;ADDRESS(ROW(Y317),COLUMN(Y317)-1,1,1),TRUE))&gt;0,"",
                    IF(COUNTIF(INDIRECT(ADDRESS(ROW(Y317),MATCH(Y$167,$166:$166,0),1,1)&amp;":"&amp;ADDRESS(ROW(Y317),COLUMN(Y317)-1,1,1),TRUE),"OK")&gt;0,"OK","NOK")),
              IF(Y$8&gt;=VLOOKUP($A317,'2.2'!$D:$O,5,FALSE),"OK","NOK")),
         "")</f>
        <v/>
      </c>
      <c r="Z317" s="1269" t="str">
        <f ca="1">IF(intern2!AA153&gt;0,
        IF(Z$166="X",
              IF(COUNTBLANK(INDIRECT(ADDRESS(ROW(Z317),MATCH(Z$167,$166:$166,0),1,1)&amp;":"&amp;ADDRESS(ROW(Z317),COLUMN(Z317)-1,1,1),TRUE))&gt;0,"",
                    IF(COUNTIF(INDIRECT(ADDRESS(ROW(Z317),MATCH(Z$167,$166:$166,0),1,1)&amp;":"&amp;ADDRESS(ROW(Z317),COLUMN(Z317)-1,1,1),TRUE),"OK")&gt;0,"OK","NOK")),
              IF(Z$8&gt;=VLOOKUP($A317,'2.2'!$D:$O,5,FALSE),"OK","NOK")),
         "")</f>
        <v/>
      </c>
      <c r="AA317" s="1156" t="str">
        <f ca="1">IF(intern2!AB153&gt;0,
        IF(AA$166="X",
              IF(COUNTBLANK(INDIRECT(ADDRESS(ROW(AA317),MATCH(AA$167,$166:$166,0),1,1)&amp;":"&amp;ADDRESS(ROW(AA317),COLUMN(AA317)-1,1,1),TRUE))&gt;0,"",
                    IF(COUNTIF(INDIRECT(ADDRESS(ROW(AA317),MATCH(AA$167,$166:$166,0),1,1)&amp;":"&amp;ADDRESS(ROW(AA317),COLUMN(AA317)-1,1,1),TRUE),"OK")&gt;0,"OK","NOK")),
              IF(AA$8&gt;=VLOOKUP($A317,'2.2'!$D:$O,5,FALSE),"OK","NOK")),
         "")</f>
        <v/>
      </c>
      <c r="AB317" s="1156" t="str">
        <f ca="1">IF(intern2!AC153&gt;0,
        IF(AB$166="X",
              IF(COUNTBLANK(INDIRECT(ADDRESS(ROW(AB317),MATCH(AB$167,$166:$166,0),1,1)&amp;":"&amp;ADDRESS(ROW(AB317),COLUMN(AB317)-1,1,1),TRUE))&gt;0,"",
                    IF(COUNTIF(INDIRECT(ADDRESS(ROW(AB317),MATCH(AB$167,$166:$166,0),1,1)&amp;":"&amp;ADDRESS(ROW(AB317),COLUMN(AB317)-1,1,1),TRUE),"OK")&gt;0,"OK","NOK")),
              IF(AB$8&gt;=VLOOKUP($A317,'2.2'!$D:$O,5,FALSE),"OK","NOK")),
         "")</f>
        <v/>
      </c>
      <c r="AC317" s="1156" t="str">
        <f ca="1">IF(intern2!AD153&gt;0,
        IF(AC$166="X",
              IF(COUNTBLANK(INDIRECT(ADDRESS(ROW(AC317),MATCH(AC$167,$166:$166,0),1,1)&amp;":"&amp;ADDRESS(ROW(AC317),COLUMN(AC317)-1,1,1),TRUE))&gt;0,"",
                    IF(COUNTIF(INDIRECT(ADDRESS(ROW(AC317),MATCH(AC$167,$166:$166,0),1,1)&amp;":"&amp;ADDRESS(ROW(AC317),COLUMN(AC317)-1,1,1),TRUE),"OK")&gt;0,"OK","NOK")),
              IF(AC$8&gt;=VLOOKUP($A317,'2.2'!$D:$O,5,FALSE),"OK","NOK")),
         "")</f>
        <v/>
      </c>
      <c r="AD317" s="1156" t="str">
        <f ca="1">IF(intern2!AE153&gt;0,
        IF(AD$166="X",
              IF(COUNTBLANK(INDIRECT(ADDRESS(ROW(AD317),MATCH(AD$167,$166:$166,0),1,1)&amp;":"&amp;ADDRESS(ROW(AD317),COLUMN(AD317)-1,1,1),TRUE))&gt;0,"",
                    IF(COUNTIF(INDIRECT(ADDRESS(ROW(AD317),MATCH(AD$167,$166:$166,0),1,1)&amp;":"&amp;ADDRESS(ROW(AD317),COLUMN(AD317)-1,1,1),TRUE),"OK")&gt;0,"OK","NOK")),
              IF(AD$8&gt;=VLOOKUP($A317,'2.2'!$D:$O,5,FALSE),"OK","NOK")),
         "")</f>
        <v/>
      </c>
      <c r="AE317" s="1160" t="str">
        <f ca="1">IF(intern2!AF153&gt;0,
        IF(AE$166="X",
              IF(COUNTBLANK(INDIRECT(ADDRESS(ROW(AE317),MATCH(AE$167,$166:$166,0),1,1)&amp;":"&amp;ADDRESS(ROW(AE317),COLUMN(AE317)-1,1,1),TRUE))&gt;0,"",
                    IF(COUNTIF(INDIRECT(ADDRESS(ROW(AE317),MATCH(AE$167,$166:$166,0),1,1)&amp;":"&amp;ADDRESS(ROW(AE317),COLUMN(AE317)-1,1,1),TRUE),"OK")&gt;0,"OK","NOK")),
              IF(AE$8&gt;=VLOOKUP($A317,'2.2'!$D:$O,5,FALSE),"OK","NOK")),
         "")</f>
        <v>NOK</v>
      </c>
      <c r="AF317" s="1269" t="str">
        <f ca="1">IF(intern2!AG153&gt;0,
        IF(AF$166="X",
              IF(COUNTBLANK(INDIRECT(ADDRESS(ROW(AF317),MATCH(AF$167,$166:$166,0),1,1)&amp;":"&amp;ADDRESS(ROW(AF317),COLUMN(AF317)-1,1,1),TRUE))&gt;0,"",
                    IF(COUNTIF(INDIRECT(ADDRESS(ROW(AF317),MATCH(AF$167,$166:$166,0),1,1)&amp;":"&amp;ADDRESS(ROW(AF317),COLUMN(AF317)-1,1,1),TRUE),"OK")&gt;0,"OK","NOK")),
              IF(AF$8&gt;=VLOOKUP($A317,'2.2'!$D:$O,5,FALSE),"OK","NOK")),
         "")</f>
        <v/>
      </c>
      <c r="AG317" s="1160" t="str">
        <f ca="1">IF(intern2!AH153&gt;0,
        IF(AG$166="X",
              IF(COUNTBLANK(INDIRECT(ADDRESS(ROW(AG317),MATCH(AG$167,$166:$166,0),1,1)&amp;":"&amp;ADDRESS(ROW(AG317),COLUMN(AG317)-1,1,1),TRUE))&gt;0,"",
                    IF(COUNTIF(INDIRECT(ADDRESS(ROW(AG317),MATCH(AG$167,$166:$166,0),1,1)&amp;":"&amp;ADDRESS(ROW(AG317),COLUMN(AG317)-1,1,1),TRUE),"OK")&gt;0,"OK","NOK")),
              IF(AG$8&gt;=VLOOKUP($A317,'2.2'!$D:$O,5,FALSE),"OK","NOK")),
         "")</f>
        <v/>
      </c>
      <c r="AH317" s="1160" t="str">
        <f ca="1">IF(intern2!AI153&gt;0,
        IF(AH$166="X",
              IF(COUNTBLANK(INDIRECT(ADDRESS(ROW(AH317),MATCH(AH$167,$166:$166,0),1,1)&amp;":"&amp;ADDRESS(ROW(AH317),COLUMN(AH317)-1,1,1),TRUE))&gt;0,"",
                    IF(COUNTIF(INDIRECT(ADDRESS(ROW(AH317),MATCH(AH$167,$166:$166,0),1,1)&amp;":"&amp;ADDRESS(ROW(AH317),COLUMN(AH317)-1,1,1),TRUE),"OK")&gt;0,"OK","NOK")),
              IF(AH$8&gt;=VLOOKUP($A317,'2.2'!$D:$O,5,FALSE),"OK","NOK")),
         "")</f>
        <v/>
      </c>
      <c r="AI317" s="1156" t="str">
        <f ca="1">IF(intern2!AJ153&gt;0,
        IF(AI$166="X",
              IF(COUNTBLANK(INDIRECT(ADDRESS(ROW(AI317),MATCH(AI$167,$166:$166,0),1,1)&amp;":"&amp;ADDRESS(ROW(AI317),COLUMN(AI317)-1,1,1),TRUE))&gt;0,"",
                    IF(COUNTIF(INDIRECT(ADDRESS(ROW(AI317),MATCH(AI$167,$166:$166,0),1,1)&amp;":"&amp;ADDRESS(ROW(AI317),COLUMN(AI317)-1,1,1),TRUE),"OK")&gt;0,"OK","NOK")),
              IF(AI$8&gt;=VLOOKUP($A317,'2.2'!$D:$O,5,FALSE),"OK","NOK")),
         "")</f>
        <v/>
      </c>
      <c r="AJ317" s="1156" t="str">
        <f ca="1">IF(intern2!AK153&gt;0,
        IF(AJ$166="X",
              IF(COUNTBLANK(INDIRECT(ADDRESS(ROW(AJ317),MATCH(AJ$167,$166:$166,0),1,1)&amp;":"&amp;ADDRESS(ROW(AJ317),COLUMN(AJ317)-1,1,1),TRUE))&gt;0,"",
                    IF(COUNTIF(INDIRECT(ADDRESS(ROW(AJ317),MATCH(AJ$167,$166:$166,0),1,1)&amp;":"&amp;ADDRESS(ROW(AJ317),COLUMN(AJ317)-1,1,1),TRUE),"OK")&gt;0,"OK","NOK")),
              IF(AJ$8&gt;=VLOOKUP($A317,'2.2'!$D:$O,5,FALSE),"OK","NOK")),
         "")</f>
        <v/>
      </c>
      <c r="AK317" s="1156" t="str">
        <f ca="1">IF(intern2!AL153&gt;0,
        IF(AK$166="X",
              IF(COUNTBLANK(INDIRECT(ADDRESS(ROW(AK317),MATCH(AK$167,$166:$166,0),1,1)&amp;":"&amp;ADDRESS(ROW(AK317),COLUMN(AK317)-1,1,1),TRUE))&gt;0,"",
                    IF(COUNTIF(INDIRECT(ADDRESS(ROW(AK317),MATCH(AK$167,$166:$166,0),1,1)&amp;":"&amp;ADDRESS(ROW(AK317),COLUMN(AK317)-1,1,1),TRUE),"OK")&gt;0,"OK","NOK")),
              IF(AK$8&gt;=VLOOKUP($A317,'2.2'!$D:$O,5,FALSE),"OK","NOK")),
         "")</f>
        <v/>
      </c>
      <c r="AL317" s="1156" t="str">
        <f ca="1">IF(intern2!AM153&gt;0,
        IF(AL$166="X",
              IF(COUNTBLANK(INDIRECT(ADDRESS(ROW(AL317),MATCH(AL$167,$166:$166,0),1,1)&amp;":"&amp;ADDRESS(ROW(AL317),COLUMN(AL317)-1,1,1),TRUE))&gt;0,"",
                    IF(COUNTIF(INDIRECT(ADDRESS(ROW(AL317),MATCH(AL$167,$166:$166,0),1,1)&amp;":"&amp;ADDRESS(ROW(AL317),COLUMN(AL317)-1,1,1),TRUE),"OK")&gt;0,"OK","NOK")),
              IF(AL$8&gt;=VLOOKUP($A317,'2.2'!$D:$O,5,FALSE),"OK","NOK")),
         "")</f>
        <v/>
      </c>
      <c r="AM317" s="1269" t="str">
        <f ca="1">IF(intern2!AN153&gt;0,
        IF(AM$166="X",
              IF(COUNTBLANK(INDIRECT(ADDRESS(ROW(AM317),MATCH(AM$167,$166:$166,0),1,1)&amp;":"&amp;ADDRESS(ROW(AM317),COLUMN(AM317)-1,1,1),TRUE))&gt;0,"",
                    IF(COUNTIF(INDIRECT(ADDRESS(ROW(AM317),MATCH(AM$167,$166:$166,0),1,1)&amp;":"&amp;ADDRESS(ROW(AM317),COLUMN(AM317)-1,1,1),TRUE),"OK")&gt;0,"OK","NOK")),
              IF(AM$8&gt;=VLOOKUP($A317,'2.2'!$D:$O,5,FALSE),"OK","NOK")),
         "")</f>
        <v/>
      </c>
      <c r="AN317" s="1170" t="str">
        <f ca="1">IF(intern2!AO153&gt;0,
        IF(AN$166="X",
              IF(COUNTBLANK(INDIRECT(ADDRESS(ROW(AN317),MATCH(AN$167,$166:$166,0),1,1)&amp;":"&amp;ADDRESS(ROW(AN317),COLUMN(AN317)-1,1,1),TRUE))&gt;0,"",
                    IF(COUNTIF(INDIRECT(ADDRESS(ROW(AN317),MATCH(AN$167,$166:$166,0),1,1)&amp;":"&amp;ADDRESS(ROW(AN317),COLUMN(AN317)-1,1,1),TRUE),"OK")&gt;0,"OK","NOK")),
              IF(AN$8&gt;=VLOOKUP($A317,'2.2'!$D:$O,5,FALSE),"OK","NOK")),
         "")</f>
        <v/>
      </c>
      <c r="AO317" s="1156" t="str">
        <f ca="1">IF(intern2!AP153&gt;0,
        IF(AO$166="X",
              IF(COUNTBLANK(INDIRECT(ADDRESS(ROW(AO317),MATCH(AO$167,$166:$166,0),1,1)&amp;":"&amp;ADDRESS(ROW(AO317),COLUMN(AO317)-1,1,1),TRUE))&gt;0,"",
                    IF(COUNTIF(INDIRECT(ADDRESS(ROW(AO317),MATCH(AO$167,$166:$166,0),1,1)&amp;":"&amp;ADDRESS(ROW(AO317),COLUMN(AO317)-1,1,1),TRUE),"OK")&gt;0,"OK","NOK")),
              IF(AO$8&gt;=VLOOKUP($A317,'2.2'!$D:$O,5,FALSE),"OK","NOK")),
         "")</f>
        <v/>
      </c>
      <c r="AP317" s="1156" t="str">
        <f ca="1">IF(intern2!AQ153&gt;0,
        IF(AP$166="X",
              IF(COUNTBLANK(INDIRECT(ADDRESS(ROW(AP317),MATCH(AP$167,$166:$166,0),1,1)&amp;":"&amp;ADDRESS(ROW(AP317),COLUMN(AP317)-1,1,1),TRUE))&gt;0,"",
                    IF(COUNTIF(INDIRECT(ADDRESS(ROW(AP317),MATCH(AP$167,$166:$166,0),1,1)&amp;":"&amp;ADDRESS(ROW(AP317),COLUMN(AP317)-1,1,1),TRUE),"OK")&gt;0,"OK","NOK")),
              IF(AP$8&gt;=VLOOKUP($A317,'2.2'!$D:$O,5,FALSE),"OK","NOK")),
         "")</f>
        <v/>
      </c>
      <c r="AQ317" s="1269" t="str">
        <f ca="1">IF(intern2!AR153&gt;0,
        IF(AQ$166="X",
              IF(COUNTBLANK(INDIRECT(ADDRESS(ROW(AQ317),MATCH(AQ$167,$166:$166,0),1,1)&amp;":"&amp;ADDRESS(ROW(AQ317),COLUMN(AQ317)-1,1,1),TRUE))&gt;0,"",
                    IF(COUNTIF(INDIRECT(ADDRESS(ROW(AQ317),MATCH(AQ$167,$166:$166,0),1,1)&amp;":"&amp;ADDRESS(ROW(AQ317),COLUMN(AQ317)-1,1,1),TRUE),"OK")&gt;0,"OK","NOK")),
              IF(AQ$8&gt;=VLOOKUP($A317,'2.2'!$D:$O,5,FALSE),"OK","NOK")),
         "")</f>
        <v/>
      </c>
      <c r="AR317" s="1156" t="str">
        <f ca="1">IF(intern2!AS153&gt;0,
        IF(AR$166="X",
              IF(COUNTBLANK(INDIRECT(ADDRESS(ROW(AR317),MATCH(AR$167,$166:$166,0),1,1)&amp;":"&amp;ADDRESS(ROW(AR317),COLUMN(AR317)-1,1,1),TRUE))&gt;0,"",
                    IF(COUNTIF(INDIRECT(ADDRESS(ROW(AR317),MATCH(AR$167,$166:$166,0),1,1)&amp;":"&amp;ADDRESS(ROW(AR317),COLUMN(AR317)-1,1,1),TRUE),"OK")&gt;0,"OK","NOK")),
              IF(AR$8&gt;=VLOOKUP($A317,'2.2'!$D:$O,5,FALSE),"OK","NOK")),
         "")</f>
        <v/>
      </c>
      <c r="AS317" s="1156" t="str">
        <f ca="1">IF(intern2!AT153&gt;0,
        IF(AS$166="X",
              IF(COUNTBLANK(INDIRECT(ADDRESS(ROW(AS317),MATCH(AS$167,$166:$166,0),1,1)&amp;":"&amp;ADDRESS(ROW(AS317),COLUMN(AS317)-1,1,1),TRUE))&gt;0,"",
                    IF(COUNTIF(INDIRECT(ADDRESS(ROW(AS317),MATCH(AS$167,$166:$166,0),1,1)&amp;":"&amp;ADDRESS(ROW(AS317),COLUMN(AS317)-1,1,1),TRUE),"OK")&gt;0,"OK","NOK")),
              IF(AS$8&gt;=VLOOKUP($A317,'2.2'!$D:$O,5,FALSE),"OK","NOK")),
         "")</f>
        <v/>
      </c>
      <c r="AT317" s="1269" t="str">
        <f ca="1">IF(intern2!AU153&gt;0,
        IF(AT$166="X",
              IF(COUNTBLANK(INDIRECT(ADDRESS(ROW(AT317),MATCH(AT$167,$166:$166,0),1,1)&amp;":"&amp;ADDRESS(ROW(AT317),COLUMN(AT317)-1,1,1),TRUE))&gt;0,"",
                    IF(COUNTIF(INDIRECT(ADDRESS(ROW(AT317),MATCH(AT$167,$166:$166,0),1,1)&amp;":"&amp;ADDRESS(ROW(AT317),COLUMN(AT317)-1,1,1),TRUE),"OK")&gt;0,"OK","NOK")),
              IF(AT$8&gt;=VLOOKUP($A317,'2.2'!$D:$O,5,FALSE),"OK","NOK")),
         "")</f>
        <v/>
      </c>
      <c r="AU317" s="1156" t="str">
        <f ca="1">IF(intern2!AV153&gt;0,
        IF(AU$166="X",
              IF(COUNTBLANK(INDIRECT(ADDRESS(ROW(AU317),MATCH(AU$167,$166:$166,0),1,1)&amp;":"&amp;ADDRESS(ROW(AU317),COLUMN(AU317)-1,1,1),TRUE))&gt;0,"",
                    IF(COUNTIF(INDIRECT(ADDRESS(ROW(AU317),MATCH(AU$167,$166:$166,0),1,1)&amp;":"&amp;ADDRESS(ROW(AU317),COLUMN(AU317)-1,1,1),TRUE),"OK")&gt;0,"OK","NOK")),
              IF(AU$8&gt;=VLOOKUP($A317,'2.2'!$D:$O,5,FALSE),"OK","NOK")),
         "")</f>
        <v/>
      </c>
      <c r="AV317" s="1156" t="str">
        <f ca="1">IF(intern2!AW153&gt;0,
        IF(AV$166="X",
              IF(COUNTBLANK(INDIRECT(ADDRESS(ROW(AV317),MATCH(AV$167,$166:$166,0),1,1)&amp;":"&amp;ADDRESS(ROW(AV317),COLUMN(AV317)-1,1,1),TRUE))&gt;0,"",
                    IF(COUNTIF(INDIRECT(ADDRESS(ROW(AV317),MATCH(AV$167,$166:$166,0),1,1)&amp;":"&amp;ADDRESS(ROW(AV317),COLUMN(AV317)-1,1,1),TRUE),"OK")&gt;0,"OK","NOK")),
              IF(AV$8&gt;=VLOOKUP($A317,'2.2'!$D:$O,5,FALSE),"OK","NOK")),
         "")</f>
        <v/>
      </c>
      <c r="AW317" s="1156" t="str">
        <f ca="1">IF(intern2!AX153&gt;0,
        IF(AW$166="X",
              IF(COUNTBLANK(INDIRECT(ADDRESS(ROW(AW317),MATCH(AW$167,$166:$166,0),1,1)&amp;":"&amp;ADDRESS(ROW(AW317),COLUMN(AW317)-1,1,1),TRUE))&gt;0,"",
                    IF(COUNTIF(INDIRECT(ADDRESS(ROW(AW317),MATCH(AW$167,$166:$166,0),1,1)&amp;":"&amp;ADDRESS(ROW(AW317),COLUMN(AW317)-1,1,1),TRUE),"OK")&gt;0,"OK","NOK")),
              IF(AW$8&gt;=VLOOKUP($A317,'2.2'!$D:$O,5,FALSE),"OK","NOK")),
         "")</f>
        <v/>
      </c>
      <c r="AX317" s="1156" t="str">
        <f ca="1">IF(intern2!AY153&gt;0,
        IF(AX$166="X",
              IF(COUNTBLANK(INDIRECT(ADDRESS(ROW(AX317),MATCH(AX$167,$166:$166,0),1,1)&amp;":"&amp;ADDRESS(ROW(AX317),COLUMN(AX317)-1,1,1),TRUE))&gt;0,"",
                    IF(COUNTIF(INDIRECT(ADDRESS(ROW(AX317),MATCH(AX$167,$166:$166,0),1,1)&amp;":"&amp;ADDRESS(ROW(AX317),COLUMN(AX317)-1,1,1),TRUE),"OK")&gt;0,"OK","NOK")),
              IF(AX$8&gt;=VLOOKUP($A317,'2.2'!$D:$O,5,FALSE),"OK","NOK")),
         "")</f>
        <v/>
      </c>
      <c r="AY317" s="1156" t="str">
        <f ca="1">IF(intern2!AZ153&gt;0,
        IF(AY$166="X",
              IF(COUNTBLANK(INDIRECT(ADDRESS(ROW(AY317),MATCH(AY$167,$166:$166,0),1,1)&amp;":"&amp;ADDRESS(ROW(AY317),COLUMN(AY317)-1,1,1),TRUE))&gt;0,"",
                    IF(COUNTIF(INDIRECT(ADDRESS(ROW(AY317),MATCH(AY$167,$166:$166,0),1,1)&amp;":"&amp;ADDRESS(ROW(AY317),COLUMN(AY317)-1,1,1),TRUE),"OK")&gt;0,"OK","NOK")),
              IF(AY$8&gt;=VLOOKUP($A317,'2.2'!$D:$O,5,FALSE),"OK","NOK")),
         "")</f>
        <v/>
      </c>
      <c r="AZ317" s="1269" t="str">
        <f ca="1">IF(intern2!BA153&gt;0,
        IF(AZ$166="X",
              IF(COUNTBLANK(INDIRECT(ADDRESS(ROW(AZ317),MATCH(AZ$167,$166:$166,0),1,1)&amp;":"&amp;ADDRESS(ROW(AZ317),COLUMN(AZ317)-1,1,1),TRUE))&gt;0,"",
                    IF(COUNTIF(INDIRECT(ADDRESS(ROW(AZ317),MATCH(AZ$167,$166:$166,0),1,1)&amp;":"&amp;ADDRESS(ROW(AZ317),COLUMN(AZ317)-1,1,1),TRUE),"OK")&gt;0,"OK","NOK")),
              IF(AZ$8&gt;=VLOOKUP($A317,'2.2'!$D:$O,5,FALSE),"OK","NOK")),
         "")</f>
        <v/>
      </c>
      <c r="BA317" s="1156" t="str">
        <f ca="1">IF(intern2!BB153&gt;0,
        IF(BA$166="X",
              IF(COUNTBLANK(INDIRECT(ADDRESS(ROW(BA317),MATCH(BA$167,$166:$166,0),1,1)&amp;":"&amp;ADDRESS(ROW(BA317),COLUMN(BA317)-1,1,1),TRUE))&gt;0,"",
                    IF(COUNTIF(INDIRECT(ADDRESS(ROW(BA317),MATCH(BA$167,$166:$166,0),1,1)&amp;":"&amp;ADDRESS(ROW(BA317),COLUMN(BA317)-1,1,1),TRUE),"OK")&gt;0,"OK","NOK")),
              IF(BA$8&gt;=VLOOKUP($A317,'2.2'!$D:$O,5,FALSE),"OK","NOK")),
         "")</f>
        <v/>
      </c>
      <c r="BB317" s="1156" t="str">
        <f ca="1">IF(intern2!BC153&gt;0,
        IF(BB$166="X",
              IF(COUNTBLANK(INDIRECT(ADDRESS(ROW(BB317),MATCH(BB$167,$166:$166,0),1,1)&amp;":"&amp;ADDRESS(ROW(BB317),COLUMN(BB317)-1,1,1),TRUE))&gt;0,"",
                    IF(COUNTIF(INDIRECT(ADDRESS(ROW(BB317),MATCH(BB$167,$166:$166,0),1,1)&amp;":"&amp;ADDRESS(ROW(BB317),COLUMN(BB317)-1,1,1),TRUE),"OK")&gt;0,"OK","NOK")),
              IF(BB$8&gt;=VLOOKUP($A317,'2.2'!$D:$O,5,FALSE),"OK","NOK")),
         "")</f>
        <v/>
      </c>
      <c r="BC317" s="1156" t="str">
        <f ca="1">IF(intern2!BD153&gt;0,
        IF(BC$166="X",
              IF(COUNTBLANK(INDIRECT(ADDRESS(ROW(BC317),MATCH(BC$167,$166:$166,0),1,1)&amp;":"&amp;ADDRESS(ROW(BC317),COLUMN(BC317)-1,1,1),TRUE))&gt;0,"",
                    IF(COUNTIF(INDIRECT(ADDRESS(ROW(BC317),MATCH(BC$167,$166:$166,0),1,1)&amp;":"&amp;ADDRESS(ROW(BC317),COLUMN(BC317)-1,1,1),TRUE),"OK")&gt;0,"OK","NOK")),
              IF(BC$8&gt;=VLOOKUP($A317,'2.2'!$D:$O,5,FALSE),"OK","NOK")),
         "")</f>
        <v/>
      </c>
      <c r="BD317" s="1156" t="str">
        <f ca="1">IF(intern2!BE153&gt;0,
        IF(BD$166="X",
              IF(COUNTBLANK(INDIRECT(ADDRESS(ROW(BD317),MATCH(BD$167,$166:$166,0),1,1)&amp;":"&amp;ADDRESS(ROW(BD317),COLUMN(BD317)-1,1,1),TRUE))&gt;0,"",
                    IF(COUNTIF(INDIRECT(ADDRESS(ROW(BD317),MATCH(BD$167,$166:$166,0),1,1)&amp;":"&amp;ADDRESS(ROW(BD317),COLUMN(BD317)-1,1,1),TRUE),"OK")&gt;0,"OK","NOK")),
              IF(BD$8&gt;=VLOOKUP($A317,'2.2'!$D:$O,5,FALSE),"OK","NOK")),
         "")</f>
        <v/>
      </c>
      <c r="BE317" s="1156" t="str">
        <f ca="1">IF(intern2!BF153&gt;0,
        IF(BE$166="X",
              IF(COUNTBLANK(INDIRECT(ADDRESS(ROW(BE317),MATCH(BE$167,$166:$166,0),1,1)&amp;":"&amp;ADDRESS(ROW(BE317),COLUMN(BE317)-1,1,1),TRUE))&gt;0,"",
                    IF(COUNTIF(INDIRECT(ADDRESS(ROW(BE317),MATCH(BE$167,$166:$166,0),1,1)&amp;":"&amp;ADDRESS(ROW(BE317),COLUMN(BE317)-1,1,1),TRUE),"OK")&gt;0,"OK","NOK")),
              IF(BE$8&gt;=VLOOKUP($A317,'2.2'!$D:$O,5,FALSE),"OK","NOK")),
         "")</f>
        <v/>
      </c>
      <c r="BF317" s="1170" t="str">
        <f ca="1">IF(intern2!BG153&gt;0,
        IF(BF$166="X",
              IF(COUNTBLANK(INDIRECT(ADDRESS(ROW(BF317),MATCH(BF$167,$166:$166,0),1,1)&amp;":"&amp;ADDRESS(ROW(BF317),COLUMN(BF317)-1,1,1),TRUE))&gt;0,"",
                    IF(COUNTIF(INDIRECT(ADDRESS(ROW(BF317),MATCH(BF$167,$166:$166,0),1,1)&amp;":"&amp;ADDRESS(ROW(BF317),COLUMN(BF317)-1,1,1),TRUE),"OK")&gt;0,"OK","NOK")),
              IF(BF$8&gt;=VLOOKUP($A317,'2.2'!$D:$O,5,FALSE),"OK","NOK")),
         "")</f>
        <v/>
      </c>
      <c r="BG317" s="1269" t="str">
        <f ca="1">IF(intern2!BH153&gt;0,
        IF(BG$166="X",
              IF(COUNTBLANK(INDIRECT(ADDRESS(ROW(BG317),MATCH(BG$167,$166:$166,0),1,1)&amp;":"&amp;ADDRESS(ROW(BG317),COLUMN(BG317)-1,1,1),TRUE))&gt;0,"",
                    IF(COUNTIF(INDIRECT(ADDRESS(ROW(BG317),MATCH(BG$167,$166:$166,0),1,1)&amp;":"&amp;ADDRESS(ROW(BG317),COLUMN(BG317)-1,1,1),TRUE),"OK")&gt;0,"OK","NOK")),
              IF(BG$8&gt;=VLOOKUP($A317,'2.2'!$D:$O,5,FALSE),"OK","NOK")),
         "")</f>
        <v/>
      </c>
      <c r="BH317" s="1176" t="str">
        <f t="shared" ca="1" si="142"/>
        <v>NOK</v>
      </c>
      <c r="BI317" s="1176"/>
    </row>
    <row r="318" spans="1:61" ht="26.4" x14ac:dyDescent="0.25">
      <c r="A318" s="716" t="str">
        <f t="shared" ref="A318:B318" si="163">+A158</f>
        <v>PAL</v>
      </c>
      <c r="B318" s="1157" t="str">
        <f t="shared" si="163"/>
        <v>Centro di competenza in cure palliative</v>
      </c>
      <c r="C318" s="1156" t="str">
        <f ca="1">IF(intern2!D154&gt;0,
        IF(C$166="X",
              IF(COUNTBLANK(INDIRECT(ADDRESS(ROW(C318),MATCH(C$167,$166:$166,0),1,1)&amp;":"&amp;ADDRESS(ROW(C318),COLUMN(C318)-1,1,1),TRUE))&gt;0,"",
                    IF(COUNTIF(INDIRECT(ADDRESS(ROW(C318),MATCH(C$167,$166:$166,0),1,1)&amp;":"&amp;ADDRESS(ROW(C318),COLUMN(C318)-1,1,1),TRUE),"OK")&gt;0,"OK","NOK")),
              IF(C$8&gt;=VLOOKUP($A318,'2.2'!$D:$O,5,FALSE),"OK","NOK")),
         "")</f>
        <v/>
      </c>
      <c r="D318" s="1156" t="str">
        <f ca="1">IF(intern2!E154&gt;0,
        IF(D$166="X",
              IF(COUNTBLANK(INDIRECT(ADDRESS(ROW(D318),MATCH(D$167,$166:$166,0),1,1)&amp;":"&amp;ADDRESS(ROW(D318),COLUMN(D318)-1,1,1),TRUE))&gt;0,"",
                    IF(COUNTIF(INDIRECT(ADDRESS(ROW(D318),MATCH(D$167,$166:$166,0),1,1)&amp;":"&amp;ADDRESS(ROW(D318),COLUMN(D318)-1,1,1),TRUE),"OK")&gt;0,"OK","NOK")),
              IF(D$8&gt;=VLOOKUP($A318,'2.2'!$D:$O,5,FALSE),"OK","NOK")),
         "")</f>
        <v/>
      </c>
      <c r="E318" s="1156" t="str">
        <f ca="1">IF(intern2!F154&gt;0,
        IF(E$166="X",
              IF(COUNTBLANK(INDIRECT(ADDRESS(ROW(E318),MATCH(E$167,$166:$166,0),1,1)&amp;":"&amp;ADDRESS(ROW(E318),COLUMN(E318)-1,1,1),TRUE))&gt;0,"",
                    IF(COUNTIF(INDIRECT(ADDRESS(ROW(E318),MATCH(E$167,$166:$166,0),1,1)&amp;":"&amp;ADDRESS(ROW(E318),COLUMN(E318)-1,1,1),TRUE),"OK")&gt;0,"OK","NOK")),
              IF(E$8&gt;=VLOOKUP($A318,'2.2'!$D:$O,5,FALSE),"OK","NOK")),
         "")</f>
        <v/>
      </c>
      <c r="F318" s="1156" t="str">
        <f ca="1">IF(intern2!G154&gt;0,
        IF(F$166="X",
              IF(COUNTBLANK(INDIRECT(ADDRESS(ROW(F318),MATCH(F$167,$166:$166,0),1,1)&amp;":"&amp;ADDRESS(ROW(F318),COLUMN(F318)-1,1,1),TRUE))&gt;0,"",
                    IF(COUNTIF(INDIRECT(ADDRESS(ROW(F318),MATCH(F$167,$166:$166,0),1,1)&amp;":"&amp;ADDRESS(ROW(F318),COLUMN(F318)-1,1,1),TRUE),"OK")&gt;0,"OK","NOK")),
              IF(F$8&gt;=VLOOKUP($A318,'2.2'!$D:$O,5,FALSE),"OK","NOK")),
         "")</f>
        <v/>
      </c>
      <c r="G318" s="1156" t="str">
        <f ca="1">IF(intern2!H154&gt;0,
        IF(G$166="X",
              IF(COUNTBLANK(INDIRECT(ADDRESS(ROW(G318),MATCH(G$167,$166:$166,0),1,1)&amp;":"&amp;ADDRESS(ROW(G318),COLUMN(G318)-1,1,1),TRUE))&gt;0,"",
                    IF(COUNTIF(INDIRECT(ADDRESS(ROW(G318),MATCH(G$167,$166:$166,0),1,1)&amp;":"&amp;ADDRESS(ROW(G318),COLUMN(G318)-1,1,1),TRUE),"OK")&gt;0,"OK","NOK")),
              IF(G$8&gt;=VLOOKUP($A318,'2.2'!$D:$O,5,FALSE),"OK","NOK")),
         "")</f>
        <v/>
      </c>
      <c r="H318" s="1156" t="str">
        <f ca="1">IF(intern2!I154&gt;0,
        IF(H$166="X",
              IF(COUNTBLANK(INDIRECT(ADDRESS(ROW(H318),MATCH(H$167,$166:$166,0),1,1)&amp;":"&amp;ADDRESS(ROW(H318),COLUMN(H318)-1,1,1),TRUE))&gt;0,"",
                    IF(COUNTIF(INDIRECT(ADDRESS(ROW(H318),MATCH(H$167,$166:$166,0),1,1)&amp;":"&amp;ADDRESS(ROW(H318),COLUMN(H318)-1,1,1),TRUE),"OK")&gt;0,"OK","NOK")),
              IF(H$8&gt;=VLOOKUP($A318,'2.2'!$D:$O,5,FALSE),"OK","NOK")),
         "")</f>
        <v/>
      </c>
      <c r="I318" s="1269" t="str">
        <f ca="1">IF(intern2!J154&gt;0,
        IF(I$166="X",
              IF(COUNTBLANK(INDIRECT(ADDRESS(ROW(I318),MATCH(I$167,$166:$166,0),1,1)&amp;":"&amp;ADDRESS(ROW(I318),COLUMN(I318)-1,1,1),TRUE))&gt;0,"",
                    IF(COUNTIF(INDIRECT(ADDRESS(ROW(I318),MATCH(I$167,$166:$166,0),1,1)&amp;":"&amp;ADDRESS(ROW(I318),COLUMN(I318)-1,1,1),TRUE),"OK")&gt;0,"OK","NOK")),
              IF(I$8&gt;=VLOOKUP($A318,'2.2'!$D:$O,5,FALSE),"OK","NOK")),
         "")</f>
        <v/>
      </c>
      <c r="J318" s="1159" t="str">
        <f ca="1">IF(intern2!K154&gt;0,
        IF(J$166="X",
              IF(COUNTBLANK(INDIRECT(ADDRESS(ROW(J318),MATCH(J$167,$166:$166,0),1,1)&amp;":"&amp;ADDRESS(ROW(J318),COLUMN(J318)-1,1,1),TRUE))&gt;0,"",
                    IF(COUNTIF(INDIRECT(ADDRESS(ROW(J318),MATCH(J$167,$166:$166,0),1,1)&amp;":"&amp;ADDRESS(ROW(J318),COLUMN(J318)-1,1,1),TRUE),"OK")&gt;0,"OK","NOK")),
              IF(J$8&gt;=VLOOKUP($A318,'2.2'!$D:$O,5,FALSE),"OK","NOK")),
         "")</f>
        <v/>
      </c>
      <c r="K318" s="1156" t="str">
        <f ca="1">IF(intern2!L154&gt;0,
        IF(K$166="X",
              IF(COUNTBLANK(INDIRECT(ADDRESS(ROW(K318),MATCH(K$167,$166:$166,0),1,1)&amp;":"&amp;ADDRESS(ROW(K318),COLUMN(K318)-1,1,1),TRUE))&gt;0,"",
                    IF(COUNTIF(INDIRECT(ADDRESS(ROW(K318),MATCH(K$167,$166:$166,0),1,1)&amp;":"&amp;ADDRESS(ROW(K318),COLUMN(K318)-1,1,1),TRUE),"OK")&gt;0,"OK","NOK")),
              IF(K$8&gt;=VLOOKUP($A318,'2.2'!$D:$O,5,FALSE),"OK","NOK")),
         "")</f>
        <v/>
      </c>
      <c r="L318" s="1156" t="str">
        <f ca="1">IF(intern2!M154&gt;0,
        IF(L$166="X",
              IF(COUNTBLANK(INDIRECT(ADDRESS(ROW(L318),MATCH(L$167,$166:$166,0),1,1)&amp;":"&amp;ADDRESS(ROW(L318),COLUMN(L318)-1,1,1),TRUE))&gt;0,"",
                    IF(COUNTIF(INDIRECT(ADDRESS(ROW(L318),MATCH(L$167,$166:$166,0),1,1)&amp;":"&amp;ADDRESS(ROW(L318),COLUMN(L318)-1,1,1),TRUE),"OK")&gt;0,"OK","NOK")),
              IF(L$8&gt;=VLOOKUP($A318,'2.2'!$D:$O,5,FALSE),"OK","NOK")),
         "")</f>
        <v/>
      </c>
      <c r="M318" s="1156" t="str">
        <f ca="1">IF(intern2!N154&gt;0,
        IF(M$166="X",
              IF(COUNTBLANK(INDIRECT(ADDRESS(ROW(M318),MATCH(M$167,$166:$166,0),1,1)&amp;":"&amp;ADDRESS(ROW(M318),COLUMN(M318)-1,1,1),TRUE))&gt;0,"",
                    IF(COUNTIF(INDIRECT(ADDRESS(ROW(M318),MATCH(M$167,$166:$166,0),1,1)&amp;":"&amp;ADDRESS(ROW(M318),COLUMN(M318)-1,1,1),TRUE),"OK")&gt;0,"OK","NOK")),
              IF(M$8&gt;=VLOOKUP($A318,'2.2'!$D:$O,5,FALSE),"OK","NOK")),
         "")</f>
        <v/>
      </c>
      <c r="N318" s="1156" t="str">
        <f ca="1">IF(intern2!O154&gt;0,
        IF(N$166="X",
              IF(COUNTBLANK(INDIRECT(ADDRESS(ROW(N318),MATCH(N$167,$166:$166,0),1,1)&amp;":"&amp;ADDRESS(ROW(N318),COLUMN(N318)-1,1,1),TRUE))&gt;0,"",
                    IF(COUNTIF(INDIRECT(ADDRESS(ROW(N318),MATCH(N$167,$166:$166,0),1,1)&amp;":"&amp;ADDRESS(ROW(N318),COLUMN(N318)-1,1,1),TRUE),"OK")&gt;0,"OK","NOK")),
              IF(N$8&gt;=VLOOKUP($A318,'2.2'!$D:$O,5,FALSE),"OK","NOK")),
         "")</f>
        <v/>
      </c>
      <c r="O318" s="1156" t="str">
        <f ca="1">IF(intern2!P154&gt;0,
        IF(O$166="X",
              IF(COUNTBLANK(INDIRECT(ADDRESS(ROW(O318),MATCH(O$167,$166:$166,0),1,1)&amp;":"&amp;ADDRESS(ROW(O318),COLUMN(O318)-1,1,1),TRUE))&gt;0,"",
                    IF(COUNTIF(INDIRECT(ADDRESS(ROW(O318),MATCH(O$167,$166:$166,0),1,1)&amp;":"&amp;ADDRESS(ROW(O318),COLUMN(O318)-1,1,1),TRUE),"OK")&gt;0,"OK","NOK")),
              IF(O$8&gt;=VLOOKUP($A318,'2.2'!$D:$O,5,FALSE),"OK","NOK")),
         "")</f>
        <v/>
      </c>
      <c r="P318" s="1156" t="str">
        <f ca="1">IF(intern2!Q154&gt;0,
        IF(P$166="X",
              IF(COUNTBLANK(INDIRECT(ADDRESS(ROW(P318),MATCH(P$167,$166:$166,0),1,1)&amp;":"&amp;ADDRESS(ROW(P318),COLUMN(P318)-1,1,1),TRUE))&gt;0,"",
                    IF(COUNTIF(INDIRECT(ADDRESS(ROW(P318),MATCH(P$167,$166:$166,0),1,1)&amp;":"&amp;ADDRESS(ROW(P318),COLUMN(P318)-1,1,1),TRUE),"OK")&gt;0,"OK","NOK")),
              IF(P$8&gt;=VLOOKUP($A318,'2.2'!$D:$O,5,FALSE),"OK","NOK")),
         "")</f>
        <v/>
      </c>
      <c r="Q318" s="1156" t="str">
        <f ca="1">IF(intern2!R154&gt;0,
        IF(Q$166="X",
              IF(COUNTBLANK(INDIRECT(ADDRESS(ROW(Q318),MATCH(Q$167,$166:$166,0),1,1)&amp;":"&amp;ADDRESS(ROW(Q318),COLUMN(Q318)-1,1,1),TRUE))&gt;0,"",
                    IF(COUNTIF(INDIRECT(ADDRESS(ROW(Q318),MATCH(Q$167,$166:$166,0),1,1)&amp;":"&amp;ADDRESS(ROW(Q318),COLUMN(Q318)-1,1,1),TRUE),"OK")&gt;0,"OK","NOK")),
              IF(Q$8&gt;=VLOOKUP($A318,'2.2'!$D:$O,5,FALSE),"OK","NOK")),
         "")</f>
        <v/>
      </c>
      <c r="R318" s="1159" t="str">
        <f ca="1">IF(intern2!S154&gt;0,
        IF(R$166="X",
              IF(COUNTBLANK(INDIRECT(ADDRESS(ROW(R318),MATCH(R$167,$166:$166,0),1,1)&amp;":"&amp;ADDRESS(ROW(R318),COLUMN(R318)-1,1,1),TRUE))&gt;0,"",
                    IF(COUNTIF(INDIRECT(ADDRESS(ROW(R318),MATCH(R$167,$166:$166,0),1,1)&amp;":"&amp;ADDRESS(ROW(R318),COLUMN(R318)-1,1,1),TRUE),"OK")&gt;0,"OK","NOK")),
              IF(R$8&gt;=VLOOKUP($A318,'2.2'!$D:$O,5,FALSE),"OK","NOK")),
         "")</f>
        <v/>
      </c>
      <c r="S318" s="1159" t="str">
        <f ca="1">IF(intern2!T154&gt;0,
        IF(S$166="X",
              IF(COUNTBLANK(INDIRECT(ADDRESS(ROW(S318),MATCH(S$167,$166:$166,0),1,1)&amp;":"&amp;ADDRESS(ROW(S318),COLUMN(S318)-1,1,1),TRUE))&gt;0,"",
                    IF(COUNTIF(INDIRECT(ADDRESS(ROW(S318),MATCH(S$167,$166:$166,0),1,1)&amp;":"&amp;ADDRESS(ROW(S318),COLUMN(S318)-1,1,1),TRUE),"OK")&gt;0,"OK","NOK")),
              IF(S$8&gt;=VLOOKUP($A318,'2.2'!$D:$O,5,FALSE),"OK","NOK")),
         "")</f>
        <v/>
      </c>
      <c r="T318" s="1156" t="str">
        <f ca="1">IF(intern2!U154&gt;0,
        IF(T$166="X",
              IF(COUNTBLANK(INDIRECT(ADDRESS(ROW(T318),MATCH(T$167,$166:$166,0),1,1)&amp;":"&amp;ADDRESS(ROW(T318),COLUMN(T318)-1,1,1),TRUE))&gt;0,"",
                    IF(COUNTIF(INDIRECT(ADDRESS(ROW(T318),MATCH(T$167,$166:$166,0),1,1)&amp;":"&amp;ADDRESS(ROW(T318),COLUMN(T318)-1,1,1),TRUE),"OK")&gt;0,"OK","NOK")),
              IF(T$8&gt;=VLOOKUP($A318,'2.2'!$D:$O,5,FALSE),"OK","NOK")),
         "")</f>
        <v/>
      </c>
      <c r="U318" s="1156" t="str">
        <f ca="1">IF(intern2!V154&gt;0,
        IF(U$166="X",
              IF(COUNTBLANK(INDIRECT(ADDRESS(ROW(U318),MATCH(U$167,$166:$166,0),1,1)&amp;":"&amp;ADDRESS(ROW(U318),COLUMN(U318)-1,1,1),TRUE))&gt;0,"",
                    IF(COUNTIF(INDIRECT(ADDRESS(ROW(U318),MATCH(U$167,$166:$166,0),1,1)&amp;":"&amp;ADDRESS(ROW(U318),COLUMN(U318)-1,1,1),TRUE),"OK")&gt;0,"OK","NOK")),
              IF(U$8&gt;=VLOOKUP($A318,'2.2'!$D:$O,5,FALSE),"OK","NOK")),
         "")</f>
        <v/>
      </c>
      <c r="V318" s="1156" t="str">
        <f ca="1">IF(intern2!W154&gt;0,
        IF(V$166="X",
              IF(COUNTBLANK(INDIRECT(ADDRESS(ROW(V318),MATCH(V$167,$166:$166,0),1,1)&amp;":"&amp;ADDRESS(ROW(V318),COLUMN(V318)-1,1,1),TRUE))&gt;0,"",
                    IF(COUNTIF(INDIRECT(ADDRESS(ROW(V318),MATCH(V$167,$166:$166,0),1,1)&amp;":"&amp;ADDRESS(ROW(V318),COLUMN(V318)-1,1,1),TRUE),"OK")&gt;0,"OK","NOK")),
              IF(V$8&gt;=VLOOKUP($A318,'2.2'!$D:$O,5,FALSE),"OK","NOK")),
         "")</f>
        <v/>
      </c>
      <c r="W318" s="1156" t="str">
        <f ca="1">IF(intern2!X154&gt;0,
        IF(W$166="X",
              IF(COUNTBLANK(INDIRECT(ADDRESS(ROW(W318),MATCH(W$167,$166:$166,0),1,1)&amp;":"&amp;ADDRESS(ROW(W318),COLUMN(W318)-1,1,1),TRUE))&gt;0,"",
                    IF(COUNTIF(INDIRECT(ADDRESS(ROW(W318),MATCH(W$167,$166:$166,0),1,1)&amp;":"&amp;ADDRESS(ROW(W318),COLUMN(W318)-1,1,1),TRUE),"OK")&gt;0,"OK","NOK")),
              IF(W$8&gt;=VLOOKUP($A318,'2.2'!$D:$O,5,FALSE),"OK","NOK")),
         "")</f>
        <v/>
      </c>
      <c r="X318" s="1156" t="str">
        <f ca="1">IF(intern2!Y154&gt;0,
        IF(X$166="X",
              IF(COUNTBLANK(INDIRECT(ADDRESS(ROW(X318),MATCH(X$167,$166:$166,0),1,1)&amp;":"&amp;ADDRESS(ROW(X318),COLUMN(X318)-1,1,1),TRUE))&gt;0,"",
                    IF(COUNTIF(INDIRECT(ADDRESS(ROW(X318),MATCH(X$167,$166:$166,0),1,1)&amp;":"&amp;ADDRESS(ROW(X318),COLUMN(X318)-1,1,1),TRUE),"OK")&gt;0,"OK","NOK")),
              IF(X$8&gt;=VLOOKUP($A318,'2.2'!$D:$O,5,FALSE),"OK","NOK")),
         "")</f>
        <v/>
      </c>
      <c r="Y318" s="1170" t="str">
        <f ca="1">IF(intern2!Z154&gt;0,
        IF(Y$166="X",
              IF(COUNTBLANK(INDIRECT(ADDRESS(ROW(Y318),MATCH(Y$167,$166:$166,0),1,1)&amp;":"&amp;ADDRESS(ROW(Y318),COLUMN(Y318)-1,1,1),TRUE))&gt;0,"",
                    IF(COUNTIF(INDIRECT(ADDRESS(ROW(Y318),MATCH(Y$167,$166:$166,0),1,1)&amp;":"&amp;ADDRESS(ROW(Y318),COLUMN(Y318)-1,1,1),TRUE),"OK")&gt;0,"OK","NOK")),
              IF(Y$8&gt;=VLOOKUP($A318,'2.2'!$D:$O,5,FALSE),"OK","NOK")),
         "")</f>
        <v/>
      </c>
      <c r="Z318" s="1269" t="str">
        <f ca="1">IF(intern2!AA154&gt;0,
        IF(Z$166="X",
              IF(COUNTBLANK(INDIRECT(ADDRESS(ROW(Z318),MATCH(Z$167,$166:$166,0),1,1)&amp;":"&amp;ADDRESS(ROW(Z318),COLUMN(Z318)-1,1,1),TRUE))&gt;0,"",
                    IF(COUNTIF(INDIRECT(ADDRESS(ROW(Z318),MATCH(Z$167,$166:$166,0),1,1)&amp;":"&amp;ADDRESS(ROW(Z318),COLUMN(Z318)-1,1,1),TRUE),"OK")&gt;0,"OK","NOK")),
              IF(Z$8&gt;=VLOOKUP($A318,'2.2'!$D:$O,5,FALSE),"OK","NOK")),
         "")</f>
        <v/>
      </c>
      <c r="AA318" s="1156" t="str">
        <f ca="1">IF(intern2!AB154&gt;0,
        IF(AA$166="X",
              IF(COUNTBLANK(INDIRECT(ADDRESS(ROW(AA318),MATCH(AA$167,$166:$166,0),1,1)&amp;":"&amp;ADDRESS(ROW(AA318),COLUMN(AA318)-1,1,1),TRUE))&gt;0,"",
                    IF(COUNTIF(INDIRECT(ADDRESS(ROW(AA318),MATCH(AA$167,$166:$166,0),1,1)&amp;":"&amp;ADDRESS(ROW(AA318),COLUMN(AA318)-1,1,1),TRUE),"OK")&gt;0,"OK","NOK")),
              IF(AA$8&gt;=VLOOKUP($A318,'2.2'!$D:$O,5,FALSE),"OK","NOK")),
         "")</f>
        <v/>
      </c>
      <c r="AB318" s="1156" t="str">
        <f ca="1">IF(intern2!AC154&gt;0,
        IF(AB$166="X",
              IF(COUNTBLANK(INDIRECT(ADDRESS(ROW(AB318),MATCH(AB$167,$166:$166,0),1,1)&amp;":"&amp;ADDRESS(ROW(AB318),COLUMN(AB318)-1,1,1),TRUE))&gt;0,"",
                    IF(COUNTIF(INDIRECT(ADDRESS(ROW(AB318),MATCH(AB$167,$166:$166,0),1,1)&amp;":"&amp;ADDRESS(ROW(AB318),COLUMN(AB318)-1,1,1),TRUE),"OK")&gt;0,"OK","NOK")),
              IF(AB$8&gt;=VLOOKUP($A318,'2.2'!$D:$O,5,FALSE),"OK","NOK")),
         "")</f>
        <v/>
      </c>
      <c r="AC318" s="1156" t="str">
        <f ca="1">IF(intern2!AD154&gt;0,
        IF(AC$166="X",
              IF(COUNTBLANK(INDIRECT(ADDRESS(ROW(AC318),MATCH(AC$167,$166:$166,0),1,1)&amp;":"&amp;ADDRESS(ROW(AC318),COLUMN(AC318)-1,1,1),TRUE))&gt;0,"",
                    IF(COUNTIF(INDIRECT(ADDRESS(ROW(AC318),MATCH(AC$167,$166:$166,0),1,1)&amp;":"&amp;ADDRESS(ROW(AC318),COLUMN(AC318)-1,1,1),TRUE),"OK")&gt;0,"OK","NOK")),
              IF(AC$8&gt;=VLOOKUP($A318,'2.2'!$D:$O,5,FALSE),"OK","NOK")),
         "")</f>
        <v/>
      </c>
      <c r="AD318" s="1156" t="str">
        <f ca="1">IF(intern2!AE154&gt;0,
        IF(AD$166="X",
              IF(COUNTBLANK(INDIRECT(ADDRESS(ROW(AD318),MATCH(AD$167,$166:$166,0),1,1)&amp;":"&amp;ADDRESS(ROW(AD318),COLUMN(AD318)-1,1,1),TRUE))&gt;0,"",
                    IF(COUNTIF(INDIRECT(ADDRESS(ROW(AD318),MATCH(AD$167,$166:$166,0),1,1)&amp;":"&amp;ADDRESS(ROW(AD318),COLUMN(AD318)-1,1,1),TRUE),"OK")&gt;0,"OK","NOK")),
              IF(AD$8&gt;=VLOOKUP($A318,'2.2'!$D:$O,5,FALSE),"OK","NOK")),
         "")</f>
        <v>NOK</v>
      </c>
      <c r="AE318" s="1160" t="str">
        <f ca="1">IF(intern2!AF154&gt;0,
        IF(AE$166="X",
              IF(COUNTBLANK(INDIRECT(ADDRESS(ROW(AE318),MATCH(AE$167,$166:$166,0),1,1)&amp;":"&amp;ADDRESS(ROW(AE318),COLUMN(AE318)-1,1,1),TRUE))&gt;0,"",
                    IF(COUNTIF(INDIRECT(ADDRESS(ROW(AE318),MATCH(AE$167,$166:$166,0),1,1)&amp;":"&amp;ADDRESS(ROW(AE318),COLUMN(AE318)-1,1,1),TRUE),"OK")&gt;0,"OK","NOK")),
              IF(AE$8&gt;=VLOOKUP($A318,'2.2'!$D:$O,5,FALSE),"OK","NOK")),
         "")</f>
        <v>NOK</v>
      </c>
      <c r="AF318" s="1269" t="str">
        <f ca="1">IF(intern2!AG154&gt;0,
        IF(AF$166="X",
              IF(COUNTBLANK(INDIRECT(ADDRESS(ROW(AF318),MATCH(AF$167,$166:$166,0),1,1)&amp;":"&amp;ADDRESS(ROW(AF318),COLUMN(AF318)-1,1,1),TRUE))&gt;0,"",
                    IF(COUNTIF(INDIRECT(ADDRESS(ROW(AF318),MATCH(AF$167,$166:$166,0),1,1)&amp;":"&amp;ADDRESS(ROW(AF318),COLUMN(AF318)-1,1,1),TRUE),"OK")&gt;0,"OK","NOK")),
              IF(AF$8&gt;=VLOOKUP($A318,'2.2'!$D:$O,5,FALSE),"OK","NOK")),
         "")</f>
        <v>NOK</v>
      </c>
      <c r="AG318" s="1160" t="str">
        <f ca="1">IF(intern2!AH154&gt;0,
        IF(AG$166="X",
              IF(COUNTBLANK(INDIRECT(ADDRESS(ROW(AG318),MATCH(AG$167,$166:$166,0),1,1)&amp;":"&amp;ADDRESS(ROW(AG318),COLUMN(AG318)-1,1,1),TRUE))&gt;0,"",
                    IF(COUNTIF(INDIRECT(ADDRESS(ROW(AG318),MATCH(AG$167,$166:$166,0),1,1)&amp;":"&amp;ADDRESS(ROW(AG318),COLUMN(AG318)-1,1,1),TRUE),"OK")&gt;0,"OK","NOK")),
              IF(AG$8&gt;=VLOOKUP($A318,'2.2'!$D:$O,5,FALSE),"OK","NOK")),
         "")</f>
        <v/>
      </c>
      <c r="AH318" s="1160" t="str">
        <f ca="1">IF(intern2!AI154&gt;0,
        IF(AH$166="X",
              IF(COUNTBLANK(INDIRECT(ADDRESS(ROW(AH318),MATCH(AH$167,$166:$166,0),1,1)&amp;":"&amp;ADDRESS(ROW(AH318),COLUMN(AH318)-1,1,1),TRUE))&gt;0,"",
                    IF(COUNTIF(INDIRECT(ADDRESS(ROW(AH318),MATCH(AH$167,$166:$166,0),1,1)&amp;":"&amp;ADDRESS(ROW(AH318),COLUMN(AH318)-1,1,1),TRUE),"OK")&gt;0,"OK","NOK")),
              IF(AH$8&gt;=VLOOKUP($A318,'2.2'!$D:$O,5,FALSE),"OK","NOK")),
         "")</f>
        <v/>
      </c>
      <c r="AI318" s="1156" t="str">
        <f ca="1">IF(intern2!AJ154&gt;0,
        IF(AI$166="X",
              IF(COUNTBLANK(INDIRECT(ADDRESS(ROW(AI318),MATCH(AI$167,$166:$166,0),1,1)&amp;":"&amp;ADDRESS(ROW(AI318),COLUMN(AI318)-1,1,1),TRUE))&gt;0,"",
                    IF(COUNTIF(INDIRECT(ADDRESS(ROW(AI318),MATCH(AI$167,$166:$166,0),1,1)&amp;":"&amp;ADDRESS(ROW(AI318),COLUMN(AI318)-1,1,1),TRUE),"OK")&gt;0,"OK","NOK")),
              IF(AI$8&gt;=VLOOKUP($A318,'2.2'!$D:$O,5,FALSE),"OK","NOK")),
         "")</f>
        <v/>
      </c>
      <c r="AJ318" s="1156" t="str">
        <f ca="1">IF(intern2!AK154&gt;0,
        IF(AJ$166="X",
              IF(COUNTBLANK(INDIRECT(ADDRESS(ROW(AJ318),MATCH(AJ$167,$166:$166,0),1,1)&amp;":"&amp;ADDRESS(ROW(AJ318),COLUMN(AJ318)-1,1,1),TRUE))&gt;0,"",
                    IF(COUNTIF(INDIRECT(ADDRESS(ROW(AJ318),MATCH(AJ$167,$166:$166,0),1,1)&amp;":"&amp;ADDRESS(ROW(AJ318),COLUMN(AJ318)-1,1,1),TRUE),"OK")&gt;0,"OK","NOK")),
              IF(AJ$8&gt;=VLOOKUP($A318,'2.2'!$D:$O,5,FALSE),"OK","NOK")),
         "")</f>
        <v/>
      </c>
      <c r="AK318" s="1156" t="str">
        <f ca="1">IF(intern2!AL154&gt;0,
        IF(AK$166="X",
              IF(COUNTBLANK(INDIRECT(ADDRESS(ROW(AK318),MATCH(AK$167,$166:$166,0),1,1)&amp;":"&amp;ADDRESS(ROW(AK318),COLUMN(AK318)-1,1,1),TRUE))&gt;0,"",
                    IF(COUNTIF(INDIRECT(ADDRESS(ROW(AK318),MATCH(AK$167,$166:$166,0),1,1)&amp;":"&amp;ADDRESS(ROW(AK318),COLUMN(AK318)-1,1,1),TRUE),"OK")&gt;0,"OK","NOK")),
              IF(AK$8&gt;=VLOOKUP($A318,'2.2'!$D:$O,5,FALSE),"OK","NOK")),
         "")</f>
        <v/>
      </c>
      <c r="AL318" s="1156" t="str">
        <f ca="1">IF(intern2!AM154&gt;0,
        IF(AL$166="X",
              IF(COUNTBLANK(INDIRECT(ADDRESS(ROW(AL318),MATCH(AL$167,$166:$166,0),1,1)&amp;":"&amp;ADDRESS(ROW(AL318),COLUMN(AL318)-1,1,1),TRUE))&gt;0,"",
                    IF(COUNTIF(INDIRECT(ADDRESS(ROW(AL318),MATCH(AL$167,$166:$166,0),1,1)&amp;":"&amp;ADDRESS(ROW(AL318),COLUMN(AL318)-1,1,1),TRUE),"OK")&gt;0,"OK","NOK")),
              IF(AL$8&gt;=VLOOKUP($A318,'2.2'!$D:$O,5,FALSE),"OK","NOK")),
         "")</f>
        <v/>
      </c>
      <c r="AM318" s="1269" t="str">
        <f ca="1">IF(intern2!AN154&gt;0,
        IF(AM$166="X",
              IF(COUNTBLANK(INDIRECT(ADDRESS(ROW(AM318),MATCH(AM$167,$166:$166,0),1,1)&amp;":"&amp;ADDRESS(ROW(AM318),COLUMN(AM318)-1,1,1),TRUE))&gt;0,"",
                    IF(COUNTIF(INDIRECT(ADDRESS(ROW(AM318),MATCH(AM$167,$166:$166,0),1,1)&amp;":"&amp;ADDRESS(ROW(AM318),COLUMN(AM318)-1,1,1),TRUE),"OK")&gt;0,"OK","NOK")),
              IF(AM$8&gt;=VLOOKUP($A318,'2.2'!$D:$O,5,FALSE),"OK","NOK")),
         "")</f>
        <v/>
      </c>
      <c r="AN318" s="1170" t="str">
        <f ca="1">IF(intern2!AO154&gt;0,
        IF(AN$166="X",
              IF(COUNTBLANK(INDIRECT(ADDRESS(ROW(AN318),MATCH(AN$167,$166:$166,0),1,1)&amp;":"&amp;ADDRESS(ROW(AN318),COLUMN(AN318)-1,1,1),TRUE))&gt;0,"",
                    IF(COUNTIF(INDIRECT(ADDRESS(ROW(AN318),MATCH(AN$167,$166:$166,0),1,1)&amp;":"&amp;ADDRESS(ROW(AN318),COLUMN(AN318)-1,1,1),TRUE),"OK")&gt;0,"OK","NOK")),
              IF(AN$8&gt;=VLOOKUP($A318,'2.2'!$D:$O,5,FALSE),"OK","NOK")),
         "")</f>
        <v/>
      </c>
      <c r="AO318" s="1156" t="str">
        <f ca="1">IF(intern2!AP154&gt;0,
        IF(AO$166="X",
              IF(COUNTBLANK(INDIRECT(ADDRESS(ROW(AO318),MATCH(AO$167,$166:$166,0),1,1)&amp;":"&amp;ADDRESS(ROW(AO318),COLUMN(AO318)-1,1,1),TRUE))&gt;0,"",
                    IF(COUNTIF(INDIRECT(ADDRESS(ROW(AO318),MATCH(AO$167,$166:$166,0),1,1)&amp;":"&amp;ADDRESS(ROW(AO318),COLUMN(AO318)-1,1,1),TRUE),"OK")&gt;0,"OK","NOK")),
              IF(AO$8&gt;=VLOOKUP($A318,'2.2'!$D:$O,5,FALSE),"OK","NOK")),
         "")</f>
        <v/>
      </c>
      <c r="AP318" s="1156" t="str">
        <f ca="1">IF(intern2!AQ154&gt;0,
        IF(AP$166="X",
              IF(COUNTBLANK(INDIRECT(ADDRESS(ROW(AP318),MATCH(AP$167,$166:$166,0),1,1)&amp;":"&amp;ADDRESS(ROW(AP318),COLUMN(AP318)-1,1,1),TRUE))&gt;0,"",
                    IF(COUNTIF(INDIRECT(ADDRESS(ROW(AP318),MATCH(AP$167,$166:$166,0),1,1)&amp;":"&amp;ADDRESS(ROW(AP318),COLUMN(AP318)-1,1,1),TRUE),"OK")&gt;0,"OK","NOK")),
              IF(AP$8&gt;=VLOOKUP($A318,'2.2'!$D:$O,5,FALSE),"OK","NOK")),
         "")</f>
        <v/>
      </c>
      <c r="AQ318" s="1269" t="str">
        <f ca="1">IF(intern2!AR154&gt;0,
        IF(AQ$166="X",
              IF(COUNTBLANK(INDIRECT(ADDRESS(ROW(AQ318),MATCH(AQ$167,$166:$166,0),1,1)&amp;":"&amp;ADDRESS(ROW(AQ318),COLUMN(AQ318)-1,1,1),TRUE))&gt;0,"",
                    IF(COUNTIF(INDIRECT(ADDRESS(ROW(AQ318),MATCH(AQ$167,$166:$166,0),1,1)&amp;":"&amp;ADDRESS(ROW(AQ318),COLUMN(AQ318)-1,1,1),TRUE),"OK")&gt;0,"OK","NOK")),
              IF(AQ$8&gt;=VLOOKUP($A318,'2.2'!$D:$O,5,FALSE),"OK","NOK")),
         "")</f>
        <v/>
      </c>
      <c r="AR318" s="1156" t="str">
        <f ca="1">IF(intern2!AS154&gt;0,
        IF(AR$166="X",
              IF(COUNTBLANK(INDIRECT(ADDRESS(ROW(AR318),MATCH(AR$167,$166:$166,0),1,1)&amp;":"&amp;ADDRESS(ROW(AR318),COLUMN(AR318)-1,1,1),TRUE))&gt;0,"",
                    IF(COUNTIF(INDIRECT(ADDRESS(ROW(AR318),MATCH(AR$167,$166:$166,0),1,1)&amp;":"&amp;ADDRESS(ROW(AR318),COLUMN(AR318)-1,1,1),TRUE),"OK")&gt;0,"OK","NOK")),
              IF(AR$8&gt;=VLOOKUP($A318,'2.2'!$D:$O,5,FALSE),"OK","NOK")),
         "")</f>
        <v/>
      </c>
      <c r="AS318" s="1156" t="str">
        <f ca="1">IF(intern2!AT154&gt;0,
        IF(AS$166="X",
              IF(COUNTBLANK(INDIRECT(ADDRESS(ROW(AS318),MATCH(AS$167,$166:$166,0),1,1)&amp;":"&amp;ADDRESS(ROW(AS318),COLUMN(AS318)-1,1,1),TRUE))&gt;0,"",
                    IF(COUNTIF(INDIRECT(ADDRESS(ROW(AS318),MATCH(AS$167,$166:$166,0),1,1)&amp;":"&amp;ADDRESS(ROW(AS318),COLUMN(AS318)-1,1,1),TRUE),"OK")&gt;0,"OK","NOK")),
              IF(AS$8&gt;=VLOOKUP($A318,'2.2'!$D:$O,5,FALSE),"OK","NOK")),
         "")</f>
        <v/>
      </c>
      <c r="AT318" s="1269" t="str">
        <f ca="1">IF(intern2!AU154&gt;0,
        IF(AT$166="X",
              IF(COUNTBLANK(INDIRECT(ADDRESS(ROW(AT318),MATCH(AT$167,$166:$166,0),1,1)&amp;":"&amp;ADDRESS(ROW(AT318),COLUMN(AT318)-1,1,1),TRUE))&gt;0,"",
                    IF(COUNTIF(INDIRECT(ADDRESS(ROW(AT318),MATCH(AT$167,$166:$166,0),1,1)&amp;":"&amp;ADDRESS(ROW(AT318),COLUMN(AT318)-1,1,1),TRUE),"OK")&gt;0,"OK","NOK")),
              IF(AT$8&gt;=VLOOKUP($A318,'2.2'!$D:$O,5,FALSE),"OK","NOK")),
         "")</f>
        <v/>
      </c>
      <c r="AU318" s="1156" t="str">
        <f ca="1">IF(intern2!AV154&gt;0,
        IF(AU$166="X",
              IF(COUNTBLANK(INDIRECT(ADDRESS(ROW(AU318),MATCH(AU$167,$166:$166,0),1,1)&amp;":"&amp;ADDRESS(ROW(AU318),COLUMN(AU318)-1,1,1),TRUE))&gt;0,"",
                    IF(COUNTIF(INDIRECT(ADDRESS(ROW(AU318),MATCH(AU$167,$166:$166,0),1,1)&amp;":"&amp;ADDRESS(ROW(AU318),COLUMN(AU318)-1,1,1),TRUE),"OK")&gt;0,"OK","NOK")),
              IF(AU$8&gt;=VLOOKUP($A318,'2.2'!$D:$O,5,FALSE),"OK","NOK")),
         "")</f>
        <v/>
      </c>
      <c r="AV318" s="1156" t="str">
        <f ca="1">IF(intern2!AW154&gt;0,
        IF(AV$166="X",
              IF(COUNTBLANK(INDIRECT(ADDRESS(ROW(AV318),MATCH(AV$167,$166:$166,0),1,1)&amp;":"&amp;ADDRESS(ROW(AV318),COLUMN(AV318)-1,1,1),TRUE))&gt;0,"",
                    IF(COUNTIF(INDIRECT(ADDRESS(ROW(AV318),MATCH(AV$167,$166:$166,0),1,1)&amp;":"&amp;ADDRESS(ROW(AV318),COLUMN(AV318)-1,1,1),TRUE),"OK")&gt;0,"OK","NOK")),
              IF(AV$8&gt;=VLOOKUP($A318,'2.2'!$D:$O,5,FALSE),"OK","NOK")),
         "")</f>
        <v/>
      </c>
      <c r="AW318" s="1156" t="str">
        <f ca="1">IF(intern2!AX154&gt;0,
        IF(AW$166="X",
              IF(COUNTBLANK(INDIRECT(ADDRESS(ROW(AW318),MATCH(AW$167,$166:$166,0),1,1)&amp;":"&amp;ADDRESS(ROW(AW318),COLUMN(AW318)-1,1,1),TRUE))&gt;0,"",
                    IF(COUNTIF(INDIRECT(ADDRESS(ROW(AW318),MATCH(AW$167,$166:$166,0),1,1)&amp;":"&amp;ADDRESS(ROW(AW318),COLUMN(AW318)-1,1,1),TRUE),"OK")&gt;0,"OK","NOK")),
              IF(AW$8&gt;=VLOOKUP($A318,'2.2'!$D:$O,5,FALSE),"OK","NOK")),
         "")</f>
        <v/>
      </c>
      <c r="AX318" s="1156" t="str">
        <f ca="1">IF(intern2!AY154&gt;0,
        IF(AX$166="X",
              IF(COUNTBLANK(INDIRECT(ADDRESS(ROW(AX318),MATCH(AX$167,$166:$166,0),1,1)&amp;":"&amp;ADDRESS(ROW(AX318),COLUMN(AX318)-1,1,1),TRUE))&gt;0,"",
                    IF(COUNTIF(INDIRECT(ADDRESS(ROW(AX318),MATCH(AX$167,$166:$166,0),1,1)&amp;":"&amp;ADDRESS(ROW(AX318),COLUMN(AX318)-1,1,1),TRUE),"OK")&gt;0,"OK","NOK")),
              IF(AX$8&gt;=VLOOKUP($A318,'2.2'!$D:$O,5,FALSE),"OK","NOK")),
         "")</f>
        <v/>
      </c>
      <c r="AY318" s="1156" t="str">
        <f ca="1">IF(intern2!AZ154&gt;0,
        IF(AY$166="X",
              IF(COUNTBLANK(INDIRECT(ADDRESS(ROW(AY318),MATCH(AY$167,$166:$166,0),1,1)&amp;":"&amp;ADDRESS(ROW(AY318),COLUMN(AY318)-1,1,1),TRUE))&gt;0,"",
                    IF(COUNTIF(INDIRECT(ADDRESS(ROW(AY318),MATCH(AY$167,$166:$166,0),1,1)&amp;":"&amp;ADDRESS(ROW(AY318),COLUMN(AY318)-1,1,1),TRUE),"OK")&gt;0,"OK","NOK")),
              IF(AY$8&gt;=VLOOKUP($A318,'2.2'!$D:$O,5,FALSE),"OK","NOK")),
         "")</f>
        <v/>
      </c>
      <c r="AZ318" s="1269" t="str">
        <f ca="1">IF(intern2!BA154&gt;0,
        IF(AZ$166="X",
              IF(COUNTBLANK(INDIRECT(ADDRESS(ROW(AZ318),MATCH(AZ$167,$166:$166,0),1,1)&amp;":"&amp;ADDRESS(ROW(AZ318),COLUMN(AZ318)-1,1,1),TRUE))&gt;0,"",
                    IF(COUNTIF(INDIRECT(ADDRESS(ROW(AZ318),MATCH(AZ$167,$166:$166,0),1,1)&amp;":"&amp;ADDRESS(ROW(AZ318),COLUMN(AZ318)-1,1,1),TRUE),"OK")&gt;0,"OK","NOK")),
              IF(AZ$8&gt;=VLOOKUP($A318,'2.2'!$D:$O,5,FALSE),"OK","NOK")),
         "")</f>
        <v/>
      </c>
      <c r="BA318" s="1156" t="str">
        <f ca="1">IF(intern2!BB154&gt;0,
        IF(BA$166="X",
              IF(COUNTBLANK(INDIRECT(ADDRESS(ROW(BA318),MATCH(BA$167,$166:$166,0),1,1)&amp;":"&amp;ADDRESS(ROW(BA318),COLUMN(BA318)-1,1,1),TRUE))&gt;0,"",
                    IF(COUNTIF(INDIRECT(ADDRESS(ROW(BA318),MATCH(BA$167,$166:$166,0),1,1)&amp;":"&amp;ADDRESS(ROW(BA318),COLUMN(BA318)-1,1,1),TRUE),"OK")&gt;0,"OK","NOK")),
              IF(BA$8&gt;=VLOOKUP($A318,'2.2'!$D:$O,5,FALSE),"OK","NOK")),
         "")</f>
        <v/>
      </c>
      <c r="BB318" s="1156" t="str">
        <f ca="1">IF(intern2!BC154&gt;0,
        IF(BB$166="X",
              IF(COUNTBLANK(INDIRECT(ADDRESS(ROW(BB318),MATCH(BB$167,$166:$166,0),1,1)&amp;":"&amp;ADDRESS(ROW(BB318),COLUMN(BB318)-1,1,1),TRUE))&gt;0,"",
                    IF(COUNTIF(INDIRECT(ADDRESS(ROW(BB318),MATCH(BB$167,$166:$166,0),1,1)&amp;":"&amp;ADDRESS(ROW(BB318),COLUMN(BB318)-1,1,1),TRUE),"OK")&gt;0,"OK","NOK")),
              IF(BB$8&gt;=VLOOKUP($A318,'2.2'!$D:$O,5,FALSE),"OK","NOK")),
         "")</f>
        <v/>
      </c>
      <c r="BC318" s="1156" t="str">
        <f ca="1">IF(intern2!BD154&gt;0,
        IF(BC$166="X",
              IF(COUNTBLANK(INDIRECT(ADDRESS(ROW(BC318),MATCH(BC$167,$166:$166,0),1,1)&amp;":"&amp;ADDRESS(ROW(BC318),COLUMN(BC318)-1,1,1),TRUE))&gt;0,"",
                    IF(COUNTIF(INDIRECT(ADDRESS(ROW(BC318),MATCH(BC$167,$166:$166,0),1,1)&amp;":"&amp;ADDRESS(ROW(BC318),COLUMN(BC318)-1,1,1),TRUE),"OK")&gt;0,"OK","NOK")),
              IF(BC$8&gt;=VLOOKUP($A318,'2.2'!$D:$O,5,FALSE),"OK","NOK")),
         "")</f>
        <v/>
      </c>
      <c r="BD318" s="1156" t="str">
        <f ca="1">IF(intern2!BE154&gt;0,
        IF(BD$166="X",
              IF(COUNTBLANK(INDIRECT(ADDRESS(ROW(BD318),MATCH(BD$167,$166:$166,0),1,1)&amp;":"&amp;ADDRESS(ROW(BD318),COLUMN(BD318)-1,1,1),TRUE))&gt;0,"",
                    IF(COUNTIF(INDIRECT(ADDRESS(ROW(BD318),MATCH(BD$167,$166:$166,0),1,1)&amp;":"&amp;ADDRESS(ROW(BD318),COLUMN(BD318)-1,1,1),TRUE),"OK")&gt;0,"OK","NOK")),
              IF(BD$8&gt;=VLOOKUP($A318,'2.2'!$D:$O,5,FALSE),"OK","NOK")),
         "")</f>
        <v/>
      </c>
      <c r="BE318" s="1156" t="str">
        <f ca="1">IF(intern2!BF154&gt;0,
        IF(BE$166="X",
              IF(COUNTBLANK(INDIRECT(ADDRESS(ROW(BE318),MATCH(BE$167,$166:$166,0),1,1)&amp;":"&amp;ADDRESS(ROW(BE318),COLUMN(BE318)-1,1,1),TRUE))&gt;0,"",
                    IF(COUNTIF(INDIRECT(ADDRESS(ROW(BE318),MATCH(BE$167,$166:$166,0),1,1)&amp;":"&amp;ADDRESS(ROW(BE318),COLUMN(BE318)-1,1,1),TRUE),"OK")&gt;0,"OK","NOK")),
              IF(BE$8&gt;=VLOOKUP($A318,'2.2'!$D:$O,5,FALSE),"OK","NOK")),
         "")</f>
        <v/>
      </c>
      <c r="BF318" s="1170" t="str">
        <f ca="1">IF(intern2!BG154&gt;0,
        IF(BF$166="X",
              IF(COUNTBLANK(INDIRECT(ADDRESS(ROW(BF318),MATCH(BF$167,$166:$166,0),1,1)&amp;":"&amp;ADDRESS(ROW(BF318),COLUMN(BF318)-1,1,1),TRUE))&gt;0,"",
                    IF(COUNTIF(INDIRECT(ADDRESS(ROW(BF318),MATCH(BF$167,$166:$166,0),1,1)&amp;":"&amp;ADDRESS(ROW(BF318),COLUMN(BF318)-1,1,1),TRUE),"OK")&gt;0,"OK","NOK")),
              IF(BF$8&gt;=VLOOKUP($A318,'2.2'!$D:$O,5,FALSE),"OK","NOK")),
         "")</f>
        <v/>
      </c>
      <c r="BG318" s="1269" t="str">
        <f ca="1">IF(intern2!BH154&gt;0,
        IF(BG$166="X",
              IF(COUNTBLANK(INDIRECT(ADDRESS(ROW(BG318),MATCH(BG$167,$166:$166,0),1,1)&amp;":"&amp;ADDRESS(ROW(BG318),COLUMN(BG318)-1,1,1),TRUE))&gt;0,"",
                    IF(COUNTIF(INDIRECT(ADDRESS(ROW(BG318),MATCH(BG$167,$166:$166,0),1,1)&amp;":"&amp;ADDRESS(ROW(BG318),COLUMN(BG318)-1,1,1),TRUE),"OK")&gt;0,"OK","NOK")),
              IF(BG$8&gt;=VLOOKUP($A318,'2.2'!$D:$O,5,FALSE),"OK","NOK")),
         "")</f>
        <v/>
      </c>
      <c r="BH318" s="1176" t="str">
        <f t="shared" ca="1" si="142"/>
        <v>NOK</v>
      </c>
      <c r="BI318" s="1176"/>
    </row>
    <row r="319" spans="1:61" ht="26.4" x14ac:dyDescent="0.25">
      <c r="A319" s="716" t="str">
        <f t="shared" ref="A319:B319" si="164">+A159</f>
        <v>AVA</v>
      </c>
      <c r="B319" s="1157" t="str">
        <f t="shared" si="164"/>
        <v>Cure somatico-acute a pazienti con dipendenze</v>
      </c>
      <c r="C319" s="1156" t="str">
        <f ca="1">IF(intern2!D155&gt;0,
        IF(C$166="X",
              IF(COUNTBLANK(INDIRECT(ADDRESS(ROW(C319),MATCH(C$167,$166:$166,0),1,1)&amp;":"&amp;ADDRESS(ROW(C319),COLUMN(C319)-1,1,1),TRUE))&gt;0,"",
                    IF(COUNTIF(INDIRECT(ADDRESS(ROW(C319),MATCH(C$167,$166:$166,0),1,1)&amp;":"&amp;ADDRESS(ROW(C319),COLUMN(C319)-1,1,1),TRUE),"OK")&gt;0,"OK","NOK")),
              IF(C$8&gt;=VLOOKUP($A319,'2.2'!$D:$O,5,FALSE),"OK","NOK")),
         "")</f>
        <v/>
      </c>
      <c r="D319" s="1156" t="str">
        <f ca="1">IF(intern2!E155&gt;0,
        IF(D$166="X",
              IF(COUNTBLANK(INDIRECT(ADDRESS(ROW(D319),MATCH(D$167,$166:$166,0),1,1)&amp;":"&amp;ADDRESS(ROW(D319),COLUMN(D319)-1,1,1),TRUE))&gt;0,"",
                    IF(COUNTIF(INDIRECT(ADDRESS(ROW(D319),MATCH(D$167,$166:$166,0),1,1)&amp;":"&amp;ADDRESS(ROW(D319),COLUMN(D319)-1,1,1),TRUE),"OK")&gt;0,"OK","NOK")),
              IF(D$8&gt;=VLOOKUP($A319,'2.2'!$D:$O,5,FALSE),"OK","NOK")),
         "")</f>
        <v/>
      </c>
      <c r="E319" s="1156" t="str">
        <f ca="1">IF(intern2!F155&gt;0,
        IF(E$166="X",
              IF(COUNTBLANK(INDIRECT(ADDRESS(ROW(E319),MATCH(E$167,$166:$166,0),1,1)&amp;":"&amp;ADDRESS(ROW(E319),COLUMN(E319)-1,1,1),TRUE))&gt;0,"",
                    IF(COUNTIF(INDIRECT(ADDRESS(ROW(E319),MATCH(E$167,$166:$166,0),1,1)&amp;":"&amp;ADDRESS(ROW(E319),COLUMN(E319)-1,1,1),TRUE),"OK")&gt;0,"OK","NOK")),
              IF(E$8&gt;=VLOOKUP($A319,'2.2'!$D:$O,5,FALSE),"OK","NOK")),
         "")</f>
        <v/>
      </c>
      <c r="F319" s="1156" t="str">
        <f ca="1">IF(intern2!G155&gt;0,
        IF(F$166="X",
              IF(COUNTBLANK(INDIRECT(ADDRESS(ROW(F319),MATCH(F$167,$166:$166,0),1,1)&amp;":"&amp;ADDRESS(ROW(F319),COLUMN(F319)-1,1,1),TRUE))&gt;0,"",
                    IF(COUNTIF(INDIRECT(ADDRESS(ROW(F319),MATCH(F$167,$166:$166,0),1,1)&amp;":"&amp;ADDRESS(ROW(F319),COLUMN(F319)-1,1,1),TRUE),"OK")&gt;0,"OK","NOK")),
              IF(F$8&gt;=VLOOKUP($A319,'2.2'!$D:$O,5,FALSE),"OK","NOK")),
         "")</f>
        <v/>
      </c>
      <c r="G319" s="1156" t="str">
        <f ca="1">IF(intern2!H155&gt;0,
        IF(G$166="X",
              IF(COUNTBLANK(INDIRECT(ADDRESS(ROW(G319),MATCH(G$167,$166:$166,0),1,1)&amp;":"&amp;ADDRESS(ROW(G319),COLUMN(G319)-1,1,1),TRUE))&gt;0,"",
                    IF(COUNTIF(INDIRECT(ADDRESS(ROW(G319),MATCH(G$167,$166:$166,0),1,1)&amp;":"&amp;ADDRESS(ROW(G319),COLUMN(G319)-1,1,1),TRUE),"OK")&gt;0,"OK","NOK")),
              IF(G$8&gt;=VLOOKUP($A319,'2.2'!$D:$O,5,FALSE),"OK","NOK")),
         "")</f>
        <v/>
      </c>
      <c r="H319" s="1156" t="str">
        <f ca="1">IF(intern2!I155&gt;0,
        IF(H$166="X",
              IF(COUNTBLANK(INDIRECT(ADDRESS(ROW(H319),MATCH(H$167,$166:$166,0),1,1)&amp;":"&amp;ADDRESS(ROW(H319),COLUMN(H319)-1,1,1),TRUE))&gt;0,"",
                    IF(COUNTIF(INDIRECT(ADDRESS(ROW(H319),MATCH(H$167,$166:$166,0),1,1)&amp;":"&amp;ADDRESS(ROW(H319),COLUMN(H319)-1,1,1),TRUE),"OK")&gt;0,"OK","NOK")),
              IF(H$8&gt;=VLOOKUP($A319,'2.2'!$D:$O,5,FALSE),"OK","NOK")),
         "")</f>
        <v/>
      </c>
      <c r="I319" s="1269" t="str">
        <f ca="1">IF(intern2!J155&gt;0,
        IF(I$166="X",
              IF(COUNTBLANK(INDIRECT(ADDRESS(ROW(I319),MATCH(I$167,$166:$166,0),1,1)&amp;":"&amp;ADDRESS(ROW(I319),COLUMN(I319)-1,1,1),TRUE))&gt;0,"",
                    IF(COUNTIF(INDIRECT(ADDRESS(ROW(I319),MATCH(I$167,$166:$166,0),1,1)&amp;":"&amp;ADDRESS(ROW(I319),COLUMN(I319)-1,1,1),TRUE),"OK")&gt;0,"OK","NOK")),
              IF(I$8&gt;=VLOOKUP($A319,'2.2'!$D:$O,5,FALSE),"OK","NOK")),
         "")</f>
        <v/>
      </c>
      <c r="J319" s="1159" t="str">
        <f ca="1">IF(intern2!K155&gt;0,
        IF(J$166="X",
              IF(COUNTBLANK(INDIRECT(ADDRESS(ROW(J319),MATCH(J$167,$166:$166,0),1,1)&amp;":"&amp;ADDRESS(ROW(J319),COLUMN(J319)-1,1,1),TRUE))&gt;0,"",
                    IF(COUNTIF(INDIRECT(ADDRESS(ROW(J319),MATCH(J$167,$166:$166,0),1,1)&amp;":"&amp;ADDRESS(ROW(J319),COLUMN(J319)-1,1,1),TRUE),"OK")&gt;0,"OK","NOK")),
              IF(J$8&gt;=VLOOKUP($A319,'2.2'!$D:$O,5,FALSE),"OK","NOK")),
         "")</f>
        <v/>
      </c>
      <c r="K319" s="1156" t="str">
        <f ca="1">IF(intern2!L155&gt;0,
        IF(K$166="X",
              IF(COUNTBLANK(INDIRECT(ADDRESS(ROW(K319),MATCH(K$167,$166:$166,0),1,1)&amp;":"&amp;ADDRESS(ROW(K319),COLUMN(K319)-1,1,1),TRUE))&gt;0,"",
                    IF(COUNTIF(INDIRECT(ADDRESS(ROW(K319),MATCH(K$167,$166:$166,0),1,1)&amp;":"&amp;ADDRESS(ROW(K319),COLUMN(K319)-1,1,1),TRUE),"OK")&gt;0,"OK","NOK")),
              IF(K$8&gt;=VLOOKUP($A319,'2.2'!$D:$O,5,FALSE),"OK","NOK")),
         "")</f>
        <v/>
      </c>
      <c r="L319" s="1156" t="str">
        <f ca="1">IF(intern2!M155&gt;0,
        IF(L$166="X",
              IF(COUNTBLANK(INDIRECT(ADDRESS(ROW(L319),MATCH(L$167,$166:$166,0),1,1)&amp;":"&amp;ADDRESS(ROW(L319),COLUMN(L319)-1,1,1),TRUE))&gt;0,"",
                    IF(COUNTIF(INDIRECT(ADDRESS(ROW(L319),MATCH(L$167,$166:$166,0),1,1)&amp;":"&amp;ADDRESS(ROW(L319),COLUMN(L319)-1,1,1),TRUE),"OK")&gt;0,"OK","NOK")),
              IF(L$8&gt;=VLOOKUP($A319,'2.2'!$D:$O,5,FALSE),"OK","NOK")),
         "")</f>
        <v/>
      </c>
      <c r="M319" s="1156" t="str">
        <f ca="1">IF(intern2!N155&gt;0,
        IF(M$166="X",
              IF(COUNTBLANK(INDIRECT(ADDRESS(ROW(M319),MATCH(M$167,$166:$166,0),1,1)&amp;":"&amp;ADDRESS(ROW(M319),COLUMN(M319)-1,1,1),TRUE))&gt;0,"",
                    IF(COUNTIF(INDIRECT(ADDRESS(ROW(M319),MATCH(M$167,$166:$166,0),1,1)&amp;":"&amp;ADDRESS(ROW(M319),COLUMN(M319)-1,1,1),TRUE),"OK")&gt;0,"OK","NOK")),
              IF(M$8&gt;=VLOOKUP($A319,'2.2'!$D:$O,5,FALSE),"OK","NOK")),
         "")</f>
        <v/>
      </c>
      <c r="N319" s="1156" t="str">
        <f ca="1">IF(intern2!O155&gt;0,
        IF(N$166="X",
              IF(COUNTBLANK(INDIRECT(ADDRESS(ROW(N319),MATCH(N$167,$166:$166,0),1,1)&amp;":"&amp;ADDRESS(ROW(N319),COLUMN(N319)-1,1,1),TRUE))&gt;0,"",
                    IF(COUNTIF(INDIRECT(ADDRESS(ROW(N319),MATCH(N$167,$166:$166,0),1,1)&amp;":"&amp;ADDRESS(ROW(N319),COLUMN(N319)-1,1,1),TRUE),"OK")&gt;0,"OK","NOK")),
              IF(N$8&gt;=VLOOKUP($A319,'2.2'!$D:$O,5,FALSE),"OK","NOK")),
         "")</f>
        <v/>
      </c>
      <c r="O319" s="1156" t="str">
        <f ca="1">IF(intern2!P155&gt;0,
        IF(O$166="X",
              IF(COUNTBLANK(INDIRECT(ADDRESS(ROW(O319),MATCH(O$167,$166:$166,0),1,1)&amp;":"&amp;ADDRESS(ROW(O319),COLUMN(O319)-1,1,1),TRUE))&gt;0,"",
                    IF(COUNTIF(INDIRECT(ADDRESS(ROW(O319),MATCH(O$167,$166:$166,0),1,1)&amp;":"&amp;ADDRESS(ROW(O319),COLUMN(O319)-1,1,1),TRUE),"OK")&gt;0,"OK","NOK")),
              IF(O$8&gt;=VLOOKUP($A319,'2.2'!$D:$O,5,FALSE),"OK","NOK")),
         "")</f>
        <v/>
      </c>
      <c r="P319" s="1156" t="str">
        <f ca="1">IF(intern2!Q155&gt;0,
        IF(P$166="X",
              IF(COUNTBLANK(INDIRECT(ADDRESS(ROW(P319),MATCH(P$167,$166:$166,0),1,1)&amp;":"&amp;ADDRESS(ROW(P319),COLUMN(P319)-1,1,1),TRUE))&gt;0,"",
                    IF(COUNTIF(INDIRECT(ADDRESS(ROW(P319),MATCH(P$167,$166:$166,0),1,1)&amp;":"&amp;ADDRESS(ROW(P319),COLUMN(P319)-1,1,1),TRUE),"OK")&gt;0,"OK","NOK")),
              IF(P$8&gt;=VLOOKUP($A319,'2.2'!$D:$O,5,FALSE),"OK","NOK")),
         "")</f>
        <v/>
      </c>
      <c r="Q319" s="1156" t="str">
        <f ca="1">IF(intern2!R155&gt;0,
        IF(Q$166="X",
              IF(COUNTBLANK(INDIRECT(ADDRESS(ROW(Q319),MATCH(Q$167,$166:$166,0),1,1)&amp;":"&amp;ADDRESS(ROW(Q319),COLUMN(Q319)-1,1,1),TRUE))&gt;0,"",
                    IF(COUNTIF(INDIRECT(ADDRESS(ROW(Q319),MATCH(Q$167,$166:$166,0),1,1)&amp;":"&amp;ADDRESS(ROW(Q319),COLUMN(Q319)-1,1,1),TRUE),"OK")&gt;0,"OK","NOK")),
              IF(Q$8&gt;=VLOOKUP($A319,'2.2'!$D:$O,5,FALSE),"OK","NOK")),
         "")</f>
        <v/>
      </c>
      <c r="R319" s="1159" t="str">
        <f ca="1">IF(intern2!S155&gt;0,
        IF(R$166="X",
              IF(COUNTBLANK(INDIRECT(ADDRESS(ROW(R319),MATCH(R$167,$166:$166,0),1,1)&amp;":"&amp;ADDRESS(ROW(R319),COLUMN(R319)-1,1,1),TRUE))&gt;0,"",
                    IF(COUNTIF(INDIRECT(ADDRESS(ROW(R319),MATCH(R$167,$166:$166,0),1,1)&amp;":"&amp;ADDRESS(ROW(R319),COLUMN(R319)-1,1,1),TRUE),"OK")&gt;0,"OK","NOK")),
              IF(R$8&gt;=VLOOKUP($A319,'2.2'!$D:$O,5,FALSE),"OK","NOK")),
         "")</f>
        <v/>
      </c>
      <c r="S319" s="1159" t="str">
        <f ca="1">IF(intern2!T155&gt;0,
        IF(S$166="X",
              IF(COUNTBLANK(INDIRECT(ADDRESS(ROW(S319),MATCH(S$167,$166:$166,0),1,1)&amp;":"&amp;ADDRESS(ROW(S319),COLUMN(S319)-1,1,1),TRUE))&gt;0,"",
                    IF(COUNTIF(INDIRECT(ADDRESS(ROW(S319),MATCH(S$167,$166:$166,0),1,1)&amp;":"&amp;ADDRESS(ROW(S319),COLUMN(S319)-1,1,1),TRUE),"OK")&gt;0,"OK","NOK")),
              IF(S$8&gt;=VLOOKUP($A319,'2.2'!$D:$O,5,FALSE),"OK","NOK")),
         "")</f>
        <v/>
      </c>
      <c r="T319" s="1156" t="str">
        <f ca="1">IF(intern2!U155&gt;0,
        IF(T$166="X",
              IF(COUNTBLANK(INDIRECT(ADDRESS(ROW(T319),MATCH(T$167,$166:$166,0),1,1)&amp;":"&amp;ADDRESS(ROW(T319),COLUMN(T319)-1,1,1),TRUE))&gt;0,"",
                    IF(COUNTIF(INDIRECT(ADDRESS(ROW(T319),MATCH(T$167,$166:$166,0),1,1)&amp;":"&amp;ADDRESS(ROW(T319),COLUMN(T319)-1,1,1),TRUE),"OK")&gt;0,"OK","NOK")),
              IF(T$8&gt;=VLOOKUP($A319,'2.2'!$D:$O,5,FALSE),"OK","NOK")),
         "")</f>
        <v/>
      </c>
      <c r="U319" s="1156" t="str">
        <f ca="1">IF(intern2!V155&gt;0,
        IF(U$166="X",
              IF(COUNTBLANK(INDIRECT(ADDRESS(ROW(U319),MATCH(U$167,$166:$166,0),1,1)&amp;":"&amp;ADDRESS(ROW(U319),COLUMN(U319)-1,1,1),TRUE))&gt;0,"",
                    IF(COUNTIF(INDIRECT(ADDRESS(ROW(U319),MATCH(U$167,$166:$166,0),1,1)&amp;":"&amp;ADDRESS(ROW(U319),COLUMN(U319)-1,1,1),TRUE),"OK")&gt;0,"OK","NOK")),
              IF(U$8&gt;=VLOOKUP($A319,'2.2'!$D:$O,5,FALSE),"OK","NOK")),
         "")</f>
        <v/>
      </c>
      <c r="V319" s="1156" t="str">
        <f ca="1">IF(intern2!W155&gt;0,
        IF(V$166="X",
              IF(COUNTBLANK(INDIRECT(ADDRESS(ROW(V319),MATCH(V$167,$166:$166,0),1,1)&amp;":"&amp;ADDRESS(ROW(V319),COLUMN(V319)-1,1,1),TRUE))&gt;0,"",
                    IF(COUNTIF(INDIRECT(ADDRESS(ROW(V319),MATCH(V$167,$166:$166,0),1,1)&amp;":"&amp;ADDRESS(ROW(V319),COLUMN(V319)-1,1,1),TRUE),"OK")&gt;0,"OK","NOK")),
              IF(V$8&gt;=VLOOKUP($A319,'2.2'!$D:$O,5,FALSE),"OK","NOK")),
         "")</f>
        <v/>
      </c>
      <c r="W319" s="1156" t="str">
        <f ca="1">IF(intern2!X155&gt;0,
        IF(W$166="X",
              IF(COUNTBLANK(INDIRECT(ADDRESS(ROW(W319),MATCH(W$167,$166:$166,0),1,1)&amp;":"&amp;ADDRESS(ROW(W319),COLUMN(W319)-1,1,1),TRUE))&gt;0,"",
                    IF(COUNTIF(INDIRECT(ADDRESS(ROW(W319),MATCH(W$167,$166:$166,0),1,1)&amp;":"&amp;ADDRESS(ROW(W319),COLUMN(W319)-1,1,1),TRUE),"OK")&gt;0,"OK","NOK")),
              IF(W$8&gt;=VLOOKUP($A319,'2.2'!$D:$O,5,FALSE),"OK","NOK")),
         "")</f>
        <v/>
      </c>
      <c r="X319" s="1156" t="str">
        <f ca="1">IF(intern2!Y155&gt;0,
        IF(X$166="X",
              IF(COUNTBLANK(INDIRECT(ADDRESS(ROW(X319),MATCH(X$167,$166:$166,0),1,1)&amp;":"&amp;ADDRESS(ROW(X319),COLUMN(X319)-1,1,1),TRUE))&gt;0,"",
                    IF(COUNTIF(INDIRECT(ADDRESS(ROW(X319),MATCH(X$167,$166:$166,0),1,1)&amp;":"&amp;ADDRESS(ROW(X319),COLUMN(X319)-1,1,1),TRUE),"OK")&gt;0,"OK","NOK")),
              IF(X$8&gt;=VLOOKUP($A319,'2.2'!$D:$O,5,FALSE),"OK","NOK")),
         "")</f>
        <v/>
      </c>
      <c r="Y319" s="1170" t="str">
        <f ca="1">IF(intern2!Z155&gt;0,
        IF(Y$166="X",
              IF(COUNTBLANK(INDIRECT(ADDRESS(ROW(Y319),MATCH(Y$167,$166:$166,0),1,1)&amp;":"&amp;ADDRESS(ROW(Y319),COLUMN(Y319)-1,1,1),TRUE))&gt;0,"",
                    IF(COUNTIF(INDIRECT(ADDRESS(ROW(Y319),MATCH(Y$167,$166:$166,0),1,1)&amp;":"&amp;ADDRESS(ROW(Y319),COLUMN(Y319)-1,1,1),TRUE),"OK")&gt;0,"OK","NOK")),
              IF(Y$8&gt;=VLOOKUP($A319,'2.2'!$D:$O,5,FALSE),"OK","NOK")),
         "")</f>
        <v/>
      </c>
      <c r="Z319" s="1269" t="str">
        <f ca="1">IF(intern2!AA155&gt;0,
        IF(Z$166="X",
              IF(COUNTBLANK(INDIRECT(ADDRESS(ROW(Z319),MATCH(Z$167,$166:$166,0),1,1)&amp;":"&amp;ADDRESS(ROW(Z319),COLUMN(Z319)-1,1,1),TRUE))&gt;0,"",
                    IF(COUNTIF(INDIRECT(ADDRESS(ROW(Z319),MATCH(Z$167,$166:$166,0),1,1)&amp;":"&amp;ADDRESS(ROW(Z319),COLUMN(Z319)-1,1,1),TRUE),"OK")&gt;0,"OK","NOK")),
              IF(Z$8&gt;=VLOOKUP($A319,'2.2'!$D:$O,5,FALSE),"OK","NOK")),
         "")</f>
        <v/>
      </c>
      <c r="AA319" s="1156" t="str">
        <f ca="1">IF(intern2!AB155&gt;0,
        IF(AA$166="X",
              IF(COUNTBLANK(INDIRECT(ADDRESS(ROW(AA319),MATCH(AA$167,$166:$166,0),1,1)&amp;":"&amp;ADDRESS(ROW(AA319),COLUMN(AA319)-1,1,1),TRUE))&gt;0,"",
                    IF(COUNTIF(INDIRECT(ADDRESS(ROW(AA319),MATCH(AA$167,$166:$166,0),1,1)&amp;":"&amp;ADDRESS(ROW(AA319),COLUMN(AA319)-1,1,1),TRUE),"OK")&gt;0,"OK","NOK")),
              IF(AA$8&gt;=VLOOKUP($A319,'2.2'!$D:$O,5,FALSE),"OK","NOK")),
         "")</f>
        <v/>
      </c>
      <c r="AB319" s="1156" t="str">
        <f ca="1">IF(intern2!AC155&gt;0,
        IF(AB$166="X",
              IF(COUNTBLANK(INDIRECT(ADDRESS(ROW(AB319),MATCH(AB$167,$166:$166,0),1,1)&amp;":"&amp;ADDRESS(ROW(AB319),COLUMN(AB319)-1,1,1),TRUE))&gt;0,"",
                    IF(COUNTIF(INDIRECT(ADDRESS(ROW(AB319),MATCH(AB$167,$166:$166,0),1,1)&amp;":"&amp;ADDRESS(ROW(AB319),COLUMN(AB319)-1,1,1),TRUE),"OK")&gt;0,"OK","NOK")),
              IF(AB$8&gt;=VLOOKUP($A319,'2.2'!$D:$O,5,FALSE),"OK","NOK")),
         "")</f>
        <v/>
      </c>
      <c r="AC319" s="1156" t="str">
        <f ca="1">IF(intern2!AD155&gt;0,
        IF(AC$166="X",
              IF(COUNTBLANK(INDIRECT(ADDRESS(ROW(AC319),MATCH(AC$167,$166:$166,0),1,1)&amp;":"&amp;ADDRESS(ROW(AC319),COLUMN(AC319)-1,1,1),TRUE))&gt;0,"",
                    IF(COUNTIF(INDIRECT(ADDRESS(ROW(AC319),MATCH(AC$167,$166:$166,0),1,1)&amp;":"&amp;ADDRESS(ROW(AC319),COLUMN(AC319)-1,1,1),TRUE),"OK")&gt;0,"OK","NOK")),
              IF(AC$8&gt;=VLOOKUP($A319,'2.2'!$D:$O,5,FALSE),"OK","NOK")),
         "")</f>
        <v/>
      </c>
      <c r="AD319" s="1156" t="str">
        <f ca="1">IF(intern2!AE155&gt;0,
        IF(AD$166="X",
              IF(COUNTBLANK(INDIRECT(ADDRESS(ROW(AD319),MATCH(AD$167,$166:$166,0),1,1)&amp;":"&amp;ADDRESS(ROW(AD319),COLUMN(AD319)-1,1,1),TRUE))&gt;0,"",
                    IF(COUNTIF(INDIRECT(ADDRESS(ROW(AD319),MATCH(AD$167,$166:$166,0),1,1)&amp;":"&amp;ADDRESS(ROW(AD319),COLUMN(AD319)-1,1,1),TRUE),"OK")&gt;0,"OK","NOK")),
              IF(AD$8&gt;=VLOOKUP($A319,'2.2'!$D:$O,5,FALSE),"OK","NOK")),
         "")</f>
        <v>NOK</v>
      </c>
      <c r="AE319" s="1160" t="str">
        <f ca="1">IF(intern2!AF155&gt;0,
        IF(AE$166="X",
              IF(COUNTBLANK(INDIRECT(ADDRESS(ROW(AE319),MATCH(AE$167,$166:$166,0),1,1)&amp;":"&amp;ADDRESS(ROW(AE319),COLUMN(AE319)-1,1,1),TRUE))&gt;0,"",
                    IF(COUNTIF(INDIRECT(ADDRESS(ROW(AE319),MATCH(AE$167,$166:$166,0),1,1)&amp;":"&amp;ADDRESS(ROW(AE319),COLUMN(AE319)-1,1,1),TRUE),"OK")&gt;0,"OK","NOK")),
              IF(AE$8&gt;=VLOOKUP($A319,'2.2'!$D:$O,5,FALSE),"OK","NOK")),
         "")</f>
        <v>NOK</v>
      </c>
      <c r="AF319" s="1269" t="str">
        <f ca="1">IF(intern2!AG155&gt;0,
        IF(AF$166="X",
              IF(COUNTBLANK(INDIRECT(ADDRESS(ROW(AF319),MATCH(AF$167,$166:$166,0),1,1)&amp;":"&amp;ADDRESS(ROW(AF319),COLUMN(AF319)-1,1,1),TRUE))&gt;0,"",
                    IF(COUNTIF(INDIRECT(ADDRESS(ROW(AF319),MATCH(AF$167,$166:$166,0),1,1)&amp;":"&amp;ADDRESS(ROW(AF319),COLUMN(AF319)-1,1,1),TRUE),"OK")&gt;0,"OK","NOK")),
              IF(AF$8&gt;=VLOOKUP($A319,'2.2'!$D:$O,5,FALSE),"OK","NOK")),
         "")</f>
        <v>NOK</v>
      </c>
      <c r="AG319" s="1160" t="str">
        <f ca="1">IF(intern2!AH155&gt;0,
        IF(AG$166="X",
              IF(COUNTBLANK(INDIRECT(ADDRESS(ROW(AG319),MATCH(AG$167,$166:$166,0),1,1)&amp;":"&amp;ADDRESS(ROW(AG319),COLUMN(AG319)-1,1,1),TRUE))&gt;0,"",
                    IF(COUNTIF(INDIRECT(ADDRESS(ROW(AG319),MATCH(AG$167,$166:$166,0),1,1)&amp;":"&amp;ADDRESS(ROW(AG319),COLUMN(AG319)-1,1,1),TRUE),"OK")&gt;0,"OK","NOK")),
              IF(AG$8&gt;=VLOOKUP($A319,'2.2'!$D:$O,5,FALSE),"OK","NOK")),
         "")</f>
        <v/>
      </c>
      <c r="AH319" s="1160" t="str">
        <f ca="1">IF(intern2!AI155&gt;0,
        IF(AH$166="X",
              IF(COUNTBLANK(INDIRECT(ADDRESS(ROW(AH319),MATCH(AH$167,$166:$166,0),1,1)&amp;":"&amp;ADDRESS(ROW(AH319),COLUMN(AH319)-1,1,1),TRUE))&gt;0,"",
                    IF(COUNTIF(INDIRECT(ADDRESS(ROW(AH319),MATCH(AH$167,$166:$166,0),1,1)&amp;":"&amp;ADDRESS(ROW(AH319),COLUMN(AH319)-1,1,1),TRUE),"OK")&gt;0,"OK","NOK")),
              IF(AH$8&gt;=VLOOKUP($A319,'2.2'!$D:$O,5,FALSE),"OK","NOK")),
         "")</f>
        <v/>
      </c>
      <c r="AI319" s="1156" t="str">
        <f ca="1">IF(intern2!AJ155&gt;0,
        IF(AI$166="X",
              IF(COUNTBLANK(INDIRECT(ADDRESS(ROW(AI319),MATCH(AI$167,$166:$166,0),1,1)&amp;":"&amp;ADDRESS(ROW(AI319),COLUMN(AI319)-1,1,1),TRUE))&gt;0,"",
                    IF(COUNTIF(INDIRECT(ADDRESS(ROW(AI319),MATCH(AI$167,$166:$166,0),1,1)&amp;":"&amp;ADDRESS(ROW(AI319),COLUMN(AI319)-1,1,1),TRUE),"OK")&gt;0,"OK","NOK")),
              IF(AI$8&gt;=VLOOKUP($A319,'2.2'!$D:$O,5,FALSE),"OK","NOK")),
         "")</f>
        <v/>
      </c>
      <c r="AJ319" s="1156" t="str">
        <f ca="1">IF(intern2!AK155&gt;0,
        IF(AJ$166="X",
              IF(COUNTBLANK(INDIRECT(ADDRESS(ROW(AJ319),MATCH(AJ$167,$166:$166,0),1,1)&amp;":"&amp;ADDRESS(ROW(AJ319),COLUMN(AJ319)-1,1,1),TRUE))&gt;0,"",
                    IF(COUNTIF(INDIRECT(ADDRESS(ROW(AJ319),MATCH(AJ$167,$166:$166,0),1,1)&amp;":"&amp;ADDRESS(ROW(AJ319),COLUMN(AJ319)-1,1,1),TRUE),"OK")&gt;0,"OK","NOK")),
              IF(AJ$8&gt;=VLOOKUP($A319,'2.2'!$D:$O,5,FALSE),"OK","NOK")),
         "")</f>
        <v/>
      </c>
      <c r="AK319" s="1156" t="str">
        <f ca="1">IF(intern2!AL155&gt;0,
        IF(AK$166="X",
              IF(COUNTBLANK(INDIRECT(ADDRESS(ROW(AK319),MATCH(AK$167,$166:$166,0),1,1)&amp;":"&amp;ADDRESS(ROW(AK319),COLUMN(AK319)-1,1,1),TRUE))&gt;0,"",
                    IF(COUNTIF(INDIRECT(ADDRESS(ROW(AK319),MATCH(AK$167,$166:$166,0),1,1)&amp;":"&amp;ADDRESS(ROW(AK319),COLUMN(AK319)-1,1,1),TRUE),"OK")&gt;0,"OK","NOK")),
              IF(AK$8&gt;=VLOOKUP($A319,'2.2'!$D:$O,5,FALSE),"OK","NOK")),
         "")</f>
        <v/>
      </c>
      <c r="AL319" s="1156" t="str">
        <f ca="1">IF(intern2!AM155&gt;0,
        IF(AL$166="X",
              IF(COUNTBLANK(INDIRECT(ADDRESS(ROW(AL319),MATCH(AL$167,$166:$166,0),1,1)&amp;":"&amp;ADDRESS(ROW(AL319),COLUMN(AL319)-1,1,1),TRUE))&gt;0,"",
                    IF(COUNTIF(INDIRECT(ADDRESS(ROW(AL319),MATCH(AL$167,$166:$166,0),1,1)&amp;":"&amp;ADDRESS(ROW(AL319),COLUMN(AL319)-1,1,1),TRUE),"OK")&gt;0,"OK","NOK")),
              IF(AL$8&gt;=VLOOKUP($A319,'2.2'!$D:$O,5,FALSE),"OK","NOK")),
         "")</f>
        <v/>
      </c>
      <c r="AM319" s="1269" t="str">
        <f ca="1">IF(intern2!AN155&gt;0,
        IF(AM$166="X",
              IF(COUNTBLANK(INDIRECT(ADDRESS(ROW(AM319),MATCH(AM$167,$166:$166,0),1,1)&amp;":"&amp;ADDRESS(ROW(AM319),COLUMN(AM319)-1,1,1),TRUE))&gt;0,"",
                    IF(COUNTIF(INDIRECT(ADDRESS(ROW(AM319),MATCH(AM$167,$166:$166,0),1,1)&amp;":"&amp;ADDRESS(ROW(AM319),COLUMN(AM319)-1,1,1),TRUE),"OK")&gt;0,"OK","NOK")),
              IF(AM$8&gt;=VLOOKUP($A319,'2.2'!$D:$O,5,FALSE),"OK","NOK")),
         "")</f>
        <v/>
      </c>
      <c r="AN319" s="1170" t="str">
        <f ca="1">IF(intern2!AO155&gt;0,
        IF(AN$166="X",
              IF(COUNTBLANK(INDIRECT(ADDRESS(ROW(AN319),MATCH(AN$167,$166:$166,0),1,1)&amp;":"&amp;ADDRESS(ROW(AN319),COLUMN(AN319)-1,1,1),TRUE))&gt;0,"",
                    IF(COUNTIF(INDIRECT(ADDRESS(ROW(AN319),MATCH(AN$167,$166:$166,0),1,1)&amp;":"&amp;ADDRESS(ROW(AN319),COLUMN(AN319)-1,1,1),TRUE),"OK")&gt;0,"OK","NOK")),
              IF(AN$8&gt;=VLOOKUP($A319,'2.2'!$D:$O,5,FALSE),"OK","NOK")),
         "")</f>
        <v/>
      </c>
      <c r="AO319" s="1156" t="str">
        <f ca="1">IF(intern2!AP155&gt;0,
        IF(AO$166="X",
              IF(COUNTBLANK(INDIRECT(ADDRESS(ROW(AO319),MATCH(AO$167,$166:$166,0),1,1)&amp;":"&amp;ADDRESS(ROW(AO319),COLUMN(AO319)-1,1,1),TRUE))&gt;0,"",
                    IF(COUNTIF(INDIRECT(ADDRESS(ROW(AO319),MATCH(AO$167,$166:$166,0),1,1)&amp;":"&amp;ADDRESS(ROW(AO319),COLUMN(AO319)-1,1,1),TRUE),"OK")&gt;0,"OK","NOK")),
              IF(AO$8&gt;=VLOOKUP($A319,'2.2'!$D:$O,5,FALSE),"OK","NOK")),
         "")</f>
        <v/>
      </c>
      <c r="AP319" s="1156" t="str">
        <f ca="1">IF(intern2!AQ155&gt;0,
        IF(AP$166="X",
              IF(COUNTBLANK(INDIRECT(ADDRESS(ROW(AP319),MATCH(AP$167,$166:$166,0),1,1)&amp;":"&amp;ADDRESS(ROW(AP319),COLUMN(AP319)-1,1,1),TRUE))&gt;0,"",
                    IF(COUNTIF(INDIRECT(ADDRESS(ROW(AP319),MATCH(AP$167,$166:$166,0),1,1)&amp;":"&amp;ADDRESS(ROW(AP319),COLUMN(AP319)-1,1,1),TRUE),"OK")&gt;0,"OK","NOK")),
              IF(AP$8&gt;=VLOOKUP($A319,'2.2'!$D:$O,5,FALSE),"OK","NOK")),
         "")</f>
        <v/>
      </c>
      <c r="AQ319" s="1269" t="str">
        <f ca="1">IF(intern2!AR155&gt;0,
        IF(AQ$166="X",
              IF(COUNTBLANK(INDIRECT(ADDRESS(ROW(AQ319),MATCH(AQ$167,$166:$166,0),1,1)&amp;":"&amp;ADDRESS(ROW(AQ319),COLUMN(AQ319)-1,1,1),TRUE))&gt;0,"",
                    IF(COUNTIF(INDIRECT(ADDRESS(ROW(AQ319),MATCH(AQ$167,$166:$166,0),1,1)&amp;":"&amp;ADDRESS(ROW(AQ319),COLUMN(AQ319)-1,1,1),TRUE),"OK")&gt;0,"OK","NOK")),
              IF(AQ$8&gt;=VLOOKUP($A319,'2.2'!$D:$O,5,FALSE),"OK","NOK")),
         "")</f>
        <v/>
      </c>
      <c r="AR319" s="1156" t="str">
        <f ca="1">IF(intern2!AS155&gt;0,
        IF(AR$166="X",
              IF(COUNTBLANK(INDIRECT(ADDRESS(ROW(AR319),MATCH(AR$167,$166:$166,0),1,1)&amp;":"&amp;ADDRESS(ROW(AR319),COLUMN(AR319)-1,1,1),TRUE))&gt;0,"",
                    IF(COUNTIF(INDIRECT(ADDRESS(ROW(AR319),MATCH(AR$167,$166:$166,0),1,1)&amp;":"&amp;ADDRESS(ROW(AR319),COLUMN(AR319)-1,1,1),TRUE),"OK")&gt;0,"OK","NOK")),
              IF(AR$8&gt;=VLOOKUP($A319,'2.2'!$D:$O,5,FALSE),"OK","NOK")),
         "")</f>
        <v/>
      </c>
      <c r="AS319" s="1156" t="str">
        <f ca="1">IF(intern2!AT155&gt;0,
        IF(AS$166="X",
              IF(COUNTBLANK(INDIRECT(ADDRESS(ROW(AS319),MATCH(AS$167,$166:$166,0),1,1)&amp;":"&amp;ADDRESS(ROW(AS319),COLUMN(AS319)-1,1,1),TRUE))&gt;0,"",
                    IF(COUNTIF(INDIRECT(ADDRESS(ROW(AS319),MATCH(AS$167,$166:$166,0),1,1)&amp;":"&amp;ADDRESS(ROW(AS319),COLUMN(AS319)-1,1,1),TRUE),"OK")&gt;0,"OK","NOK")),
              IF(AS$8&gt;=VLOOKUP($A319,'2.2'!$D:$O,5,FALSE),"OK","NOK")),
         "")</f>
        <v/>
      </c>
      <c r="AT319" s="1269" t="str">
        <f ca="1">IF(intern2!AU155&gt;0,
        IF(AT$166="X",
              IF(COUNTBLANK(INDIRECT(ADDRESS(ROW(AT319),MATCH(AT$167,$166:$166,0),1,1)&amp;":"&amp;ADDRESS(ROW(AT319),COLUMN(AT319)-1,1,1),TRUE))&gt;0,"",
                    IF(COUNTIF(INDIRECT(ADDRESS(ROW(AT319),MATCH(AT$167,$166:$166,0),1,1)&amp;":"&amp;ADDRESS(ROW(AT319),COLUMN(AT319)-1,1,1),TRUE),"OK")&gt;0,"OK","NOK")),
              IF(AT$8&gt;=VLOOKUP($A319,'2.2'!$D:$O,5,FALSE),"OK","NOK")),
         "")</f>
        <v/>
      </c>
      <c r="AU319" s="1156" t="str">
        <f ca="1">IF(intern2!AV155&gt;0,
        IF(AU$166="X",
              IF(COUNTBLANK(INDIRECT(ADDRESS(ROW(AU319),MATCH(AU$167,$166:$166,0),1,1)&amp;":"&amp;ADDRESS(ROW(AU319),COLUMN(AU319)-1,1,1),TRUE))&gt;0,"",
                    IF(COUNTIF(INDIRECT(ADDRESS(ROW(AU319),MATCH(AU$167,$166:$166,0),1,1)&amp;":"&amp;ADDRESS(ROW(AU319),COLUMN(AU319)-1,1,1),TRUE),"OK")&gt;0,"OK","NOK")),
              IF(AU$8&gt;=VLOOKUP($A319,'2.2'!$D:$O,5,FALSE),"OK","NOK")),
         "")</f>
        <v/>
      </c>
      <c r="AV319" s="1156" t="str">
        <f ca="1">IF(intern2!AW155&gt;0,
        IF(AV$166="X",
              IF(COUNTBLANK(INDIRECT(ADDRESS(ROW(AV319),MATCH(AV$167,$166:$166,0),1,1)&amp;":"&amp;ADDRESS(ROW(AV319),COLUMN(AV319)-1,1,1),TRUE))&gt;0,"",
                    IF(COUNTIF(INDIRECT(ADDRESS(ROW(AV319),MATCH(AV$167,$166:$166,0),1,1)&amp;":"&amp;ADDRESS(ROW(AV319),COLUMN(AV319)-1,1,1),TRUE),"OK")&gt;0,"OK","NOK")),
              IF(AV$8&gt;=VLOOKUP($A319,'2.2'!$D:$O,5,FALSE),"OK","NOK")),
         "")</f>
        <v>NOK</v>
      </c>
      <c r="AW319" s="1156" t="str">
        <f ca="1">IF(intern2!AX155&gt;0,
        IF(AW$166="X",
              IF(COUNTBLANK(INDIRECT(ADDRESS(ROW(AW319),MATCH(AW$167,$166:$166,0),1,1)&amp;":"&amp;ADDRESS(ROW(AW319),COLUMN(AW319)-1,1,1),TRUE))&gt;0,"",
                    IF(COUNTIF(INDIRECT(ADDRESS(ROW(AW319),MATCH(AW$167,$166:$166,0),1,1)&amp;":"&amp;ADDRESS(ROW(AW319),COLUMN(AW319)-1,1,1),TRUE),"OK")&gt;0,"OK","NOK")),
              IF(AW$8&gt;=VLOOKUP($A319,'2.2'!$D:$O,5,FALSE),"OK","NOK")),
         "")</f>
        <v/>
      </c>
      <c r="AX319" s="1156" t="str">
        <f ca="1">IF(intern2!AY155&gt;0,
        IF(AX$166="X",
              IF(COUNTBLANK(INDIRECT(ADDRESS(ROW(AX319),MATCH(AX$167,$166:$166,0),1,1)&amp;":"&amp;ADDRESS(ROW(AX319),COLUMN(AX319)-1,1,1),TRUE))&gt;0,"",
                    IF(COUNTIF(INDIRECT(ADDRESS(ROW(AX319),MATCH(AX$167,$166:$166,0),1,1)&amp;":"&amp;ADDRESS(ROW(AX319),COLUMN(AX319)-1,1,1),TRUE),"OK")&gt;0,"OK","NOK")),
              IF(AX$8&gt;=VLOOKUP($A319,'2.2'!$D:$O,5,FALSE),"OK","NOK")),
         "")</f>
        <v/>
      </c>
      <c r="AY319" s="1156" t="str">
        <f ca="1">IF(intern2!AZ155&gt;0,
        IF(AY$166="X",
              IF(COUNTBLANK(INDIRECT(ADDRESS(ROW(AY319),MATCH(AY$167,$166:$166,0),1,1)&amp;":"&amp;ADDRESS(ROW(AY319),COLUMN(AY319)-1,1,1),TRUE))&gt;0,"",
                    IF(COUNTIF(INDIRECT(ADDRESS(ROW(AY319),MATCH(AY$167,$166:$166,0),1,1)&amp;":"&amp;ADDRESS(ROW(AY319),COLUMN(AY319)-1,1,1),TRUE),"OK")&gt;0,"OK","NOK")),
              IF(AY$8&gt;=VLOOKUP($A319,'2.2'!$D:$O,5,FALSE),"OK","NOK")),
         "")</f>
        <v/>
      </c>
      <c r="AZ319" s="1269" t="str">
        <f ca="1">IF(intern2!BA155&gt;0,
        IF(AZ$166="X",
              IF(COUNTBLANK(INDIRECT(ADDRESS(ROW(AZ319),MATCH(AZ$167,$166:$166,0),1,1)&amp;":"&amp;ADDRESS(ROW(AZ319),COLUMN(AZ319)-1,1,1),TRUE))&gt;0,"",
                    IF(COUNTIF(INDIRECT(ADDRESS(ROW(AZ319),MATCH(AZ$167,$166:$166,0),1,1)&amp;":"&amp;ADDRESS(ROW(AZ319),COLUMN(AZ319)-1,1,1),TRUE),"OK")&gt;0,"OK","NOK")),
              IF(AZ$8&gt;=VLOOKUP($A319,'2.2'!$D:$O,5,FALSE),"OK","NOK")),
         "")</f>
        <v/>
      </c>
      <c r="BA319" s="1156" t="str">
        <f ca="1">IF(intern2!BB155&gt;0,
        IF(BA$166="X",
              IF(COUNTBLANK(INDIRECT(ADDRESS(ROW(BA319),MATCH(BA$167,$166:$166,0),1,1)&amp;":"&amp;ADDRESS(ROW(BA319),COLUMN(BA319)-1,1,1),TRUE))&gt;0,"",
                    IF(COUNTIF(INDIRECT(ADDRESS(ROW(BA319),MATCH(BA$167,$166:$166,0),1,1)&amp;":"&amp;ADDRESS(ROW(BA319),COLUMN(BA319)-1,1,1),TRUE),"OK")&gt;0,"OK","NOK")),
              IF(BA$8&gt;=VLOOKUP($A319,'2.2'!$D:$O,5,FALSE),"OK","NOK")),
         "")</f>
        <v/>
      </c>
      <c r="BB319" s="1156" t="str">
        <f ca="1">IF(intern2!BC155&gt;0,
        IF(BB$166="X",
              IF(COUNTBLANK(INDIRECT(ADDRESS(ROW(BB319),MATCH(BB$167,$166:$166,0),1,1)&amp;":"&amp;ADDRESS(ROW(BB319),COLUMN(BB319)-1,1,1),TRUE))&gt;0,"",
                    IF(COUNTIF(INDIRECT(ADDRESS(ROW(BB319),MATCH(BB$167,$166:$166,0),1,1)&amp;":"&amp;ADDRESS(ROW(BB319),COLUMN(BB319)-1,1,1),TRUE),"OK")&gt;0,"OK","NOK")),
              IF(BB$8&gt;=VLOOKUP($A319,'2.2'!$D:$O,5,FALSE),"OK","NOK")),
         "")</f>
        <v/>
      </c>
      <c r="BC319" s="1156" t="str">
        <f ca="1">IF(intern2!BD155&gt;0,
        IF(BC$166="X",
              IF(COUNTBLANK(INDIRECT(ADDRESS(ROW(BC319),MATCH(BC$167,$166:$166,0),1,1)&amp;":"&amp;ADDRESS(ROW(BC319),COLUMN(BC319)-1,1,1),TRUE))&gt;0,"",
                    IF(COUNTIF(INDIRECT(ADDRESS(ROW(BC319),MATCH(BC$167,$166:$166,0),1,1)&amp;":"&amp;ADDRESS(ROW(BC319),COLUMN(BC319)-1,1,1),TRUE),"OK")&gt;0,"OK","NOK")),
              IF(BC$8&gt;=VLOOKUP($A319,'2.2'!$D:$O,5,FALSE),"OK","NOK")),
         "")</f>
        <v/>
      </c>
      <c r="BD319" s="1156" t="str">
        <f ca="1">IF(intern2!BE155&gt;0,
        IF(BD$166="X",
              IF(COUNTBLANK(INDIRECT(ADDRESS(ROW(BD319),MATCH(BD$167,$166:$166,0),1,1)&amp;":"&amp;ADDRESS(ROW(BD319),COLUMN(BD319)-1,1,1),TRUE))&gt;0,"",
                    IF(COUNTIF(INDIRECT(ADDRESS(ROW(BD319),MATCH(BD$167,$166:$166,0),1,1)&amp;":"&amp;ADDRESS(ROW(BD319),COLUMN(BD319)-1,1,1),TRUE),"OK")&gt;0,"OK","NOK")),
              IF(BD$8&gt;=VLOOKUP($A319,'2.2'!$D:$O,5,FALSE),"OK","NOK")),
         "")</f>
        <v/>
      </c>
      <c r="BE319" s="1156" t="str">
        <f ca="1">IF(intern2!BF155&gt;0,
        IF(BE$166="X",
              IF(COUNTBLANK(INDIRECT(ADDRESS(ROW(BE319),MATCH(BE$167,$166:$166,0),1,1)&amp;":"&amp;ADDRESS(ROW(BE319),COLUMN(BE319)-1,1,1),TRUE))&gt;0,"",
                    IF(COUNTIF(INDIRECT(ADDRESS(ROW(BE319),MATCH(BE$167,$166:$166,0),1,1)&amp;":"&amp;ADDRESS(ROW(BE319),COLUMN(BE319)-1,1,1),TRUE),"OK")&gt;0,"OK","NOK")),
              IF(BE$8&gt;=VLOOKUP($A319,'2.2'!$D:$O,5,FALSE),"OK","NOK")),
         "")</f>
        <v/>
      </c>
      <c r="BF319" s="1170" t="str">
        <f ca="1">IF(intern2!BG155&gt;0,
        IF(BF$166="X",
              IF(COUNTBLANK(INDIRECT(ADDRESS(ROW(BF319),MATCH(BF$167,$166:$166,0),1,1)&amp;":"&amp;ADDRESS(ROW(BF319),COLUMN(BF319)-1,1,1),TRUE))&gt;0,"",
                    IF(COUNTIF(INDIRECT(ADDRESS(ROW(BF319),MATCH(BF$167,$166:$166,0),1,1)&amp;":"&amp;ADDRESS(ROW(BF319),COLUMN(BF319)-1,1,1),TRUE),"OK")&gt;0,"OK","NOK")),
              IF(BF$8&gt;=VLOOKUP($A319,'2.2'!$D:$O,5,FALSE),"OK","NOK")),
         "")</f>
        <v/>
      </c>
      <c r="BG319" s="1269" t="str">
        <f ca="1">IF(intern2!BH155&gt;0,
        IF(BG$166="X",
              IF(COUNTBLANK(INDIRECT(ADDRESS(ROW(BG319),MATCH(BG$167,$166:$166,0),1,1)&amp;":"&amp;ADDRESS(ROW(BG319),COLUMN(BG319)-1,1,1),TRUE))&gt;0,"",
                    IF(COUNTIF(INDIRECT(ADDRESS(ROW(BG319),MATCH(BG$167,$166:$166,0),1,1)&amp;":"&amp;ADDRESS(ROW(BG319),COLUMN(BG319)-1,1,1),TRUE),"OK")&gt;0,"OK","NOK")),
              IF(BG$8&gt;=VLOOKUP($A319,'2.2'!$D:$O,5,FALSE),"OK","NOK")),
         "")</f>
        <v/>
      </c>
      <c r="BH319" s="1176" t="str">
        <f t="shared" ca="1" si="142"/>
        <v>NOK</v>
      </c>
      <c r="BI319" s="1176"/>
    </row>
    <row r="320" spans="1:61" x14ac:dyDescent="0.25">
      <c r="A320" s="187" t="str">
        <f t="shared" ref="A320:B320" si="165">+A160</f>
        <v>ISO</v>
      </c>
      <c r="B320" s="187" t="str">
        <f t="shared" si="165"/>
        <v>Stazione d'isolamento speciale</v>
      </c>
      <c r="C320" s="1156" t="str">
        <f ca="1">IF(intern2!D156&gt;0,
        IF(C$166="X",
              IF(COUNTBLANK(INDIRECT(ADDRESS(ROW(C320),MATCH(C$167,$166:$166,0),1,1)&amp;":"&amp;ADDRESS(ROW(C320),COLUMN(C320)-1,1,1),TRUE))&gt;0,"",
                    IF(COUNTIF(INDIRECT(ADDRESS(ROW(C320),MATCH(C$167,$166:$166,0),1,1)&amp;":"&amp;ADDRESS(ROW(C320),COLUMN(C320)-1,1,1),TRUE),"OK")&gt;0,"OK","NOK")),
              IF(C$8&gt;=VLOOKUP($A320,'2.2'!$D:$O,5,FALSE),"OK","NOK")),
         "")</f>
        <v/>
      </c>
      <c r="D320" s="1156" t="str">
        <f ca="1">IF(intern2!E156&gt;0,
        IF(D$166="X",
              IF(COUNTBLANK(INDIRECT(ADDRESS(ROW(D320),MATCH(D$167,$166:$166,0),1,1)&amp;":"&amp;ADDRESS(ROW(D320),COLUMN(D320)-1,1,1),TRUE))&gt;0,"",
                    IF(COUNTIF(INDIRECT(ADDRESS(ROW(D320),MATCH(D$167,$166:$166,0),1,1)&amp;":"&amp;ADDRESS(ROW(D320),COLUMN(D320)-1,1,1),TRUE),"OK")&gt;0,"OK","NOK")),
              IF(D$8&gt;=VLOOKUP($A320,'2.2'!$D:$O,5,FALSE),"OK","NOK")),
         "")</f>
        <v/>
      </c>
      <c r="E320" s="1156" t="str">
        <f ca="1">IF(intern2!F156&gt;0,
        IF(E$166="X",
              IF(COUNTBLANK(INDIRECT(ADDRESS(ROW(E320),MATCH(E$167,$166:$166,0),1,1)&amp;":"&amp;ADDRESS(ROW(E320),COLUMN(E320)-1,1,1),TRUE))&gt;0,"",
                    IF(COUNTIF(INDIRECT(ADDRESS(ROW(E320),MATCH(E$167,$166:$166,0),1,1)&amp;":"&amp;ADDRESS(ROW(E320),COLUMN(E320)-1,1,1),TRUE),"OK")&gt;0,"OK","NOK")),
              IF(E$8&gt;=VLOOKUP($A320,'2.2'!$D:$O,5,FALSE),"OK","NOK")),
         "")</f>
        <v/>
      </c>
      <c r="F320" s="1156" t="str">
        <f ca="1">IF(intern2!G156&gt;0,
        IF(F$166="X",
              IF(COUNTBLANK(INDIRECT(ADDRESS(ROW(F320),MATCH(F$167,$166:$166,0),1,1)&amp;":"&amp;ADDRESS(ROW(F320),COLUMN(F320)-1,1,1),TRUE))&gt;0,"",
                    IF(COUNTIF(INDIRECT(ADDRESS(ROW(F320),MATCH(F$167,$166:$166,0),1,1)&amp;":"&amp;ADDRESS(ROW(F320),COLUMN(F320)-1,1,1),TRUE),"OK")&gt;0,"OK","NOK")),
              IF(F$8&gt;=VLOOKUP($A320,'2.2'!$D:$O,5,FALSE),"OK","NOK")),
         "")</f>
        <v/>
      </c>
      <c r="G320" s="1156" t="str">
        <f ca="1">IF(intern2!H156&gt;0,
        IF(G$166="X",
              IF(COUNTBLANK(INDIRECT(ADDRESS(ROW(G320),MATCH(G$167,$166:$166,0),1,1)&amp;":"&amp;ADDRESS(ROW(G320),COLUMN(G320)-1,1,1),TRUE))&gt;0,"",
                    IF(COUNTIF(INDIRECT(ADDRESS(ROW(G320),MATCH(G$167,$166:$166,0),1,1)&amp;":"&amp;ADDRESS(ROW(G320),COLUMN(G320)-1,1,1),TRUE),"OK")&gt;0,"OK","NOK")),
              IF(G$8&gt;=VLOOKUP($A320,'2.2'!$D:$O,5,FALSE),"OK","NOK")),
         "")</f>
        <v/>
      </c>
      <c r="H320" s="1156" t="str">
        <f ca="1">IF(intern2!I156&gt;0,
        IF(H$166="X",
              IF(COUNTBLANK(INDIRECT(ADDRESS(ROW(H320),MATCH(H$167,$166:$166,0),1,1)&amp;":"&amp;ADDRESS(ROW(H320),COLUMN(H320)-1,1,1),TRUE))&gt;0,"",
                    IF(COUNTIF(INDIRECT(ADDRESS(ROW(H320),MATCH(H$167,$166:$166,0),1,1)&amp;":"&amp;ADDRESS(ROW(H320),COLUMN(H320)-1,1,1),TRUE),"OK")&gt;0,"OK","NOK")),
              IF(H$8&gt;=VLOOKUP($A320,'2.2'!$D:$O,5,FALSE),"OK","NOK")),
         "")</f>
        <v/>
      </c>
      <c r="I320" s="1269" t="str">
        <f ca="1">IF(intern2!J156&gt;0,
        IF(I$166="X",
              IF(COUNTBLANK(INDIRECT(ADDRESS(ROW(I320),MATCH(I$167,$166:$166,0),1,1)&amp;":"&amp;ADDRESS(ROW(I320),COLUMN(I320)-1,1,1),TRUE))&gt;0,"",
                    IF(COUNTIF(INDIRECT(ADDRESS(ROW(I320),MATCH(I$167,$166:$166,0),1,1)&amp;":"&amp;ADDRESS(ROW(I320),COLUMN(I320)-1,1,1),TRUE),"OK")&gt;0,"OK","NOK")),
              IF(I$8&gt;=VLOOKUP($A320,'2.2'!$D:$O,5,FALSE),"OK","NOK")),
         "")</f>
        <v/>
      </c>
      <c r="J320" s="1159" t="str">
        <f ca="1">IF(intern2!K156&gt;0,
        IF(J$166="X",
              IF(COUNTBLANK(INDIRECT(ADDRESS(ROW(J320),MATCH(J$167,$166:$166,0),1,1)&amp;":"&amp;ADDRESS(ROW(J320),COLUMN(J320)-1,1,1),TRUE))&gt;0,"",
                    IF(COUNTIF(INDIRECT(ADDRESS(ROW(J320),MATCH(J$167,$166:$166,0),1,1)&amp;":"&amp;ADDRESS(ROW(J320),COLUMN(J320)-1,1,1),TRUE),"OK")&gt;0,"OK","NOK")),
              IF(J$8&gt;=VLOOKUP($A320,'2.2'!$D:$O,5,FALSE),"OK","NOK")),
         "")</f>
        <v/>
      </c>
      <c r="K320" s="1156" t="str">
        <f ca="1">IF(intern2!L156&gt;0,
        IF(K$166="X",
              IF(COUNTBLANK(INDIRECT(ADDRESS(ROW(K320),MATCH(K$167,$166:$166,0),1,1)&amp;":"&amp;ADDRESS(ROW(K320),COLUMN(K320)-1,1,1),TRUE))&gt;0,"",
                    IF(COUNTIF(INDIRECT(ADDRESS(ROW(K320),MATCH(K$167,$166:$166,0),1,1)&amp;":"&amp;ADDRESS(ROW(K320),COLUMN(K320)-1,1,1),TRUE),"OK")&gt;0,"OK","NOK")),
              IF(K$8&gt;=VLOOKUP($A320,'2.2'!$D:$O,5,FALSE),"OK","NOK")),
         "")</f>
        <v/>
      </c>
      <c r="L320" s="1156" t="str">
        <f ca="1">IF(intern2!M156&gt;0,
        IF(L$166="X",
              IF(COUNTBLANK(INDIRECT(ADDRESS(ROW(L320),MATCH(L$167,$166:$166,0),1,1)&amp;":"&amp;ADDRESS(ROW(L320),COLUMN(L320)-1,1,1),TRUE))&gt;0,"",
                    IF(COUNTIF(INDIRECT(ADDRESS(ROW(L320),MATCH(L$167,$166:$166,0),1,1)&amp;":"&amp;ADDRESS(ROW(L320),COLUMN(L320)-1,1,1),TRUE),"OK")&gt;0,"OK","NOK")),
              IF(L$8&gt;=VLOOKUP($A320,'2.2'!$D:$O,5,FALSE),"OK","NOK")),
         "")</f>
        <v/>
      </c>
      <c r="M320" s="1156" t="str">
        <f ca="1">IF(intern2!N156&gt;0,
        IF(M$166="X",
              IF(COUNTBLANK(INDIRECT(ADDRESS(ROW(M320),MATCH(M$167,$166:$166,0),1,1)&amp;":"&amp;ADDRESS(ROW(M320),COLUMN(M320)-1,1,1),TRUE))&gt;0,"",
                    IF(COUNTIF(INDIRECT(ADDRESS(ROW(M320),MATCH(M$167,$166:$166,0),1,1)&amp;":"&amp;ADDRESS(ROW(M320),COLUMN(M320)-1,1,1),TRUE),"OK")&gt;0,"OK","NOK")),
              IF(M$8&gt;=VLOOKUP($A320,'2.2'!$D:$O,5,FALSE),"OK","NOK")),
         "")</f>
        <v/>
      </c>
      <c r="N320" s="1156" t="str">
        <f ca="1">IF(intern2!O156&gt;0,
        IF(N$166="X",
              IF(COUNTBLANK(INDIRECT(ADDRESS(ROW(N320),MATCH(N$167,$166:$166,0),1,1)&amp;":"&amp;ADDRESS(ROW(N320),COLUMN(N320)-1,1,1),TRUE))&gt;0,"",
                    IF(COUNTIF(INDIRECT(ADDRESS(ROW(N320),MATCH(N$167,$166:$166,0),1,1)&amp;":"&amp;ADDRESS(ROW(N320),COLUMN(N320)-1,1,1),TRUE),"OK")&gt;0,"OK","NOK")),
              IF(N$8&gt;=VLOOKUP($A320,'2.2'!$D:$O,5,FALSE),"OK","NOK")),
         "")</f>
        <v/>
      </c>
      <c r="O320" s="1156" t="str">
        <f ca="1">IF(intern2!P156&gt;0,
        IF(O$166="X",
              IF(COUNTBLANK(INDIRECT(ADDRESS(ROW(O320),MATCH(O$167,$166:$166,0),1,1)&amp;":"&amp;ADDRESS(ROW(O320),COLUMN(O320)-1,1,1),TRUE))&gt;0,"",
                    IF(COUNTIF(INDIRECT(ADDRESS(ROW(O320),MATCH(O$167,$166:$166,0),1,1)&amp;":"&amp;ADDRESS(ROW(O320),COLUMN(O320)-1,1,1),TRUE),"OK")&gt;0,"OK","NOK")),
              IF(O$8&gt;=VLOOKUP($A320,'2.2'!$D:$O,5,FALSE),"OK","NOK")),
         "")</f>
        <v/>
      </c>
      <c r="P320" s="1156" t="str">
        <f ca="1">IF(intern2!Q156&gt;0,
        IF(P$166="X",
              IF(COUNTBLANK(INDIRECT(ADDRESS(ROW(P320),MATCH(P$167,$166:$166,0),1,1)&amp;":"&amp;ADDRESS(ROW(P320),COLUMN(P320)-1,1,1),TRUE))&gt;0,"",
                    IF(COUNTIF(INDIRECT(ADDRESS(ROW(P320),MATCH(P$167,$166:$166,0),1,1)&amp;":"&amp;ADDRESS(ROW(P320),COLUMN(P320)-1,1,1),TRUE),"OK")&gt;0,"OK","NOK")),
              IF(P$8&gt;=VLOOKUP($A320,'2.2'!$D:$O,5,FALSE),"OK","NOK")),
         "")</f>
        <v/>
      </c>
      <c r="Q320" s="1156" t="str">
        <f ca="1">IF(intern2!R156&gt;0,
        IF(Q$166="X",
              IF(COUNTBLANK(INDIRECT(ADDRESS(ROW(Q320),MATCH(Q$167,$166:$166,0),1,1)&amp;":"&amp;ADDRESS(ROW(Q320),COLUMN(Q320)-1,1,1),TRUE))&gt;0,"",
                    IF(COUNTIF(INDIRECT(ADDRESS(ROW(Q320),MATCH(Q$167,$166:$166,0),1,1)&amp;":"&amp;ADDRESS(ROW(Q320),COLUMN(Q320)-1,1,1),TRUE),"OK")&gt;0,"OK","NOK")),
              IF(Q$8&gt;=VLOOKUP($A320,'2.2'!$D:$O,5,FALSE),"OK","NOK")),
         "")</f>
        <v/>
      </c>
      <c r="R320" s="1159" t="str">
        <f ca="1">IF(intern2!S156&gt;0,
        IF(R$166="X",
              IF(COUNTBLANK(INDIRECT(ADDRESS(ROW(R320),MATCH(R$167,$166:$166,0),1,1)&amp;":"&amp;ADDRESS(ROW(R320),COLUMN(R320)-1,1,1),TRUE))&gt;0,"",
                    IF(COUNTIF(INDIRECT(ADDRESS(ROW(R320),MATCH(R$167,$166:$166,0),1,1)&amp;":"&amp;ADDRESS(ROW(R320),COLUMN(R320)-1,1,1),TRUE),"OK")&gt;0,"OK","NOK")),
              IF(R$8&gt;=VLOOKUP($A320,'2.2'!$D:$O,5,FALSE),"OK","NOK")),
         "")</f>
        <v/>
      </c>
      <c r="S320" s="1159" t="str">
        <f ca="1">IF(intern2!T156&gt;0,
        IF(S$166="X",
              IF(COUNTBLANK(INDIRECT(ADDRESS(ROW(S320),MATCH(S$167,$166:$166,0),1,1)&amp;":"&amp;ADDRESS(ROW(S320),COLUMN(S320)-1,1,1),TRUE))&gt;0,"",
                    IF(COUNTIF(INDIRECT(ADDRESS(ROW(S320),MATCH(S$167,$166:$166,0),1,1)&amp;":"&amp;ADDRESS(ROW(S320),COLUMN(S320)-1,1,1),TRUE),"OK")&gt;0,"OK","NOK")),
              IF(S$8&gt;=VLOOKUP($A320,'2.2'!$D:$O,5,FALSE),"OK","NOK")),
         "")</f>
        <v/>
      </c>
      <c r="T320" s="1156" t="str">
        <f ca="1">IF(intern2!U156&gt;0,
        IF(T$166="X",
              IF(COUNTBLANK(INDIRECT(ADDRESS(ROW(T320),MATCH(T$167,$166:$166,0),1,1)&amp;":"&amp;ADDRESS(ROW(T320),COLUMN(T320)-1,1,1),TRUE))&gt;0,"",
                    IF(COUNTIF(INDIRECT(ADDRESS(ROW(T320),MATCH(T$167,$166:$166,0),1,1)&amp;":"&amp;ADDRESS(ROW(T320),COLUMN(T320)-1,1,1),TRUE),"OK")&gt;0,"OK","NOK")),
              IF(T$8&gt;=VLOOKUP($A320,'2.2'!$D:$O,5,FALSE),"OK","NOK")),
         "")</f>
        <v/>
      </c>
      <c r="U320" s="1156" t="str">
        <f ca="1">IF(intern2!V156&gt;0,
        IF(U$166="X",
              IF(COUNTBLANK(INDIRECT(ADDRESS(ROW(U320),MATCH(U$167,$166:$166,0),1,1)&amp;":"&amp;ADDRESS(ROW(U320),COLUMN(U320)-1,1,1),TRUE))&gt;0,"",
                    IF(COUNTIF(INDIRECT(ADDRESS(ROW(U320),MATCH(U$167,$166:$166,0),1,1)&amp;":"&amp;ADDRESS(ROW(U320),COLUMN(U320)-1,1,1),TRUE),"OK")&gt;0,"OK","NOK")),
              IF(U$8&gt;=VLOOKUP($A320,'2.2'!$D:$O,5,FALSE),"OK","NOK")),
         "")</f>
        <v/>
      </c>
      <c r="V320" s="1156" t="str">
        <f ca="1">IF(intern2!W156&gt;0,
        IF(V$166="X",
              IF(COUNTBLANK(INDIRECT(ADDRESS(ROW(V320),MATCH(V$167,$166:$166,0),1,1)&amp;":"&amp;ADDRESS(ROW(V320),COLUMN(V320)-1,1,1),TRUE))&gt;0,"",
                    IF(COUNTIF(INDIRECT(ADDRESS(ROW(V320),MATCH(V$167,$166:$166,0),1,1)&amp;":"&amp;ADDRESS(ROW(V320),COLUMN(V320)-1,1,1),TRUE),"OK")&gt;0,"OK","NOK")),
              IF(V$8&gt;=VLOOKUP($A320,'2.2'!$D:$O,5,FALSE),"OK","NOK")),
         "")</f>
        <v/>
      </c>
      <c r="W320" s="1156" t="str">
        <f ca="1">IF(intern2!X156&gt;0,
        IF(W$166="X",
              IF(COUNTBLANK(INDIRECT(ADDRESS(ROW(W320),MATCH(W$167,$166:$166,0),1,1)&amp;":"&amp;ADDRESS(ROW(W320),COLUMN(W320)-1,1,1),TRUE))&gt;0,"",
                    IF(COUNTIF(INDIRECT(ADDRESS(ROW(W320),MATCH(W$167,$166:$166,0),1,1)&amp;":"&amp;ADDRESS(ROW(W320),COLUMN(W320)-1,1,1),TRUE),"OK")&gt;0,"OK","NOK")),
              IF(W$8&gt;=VLOOKUP($A320,'2.2'!$D:$O,5,FALSE),"OK","NOK")),
         "")</f>
        <v/>
      </c>
      <c r="X320" s="1156" t="str">
        <f ca="1">IF(intern2!Y156&gt;0,
        IF(X$166="X",
              IF(COUNTBLANK(INDIRECT(ADDRESS(ROW(X320),MATCH(X$167,$166:$166,0),1,1)&amp;":"&amp;ADDRESS(ROW(X320),COLUMN(X320)-1,1,1),TRUE))&gt;0,"",
                    IF(COUNTIF(INDIRECT(ADDRESS(ROW(X320),MATCH(X$167,$166:$166,0),1,1)&amp;":"&amp;ADDRESS(ROW(X320),COLUMN(X320)-1,1,1),TRUE),"OK")&gt;0,"OK","NOK")),
              IF(X$8&gt;=VLOOKUP($A320,'2.2'!$D:$O,5,FALSE),"OK","NOK")),
         "")</f>
        <v/>
      </c>
      <c r="Y320" s="1170" t="str">
        <f ca="1">IF(intern2!Z156&gt;0,
        IF(Y$166="X",
              IF(COUNTBLANK(INDIRECT(ADDRESS(ROW(Y320),MATCH(Y$167,$166:$166,0),1,1)&amp;":"&amp;ADDRESS(ROW(Y320),COLUMN(Y320)-1,1,1),TRUE))&gt;0,"",
                    IF(COUNTIF(INDIRECT(ADDRESS(ROW(Y320),MATCH(Y$167,$166:$166,0),1,1)&amp;":"&amp;ADDRESS(ROW(Y320),COLUMN(Y320)-1,1,1),TRUE),"OK")&gt;0,"OK","NOK")),
              IF(Y$8&gt;=VLOOKUP($A320,'2.2'!$D:$O,5,FALSE),"OK","NOK")),
         "")</f>
        <v/>
      </c>
      <c r="Z320" s="1269" t="str">
        <f ca="1">IF(intern2!AA156&gt;0,
        IF(Z$166="X",
              IF(COUNTBLANK(INDIRECT(ADDRESS(ROW(Z320),MATCH(Z$167,$166:$166,0),1,1)&amp;":"&amp;ADDRESS(ROW(Z320),COLUMN(Z320)-1,1,1),TRUE))&gt;0,"",
                    IF(COUNTIF(INDIRECT(ADDRESS(ROW(Z320),MATCH(Z$167,$166:$166,0),1,1)&amp;":"&amp;ADDRESS(ROW(Z320),COLUMN(Z320)-1,1,1),TRUE),"OK")&gt;0,"OK","NOK")),
              IF(Z$8&gt;=VLOOKUP($A320,'2.2'!$D:$O,5,FALSE),"OK","NOK")),
         "")</f>
        <v/>
      </c>
      <c r="AA320" s="1156" t="str">
        <f ca="1">IF(intern2!AB156&gt;0,
        IF(AA$166="X",
              IF(COUNTBLANK(INDIRECT(ADDRESS(ROW(AA320),MATCH(AA$167,$166:$166,0),1,1)&amp;":"&amp;ADDRESS(ROW(AA320),COLUMN(AA320)-1,1,1),TRUE))&gt;0,"",
                    IF(COUNTIF(INDIRECT(ADDRESS(ROW(AA320),MATCH(AA$167,$166:$166,0),1,1)&amp;":"&amp;ADDRESS(ROW(AA320),COLUMN(AA320)-1,1,1),TRUE),"OK")&gt;0,"OK","NOK")),
              IF(AA$8&gt;=VLOOKUP($A320,'2.2'!$D:$O,5,FALSE),"OK","NOK")),
         "")</f>
        <v/>
      </c>
      <c r="AB320" s="1156" t="str">
        <f ca="1">IF(intern2!AC156&gt;0,
        IF(AB$166="X",
              IF(COUNTBLANK(INDIRECT(ADDRESS(ROW(AB320),MATCH(AB$167,$166:$166,0),1,1)&amp;":"&amp;ADDRESS(ROW(AB320),COLUMN(AB320)-1,1,1),TRUE))&gt;0,"",
                    IF(COUNTIF(INDIRECT(ADDRESS(ROW(AB320),MATCH(AB$167,$166:$166,0),1,1)&amp;":"&amp;ADDRESS(ROW(AB320),COLUMN(AB320)-1,1,1),TRUE),"OK")&gt;0,"OK","NOK")),
              IF(AB$8&gt;=VLOOKUP($A320,'2.2'!$D:$O,5,FALSE),"OK","NOK")),
         "")</f>
        <v/>
      </c>
      <c r="AC320" s="1156" t="str">
        <f ca="1">IF(intern2!AD156&gt;0,
        IF(AC$166="X",
              IF(COUNTBLANK(INDIRECT(ADDRESS(ROW(AC320),MATCH(AC$167,$166:$166,0),1,1)&amp;":"&amp;ADDRESS(ROW(AC320),COLUMN(AC320)-1,1,1),TRUE))&gt;0,"",
                    IF(COUNTIF(INDIRECT(ADDRESS(ROW(AC320),MATCH(AC$167,$166:$166,0),1,1)&amp;":"&amp;ADDRESS(ROW(AC320),COLUMN(AC320)-1,1,1),TRUE),"OK")&gt;0,"OK","NOK")),
              IF(AC$8&gt;=VLOOKUP($A320,'2.2'!$D:$O,5,FALSE),"OK","NOK")),
         "")</f>
        <v/>
      </c>
      <c r="AD320" s="1156" t="str">
        <f ca="1">IF(intern2!AE156&gt;0,
        IF(AD$166="X",
              IF(COUNTBLANK(INDIRECT(ADDRESS(ROW(AD320),MATCH(AD$167,$166:$166,0),1,1)&amp;":"&amp;ADDRESS(ROW(AD320),COLUMN(AD320)-1,1,1),TRUE))&gt;0,"",
                    IF(COUNTIF(INDIRECT(ADDRESS(ROW(AD320),MATCH(AD$167,$166:$166,0),1,1)&amp;":"&amp;ADDRESS(ROW(AD320),COLUMN(AD320)-1,1,1),TRUE),"OK")&gt;0,"OK","NOK")),
              IF(AD$8&gt;=VLOOKUP($A320,'2.2'!$D:$O,5,FALSE),"OK","NOK")),
         "")</f>
        <v/>
      </c>
      <c r="AE320" s="1160" t="str">
        <f ca="1">IF(intern2!AF156&gt;0,
        IF(AE$166="X",
              IF(COUNTBLANK(INDIRECT(ADDRESS(ROW(AE320),MATCH(AE$167,$166:$166,0),1,1)&amp;":"&amp;ADDRESS(ROW(AE320),COLUMN(AE320)-1,1,1),TRUE))&gt;0,"",
                    IF(COUNTIF(INDIRECT(ADDRESS(ROW(AE320),MATCH(AE$167,$166:$166,0),1,1)&amp;":"&amp;ADDRESS(ROW(AE320),COLUMN(AE320)-1,1,1),TRUE),"OK")&gt;0,"OK","NOK")),
              IF(AE$8&gt;=VLOOKUP($A320,'2.2'!$D:$O,5,FALSE),"OK","NOK")),
         "")</f>
        <v/>
      </c>
      <c r="AF320" s="1269" t="str">
        <f ca="1">IF(intern2!AG156&gt;0,
        IF(AF$166="X",
              IF(COUNTBLANK(INDIRECT(ADDRESS(ROW(AF320),MATCH(AF$167,$166:$166,0),1,1)&amp;":"&amp;ADDRESS(ROW(AF320),COLUMN(AF320)-1,1,1),TRUE))&gt;0,"",
                    IF(COUNTIF(INDIRECT(ADDRESS(ROW(AF320),MATCH(AF$167,$166:$166,0),1,1)&amp;":"&amp;ADDRESS(ROW(AF320),COLUMN(AF320)-1,1,1),TRUE),"OK")&gt;0,"OK","NOK")),
              IF(AF$8&gt;=VLOOKUP($A320,'2.2'!$D:$O,5,FALSE),"OK","NOK")),
         "")</f>
        <v/>
      </c>
      <c r="AG320" s="1160" t="str">
        <f ca="1">IF(intern2!AH156&gt;0,
        IF(AG$166="X",
              IF(COUNTBLANK(INDIRECT(ADDRESS(ROW(AG320),MATCH(AG$167,$166:$166,0),1,1)&amp;":"&amp;ADDRESS(ROW(AG320),COLUMN(AG320)-1,1,1),TRUE))&gt;0,"",
                    IF(COUNTIF(INDIRECT(ADDRESS(ROW(AG320),MATCH(AG$167,$166:$166,0),1,1)&amp;":"&amp;ADDRESS(ROW(AG320),COLUMN(AG320)-1,1,1),TRUE),"OK")&gt;0,"OK","NOK")),
              IF(AG$8&gt;=VLOOKUP($A320,'2.2'!$D:$O,5,FALSE),"OK","NOK")),
         "")</f>
        <v/>
      </c>
      <c r="AH320" s="1160" t="str">
        <f ca="1">IF(intern2!AI156&gt;0,
        IF(AH$166="X",
              IF(COUNTBLANK(INDIRECT(ADDRESS(ROW(AH320),MATCH(AH$167,$166:$166,0),1,1)&amp;":"&amp;ADDRESS(ROW(AH320),COLUMN(AH320)-1,1,1),TRUE))&gt;0,"",
                    IF(COUNTIF(INDIRECT(ADDRESS(ROW(AH320),MATCH(AH$167,$166:$166,0),1,1)&amp;":"&amp;ADDRESS(ROW(AH320),COLUMN(AH320)-1,1,1),TRUE),"OK")&gt;0,"OK","NOK")),
              IF(AH$8&gt;=VLOOKUP($A320,'2.2'!$D:$O,5,FALSE),"OK","NOK")),
         "")</f>
        <v>OK</v>
      </c>
      <c r="AI320" s="1156" t="str">
        <f ca="1">IF(intern2!AJ156&gt;0,
        IF(AI$166="X",
              IF(COUNTBLANK(INDIRECT(ADDRESS(ROW(AI320),MATCH(AI$167,$166:$166,0),1,1)&amp;":"&amp;ADDRESS(ROW(AI320),COLUMN(AI320)-1,1,1),TRUE))&gt;0,"",
                    IF(COUNTIF(INDIRECT(ADDRESS(ROW(AI320),MATCH(AI$167,$166:$166,0),1,1)&amp;":"&amp;ADDRESS(ROW(AI320),COLUMN(AI320)-1,1,1),TRUE),"OK")&gt;0,"OK","NOK")),
              IF(AI$8&gt;=VLOOKUP($A320,'2.2'!$D:$O,5,FALSE),"OK","NOK")),
         "")</f>
        <v/>
      </c>
      <c r="AJ320" s="1156" t="str">
        <f ca="1">IF(intern2!AK156&gt;0,
        IF(AJ$166="X",
              IF(COUNTBLANK(INDIRECT(ADDRESS(ROW(AJ320),MATCH(AJ$167,$166:$166,0),1,1)&amp;":"&amp;ADDRESS(ROW(AJ320),COLUMN(AJ320)-1,1,1),TRUE))&gt;0,"",
                    IF(COUNTIF(INDIRECT(ADDRESS(ROW(AJ320),MATCH(AJ$167,$166:$166,0),1,1)&amp;":"&amp;ADDRESS(ROW(AJ320),COLUMN(AJ320)-1,1,1),TRUE),"OK")&gt;0,"OK","NOK")),
              IF(AJ$8&gt;=VLOOKUP($A320,'2.2'!$D:$O,5,FALSE),"OK","NOK")),
         "")</f>
        <v/>
      </c>
      <c r="AK320" s="1156" t="str">
        <f ca="1">IF(intern2!AL156&gt;0,
        IF(AK$166="X",
              IF(COUNTBLANK(INDIRECT(ADDRESS(ROW(AK320),MATCH(AK$167,$166:$166,0),1,1)&amp;":"&amp;ADDRESS(ROW(AK320),COLUMN(AK320)-1,1,1),TRUE))&gt;0,"",
                    IF(COUNTIF(INDIRECT(ADDRESS(ROW(AK320),MATCH(AK$167,$166:$166,0),1,1)&amp;":"&amp;ADDRESS(ROW(AK320),COLUMN(AK320)-1,1,1),TRUE),"OK")&gt;0,"OK","NOK")),
              IF(AK$8&gt;=VLOOKUP($A320,'2.2'!$D:$O,5,FALSE),"OK","NOK")),
         "")</f>
        <v/>
      </c>
      <c r="AL320" s="1156" t="str">
        <f ca="1">IF(intern2!AM156&gt;0,
        IF(AL$166="X",
              IF(COUNTBLANK(INDIRECT(ADDRESS(ROW(AL320),MATCH(AL$167,$166:$166,0),1,1)&amp;":"&amp;ADDRESS(ROW(AL320),COLUMN(AL320)-1,1,1),TRUE))&gt;0,"",
                    IF(COUNTIF(INDIRECT(ADDRESS(ROW(AL320),MATCH(AL$167,$166:$166,0),1,1)&amp;":"&amp;ADDRESS(ROW(AL320),COLUMN(AL320)-1,1,1),TRUE),"OK")&gt;0,"OK","NOK")),
              IF(AL$8&gt;=VLOOKUP($A320,'2.2'!$D:$O,5,FALSE),"OK","NOK")),
         "")</f>
        <v/>
      </c>
      <c r="AM320" s="1269" t="str">
        <f ca="1">IF(intern2!AN156&gt;0,
        IF(AM$166="X",
              IF(COUNTBLANK(INDIRECT(ADDRESS(ROW(AM320),MATCH(AM$167,$166:$166,0),1,1)&amp;":"&amp;ADDRESS(ROW(AM320),COLUMN(AM320)-1,1,1),TRUE))&gt;0,"",
                    IF(COUNTIF(INDIRECT(ADDRESS(ROW(AM320),MATCH(AM$167,$166:$166,0),1,1)&amp;":"&amp;ADDRESS(ROW(AM320),COLUMN(AM320)-1,1,1),TRUE),"OK")&gt;0,"OK","NOK")),
              IF(AM$8&gt;=VLOOKUP($A320,'2.2'!$D:$O,5,FALSE),"OK","NOK")),
         "")</f>
        <v/>
      </c>
      <c r="AN320" s="1170" t="str">
        <f ca="1">IF(intern2!AO156&gt;0,
        IF(AN$166="X",
              IF(COUNTBLANK(INDIRECT(ADDRESS(ROW(AN320),MATCH(AN$167,$166:$166,0),1,1)&amp;":"&amp;ADDRESS(ROW(AN320),COLUMN(AN320)-1,1,1),TRUE))&gt;0,"",
                    IF(COUNTIF(INDIRECT(ADDRESS(ROW(AN320),MATCH(AN$167,$166:$166,0),1,1)&amp;":"&amp;ADDRESS(ROW(AN320),COLUMN(AN320)-1,1,1),TRUE),"OK")&gt;0,"OK","NOK")),
              IF(AN$8&gt;=VLOOKUP($A320,'2.2'!$D:$O,5,FALSE),"OK","NOK")),
         "")</f>
        <v/>
      </c>
      <c r="AO320" s="1156" t="str">
        <f ca="1">IF(intern2!AP156&gt;0,
        IF(AO$166="X",
              IF(COUNTBLANK(INDIRECT(ADDRESS(ROW(AO320),MATCH(AO$167,$166:$166,0),1,1)&amp;":"&amp;ADDRESS(ROW(AO320),COLUMN(AO320)-1,1,1),TRUE))&gt;0,"",
                    IF(COUNTIF(INDIRECT(ADDRESS(ROW(AO320),MATCH(AO$167,$166:$166,0),1,1)&amp;":"&amp;ADDRESS(ROW(AO320),COLUMN(AO320)-1,1,1),TRUE),"OK")&gt;0,"OK","NOK")),
              IF(AO$8&gt;=VLOOKUP($A320,'2.2'!$D:$O,5,FALSE),"OK","NOK")),
         "")</f>
        <v/>
      </c>
      <c r="AP320" s="1156" t="str">
        <f ca="1">IF(intern2!AQ156&gt;0,
        IF(AP$166="X",
              IF(COUNTBLANK(INDIRECT(ADDRESS(ROW(AP320),MATCH(AP$167,$166:$166,0),1,1)&amp;":"&amp;ADDRESS(ROW(AP320),COLUMN(AP320)-1,1,1),TRUE))&gt;0,"",
                    IF(COUNTIF(INDIRECT(ADDRESS(ROW(AP320),MATCH(AP$167,$166:$166,0),1,1)&amp;":"&amp;ADDRESS(ROW(AP320),COLUMN(AP320)-1,1,1),TRUE),"OK")&gt;0,"OK","NOK")),
              IF(AP$8&gt;=VLOOKUP($A320,'2.2'!$D:$O,5,FALSE),"OK","NOK")),
         "")</f>
        <v/>
      </c>
      <c r="AQ320" s="1269" t="str">
        <f ca="1">IF(intern2!AR156&gt;0,
        IF(AQ$166="X",
              IF(COUNTBLANK(INDIRECT(ADDRESS(ROW(AQ320),MATCH(AQ$167,$166:$166,0),1,1)&amp;":"&amp;ADDRESS(ROW(AQ320),COLUMN(AQ320)-1,1,1),TRUE))&gt;0,"",
                    IF(COUNTIF(INDIRECT(ADDRESS(ROW(AQ320),MATCH(AQ$167,$166:$166,0),1,1)&amp;":"&amp;ADDRESS(ROW(AQ320),COLUMN(AQ320)-1,1,1),TRUE),"OK")&gt;0,"OK","NOK")),
              IF(AQ$8&gt;=VLOOKUP($A320,'2.2'!$D:$O,5,FALSE),"OK","NOK")),
         "")</f>
        <v/>
      </c>
      <c r="AR320" s="1156" t="str">
        <f ca="1">IF(intern2!AS156&gt;0,
        IF(AR$166="X",
              IF(COUNTBLANK(INDIRECT(ADDRESS(ROW(AR320),MATCH(AR$167,$166:$166,0),1,1)&amp;":"&amp;ADDRESS(ROW(AR320),COLUMN(AR320)-1,1,1),TRUE))&gt;0,"",
                    IF(COUNTIF(INDIRECT(ADDRESS(ROW(AR320),MATCH(AR$167,$166:$166,0),1,1)&amp;":"&amp;ADDRESS(ROW(AR320),COLUMN(AR320)-1,1,1),TRUE),"OK")&gt;0,"OK","NOK")),
              IF(AR$8&gt;=VLOOKUP($A320,'2.2'!$D:$O,5,FALSE),"OK","NOK")),
         "")</f>
        <v/>
      </c>
      <c r="AS320" s="1156" t="str">
        <f ca="1">IF(intern2!AT156&gt;0,
        IF(AS$166="X",
              IF(COUNTBLANK(INDIRECT(ADDRESS(ROW(AS320),MATCH(AS$167,$166:$166,0),1,1)&amp;":"&amp;ADDRESS(ROW(AS320),COLUMN(AS320)-1,1,1),TRUE))&gt;0,"",
                    IF(COUNTIF(INDIRECT(ADDRESS(ROW(AS320),MATCH(AS$167,$166:$166,0),1,1)&amp;":"&amp;ADDRESS(ROW(AS320),COLUMN(AS320)-1,1,1),TRUE),"OK")&gt;0,"OK","NOK")),
              IF(AS$8&gt;=VLOOKUP($A320,'2.2'!$D:$O,5,FALSE),"OK","NOK")),
         "")</f>
        <v/>
      </c>
      <c r="AT320" s="1269" t="str">
        <f ca="1">IF(intern2!AU156&gt;0,
        IF(AT$166="X",
              IF(COUNTBLANK(INDIRECT(ADDRESS(ROW(AT320),MATCH(AT$167,$166:$166,0),1,1)&amp;":"&amp;ADDRESS(ROW(AT320),COLUMN(AT320)-1,1,1),TRUE))&gt;0,"",
                    IF(COUNTIF(INDIRECT(ADDRESS(ROW(AT320),MATCH(AT$167,$166:$166,0),1,1)&amp;":"&amp;ADDRESS(ROW(AT320),COLUMN(AT320)-1,1,1),TRUE),"OK")&gt;0,"OK","NOK")),
              IF(AT$8&gt;=VLOOKUP($A320,'2.2'!$D:$O,5,FALSE),"OK","NOK")),
         "")</f>
        <v/>
      </c>
      <c r="AU320" s="1156" t="str">
        <f ca="1">IF(intern2!AV156&gt;0,
        IF(AU$166="X",
              IF(COUNTBLANK(INDIRECT(ADDRESS(ROW(AU320),MATCH(AU$167,$166:$166,0),1,1)&amp;":"&amp;ADDRESS(ROW(AU320),COLUMN(AU320)-1,1,1),TRUE))&gt;0,"",
                    IF(COUNTIF(INDIRECT(ADDRESS(ROW(AU320),MATCH(AU$167,$166:$166,0),1,1)&amp;":"&amp;ADDRESS(ROW(AU320),COLUMN(AU320)-1,1,1),TRUE),"OK")&gt;0,"OK","NOK")),
              IF(AU$8&gt;=VLOOKUP($A320,'2.2'!$D:$O,5,FALSE),"OK","NOK")),
         "")</f>
        <v/>
      </c>
      <c r="AV320" s="1156" t="str">
        <f ca="1">IF(intern2!AW156&gt;0,
        IF(AV$166="X",
              IF(COUNTBLANK(INDIRECT(ADDRESS(ROW(AV320),MATCH(AV$167,$166:$166,0),1,1)&amp;":"&amp;ADDRESS(ROW(AV320),COLUMN(AV320)-1,1,1),TRUE))&gt;0,"",
                    IF(COUNTIF(INDIRECT(ADDRESS(ROW(AV320),MATCH(AV$167,$166:$166,0),1,1)&amp;":"&amp;ADDRESS(ROW(AV320),COLUMN(AV320)-1,1,1),TRUE),"OK")&gt;0,"OK","NOK")),
              IF(AV$8&gt;=VLOOKUP($A320,'2.2'!$D:$O,5,FALSE),"OK","NOK")),
         "")</f>
        <v/>
      </c>
      <c r="AW320" s="1156" t="str">
        <f ca="1">IF(intern2!AX156&gt;0,
        IF(AW$166="X",
              IF(COUNTBLANK(INDIRECT(ADDRESS(ROW(AW320),MATCH(AW$167,$166:$166,0),1,1)&amp;":"&amp;ADDRESS(ROW(AW320),COLUMN(AW320)-1,1,1),TRUE))&gt;0,"",
                    IF(COUNTIF(INDIRECT(ADDRESS(ROW(AW320),MATCH(AW$167,$166:$166,0),1,1)&amp;":"&amp;ADDRESS(ROW(AW320),COLUMN(AW320)-1,1,1),TRUE),"OK")&gt;0,"OK","NOK")),
              IF(AW$8&gt;=VLOOKUP($A320,'2.2'!$D:$O,5,FALSE),"OK","NOK")),
         "")</f>
        <v/>
      </c>
      <c r="AX320" s="1156" t="str">
        <f ca="1">IF(intern2!AY156&gt;0,
        IF(AX$166="X",
              IF(COUNTBLANK(INDIRECT(ADDRESS(ROW(AX320),MATCH(AX$167,$166:$166,0),1,1)&amp;":"&amp;ADDRESS(ROW(AX320),COLUMN(AX320)-1,1,1),TRUE))&gt;0,"",
                    IF(COUNTIF(INDIRECT(ADDRESS(ROW(AX320),MATCH(AX$167,$166:$166,0),1,1)&amp;":"&amp;ADDRESS(ROW(AX320),COLUMN(AX320)-1,1,1),TRUE),"OK")&gt;0,"OK","NOK")),
              IF(AX$8&gt;=VLOOKUP($A320,'2.2'!$D:$O,5,FALSE),"OK","NOK")),
         "")</f>
        <v/>
      </c>
      <c r="AY320" s="1156" t="str">
        <f ca="1">IF(intern2!AZ156&gt;0,
        IF(AY$166="X",
              IF(COUNTBLANK(INDIRECT(ADDRESS(ROW(AY320),MATCH(AY$167,$166:$166,0),1,1)&amp;":"&amp;ADDRESS(ROW(AY320),COLUMN(AY320)-1,1,1),TRUE))&gt;0,"",
                    IF(COUNTIF(INDIRECT(ADDRESS(ROW(AY320),MATCH(AY$167,$166:$166,0),1,1)&amp;":"&amp;ADDRESS(ROW(AY320),COLUMN(AY320)-1,1,1),TRUE),"OK")&gt;0,"OK","NOK")),
              IF(AY$8&gt;=VLOOKUP($A320,'2.2'!$D:$O,5,FALSE),"OK","NOK")),
         "")</f>
        <v/>
      </c>
      <c r="AZ320" s="1269" t="str">
        <f ca="1">IF(intern2!BA156&gt;0,
        IF(AZ$166="X",
              IF(COUNTBLANK(INDIRECT(ADDRESS(ROW(AZ320),MATCH(AZ$167,$166:$166,0),1,1)&amp;":"&amp;ADDRESS(ROW(AZ320),COLUMN(AZ320)-1,1,1),TRUE))&gt;0,"",
                    IF(COUNTIF(INDIRECT(ADDRESS(ROW(AZ320),MATCH(AZ$167,$166:$166,0),1,1)&amp;":"&amp;ADDRESS(ROW(AZ320),COLUMN(AZ320)-1,1,1),TRUE),"OK")&gt;0,"OK","NOK")),
              IF(AZ$8&gt;=VLOOKUP($A320,'2.2'!$D:$O,5,FALSE),"OK","NOK")),
         "")</f>
        <v/>
      </c>
      <c r="BA320" s="1156" t="str">
        <f ca="1">IF(intern2!BB156&gt;0,
        IF(BA$166="X",
              IF(COUNTBLANK(INDIRECT(ADDRESS(ROW(BA320),MATCH(BA$167,$166:$166,0),1,1)&amp;":"&amp;ADDRESS(ROW(BA320),COLUMN(BA320)-1,1,1),TRUE))&gt;0,"",
                    IF(COUNTIF(INDIRECT(ADDRESS(ROW(BA320),MATCH(BA$167,$166:$166,0),1,1)&amp;":"&amp;ADDRESS(ROW(BA320),COLUMN(BA320)-1,1,1),TRUE),"OK")&gt;0,"OK","NOK")),
              IF(BA$8&gt;=VLOOKUP($A320,'2.2'!$D:$O,5,FALSE),"OK","NOK")),
         "")</f>
        <v/>
      </c>
      <c r="BB320" s="1156" t="str">
        <f ca="1">IF(intern2!BC156&gt;0,
        IF(BB$166="X",
              IF(COUNTBLANK(INDIRECT(ADDRESS(ROW(BB320),MATCH(BB$167,$166:$166,0),1,1)&amp;":"&amp;ADDRESS(ROW(BB320),COLUMN(BB320)-1,1,1),TRUE))&gt;0,"",
                    IF(COUNTIF(INDIRECT(ADDRESS(ROW(BB320),MATCH(BB$167,$166:$166,0),1,1)&amp;":"&amp;ADDRESS(ROW(BB320),COLUMN(BB320)-1,1,1),TRUE),"OK")&gt;0,"OK","NOK")),
              IF(BB$8&gt;=VLOOKUP($A320,'2.2'!$D:$O,5,FALSE),"OK","NOK")),
         "")</f>
        <v/>
      </c>
      <c r="BC320" s="1156" t="str">
        <f ca="1">IF(intern2!BD156&gt;0,
        IF(BC$166="X",
              IF(COUNTBLANK(INDIRECT(ADDRESS(ROW(BC320),MATCH(BC$167,$166:$166,0),1,1)&amp;":"&amp;ADDRESS(ROW(BC320),COLUMN(BC320)-1,1,1),TRUE))&gt;0,"",
                    IF(COUNTIF(INDIRECT(ADDRESS(ROW(BC320),MATCH(BC$167,$166:$166,0),1,1)&amp;":"&amp;ADDRESS(ROW(BC320),COLUMN(BC320)-1,1,1),TRUE),"OK")&gt;0,"OK","NOK")),
              IF(BC$8&gt;=VLOOKUP($A320,'2.2'!$D:$O,5,FALSE),"OK","NOK")),
         "")</f>
        <v/>
      </c>
      <c r="BD320" s="1156" t="str">
        <f ca="1">IF(intern2!BE156&gt;0,
        IF(BD$166="X",
              IF(COUNTBLANK(INDIRECT(ADDRESS(ROW(BD320),MATCH(BD$167,$166:$166,0),1,1)&amp;":"&amp;ADDRESS(ROW(BD320),COLUMN(BD320)-1,1,1),TRUE))&gt;0,"",
                    IF(COUNTIF(INDIRECT(ADDRESS(ROW(BD320),MATCH(BD$167,$166:$166,0),1,1)&amp;":"&amp;ADDRESS(ROW(BD320),COLUMN(BD320)-1,1,1),TRUE),"OK")&gt;0,"OK","NOK")),
              IF(BD$8&gt;=VLOOKUP($A320,'2.2'!$D:$O,5,FALSE),"OK","NOK")),
         "")</f>
        <v/>
      </c>
      <c r="BE320" s="1156" t="str">
        <f ca="1">IF(intern2!BF156&gt;0,
        IF(BE$166="X",
              IF(COUNTBLANK(INDIRECT(ADDRESS(ROW(BE320),MATCH(BE$167,$166:$166,0),1,1)&amp;":"&amp;ADDRESS(ROW(BE320),COLUMN(BE320)-1,1,1),TRUE))&gt;0,"",
                    IF(COUNTIF(INDIRECT(ADDRESS(ROW(BE320),MATCH(BE$167,$166:$166,0),1,1)&amp;":"&amp;ADDRESS(ROW(BE320),COLUMN(BE320)-1,1,1),TRUE),"OK")&gt;0,"OK","NOK")),
              IF(BE$8&gt;=VLOOKUP($A320,'2.2'!$D:$O,5,FALSE),"OK","NOK")),
         "")</f>
        <v/>
      </c>
      <c r="BF320" s="1170" t="str">
        <f ca="1">IF(intern2!BG156&gt;0,
        IF(BF$166="X",
              IF(COUNTBLANK(INDIRECT(ADDRESS(ROW(BF320),MATCH(BF$167,$166:$166,0),1,1)&amp;":"&amp;ADDRESS(ROW(BF320),COLUMN(BF320)-1,1,1),TRUE))&gt;0,"",
                    IF(COUNTIF(INDIRECT(ADDRESS(ROW(BF320),MATCH(BF$167,$166:$166,0),1,1)&amp;":"&amp;ADDRESS(ROW(BF320),COLUMN(BF320)-1,1,1),TRUE),"OK")&gt;0,"OK","NOK")),
              IF(BF$8&gt;=VLOOKUP($A320,'2.2'!$D:$O,5,FALSE),"OK","NOK")),
         "")</f>
        <v/>
      </c>
      <c r="BG320" s="1269" t="str">
        <f ca="1">IF(intern2!BH156&gt;0,
        IF(BG$166="X",
              IF(COUNTBLANK(INDIRECT(ADDRESS(ROW(BG320),MATCH(BG$167,$166:$166,0),1,1)&amp;":"&amp;ADDRESS(ROW(BG320),COLUMN(BG320)-1,1,1),TRUE))&gt;0,"",
                    IF(COUNTIF(INDIRECT(ADDRESS(ROW(BG320),MATCH(BG$167,$166:$166,0),1,1)&amp;":"&amp;ADDRESS(ROW(BG320),COLUMN(BG320)-1,1,1),TRUE),"OK")&gt;0,"OK","NOK")),
              IF(BG$8&gt;=VLOOKUP($A320,'2.2'!$D:$O,5,FALSE),"OK","NOK")),
         "")</f>
        <v/>
      </c>
      <c r="BH320" s="1176" t="str">
        <f t="shared" ca="1" si="142"/>
        <v>OK</v>
      </c>
      <c r="BI320" s="1175"/>
    </row>
    <row r="321" spans="1:61" outlineLevel="1" x14ac:dyDescent="0.25">
      <c r="C321" s="187"/>
      <c r="D321" s="186">
        <f t="shared" ref="D321:Y321" ca="1" si="166">+SUM(D167:D309)</f>
        <v>0</v>
      </c>
      <c r="E321" s="186">
        <f t="shared" ca="1" si="166"/>
        <v>0</v>
      </c>
      <c r="F321" s="186">
        <f t="shared" ca="1" si="166"/>
        <v>0</v>
      </c>
      <c r="G321" s="186">
        <f t="shared" ca="1" si="166"/>
        <v>0</v>
      </c>
      <c r="H321" s="186">
        <f t="shared" ca="1" si="166"/>
        <v>0</v>
      </c>
      <c r="I321" s="186">
        <f t="shared" ca="1" si="166"/>
        <v>0</v>
      </c>
      <c r="J321" s="1270">
        <f t="shared" ca="1" si="166"/>
        <v>0</v>
      </c>
      <c r="K321" s="186">
        <f t="shared" ca="1" si="166"/>
        <v>0</v>
      </c>
      <c r="L321" s="186">
        <f t="shared" ca="1" si="166"/>
        <v>0</v>
      </c>
      <c r="M321" s="186">
        <f t="shared" ca="1" si="166"/>
        <v>0</v>
      </c>
      <c r="N321" s="186">
        <f t="shared" ca="1" si="166"/>
        <v>0</v>
      </c>
      <c r="O321" s="186">
        <f t="shared" ca="1" si="166"/>
        <v>0</v>
      </c>
      <c r="P321" s="186">
        <f t="shared" ca="1" si="166"/>
        <v>0</v>
      </c>
      <c r="Q321" s="186">
        <f t="shared" ca="1" si="166"/>
        <v>0</v>
      </c>
      <c r="R321" s="186">
        <f t="shared" ca="1" si="166"/>
        <v>0</v>
      </c>
      <c r="S321" s="186">
        <f t="shared" ca="1" si="166"/>
        <v>0</v>
      </c>
      <c r="T321" s="186">
        <f t="shared" ca="1" si="166"/>
        <v>0</v>
      </c>
      <c r="U321" s="186">
        <f t="shared" ca="1" si="166"/>
        <v>0</v>
      </c>
      <c r="V321" s="186">
        <f t="shared" ca="1" si="166"/>
        <v>0</v>
      </c>
      <c r="W321" s="186">
        <f t="shared" ca="1" si="166"/>
        <v>0</v>
      </c>
      <c r="X321" s="186">
        <f t="shared" ca="1" si="166"/>
        <v>0</v>
      </c>
      <c r="Y321" s="186">
        <f t="shared" ca="1" si="166"/>
        <v>0</v>
      </c>
      <c r="Z321" s="1168"/>
      <c r="AA321" s="1270">
        <f t="shared" ref="AA321:AU321" ca="1" si="167">+SUM(AA167:AA309)</f>
        <v>0</v>
      </c>
      <c r="AB321" s="186">
        <f t="shared" ca="1" si="167"/>
        <v>0</v>
      </c>
      <c r="AC321" s="186">
        <f t="shared" ca="1" si="167"/>
        <v>0</v>
      </c>
      <c r="AD321" s="186">
        <f t="shared" ca="1" si="167"/>
        <v>0</v>
      </c>
      <c r="AE321" s="186">
        <f ca="1">+SUM(AE167:AE309)</f>
        <v>0</v>
      </c>
      <c r="AF321" s="186">
        <f t="shared" ca="1" si="167"/>
        <v>0</v>
      </c>
      <c r="AG321" s="1270">
        <f t="shared" ca="1" si="167"/>
        <v>0</v>
      </c>
      <c r="AH321" s="186">
        <f t="shared" ca="1" si="167"/>
        <v>0</v>
      </c>
      <c r="AI321" s="186">
        <f t="shared" ca="1" si="167"/>
        <v>0</v>
      </c>
      <c r="AJ321" s="186">
        <f t="shared" ca="1" si="167"/>
        <v>0</v>
      </c>
      <c r="AK321" s="186">
        <f t="shared" ca="1" si="167"/>
        <v>0</v>
      </c>
      <c r="AL321" s="186">
        <f t="shared" ca="1" si="167"/>
        <v>0</v>
      </c>
      <c r="AM321" s="186">
        <f t="shared" ca="1" si="167"/>
        <v>0</v>
      </c>
      <c r="AN321" s="1270">
        <f t="shared" ca="1" si="167"/>
        <v>0</v>
      </c>
      <c r="AO321" s="1168">
        <f t="shared" ca="1" si="167"/>
        <v>0</v>
      </c>
      <c r="AP321" s="186">
        <f t="shared" ca="1" si="167"/>
        <v>0</v>
      </c>
      <c r="AQ321" s="186">
        <f t="shared" ca="1" si="167"/>
        <v>0</v>
      </c>
      <c r="AR321" s="1270">
        <f t="shared" ca="1" si="167"/>
        <v>0</v>
      </c>
      <c r="AS321" s="186">
        <f t="shared" ca="1" si="167"/>
        <v>0</v>
      </c>
      <c r="AT321" s="186">
        <f t="shared" ca="1" si="167"/>
        <v>0</v>
      </c>
      <c r="AU321" s="1270">
        <f t="shared" ca="1" si="167"/>
        <v>0</v>
      </c>
      <c r="AV321" s="186">
        <f t="shared" ref="AV321" ca="1" si="168">+SUM(AV167:AV309)</f>
        <v>0</v>
      </c>
      <c r="AX321" s="186">
        <f t="shared" ref="AX321:AY321" ca="1" si="169">+SUM(AX167:AX309)</f>
        <v>0</v>
      </c>
      <c r="AY321" s="186">
        <f t="shared" ca="1" si="169"/>
        <v>0</v>
      </c>
      <c r="BA321" s="1270"/>
      <c r="BG321" s="1168"/>
      <c r="BH321" s="1270"/>
      <c r="BI321" s="200"/>
    </row>
    <row r="322" spans="1:61" outlineLevel="1" x14ac:dyDescent="0.25">
      <c r="B322" s="187" t="s">
        <v>91</v>
      </c>
      <c r="C322" s="187"/>
      <c r="D322" s="186">
        <f t="shared" ref="D322:AO322" ca="1" si="170">+SUM(D167:D309)</f>
        <v>0</v>
      </c>
      <c r="E322" s="186">
        <f t="shared" ca="1" si="170"/>
        <v>0</v>
      </c>
      <c r="F322" s="186">
        <f t="shared" ca="1" si="170"/>
        <v>0</v>
      </c>
      <c r="G322" s="186">
        <f t="shared" ca="1" si="170"/>
        <v>0</v>
      </c>
      <c r="H322" s="186">
        <f t="shared" ca="1" si="170"/>
        <v>0</v>
      </c>
      <c r="I322" s="186">
        <f t="shared" ca="1" si="170"/>
        <v>0</v>
      </c>
      <c r="J322" s="1270">
        <f t="shared" ca="1" si="170"/>
        <v>0</v>
      </c>
      <c r="K322" s="186">
        <f t="shared" ca="1" si="170"/>
        <v>0</v>
      </c>
      <c r="L322" s="186">
        <f t="shared" ca="1" si="170"/>
        <v>0</v>
      </c>
      <c r="M322" s="186">
        <f t="shared" ca="1" si="170"/>
        <v>0</v>
      </c>
      <c r="N322" s="186">
        <f t="shared" ca="1" si="170"/>
        <v>0</v>
      </c>
      <c r="O322" s="186">
        <f t="shared" ca="1" si="170"/>
        <v>0</v>
      </c>
      <c r="P322" s="186">
        <f t="shared" ca="1" si="170"/>
        <v>0</v>
      </c>
      <c r="Q322" s="186">
        <f t="shared" ca="1" si="170"/>
        <v>0</v>
      </c>
      <c r="R322" s="186">
        <f t="shared" ca="1" si="170"/>
        <v>0</v>
      </c>
      <c r="S322" s="186">
        <f t="shared" ca="1" si="170"/>
        <v>0</v>
      </c>
      <c r="T322" s="186">
        <f t="shared" ca="1" si="170"/>
        <v>0</v>
      </c>
      <c r="U322" s="186">
        <f t="shared" ca="1" si="170"/>
        <v>0</v>
      </c>
      <c r="V322" s="186">
        <f t="shared" ca="1" si="170"/>
        <v>0</v>
      </c>
      <c r="W322" s="186">
        <f t="shared" ca="1" si="170"/>
        <v>0</v>
      </c>
      <c r="X322" s="186">
        <f t="shared" ca="1" si="170"/>
        <v>0</v>
      </c>
      <c r="Y322" s="186">
        <f t="shared" ca="1" si="170"/>
        <v>0</v>
      </c>
      <c r="Z322" s="1168">
        <f t="shared" ca="1" si="170"/>
        <v>0</v>
      </c>
      <c r="AA322" s="1270">
        <f t="shared" ca="1" si="170"/>
        <v>0</v>
      </c>
      <c r="AB322" s="186">
        <f t="shared" ca="1" si="170"/>
        <v>0</v>
      </c>
      <c r="AC322" s="186">
        <f t="shared" ca="1" si="170"/>
        <v>0</v>
      </c>
      <c r="AD322" s="186">
        <f t="shared" ca="1" si="170"/>
        <v>0</v>
      </c>
      <c r="AE322" s="186">
        <f ca="1">+SUM(AE167:AE309)</f>
        <v>0</v>
      </c>
      <c r="AF322" s="186">
        <f t="shared" ca="1" si="170"/>
        <v>0</v>
      </c>
      <c r="AG322" s="1270">
        <f t="shared" ca="1" si="170"/>
        <v>0</v>
      </c>
      <c r="AH322" s="186">
        <f t="shared" ca="1" si="170"/>
        <v>0</v>
      </c>
      <c r="AI322" s="186">
        <f t="shared" ca="1" si="170"/>
        <v>0</v>
      </c>
      <c r="AJ322" s="186">
        <f t="shared" ca="1" si="170"/>
        <v>0</v>
      </c>
      <c r="AK322" s="186">
        <f t="shared" ca="1" si="170"/>
        <v>0</v>
      </c>
      <c r="AL322" s="186">
        <f t="shared" ca="1" si="170"/>
        <v>0</v>
      </c>
      <c r="AM322" s="186">
        <f t="shared" ca="1" si="170"/>
        <v>0</v>
      </c>
      <c r="AN322" s="1270">
        <f t="shared" ca="1" si="170"/>
        <v>0</v>
      </c>
      <c r="AO322" s="1168">
        <f t="shared" ca="1" si="170"/>
        <v>0</v>
      </c>
      <c r="AP322" s="186">
        <f ca="1">+SUM(AP167:AP309)</f>
        <v>0</v>
      </c>
      <c r="AQ322" s="186">
        <f t="shared" ref="AQ322:AU322" ca="1" si="171">+SUM(AQ167:AQ309)</f>
        <v>0</v>
      </c>
      <c r="AR322" s="1270">
        <f t="shared" ca="1" si="171"/>
        <v>0</v>
      </c>
      <c r="AS322" s="186">
        <f t="shared" ca="1" si="171"/>
        <v>0</v>
      </c>
      <c r="AT322" s="186">
        <f t="shared" ca="1" si="171"/>
        <v>0</v>
      </c>
      <c r="AU322" s="1270">
        <f t="shared" ca="1" si="171"/>
        <v>0</v>
      </c>
      <c r="AV322" s="186">
        <f t="shared" ref="AV322" ca="1" si="172">+SUM(AV167:AV309)</f>
        <v>0</v>
      </c>
      <c r="AX322" s="186">
        <f t="shared" ref="AX322:AY322" ca="1" si="173">+SUM(AX167:AX309)</f>
        <v>0</v>
      </c>
      <c r="AY322" s="186">
        <f t="shared" ca="1" si="173"/>
        <v>0</v>
      </c>
      <c r="BA322" s="1270"/>
      <c r="BG322" s="1168"/>
      <c r="BH322" s="1270"/>
      <c r="BI322" s="200"/>
    </row>
    <row r="323" spans="1:61" x14ac:dyDescent="0.25">
      <c r="C323" s="187"/>
      <c r="J323" s="1270"/>
      <c r="W323" s="186"/>
      <c r="Z323" s="1168"/>
      <c r="AA323" s="1270"/>
      <c r="AG323" s="1270"/>
      <c r="AH323" s="186"/>
      <c r="AN323" s="1270"/>
      <c r="AO323" s="1168"/>
      <c r="AR323" s="1270"/>
      <c r="AU323" s="1270"/>
      <c r="AX323" s="186"/>
      <c r="AY323" s="186"/>
      <c r="BA323" s="1270"/>
      <c r="BG323" s="1168"/>
      <c r="BH323" s="1270"/>
      <c r="BI323" s="200"/>
    </row>
    <row r="324" spans="1:61" x14ac:dyDescent="0.25">
      <c r="C324" s="187"/>
      <c r="J324" s="1270"/>
      <c r="W324" s="186"/>
      <c r="Z324" s="1168"/>
      <c r="AA324" s="1270"/>
      <c r="AG324" s="1270"/>
      <c r="AH324" s="186"/>
      <c r="AN324" s="1270"/>
      <c r="AO324" s="1168"/>
      <c r="AR324" s="1270"/>
      <c r="AU324" s="1270"/>
      <c r="AX324" s="186"/>
      <c r="AY324" s="186"/>
      <c r="BA324" s="1270"/>
      <c r="BG324" s="1168"/>
      <c r="BH324" s="1270"/>
      <c r="BI324" s="200"/>
    </row>
    <row r="325" spans="1:61" x14ac:dyDescent="0.25">
      <c r="A325" s="1817"/>
      <c r="B325" s="1817"/>
      <c r="C325" s="187"/>
      <c r="G325" s="1259"/>
      <c r="H325" s="1259"/>
      <c r="I325" s="1259"/>
      <c r="J325" s="1270"/>
      <c r="K325" s="1259"/>
      <c r="W325" s="186"/>
      <c r="Z325" s="1168"/>
      <c r="AA325" s="1270"/>
      <c r="AE325" s="1259"/>
      <c r="AF325" s="1259"/>
      <c r="AG325" s="1270"/>
      <c r="AH325" s="1259"/>
      <c r="AI325" s="1259"/>
      <c r="AL325" s="1259"/>
      <c r="AM325" s="1259"/>
      <c r="AN325" s="1270"/>
      <c r="AO325" s="1168"/>
      <c r="AR325" s="1270"/>
      <c r="AU325" s="1270"/>
      <c r="AX325" s="186"/>
      <c r="AY325" s="1259"/>
      <c r="AZ325" s="1259"/>
      <c r="BA325" s="1270"/>
      <c r="BD325" s="1259"/>
      <c r="BE325" s="1259"/>
      <c r="BF325" s="1259"/>
      <c r="BG325" s="1259"/>
      <c r="BH325" s="1270"/>
      <c r="BI325" s="200"/>
    </row>
    <row r="326" spans="1:61" x14ac:dyDescent="0.25">
      <c r="A326" s="197"/>
      <c r="B326" s="198"/>
      <c r="C326" s="198"/>
      <c r="D326" s="199"/>
      <c r="E326" s="199"/>
      <c r="F326" s="199"/>
      <c r="G326" s="199"/>
      <c r="H326" s="199"/>
      <c r="I326" s="199"/>
      <c r="J326" s="1272"/>
      <c r="K326" s="199"/>
      <c r="L326" s="199"/>
      <c r="M326" s="199"/>
      <c r="N326" s="199"/>
      <c r="O326" s="199"/>
      <c r="P326" s="199"/>
      <c r="Q326" s="199"/>
      <c r="R326" s="199"/>
      <c r="S326" s="199"/>
      <c r="T326" s="199"/>
      <c r="U326" s="199"/>
      <c r="V326" s="199"/>
      <c r="W326" s="199"/>
      <c r="X326" s="199"/>
      <c r="Y326" s="199"/>
      <c r="Z326" s="1172"/>
      <c r="AA326" s="1272"/>
      <c r="AB326" s="199"/>
      <c r="AC326" s="199"/>
      <c r="AD326" s="199"/>
      <c r="AE326" s="199"/>
      <c r="AF326" s="199"/>
      <c r="AG326" s="1272"/>
      <c r="AH326" s="199"/>
      <c r="AI326" s="199"/>
      <c r="AJ326" s="199"/>
      <c r="AK326" s="199"/>
      <c r="AL326" s="199"/>
      <c r="AM326" s="199"/>
      <c r="AN326" s="1272"/>
      <c r="AO326" s="1172"/>
      <c r="AP326" s="199"/>
      <c r="AQ326" s="199"/>
      <c r="AR326" s="1272"/>
      <c r="AS326" s="199"/>
      <c r="AT326" s="199"/>
      <c r="AU326" s="1272"/>
      <c r="AV326" s="199"/>
      <c r="AW326" s="199"/>
      <c r="AX326" s="199"/>
      <c r="AY326" s="199"/>
      <c r="AZ326" s="199"/>
      <c r="BA326" s="1272"/>
      <c r="BB326" s="199"/>
      <c r="BC326" s="199"/>
      <c r="BD326" s="199"/>
      <c r="BE326" s="199"/>
      <c r="BF326" s="204"/>
      <c r="BG326" s="1239"/>
      <c r="BH326" s="1272"/>
      <c r="BI326" s="205"/>
    </row>
    <row r="327" spans="1:61" x14ac:dyDescent="0.25">
      <c r="A327" s="201"/>
      <c r="B327" s="202"/>
      <c r="C327" s="206"/>
      <c r="D327" s="618"/>
      <c r="E327" s="618"/>
      <c r="F327" s="618"/>
      <c r="G327" s="618"/>
      <c r="H327" s="618"/>
      <c r="I327" s="618"/>
      <c r="J327" s="618"/>
      <c r="K327" s="618"/>
      <c r="L327" s="618"/>
      <c r="M327" s="618"/>
      <c r="N327" s="618"/>
      <c r="O327" s="618"/>
      <c r="P327" s="618"/>
      <c r="Q327" s="618"/>
      <c r="R327" s="618"/>
      <c r="S327" s="618"/>
      <c r="T327" s="618"/>
      <c r="U327" s="618"/>
      <c r="V327" s="618"/>
      <c r="W327" s="618"/>
      <c r="X327" s="618"/>
      <c r="Y327" s="618"/>
      <c r="Z327" s="618"/>
      <c r="AA327" s="618"/>
      <c r="AB327" s="618"/>
      <c r="AC327" s="618"/>
      <c r="AD327" s="618"/>
      <c r="AE327" s="618"/>
      <c r="AF327" s="618"/>
      <c r="AG327" s="618"/>
      <c r="AH327" s="618"/>
      <c r="AI327" s="618"/>
      <c r="AJ327" s="618"/>
      <c r="AK327" s="618"/>
      <c r="AL327" s="618"/>
      <c r="AM327" s="618"/>
      <c r="AN327" s="618"/>
      <c r="AO327" s="618"/>
      <c r="AP327" s="618"/>
      <c r="AQ327" s="618"/>
      <c r="AR327" s="618"/>
      <c r="AS327" s="618"/>
      <c r="AT327" s="618"/>
      <c r="AU327" s="618"/>
      <c r="AV327" s="618"/>
      <c r="AW327" s="618"/>
      <c r="AX327" s="618"/>
      <c r="AY327" s="618"/>
      <c r="AZ327" s="618"/>
      <c r="BA327" s="618"/>
      <c r="BB327" s="618"/>
      <c r="BC327" s="618"/>
      <c r="BD327" s="618"/>
      <c r="BE327" s="618"/>
      <c r="BF327" s="618"/>
      <c r="BG327" s="618"/>
      <c r="BH327" s="618"/>
      <c r="BI327" s="207"/>
    </row>
    <row r="328" spans="1:61" x14ac:dyDescent="0.25">
      <c r="A328" s="201"/>
      <c r="B328" s="202"/>
      <c r="C328" s="202"/>
      <c r="D328" s="203"/>
      <c r="E328" s="203"/>
      <c r="F328" s="203"/>
      <c r="G328" s="203"/>
      <c r="H328" s="203"/>
      <c r="I328" s="203"/>
      <c r="J328" s="1273"/>
      <c r="K328" s="203"/>
      <c r="L328" s="203"/>
      <c r="M328" s="203"/>
      <c r="N328" s="203"/>
      <c r="O328" s="203"/>
      <c r="P328" s="203"/>
      <c r="Q328" s="203"/>
      <c r="R328" s="203"/>
      <c r="S328" s="203"/>
      <c r="T328" s="203"/>
      <c r="U328" s="203"/>
      <c r="V328" s="203"/>
      <c r="W328" s="203"/>
      <c r="X328" s="203"/>
      <c r="Y328" s="203"/>
      <c r="Z328" s="1173"/>
      <c r="AA328" s="1273"/>
      <c r="AB328" s="203"/>
      <c r="AC328" s="203"/>
      <c r="AD328" s="203"/>
      <c r="AE328" s="203"/>
      <c r="AF328" s="203"/>
      <c r="AG328" s="1273"/>
      <c r="AH328" s="203"/>
      <c r="AI328" s="203"/>
      <c r="AJ328" s="203"/>
      <c r="AK328" s="203"/>
      <c r="AL328" s="203"/>
      <c r="AM328" s="203"/>
      <c r="AN328" s="1273"/>
      <c r="AO328" s="1173"/>
      <c r="AP328" s="203"/>
      <c r="AQ328" s="203"/>
      <c r="AR328" s="1273"/>
      <c r="AS328" s="203"/>
      <c r="AT328" s="203"/>
      <c r="AU328" s="1273"/>
      <c r="AV328" s="203"/>
      <c r="AW328" s="203"/>
      <c r="AX328" s="203"/>
      <c r="AY328" s="203"/>
      <c r="AZ328" s="203"/>
      <c r="BA328" s="1273"/>
      <c r="BB328" s="208"/>
      <c r="BC328" s="208"/>
      <c r="BD328" s="208"/>
      <c r="BE328" s="208"/>
      <c r="BF328" s="209"/>
      <c r="BG328" s="1240"/>
      <c r="BH328" s="1273"/>
      <c r="BI328" s="207"/>
    </row>
    <row r="329" spans="1:61" x14ac:dyDescent="0.25">
      <c r="A329" s="1241"/>
      <c r="B329" s="1242"/>
      <c r="C329" s="202"/>
      <c r="D329" s="1284"/>
      <c r="E329" s="203"/>
      <c r="F329" s="203"/>
      <c r="G329" s="203"/>
      <c r="H329" s="203"/>
      <c r="I329" s="203"/>
      <c r="J329" s="1273"/>
      <c r="K329" s="203"/>
      <c r="L329" s="203"/>
      <c r="M329" s="203"/>
      <c r="N329" s="203"/>
      <c r="O329" s="203"/>
      <c r="P329" s="203"/>
      <c r="Q329" s="203"/>
      <c r="R329" s="203"/>
      <c r="S329" s="203"/>
      <c r="T329" s="203"/>
      <c r="U329" s="203"/>
      <c r="V329" s="203"/>
      <c r="W329" s="203"/>
      <c r="X329" s="203"/>
      <c r="Y329" s="203"/>
      <c r="Z329" s="1173"/>
      <c r="AA329" s="1273"/>
      <c r="AB329" s="203"/>
      <c r="AC329" s="203"/>
      <c r="AD329" s="203"/>
      <c r="AE329" s="203"/>
      <c r="AF329" s="203"/>
      <c r="AG329" s="1273"/>
      <c r="AH329" s="203"/>
      <c r="AI329" s="203"/>
      <c r="AJ329" s="203"/>
      <c r="AK329" s="203"/>
      <c r="AL329" s="203"/>
      <c r="AM329" s="203"/>
      <c r="AN329" s="1273"/>
      <c r="AO329" s="1173"/>
      <c r="AP329" s="203"/>
      <c r="AQ329" s="203"/>
      <c r="AR329" s="1273"/>
      <c r="AS329" s="203"/>
      <c r="AT329" s="203"/>
      <c r="AU329" s="1273"/>
      <c r="AV329" s="203"/>
      <c r="AW329" s="203"/>
      <c r="AX329" s="203"/>
      <c r="AY329" s="203"/>
      <c r="AZ329" s="203"/>
      <c r="BA329" s="1273"/>
      <c r="BB329" s="203"/>
      <c r="BC329" s="203"/>
      <c r="BD329" s="203"/>
      <c r="BE329" s="203"/>
      <c r="BF329" s="203"/>
      <c r="BG329" s="1173"/>
      <c r="BH329" s="1273"/>
      <c r="BI329" s="200"/>
    </row>
    <row r="330" spans="1:61" x14ac:dyDescent="0.25">
      <c r="A330" s="1241"/>
      <c r="B330" s="1242"/>
      <c r="C330" s="202"/>
      <c r="D330" s="203"/>
      <c r="E330" s="203"/>
      <c r="F330" s="203"/>
      <c r="G330" s="203"/>
      <c r="H330" s="203"/>
      <c r="I330" s="203"/>
      <c r="J330" s="1273"/>
      <c r="K330" s="203"/>
      <c r="L330" s="203"/>
      <c r="M330" s="203"/>
      <c r="N330" s="203"/>
      <c r="O330" s="203"/>
      <c r="P330" s="203"/>
      <c r="Q330" s="203"/>
      <c r="R330" s="203"/>
      <c r="S330" s="203"/>
      <c r="T330" s="203"/>
      <c r="U330" s="203"/>
      <c r="V330" s="203"/>
      <c r="W330" s="203"/>
      <c r="X330" s="203"/>
      <c r="Y330" s="203"/>
      <c r="Z330" s="1173"/>
      <c r="AA330" s="1273"/>
      <c r="AB330" s="203"/>
      <c r="AC330" s="203"/>
      <c r="AD330" s="203"/>
      <c r="AE330" s="203"/>
      <c r="AF330" s="203"/>
      <c r="AG330" s="1273"/>
      <c r="AH330" s="203"/>
      <c r="AI330" s="203"/>
      <c r="AJ330" s="203"/>
      <c r="AK330" s="203"/>
      <c r="AL330" s="203"/>
      <c r="AM330" s="203"/>
      <c r="AN330" s="1273"/>
      <c r="AO330" s="1173"/>
      <c r="AP330" s="203"/>
      <c r="AQ330" s="203"/>
      <c r="AR330" s="1273"/>
      <c r="AS330" s="203"/>
      <c r="AT330" s="203"/>
      <c r="AU330" s="1273"/>
      <c r="AV330" s="203"/>
      <c r="AW330" s="203"/>
      <c r="AX330" s="203"/>
      <c r="AY330" s="203"/>
      <c r="AZ330" s="203"/>
      <c r="BA330" s="1273"/>
      <c r="BB330" s="203"/>
      <c r="BC330" s="203"/>
      <c r="BD330" s="203"/>
      <c r="BE330" s="203"/>
      <c r="BF330" s="203"/>
      <c r="BG330" s="1173"/>
      <c r="BH330" s="1273"/>
      <c r="BI330" s="200"/>
    </row>
    <row r="331" spans="1:61" x14ac:dyDescent="0.25">
      <c r="A331" s="1241"/>
      <c r="B331" s="1242"/>
      <c r="C331" s="202"/>
      <c r="D331" s="203"/>
      <c r="E331" s="203"/>
      <c r="F331" s="203"/>
      <c r="G331" s="203"/>
      <c r="H331" s="203"/>
      <c r="I331" s="203"/>
      <c r="J331" s="1273"/>
      <c r="K331" s="203"/>
      <c r="L331" s="203"/>
      <c r="M331" s="203"/>
      <c r="N331" s="203"/>
      <c r="O331" s="203"/>
      <c r="P331" s="203"/>
      <c r="Q331" s="203"/>
      <c r="R331" s="203"/>
      <c r="S331" s="203"/>
      <c r="T331" s="203"/>
      <c r="U331" s="203"/>
      <c r="V331" s="203"/>
      <c r="W331" s="203"/>
      <c r="X331" s="203"/>
      <c r="Y331" s="203"/>
      <c r="Z331" s="1173"/>
      <c r="AA331" s="1273"/>
      <c r="AB331" s="203"/>
      <c r="AC331" s="203"/>
      <c r="AD331" s="203"/>
      <c r="AE331" s="203"/>
      <c r="AF331" s="203"/>
      <c r="AG331" s="1273"/>
      <c r="AH331" s="203"/>
      <c r="AI331" s="203"/>
      <c r="AJ331" s="203"/>
      <c r="AK331" s="203"/>
      <c r="AL331" s="203"/>
      <c r="AM331" s="203"/>
      <c r="AN331" s="1273"/>
      <c r="AO331" s="1173"/>
      <c r="AP331" s="203"/>
      <c r="AQ331" s="203"/>
      <c r="AR331" s="1273"/>
      <c r="AS331" s="203"/>
      <c r="AT331" s="203"/>
      <c r="AU331" s="1273"/>
      <c r="AV331" s="203"/>
      <c r="AW331" s="203"/>
      <c r="AX331" s="203"/>
      <c r="AY331" s="203"/>
      <c r="AZ331" s="203"/>
      <c r="BA331" s="1273"/>
      <c r="BB331" s="203"/>
      <c r="BC331" s="203"/>
      <c r="BD331" s="203"/>
      <c r="BE331" s="203"/>
      <c r="BF331" s="203"/>
      <c r="BG331" s="1173"/>
      <c r="BH331" s="1273"/>
      <c r="BI331" s="200"/>
    </row>
    <row r="332" spans="1:61" x14ac:dyDescent="0.25">
      <c r="A332" s="1241"/>
      <c r="B332" s="1242"/>
      <c r="C332" s="202"/>
      <c r="D332" s="203"/>
      <c r="E332" s="203"/>
      <c r="F332" s="203"/>
      <c r="G332" s="203"/>
      <c r="H332" s="203"/>
      <c r="I332" s="203"/>
      <c r="J332" s="1273"/>
      <c r="K332" s="203"/>
      <c r="L332" s="203"/>
      <c r="M332" s="203"/>
      <c r="N332" s="203"/>
      <c r="O332" s="203"/>
      <c r="P332" s="203"/>
      <c r="Q332" s="203"/>
      <c r="R332" s="203"/>
      <c r="S332" s="203"/>
      <c r="T332" s="203"/>
      <c r="U332" s="203"/>
      <c r="V332" s="203"/>
      <c r="W332" s="203"/>
      <c r="X332" s="203"/>
      <c r="Y332" s="203"/>
      <c r="Z332" s="1173"/>
      <c r="AA332" s="1273"/>
      <c r="AB332" s="203"/>
      <c r="AC332" s="203"/>
      <c r="AD332" s="203"/>
      <c r="AE332" s="203"/>
      <c r="AF332" s="203"/>
      <c r="AG332" s="1273"/>
      <c r="AH332" s="203"/>
      <c r="AI332" s="203"/>
      <c r="AJ332" s="203"/>
      <c r="AK332" s="203"/>
      <c r="AL332" s="203"/>
      <c r="AM332" s="203"/>
      <c r="AN332" s="1273"/>
      <c r="AO332" s="1173"/>
      <c r="AP332" s="203"/>
      <c r="AQ332" s="203"/>
      <c r="AR332" s="1273"/>
      <c r="AS332" s="203"/>
      <c r="AT332" s="203"/>
      <c r="AU332" s="1273"/>
      <c r="AV332" s="203"/>
      <c r="AW332" s="203"/>
      <c r="AX332" s="203"/>
      <c r="AY332" s="203"/>
      <c r="AZ332" s="203"/>
      <c r="BA332" s="1273"/>
      <c r="BB332" s="203"/>
      <c r="BC332" s="203"/>
      <c r="BD332" s="203"/>
      <c r="BE332" s="203"/>
      <c r="BF332" s="203"/>
      <c r="BG332" s="1173"/>
      <c r="BH332" s="1273"/>
      <c r="BI332" s="200"/>
    </row>
    <row r="333" spans="1:61" x14ac:dyDescent="0.25">
      <c r="A333" s="1241"/>
      <c r="B333" s="1242"/>
      <c r="C333" s="202"/>
      <c r="D333" s="203"/>
      <c r="E333" s="203"/>
      <c r="F333" s="203"/>
      <c r="G333" s="203"/>
      <c r="H333" s="203"/>
      <c r="I333" s="203"/>
      <c r="J333" s="1273"/>
      <c r="K333" s="203"/>
      <c r="L333" s="203"/>
      <c r="M333" s="203"/>
      <c r="N333" s="203"/>
      <c r="O333" s="203"/>
      <c r="P333" s="203"/>
      <c r="Q333" s="203"/>
      <c r="R333" s="203"/>
      <c r="S333" s="203"/>
      <c r="T333" s="203"/>
      <c r="U333" s="203"/>
      <c r="V333" s="203"/>
      <c r="W333" s="203"/>
      <c r="X333" s="203"/>
      <c r="Y333" s="203"/>
      <c r="Z333" s="1173"/>
      <c r="AA333" s="1273"/>
      <c r="AB333" s="203"/>
      <c r="AC333" s="203"/>
      <c r="AD333" s="203"/>
      <c r="AE333" s="203"/>
      <c r="AF333" s="203"/>
      <c r="AG333" s="1273"/>
      <c r="AH333" s="203"/>
      <c r="AI333" s="203"/>
      <c r="AJ333" s="203"/>
      <c r="AK333" s="203"/>
      <c r="AL333" s="203"/>
      <c r="AM333" s="203"/>
      <c r="AN333" s="1273"/>
      <c r="AO333" s="1173"/>
      <c r="AP333" s="203"/>
      <c r="AQ333" s="203"/>
      <c r="AR333" s="1273"/>
      <c r="AS333" s="203"/>
      <c r="AT333" s="203"/>
      <c r="AU333" s="1273"/>
      <c r="AV333" s="203"/>
      <c r="AW333" s="203"/>
      <c r="AX333" s="203"/>
      <c r="AY333" s="203"/>
      <c r="AZ333" s="203"/>
      <c r="BA333" s="1273"/>
      <c r="BB333" s="203"/>
      <c r="BC333" s="203"/>
      <c r="BD333" s="203"/>
      <c r="BE333" s="203"/>
      <c r="BF333" s="203"/>
      <c r="BG333" s="1173"/>
      <c r="BH333" s="1273"/>
      <c r="BI333" s="200"/>
    </row>
    <row r="334" spans="1:61" x14ac:dyDescent="0.25">
      <c r="A334" s="1241"/>
      <c r="B334" s="1242"/>
      <c r="C334" s="202"/>
      <c r="D334" s="203"/>
      <c r="E334" s="203"/>
      <c r="F334" s="203"/>
      <c r="G334" s="203"/>
      <c r="H334" s="203"/>
      <c r="I334" s="203"/>
      <c r="J334" s="1273"/>
      <c r="K334" s="203"/>
      <c r="L334" s="203"/>
      <c r="M334" s="203"/>
      <c r="N334" s="203"/>
      <c r="O334" s="203"/>
      <c r="P334" s="203"/>
      <c r="Q334" s="203"/>
      <c r="R334" s="203"/>
      <c r="S334" s="203"/>
      <c r="T334" s="203"/>
      <c r="U334" s="203"/>
      <c r="V334" s="203"/>
      <c r="W334" s="203"/>
      <c r="X334" s="203"/>
      <c r="Y334" s="203"/>
      <c r="Z334" s="1173"/>
      <c r="AA334" s="1273"/>
      <c r="AB334" s="203"/>
      <c r="AC334" s="203"/>
      <c r="AD334" s="203"/>
      <c r="AE334" s="203"/>
      <c r="AF334" s="203"/>
      <c r="AG334" s="1273"/>
      <c r="AH334" s="203"/>
      <c r="AI334" s="203"/>
      <c r="AJ334" s="203"/>
      <c r="AK334" s="203"/>
      <c r="AL334" s="203"/>
      <c r="AM334" s="203"/>
      <c r="AN334" s="1273"/>
      <c r="AO334" s="1173"/>
      <c r="AP334" s="203"/>
      <c r="AQ334" s="203"/>
      <c r="AR334" s="1273"/>
      <c r="AS334" s="203"/>
      <c r="AT334" s="203"/>
      <c r="AU334" s="1273"/>
      <c r="AV334" s="203"/>
      <c r="AW334" s="203"/>
      <c r="AX334" s="203"/>
      <c r="AY334" s="203"/>
      <c r="AZ334" s="203"/>
      <c r="BA334" s="1273"/>
      <c r="BB334" s="203"/>
      <c r="BC334" s="203"/>
      <c r="BD334" s="203"/>
      <c r="BE334" s="203"/>
      <c r="BF334" s="203"/>
      <c r="BG334" s="1173"/>
      <c r="BH334" s="1273"/>
      <c r="BI334" s="200"/>
    </row>
    <row r="335" spans="1:61" x14ac:dyDescent="0.25">
      <c r="A335" s="1241"/>
      <c r="B335" s="1242"/>
      <c r="C335" s="202"/>
      <c r="D335" s="203"/>
      <c r="E335" s="203"/>
      <c r="F335" s="203"/>
      <c r="G335" s="203"/>
      <c r="H335" s="203"/>
      <c r="I335" s="203"/>
      <c r="J335" s="1273"/>
      <c r="K335" s="203"/>
      <c r="L335" s="203"/>
      <c r="M335" s="203"/>
      <c r="N335" s="203"/>
      <c r="O335" s="203"/>
      <c r="P335" s="203"/>
      <c r="Q335" s="203"/>
      <c r="R335" s="203"/>
      <c r="S335" s="203"/>
      <c r="T335" s="203"/>
      <c r="U335" s="203"/>
      <c r="V335" s="203"/>
      <c r="W335" s="203"/>
      <c r="X335" s="203"/>
      <c r="Y335" s="203"/>
      <c r="Z335" s="1173"/>
      <c r="AA335" s="1273"/>
      <c r="AB335" s="203"/>
      <c r="AC335" s="203"/>
      <c r="AD335" s="203"/>
      <c r="AE335" s="203"/>
      <c r="AF335" s="203"/>
      <c r="AG335" s="1273"/>
      <c r="AH335" s="203"/>
      <c r="AI335" s="203"/>
      <c r="AJ335" s="203"/>
      <c r="AK335" s="203"/>
      <c r="AL335" s="203"/>
      <c r="AM335" s="203"/>
      <c r="AN335" s="1273"/>
      <c r="AO335" s="1173"/>
      <c r="AP335" s="203"/>
      <c r="AQ335" s="203"/>
      <c r="AR335" s="1273"/>
      <c r="AS335" s="203"/>
      <c r="AT335" s="203"/>
      <c r="AU335" s="1273"/>
      <c r="AV335" s="203"/>
      <c r="AW335" s="203"/>
      <c r="AX335" s="203"/>
      <c r="AY335" s="203"/>
      <c r="AZ335" s="203"/>
      <c r="BA335" s="1273"/>
      <c r="BB335" s="203"/>
      <c r="BC335" s="203"/>
      <c r="BD335" s="203"/>
      <c r="BE335" s="203"/>
      <c r="BF335" s="203"/>
      <c r="BG335" s="1173"/>
      <c r="BH335" s="1273"/>
      <c r="BI335" s="200"/>
    </row>
    <row r="336" spans="1:61" x14ac:dyDescent="0.25">
      <c r="A336" s="1241"/>
      <c r="B336" s="1242"/>
      <c r="C336" s="202"/>
      <c r="D336" s="203"/>
      <c r="E336" s="203"/>
      <c r="F336" s="203"/>
      <c r="G336" s="203"/>
      <c r="H336" s="203"/>
      <c r="I336" s="203"/>
      <c r="J336" s="1273"/>
      <c r="K336" s="203"/>
      <c r="L336" s="203"/>
      <c r="M336" s="203"/>
      <c r="N336" s="203"/>
      <c r="O336" s="203"/>
      <c r="P336" s="203"/>
      <c r="Q336" s="203"/>
      <c r="R336" s="203"/>
      <c r="S336" s="203"/>
      <c r="T336" s="203"/>
      <c r="U336" s="203"/>
      <c r="V336" s="203"/>
      <c r="W336" s="203"/>
      <c r="X336" s="203"/>
      <c r="Y336" s="203"/>
      <c r="Z336" s="1173"/>
      <c r="AA336" s="1273"/>
      <c r="AB336" s="203"/>
      <c r="AC336" s="203"/>
      <c r="AD336" s="203"/>
      <c r="AE336" s="203"/>
      <c r="AF336" s="203"/>
      <c r="AG336" s="1273"/>
      <c r="AH336" s="203"/>
      <c r="AI336" s="203"/>
      <c r="AJ336" s="203"/>
      <c r="AK336" s="203"/>
      <c r="AL336" s="203"/>
      <c r="AM336" s="203"/>
      <c r="AN336" s="1273"/>
      <c r="AO336" s="1173"/>
      <c r="AP336" s="203"/>
      <c r="AQ336" s="203"/>
      <c r="AR336" s="1273"/>
      <c r="AS336" s="203"/>
      <c r="AT336" s="203"/>
      <c r="AU336" s="1273"/>
      <c r="AV336" s="203"/>
      <c r="AW336" s="203"/>
      <c r="AX336" s="203"/>
      <c r="AY336" s="203"/>
      <c r="AZ336" s="203"/>
      <c r="BA336" s="1273"/>
      <c r="BB336" s="203"/>
      <c r="BC336" s="203"/>
      <c r="BD336" s="203"/>
      <c r="BE336" s="203"/>
      <c r="BF336" s="203"/>
      <c r="BG336" s="1173"/>
      <c r="BH336" s="1273"/>
      <c r="BI336" s="200"/>
    </row>
    <row r="337" spans="1:61" x14ac:dyDescent="0.25">
      <c r="A337" s="1241"/>
      <c r="B337" s="1242"/>
      <c r="C337" s="202"/>
      <c r="D337" s="203"/>
      <c r="E337" s="203"/>
      <c r="F337" s="203"/>
      <c r="G337" s="203"/>
      <c r="H337" s="203"/>
      <c r="I337" s="203"/>
      <c r="J337" s="1273"/>
      <c r="K337" s="203"/>
      <c r="L337" s="203"/>
      <c r="M337" s="203"/>
      <c r="N337" s="203"/>
      <c r="O337" s="203"/>
      <c r="P337" s="203"/>
      <c r="Q337" s="203"/>
      <c r="R337" s="203"/>
      <c r="S337" s="203"/>
      <c r="T337" s="203"/>
      <c r="U337" s="203"/>
      <c r="V337" s="203"/>
      <c r="W337" s="203"/>
      <c r="X337" s="203"/>
      <c r="Y337" s="203"/>
      <c r="Z337" s="1173"/>
      <c r="AA337" s="1273"/>
      <c r="AB337" s="203"/>
      <c r="AC337" s="203"/>
      <c r="AD337" s="203"/>
      <c r="AE337" s="203"/>
      <c r="AF337" s="203"/>
      <c r="AG337" s="1273"/>
      <c r="AH337" s="203"/>
      <c r="AI337" s="203"/>
      <c r="AJ337" s="203"/>
      <c r="AK337" s="203"/>
      <c r="AL337" s="203"/>
      <c r="AM337" s="203"/>
      <c r="AN337" s="1273"/>
      <c r="AO337" s="1173"/>
      <c r="AP337" s="203"/>
      <c r="AQ337" s="203"/>
      <c r="AR337" s="1273"/>
      <c r="AS337" s="203"/>
      <c r="AT337" s="203"/>
      <c r="AU337" s="1273"/>
      <c r="AV337" s="203"/>
      <c r="AW337" s="203"/>
      <c r="AX337" s="203"/>
      <c r="AY337" s="203"/>
      <c r="AZ337" s="203"/>
      <c r="BA337" s="1273"/>
      <c r="BB337" s="203"/>
      <c r="BC337" s="203"/>
      <c r="BD337" s="203"/>
      <c r="BE337" s="203"/>
      <c r="BF337" s="203"/>
      <c r="BG337" s="1173"/>
      <c r="BH337" s="1273"/>
      <c r="BI337" s="200"/>
    </row>
    <row r="338" spans="1:61" x14ac:dyDescent="0.25">
      <c r="A338" s="1241"/>
      <c r="B338" s="1242"/>
      <c r="C338" s="202"/>
      <c r="D338" s="203"/>
      <c r="E338" s="203"/>
      <c r="F338" s="203"/>
      <c r="G338" s="203"/>
      <c r="H338" s="203"/>
      <c r="I338" s="203"/>
      <c r="J338" s="1273"/>
      <c r="K338" s="203"/>
      <c r="L338" s="203"/>
      <c r="M338" s="203"/>
      <c r="N338" s="203"/>
      <c r="O338" s="203"/>
      <c r="P338" s="203"/>
      <c r="Q338" s="203"/>
      <c r="R338" s="203"/>
      <c r="S338" s="203"/>
      <c r="T338" s="203"/>
      <c r="U338" s="203"/>
      <c r="V338" s="203"/>
      <c r="W338" s="203"/>
      <c r="X338" s="203"/>
      <c r="Y338" s="203"/>
      <c r="Z338" s="1173"/>
      <c r="AA338" s="1273"/>
      <c r="AB338" s="203"/>
      <c r="AC338" s="203"/>
      <c r="AD338" s="203"/>
      <c r="AE338" s="203"/>
      <c r="AF338" s="203"/>
      <c r="AG338" s="1273"/>
      <c r="AH338" s="203"/>
      <c r="AI338" s="203"/>
      <c r="AJ338" s="203"/>
      <c r="AK338" s="203"/>
      <c r="AL338" s="203"/>
      <c r="AM338" s="203"/>
      <c r="AN338" s="1273"/>
      <c r="AO338" s="1173"/>
      <c r="AP338" s="203"/>
      <c r="AQ338" s="203"/>
      <c r="AR338" s="1273"/>
      <c r="AS338" s="203"/>
      <c r="AT338" s="203"/>
      <c r="AU338" s="1273"/>
      <c r="AV338" s="203"/>
      <c r="AW338" s="203"/>
      <c r="AX338" s="203"/>
      <c r="AY338" s="203"/>
      <c r="AZ338" s="203"/>
      <c r="BA338" s="1273"/>
      <c r="BB338" s="203"/>
      <c r="BC338" s="203"/>
      <c r="BD338" s="203"/>
      <c r="BE338" s="203"/>
      <c r="BF338" s="203"/>
      <c r="BG338" s="1173"/>
      <c r="BH338" s="1273"/>
      <c r="BI338" s="200"/>
    </row>
    <row r="339" spans="1:61" x14ac:dyDescent="0.25">
      <c r="A339" s="1241"/>
      <c r="B339" s="1242"/>
      <c r="C339" s="202"/>
      <c r="D339" s="203"/>
      <c r="E339" s="203"/>
      <c r="F339" s="203"/>
      <c r="G339" s="203"/>
      <c r="H339" s="203"/>
      <c r="I339" s="203"/>
      <c r="J339" s="1273"/>
      <c r="K339" s="203"/>
      <c r="L339" s="203"/>
      <c r="M339" s="203"/>
      <c r="N339" s="203"/>
      <c r="O339" s="203"/>
      <c r="P339" s="203"/>
      <c r="Q339" s="203"/>
      <c r="R339" s="203"/>
      <c r="S339" s="203"/>
      <c r="T339" s="203"/>
      <c r="U339" s="203"/>
      <c r="V339" s="203"/>
      <c r="W339" s="203"/>
      <c r="X339" s="203"/>
      <c r="Y339" s="203"/>
      <c r="Z339" s="1173"/>
      <c r="AA339" s="1273"/>
      <c r="AB339" s="203"/>
      <c r="AC339" s="203"/>
      <c r="AD339" s="203"/>
      <c r="AE339" s="203"/>
      <c r="AF339" s="203"/>
      <c r="AG339" s="1273"/>
      <c r="AH339" s="203"/>
      <c r="AI339" s="203"/>
      <c r="AJ339" s="203"/>
      <c r="AK339" s="203"/>
      <c r="AL339" s="203"/>
      <c r="AM339" s="203"/>
      <c r="AN339" s="1273"/>
      <c r="AO339" s="1173"/>
      <c r="AP339" s="203"/>
      <c r="AQ339" s="203"/>
      <c r="AR339" s="1273"/>
      <c r="AS339" s="203"/>
      <c r="AT339" s="203"/>
      <c r="AU339" s="1273"/>
      <c r="AV339" s="203"/>
      <c r="AW339" s="203"/>
      <c r="AX339" s="203"/>
      <c r="AY339" s="203"/>
      <c r="AZ339" s="203"/>
      <c r="BA339" s="1273"/>
      <c r="BB339" s="203"/>
      <c r="BC339" s="203"/>
      <c r="BD339" s="203"/>
      <c r="BE339" s="203"/>
      <c r="BF339" s="203"/>
      <c r="BG339" s="1173"/>
      <c r="BH339" s="1273"/>
      <c r="BI339" s="200"/>
    </row>
    <row r="340" spans="1:61" x14ac:dyDescent="0.25">
      <c r="A340" s="1241"/>
      <c r="B340" s="1242"/>
      <c r="C340" s="202"/>
      <c r="D340" s="203"/>
      <c r="E340" s="203"/>
      <c r="F340" s="203"/>
      <c r="G340" s="203"/>
      <c r="H340" s="203"/>
      <c r="I340" s="203"/>
      <c r="J340" s="1273"/>
      <c r="K340" s="203"/>
      <c r="L340" s="203"/>
      <c r="M340" s="203"/>
      <c r="N340" s="203"/>
      <c r="O340" s="203"/>
      <c r="P340" s="203"/>
      <c r="Q340" s="203"/>
      <c r="R340" s="203"/>
      <c r="S340" s="203"/>
      <c r="T340" s="203"/>
      <c r="U340" s="203"/>
      <c r="V340" s="203"/>
      <c r="W340" s="203"/>
      <c r="X340" s="203"/>
      <c r="Y340" s="203"/>
      <c r="Z340" s="1173"/>
      <c r="AA340" s="1273"/>
      <c r="AB340" s="203"/>
      <c r="AC340" s="203"/>
      <c r="AD340" s="203"/>
      <c r="AE340" s="203"/>
      <c r="AF340" s="203"/>
      <c r="AG340" s="1273"/>
      <c r="AH340" s="203"/>
      <c r="AI340" s="203"/>
      <c r="AJ340" s="203"/>
      <c r="AK340" s="203"/>
      <c r="AL340" s="203"/>
      <c r="AM340" s="203"/>
      <c r="AN340" s="1273"/>
      <c r="AO340" s="1173"/>
      <c r="AP340" s="203"/>
      <c r="AQ340" s="203"/>
      <c r="AR340" s="1273"/>
      <c r="AS340" s="203"/>
      <c r="AT340" s="203"/>
      <c r="AU340" s="1273"/>
      <c r="AV340" s="203"/>
      <c r="AW340" s="203"/>
      <c r="AX340" s="203"/>
      <c r="AY340" s="203"/>
      <c r="AZ340" s="203"/>
      <c r="BA340" s="1273"/>
      <c r="BB340" s="203"/>
      <c r="BC340" s="203"/>
      <c r="BD340" s="203"/>
      <c r="BE340" s="203"/>
      <c r="BF340" s="203"/>
      <c r="BG340" s="1173"/>
      <c r="BH340" s="1273"/>
      <c r="BI340" s="200"/>
    </row>
    <row r="341" spans="1:61" x14ac:dyDescent="0.25">
      <c r="A341" s="1241"/>
      <c r="B341" s="1242"/>
      <c r="C341" s="202"/>
      <c r="D341" s="203"/>
      <c r="E341" s="203"/>
      <c r="F341" s="203"/>
      <c r="G341" s="203"/>
      <c r="H341" s="203"/>
      <c r="I341" s="203"/>
      <c r="J341" s="1273"/>
      <c r="K341" s="203"/>
      <c r="L341" s="203"/>
      <c r="M341" s="203"/>
      <c r="N341" s="203"/>
      <c r="O341" s="203"/>
      <c r="P341" s="203"/>
      <c r="Q341" s="203"/>
      <c r="R341" s="203"/>
      <c r="S341" s="203"/>
      <c r="T341" s="203"/>
      <c r="U341" s="203"/>
      <c r="V341" s="203"/>
      <c r="W341" s="203"/>
      <c r="X341" s="203"/>
      <c r="Y341" s="203"/>
      <c r="Z341" s="1173"/>
      <c r="AA341" s="1273"/>
      <c r="AB341" s="203"/>
      <c r="AC341" s="203"/>
      <c r="AD341" s="203"/>
      <c r="AE341" s="203"/>
      <c r="AF341" s="203"/>
      <c r="AG341" s="1273"/>
      <c r="AH341" s="203"/>
      <c r="AI341" s="203"/>
      <c r="AJ341" s="203"/>
      <c r="AK341" s="203"/>
      <c r="AL341" s="203"/>
      <c r="AM341" s="203"/>
      <c r="AN341" s="1273"/>
      <c r="AO341" s="1173"/>
      <c r="AP341" s="203"/>
      <c r="AQ341" s="203"/>
      <c r="AR341" s="1273"/>
      <c r="AS341" s="203"/>
      <c r="AT341" s="203"/>
      <c r="AU341" s="1273"/>
      <c r="AV341" s="203"/>
      <c r="AW341" s="203"/>
      <c r="AX341" s="203"/>
      <c r="AY341" s="203"/>
      <c r="AZ341" s="203"/>
      <c r="BA341" s="1273"/>
      <c r="BB341" s="203"/>
      <c r="BC341" s="203"/>
      <c r="BD341" s="203"/>
      <c r="BE341" s="203"/>
      <c r="BF341" s="203"/>
      <c r="BG341" s="1173"/>
      <c r="BH341" s="1273"/>
      <c r="BI341" s="200"/>
    </row>
    <row r="342" spans="1:61" x14ac:dyDescent="0.25">
      <c r="A342" s="1241"/>
      <c r="B342" s="1242"/>
      <c r="C342" s="202"/>
      <c r="D342" s="203"/>
      <c r="E342" s="203"/>
      <c r="F342" s="203"/>
      <c r="G342" s="203"/>
      <c r="H342" s="203"/>
      <c r="I342" s="203"/>
      <c r="J342" s="1273"/>
      <c r="K342" s="203"/>
      <c r="L342" s="203"/>
      <c r="M342" s="203"/>
      <c r="N342" s="203"/>
      <c r="O342" s="203"/>
      <c r="P342" s="203"/>
      <c r="Q342" s="203"/>
      <c r="R342" s="203"/>
      <c r="S342" s="203"/>
      <c r="T342" s="203"/>
      <c r="U342" s="203"/>
      <c r="V342" s="203"/>
      <c r="W342" s="203"/>
      <c r="X342" s="203"/>
      <c r="Y342" s="203"/>
      <c r="Z342" s="1173"/>
      <c r="AA342" s="1273"/>
      <c r="AB342" s="203"/>
      <c r="AC342" s="203"/>
      <c r="AD342" s="203"/>
      <c r="AE342" s="203"/>
      <c r="AF342" s="203"/>
      <c r="AG342" s="1273"/>
      <c r="AH342" s="203"/>
      <c r="AI342" s="203"/>
      <c r="AJ342" s="203"/>
      <c r="AK342" s="203"/>
      <c r="AL342" s="203"/>
      <c r="AM342" s="203"/>
      <c r="AN342" s="1273"/>
      <c r="AO342" s="1173"/>
      <c r="AP342" s="203"/>
      <c r="AQ342" s="203"/>
      <c r="AR342" s="1273"/>
      <c r="AS342" s="203"/>
      <c r="AT342" s="203"/>
      <c r="AU342" s="1273"/>
      <c r="AV342" s="203"/>
      <c r="AW342" s="203"/>
      <c r="AX342" s="203"/>
      <c r="AY342" s="203"/>
      <c r="AZ342" s="203"/>
      <c r="BA342" s="1273"/>
      <c r="BB342" s="203"/>
      <c r="BC342" s="203"/>
      <c r="BD342" s="203"/>
      <c r="BE342" s="203"/>
      <c r="BF342" s="203"/>
      <c r="BG342" s="1173"/>
      <c r="BH342" s="1273"/>
      <c r="BI342" s="200"/>
    </row>
    <row r="343" spans="1:61" x14ac:dyDescent="0.25">
      <c r="A343" s="1241"/>
      <c r="B343" s="1242"/>
      <c r="C343" s="202"/>
      <c r="D343" s="203"/>
      <c r="E343" s="203"/>
      <c r="F343" s="203"/>
      <c r="G343" s="203"/>
      <c r="H343" s="203"/>
      <c r="I343" s="203"/>
      <c r="J343" s="1273"/>
      <c r="K343" s="203"/>
      <c r="L343" s="203"/>
      <c r="M343" s="203"/>
      <c r="N343" s="203"/>
      <c r="O343" s="203"/>
      <c r="P343" s="203"/>
      <c r="Q343" s="203"/>
      <c r="R343" s="203"/>
      <c r="S343" s="203"/>
      <c r="T343" s="203"/>
      <c r="U343" s="203"/>
      <c r="V343" s="203"/>
      <c r="W343" s="203"/>
      <c r="X343" s="203"/>
      <c r="Y343" s="203"/>
      <c r="Z343" s="1173"/>
      <c r="AA343" s="1273"/>
      <c r="AB343" s="203"/>
      <c r="AC343" s="203"/>
      <c r="AD343" s="203"/>
      <c r="AE343" s="203"/>
      <c r="AF343" s="203"/>
      <c r="AG343" s="1273"/>
      <c r="AH343" s="203"/>
      <c r="AI343" s="203"/>
      <c r="AJ343" s="203"/>
      <c r="AK343" s="203"/>
      <c r="AL343" s="203"/>
      <c r="AM343" s="203"/>
      <c r="AN343" s="1273"/>
      <c r="AO343" s="1173"/>
      <c r="AP343" s="203"/>
      <c r="AQ343" s="203"/>
      <c r="AR343" s="1273"/>
      <c r="AS343" s="203"/>
      <c r="AT343" s="203"/>
      <c r="AU343" s="1273"/>
      <c r="AV343" s="203"/>
      <c r="AW343" s="203"/>
      <c r="AX343" s="203"/>
      <c r="AY343" s="203"/>
      <c r="AZ343" s="203"/>
      <c r="BA343" s="1273"/>
      <c r="BB343" s="203"/>
      <c r="BC343" s="203"/>
      <c r="BD343" s="203"/>
      <c r="BE343" s="203"/>
      <c r="BF343" s="203"/>
      <c r="BG343" s="1173"/>
      <c r="BH343" s="1273"/>
      <c r="BI343" s="200"/>
    </row>
    <row r="344" spans="1:61" x14ac:dyDescent="0.25">
      <c r="A344" s="1241"/>
      <c r="B344" s="1242"/>
      <c r="C344" s="202"/>
      <c r="D344" s="203"/>
      <c r="E344" s="203"/>
      <c r="F344" s="203"/>
      <c r="G344" s="203"/>
      <c r="H344" s="203"/>
      <c r="I344" s="203"/>
      <c r="J344" s="1273"/>
      <c r="K344" s="203"/>
      <c r="L344" s="203"/>
      <c r="M344" s="203"/>
      <c r="N344" s="203"/>
      <c r="O344" s="203"/>
      <c r="P344" s="203"/>
      <c r="Q344" s="203"/>
      <c r="R344" s="203"/>
      <c r="S344" s="203"/>
      <c r="T344" s="203"/>
      <c r="U344" s="203"/>
      <c r="V344" s="203"/>
      <c r="W344" s="203"/>
      <c r="X344" s="203"/>
      <c r="Y344" s="203"/>
      <c r="Z344" s="1173"/>
      <c r="AA344" s="1273"/>
      <c r="AB344" s="203"/>
      <c r="AC344" s="203"/>
      <c r="AD344" s="203"/>
      <c r="AE344" s="203"/>
      <c r="AF344" s="203"/>
      <c r="AG344" s="1273"/>
      <c r="AH344" s="203"/>
      <c r="AI344" s="203"/>
      <c r="AJ344" s="203"/>
      <c r="AK344" s="203"/>
      <c r="AL344" s="203"/>
      <c r="AM344" s="203"/>
      <c r="AN344" s="1273"/>
      <c r="AO344" s="1173"/>
      <c r="AP344" s="203"/>
      <c r="AQ344" s="203"/>
      <c r="AR344" s="1273"/>
      <c r="AS344" s="203"/>
      <c r="AT344" s="203"/>
      <c r="AU344" s="1273"/>
      <c r="AV344" s="203"/>
      <c r="AW344" s="203"/>
      <c r="AX344" s="203"/>
      <c r="AY344" s="203"/>
      <c r="AZ344" s="203"/>
      <c r="BA344" s="1273"/>
      <c r="BB344" s="203"/>
      <c r="BC344" s="203"/>
      <c r="BD344" s="203"/>
      <c r="BE344" s="203"/>
      <c r="BF344" s="203"/>
      <c r="BG344" s="1173"/>
      <c r="BH344" s="1273"/>
      <c r="BI344" s="200"/>
    </row>
    <row r="345" spans="1:61" x14ac:dyDescent="0.25">
      <c r="A345" s="1241"/>
      <c r="B345" s="1242"/>
      <c r="C345" s="202"/>
      <c r="D345" s="203"/>
      <c r="E345" s="203"/>
      <c r="F345" s="203"/>
      <c r="G345" s="203"/>
      <c r="H345" s="203"/>
      <c r="I345" s="203"/>
      <c r="J345" s="1273"/>
      <c r="K345" s="203"/>
      <c r="L345" s="203"/>
      <c r="M345" s="203"/>
      <c r="N345" s="203"/>
      <c r="O345" s="203"/>
      <c r="P345" s="203"/>
      <c r="Q345" s="203"/>
      <c r="R345" s="203"/>
      <c r="S345" s="203"/>
      <c r="T345" s="203"/>
      <c r="U345" s="203"/>
      <c r="V345" s="203"/>
      <c r="W345" s="203"/>
      <c r="X345" s="203"/>
      <c r="Y345" s="203"/>
      <c r="Z345" s="1173"/>
      <c r="AA345" s="1273"/>
      <c r="AB345" s="203"/>
      <c r="AC345" s="203"/>
      <c r="AD345" s="203"/>
      <c r="AE345" s="203"/>
      <c r="AF345" s="203"/>
      <c r="AG345" s="1273"/>
      <c r="AH345" s="203"/>
      <c r="AI345" s="203"/>
      <c r="AJ345" s="203"/>
      <c r="AK345" s="203"/>
      <c r="AL345" s="203"/>
      <c r="AM345" s="203"/>
      <c r="AN345" s="1273"/>
      <c r="AO345" s="1173"/>
      <c r="AP345" s="203"/>
      <c r="AQ345" s="203"/>
      <c r="AR345" s="1273"/>
      <c r="AS345" s="203"/>
      <c r="AT345" s="203"/>
      <c r="AU345" s="1273"/>
      <c r="AV345" s="203"/>
      <c r="AW345" s="203"/>
      <c r="AX345" s="203"/>
      <c r="AY345" s="203"/>
      <c r="AZ345" s="203"/>
      <c r="BA345" s="1273"/>
      <c r="BB345" s="203"/>
      <c r="BC345" s="203"/>
      <c r="BD345" s="203"/>
      <c r="BE345" s="203"/>
      <c r="BF345" s="203"/>
      <c r="BG345" s="1173"/>
      <c r="BH345" s="1273"/>
      <c r="BI345" s="200"/>
    </row>
    <row r="346" spans="1:61" x14ac:dyDescent="0.25">
      <c r="A346" s="1241"/>
      <c r="B346" s="1242"/>
      <c r="C346" s="202"/>
      <c r="D346" s="203"/>
      <c r="E346" s="203"/>
      <c r="F346" s="203"/>
      <c r="G346" s="203"/>
      <c r="H346" s="203"/>
      <c r="I346" s="203"/>
      <c r="J346" s="1273"/>
      <c r="K346" s="203"/>
      <c r="L346" s="203"/>
      <c r="M346" s="203"/>
      <c r="N346" s="203"/>
      <c r="O346" s="203"/>
      <c r="P346" s="203"/>
      <c r="Q346" s="203"/>
      <c r="R346" s="203"/>
      <c r="S346" s="203"/>
      <c r="T346" s="203"/>
      <c r="U346" s="203"/>
      <c r="V346" s="203"/>
      <c r="W346" s="203"/>
      <c r="X346" s="203"/>
      <c r="Y346" s="203"/>
      <c r="Z346" s="1173"/>
      <c r="AA346" s="1273"/>
      <c r="AB346" s="203"/>
      <c r="AC346" s="203"/>
      <c r="AD346" s="203"/>
      <c r="AE346" s="203"/>
      <c r="AF346" s="203"/>
      <c r="AG346" s="1273"/>
      <c r="AH346" s="203"/>
      <c r="AI346" s="203"/>
      <c r="AJ346" s="203"/>
      <c r="AK346" s="203"/>
      <c r="AL346" s="203"/>
      <c r="AM346" s="203"/>
      <c r="AN346" s="1273"/>
      <c r="AO346" s="1173"/>
      <c r="AP346" s="203"/>
      <c r="AQ346" s="203"/>
      <c r="AR346" s="1273"/>
      <c r="AS346" s="203"/>
      <c r="AT346" s="203"/>
      <c r="AU346" s="1273"/>
      <c r="AV346" s="203"/>
      <c r="AW346" s="203"/>
      <c r="AX346" s="203"/>
      <c r="AY346" s="203"/>
      <c r="AZ346" s="203"/>
      <c r="BA346" s="1273"/>
      <c r="BB346" s="203"/>
      <c r="BC346" s="203"/>
      <c r="BD346" s="203"/>
      <c r="BE346" s="203"/>
      <c r="BF346" s="203"/>
      <c r="BG346" s="1173"/>
      <c r="BH346" s="1273"/>
      <c r="BI346" s="200"/>
    </row>
    <row r="347" spans="1:61" x14ac:dyDescent="0.25">
      <c r="A347" s="1241"/>
      <c r="B347" s="1242"/>
      <c r="C347" s="202"/>
      <c r="D347" s="203"/>
      <c r="E347" s="203"/>
      <c r="F347" s="203"/>
      <c r="G347" s="203"/>
      <c r="H347" s="203"/>
      <c r="I347" s="203"/>
      <c r="J347" s="1273"/>
      <c r="K347" s="203"/>
      <c r="L347" s="203"/>
      <c r="M347" s="203"/>
      <c r="N347" s="203"/>
      <c r="O347" s="203"/>
      <c r="P347" s="203"/>
      <c r="Q347" s="203"/>
      <c r="R347" s="203"/>
      <c r="S347" s="203"/>
      <c r="T347" s="203"/>
      <c r="U347" s="203"/>
      <c r="V347" s="203"/>
      <c r="W347" s="203"/>
      <c r="X347" s="203"/>
      <c r="Y347" s="203"/>
      <c r="Z347" s="1173"/>
      <c r="AA347" s="1273"/>
      <c r="AB347" s="203"/>
      <c r="AC347" s="203"/>
      <c r="AD347" s="203"/>
      <c r="AE347" s="203"/>
      <c r="AF347" s="203"/>
      <c r="AG347" s="1273"/>
      <c r="AH347" s="203"/>
      <c r="AI347" s="203"/>
      <c r="AJ347" s="203"/>
      <c r="AK347" s="203"/>
      <c r="AL347" s="203"/>
      <c r="AM347" s="203"/>
      <c r="AN347" s="1273"/>
      <c r="AO347" s="1173"/>
      <c r="AP347" s="203"/>
      <c r="AQ347" s="203"/>
      <c r="AR347" s="1273"/>
      <c r="AS347" s="203"/>
      <c r="AT347" s="203"/>
      <c r="AU347" s="1273"/>
      <c r="AV347" s="203"/>
      <c r="AW347" s="203"/>
      <c r="AX347" s="203"/>
      <c r="AY347" s="203"/>
      <c r="AZ347" s="203"/>
      <c r="BA347" s="1273"/>
      <c r="BB347" s="203"/>
      <c r="BC347" s="203"/>
      <c r="BD347" s="203"/>
      <c r="BE347" s="203"/>
      <c r="BF347" s="203"/>
      <c r="BG347" s="1173"/>
      <c r="BH347" s="1273"/>
      <c r="BI347" s="200"/>
    </row>
    <row r="348" spans="1:61" x14ac:dyDescent="0.25">
      <c r="A348" s="1241"/>
      <c r="B348" s="1242"/>
      <c r="C348" s="202"/>
      <c r="D348" s="203"/>
      <c r="E348" s="203"/>
      <c r="F348" s="203"/>
      <c r="G348" s="203"/>
      <c r="H348" s="203"/>
      <c r="I348" s="203"/>
      <c r="J348" s="1273"/>
      <c r="K348" s="203"/>
      <c r="L348" s="203"/>
      <c r="M348" s="203"/>
      <c r="N348" s="203"/>
      <c r="O348" s="203"/>
      <c r="P348" s="203"/>
      <c r="Q348" s="203"/>
      <c r="R348" s="203"/>
      <c r="S348" s="203"/>
      <c r="T348" s="203"/>
      <c r="U348" s="203"/>
      <c r="V348" s="203"/>
      <c r="W348" s="203"/>
      <c r="X348" s="203"/>
      <c r="Y348" s="203"/>
      <c r="Z348" s="1173"/>
      <c r="AA348" s="1273"/>
      <c r="AB348" s="203"/>
      <c r="AC348" s="203"/>
      <c r="AD348" s="203"/>
      <c r="AE348" s="203"/>
      <c r="AF348" s="203"/>
      <c r="AG348" s="1273"/>
      <c r="AH348" s="203"/>
      <c r="AI348" s="203"/>
      <c r="AJ348" s="203"/>
      <c r="AK348" s="203"/>
      <c r="AL348" s="203"/>
      <c r="AM348" s="203"/>
      <c r="AN348" s="1273"/>
      <c r="AO348" s="1173"/>
      <c r="AP348" s="203"/>
      <c r="AQ348" s="203"/>
      <c r="AR348" s="1273"/>
      <c r="AS348" s="203"/>
      <c r="AT348" s="203"/>
      <c r="AU348" s="1273"/>
      <c r="AV348" s="203"/>
      <c r="AW348" s="203"/>
      <c r="AX348" s="203"/>
      <c r="AY348" s="203"/>
      <c r="AZ348" s="203"/>
      <c r="BA348" s="1273"/>
      <c r="BB348" s="203"/>
      <c r="BC348" s="203"/>
      <c r="BD348" s="203"/>
      <c r="BE348" s="203"/>
      <c r="BF348" s="203"/>
      <c r="BG348" s="1173"/>
      <c r="BH348" s="1273"/>
      <c r="BI348" s="200"/>
    </row>
    <row r="349" spans="1:61" x14ac:dyDescent="0.25">
      <c r="A349" s="1241"/>
      <c r="B349" s="1242"/>
      <c r="C349" s="202"/>
      <c r="D349" s="203"/>
      <c r="E349" s="203"/>
      <c r="F349" s="203"/>
      <c r="G349" s="203"/>
      <c r="H349" s="203"/>
      <c r="I349" s="203"/>
      <c r="J349" s="1273"/>
      <c r="K349" s="203"/>
      <c r="L349" s="203"/>
      <c r="M349" s="203"/>
      <c r="N349" s="203"/>
      <c r="O349" s="203"/>
      <c r="P349" s="203"/>
      <c r="Q349" s="203"/>
      <c r="R349" s="203"/>
      <c r="S349" s="203"/>
      <c r="T349" s="203"/>
      <c r="U349" s="203"/>
      <c r="V349" s="203"/>
      <c r="W349" s="203"/>
      <c r="X349" s="203"/>
      <c r="Y349" s="203"/>
      <c r="Z349" s="1173"/>
      <c r="AA349" s="1273"/>
      <c r="AB349" s="203"/>
      <c r="AC349" s="203"/>
      <c r="AD349" s="203"/>
      <c r="AE349" s="203"/>
      <c r="AF349" s="203"/>
      <c r="AG349" s="1273"/>
      <c r="AH349" s="203"/>
      <c r="AI349" s="203"/>
      <c r="AJ349" s="203"/>
      <c r="AK349" s="203"/>
      <c r="AL349" s="203"/>
      <c r="AM349" s="203"/>
      <c r="AN349" s="1273"/>
      <c r="AO349" s="1173"/>
      <c r="AP349" s="203"/>
      <c r="AQ349" s="203"/>
      <c r="AR349" s="1273"/>
      <c r="AS349" s="203"/>
      <c r="AT349" s="203"/>
      <c r="AU349" s="1273"/>
      <c r="AV349" s="203"/>
      <c r="AW349" s="203"/>
      <c r="AX349" s="203"/>
      <c r="AY349" s="203"/>
      <c r="AZ349" s="203"/>
      <c r="BA349" s="1273"/>
      <c r="BB349" s="203"/>
      <c r="BC349" s="203"/>
      <c r="BD349" s="203"/>
      <c r="BE349" s="203"/>
      <c r="BF349" s="203"/>
      <c r="BG349" s="1173"/>
      <c r="BH349" s="1273"/>
      <c r="BI349" s="200"/>
    </row>
    <row r="350" spans="1:61" x14ac:dyDescent="0.25">
      <c r="A350" s="1241"/>
      <c r="B350" s="1242"/>
      <c r="C350" s="202"/>
      <c r="D350" s="203"/>
      <c r="E350" s="203"/>
      <c r="F350" s="203"/>
      <c r="G350" s="203"/>
      <c r="H350" s="203"/>
      <c r="I350" s="203"/>
      <c r="J350" s="1273"/>
      <c r="K350" s="203"/>
      <c r="L350" s="203"/>
      <c r="M350" s="203"/>
      <c r="N350" s="203"/>
      <c r="O350" s="203"/>
      <c r="P350" s="203"/>
      <c r="Q350" s="203"/>
      <c r="R350" s="203"/>
      <c r="S350" s="203"/>
      <c r="T350" s="203"/>
      <c r="U350" s="203"/>
      <c r="V350" s="203"/>
      <c r="W350" s="203"/>
      <c r="X350" s="203"/>
      <c r="Y350" s="203"/>
      <c r="Z350" s="1173"/>
      <c r="AA350" s="1273"/>
      <c r="AB350" s="203"/>
      <c r="AC350" s="203"/>
      <c r="AD350" s="203"/>
      <c r="AE350" s="203"/>
      <c r="AF350" s="203"/>
      <c r="AG350" s="1273"/>
      <c r="AH350" s="203"/>
      <c r="AI350" s="203"/>
      <c r="AJ350" s="203"/>
      <c r="AK350" s="203"/>
      <c r="AL350" s="203"/>
      <c r="AM350" s="203"/>
      <c r="AN350" s="1273"/>
      <c r="AO350" s="1173"/>
      <c r="AP350" s="203"/>
      <c r="AQ350" s="203"/>
      <c r="AR350" s="1273"/>
      <c r="AS350" s="203"/>
      <c r="AT350" s="203"/>
      <c r="AU350" s="1273"/>
      <c r="AV350" s="203"/>
      <c r="AW350" s="203"/>
      <c r="AX350" s="203"/>
      <c r="AY350" s="203"/>
      <c r="AZ350" s="203"/>
      <c r="BA350" s="1273"/>
      <c r="BB350" s="203"/>
      <c r="BC350" s="203"/>
      <c r="BD350" s="203"/>
      <c r="BE350" s="203"/>
      <c r="BF350" s="203"/>
      <c r="BG350" s="1173"/>
      <c r="BH350" s="1273"/>
      <c r="BI350" s="200"/>
    </row>
    <row r="351" spans="1:61" x14ac:dyDescent="0.25">
      <c r="A351" s="1241"/>
      <c r="B351" s="1242"/>
      <c r="C351" s="202"/>
      <c r="D351" s="203"/>
      <c r="E351" s="203"/>
      <c r="F351" s="203"/>
      <c r="G351" s="203"/>
      <c r="H351" s="203"/>
      <c r="I351" s="203"/>
      <c r="J351" s="1273"/>
      <c r="K351" s="203"/>
      <c r="L351" s="203"/>
      <c r="M351" s="203"/>
      <c r="N351" s="203"/>
      <c r="O351" s="203"/>
      <c r="P351" s="203"/>
      <c r="Q351" s="203"/>
      <c r="R351" s="203"/>
      <c r="S351" s="203"/>
      <c r="T351" s="203"/>
      <c r="U351" s="203"/>
      <c r="V351" s="203"/>
      <c r="W351" s="203"/>
      <c r="X351" s="203"/>
      <c r="Y351" s="203"/>
      <c r="Z351" s="1173"/>
      <c r="AA351" s="1273"/>
      <c r="AB351" s="203"/>
      <c r="AC351" s="203"/>
      <c r="AD351" s="203"/>
      <c r="AE351" s="203"/>
      <c r="AF351" s="203"/>
      <c r="AG351" s="1273"/>
      <c r="AH351" s="203"/>
      <c r="AI351" s="203"/>
      <c r="AJ351" s="203"/>
      <c r="AK351" s="203"/>
      <c r="AL351" s="203"/>
      <c r="AM351" s="203"/>
      <c r="AN351" s="1273"/>
      <c r="AO351" s="1173"/>
      <c r="AP351" s="203"/>
      <c r="AQ351" s="203"/>
      <c r="AR351" s="1273"/>
      <c r="AS351" s="203"/>
      <c r="AT351" s="203"/>
      <c r="AU351" s="1273"/>
      <c r="AV351" s="203"/>
      <c r="AW351" s="203"/>
      <c r="AX351" s="203"/>
      <c r="AY351" s="203"/>
      <c r="AZ351" s="203"/>
      <c r="BA351" s="1273"/>
      <c r="BB351" s="203"/>
      <c r="BC351" s="203"/>
      <c r="BD351" s="203"/>
      <c r="BE351" s="203"/>
      <c r="BF351" s="203"/>
      <c r="BG351" s="1173"/>
      <c r="BH351" s="1273"/>
      <c r="BI351" s="200"/>
    </row>
    <row r="352" spans="1:61" x14ac:dyDescent="0.25">
      <c r="A352" s="1241"/>
      <c r="B352" s="1242"/>
      <c r="C352" s="202"/>
      <c r="D352" s="203"/>
      <c r="E352" s="203"/>
      <c r="F352" s="203"/>
      <c r="G352" s="203"/>
      <c r="H352" s="203"/>
      <c r="I352" s="203"/>
      <c r="J352" s="1273"/>
      <c r="K352" s="203"/>
      <c r="L352" s="203"/>
      <c r="M352" s="203"/>
      <c r="N352" s="203"/>
      <c r="O352" s="203"/>
      <c r="P352" s="203"/>
      <c r="Q352" s="203"/>
      <c r="R352" s="203"/>
      <c r="S352" s="203"/>
      <c r="T352" s="203"/>
      <c r="U352" s="203"/>
      <c r="V352" s="203"/>
      <c r="W352" s="203"/>
      <c r="X352" s="203"/>
      <c r="Y352" s="203"/>
      <c r="Z352" s="1173"/>
      <c r="AA352" s="1273"/>
      <c r="AB352" s="203"/>
      <c r="AC352" s="203"/>
      <c r="AD352" s="203"/>
      <c r="AE352" s="203"/>
      <c r="AF352" s="203"/>
      <c r="AG352" s="1273"/>
      <c r="AH352" s="203"/>
      <c r="AI352" s="203"/>
      <c r="AJ352" s="203"/>
      <c r="AK352" s="203"/>
      <c r="AL352" s="203"/>
      <c r="AM352" s="203"/>
      <c r="AN352" s="1273"/>
      <c r="AO352" s="1173"/>
      <c r="AP352" s="203"/>
      <c r="AQ352" s="203"/>
      <c r="AR352" s="1273"/>
      <c r="AS352" s="203"/>
      <c r="AT352" s="203"/>
      <c r="AU352" s="1273"/>
      <c r="AV352" s="203"/>
      <c r="AW352" s="203"/>
      <c r="AX352" s="203"/>
      <c r="AY352" s="203"/>
      <c r="AZ352" s="203"/>
      <c r="BA352" s="1273"/>
      <c r="BB352" s="203"/>
      <c r="BC352" s="203"/>
      <c r="BD352" s="203"/>
      <c r="BE352" s="203"/>
      <c r="BF352" s="203"/>
      <c r="BG352" s="1173"/>
      <c r="BH352" s="1273"/>
      <c r="BI352" s="200"/>
    </row>
    <row r="353" spans="1:61" x14ac:dyDescent="0.25">
      <c r="A353" s="1241"/>
      <c r="B353" s="1242"/>
      <c r="C353" s="202"/>
      <c r="D353" s="203"/>
      <c r="E353" s="203"/>
      <c r="F353" s="203"/>
      <c r="G353" s="203"/>
      <c r="H353" s="203"/>
      <c r="I353" s="203"/>
      <c r="J353" s="1273"/>
      <c r="K353" s="203"/>
      <c r="L353" s="203"/>
      <c r="M353" s="203"/>
      <c r="N353" s="203"/>
      <c r="O353" s="203"/>
      <c r="P353" s="203"/>
      <c r="Q353" s="203"/>
      <c r="R353" s="203"/>
      <c r="S353" s="203"/>
      <c r="T353" s="203"/>
      <c r="U353" s="203"/>
      <c r="V353" s="203"/>
      <c r="W353" s="203"/>
      <c r="X353" s="203"/>
      <c r="Y353" s="203"/>
      <c r="Z353" s="1173"/>
      <c r="AA353" s="1273"/>
      <c r="AB353" s="203"/>
      <c r="AC353" s="203"/>
      <c r="AD353" s="203"/>
      <c r="AE353" s="203"/>
      <c r="AF353" s="203"/>
      <c r="AG353" s="1273"/>
      <c r="AH353" s="203"/>
      <c r="AI353" s="203"/>
      <c r="AJ353" s="203"/>
      <c r="AK353" s="203"/>
      <c r="AL353" s="203"/>
      <c r="AM353" s="203"/>
      <c r="AN353" s="1273"/>
      <c r="AO353" s="1173"/>
      <c r="AP353" s="203"/>
      <c r="AQ353" s="203"/>
      <c r="AR353" s="1273"/>
      <c r="AS353" s="203"/>
      <c r="AT353" s="203"/>
      <c r="AU353" s="1273"/>
      <c r="AV353" s="203"/>
      <c r="AW353" s="203"/>
      <c r="AX353" s="203"/>
      <c r="AY353" s="203"/>
      <c r="AZ353" s="203"/>
      <c r="BA353" s="1273"/>
      <c r="BB353" s="203"/>
      <c r="BC353" s="203"/>
      <c r="BD353" s="203"/>
      <c r="BE353" s="203"/>
      <c r="BF353" s="203"/>
      <c r="BG353" s="1173"/>
      <c r="BH353" s="1273"/>
      <c r="BI353" s="200"/>
    </row>
    <row r="354" spans="1:61" x14ac:dyDescent="0.25">
      <c r="A354" s="1241"/>
      <c r="B354" s="1242"/>
      <c r="C354" s="202"/>
      <c r="D354" s="203"/>
      <c r="E354" s="203"/>
      <c r="F354" s="203"/>
      <c r="G354" s="203"/>
      <c r="H354" s="203"/>
      <c r="I354" s="203"/>
      <c r="J354" s="1273"/>
      <c r="K354" s="203"/>
      <c r="L354" s="203"/>
      <c r="M354" s="203"/>
      <c r="N354" s="203"/>
      <c r="O354" s="203"/>
      <c r="P354" s="203"/>
      <c r="Q354" s="203"/>
      <c r="R354" s="203"/>
      <c r="S354" s="203"/>
      <c r="T354" s="203"/>
      <c r="U354" s="203"/>
      <c r="V354" s="203"/>
      <c r="W354" s="203"/>
      <c r="X354" s="203"/>
      <c r="Y354" s="203"/>
      <c r="Z354" s="1173"/>
      <c r="AA354" s="1273"/>
      <c r="AB354" s="203"/>
      <c r="AC354" s="203"/>
      <c r="AD354" s="203"/>
      <c r="AE354" s="203"/>
      <c r="AF354" s="203"/>
      <c r="AG354" s="1273"/>
      <c r="AH354" s="203"/>
      <c r="AI354" s="203"/>
      <c r="AJ354" s="203"/>
      <c r="AK354" s="203"/>
      <c r="AL354" s="203"/>
      <c r="AM354" s="203"/>
      <c r="AN354" s="1273"/>
      <c r="AO354" s="1173"/>
      <c r="AP354" s="203"/>
      <c r="AQ354" s="203"/>
      <c r="AR354" s="1273"/>
      <c r="AS354" s="203"/>
      <c r="AT354" s="203"/>
      <c r="AU354" s="1273"/>
      <c r="AV354" s="203"/>
      <c r="AW354" s="203"/>
      <c r="AX354" s="203"/>
      <c r="AY354" s="203"/>
      <c r="AZ354" s="203"/>
      <c r="BA354" s="1273"/>
      <c r="BB354" s="203"/>
      <c r="BC354" s="203"/>
      <c r="BD354" s="203"/>
      <c r="BE354" s="203"/>
      <c r="BF354" s="203"/>
      <c r="BG354" s="1173"/>
      <c r="BH354" s="1273"/>
      <c r="BI354" s="200"/>
    </row>
    <row r="355" spans="1:61" x14ac:dyDescent="0.25">
      <c r="A355" s="1241"/>
      <c r="B355" s="1242"/>
      <c r="C355" s="202"/>
      <c r="D355" s="203"/>
      <c r="E355" s="203"/>
      <c r="F355" s="203"/>
      <c r="G355" s="203"/>
      <c r="H355" s="203"/>
      <c r="I355" s="203"/>
      <c r="J355" s="1273"/>
      <c r="K355" s="203"/>
      <c r="L355" s="203"/>
      <c r="M355" s="203"/>
      <c r="N355" s="203"/>
      <c r="O355" s="203"/>
      <c r="P355" s="203"/>
      <c r="Q355" s="203"/>
      <c r="R355" s="203"/>
      <c r="S355" s="203"/>
      <c r="T355" s="203"/>
      <c r="U355" s="203"/>
      <c r="V355" s="203"/>
      <c r="W355" s="203"/>
      <c r="X355" s="203"/>
      <c r="Y355" s="203"/>
      <c r="Z355" s="1173"/>
      <c r="AA355" s="1273"/>
      <c r="AB355" s="203"/>
      <c r="AC355" s="203"/>
      <c r="AD355" s="203"/>
      <c r="AE355" s="203"/>
      <c r="AF355" s="203"/>
      <c r="AG355" s="1273"/>
      <c r="AH355" s="203"/>
      <c r="AI355" s="203"/>
      <c r="AJ355" s="203"/>
      <c r="AK355" s="203"/>
      <c r="AL355" s="203"/>
      <c r="AM355" s="203"/>
      <c r="AN355" s="1273"/>
      <c r="AO355" s="1173"/>
      <c r="AP355" s="203"/>
      <c r="AQ355" s="203"/>
      <c r="AR355" s="1273"/>
      <c r="AS355" s="203"/>
      <c r="AT355" s="203"/>
      <c r="AU355" s="1273"/>
      <c r="AV355" s="203"/>
      <c r="AW355" s="203"/>
      <c r="AX355" s="203"/>
      <c r="AY355" s="203"/>
      <c r="AZ355" s="203"/>
      <c r="BA355" s="1273"/>
      <c r="BB355" s="203"/>
      <c r="BC355" s="203"/>
      <c r="BD355" s="203"/>
      <c r="BE355" s="203"/>
      <c r="BF355" s="203"/>
      <c r="BG355" s="1173"/>
      <c r="BH355" s="1273"/>
      <c r="BI355" s="200"/>
    </row>
    <row r="356" spans="1:61" x14ac:dyDescent="0.25">
      <c r="A356" s="1241"/>
      <c r="B356" s="1242"/>
      <c r="C356" s="202"/>
      <c r="D356" s="203"/>
      <c r="E356" s="203"/>
      <c r="F356" s="203"/>
      <c r="G356" s="203"/>
      <c r="H356" s="203"/>
      <c r="I356" s="203"/>
      <c r="J356" s="1273"/>
      <c r="K356" s="203"/>
      <c r="L356" s="203"/>
      <c r="M356" s="203"/>
      <c r="N356" s="203"/>
      <c r="O356" s="203"/>
      <c r="P356" s="203"/>
      <c r="Q356" s="203"/>
      <c r="R356" s="203"/>
      <c r="S356" s="203"/>
      <c r="T356" s="203"/>
      <c r="U356" s="203"/>
      <c r="V356" s="203"/>
      <c r="W356" s="203"/>
      <c r="X356" s="203"/>
      <c r="Y356" s="203"/>
      <c r="Z356" s="1173"/>
      <c r="AA356" s="1273"/>
      <c r="AB356" s="203"/>
      <c r="AC356" s="203"/>
      <c r="AD356" s="203"/>
      <c r="AE356" s="203"/>
      <c r="AF356" s="203"/>
      <c r="AG356" s="1273"/>
      <c r="AH356" s="203"/>
      <c r="AI356" s="203"/>
      <c r="AJ356" s="203"/>
      <c r="AK356" s="203"/>
      <c r="AL356" s="203"/>
      <c r="AM356" s="203"/>
      <c r="AN356" s="1273"/>
      <c r="AO356" s="1173"/>
      <c r="AP356" s="203"/>
      <c r="AQ356" s="203"/>
      <c r="AR356" s="1273"/>
      <c r="AS356" s="203"/>
      <c r="AT356" s="203"/>
      <c r="AU356" s="1273"/>
      <c r="AV356" s="203"/>
      <c r="AW356" s="203"/>
      <c r="AX356" s="203"/>
      <c r="AY356" s="203"/>
      <c r="AZ356" s="203"/>
      <c r="BA356" s="1273"/>
      <c r="BB356" s="203"/>
      <c r="BC356" s="203"/>
      <c r="BD356" s="203"/>
      <c r="BE356" s="203"/>
      <c r="BF356" s="203"/>
      <c r="BG356" s="1173"/>
      <c r="BH356" s="1273"/>
      <c r="BI356" s="200"/>
    </row>
    <row r="357" spans="1:61" x14ac:dyDescent="0.25">
      <c r="A357" s="1241"/>
      <c r="B357" s="1242"/>
      <c r="C357" s="202"/>
      <c r="D357" s="203"/>
      <c r="E357" s="203"/>
      <c r="F357" s="203"/>
      <c r="G357" s="203"/>
      <c r="H357" s="203"/>
      <c r="I357" s="203"/>
      <c r="J357" s="1273"/>
      <c r="K357" s="203"/>
      <c r="L357" s="203"/>
      <c r="M357" s="203"/>
      <c r="N357" s="203"/>
      <c r="O357" s="203"/>
      <c r="P357" s="203"/>
      <c r="Q357" s="203"/>
      <c r="R357" s="203"/>
      <c r="S357" s="203"/>
      <c r="T357" s="203"/>
      <c r="U357" s="203"/>
      <c r="V357" s="203"/>
      <c r="W357" s="203"/>
      <c r="X357" s="203"/>
      <c r="Y357" s="203"/>
      <c r="Z357" s="1173"/>
      <c r="AA357" s="1273"/>
      <c r="AB357" s="203"/>
      <c r="AC357" s="203"/>
      <c r="AD357" s="203"/>
      <c r="AE357" s="203"/>
      <c r="AF357" s="203"/>
      <c r="AG357" s="1273"/>
      <c r="AH357" s="203"/>
      <c r="AI357" s="203"/>
      <c r="AJ357" s="203"/>
      <c r="AK357" s="203"/>
      <c r="AL357" s="203"/>
      <c r="AM357" s="203"/>
      <c r="AN357" s="1273"/>
      <c r="AO357" s="1173"/>
      <c r="AP357" s="203"/>
      <c r="AQ357" s="203"/>
      <c r="AR357" s="1273"/>
      <c r="AS357" s="203"/>
      <c r="AT357" s="203"/>
      <c r="AU357" s="1273"/>
      <c r="AV357" s="203"/>
      <c r="AW357" s="203"/>
      <c r="AX357" s="203"/>
      <c r="AY357" s="203"/>
      <c r="AZ357" s="203"/>
      <c r="BA357" s="1273"/>
      <c r="BB357" s="203"/>
      <c r="BC357" s="203"/>
      <c r="BD357" s="203"/>
      <c r="BE357" s="203"/>
      <c r="BF357" s="203"/>
      <c r="BG357" s="1173"/>
      <c r="BH357" s="1273"/>
      <c r="BI357" s="200"/>
    </row>
    <row r="358" spans="1:61" x14ac:dyDescent="0.25">
      <c r="A358" s="1241"/>
      <c r="B358" s="1242"/>
      <c r="C358" s="202"/>
      <c r="D358" s="203"/>
      <c r="E358" s="203"/>
      <c r="F358" s="203"/>
      <c r="G358" s="203"/>
      <c r="H358" s="203"/>
      <c r="I358" s="203"/>
      <c r="J358" s="1273"/>
      <c r="K358" s="203"/>
      <c r="L358" s="203"/>
      <c r="M358" s="203"/>
      <c r="N358" s="203"/>
      <c r="O358" s="203"/>
      <c r="P358" s="203"/>
      <c r="Q358" s="203"/>
      <c r="R358" s="203"/>
      <c r="S358" s="203"/>
      <c r="T358" s="203"/>
      <c r="U358" s="203"/>
      <c r="V358" s="203"/>
      <c r="W358" s="203"/>
      <c r="X358" s="203"/>
      <c r="Y358" s="203"/>
      <c r="Z358" s="1173"/>
      <c r="AA358" s="1273"/>
      <c r="AB358" s="203"/>
      <c r="AC358" s="203"/>
      <c r="AD358" s="203"/>
      <c r="AE358" s="203"/>
      <c r="AF358" s="203"/>
      <c r="AG358" s="1273"/>
      <c r="AH358" s="203"/>
      <c r="AI358" s="203"/>
      <c r="AJ358" s="203"/>
      <c r="AK358" s="203"/>
      <c r="AL358" s="203"/>
      <c r="AM358" s="203"/>
      <c r="AN358" s="1273"/>
      <c r="AO358" s="1173"/>
      <c r="AP358" s="203"/>
      <c r="AQ358" s="203"/>
      <c r="AR358" s="1273"/>
      <c r="AS358" s="203"/>
      <c r="AT358" s="203"/>
      <c r="AU358" s="1273"/>
      <c r="AV358" s="203"/>
      <c r="AW358" s="203"/>
      <c r="AX358" s="203"/>
      <c r="AY358" s="203"/>
      <c r="AZ358" s="203"/>
      <c r="BA358" s="1273"/>
      <c r="BB358" s="203"/>
      <c r="BC358" s="203"/>
      <c r="BD358" s="203"/>
      <c r="BE358" s="203"/>
      <c r="BF358" s="203"/>
      <c r="BG358" s="1173"/>
      <c r="BH358" s="1273"/>
      <c r="BI358" s="200"/>
    </row>
    <row r="359" spans="1:61" x14ac:dyDescent="0.25">
      <c r="A359" s="1241"/>
      <c r="B359" s="1242"/>
      <c r="C359" s="202"/>
      <c r="D359" s="203"/>
      <c r="E359" s="203"/>
      <c r="F359" s="203"/>
      <c r="G359" s="203"/>
      <c r="H359" s="203"/>
      <c r="I359" s="203"/>
      <c r="J359" s="1273"/>
      <c r="K359" s="203"/>
      <c r="L359" s="203"/>
      <c r="M359" s="203"/>
      <c r="N359" s="203"/>
      <c r="O359" s="203"/>
      <c r="P359" s="203"/>
      <c r="Q359" s="203"/>
      <c r="R359" s="203"/>
      <c r="S359" s="203"/>
      <c r="T359" s="203"/>
      <c r="U359" s="203"/>
      <c r="V359" s="203"/>
      <c r="W359" s="203"/>
      <c r="X359" s="203"/>
      <c r="Y359" s="203"/>
      <c r="Z359" s="1173"/>
      <c r="AA359" s="1273"/>
      <c r="AB359" s="203"/>
      <c r="AC359" s="203"/>
      <c r="AD359" s="203"/>
      <c r="AE359" s="203"/>
      <c r="AF359" s="203"/>
      <c r="AG359" s="1273"/>
      <c r="AH359" s="203"/>
      <c r="AI359" s="203"/>
      <c r="AJ359" s="203"/>
      <c r="AK359" s="203"/>
      <c r="AL359" s="203"/>
      <c r="AM359" s="203"/>
      <c r="AN359" s="1273"/>
      <c r="AO359" s="1173"/>
      <c r="AP359" s="203"/>
      <c r="AQ359" s="203"/>
      <c r="AR359" s="1273"/>
      <c r="AS359" s="203"/>
      <c r="AT359" s="203"/>
      <c r="AU359" s="1273"/>
      <c r="AV359" s="203"/>
      <c r="AW359" s="203"/>
      <c r="AX359" s="203"/>
      <c r="AY359" s="203"/>
      <c r="AZ359" s="203"/>
      <c r="BA359" s="1273"/>
      <c r="BB359" s="203"/>
      <c r="BC359" s="203"/>
      <c r="BD359" s="203"/>
      <c r="BE359" s="203"/>
      <c r="BF359" s="203"/>
      <c r="BG359" s="1173"/>
      <c r="BH359" s="1273"/>
      <c r="BI359" s="200"/>
    </row>
    <row r="360" spans="1:61" x14ac:dyDescent="0.25">
      <c r="A360" s="1241"/>
      <c r="B360" s="1242"/>
      <c r="C360" s="202"/>
      <c r="D360" s="203"/>
      <c r="E360" s="203"/>
      <c r="F360" s="203"/>
      <c r="G360" s="203"/>
      <c r="H360" s="203"/>
      <c r="I360" s="203"/>
      <c r="J360" s="1273"/>
      <c r="K360" s="203"/>
      <c r="L360" s="203"/>
      <c r="M360" s="203"/>
      <c r="N360" s="203"/>
      <c r="O360" s="203"/>
      <c r="P360" s="203"/>
      <c r="Q360" s="203"/>
      <c r="R360" s="203"/>
      <c r="S360" s="203"/>
      <c r="T360" s="203"/>
      <c r="U360" s="203"/>
      <c r="V360" s="203"/>
      <c r="W360" s="203"/>
      <c r="X360" s="203"/>
      <c r="Y360" s="203"/>
      <c r="Z360" s="1173"/>
      <c r="AA360" s="1273"/>
      <c r="AB360" s="203"/>
      <c r="AC360" s="203"/>
      <c r="AD360" s="203"/>
      <c r="AE360" s="203"/>
      <c r="AF360" s="203"/>
      <c r="AG360" s="1273"/>
      <c r="AH360" s="203"/>
      <c r="AI360" s="203"/>
      <c r="AJ360" s="203"/>
      <c r="AK360" s="203"/>
      <c r="AL360" s="203"/>
      <c r="AM360" s="203"/>
      <c r="AN360" s="1273"/>
      <c r="AO360" s="1173"/>
      <c r="AP360" s="203"/>
      <c r="AQ360" s="203"/>
      <c r="AR360" s="1273"/>
      <c r="AS360" s="203"/>
      <c r="AT360" s="203"/>
      <c r="AU360" s="1273"/>
      <c r="AV360" s="203"/>
      <c r="AW360" s="203"/>
      <c r="AX360" s="203"/>
      <c r="AY360" s="203"/>
      <c r="AZ360" s="203"/>
      <c r="BA360" s="1273"/>
      <c r="BB360" s="203"/>
      <c r="BC360" s="203"/>
      <c r="BD360" s="203"/>
      <c r="BE360" s="203"/>
      <c r="BF360" s="203"/>
      <c r="BG360" s="1173"/>
      <c r="BH360" s="1273"/>
      <c r="BI360" s="200"/>
    </row>
    <row r="361" spans="1:61" x14ac:dyDescent="0.25">
      <c r="A361" s="1241"/>
      <c r="B361" s="1242"/>
      <c r="C361" s="202"/>
      <c r="D361" s="203"/>
      <c r="E361" s="203"/>
      <c r="F361" s="203"/>
      <c r="G361" s="203"/>
      <c r="H361" s="203"/>
      <c r="I361" s="203"/>
      <c r="J361" s="1273"/>
      <c r="K361" s="203"/>
      <c r="L361" s="203"/>
      <c r="M361" s="203"/>
      <c r="N361" s="203"/>
      <c r="O361" s="203"/>
      <c r="P361" s="203"/>
      <c r="Q361" s="203"/>
      <c r="R361" s="203"/>
      <c r="S361" s="203"/>
      <c r="T361" s="203"/>
      <c r="U361" s="203"/>
      <c r="V361" s="203"/>
      <c r="W361" s="203"/>
      <c r="X361" s="203"/>
      <c r="Y361" s="203"/>
      <c r="Z361" s="1173"/>
      <c r="AA361" s="1273"/>
      <c r="AB361" s="203"/>
      <c r="AC361" s="203"/>
      <c r="AD361" s="203"/>
      <c r="AE361" s="203"/>
      <c r="AF361" s="203"/>
      <c r="AG361" s="1273"/>
      <c r="AH361" s="203"/>
      <c r="AI361" s="203"/>
      <c r="AJ361" s="203"/>
      <c r="AK361" s="203"/>
      <c r="AL361" s="203"/>
      <c r="AM361" s="203"/>
      <c r="AN361" s="1273"/>
      <c r="AO361" s="1173"/>
      <c r="AP361" s="203"/>
      <c r="AQ361" s="203"/>
      <c r="AR361" s="1273"/>
      <c r="AS361" s="203"/>
      <c r="AT361" s="203"/>
      <c r="AU361" s="1273"/>
      <c r="AV361" s="203"/>
      <c r="AW361" s="203"/>
      <c r="AX361" s="203"/>
      <c r="AY361" s="203"/>
      <c r="AZ361" s="203"/>
      <c r="BA361" s="1273"/>
      <c r="BB361" s="203"/>
      <c r="BC361" s="203"/>
      <c r="BD361" s="203"/>
      <c r="BE361" s="203"/>
      <c r="BF361" s="203"/>
      <c r="BG361" s="1173"/>
      <c r="BH361" s="1273"/>
      <c r="BI361" s="200"/>
    </row>
    <row r="362" spans="1:61" x14ac:dyDescent="0.25">
      <c r="A362" s="1241"/>
      <c r="B362" s="1242"/>
      <c r="C362" s="202"/>
      <c r="D362" s="203"/>
      <c r="E362" s="203"/>
      <c r="F362" s="203"/>
      <c r="G362" s="203"/>
      <c r="H362" s="203"/>
      <c r="I362" s="203"/>
      <c r="J362" s="1273"/>
      <c r="K362" s="203"/>
      <c r="L362" s="203"/>
      <c r="M362" s="203"/>
      <c r="N362" s="203"/>
      <c r="O362" s="203"/>
      <c r="P362" s="203"/>
      <c r="Q362" s="203"/>
      <c r="R362" s="203"/>
      <c r="S362" s="203"/>
      <c r="T362" s="203"/>
      <c r="U362" s="203"/>
      <c r="V362" s="203"/>
      <c r="W362" s="203"/>
      <c r="X362" s="203"/>
      <c r="Y362" s="203"/>
      <c r="Z362" s="1173"/>
      <c r="AA362" s="1273"/>
      <c r="AB362" s="203"/>
      <c r="AC362" s="203"/>
      <c r="AD362" s="203"/>
      <c r="AE362" s="203"/>
      <c r="AF362" s="203"/>
      <c r="AG362" s="1273"/>
      <c r="AH362" s="203"/>
      <c r="AI362" s="203"/>
      <c r="AJ362" s="203"/>
      <c r="AK362" s="203"/>
      <c r="AL362" s="203"/>
      <c r="AM362" s="203"/>
      <c r="AN362" s="1273"/>
      <c r="AO362" s="1173"/>
      <c r="AP362" s="203"/>
      <c r="AQ362" s="203"/>
      <c r="AR362" s="1273"/>
      <c r="AS362" s="203"/>
      <c r="AT362" s="203"/>
      <c r="AU362" s="1273"/>
      <c r="AV362" s="203"/>
      <c r="AW362" s="203"/>
      <c r="AX362" s="203"/>
      <c r="AY362" s="203"/>
      <c r="AZ362" s="203"/>
      <c r="BA362" s="1273"/>
      <c r="BB362" s="203"/>
      <c r="BC362" s="203"/>
      <c r="BD362" s="203"/>
      <c r="BE362" s="203"/>
      <c r="BF362" s="203"/>
      <c r="BG362" s="1173"/>
      <c r="BH362" s="1273"/>
      <c r="BI362" s="200"/>
    </row>
    <row r="363" spans="1:61" x14ac:dyDescent="0.25">
      <c r="A363" s="1241"/>
      <c r="B363" s="1242"/>
      <c r="C363" s="202"/>
      <c r="D363" s="203"/>
      <c r="E363" s="203"/>
      <c r="F363" s="203"/>
      <c r="G363" s="203"/>
      <c r="H363" s="203"/>
      <c r="I363" s="203"/>
      <c r="J363" s="1273"/>
      <c r="K363" s="203"/>
      <c r="L363" s="203"/>
      <c r="M363" s="203"/>
      <c r="N363" s="203"/>
      <c r="O363" s="203"/>
      <c r="P363" s="203"/>
      <c r="Q363" s="203"/>
      <c r="R363" s="203"/>
      <c r="S363" s="203"/>
      <c r="T363" s="203"/>
      <c r="U363" s="203"/>
      <c r="V363" s="203"/>
      <c r="W363" s="203"/>
      <c r="X363" s="203"/>
      <c r="Y363" s="203"/>
      <c r="Z363" s="1173"/>
      <c r="AA363" s="1273"/>
      <c r="AB363" s="203"/>
      <c r="AC363" s="203"/>
      <c r="AD363" s="203"/>
      <c r="AE363" s="203"/>
      <c r="AF363" s="203"/>
      <c r="AG363" s="1273"/>
      <c r="AH363" s="203"/>
      <c r="AI363" s="203"/>
      <c r="AJ363" s="203"/>
      <c r="AK363" s="203"/>
      <c r="AL363" s="203"/>
      <c r="AM363" s="203"/>
      <c r="AN363" s="1273"/>
      <c r="AO363" s="1173"/>
      <c r="AP363" s="203"/>
      <c r="AQ363" s="203"/>
      <c r="AR363" s="1273"/>
      <c r="AS363" s="203"/>
      <c r="AT363" s="203"/>
      <c r="AU363" s="1273"/>
      <c r="AV363" s="203"/>
      <c r="AW363" s="203"/>
      <c r="AX363" s="203"/>
      <c r="AY363" s="203"/>
      <c r="AZ363" s="203"/>
      <c r="BA363" s="1273"/>
      <c r="BB363" s="203"/>
      <c r="BC363" s="203"/>
      <c r="BD363" s="203"/>
      <c r="BE363" s="203"/>
      <c r="BF363" s="203"/>
      <c r="BG363" s="1173"/>
      <c r="BH363" s="1273"/>
      <c r="BI363" s="200"/>
    </row>
    <row r="364" spans="1:61" x14ac:dyDescent="0.25">
      <c r="A364" s="1241"/>
      <c r="B364" s="1242"/>
      <c r="C364" s="202"/>
      <c r="D364" s="203"/>
      <c r="E364" s="203"/>
      <c r="F364" s="203"/>
      <c r="G364" s="203"/>
      <c r="H364" s="203"/>
      <c r="I364" s="203"/>
      <c r="J364" s="1273"/>
      <c r="K364" s="203"/>
      <c r="L364" s="203"/>
      <c r="M364" s="203"/>
      <c r="N364" s="203"/>
      <c r="O364" s="203"/>
      <c r="P364" s="203"/>
      <c r="Q364" s="203"/>
      <c r="R364" s="203"/>
      <c r="S364" s="203"/>
      <c r="T364" s="203"/>
      <c r="U364" s="203"/>
      <c r="V364" s="203"/>
      <c r="W364" s="203"/>
      <c r="X364" s="203"/>
      <c r="Y364" s="203"/>
      <c r="Z364" s="1173"/>
      <c r="AA364" s="1273"/>
      <c r="AB364" s="203"/>
      <c r="AC364" s="203"/>
      <c r="AD364" s="203"/>
      <c r="AE364" s="203"/>
      <c r="AF364" s="203"/>
      <c r="AG364" s="1273"/>
      <c r="AH364" s="203"/>
      <c r="AI364" s="203"/>
      <c r="AJ364" s="203"/>
      <c r="AK364" s="203"/>
      <c r="AL364" s="203"/>
      <c r="AM364" s="203"/>
      <c r="AN364" s="1273"/>
      <c r="AO364" s="1173"/>
      <c r="AP364" s="203"/>
      <c r="AQ364" s="203"/>
      <c r="AR364" s="1273"/>
      <c r="AS364" s="203"/>
      <c r="AT364" s="203"/>
      <c r="AU364" s="1273"/>
      <c r="AV364" s="203"/>
      <c r="AW364" s="203"/>
      <c r="AX364" s="203"/>
      <c r="AY364" s="203"/>
      <c r="AZ364" s="203"/>
      <c r="BA364" s="1273"/>
      <c r="BB364" s="203"/>
      <c r="BC364" s="203"/>
      <c r="BD364" s="203"/>
      <c r="BE364" s="203"/>
      <c r="BF364" s="203"/>
      <c r="BG364" s="1173"/>
      <c r="BH364" s="1273"/>
      <c r="BI364" s="200"/>
    </row>
    <row r="365" spans="1:61" x14ac:dyDescent="0.25">
      <c r="A365" s="1241"/>
      <c r="B365" s="1242"/>
      <c r="C365" s="202"/>
      <c r="D365" s="203"/>
      <c r="E365" s="203"/>
      <c r="F365" s="203"/>
      <c r="G365" s="203"/>
      <c r="H365" s="203"/>
      <c r="I365" s="203"/>
      <c r="J365" s="1273"/>
      <c r="K365" s="203"/>
      <c r="L365" s="203"/>
      <c r="M365" s="203"/>
      <c r="N365" s="203"/>
      <c r="O365" s="203"/>
      <c r="P365" s="203"/>
      <c r="Q365" s="203"/>
      <c r="R365" s="203"/>
      <c r="S365" s="203"/>
      <c r="T365" s="203"/>
      <c r="U365" s="203"/>
      <c r="V365" s="203"/>
      <c r="W365" s="203"/>
      <c r="X365" s="203"/>
      <c r="Y365" s="203"/>
      <c r="Z365" s="1173"/>
      <c r="AA365" s="1273"/>
      <c r="AB365" s="203"/>
      <c r="AC365" s="203"/>
      <c r="AD365" s="203"/>
      <c r="AE365" s="203"/>
      <c r="AF365" s="203"/>
      <c r="AG365" s="1273"/>
      <c r="AH365" s="203"/>
      <c r="AI365" s="203"/>
      <c r="AJ365" s="203"/>
      <c r="AK365" s="203"/>
      <c r="AL365" s="203"/>
      <c r="AM365" s="203"/>
      <c r="AN365" s="1273"/>
      <c r="AO365" s="1173"/>
      <c r="AP365" s="203"/>
      <c r="AQ365" s="203"/>
      <c r="AR365" s="1273"/>
      <c r="AS365" s="203"/>
      <c r="AT365" s="203"/>
      <c r="AU365" s="1273"/>
      <c r="AV365" s="203"/>
      <c r="AW365" s="203"/>
      <c r="AX365" s="203"/>
      <c r="AY365" s="203"/>
      <c r="AZ365" s="203"/>
      <c r="BA365" s="1273"/>
      <c r="BB365" s="203"/>
      <c r="BC365" s="203"/>
      <c r="BD365" s="203"/>
      <c r="BE365" s="203"/>
      <c r="BF365" s="203"/>
      <c r="BG365" s="1173"/>
      <c r="BH365" s="1273"/>
      <c r="BI365" s="200"/>
    </row>
    <row r="366" spans="1:61" x14ac:dyDescent="0.25">
      <c r="A366" s="1241"/>
      <c r="B366" s="1242"/>
      <c r="C366" s="202"/>
      <c r="D366" s="203"/>
      <c r="E366" s="203"/>
      <c r="F366" s="203"/>
      <c r="G366" s="203"/>
      <c r="H366" s="203"/>
      <c r="I366" s="203"/>
      <c r="J366" s="1273"/>
      <c r="K366" s="203"/>
      <c r="L366" s="203"/>
      <c r="M366" s="203"/>
      <c r="N366" s="203"/>
      <c r="O366" s="203"/>
      <c r="P366" s="203"/>
      <c r="Q366" s="203"/>
      <c r="R366" s="203"/>
      <c r="S366" s="203"/>
      <c r="T366" s="203"/>
      <c r="U366" s="203"/>
      <c r="V366" s="203"/>
      <c r="W366" s="203"/>
      <c r="X366" s="203"/>
      <c r="Y366" s="203"/>
      <c r="Z366" s="1173"/>
      <c r="AA366" s="1273"/>
      <c r="AB366" s="203"/>
      <c r="AC366" s="203"/>
      <c r="AD366" s="203"/>
      <c r="AE366" s="203"/>
      <c r="AF366" s="203"/>
      <c r="AG366" s="1273"/>
      <c r="AH366" s="203"/>
      <c r="AI366" s="203"/>
      <c r="AJ366" s="203"/>
      <c r="AK366" s="203"/>
      <c r="AL366" s="203"/>
      <c r="AM366" s="203"/>
      <c r="AN366" s="1273"/>
      <c r="AO366" s="1173"/>
      <c r="AP366" s="203"/>
      <c r="AQ366" s="203"/>
      <c r="AR366" s="1273"/>
      <c r="AS366" s="203"/>
      <c r="AT366" s="203"/>
      <c r="AU366" s="1273"/>
      <c r="AV366" s="203"/>
      <c r="AW366" s="203"/>
      <c r="AX366" s="203"/>
      <c r="AY366" s="203"/>
      <c r="AZ366" s="203"/>
      <c r="BA366" s="1273"/>
      <c r="BB366" s="203"/>
      <c r="BC366" s="203"/>
      <c r="BD366" s="203"/>
      <c r="BE366" s="203"/>
      <c r="BF366" s="203"/>
      <c r="BG366" s="1173"/>
      <c r="BH366" s="1273"/>
      <c r="BI366" s="200"/>
    </row>
    <row r="367" spans="1:61" x14ac:dyDescent="0.25">
      <c r="A367" s="1241"/>
      <c r="B367" s="1242"/>
      <c r="C367" s="202"/>
      <c r="D367" s="203"/>
      <c r="E367" s="203"/>
      <c r="F367" s="203"/>
      <c r="G367" s="203"/>
      <c r="H367" s="203"/>
      <c r="I367" s="203"/>
      <c r="J367" s="1273"/>
      <c r="K367" s="203"/>
      <c r="L367" s="203"/>
      <c r="M367" s="203"/>
      <c r="N367" s="203"/>
      <c r="O367" s="203"/>
      <c r="P367" s="203"/>
      <c r="Q367" s="203"/>
      <c r="R367" s="203"/>
      <c r="S367" s="203"/>
      <c r="T367" s="203"/>
      <c r="U367" s="203"/>
      <c r="V367" s="203"/>
      <c r="W367" s="203"/>
      <c r="X367" s="203"/>
      <c r="Y367" s="203"/>
      <c r="Z367" s="1173"/>
      <c r="AA367" s="1273"/>
      <c r="AB367" s="203"/>
      <c r="AC367" s="203"/>
      <c r="AD367" s="203"/>
      <c r="AE367" s="203"/>
      <c r="AF367" s="203"/>
      <c r="AG367" s="1273"/>
      <c r="AH367" s="203"/>
      <c r="AI367" s="203"/>
      <c r="AJ367" s="203"/>
      <c r="AK367" s="203"/>
      <c r="AL367" s="203"/>
      <c r="AM367" s="203"/>
      <c r="AN367" s="1273"/>
      <c r="AO367" s="1173"/>
      <c r="AP367" s="203"/>
      <c r="AQ367" s="203"/>
      <c r="AR367" s="1273"/>
      <c r="AS367" s="203"/>
      <c r="AT367" s="203"/>
      <c r="AU367" s="1273"/>
      <c r="AV367" s="203"/>
      <c r="AW367" s="203"/>
      <c r="AX367" s="203"/>
      <c r="AY367" s="203"/>
      <c r="AZ367" s="203"/>
      <c r="BA367" s="1273"/>
      <c r="BB367" s="203"/>
      <c r="BC367" s="203"/>
      <c r="BD367" s="203"/>
      <c r="BE367" s="203"/>
      <c r="BF367" s="203"/>
      <c r="BG367" s="1173"/>
      <c r="BH367" s="1273"/>
      <c r="BI367" s="200"/>
    </row>
    <row r="368" spans="1:61" x14ac:dyDescent="0.25">
      <c r="A368" s="1241"/>
      <c r="B368" s="1242"/>
      <c r="C368" s="202"/>
      <c r="D368" s="203"/>
      <c r="E368" s="203"/>
      <c r="F368" s="203"/>
      <c r="G368" s="203"/>
      <c r="H368" s="203"/>
      <c r="I368" s="203"/>
      <c r="J368" s="1273"/>
      <c r="K368" s="203"/>
      <c r="L368" s="203"/>
      <c r="M368" s="203"/>
      <c r="N368" s="203"/>
      <c r="O368" s="203"/>
      <c r="P368" s="203"/>
      <c r="Q368" s="203"/>
      <c r="R368" s="203"/>
      <c r="S368" s="203"/>
      <c r="T368" s="203"/>
      <c r="U368" s="203"/>
      <c r="V368" s="203"/>
      <c r="W368" s="203"/>
      <c r="X368" s="203"/>
      <c r="Y368" s="203"/>
      <c r="Z368" s="1173"/>
      <c r="AA368" s="1273"/>
      <c r="AB368" s="203"/>
      <c r="AC368" s="203"/>
      <c r="AD368" s="203"/>
      <c r="AE368" s="203"/>
      <c r="AF368" s="203"/>
      <c r="AG368" s="1273"/>
      <c r="AH368" s="203"/>
      <c r="AI368" s="203"/>
      <c r="AJ368" s="203"/>
      <c r="AK368" s="203"/>
      <c r="AL368" s="203"/>
      <c r="AM368" s="203"/>
      <c r="AN368" s="1273"/>
      <c r="AO368" s="1173"/>
      <c r="AP368" s="203"/>
      <c r="AQ368" s="203"/>
      <c r="AR368" s="1273"/>
      <c r="AS368" s="203"/>
      <c r="AT368" s="203"/>
      <c r="AU368" s="1273"/>
      <c r="AV368" s="203"/>
      <c r="AW368" s="203"/>
      <c r="AX368" s="203"/>
      <c r="AY368" s="203"/>
      <c r="AZ368" s="203"/>
      <c r="BA368" s="1273"/>
      <c r="BB368" s="203"/>
      <c r="BC368" s="203"/>
      <c r="BD368" s="203"/>
      <c r="BE368" s="203"/>
      <c r="BF368" s="203"/>
      <c r="BG368" s="1173"/>
      <c r="BH368" s="1273"/>
      <c r="BI368" s="200"/>
    </row>
    <row r="369" spans="1:61" x14ac:dyDescent="0.25">
      <c r="A369" s="1241"/>
      <c r="B369" s="1242"/>
      <c r="C369" s="202"/>
      <c r="D369" s="203"/>
      <c r="E369" s="203"/>
      <c r="F369" s="203"/>
      <c r="G369" s="203"/>
      <c r="H369" s="203"/>
      <c r="I369" s="203"/>
      <c r="J369" s="1273"/>
      <c r="K369" s="203"/>
      <c r="L369" s="203"/>
      <c r="M369" s="203"/>
      <c r="N369" s="203"/>
      <c r="O369" s="203"/>
      <c r="P369" s="203"/>
      <c r="Q369" s="203"/>
      <c r="R369" s="203"/>
      <c r="S369" s="203"/>
      <c r="T369" s="203"/>
      <c r="U369" s="203"/>
      <c r="V369" s="203"/>
      <c r="W369" s="203"/>
      <c r="X369" s="203"/>
      <c r="Y369" s="203"/>
      <c r="Z369" s="1173"/>
      <c r="AA369" s="1273"/>
      <c r="AB369" s="203"/>
      <c r="AC369" s="203"/>
      <c r="AD369" s="203"/>
      <c r="AE369" s="203"/>
      <c r="AF369" s="203"/>
      <c r="AG369" s="1273"/>
      <c r="AH369" s="203"/>
      <c r="AI369" s="203"/>
      <c r="AJ369" s="203"/>
      <c r="AK369" s="203"/>
      <c r="AL369" s="203"/>
      <c r="AM369" s="203"/>
      <c r="AN369" s="1273"/>
      <c r="AO369" s="1173"/>
      <c r="AP369" s="203"/>
      <c r="AQ369" s="203"/>
      <c r="AR369" s="1273"/>
      <c r="AS369" s="203"/>
      <c r="AT369" s="203"/>
      <c r="AU369" s="1273"/>
      <c r="AV369" s="203"/>
      <c r="AW369" s="203"/>
      <c r="AX369" s="203"/>
      <c r="AY369" s="203"/>
      <c r="AZ369" s="203"/>
      <c r="BA369" s="1273"/>
      <c r="BB369" s="203"/>
      <c r="BC369" s="203"/>
      <c r="BD369" s="203"/>
      <c r="BE369" s="203"/>
      <c r="BF369" s="203"/>
      <c r="BG369" s="1173"/>
      <c r="BH369" s="1273"/>
      <c r="BI369" s="200"/>
    </row>
    <row r="370" spans="1:61" x14ac:dyDescent="0.25">
      <c r="A370" s="1241"/>
      <c r="B370" s="1242"/>
      <c r="C370" s="202"/>
      <c r="D370" s="203"/>
      <c r="E370" s="203"/>
      <c r="F370" s="203"/>
      <c r="G370" s="203"/>
      <c r="H370" s="203"/>
      <c r="I370" s="203"/>
      <c r="J370" s="1273"/>
      <c r="K370" s="203"/>
      <c r="L370" s="203"/>
      <c r="M370" s="203"/>
      <c r="N370" s="203"/>
      <c r="O370" s="203"/>
      <c r="P370" s="203"/>
      <c r="Q370" s="203"/>
      <c r="R370" s="203"/>
      <c r="S370" s="203"/>
      <c r="T370" s="203"/>
      <c r="U370" s="203"/>
      <c r="V370" s="203"/>
      <c r="W370" s="203"/>
      <c r="X370" s="203"/>
      <c r="Y370" s="203"/>
      <c r="Z370" s="1173"/>
      <c r="AA370" s="1273"/>
      <c r="AB370" s="203"/>
      <c r="AC370" s="203"/>
      <c r="AD370" s="203"/>
      <c r="AE370" s="203"/>
      <c r="AF370" s="203"/>
      <c r="AG370" s="1273"/>
      <c r="AH370" s="203"/>
      <c r="AI370" s="203"/>
      <c r="AJ370" s="203"/>
      <c r="AK370" s="203"/>
      <c r="AL370" s="203"/>
      <c r="AM370" s="203"/>
      <c r="AN370" s="1273"/>
      <c r="AO370" s="1173"/>
      <c r="AP370" s="203"/>
      <c r="AQ370" s="203"/>
      <c r="AR370" s="1273"/>
      <c r="AS370" s="203"/>
      <c r="AT370" s="203"/>
      <c r="AU370" s="1273"/>
      <c r="AV370" s="203"/>
      <c r="AW370" s="203"/>
      <c r="AX370" s="203"/>
      <c r="AY370" s="203"/>
      <c r="AZ370" s="203"/>
      <c r="BA370" s="1273"/>
      <c r="BB370" s="203"/>
      <c r="BC370" s="203"/>
      <c r="BD370" s="203"/>
      <c r="BE370" s="203"/>
      <c r="BF370" s="203"/>
      <c r="BG370" s="1173"/>
      <c r="BH370" s="1273"/>
      <c r="BI370" s="200"/>
    </row>
    <row r="371" spans="1:61" x14ac:dyDescent="0.25">
      <c r="A371" s="1241"/>
      <c r="B371" s="1242"/>
      <c r="C371" s="202"/>
      <c r="D371" s="203"/>
      <c r="E371" s="203"/>
      <c r="F371" s="203"/>
      <c r="G371" s="203"/>
      <c r="H371" s="203"/>
      <c r="I371" s="203"/>
      <c r="J371" s="1273"/>
      <c r="K371" s="203"/>
      <c r="L371" s="203"/>
      <c r="M371" s="203"/>
      <c r="N371" s="203"/>
      <c r="O371" s="203"/>
      <c r="P371" s="203"/>
      <c r="Q371" s="203"/>
      <c r="R371" s="203"/>
      <c r="S371" s="203"/>
      <c r="T371" s="203"/>
      <c r="U371" s="203"/>
      <c r="V371" s="203"/>
      <c r="W371" s="203"/>
      <c r="X371" s="203"/>
      <c r="Y371" s="203"/>
      <c r="Z371" s="1173"/>
      <c r="AA371" s="1273"/>
      <c r="AB371" s="203"/>
      <c r="AC371" s="203"/>
      <c r="AD371" s="203"/>
      <c r="AE371" s="203"/>
      <c r="AF371" s="203"/>
      <c r="AG371" s="1273"/>
      <c r="AH371" s="203"/>
      <c r="AI371" s="203"/>
      <c r="AJ371" s="203"/>
      <c r="AK371" s="203"/>
      <c r="AL371" s="203"/>
      <c r="AM371" s="203"/>
      <c r="AN371" s="1273"/>
      <c r="AO371" s="1173"/>
      <c r="AP371" s="203"/>
      <c r="AQ371" s="203"/>
      <c r="AR371" s="1273"/>
      <c r="AS371" s="203"/>
      <c r="AT371" s="203"/>
      <c r="AU371" s="1273"/>
      <c r="AV371" s="203"/>
      <c r="AW371" s="203"/>
      <c r="AX371" s="203"/>
      <c r="AY371" s="203"/>
      <c r="AZ371" s="203"/>
      <c r="BA371" s="1273"/>
      <c r="BB371" s="203"/>
      <c r="BC371" s="203"/>
      <c r="BD371" s="203"/>
      <c r="BE371" s="203"/>
      <c r="BF371" s="203"/>
      <c r="BG371" s="1173"/>
      <c r="BH371" s="1273"/>
      <c r="BI371" s="200"/>
    </row>
    <row r="372" spans="1:61" x14ac:dyDescent="0.25">
      <c r="A372" s="1241"/>
      <c r="B372" s="1242"/>
      <c r="C372" s="202"/>
      <c r="D372" s="203"/>
      <c r="E372" s="203"/>
      <c r="F372" s="203"/>
      <c r="G372" s="203"/>
      <c r="H372" s="203"/>
      <c r="I372" s="203"/>
      <c r="J372" s="1273"/>
      <c r="K372" s="203"/>
      <c r="L372" s="203"/>
      <c r="M372" s="203"/>
      <c r="N372" s="203"/>
      <c r="O372" s="203"/>
      <c r="P372" s="203"/>
      <c r="Q372" s="203"/>
      <c r="R372" s="203"/>
      <c r="S372" s="203"/>
      <c r="T372" s="203"/>
      <c r="U372" s="203"/>
      <c r="V372" s="203"/>
      <c r="W372" s="203"/>
      <c r="X372" s="203"/>
      <c r="Y372" s="203"/>
      <c r="Z372" s="1173"/>
      <c r="AA372" s="1273"/>
      <c r="AB372" s="203"/>
      <c r="AC372" s="203"/>
      <c r="AD372" s="203"/>
      <c r="AE372" s="203"/>
      <c r="AF372" s="203"/>
      <c r="AG372" s="1273"/>
      <c r="AH372" s="203"/>
      <c r="AI372" s="203"/>
      <c r="AJ372" s="203"/>
      <c r="AK372" s="203"/>
      <c r="AL372" s="203"/>
      <c r="AM372" s="203"/>
      <c r="AN372" s="1273"/>
      <c r="AO372" s="1173"/>
      <c r="AP372" s="203"/>
      <c r="AQ372" s="203"/>
      <c r="AR372" s="1273"/>
      <c r="AS372" s="203"/>
      <c r="AT372" s="203"/>
      <c r="AU372" s="1273"/>
      <c r="AV372" s="203"/>
      <c r="AW372" s="203"/>
      <c r="AX372" s="203"/>
      <c r="AY372" s="203"/>
      <c r="AZ372" s="203"/>
      <c r="BA372" s="1273"/>
      <c r="BB372" s="203"/>
      <c r="BC372" s="203"/>
      <c r="BD372" s="203"/>
      <c r="BE372" s="203"/>
      <c r="BF372" s="203"/>
      <c r="BG372" s="1173"/>
      <c r="BH372" s="1273"/>
      <c r="BI372" s="200"/>
    </row>
    <row r="373" spans="1:61" x14ac:dyDescent="0.25">
      <c r="A373" s="1241"/>
      <c r="B373" s="1242"/>
      <c r="C373" s="202"/>
      <c r="D373" s="203"/>
      <c r="E373" s="203"/>
      <c r="F373" s="203"/>
      <c r="G373" s="203"/>
      <c r="H373" s="203"/>
      <c r="I373" s="203"/>
      <c r="J373" s="1273"/>
      <c r="K373" s="203"/>
      <c r="L373" s="203"/>
      <c r="M373" s="203"/>
      <c r="N373" s="203"/>
      <c r="O373" s="203"/>
      <c r="P373" s="203"/>
      <c r="Q373" s="203"/>
      <c r="R373" s="203"/>
      <c r="S373" s="203"/>
      <c r="T373" s="203"/>
      <c r="U373" s="203"/>
      <c r="V373" s="203"/>
      <c r="W373" s="203"/>
      <c r="X373" s="203"/>
      <c r="Y373" s="203"/>
      <c r="Z373" s="1173"/>
      <c r="AA373" s="1273"/>
      <c r="AB373" s="203"/>
      <c r="AC373" s="203"/>
      <c r="AD373" s="203"/>
      <c r="AE373" s="203"/>
      <c r="AF373" s="203"/>
      <c r="AG373" s="1273"/>
      <c r="AH373" s="203"/>
      <c r="AI373" s="203"/>
      <c r="AJ373" s="203"/>
      <c r="AK373" s="203"/>
      <c r="AL373" s="203"/>
      <c r="AM373" s="203"/>
      <c r="AN373" s="1273"/>
      <c r="AO373" s="1173"/>
      <c r="AP373" s="203"/>
      <c r="AQ373" s="203"/>
      <c r="AR373" s="1273"/>
      <c r="AS373" s="203"/>
      <c r="AT373" s="203"/>
      <c r="AU373" s="1273"/>
      <c r="AV373" s="203"/>
      <c r="AW373" s="203"/>
      <c r="AX373" s="203"/>
      <c r="AY373" s="203"/>
      <c r="AZ373" s="203"/>
      <c r="BA373" s="1273"/>
      <c r="BB373" s="203"/>
      <c r="BC373" s="203"/>
      <c r="BD373" s="203"/>
      <c r="BE373" s="203"/>
      <c r="BF373" s="203"/>
      <c r="BG373" s="1173"/>
      <c r="BH373" s="1273"/>
      <c r="BI373" s="200"/>
    </row>
    <row r="374" spans="1:61" x14ac:dyDescent="0.25">
      <c r="A374" s="1241"/>
      <c r="B374" s="1242"/>
      <c r="C374" s="202"/>
      <c r="D374" s="203"/>
      <c r="E374" s="203"/>
      <c r="F374" s="203"/>
      <c r="G374" s="203"/>
      <c r="H374" s="203"/>
      <c r="I374" s="203"/>
      <c r="J374" s="1273"/>
      <c r="K374" s="203"/>
      <c r="L374" s="203"/>
      <c r="M374" s="203"/>
      <c r="N374" s="203"/>
      <c r="O374" s="203"/>
      <c r="P374" s="203"/>
      <c r="Q374" s="203"/>
      <c r="R374" s="203"/>
      <c r="S374" s="203"/>
      <c r="T374" s="203"/>
      <c r="U374" s="203"/>
      <c r="V374" s="203"/>
      <c r="W374" s="203"/>
      <c r="X374" s="203"/>
      <c r="Y374" s="203"/>
      <c r="Z374" s="1173"/>
      <c r="AA374" s="1273"/>
      <c r="AB374" s="203"/>
      <c r="AC374" s="203"/>
      <c r="AD374" s="203"/>
      <c r="AE374" s="203"/>
      <c r="AF374" s="203"/>
      <c r="AG374" s="1273"/>
      <c r="AH374" s="203"/>
      <c r="AI374" s="203"/>
      <c r="AJ374" s="203"/>
      <c r="AK374" s="203"/>
      <c r="AL374" s="203"/>
      <c r="AM374" s="203"/>
      <c r="AN374" s="1273"/>
      <c r="AO374" s="1173"/>
      <c r="AP374" s="203"/>
      <c r="AQ374" s="203"/>
      <c r="AR374" s="1273"/>
      <c r="AS374" s="203"/>
      <c r="AT374" s="203"/>
      <c r="AU374" s="1273"/>
      <c r="AV374" s="203"/>
      <c r="AW374" s="203"/>
      <c r="AX374" s="203"/>
      <c r="AY374" s="203"/>
      <c r="AZ374" s="203"/>
      <c r="BA374" s="1273"/>
      <c r="BB374" s="203"/>
      <c r="BC374" s="203"/>
      <c r="BD374" s="203"/>
      <c r="BE374" s="203"/>
      <c r="BF374" s="203"/>
      <c r="BG374" s="1173"/>
      <c r="BH374" s="1273"/>
      <c r="BI374" s="200"/>
    </row>
    <row r="375" spans="1:61" x14ac:dyDescent="0.25">
      <c r="A375" s="1241"/>
      <c r="B375" s="1242"/>
      <c r="C375" s="202"/>
      <c r="D375" s="203"/>
      <c r="E375" s="203"/>
      <c r="F375" s="203"/>
      <c r="G375" s="203"/>
      <c r="H375" s="203"/>
      <c r="I375" s="203"/>
      <c r="J375" s="1273"/>
      <c r="K375" s="203"/>
      <c r="L375" s="203"/>
      <c r="M375" s="203"/>
      <c r="N375" s="203"/>
      <c r="O375" s="203"/>
      <c r="P375" s="203"/>
      <c r="Q375" s="203"/>
      <c r="R375" s="203"/>
      <c r="S375" s="203"/>
      <c r="T375" s="203"/>
      <c r="U375" s="203"/>
      <c r="V375" s="203"/>
      <c r="W375" s="203"/>
      <c r="X375" s="203"/>
      <c r="Y375" s="203"/>
      <c r="Z375" s="1173"/>
      <c r="AA375" s="1273"/>
      <c r="AB375" s="203"/>
      <c r="AC375" s="203"/>
      <c r="AD375" s="203"/>
      <c r="AE375" s="203"/>
      <c r="AF375" s="203"/>
      <c r="AG375" s="1273"/>
      <c r="AH375" s="203"/>
      <c r="AI375" s="203"/>
      <c r="AJ375" s="203"/>
      <c r="AK375" s="203"/>
      <c r="AL375" s="203"/>
      <c r="AM375" s="203"/>
      <c r="AN375" s="1273"/>
      <c r="AO375" s="1173"/>
      <c r="AP375" s="203"/>
      <c r="AQ375" s="203"/>
      <c r="AR375" s="1273"/>
      <c r="AS375" s="203"/>
      <c r="AT375" s="203"/>
      <c r="AU375" s="1273"/>
      <c r="AV375" s="203"/>
      <c r="AW375" s="203"/>
      <c r="AX375" s="203"/>
      <c r="AY375" s="203"/>
      <c r="AZ375" s="203"/>
      <c r="BA375" s="1273"/>
      <c r="BB375" s="203"/>
      <c r="BC375" s="203"/>
      <c r="BD375" s="203"/>
      <c r="BE375" s="203"/>
      <c r="BF375" s="203"/>
      <c r="BG375" s="1173"/>
      <c r="BH375" s="1273"/>
      <c r="BI375" s="200"/>
    </row>
    <row r="376" spans="1:61" x14ac:dyDescent="0.25">
      <c r="A376" s="1241"/>
      <c r="B376" s="1242"/>
      <c r="C376" s="202"/>
      <c r="D376" s="203"/>
      <c r="E376" s="203"/>
      <c r="F376" s="203"/>
      <c r="G376" s="203"/>
      <c r="H376" s="203"/>
      <c r="I376" s="203"/>
      <c r="J376" s="1273"/>
      <c r="K376" s="203"/>
      <c r="L376" s="203"/>
      <c r="M376" s="203"/>
      <c r="N376" s="203"/>
      <c r="O376" s="203"/>
      <c r="P376" s="203"/>
      <c r="Q376" s="203"/>
      <c r="R376" s="203"/>
      <c r="S376" s="203"/>
      <c r="T376" s="203"/>
      <c r="U376" s="203"/>
      <c r="V376" s="203"/>
      <c r="W376" s="203"/>
      <c r="X376" s="203"/>
      <c r="Y376" s="203"/>
      <c r="Z376" s="1173"/>
      <c r="AA376" s="1273"/>
      <c r="AB376" s="203"/>
      <c r="AC376" s="203"/>
      <c r="AD376" s="203"/>
      <c r="AE376" s="203"/>
      <c r="AF376" s="203"/>
      <c r="AG376" s="1273"/>
      <c r="AH376" s="203"/>
      <c r="AI376" s="203"/>
      <c r="AJ376" s="203"/>
      <c r="AK376" s="203"/>
      <c r="AL376" s="203"/>
      <c r="AM376" s="203"/>
      <c r="AN376" s="1273"/>
      <c r="AO376" s="1173"/>
      <c r="AP376" s="203"/>
      <c r="AQ376" s="203"/>
      <c r="AR376" s="1273"/>
      <c r="AS376" s="203"/>
      <c r="AT376" s="203"/>
      <c r="AU376" s="1273"/>
      <c r="AV376" s="203"/>
      <c r="AW376" s="203"/>
      <c r="AX376" s="203"/>
      <c r="AY376" s="203"/>
      <c r="AZ376" s="203"/>
      <c r="BA376" s="1273"/>
      <c r="BB376" s="203"/>
      <c r="BC376" s="203"/>
      <c r="BD376" s="203"/>
      <c r="BE376" s="203"/>
      <c r="BF376" s="203"/>
      <c r="BG376" s="1173"/>
      <c r="BH376" s="1273"/>
      <c r="BI376" s="200"/>
    </row>
    <row r="377" spans="1:61" x14ac:dyDescent="0.25">
      <c r="A377" s="1241"/>
      <c r="B377" s="1242"/>
      <c r="C377" s="202"/>
      <c r="D377" s="203"/>
      <c r="E377" s="203"/>
      <c r="F377" s="203"/>
      <c r="G377" s="203"/>
      <c r="H377" s="203"/>
      <c r="I377" s="203"/>
      <c r="J377" s="1273"/>
      <c r="K377" s="203"/>
      <c r="L377" s="203"/>
      <c r="M377" s="203"/>
      <c r="N377" s="203"/>
      <c r="O377" s="203"/>
      <c r="P377" s="203"/>
      <c r="Q377" s="203"/>
      <c r="R377" s="203"/>
      <c r="S377" s="203"/>
      <c r="T377" s="203"/>
      <c r="U377" s="203"/>
      <c r="V377" s="203"/>
      <c r="W377" s="203"/>
      <c r="X377" s="203"/>
      <c r="Y377" s="203"/>
      <c r="Z377" s="1173"/>
      <c r="AA377" s="1273"/>
      <c r="AB377" s="203"/>
      <c r="AC377" s="203"/>
      <c r="AD377" s="203"/>
      <c r="AE377" s="203"/>
      <c r="AF377" s="203"/>
      <c r="AG377" s="1273"/>
      <c r="AH377" s="203"/>
      <c r="AI377" s="203"/>
      <c r="AJ377" s="203"/>
      <c r="AK377" s="203"/>
      <c r="AL377" s="203"/>
      <c r="AM377" s="203"/>
      <c r="AN377" s="1273"/>
      <c r="AO377" s="1173"/>
      <c r="AP377" s="203"/>
      <c r="AQ377" s="203"/>
      <c r="AR377" s="1273"/>
      <c r="AS377" s="203"/>
      <c r="AT377" s="203"/>
      <c r="AU377" s="1273"/>
      <c r="AV377" s="203"/>
      <c r="AW377" s="203"/>
      <c r="AX377" s="203"/>
      <c r="AY377" s="203"/>
      <c r="AZ377" s="203"/>
      <c r="BA377" s="1273"/>
      <c r="BB377" s="203"/>
      <c r="BC377" s="203"/>
      <c r="BD377" s="203"/>
      <c r="BE377" s="203"/>
      <c r="BF377" s="203"/>
      <c r="BG377" s="1173"/>
      <c r="BH377" s="1273"/>
      <c r="BI377" s="200"/>
    </row>
    <row r="378" spans="1:61" x14ac:dyDescent="0.25">
      <c r="A378" s="1241"/>
      <c r="B378" s="1242"/>
      <c r="C378" s="202"/>
      <c r="D378" s="203"/>
      <c r="E378" s="203"/>
      <c r="F378" s="203"/>
      <c r="G378" s="203"/>
      <c r="H378" s="203"/>
      <c r="I378" s="203"/>
      <c r="J378" s="1273"/>
      <c r="K378" s="203"/>
      <c r="L378" s="203"/>
      <c r="M378" s="203"/>
      <c r="N378" s="203"/>
      <c r="O378" s="203"/>
      <c r="P378" s="203"/>
      <c r="Q378" s="203"/>
      <c r="R378" s="203"/>
      <c r="S378" s="203"/>
      <c r="T378" s="203"/>
      <c r="U378" s="203"/>
      <c r="V378" s="203"/>
      <c r="W378" s="203"/>
      <c r="X378" s="203"/>
      <c r="Y378" s="203"/>
      <c r="Z378" s="1173"/>
      <c r="AA378" s="1273"/>
      <c r="AB378" s="203"/>
      <c r="AC378" s="203"/>
      <c r="AD378" s="203"/>
      <c r="AE378" s="203"/>
      <c r="AF378" s="203"/>
      <c r="AG378" s="1273"/>
      <c r="AH378" s="203"/>
      <c r="AI378" s="203"/>
      <c r="AJ378" s="203"/>
      <c r="AK378" s="203"/>
      <c r="AL378" s="203"/>
      <c r="AM378" s="203"/>
      <c r="AN378" s="1273"/>
      <c r="AO378" s="1173"/>
      <c r="AP378" s="203"/>
      <c r="AQ378" s="203"/>
      <c r="AR378" s="1273"/>
      <c r="AS378" s="203"/>
      <c r="AT378" s="203"/>
      <c r="AU378" s="1273"/>
      <c r="AV378" s="203"/>
      <c r="AW378" s="203"/>
      <c r="AX378" s="203"/>
      <c r="AY378" s="203"/>
      <c r="AZ378" s="203"/>
      <c r="BA378" s="1273"/>
      <c r="BB378" s="203"/>
      <c r="BC378" s="203"/>
      <c r="BD378" s="203"/>
      <c r="BE378" s="203"/>
      <c r="BF378" s="203"/>
      <c r="BG378" s="1173"/>
      <c r="BH378" s="1273"/>
      <c r="BI378" s="200"/>
    </row>
    <row r="379" spans="1:61" x14ac:dyDescent="0.25">
      <c r="A379" s="1241"/>
      <c r="B379" s="1242"/>
      <c r="C379" s="202"/>
      <c r="D379" s="203"/>
      <c r="E379" s="203"/>
      <c r="F379" s="203"/>
      <c r="G379" s="203"/>
      <c r="H379" s="203"/>
      <c r="I379" s="203"/>
      <c r="J379" s="1273"/>
      <c r="K379" s="203"/>
      <c r="L379" s="203"/>
      <c r="M379" s="203"/>
      <c r="N379" s="203"/>
      <c r="O379" s="203"/>
      <c r="P379" s="203"/>
      <c r="Q379" s="203"/>
      <c r="R379" s="203"/>
      <c r="S379" s="203"/>
      <c r="T379" s="203"/>
      <c r="U379" s="203"/>
      <c r="V379" s="203"/>
      <c r="W379" s="203"/>
      <c r="X379" s="203"/>
      <c r="Y379" s="203"/>
      <c r="Z379" s="1173"/>
      <c r="AA379" s="1273"/>
      <c r="AB379" s="203"/>
      <c r="AC379" s="203"/>
      <c r="AD379" s="203"/>
      <c r="AE379" s="203"/>
      <c r="AF379" s="203"/>
      <c r="AG379" s="1273"/>
      <c r="AH379" s="203"/>
      <c r="AI379" s="203"/>
      <c r="AJ379" s="203"/>
      <c r="AK379" s="203"/>
      <c r="AL379" s="203"/>
      <c r="AM379" s="203"/>
      <c r="AN379" s="1273"/>
      <c r="AO379" s="1173"/>
      <c r="AP379" s="203"/>
      <c r="AQ379" s="203"/>
      <c r="AR379" s="1273"/>
      <c r="AS379" s="203"/>
      <c r="AT379" s="203"/>
      <c r="AU379" s="1273"/>
      <c r="AV379" s="203"/>
      <c r="AW379" s="203"/>
      <c r="AX379" s="203"/>
      <c r="AY379" s="203"/>
      <c r="AZ379" s="203"/>
      <c r="BA379" s="1273"/>
      <c r="BB379" s="203"/>
      <c r="BC379" s="203"/>
      <c r="BD379" s="203"/>
      <c r="BE379" s="203"/>
      <c r="BF379" s="203"/>
      <c r="BG379" s="1173"/>
      <c r="BH379" s="1273"/>
      <c r="BI379" s="200"/>
    </row>
    <row r="380" spans="1:61" x14ac:dyDescent="0.25">
      <c r="A380" s="1241"/>
      <c r="B380" s="1242"/>
      <c r="C380" s="202"/>
      <c r="D380" s="203"/>
      <c r="E380" s="203"/>
      <c r="F380" s="203"/>
      <c r="G380" s="203"/>
      <c r="H380" s="203"/>
      <c r="I380" s="203"/>
      <c r="J380" s="1273"/>
      <c r="K380" s="203"/>
      <c r="L380" s="203"/>
      <c r="M380" s="203"/>
      <c r="N380" s="203"/>
      <c r="O380" s="203"/>
      <c r="P380" s="203"/>
      <c r="Q380" s="203"/>
      <c r="R380" s="203"/>
      <c r="S380" s="203"/>
      <c r="T380" s="203"/>
      <c r="U380" s="203"/>
      <c r="V380" s="203"/>
      <c r="W380" s="203"/>
      <c r="X380" s="203"/>
      <c r="Y380" s="203"/>
      <c r="Z380" s="1173"/>
      <c r="AA380" s="1273"/>
      <c r="AB380" s="203"/>
      <c r="AC380" s="203"/>
      <c r="AD380" s="203"/>
      <c r="AE380" s="203"/>
      <c r="AF380" s="203"/>
      <c r="AG380" s="1273"/>
      <c r="AH380" s="203"/>
      <c r="AI380" s="203"/>
      <c r="AJ380" s="203"/>
      <c r="AK380" s="203"/>
      <c r="AL380" s="203"/>
      <c r="AM380" s="203"/>
      <c r="AN380" s="1273"/>
      <c r="AO380" s="1173"/>
      <c r="AP380" s="203"/>
      <c r="AQ380" s="203"/>
      <c r="AR380" s="1273"/>
      <c r="AS380" s="203"/>
      <c r="AT380" s="203"/>
      <c r="AU380" s="1273"/>
      <c r="AV380" s="203"/>
      <c r="AW380" s="203"/>
      <c r="AX380" s="203"/>
      <c r="AY380" s="203"/>
      <c r="AZ380" s="203"/>
      <c r="BA380" s="1273"/>
      <c r="BB380" s="203"/>
      <c r="BC380" s="203"/>
      <c r="BD380" s="203"/>
      <c r="BE380" s="203"/>
      <c r="BF380" s="203"/>
      <c r="BG380" s="1173"/>
      <c r="BH380" s="1273"/>
      <c r="BI380" s="200"/>
    </row>
    <row r="381" spans="1:61" x14ac:dyDescent="0.25">
      <c r="A381" s="1241"/>
      <c r="B381" s="1242"/>
      <c r="C381" s="202"/>
      <c r="D381" s="203"/>
      <c r="E381" s="203"/>
      <c r="F381" s="203"/>
      <c r="G381" s="203"/>
      <c r="H381" s="203"/>
      <c r="I381" s="203"/>
      <c r="J381" s="1273"/>
      <c r="K381" s="203"/>
      <c r="L381" s="203"/>
      <c r="M381" s="203"/>
      <c r="N381" s="203"/>
      <c r="O381" s="203"/>
      <c r="P381" s="203"/>
      <c r="Q381" s="203"/>
      <c r="R381" s="203"/>
      <c r="S381" s="203"/>
      <c r="T381" s="203"/>
      <c r="U381" s="203"/>
      <c r="V381" s="203"/>
      <c r="W381" s="203"/>
      <c r="X381" s="203"/>
      <c r="Y381" s="203"/>
      <c r="Z381" s="1173"/>
      <c r="AA381" s="1273"/>
      <c r="AB381" s="203"/>
      <c r="AC381" s="203"/>
      <c r="AD381" s="203"/>
      <c r="AE381" s="203"/>
      <c r="AF381" s="203"/>
      <c r="AG381" s="1273"/>
      <c r="AH381" s="203"/>
      <c r="AI381" s="203"/>
      <c r="AJ381" s="203"/>
      <c r="AK381" s="203"/>
      <c r="AL381" s="203"/>
      <c r="AM381" s="203"/>
      <c r="AN381" s="1273"/>
      <c r="AO381" s="1173"/>
      <c r="AP381" s="203"/>
      <c r="AQ381" s="203"/>
      <c r="AR381" s="1273"/>
      <c r="AS381" s="203"/>
      <c r="AT381" s="203"/>
      <c r="AU381" s="1273"/>
      <c r="AV381" s="203"/>
      <c r="AW381" s="203"/>
      <c r="AX381" s="203"/>
      <c r="AY381" s="203"/>
      <c r="AZ381" s="203"/>
      <c r="BA381" s="1273"/>
      <c r="BB381" s="203"/>
      <c r="BC381" s="203"/>
      <c r="BD381" s="203"/>
      <c r="BE381" s="203"/>
      <c r="BF381" s="203"/>
      <c r="BG381" s="1173"/>
      <c r="BH381" s="1273"/>
      <c r="BI381" s="200"/>
    </row>
    <row r="382" spans="1:61" x14ac:dyDescent="0.25">
      <c r="A382" s="1241"/>
      <c r="B382" s="1242"/>
      <c r="C382" s="202"/>
      <c r="D382" s="203"/>
      <c r="E382" s="203"/>
      <c r="F382" s="203"/>
      <c r="G382" s="203"/>
      <c r="H382" s="203"/>
      <c r="I382" s="203"/>
      <c r="J382" s="1273"/>
      <c r="K382" s="203"/>
      <c r="L382" s="203"/>
      <c r="M382" s="203"/>
      <c r="N382" s="203"/>
      <c r="O382" s="203"/>
      <c r="P382" s="203"/>
      <c r="Q382" s="203"/>
      <c r="R382" s="203"/>
      <c r="S382" s="203"/>
      <c r="T382" s="203"/>
      <c r="U382" s="203"/>
      <c r="V382" s="203"/>
      <c r="W382" s="203"/>
      <c r="X382" s="203"/>
      <c r="Y382" s="203"/>
      <c r="Z382" s="1173"/>
      <c r="AA382" s="1273"/>
      <c r="AB382" s="203"/>
      <c r="AC382" s="203"/>
      <c r="AD382" s="203"/>
      <c r="AE382" s="203"/>
      <c r="AF382" s="203"/>
      <c r="AG382" s="1273"/>
      <c r="AH382" s="203"/>
      <c r="AI382" s="203"/>
      <c r="AJ382" s="203"/>
      <c r="AK382" s="203"/>
      <c r="AL382" s="203"/>
      <c r="AM382" s="203"/>
      <c r="AN382" s="1273"/>
      <c r="AO382" s="1173"/>
      <c r="AP382" s="203"/>
      <c r="AQ382" s="203"/>
      <c r="AR382" s="1273"/>
      <c r="AS382" s="203"/>
      <c r="AT382" s="203"/>
      <c r="AU382" s="1273"/>
      <c r="AV382" s="203"/>
      <c r="AW382" s="203"/>
      <c r="AX382" s="203"/>
      <c r="AY382" s="203"/>
      <c r="AZ382" s="203"/>
      <c r="BA382" s="1273"/>
      <c r="BB382" s="203"/>
      <c r="BC382" s="203"/>
      <c r="BD382" s="203"/>
      <c r="BE382" s="203"/>
      <c r="BF382" s="203"/>
      <c r="BG382" s="1173"/>
      <c r="BH382" s="1273"/>
      <c r="BI382" s="200"/>
    </row>
    <row r="383" spans="1:61" x14ac:dyDescent="0.25">
      <c r="A383" s="1241"/>
      <c r="B383" s="1242"/>
      <c r="C383" s="202"/>
      <c r="D383" s="203"/>
      <c r="E383" s="203"/>
      <c r="F383" s="203"/>
      <c r="G383" s="203"/>
      <c r="H383" s="203"/>
      <c r="I383" s="203"/>
      <c r="J383" s="1273"/>
      <c r="K383" s="203"/>
      <c r="L383" s="203"/>
      <c r="M383" s="203"/>
      <c r="N383" s="203"/>
      <c r="O383" s="203"/>
      <c r="P383" s="203"/>
      <c r="Q383" s="203"/>
      <c r="R383" s="203"/>
      <c r="S383" s="203"/>
      <c r="T383" s="203"/>
      <c r="U383" s="203"/>
      <c r="V383" s="203"/>
      <c r="W383" s="203"/>
      <c r="X383" s="203"/>
      <c r="Y383" s="203"/>
      <c r="Z383" s="1173"/>
      <c r="AA383" s="1273"/>
      <c r="AB383" s="203"/>
      <c r="AC383" s="203"/>
      <c r="AD383" s="203"/>
      <c r="AE383" s="203"/>
      <c r="AF383" s="203"/>
      <c r="AG383" s="1273"/>
      <c r="AH383" s="203"/>
      <c r="AI383" s="203"/>
      <c r="AJ383" s="203"/>
      <c r="AK383" s="203"/>
      <c r="AL383" s="203"/>
      <c r="AM383" s="203"/>
      <c r="AN383" s="1273"/>
      <c r="AO383" s="1173"/>
      <c r="AP383" s="203"/>
      <c r="AQ383" s="203"/>
      <c r="AR383" s="1273"/>
      <c r="AS383" s="203"/>
      <c r="AT383" s="203"/>
      <c r="AU383" s="1273"/>
      <c r="AV383" s="203"/>
      <c r="AW383" s="203"/>
      <c r="AX383" s="203"/>
      <c r="AY383" s="203"/>
      <c r="AZ383" s="203"/>
      <c r="BA383" s="1273"/>
      <c r="BB383" s="203"/>
      <c r="BC383" s="203"/>
      <c r="BD383" s="203"/>
      <c r="BE383" s="203"/>
      <c r="BF383" s="203"/>
      <c r="BG383" s="1173"/>
      <c r="BH383" s="1273"/>
      <c r="BI383" s="200"/>
    </row>
    <row r="384" spans="1:61" x14ac:dyDescent="0.25">
      <c r="A384" s="1241"/>
      <c r="B384" s="1242"/>
      <c r="C384" s="202"/>
      <c r="D384" s="203"/>
      <c r="E384" s="203"/>
      <c r="F384" s="203"/>
      <c r="G384" s="203"/>
      <c r="H384" s="203"/>
      <c r="I384" s="203"/>
      <c r="J384" s="1273"/>
      <c r="K384" s="203"/>
      <c r="L384" s="203"/>
      <c r="M384" s="203"/>
      <c r="N384" s="203"/>
      <c r="O384" s="203"/>
      <c r="P384" s="203"/>
      <c r="Q384" s="203"/>
      <c r="R384" s="203"/>
      <c r="S384" s="203"/>
      <c r="T384" s="203"/>
      <c r="U384" s="203"/>
      <c r="V384" s="203"/>
      <c r="W384" s="203"/>
      <c r="X384" s="203"/>
      <c r="Y384" s="203"/>
      <c r="Z384" s="1173"/>
      <c r="AA384" s="1273"/>
      <c r="AB384" s="203"/>
      <c r="AC384" s="203"/>
      <c r="AD384" s="203"/>
      <c r="AE384" s="203"/>
      <c r="AF384" s="203"/>
      <c r="AG384" s="1273"/>
      <c r="AH384" s="203"/>
      <c r="AI384" s="203"/>
      <c r="AJ384" s="203"/>
      <c r="AK384" s="203"/>
      <c r="AL384" s="203"/>
      <c r="AM384" s="203"/>
      <c r="AN384" s="1273"/>
      <c r="AO384" s="1173"/>
      <c r="AP384" s="203"/>
      <c r="AQ384" s="203"/>
      <c r="AR384" s="1273"/>
      <c r="AS384" s="203"/>
      <c r="AT384" s="203"/>
      <c r="AU384" s="1273"/>
      <c r="AV384" s="203"/>
      <c r="AW384" s="203"/>
      <c r="AX384" s="203"/>
      <c r="AY384" s="203"/>
      <c r="AZ384" s="203"/>
      <c r="BA384" s="1273"/>
      <c r="BB384" s="203"/>
      <c r="BC384" s="203"/>
      <c r="BD384" s="203"/>
      <c r="BE384" s="203"/>
      <c r="BF384" s="203"/>
      <c r="BG384" s="1173"/>
      <c r="BH384" s="1273"/>
      <c r="BI384" s="200"/>
    </row>
    <row r="385" spans="1:61" x14ac:dyDescent="0.25">
      <c r="A385" s="1241"/>
      <c r="B385" s="1242"/>
      <c r="C385" s="202"/>
      <c r="D385" s="203"/>
      <c r="E385" s="203"/>
      <c r="F385" s="203"/>
      <c r="G385" s="203"/>
      <c r="H385" s="203"/>
      <c r="I385" s="203"/>
      <c r="J385" s="1273"/>
      <c r="K385" s="203"/>
      <c r="L385" s="203"/>
      <c r="M385" s="203"/>
      <c r="N385" s="203"/>
      <c r="O385" s="203"/>
      <c r="P385" s="203"/>
      <c r="Q385" s="203"/>
      <c r="R385" s="203"/>
      <c r="S385" s="203"/>
      <c r="T385" s="203"/>
      <c r="U385" s="203"/>
      <c r="V385" s="203"/>
      <c r="W385" s="203"/>
      <c r="X385" s="203"/>
      <c r="Y385" s="203"/>
      <c r="Z385" s="1173"/>
      <c r="AA385" s="1273"/>
      <c r="AB385" s="203"/>
      <c r="AC385" s="203"/>
      <c r="AD385" s="203"/>
      <c r="AE385" s="203"/>
      <c r="AF385" s="203"/>
      <c r="AG385" s="1273"/>
      <c r="AH385" s="203"/>
      <c r="AI385" s="203"/>
      <c r="AJ385" s="203"/>
      <c r="AK385" s="203"/>
      <c r="AL385" s="203"/>
      <c r="AM385" s="203"/>
      <c r="AN385" s="1273"/>
      <c r="AO385" s="1173"/>
      <c r="AP385" s="203"/>
      <c r="AQ385" s="203"/>
      <c r="AR385" s="1273"/>
      <c r="AS385" s="203"/>
      <c r="AT385" s="203"/>
      <c r="AU385" s="1273"/>
      <c r="AV385" s="203"/>
      <c r="AW385" s="203"/>
      <c r="AX385" s="203"/>
      <c r="AY385" s="203"/>
      <c r="AZ385" s="203"/>
      <c r="BA385" s="1273"/>
      <c r="BB385" s="203"/>
      <c r="BC385" s="203"/>
      <c r="BD385" s="203"/>
      <c r="BE385" s="203"/>
      <c r="BF385" s="203"/>
      <c r="BG385" s="1173"/>
      <c r="BH385" s="1273"/>
      <c r="BI385" s="200"/>
    </row>
    <row r="386" spans="1:61" x14ac:dyDescent="0.25">
      <c r="A386" s="1241"/>
      <c r="B386" s="1242"/>
      <c r="C386" s="202"/>
      <c r="D386" s="203"/>
      <c r="E386" s="203"/>
      <c r="F386" s="203"/>
      <c r="G386" s="203"/>
      <c r="H386" s="203"/>
      <c r="I386" s="203"/>
      <c r="J386" s="1273"/>
      <c r="K386" s="203"/>
      <c r="L386" s="203"/>
      <c r="M386" s="203"/>
      <c r="N386" s="203"/>
      <c r="O386" s="203"/>
      <c r="P386" s="203"/>
      <c r="Q386" s="203"/>
      <c r="R386" s="203"/>
      <c r="S386" s="203"/>
      <c r="T386" s="203"/>
      <c r="U386" s="203"/>
      <c r="V386" s="203"/>
      <c r="W386" s="203"/>
      <c r="X386" s="203"/>
      <c r="Y386" s="203"/>
      <c r="Z386" s="1173"/>
      <c r="AA386" s="1273"/>
      <c r="AB386" s="203"/>
      <c r="AC386" s="203"/>
      <c r="AD386" s="203"/>
      <c r="AE386" s="203"/>
      <c r="AF386" s="203"/>
      <c r="AG386" s="1273"/>
      <c r="AH386" s="203"/>
      <c r="AI386" s="203"/>
      <c r="AJ386" s="203"/>
      <c r="AK386" s="203"/>
      <c r="AL386" s="203"/>
      <c r="AM386" s="203"/>
      <c r="AN386" s="1273"/>
      <c r="AO386" s="1173"/>
      <c r="AP386" s="203"/>
      <c r="AQ386" s="203"/>
      <c r="AR386" s="1273"/>
      <c r="AS386" s="203"/>
      <c r="AT386" s="203"/>
      <c r="AU386" s="1273"/>
      <c r="AV386" s="203"/>
      <c r="AW386" s="203"/>
      <c r="AX386" s="203"/>
      <c r="AY386" s="203"/>
      <c r="AZ386" s="203"/>
      <c r="BA386" s="1273"/>
      <c r="BB386" s="203"/>
      <c r="BC386" s="203"/>
      <c r="BD386" s="203"/>
      <c r="BE386" s="203"/>
      <c r="BF386" s="203"/>
      <c r="BG386" s="1173"/>
      <c r="BH386" s="1273"/>
      <c r="BI386" s="200"/>
    </row>
    <row r="387" spans="1:61" x14ac:dyDescent="0.25">
      <c r="A387" s="1241"/>
      <c r="B387" s="1242"/>
      <c r="C387" s="202"/>
      <c r="D387" s="203"/>
      <c r="E387" s="203"/>
      <c r="F387" s="203"/>
      <c r="G387" s="203"/>
      <c r="H387" s="203"/>
      <c r="I387" s="203"/>
      <c r="J387" s="1273"/>
      <c r="K387" s="203"/>
      <c r="L387" s="203"/>
      <c r="M387" s="203"/>
      <c r="N387" s="203"/>
      <c r="O387" s="203"/>
      <c r="P387" s="203"/>
      <c r="Q387" s="203"/>
      <c r="R387" s="203"/>
      <c r="S387" s="203"/>
      <c r="T387" s="203"/>
      <c r="U387" s="203"/>
      <c r="V387" s="203"/>
      <c r="W387" s="203"/>
      <c r="X387" s="203"/>
      <c r="Y387" s="203"/>
      <c r="Z387" s="1173"/>
      <c r="AA387" s="1273"/>
      <c r="AB387" s="203"/>
      <c r="AC387" s="203"/>
      <c r="AD387" s="203"/>
      <c r="AE387" s="203"/>
      <c r="AF387" s="203"/>
      <c r="AG387" s="1273"/>
      <c r="AH387" s="203"/>
      <c r="AI387" s="203"/>
      <c r="AJ387" s="203"/>
      <c r="AK387" s="203"/>
      <c r="AL387" s="203"/>
      <c r="AM387" s="203"/>
      <c r="AN387" s="1273"/>
      <c r="AO387" s="1173"/>
      <c r="AP387" s="203"/>
      <c r="AQ387" s="203"/>
      <c r="AR387" s="1273"/>
      <c r="AS387" s="203"/>
      <c r="AT387" s="203"/>
      <c r="AU387" s="1273"/>
      <c r="AV387" s="203"/>
      <c r="AW387" s="203"/>
      <c r="AX387" s="203"/>
      <c r="AY387" s="203"/>
      <c r="AZ387" s="203"/>
      <c r="BA387" s="1273"/>
      <c r="BB387" s="203"/>
      <c r="BC387" s="203"/>
      <c r="BD387" s="203"/>
      <c r="BE387" s="203"/>
      <c r="BF387" s="203"/>
      <c r="BG387" s="1173"/>
      <c r="BH387" s="1273"/>
      <c r="BI387" s="200"/>
    </row>
    <row r="388" spans="1:61" x14ac:dyDescent="0.25">
      <c r="A388" s="1241"/>
      <c r="B388" s="1242"/>
      <c r="C388" s="202"/>
      <c r="D388" s="203"/>
      <c r="E388" s="203"/>
      <c r="F388" s="203"/>
      <c r="G388" s="203"/>
      <c r="H388" s="203"/>
      <c r="I388" s="203"/>
      <c r="J388" s="1273"/>
      <c r="K388" s="203"/>
      <c r="L388" s="203"/>
      <c r="M388" s="203"/>
      <c r="N388" s="203"/>
      <c r="O388" s="203"/>
      <c r="P388" s="203"/>
      <c r="Q388" s="203"/>
      <c r="R388" s="203"/>
      <c r="S388" s="203"/>
      <c r="T388" s="203"/>
      <c r="U388" s="203"/>
      <c r="V388" s="203"/>
      <c r="W388" s="203"/>
      <c r="X388" s="203"/>
      <c r="Y388" s="203"/>
      <c r="Z388" s="1173"/>
      <c r="AA388" s="1273"/>
      <c r="AB388" s="203"/>
      <c r="AC388" s="203"/>
      <c r="AD388" s="203"/>
      <c r="AE388" s="203"/>
      <c r="AF388" s="203"/>
      <c r="AG388" s="1273"/>
      <c r="AH388" s="203"/>
      <c r="AI388" s="203"/>
      <c r="AJ388" s="203"/>
      <c r="AK388" s="203"/>
      <c r="AL388" s="203"/>
      <c r="AM388" s="203"/>
      <c r="AN388" s="1273"/>
      <c r="AO388" s="1173"/>
      <c r="AP388" s="203"/>
      <c r="AQ388" s="203"/>
      <c r="AR388" s="1273"/>
      <c r="AS388" s="203"/>
      <c r="AT388" s="203"/>
      <c r="AU388" s="1273"/>
      <c r="AV388" s="203"/>
      <c r="AW388" s="203"/>
      <c r="AX388" s="203"/>
      <c r="AY388" s="203"/>
      <c r="AZ388" s="203"/>
      <c r="BA388" s="1273"/>
      <c r="BB388" s="203"/>
      <c r="BC388" s="203"/>
      <c r="BD388" s="203"/>
      <c r="BE388" s="203"/>
      <c r="BF388" s="203"/>
      <c r="BG388" s="1173"/>
      <c r="BH388" s="1273"/>
      <c r="BI388" s="200"/>
    </row>
    <row r="389" spans="1:61" x14ac:dyDescent="0.25">
      <c r="A389" s="1241"/>
      <c r="B389" s="1242"/>
      <c r="C389" s="202"/>
      <c r="D389" s="203"/>
      <c r="E389" s="203"/>
      <c r="F389" s="203"/>
      <c r="G389" s="203"/>
      <c r="H389" s="203"/>
      <c r="I389" s="203"/>
      <c r="J389" s="1273"/>
      <c r="K389" s="203"/>
      <c r="L389" s="203"/>
      <c r="M389" s="203"/>
      <c r="N389" s="203"/>
      <c r="O389" s="203"/>
      <c r="P389" s="203"/>
      <c r="Q389" s="203"/>
      <c r="R389" s="203"/>
      <c r="S389" s="203"/>
      <c r="T389" s="203"/>
      <c r="U389" s="203"/>
      <c r="V389" s="203"/>
      <c r="W389" s="203"/>
      <c r="X389" s="203"/>
      <c r="Y389" s="203"/>
      <c r="Z389" s="1173"/>
      <c r="AA389" s="1273"/>
      <c r="AB389" s="203"/>
      <c r="AC389" s="203"/>
      <c r="AD389" s="203"/>
      <c r="AE389" s="203"/>
      <c r="AF389" s="203"/>
      <c r="AG389" s="1273"/>
      <c r="AH389" s="203"/>
      <c r="AI389" s="203"/>
      <c r="AJ389" s="203"/>
      <c r="AK389" s="203"/>
      <c r="AL389" s="203"/>
      <c r="AM389" s="203"/>
      <c r="AN389" s="1273"/>
      <c r="AO389" s="1173"/>
      <c r="AP389" s="203"/>
      <c r="AQ389" s="203"/>
      <c r="AR389" s="1273"/>
      <c r="AS389" s="203"/>
      <c r="AT389" s="203"/>
      <c r="AU389" s="1273"/>
      <c r="AV389" s="203"/>
      <c r="AW389" s="203"/>
      <c r="AX389" s="203"/>
      <c r="AY389" s="203"/>
      <c r="AZ389" s="203"/>
      <c r="BA389" s="1273"/>
      <c r="BB389" s="203"/>
      <c r="BC389" s="203"/>
      <c r="BD389" s="203"/>
      <c r="BE389" s="203"/>
      <c r="BF389" s="203"/>
      <c r="BG389" s="1173"/>
      <c r="BH389" s="1273"/>
      <c r="BI389" s="200"/>
    </row>
    <row r="390" spans="1:61" x14ac:dyDescent="0.25">
      <c r="A390" s="1241"/>
      <c r="B390" s="1242"/>
      <c r="C390" s="202"/>
      <c r="D390" s="203"/>
      <c r="E390" s="203"/>
      <c r="F390" s="203"/>
      <c r="G390" s="203"/>
      <c r="H390" s="203"/>
      <c r="I390" s="203"/>
      <c r="J390" s="1273"/>
      <c r="K390" s="203"/>
      <c r="L390" s="203"/>
      <c r="M390" s="203"/>
      <c r="N390" s="203"/>
      <c r="O390" s="203"/>
      <c r="P390" s="203"/>
      <c r="Q390" s="203"/>
      <c r="R390" s="203"/>
      <c r="S390" s="203"/>
      <c r="T390" s="203"/>
      <c r="U390" s="203"/>
      <c r="V390" s="203"/>
      <c r="W390" s="203"/>
      <c r="X390" s="203"/>
      <c r="Y390" s="203"/>
      <c r="Z390" s="1173"/>
      <c r="AA390" s="1273"/>
      <c r="AB390" s="203"/>
      <c r="AC390" s="203"/>
      <c r="AD390" s="203"/>
      <c r="AE390" s="203"/>
      <c r="AF390" s="203"/>
      <c r="AG390" s="1273"/>
      <c r="AH390" s="203"/>
      <c r="AI390" s="203"/>
      <c r="AJ390" s="203"/>
      <c r="AK390" s="203"/>
      <c r="AL390" s="203"/>
      <c r="AM390" s="203"/>
      <c r="AN390" s="1273"/>
      <c r="AO390" s="1173"/>
      <c r="AP390" s="203"/>
      <c r="AQ390" s="203"/>
      <c r="AR390" s="1273"/>
      <c r="AS390" s="203"/>
      <c r="AT390" s="203"/>
      <c r="AU390" s="1273"/>
      <c r="AV390" s="203"/>
      <c r="AW390" s="203"/>
      <c r="AX390" s="203"/>
      <c r="AY390" s="203"/>
      <c r="AZ390" s="203"/>
      <c r="BA390" s="1273"/>
      <c r="BB390" s="203"/>
      <c r="BC390" s="203"/>
      <c r="BD390" s="203"/>
      <c r="BE390" s="203"/>
      <c r="BF390" s="203"/>
      <c r="BG390" s="1173"/>
      <c r="BH390" s="1273"/>
      <c r="BI390" s="200"/>
    </row>
    <row r="391" spans="1:61" x14ac:dyDescent="0.25">
      <c r="A391" s="1241"/>
      <c r="B391" s="1242"/>
      <c r="C391" s="202"/>
      <c r="D391" s="203"/>
      <c r="E391" s="203"/>
      <c r="F391" s="203"/>
      <c r="G391" s="203"/>
      <c r="H391" s="203"/>
      <c r="I391" s="203"/>
      <c r="J391" s="1273"/>
      <c r="K391" s="203"/>
      <c r="L391" s="203"/>
      <c r="M391" s="203"/>
      <c r="N391" s="203"/>
      <c r="O391" s="203"/>
      <c r="P391" s="203"/>
      <c r="Q391" s="203"/>
      <c r="R391" s="203"/>
      <c r="S391" s="203"/>
      <c r="T391" s="203"/>
      <c r="U391" s="203"/>
      <c r="V391" s="203"/>
      <c r="W391" s="203"/>
      <c r="X391" s="203"/>
      <c r="Y391" s="203"/>
      <c r="Z391" s="1173"/>
      <c r="AA391" s="1273"/>
      <c r="AB391" s="203"/>
      <c r="AC391" s="203"/>
      <c r="AD391" s="203"/>
      <c r="AE391" s="203"/>
      <c r="AF391" s="203"/>
      <c r="AG391" s="1273"/>
      <c r="AH391" s="203"/>
      <c r="AI391" s="203"/>
      <c r="AJ391" s="203"/>
      <c r="AK391" s="203"/>
      <c r="AL391" s="203"/>
      <c r="AM391" s="203"/>
      <c r="AN391" s="1273"/>
      <c r="AO391" s="1173"/>
      <c r="AP391" s="203"/>
      <c r="AQ391" s="203"/>
      <c r="AR391" s="1273"/>
      <c r="AS391" s="203"/>
      <c r="AT391" s="203"/>
      <c r="AU391" s="1273"/>
      <c r="AV391" s="203"/>
      <c r="AW391" s="203"/>
      <c r="AX391" s="203"/>
      <c r="AY391" s="203"/>
      <c r="AZ391" s="203"/>
      <c r="BA391" s="1273"/>
      <c r="BB391" s="203"/>
      <c r="BC391" s="203"/>
      <c r="BD391" s="203"/>
      <c r="BE391" s="203"/>
      <c r="BF391" s="203"/>
      <c r="BG391" s="1173"/>
      <c r="BH391" s="1273"/>
      <c r="BI391" s="200"/>
    </row>
    <row r="392" spans="1:61" x14ac:dyDescent="0.25">
      <c r="A392" s="1241"/>
      <c r="B392" s="1242"/>
      <c r="C392" s="202"/>
      <c r="D392" s="203"/>
      <c r="E392" s="203"/>
      <c r="F392" s="203"/>
      <c r="G392" s="203"/>
      <c r="H392" s="203"/>
      <c r="I392" s="203"/>
      <c r="J392" s="1273"/>
      <c r="K392" s="203"/>
      <c r="L392" s="203"/>
      <c r="M392" s="203"/>
      <c r="N392" s="203"/>
      <c r="O392" s="203"/>
      <c r="P392" s="203"/>
      <c r="Q392" s="203"/>
      <c r="R392" s="203"/>
      <c r="S392" s="203"/>
      <c r="T392" s="203"/>
      <c r="U392" s="203"/>
      <c r="V392" s="203"/>
      <c r="W392" s="203"/>
      <c r="X392" s="203"/>
      <c r="Y392" s="203"/>
      <c r="Z392" s="1173"/>
      <c r="AA392" s="1273"/>
      <c r="AB392" s="203"/>
      <c r="AC392" s="203"/>
      <c r="AD392" s="203"/>
      <c r="AE392" s="203"/>
      <c r="AF392" s="203"/>
      <c r="AG392" s="1273"/>
      <c r="AH392" s="203"/>
      <c r="AI392" s="203"/>
      <c r="AJ392" s="203"/>
      <c r="AK392" s="203"/>
      <c r="AL392" s="203"/>
      <c r="AM392" s="203"/>
      <c r="AN392" s="1273"/>
      <c r="AO392" s="1173"/>
      <c r="AP392" s="203"/>
      <c r="AQ392" s="203"/>
      <c r="AR392" s="1273"/>
      <c r="AS392" s="203"/>
      <c r="AT392" s="203"/>
      <c r="AU392" s="1273"/>
      <c r="AV392" s="203"/>
      <c r="AW392" s="203"/>
      <c r="AX392" s="203"/>
      <c r="AY392" s="203"/>
      <c r="AZ392" s="203"/>
      <c r="BA392" s="1273"/>
      <c r="BB392" s="203"/>
      <c r="BC392" s="203"/>
      <c r="BD392" s="203"/>
      <c r="BE392" s="203"/>
      <c r="BF392" s="203"/>
      <c r="BG392" s="1173"/>
      <c r="BH392" s="1273"/>
      <c r="BI392" s="200"/>
    </row>
    <row r="393" spans="1:61" x14ac:dyDescent="0.25">
      <c r="A393" s="1241"/>
      <c r="B393" s="1242"/>
      <c r="C393" s="202"/>
      <c r="D393" s="203"/>
      <c r="E393" s="203"/>
      <c r="F393" s="203"/>
      <c r="G393" s="203"/>
      <c r="H393" s="203"/>
      <c r="I393" s="203"/>
      <c r="J393" s="1273"/>
      <c r="K393" s="203"/>
      <c r="L393" s="203"/>
      <c r="M393" s="203"/>
      <c r="N393" s="203"/>
      <c r="O393" s="203"/>
      <c r="P393" s="203"/>
      <c r="Q393" s="203"/>
      <c r="R393" s="203"/>
      <c r="S393" s="203"/>
      <c r="T393" s="203"/>
      <c r="U393" s="203"/>
      <c r="V393" s="203"/>
      <c r="W393" s="203"/>
      <c r="X393" s="203"/>
      <c r="Y393" s="203"/>
      <c r="Z393" s="1173"/>
      <c r="AA393" s="1273"/>
      <c r="AB393" s="203"/>
      <c r="AC393" s="203"/>
      <c r="AD393" s="203"/>
      <c r="AE393" s="203"/>
      <c r="AF393" s="203"/>
      <c r="AG393" s="1273"/>
      <c r="AH393" s="203"/>
      <c r="AI393" s="203"/>
      <c r="AJ393" s="203"/>
      <c r="AK393" s="203"/>
      <c r="AL393" s="203"/>
      <c r="AM393" s="203"/>
      <c r="AN393" s="1273"/>
      <c r="AO393" s="1173"/>
      <c r="AP393" s="203"/>
      <c r="AQ393" s="203"/>
      <c r="AR393" s="1273"/>
      <c r="AS393" s="203"/>
      <c r="AT393" s="203"/>
      <c r="AU393" s="1273"/>
      <c r="AV393" s="203"/>
      <c r="AW393" s="203"/>
      <c r="AX393" s="203"/>
      <c r="AY393" s="203"/>
      <c r="AZ393" s="203"/>
      <c r="BA393" s="1273"/>
      <c r="BB393" s="203"/>
      <c r="BC393" s="203"/>
      <c r="BD393" s="203"/>
      <c r="BE393" s="203"/>
      <c r="BF393" s="203"/>
      <c r="BG393" s="1173"/>
      <c r="BH393" s="1273"/>
      <c r="BI393" s="200"/>
    </row>
    <row r="394" spans="1:61" x14ac:dyDescent="0.25">
      <c r="A394" s="1241"/>
      <c r="B394" s="1242"/>
      <c r="C394" s="202"/>
      <c r="D394" s="203"/>
      <c r="E394" s="203"/>
      <c r="F394" s="203"/>
      <c r="G394" s="203"/>
      <c r="H394" s="203"/>
      <c r="I394" s="203"/>
      <c r="J394" s="1273"/>
      <c r="K394" s="203"/>
      <c r="L394" s="203"/>
      <c r="M394" s="203"/>
      <c r="N394" s="203"/>
      <c r="O394" s="203"/>
      <c r="P394" s="203"/>
      <c r="Q394" s="203"/>
      <c r="R394" s="203"/>
      <c r="S394" s="203"/>
      <c r="T394" s="203"/>
      <c r="U394" s="203"/>
      <c r="V394" s="203"/>
      <c r="W394" s="203"/>
      <c r="X394" s="203"/>
      <c r="Y394" s="203"/>
      <c r="Z394" s="1173"/>
      <c r="AA394" s="1273"/>
      <c r="AB394" s="203"/>
      <c r="AC394" s="203"/>
      <c r="AD394" s="203"/>
      <c r="AE394" s="203"/>
      <c r="AF394" s="203"/>
      <c r="AG394" s="1273"/>
      <c r="AH394" s="203"/>
      <c r="AI394" s="203"/>
      <c r="AJ394" s="203"/>
      <c r="AK394" s="203"/>
      <c r="AL394" s="203"/>
      <c r="AM394" s="203"/>
      <c r="AN394" s="1273"/>
      <c r="AO394" s="1173"/>
      <c r="AP394" s="203"/>
      <c r="AQ394" s="203"/>
      <c r="AR394" s="1273"/>
      <c r="AS394" s="203"/>
      <c r="AT394" s="203"/>
      <c r="AU394" s="1273"/>
      <c r="AV394" s="203"/>
      <c r="AW394" s="203"/>
      <c r="AX394" s="203"/>
      <c r="AY394" s="203"/>
      <c r="AZ394" s="203"/>
      <c r="BA394" s="1273"/>
      <c r="BB394" s="203"/>
      <c r="BC394" s="203"/>
      <c r="BD394" s="203"/>
      <c r="BE394" s="203"/>
      <c r="BF394" s="203"/>
      <c r="BG394" s="1173"/>
      <c r="BH394" s="1273"/>
      <c r="BI394" s="200"/>
    </row>
    <row r="395" spans="1:61" x14ac:dyDescent="0.25">
      <c r="A395" s="1241"/>
      <c r="B395" s="1242"/>
      <c r="C395" s="202"/>
      <c r="D395" s="203"/>
      <c r="E395" s="203"/>
      <c r="F395" s="203"/>
      <c r="G395" s="203"/>
      <c r="H395" s="203"/>
      <c r="I395" s="203"/>
      <c r="J395" s="1273"/>
      <c r="K395" s="203"/>
      <c r="L395" s="203"/>
      <c r="M395" s="203"/>
      <c r="N395" s="203"/>
      <c r="O395" s="203"/>
      <c r="P395" s="203"/>
      <c r="Q395" s="203"/>
      <c r="R395" s="203"/>
      <c r="S395" s="203"/>
      <c r="T395" s="203"/>
      <c r="U395" s="203"/>
      <c r="V395" s="203"/>
      <c r="W395" s="203"/>
      <c r="X395" s="203"/>
      <c r="Y395" s="203"/>
      <c r="Z395" s="1173"/>
      <c r="AA395" s="1273"/>
      <c r="AB395" s="203"/>
      <c r="AC395" s="203"/>
      <c r="AD395" s="203"/>
      <c r="AE395" s="203"/>
      <c r="AF395" s="203"/>
      <c r="AG395" s="1273"/>
      <c r="AH395" s="203"/>
      <c r="AI395" s="203"/>
      <c r="AJ395" s="203"/>
      <c r="AK395" s="203"/>
      <c r="AL395" s="203"/>
      <c r="AM395" s="203"/>
      <c r="AN395" s="1273"/>
      <c r="AO395" s="1173"/>
      <c r="AP395" s="203"/>
      <c r="AQ395" s="203"/>
      <c r="AR395" s="1273"/>
      <c r="AS395" s="203"/>
      <c r="AT395" s="203"/>
      <c r="AU395" s="1273"/>
      <c r="AV395" s="203"/>
      <c r="AW395" s="203"/>
      <c r="AX395" s="203"/>
      <c r="AY395" s="203"/>
      <c r="AZ395" s="203"/>
      <c r="BA395" s="1273"/>
      <c r="BB395" s="203"/>
      <c r="BC395" s="203"/>
      <c r="BD395" s="203"/>
      <c r="BE395" s="203"/>
      <c r="BF395" s="203"/>
      <c r="BG395" s="1173"/>
      <c r="BH395" s="1273"/>
      <c r="BI395" s="200"/>
    </row>
    <row r="396" spans="1:61" x14ac:dyDescent="0.25">
      <c r="A396" s="1241"/>
      <c r="B396" s="1242"/>
      <c r="C396" s="202"/>
      <c r="D396" s="203"/>
      <c r="E396" s="203"/>
      <c r="F396" s="203"/>
      <c r="G396" s="203"/>
      <c r="H396" s="203"/>
      <c r="I396" s="203"/>
      <c r="J396" s="1273"/>
      <c r="K396" s="203"/>
      <c r="L396" s="203"/>
      <c r="M396" s="203"/>
      <c r="N396" s="203"/>
      <c r="O396" s="203"/>
      <c r="P396" s="203"/>
      <c r="Q396" s="203"/>
      <c r="R396" s="203"/>
      <c r="S396" s="203"/>
      <c r="T396" s="203"/>
      <c r="U396" s="203"/>
      <c r="V396" s="203"/>
      <c r="W396" s="203"/>
      <c r="X396" s="203"/>
      <c r="Y396" s="203"/>
      <c r="Z396" s="1173"/>
      <c r="AA396" s="1273"/>
      <c r="AB396" s="203"/>
      <c r="AC396" s="203"/>
      <c r="AD396" s="203"/>
      <c r="AE396" s="203"/>
      <c r="AF396" s="203"/>
      <c r="AG396" s="1273"/>
      <c r="AH396" s="203"/>
      <c r="AI396" s="203"/>
      <c r="AJ396" s="203"/>
      <c r="AK396" s="203"/>
      <c r="AL396" s="203"/>
      <c r="AM396" s="203"/>
      <c r="AN396" s="1273"/>
      <c r="AO396" s="1173"/>
      <c r="AP396" s="203"/>
      <c r="AQ396" s="203"/>
      <c r="AR396" s="1273"/>
      <c r="AS396" s="203"/>
      <c r="AT396" s="203"/>
      <c r="AU396" s="1273"/>
      <c r="AV396" s="203"/>
      <c r="AW396" s="203"/>
      <c r="AX396" s="203"/>
      <c r="AY396" s="203"/>
      <c r="AZ396" s="203"/>
      <c r="BA396" s="1273"/>
      <c r="BB396" s="203"/>
      <c r="BC396" s="203"/>
      <c r="BD396" s="203"/>
      <c r="BE396" s="203"/>
      <c r="BF396" s="203"/>
      <c r="BG396" s="1173"/>
      <c r="BH396" s="1273"/>
      <c r="BI396" s="200"/>
    </row>
    <row r="397" spans="1:61" x14ac:dyDescent="0.25">
      <c r="A397" s="1241"/>
      <c r="B397" s="1242"/>
      <c r="C397" s="202"/>
      <c r="D397" s="203"/>
      <c r="E397" s="203"/>
      <c r="F397" s="203"/>
      <c r="G397" s="203"/>
      <c r="H397" s="203"/>
      <c r="I397" s="203"/>
      <c r="J397" s="1273"/>
      <c r="K397" s="203"/>
      <c r="L397" s="203"/>
      <c r="M397" s="203"/>
      <c r="N397" s="203"/>
      <c r="O397" s="203"/>
      <c r="P397" s="203"/>
      <c r="Q397" s="203"/>
      <c r="R397" s="203"/>
      <c r="S397" s="203"/>
      <c r="T397" s="203"/>
      <c r="U397" s="203"/>
      <c r="V397" s="203"/>
      <c r="W397" s="203"/>
      <c r="X397" s="203"/>
      <c r="Y397" s="203"/>
      <c r="Z397" s="1173"/>
      <c r="AA397" s="1273"/>
      <c r="AB397" s="203"/>
      <c r="AC397" s="203"/>
      <c r="AD397" s="203"/>
      <c r="AE397" s="203"/>
      <c r="AF397" s="203"/>
      <c r="AG397" s="1273"/>
      <c r="AH397" s="203"/>
      <c r="AI397" s="203"/>
      <c r="AJ397" s="203"/>
      <c r="AK397" s="203"/>
      <c r="AL397" s="203"/>
      <c r="AM397" s="203"/>
      <c r="AN397" s="1273"/>
      <c r="AO397" s="1173"/>
      <c r="AP397" s="203"/>
      <c r="AQ397" s="203"/>
      <c r="AR397" s="1273"/>
      <c r="AS397" s="203"/>
      <c r="AT397" s="203"/>
      <c r="AU397" s="1273"/>
      <c r="AV397" s="203"/>
      <c r="AW397" s="203"/>
      <c r="AX397" s="203"/>
      <c r="AY397" s="203"/>
      <c r="AZ397" s="203"/>
      <c r="BA397" s="1273"/>
      <c r="BB397" s="203"/>
      <c r="BC397" s="203"/>
      <c r="BD397" s="203"/>
      <c r="BE397" s="203"/>
      <c r="BF397" s="203"/>
      <c r="BG397" s="1173"/>
      <c r="BH397" s="1273"/>
      <c r="BI397" s="200"/>
    </row>
    <row r="398" spans="1:61" x14ac:dyDescent="0.25">
      <c r="A398" s="1241"/>
      <c r="B398" s="1242"/>
      <c r="C398" s="202"/>
      <c r="D398" s="203"/>
      <c r="E398" s="203"/>
      <c r="F398" s="203"/>
      <c r="G398" s="203"/>
      <c r="H398" s="203"/>
      <c r="I398" s="203"/>
      <c r="J398" s="1273"/>
      <c r="K398" s="203"/>
      <c r="L398" s="203"/>
      <c r="M398" s="203"/>
      <c r="N398" s="203"/>
      <c r="O398" s="203"/>
      <c r="P398" s="203"/>
      <c r="Q398" s="203"/>
      <c r="R398" s="203"/>
      <c r="S398" s="203"/>
      <c r="T398" s="203"/>
      <c r="U398" s="203"/>
      <c r="V398" s="203"/>
      <c r="W398" s="203"/>
      <c r="X398" s="203"/>
      <c r="Y398" s="203"/>
      <c r="Z398" s="1173"/>
      <c r="AA398" s="1273"/>
      <c r="AB398" s="203"/>
      <c r="AC398" s="203"/>
      <c r="AD398" s="203"/>
      <c r="AE398" s="203"/>
      <c r="AF398" s="203"/>
      <c r="AG398" s="1273"/>
      <c r="AH398" s="203"/>
      <c r="AI398" s="203"/>
      <c r="AJ398" s="203"/>
      <c r="AK398" s="203"/>
      <c r="AL398" s="203"/>
      <c r="AM398" s="203"/>
      <c r="AN398" s="1273"/>
      <c r="AO398" s="1173"/>
      <c r="AP398" s="203"/>
      <c r="AQ398" s="203"/>
      <c r="AR398" s="1273"/>
      <c r="AS398" s="203"/>
      <c r="AT398" s="203"/>
      <c r="AU398" s="1273"/>
      <c r="AV398" s="203"/>
      <c r="AW398" s="203"/>
      <c r="AX398" s="203"/>
      <c r="AY398" s="203"/>
      <c r="AZ398" s="203"/>
      <c r="BA398" s="1273"/>
      <c r="BB398" s="203"/>
      <c r="BC398" s="203"/>
      <c r="BD398" s="203"/>
      <c r="BE398" s="203"/>
      <c r="BF398" s="203"/>
      <c r="BG398" s="1173"/>
      <c r="BH398" s="1273"/>
      <c r="BI398" s="200"/>
    </row>
    <row r="399" spans="1:61" x14ac:dyDescent="0.25">
      <c r="A399" s="1241"/>
      <c r="B399" s="1242"/>
      <c r="C399" s="202"/>
      <c r="D399" s="203"/>
      <c r="E399" s="203"/>
      <c r="F399" s="203"/>
      <c r="G399" s="203"/>
      <c r="H399" s="203"/>
      <c r="I399" s="203"/>
      <c r="J399" s="1273"/>
      <c r="K399" s="203"/>
      <c r="L399" s="203"/>
      <c r="M399" s="203"/>
      <c r="N399" s="203"/>
      <c r="O399" s="203"/>
      <c r="P399" s="203"/>
      <c r="Q399" s="203"/>
      <c r="R399" s="203"/>
      <c r="S399" s="203"/>
      <c r="T399" s="203"/>
      <c r="U399" s="203"/>
      <c r="V399" s="203"/>
      <c r="W399" s="203"/>
      <c r="X399" s="203"/>
      <c r="Y399" s="203"/>
      <c r="Z399" s="1173"/>
      <c r="AA399" s="1273"/>
      <c r="AB399" s="203"/>
      <c r="AC399" s="203"/>
      <c r="AD399" s="203"/>
      <c r="AE399" s="203"/>
      <c r="AF399" s="203"/>
      <c r="AG399" s="1273"/>
      <c r="AH399" s="203"/>
      <c r="AI399" s="203"/>
      <c r="AJ399" s="203"/>
      <c r="AK399" s="203"/>
      <c r="AL399" s="203"/>
      <c r="AM399" s="203"/>
      <c r="AN399" s="1273"/>
      <c r="AO399" s="1173"/>
      <c r="AP399" s="203"/>
      <c r="AQ399" s="203"/>
      <c r="AR399" s="1273"/>
      <c r="AS399" s="203"/>
      <c r="AT399" s="203"/>
      <c r="AU399" s="1273"/>
      <c r="AV399" s="203"/>
      <c r="AW399" s="203"/>
      <c r="AX399" s="203"/>
      <c r="AY399" s="203"/>
      <c r="AZ399" s="203"/>
      <c r="BA399" s="1273"/>
      <c r="BB399" s="203"/>
      <c r="BC399" s="203"/>
      <c r="BD399" s="203"/>
      <c r="BE399" s="203"/>
      <c r="BF399" s="203"/>
      <c r="BG399" s="1173"/>
      <c r="BH399" s="1273"/>
      <c r="BI399" s="200"/>
    </row>
    <row r="400" spans="1:61" x14ac:dyDescent="0.25">
      <c r="A400" s="1241"/>
      <c r="B400" s="1242"/>
      <c r="C400" s="202"/>
      <c r="D400" s="203"/>
      <c r="E400" s="203"/>
      <c r="F400" s="203"/>
      <c r="G400" s="203"/>
      <c r="H400" s="203"/>
      <c r="I400" s="203"/>
      <c r="J400" s="1273"/>
      <c r="K400" s="203"/>
      <c r="L400" s="203"/>
      <c r="M400" s="203"/>
      <c r="N400" s="203"/>
      <c r="O400" s="203"/>
      <c r="P400" s="203"/>
      <c r="Q400" s="203"/>
      <c r="R400" s="203"/>
      <c r="S400" s="203"/>
      <c r="T400" s="203"/>
      <c r="U400" s="203"/>
      <c r="V400" s="203"/>
      <c r="W400" s="203"/>
      <c r="X400" s="203"/>
      <c r="Y400" s="203"/>
      <c r="Z400" s="1173"/>
      <c r="AA400" s="1273"/>
      <c r="AB400" s="203"/>
      <c r="AC400" s="203"/>
      <c r="AD400" s="203"/>
      <c r="AE400" s="203"/>
      <c r="AF400" s="203"/>
      <c r="AG400" s="1273"/>
      <c r="AH400" s="203"/>
      <c r="AI400" s="203"/>
      <c r="AJ400" s="203"/>
      <c r="AK400" s="203"/>
      <c r="AL400" s="203"/>
      <c r="AM400" s="203"/>
      <c r="AN400" s="1273"/>
      <c r="AO400" s="1173"/>
      <c r="AP400" s="203"/>
      <c r="AQ400" s="203"/>
      <c r="AR400" s="1273"/>
      <c r="AS400" s="203"/>
      <c r="AT400" s="203"/>
      <c r="AU400" s="1273"/>
      <c r="AV400" s="203"/>
      <c r="AW400" s="203"/>
      <c r="AX400" s="203"/>
      <c r="AY400" s="203"/>
      <c r="AZ400" s="203"/>
      <c r="BA400" s="1273"/>
      <c r="BB400" s="203"/>
      <c r="BC400" s="203"/>
      <c r="BD400" s="203"/>
      <c r="BE400" s="203"/>
      <c r="BF400" s="203"/>
      <c r="BG400" s="1173"/>
      <c r="BH400" s="1273"/>
      <c r="BI400" s="200"/>
    </row>
    <row r="401" spans="1:61" x14ac:dyDescent="0.25">
      <c r="A401" s="1241"/>
      <c r="B401" s="1242"/>
      <c r="C401" s="202"/>
      <c r="D401" s="203"/>
      <c r="E401" s="203"/>
      <c r="F401" s="203"/>
      <c r="G401" s="203"/>
      <c r="H401" s="203"/>
      <c r="I401" s="203"/>
      <c r="J401" s="1273"/>
      <c r="K401" s="203"/>
      <c r="L401" s="203"/>
      <c r="M401" s="203"/>
      <c r="N401" s="203"/>
      <c r="O401" s="203"/>
      <c r="P401" s="203"/>
      <c r="Q401" s="203"/>
      <c r="R401" s="203"/>
      <c r="S401" s="203"/>
      <c r="T401" s="203"/>
      <c r="U401" s="203"/>
      <c r="V401" s="203"/>
      <c r="W401" s="203"/>
      <c r="X401" s="203"/>
      <c r="Y401" s="203"/>
      <c r="Z401" s="1173"/>
      <c r="AA401" s="1273"/>
      <c r="AB401" s="203"/>
      <c r="AC401" s="203"/>
      <c r="AD401" s="203"/>
      <c r="AE401" s="203"/>
      <c r="AF401" s="203"/>
      <c r="AG401" s="1273"/>
      <c r="AH401" s="203"/>
      <c r="AI401" s="203"/>
      <c r="AJ401" s="203"/>
      <c r="AK401" s="203"/>
      <c r="AL401" s="203"/>
      <c r="AM401" s="203"/>
      <c r="AN401" s="1273"/>
      <c r="AO401" s="1173"/>
      <c r="AP401" s="203"/>
      <c r="AQ401" s="203"/>
      <c r="AR401" s="1273"/>
      <c r="AS401" s="203"/>
      <c r="AT401" s="203"/>
      <c r="AU401" s="1273"/>
      <c r="AV401" s="203"/>
      <c r="AW401" s="203"/>
      <c r="AX401" s="203"/>
      <c r="AY401" s="203"/>
      <c r="AZ401" s="203"/>
      <c r="BA401" s="1273"/>
      <c r="BB401" s="203"/>
      <c r="BC401" s="203"/>
      <c r="BD401" s="203"/>
      <c r="BE401" s="203"/>
      <c r="BF401" s="203"/>
      <c r="BG401" s="1173"/>
      <c r="BH401" s="1273"/>
      <c r="BI401" s="200"/>
    </row>
    <row r="402" spans="1:61" x14ac:dyDescent="0.25">
      <c r="A402" s="1241"/>
      <c r="B402" s="1242"/>
      <c r="C402" s="202"/>
      <c r="D402" s="203"/>
      <c r="E402" s="203"/>
      <c r="F402" s="203"/>
      <c r="G402" s="203"/>
      <c r="H402" s="203"/>
      <c r="I402" s="203"/>
      <c r="J402" s="1273"/>
      <c r="K402" s="203"/>
      <c r="L402" s="203"/>
      <c r="M402" s="203"/>
      <c r="N402" s="203"/>
      <c r="O402" s="203"/>
      <c r="P402" s="203"/>
      <c r="Q402" s="203"/>
      <c r="R402" s="203"/>
      <c r="S402" s="203"/>
      <c r="T402" s="203"/>
      <c r="U402" s="203"/>
      <c r="V402" s="203"/>
      <c r="W402" s="203"/>
      <c r="X402" s="203"/>
      <c r="Y402" s="203"/>
      <c r="Z402" s="1173"/>
      <c r="AA402" s="1273"/>
      <c r="AB402" s="203"/>
      <c r="AC402" s="203"/>
      <c r="AD402" s="203"/>
      <c r="AE402" s="203"/>
      <c r="AF402" s="203"/>
      <c r="AG402" s="1273"/>
      <c r="AH402" s="203"/>
      <c r="AI402" s="203"/>
      <c r="AJ402" s="203"/>
      <c r="AK402" s="203"/>
      <c r="AL402" s="203"/>
      <c r="AM402" s="203"/>
      <c r="AN402" s="1273"/>
      <c r="AO402" s="1173"/>
      <c r="AP402" s="203"/>
      <c r="AQ402" s="203"/>
      <c r="AR402" s="1273"/>
      <c r="AS402" s="203"/>
      <c r="AT402" s="203"/>
      <c r="AU402" s="1273"/>
      <c r="AV402" s="203"/>
      <c r="AW402" s="203"/>
      <c r="AX402" s="203"/>
      <c r="AY402" s="203"/>
      <c r="AZ402" s="203"/>
      <c r="BA402" s="1273"/>
      <c r="BB402" s="203"/>
      <c r="BC402" s="203"/>
      <c r="BD402" s="203"/>
      <c r="BE402" s="203"/>
      <c r="BF402" s="203"/>
      <c r="BG402" s="1173"/>
      <c r="BH402" s="1273"/>
      <c r="BI402" s="200"/>
    </row>
    <row r="403" spans="1:61" x14ac:dyDescent="0.25">
      <c r="A403" s="1241"/>
      <c r="B403" s="1242"/>
      <c r="C403" s="202"/>
      <c r="D403" s="203"/>
      <c r="E403" s="203"/>
      <c r="F403" s="203"/>
      <c r="G403" s="203"/>
      <c r="H403" s="203"/>
      <c r="I403" s="203"/>
      <c r="J403" s="1273"/>
      <c r="K403" s="203"/>
      <c r="L403" s="203"/>
      <c r="M403" s="203"/>
      <c r="N403" s="203"/>
      <c r="O403" s="203"/>
      <c r="P403" s="203"/>
      <c r="Q403" s="203"/>
      <c r="R403" s="203"/>
      <c r="S403" s="203"/>
      <c r="T403" s="203"/>
      <c r="U403" s="203"/>
      <c r="V403" s="203"/>
      <c r="W403" s="203"/>
      <c r="X403" s="203"/>
      <c r="Y403" s="203"/>
      <c r="Z403" s="1173"/>
      <c r="AA403" s="1273"/>
      <c r="AB403" s="203"/>
      <c r="AC403" s="203"/>
      <c r="AD403" s="203"/>
      <c r="AE403" s="203"/>
      <c r="AF403" s="203"/>
      <c r="AG403" s="1273"/>
      <c r="AH403" s="203"/>
      <c r="AI403" s="203"/>
      <c r="AJ403" s="203"/>
      <c r="AK403" s="203"/>
      <c r="AL403" s="203"/>
      <c r="AM403" s="203"/>
      <c r="AN403" s="1273"/>
      <c r="AO403" s="1173"/>
      <c r="AP403" s="203"/>
      <c r="AQ403" s="203"/>
      <c r="AR403" s="1273"/>
      <c r="AS403" s="203"/>
      <c r="AT403" s="203"/>
      <c r="AU403" s="1273"/>
      <c r="AV403" s="203"/>
      <c r="AW403" s="203"/>
      <c r="AX403" s="203"/>
      <c r="AY403" s="203"/>
      <c r="AZ403" s="203"/>
      <c r="BA403" s="1273"/>
      <c r="BB403" s="203"/>
      <c r="BC403" s="203"/>
      <c r="BD403" s="203"/>
      <c r="BE403" s="203"/>
      <c r="BF403" s="203"/>
      <c r="BG403" s="1173"/>
      <c r="BH403" s="1273"/>
      <c r="BI403" s="200"/>
    </row>
    <row r="404" spans="1:61" x14ac:dyDescent="0.25">
      <c r="A404" s="1241"/>
      <c r="B404" s="1242"/>
      <c r="C404" s="202"/>
      <c r="D404" s="203"/>
      <c r="E404" s="203"/>
      <c r="F404" s="203"/>
      <c r="G404" s="203"/>
      <c r="H404" s="203"/>
      <c r="I404" s="203"/>
      <c r="J404" s="1273"/>
      <c r="K404" s="203"/>
      <c r="L404" s="203"/>
      <c r="M404" s="203"/>
      <c r="N404" s="203"/>
      <c r="O404" s="203"/>
      <c r="P404" s="203"/>
      <c r="Q404" s="203"/>
      <c r="R404" s="203"/>
      <c r="S404" s="203"/>
      <c r="T404" s="203"/>
      <c r="U404" s="203"/>
      <c r="V404" s="203"/>
      <c r="W404" s="203"/>
      <c r="X404" s="203"/>
      <c r="Y404" s="203"/>
      <c r="Z404" s="1173"/>
      <c r="AA404" s="1273"/>
      <c r="AB404" s="203"/>
      <c r="AC404" s="203"/>
      <c r="AD404" s="203"/>
      <c r="AE404" s="203"/>
      <c r="AF404" s="203"/>
      <c r="AG404" s="1273"/>
      <c r="AH404" s="203"/>
      <c r="AI404" s="203"/>
      <c r="AJ404" s="203"/>
      <c r="AK404" s="203"/>
      <c r="AL404" s="203"/>
      <c r="AM404" s="203"/>
      <c r="AN404" s="1273"/>
      <c r="AO404" s="1173"/>
      <c r="AP404" s="203"/>
      <c r="AQ404" s="203"/>
      <c r="AR404" s="1273"/>
      <c r="AS404" s="203"/>
      <c r="AT404" s="203"/>
      <c r="AU404" s="1273"/>
      <c r="AV404" s="203"/>
      <c r="AW404" s="203"/>
      <c r="AX404" s="203"/>
      <c r="AY404" s="203"/>
      <c r="AZ404" s="203"/>
      <c r="BA404" s="1273"/>
      <c r="BB404" s="203"/>
      <c r="BC404" s="203"/>
      <c r="BD404" s="203"/>
      <c r="BE404" s="203"/>
      <c r="BF404" s="203"/>
      <c r="BG404" s="1173"/>
      <c r="BH404" s="1273"/>
      <c r="BI404" s="200"/>
    </row>
    <row r="405" spans="1:61" x14ac:dyDescent="0.25">
      <c r="A405" s="1241"/>
      <c r="B405" s="1242"/>
      <c r="C405" s="202"/>
      <c r="D405" s="203"/>
      <c r="E405" s="203"/>
      <c r="F405" s="203"/>
      <c r="G405" s="203"/>
      <c r="H405" s="203"/>
      <c r="I405" s="203"/>
      <c r="J405" s="1273"/>
      <c r="K405" s="203"/>
      <c r="L405" s="203"/>
      <c r="M405" s="203"/>
      <c r="N405" s="203"/>
      <c r="O405" s="203"/>
      <c r="P405" s="203"/>
      <c r="Q405" s="203"/>
      <c r="R405" s="203"/>
      <c r="S405" s="203"/>
      <c r="T405" s="203"/>
      <c r="U405" s="203"/>
      <c r="V405" s="203"/>
      <c r="W405" s="203"/>
      <c r="X405" s="203"/>
      <c r="Y405" s="203"/>
      <c r="Z405" s="1173"/>
      <c r="AA405" s="1273"/>
      <c r="AB405" s="203"/>
      <c r="AC405" s="203"/>
      <c r="AD405" s="203"/>
      <c r="AE405" s="203"/>
      <c r="AF405" s="203"/>
      <c r="AG405" s="1273"/>
      <c r="AH405" s="203"/>
      <c r="AI405" s="203"/>
      <c r="AJ405" s="203"/>
      <c r="AK405" s="203"/>
      <c r="AL405" s="203"/>
      <c r="AM405" s="203"/>
      <c r="AN405" s="1273"/>
      <c r="AO405" s="1173"/>
      <c r="AP405" s="203"/>
      <c r="AQ405" s="203"/>
      <c r="AR405" s="1273"/>
      <c r="AS405" s="203"/>
      <c r="AT405" s="203"/>
      <c r="AU405" s="1273"/>
      <c r="AV405" s="203"/>
      <c r="AW405" s="203"/>
      <c r="AX405" s="203"/>
      <c r="AY405" s="203"/>
      <c r="AZ405" s="203"/>
      <c r="BA405" s="1273"/>
      <c r="BB405" s="203"/>
      <c r="BC405" s="203"/>
      <c r="BD405" s="203"/>
      <c r="BE405" s="203"/>
      <c r="BF405" s="203"/>
      <c r="BG405" s="1173"/>
      <c r="BH405" s="1273"/>
      <c r="BI405" s="200"/>
    </row>
    <row r="406" spans="1:61" x14ac:dyDescent="0.25">
      <c r="A406" s="1241"/>
      <c r="B406" s="1242"/>
      <c r="C406" s="202"/>
      <c r="D406" s="203"/>
      <c r="E406" s="203"/>
      <c r="F406" s="203"/>
      <c r="G406" s="203"/>
      <c r="H406" s="203"/>
      <c r="I406" s="203"/>
      <c r="J406" s="1273"/>
      <c r="K406" s="203"/>
      <c r="L406" s="203"/>
      <c r="M406" s="203"/>
      <c r="N406" s="203"/>
      <c r="O406" s="203"/>
      <c r="P406" s="203"/>
      <c r="Q406" s="203"/>
      <c r="R406" s="203"/>
      <c r="S406" s="203"/>
      <c r="T406" s="203"/>
      <c r="U406" s="203"/>
      <c r="V406" s="203"/>
      <c r="W406" s="203"/>
      <c r="X406" s="203"/>
      <c r="Y406" s="203"/>
      <c r="Z406" s="1173"/>
      <c r="AA406" s="1273"/>
      <c r="AB406" s="203"/>
      <c r="AC406" s="203"/>
      <c r="AD406" s="203"/>
      <c r="AE406" s="203"/>
      <c r="AF406" s="203"/>
      <c r="AG406" s="1273"/>
      <c r="AH406" s="203"/>
      <c r="AI406" s="203"/>
      <c r="AJ406" s="203"/>
      <c r="AK406" s="203"/>
      <c r="AL406" s="203"/>
      <c r="AM406" s="203"/>
      <c r="AN406" s="1273"/>
      <c r="AO406" s="1173"/>
      <c r="AP406" s="203"/>
      <c r="AQ406" s="203"/>
      <c r="AR406" s="1273"/>
      <c r="AS406" s="203"/>
      <c r="AT406" s="203"/>
      <c r="AU406" s="1273"/>
      <c r="AV406" s="203"/>
      <c r="AW406" s="203"/>
      <c r="AX406" s="203"/>
      <c r="AY406" s="203"/>
      <c r="AZ406" s="203"/>
      <c r="BA406" s="1273"/>
      <c r="BB406" s="203"/>
      <c r="BC406" s="203"/>
      <c r="BD406" s="203"/>
      <c r="BE406" s="203"/>
      <c r="BF406" s="203"/>
      <c r="BG406" s="1173"/>
      <c r="BH406" s="1273"/>
      <c r="BI406" s="200"/>
    </row>
    <row r="407" spans="1:61" x14ac:dyDescent="0.25">
      <c r="A407" s="1241"/>
      <c r="B407" s="1242"/>
      <c r="C407" s="202"/>
      <c r="D407" s="203"/>
      <c r="E407" s="203"/>
      <c r="F407" s="203"/>
      <c r="G407" s="203"/>
      <c r="H407" s="203"/>
      <c r="I407" s="203"/>
      <c r="J407" s="1273"/>
      <c r="K407" s="203"/>
      <c r="L407" s="203"/>
      <c r="M407" s="203"/>
      <c r="N407" s="203"/>
      <c r="O407" s="203"/>
      <c r="P407" s="203"/>
      <c r="Q407" s="203"/>
      <c r="R407" s="203"/>
      <c r="S407" s="203"/>
      <c r="T407" s="203"/>
      <c r="U407" s="203"/>
      <c r="V407" s="203"/>
      <c r="W407" s="203"/>
      <c r="X407" s="203"/>
      <c r="Y407" s="203"/>
      <c r="Z407" s="1173"/>
      <c r="AA407" s="1273"/>
      <c r="AB407" s="203"/>
      <c r="AC407" s="203"/>
      <c r="AD407" s="203"/>
      <c r="AE407" s="203"/>
      <c r="AF407" s="203"/>
      <c r="AG407" s="1273"/>
      <c r="AH407" s="203"/>
      <c r="AI407" s="203"/>
      <c r="AJ407" s="203"/>
      <c r="AK407" s="203"/>
      <c r="AL407" s="203"/>
      <c r="AM407" s="203"/>
      <c r="AN407" s="1273"/>
      <c r="AO407" s="1173"/>
      <c r="AP407" s="203"/>
      <c r="AQ407" s="203"/>
      <c r="AR407" s="1273"/>
      <c r="AS407" s="203"/>
      <c r="AT407" s="203"/>
      <c r="AU407" s="1273"/>
      <c r="AV407" s="203"/>
      <c r="AW407" s="203"/>
      <c r="AX407" s="203"/>
      <c r="AY407" s="203"/>
      <c r="AZ407" s="203"/>
      <c r="BA407" s="1273"/>
      <c r="BB407" s="203"/>
      <c r="BC407" s="203"/>
      <c r="BD407" s="203"/>
      <c r="BE407" s="203"/>
      <c r="BF407" s="203"/>
      <c r="BG407" s="1173"/>
      <c r="BH407" s="1273"/>
      <c r="BI407" s="200"/>
    </row>
    <row r="408" spans="1:61" x14ac:dyDescent="0.25">
      <c r="A408" s="1241"/>
      <c r="B408" s="1242"/>
      <c r="C408" s="202"/>
      <c r="D408" s="203"/>
      <c r="E408" s="203"/>
      <c r="F408" s="203"/>
      <c r="G408" s="203"/>
      <c r="H408" s="203"/>
      <c r="I408" s="203"/>
      <c r="J408" s="1273"/>
      <c r="K408" s="203"/>
      <c r="L408" s="203"/>
      <c r="M408" s="203"/>
      <c r="N408" s="203"/>
      <c r="O408" s="203"/>
      <c r="P408" s="203"/>
      <c r="Q408" s="203"/>
      <c r="R408" s="203"/>
      <c r="S408" s="203"/>
      <c r="T408" s="203"/>
      <c r="U408" s="203"/>
      <c r="V408" s="203"/>
      <c r="W408" s="203"/>
      <c r="X408" s="203"/>
      <c r="Y408" s="203"/>
      <c r="Z408" s="1173"/>
      <c r="AA408" s="1273"/>
      <c r="AB408" s="203"/>
      <c r="AC408" s="203"/>
      <c r="AD408" s="203"/>
      <c r="AE408" s="203"/>
      <c r="AF408" s="203"/>
      <c r="AG408" s="1273"/>
      <c r="AH408" s="203"/>
      <c r="AI408" s="203"/>
      <c r="AJ408" s="203"/>
      <c r="AK408" s="203"/>
      <c r="AL408" s="203"/>
      <c r="AM408" s="203"/>
      <c r="AN408" s="1273"/>
      <c r="AO408" s="1173"/>
      <c r="AP408" s="203"/>
      <c r="AQ408" s="203"/>
      <c r="AR408" s="1273"/>
      <c r="AS408" s="203"/>
      <c r="AT408" s="203"/>
      <c r="AU408" s="1273"/>
      <c r="AV408" s="203"/>
      <c r="AW408" s="203"/>
      <c r="AX408" s="203"/>
      <c r="AY408" s="203"/>
      <c r="AZ408" s="203"/>
      <c r="BA408" s="1273"/>
      <c r="BB408" s="203"/>
      <c r="BC408" s="203"/>
      <c r="BD408" s="203"/>
      <c r="BE408" s="203"/>
      <c r="BF408" s="203"/>
      <c r="BG408" s="1173"/>
      <c r="BH408" s="1273"/>
      <c r="BI408" s="200"/>
    </row>
    <row r="409" spans="1:61" x14ac:dyDescent="0.25">
      <c r="A409" s="1241"/>
      <c r="B409" s="1242"/>
      <c r="C409" s="202"/>
      <c r="D409" s="203"/>
      <c r="E409" s="203"/>
      <c r="F409" s="203"/>
      <c r="G409" s="203"/>
      <c r="H409" s="203"/>
      <c r="I409" s="203"/>
      <c r="J409" s="1273"/>
      <c r="K409" s="203"/>
      <c r="L409" s="203"/>
      <c r="M409" s="203"/>
      <c r="N409" s="203"/>
      <c r="O409" s="203"/>
      <c r="P409" s="203"/>
      <c r="Q409" s="203"/>
      <c r="R409" s="203"/>
      <c r="S409" s="203"/>
      <c r="T409" s="203"/>
      <c r="U409" s="203"/>
      <c r="V409" s="203"/>
      <c r="W409" s="203"/>
      <c r="X409" s="203"/>
      <c r="Y409" s="203"/>
      <c r="Z409" s="1173"/>
      <c r="AA409" s="1273"/>
      <c r="AB409" s="203"/>
      <c r="AC409" s="203"/>
      <c r="AD409" s="203"/>
      <c r="AE409" s="203"/>
      <c r="AF409" s="203"/>
      <c r="AG409" s="1273"/>
      <c r="AH409" s="203"/>
      <c r="AI409" s="203"/>
      <c r="AJ409" s="203"/>
      <c r="AK409" s="203"/>
      <c r="AL409" s="203"/>
      <c r="AM409" s="203"/>
      <c r="AN409" s="1273"/>
      <c r="AO409" s="1173"/>
      <c r="AP409" s="203"/>
      <c r="AQ409" s="203"/>
      <c r="AR409" s="1273"/>
      <c r="AS409" s="203"/>
      <c r="AT409" s="203"/>
      <c r="AU409" s="1273"/>
      <c r="AV409" s="203"/>
      <c r="AW409" s="203"/>
      <c r="AX409" s="203"/>
      <c r="AY409" s="203"/>
      <c r="AZ409" s="203"/>
      <c r="BA409" s="1273"/>
      <c r="BB409" s="203"/>
      <c r="BC409" s="203"/>
      <c r="BD409" s="203"/>
      <c r="BE409" s="203"/>
      <c r="BF409" s="203"/>
      <c r="BG409" s="1173"/>
      <c r="BH409" s="1273"/>
      <c r="BI409" s="200"/>
    </row>
    <row r="410" spans="1:61" x14ac:dyDescent="0.25">
      <c r="A410" s="1241"/>
      <c r="B410" s="1242"/>
      <c r="C410" s="202"/>
      <c r="D410" s="203"/>
      <c r="E410" s="203"/>
      <c r="F410" s="203"/>
      <c r="G410" s="203"/>
      <c r="H410" s="203"/>
      <c r="I410" s="203"/>
      <c r="J410" s="1273"/>
      <c r="K410" s="203"/>
      <c r="L410" s="203"/>
      <c r="M410" s="203"/>
      <c r="N410" s="203"/>
      <c r="O410" s="203"/>
      <c r="P410" s="203"/>
      <c r="Q410" s="203"/>
      <c r="R410" s="203"/>
      <c r="S410" s="203"/>
      <c r="T410" s="203"/>
      <c r="U410" s="203"/>
      <c r="V410" s="203"/>
      <c r="W410" s="203"/>
      <c r="X410" s="203"/>
      <c r="Y410" s="203"/>
      <c r="Z410" s="1173"/>
      <c r="AA410" s="1273"/>
      <c r="AB410" s="203"/>
      <c r="AC410" s="203"/>
      <c r="AD410" s="203"/>
      <c r="AE410" s="203"/>
      <c r="AF410" s="203"/>
      <c r="AG410" s="1273"/>
      <c r="AH410" s="203"/>
      <c r="AI410" s="203"/>
      <c r="AJ410" s="203"/>
      <c r="AK410" s="203"/>
      <c r="AL410" s="203"/>
      <c r="AM410" s="203"/>
      <c r="AN410" s="1273"/>
      <c r="AO410" s="1173"/>
      <c r="AP410" s="203"/>
      <c r="AQ410" s="203"/>
      <c r="AR410" s="1273"/>
      <c r="AS410" s="203"/>
      <c r="AT410" s="203"/>
      <c r="AU410" s="1273"/>
      <c r="AV410" s="203"/>
      <c r="AW410" s="203"/>
      <c r="AX410" s="203"/>
      <c r="AY410" s="203"/>
      <c r="AZ410" s="203"/>
      <c r="BA410" s="1273"/>
      <c r="BB410" s="203"/>
      <c r="BC410" s="203"/>
      <c r="BD410" s="203"/>
      <c r="BE410" s="203"/>
      <c r="BF410" s="203"/>
      <c r="BG410" s="1173"/>
      <c r="BH410" s="1273"/>
      <c r="BI410" s="200"/>
    </row>
    <row r="411" spans="1:61" x14ac:dyDescent="0.25">
      <c r="A411" s="1241"/>
      <c r="B411" s="1242"/>
      <c r="C411" s="202"/>
      <c r="D411" s="203"/>
      <c r="E411" s="203"/>
      <c r="F411" s="203"/>
      <c r="G411" s="203"/>
      <c r="H411" s="203"/>
      <c r="I411" s="203"/>
      <c r="J411" s="1273"/>
      <c r="K411" s="203"/>
      <c r="L411" s="203"/>
      <c r="M411" s="203"/>
      <c r="N411" s="203"/>
      <c r="O411" s="203"/>
      <c r="P411" s="203"/>
      <c r="Q411" s="203"/>
      <c r="R411" s="203"/>
      <c r="S411" s="203"/>
      <c r="T411" s="203"/>
      <c r="U411" s="203"/>
      <c r="V411" s="203"/>
      <c r="W411" s="203"/>
      <c r="X411" s="203"/>
      <c r="Y411" s="203"/>
      <c r="Z411" s="1173"/>
      <c r="AA411" s="1273"/>
      <c r="AB411" s="203"/>
      <c r="AC411" s="203"/>
      <c r="AD411" s="203"/>
      <c r="AE411" s="203"/>
      <c r="AF411" s="203"/>
      <c r="AG411" s="1273"/>
      <c r="AH411" s="203"/>
      <c r="AI411" s="203"/>
      <c r="AJ411" s="203"/>
      <c r="AK411" s="203"/>
      <c r="AL411" s="203"/>
      <c r="AM411" s="203"/>
      <c r="AN411" s="1273"/>
      <c r="AO411" s="1173"/>
      <c r="AP411" s="203"/>
      <c r="AQ411" s="203"/>
      <c r="AR411" s="1273"/>
      <c r="AS411" s="203"/>
      <c r="AT411" s="203"/>
      <c r="AU411" s="1273"/>
      <c r="AV411" s="203"/>
      <c r="AW411" s="203"/>
      <c r="AX411" s="203"/>
      <c r="AY411" s="203"/>
      <c r="AZ411" s="203"/>
      <c r="BA411" s="1273"/>
      <c r="BB411" s="203"/>
      <c r="BC411" s="203"/>
      <c r="BD411" s="203"/>
      <c r="BE411" s="203"/>
      <c r="BF411" s="203"/>
      <c r="BG411" s="1173"/>
      <c r="BH411" s="1273"/>
      <c r="BI411" s="200"/>
    </row>
    <row r="412" spans="1:61" x14ac:dyDescent="0.25">
      <c r="A412" s="1241"/>
      <c r="B412" s="1242"/>
      <c r="C412" s="202"/>
      <c r="D412" s="203"/>
      <c r="E412" s="203"/>
      <c r="F412" s="203"/>
      <c r="G412" s="203"/>
      <c r="H412" s="203"/>
      <c r="I412" s="203"/>
      <c r="J412" s="1273"/>
      <c r="K412" s="203"/>
      <c r="L412" s="203"/>
      <c r="M412" s="203"/>
      <c r="N412" s="203"/>
      <c r="O412" s="203"/>
      <c r="P412" s="203"/>
      <c r="Q412" s="203"/>
      <c r="R412" s="203"/>
      <c r="S412" s="203"/>
      <c r="T412" s="203"/>
      <c r="U412" s="203"/>
      <c r="V412" s="203"/>
      <c r="W412" s="203"/>
      <c r="X412" s="203"/>
      <c r="Y412" s="203"/>
      <c r="Z412" s="1173"/>
      <c r="AA412" s="1273"/>
      <c r="AB412" s="203"/>
      <c r="AC412" s="203"/>
      <c r="AD412" s="203"/>
      <c r="AE412" s="203"/>
      <c r="AF412" s="203"/>
      <c r="AG412" s="1273"/>
      <c r="AH412" s="203"/>
      <c r="AI412" s="203"/>
      <c r="AJ412" s="203"/>
      <c r="AK412" s="203"/>
      <c r="AL412" s="203"/>
      <c r="AM412" s="203"/>
      <c r="AN412" s="1273"/>
      <c r="AO412" s="1173"/>
      <c r="AP412" s="203"/>
      <c r="AQ412" s="203"/>
      <c r="AR412" s="1273"/>
      <c r="AS412" s="203"/>
      <c r="AT412" s="203"/>
      <c r="AU412" s="1273"/>
      <c r="AV412" s="203"/>
      <c r="AW412" s="203"/>
      <c r="AX412" s="203"/>
      <c r="AY412" s="203"/>
      <c r="AZ412" s="203"/>
      <c r="BA412" s="1273"/>
      <c r="BB412" s="203"/>
      <c r="BC412" s="203"/>
      <c r="BD412" s="203"/>
      <c r="BE412" s="203"/>
      <c r="BF412" s="203"/>
      <c r="BG412" s="1173"/>
      <c r="BH412" s="1273"/>
      <c r="BI412" s="200"/>
    </row>
    <row r="413" spans="1:61" x14ac:dyDescent="0.25">
      <c r="A413" s="1241"/>
      <c r="B413" s="1242"/>
      <c r="C413" s="202"/>
      <c r="D413" s="203"/>
      <c r="E413" s="203"/>
      <c r="F413" s="203"/>
      <c r="G413" s="203"/>
      <c r="H413" s="203"/>
      <c r="I413" s="203"/>
      <c r="J413" s="1273"/>
      <c r="K413" s="203"/>
      <c r="L413" s="203"/>
      <c r="M413" s="203"/>
      <c r="N413" s="203"/>
      <c r="O413" s="203"/>
      <c r="P413" s="203"/>
      <c r="Q413" s="203"/>
      <c r="R413" s="203"/>
      <c r="S413" s="203"/>
      <c r="T413" s="203"/>
      <c r="U413" s="203"/>
      <c r="V413" s="203"/>
      <c r="W413" s="203"/>
      <c r="X413" s="203"/>
      <c r="Y413" s="203"/>
      <c r="Z413" s="1173"/>
      <c r="AA413" s="1273"/>
      <c r="AB413" s="203"/>
      <c r="AC413" s="203"/>
      <c r="AD413" s="203"/>
      <c r="AE413" s="203"/>
      <c r="AF413" s="203"/>
      <c r="AG413" s="1273"/>
      <c r="AH413" s="203"/>
      <c r="AI413" s="203"/>
      <c r="AJ413" s="203"/>
      <c r="AK413" s="203"/>
      <c r="AL413" s="203"/>
      <c r="AM413" s="203"/>
      <c r="AN413" s="1273"/>
      <c r="AO413" s="1173"/>
      <c r="AP413" s="203"/>
      <c r="AQ413" s="203"/>
      <c r="AR413" s="1273"/>
      <c r="AS413" s="203"/>
      <c r="AT413" s="203"/>
      <c r="AU413" s="1273"/>
      <c r="AV413" s="203"/>
      <c r="AW413" s="203"/>
      <c r="AX413" s="203"/>
      <c r="AY413" s="203"/>
      <c r="AZ413" s="203"/>
      <c r="BA413" s="1273"/>
      <c r="BB413" s="203"/>
      <c r="BC413" s="203"/>
      <c r="BD413" s="203"/>
      <c r="BE413" s="203"/>
      <c r="BF413" s="203"/>
      <c r="BG413" s="1173"/>
      <c r="BH413" s="1273"/>
      <c r="BI413" s="200"/>
    </row>
    <row r="414" spans="1:61" x14ac:dyDescent="0.25">
      <c r="A414" s="1241"/>
      <c r="B414" s="1242"/>
      <c r="C414" s="202"/>
      <c r="D414" s="203"/>
      <c r="E414" s="203"/>
      <c r="F414" s="203"/>
      <c r="G414" s="203"/>
      <c r="H414" s="203"/>
      <c r="I414" s="203"/>
      <c r="J414" s="1273"/>
      <c r="K414" s="203"/>
      <c r="L414" s="203"/>
      <c r="M414" s="203"/>
      <c r="N414" s="203"/>
      <c r="O414" s="203"/>
      <c r="P414" s="203"/>
      <c r="Q414" s="203"/>
      <c r="R414" s="203"/>
      <c r="S414" s="203"/>
      <c r="T414" s="203"/>
      <c r="U414" s="203"/>
      <c r="V414" s="203"/>
      <c r="W414" s="203"/>
      <c r="X414" s="203"/>
      <c r="Y414" s="203"/>
      <c r="Z414" s="1173"/>
      <c r="AA414" s="1273"/>
      <c r="AB414" s="203"/>
      <c r="AC414" s="203"/>
      <c r="AD414" s="203"/>
      <c r="AE414" s="203"/>
      <c r="AF414" s="203"/>
      <c r="AG414" s="1273"/>
      <c r="AH414" s="203"/>
      <c r="AI414" s="203"/>
      <c r="AJ414" s="203"/>
      <c r="AK414" s="203"/>
      <c r="AL414" s="203"/>
      <c r="AM414" s="203"/>
      <c r="AN414" s="1273"/>
      <c r="AO414" s="1173"/>
      <c r="AP414" s="203"/>
      <c r="AQ414" s="203"/>
      <c r="AR414" s="1273"/>
      <c r="AS414" s="203"/>
      <c r="AT414" s="203"/>
      <c r="AU414" s="1273"/>
      <c r="AV414" s="203"/>
      <c r="AW414" s="203"/>
      <c r="AX414" s="203"/>
      <c r="AY414" s="203"/>
      <c r="AZ414" s="203"/>
      <c r="BA414" s="1273"/>
      <c r="BB414" s="203"/>
      <c r="BC414" s="203"/>
      <c r="BD414" s="203"/>
      <c r="BE414" s="203"/>
      <c r="BF414" s="203"/>
      <c r="BG414" s="1173"/>
      <c r="BH414" s="1273"/>
      <c r="BI414" s="200"/>
    </row>
    <row r="415" spans="1:61" x14ac:dyDescent="0.25">
      <c r="A415" s="1241"/>
      <c r="B415" s="1242"/>
      <c r="C415" s="202"/>
      <c r="D415" s="203"/>
      <c r="E415" s="203"/>
      <c r="F415" s="203"/>
      <c r="G415" s="203"/>
      <c r="H415" s="203"/>
      <c r="I415" s="203"/>
      <c r="J415" s="1273"/>
      <c r="K415" s="203"/>
      <c r="L415" s="203"/>
      <c r="M415" s="203"/>
      <c r="N415" s="203"/>
      <c r="O415" s="203"/>
      <c r="P415" s="203"/>
      <c r="Q415" s="203"/>
      <c r="R415" s="203"/>
      <c r="S415" s="203"/>
      <c r="T415" s="203"/>
      <c r="U415" s="203"/>
      <c r="V415" s="203"/>
      <c r="W415" s="203"/>
      <c r="X415" s="203"/>
      <c r="Y415" s="203"/>
      <c r="Z415" s="1173"/>
      <c r="AA415" s="1273"/>
      <c r="AB415" s="203"/>
      <c r="AC415" s="203"/>
      <c r="AD415" s="203"/>
      <c r="AE415" s="203"/>
      <c r="AF415" s="203"/>
      <c r="AG415" s="1273"/>
      <c r="AH415" s="203"/>
      <c r="AI415" s="203"/>
      <c r="AJ415" s="203"/>
      <c r="AK415" s="203"/>
      <c r="AL415" s="203"/>
      <c r="AM415" s="203"/>
      <c r="AN415" s="1273"/>
      <c r="AO415" s="1173"/>
      <c r="AP415" s="203"/>
      <c r="AQ415" s="203"/>
      <c r="AR415" s="1273"/>
      <c r="AS415" s="203"/>
      <c r="AT415" s="203"/>
      <c r="AU415" s="1273"/>
      <c r="AV415" s="203"/>
      <c r="AW415" s="203"/>
      <c r="AX415" s="203"/>
      <c r="AY415" s="203"/>
      <c r="AZ415" s="203"/>
      <c r="BA415" s="1273"/>
      <c r="BB415" s="203"/>
      <c r="BC415" s="203"/>
      <c r="BD415" s="203"/>
      <c r="BE415" s="203"/>
      <c r="BF415" s="203"/>
      <c r="BG415" s="1173"/>
      <c r="BH415" s="1273"/>
      <c r="BI415" s="200"/>
    </row>
    <row r="416" spans="1:61" x14ac:dyDescent="0.25">
      <c r="A416" s="1241"/>
      <c r="B416" s="1242"/>
      <c r="C416" s="202"/>
      <c r="D416" s="203"/>
      <c r="E416" s="203"/>
      <c r="F416" s="203"/>
      <c r="G416" s="203"/>
      <c r="H416" s="203"/>
      <c r="I416" s="203"/>
      <c r="J416" s="1273"/>
      <c r="K416" s="203"/>
      <c r="L416" s="203"/>
      <c r="M416" s="203"/>
      <c r="N416" s="203"/>
      <c r="O416" s="203"/>
      <c r="P416" s="203"/>
      <c r="Q416" s="203"/>
      <c r="R416" s="203"/>
      <c r="S416" s="203"/>
      <c r="T416" s="203"/>
      <c r="U416" s="203"/>
      <c r="V416" s="203"/>
      <c r="W416" s="203"/>
      <c r="X416" s="203"/>
      <c r="Y416" s="203"/>
      <c r="Z416" s="1173"/>
      <c r="AA416" s="1273"/>
      <c r="AB416" s="203"/>
      <c r="AC416" s="203"/>
      <c r="AD416" s="203"/>
      <c r="AE416" s="203"/>
      <c r="AF416" s="203"/>
      <c r="AG416" s="1273"/>
      <c r="AH416" s="203"/>
      <c r="AI416" s="203"/>
      <c r="AJ416" s="203"/>
      <c r="AK416" s="203"/>
      <c r="AL416" s="203"/>
      <c r="AM416" s="203"/>
      <c r="AN416" s="1273"/>
      <c r="AO416" s="1173"/>
      <c r="AP416" s="203"/>
      <c r="AQ416" s="203"/>
      <c r="AR416" s="1273"/>
      <c r="AS416" s="203"/>
      <c r="AT416" s="203"/>
      <c r="AU416" s="1273"/>
      <c r="AV416" s="203"/>
      <c r="AW416" s="203"/>
      <c r="AX416" s="203"/>
      <c r="AY416" s="203"/>
      <c r="AZ416" s="203"/>
      <c r="BA416" s="1273"/>
      <c r="BB416" s="203"/>
      <c r="BC416" s="203"/>
      <c r="BD416" s="203"/>
      <c r="BE416" s="203"/>
      <c r="BF416" s="203"/>
      <c r="BG416" s="1173"/>
      <c r="BH416" s="1273"/>
      <c r="BI416" s="200"/>
    </row>
    <row r="417" spans="1:61" x14ac:dyDescent="0.25">
      <c r="A417" s="1241"/>
      <c r="B417" s="1242"/>
      <c r="C417" s="202"/>
      <c r="D417" s="203"/>
      <c r="E417" s="203"/>
      <c r="F417" s="203"/>
      <c r="G417" s="203"/>
      <c r="H417" s="203"/>
      <c r="I417" s="203"/>
      <c r="J417" s="1273"/>
      <c r="K417" s="203"/>
      <c r="L417" s="203"/>
      <c r="M417" s="203"/>
      <c r="N417" s="203"/>
      <c r="O417" s="203"/>
      <c r="P417" s="203"/>
      <c r="Q417" s="203"/>
      <c r="R417" s="203"/>
      <c r="S417" s="203"/>
      <c r="T417" s="203"/>
      <c r="U417" s="203"/>
      <c r="V417" s="203"/>
      <c r="W417" s="203"/>
      <c r="X417" s="203"/>
      <c r="Y417" s="203"/>
      <c r="Z417" s="1173"/>
      <c r="AA417" s="1273"/>
      <c r="AB417" s="203"/>
      <c r="AC417" s="203"/>
      <c r="AD417" s="203"/>
      <c r="AE417" s="203"/>
      <c r="AF417" s="203"/>
      <c r="AG417" s="1273"/>
      <c r="AH417" s="203"/>
      <c r="AI417" s="203"/>
      <c r="AJ417" s="203"/>
      <c r="AK417" s="203"/>
      <c r="AL417" s="203"/>
      <c r="AM417" s="203"/>
      <c r="AN417" s="1273"/>
      <c r="AO417" s="1173"/>
      <c r="AP417" s="203"/>
      <c r="AQ417" s="203"/>
      <c r="AR417" s="1273"/>
      <c r="AS417" s="203"/>
      <c r="AT417" s="203"/>
      <c r="AU417" s="1273"/>
      <c r="AV417" s="203"/>
      <c r="AW417" s="203"/>
      <c r="AX417" s="203"/>
      <c r="AY417" s="203"/>
      <c r="AZ417" s="203"/>
      <c r="BA417" s="1273"/>
      <c r="BB417" s="203"/>
      <c r="BC417" s="203"/>
      <c r="BD417" s="203"/>
      <c r="BE417" s="203"/>
      <c r="BF417" s="203"/>
      <c r="BG417" s="1173"/>
      <c r="BH417" s="1273"/>
      <c r="BI417" s="200"/>
    </row>
    <row r="418" spans="1:61" x14ac:dyDescent="0.25">
      <c r="A418" s="1241"/>
      <c r="B418" s="1242"/>
      <c r="C418" s="202"/>
      <c r="D418" s="203"/>
      <c r="E418" s="203"/>
      <c r="F418" s="203"/>
      <c r="G418" s="203"/>
      <c r="H418" s="203"/>
      <c r="I418" s="203"/>
      <c r="J418" s="1273"/>
      <c r="K418" s="203"/>
      <c r="L418" s="203"/>
      <c r="M418" s="203"/>
      <c r="N418" s="203"/>
      <c r="O418" s="203"/>
      <c r="P418" s="203"/>
      <c r="Q418" s="203"/>
      <c r="R418" s="203"/>
      <c r="S418" s="203"/>
      <c r="T418" s="203"/>
      <c r="U418" s="203"/>
      <c r="V418" s="203"/>
      <c r="W418" s="203"/>
      <c r="X418" s="203"/>
      <c r="Y418" s="203"/>
      <c r="Z418" s="1173"/>
      <c r="AA418" s="1273"/>
      <c r="AB418" s="203"/>
      <c r="AC418" s="203"/>
      <c r="AD418" s="203"/>
      <c r="AE418" s="203"/>
      <c r="AF418" s="203"/>
      <c r="AG418" s="1273"/>
      <c r="AH418" s="203"/>
      <c r="AI418" s="203"/>
      <c r="AJ418" s="203"/>
      <c r="AK418" s="203"/>
      <c r="AL418" s="203"/>
      <c r="AM418" s="203"/>
      <c r="AN418" s="1273"/>
      <c r="AO418" s="1173"/>
      <c r="AP418" s="203"/>
      <c r="AQ418" s="203"/>
      <c r="AR418" s="1273"/>
      <c r="AS418" s="203"/>
      <c r="AT418" s="203"/>
      <c r="AU418" s="1273"/>
      <c r="AV418" s="203"/>
      <c r="AW418" s="203"/>
      <c r="AX418" s="203"/>
      <c r="AY418" s="203"/>
      <c r="AZ418" s="203"/>
      <c r="BA418" s="1273"/>
      <c r="BB418" s="203"/>
      <c r="BC418" s="203"/>
      <c r="BD418" s="203"/>
      <c r="BE418" s="203"/>
      <c r="BF418" s="203"/>
      <c r="BG418" s="1173"/>
      <c r="BH418" s="1273"/>
      <c r="BI418" s="200"/>
    </row>
    <row r="419" spans="1:61" x14ac:dyDescent="0.25">
      <c r="A419" s="1241"/>
      <c r="B419" s="1242"/>
      <c r="C419" s="202"/>
      <c r="D419" s="203"/>
      <c r="E419" s="203"/>
      <c r="F419" s="203"/>
      <c r="G419" s="203"/>
      <c r="H419" s="203"/>
      <c r="I419" s="203"/>
      <c r="J419" s="1273"/>
      <c r="K419" s="203"/>
      <c r="L419" s="203"/>
      <c r="M419" s="203"/>
      <c r="N419" s="203"/>
      <c r="O419" s="203"/>
      <c r="P419" s="203"/>
      <c r="Q419" s="203"/>
      <c r="R419" s="203"/>
      <c r="S419" s="203"/>
      <c r="T419" s="203"/>
      <c r="U419" s="203"/>
      <c r="V419" s="203"/>
      <c r="W419" s="203"/>
      <c r="X419" s="203"/>
      <c r="Y419" s="203"/>
      <c r="Z419" s="1173"/>
      <c r="AA419" s="1273"/>
      <c r="AB419" s="203"/>
      <c r="AC419" s="203"/>
      <c r="AD419" s="203"/>
      <c r="AE419" s="203"/>
      <c r="AF419" s="203"/>
      <c r="AG419" s="1273"/>
      <c r="AH419" s="203"/>
      <c r="AI419" s="203"/>
      <c r="AJ419" s="203"/>
      <c r="AK419" s="203"/>
      <c r="AL419" s="203"/>
      <c r="AM419" s="203"/>
      <c r="AN419" s="1273"/>
      <c r="AO419" s="1173"/>
      <c r="AP419" s="203"/>
      <c r="AQ419" s="203"/>
      <c r="AR419" s="1273"/>
      <c r="AS419" s="203"/>
      <c r="AT419" s="203"/>
      <c r="AU419" s="1273"/>
      <c r="AV419" s="203"/>
      <c r="AW419" s="203"/>
      <c r="AX419" s="203"/>
      <c r="AY419" s="203"/>
      <c r="AZ419" s="203"/>
      <c r="BA419" s="1273"/>
      <c r="BB419" s="203"/>
      <c r="BC419" s="203"/>
      <c r="BD419" s="203"/>
      <c r="BE419" s="203"/>
      <c r="BF419" s="203"/>
      <c r="BG419" s="1173"/>
      <c r="BH419" s="1273"/>
      <c r="BI419" s="200"/>
    </row>
    <row r="420" spans="1:61" x14ac:dyDescent="0.25">
      <c r="A420" s="1241"/>
      <c r="B420" s="1242"/>
      <c r="C420" s="202"/>
      <c r="D420" s="203"/>
      <c r="E420" s="203"/>
      <c r="F420" s="203"/>
      <c r="G420" s="203"/>
      <c r="H420" s="203"/>
      <c r="I420" s="203"/>
      <c r="J420" s="1273"/>
      <c r="K420" s="203"/>
      <c r="L420" s="203"/>
      <c r="M420" s="203"/>
      <c r="N420" s="203"/>
      <c r="O420" s="203"/>
      <c r="P420" s="203"/>
      <c r="Q420" s="203"/>
      <c r="R420" s="203"/>
      <c r="S420" s="203"/>
      <c r="T420" s="203"/>
      <c r="U420" s="203"/>
      <c r="V420" s="203"/>
      <c r="W420" s="203"/>
      <c r="X420" s="203"/>
      <c r="Y420" s="203"/>
      <c r="Z420" s="1173"/>
      <c r="AA420" s="1273"/>
      <c r="AB420" s="203"/>
      <c r="AC420" s="203"/>
      <c r="AD420" s="203"/>
      <c r="AE420" s="203"/>
      <c r="AF420" s="203"/>
      <c r="AG420" s="1273"/>
      <c r="AH420" s="203"/>
      <c r="AI420" s="203"/>
      <c r="AJ420" s="203"/>
      <c r="AK420" s="203"/>
      <c r="AL420" s="203"/>
      <c r="AM420" s="203"/>
      <c r="AN420" s="1273"/>
      <c r="AO420" s="1173"/>
      <c r="AP420" s="203"/>
      <c r="AQ420" s="203"/>
      <c r="AR420" s="1273"/>
      <c r="AS420" s="203"/>
      <c r="AT420" s="203"/>
      <c r="AU420" s="1273"/>
      <c r="AV420" s="203"/>
      <c r="AW420" s="203"/>
      <c r="AX420" s="203"/>
      <c r="AY420" s="203"/>
      <c r="AZ420" s="203"/>
      <c r="BA420" s="1273"/>
      <c r="BB420" s="203"/>
      <c r="BC420" s="203"/>
      <c r="BD420" s="203"/>
      <c r="BE420" s="203"/>
      <c r="BF420" s="203"/>
      <c r="BG420" s="1173"/>
      <c r="BH420" s="1273"/>
      <c r="BI420" s="200"/>
    </row>
    <row r="421" spans="1:61" x14ac:dyDescent="0.25">
      <c r="A421" s="1241"/>
      <c r="B421" s="1242"/>
      <c r="C421" s="202"/>
      <c r="D421" s="203"/>
      <c r="E421" s="203"/>
      <c r="F421" s="203"/>
      <c r="G421" s="203"/>
      <c r="H421" s="203"/>
      <c r="I421" s="203"/>
      <c r="J421" s="1273"/>
      <c r="K421" s="203"/>
      <c r="L421" s="203"/>
      <c r="M421" s="203"/>
      <c r="N421" s="203"/>
      <c r="O421" s="203"/>
      <c r="P421" s="203"/>
      <c r="Q421" s="203"/>
      <c r="R421" s="203"/>
      <c r="S421" s="203"/>
      <c r="T421" s="203"/>
      <c r="U421" s="203"/>
      <c r="V421" s="203"/>
      <c r="W421" s="203"/>
      <c r="X421" s="203"/>
      <c r="Y421" s="203"/>
      <c r="Z421" s="1173"/>
      <c r="AA421" s="1273"/>
      <c r="AB421" s="203"/>
      <c r="AC421" s="203"/>
      <c r="AD421" s="203"/>
      <c r="AE421" s="203"/>
      <c r="AF421" s="203"/>
      <c r="AG421" s="1273"/>
      <c r="AH421" s="203"/>
      <c r="AI421" s="203"/>
      <c r="AJ421" s="203"/>
      <c r="AK421" s="203"/>
      <c r="AL421" s="203"/>
      <c r="AM421" s="203"/>
      <c r="AN421" s="1273"/>
      <c r="AO421" s="1173"/>
      <c r="AP421" s="203"/>
      <c r="AQ421" s="203"/>
      <c r="AR421" s="1273"/>
      <c r="AS421" s="203"/>
      <c r="AT421" s="203"/>
      <c r="AU421" s="1273"/>
      <c r="AV421" s="203"/>
      <c r="AW421" s="203"/>
      <c r="AX421" s="203"/>
      <c r="AY421" s="203"/>
      <c r="AZ421" s="203"/>
      <c r="BA421" s="1273"/>
      <c r="BB421" s="203"/>
      <c r="BC421" s="203"/>
      <c r="BD421" s="203"/>
      <c r="BE421" s="203"/>
      <c r="BF421" s="203"/>
      <c r="BG421" s="1173"/>
      <c r="BH421" s="1273"/>
      <c r="BI421" s="200"/>
    </row>
    <row r="422" spans="1:61" x14ac:dyDescent="0.25">
      <c r="A422" s="1241"/>
      <c r="B422" s="1242"/>
      <c r="C422" s="202"/>
      <c r="D422" s="203"/>
      <c r="E422" s="203"/>
      <c r="F422" s="203"/>
      <c r="G422" s="203"/>
      <c r="H422" s="203"/>
      <c r="I422" s="203"/>
      <c r="J422" s="1273"/>
      <c r="K422" s="203"/>
      <c r="L422" s="203"/>
      <c r="M422" s="203"/>
      <c r="N422" s="203"/>
      <c r="O422" s="203"/>
      <c r="P422" s="203"/>
      <c r="Q422" s="203"/>
      <c r="R422" s="203"/>
      <c r="S422" s="203"/>
      <c r="T422" s="203"/>
      <c r="U422" s="203"/>
      <c r="V422" s="203"/>
      <c r="W422" s="203"/>
      <c r="X422" s="203"/>
      <c r="Y422" s="203"/>
      <c r="Z422" s="1173"/>
      <c r="AA422" s="1273"/>
      <c r="AB422" s="203"/>
      <c r="AC422" s="203"/>
      <c r="AD422" s="203"/>
      <c r="AE422" s="203"/>
      <c r="AF422" s="203"/>
      <c r="AG422" s="1273"/>
      <c r="AH422" s="203"/>
      <c r="AI422" s="203"/>
      <c r="AJ422" s="203"/>
      <c r="AK422" s="203"/>
      <c r="AL422" s="203"/>
      <c r="AM422" s="203"/>
      <c r="AN422" s="1273"/>
      <c r="AO422" s="1173"/>
      <c r="AP422" s="203"/>
      <c r="AQ422" s="203"/>
      <c r="AR422" s="1273"/>
      <c r="AS422" s="203"/>
      <c r="AT422" s="203"/>
      <c r="AU422" s="1273"/>
      <c r="AV422" s="203"/>
      <c r="AW422" s="203"/>
      <c r="AX422" s="203"/>
      <c r="AY422" s="203"/>
      <c r="AZ422" s="203"/>
      <c r="BA422" s="1273"/>
      <c r="BB422" s="203"/>
      <c r="BC422" s="203"/>
      <c r="BD422" s="203"/>
      <c r="BE422" s="203"/>
      <c r="BF422" s="203"/>
      <c r="BG422" s="1173"/>
      <c r="BH422" s="1273"/>
      <c r="BI422" s="200"/>
    </row>
    <row r="423" spans="1:61" x14ac:dyDescent="0.25">
      <c r="A423" s="1241"/>
      <c r="B423" s="1242"/>
      <c r="C423" s="202"/>
      <c r="D423" s="203"/>
      <c r="E423" s="203"/>
      <c r="F423" s="203"/>
      <c r="G423" s="203"/>
      <c r="H423" s="203"/>
      <c r="I423" s="203"/>
      <c r="J423" s="1273"/>
      <c r="K423" s="203"/>
      <c r="L423" s="203"/>
      <c r="M423" s="203"/>
      <c r="N423" s="203"/>
      <c r="O423" s="203"/>
      <c r="P423" s="203"/>
      <c r="Q423" s="203"/>
      <c r="R423" s="203"/>
      <c r="S423" s="203"/>
      <c r="T423" s="203"/>
      <c r="U423" s="203"/>
      <c r="V423" s="203"/>
      <c r="W423" s="203"/>
      <c r="X423" s="203"/>
      <c r="Y423" s="203"/>
      <c r="Z423" s="1173"/>
      <c r="AA423" s="1273"/>
      <c r="AB423" s="203"/>
      <c r="AC423" s="203"/>
      <c r="AD423" s="203"/>
      <c r="AE423" s="203"/>
      <c r="AF423" s="203"/>
      <c r="AG423" s="1273"/>
      <c r="AH423" s="203"/>
      <c r="AI423" s="203"/>
      <c r="AJ423" s="203"/>
      <c r="AK423" s="203"/>
      <c r="AL423" s="203"/>
      <c r="AM423" s="203"/>
      <c r="AN423" s="1273"/>
      <c r="AO423" s="1173"/>
      <c r="AP423" s="203"/>
      <c r="AQ423" s="203"/>
      <c r="AR423" s="1273"/>
      <c r="AS423" s="203"/>
      <c r="AT423" s="203"/>
      <c r="AU423" s="1273"/>
      <c r="AV423" s="203"/>
      <c r="AW423" s="203"/>
      <c r="AX423" s="203"/>
      <c r="AY423" s="203"/>
      <c r="AZ423" s="203"/>
      <c r="BA423" s="1273"/>
      <c r="BB423" s="203"/>
      <c r="BC423" s="203"/>
      <c r="BD423" s="203"/>
      <c r="BE423" s="203"/>
      <c r="BF423" s="203"/>
      <c r="BG423" s="1173"/>
      <c r="BH423" s="1273"/>
      <c r="BI423" s="200"/>
    </row>
    <row r="424" spans="1:61" x14ac:dyDescent="0.25">
      <c r="A424" s="1241"/>
      <c r="B424" s="1242"/>
      <c r="C424" s="202"/>
      <c r="D424" s="203"/>
      <c r="E424" s="203"/>
      <c r="F424" s="203"/>
      <c r="G424" s="203"/>
      <c r="H424" s="203"/>
      <c r="I424" s="203"/>
      <c r="J424" s="1273"/>
      <c r="K424" s="203"/>
      <c r="L424" s="203"/>
      <c r="M424" s="203"/>
      <c r="N424" s="203"/>
      <c r="O424" s="203"/>
      <c r="P424" s="203"/>
      <c r="Q424" s="203"/>
      <c r="R424" s="203"/>
      <c r="S424" s="203"/>
      <c r="T424" s="203"/>
      <c r="U424" s="203"/>
      <c r="V424" s="203"/>
      <c r="W424" s="203"/>
      <c r="X424" s="203"/>
      <c r="Y424" s="203"/>
      <c r="Z424" s="1173"/>
      <c r="AA424" s="1273"/>
      <c r="AB424" s="203"/>
      <c r="AC424" s="203"/>
      <c r="AD424" s="203"/>
      <c r="AE424" s="203"/>
      <c r="AF424" s="203"/>
      <c r="AG424" s="1273"/>
      <c r="AH424" s="203"/>
      <c r="AI424" s="203"/>
      <c r="AJ424" s="203"/>
      <c r="AK424" s="203"/>
      <c r="AL424" s="203"/>
      <c r="AM424" s="203"/>
      <c r="AN424" s="1273"/>
      <c r="AO424" s="1173"/>
      <c r="AP424" s="203"/>
      <c r="AQ424" s="203"/>
      <c r="AR424" s="1273"/>
      <c r="AS424" s="203"/>
      <c r="AT424" s="203"/>
      <c r="AU424" s="1273"/>
      <c r="AV424" s="203"/>
      <c r="AW424" s="203"/>
      <c r="AX424" s="203"/>
      <c r="AY424" s="203"/>
      <c r="AZ424" s="203"/>
      <c r="BA424" s="1273"/>
      <c r="BB424" s="203"/>
      <c r="BC424" s="203"/>
      <c r="BD424" s="203"/>
      <c r="BE424" s="203"/>
      <c r="BF424" s="203"/>
      <c r="BG424" s="1173"/>
      <c r="BH424" s="1273"/>
      <c r="BI424" s="200"/>
    </row>
    <row r="425" spans="1:61" x14ac:dyDescent="0.25">
      <c r="A425" s="1241"/>
      <c r="B425" s="1242"/>
      <c r="C425" s="202"/>
      <c r="D425" s="203"/>
      <c r="E425" s="203"/>
      <c r="F425" s="203"/>
      <c r="G425" s="203"/>
      <c r="H425" s="203"/>
      <c r="I425" s="203"/>
      <c r="J425" s="1273"/>
      <c r="K425" s="203"/>
      <c r="L425" s="203"/>
      <c r="M425" s="203"/>
      <c r="N425" s="203"/>
      <c r="O425" s="203"/>
      <c r="P425" s="203"/>
      <c r="Q425" s="203"/>
      <c r="R425" s="203"/>
      <c r="S425" s="203"/>
      <c r="T425" s="203"/>
      <c r="U425" s="203"/>
      <c r="V425" s="203"/>
      <c r="W425" s="203"/>
      <c r="X425" s="203"/>
      <c r="Y425" s="203"/>
      <c r="Z425" s="1173"/>
      <c r="AA425" s="1273"/>
      <c r="AB425" s="203"/>
      <c r="AC425" s="203"/>
      <c r="AD425" s="203"/>
      <c r="AE425" s="203"/>
      <c r="AF425" s="203"/>
      <c r="AG425" s="1273"/>
      <c r="AH425" s="203"/>
      <c r="AI425" s="203"/>
      <c r="AJ425" s="203"/>
      <c r="AK425" s="203"/>
      <c r="AL425" s="203"/>
      <c r="AM425" s="203"/>
      <c r="AN425" s="1273"/>
      <c r="AO425" s="1173"/>
      <c r="AP425" s="203"/>
      <c r="AQ425" s="203"/>
      <c r="AR425" s="1273"/>
      <c r="AS425" s="203"/>
      <c r="AT425" s="203"/>
      <c r="AU425" s="1273"/>
      <c r="AV425" s="203"/>
      <c r="AW425" s="203"/>
      <c r="AX425" s="203"/>
      <c r="AY425" s="203"/>
      <c r="AZ425" s="203"/>
      <c r="BA425" s="1273"/>
      <c r="BB425" s="203"/>
      <c r="BC425" s="203"/>
      <c r="BD425" s="203"/>
      <c r="BE425" s="203"/>
      <c r="BF425" s="203"/>
      <c r="BG425" s="1173"/>
      <c r="BH425" s="1273"/>
      <c r="BI425" s="200"/>
    </row>
    <row r="426" spans="1:61" x14ac:dyDescent="0.25">
      <c r="A426" s="1241"/>
      <c r="B426" s="1242"/>
      <c r="C426" s="202"/>
      <c r="D426" s="203"/>
      <c r="E426" s="203"/>
      <c r="F426" s="203"/>
      <c r="G426" s="203"/>
      <c r="H426" s="203"/>
      <c r="I426" s="203"/>
      <c r="J426" s="1273"/>
      <c r="K426" s="203"/>
      <c r="L426" s="203"/>
      <c r="M426" s="203"/>
      <c r="N426" s="203"/>
      <c r="O426" s="203"/>
      <c r="P426" s="203"/>
      <c r="Q426" s="203"/>
      <c r="R426" s="203"/>
      <c r="S426" s="203"/>
      <c r="T426" s="203"/>
      <c r="U426" s="203"/>
      <c r="V426" s="203"/>
      <c r="W426" s="203"/>
      <c r="X426" s="203"/>
      <c r="Y426" s="203"/>
      <c r="Z426" s="1173"/>
      <c r="AA426" s="1273"/>
      <c r="AB426" s="203"/>
      <c r="AC426" s="203"/>
      <c r="AD426" s="203"/>
      <c r="AE426" s="203"/>
      <c r="AF426" s="203"/>
      <c r="AG426" s="1273"/>
      <c r="AH426" s="203"/>
      <c r="AI426" s="203"/>
      <c r="AJ426" s="203"/>
      <c r="AK426" s="203"/>
      <c r="AL426" s="203"/>
      <c r="AM426" s="203"/>
      <c r="AN426" s="1273"/>
      <c r="AO426" s="1173"/>
      <c r="AP426" s="203"/>
      <c r="AQ426" s="203"/>
      <c r="AR426" s="1273"/>
      <c r="AS426" s="203"/>
      <c r="AT426" s="203"/>
      <c r="AU426" s="1273"/>
      <c r="AV426" s="203"/>
      <c r="AW426" s="203"/>
      <c r="AX426" s="203"/>
      <c r="AY426" s="203"/>
      <c r="AZ426" s="203"/>
      <c r="BA426" s="1273"/>
      <c r="BB426" s="203"/>
      <c r="BC426" s="203"/>
      <c r="BD426" s="203"/>
      <c r="BE426" s="203"/>
      <c r="BF426" s="203"/>
      <c r="BG426" s="1173"/>
      <c r="BH426" s="1273"/>
      <c r="BI426" s="200"/>
    </row>
    <row r="427" spans="1:61" x14ac:dyDescent="0.25">
      <c r="A427" s="1241"/>
      <c r="B427" s="1242"/>
      <c r="C427" s="202"/>
      <c r="D427" s="203"/>
      <c r="E427" s="203"/>
      <c r="F427" s="203"/>
      <c r="G427" s="203"/>
      <c r="H427" s="203"/>
      <c r="I427" s="203"/>
      <c r="J427" s="1273"/>
      <c r="K427" s="203"/>
      <c r="L427" s="203"/>
      <c r="M427" s="203"/>
      <c r="N427" s="203"/>
      <c r="O427" s="203"/>
      <c r="P427" s="203"/>
      <c r="Q427" s="203"/>
      <c r="R427" s="203"/>
      <c r="S427" s="203"/>
      <c r="T427" s="203"/>
      <c r="U427" s="203"/>
      <c r="V427" s="203"/>
      <c r="W427" s="203"/>
      <c r="X427" s="203"/>
      <c r="Y427" s="203"/>
      <c r="Z427" s="1173"/>
      <c r="AA427" s="1273"/>
      <c r="AB427" s="203"/>
      <c r="AC427" s="203"/>
      <c r="AD427" s="203"/>
      <c r="AE427" s="203"/>
      <c r="AF427" s="203"/>
      <c r="AG427" s="1273"/>
      <c r="AH427" s="203"/>
      <c r="AI427" s="203"/>
      <c r="AJ427" s="203"/>
      <c r="AK427" s="203"/>
      <c r="AL427" s="203"/>
      <c r="AM427" s="203"/>
      <c r="AN427" s="1273"/>
      <c r="AO427" s="1173"/>
      <c r="AP427" s="203"/>
      <c r="AQ427" s="203"/>
      <c r="AR427" s="1273"/>
      <c r="AS427" s="203"/>
      <c r="AT427" s="203"/>
      <c r="AU427" s="1273"/>
      <c r="AV427" s="203"/>
      <c r="AW427" s="203"/>
      <c r="AX427" s="203"/>
      <c r="AY427" s="203"/>
      <c r="AZ427" s="203"/>
      <c r="BA427" s="1273"/>
      <c r="BB427" s="203"/>
      <c r="BC427" s="203"/>
      <c r="BD427" s="203"/>
      <c r="BE427" s="203"/>
      <c r="BF427" s="203"/>
      <c r="BG427" s="1173"/>
      <c r="BH427" s="1273"/>
      <c r="BI427" s="200"/>
    </row>
    <row r="428" spans="1:61" x14ac:dyDescent="0.25">
      <c r="A428" s="1241"/>
      <c r="B428" s="1242"/>
      <c r="C428" s="202"/>
      <c r="D428" s="203"/>
      <c r="E428" s="203"/>
      <c r="F428" s="203"/>
      <c r="G428" s="203"/>
      <c r="H428" s="203"/>
      <c r="I428" s="203"/>
      <c r="J428" s="1273"/>
      <c r="K428" s="203"/>
      <c r="L428" s="203"/>
      <c r="M428" s="203"/>
      <c r="N428" s="203"/>
      <c r="O428" s="203"/>
      <c r="P428" s="203"/>
      <c r="Q428" s="203"/>
      <c r="R428" s="203"/>
      <c r="S428" s="203"/>
      <c r="T428" s="203"/>
      <c r="U428" s="203"/>
      <c r="V428" s="203"/>
      <c r="W428" s="203"/>
      <c r="X428" s="203"/>
      <c r="Y428" s="203"/>
      <c r="Z428" s="1173"/>
      <c r="AA428" s="1273"/>
      <c r="AB428" s="203"/>
      <c r="AC428" s="203"/>
      <c r="AD428" s="203"/>
      <c r="AE428" s="203"/>
      <c r="AF428" s="203"/>
      <c r="AG428" s="1273"/>
      <c r="AH428" s="203"/>
      <c r="AI428" s="203"/>
      <c r="AJ428" s="203"/>
      <c r="AK428" s="203"/>
      <c r="AL428" s="203"/>
      <c r="AM428" s="203"/>
      <c r="AN428" s="1273"/>
      <c r="AO428" s="1173"/>
      <c r="AP428" s="203"/>
      <c r="AQ428" s="203"/>
      <c r="AR428" s="1273"/>
      <c r="AS428" s="203"/>
      <c r="AT428" s="203"/>
      <c r="AU428" s="1273"/>
      <c r="AV428" s="203"/>
      <c r="AW428" s="203"/>
      <c r="AX428" s="203"/>
      <c r="AY428" s="203"/>
      <c r="AZ428" s="203"/>
      <c r="BA428" s="1273"/>
      <c r="BB428" s="203"/>
      <c r="BC428" s="203"/>
      <c r="BD428" s="203"/>
      <c r="BE428" s="203"/>
      <c r="BF428" s="203"/>
      <c r="BG428" s="1173"/>
      <c r="BH428" s="1273"/>
      <c r="BI428" s="200"/>
    </row>
    <row r="429" spans="1:61" x14ac:dyDescent="0.25">
      <c r="A429" s="1241"/>
      <c r="B429" s="1242"/>
      <c r="C429" s="202"/>
      <c r="D429" s="203"/>
      <c r="E429" s="203"/>
      <c r="F429" s="203"/>
      <c r="G429" s="203"/>
      <c r="H429" s="203"/>
      <c r="I429" s="203"/>
      <c r="J429" s="1273"/>
      <c r="K429" s="203"/>
      <c r="L429" s="203"/>
      <c r="M429" s="203"/>
      <c r="N429" s="203"/>
      <c r="O429" s="203"/>
      <c r="P429" s="203"/>
      <c r="Q429" s="203"/>
      <c r="R429" s="203"/>
      <c r="S429" s="203"/>
      <c r="T429" s="203"/>
      <c r="U429" s="203"/>
      <c r="V429" s="203"/>
      <c r="W429" s="203"/>
      <c r="X429" s="203"/>
      <c r="Y429" s="203"/>
      <c r="Z429" s="1173"/>
      <c r="AA429" s="1273"/>
      <c r="AB429" s="203"/>
      <c r="AC429" s="203"/>
      <c r="AD429" s="203"/>
      <c r="AE429" s="203"/>
      <c r="AF429" s="203"/>
      <c r="AG429" s="1273"/>
      <c r="AH429" s="203"/>
      <c r="AI429" s="203"/>
      <c r="AJ429" s="203"/>
      <c r="AK429" s="203"/>
      <c r="AL429" s="203"/>
      <c r="AM429" s="203"/>
      <c r="AN429" s="1273"/>
      <c r="AO429" s="1173"/>
      <c r="AP429" s="203"/>
      <c r="AQ429" s="203"/>
      <c r="AR429" s="1273"/>
      <c r="AS429" s="203"/>
      <c r="AT429" s="203"/>
      <c r="AU429" s="1273"/>
      <c r="AV429" s="203"/>
      <c r="AW429" s="203"/>
      <c r="AX429" s="203"/>
      <c r="AY429" s="203"/>
      <c r="AZ429" s="203"/>
      <c r="BA429" s="1273"/>
      <c r="BB429" s="203"/>
      <c r="BC429" s="203"/>
      <c r="BD429" s="203"/>
      <c r="BE429" s="203"/>
      <c r="BF429" s="203"/>
      <c r="BG429" s="1173"/>
      <c r="BH429" s="1273"/>
      <c r="BI429" s="200"/>
    </row>
    <row r="430" spans="1:61" x14ac:dyDescent="0.25">
      <c r="A430" s="1241"/>
      <c r="B430" s="1242"/>
      <c r="C430" s="202"/>
      <c r="D430" s="203"/>
      <c r="E430" s="203"/>
      <c r="F430" s="203"/>
      <c r="G430" s="203"/>
      <c r="H430" s="203"/>
      <c r="I430" s="203"/>
      <c r="J430" s="1273"/>
      <c r="K430" s="203"/>
      <c r="L430" s="203"/>
      <c r="M430" s="203"/>
      <c r="N430" s="203"/>
      <c r="O430" s="203"/>
      <c r="P430" s="203"/>
      <c r="Q430" s="203"/>
      <c r="R430" s="203"/>
      <c r="S430" s="203"/>
      <c r="T430" s="203"/>
      <c r="U430" s="203"/>
      <c r="V430" s="203"/>
      <c r="W430" s="203"/>
      <c r="X430" s="203"/>
      <c r="Y430" s="203"/>
      <c r="Z430" s="1173"/>
      <c r="AA430" s="1273"/>
      <c r="AB430" s="203"/>
      <c r="AC430" s="203"/>
      <c r="AD430" s="203"/>
      <c r="AE430" s="203"/>
      <c r="AF430" s="203"/>
      <c r="AG430" s="1273"/>
      <c r="AH430" s="203"/>
      <c r="AI430" s="203"/>
      <c r="AJ430" s="203"/>
      <c r="AK430" s="203"/>
      <c r="AL430" s="203"/>
      <c r="AM430" s="203"/>
      <c r="AN430" s="1273"/>
      <c r="AO430" s="1173"/>
      <c r="AP430" s="203"/>
      <c r="AQ430" s="203"/>
      <c r="AR430" s="1273"/>
      <c r="AS430" s="203"/>
      <c r="AT430" s="203"/>
      <c r="AU430" s="1273"/>
      <c r="AV430" s="203"/>
      <c r="AW430" s="203"/>
      <c r="AX430" s="203"/>
      <c r="AY430" s="203"/>
      <c r="AZ430" s="203"/>
      <c r="BA430" s="1273"/>
      <c r="BB430" s="203"/>
      <c r="BC430" s="203"/>
      <c r="BD430" s="203"/>
      <c r="BE430" s="203"/>
      <c r="BF430" s="203"/>
      <c r="BG430" s="1173"/>
      <c r="BH430" s="1273"/>
      <c r="BI430" s="200"/>
    </row>
    <row r="431" spans="1:61" x14ac:dyDescent="0.25">
      <c r="A431" s="1241"/>
      <c r="B431" s="1242"/>
      <c r="C431" s="202"/>
      <c r="D431" s="203"/>
      <c r="E431" s="203"/>
      <c r="F431" s="203"/>
      <c r="G431" s="203"/>
      <c r="H431" s="203"/>
      <c r="I431" s="203"/>
      <c r="J431" s="1273"/>
      <c r="K431" s="203"/>
      <c r="L431" s="203"/>
      <c r="M431" s="203"/>
      <c r="N431" s="203"/>
      <c r="O431" s="203"/>
      <c r="P431" s="203"/>
      <c r="Q431" s="203"/>
      <c r="R431" s="203"/>
      <c r="S431" s="203"/>
      <c r="T431" s="203"/>
      <c r="U431" s="203"/>
      <c r="V431" s="203"/>
      <c r="W431" s="203"/>
      <c r="X431" s="203"/>
      <c r="Y431" s="203"/>
      <c r="Z431" s="1173"/>
      <c r="AA431" s="1273"/>
      <c r="AB431" s="203"/>
      <c r="AC431" s="203"/>
      <c r="AD431" s="203"/>
      <c r="AE431" s="203"/>
      <c r="AF431" s="203"/>
      <c r="AG431" s="1273"/>
      <c r="AH431" s="203"/>
      <c r="AI431" s="203"/>
      <c r="AJ431" s="203"/>
      <c r="AK431" s="203"/>
      <c r="AL431" s="203"/>
      <c r="AM431" s="203"/>
      <c r="AN431" s="1273"/>
      <c r="AO431" s="1173"/>
      <c r="AP431" s="203"/>
      <c r="AQ431" s="203"/>
      <c r="AR431" s="1273"/>
      <c r="AS431" s="203"/>
      <c r="AT431" s="203"/>
      <c r="AU431" s="1273"/>
      <c r="AV431" s="203"/>
      <c r="AW431" s="203"/>
      <c r="AX431" s="203"/>
      <c r="AY431" s="203"/>
      <c r="AZ431" s="203"/>
      <c r="BA431" s="1273"/>
      <c r="BB431" s="203"/>
      <c r="BC431" s="203"/>
      <c r="BD431" s="203"/>
      <c r="BE431" s="203"/>
      <c r="BF431" s="203"/>
      <c r="BG431" s="1173"/>
      <c r="BH431" s="1273"/>
      <c r="BI431" s="200"/>
    </row>
    <row r="432" spans="1:61" x14ac:dyDescent="0.25">
      <c r="A432" s="1241"/>
      <c r="B432" s="1242"/>
      <c r="C432" s="202"/>
      <c r="D432" s="203"/>
      <c r="E432" s="203"/>
      <c r="F432" s="203"/>
      <c r="G432" s="203"/>
      <c r="H432" s="203"/>
      <c r="I432" s="203"/>
      <c r="J432" s="1273"/>
      <c r="K432" s="203"/>
      <c r="L432" s="203"/>
      <c r="M432" s="203"/>
      <c r="N432" s="203"/>
      <c r="O432" s="203"/>
      <c r="P432" s="203"/>
      <c r="Q432" s="203"/>
      <c r="R432" s="203"/>
      <c r="S432" s="203"/>
      <c r="T432" s="203"/>
      <c r="U432" s="203"/>
      <c r="V432" s="203"/>
      <c r="W432" s="203"/>
      <c r="X432" s="203"/>
      <c r="Y432" s="203"/>
      <c r="Z432" s="1173"/>
      <c r="AA432" s="1273"/>
      <c r="AB432" s="203"/>
      <c r="AC432" s="203"/>
      <c r="AD432" s="203"/>
      <c r="AE432" s="203"/>
      <c r="AF432" s="203"/>
      <c r="AG432" s="1273"/>
      <c r="AH432" s="203"/>
      <c r="AI432" s="203"/>
      <c r="AJ432" s="203"/>
      <c r="AK432" s="203"/>
      <c r="AL432" s="203"/>
      <c r="AM432" s="203"/>
      <c r="AN432" s="1273"/>
      <c r="AO432" s="1173"/>
      <c r="AP432" s="203"/>
      <c r="AQ432" s="203"/>
      <c r="AR432" s="1273"/>
      <c r="AS432" s="203"/>
      <c r="AT432" s="203"/>
      <c r="AU432" s="1273"/>
      <c r="AV432" s="203"/>
      <c r="AW432" s="203"/>
      <c r="AX432" s="203"/>
      <c r="AY432" s="203"/>
      <c r="AZ432" s="203"/>
      <c r="BA432" s="1273"/>
      <c r="BB432" s="203"/>
      <c r="BC432" s="203"/>
      <c r="BD432" s="203"/>
      <c r="BE432" s="203"/>
      <c r="BF432" s="203"/>
      <c r="BG432" s="1173"/>
      <c r="BH432" s="1273"/>
      <c r="BI432" s="200"/>
    </row>
    <row r="433" spans="1:61" x14ac:dyDescent="0.25">
      <c r="A433" s="1241"/>
      <c r="B433" s="1242"/>
      <c r="C433" s="202"/>
      <c r="D433" s="203"/>
      <c r="E433" s="203"/>
      <c r="F433" s="203"/>
      <c r="G433" s="203"/>
      <c r="H433" s="203"/>
      <c r="I433" s="203"/>
      <c r="J433" s="1273"/>
      <c r="K433" s="203"/>
      <c r="L433" s="203"/>
      <c r="M433" s="203"/>
      <c r="N433" s="203"/>
      <c r="O433" s="203"/>
      <c r="P433" s="203"/>
      <c r="Q433" s="203"/>
      <c r="R433" s="203"/>
      <c r="S433" s="203"/>
      <c r="T433" s="203"/>
      <c r="U433" s="203"/>
      <c r="V433" s="203"/>
      <c r="W433" s="203"/>
      <c r="X433" s="203"/>
      <c r="Y433" s="203"/>
      <c r="Z433" s="1173"/>
      <c r="AA433" s="1273"/>
      <c r="AB433" s="203"/>
      <c r="AC433" s="203"/>
      <c r="AD433" s="203"/>
      <c r="AE433" s="203"/>
      <c r="AF433" s="203"/>
      <c r="AG433" s="1273"/>
      <c r="AH433" s="203"/>
      <c r="AI433" s="203"/>
      <c r="AJ433" s="203"/>
      <c r="AK433" s="203"/>
      <c r="AL433" s="203"/>
      <c r="AM433" s="203"/>
      <c r="AN433" s="1273"/>
      <c r="AO433" s="1173"/>
      <c r="AP433" s="203"/>
      <c r="AQ433" s="203"/>
      <c r="AR433" s="1273"/>
      <c r="AS433" s="203"/>
      <c r="AT433" s="203"/>
      <c r="AU433" s="1273"/>
      <c r="AV433" s="203"/>
      <c r="AW433" s="203"/>
      <c r="AX433" s="203"/>
      <c r="AY433" s="203"/>
      <c r="AZ433" s="203"/>
      <c r="BA433" s="1273"/>
      <c r="BB433" s="203"/>
      <c r="BC433" s="203"/>
      <c r="BD433" s="203"/>
      <c r="BE433" s="203"/>
      <c r="BF433" s="203"/>
      <c r="BG433" s="1173"/>
      <c r="BH433" s="1273"/>
      <c r="BI433" s="200"/>
    </row>
    <row r="434" spans="1:61" x14ac:dyDescent="0.25">
      <c r="A434" s="1241"/>
      <c r="B434" s="1242"/>
      <c r="C434" s="202"/>
      <c r="D434" s="203"/>
      <c r="E434" s="203"/>
      <c r="F434" s="203"/>
      <c r="G434" s="203"/>
      <c r="H434" s="203"/>
      <c r="I434" s="203"/>
      <c r="J434" s="1273"/>
      <c r="K434" s="203"/>
      <c r="L434" s="203"/>
      <c r="M434" s="203"/>
      <c r="N434" s="203"/>
      <c r="O434" s="203"/>
      <c r="P434" s="203"/>
      <c r="Q434" s="203"/>
      <c r="R434" s="203"/>
      <c r="S434" s="203"/>
      <c r="T434" s="203"/>
      <c r="U434" s="203"/>
      <c r="V434" s="203"/>
      <c r="W434" s="203"/>
      <c r="X434" s="203"/>
      <c r="Y434" s="203"/>
      <c r="Z434" s="1173"/>
      <c r="AA434" s="1273"/>
      <c r="AB434" s="203"/>
      <c r="AC434" s="203"/>
      <c r="AD434" s="203"/>
      <c r="AE434" s="203"/>
      <c r="AF434" s="203"/>
      <c r="AG434" s="1273"/>
      <c r="AH434" s="203"/>
      <c r="AI434" s="203"/>
      <c r="AJ434" s="203"/>
      <c r="AK434" s="203"/>
      <c r="AL434" s="203"/>
      <c r="AM434" s="203"/>
      <c r="AN434" s="1273"/>
      <c r="AO434" s="1173"/>
      <c r="AP434" s="203"/>
      <c r="AQ434" s="203"/>
      <c r="AR434" s="1273"/>
      <c r="AS434" s="203"/>
      <c r="AT434" s="203"/>
      <c r="AU434" s="1273"/>
      <c r="AV434" s="203"/>
      <c r="AW434" s="203"/>
      <c r="AX434" s="203"/>
      <c r="AY434" s="203"/>
      <c r="AZ434" s="203"/>
      <c r="BA434" s="1273"/>
      <c r="BB434" s="203"/>
      <c r="BC434" s="203"/>
      <c r="BD434" s="203"/>
      <c r="BE434" s="203"/>
      <c r="BF434" s="203"/>
      <c r="BG434" s="1173"/>
      <c r="BH434" s="1273"/>
      <c r="BI434" s="200"/>
    </row>
    <row r="435" spans="1:61" x14ac:dyDescent="0.25">
      <c r="A435" s="1241"/>
      <c r="B435" s="1242"/>
      <c r="C435" s="202"/>
      <c r="D435" s="203"/>
      <c r="E435" s="203"/>
      <c r="F435" s="203"/>
      <c r="G435" s="203"/>
      <c r="H435" s="203"/>
      <c r="I435" s="203"/>
      <c r="J435" s="1273"/>
      <c r="K435" s="203"/>
      <c r="L435" s="203"/>
      <c r="M435" s="203"/>
      <c r="N435" s="203"/>
      <c r="O435" s="203"/>
      <c r="P435" s="203"/>
      <c r="Q435" s="203"/>
      <c r="R435" s="203"/>
      <c r="S435" s="203"/>
      <c r="T435" s="203"/>
      <c r="U435" s="203"/>
      <c r="V435" s="203"/>
      <c r="W435" s="203"/>
      <c r="X435" s="203"/>
      <c r="Y435" s="203"/>
      <c r="Z435" s="1173"/>
      <c r="AA435" s="1273"/>
      <c r="AB435" s="203"/>
      <c r="AC435" s="203"/>
      <c r="AD435" s="203"/>
      <c r="AE435" s="203"/>
      <c r="AF435" s="203"/>
      <c r="AG435" s="1273"/>
      <c r="AH435" s="203"/>
      <c r="AI435" s="203"/>
      <c r="AJ435" s="203"/>
      <c r="AK435" s="203"/>
      <c r="AL435" s="203"/>
      <c r="AM435" s="203"/>
      <c r="AN435" s="1273"/>
      <c r="AO435" s="1173"/>
      <c r="AP435" s="203"/>
      <c r="AQ435" s="203"/>
      <c r="AR435" s="1273"/>
      <c r="AS435" s="203"/>
      <c r="AT435" s="203"/>
      <c r="AU435" s="1273"/>
      <c r="AV435" s="203"/>
      <c r="AW435" s="203"/>
      <c r="AX435" s="203"/>
      <c r="AY435" s="203"/>
      <c r="AZ435" s="203"/>
      <c r="BA435" s="1273"/>
      <c r="BB435" s="203"/>
      <c r="BC435" s="203"/>
      <c r="BD435" s="203"/>
      <c r="BE435" s="203"/>
      <c r="BF435" s="203"/>
      <c r="BG435" s="1173"/>
      <c r="BH435" s="1273"/>
      <c r="BI435" s="200"/>
    </row>
    <row r="436" spans="1:61" x14ac:dyDescent="0.25">
      <c r="A436" s="1241"/>
      <c r="B436" s="1242"/>
      <c r="C436" s="202"/>
      <c r="D436" s="203"/>
      <c r="E436" s="203"/>
      <c r="F436" s="203"/>
      <c r="G436" s="203"/>
      <c r="H436" s="203"/>
      <c r="I436" s="203"/>
      <c r="J436" s="1273"/>
      <c r="K436" s="203"/>
      <c r="L436" s="203"/>
      <c r="M436" s="203"/>
      <c r="N436" s="203"/>
      <c r="O436" s="203"/>
      <c r="P436" s="203"/>
      <c r="Q436" s="203"/>
      <c r="R436" s="203"/>
      <c r="S436" s="203"/>
      <c r="T436" s="203"/>
      <c r="U436" s="203"/>
      <c r="V436" s="203"/>
      <c r="W436" s="203"/>
      <c r="X436" s="203"/>
      <c r="Y436" s="203"/>
      <c r="Z436" s="1173"/>
      <c r="AA436" s="1273"/>
      <c r="AB436" s="203"/>
      <c r="AC436" s="203"/>
      <c r="AD436" s="203"/>
      <c r="AE436" s="203"/>
      <c r="AF436" s="203"/>
      <c r="AG436" s="1273"/>
      <c r="AH436" s="203"/>
      <c r="AI436" s="203"/>
      <c r="AJ436" s="203"/>
      <c r="AK436" s="203"/>
      <c r="AL436" s="203"/>
      <c r="AM436" s="203"/>
      <c r="AN436" s="1273"/>
      <c r="AO436" s="1173"/>
      <c r="AP436" s="203"/>
      <c r="AQ436" s="203"/>
      <c r="AR436" s="1273"/>
      <c r="AS436" s="203"/>
      <c r="AT436" s="203"/>
      <c r="AU436" s="1273"/>
      <c r="AV436" s="203"/>
      <c r="AW436" s="203"/>
      <c r="AX436" s="203"/>
      <c r="AY436" s="203"/>
      <c r="AZ436" s="203"/>
      <c r="BA436" s="1273"/>
      <c r="BB436" s="203"/>
      <c r="BC436" s="203"/>
      <c r="BD436" s="203"/>
      <c r="BE436" s="203"/>
      <c r="BF436" s="203"/>
      <c r="BG436" s="1173"/>
      <c r="BH436" s="1273"/>
      <c r="BI436" s="200"/>
    </row>
    <row r="437" spans="1:61" x14ac:dyDescent="0.25">
      <c r="A437" s="1241"/>
      <c r="B437" s="1242"/>
      <c r="C437" s="202"/>
      <c r="D437" s="203"/>
      <c r="E437" s="203"/>
      <c r="F437" s="203"/>
      <c r="G437" s="203"/>
      <c r="H437" s="203"/>
      <c r="I437" s="203"/>
      <c r="J437" s="1273"/>
      <c r="K437" s="203"/>
      <c r="L437" s="203"/>
      <c r="M437" s="203"/>
      <c r="N437" s="203"/>
      <c r="O437" s="203"/>
      <c r="P437" s="203"/>
      <c r="Q437" s="203"/>
      <c r="R437" s="203"/>
      <c r="S437" s="203"/>
      <c r="T437" s="203"/>
      <c r="U437" s="203"/>
      <c r="V437" s="203"/>
      <c r="W437" s="203"/>
      <c r="X437" s="203"/>
      <c r="Y437" s="203"/>
      <c r="Z437" s="1173"/>
      <c r="AA437" s="1273"/>
      <c r="AB437" s="203"/>
      <c r="AC437" s="203"/>
      <c r="AD437" s="203"/>
      <c r="AE437" s="203"/>
      <c r="AF437" s="203"/>
      <c r="AG437" s="1273"/>
      <c r="AH437" s="203"/>
      <c r="AI437" s="203"/>
      <c r="AJ437" s="203"/>
      <c r="AK437" s="203"/>
      <c r="AL437" s="203"/>
      <c r="AM437" s="203"/>
      <c r="AN437" s="1273"/>
      <c r="AO437" s="1173"/>
      <c r="AP437" s="203"/>
      <c r="AQ437" s="203"/>
      <c r="AR437" s="1273"/>
      <c r="AS437" s="203"/>
      <c r="AT437" s="203"/>
      <c r="AU437" s="1273"/>
      <c r="AV437" s="203"/>
      <c r="AW437" s="203"/>
      <c r="AX437" s="203"/>
      <c r="AY437" s="203"/>
      <c r="AZ437" s="203"/>
      <c r="BA437" s="1273"/>
      <c r="BB437" s="203"/>
      <c r="BC437" s="203"/>
      <c r="BD437" s="203"/>
      <c r="BE437" s="203"/>
      <c r="BF437" s="203"/>
      <c r="BG437" s="1173"/>
      <c r="BH437" s="1273"/>
      <c r="BI437" s="200"/>
    </row>
    <row r="438" spans="1:61" x14ac:dyDescent="0.25">
      <c r="A438" s="1241"/>
      <c r="B438" s="1242"/>
      <c r="C438" s="202"/>
      <c r="D438" s="203"/>
      <c r="E438" s="203"/>
      <c r="F438" s="203"/>
      <c r="G438" s="203"/>
      <c r="H438" s="203"/>
      <c r="I438" s="203"/>
      <c r="J438" s="1273"/>
      <c r="K438" s="203"/>
      <c r="L438" s="203"/>
      <c r="M438" s="203"/>
      <c r="N438" s="203"/>
      <c r="O438" s="203"/>
      <c r="P438" s="203"/>
      <c r="Q438" s="203"/>
      <c r="R438" s="203"/>
      <c r="S438" s="203"/>
      <c r="T438" s="203"/>
      <c r="U438" s="203"/>
      <c r="V438" s="203"/>
      <c r="W438" s="203"/>
      <c r="X438" s="203"/>
      <c r="Y438" s="203"/>
      <c r="Z438" s="1173"/>
      <c r="AA438" s="1273"/>
      <c r="AB438" s="203"/>
      <c r="AC438" s="203"/>
      <c r="AD438" s="203"/>
      <c r="AE438" s="203"/>
      <c r="AF438" s="203"/>
      <c r="AG438" s="1273"/>
      <c r="AH438" s="203"/>
      <c r="AI438" s="203"/>
      <c r="AJ438" s="203"/>
      <c r="AK438" s="203"/>
      <c r="AL438" s="203"/>
      <c r="AM438" s="203"/>
      <c r="AN438" s="1273"/>
      <c r="AO438" s="1173"/>
      <c r="AP438" s="203"/>
      <c r="AQ438" s="203"/>
      <c r="AR438" s="1273"/>
      <c r="AS438" s="203"/>
      <c r="AT438" s="203"/>
      <c r="AU438" s="1273"/>
      <c r="AV438" s="203"/>
      <c r="AW438" s="203"/>
      <c r="AX438" s="203"/>
      <c r="AY438" s="203"/>
      <c r="AZ438" s="203"/>
      <c r="BA438" s="1273"/>
      <c r="BB438" s="203"/>
      <c r="BC438" s="203"/>
      <c r="BD438" s="203"/>
      <c r="BE438" s="203"/>
      <c r="BF438" s="203"/>
      <c r="BG438" s="1173"/>
      <c r="BH438" s="1273"/>
      <c r="BI438" s="200"/>
    </row>
    <row r="439" spans="1:61" x14ac:dyDescent="0.25">
      <c r="A439" s="1241"/>
      <c r="B439" s="1242"/>
      <c r="C439" s="202"/>
      <c r="D439" s="203"/>
      <c r="E439" s="203"/>
      <c r="F439" s="203"/>
      <c r="G439" s="203"/>
      <c r="H439" s="203"/>
      <c r="I439" s="203"/>
      <c r="J439" s="1273"/>
      <c r="K439" s="203"/>
      <c r="L439" s="203"/>
      <c r="M439" s="203"/>
      <c r="N439" s="203"/>
      <c r="O439" s="203"/>
      <c r="P439" s="203"/>
      <c r="Q439" s="203"/>
      <c r="R439" s="203"/>
      <c r="S439" s="203"/>
      <c r="T439" s="203"/>
      <c r="U439" s="203"/>
      <c r="V439" s="203"/>
      <c r="W439" s="203"/>
      <c r="X439" s="203"/>
      <c r="Y439" s="203"/>
      <c r="Z439" s="1173"/>
      <c r="AA439" s="1273"/>
      <c r="AB439" s="203"/>
      <c r="AC439" s="203"/>
      <c r="AD439" s="203"/>
      <c r="AE439" s="203"/>
      <c r="AF439" s="203"/>
      <c r="AG439" s="1273"/>
      <c r="AH439" s="203"/>
      <c r="AI439" s="203"/>
      <c r="AJ439" s="203"/>
      <c r="AK439" s="203"/>
      <c r="AL439" s="203"/>
      <c r="AM439" s="203"/>
      <c r="AN439" s="1273"/>
      <c r="AO439" s="1173"/>
      <c r="AP439" s="203"/>
      <c r="AQ439" s="203"/>
      <c r="AR439" s="1273"/>
      <c r="AS439" s="203"/>
      <c r="AT439" s="203"/>
      <c r="AU439" s="1273"/>
      <c r="AV439" s="203"/>
      <c r="AW439" s="203"/>
      <c r="AX439" s="203"/>
      <c r="AY439" s="203"/>
      <c r="AZ439" s="203"/>
      <c r="BA439" s="1273"/>
      <c r="BB439" s="203"/>
      <c r="BC439" s="203"/>
      <c r="BD439" s="203"/>
      <c r="BE439" s="203"/>
      <c r="BF439" s="203"/>
      <c r="BG439" s="1173"/>
      <c r="BH439" s="1273"/>
      <c r="BI439" s="200"/>
    </row>
    <row r="440" spans="1:61" x14ac:dyDescent="0.25">
      <c r="A440" s="1241"/>
      <c r="B440" s="1242"/>
      <c r="C440" s="202"/>
      <c r="D440" s="203"/>
      <c r="E440" s="203"/>
      <c r="F440" s="203"/>
      <c r="G440" s="203"/>
      <c r="H440" s="203"/>
      <c r="I440" s="203"/>
      <c r="J440" s="1273"/>
      <c r="K440" s="203"/>
      <c r="L440" s="203"/>
      <c r="M440" s="203"/>
      <c r="N440" s="203"/>
      <c r="O440" s="203"/>
      <c r="P440" s="203"/>
      <c r="Q440" s="203"/>
      <c r="R440" s="203"/>
      <c r="S440" s="203"/>
      <c r="T440" s="203"/>
      <c r="U440" s="203"/>
      <c r="V440" s="203"/>
      <c r="W440" s="203"/>
      <c r="X440" s="203"/>
      <c r="Y440" s="203"/>
      <c r="Z440" s="1173"/>
      <c r="AA440" s="1273"/>
      <c r="AB440" s="203"/>
      <c r="AC440" s="203"/>
      <c r="AD440" s="203"/>
      <c r="AE440" s="203"/>
      <c r="AF440" s="203"/>
      <c r="AG440" s="1273"/>
      <c r="AH440" s="203"/>
      <c r="AI440" s="203"/>
      <c r="AJ440" s="203"/>
      <c r="AK440" s="203"/>
      <c r="AL440" s="203"/>
      <c r="AM440" s="203"/>
      <c r="AN440" s="1273"/>
      <c r="AO440" s="1173"/>
      <c r="AP440" s="203"/>
      <c r="AQ440" s="203"/>
      <c r="AR440" s="1273"/>
      <c r="AS440" s="203"/>
      <c r="AT440" s="203"/>
      <c r="AU440" s="1273"/>
      <c r="AV440" s="203"/>
      <c r="AW440" s="203"/>
      <c r="AX440" s="203"/>
      <c r="AY440" s="203"/>
      <c r="AZ440" s="203"/>
      <c r="BA440" s="1273"/>
      <c r="BB440" s="203"/>
      <c r="BC440" s="203"/>
      <c r="BD440" s="203"/>
      <c r="BE440" s="203"/>
      <c r="BF440" s="203"/>
      <c r="BG440" s="1173"/>
      <c r="BH440" s="1273"/>
      <c r="BI440" s="200"/>
    </row>
    <row r="441" spans="1:61" x14ac:dyDescent="0.25">
      <c r="A441" s="1241"/>
      <c r="B441" s="1242"/>
      <c r="C441" s="202"/>
      <c r="D441" s="203"/>
      <c r="E441" s="203"/>
      <c r="F441" s="203"/>
      <c r="G441" s="203"/>
      <c r="H441" s="203"/>
      <c r="I441" s="203"/>
      <c r="J441" s="1273"/>
      <c r="K441" s="203"/>
      <c r="L441" s="203"/>
      <c r="M441" s="203"/>
      <c r="N441" s="203"/>
      <c r="O441" s="203"/>
      <c r="P441" s="203"/>
      <c r="Q441" s="203"/>
      <c r="R441" s="203"/>
      <c r="S441" s="203"/>
      <c r="T441" s="203"/>
      <c r="U441" s="203"/>
      <c r="V441" s="203"/>
      <c r="W441" s="203"/>
      <c r="X441" s="203"/>
      <c r="Y441" s="203"/>
      <c r="Z441" s="1173"/>
      <c r="AA441" s="1273"/>
      <c r="AB441" s="203"/>
      <c r="AC441" s="203"/>
      <c r="AD441" s="203"/>
      <c r="AE441" s="203"/>
      <c r="AF441" s="203"/>
      <c r="AG441" s="1273"/>
      <c r="AH441" s="203"/>
      <c r="AI441" s="203"/>
      <c r="AJ441" s="203"/>
      <c r="AK441" s="203"/>
      <c r="AL441" s="203"/>
      <c r="AM441" s="203"/>
      <c r="AN441" s="1273"/>
      <c r="AO441" s="1173"/>
      <c r="AP441" s="203"/>
      <c r="AQ441" s="203"/>
      <c r="AR441" s="1273"/>
      <c r="AS441" s="203"/>
      <c r="AT441" s="203"/>
      <c r="AU441" s="1273"/>
      <c r="AV441" s="203"/>
      <c r="AW441" s="203"/>
      <c r="AX441" s="203"/>
      <c r="AY441" s="203"/>
      <c r="AZ441" s="203"/>
      <c r="BA441" s="1273"/>
      <c r="BB441" s="203"/>
      <c r="BC441" s="203"/>
      <c r="BD441" s="203"/>
      <c r="BE441" s="203"/>
      <c r="BF441" s="203"/>
      <c r="BG441" s="1173"/>
      <c r="BH441" s="1273"/>
      <c r="BI441" s="200"/>
    </row>
    <row r="442" spans="1:61" x14ac:dyDescent="0.25">
      <c r="A442" s="1241"/>
      <c r="B442" s="1242"/>
      <c r="C442" s="202"/>
      <c r="D442" s="203"/>
      <c r="E442" s="203"/>
      <c r="F442" s="203"/>
      <c r="G442" s="203"/>
      <c r="H442" s="203"/>
      <c r="I442" s="203"/>
      <c r="J442" s="1273"/>
      <c r="K442" s="203"/>
      <c r="L442" s="203"/>
      <c r="M442" s="203"/>
      <c r="N442" s="203"/>
      <c r="O442" s="203"/>
      <c r="P442" s="203"/>
      <c r="Q442" s="203"/>
      <c r="R442" s="203"/>
      <c r="S442" s="203"/>
      <c r="T442" s="203"/>
      <c r="U442" s="203"/>
      <c r="V442" s="203"/>
      <c r="W442" s="203"/>
      <c r="X442" s="203"/>
      <c r="Y442" s="203"/>
      <c r="Z442" s="1173"/>
      <c r="AA442" s="1273"/>
      <c r="AB442" s="203"/>
      <c r="AC442" s="203"/>
      <c r="AD442" s="203"/>
      <c r="AE442" s="203"/>
      <c r="AF442" s="203"/>
      <c r="AG442" s="1273"/>
      <c r="AH442" s="203"/>
      <c r="AI442" s="203"/>
      <c r="AJ442" s="203"/>
      <c r="AK442" s="203"/>
      <c r="AL442" s="203"/>
      <c r="AM442" s="203"/>
      <c r="AN442" s="1273"/>
      <c r="AO442" s="1173"/>
      <c r="AP442" s="203"/>
      <c r="AQ442" s="203"/>
      <c r="AR442" s="1273"/>
      <c r="AS442" s="203"/>
      <c r="AT442" s="203"/>
      <c r="AU442" s="1273"/>
      <c r="AV442" s="203"/>
      <c r="AW442" s="203"/>
      <c r="AX442" s="203"/>
      <c r="AY442" s="203"/>
      <c r="AZ442" s="203"/>
      <c r="BA442" s="1273"/>
      <c r="BB442" s="203"/>
      <c r="BC442" s="203"/>
      <c r="BD442" s="203"/>
      <c r="BE442" s="203"/>
      <c r="BF442" s="203"/>
      <c r="BG442" s="1173"/>
      <c r="BH442" s="1273"/>
      <c r="BI442" s="200"/>
    </row>
    <row r="443" spans="1:61" x14ac:dyDescent="0.25">
      <c r="A443" s="1241"/>
      <c r="B443" s="1242"/>
      <c r="C443" s="202"/>
      <c r="D443" s="203"/>
      <c r="E443" s="203"/>
      <c r="F443" s="203"/>
      <c r="G443" s="203"/>
      <c r="H443" s="203"/>
      <c r="I443" s="203"/>
      <c r="J443" s="1273"/>
      <c r="K443" s="203"/>
      <c r="L443" s="203"/>
      <c r="M443" s="203"/>
      <c r="N443" s="203"/>
      <c r="O443" s="203"/>
      <c r="P443" s="203"/>
      <c r="Q443" s="203"/>
      <c r="R443" s="203"/>
      <c r="S443" s="203"/>
      <c r="T443" s="203"/>
      <c r="U443" s="203"/>
      <c r="V443" s="203"/>
      <c r="W443" s="203"/>
      <c r="X443" s="203"/>
      <c r="Y443" s="203"/>
      <c r="Z443" s="1173"/>
      <c r="AA443" s="1273"/>
      <c r="AB443" s="203"/>
      <c r="AC443" s="203"/>
      <c r="AD443" s="203"/>
      <c r="AE443" s="203"/>
      <c r="AF443" s="203"/>
      <c r="AG443" s="1273"/>
      <c r="AH443" s="203"/>
      <c r="AI443" s="203"/>
      <c r="AJ443" s="203"/>
      <c r="AK443" s="203"/>
      <c r="AL443" s="203"/>
      <c r="AM443" s="203"/>
      <c r="AN443" s="1273"/>
      <c r="AO443" s="1173"/>
      <c r="AP443" s="203"/>
      <c r="AQ443" s="203"/>
      <c r="AR443" s="1273"/>
      <c r="AS443" s="203"/>
      <c r="AT443" s="203"/>
      <c r="AU443" s="1273"/>
      <c r="AV443" s="203"/>
      <c r="AW443" s="203"/>
      <c r="AX443" s="203"/>
      <c r="AY443" s="203"/>
      <c r="AZ443" s="203"/>
      <c r="BA443" s="1273"/>
      <c r="BB443" s="203"/>
      <c r="BC443" s="203"/>
      <c r="BD443" s="203"/>
      <c r="BE443" s="203"/>
      <c r="BF443" s="203"/>
      <c r="BG443" s="1173"/>
      <c r="BH443" s="1273"/>
      <c r="BI443" s="200"/>
    </row>
    <row r="444" spans="1:61" x14ac:dyDescent="0.25">
      <c r="A444" s="1241"/>
      <c r="B444" s="1242"/>
      <c r="C444" s="202"/>
      <c r="D444" s="203"/>
      <c r="E444" s="203"/>
      <c r="F444" s="203"/>
      <c r="G444" s="203"/>
      <c r="H444" s="203"/>
      <c r="I444" s="203"/>
      <c r="J444" s="1273"/>
      <c r="K444" s="203"/>
      <c r="L444" s="203"/>
      <c r="M444" s="203"/>
      <c r="N444" s="203"/>
      <c r="O444" s="203"/>
      <c r="P444" s="203"/>
      <c r="Q444" s="203"/>
      <c r="R444" s="203"/>
      <c r="S444" s="203"/>
      <c r="T444" s="203"/>
      <c r="U444" s="203"/>
      <c r="V444" s="203"/>
      <c r="W444" s="203"/>
      <c r="X444" s="203"/>
      <c r="Y444" s="203"/>
      <c r="Z444" s="1173"/>
      <c r="AA444" s="1273"/>
      <c r="AB444" s="203"/>
      <c r="AC444" s="203"/>
      <c r="AD444" s="203"/>
      <c r="AE444" s="203"/>
      <c r="AF444" s="203"/>
      <c r="AG444" s="1273"/>
      <c r="AH444" s="203"/>
      <c r="AI444" s="203"/>
      <c r="AJ444" s="203"/>
      <c r="AK444" s="203"/>
      <c r="AL444" s="203"/>
      <c r="AM444" s="203"/>
      <c r="AN444" s="1273"/>
      <c r="AO444" s="1173"/>
      <c r="AP444" s="203"/>
      <c r="AQ444" s="203"/>
      <c r="AR444" s="1273"/>
      <c r="AS444" s="203"/>
      <c r="AT444" s="203"/>
      <c r="AU444" s="1273"/>
      <c r="AV444" s="203"/>
      <c r="AW444" s="203"/>
      <c r="AX444" s="203"/>
      <c r="AY444" s="203"/>
      <c r="AZ444" s="203"/>
      <c r="BA444" s="1273"/>
      <c r="BB444" s="203"/>
      <c r="BC444" s="203"/>
      <c r="BD444" s="203"/>
      <c r="BE444" s="203"/>
      <c r="BF444" s="203"/>
      <c r="BG444" s="1173"/>
      <c r="BH444" s="1273"/>
      <c r="BI444" s="200"/>
    </row>
    <row r="445" spans="1:61" x14ac:dyDescent="0.25">
      <c r="A445" s="1241"/>
      <c r="B445" s="1242"/>
      <c r="C445" s="202"/>
      <c r="D445" s="203"/>
      <c r="E445" s="203"/>
      <c r="F445" s="203"/>
      <c r="G445" s="203"/>
      <c r="H445" s="203"/>
      <c r="I445" s="203"/>
      <c r="J445" s="1273"/>
      <c r="K445" s="203"/>
      <c r="L445" s="203"/>
      <c r="M445" s="203"/>
      <c r="N445" s="203"/>
      <c r="O445" s="203"/>
      <c r="P445" s="203"/>
      <c r="Q445" s="203"/>
      <c r="R445" s="203"/>
      <c r="S445" s="203"/>
      <c r="T445" s="203"/>
      <c r="U445" s="203"/>
      <c r="V445" s="203"/>
      <c r="W445" s="203"/>
      <c r="X445" s="203"/>
      <c r="Y445" s="203"/>
      <c r="Z445" s="1173"/>
      <c r="AA445" s="1273"/>
      <c r="AB445" s="203"/>
      <c r="AC445" s="203"/>
      <c r="AD445" s="203"/>
      <c r="AE445" s="203"/>
      <c r="AF445" s="203"/>
      <c r="AG445" s="1273"/>
      <c r="AH445" s="203"/>
      <c r="AI445" s="203"/>
      <c r="AJ445" s="203"/>
      <c r="AK445" s="203"/>
      <c r="AL445" s="203"/>
      <c r="AM445" s="203"/>
      <c r="AN445" s="1273"/>
      <c r="AO445" s="1173"/>
      <c r="AP445" s="203"/>
      <c r="AQ445" s="203"/>
      <c r="AR445" s="1273"/>
      <c r="AS445" s="203"/>
      <c r="AT445" s="203"/>
      <c r="AU445" s="1273"/>
      <c r="AV445" s="203"/>
      <c r="AW445" s="203"/>
      <c r="AX445" s="203"/>
      <c r="AY445" s="203"/>
      <c r="AZ445" s="203"/>
      <c r="BA445" s="1273"/>
      <c r="BB445" s="203"/>
      <c r="BC445" s="203"/>
      <c r="BD445" s="203"/>
      <c r="BE445" s="203"/>
      <c r="BF445" s="203"/>
      <c r="BG445" s="1173"/>
      <c r="BH445" s="1273"/>
      <c r="BI445" s="200"/>
    </row>
    <row r="446" spans="1:61" x14ac:dyDescent="0.25">
      <c r="A446" s="1241"/>
      <c r="B446" s="1242"/>
      <c r="C446" s="202"/>
      <c r="D446" s="203"/>
      <c r="E446" s="203"/>
      <c r="F446" s="203"/>
      <c r="G446" s="203"/>
      <c r="H446" s="203"/>
      <c r="I446" s="203"/>
      <c r="J446" s="1273"/>
      <c r="K446" s="203"/>
      <c r="L446" s="203"/>
      <c r="M446" s="203"/>
      <c r="N446" s="203"/>
      <c r="O446" s="203"/>
      <c r="P446" s="203"/>
      <c r="Q446" s="203"/>
      <c r="R446" s="203"/>
      <c r="S446" s="203"/>
      <c r="T446" s="203"/>
      <c r="U446" s="203"/>
      <c r="V446" s="203"/>
      <c r="W446" s="203"/>
      <c r="X446" s="203"/>
      <c r="Y446" s="203"/>
      <c r="Z446" s="1173"/>
      <c r="AA446" s="1273"/>
      <c r="AB446" s="203"/>
      <c r="AC446" s="203"/>
      <c r="AD446" s="203"/>
      <c r="AE446" s="203"/>
      <c r="AF446" s="203"/>
      <c r="AG446" s="1273"/>
      <c r="AH446" s="203"/>
      <c r="AI446" s="203"/>
      <c r="AJ446" s="203"/>
      <c r="AK446" s="203"/>
      <c r="AL446" s="203"/>
      <c r="AM446" s="203"/>
      <c r="AN446" s="1273"/>
      <c r="AO446" s="1173"/>
      <c r="AP446" s="203"/>
      <c r="AQ446" s="203"/>
      <c r="AR446" s="1273"/>
      <c r="AS446" s="203"/>
      <c r="AT446" s="203"/>
      <c r="AU446" s="1273"/>
      <c r="AV446" s="203"/>
      <c r="AW446" s="203"/>
      <c r="AX446" s="203"/>
      <c r="AY446" s="203"/>
      <c r="AZ446" s="203"/>
      <c r="BA446" s="1273"/>
      <c r="BB446" s="203"/>
      <c r="BC446" s="203"/>
      <c r="BD446" s="203"/>
      <c r="BE446" s="203"/>
      <c r="BF446" s="203"/>
      <c r="BG446" s="1173"/>
      <c r="BH446" s="1273"/>
      <c r="BI446" s="200"/>
    </row>
    <row r="447" spans="1:61" x14ac:dyDescent="0.25">
      <c r="A447" s="1241"/>
      <c r="B447" s="1242"/>
      <c r="C447" s="202"/>
      <c r="D447" s="203"/>
      <c r="E447" s="203"/>
      <c r="F447" s="203"/>
      <c r="G447" s="203"/>
      <c r="H447" s="203"/>
      <c r="I447" s="203"/>
      <c r="J447" s="1273"/>
      <c r="K447" s="203"/>
      <c r="L447" s="203"/>
      <c r="M447" s="203"/>
      <c r="N447" s="203"/>
      <c r="O447" s="203"/>
      <c r="P447" s="203"/>
      <c r="Q447" s="203"/>
      <c r="R447" s="203"/>
      <c r="S447" s="203"/>
      <c r="T447" s="203"/>
      <c r="U447" s="203"/>
      <c r="V447" s="203"/>
      <c r="W447" s="203"/>
      <c r="X447" s="203"/>
      <c r="Y447" s="203"/>
      <c r="Z447" s="1173"/>
      <c r="AA447" s="1273"/>
      <c r="AB447" s="203"/>
      <c r="AC447" s="203"/>
      <c r="AD447" s="203"/>
      <c r="AE447" s="203"/>
      <c r="AF447" s="203"/>
      <c r="AG447" s="1273"/>
      <c r="AH447" s="203"/>
      <c r="AI447" s="203"/>
      <c r="AJ447" s="203"/>
      <c r="AK447" s="203"/>
      <c r="AL447" s="203"/>
      <c r="AM447" s="203"/>
      <c r="AN447" s="1273"/>
      <c r="AO447" s="1173"/>
      <c r="AP447" s="203"/>
      <c r="AQ447" s="203"/>
      <c r="AR447" s="1273"/>
      <c r="AS447" s="203"/>
      <c r="AT447" s="203"/>
      <c r="AU447" s="1273"/>
      <c r="AV447" s="203"/>
      <c r="AW447" s="203"/>
      <c r="AX447" s="203"/>
      <c r="AY447" s="203"/>
      <c r="AZ447" s="203"/>
      <c r="BA447" s="1273"/>
      <c r="BB447" s="203"/>
      <c r="BC447" s="203"/>
      <c r="BD447" s="203"/>
      <c r="BE447" s="203"/>
      <c r="BF447" s="203"/>
      <c r="BG447" s="1173"/>
      <c r="BH447" s="1273"/>
      <c r="BI447" s="200"/>
    </row>
    <row r="448" spans="1:61" x14ac:dyDescent="0.25">
      <c r="A448" s="1241"/>
      <c r="B448" s="1242"/>
      <c r="C448" s="202"/>
      <c r="D448" s="203"/>
      <c r="E448" s="203"/>
      <c r="F448" s="203"/>
      <c r="G448" s="203"/>
      <c r="H448" s="203"/>
      <c r="I448" s="203"/>
      <c r="J448" s="1273"/>
      <c r="K448" s="203"/>
      <c r="L448" s="203"/>
      <c r="M448" s="203"/>
      <c r="N448" s="203"/>
      <c r="O448" s="203"/>
      <c r="P448" s="203"/>
      <c r="Q448" s="203"/>
      <c r="R448" s="203"/>
      <c r="S448" s="203"/>
      <c r="T448" s="203"/>
      <c r="U448" s="203"/>
      <c r="V448" s="203"/>
      <c r="W448" s="203"/>
      <c r="X448" s="203"/>
      <c r="Y448" s="203"/>
      <c r="Z448" s="1173"/>
      <c r="AA448" s="1273"/>
      <c r="AB448" s="203"/>
      <c r="AC448" s="203"/>
      <c r="AD448" s="203"/>
      <c r="AE448" s="203"/>
      <c r="AF448" s="203"/>
      <c r="AG448" s="1273"/>
      <c r="AH448" s="203"/>
      <c r="AI448" s="203"/>
      <c r="AJ448" s="203"/>
      <c r="AK448" s="203"/>
      <c r="AL448" s="203"/>
      <c r="AM448" s="203"/>
      <c r="AN448" s="1273"/>
      <c r="AO448" s="1173"/>
      <c r="AP448" s="203"/>
      <c r="AQ448" s="203"/>
      <c r="AR448" s="1273"/>
      <c r="AS448" s="203"/>
      <c r="AT448" s="203"/>
      <c r="AU448" s="1273"/>
      <c r="AV448" s="203"/>
      <c r="AW448" s="203"/>
      <c r="AX448" s="203"/>
      <c r="AY448" s="203"/>
      <c r="AZ448" s="203"/>
      <c r="BA448" s="1273"/>
      <c r="BB448" s="203"/>
      <c r="BC448" s="203"/>
      <c r="BD448" s="203"/>
      <c r="BE448" s="203"/>
      <c r="BF448" s="203"/>
      <c r="BG448" s="1173"/>
      <c r="BH448" s="1273"/>
      <c r="BI448" s="200"/>
    </row>
    <row r="449" spans="1:61" x14ac:dyDescent="0.25">
      <c r="A449" s="1241"/>
      <c r="B449" s="1242"/>
      <c r="C449" s="202"/>
      <c r="D449" s="203"/>
      <c r="E449" s="203"/>
      <c r="F449" s="203"/>
      <c r="G449" s="203"/>
      <c r="H449" s="203"/>
      <c r="I449" s="203"/>
      <c r="J449" s="1273"/>
      <c r="K449" s="203"/>
      <c r="L449" s="203"/>
      <c r="M449" s="203"/>
      <c r="N449" s="203"/>
      <c r="O449" s="203"/>
      <c r="P449" s="203"/>
      <c r="Q449" s="203"/>
      <c r="R449" s="203"/>
      <c r="S449" s="203"/>
      <c r="T449" s="203"/>
      <c r="U449" s="203"/>
      <c r="V449" s="203"/>
      <c r="W449" s="203"/>
      <c r="X449" s="203"/>
      <c r="Y449" s="203"/>
      <c r="Z449" s="1173"/>
      <c r="AA449" s="1273"/>
      <c r="AB449" s="203"/>
      <c r="AC449" s="203"/>
      <c r="AD449" s="203"/>
      <c r="AE449" s="203"/>
      <c r="AF449" s="203"/>
      <c r="AG449" s="1273"/>
      <c r="AH449" s="203"/>
      <c r="AI449" s="203"/>
      <c r="AJ449" s="203"/>
      <c r="AK449" s="203"/>
      <c r="AL449" s="203"/>
      <c r="AM449" s="203"/>
      <c r="AN449" s="1273"/>
      <c r="AO449" s="1173"/>
      <c r="AP449" s="203"/>
      <c r="AQ449" s="203"/>
      <c r="AR449" s="1273"/>
      <c r="AS449" s="203"/>
      <c r="AT449" s="203"/>
      <c r="AU449" s="1273"/>
      <c r="AV449" s="203"/>
      <c r="AW449" s="203"/>
      <c r="AX449" s="203"/>
      <c r="AY449" s="203"/>
      <c r="AZ449" s="203"/>
      <c r="BA449" s="1273"/>
      <c r="BB449" s="203"/>
      <c r="BC449" s="203"/>
      <c r="BD449" s="203"/>
      <c r="BE449" s="203"/>
      <c r="BF449" s="203"/>
      <c r="BG449" s="1173"/>
      <c r="BH449" s="1273"/>
      <c r="BI449" s="200"/>
    </row>
    <row r="450" spans="1:61" x14ac:dyDescent="0.25">
      <c r="A450" s="1241"/>
      <c r="B450" s="1242"/>
      <c r="C450" s="202"/>
      <c r="D450" s="203"/>
      <c r="E450" s="203"/>
      <c r="F450" s="203"/>
      <c r="G450" s="203"/>
      <c r="H450" s="203"/>
      <c r="I450" s="203"/>
      <c r="J450" s="1273"/>
      <c r="K450" s="203"/>
      <c r="L450" s="203"/>
      <c r="M450" s="203"/>
      <c r="N450" s="203"/>
      <c r="O450" s="203"/>
      <c r="P450" s="203"/>
      <c r="Q450" s="203"/>
      <c r="R450" s="203"/>
      <c r="S450" s="203"/>
      <c r="T450" s="203"/>
      <c r="U450" s="203"/>
      <c r="V450" s="203"/>
      <c r="W450" s="203"/>
      <c r="X450" s="203"/>
      <c r="Y450" s="203"/>
      <c r="Z450" s="1173"/>
      <c r="AA450" s="1273"/>
      <c r="AB450" s="203"/>
      <c r="AC450" s="203"/>
      <c r="AD450" s="203"/>
      <c r="AE450" s="203"/>
      <c r="AF450" s="203"/>
      <c r="AG450" s="1273"/>
      <c r="AH450" s="203"/>
      <c r="AI450" s="203"/>
      <c r="AJ450" s="203"/>
      <c r="AK450" s="203"/>
      <c r="AL450" s="203"/>
      <c r="AM450" s="203"/>
      <c r="AN450" s="1273"/>
      <c r="AO450" s="1173"/>
      <c r="AP450" s="203"/>
      <c r="AQ450" s="203"/>
      <c r="AR450" s="1273"/>
      <c r="AS450" s="203"/>
      <c r="AT450" s="203"/>
      <c r="AU450" s="1273"/>
      <c r="AV450" s="203"/>
      <c r="AW450" s="203"/>
      <c r="AX450" s="203"/>
      <c r="AY450" s="203"/>
      <c r="AZ450" s="203"/>
      <c r="BA450" s="1273"/>
      <c r="BB450" s="203"/>
      <c r="BC450" s="203"/>
      <c r="BD450" s="203"/>
      <c r="BE450" s="203"/>
      <c r="BF450" s="203"/>
      <c r="BG450" s="1173"/>
      <c r="BH450" s="1273"/>
      <c r="BI450" s="200"/>
    </row>
    <row r="451" spans="1:61" x14ac:dyDescent="0.25">
      <c r="A451" s="1241"/>
      <c r="B451" s="1242"/>
      <c r="C451" s="202"/>
      <c r="D451" s="203"/>
      <c r="E451" s="203"/>
      <c r="F451" s="203"/>
      <c r="G451" s="203"/>
      <c r="H451" s="203"/>
      <c r="I451" s="203"/>
      <c r="J451" s="1273"/>
      <c r="K451" s="203"/>
      <c r="L451" s="203"/>
      <c r="M451" s="203"/>
      <c r="N451" s="203"/>
      <c r="O451" s="203"/>
      <c r="P451" s="203"/>
      <c r="Q451" s="203"/>
      <c r="R451" s="203"/>
      <c r="S451" s="203"/>
      <c r="T451" s="203"/>
      <c r="U451" s="203"/>
      <c r="V451" s="203"/>
      <c r="W451" s="203"/>
      <c r="X451" s="203"/>
      <c r="Y451" s="203"/>
      <c r="Z451" s="1173"/>
      <c r="AA451" s="1273"/>
      <c r="AB451" s="203"/>
      <c r="AC451" s="203"/>
      <c r="AD451" s="203"/>
      <c r="AE451" s="203"/>
      <c r="AF451" s="203"/>
      <c r="AG451" s="1273"/>
      <c r="AH451" s="203"/>
      <c r="AI451" s="203"/>
      <c r="AJ451" s="203"/>
      <c r="AK451" s="203"/>
      <c r="AL451" s="203"/>
      <c r="AM451" s="203"/>
      <c r="AN451" s="1273"/>
      <c r="AO451" s="1173"/>
      <c r="AP451" s="203"/>
      <c r="AQ451" s="203"/>
      <c r="AR451" s="1273"/>
      <c r="AS451" s="203"/>
      <c r="AT451" s="203"/>
      <c r="AU451" s="1273"/>
      <c r="AV451" s="203"/>
      <c r="AW451" s="203"/>
      <c r="AX451" s="203"/>
      <c r="AY451" s="203"/>
      <c r="AZ451" s="203"/>
      <c r="BA451" s="1273"/>
      <c r="BB451" s="203"/>
      <c r="BC451" s="203"/>
      <c r="BD451" s="203"/>
      <c r="BE451" s="203"/>
      <c r="BF451" s="203"/>
      <c r="BG451" s="1173"/>
      <c r="BH451" s="1273"/>
      <c r="BI451" s="200"/>
    </row>
    <row r="452" spans="1:61" x14ac:dyDescent="0.25">
      <c r="A452" s="1241"/>
      <c r="B452" s="1242"/>
      <c r="C452" s="202"/>
      <c r="D452" s="203"/>
      <c r="E452" s="203"/>
      <c r="F452" s="203"/>
      <c r="G452" s="203"/>
      <c r="H452" s="203"/>
      <c r="I452" s="203"/>
      <c r="J452" s="1273"/>
      <c r="K452" s="203"/>
      <c r="L452" s="203"/>
      <c r="M452" s="203"/>
      <c r="N452" s="203"/>
      <c r="O452" s="203"/>
      <c r="P452" s="203"/>
      <c r="Q452" s="203"/>
      <c r="R452" s="203"/>
      <c r="S452" s="203"/>
      <c r="T452" s="203"/>
      <c r="U452" s="203"/>
      <c r="V452" s="203"/>
      <c r="W452" s="203"/>
      <c r="X452" s="203"/>
      <c r="Y452" s="203"/>
      <c r="Z452" s="1173"/>
      <c r="AA452" s="1273"/>
      <c r="AB452" s="203"/>
      <c r="AC452" s="203"/>
      <c r="AD452" s="203"/>
      <c r="AE452" s="203"/>
      <c r="AF452" s="203"/>
      <c r="AG452" s="1273"/>
      <c r="AH452" s="203"/>
      <c r="AI452" s="203"/>
      <c r="AJ452" s="203"/>
      <c r="AK452" s="203"/>
      <c r="AL452" s="203"/>
      <c r="AM452" s="203"/>
      <c r="AN452" s="1273"/>
      <c r="AO452" s="1173"/>
      <c r="AP452" s="203"/>
      <c r="AQ452" s="203"/>
      <c r="AR452" s="1273"/>
      <c r="AS452" s="203"/>
      <c r="AT452" s="203"/>
      <c r="AU452" s="1273"/>
      <c r="AV452" s="203"/>
      <c r="AW452" s="203"/>
      <c r="AX452" s="203"/>
      <c r="AY452" s="203"/>
      <c r="AZ452" s="203"/>
      <c r="BA452" s="1273"/>
      <c r="BB452" s="203"/>
      <c r="BC452" s="203"/>
      <c r="BD452" s="203"/>
      <c r="BE452" s="203"/>
      <c r="BF452" s="203"/>
      <c r="BG452" s="1173"/>
      <c r="BH452" s="1273"/>
      <c r="BI452" s="200"/>
    </row>
    <row r="453" spans="1:61" x14ac:dyDescent="0.25">
      <c r="A453" s="1241"/>
      <c r="B453" s="1242"/>
      <c r="C453" s="202"/>
      <c r="D453" s="203"/>
      <c r="E453" s="203"/>
      <c r="F453" s="203"/>
      <c r="G453" s="203"/>
      <c r="H453" s="203"/>
      <c r="I453" s="203"/>
      <c r="J453" s="1273"/>
      <c r="K453" s="203"/>
      <c r="L453" s="203"/>
      <c r="M453" s="203"/>
      <c r="N453" s="203"/>
      <c r="O453" s="203"/>
      <c r="P453" s="203"/>
      <c r="Q453" s="203"/>
      <c r="R453" s="203"/>
      <c r="S453" s="203"/>
      <c r="T453" s="203"/>
      <c r="U453" s="203"/>
      <c r="V453" s="203"/>
      <c r="W453" s="203"/>
      <c r="X453" s="203"/>
      <c r="Y453" s="203"/>
      <c r="Z453" s="1173"/>
      <c r="AA453" s="1273"/>
      <c r="AB453" s="203"/>
      <c r="AC453" s="203"/>
      <c r="AD453" s="203"/>
      <c r="AE453" s="203"/>
      <c r="AF453" s="203"/>
      <c r="AG453" s="1273"/>
      <c r="AH453" s="203"/>
      <c r="AI453" s="203"/>
      <c r="AJ453" s="203"/>
      <c r="AK453" s="203"/>
      <c r="AL453" s="203"/>
      <c r="AM453" s="203"/>
      <c r="AN453" s="1273"/>
      <c r="AO453" s="1173"/>
      <c r="AP453" s="203"/>
      <c r="AQ453" s="203"/>
      <c r="AR453" s="1273"/>
      <c r="AS453" s="203"/>
      <c r="AT453" s="203"/>
      <c r="AU453" s="1273"/>
      <c r="AV453" s="203"/>
      <c r="AW453" s="203"/>
      <c r="AX453" s="203"/>
      <c r="AY453" s="203"/>
      <c r="AZ453" s="203"/>
      <c r="BA453" s="1273"/>
      <c r="BB453" s="203"/>
      <c r="BC453" s="203"/>
      <c r="BD453" s="203"/>
      <c r="BE453" s="203"/>
      <c r="BF453" s="203"/>
      <c r="BG453" s="1173"/>
      <c r="BH453" s="1273"/>
      <c r="BI453" s="200"/>
    </row>
    <row r="454" spans="1:61" x14ac:dyDescent="0.25">
      <c r="A454" s="1241"/>
      <c r="B454" s="1242"/>
      <c r="C454" s="202"/>
      <c r="D454" s="203"/>
      <c r="E454" s="203"/>
      <c r="F454" s="203"/>
      <c r="G454" s="203"/>
      <c r="H454" s="203"/>
      <c r="I454" s="203"/>
      <c r="J454" s="1273"/>
      <c r="K454" s="203"/>
      <c r="L454" s="203"/>
      <c r="M454" s="203"/>
      <c r="N454" s="203"/>
      <c r="O454" s="203"/>
      <c r="P454" s="203"/>
      <c r="Q454" s="203"/>
      <c r="R454" s="203"/>
      <c r="S454" s="203"/>
      <c r="T454" s="203"/>
      <c r="U454" s="203"/>
      <c r="V454" s="203"/>
      <c r="W454" s="203"/>
      <c r="X454" s="203"/>
      <c r="Y454" s="203"/>
      <c r="Z454" s="1173"/>
      <c r="AA454" s="1273"/>
      <c r="AB454" s="203"/>
      <c r="AC454" s="203"/>
      <c r="AD454" s="203"/>
      <c r="AE454" s="203"/>
      <c r="AF454" s="203"/>
      <c r="AG454" s="1273"/>
      <c r="AH454" s="203"/>
      <c r="AI454" s="203"/>
      <c r="AJ454" s="203"/>
      <c r="AK454" s="203"/>
      <c r="AL454" s="203"/>
      <c r="AM454" s="203"/>
      <c r="AN454" s="1273"/>
      <c r="AO454" s="1173"/>
      <c r="AP454" s="203"/>
      <c r="AQ454" s="203"/>
      <c r="AR454" s="1273"/>
      <c r="AS454" s="203"/>
      <c r="AT454" s="203"/>
      <c r="AU454" s="1273"/>
      <c r="AV454" s="203"/>
      <c r="AW454" s="203"/>
      <c r="AX454" s="203"/>
      <c r="AY454" s="203"/>
      <c r="AZ454" s="203"/>
      <c r="BA454" s="1273"/>
      <c r="BB454" s="203"/>
      <c r="BC454" s="203"/>
      <c r="BD454" s="203"/>
      <c r="BE454" s="203"/>
      <c r="BF454" s="203"/>
      <c r="BG454" s="1173"/>
      <c r="BH454" s="1273"/>
      <c r="BI454" s="200"/>
    </row>
    <row r="455" spans="1:61" x14ac:dyDescent="0.25">
      <c r="A455" s="1241"/>
      <c r="B455" s="1242"/>
      <c r="C455" s="202"/>
      <c r="D455" s="203"/>
      <c r="E455" s="203"/>
      <c r="F455" s="203"/>
      <c r="G455" s="203"/>
      <c r="H455" s="203"/>
      <c r="I455" s="203"/>
      <c r="J455" s="1273"/>
      <c r="K455" s="203"/>
      <c r="L455" s="203"/>
      <c r="M455" s="203"/>
      <c r="N455" s="203"/>
      <c r="O455" s="203"/>
      <c r="P455" s="203"/>
      <c r="Q455" s="203"/>
      <c r="R455" s="203"/>
      <c r="S455" s="203"/>
      <c r="T455" s="203"/>
      <c r="U455" s="203"/>
      <c r="V455" s="203"/>
      <c r="W455" s="203"/>
      <c r="X455" s="203"/>
      <c r="Y455" s="203"/>
      <c r="Z455" s="1173"/>
      <c r="AA455" s="1273"/>
      <c r="AB455" s="203"/>
      <c r="AC455" s="203"/>
      <c r="AD455" s="203"/>
      <c r="AE455" s="203"/>
      <c r="AF455" s="203"/>
      <c r="AG455" s="1273"/>
      <c r="AH455" s="203"/>
      <c r="AI455" s="203"/>
      <c r="AJ455" s="203"/>
      <c r="AK455" s="203"/>
      <c r="AL455" s="203"/>
      <c r="AM455" s="203"/>
      <c r="AN455" s="1273"/>
      <c r="AO455" s="1173"/>
      <c r="AP455" s="203"/>
      <c r="AQ455" s="203"/>
      <c r="AR455" s="1273"/>
      <c r="AS455" s="203"/>
      <c r="AT455" s="203"/>
      <c r="AU455" s="1273"/>
      <c r="AV455" s="203"/>
      <c r="AW455" s="203"/>
      <c r="AX455" s="203"/>
      <c r="AY455" s="203"/>
      <c r="AZ455" s="203"/>
      <c r="BA455" s="1273"/>
      <c r="BB455" s="203"/>
      <c r="BC455" s="203"/>
      <c r="BD455" s="203"/>
      <c r="BE455" s="203"/>
      <c r="BF455" s="203"/>
      <c r="BG455" s="1173"/>
      <c r="BH455" s="1273"/>
      <c r="BI455" s="200"/>
    </row>
    <row r="456" spans="1:61" x14ac:dyDescent="0.25">
      <c r="A456" s="1241"/>
      <c r="B456" s="1242"/>
      <c r="C456" s="202"/>
      <c r="D456" s="203"/>
      <c r="E456" s="203"/>
      <c r="F456" s="203"/>
      <c r="G456" s="203"/>
      <c r="H456" s="203"/>
      <c r="I456" s="203"/>
      <c r="J456" s="1273"/>
      <c r="K456" s="203"/>
      <c r="L456" s="203"/>
      <c r="M456" s="203"/>
      <c r="N456" s="203"/>
      <c r="O456" s="203"/>
      <c r="P456" s="203"/>
      <c r="Q456" s="203"/>
      <c r="R456" s="203"/>
      <c r="S456" s="203"/>
      <c r="T456" s="203"/>
      <c r="U456" s="203"/>
      <c r="V456" s="203"/>
      <c r="W456" s="203"/>
      <c r="X456" s="203"/>
      <c r="Y456" s="203"/>
      <c r="Z456" s="1173"/>
      <c r="AA456" s="1273"/>
      <c r="AB456" s="203"/>
      <c r="AC456" s="203"/>
      <c r="AD456" s="203"/>
      <c r="AE456" s="203"/>
      <c r="AF456" s="203"/>
      <c r="AG456" s="1273"/>
      <c r="AH456" s="203"/>
      <c r="AI456" s="203"/>
      <c r="AJ456" s="203"/>
      <c r="AK456" s="203"/>
      <c r="AL456" s="203"/>
      <c r="AM456" s="203"/>
      <c r="AN456" s="1273"/>
      <c r="AO456" s="1173"/>
      <c r="AP456" s="203"/>
      <c r="AQ456" s="203"/>
      <c r="AR456" s="1273"/>
      <c r="AS456" s="203"/>
      <c r="AT456" s="203"/>
      <c r="AU456" s="1273"/>
      <c r="AV456" s="203"/>
      <c r="AW456" s="203"/>
      <c r="AX456" s="203"/>
      <c r="AY456" s="203"/>
      <c r="AZ456" s="203"/>
      <c r="BA456" s="1273"/>
      <c r="BB456" s="203"/>
      <c r="BC456" s="203"/>
      <c r="BD456" s="203"/>
      <c r="BE456" s="203"/>
      <c r="BF456" s="203"/>
      <c r="BG456" s="1173"/>
      <c r="BH456" s="1273"/>
      <c r="BI456" s="200"/>
    </row>
    <row r="457" spans="1:61" x14ac:dyDescent="0.25">
      <c r="A457" s="1241"/>
      <c r="B457" s="1242"/>
      <c r="C457" s="202"/>
      <c r="D457" s="203"/>
      <c r="E457" s="203"/>
      <c r="F457" s="203"/>
      <c r="G457" s="203"/>
      <c r="H457" s="203"/>
      <c r="I457" s="203"/>
      <c r="J457" s="1273"/>
      <c r="K457" s="203"/>
      <c r="L457" s="203"/>
      <c r="M457" s="203"/>
      <c r="N457" s="203"/>
      <c r="O457" s="203"/>
      <c r="P457" s="203"/>
      <c r="Q457" s="203"/>
      <c r="R457" s="203"/>
      <c r="S457" s="203"/>
      <c r="T457" s="203"/>
      <c r="U457" s="203"/>
      <c r="V457" s="203"/>
      <c r="W457" s="203"/>
      <c r="X457" s="203"/>
      <c r="Y457" s="203"/>
      <c r="Z457" s="1173"/>
      <c r="AA457" s="1273"/>
      <c r="AB457" s="203"/>
      <c r="AC457" s="203"/>
      <c r="AD457" s="203"/>
      <c r="AE457" s="203"/>
      <c r="AF457" s="203"/>
      <c r="AG457" s="1273"/>
      <c r="AH457" s="203"/>
      <c r="AI457" s="203"/>
      <c r="AJ457" s="203"/>
      <c r="AK457" s="203"/>
      <c r="AL457" s="203"/>
      <c r="AM457" s="203"/>
      <c r="AN457" s="1273"/>
      <c r="AO457" s="1173"/>
      <c r="AP457" s="203"/>
      <c r="AQ457" s="203"/>
      <c r="AR457" s="1273"/>
      <c r="AS457" s="203"/>
      <c r="AT457" s="203"/>
      <c r="AU457" s="1273"/>
      <c r="AV457" s="203"/>
      <c r="AW457" s="203"/>
      <c r="AX457" s="203"/>
      <c r="AY457" s="203"/>
      <c r="AZ457" s="203"/>
      <c r="BA457" s="1273"/>
      <c r="BB457" s="203"/>
      <c r="BC457" s="203"/>
      <c r="BD457" s="203"/>
      <c r="BE457" s="203"/>
      <c r="BF457" s="203"/>
      <c r="BG457" s="1173"/>
      <c r="BH457" s="1273"/>
      <c r="BI457" s="200"/>
    </row>
    <row r="458" spans="1:61" x14ac:dyDescent="0.25">
      <c r="A458" s="1241"/>
      <c r="B458" s="1242"/>
      <c r="C458" s="202"/>
      <c r="D458" s="203"/>
      <c r="E458" s="203"/>
      <c r="F458" s="203"/>
      <c r="G458" s="203"/>
      <c r="H458" s="203"/>
      <c r="I458" s="203"/>
      <c r="J458" s="1273"/>
      <c r="K458" s="203"/>
      <c r="L458" s="203"/>
      <c r="M458" s="203"/>
      <c r="N458" s="203"/>
      <c r="O458" s="203"/>
      <c r="P458" s="203"/>
      <c r="Q458" s="203"/>
      <c r="R458" s="203"/>
      <c r="S458" s="203"/>
      <c r="T458" s="203"/>
      <c r="U458" s="203"/>
      <c r="V458" s="203"/>
      <c r="W458" s="203"/>
      <c r="X458" s="203"/>
      <c r="Y458" s="203"/>
      <c r="Z458" s="1173"/>
      <c r="AA458" s="1273"/>
      <c r="AB458" s="203"/>
      <c r="AC458" s="203"/>
      <c r="AD458" s="203"/>
      <c r="AE458" s="203"/>
      <c r="AF458" s="203"/>
      <c r="AG458" s="1273"/>
      <c r="AH458" s="203"/>
      <c r="AI458" s="203"/>
      <c r="AJ458" s="203"/>
      <c r="AK458" s="203"/>
      <c r="AL458" s="203"/>
      <c r="AM458" s="203"/>
      <c r="AN458" s="1273"/>
      <c r="AO458" s="1173"/>
      <c r="AP458" s="203"/>
      <c r="AQ458" s="203"/>
      <c r="AR458" s="1273"/>
      <c r="AS458" s="203"/>
      <c r="AT458" s="203"/>
      <c r="AU458" s="1273"/>
      <c r="AV458" s="203"/>
      <c r="AW458" s="203"/>
      <c r="AX458" s="203"/>
      <c r="AY458" s="203"/>
      <c r="AZ458" s="203"/>
      <c r="BA458" s="1273"/>
      <c r="BB458" s="203"/>
      <c r="BC458" s="203"/>
      <c r="BD458" s="203"/>
      <c r="BE458" s="203"/>
      <c r="BF458" s="203"/>
      <c r="BG458" s="1173"/>
      <c r="BH458" s="1273"/>
      <c r="BI458" s="200"/>
    </row>
    <row r="459" spans="1:61" x14ac:dyDescent="0.25">
      <c r="A459" s="1241"/>
      <c r="B459" s="1242"/>
      <c r="C459" s="202"/>
      <c r="D459" s="203"/>
      <c r="E459" s="203"/>
      <c r="F459" s="203"/>
      <c r="G459" s="203"/>
      <c r="H459" s="203"/>
      <c r="I459" s="203"/>
      <c r="J459" s="1273"/>
      <c r="K459" s="203"/>
      <c r="L459" s="203"/>
      <c r="M459" s="203"/>
      <c r="N459" s="203"/>
      <c r="O459" s="203"/>
      <c r="P459" s="203"/>
      <c r="Q459" s="203"/>
      <c r="R459" s="203"/>
      <c r="S459" s="203"/>
      <c r="T459" s="203"/>
      <c r="U459" s="203"/>
      <c r="V459" s="203"/>
      <c r="W459" s="203"/>
      <c r="X459" s="203"/>
      <c r="Y459" s="203"/>
      <c r="Z459" s="1173"/>
      <c r="AA459" s="1273"/>
      <c r="AB459" s="203"/>
      <c r="AC459" s="203"/>
      <c r="AD459" s="203"/>
      <c r="AE459" s="203"/>
      <c r="AF459" s="203"/>
      <c r="AG459" s="1273"/>
      <c r="AH459" s="203"/>
      <c r="AI459" s="203"/>
      <c r="AJ459" s="203"/>
      <c r="AK459" s="203"/>
      <c r="AL459" s="203"/>
      <c r="AM459" s="203"/>
      <c r="AN459" s="1273"/>
      <c r="AO459" s="1173"/>
      <c r="AP459" s="203"/>
      <c r="AQ459" s="203"/>
      <c r="AR459" s="1273"/>
      <c r="AS459" s="203"/>
      <c r="AT459" s="203"/>
      <c r="AU459" s="1273"/>
      <c r="AV459" s="203"/>
      <c r="AW459" s="203"/>
      <c r="AX459" s="203"/>
      <c r="AY459" s="203"/>
      <c r="AZ459" s="203"/>
      <c r="BA459" s="1273"/>
      <c r="BB459" s="203"/>
      <c r="BC459" s="203"/>
      <c r="BD459" s="203"/>
      <c r="BE459" s="203"/>
      <c r="BF459" s="203"/>
      <c r="BG459" s="1173"/>
      <c r="BH459" s="1273"/>
      <c r="BI459" s="200"/>
    </row>
    <row r="460" spans="1:61" x14ac:dyDescent="0.25">
      <c r="A460" s="1241"/>
      <c r="B460" s="1242"/>
      <c r="C460" s="202"/>
      <c r="D460" s="203"/>
      <c r="E460" s="203"/>
      <c r="F460" s="203"/>
      <c r="G460" s="203"/>
      <c r="H460" s="203"/>
      <c r="I460" s="203"/>
      <c r="J460" s="1273"/>
      <c r="K460" s="203"/>
      <c r="L460" s="203"/>
      <c r="M460" s="203"/>
      <c r="N460" s="203"/>
      <c r="O460" s="203"/>
      <c r="P460" s="203"/>
      <c r="Q460" s="203"/>
      <c r="R460" s="203"/>
      <c r="S460" s="203"/>
      <c r="T460" s="203"/>
      <c r="U460" s="203"/>
      <c r="V460" s="203"/>
      <c r="W460" s="203"/>
      <c r="X460" s="203"/>
      <c r="Y460" s="203"/>
      <c r="Z460" s="1173"/>
      <c r="AA460" s="1273"/>
      <c r="AB460" s="203"/>
      <c r="AC460" s="203"/>
      <c r="AD460" s="203"/>
      <c r="AE460" s="203"/>
      <c r="AF460" s="203"/>
      <c r="AG460" s="1273"/>
      <c r="AH460" s="203"/>
      <c r="AI460" s="203"/>
      <c r="AJ460" s="203"/>
      <c r="AK460" s="203"/>
      <c r="AL460" s="203"/>
      <c r="AM460" s="203"/>
      <c r="AN460" s="1273"/>
      <c r="AO460" s="1173"/>
      <c r="AP460" s="203"/>
      <c r="AQ460" s="203"/>
      <c r="AR460" s="1273"/>
      <c r="AS460" s="203"/>
      <c r="AT460" s="203"/>
      <c r="AU460" s="1273"/>
      <c r="AV460" s="203"/>
      <c r="AW460" s="203"/>
      <c r="AX460" s="203"/>
      <c r="AY460" s="203"/>
      <c r="AZ460" s="203"/>
      <c r="BA460" s="1273"/>
      <c r="BB460" s="203"/>
      <c r="BC460" s="203"/>
      <c r="BD460" s="203"/>
      <c r="BE460" s="203"/>
      <c r="BF460" s="203"/>
      <c r="BG460" s="1173"/>
      <c r="BH460" s="1273"/>
      <c r="BI460" s="200"/>
    </row>
    <row r="461" spans="1:61" x14ac:dyDescent="0.25">
      <c r="A461" s="1241"/>
      <c r="B461" s="1242"/>
      <c r="C461" s="202"/>
      <c r="D461" s="203"/>
      <c r="E461" s="203"/>
      <c r="F461" s="203"/>
      <c r="G461" s="203"/>
      <c r="H461" s="203"/>
      <c r="I461" s="203"/>
      <c r="J461" s="1273"/>
      <c r="K461" s="203"/>
      <c r="L461" s="203"/>
      <c r="M461" s="203"/>
      <c r="N461" s="203"/>
      <c r="O461" s="203"/>
      <c r="P461" s="203"/>
      <c r="Q461" s="203"/>
      <c r="R461" s="203"/>
      <c r="S461" s="203"/>
      <c r="T461" s="203"/>
      <c r="U461" s="203"/>
      <c r="V461" s="203"/>
      <c r="W461" s="203"/>
      <c r="X461" s="203"/>
      <c r="Y461" s="203"/>
      <c r="Z461" s="1173"/>
      <c r="AA461" s="1273"/>
      <c r="AB461" s="203"/>
      <c r="AC461" s="203"/>
      <c r="AD461" s="203"/>
      <c r="AE461" s="203"/>
      <c r="AF461" s="203"/>
      <c r="AG461" s="1273"/>
      <c r="AH461" s="203"/>
      <c r="AI461" s="203"/>
      <c r="AJ461" s="203"/>
      <c r="AK461" s="203"/>
      <c r="AL461" s="203"/>
      <c r="AM461" s="203"/>
      <c r="AN461" s="1273"/>
      <c r="AO461" s="1173"/>
      <c r="AP461" s="203"/>
      <c r="AQ461" s="203"/>
      <c r="AR461" s="1273"/>
      <c r="AS461" s="203"/>
      <c r="AT461" s="203"/>
      <c r="AU461" s="1273"/>
      <c r="AV461" s="203"/>
      <c r="AW461" s="203"/>
      <c r="AX461" s="203"/>
      <c r="AY461" s="203"/>
      <c r="AZ461" s="203"/>
      <c r="BA461" s="1273"/>
      <c r="BB461" s="203"/>
      <c r="BC461" s="203"/>
      <c r="BD461" s="203"/>
      <c r="BE461" s="203"/>
      <c r="BF461" s="203"/>
      <c r="BG461" s="1173"/>
      <c r="BH461" s="1273"/>
      <c r="BI461" s="200"/>
    </row>
    <row r="462" spans="1:61" x14ac:dyDescent="0.25">
      <c r="A462" s="1241"/>
      <c r="B462" s="1242"/>
      <c r="C462" s="202"/>
      <c r="D462" s="203"/>
      <c r="E462" s="203"/>
      <c r="F462" s="203"/>
      <c r="G462" s="203"/>
      <c r="H462" s="203"/>
      <c r="I462" s="203"/>
      <c r="J462" s="1273"/>
      <c r="K462" s="203"/>
      <c r="L462" s="203"/>
      <c r="M462" s="203"/>
      <c r="N462" s="203"/>
      <c r="O462" s="203"/>
      <c r="P462" s="203"/>
      <c r="Q462" s="203"/>
      <c r="R462" s="203"/>
      <c r="S462" s="203"/>
      <c r="T462" s="203"/>
      <c r="U462" s="203"/>
      <c r="V462" s="203"/>
      <c r="W462" s="203"/>
      <c r="X462" s="203"/>
      <c r="Y462" s="203"/>
      <c r="Z462" s="1173"/>
      <c r="AA462" s="1273"/>
      <c r="AB462" s="203"/>
      <c r="AC462" s="203"/>
      <c r="AD462" s="203"/>
      <c r="AE462" s="203"/>
      <c r="AF462" s="203"/>
      <c r="AG462" s="1273"/>
      <c r="AH462" s="203"/>
      <c r="AI462" s="203"/>
      <c r="AJ462" s="203"/>
      <c r="AK462" s="203"/>
      <c r="AL462" s="203"/>
      <c r="AM462" s="203"/>
      <c r="AN462" s="1273"/>
      <c r="AO462" s="1173"/>
      <c r="AP462" s="203"/>
      <c r="AQ462" s="203"/>
      <c r="AR462" s="1273"/>
      <c r="AS462" s="203"/>
      <c r="AT462" s="203"/>
      <c r="AU462" s="1273"/>
      <c r="AV462" s="203"/>
      <c r="AW462" s="203"/>
      <c r="AX462" s="203"/>
      <c r="AY462" s="203"/>
      <c r="AZ462" s="203"/>
      <c r="BA462" s="1273"/>
      <c r="BB462" s="203"/>
      <c r="BC462" s="203"/>
      <c r="BD462" s="203"/>
      <c r="BE462" s="203"/>
      <c r="BF462" s="203"/>
      <c r="BG462" s="1173"/>
      <c r="BH462" s="1273"/>
      <c r="BI462" s="200"/>
    </row>
    <row r="463" spans="1:61" x14ac:dyDescent="0.25">
      <c r="A463" s="1241"/>
      <c r="B463" s="1242"/>
      <c r="C463" s="202"/>
      <c r="D463" s="203"/>
      <c r="E463" s="203"/>
      <c r="F463" s="203"/>
      <c r="G463" s="203"/>
      <c r="H463" s="203"/>
      <c r="I463" s="203"/>
      <c r="J463" s="1273"/>
      <c r="K463" s="203"/>
      <c r="L463" s="203"/>
      <c r="M463" s="203"/>
      <c r="N463" s="203"/>
      <c r="O463" s="203"/>
      <c r="P463" s="203"/>
      <c r="Q463" s="203"/>
      <c r="R463" s="203"/>
      <c r="S463" s="203"/>
      <c r="T463" s="203"/>
      <c r="U463" s="203"/>
      <c r="V463" s="203"/>
      <c r="W463" s="203"/>
      <c r="X463" s="203"/>
      <c r="Y463" s="203"/>
      <c r="Z463" s="1173"/>
      <c r="AA463" s="1273"/>
      <c r="AB463" s="203"/>
      <c r="AC463" s="203"/>
      <c r="AD463" s="203"/>
      <c r="AE463" s="203"/>
      <c r="AF463" s="203"/>
      <c r="AG463" s="1273"/>
      <c r="AH463" s="203"/>
      <c r="AI463" s="203"/>
      <c r="AJ463" s="203"/>
      <c r="AK463" s="203"/>
      <c r="AL463" s="203"/>
      <c r="AM463" s="203"/>
      <c r="AN463" s="1273"/>
      <c r="AO463" s="1173"/>
      <c r="AP463" s="203"/>
      <c r="AQ463" s="203"/>
      <c r="AR463" s="1273"/>
      <c r="AS463" s="203"/>
      <c r="AT463" s="203"/>
      <c r="AU463" s="1273"/>
      <c r="AV463" s="203"/>
      <c r="AW463" s="203"/>
      <c r="AX463" s="203"/>
      <c r="AY463" s="203"/>
      <c r="AZ463" s="203"/>
      <c r="BA463" s="1273"/>
      <c r="BB463" s="203"/>
      <c r="BC463" s="203"/>
      <c r="BD463" s="203"/>
      <c r="BE463" s="203"/>
      <c r="BF463" s="203"/>
      <c r="BG463" s="1173"/>
      <c r="BH463" s="1273"/>
      <c r="BI463" s="200"/>
    </row>
    <row r="464" spans="1:61" x14ac:dyDescent="0.25">
      <c r="A464" s="1241"/>
      <c r="B464" s="1242"/>
      <c r="C464" s="202"/>
      <c r="D464" s="203"/>
      <c r="E464" s="203"/>
      <c r="F464" s="203"/>
      <c r="G464" s="203"/>
      <c r="H464" s="203"/>
      <c r="I464" s="203"/>
      <c r="J464" s="1273"/>
      <c r="K464" s="203"/>
      <c r="L464" s="203"/>
      <c r="M464" s="203"/>
      <c r="N464" s="203"/>
      <c r="O464" s="203"/>
      <c r="P464" s="203"/>
      <c r="Q464" s="203"/>
      <c r="R464" s="203"/>
      <c r="S464" s="203"/>
      <c r="T464" s="203"/>
      <c r="U464" s="203"/>
      <c r="V464" s="203"/>
      <c r="W464" s="203"/>
      <c r="X464" s="203"/>
      <c r="Y464" s="203"/>
      <c r="Z464" s="1173"/>
      <c r="AA464" s="1273"/>
      <c r="AB464" s="203"/>
      <c r="AC464" s="203"/>
      <c r="AD464" s="203"/>
      <c r="AE464" s="203"/>
      <c r="AF464" s="203"/>
      <c r="AG464" s="1273"/>
      <c r="AH464" s="203"/>
      <c r="AI464" s="203"/>
      <c r="AJ464" s="203"/>
      <c r="AK464" s="203"/>
      <c r="AL464" s="203"/>
      <c r="AM464" s="203"/>
      <c r="AN464" s="1273"/>
      <c r="AO464" s="1173"/>
      <c r="AP464" s="203"/>
      <c r="AQ464" s="203"/>
      <c r="AR464" s="1273"/>
      <c r="AS464" s="203"/>
      <c r="AT464" s="203"/>
      <c r="AU464" s="1273"/>
      <c r="AV464" s="203"/>
      <c r="AW464" s="203"/>
      <c r="AX464" s="203"/>
      <c r="AY464" s="203"/>
      <c r="AZ464" s="203"/>
      <c r="BA464" s="1273"/>
      <c r="BB464" s="203"/>
      <c r="BC464" s="203"/>
      <c r="BD464" s="203"/>
      <c r="BE464" s="203"/>
      <c r="BF464" s="203"/>
      <c r="BG464" s="1173"/>
      <c r="BH464" s="1273"/>
      <c r="BI464" s="200"/>
    </row>
    <row r="465" spans="1:61" x14ac:dyDescent="0.25">
      <c r="A465" s="1241"/>
      <c r="B465" s="1242"/>
      <c r="C465" s="202"/>
      <c r="D465" s="203"/>
      <c r="E465" s="203"/>
      <c r="F465" s="203"/>
      <c r="G465" s="203"/>
      <c r="H465" s="203"/>
      <c r="I465" s="203"/>
      <c r="J465" s="1273"/>
      <c r="K465" s="203"/>
      <c r="L465" s="203"/>
      <c r="M465" s="203"/>
      <c r="N465" s="203"/>
      <c r="O465" s="203"/>
      <c r="P465" s="203"/>
      <c r="Q465" s="203"/>
      <c r="R465" s="203"/>
      <c r="S465" s="203"/>
      <c r="T465" s="203"/>
      <c r="U465" s="203"/>
      <c r="V465" s="203"/>
      <c r="W465" s="203"/>
      <c r="X465" s="203"/>
      <c r="Y465" s="203"/>
      <c r="Z465" s="1173"/>
      <c r="AA465" s="1273"/>
      <c r="AB465" s="203"/>
      <c r="AC465" s="203"/>
      <c r="AD465" s="203"/>
      <c r="AE465" s="203"/>
      <c r="AF465" s="203"/>
      <c r="AG465" s="1273"/>
      <c r="AH465" s="203"/>
      <c r="AI465" s="203"/>
      <c r="AJ465" s="203"/>
      <c r="AK465" s="203"/>
      <c r="AL465" s="203"/>
      <c r="AM465" s="203"/>
      <c r="AN465" s="1273"/>
      <c r="AO465" s="1173"/>
      <c r="AP465" s="203"/>
      <c r="AQ465" s="203"/>
      <c r="AR465" s="1273"/>
      <c r="AS465" s="203"/>
      <c r="AT465" s="203"/>
      <c r="AU465" s="1273"/>
      <c r="AV465" s="203"/>
      <c r="AW465" s="203"/>
      <c r="AX465" s="203"/>
      <c r="AY465" s="203"/>
      <c r="AZ465" s="203"/>
      <c r="BA465" s="1273"/>
      <c r="BB465" s="203"/>
      <c r="BC465" s="203"/>
      <c r="BD465" s="203"/>
      <c r="BE465" s="203"/>
      <c r="BF465" s="203"/>
      <c r="BG465" s="1173"/>
      <c r="BH465" s="1273"/>
      <c r="BI465" s="200"/>
    </row>
    <row r="466" spans="1:61" x14ac:dyDescent="0.25">
      <c r="A466" s="1241"/>
      <c r="B466" s="1242"/>
      <c r="C466" s="202"/>
      <c r="D466" s="203"/>
      <c r="E466" s="203"/>
      <c r="F466" s="203"/>
      <c r="G466" s="203"/>
      <c r="H466" s="203"/>
      <c r="I466" s="203"/>
      <c r="J466" s="1273"/>
      <c r="K466" s="203"/>
      <c r="L466" s="203"/>
      <c r="M466" s="203"/>
      <c r="N466" s="203"/>
      <c r="O466" s="203"/>
      <c r="P466" s="203"/>
      <c r="Q466" s="203"/>
      <c r="R466" s="203"/>
      <c r="S466" s="203"/>
      <c r="T466" s="203"/>
      <c r="U466" s="203"/>
      <c r="V466" s="203"/>
      <c r="W466" s="203"/>
      <c r="X466" s="203"/>
      <c r="Y466" s="203"/>
      <c r="Z466" s="1173"/>
      <c r="AA466" s="1273"/>
      <c r="AB466" s="203"/>
      <c r="AC466" s="203"/>
      <c r="AD466" s="203"/>
      <c r="AE466" s="203"/>
      <c r="AF466" s="203"/>
      <c r="AG466" s="1273"/>
      <c r="AH466" s="203"/>
      <c r="AI466" s="203"/>
      <c r="AJ466" s="203"/>
      <c r="AK466" s="203"/>
      <c r="AL466" s="203"/>
      <c r="AM466" s="203"/>
      <c r="AN466" s="1273"/>
      <c r="AO466" s="1173"/>
      <c r="AP466" s="203"/>
      <c r="AQ466" s="203"/>
      <c r="AR466" s="1273"/>
      <c r="AS466" s="203"/>
      <c r="AT466" s="203"/>
      <c r="AU466" s="1273"/>
      <c r="AV466" s="203"/>
      <c r="AW466" s="203"/>
      <c r="AX466" s="203"/>
      <c r="AY466" s="203"/>
      <c r="AZ466" s="203"/>
      <c r="BA466" s="1273"/>
      <c r="BB466" s="203"/>
      <c r="BC466" s="203"/>
      <c r="BD466" s="203"/>
      <c r="BE466" s="203"/>
      <c r="BF466" s="203"/>
      <c r="BG466" s="1173"/>
      <c r="BH466" s="1273"/>
      <c r="BI466" s="200"/>
    </row>
    <row r="467" spans="1:61" x14ac:dyDescent="0.25">
      <c r="A467" s="1241"/>
      <c r="B467" s="1242"/>
      <c r="C467" s="202"/>
      <c r="D467" s="203"/>
      <c r="E467" s="203"/>
      <c r="F467" s="203"/>
      <c r="G467" s="203"/>
      <c r="H467" s="203"/>
      <c r="I467" s="203"/>
      <c r="J467" s="1273"/>
      <c r="K467" s="203"/>
      <c r="L467" s="203"/>
      <c r="M467" s="203"/>
      <c r="N467" s="203"/>
      <c r="O467" s="203"/>
      <c r="P467" s="203"/>
      <c r="Q467" s="203"/>
      <c r="R467" s="203"/>
      <c r="S467" s="203"/>
      <c r="T467" s="203"/>
      <c r="U467" s="203"/>
      <c r="V467" s="203"/>
      <c r="W467" s="203"/>
      <c r="X467" s="203"/>
      <c r="Y467" s="203"/>
      <c r="Z467" s="1173"/>
      <c r="AA467" s="1273"/>
      <c r="AB467" s="203"/>
      <c r="AC467" s="203"/>
      <c r="AD467" s="203"/>
      <c r="AE467" s="203"/>
      <c r="AF467" s="203"/>
      <c r="AG467" s="1273"/>
      <c r="AH467" s="203"/>
      <c r="AI467" s="203"/>
      <c r="AJ467" s="203"/>
      <c r="AK467" s="203"/>
      <c r="AL467" s="203"/>
      <c r="AM467" s="203"/>
      <c r="AN467" s="1273"/>
      <c r="AO467" s="1173"/>
      <c r="AP467" s="203"/>
      <c r="AQ467" s="203"/>
      <c r="AR467" s="1273"/>
      <c r="AS467" s="203"/>
      <c r="AT467" s="203"/>
      <c r="AU467" s="1273"/>
      <c r="AV467" s="203"/>
      <c r="AW467" s="203"/>
      <c r="AX467" s="203"/>
      <c r="AY467" s="203"/>
      <c r="AZ467" s="203"/>
      <c r="BA467" s="1273"/>
      <c r="BB467" s="203"/>
      <c r="BC467" s="203"/>
      <c r="BD467" s="203"/>
      <c r="BE467" s="203"/>
      <c r="BF467" s="203"/>
      <c r="BG467" s="1173"/>
      <c r="BH467" s="1273"/>
      <c r="BI467" s="200"/>
    </row>
    <row r="468" spans="1:61" x14ac:dyDescent="0.25">
      <c r="A468" s="1241"/>
      <c r="B468" s="1242"/>
      <c r="C468" s="202"/>
      <c r="D468" s="203"/>
      <c r="E468" s="203"/>
      <c r="F468" s="203"/>
      <c r="G468" s="203"/>
      <c r="H468" s="203"/>
      <c r="I468" s="203"/>
      <c r="J468" s="1273"/>
      <c r="K468" s="203"/>
      <c r="L468" s="203"/>
      <c r="M468" s="203"/>
      <c r="N468" s="203"/>
      <c r="O468" s="203"/>
      <c r="P468" s="203"/>
      <c r="Q468" s="203"/>
      <c r="R468" s="203"/>
      <c r="S468" s="203"/>
      <c r="T468" s="203"/>
      <c r="U468" s="203"/>
      <c r="V468" s="203"/>
      <c r="W468" s="203"/>
      <c r="X468" s="203"/>
      <c r="Y468" s="203"/>
      <c r="Z468" s="1173"/>
      <c r="AA468" s="1273"/>
      <c r="AB468" s="203"/>
      <c r="AC468" s="203"/>
      <c r="AD468" s="203"/>
      <c r="AE468" s="203"/>
      <c r="AF468" s="203"/>
      <c r="AG468" s="1273"/>
      <c r="AH468" s="203"/>
      <c r="AI468" s="203"/>
      <c r="AJ468" s="203"/>
      <c r="AK468" s="203"/>
      <c r="AL468" s="203"/>
      <c r="AM468" s="203"/>
      <c r="AN468" s="1273"/>
      <c r="AO468" s="1173"/>
      <c r="AP468" s="203"/>
      <c r="AQ468" s="203"/>
      <c r="AR468" s="1273"/>
      <c r="AS468" s="203"/>
      <c r="AT468" s="203"/>
      <c r="AU468" s="1273"/>
      <c r="AV468" s="203"/>
      <c r="AW468" s="203"/>
      <c r="AX468" s="203"/>
      <c r="AY468" s="203"/>
      <c r="AZ468" s="203"/>
      <c r="BA468" s="1273"/>
      <c r="BB468" s="203"/>
      <c r="BC468" s="203"/>
      <c r="BD468" s="203"/>
      <c r="BE468" s="203"/>
      <c r="BF468" s="203"/>
      <c r="BG468" s="1173"/>
      <c r="BH468" s="1273"/>
      <c r="BI468" s="200"/>
    </row>
    <row r="469" spans="1:61" x14ac:dyDescent="0.25">
      <c r="A469" s="1241"/>
      <c r="B469" s="1242"/>
      <c r="C469" s="202"/>
      <c r="D469" s="203"/>
      <c r="E469" s="203"/>
      <c r="F469" s="203"/>
      <c r="G469" s="203"/>
      <c r="H469" s="203"/>
      <c r="I469" s="203"/>
      <c r="J469" s="1273"/>
      <c r="K469" s="203"/>
      <c r="L469" s="203"/>
      <c r="M469" s="203"/>
      <c r="N469" s="203"/>
      <c r="O469" s="203"/>
      <c r="P469" s="203"/>
      <c r="Q469" s="203"/>
      <c r="R469" s="203"/>
      <c r="S469" s="203"/>
      <c r="T469" s="203"/>
      <c r="U469" s="203"/>
      <c r="V469" s="203"/>
      <c r="W469" s="203"/>
      <c r="X469" s="203"/>
      <c r="Y469" s="203"/>
      <c r="Z469" s="1173"/>
      <c r="AA469" s="1273"/>
      <c r="AB469" s="203"/>
      <c r="AC469" s="203"/>
      <c r="AD469" s="203"/>
      <c r="AE469" s="203"/>
      <c r="AF469" s="203"/>
      <c r="AG469" s="1273"/>
      <c r="AH469" s="203"/>
      <c r="AI469" s="203"/>
      <c r="AJ469" s="203"/>
      <c r="AK469" s="203"/>
      <c r="AL469" s="203"/>
      <c r="AM469" s="203"/>
      <c r="AN469" s="1273"/>
      <c r="AO469" s="1173"/>
      <c r="AP469" s="203"/>
      <c r="AQ469" s="203"/>
      <c r="AR469" s="1273"/>
      <c r="AS469" s="203"/>
      <c r="AT469" s="203"/>
      <c r="AU469" s="1273"/>
      <c r="AV469" s="203"/>
      <c r="AW469" s="203"/>
      <c r="AX469" s="203"/>
      <c r="AY469" s="203"/>
      <c r="AZ469" s="203"/>
      <c r="BA469" s="1273"/>
      <c r="BB469" s="203"/>
      <c r="BC469" s="203"/>
      <c r="BD469" s="203"/>
      <c r="BE469" s="203"/>
      <c r="BF469" s="203"/>
      <c r="BG469" s="1173"/>
      <c r="BH469" s="1273"/>
      <c r="BI469" s="200"/>
    </row>
    <row r="470" spans="1:61" x14ac:dyDescent="0.25">
      <c r="A470" s="1241"/>
      <c r="B470" s="1242"/>
      <c r="C470" s="202"/>
      <c r="D470" s="203"/>
      <c r="E470" s="203"/>
      <c r="F470" s="203"/>
      <c r="G470" s="203"/>
      <c r="H470" s="203"/>
      <c r="I470" s="203"/>
      <c r="J470" s="1273"/>
      <c r="K470" s="203"/>
      <c r="L470" s="203"/>
      <c r="M470" s="203"/>
      <c r="N470" s="203"/>
      <c r="O470" s="203"/>
      <c r="P470" s="203"/>
      <c r="Q470" s="203"/>
      <c r="R470" s="203"/>
      <c r="S470" s="203"/>
      <c r="T470" s="203"/>
      <c r="U470" s="203"/>
      <c r="V470" s="203"/>
      <c r="W470" s="203"/>
      <c r="X470" s="203"/>
      <c r="Y470" s="203"/>
      <c r="Z470" s="1173"/>
      <c r="AA470" s="1273"/>
      <c r="AB470" s="203"/>
      <c r="AC470" s="203"/>
      <c r="AD470" s="203"/>
      <c r="AE470" s="203"/>
      <c r="AF470" s="203"/>
      <c r="AG470" s="1273"/>
      <c r="AH470" s="203"/>
      <c r="AI470" s="203"/>
      <c r="AJ470" s="203"/>
      <c r="AK470" s="203"/>
      <c r="AL470" s="203"/>
      <c r="AM470" s="203"/>
      <c r="AN470" s="1273"/>
      <c r="AO470" s="1173"/>
      <c r="AP470" s="203"/>
      <c r="AQ470" s="203"/>
      <c r="AR470" s="1273"/>
      <c r="AS470" s="203"/>
      <c r="AT470" s="203"/>
      <c r="AU470" s="1273"/>
      <c r="AV470" s="203"/>
      <c r="AW470" s="203"/>
      <c r="AX470" s="203"/>
      <c r="AY470" s="203"/>
      <c r="AZ470" s="203"/>
      <c r="BA470" s="1273"/>
      <c r="BB470" s="203"/>
      <c r="BC470" s="203"/>
      <c r="BD470" s="203"/>
      <c r="BE470" s="203"/>
      <c r="BF470" s="203"/>
      <c r="BG470" s="1173"/>
      <c r="BH470" s="1273"/>
      <c r="BI470" s="200"/>
    </row>
    <row r="471" spans="1:61" x14ac:dyDescent="0.25">
      <c r="A471" s="1241"/>
      <c r="B471" s="1242"/>
      <c r="C471" s="202"/>
      <c r="D471" s="203"/>
      <c r="E471" s="203"/>
      <c r="F471" s="203"/>
      <c r="G471" s="203"/>
      <c r="H471" s="203"/>
      <c r="I471" s="203"/>
      <c r="J471" s="1273"/>
      <c r="K471" s="203"/>
      <c r="L471" s="203"/>
      <c r="M471" s="203"/>
      <c r="N471" s="203"/>
      <c r="O471" s="203"/>
      <c r="P471" s="203"/>
      <c r="Q471" s="203"/>
      <c r="R471" s="203"/>
      <c r="S471" s="203"/>
      <c r="T471" s="203"/>
      <c r="U471" s="203"/>
      <c r="V471" s="203"/>
      <c r="W471" s="203"/>
      <c r="X471" s="203"/>
      <c r="Y471" s="203"/>
      <c r="Z471" s="1173"/>
      <c r="AA471" s="1273"/>
      <c r="AB471" s="203"/>
      <c r="AC471" s="203"/>
      <c r="AD471" s="203"/>
      <c r="AE471" s="203"/>
      <c r="AF471" s="203"/>
      <c r="AG471" s="1273"/>
      <c r="AH471" s="203"/>
      <c r="AI471" s="203"/>
      <c r="AJ471" s="203"/>
      <c r="AK471" s="203"/>
      <c r="AL471" s="203"/>
      <c r="AM471" s="203"/>
      <c r="AN471" s="1273"/>
      <c r="AO471" s="1173"/>
      <c r="AP471" s="203"/>
      <c r="AQ471" s="203"/>
      <c r="AR471" s="1273"/>
      <c r="AS471" s="203"/>
      <c r="AT471" s="203"/>
      <c r="AU471" s="1273"/>
      <c r="AV471" s="203"/>
      <c r="AW471" s="203"/>
      <c r="AX471" s="203"/>
      <c r="AY471" s="203"/>
      <c r="AZ471" s="203"/>
      <c r="BA471" s="1273"/>
      <c r="BB471" s="203"/>
      <c r="BC471" s="203"/>
      <c r="BD471" s="203"/>
      <c r="BE471" s="203"/>
      <c r="BF471" s="203"/>
      <c r="BG471" s="1173"/>
      <c r="BH471" s="1273"/>
      <c r="BI471" s="200"/>
    </row>
    <row r="472" spans="1:61" x14ac:dyDescent="0.25">
      <c r="A472" s="1241"/>
      <c r="B472" s="1242"/>
      <c r="C472" s="202"/>
      <c r="D472" s="203"/>
      <c r="E472" s="203"/>
      <c r="F472" s="203"/>
      <c r="G472" s="203"/>
      <c r="H472" s="203"/>
      <c r="I472" s="203"/>
      <c r="J472" s="1273"/>
      <c r="K472" s="203"/>
      <c r="L472" s="203"/>
      <c r="M472" s="203"/>
      <c r="N472" s="203"/>
      <c r="O472" s="203"/>
      <c r="P472" s="203"/>
      <c r="Q472" s="203"/>
      <c r="R472" s="203"/>
      <c r="S472" s="203"/>
      <c r="T472" s="203"/>
      <c r="U472" s="203"/>
      <c r="V472" s="203"/>
      <c r="W472" s="203"/>
      <c r="X472" s="203"/>
      <c r="Y472" s="203"/>
      <c r="Z472" s="1173"/>
      <c r="AA472" s="1273"/>
      <c r="AB472" s="203"/>
      <c r="AC472" s="203"/>
      <c r="AD472" s="203"/>
      <c r="AE472" s="203"/>
      <c r="AF472" s="203"/>
      <c r="AG472" s="1273"/>
      <c r="AH472" s="203"/>
      <c r="AI472" s="203"/>
      <c r="AJ472" s="203"/>
      <c r="AK472" s="203"/>
      <c r="AL472" s="203"/>
      <c r="AM472" s="203"/>
      <c r="AN472" s="1273"/>
      <c r="AO472" s="1173"/>
      <c r="AP472" s="203"/>
      <c r="AQ472" s="203"/>
      <c r="AR472" s="1273"/>
      <c r="AS472" s="203"/>
      <c r="AT472" s="203"/>
      <c r="AU472" s="1273"/>
      <c r="AV472" s="203"/>
      <c r="AW472" s="203"/>
      <c r="AX472" s="203"/>
      <c r="AY472" s="203"/>
      <c r="AZ472" s="203"/>
      <c r="BA472" s="1273"/>
      <c r="BB472" s="203"/>
      <c r="BC472" s="203"/>
      <c r="BD472" s="203"/>
      <c r="BE472" s="203"/>
      <c r="BF472" s="203"/>
      <c r="BG472" s="1173"/>
      <c r="BH472" s="1273"/>
      <c r="BI472" s="200"/>
    </row>
    <row r="473" spans="1:61" x14ac:dyDescent="0.25">
      <c r="A473" s="1241"/>
      <c r="B473" s="1242"/>
      <c r="C473" s="202"/>
      <c r="D473" s="203"/>
      <c r="E473" s="203"/>
      <c r="F473" s="203"/>
      <c r="G473" s="203"/>
      <c r="H473" s="203"/>
      <c r="I473" s="203"/>
      <c r="J473" s="1273"/>
      <c r="K473" s="203"/>
      <c r="L473" s="203"/>
      <c r="M473" s="203"/>
      <c r="N473" s="203"/>
      <c r="O473" s="203"/>
      <c r="P473" s="203"/>
      <c r="Q473" s="203"/>
      <c r="R473" s="203"/>
      <c r="S473" s="203"/>
      <c r="T473" s="203"/>
      <c r="U473" s="203"/>
      <c r="V473" s="203"/>
      <c r="W473" s="203"/>
      <c r="X473" s="203"/>
      <c r="Y473" s="203"/>
      <c r="Z473" s="1173"/>
      <c r="AA473" s="1273"/>
      <c r="AB473" s="203"/>
      <c r="AC473" s="203"/>
      <c r="AD473" s="203"/>
      <c r="AE473" s="203"/>
      <c r="AF473" s="203"/>
      <c r="AG473" s="1273"/>
      <c r="AH473" s="203"/>
      <c r="AI473" s="203"/>
      <c r="AJ473" s="203"/>
      <c r="AK473" s="203"/>
      <c r="AL473" s="203"/>
      <c r="AM473" s="203"/>
      <c r="AN473" s="1273"/>
      <c r="AO473" s="1173"/>
      <c r="AP473" s="203"/>
      <c r="AQ473" s="203"/>
      <c r="AR473" s="1273"/>
      <c r="AS473" s="203"/>
      <c r="AT473" s="203"/>
      <c r="AU473" s="1273"/>
      <c r="AV473" s="203"/>
      <c r="AW473" s="203"/>
      <c r="AX473" s="203"/>
      <c r="AY473" s="203"/>
      <c r="AZ473" s="203"/>
      <c r="BA473" s="1273"/>
      <c r="BB473" s="203"/>
      <c r="BC473" s="203"/>
      <c r="BD473" s="203"/>
      <c r="BE473" s="203"/>
      <c r="BF473" s="203"/>
      <c r="BG473" s="1173"/>
      <c r="BH473" s="1273"/>
      <c r="BI473" s="200"/>
    </row>
    <row r="474" spans="1:61" x14ac:dyDescent="0.25">
      <c r="A474" s="1241"/>
      <c r="B474" s="1242"/>
      <c r="C474" s="202"/>
      <c r="D474" s="203"/>
      <c r="E474" s="203"/>
      <c r="F474" s="203"/>
      <c r="G474" s="203"/>
      <c r="H474" s="203"/>
      <c r="I474" s="203"/>
      <c r="J474" s="1273"/>
      <c r="K474" s="203"/>
      <c r="L474" s="203"/>
      <c r="M474" s="203"/>
      <c r="N474" s="203"/>
      <c r="O474" s="203"/>
      <c r="P474" s="203"/>
      <c r="Q474" s="203"/>
      <c r="R474" s="203"/>
      <c r="S474" s="203"/>
      <c r="T474" s="203"/>
      <c r="U474" s="203"/>
      <c r="V474" s="203"/>
      <c r="W474" s="203"/>
      <c r="X474" s="203"/>
      <c r="Y474" s="203"/>
      <c r="Z474" s="1173"/>
      <c r="AA474" s="1273"/>
      <c r="AB474" s="203"/>
      <c r="AC474" s="203"/>
      <c r="AD474" s="203"/>
      <c r="AE474" s="203"/>
      <c r="AF474" s="203"/>
      <c r="AG474" s="1273"/>
      <c r="AH474" s="203"/>
      <c r="AI474" s="203"/>
      <c r="AJ474" s="203"/>
      <c r="AK474" s="203"/>
      <c r="AL474" s="203"/>
      <c r="AM474" s="203"/>
      <c r="AN474" s="1273"/>
      <c r="AO474" s="1173"/>
      <c r="AP474" s="203"/>
      <c r="AQ474" s="203"/>
      <c r="AR474" s="1273"/>
      <c r="AS474" s="203"/>
      <c r="AT474" s="203"/>
      <c r="AU474" s="1273"/>
      <c r="AV474" s="203"/>
      <c r="AW474" s="203"/>
      <c r="AX474" s="203"/>
      <c r="AY474" s="203"/>
      <c r="AZ474" s="203"/>
      <c r="BA474" s="1273"/>
      <c r="BB474" s="203"/>
      <c r="BC474" s="203"/>
      <c r="BD474" s="203"/>
      <c r="BE474" s="203"/>
      <c r="BF474" s="203"/>
      <c r="BG474" s="1173"/>
      <c r="BH474" s="1273"/>
      <c r="BI474" s="200"/>
    </row>
    <row r="475" spans="1:61" x14ac:dyDescent="0.25">
      <c r="A475" s="1241"/>
      <c r="B475" s="1242"/>
      <c r="C475" s="202"/>
      <c r="D475" s="203"/>
      <c r="E475" s="203"/>
      <c r="F475" s="203"/>
      <c r="G475" s="203"/>
      <c r="H475" s="203"/>
      <c r="I475" s="203"/>
      <c r="J475" s="1273"/>
      <c r="K475" s="203"/>
      <c r="L475" s="203"/>
      <c r="M475" s="203"/>
      <c r="N475" s="203"/>
      <c r="O475" s="203"/>
      <c r="P475" s="203"/>
      <c r="Q475" s="203"/>
      <c r="R475" s="203"/>
      <c r="S475" s="203"/>
      <c r="T475" s="203"/>
      <c r="U475" s="203"/>
      <c r="V475" s="203"/>
      <c r="W475" s="203"/>
      <c r="X475" s="203"/>
      <c r="Y475" s="203"/>
      <c r="Z475" s="1173"/>
      <c r="AA475" s="1273"/>
      <c r="AB475" s="203"/>
      <c r="AC475" s="203"/>
      <c r="AD475" s="203"/>
      <c r="AE475" s="203"/>
      <c r="AF475" s="203"/>
      <c r="AG475" s="1273"/>
      <c r="AH475" s="203"/>
      <c r="AI475" s="203"/>
      <c r="AJ475" s="203"/>
      <c r="AK475" s="203"/>
      <c r="AL475" s="203"/>
      <c r="AM475" s="203"/>
      <c r="AN475" s="1273"/>
      <c r="AO475" s="1173"/>
      <c r="AP475" s="203"/>
      <c r="AQ475" s="203"/>
      <c r="AR475" s="1273"/>
      <c r="AS475" s="203"/>
      <c r="AT475" s="203"/>
      <c r="AU475" s="1273"/>
      <c r="AV475" s="203"/>
      <c r="AW475" s="203"/>
      <c r="AX475" s="203"/>
      <c r="AY475" s="203"/>
      <c r="AZ475" s="203"/>
      <c r="BA475" s="1273"/>
      <c r="BB475" s="203"/>
      <c r="BC475" s="203"/>
      <c r="BD475" s="203"/>
      <c r="BE475" s="203"/>
      <c r="BF475" s="203"/>
      <c r="BG475" s="1173"/>
      <c r="BH475" s="1273"/>
      <c r="BI475" s="200"/>
    </row>
    <row r="476" spans="1:61" x14ac:dyDescent="0.25">
      <c r="A476" s="1241"/>
      <c r="B476" s="1242"/>
      <c r="C476" s="202"/>
      <c r="D476" s="203"/>
      <c r="E476" s="203"/>
      <c r="F476" s="203"/>
      <c r="G476" s="203"/>
      <c r="H476" s="203"/>
      <c r="I476" s="203"/>
      <c r="J476" s="1273"/>
      <c r="K476" s="203"/>
      <c r="L476" s="203"/>
      <c r="M476" s="203"/>
      <c r="N476" s="203"/>
      <c r="O476" s="203"/>
      <c r="P476" s="203"/>
      <c r="Q476" s="203"/>
      <c r="R476" s="203"/>
      <c r="S476" s="203"/>
      <c r="T476" s="203"/>
      <c r="U476" s="203"/>
      <c r="V476" s="203"/>
      <c r="W476" s="203"/>
      <c r="X476" s="203"/>
      <c r="Y476" s="203"/>
      <c r="Z476" s="1173"/>
      <c r="AA476" s="1273"/>
      <c r="AB476" s="203"/>
      <c r="AC476" s="203"/>
      <c r="AD476" s="203"/>
      <c r="AE476" s="203"/>
      <c r="AF476" s="203"/>
      <c r="AG476" s="1273"/>
      <c r="AH476" s="203"/>
      <c r="AI476" s="203"/>
      <c r="AJ476" s="203"/>
      <c r="AK476" s="203"/>
      <c r="AL476" s="203"/>
      <c r="AM476" s="203"/>
      <c r="AN476" s="1273"/>
      <c r="AO476" s="1173"/>
      <c r="AP476" s="203"/>
      <c r="AQ476" s="203"/>
      <c r="AR476" s="1273"/>
      <c r="AS476" s="203"/>
      <c r="AT476" s="203"/>
      <c r="AU476" s="1273"/>
      <c r="AV476" s="203"/>
      <c r="AW476" s="203"/>
      <c r="AX476" s="203"/>
      <c r="AY476" s="203"/>
      <c r="AZ476" s="203"/>
      <c r="BA476" s="1273"/>
      <c r="BB476" s="203"/>
      <c r="BC476" s="203"/>
      <c r="BD476" s="203"/>
      <c r="BE476" s="203"/>
      <c r="BF476" s="203"/>
      <c r="BG476" s="1173"/>
      <c r="BH476" s="1273"/>
      <c r="BI476" s="200"/>
    </row>
    <row r="477" spans="1:61" x14ac:dyDescent="0.25">
      <c r="A477" s="1241"/>
      <c r="B477" s="1242"/>
      <c r="C477" s="202"/>
      <c r="D477" s="203"/>
      <c r="E477" s="203"/>
      <c r="F477" s="203"/>
      <c r="G477" s="203"/>
      <c r="H477" s="203"/>
      <c r="I477" s="203"/>
      <c r="J477" s="1273"/>
      <c r="K477" s="203"/>
      <c r="L477" s="203"/>
      <c r="M477" s="203"/>
      <c r="N477" s="203"/>
      <c r="O477" s="203"/>
      <c r="P477" s="203"/>
      <c r="Q477" s="203"/>
      <c r="R477" s="203"/>
      <c r="S477" s="203"/>
      <c r="T477" s="203"/>
      <c r="U477" s="203"/>
      <c r="V477" s="203"/>
      <c r="W477" s="203"/>
      <c r="X477" s="203"/>
      <c r="Y477" s="203"/>
      <c r="Z477" s="1173"/>
      <c r="AA477" s="1273"/>
      <c r="AB477" s="203"/>
      <c r="AC477" s="203"/>
      <c r="AD477" s="203"/>
      <c r="AE477" s="203"/>
      <c r="AF477" s="203"/>
      <c r="AG477" s="1273"/>
      <c r="AH477" s="203"/>
      <c r="AI477" s="203"/>
      <c r="AJ477" s="203"/>
      <c r="AK477" s="203"/>
      <c r="AL477" s="203"/>
      <c r="AM477" s="203"/>
      <c r="AN477" s="1273"/>
      <c r="AO477" s="1173"/>
      <c r="AP477" s="203"/>
      <c r="AQ477" s="203"/>
      <c r="AR477" s="1273"/>
      <c r="AS477" s="203"/>
      <c r="AT477" s="203"/>
      <c r="AU477" s="1273"/>
      <c r="AV477" s="203"/>
      <c r="AW477" s="203"/>
      <c r="AX477" s="203"/>
      <c r="AY477" s="203"/>
      <c r="AZ477" s="203"/>
      <c r="BA477" s="1273"/>
      <c r="BB477" s="203"/>
      <c r="BC477" s="203"/>
      <c r="BD477" s="203"/>
      <c r="BE477" s="203"/>
      <c r="BF477" s="203"/>
      <c r="BG477" s="1173"/>
      <c r="BH477" s="1273"/>
      <c r="BI477" s="200"/>
    </row>
    <row r="478" spans="1:61" x14ac:dyDescent="0.25">
      <c r="A478" s="1241"/>
      <c r="B478" s="1242"/>
      <c r="C478" s="202"/>
      <c r="D478" s="203"/>
      <c r="E478" s="203"/>
      <c r="F478" s="203"/>
      <c r="G478" s="203"/>
      <c r="H478" s="203"/>
      <c r="I478" s="203"/>
      <c r="J478" s="1273"/>
      <c r="K478" s="203"/>
      <c r="L478" s="203"/>
      <c r="M478" s="203"/>
      <c r="N478" s="203"/>
      <c r="O478" s="203"/>
      <c r="P478" s="203"/>
      <c r="Q478" s="203"/>
      <c r="R478" s="203"/>
      <c r="S478" s="203"/>
      <c r="T478" s="203"/>
      <c r="U478" s="203"/>
      <c r="V478" s="203"/>
      <c r="W478" s="203"/>
      <c r="X478" s="203"/>
      <c r="Y478" s="203"/>
      <c r="Z478" s="1173"/>
      <c r="AA478" s="1273"/>
      <c r="AB478" s="203"/>
      <c r="AC478" s="203"/>
      <c r="AD478" s="203"/>
      <c r="AE478" s="203"/>
      <c r="AF478" s="203"/>
      <c r="AG478" s="1273"/>
      <c r="AH478" s="203"/>
      <c r="AI478" s="203"/>
      <c r="AJ478" s="203"/>
      <c r="AK478" s="203"/>
      <c r="AL478" s="203"/>
      <c r="AM478" s="203"/>
      <c r="AN478" s="1273"/>
      <c r="AO478" s="1173"/>
      <c r="AP478" s="203"/>
      <c r="AQ478" s="203"/>
      <c r="AR478" s="1273"/>
      <c r="AS478" s="203"/>
      <c r="AT478" s="203"/>
      <c r="AU478" s="1273"/>
      <c r="AV478" s="203"/>
      <c r="AW478" s="203"/>
      <c r="AX478" s="203"/>
      <c r="AY478" s="203"/>
      <c r="AZ478" s="203"/>
      <c r="BA478" s="1273"/>
      <c r="BB478" s="203"/>
      <c r="BC478" s="203"/>
      <c r="BD478" s="203"/>
      <c r="BE478" s="203"/>
      <c r="BF478" s="203"/>
      <c r="BG478" s="1173"/>
      <c r="BH478" s="1273"/>
      <c r="BI478" s="200"/>
    </row>
    <row r="479" spans="1:61" x14ac:dyDescent="0.25">
      <c r="A479" s="1241"/>
      <c r="B479" s="1242"/>
      <c r="C479" s="202"/>
      <c r="D479" s="203"/>
      <c r="E479" s="203"/>
      <c r="F479" s="203"/>
      <c r="G479" s="203"/>
      <c r="H479" s="203"/>
      <c r="I479" s="203"/>
      <c r="J479" s="1273"/>
      <c r="K479" s="203"/>
      <c r="L479" s="203"/>
      <c r="M479" s="203"/>
      <c r="N479" s="203"/>
      <c r="O479" s="203"/>
      <c r="P479" s="203"/>
      <c r="Q479" s="203"/>
      <c r="R479" s="203"/>
      <c r="S479" s="203"/>
      <c r="T479" s="203"/>
      <c r="U479" s="203"/>
      <c r="V479" s="203"/>
      <c r="W479" s="203"/>
      <c r="X479" s="203"/>
      <c r="Y479" s="203"/>
      <c r="Z479" s="1173"/>
      <c r="AA479" s="1273"/>
      <c r="AB479" s="203"/>
      <c r="AC479" s="203"/>
      <c r="AD479" s="203"/>
      <c r="AE479" s="203"/>
      <c r="AF479" s="203"/>
      <c r="AG479" s="1273"/>
      <c r="AH479" s="203"/>
      <c r="AI479" s="203"/>
      <c r="AJ479" s="203"/>
      <c r="AK479" s="203"/>
      <c r="AL479" s="203"/>
      <c r="AM479" s="203"/>
      <c r="AN479" s="1273"/>
      <c r="AO479" s="1173"/>
      <c r="AP479" s="203"/>
      <c r="AQ479" s="203"/>
      <c r="AR479" s="1273"/>
      <c r="AS479" s="203"/>
      <c r="AT479" s="203"/>
      <c r="AU479" s="1273"/>
      <c r="AV479" s="203"/>
      <c r="AW479" s="203"/>
      <c r="AX479" s="203"/>
      <c r="AY479" s="203"/>
      <c r="AZ479" s="203"/>
      <c r="BA479" s="1273"/>
      <c r="BB479" s="203"/>
      <c r="BC479" s="203"/>
      <c r="BD479" s="203"/>
      <c r="BE479" s="203"/>
      <c r="BF479" s="203"/>
      <c r="BG479" s="1173"/>
      <c r="BH479" s="1273"/>
      <c r="BI479" s="200"/>
    </row>
    <row r="480" spans="1:61" x14ac:dyDescent="0.25">
      <c r="A480" s="1241"/>
      <c r="B480" s="1242"/>
      <c r="C480" s="202"/>
      <c r="D480" s="203"/>
      <c r="E480" s="203"/>
      <c r="F480" s="203"/>
      <c r="G480" s="203"/>
      <c r="H480" s="203"/>
      <c r="I480" s="203"/>
      <c r="J480" s="1273"/>
      <c r="K480" s="203"/>
      <c r="L480" s="203"/>
      <c r="M480" s="203"/>
      <c r="N480" s="203"/>
      <c r="O480" s="203"/>
      <c r="P480" s="203"/>
      <c r="Q480" s="203"/>
      <c r="R480" s="203"/>
      <c r="S480" s="203"/>
      <c r="T480" s="203"/>
      <c r="U480" s="203"/>
      <c r="V480" s="203"/>
      <c r="W480" s="203"/>
      <c r="X480" s="203"/>
      <c r="Y480" s="203"/>
      <c r="Z480" s="1173"/>
      <c r="AA480" s="1273"/>
      <c r="AB480" s="203"/>
      <c r="AC480" s="203"/>
      <c r="AD480" s="203"/>
      <c r="AE480" s="203"/>
      <c r="AF480" s="203"/>
      <c r="AG480" s="1273"/>
      <c r="AH480" s="203"/>
      <c r="AI480" s="203"/>
      <c r="AJ480" s="203"/>
      <c r="AK480" s="203"/>
      <c r="AL480" s="203"/>
      <c r="AM480" s="203"/>
      <c r="AN480" s="1273"/>
      <c r="AO480" s="1173"/>
      <c r="AP480" s="203"/>
      <c r="AQ480" s="203"/>
      <c r="AR480" s="1273"/>
      <c r="AS480" s="203"/>
      <c r="AT480" s="203"/>
      <c r="AU480" s="1273"/>
      <c r="AV480" s="203"/>
      <c r="AW480" s="203"/>
      <c r="AX480" s="203"/>
      <c r="AY480" s="203"/>
      <c r="AZ480" s="203"/>
      <c r="BA480" s="1273"/>
      <c r="BB480" s="203"/>
      <c r="BC480" s="203"/>
      <c r="BD480" s="203"/>
      <c r="BE480" s="203"/>
      <c r="BF480" s="203"/>
      <c r="BG480" s="1173"/>
      <c r="BH480" s="1273"/>
      <c r="BI480" s="200"/>
    </row>
  </sheetData>
  <sheetProtection algorithmName="SHA-512" hashValue="6g/PIuAzXMx1S8OgduYBvEV1JriUEdaxnSb4EMhkLwRecqhitAouwmUwq8NeF3p633NqutyKUPLhYhynlVJjeA==" saltValue="hUAVUkxyc2KvgvAOlilISg==" spinCount="100000" sheet="1" objects="1" selectLockedCells="1" selectUnlockedCells="1"/>
  <customSheetViews>
    <customSheetView guid="{6509DE47-C0A2-4ED1-9D8E-F081B0F084AE}" scale="80">
      <pane xSplit="3" ySplit="8" topLeftCell="D9" activePane="bottomRight" state="frozen"/>
      <selection pane="bottomRight" activeCell="B10" sqref="B10:G10"/>
      <rowBreaks count="1" manualBreakCount="1">
        <brk id="164" max="16383" man="1"/>
      </rowBreaks>
      <colBreaks count="2" manualBreakCount="2">
        <brk id="39" max="318" man="1"/>
        <brk id="48" max="1048575" man="1"/>
      </colBreaks>
      <pageMargins left="0.70866141732283472" right="0.70866141732283472" top="0.74803149606299213" bottom="0.74803149606299213" header="0.31496062992125984" footer="0.31496062992125984"/>
      <printOptions horizontalCentered="1"/>
      <pageSetup paperSize="9" scale="81" fitToHeight="0" orientation="portrait" r:id="rId1"/>
      <headerFooter alignWithMargins="0">
        <oddFooter>&amp;L&amp;6&amp;F/
&amp;A&amp;C&amp;6Angebotserhebung Versorgungsplanung 2016 Kanton Bern
&amp;D&amp;R&amp;6Seiten &amp;P von &amp;N Seiten</oddFooter>
      </headerFooter>
    </customSheetView>
  </customSheetViews>
  <mergeCells count="5">
    <mergeCell ref="A2:B2"/>
    <mergeCell ref="A6:B6"/>
    <mergeCell ref="A166:B166"/>
    <mergeCell ref="A164:B164"/>
    <mergeCell ref="A325:B325"/>
  </mergeCells>
  <phoneticPr fontId="28" type="noConversion"/>
  <conditionalFormatting sqref="J160">
    <cfRule type="cellIs" dxfId="370" priority="525" stopIfTrue="1" operator="equal">
      <formula>1</formula>
    </cfRule>
    <cfRule type="cellIs" dxfId="369" priority="526" stopIfTrue="1" operator="equal">
      <formula>2</formula>
    </cfRule>
  </conditionalFormatting>
  <conditionalFormatting sqref="G278">
    <cfRule type="cellIs" dxfId="368" priority="167" stopIfTrue="1" operator="equal">
      <formula>1</formula>
    </cfRule>
    <cfRule type="cellIs" dxfId="367" priority="168" stopIfTrue="1" operator="equal">
      <formula>2</formula>
    </cfRule>
  </conditionalFormatting>
  <conditionalFormatting sqref="AL169:AL320">
    <cfRule type="cellIs" dxfId="366" priority="165" stopIfTrue="1" operator="equal">
      <formula>1</formula>
    </cfRule>
    <cfRule type="cellIs" dxfId="365" priority="166" stopIfTrue="1" operator="equal">
      <formula>2</formula>
    </cfRule>
  </conditionalFormatting>
  <conditionalFormatting sqref="AL278">
    <cfRule type="cellIs" dxfId="364" priority="163" stopIfTrue="1" operator="equal">
      <formula>1</formula>
    </cfRule>
    <cfRule type="cellIs" dxfId="363" priority="164" stopIfTrue="1" operator="equal">
      <formula>2</formula>
    </cfRule>
  </conditionalFormatting>
  <conditionalFormatting sqref="AL252">
    <cfRule type="cellIs" dxfId="362" priority="161" stopIfTrue="1" operator="equal">
      <formula>1</formula>
    </cfRule>
    <cfRule type="cellIs" dxfId="361" priority="162" stopIfTrue="1" operator="equal">
      <formula>2</formula>
    </cfRule>
  </conditionalFormatting>
  <conditionalFormatting sqref="AL318">
    <cfRule type="cellIs" dxfId="360" priority="159" stopIfTrue="1" operator="equal">
      <formula>1</formula>
    </cfRule>
    <cfRule type="cellIs" dxfId="359" priority="160" stopIfTrue="1" operator="equal">
      <formula>2</formula>
    </cfRule>
  </conditionalFormatting>
  <conditionalFormatting sqref="AL254">
    <cfRule type="cellIs" dxfId="358" priority="157" stopIfTrue="1" operator="equal">
      <formula>1</formula>
    </cfRule>
    <cfRule type="cellIs" dxfId="357" priority="158" stopIfTrue="1" operator="equal">
      <formula>2</formula>
    </cfRule>
  </conditionalFormatting>
  <conditionalFormatting sqref="O169:O320">
    <cfRule type="cellIs" dxfId="356" priority="155" stopIfTrue="1" operator="equal">
      <formula>1</formula>
    </cfRule>
    <cfRule type="cellIs" dxfId="355" priority="156" stopIfTrue="1" operator="equal">
      <formula>2</formula>
    </cfRule>
  </conditionalFormatting>
  <conditionalFormatting sqref="AL283">
    <cfRule type="cellIs" dxfId="354" priority="145" stopIfTrue="1" operator="equal">
      <formula>1</formula>
    </cfRule>
    <cfRule type="cellIs" dxfId="353" priority="146" stopIfTrue="1" operator="equal">
      <formula>2</formula>
    </cfRule>
  </conditionalFormatting>
  <conditionalFormatting sqref="O278">
    <cfRule type="cellIs" dxfId="352" priority="153" stopIfTrue="1" operator="equal">
      <formula>1</formula>
    </cfRule>
    <cfRule type="cellIs" dxfId="351" priority="154" stopIfTrue="1" operator="equal">
      <formula>2</formula>
    </cfRule>
  </conditionalFormatting>
  <conditionalFormatting sqref="O252">
    <cfRule type="cellIs" dxfId="350" priority="151" stopIfTrue="1" operator="equal">
      <formula>1</formula>
    </cfRule>
    <cfRule type="cellIs" dxfId="349" priority="152" stopIfTrue="1" operator="equal">
      <formula>2</formula>
    </cfRule>
  </conditionalFormatting>
  <conditionalFormatting sqref="O318">
    <cfRule type="cellIs" dxfId="348" priority="149" stopIfTrue="1" operator="equal">
      <formula>1</formula>
    </cfRule>
    <cfRule type="cellIs" dxfId="347" priority="150" stopIfTrue="1" operator="equal">
      <formula>2</formula>
    </cfRule>
  </conditionalFormatting>
  <conditionalFormatting sqref="O254">
    <cfRule type="cellIs" dxfId="346" priority="147" stopIfTrue="1" operator="equal">
      <formula>1</formula>
    </cfRule>
    <cfRule type="cellIs" dxfId="345" priority="148" stopIfTrue="1" operator="equal">
      <formula>2</formula>
    </cfRule>
  </conditionalFormatting>
  <conditionalFormatting sqref="AL294">
    <cfRule type="cellIs" dxfId="344" priority="141" stopIfTrue="1" operator="equal">
      <formula>1</formula>
    </cfRule>
    <cfRule type="cellIs" dxfId="343" priority="142" stopIfTrue="1" operator="equal">
      <formula>2</formula>
    </cfRule>
  </conditionalFormatting>
  <conditionalFormatting sqref="O283">
    <cfRule type="cellIs" dxfId="342" priority="143" stopIfTrue="1" operator="equal">
      <formula>1</formula>
    </cfRule>
    <cfRule type="cellIs" dxfId="341" priority="144" stopIfTrue="1" operator="equal">
      <formula>2</formula>
    </cfRule>
  </conditionalFormatting>
  <conditionalFormatting sqref="O294">
    <cfRule type="cellIs" dxfId="340" priority="139" stopIfTrue="1" operator="equal">
      <formula>1</formula>
    </cfRule>
    <cfRule type="cellIs" dxfId="339" priority="140" stopIfTrue="1" operator="equal">
      <formula>2</formula>
    </cfRule>
  </conditionalFormatting>
  <conditionalFormatting sqref="AL316">
    <cfRule type="cellIs" dxfId="338" priority="137" stopIfTrue="1" operator="equal">
      <formula>1</formula>
    </cfRule>
    <cfRule type="cellIs" dxfId="337" priority="138" stopIfTrue="1" operator="equal">
      <formula>2</formula>
    </cfRule>
  </conditionalFormatting>
  <conditionalFormatting sqref="O316">
    <cfRule type="cellIs" dxfId="336" priority="135" stopIfTrue="1" operator="equal">
      <formula>1</formula>
    </cfRule>
    <cfRule type="cellIs" dxfId="335" priority="136" stopIfTrue="1" operator="equal">
      <formula>2</formula>
    </cfRule>
  </conditionalFormatting>
  <conditionalFormatting sqref="AN169:AN320">
    <cfRule type="cellIs" dxfId="334" priority="133" stopIfTrue="1" operator="equal">
      <formula>1</formula>
    </cfRule>
    <cfRule type="cellIs" dxfId="333" priority="134" stopIfTrue="1" operator="equal">
      <formula>2</formula>
    </cfRule>
  </conditionalFormatting>
  <conditionalFormatting sqref="AH169:AH320">
    <cfRule type="cellIs" dxfId="332" priority="131" stopIfTrue="1" operator="equal">
      <formula>1</formula>
    </cfRule>
    <cfRule type="cellIs" dxfId="331" priority="132" stopIfTrue="1" operator="equal">
      <formula>2</formula>
    </cfRule>
  </conditionalFormatting>
  <conditionalFormatting sqref="AQ169:AQ320">
    <cfRule type="cellIs" dxfId="330" priority="121" stopIfTrue="1" operator="equal">
      <formula>1</formula>
    </cfRule>
    <cfRule type="cellIs" dxfId="329" priority="122" stopIfTrue="1" operator="equal">
      <formula>2</formula>
    </cfRule>
  </conditionalFormatting>
  <conditionalFormatting sqref="AF169:AF320">
    <cfRule type="cellIs" dxfId="328" priority="129" stopIfTrue="1" operator="equal">
      <formula>1</formula>
    </cfRule>
    <cfRule type="cellIs" dxfId="327" priority="130" stopIfTrue="1" operator="equal">
      <formula>2</formula>
    </cfRule>
  </conditionalFormatting>
  <conditionalFormatting sqref="AG160">
    <cfRule type="cellIs" dxfId="326" priority="483" stopIfTrue="1" operator="equal">
      <formula>1</formula>
    </cfRule>
    <cfRule type="cellIs" dxfId="325" priority="484" stopIfTrue="1" operator="equal">
      <formula>2</formula>
    </cfRule>
  </conditionalFormatting>
  <conditionalFormatting sqref="AH170">
    <cfRule type="cellIs" dxfId="324" priority="125" stopIfTrue="1" operator="equal">
      <formula>1</formula>
    </cfRule>
    <cfRule type="cellIs" dxfId="323" priority="126" stopIfTrue="1" operator="equal">
      <formula>2</formula>
    </cfRule>
  </conditionalFormatting>
  <conditionalFormatting sqref="AF170">
    <cfRule type="cellIs" dxfId="322" priority="123" stopIfTrue="1" operator="equal">
      <formula>1</formula>
    </cfRule>
    <cfRule type="cellIs" dxfId="321" priority="124" stopIfTrue="1" operator="equal">
      <formula>2</formula>
    </cfRule>
  </conditionalFormatting>
  <conditionalFormatting sqref="AM169:AM320">
    <cfRule type="cellIs" dxfId="320" priority="113" stopIfTrue="1" operator="equal">
      <formula>1</formula>
    </cfRule>
    <cfRule type="cellIs" dxfId="319" priority="114" stopIfTrue="1" operator="equal">
      <formula>2</formula>
    </cfRule>
  </conditionalFormatting>
  <conditionalFormatting sqref="AJ199:AK201">
    <cfRule type="cellIs" dxfId="318" priority="117" stopIfTrue="1" operator="equal">
      <formula>1</formula>
    </cfRule>
    <cfRule type="cellIs" dxfId="317" priority="118" stopIfTrue="1" operator="equal">
      <formula>2</formula>
    </cfRule>
  </conditionalFormatting>
  <conditionalFormatting sqref="AR160">
    <cfRule type="cellIs" dxfId="316" priority="475" stopIfTrue="1" operator="equal">
      <formula>1</formula>
    </cfRule>
    <cfRule type="cellIs" dxfId="315" priority="476" stopIfTrue="1" operator="equal">
      <formula>2</formula>
    </cfRule>
  </conditionalFormatting>
  <conditionalFormatting sqref="AL199:AL201">
    <cfRule type="cellIs" dxfId="314" priority="115" stopIfTrue="1" operator="equal">
      <formula>1</formula>
    </cfRule>
    <cfRule type="cellIs" dxfId="313" priority="116" stopIfTrue="1" operator="equal">
      <formula>2</formula>
    </cfRule>
  </conditionalFormatting>
  <conditionalFormatting sqref="J233:K238">
    <cfRule type="cellIs" dxfId="312" priority="61" stopIfTrue="1" operator="equal">
      <formula>1</formula>
    </cfRule>
    <cfRule type="cellIs" dxfId="311" priority="62" stopIfTrue="1" operator="equal">
      <formula>2</formula>
    </cfRule>
  </conditionalFormatting>
  <conditionalFormatting sqref="L220:N220 AG220 P220:Y220 AR220:AS220 AO220:AP220 AI220:AK220 AA220:AE220 AU220:AY220">
    <cfRule type="cellIs" dxfId="310" priority="109" stopIfTrue="1" operator="equal">
      <formula>1</formula>
    </cfRule>
    <cfRule type="cellIs" dxfId="309" priority="110" stopIfTrue="1" operator="equal">
      <formula>2</formula>
    </cfRule>
  </conditionalFormatting>
  <conditionalFormatting sqref="AN160">
    <cfRule type="cellIs" dxfId="308" priority="467" stopIfTrue="1" operator="equal">
      <formula>1</formula>
    </cfRule>
    <cfRule type="cellIs" dxfId="307" priority="468" stopIfTrue="1" operator="equal">
      <formula>2</formula>
    </cfRule>
  </conditionalFormatting>
  <conditionalFormatting sqref="AL220">
    <cfRule type="cellIs" dxfId="306" priority="107" stopIfTrue="1" operator="equal">
      <formula>1</formula>
    </cfRule>
    <cfRule type="cellIs" dxfId="305" priority="108" stopIfTrue="1" operator="equal">
      <formula>2</formula>
    </cfRule>
  </conditionalFormatting>
  <conditionalFormatting sqref="O220">
    <cfRule type="cellIs" dxfId="304" priority="105" stopIfTrue="1" operator="equal">
      <formula>1</formula>
    </cfRule>
    <cfRule type="cellIs" dxfId="303" priority="106" stopIfTrue="1" operator="equal">
      <formula>2</formula>
    </cfRule>
  </conditionalFormatting>
  <conditionalFormatting sqref="AN220">
    <cfRule type="cellIs" dxfId="302" priority="103" stopIfTrue="1" operator="equal">
      <formula>1</formula>
    </cfRule>
    <cfRule type="cellIs" dxfId="301" priority="104" stopIfTrue="1" operator="equal">
      <formula>2</formula>
    </cfRule>
  </conditionalFormatting>
  <conditionalFormatting sqref="AH220">
    <cfRule type="cellIs" dxfId="300" priority="101" stopIfTrue="1" operator="equal">
      <formula>1</formula>
    </cfRule>
    <cfRule type="cellIs" dxfId="299" priority="102" stopIfTrue="1" operator="equal">
      <formula>2</formula>
    </cfRule>
  </conditionalFormatting>
  <conditionalFormatting sqref="AF220">
    <cfRule type="cellIs" dxfId="298" priority="99" stopIfTrue="1" operator="equal">
      <formula>1</formula>
    </cfRule>
    <cfRule type="cellIs" dxfId="297" priority="100" stopIfTrue="1" operator="equal">
      <formula>2</formula>
    </cfRule>
  </conditionalFormatting>
  <conditionalFormatting sqref="AQ220">
    <cfRule type="cellIs" dxfId="296" priority="97" stopIfTrue="1" operator="equal">
      <formula>1</formula>
    </cfRule>
    <cfRule type="cellIs" dxfId="295" priority="98" stopIfTrue="1" operator="equal">
      <formula>2</formula>
    </cfRule>
  </conditionalFormatting>
  <conditionalFormatting sqref="AM220">
    <cfRule type="cellIs" dxfId="294" priority="95" stopIfTrue="1" operator="equal">
      <formula>1</formula>
    </cfRule>
    <cfRule type="cellIs" dxfId="293" priority="96" stopIfTrue="1" operator="equal">
      <formula>2</formula>
    </cfRule>
  </conditionalFormatting>
  <conditionalFormatting sqref="L221:N221 AG221 P221:Y221 AR221:AS221 AO221:AP221 AI221:AK221 AA221:AE221 AU221:AY221">
    <cfRule type="cellIs" dxfId="292" priority="93" stopIfTrue="1" operator="equal">
      <formula>1</formula>
    </cfRule>
    <cfRule type="cellIs" dxfId="291" priority="94" stopIfTrue="1" operator="equal">
      <formula>2</formula>
    </cfRule>
  </conditionalFormatting>
  <conditionalFormatting sqref="AL221">
    <cfRule type="cellIs" dxfId="290" priority="91" stopIfTrue="1" operator="equal">
      <formula>1</formula>
    </cfRule>
    <cfRule type="cellIs" dxfId="289" priority="92" stopIfTrue="1" operator="equal">
      <formula>2</formula>
    </cfRule>
  </conditionalFormatting>
  <conditionalFormatting sqref="O221">
    <cfRule type="cellIs" dxfId="288" priority="89" stopIfTrue="1" operator="equal">
      <formula>1</formula>
    </cfRule>
    <cfRule type="cellIs" dxfId="287" priority="90" stopIfTrue="1" operator="equal">
      <formula>2</formula>
    </cfRule>
  </conditionalFormatting>
  <conditionalFormatting sqref="AN221">
    <cfRule type="cellIs" dxfId="286" priority="87" stopIfTrue="1" operator="equal">
      <formula>1</formula>
    </cfRule>
    <cfRule type="cellIs" dxfId="285" priority="88" stopIfTrue="1" operator="equal">
      <formula>2</formula>
    </cfRule>
  </conditionalFormatting>
  <conditionalFormatting sqref="AH221">
    <cfRule type="cellIs" dxfId="284" priority="85" stopIfTrue="1" operator="equal">
      <formula>1</formula>
    </cfRule>
    <cfRule type="cellIs" dxfId="283" priority="86" stopIfTrue="1" operator="equal">
      <formula>2</formula>
    </cfRule>
  </conditionalFormatting>
  <conditionalFormatting sqref="AF221">
    <cfRule type="cellIs" dxfId="282" priority="83" stopIfTrue="1" operator="equal">
      <formula>1</formula>
    </cfRule>
    <cfRule type="cellIs" dxfId="281" priority="84" stopIfTrue="1" operator="equal">
      <formula>2</formula>
    </cfRule>
  </conditionalFormatting>
  <conditionalFormatting sqref="AQ221">
    <cfRule type="cellIs" dxfId="280" priority="81" stopIfTrue="1" operator="equal">
      <formula>1</formula>
    </cfRule>
    <cfRule type="cellIs" dxfId="279" priority="82" stopIfTrue="1" operator="equal">
      <formula>2</formula>
    </cfRule>
  </conditionalFormatting>
  <conditionalFormatting sqref="AM221">
    <cfRule type="cellIs" dxfId="278" priority="79" stopIfTrue="1" operator="equal">
      <formula>1</formula>
    </cfRule>
    <cfRule type="cellIs" dxfId="277" priority="80" stopIfTrue="1" operator="equal">
      <formula>2</formula>
    </cfRule>
  </conditionalFormatting>
  <conditionalFormatting sqref="L222:N222 AG222 P222:Y222 AR222:AS222 AO222:AP222 AI222:AK222 AA222:AE222 AU222:AY222">
    <cfRule type="cellIs" dxfId="276" priority="77" stopIfTrue="1" operator="equal">
      <formula>1</formula>
    </cfRule>
    <cfRule type="cellIs" dxfId="275" priority="78" stopIfTrue="1" operator="equal">
      <formula>2</formula>
    </cfRule>
  </conditionalFormatting>
  <conditionalFormatting sqref="AL222">
    <cfRule type="cellIs" dxfId="274" priority="75" stopIfTrue="1" operator="equal">
      <formula>1</formula>
    </cfRule>
    <cfRule type="cellIs" dxfId="273" priority="76" stopIfTrue="1" operator="equal">
      <formula>2</formula>
    </cfRule>
  </conditionalFormatting>
  <conditionalFormatting sqref="O222">
    <cfRule type="cellIs" dxfId="272" priority="73" stopIfTrue="1" operator="equal">
      <formula>1</formula>
    </cfRule>
    <cfRule type="cellIs" dxfId="271" priority="74" stopIfTrue="1" operator="equal">
      <formula>2</formula>
    </cfRule>
  </conditionalFormatting>
  <conditionalFormatting sqref="AN222">
    <cfRule type="cellIs" dxfId="270" priority="71" stopIfTrue="1" operator="equal">
      <formula>1</formula>
    </cfRule>
    <cfRule type="cellIs" dxfId="269" priority="72" stopIfTrue="1" operator="equal">
      <formula>2</formula>
    </cfRule>
  </conditionalFormatting>
  <conditionalFormatting sqref="AH222">
    <cfRule type="cellIs" dxfId="268" priority="69" stopIfTrue="1" operator="equal">
      <formula>1</formula>
    </cfRule>
    <cfRule type="cellIs" dxfId="267" priority="70" stopIfTrue="1" operator="equal">
      <formula>2</formula>
    </cfRule>
  </conditionalFormatting>
  <conditionalFormatting sqref="AF222">
    <cfRule type="cellIs" dxfId="266" priority="67" stopIfTrue="1" operator="equal">
      <formula>1</formula>
    </cfRule>
    <cfRule type="cellIs" dxfId="265" priority="68" stopIfTrue="1" operator="equal">
      <formula>2</formula>
    </cfRule>
  </conditionalFormatting>
  <conditionalFormatting sqref="AQ222">
    <cfRule type="cellIs" dxfId="264" priority="65" stopIfTrue="1" operator="equal">
      <formula>1</formula>
    </cfRule>
    <cfRule type="cellIs" dxfId="263" priority="66" stopIfTrue="1" operator="equal">
      <formula>2</formula>
    </cfRule>
  </conditionalFormatting>
  <conditionalFormatting sqref="AM222">
    <cfRule type="cellIs" dxfId="262" priority="63" stopIfTrue="1" operator="equal">
      <formula>1</formula>
    </cfRule>
    <cfRule type="cellIs" dxfId="261" priority="64" stopIfTrue="1" operator="equal">
      <formula>2</formula>
    </cfRule>
  </conditionalFormatting>
  <conditionalFormatting sqref="Z169:Z320">
    <cfRule type="cellIs" dxfId="260" priority="27" stopIfTrue="1" operator="equal">
      <formula>1</formula>
    </cfRule>
    <cfRule type="cellIs" dxfId="259" priority="28" stopIfTrue="1" operator="equal">
      <formula>2</formula>
    </cfRule>
  </conditionalFormatting>
  <conditionalFormatting sqref="N278:N280">
    <cfRule type="cellIs" dxfId="258" priority="33" stopIfTrue="1" operator="equal">
      <formula>1</formula>
    </cfRule>
    <cfRule type="cellIs" dxfId="257" priority="34" stopIfTrue="1" operator="equal">
      <formula>2</formula>
    </cfRule>
  </conditionalFormatting>
  <conditionalFormatting sqref="N277">
    <cfRule type="cellIs" dxfId="256" priority="35" stopIfTrue="1" operator="equal">
      <formula>1</formula>
    </cfRule>
    <cfRule type="cellIs" dxfId="255" priority="36" stopIfTrue="1" operator="equal">
      <formula>2</formula>
    </cfRule>
  </conditionalFormatting>
  <conditionalFormatting sqref="M281:M282">
    <cfRule type="cellIs" dxfId="254" priority="31" stopIfTrue="1" operator="equal">
      <formula>1</formula>
    </cfRule>
    <cfRule type="cellIs" dxfId="253" priority="32" stopIfTrue="1" operator="equal">
      <formula>2</formula>
    </cfRule>
  </conditionalFormatting>
  <conditionalFormatting sqref="M283">
    <cfRule type="cellIs" dxfId="252" priority="29" stopIfTrue="1" operator="equal">
      <formula>1</formula>
    </cfRule>
    <cfRule type="cellIs" dxfId="251" priority="30" stopIfTrue="1" operator="equal">
      <formula>2</formula>
    </cfRule>
  </conditionalFormatting>
  <conditionalFormatting sqref="J240:K240">
    <cfRule type="cellIs" dxfId="250" priority="59" stopIfTrue="1" operator="equal">
      <formula>1</formula>
    </cfRule>
    <cfRule type="cellIs" dxfId="249" priority="60" stopIfTrue="1" operator="equal">
      <formula>2</formula>
    </cfRule>
  </conditionalFormatting>
  <conditionalFormatting sqref="J243:K244">
    <cfRule type="cellIs" dxfId="248" priority="57" stopIfTrue="1" operator="equal">
      <formula>1</formula>
    </cfRule>
    <cfRule type="cellIs" dxfId="247" priority="58" stopIfTrue="1" operator="equal">
      <formula>2</formula>
    </cfRule>
  </conditionalFormatting>
  <conditionalFormatting sqref="BG169:BG320">
    <cfRule type="cellIs" dxfId="246" priority="55" stopIfTrue="1" operator="equal">
      <formula>1</formula>
    </cfRule>
    <cfRule type="cellIs" dxfId="245" priority="56" stopIfTrue="1" operator="equal">
      <formula>2</formula>
    </cfRule>
  </conditionalFormatting>
  <conditionalFormatting sqref="N115">
    <cfRule type="cellIs" dxfId="244" priority="223" stopIfTrue="1" operator="equal">
      <formula>1</formula>
    </cfRule>
    <cfRule type="cellIs" dxfId="243" priority="224" stopIfTrue="1" operator="equal">
      <formula>2</formula>
    </cfRule>
  </conditionalFormatting>
  <conditionalFormatting sqref="G275:M275">
    <cfRule type="cellIs" dxfId="242" priority="51" stopIfTrue="1" operator="equal">
      <formula>1</formula>
    </cfRule>
    <cfRule type="cellIs" dxfId="241" priority="52" stopIfTrue="1" operator="equal">
      <formula>2</formula>
    </cfRule>
  </conditionalFormatting>
  <conditionalFormatting sqref="G276:M276">
    <cfRule type="cellIs" dxfId="240" priority="49" stopIfTrue="1" operator="equal">
      <formula>1</formula>
    </cfRule>
    <cfRule type="cellIs" dxfId="239" priority="50" stopIfTrue="1" operator="equal">
      <formula>2</formula>
    </cfRule>
  </conditionalFormatting>
  <conditionalFormatting sqref="G277:M277">
    <cfRule type="cellIs" dxfId="238" priority="47" stopIfTrue="1" operator="equal">
      <formula>1</formula>
    </cfRule>
    <cfRule type="cellIs" dxfId="237" priority="48" stopIfTrue="1" operator="equal">
      <formula>2</formula>
    </cfRule>
  </conditionalFormatting>
  <conditionalFormatting sqref="M278:M280">
    <cfRule type="cellIs" dxfId="236" priority="45" stopIfTrue="1" operator="equal">
      <formula>1</formula>
    </cfRule>
    <cfRule type="cellIs" dxfId="235" priority="46" stopIfTrue="1" operator="equal">
      <formula>2</formula>
    </cfRule>
  </conditionalFormatting>
  <conditionalFormatting sqref="N273">
    <cfRule type="cellIs" dxfId="234" priority="43" stopIfTrue="1" operator="equal">
      <formula>1</formula>
    </cfRule>
    <cfRule type="cellIs" dxfId="233" priority="44" stopIfTrue="1" operator="equal">
      <formula>2</formula>
    </cfRule>
  </conditionalFormatting>
  <conditionalFormatting sqref="N274">
    <cfRule type="cellIs" dxfId="232" priority="41" stopIfTrue="1" operator="equal">
      <formula>1</formula>
    </cfRule>
    <cfRule type="cellIs" dxfId="231" priority="42" stopIfTrue="1" operator="equal">
      <formula>2</formula>
    </cfRule>
  </conditionalFormatting>
  <conditionalFormatting sqref="N275">
    <cfRule type="cellIs" dxfId="230" priority="39" stopIfTrue="1" operator="equal">
      <formula>1</formula>
    </cfRule>
    <cfRule type="cellIs" dxfId="229" priority="40" stopIfTrue="1" operator="equal">
      <formula>2</formula>
    </cfRule>
  </conditionalFormatting>
  <conditionalFormatting sqref="N276">
    <cfRule type="cellIs" dxfId="228" priority="37" stopIfTrue="1" operator="equal">
      <formula>1</formula>
    </cfRule>
    <cfRule type="cellIs" dxfId="227" priority="38" stopIfTrue="1" operator="equal">
      <formula>2</formula>
    </cfRule>
  </conditionalFormatting>
  <conditionalFormatting sqref="Z221">
    <cfRule type="cellIs" dxfId="226" priority="21" stopIfTrue="1" operator="equal">
      <formula>1</formula>
    </cfRule>
    <cfRule type="cellIs" dxfId="225" priority="22" stopIfTrue="1" operator="equal">
      <formula>2</formula>
    </cfRule>
  </conditionalFormatting>
  <conditionalFormatting sqref="Z222">
    <cfRule type="cellIs" dxfId="224" priority="19" stopIfTrue="1" operator="equal">
      <formula>1</formula>
    </cfRule>
    <cfRule type="cellIs" dxfId="223" priority="20" stopIfTrue="1" operator="equal">
      <formula>2</formula>
    </cfRule>
  </conditionalFormatting>
  <conditionalFormatting sqref="W299:Y299 AA299">
    <cfRule type="cellIs" dxfId="222" priority="17" stopIfTrue="1" operator="equal">
      <formula>1</formula>
    </cfRule>
    <cfRule type="cellIs" dxfId="221" priority="18" stopIfTrue="1" operator="equal">
      <formula>2</formula>
    </cfRule>
  </conditionalFormatting>
  <conditionalFormatting sqref="Z299">
    <cfRule type="cellIs" dxfId="220" priority="15" stopIfTrue="1" operator="equal">
      <formula>1</formula>
    </cfRule>
    <cfRule type="cellIs" dxfId="219" priority="16" stopIfTrue="1" operator="equal">
      <formula>2</formula>
    </cfRule>
  </conditionalFormatting>
  <conditionalFormatting sqref="AT169:AT320">
    <cfRule type="cellIs" dxfId="218" priority="13" stopIfTrue="1" operator="equal">
      <formula>1</formula>
    </cfRule>
    <cfRule type="cellIs" dxfId="217" priority="14" stopIfTrue="1" operator="equal">
      <formula>2</formula>
    </cfRule>
  </conditionalFormatting>
  <conditionalFormatting sqref="Z220">
    <cfRule type="cellIs" dxfId="216" priority="23" stopIfTrue="1" operator="equal">
      <formula>1</formula>
    </cfRule>
    <cfRule type="cellIs" dxfId="215" priority="24" stopIfTrue="1" operator="equal">
      <formula>2</formula>
    </cfRule>
  </conditionalFormatting>
  <conditionalFormatting sqref="AA160">
    <cfRule type="cellIs" dxfId="214" priority="381" stopIfTrue="1" operator="equal">
      <formula>1</formula>
    </cfRule>
    <cfRule type="cellIs" dxfId="213" priority="382" stopIfTrue="1" operator="equal">
      <formula>2</formula>
    </cfRule>
  </conditionalFormatting>
  <conditionalFormatting sqref="AU160">
    <cfRule type="cellIs" dxfId="212" priority="367" stopIfTrue="1" operator="equal">
      <formula>1</formula>
    </cfRule>
    <cfRule type="cellIs" dxfId="211" priority="368" stopIfTrue="1" operator="equal">
      <formula>2</formula>
    </cfRule>
  </conditionalFormatting>
  <conditionalFormatting sqref="AT220">
    <cfRule type="cellIs" dxfId="210" priority="9" stopIfTrue="1" operator="equal">
      <formula>1</formula>
    </cfRule>
    <cfRule type="cellIs" dxfId="209" priority="10" stopIfTrue="1" operator="equal">
      <formula>2</formula>
    </cfRule>
  </conditionalFormatting>
  <conditionalFormatting sqref="AT221">
    <cfRule type="cellIs" dxfId="208" priority="7" stopIfTrue="1" operator="equal">
      <formula>1</formula>
    </cfRule>
    <cfRule type="cellIs" dxfId="207" priority="8" stopIfTrue="1" operator="equal">
      <formula>2</formula>
    </cfRule>
  </conditionalFormatting>
  <conditionalFormatting sqref="AT222">
    <cfRule type="cellIs" dxfId="206" priority="5" stopIfTrue="1" operator="equal">
      <formula>1</formula>
    </cfRule>
    <cfRule type="cellIs" dxfId="205" priority="6" stopIfTrue="1" operator="equal">
      <formula>2</formula>
    </cfRule>
  </conditionalFormatting>
  <conditionalFormatting sqref="AZ169:AZ320">
    <cfRule type="cellIs" dxfId="204" priority="3" stopIfTrue="1" operator="equal">
      <formula>1</formula>
    </cfRule>
    <cfRule type="cellIs" dxfId="203" priority="4" stopIfTrue="1" operator="equal">
      <formula>2</formula>
    </cfRule>
  </conditionalFormatting>
  <conditionalFormatting sqref="BA160">
    <cfRule type="cellIs" dxfId="202" priority="357" stopIfTrue="1" operator="equal">
      <formula>1</formula>
    </cfRule>
    <cfRule type="cellIs" dxfId="201" priority="358" stopIfTrue="1" operator="equal">
      <formula>2</formula>
    </cfRule>
  </conditionalFormatting>
  <conditionalFormatting sqref="C9:N160 AI9:AK160 AG9:AG160 P9:Y160 AR9:AS160 AO9:AP160 BA9:BF160 AA9:AE160 AU9:AY160">
    <cfRule type="cellIs" dxfId="200" priority="355" stopIfTrue="1" operator="equal">
      <formula>1</formula>
    </cfRule>
    <cfRule type="cellIs" dxfId="199" priority="356" stopIfTrue="1" operator="equal">
      <formula>2</formula>
    </cfRule>
  </conditionalFormatting>
  <conditionalFormatting sqref="G120">
    <cfRule type="cellIs" dxfId="198" priority="353" stopIfTrue="1" operator="equal">
      <formula>1</formula>
    </cfRule>
    <cfRule type="cellIs" dxfId="197" priority="354" stopIfTrue="1" operator="equal">
      <formula>2</formula>
    </cfRule>
  </conditionalFormatting>
  <conditionalFormatting sqref="G118">
    <cfRule type="cellIs" dxfId="196" priority="351" stopIfTrue="1" operator="equal">
      <formula>1</formula>
    </cfRule>
    <cfRule type="cellIs" dxfId="195" priority="352" stopIfTrue="1" operator="equal">
      <formula>2</formula>
    </cfRule>
  </conditionalFormatting>
  <conditionalFormatting sqref="AL9:AL160">
    <cfRule type="cellIs" dxfId="194" priority="349" stopIfTrue="1" operator="equal">
      <formula>1</formula>
    </cfRule>
    <cfRule type="cellIs" dxfId="193" priority="350" stopIfTrue="1" operator="equal">
      <formula>2</formula>
    </cfRule>
  </conditionalFormatting>
  <conditionalFormatting sqref="AL118">
    <cfRule type="cellIs" dxfId="192" priority="347" stopIfTrue="1" operator="equal">
      <formula>1</formula>
    </cfRule>
    <cfRule type="cellIs" dxfId="191" priority="348" stopIfTrue="1" operator="equal">
      <formula>2</formula>
    </cfRule>
  </conditionalFormatting>
  <conditionalFormatting sqref="AL92">
    <cfRule type="cellIs" dxfId="190" priority="345" stopIfTrue="1" operator="equal">
      <formula>1</formula>
    </cfRule>
    <cfRule type="cellIs" dxfId="189" priority="346" stopIfTrue="1" operator="equal">
      <formula>2</formula>
    </cfRule>
  </conditionalFormatting>
  <conditionalFormatting sqref="AL158">
    <cfRule type="cellIs" dxfId="188" priority="343" stopIfTrue="1" operator="equal">
      <formula>1</formula>
    </cfRule>
    <cfRule type="cellIs" dxfId="187" priority="344" stopIfTrue="1" operator="equal">
      <formula>2</formula>
    </cfRule>
  </conditionalFormatting>
  <conditionalFormatting sqref="AL94">
    <cfRule type="cellIs" dxfId="186" priority="341" stopIfTrue="1" operator="equal">
      <formula>1</formula>
    </cfRule>
    <cfRule type="cellIs" dxfId="185" priority="342" stopIfTrue="1" operator="equal">
      <formula>2</formula>
    </cfRule>
  </conditionalFormatting>
  <conditionalFormatting sqref="O94">
    <cfRule type="cellIs" dxfId="184" priority="331" stopIfTrue="1" operator="equal">
      <formula>1</formula>
    </cfRule>
    <cfRule type="cellIs" dxfId="183" priority="332" stopIfTrue="1" operator="equal">
      <formula>2</formula>
    </cfRule>
  </conditionalFormatting>
  <conditionalFormatting sqref="O9:O160">
    <cfRule type="cellIs" dxfId="182" priority="339" stopIfTrue="1" operator="equal">
      <formula>1</formula>
    </cfRule>
    <cfRule type="cellIs" dxfId="181" priority="340" stopIfTrue="1" operator="equal">
      <formula>2</formula>
    </cfRule>
  </conditionalFormatting>
  <conditionalFormatting sqref="O118">
    <cfRule type="cellIs" dxfId="180" priority="337" stopIfTrue="1" operator="equal">
      <formula>1</formula>
    </cfRule>
    <cfRule type="cellIs" dxfId="179" priority="338" stopIfTrue="1" operator="equal">
      <formula>2</formula>
    </cfRule>
  </conditionalFormatting>
  <conditionalFormatting sqref="O92">
    <cfRule type="cellIs" dxfId="178" priority="335" stopIfTrue="1" operator="equal">
      <formula>1</formula>
    </cfRule>
    <cfRule type="cellIs" dxfId="177" priority="336" stopIfTrue="1" operator="equal">
      <formula>2</formula>
    </cfRule>
  </conditionalFormatting>
  <conditionalFormatting sqref="O158">
    <cfRule type="cellIs" dxfId="176" priority="333" stopIfTrue="1" operator="equal">
      <formula>1</formula>
    </cfRule>
    <cfRule type="cellIs" dxfId="175" priority="334" stopIfTrue="1" operator="equal">
      <formula>2</formula>
    </cfRule>
  </conditionalFormatting>
  <conditionalFormatting sqref="O123">
    <cfRule type="cellIs" dxfId="174" priority="327" stopIfTrue="1" operator="equal">
      <formula>1</formula>
    </cfRule>
    <cfRule type="cellIs" dxfId="173" priority="328" stopIfTrue="1" operator="equal">
      <formula>2</formula>
    </cfRule>
  </conditionalFormatting>
  <conditionalFormatting sqref="AL123">
    <cfRule type="cellIs" dxfId="172" priority="329" stopIfTrue="1" operator="equal">
      <formula>1</formula>
    </cfRule>
    <cfRule type="cellIs" dxfId="171" priority="330" stopIfTrue="1" operator="equal">
      <formula>2</formula>
    </cfRule>
  </conditionalFormatting>
  <conditionalFormatting sqref="AL134">
    <cfRule type="cellIs" dxfId="170" priority="325" stopIfTrue="1" operator="equal">
      <formula>1</formula>
    </cfRule>
    <cfRule type="cellIs" dxfId="169" priority="326" stopIfTrue="1" operator="equal">
      <formula>2</formula>
    </cfRule>
  </conditionalFormatting>
  <conditionalFormatting sqref="O134">
    <cfRule type="cellIs" dxfId="168" priority="323" stopIfTrue="1" operator="equal">
      <formula>1</formula>
    </cfRule>
    <cfRule type="cellIs" dxfId="167" priority="324" stopIfTrue="1" operator="equal">
      <formula>2</formula>
    </cfRule>
  </conditionalFormatting>
  <conditionalFormatting sqref="AL156">
    <cfRule type="cellIs" dxfId="166" priority="321" stopIfTrue="1" operator="equal">
      <formula>1</formula>
    </cfRule>
    <cfRule type="cellIs" dxfId="165" priority="322" stopIfTrue="1" operator="equal">
      <formula>2</formula>
    </cfRule>
  </conditionalFormatting>
  <conditionalFormatting sqref="O156">
    <cfRule type="cellIs" dxfId="164" priority="319" stopIfTrue="1" operator="equal">
      <formula>1</formula>
    </cfRule>
    <cfRule type="cellIs" dxfId="163" priority="320" stopIfTrue="1" operator="equal">
      <formula>2</formula>
    </cfRule>
  </conditionalFormatting>
  <conditionalFormatting sqref="AN9:AN160">
    <cfRule type="cellIs" dxfId="162" priority="317" stopIfTrue="1" operator="equal">
      <formula>1</formula>
    </cfRule>
    <cfRule type="cellIs" dxfId="161" priority="318" stopIfTrue="1" operator="equal">
      <formula>2</formula>
    </cfRule>
  </conditionalFormatting>
  <conditionalFormatting sqref="AF10">
    <cfRule type="cellIs" dxfId="160" priority="307" stopIfTrue="1" operator="equal">
      <formula>1</formula>
    </cfRule>
    <cfRule type="cellIs" dxfId="159" priority="308" stopIfTrue="1" operator="equal">
      <formula>2</formula>
    </cfRule>
  </conditionalFormatting>
  <conditionalFormatting sqref="AH9:AH160">
    <cfRule type="cellIs" dxfId="158" priority="315" stopIfTrue="1" operator="equal">
      <formula>1</formula>
    </cfRule>
    <cfRule type="cellIs" dxfId="157" priority="316" stopIfTrue="1" operator="equal">
      <formula>2</formula>
    </cfRule>
  </conditionalFormatting>
  <conditionalFormatting sqref="AF9:AF160">
    <cfRule type="cellIs" dxfId="156" priority="313" stopIfTrue="1" operator="equal">
      <formula>1</formula>
    </cfRule>
    <cfRule type="cellIs" dxfId="155" priority="314" stopIfTrue="1" operator="equal">
      <formula>2</formula>
    </cfRule>
  </conditionalFormatting>
  <conditionalFormatting sqref="AD10:AE10 AG10">
    <cfRule type="cellIs" dxfId="154" priority="311" stopIfTrue="1" operator="equal">
      <formula>1</formula>
    </cfRule>
    <cfRule type="cellIs" dxfId="153" priority="312" stopIfTrue="1" operator="equal">
      <formula>2</formula>
    </cfRule>
  </conditionalFormatting>
  <conditionalFormatting sqref="AH10">
    <cfRule type="cellIs" dxfId="152" priority="309" stopIfTrue="1" operator="equal">
      <formula>1</formula>
    </cfRule>
    <cfRule type="cellIs" dxfId="151" priority="310" stopIfTrue="1" operator="equal">
      <formula>2</formula>
    </cfRule>
  </conditionalFormatting>
  <conditionalFormatting sqref="AL39:AL41">
    <cfRule type="cellIs" dxfId="150" priority="299" stopIfTrue="1" operator="equal">
      <formula>1</formula>
    </cfRule>
    <cfRule type="cellIs" dxfId="149" priority="300" stopIfTrue="1" operator="equal">
      <formula>2</formula>
    </cfRule>
  </conditionalFormatting>
  <conditionalFormatting sqref="AQ10">
    <cfRule type="cellIs" dxfId="148" priority="303" stopIfTrue="1" operator="equal">
      <formula>1</formula>
    </cfRule>
    <cfRule type="cellIs" dxfId="147" priority="304" stopIfTrue="1" operator="equal">
      <formula>2</formula>
    </cfRule>
  </conditionalFormatting>
  <conditionalFormatting sqref="AQ9:AQ160">
    <cfRule type="cellIs" dxfId="146" priority="305" stopIfTrue="1" operator="equal">
      <formula>1</formula>
    </cfRule>
    <cfRule type="cellIs" dxfId="145" priority="306" stopIfTrue="1" operator="equal">
      <formula>2</formula>
    </cfRule>
  </conditionalFormatting>
  <conditionalFormatting sqref="AJ39:AK41">
    <cfRule type="cellIs" dxfId="144" priority="301" stopIfTrue="1" operator="equal">
      <formula>1</formula>
    </cfRule>
    <cfRule type="cellIs" dxfId="143" priority="302" stopIfTrue="1" operator="equal">
      <formula>2</formula>
    </cfRule>
  </conditionalFormatting>
  <conditionalFormatting sqref="AM62">
    <cfRule type="cellIs" dxfId="142" priority="247" stopIfTrue="1" operator="equal">
      <formula>1</formula>
    </cfRule>
    <cfRule type="cellIs" dxfId="141" priority="248" stopIfTrue="1" operator="equal">
      <formula>2</formula>
    </cfRule>
  </conditionalFormatting>
  <conditionalFormatting sqref="AM10">
    <cfRule type="cellIs" dxfId="140" priority="295" stopIfTrue="1" operator="equal">
      <formula>1</formula>
    </cfRule>
    <cfRule type="cellIs" dxfId="139" priority="296" stopIfTrue="1" operator="equal">
      <formula>2</formula>
    </cfRule>
  </conditionalFormatting>
  <conditionalFormatting sqref="AM9:AM160">
    <cfRule type="cellIs" dxfId="138" priority="297" stopIfTrue="1" operator="equal">
      <formula>1</formula>
    </cfRule>
    <cfRule type="cellIs" dxfId="137" priority="298" stopIfTrue="1" operator="equal">
      <formula>2</formula>
    </cfRule>
  </conditionalFormatting>
  <conditionalFormatting sqref="L60:N60 AG60 P60:Y60 AR60:AS60 AO60:AP60 AI60:AK60 AA60:AE60 AU60:AY60">
    <cfRule type="cellIs" dxfId="136" priority="293" stopIfTrue="1" operator="equal">
      <formula>1</formula>
    </cfRule>
    <cfRule type="cellIs" dxfId="135" priority="294" stopIfTrue="1" operator="equal">
      <formula>2</formula>
    </cfRule>
  </conditionalFormatting>
  <conditionalFormatting sqref="AL60">
    <cfRule type="cellIs" dxfId="134" priority="291" stopIfTrue="1" operator="equal">
      <formula>1</formula>
    </cfRule>
    <cfRule type="cellIs" dxfId="133" priority="292" stopIfTrue="1" operator="equal">
      <formula>2</formula>
    </cfRule>
  </conditionalFormatting>
  <conditionalFormatting sqref="O60">
    <cfRule type="cellIs" dxfId="132" priority="289" stopIfTrue="1" operator="equal">
      <formula>1</formula>
    </cfRule>
    <cfRule type="cellIs" dxfId="131" priority="290" stopIfTrue="1" operator="equal">
      <formula>2</formula>
    </cfRule>
  </conditionalFormatting>
  <conditionalFormatting sqref="AN60">
    <cfRule type="cellIs" dxfId="130" priority="287" stopIfTrue="1" operator="equal">
      <formula>1</formula>
    </cfRule>
    <cfRule type="cellIs" dxfId="129" priority="288" stopIfTrue="1" operator="equal">
      <formula>2</formula>
    </cfRule>
  </conditionalFormatting>
  <conditionalFormatting sqref="AH60">
    <cfRule type="cellIs" dxfId="128" priority="285" stopIfTrue="1" operator="equal">
      <formula>1</formula>
    </cfRule>
    <cfRule type="cellIs" dxfId="127" priority="286" stopIfTrue="1" operator="equal">
      <formula>2</formula>
    </cfRule>
  </conditionalFormatting>
  <conditionalFormatting sqref="AF60">
    <cfRule type="cellIs" dxfId="126" priority="283" stopIfTrue="1" operator="equal">
      <formula>1</formula>
    </cfRule>
    <cfRule type="cellIs" dxfId="125" priority="284" stopIfTrue="1" operator="equal">
      <formula>2</formula>
    </cfRule>
  </conditionalFormatting>
  <conditionalFormatting sqref="AQ60">
    <cfRule type="cellIs" dxfId="124" priority="281" stopIfTrue="1" operator="equal">
      <formula>1</formula>
    </cfRule>
    <cfRule type="cellIs" dxfId="123" priority="282" stopIfTrue="1" operator="equal">
      <formula>2</formula>
    </cfRule>
  </conditionalFormatting>
  <conditionalFormatting sqref="AM60">
    <cfRule type="cellIs" dxfId="122" priority="279" stopIfTrue="1" operator="equal">
      <formula>1</formula>
    </cfRule>
    <cfRule type="cellIs" dxfId="121" priority="280" stopIfTrue="1" operator="equal">
      <formula>2</formula>
    </cfRule>
  </conditionalFormatting>
  <conditionalFormatting sqref="L61:N61 AG61 P61:Y61 AR61:AS61 AO61:AP61 AI61:AK61 AA61:AE61 AU61:AY61">
    <cfRule type="cellIs" dxfId="120" priority="277" stopIfTrue="1" operator="equal">
      <formula>1</formula>
    </cfRule>
    <cfRule type="cellIs" dxfId="119" priority="278" stopIfTrue="1" operator="equal">
      <formula>2</formula>
    </cfRule>
  </conditionalFormatting>
  <conditionalFormatting sqref="AL61">
    <cfRule type="cellIs" dxfId="118" priority="275" stopIfTrue="1" operator="equal">
      <formula>1</formula>
    </cfRule>
    <cfRule type="cellIs" dxfId="117" priority="276" stopIfTrue="1" operator="equal">
      <formula>2</formula>
    </cfRule>
  </conditionalFormatting>
  <conditionalFormatting sqref="O61">
    <cfRule type="cellIs" dxfId="116" priority="273" stopIfTrue="1" operator="equal">
      <formula>1</formula>
    </cfRule>
    <cfRule type="cellIs" dxfId="115" priority="274" stopIfTrue="1" operator="equal">
      <formula>2</formula>
    </cfRule>
  </conditionalFormatting>
  <conditionalFormatting sqref="AN61">
    <cfRule type="cellIs" dxfId="114" priority="271" stopIfTrue="1" operator="equal">
      <formula>1</formula>
    </cfRule>
    <cfRule type="cellIs" dxfId="113" priority="272" stopIfTrue="1" operator="equal">
      <formula>2</formula>
    </cfRule>
  </conditionalFormatting>
  <conditionalFormatting sqref="AH61">
    <cfRule type="cellIs" dxfId="112" priority="269" stopIfTrue="1" operator="equal">
      <formula>1</formula>
    </cfRule>
    <cfRule type="cellIs" dxfId="111" priority="270" stopIfTrue="1" operator="equal">
      <formula>2</formula>
    </cfRule>
  </conditionalFormatting>
  <conditionalFormatting sqref="AF61">
    <cfRule type="cellIs" dxfId="110" priority="267" stopIfTrue="1" operator="equal">
      <formula>1</formula>
    </cfRule>
    <cfRule type="cellIs" dxfId="109" priority="268" stopIfTrue="1" operator="equal">
      <formula>2</formula>
    </cfRule>
  </conditionalFormatting>
  <conditionalFormatting sqref="AQ61">
    <cfRule type="cellIs" dxfId="108" priority="265" stopIfTrue="1" operator="equal">
      <formula>1</formula>
    </cfRule>
    <cfRule type="cellIs" dxfId="107" priority="266" stopIfTrue="1" operator="equal">
      <formula>2</formula>
    </cfRule>
  </conditionalFormatting>
  <conditionalFormatting sqref="AM61">
    <cfRule type="cellIs" dxfId="106" priority="263" stopIfTrue="1" operator="equal">
      <formula>1</formula>
    </cfRule>
    <cfRule type="cellIs" dxfId="105" priority="264" stopIfTrue="1" operator="equal">
      <formula>2</formula>
    </cfRule>
  </conditionalFormatting>
  <conditionalFormatting sqref="L62:N62 AG62 P62:Y62 AR62:AS62 AO62:AP62 AI62:AK62 AA62:AE62 AU62:AY62">
    <cfRule type="cellIs" dxfId="104" priority="261" stopIfTrue="1" operator="equal">
      <formula>1</formula>
    </cfRule>
    <cfRule type="cellIs" dxfId="103" priority="262" stopIfTrue="1" operator="equal">
      <formula>2</formula>
    </cfRule>
  </conditionalFormatting>
  <conditionalFormatting sqref="AL62">
    <cfRule type="cellIs" dxfId="102" priority="259" stopIfTrue="1" operator="equal">
      <formula>1</formula>
    </cfRule>
    <cfRule type="cellIs" dxfId="101" priority="260" stopIfTrue="1" operator="equal">
      <formula>2</formula>
    </cfRule>
  </conditionalFormatting>
  <conditionalFormatting sqref="O62">
    <cfRule type="cellIs" dxfId="100" priority="257" stopIfTrue="1" operator="equal">
      <formula>1</formula>
    </cfRule>
    <cfRule type="cellIs" dxfId="99" priority="258" stopIfTrue="1" operator="equal">
      <formula>2</formula>
    </cfRule>
  </conditionalFormatting>
  <conditionalFormatting sqref="AN62">
    <cfRule type="cellIs" dxfId="98" priority="255" stopIfTrue="1" operator="equal">
      <formula>1</formula>
    </cfRule>
    <cfRule type="cellIs" dxfId="97" priority="256" stopIfTrue="1" operator="equal">
      <formula>2</formula>
    </cfRule>
  </conditionalFormatting>
  <conditionalFormatting sqref="AH62">
    <cfRule type="cellIs" dxfId="96" priority="253" stopIfTrue="1" operator="equal">
      <formula>1</formula>
    </cfRule>
    <cfRule type="cellIs" dxfId="95" priority="254" stopIfTrue="1" operator="equal">
      <formula>2</formula>
    </cfRule>
  </conditionalFormatting>
  <conditionalFormatting sqref="AF62">
    <cfRule type="cellIs" dxfId="94" priority="251" stopIfTrue="1" operator="equal">
      <formula>1</formula>
    </cfRule>
    <cfRule type="cellIs" dxfId="93" priority="252" stopIfTrue="1" operator="equal">
      <formula>2</formula>
    </cfRule>
  </conditionalFormatting>
  <conditionalFormatting sqref="AQ62">
    <cfRule type="cellIs" dxfId="92" priority="249" stopIfTrue="1" operator="equal">
      <formula>1</formula>
    </cfRule>
    <cfRule type="cellIs" dxfId="91" priority="250" stopIfTrue="1" operator="equal">
      <formula>2</formula>
    </cfRule>
  </conditionalFormatting>
  <conditionalFormatting sqref="M123">
    <cfRule type="cellIs" dxfId="90" priority="213" stopIfTrue="1" operator="equal">
      <formula>1</formula>
    </cfRule>
    <cfRule type="cellIs" dxfId="89" priority="214" stopIfTrue="1" operator="equal">
      <formula>2</formula>
    </cfRule>
  </conditionalFormatting>
  <conditionalFormatting sqref="N117">
    <cfRule type="cellIs" dxfId="88" priority="219" stopIfTrue="1" operator="equal">
      <formula>1</formula>
    </cfRule>
    <cfRule type="cellIs" dxfId="87" priority="220" stopIfTrue="1" operator="equal">
      <formula>2</formula>
    </cfRule>
  </conditionalFormatting>
  <conditionalFormatting sqref="N116">
    <cfRule type="cellIs" dxfId="86" priority="221" stopIfTrue="1" operator="equal">
      <formula>1</formula>
    </cfRule>
    <cfRule type="cellIs" dxfId="85" priority="222" stopIfTrue="1" operator="equal">
      <formula>2</formula>
    </cfRule>
  </conditionalFormatting>
  <conditionalFormatting sqref="N118:N120">
    <cfRule type="cellIs" dxfId="84" priority="217" stopIfTrue="1" operator="equal">
      <formula>1</formula>
    </cfRule>
    <cfRule type="cellIs" dxfId="83" priority="218" stopIfTrue="1" operator="equal">
      <formula>2</formula>
    </cfRule>
  </conditionalFormatting>
  <conditionalFormatting sqref="M121:M122">
    <cfRule type="cellIs" dxfId="82" priority="215" stopIfTrue="1" operator="equal">
      <formula>1</formula>
    </cfRule>
    <cfRule type="cellIs" dxfId="81" priority="216" stopIfTrue="1" operator="equal">
      <formula>2</formula>
    </cfRule>
  </conditionalFormatting>
  <conditionalFormatting sqref="J73:K78">
    <cfRule type="cellIs" dxfId="80" priority="245" stopIfTrue="1" operator="equal">
      <formula>1</formula>
    </cfRule>
    <cfRule type="cellIs" dxfId="79" priority="246" stopIfTrue="1" operator="equal">
      <formula>2</formula>
    </cfRule>
  </conditionalFormatting>
  <conditionalFormatting sqref="J80:K80">
    <cfRule type="cellIs" dxfId="78" priority="243" stopIfTrue="1" operator="equal">
      <formula>1</formula>
    </cfRule>
    <cfRule type="cellIs" dxfId="77" priority="244" stopIfTrue="1" operator="equal">
      <formula>2</formula>
    </cfRule>
  </conditionalFormatting>
  <conditionalFormatting sqref="J83:K84">
    <cfRule type="cellIs" dxfId="76" priority="241" stopIfTrue="1" operator="equal">
      <formula>1</formula>
    </cfRule>
    <cfRule type="cellIs" dxfId="75" priority="242" stopIfTrue="1" operator="equal">
      <formula>2</formula>
    </cfRule>
  </conditionalFormatting>
  <conditionalFormatting sqref="BG9:BG160">
    <cfRule type="cellIs" dxfId="74" priority="239" stopIfTrue="1" operator="equal">
      <formula>1</formula>
    </cfRule>
    <cfRule type="cellIs" dxfId="73" priority="240" stopIfTrue="1" operator="equal">
      <formula>2</formula>
    </cfRule>
  </conditionalFormatting>
  <conditionalFormatting sqref="G114:M114">
    <cfRule type="cellIs" dxfId="72" priority="237" stopIfTrue="1" operator="equal">
      <formula>1</formula>
    </cfRule>
    <cfRule type="cellIs" dxfId="71" priority="238" stopIfTrue="1" operator="equal">
      <formula>2</formula>
    </cfRule>
  </conditionalFormatting>
  <conditionalFormatting sqref="G115:M115">
    <cfRule type="cellIs" dxfId="70" priority="235" stopIfTrue="1" operator="equal">
      <formula>1</formula>
    </cfRule>
    <cfRule type="cellIs" dxfId="69" priority="236" stopIfTrue="1" operator="equal">
      <formula>2</formula>
    </cfRule>
  </conditionalFormatting>
  <conditionalFormatting sqref="G116:M116">
    <cfRule type="cellIs" dxfId="68" priority="233" stopIfTrue="1" operator="equal">
      <formula>1</formula>
    </cfRule>
    <cfRule type="cellIs" dxfId="67" priority="234" stopIfTrue="1" operator="equal">
      <formula>2</formula>
    </cfRule>
  </conditionalFormatting>
  <conditionalFormatting sqref="G117:M117">
    <cfRule type="cellIs" dxfId="66" priority="231" stopIfTrue="1" operator="equal">
      <formula>1</formula>
    </cfRule>
    <cfRule type="cellIs" dxfId="65" priority="232" stopIfTrue="1" operator="equal">
      <formula>2</formula>
    </cfRule>
  </conditionalFormatting>
  <conditionalFormatting sqref="M118:M120">
    <cfRule type="cellIs" dxfId="64" priority="229" stopIfTrue="1" operator="equal">
      <formula>1</formula>
    </cfRule>
    <cfRule type="cellIs" dxfId="63" priority="230" stopIfTrue="1" operator="equal">
      <formula>2</formula>
    </cfRule>
  </conditionalFormatting>
  <conditionalFormatting sqref="N113">
    <cfRule type="cellIs" dxfId="62" priority="227" stopIfTrue="1" operator="equal">
      <formula>1</formula>
    </cfRule>
    <cfRule type="cellIs" dxfId="61" priority="228" stopIfTrue="1" operator="equal">
      <formula>2</formula>
    </cfRule>
  </conditionalFormatting>
  <conditionalFormatting sqref="N114">
    <cfRule type="cellIs" dxfId="60" priority="225" stopIfTrue="1" operator="equal">
      <formula>1</formula>
    </cfRule>
    <cfRule type="cellIs" dxfId="59" priority="226" stopIfTrue="1" operator="equal">
      <formula>2</formula>
    </cfRule>
  </conditionalFormatting>
  <conditionalFormatting sqref="Z60">
    <cfRule type="cellIs" dxfId="58" priority="207" stopIfTrue="1" operator="equal">
      <formula>1</formula>
    </cfRule>
    <cfRule type="cellIs" dxfId="57" priority="208" stopIfTrue="1" operator="equal">
      <formula>2</formula>
    </cfRule>
  </conditionalFormatting>
  <conditionalFormatting sqref="Z61">
    <cfRule type="cellIs" dxfId="56" priority="205" stopIfTrue="1" operator="equal">
      <formula>1</formula>
    </cfRule>
    <cfRule type="cellIs" dxfId="55" priority="206" stopIfTrue="1" operator="equal">
      <formula>2</formula>
    </cfRule>
  </conditionalFormatting>
  <conditionalFormatting sqref="Z62">
    <cfRule type="cellIs" dxfId="54" priority="203" stopIfTrue="1" operator="equal">
      <formula>1</formula>
    </cfRule>
    <cfRule type="cellIs" dxfId="53" priority="204" stopIfTrue="1" operator="equal">
      <formula>2</formula>
    </cfRule>
  </conditionalFormatting>
  <conditionalFormatting sqref="W139:Y139 AA139">
    <cfRule type="cellIs" dxfId="52" priority="201" stopIfTrue="1" operator="equal">
      <formula>1</formula>
    </cfRule>
    <cfRule type="cellIs" dxfId="51" priority="202" stopIfTrue="1" operator="equal">
      <formula>2</formula>
    </cfRule>
  </conditionalFormatting>
  <conditionalFormatting sqref="Z139">
    <cfRule type="cellIs" dxfId="50" priority="199" stopIfTrue="1" operator="equal">
      <formula>1</formula>
    </cfRule>
    <cfRule type="cellIs" dxfId="49" priority="200" stopIfTrue="1" operator="equal">
      <formula>2</formula>
    </cfRule>
  </conditionalFormatting>
  <conditionalFormatting sqref="Z10">
    <cfRule type="cellIs" dxfId="48" priority="209" stopIfTrue="1" operator="equal">
      <formula>1</formula>
    </cfRule>
    <cfRule type="cellIs" dxfId="47" priority="210" stopIfTrue="1" operator="equal">
      <formula>2</formula>
    </cfRule>
  </conditionalFormatting>
  <conditionalFormatting sqref="Z9:Z160">
    <cfRule type="cellIs" dxfId="46" priority="211" stopIfTrue="1" operator="equal">
      <formula>1</formula>
    </cfRule>
    <cfRule type="cellIs" dxfId="45" priority="212" stopIfTrue="1" operator="equal">
      <formula>2</formula>
    </cfRule>
  </conditionalFormatting>
  <conditionalFormatting sqref="AT9:AT160">
    <cfRule type="cellIs" dxfId="44" priority="197" stopIfTrue="1" operator="equal">
      <formula>1</formula>
    </cfRule>
    <cfRule type="cellIs" dxfId="43" priority="198" stopIfTrue="1" operator="equal">
      <formula>2</formula>
    </cfRule>
  </conditionalFormatting>
  <conditionalFormatting sqref="AT10">
    <cfRule type="cellIs" dxfId="42" priority="195" stopIfTrue="1" operator="equal">
      <formula>1</formula>
    </cfRule>
    <cfRule type="cellIs" dxfId="41" priority="196" stopIfTrue="1" operator="equal">
      <formula>2</formula>
    </cfRule>
  </conditionalFormatting>
  <conditionalFormatting sqref="AT60">
    <cfRule type="cellIs" dxfId="40" priority="193" stopIfTrue="1" operator="equal">
      <formula>1</formula>
    </cfRule>
    <cfRule type="cellIs" dxfId="39" priority="194" stopIfTrue="1" operator="equal">
      <formula>2</formula>
    </cfRule>
  </conditionalFormatting>
  <conditionalFormatting sqref="AT61">
    <cfRule type="cellIs" dxfId="38" priority="191" stopIfTrue="1" operator="equal">
      <formula>1</formula>
    </cfRule>
    <cfRule type="cellIs" dxfId="37" priority="192" stopIfTrue="1" operator="equal">
      <formula>2</formula>
    </cfRule>
  </conditionalFormatting>
  <conditionalFormatting sqref="AT62">
    <cfRule type="cellIs" dxfId="36" priority="189" stopIfTrue="1" operator="equal">
      <formula>1</formula>
    </cfRule>
    <cfRule type="cellIs" dxfId="35" priority="190" stopIfTrue="1" operator="equal">
      <formula>2</formula>
    </cfRule>
  </conditionalFormatting>
  <conditionalFormatting sqref="AZ9:AZ160">
    <cfRule type="cellIs" dxfId="34" priority="187" stopIfTrue="1" operator="equal">
      <formula>1</formula>
    </cfRule>
    <cfRule type="cellIs" dxfId="33" priority="188" stopIfTrue="1" operator="equal">
      <formula>2</formula>
    </cfRule>
  </conditionalFormatting>
  <conditionalFormatting sqref="J320">
    <cfRule type="cellIs" dxfId="32" priority="185" stopIfTrue="1" operator="equal">
      <formula>1</formula>
    </cfRule>
    <cfRule type="cellIs" dxfId="31" priority="186" stopIfTrue="1" operator="equal">
      <formula>2</formula>
    </cfRule>
  </conditionalFormatting>
  <conditionalFormatting sqref="AG320">
    <cfRule type="cellIs" dxfId="30" priority="183" stopIfTrue="1" operator="equal">
      <formula>1</formula>
    </cfRule>
    <cfRule type="cellIs" dxfId="29" priority="184" stopIfTrue="1" operator="equal">
      <formula>2</formula>
    </cfRule>
  </conditionalFormatting>
  <conditionalFormatting sqref="AR320">
    <cfRule type="cellIs" dxfId="28" priority="181" stopIfTrue="1" operator="equal">
      <formula>1</formula>
    </cfRule>
    <cfRule type="cellIs" dxfId="27" priority="182" stopIfTrue="1" operator="equal">
      <formula>2</formula>
    </cfRule>
  </conditionalFormatting>
  <conditionalFormatting sqref="AN320">
    <cfRule type="cellIs" dxfId="26" priority="179" stopIfTrue="1" operator="equal">
      <formula>1</formula>
    </cfRule>
    <cfRule type="cellIs" dxfId="25" priority="180" stopIfTrue="1" operator="equal">
      <formula>2</formula>
    </cfRule>
  </conditionalFormatting>
  <conditionalFormatting sqref="AA320">
    <cfRule type="cellIs" dxfId="24" priority="177" stopIfTrue="1" operator="equal">
      <formula>1</formula>
    </cfRule>
    <cfRule type="cellIs" dxfId="23" priority="178" stopIfTrue="1" operator="equal">
      <formula>2</formula>
    </cfRule>
  </conditionalFormatting>
  <conditionalFormatting sqref="AU320">
    <cfRule type="cellIs" dxfId="22" priority="175" stopIfTrue="1" operator="equal">
      <formula>1</formula>
    </cfRule>
    <cfRule type="cellIs" dxfId="21" priority="176" stopIfTrue="1" operator="equal">
      <formula>2</formula>
    </cfRule>
  </conditionalFormatting>
  <conditionalFormatting sqref="BA320">
    <cfRule type="cellIs" dxfId="20" priority="173" stopIfTrue="1" operator="equal">
      <formula>1</formula>
    </cfRule>
    <cfRule type="cellIs" dxfId="19" priority="174" stopIfTrue="1" operator="equal">
      <formula>2</formula>
    </cfRule>
  </conditionalFormatting>
  <conditionalFormatting sqref="C170:N320 AI169:AK320 AG169:AG320 P169:Y320 AR169:AS320 AO169:AP320 BA169:BF320 AA169:AE320 AU169:AY320 D169:N169">
    <cfRule type="cellIs" dxfId="18" priority="171" stopIfTrue="1" operator="equal">
      <formula>1</formula>
    </cfRule>
    <cfRule type="cellIs" dxfId="17" priority="172" stopIfTrue="1" operator="equal">
      <formula>2</formula>
    </cfRule>
  </conditionalFormatting>
  <conditionalFormatting sqref="G280">
    <cfRule type="cellIs" dxfId="16" priority="169" stopIfTrue="1" operator="equal">
      <formula>1</formula>
    </cfRule>
    <cfRule type="cellIs" dxfId="15" priority="170" stopIfTrue="1" operator="equal">
      <formula>2</formula>
    </cfRule>
  </conditionalFormatting>
  <conditionalFormatting sqref="AD170:AE170 AG170">
    <cfRule type="cellIs" dxfId="14" priority="127" stopIfTrue="1" operator="equal">
      <formula>1</formula>
    </cfRule>
    <cfRule type="cellIs" dxfId="13" priority="128" stopIfTrue="1" operator="equal">
      <formula>2</formula>
    </cfRule>
  </conditionalFormatting>
  <conditionalFormatting sqref="AQ170">
    <cfRule type="cellIs" dxfId="12" priority="119" stopIfTrue="1" operator="equal">
      <formula>1</formula>
    </cfRule>
    <cfRule type="cellIs" dxfId="11" priority="120" stopIfTrue="1" operator="equal">
      <formula>2</formula>
    </cfRule>
  </conditionalFormatting>
  <conditionalFormatting sqref="AM170">
    <cfRule type="cellIs" dxfId="10" priority="111" stopIfTrue="1" operator="equal">
      <formula>1</formula>
    </cfRule>
    <cfRule type="cellIs" dxfId="9" priority="112" stopIfTrue="1" operator="equal">
      <formula>2</formula>
    </cfRule>
  </conditionalFormatting>
  <conditionalFormatting sqref="G274:M274">
    <cfRule type="cellIs" dxfId="8" priority="53" stopIfTrue="1" operator="equal">
      <formula>1</formula>
    </cfRule>
    <cfRule type="cellIs" dxfId="7" priority="54" stopIfTrue="1" operator="equal">
      <formula>2</formula>
    </cfRule>
  </conditionalFormatting>
  <conditionalFormatting sqref="Z170">
    <cfRule type="cellIs" dxfId="6" priority="25" stopIfTrue="1" operator="equal">
      <formula>1</formula>
    </cfRule>
    <cfRule type="cellIs" dxfId="5" priority="26" stopIfTrue="1" operator="equal">
      <formula>2</formula>
    </cfRule>
  </conditionalFormatting>
  <conditionalFormatting sqref="AT170">
    <cfRule type="cellIs" dxfId="4" priority="11" stopIfTrue="1" operator="equal">
      <formula>1</formula>
    </cfRule>
    <cfRule type="cellIs" dxfId="3" priority="12" stopIfTrue="1" operator="equal">
      <formula>2</formula>
    </cfRule>
  </conditionalFormatting>
  <conditionalFormatting sqref="C169">
    <cfRule type="cellIs" dxfId="2" priority="1" stopIfTrue="1" operator="equal">
      <formula>1</formula>
    </cfRule>
    <cfRule type="cellIs" dxfId="1" priority="2" stopIfTrue="1" operator="equal">
      <formula>2</formula>
    </cfRule>
  </conditionalFormatting>
  <printOptions horizontalCentered="1"/>
  <pageMargins left="0.70866141732283472" right="0.70866141732283472" top="0.74803149606299213" bottom="0.74803149606299213" header="0.31496062992125984" footer="0.31496062992125984"/>
  <pageSetup paperSize="9" scale="81" fitToHeight="0" orientation="portrait" r:id="rId2"/>
  <headerFooter alignWithMargins="0">
    <oddFooter>&amp;L&amp;6&amp;F/
&amp;A&amp;C&amp;6Angebotserhebung Versorgungsplanung 2016 Kanton Bern
&amp;D&amp;R&amp;6Seiten &amp;P von &amp;N Seiten</oddFooter>
  </headerFooter>
  <rowBreaks count="1" manualBreakCount="1">
    <brk id="164" max="16383" man="1"/>
  </rowBreaks>
  <colBreaks count="2" manualBreakCount="2">
    <brk id="38" max="318" man="1"/>
    <brk id="4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61"/>
  <sheetViews>
    <sheetView topLeftCell="A7" workbookViewId="0">
      <pane xSplit="1" ySplit="2" topLeftCell="B9" activePane="bottomRight" state="frozen"/>
      <selection activeCell="A7" sqref="A7"/>
      <selection pane="topRight" activeCell="B7" sqref="B7"/>
      <selection pane="bottomLeft" activeCell="A9" sqref="A9"/>
      <selection pane="bottomRight" activeCell="A7" sqref="A7"/>
    </sheetView>
  </sheetViews>
  <sheetFormatPr defaultRowHeight="13.2" x14ac:dyDescent="0.25"/>
  <cols>
    <col min="1" max="1" width="10.44140625" customWidth="1"/>
  </cols>
  <sheetData>
    <row r="1" spans="1:66" s="186" customFormat="1" x14ac:dyDescent="0.25">
      <c r="B1" s="187"/>
      <c r="W1" s="1168"/>
      <c r="AH1" s="1168"/>
      <c r="AX1" s="1168"/>
      <c r="AY1" s="1168"/>
    </row>
    <row r="2" spans="1:66" s="190" customFormat="1" ht="56.25" customHeight="1" x14ac:dyDescent="0.25">
      <c r="A2" s="1815" t="s">
        <v>173</v>
      </c>
      <c r="B2" s="1815"/>
      <c r="W2" s="1238"/>
      <c r="AH2" s="1238"/>
      <c r="AX2" s="1238"/>
      <c r="AY2" s="1238"/>
    </row>
    <row r="3" spans="1:66" s="186" customFormat="1" ht="19.5" customHeight="1" x14ac:dyDescent="0.25">
      <c r="A3" s="187" t="s">
        <v>22</v>
      </c>
      <c r="B3" s="187"/>
      <c r="W3" s="1168"/>
      <c r="AH3" s="1168"/>
      <c r="AX3" s="1168"/>
      <c r="AY3" s="1168"/>
    </row>
    <row r="4" spans="1:66" s="186" customFormat="1" x14ac:dyDescent="0.25">
      <c r="A4" s="187"/>
      <c r="B4" s="187"/>
      <c r="W4" s="1168"/>
      <c r="AH4" s="1168"/>
      <c r="AX4" s="1168"/>
      <c r="AY4" s="1168"/>
    </row>
    <row r="5" spans="1:66" s="186" customFormat="1" x14ac:dyDescent="0.25">
      <c r="A5" s="187"/>
      <c r="B5" s="187"/>
      <c r="W5" s="1168"/>
      <c r="AH5" s="1168"/>
      <c r="AX5" s="1168"/>
      <c r="AY5" s="1168"/>
    </row>
    <row r="6" spans="1:66" s="186" customFormat="1" ht="27.45" customHeight="1" x14ac:dyDescent="0.25">
      <c r="A6" s="1818" t="s">
        <v>186</v>
      </c>
      <c r="B6" s="1818"/>
      <c r="F6" s="1259" t="s">
        <v>1324</v>
      </c>
      <c r="G6" s="1259" t="s">
        <v>1324</v>
      </c>
      <c r="H6" s="1259" t="s">
        <v>1324</v>
      </c>
      <c r="I6" s="1270" t="s">
        <v>1326</v>
      </c>
      <c r="J6" s="1259"/>
      <c r="W6" s="186" t="s">
        <v>366</v>
      </c>
      <c r="X6" s="186" t="s">
        <v>366</v>
      </c>
      <c r="Y6" s="1168" t="s">
        <v>366</v>
      </c>
      <c r="Z6" s="1270" t="s">
        <v>1326</v>
      </c>
      <c r="AD6" s="1259" t="s">
        <v>1325</v>
      </c>
      <c r="AE6" s="1259" t="s">
        <v>1325</v>
      </c>
      <c r="AF6" s="1270" t="s">
        <v>1326</v>
      </c>
      <c r="AG6" s="1259"/>
      <c r="AH6" s="1259"/>
      <c r="AK6" s="1259" t="s">
        <v>269</v>
      </c>
      <c r="AL6" s="1259" t="s">
        <v>269</v>
      </c>
      <c r="AM6" s="1270" t="s">
        <v>1326</v>
      </c>
      <c r="AN6" s="1168"/>
      <c r="AO6" s="186" t="s">
        <v>235</v>
      </c>
      <c r="AP6" s="186" t="s">
        <v>235</v>
      </c>
      <c r="AQ6" s="1270" t="s">
        <v>1326</v>
      </c>
      <c r="AR6" s="186" t="s">
        <v>386</v>
      </c>
      <c r="AS6" s="186" t="s">
        <v>386</v>
      </c>
      <c r="AT6" s="1270" t="s">
        <v>1326</v>
      </c>
      <c r="AX6" s="1259" t="s">
        <v>300</v>
      </c>
      <c r="AY6" s="1259" t="s">
        <v>300</v>
      </c>
      <c r="AZ6" s="1270" t="s">
        <v>1326</v>
      </c>
      <c r="BC6" s="1259" t="s">
        <v>311</v>
      </c>
      <c r="BD6" s="1259" t="s">
        <v>311</v>
      </c>
      <c r="BE6" s="1259" t="s">
        <v>311</v>
      </c>
      <c r="BF6" s="1259" t="s">
        <v>311</v>
      </c>
      <c r="BG6" s="1270" t="s">
        <v>1326</v>
      </c>
    </row>
    <row r="7" spans="1:66" s="186" customFormat="1" ht="27.45" customHeight="1" x14ac:dyDescent="0.25">
      <c r="A7" s="1185"/>
      <c r="B7" s="1185"/>
      <c r="C7" s="186">
        <f t="shared" ref="C7:AV7" ca="1" si="0">VLOOKUP(C$9,$BL$10:$BM$20,2,FALSE)</f>
        <v>1</v>
      </c>
      <c r="D7" s="186">
        <f t="shared" ca="1" si="0"/>
        <v>1</v>
      </c>
      <c r="E7" s="186">
        <f t="shared" ca="1" si="0"/>
        <v>1</v>
      </c>
      <c r="F7" s="186">
        <f t="shared" ca="1" si="0"/>
        <v>1</v>
      </c>
      <c r="G7" s="186">
        <f t="shared" ca="1" si="0"/>
        <v>1</v>
      </c>
      <c r="H7" s="186">
        <f t="shared" ca="1" si="0"/>
        <v>1</v>
      </c>
      <c r="I7" s="186">
        <f t="shared" ca="1" si="0"/>
        <v>1</v>
      </c>
      <c r="J7" s="186">
        <f t="shared" ca="1" si="0"/>
        <v>1</v>
      </c>
      <c r="K7" s="186">
        <f t="shared" ca="1" si="0"/>
        <v>1</v>
      </c>
      <c r="L7" s="186">
        <f t="shared" ca="1" si="0"/>
        <v>1</v>
      </c>
      <c r="M7" s="186">
        <f t="shared" ca="1" si="0"/>
        <v>1</v>
      </c>
      <c r="N7" s="186">
        <f t="shared" ca="1" si="0"/>
        <v>1</v>
      </c>
      <c r="O7" s="186">
        <f t="shared" ca="1" si="0"/>
        <v>1</v>
      </c>
      <c r="P7" s="186">
        <f t="shared" ca="1" si="0"/>
        <v>1</v>
      </c>
      <c r="Q7" s="186">
        <f t="shared" ca="1" si="0"/>
        <v>1</v>
      </c>
      <c r="R7" s="186">
        <f t="shared" ca="1" si="0"/>
        <v>1</v>
      </c>
      <c r="S7" s="186">
        <f t="shared" ca="1" si="0"/>
        <v>1</v>
      </c>
      <c r="T7" s="186">
        <f t="shared" ca="1" si="0"/>
        <v>1</v>
      </c>
      <c r="U7" s="186">
        <f t="shared" ca="1" si="0"/>
        <v>1</v>
      </c>
      <c r="V7" s="186">
        <f t="shared" ca="1" si="0"/>
        <v>1</v>
      </c>
      <c r="W7" s="186">
        <f t="shared" ca="1" si="0"/>
        <v>1</v>
      </c>
      <c r="X7" s="186">
        <f t="shared" ca="1" si="0"/>
        <v>1</v>
      </c>
      <c r="Y7" s="186">
        <f t="shared" ca="1" si="0"/>
        <v>1</v>
      </c>
      <c r="Z7" s="186">
        <f t="shared" ca="1" si="0"/>
        <v>1</v>
      </c>
      <c r="AA7" s="186">
        <f t="shared" ca="1" si="0"/>
        <v>1</v>
      </c>
      <c r="AB7" s="186">
        <f t="shared" ca="1" si="0"/>
        <v>1</v>
      </c>
      <c r="AC7" s="186">
        <f t="shared" ca="1" si="0"/>
        <v>1</v>
      </c>
      <c r="AD7" s="186">
        <f t="shared" ca="1" si="0"/>
        <v>1</v>
      </c>
      <c r="AE7" s="186">
        <f t="shared" ca="1" si="0"/>
        <v>1</v>
      </c>
      <c r="AF7" s="186">
        <f t="shared" ca="1" si="0"/>
        <v>1</v>
      </c>
      <c r="AG7" s="186">
        <f t="shared" ca="1" si="0"/>
        <v>1</v>
      </c>
      <c r="AH7" s="186">
        <f t="shared" ca="1" si="0"/>
        <v>1</v>
      </c>
      <c r="AI7" s="186">
        <f t="shared" ca="1" si="0"/>
        <v>1</v>
      </c>
      <c r="AJ7" s="186">
        <f t="shared" ca="1" si="0"/>
        <v>1</v>
      </c>
      <c r="AK7" s="186">
        <f t="shared" ca="1" si="0"/>
        <v>1</v>
      </c>
      <c r="AL7" s="186">
        <f t="shared" ca="1" si="0"/>
        <v>1</v>
      </c>
      <c r="AM7" s="186">
        <f t="shared" ca="1" si="0"/>
        <v>1</v>
      </c>
      <c r="AN7" s="186">
        <f t="shared" ca="1" si="0"/>
        <v>1</v>
      </c>
      <c r="AO7" s="186">
        <f t="shared" ca="1" si="0"/>
        <v>1</v>
      </c>
      <c r="AP7" s="186">
        <f t="shared" ca="1" si="0"/>
        <v>1</v>
      </c>
      <c r="AQ7" s="186">
        <f t="shared" ca="1" si="0"/>
        <v>1</v>
      </c>
      <c r="AR7" s="186">
        <f t="shared" ca="1" si="0"/>
        <v>1</v>
      </c>
      <c r="AS7" s="186">
        <f t="shared" ca="1" si="0"/>
        <v>1</v>
      </c>
      <c r="AT7" s="186">
        <f t="shared" ca="1" si="0"/>
        <v>1</v>
      </c>
      <c r="AU7" s="186">
        <f t="shared" ca="1" si="0"/>
        <v>1</v>
      </c>
      <c r="AV7" s="186">
        <f t="shared" ca="1" si="0"/>
        <v>1</v>
      </c>
      <c r="AX7" s="186">
        <f t="shared" ref="AX7:BG7" ca="1" si="1">VLOOKUP(AX$9,$BL$10:$BM$20,2,FALSE)</f>
        <v>1</v>
      </c>
      <c r="AY7" s="186">
        <f t="shared" ca="1" si="1"/>
        <v>1</v>
      </c>
      <c r="AZ7" s="186">
        <f t="shared" ca="1" si="1"/>
        <v>1</v>
      </c>
      <c r="BA7" s="186">
        <f t="shared" ca="1" si="1"/>
        <v>1</v>
      </c>
      <c r="BB7" s="186">
        <f t="shared" ca="1" si="1"/>
        <v>1</v>
      </c>
      <c r="BC7" s="186">
        <f t="shared" ca="1" si="1"/>
        <v>1</v>
      </c>
      <c r="BD7" s="186">
        <f t="shared" ca="1" si="1"/>
        <v>1</v>
      </c>
      <c r="BE7" s="186">
        <f t="shared" ca="1" si="1"/>
        <v>1</v>
      </c>
      <c r="BF7" s="186">
        <f t="shared" ca="1" si="1"/>
        <v>1</v>
      </c>
      <c r="BG7" s="186">
        <f t="shared" ca="1" si="1"/>
        <v>1</v>
      </c>
    </row>
    <row r="8" spans="1:66" s="186" customFormat="1" ht="132" x14ac:dyDescent="0.25">
      <c r="A8" s="192"/>
      <c r="B8" s="192"/>
      <c r="C8" s="1156" t="str">
        <f>+intern2!D4</f>
        <v>Anestesiologia</v>
      </c>
      <c r="D8" s="1156" t="str">
        <f>+intern2!E4</f>
        <v>Angiologia</v>
      </c>
      <c r="E8" s="1156" t="str">
        <f>+intern2!F4</f>
        <v>Cardiologia</v>
      </c>
      <c r="F8" s="1156" t="str">
        <f>+intern2!G4</f>
        <v>Chirurgia (senza approfondimento)</v>
      </c>
      <c r="G8" s="1156" t="str">
        <f>+intern2!H4</f>
        <v>Chirurgia con approfondimento in chirurgia viscerale</v>
      </c>
      <c r="H8" s="1156" t="str">
        <f>+intern2!I4</f>
        <v>Chirurgia con approfondimento in traumatologia specialistica</v>
      </c>
      <c r="I8" s="1156" t="str">
        <f>+intern2!J4</f>
        <v>Chirurgia</v>
      </c>
      <c r="J8" s="1156" t="str">
        <f>+intern2!K4</f>
        <v>Chirurgia del cuore e dei vasi toracici</v>
      </c>
      <c r="K8" s="1156" t="str">
        <f>+intern2!L4</f>
        <v>Chirurgia della mano</v>
      </c>
      <c r="L8" s="1156" t="str">
        <f>+intern2!M4</f>
        <v>Chirurgia orale e maxillo-facciale</v>
      </c>
      <c r="M8" s="1156" t="str">
        <f>+intern2!N4</f>
        <v>Chirurgia ortopedica con approfondimento in chirurgia della colonna vertebrale</v>
      </c>
      <c r="N8" s="1156" t="str">
        <f>+intern2!O4</f>
        <v>Chirurgia ortopedica e traumatologia dell’apparato locomotore</v>
      </c>
      <c r="O8" s="1156" t="str">
        <f>+intern2!P4</f>
        <v>Chirurgia pediatrica (senza approfondimento)</v>
      </c>
      <c r="P8" s="1156" t="str">
        <f>+intern2!Q4</f>
        <v>Chirurgia plastica, ricostruttiva ed estetica</v>
      </c>
      <c r="Q8" s="1156" t="str">
        <f>+intern2!R4</f>
        <v>Chirurgia toracica</v>
      </c>
      <c r="R8" s="1156" t="str">
        <f>+intern2!S4</f>
        <v>Chirurgia vascolare</v>
      </c>
      <c r="S8" s="1156" t="str">
        <f>+intern2!T4</f>
        <v>Dermatologia e venereologia</v>
      </c>
      <c r="T8" s="1156" t="str">
        <f>+intern2!U4</f>
        <v>Ematologia</v>
      </c>
      <c r="U8" s="1156" t="str">
        <f>+intern2!V4</f>
        <v>Endocrinologia / diabetologia</v>
      </c>
      <c r="V8" s="1156" t="str">
        <f>+intern2!W4</f>
        <v>Gastroenterologia</v>
      </c>
      <c r="W8" s="1156" t="str">
        <f>+intern2!X4</f>
        <v>Ginecologia e ostetricia (senza approfondimento)</v>
      </c>
      <c r="X8" s="1156" t="str">
        <f>+intern2!Y4</f>
        <v>Ginecologia e ostetricia con approfondimento in medicina materna fetale</v>
      </c>
      <c r="Y8" s="1156" t="str">
        <f>+intern2!Z4</f>
        <v>Ginecologia e ostetricia con approfondimento in oncologia ginecologica</v>
      </c>
      <c r="Z8" s="1156" t="str">
        <f>+intern2!AA4</f>
        <v>Ginecologia e ostetricia</v>
      </c>
      <c r="AA8" s="1156" t="str">
        <f>+intern2!AB4</f>
        <v>Malattie infettive</v>
      </c>
      <c r="AB8" s="1156" t="str">
        <f>+intern2!AC4</f>
        <v>Medicina fisica e riabilitazione</v>
      </c>
      <c r="AC8" s="1156" t="str">
        <f>+intern2!AD4</f>
        <v>Medicina intensiva</v>
      </c>
      <c r="AD8" s="1156" t="str">
        <f>+intern2!AE4</f>
        <v>Medicina interna generale (senza approfondimento)</v>
      </c>
      <c r="AE8" s="1156" t="str">
        <f>+intern2!AF4</f>
        <v>Medicina interna generale con approfondimento in geriatria</v>
      </c>
      <c r="AF8" s="1156" t="str">
        <f>+intern2!AG4</f>
        <v>Medicina interna generale</v>
      </c>
      <c r="AG8" s="1156" t="str">
        <f>+intern2!AH4</f>
        <v>Medicina nucleare</v>
      </c>
      <c r="AH8" s="1156" t="str">
        <f>+intern2!AI4</f>
        <v>Nefrologia</v>
      </c>
      <c r="AI8" s="1156" t="str">
        <f>+intern2!AJ4</f>
        <v>Neurochirurgia</v>
      </c>
      <c r="AJ8" s="1156" t="str">
        <f>+intern2!AK4</f>
        <v>Neurologia</v>
      </c>
      <c r="AK8" s="1156" t="str">
        <f>+intern2!AL4</f>
        <v>Oftalmologia (senza approfondimento)</v>
      </c>
      <c r="AL8" s="1156" t="str">
        <f>+intern2!AM4</f>
        <v>Oftalmologia con approfondimento in oftalmochirurgia</v>
      </c>
      <c r="AM8" s="1156" t="str">
        <f>+intern2!AN4</f>
        <v>Oftalmologia</v>
      </c>
      <c r="AN8" s="1156" t="str">
        <f>+intern2!AO4</f>
        <v>Oncologia medica</v>
      </c>
      <c r="AO8" s="1156" t="str">
        <f>+intern2!AP4</f>
        <v>Otorinolaringoiatria (senza approfondimento)</v>
      </c>
      <c r="AP8" s="1156" t="str">
        <f>+intern2!AQ4</f>
        <v>Otorinolaringoiatria con approfondimento in chirurgia cervico-facciale</v>
      </c>
      <c r="AQ8" s="1156" t="str">
        <f>+intern2!AR4</f>
        <v>Otorinolaringoiatria</v>
      </c>
      <c r="AR8" s="1156" t="str">
        <f>+intern2!AS4</f>
        <v>Pediatria (senza approfondimento)</v>
      </c>
      <c r="AS8" s="1156" t="str">
        <f>+intern2!AT4</f>
        <v>Pediatria con approfondimento in neonatologia</v>
      </c>
      <c r="AT8" s="1156" t="str">
        <f>+intern2!AU4</f>
        <v>Pediatria</v>
      </c>
      <c r="AU8" s="1156" t="str">
        <f>+intern2!AV4</f>
        <v>Pneumologia</v>
      </c>
      <c r="AV8" s="1156" t="str">
        <f>+intern2!AW4</f>
        <v>Psichiatria e psicoterapia</v>
      </c>
      <c r="AW8" s="1156"/>
      <c r="AX8" s="1156" t="str">
        <f>+intern2!AY4</f>
        <v>Radiologia (senza approfondimento)</v>
      </c>
      <c r="AY8" s="1156" t="str">
        <f>+intern2!AZ4</f>
        <v>Radiologia con approfondimento in neuroradiologia invasiva</v>
      </c>
      <c r="AZ8" s="1156" t="str">
        <f>+intern2!BA4</f>
        <v>Radiologia</v>
      </c>
      <c r="BA8" s="1156" t="str">
        <f>+intern2!BB4</f>
        <v>Radio-oncologia / radioterapia</v>
      </c>
      <c r="BB8" s="1156" t="str">
        <f>+intern2!BC4</f>
        <v>Reumatologia</v>
      </c>
      <c r="BC8" s="1156" t="str">
        <f>+intern2!BD4</f>
        <v>Urologia (senza approfondimento)</v>
      </c>
      <c r="BD8" s="1156" t="str">
        <f>+intern2!BE4</f>
        <v>Urologia con approfondimento in urologia femminile</v>
      </c>
      <c r="BE8" s="1156" t="str">
        <f>+intern2!BF4</f>
        <v>Urologia con approfondimento in neurourologia</v>
      </c>
      <c r="BF8" s="1156" t="str">
        <f>+intern2!BG4</f>
        <v>Urologia con approfondimento in urologia operativa</v>
      </c>
      <c r="BG8" s="1156" t="str">
        <f>+intern2!BH4</f>
        <v>Urologia</v>
      </c>
      <c r="BH8" s="1156" t="str">
        <f>+intern2!BI4</f>
        <v>Maximum</v>
      </c>
    </row>
    <row r="9" spans="1:66" s="617" customFormat="1" ht="39.6" customHeight="1" x14ac:dyDescent="0.25">
      <c r="A9" s="615"/>
      <c r="B9" s="614" t="s">
        <v>1345</v>
      </c>
      <c r="C9" s="616" t="str">
        <f ca="1">IF(C6="X",VLOOKUP(MAX(INDIRECT(ADDRESS(7,MATCH(C$8,$6:$6,0),1,1)&amp;":"&amp;ADDRESS(7,COLUMN(C9)-1,1,1),TRUE)),$BM$10:$BN$20,2,FALSE),intern2!D163&amp;"-"&amp;intern3!C8)</f>
        <v>0-0</v>
      </c>
      <c r="D9" s="616" t="str">
        <f ca="1">IF(D6="X",VLOOKUP(MAX(INDIRECT(ADDRESS(7,MATCH(D$8,$6:$6,0),1,1)&amp;":"&amp;ADDRESS(7,COLUMN(D9)-1,1,1),TRUE)),$BM$10:$BN$20,2,FALSE),intern2!E163&amp;"-"&amp;intern3!D8)</f>
        <v>0-0</v>
      </c>
      <c r="E9" s="616" t="str">
        <f ca="1">IF(E6="X",VLOOKUP(MAX(INDIRECT(ADDRESS(7,MATCH(E$8,$6:$6,0),1,1)&amp;":"&amp;ADDRESS(7,COLUMN(E9)-1,1,1),TRUE)),$BM$10:$BN$20,2,FALSE),intern2!F163&amp;"-"&amp;intern3!E8)</f>
        <v>0-0</v>
      </c>
      <c r="F9" s="616" t="str">
        <f ca="1">IF(F6="X",VLOOKUP(MAX(INDIRECT(ADDRESS(7,MATCH(F$8,$6:$6,0),1,1)&amp;":"&amp;ADDRESS(7,COLUMN(F9)-1,1,1),TRUE)),$BM$10:$BN$20,2,FALSE),intern2!G163&amp;"-"&amp;intern3!F8)</f>
        <v>0-0</v>
      </c>
      <c r="G9" s="616" t="str">
        <f ca="1">IF(G6="X",VLOOKUP(MAX(INDIRECT(ADDRESS(7,MATCH(G$8,$6:$6,0),1,1)&amp;":"&amp;ADDRESS(7,COLUMN(G9)-1,1,1),TRUE)),$BM$10:$BN$20,2,FALSE),intern2!H163&amp;"-"&amp;intern3!G8)</f>
        <v>0-0</v>
      </c>
      <c r="H9" s="616" t="str">
        <f ca="1">IF(H6="X",VLOOKUP(MAX(INDIRECT(ADDRESS(7,MATCH(H$8,$6:$6,0),1,1)&amp;":"&amp;ADDRESS(7,COLUMN(H9)-1,1,1),TRUE)),$BM$10:$BN$20,2,FALSE),intern2!I163&amp;"-"&amp;intern3!H8)</f>
        <v>0-0</v>
      </c>
      <c r="I9" s="616" t="str">
        <f ca="1">IF(I6="X",VLOOKUP(MAX(INDIRECT(ADDRESS(7,MATCH(I$8,$6:$6,0),1,1)&amp;":"&amp;ADDRESS(7,COLUMN(I9)-1,1,1),TRUE)),$BM$10:$BN$20,2,FALSE),intern2!J163&amp;"-"&amp;intern3!I8)</f>
        <v>0-0</v>
      </c>
      <c r="J9" s="616" t="str">
        <f ca="1">intern2!K163&amp;"-"&amp;intern3!J8</f>
        <v>0-0</v>
      </c>
      <c r="K9" s="616" t="str">
        <f ca="1">intern2!L163&amp;"-"&amp;intern3!K8</f>
        <v>0-0</v>
      </c>
      <c r="L9" s="616" t="str">
        <f ca="1">intern2!M163&amp;"-"&amp;intern3!L8</f>
        <v>0-0</v>
      </c>
      <c r="M9" s="616" t="str">
        <f ca="1">intern2!N163&amp;"-"&amp;intern3!M8</f>
        <v>0-0</v>
      </c>
      <c r="N9" s="616" t="str">
        <f ca="1">intern2!O163&amp;"-"&amp;intern3!N8</f>
        <v>0-0</v>
      </c>
      <c r="O9" s="616" t="str">
        <f ca="1">intern2!P163&amp;"-"&amp;intern3!O8</f>
        <v>0-0</v>
      </c>
      <c r="P9" s="616" t="str">
        <f ca="1">intern2!Q163&amp;"-"&amp;intern3!P8</f>
        <v>0-0</v>
      </c>
      <c r="Q9" s="616" t="str">
        <f ca="1">intern2!R163&amp;"-"&amp;intern3!Q8</f>
        <v>0-0</v>
      </c>
      <c r="R9" s="616" t="str">
        <f ca="1">intern2!S163&amp;"-"&amp;intern3!R8</f>
        <v>0-0</v>
      </c>
      <c r="S9" s="616" t="str">
        <f ca="1">intern2!T163&amp;"-"&amp;intern3!S8</f>
        <v>0-0</v>
      </c>
      <c r="T9" s="616" t="str">
        <f ca="1">intern2!U163&amp;"-"&amp;intern3!T8</f>
        <v>0-0</v>
      </c>
      <c r="U9" s="616" t="str">
        <f ca="1">intern2!V163&amp;"-"&amp;intern3!U8</f>
        <v>0-0</v>
      </c>
      <c r="V9" s="616" t="str">
        <f ca="1">intern2!W163&amp;"-"&amp;intern3!V8</f>
        <v>0-0</v>
      </c>
      <c r="W9" s="616" t="str">
        <f ca="1">intern2!X163&amp;"-"&amp;intern3!W8</f>
        <v>0-0</v>
      </c>
      <c r="X9" s="616" t="str">
        <f ca="1">intern2!Y163&amp;"-"&amp;intern3!X8</f>
        <v>0-0</v>
      </c>
      <c r="Y9" s="616" t="str">
        <f ca="1">intern2!Z163&amp;"-"&amp;intern3!Y8</f>
        <v>0-0</v>
      </c>
      <c r="Z9" s="616" t="str">
        <f ca="1">intern2!AA163&amp;"-"&amp;intern3!Z8</f>
        <v>0-0</v>
      </c>
      <c r="AA9" s="616" t="str">
        <f ca="1">intern2!AB163&amp;"-"&amp;intern3!AA8</f>
        <v>0-0</v>
      </c>
      <c r="AB9" s="616" t="str">
        <f ca="1">intern2!AC163&amp;"-"&amp;intern3!AB8</f>
        <v>0-0</v>
      </c>
      <c r="AC9" s="616" t="str">
        <f ca="1">intern2!AD163&amp;"-"&amp;intern3!AC8</f>
        <v>0-0</v>
      </c>
      <c r="AD9" s="616" t="str">
        <f ca="1">intern2!AE163&amp;"-"&amp;intern3!AD8</f>
        <v>0-0</v>
      </c>
      <c r="AE9" s="616" t="str">
        <f ca="1">intern2!AF163&amp;"-"&amp;intern3!AE8</f>
        <v>0-0</v>
      </c>
      <c r="AF9" s="616" t="str">
        <f ca="1">intern2!AG163&amp;"-"&amp;intern3!AF8</f>
        <v>0-0</v>
      </c>
      <c r="AG9" s="616" t="str">
        <f ca="1">intern2!AH163&amp;"-"&amp;intern3!AG8</f>
        <v>0-0</v>
      </c>
      <c r="AH9" s="616" t="str">
        <f ca="1">intern2!AI163&amp;"-"&amp;intern3!AH8</f>
        <v>0-0</v>
      </c>
      <c r="AI9" s="616" t="str">
        <f ca="1">intern2!AJ163&amp;"-"&amp;intern3!AI8</f>
        <v>0-0</v>
      </c>
      <c r="AJ9" s="616" t="str">
        <f ca="1">intern2!AK163&amp;"-"&amp;intern3!AJ8</f>
        <v>0-0</v>
      </c>
      <c r="AK9" s="616" t="str">
        <f ca="1">intern2!AL163&amp;"-"&amp;intern3!AK8</f>
        <v>0-0</v>
      </c>
      <c r="AL9" s="616" t="str">
        <f ca="1">intern2!AM163&amp;"-"&amp;intern3!AL8</f>
        <v>0-0</v>
      </c>
      <c r="AM9" s="616" t="str">
        <f ca="1">intern2!AN163&amp;"-"&amp;intern3!AM8</f>
        <v>0-0</v>
      </c>
      <c r="AN9" s="616" t="str">
        <f ca="1">intern2!AO163&amp;"-"&amp;intern3!AN8</f>
        <v>0-0</v>
      </c>
      <c r="AO9" s="616" t="str">
        <f ca="1">intern2!AP163&amp;"-"&amp;intern3!AO8</f>
        <v>0-0</v>
      </c>
      <c r="AP9" s="616" t="str">
        <f ca="1">intern2!AQ163&amp;"-"&amp;intern3!AP8</f>
        <v>0-0</v>
      </c>
      <c r="AQ9" s="616" t="str">
        <f ca="1">intern2!AR163&amp;"-"&amp;intern3!AQ8</f>
        <v>0-0</v>
      </c>
      <c r="AR9" s="616" t="str">
        <f ca="1">intern2!AS163&amp;"-"&amp;intern3!AR8</f>
        <v>0-0</v>
      </c>
      <c r="AS9" s="616" t="str">
        <f ca="1">intern2!AT163&amp;"-"&amp;intern3!AS8</f>
        <v>0-0</v>
      </c>
      <c r="AT9" s="616" t="str">
        <f ca="1">intern2!AU163&amp;"-"&amp;intern3!AT8</f>
        <v>0-0</v>
      </c>
      <c r="AU9" s="616" t="str">
        <f ca="1">intern2!AV163&amp;"-"&amp;intern3!AU8</f>
        <v>0-0</v>
      </c>
      <c r="AV9" s="616" t="str">
        <f ca="1">intern2!AW163&amp;"-"&amp;intern3!AV8</f>
        <v>0-0</v>
      </c>
      <c r="AW9" s="616"/>
      <c r="AX9" s="616" t="str">
        <f ca="1">intern2!AY163&amp;"-"&amp;intern3!AX8</f>
        <v>0-0</v>
      </c>
      <c r="AY9" s="616" t="str">
        <f ca="1">intern2!AZ163&amp;"-"&amp;intern3!AY8</f>
        <v>0-0</v>
      </c>
      <c r="AZ9" s="616" t="str">
        <f ca="1">intern2!BA163&amp;"-"&amp;intern3!AZ8</f>
        <v>0-0</v>
      </c>
      <c r="BA9" s="616" t="str">
        <f ca="1">intern2!BB163&amp;"-"&amp;intern3!BA8</f>
        <v>0-0</v>
      </c>
      <c r="BB9" s="616" t="str">
        <f ca="1">intern2!BC163&amp;"-"&amp;intern3!BB8</f>
        <v>0-0</v>
      </c>
      <c r="BC9" s="616" t="str">
        <f ca="1">intern2!BD163&amp;"-"&amp;intern3!BC8</f>
        <v>0-0</v>
      </c>
      <c r="BD9" s="616" t="str">
        <f ca="1">intern2!BE163&amp;"-"&amp;intern3!BD8</f>
        <v>0-0</v>
      </c>
      <c r="BE9" s="616" t="str">
        <f ca="1">intern2!BF163&amp;"-"&amp;intern3!BE8</f>
        <v>0-0</v>
      </c>
      <c r="BF9" s="616" t="str">
        <f ca="1">intern2!BG163&amp;"-"&amp;intern3!BF8</f>
        <v>0-0</v>
      </c>
      <c r="BG9" s="616" t="str">
        <f ca="1">intern2!BH163&amp;"-"&amp;intern3!BG8</f>
        <v>0-0</v>
      </c>
      <c r="BJ9" s="1278" t="s">
        <v>1360</v>
      </c>
    </row>
    <row r="10" spans="1:66" x14ac:dyDescent="0.25">
      <c r="A10" t="str">
        <f>+intern2!A5</f>
        <v>BP</v>
      </c>
      <c r="C10" s="1277" t="str">
        <f ca="1">IF(INDEX(intern2!$A$165:$BH$316,MATCH($A10,intern2!$A$165:$A$316,0),MATCH(C$8,intern2!_xlnm.Print_Titles,0))="","",
IF(INDEX(intern2!$A$165:$BH$316,MATCH($A10,intern2!$A$165:$A$316,0),MATCH(C$8,intern2!_xlnm.Print_Titles,0))="NOK","NOK",
IF(INDEX(intern3!$A$9:$BG$320,MATCH($A10,intern3!$A$9:$A$160,0),MATCH(intern4!C$8,intern3!$7:$7,0))="OK","OK","NOK")))</f>
        <v>NOK</v>
      </c>
      <c r="D10" s="1277" t="str">
        <f>IF(INDEX(intern2!$A$165:$BH$316,MATCH($A10,intern2!$A$165:$A$316,0),MATCH(D$8,intern2!_xlnm.Print_Titles,0))="","",
IF(INDEX(intern2!$A$165:$BH$316,MATCH($A10,intern2!$A$165:$A$316,0),MATCH(D$8,intern2!_xlnm.Print_Titles,0))="NOK","NOK",
IF(INDEX(intern3!$A$9:$BG$320,MATCH($A10,intern3!$A$9:$A$160,0),MATCH(intern4!D$8,intern3!$7:$7,0))="OK","OK","NOK")))</f>
        <v/>
      </c>
      <c r="E10" s="1277" t="str">
        <f>IF(INDEX(intern2!$A$165:$BH$316,MATCH($A10,intern2!$A$165:$A$316,0),MATCH(E$8,intern2!_xlnm.Print_Titles,0))="","",
IF(INDEX(intern2!$A$165:$BH$316,MATCH($A10,intern2!$A$165:$A$316,0),MATCH(E$8,intern2!_xlnm.Print_Titles,0))="NOK","NOK",
IF(INDEX(intern3!$A$9:$BG$320,MATCH($A10,intern3!$A$9:$A$160,0),MATCH(intern4!E$8,intern3!$7:$7,0))="OK","OK","NOK")))</f>
        <v/>
      </c>
      <c r="F10" s="1277" t="str">
        <f>IF(INDEX(intern2!$A$165:$BH$316,MATCH($A10,intern2!$A$165:$A$316,0),MATCH(F$8,intern2!_xlnm.Print_Titles,0))="","",
IF(INDEX(intern2!$A$165:$BH$316,MATCH($A10,intern2!$A$165:$A$316,0),MATCH(F$8,intern2!_xlnm.Print_Titles,0))="NOK","NOK",
IF(INDEX(intern3!$A$9:$BG$320,MATCH($A10,intern3!$A$9:$A$160,0),MATCH(intern4!F$8,intern3!$7:$7,0))="OK","OK","NOK")))</f>
        <v/>
      </c>
      <c r="G10" s="1277" t="str">
        <f>IF(INDEX(intern2!$A$165:$BH$316,MATCH($A10,intern2!$A$165:$A$316,0),MATCH(G$8,intern2!_xlnm.Print_Titles,0))="","",
IF(INDEX(intern2!$A$165:$BH$316,MATCH($A10,intern2!$A$165:$A$316,0),MATCH(G$8,intern2!_xlnm.Print_Titles,0))="NOK","NOK",
IF(INDEX(intern3!$A$9:$BG$320,MATCH($A10,intern3!$A$9:$A$160,0),MATCH(intern4!G$8,intern3!$7:$7,0))="OK","OK","NOK")))</f>
        <v/>
      </c>
      <c r="H10" s="1277" t="str">
        <f>IF(INDEX(intern2!$A$165:$BH$316,MATCH($A10,intern2!$A$165:$A$316,0),MATCH(H$8,intern2!_xlnm.Print_Titles,0))="","",
IF(INDEX(intern2!$A$165:$BH$316,MATCH($A10,intern2!$A$165:$A$316,0),MATCH(H$8,intern2!_xlnm.Print_Titles,0))="NOK","NOK",
IF(INDEX(intern3!$A$9:$BG$320,MATCH($A10,intern3!$A$9:$A$160,0),MATCH(intern4!H$8,intern3!$7:$7,0))="OK","OK","NOK")))</f>
        <v/>
      </c>
      <c r="I10" s="1277" t="str">
        <f ca="1">IF(INDEX(intern2!$A$165:$BH$316,MATCH($A10,intern2!$A$165:$A$316,0),MATCH(I$8,intern2!_xlnm.Print_Titles,0))="","",
IF(INDEX(intern2!$A$165:$BH$316,MATCH($A10,intern2!$A$165:$A$316,0),MATCH(I$8,intern2!_xlnm.Print_Titles,0))="NOK","NOK",
IF(INDEX(intern3!$A$9:$BG$320,MATCH($A10,intern3!$A$9:$A$160,0),MATCH(intern4!I$8,intern3!$7:$7,0))="OK","OK","NOK")))</f>
        <v>NOK</v>
      </c>
      <c r="J10" s="1277" t="str">
        <f>IF(INDEX(intern2!$A$165:$BH$316,MATCH($A10,intern2!$A$165:$A$316,0),MATCH(J$8,intern2!_xlnm.Print_Titles,0))="","",
IF(INDEX(intern2!$A$165:$BH$316,MATCH($A10,intern2!$A$165:$A$316,0),MATCH(J$8,intern2!_xlnm.Print_Titles,0))="NOK","NOK",
IF(INDEX(intern3!$A$9:$BG$320,MATCH($A10,intern3!$A$9:$A$160,0),MATCH(intern4!J$8,intern3!$7:$7,0))="OK","OK","NOK")))</f>
        <v/>
      </c>
      <c r="K10" s="1277" t="str">
        <f>IF(INDEX(intern2!$A$165:$BH$316,MATCH($A10,intern2!$A$165:$A$316,0),MATCH(K$8,intern2!_xlnm.Print_Titles,0))="","",
IF(INDEX(intern2!$A$165:$BH$316,MATCH($A10,intern2!$A$165:$A$316,0),MATCH(K$8,intern2!_xlnm.Print_Titles,0))="NOK","NOK",
IF(INDEX(intern3!$A$9:$BG$320,MATCH($A10,intern3!$A$9:$A$160,0),MATCH(intern4!K$8,intern3!$7:$7,0))="OK","OK","NOK")))</f>
        <v/>
      </c>
      <c r="L10" s="1277" t="str">
        <f>IF(INDEX(intern2!$A$165:$BH$316,MATCH($A10,intern2!$A$165:$A$316,0),MATCH(L$8,intern2!_xlnm.Print_Titles,0))="","",
IF(INDEX(intern2!$A$165:$BH$316,MATCH($A10,intern2!$A$165:$A$316,0),MATCH(L$8,intern2!_xlnm.Print_Titles,0))="NOK","NOK",
IF(INDEX(intern3!$A$9:$BG$320,MATCH($A10,intern3!$A$9:$A$160,0),MATCH(intern4!L$8,intern3!$7:$7,0))="OK","OK","NOK")))</f>
        <v/>
      </c>
      <c r="M10" s="1277" t="str">
        <f>IF(INDEX(intern2!$A$165:$BH$316,MATCH($A10,intern2!$A$165:$A$316,0),MATCH(M$8,intern2!_xlnm.Print_Titles,0))="","",
IF(INDEX(intern2!$A$165:$BH$316,MATCH($A10,intern2!$A$165:$A$316,0),MATCH(M$8,intern2!_xlnm.Print_Titles,0))="NOK","NOK",
IF(INDEX(intern3!$A$9:$BG$320,MATCH($A10,intern3!$A$9:$A$160,0),MATCH(intern4!M$8,intern3!$7:$7,0))="OK","OK","NOK")))</f>
        <v/>
      </c>
      <c r="N10" s="1277" t="str">
        <f>IF(INDEX(intern2!$A$165:$BH$316,MATCH($A10,intern2!$A$165:$A$316,0),MATCH(N$8,intern2!_xlnm.Print_Titles,0))="","",
IF(INDEX(intern2!$A$165:$BH$316,MATCH($A10,intern2!$A$165:$A$316,0),MATCH(N$8,intern2!_xlnm.Print_Titles,0))="NOK","NOK",
IF(INDEX(intern3!$A$9:$BG$320,MATCH($A10,intern3!$A$9:$A$160,0),MATCH(intern4!N$8,intern3!$7:$7,0))="OK","OK","NOK")))</f>
        <v/>
      </c>
      <c r="O10" s="1277" t="str">
        <f>IF(INDEX(intern2!$A$165:$BH$316,MATCH($A10,intern2!$A$165:$A$316,0),MATCH(O$8,intern2!_xlnm.Print_Titles,0))="","",
IF(INDEX(intern2!$A$165:$BH$316,MATCH($A10,intern2!$A$165:$A$316,0),MATCH(O$8,intern2!_xlnm.Print_Titles,0))="NOK","NOK",
IF(INDEX(intern3!$A$9:$BG$320,MATCH($A10,intern3!$A$9:$A$160,0),MATCH(intern4!O$8,intern3!$7:$7,0))="OK","OK","NOK")))</f>
        <v/>
      </c>
      <c r="P10" s="1277" t="str">
        <f>IF(INDEX(intern2!$A$165:$BH$316,MATCH($A10,intern2!$A$165:$A$316,0),MATCH(P$8,intern2!_xlnm.Print_Titles,0))="","",
IF(INDEX(intern2!$A$165:$BH$316,MATCH($A10,intern2!$A$165:$A$316,0),MATCH(P$8,intern2!_xlnm.Print_Titles,0))="NOK","NOK",
IF(INDEX(intern3!$A$9:$BG$320,MATCH($A10,intern3!$A$9:$A$160,0),MATCH(intern4!P$8,intern3!$7:$7,0))="OK","OK","NOK")))</f>
        <v/>
      </c>
      <c r="Q10" s="1277" t="str">
        <f>IF(INDEX(intern2!$A$165:$BH$316,MATCH($A10,intern2!$A$165:$A$316,0),MATCH(Q$8,intern2!_xlnm.Print_Titles,0))="","",
IF(INDEX(intern2!$A$165:$BH$316,MATCH($A10,intern2!$A$165:$A$316,0),MATCH(Q$8,intern2!_xlnm.Print_Titles,0))="NOK","NOK",
IF(INDEX(intern3!$A$9:$BG$320,MATCH($A10,intern3!$A$9:$A$160,0),MATCH(intern4!Q$8,intern3!$7:$7,0))="OK","OK","NOK")))</f>
        <v/>
      </c>
      <c r="R10" s="1277" t="str">
        <f>IF(INDEX(intern2!$A$165:$BH$316,MATCH($A10,intern2!$A$165:$A$316,0),MATCH(R$8,intern2!_xlnm.Print_Titles,0))="","",
IF(INDEX(intern2!$A$165:$BH$316,MATCH($A10,intern2!$A$165:$A$316,0),MATCH(R$8,intern2!_xlnm.Print_Titles,0))="NOK","NOK",
IF(INDEX(intern3!$A$9:$BG$320,MATCH($A10,intern3!$A$9:$A$160,0),MATCH(intern4!R$8,intern3!$7:$7,0))="OK","OK","NOK")))</f>
        <v/>
      </c>
      <c r="S10" s="1277" t="str">
        <f>IF(INDEX(intern2!$A$165:$BH$316,MATCH($A10,intern2!$A$165:$A$316,0),MATCH(S$8,intern2!_xlnm.Print_Titles,0))="","",
IF(INDEX(intern2!$A$165:$BH$316,MATCH($A10,intern2!$A$165:$A$316,0),MATCH(S$8,intern2!_xlnm.Print_Titles,0))="NOK","NOK",
IF(INDEX(intern3!$A$9:$BG$320,MATCH($A10,intern3!$A$9:$A$160,0),MATCH(intern4!S$8,intern3!$7:$7,0))="OK","OK","NOK")))</f>
        <v/>
      </c>
      <c r="T10" s="1277" t="str">
        <f>IF(INDEX(intern2!$A$165:$BH$316,MATCH($A10,intern2!$A$165:$A$316,0),MATCH(T$8,intern2!_xlnm.Print_Titles,0))="","",
IF(INDEX(intern2!$A$165:$BH$316,MATCH($A10,intern2!$A$165:$A$316,0),MATCH(T$8,intern2!_xlnm.Print_Titles,0))="NOK","NOK",
IF(INDEX(intern3!$A$9:$BG$320,MATCH($A10,intern3!$A$9:$A$160,0),MATCH(intern4!T$8,intern3!$7:$7,0))="OK","OK","NOK")))</f>
        <v/>
      </c>
      <c r="U10" s="1277" t="str">
        <f>IF(INDEX(intern2!$A$165:$BH$316,MATCH($A10,intern2!$A$165:$A$316,0),MATCH(U$8,intern2!_xlnm.Print_Titles,0))="","",
IF(INDEX(intern2!$A$165:$BH$316,MATCH($A10,intern2!$A$165:$A$316,0),MATCH(U$8,intern2!_xlnm.Print_Titles,0))="NOK","NOK",
IF(INDEX(intern3!$A$9:$BG$320,MATCH($A10,intern3!$A$9:$A$160,0),MATCH(intern4!U$8,intern3!$7:$7,0))="OK","OK","NOK")))</f>
        <v/>
      </c>
      <c r="V10" s="1277" t="str">
        <f>IF(INDEX(intern2!$A$165:$BH$316,MATCH($A10,intern2!$A$165:$A$316,0),MATCH(V$8,intern2!_xlnm.Print_Titles,0))="","",
IF(INDEX(intern2!$A$165:$BH$316,MATCH($A10,intern2!$A$165:$A$316,0),MATCH(V$8,intern2!_xlnm.Print_Titles,0))="NOK","NOK",
IF(INDEX(intern3!$A$9:$BG$320,MATCH($A10,intern3!$A$9:$A$160,0),MATCH(intern4!V$8,intern3!$7:$7,0))="OK","OK","NOK")))</f>
        <v/>
      </c>
      <c r="W10" s="1277" t="str">
        <f>IF(INDEX(intern2!$A$165:$BH$316,MATCH($A10,intern2!$A$165:$A$316,0),MATCH(W$8,intern2!_xlnm.Print_Titles,0))="","",
IF(INDEX(intern2!$A$165:$BH$316,MATCH($A10,intern2!$A$165:$A$316,0),MATCH(W$8,intern2!_xlnm.Print_Titles,0))="NOK","NOK",
IF(INDEX(intern3!$A$9:$BG$320,MATCH($A10,intern3!$A$9:$A$160,0),MATCH(intern4!W$8,intern3!$7:$7,0))="OK","OK","NOK")))</f>
        <v/>
      </c>
      <c r="X10" s="1277" t="str">
        <f>IF(INDEX(intern2!$A$165:$BH$316,MATCH($A10,intern2!$A$165:$A$316,0),MATCH(X$8,intern2!_xlnm.Print_Titles,0))="","",
IF(INDEX(intern2!$A$165:$BH$316,MATCH($A10,intern2!$A$165:$A$316,0),MATCH(X$8,intern2!_xlnm.Print_Titles,0))="NOK","NOK",
IF(INDEX(intern3!$A$9:$BG$320,MATCH($A10,intern3!$A$9:$A$160,0),MATCH(intern4!X$8,intern3!$7:$7,0))="OK","OK","NOK")))</f>
        <v/>
      </c>
      <c r="Y10" s="1277" t="str">
        <f>IF(INDEX(intern2!$A$165:$BH$316,MATCH($A10,intern2!$A$165:$A$316,0),MATCH(Y$8,intern2!_xlnm.Print_Titles,0))="","",
IF(INDEX(intern2!$A$165:$BH$316,MATCH($A10,intern2!$A$165:$A$316,0),MATCH(Y$8,intern2!_xlnm.Print_Titles,0))="NOK","NOK",
IF(INDEX(intern3!$A$9:$BG$320,MATCH($A10,intern3!$A$9:$A$160,0),MATCH(intern4!Y$8,intern3!$7:$7,0))="OK","OK","NOK")))</f>
        <v/>
      </c>
      <c r="Z10" s="1277" t="str">
        <f>IF(INDEX(intern2!$A$165:$BH$316,MATCH($A10,intern2!$A$165:$A$316,0),MATCH(Z$8,intern2!_xlnm.Print_Titles,0))="","",
IF(INDEX(intern2!$A$165:$BH$316,MATCH($A10,intern2!$A$165:$A$316,0),MATCH(Z$8,intern2!_xlnm.Print_Titles,0))="NOK","NOK",
IF(INDEX(intern3!$A$9:$BG$320,MATCH($A10,intern3!$A$9:$A$160,0),MATCH(intern4!Z$8,intern3!$7:$7,0))="OK","OK","NOK")))</f>
        <v/>
      </c>
      <c r="AA10" s="1277" t="str">
        <f>IF(INDEX(intern2!$A$165:$BH$316,MATCH($A10,intern2!$A$165:$A$316,0),MATCH(AA$8,intern2!_xlnm.Print_Titles,0))="","",
IF(INDEX(intern2!$A$165:$BH$316,MATCH($A10,intern2!$A$165:$A$316,0),MATCH(AA$8,intern2!_xlnm.Print_Titles,0))="NOK","NOK",
IF(INDEX(intern3!$A$9:$BG$320,MATCH($A10,intern3!$A$9:$A$160,0),MATCH(intern4!AA$8,intern3!$7:$7,0))="OK","OK","NOK")))</f>
        <v/>
      </c>
      <c r="AB10" s="1277" t="str">
        <f>IF(INDEX(intern2!$A$165:$BH$316,MATCH($A10,intern2!$A$165:$A$316,0),MATCH(AB$8,intern2!_xlnm.Print_Titles,0))="","",
IF(INDEX(intern2!$A$165:$BH$316,MATCH($A10,intern2!$A$165:$A$316,0),MATCH(AB$8,intern2!_xlnm.Print_Titles,0))="NOK","NOK",
IF(INDEX(intern3!$A$9:$BG$320,MATCH($A10,intern3!$A$9:$A$160,0),MATCH(intern4!AB$8,intern3!$7:$7,0))="OK","OK","NOK")))</f>
        <v/>
      </c>
      <c r="AC10" s="1277" t="str">
        <f>IF(INDEX(intern2!$A$165:$BH$316,MATCH($A10,intern2!$A$165:$A$316,0),MATCH(AC$8,intern2!_xlnm.Print_Titles,0))="","",
IF(INDEX(intern2!$A$165:$BH$316,MATCH($A10,intern2!$A$165:$A$316,0),MATCH(AC$8,intern2!_xlnm.Print_Titles,0))="NOK","NOK",
IF(INDEX(intern3!$A$9:$BG$320,MATCH($A10,intern3!$A$9:$A$160,0),MATCH(intern4!AC$8,intern3!$7:$7,0))="OK","OK","NOK")))</f>
        <v/>
      </c>
      <c r="AD10" s="1277" t="str">
        <f>IF(INDEX(intern2!$A$165:$BH$316,MATCH($A10,intern2!$A$165:$A$316,0),MATCH(AD$8,intern2!_xlnm.Print_Titles,0))="","",
IF(INDEX(intern2!$A$165:$BH$316,MATCH($A10,intern2!$A$165:$A$316,0),MATCH(AD$8,intern2!_xlnm.Print_Titles,0))="NOK","NOK",
IF(INDEX(intern3!$A$9:$BG$320,MATCH($A10,intern3!$A$9:$A$160,0),MATCH(intern4!AD$8,intern3!$7:$7,0))="OK","OK","NOK")))</f>
        <v/>
      </c>
      <c r="AE10" s="1277" t="str">
        <f>IF(INDEX(intern2!$A$165:$BH$316,MATCH($A10,intern2!$A$165:$A$316,0),MATCH(AE$8,intern2!_xlnm.Print_Titles,0))="","",
IF(INDEX(intern2!$A$165:$BH$316,MATCH($A10,intern2!$A$165:$A$316,0),MATCH(AE$8,intern2!_xlnm.Print_Titles,0))="NOK","NOK",
IF(INDEX(intern3!$A$9:$BG$320,MATCH($A10,intern3!$A$9:$A$160,0),MATCH(intern4!AE$8,intern3!$7:$7,0))="OK","OK","NOK")))</f>
        <v/>
      </c>
      <c r="AF10" s="1277" t="str">
        <f ca="1">IF(INDEX(intern2!$A$165:$BH$316,MATCH($A10,intern2!$A$165:$A$316,0),MATCH(AF$8,intern2!_xlnm.Print_Titles,0))="","",
IF(INDEX(intern2!$A$165:$BH$316,MATCH($A10,intern2!$A$165:$A$316,0),MATCH(AF$8,intern2!_xlnm.Print_Titles,0))="NOK","NOK",
IF(INDEX(intern3!$A$9:$BG$320,MATCH($A10,intern3!$A$9:$A$160,0),MATCH(intern4!AF$8,intern3!$7:$7,0))="OK","OK","NOK")))</f>
        <v>NOK</v>
      </c>
      <c r="AG10" s="1277" t="str">
        <f>IF(INDEX(intern2!$A$165:$BH$316,MATCH($A10,intern2!$A$165:$A$316,0),MATCH(AG$8,intern2!_xlnm.Print_Titles,0))="","",
IF(INDEX(intern2!$A$165:$BH$316,MATCH($A10,intern2!$A$165:$A$316,0),MATCH(AG$8,intern2!_xlnm.Print_Titles,0))="NOK","NOK",
IF(INDEX(intern3!$A$9:$BG$320,MATCH($A10,intern3!$A$9:$A$160,0),MATCH(intern4!AG$8,intern3!$7:$7,0))="OK","OK","NOK")))</f>
        <v/>
      </c>
      <c r="AH10" s="1277" t="str">
        <f>IF(INDEX(intern2!$A$165:$BH$316,MATCH($A10,intern2!$A$165:$A$316,0),MATCH(AH$8,intern2!_xlnm.Print_Titles,0))="","",
IF(INDEX(intern2!$A$165:$BH$316,MATCH($A10,intern2!$A$165:$A$316,0),MATCH(AH$8,intern2!_xlnm.Print_Titles,0))="NOK","NOK",
IF(INDEX(intern3!$A$9:$BG$320,MATCH($A10,intern3!$A$9:$A$160,0),MATCH(intern4!AH$8,intern3!$7:$7,0))="OK","OK","NOK")))</f>
        <v/>
      </c>
      <c r="AI10" s="1277" t="str">
        <f>IF(INDEX(intern2!$A$165:$BH$316,MATCH($A10,intern2!$A$165:$A$316,0),MATCH(AI$8,intern2!_xlnm.Print_Titles,0))="","",
IF(INDEX(intern2!$A$165:$BH$316,MATCH($A10,intern2!$A$165:$A$316,0),MATCH(AI$8,intern2!_xlnm.Print_Titles,0))="NOK","NOK",
IF(INDEX(intern3!$A$9:$BG$320,MATCH($A10,intern3!$A$9:$A$160,0),MATCH(intern4!AI$8,intern3!$7:$7,0))="OK","OK","NOK")))</f>
        <v/>
      </c>
      <c r="AJ10" s="1277" t="str">
        <f>IF(INDEX(intern2!$A$165:$BH$316,MATCH($A10,intern2!$A$165:$A$316,0),MATCH(AJ$8,intern2!_xlnm.Print_Titles,0))="","",
IF(INDEX(intern2!$A$165:$BH$316,MATCH($A10,intern2!$A$165:$A$316,0),MATCH(AJ$8,intern2!_xlnm.Print_Titles,0))="NOK","NOK",
IF(INDEX(intern3!$A$9:$BG$320,MATCH($A10,intern3!$A$9:$A$160,0),MATCH(intern4!AJ$8,intern3!$7:$7,0))="OK","OK","NOK")))</f>
        <v/>
      </c>
      <c r="AK10" s="1277" t="str">
        <f>IF(INDEX(intern2!$A$165:$BH$316,MATCH($A10,intern2!$A$165:$A$316,0),MATCH(AK$8,intern2!_xlnm.Print_Titles,0))="","",
IF(INDEX(intern2!$A$165:$BH$316,MATCH($A10,intern2!$A$165:$A$316,0),MATCH(AK$8,intern2!_xlnm.Print_Titles,0))="NOK","NOK",
IF(INDEX(intern3!$A$9:$BG$320,MATCH($A10,intern3!$A$9:$A$160,0),MATCH(intern4!AK$8,intern3!$7:$7,0))="OK","OK","NOK")))</f>
        <v/>
      </c>
      <c r="AL10" s="1277" t="str">
        <f>IF(INDEX(intern2!$A$165:$BH$316,MATCH($A10,intern2!$A$165:$A$316,0),MATCH(AL$8,intern2!_xlnm.Print_Titles,0))="","",
IF(INDEX(intern2!$A$165:$BH$316,MATCH($A10,intern2!$A$165:$A$316,0),MATCH(AL$8,intern2!_xlnm.Print_Titles,0))="NOK","NOK",
IF(INDEX(intern3!$A$9:$BG$320,MATCH($A10,intern3!$A$9:$A$160,0),MATCH(intern4!AL$8,intern3!$7:$7,0))="OK","OK","NOK")))</f>
        <v/>
      </c>
      <c r="AM10" s="1277" t="str">
        <f>IF(INDEX(intern2!$A$165:$BH$316,MATCH($A10,intern2!$A$165:$A$316,0),MATCH(AM$8,intern2!_xlnm.Print_Titles,0))="","",
IF(INDEX(intern2!$A$165:$BH$316,MATCH($A10,intern2!$A$165:$A$316,0),MATCH(AM$8,intern2!_xlnm.Print_Titles,0))="NOK","NOK",
IF(INDEX(intern3!$A$9:$BG$320,MATCH($A10,intern3!$A$9:$A$160,0),MATCH(intern4!AM$8,intern3!$7:$7,0))="OK","OK","NOK")))</f>
        <v/>
      </c>
      <c r="AN10" s="1277" t="str">
        <f>IF(INDEX(intern2!$A$165:$BH$316,MATCH($A10,intern2!$A$165:$A$316,0),MATCH(AN$8,intern2!_xlnm.Print_Titles,0))="","",
IF(INDEX(intern2!$A$165:$BH$316,MATCH($A10,intern2!$A$165:$A$316,0),MATCH(AN$8,intern2!_xlnm.Print_Titles,0))="NOK","NOK",
IF(INDEX(intern3!$A$9:$BG$320,MATCH($A10,intern3!$A$9:$A$160,0),MATCH(intern4!AN$8,intern3!$7:$7,0))="OK","OK","NOK")))</f>
        <v/>
      </c>
      <c r="AO10" s="1277" t="str">
        <f>IF(INDEX(intern2!$A$165:$BH$316,MATCH($A10,intern2!$A$165:$A$316,0),MATCH(AO$8,intern2!_xlnm.Print_Titles,0))="","",
IF(INDEX(intern2!$A$165:$BH$316,MATCH($A10,intern2!$A$165:$A$316,0),MATCH(AO$8,intern2!_xlnm.Print_Titles,0))="NOK","NOK",
IF(INDEX(intern3!$A$9:$BG$320,MATCH($A10,intern3!$A$9:$A$160,0),MATCH(intern4!AO$8,intern3!$7:$7,0))="OK","OK","NOK")))</f>
        <v/>
      </c>
      <c r="AP10" s="1277" t="str">
        <f>IF(INDEX(intern2!$A$165:$BH$316,MATCH($A10,intern2!$A$165:$A$316,0),MATCH(AP$8,intern2!_xlnm.Print_Titles,0))="","",
IF(INDEX(intern2!$A$165:$BH$316,MATCH($A10,intern2!$A$165:$A$316,0),MATCH(AP$8,intern2!_xlnm.Print_Titles,0))="NOK","NOK",
IF(INDEX(intern3!$A$9:$BG$320,MATCH($A10,intern3!$A$9:$A$160,0),MATCH(intern4!AP$8,intern3!$7:$7,0))="OK","OK","NOK")))</f>
        <v/>
      </c>
      <c r="AQ10" s="1277" t="str">
        <f>IF(INDEX(intern2!$A$165:$BH$316,MATCH($A10,intern2!$A$165:$A$316,0),MATCH(AQ$8,intern2!_xlnm.Print_Titles,0))="","",
IF(INDEX(intern2!$A$165:$BH$316,MATCH($A10,intern2!$A$165:$A$316,0),MATCH(AQ$8,intern2!_xlnm.Print_Titles,0))="NOK","NOK",
IF(INDEX(intern3!$A$9:$BG$320,MATCH($A10,intern3!$A$9:$A$160,0),MATCH(intern4!AQ$8,intern3!$7:$7,0))="OK","OK","NOK")))</f>
        <v/>
      </c>
      <c r="AR10" s="1277" t="str">
        <f>IF(INDEX(intern2!$A$165:$BH$316,MATCH($A10,intern2!$A$165:$A$316,0),MATCH(AR$8,intern2!_xlnm.Print_Titles,0))="","",
IF(INDEX(intern2!$A$165:$BH$316,MATCH($A10,intern2!$A$165:$A$316,0),MATCH(AR$8,intern2!_xlnm.Print_Titles,0))="NOK","NOK",
IF(INDEX(intern3!$A$9:$BG$320,MATCH($A10,intern3!$A$9:$A$160,0),MATCH(intern4!AR$8,intern3!$7:$7,0))="OK","OK","NOK")))</f>
        <v/>
      </c>
      <c r="AS10" s="1277" t="str">
        <f>IF(INDEX(intern2!$A$165:$BH$316,MATCH($A10,intern2!$A$165:$A$316,0),MATCH(AS$8,intern2!_xlnm.Print_Titles,0))="","",
IF(INDEX(intern2!$A$165:$BH$316,MATCH($A10,intern2!$A$165:$A$316,0),MATCH(AS$8,intern2!_xlnm.Print_Titles,0))="NOK","NOK",
IF(INDEX(intern3!$A$9:$BG$320,MATCH($A10,intern3!$A$9:$A$160,0),MATCH(intern4!AS$8,intern3!$7:$7,0))="OK","OK","NOK")))</f>
        <v/>
      </c>
      <c r="AT10" s="1277" t="str">
        <f>IF(INDEX(intern2!$A$165:$BH$316,MATCH($A10,intern2!$A$165:$A$316,0),MATCH(AT$8,intern2!_xlnm.Print_Titles,0))="","",
IF(INDEX(intern2!$A$165:$BH$316,MATCH($A10,intern2!$A$165:$A$316,0),MATCH(AT$8,intern2!_xlnm.Print_Titles,0))="NOK","NOK",
IF(INDEX(intern3!$A$9:$BG$320,MATCH($A10,intern3!$A$9:$A$160,0),MATCH(intern4!AT$8,intern3!$7:$7,0))="OK","OK","NOK")))</f>
        <v/>
      </c>
      <c r="AU10" s="1277" t="str">
        <f>IF(INDEX(intern2!$A$165:$BH$316,MATCH($A10,intern2!$A$165:$A$316,0),MATCH(AU$8,intern2!_xlnm.Print_Titles,0))="","",
IF(INDEX(intern2!$A$165:$BH$316,MATCH($A10,intern2!$A$165:$A$316,0),MATCH(AU$8,intern2!_xlnm.Print_Titles,0))="NOK","NOK",
IF(INDEX(intern3!$A$9:$BG$320,MATCH($A10,intern3!$A$9:$A$160,0),MATCH(intern4!AU$8,intern3!$7:$7,0))="OK","OK","NOK")))</f>
        <v/>
      </c>
      <c r="AV10" s="1277" t="str">
        <f>IF(INDEX(intern2!$A$165:$BH$316,MATCH($A10,intern2!$A$165:$A$316,0),MATCH(AV$8,intern2!_xlnm.Print_Titles,0))="","",
IF(INDEX(intern2!$A$165:$BH$316,MATCH($A10,intern2!$A$165:$A$316,0),MATCH(AV$8,intern2!_xlnm.Print_Titles,0))="NOK","NOK",
IF(INDEX(intern3!$A$9:$BG$320,MATCH($A10,intern3!$A$9:$A$160,0),MATCH(intern4!AV$8,intern3!$7:$7,0))="OK","OK","NOK")))</f>
        <v/>
      </c>
      <c r="AW10" s="1277"/>
      <c r="AX10" s="1277" t="str">
        <f>IF(INDEX(intern2!$A$165:$BH$316,MATCH($A10,intern2!$A$165:$A$316,0),MATCH(AX$8,intern2!_xlnm.Print_Titles,0))="","",
IF(INDEX(intern2!$A$165:$BH$316,MATCH($A10,intern2!$A$165:$A$316,0),MATCH(AX$8,intern2!_xlnm.Print_Titles,0))="NOK","NOK",
IF(INDEX(intern3!$A$9:$BG$320,MATCH($A10,intern3!$A$9:$A$160,0),MATCH(intern4!AX$8,intern3!$7:$7,0))="OK","OK","NOK")))</f>
        <v/>
      </c>
      <c r="AY10" s="1277" t="str">
        <f>IF(INDEX(intern2!$A$165:$BH$316,MATCH($A10,intern2!$A$165:$A$316,0),MATCH(AY$8,intern2!_xlnm.Print_Titles,0))="","",
IF(INDEX(intern2!$A$165:$BH$316,MATCH($A10,intern2!$A$165:$A$316,0),MATCH(AY$8,intern2!_xlnm.Print_Titles,0))="NOK","NOK",
IF(INDEX(intern3!$A$9:$BG$320,MATCH($A10,intern3!$A$9:$A$160,0),MATCH(intern4!AY$8,intern3!$7:$7,0))="OK","OK","NOK")))</f>
        <v/>
      </c>
      <c r="AZ10" s="1277" t="str">
        <f>IF(INDEX(intern2!$A$165:$BH$316,MATCH($A10,intern2!$A$165:$A$316,0),MATCH(AZ$8,intern2!_xlnm.Print_Titles,0))="","",
IF(INDEX(intern2!$A$165:$BH$316,MATCH($A10,intern2!$A$165:$A$316,0),MATCH(AZ$8,intern2!_xlnm.Print_Titles,0))="NOK","NOK",
IF(INDEX(intern3!$A$9:$BG$320,MATCH($A10,intern3!$A$9:$A$160,0),MATCH(intern4!AZ$8,intern3!$7:$7,0))="OK","OK","NOK")))</f>
        <v/>
      </c>
      <c r="BA10" s="1277" t="str">
        <f>IF(INDEX(intern2!$A$165:$BH$316,MATCH($A10,intern2!$A$165:$A$316,0),MATCH(BA$8,intern2!_xlnm.Print_Titles,0))="","",
IF(INDEX(intern2!$A$165:$BH$316,MATCH($A10,intern2!$A$165:$A$316,0),MATCH(BA$8,intern2!_xlnm.Print_Titles,0))="NOK","NOK",
IF(INDEX(intern3!$A$9:$BG$320,MATCH($A10,intern3!$A$9:$A$160,0),MATCH(intern4!BA$8,intern3!$7:$7,0))="OK","OK","NOK")))</f>
        <v/>
      </c>
      <c r="BB10" s="1277" t="str">
        <f>IF(INDEX(intern2!$A$165:$BH$316,MATCH($A10,intern2!$A$165:$A$316,0),MATCH(BB$8,intern2!_xlnm.Print_Titles,0))="","",
IF(INDEX(intern2!$A$165:$BH$316,MATCH($A10,intern2!$A$165:$A$316,0),MATCH(BB$8,intern2!_xlnm.Print_Titles,0))="NOK","NOK",
IF(INDEX(intern3!$A$9:$BG$320,MATCH($A10,intern3!$A$9:$A$160,0),MATCH(intern4!BB$8,intern3!$7:$7,0))="OK","OK","NOK")))</f>
        <v/>
      </c>
      <c r="BC10" s="1277" t="str">
        <f>IF(INDEX(intern2!$A$165:$BH$316,MATCH($A10,intern2!$A$165:$A$316,0),MATCH(BC$8,intern2!_xlnm.Print_Titles,0))="","",
IF(INDEX(intern2!$A$165:$BH$316,MATCH($A10,intern2!$A$165:$A$316,0),MATCH(BC$8,intern2!_xlnm.Print_Titles,0))="NOK","NOK",
IF(INDEX(intern3!$A$9:$BG$320,MATCH($A10,intern3!$A$9:$A$160,0),MATCH(intern4!BC$8,intern3!$7:$7,0))="OK","OK","NOK")))</f>
        <v/>
      </c>
      <c r="BD10" s="1277" t="str">
        <f>IF(INDEX(intern2!$A$165:$BH$316,MATCH($A10,intern2!$A$165:$A$316,0),MATCH(BD$8,intern2!_xlnm.Print_Titles,0))="","",
IF(INDEX(intern2!$A$165:$BH$316,MATCH($A10,intern2!$A$165:$A$316,0),MATCH(BD$8,intern2!_xlnm.Print_Titles,0))="NOK","NOK",
IF(INDEX(intern3!$A$9:$BG$320,MATCH($A10,intern3!$A$9:$A$160,0),MATCH(intern4!BD$8,intern3!$7:$7,0))="OK","OK","NOK")))</f>
        <v/>
      </c>
      <c r="BE10" s="1277" t="str">
        <f>IF(INDEX(intern2!$A$165:$BH$316,MATCH($A10,intern2!$A$165:$A$316,0),MATCH(BE$8,intern2!_xlnm.Print_Titles,0))="","",
IF(INDEX(intern2!$A$165:$BH$316,MATCH($A10,intern2!$A$165:$A$316,0),MATCH(BE$8,intern2!_xlnm.Print_Titles,0))="NOK","NOK",
IF(INDEX(intern3!$A$9:$BG$320,MATCH($A10,intern3!$A$9:$A$160,0),MATCH(intern4!BE$8,intern3!$7:$7,0))="OK","OK","NOK")))</f>
        <v/>
      </c>
      <c r="BF10" s="1277" t="str">
        <f>IF(INDEX(intern2!$A$165:$BH$316,MATCH($A10,intern2!$A$165:$A$316,0),MATCH(BF$8,intern2!_xlnm.Print_Titles,0))="","",
IF(INDEX(intern2!$A$165:$BH$316,MATCH($A10,intern2!$A$165:$A$316,0),MATCH(BF$8,intern2!_xlnm.Print_Titles,0))="NOK","NOK",
IF(INDEX(intern3!$A$9:$BG$320,MATCH($A10,intern3!$A$9:$A$160,0),MATCH(intern4!BF$8,intern3!$7:$7,0))="OK","OK","NOK")))</f>
        <v/>
      </c>
      <c r="BG10" s="1277" t="str">
        <f>IF(INDEX(intern2!$A$165:$BH$316,MATCH($A10,intern2!$A$165:$A$316,0),MATCH(BG$8,intern2!_xlnm.Print_Titles,0))="","",
IF(INDEX(intern2!$A$165:$BH$316,MATCH($A10,intern2!$A$165:$A$316,0),MATCH(BG$8,intern2!_xlnm.Print_Titles,0))="NOK","NOK",
IF(INDEX(intern3!$A$9:$BG$320,MATCH($A10,intern3!$A$9:$A$160,0),MATCH(intern4!BG$8,intern3!$7:$7,0))="OK","OK","NOK")))</f>
        <v/>
      </c>
      <c r="BH10" s="200" t="str">
        <f ca="1">IF(COUNTBLANK(C10:BG10)=57,"OK",
IF(BI10="C",
        IF((COUNTIF(C10:BG10,"OK")+COUNTIF(C10:BG10,"NOK")-IF(OR(I10="OK",I10="NOK"),3,0)-IF(OR(Z10="OK",Z10="NOK"),3,0)-IF(OR(AF10="OK",AF10="NOK"),2,0)-IF(OR(AM10="OK",AM10="NOK"),2,0)-IF(OR(AQ10="OK",AQ10="NOK"),2,0)-IF(OR(AT10="OK",AT10="NOK"),2,0)-IF(OR(AZ10="OK",AZ10="NOK"),2,0)-IF(OR(BG10="OK",BG10="NOK"),4,0))=
              (COUNTIF(C10:E10,"OK")+COUNTIF(IF(OR(I10="OK",I10="NOK"),I10,F10:H10),"OK")+COUNTIF(J10:V10,"OK")+COUNTIF(IF(OR(Z10="OK",Z10="NOK"),Z10,W10:Y10),"OK")+COUNTIF(AA10:AC10,"OK")+COUNTIF(IF(OR(AF10="OK",AF10="NOK"),AF10,AD10:AE10),"OK")+COUNTIF(AG10:AJ10,"OK")+COUNTIF(IF(OR(AM10="OK",AM10="NOK"),AM10,AK10:AL10),"OK")+COUNTIF(AN10,"OK")+COUNTIF(IF(OR(AQ10="OK",AQ10="NOK"),AQ10,AO10:AP10),"OK")
               +COUNTIF(IF(OR(AT10="OK",AT10="NOK"),AT10,AR10:AS10),"OK")+COUNTIF(AU10:AV10,"OK")+COUNTIF(IF(OR(AZ10="OK",AZ10="NOK"),AZ10,AX10:AY10),"OK")+COUNTIF(BA10:BB10,"OK")+COUNTIF(IF(OR(BG10="OK",BG10="NOK"),BG10,BC10:BF10),"OK")),"OK","NOK"),
         IF((COUNTIF(C10:E10,"OK")+COUNTIF(IF(OR(I10="OK",I10="NOK"),I10,F10:H10),"OK")+COUNTIF(J10:V10,"OK")+COUNTIF(IF(OR(Z10="OK",Z10="NOK"),Z10,W10:Y10),"OK")+COUNTIF(AA10:AC10,"OK")+COUNTIF(IF(OR(AF10="OK",AF10="NOK"),AF10,AD10:AE10),"OK")+COUNTIF(AG10:AJ10,"OK")+COUNTIF(IF(OR(AM10="OK",AM10="NOK"),AM10,AK10:AL10),"OK")+COUNTIF(AN10,"OK")+COUNTIF(IF(OR(AQ10="OK",AQ10="NOK"),AQ10,AO10:AP10),"OK")
               +COUNTIF(IF(OR(AT10="OK",AT10="NOK"),AT10,AR10:AS10),"OK")+COUNTIF(AU10:AV10,"OK")+COUNTIF(IF(OR(AZ10="OK",AZ10="NOK"),AZ10,AX10:AY10),"OK")+COUNTIF(BA10:BB10,"OK")+COUNTIF(IF(OR(BG10="OK",BG10="NOK"),BG10,BC10:BF10),"OK"))&gt;0,"OK","NOK")))</f>
        <v>NOK</v>
      </c>
      <c r="BI10" s="1259" t="s">
        <v>1358</v>
      </c>
      <c r="BJ10" t="b">
        <f ca="1">IF(VLOOKUP($A10,intern1!$C:$Q,15,FALSE)="MAS","",IF(VLOOKUP($A10,'3.10'!$C:$AP,9,FALSE)=0,"NOK",IF(VLOOKUP($A10,'3.10'!$C:$AP,11,FALSE)=0,"NOK","OK"))=BH10)</f>
        <v>1</v>
      </c>
      <c r="BL10" s="1275" t="s">
        <v>1346</v>
      </c>
      <c r="BM10">
        <v>1</v>
      </c>
      <c r="BN10" t="s">
        <v>1346</v>
      </c>
    </row>
    <row r="11" spans="1:66" x14ac:dyDescent="0.25">
      <c r="A11" t="str">
        <f>+intern2!A6</f>
        <v>BPE</v>
      </c>
      <c r="C11" s="1277" t="str">
        <f>IF(INDEX(intern2!$A$165:$BH$316,MATCH($A11,intern2!$A$165:$A$316,0),MATCH(C$8,intern2!_xlnm.Print_Titles,0))="","",
IF(INDEX(intern2!$A$165:$BH$316,MATCH($A11,intern2!$A$165:$A$316,0),MATCH(C$8,intern2!_xlnm.Print_Titles,0))="NOK","NOK",
IF(INDEX(intern3!$A$9:$BG$320,MATCH($A11,intern3!$A$9:$A$160,0),MATCH(intern4!C$8,intern3!$7:$7,0))="OK","OK","NOK")))</f>
        <v/>
      </c>
      <c r="D11" s="1277" t="str">
        <f>IF(INDEX(intern2!$A$165:$BH$316,MATCH($A11,intern2!$A$165:$A$316,0),MATCH(D$8,intern2!_xlnm.Print_Titles,0))="","",
IF(INDEX(intern2!$A$165:$BH$316,MATCH($A11,intern2!$A$165:$A$316,0),MATCH(D$8,intern2!_xlnm.Print_Titles,0))="NOK","NOK",
IF(INDEX(intern3!$A$9:$BG$320,MATCH($A11,intern3!$A$9:$A$160,0),MATCH(intern4!D$8,intern3!$7:$7,0))="OK","OK","NOK")))</f>
        <v/>
      </c>
      <c r="E11" s="1277" t="str">
        <f>IF(INDEX(intern2!$A$165:$BH$316,MATCH($A11,intern2!$A$165:$A$316,0),MATCH(E$8,intern2!_xlnm.Print_Titles,0))="","",
IF(INDEX(intern2!$A$165:$BH$316,MATCH($A11,intern2!$A$165:$A$316,0),MATCH(E$8,intern2!_xlnm.Print_Titles,0))="NOK","NOK",
IF(INDEX(intern3!$A$9:$BG$320,MATCH($A11,intern3!$A$9:$A$160,0),MATCH(intern4!E$8,intern3!$7:$7,0))="OK","OK","NOK")))</f>
        <v/>
      </c>
      <c r="F11" s="1277" t="str">
        <f>IF(INDEX(intern2!$A$165:$BH$316,MATCH($A11,intern2!$A$165:$A$316,0),MATCH(F$8,intern2!_xlnm.Print_Titles,0))="","",
IF(INDEX(intern2!$A$165:$BH$316,MATCH($A11,intern2!$A$165:$A$316,0),MATCH(F$8,intern2!_xlnm.Print_Titles,0))="NOK","NOK",
IF(INDEX(intern3!$A$9:$BG$320,MATCH($A11,intern3!$A$9:$A$160,0),MATCH(intern4!F$8,intern3!$7:$7,0))="OK","OK","NOK")))</f>
        <v/>
      </c>
      <c r="G11" s="1277" t="str">
        <f>IF(INDEX(intern2!$A$165:$BH$316,MATCH($A11,intern2!$A$165:$A$316,0),MATCH(G$8,intern2!_xlnm.Print_Titles,0))="","",
IF(INDEX(intern2!$A$165:$BH$316,MATCH($A11,intern2!$A$165:$A$316,0),MATCH(G$8,intern2!_xlnm.Print_Titles,0))="NOK","NOK",
IF(INDEX(intern3!$A$9:$BG$320,MATCH($A11,intern3!$A$9:$A$160,0),MATCH(intern4!G$8,intern3!$7:$7,0))="OK","OK","NOK")))</f>
        <v/>
      </c>
      <c r="H11" s="1277" t="str">
        <f>IF(INDEX(intern2!$A$165:$BH$316,MATCH($A11,intern2!$A$165:$A$316,0),MATCH(H$8,intern2!_xlnm.Print_Titles,0))="","",
IF(INDEX(intern2!$A$165:$BH$316,MATCH($A11,intern2!$A$165:$A$316,0),MATCH(H$8,intern2!_xlnm.Print_Titles,0))="NOK","NOK",
IF(INDEX(intern3!$A$9:$BG$320,MATCH($A11,intern3!$A$9:$A$160,0),MATCH(intern4!H$8,intern3!$7:$7,0))="OK","OK","NOK")))</f>
        <v/>
      </c>
      <c r="I11" s="1277" t="str">
        <f>IF(INDEX(intern2!$A$165:$BH$316,MATCH($A11,intern2!$A$165:$A$316,0),MATCH(I$8,intern2!_xlnm.Print_Titles,0))="","",
IF(INDEX(intern2!$A$165:$BH$316,MATCH($A11,intern2!$A$165:$A$316,0),MATCH(I$8,intern2!_xlnm.Print_Titles,0))="NOK","NOK",
IF(INDEX(intern3!$A$9:$BG$320,MATCH($A11,intern3!$A$9:$A$160,0),MATCH(intern4!I$8,intern3!$7:$7,0))="OK","OK","NOK")))</f>
        <v/>
      </c>
      <c r="J11" s="1277" t="str">
        <f>IF(INDEX(intern2!$A$165:$BH$316,MATCH($A11,intern2!$A$165:$A$316,0),MATCH(J$8,intern2!_xlnm.Print_Titles,0))="","",
IF(INDEX(intern2!$A$165:$BH$316,MATCH($A11,intern2!$A$165:$A$316,0),MATCH(J$8,intern2!_xlnm.Print_Titles,0))="NOK","NOK",
IF(INDEX(intern3!$A$9:$BG$320,MATCH($A11,intern3!$A$9:$A$160,0),MATCH(intern4!J$8,intern3!$7:$7,0))="OK","OK","NOK")))</f>
        <v/>
      </c>
      <c r="K11" s="1277" t="str">
        <f>IF(INDEX(intern2!$A$165:$BH$316,MATCH($A11,intern2!$A$165:$A$316,0),MATCH(K$8,intern2!_xlnm.Print_Titles,0))="","",
IF(INDEX(intern2!$A$165:$BH$316,MATCH($A11,intern2!$A$165:$A$316,0),MATCH(K$8,intern2!_xlnm.Print_Titles,0))="NOK","NOK",
IF(INDEX(intern3!$A$9:$BG$320,MATCH($A11,intern3!$A$9:$A$160,0),MATCH(intern4!K$8,intern3!$7:$7,0))="OK","OK","NOK")))</f>
        <v/>
      </c>
      <c r="L11" s="1277" t="str">
        <f>IF(INDEX(intern2!$A$165:$BH$316,MATCH($A11,intern2!$A$165:$A$316,0),MATCH(L$8,intern2!_xlnm.Print_Titles,0))="","",
IF(INDEX(intern2!$A$165:$BH$316,MATCH($A11,intern2!$A$165:$A$316,0),MATCH(L$8,intern2!_xlnm.Print_Titles,0))="NOK","NOK",
IF(INDEX(intern3!$A$9:$BG$320,MATCH($A11,intern3!$A$9:$A$160,0),MATCH(intern4!L$8,intern3!$7:$7,0))="OK","OK","NOK")))</f>
        <v/>
      </c>
      <c r="M11" s="1277" t="str">
        <f>IF(INDEX(intern2!$A$165:$BH$316,MATCH($A11,intern2!$A$165:$A$316,0),MATCH(M$8,intern2!_xlnm.Print_Titles,0))="","",
IF(INDEX(intern2!$A$165:$BH$316,MATCH($A11,intern2!$A$165:$A$316,0),MATCH(M$8,intern2!_xlnm.Print_Titles,0))="NOK","NOK",
IF(INDEX(intern3!$A$9:$BG$320,MATCH($A11,intern3!$A$9:$A$160,0),MATCH(intern4!M$8,intern3!$7:$7,0))="OK","OK","NOK")))</f>
        <v/>
      </c>
      <c r="N11" s="1277" t="str">
        <f>IF(INDEX(intern2!$A$165:$BH$316,MATCH($A11,intern2!$A$165:$A$316,0),MATCH(N$8,intern2!_xlnm.Print_Titles,0))="","",
IF(INDEX(intern2!$A$165:$BH$316,MATCH($A11,intern2!$A$165:$A$316,0),MATCH(N$8,intern2!_xlnm.Print_Titles,0))="NOK","NOK",
IF(INDEX(intern3!$A$9:$BG$320,MATCH($A11,intern3!$A$9:$A$160,0),MATCH(intern4!N$8,intern3!$7:$7,0))="OK","OK","NOK")))</f>
        <v/>
      </c>
      <c r="O11" s="1277" t="str">
        <f>IF(INDEX(intern2!$A$165:$BH$316,MATCH($A11,intern2!$A$165:$A$316,0),MATCH(O$8,intern2!_xlnm.Print_Titles,0))="","",
IF(INDEX(intern2!$A$165:$BH$316,MATCH($A11,intern2!$A$165:$A$316,0),MATCH(O$8,intern2!_xlnm.Print_Titles,0))="NOK","NOK",
IF(INDEX(intern3!$A$9:$BG$320,MATCH($A11,intern3!$A$9:$A$160,0),MATCH(intern4!O$8,intern3!$7:$7,0))="OK","OK","NOK")))</f>
        <v/>
      </c>
      <c r="P11" s="1277" t="str">
        <f>IF(INDEX(intern2!$A$165:$BH$316,MATCH($A11,intern2!$A$165:$A$316,0),MATCH(P$8,intern2!_xlnm.Print_Titles,0))="","",
IF(INDEX(intern2!$A$165:$BH$316,MATCH($A11,intern2!$A$165:$A$316,0),MATCH(P$8,intern2!_xlnm.Print_Titles,0))="NOK","NOK",
IF(INDEX(intern3!$A$9:$BG$320,MATCH($A11,intern3!$A$9:$A$160,0),MATCH(intern4!P$8,intern3!$7:$7,0))="OK","OK","NOK")))</f>
        <v/>
      </c>
      <c r="Q11" s="1277" t="str">
        <f>IF(INDEX(intern2!$A$165:$BH$316,MATCH($A11,intern2!$A$165:$A$316,0),MATCH(Q$8,intern2!_xlnm.Print_Titles,0))="","",
IF(INDEX(intern2!$A$165:$BH$316,MATCH($A11,intern2!$A$165:$A$316,0),MATCH(Q$8,intern2!_xlnm.Print_Titles,0))="NOK","NOK",
IF(INDEX(intern3!$A$9:$BG$320,MATCH($A11,intern3!$A$9:$A$160,0),MATCH(intern4!Q$8,intern3!$7:$7,0))="OK","OK","NOK")))</f>
        <v/>
      </c>
      <c r="R11" s="1277" t="str">
        <f>IF(INDEX(intern2!$A$165:$BH$316,MATCH($A11,intern2!$A$165:$A$316,0),MATCH(R$8,intern2!_xlnm.Print_Titles,0))="","",
IF(INDEX(intern2!$A$165:$BH$316,MATCH($A11,intern2!$A$165:$A$316,0),MATCH(R$8,intern2!_xlnm.Print_Titles,0))="NOK","NOK",
IF(INDEX(intern3!$A$9:$BG$320,MATCH($A11,intern3!$A$9:$A$160,0),MATCH(intern4!R$8,intern3!$7:$7,0))="OK","OK","NOK")))</f>
        <v/>
      </c>
      <c r="S11" s="1277" t="str">
        <f>IF(INDEX(intern2!$A$165:$BH$316,MATCH($A11,intern2!$A$165:$A$316,0),MATCH(S$8,intern2!_xlnm.Print_Titles,0))="","",
IF(INDEX(intern2!$A$165:$BH$316,MATCH($A11,intern2!$A$165:$A$316,0),MATCH(S$8,intern2!_xlnm.Print_Titles,0))="NOK","NOK",
IF(INDEX(intern3!$A$9:$BG$320,MATCH($A11,intern3!$A$9:$A$160,0),MATCH(intern4!S$8,intern3!$7:$7,0))="OK","OK","NOK")))</f>
        <v/>
      </c>
      <c r="T11" s="1277" t="str">
        <f>IF(INDEX(intern2!$A$165:$BH$316,MATCH($A11,intern2!$A$165:$A$316,0),MATCH(T$8,intern2!_xlnm.Print_Titles,0))="","",
IF(INDEX(intern2!$A$165:$BH$316,MATCH($A11,intern2!$A$165:$A$316,0),MATCH(T$8,intern2!_xlnm.Print_Titles,0))="NOK","NOK",
IF(INDEX(intern3!$A$9:$BG$320,MATCH($A11,intern3!$A$9:$A$160,0),MATCH(intern4!T$8,intern3!$7:$7,0))="OK","OK","NOK")))</f>
        <v/>
      </c>
      <c r="U11" s="1277" t="str">
        <f>IF(INDEX(intern2!$A$165:$BH$316,MATCH($A11,intern2!$A$165:$A$316,0),MATCH(U$8,intern2!_xlnm.Print_Titles,0))="","",
IF(INDEX(intern2!$A$165:$BH$316,MATCH($A11,intern2!$A$165:$A$316,0),MATCH(U$8,intern2!_xlnm.Print_Titles,0))="NOK","NOK",
IF(INDEX(intern3!$A$9:$BG$320,MATCH($A11,intern3!$A$9:$A$160,0),MATCH(intern4!U$8,intern3!$7:$7,0))="OK","OK","NOK")))</f>
        <v/>
      </c>
      <c r="V11" s="1277" t="str">
        <f>IF(INDEX(intern2!$A$165:$BH$316,MATCH($A11,intern2!$A$165:$A$316,0),MATCH(V$8,intern2!_xlnm.Print_Titles,0))="","",
IF(INDEX(intern2!$A$165:$BH$316,MATCH($A11,intern2!$A$165:$A$316,0),MATCH(V$8,intern2!_xlnm.Print_Titles,0))="NOK","NOK",
IF(INDEX(intern3!$A$9:$BG$320,MATCH($A11,intern3!$A$9:$A$160,0),MATCH(intern4!V$8,intern3!$7:$7,0))="OK","OK","NOK")))</f>
        <v/>
      </c>
      <c r="W11" s="1277" t="str">
        <f>IF(INDEX(intern2!$A$165:$BH$316,MATCH($A11,intern2!$A$165:$A$316,0),MATCH(W$8,intern2!_xlnm.Print_Titles,0))="","",
IF(INDEX(intern2!$A$165:$BH$316,MATCH($A11,intern2!$A$165:$A$316,0),MATCH(W$8,intern2!_xlnm.Print_Titles,0))="NOK","NOK",
IF(INDEX(intern3!$A$9:$BG$320,MATCH($A11,intern3!$A$9:$A$160,0),MATCH(intern4!W$8,intern3!$7:$7,0))="OK","OK","NOK")))</f>
        <v/>
      </c>
      <c r="X11" s="1277" t="str">
        <f>IF(INDEX(intern2!$A$165:$BH$316,MATCH($A11,intern2!$A$165:$A$316,0),MATCH(X$8,intern2!_xlnm.Print_Titles,0))="","",
IF(INDEX(intern2!$A$165:$BH$316,MATCH($A11,intern2!$A$165:$A$316,0),MATCH(X$8,intern2!_xlnm.Print_Titles,0))="NOK","NOK",
IF(INDEX(intern3!$A$9:$BG$320,MATCH($A11,intern3!$A$9:$A$160,0),MATCH(intern4!X$8,intern3!$7:$7,0))="OK","OK","NOK")))</f>
        <v/>
      </c>
      <c r="Y11" s="1277" t="str">
        <f>IF(INDEX(intern2!$A$165:$BH$316,MATCH($A11,intern2!$A$165:$A$316,0),MATCH(Y$8,intern2!_xlnm.Print_Titles,0))="","",
IF(INDEX(intern2!$A$165:$BH$316,MATCH($A11,intern2!$A$165:$A$316,0),MATCH(Y$8,intern2!_xlnm.Print_Titles,0))="NOK","NOK",
IF(INDEX(intern3!$A$9:$BG$320,MATCH($A11,intern3!$A$9:$A$160,0),MATCH(intern4!Y$8,intern3!$7:$7,0))="OK","OK","NOK")))</f>
        <v/>
      </c>
      <c r="Z11" s="1277" t="str">
        <f>IF(INDEX(intern2!$A$165:$BH$316,MATCH($A11,intern2!$A$165:$A$316,0),MATCH(Z$8,intern2!_xlnm.Print_Titles,0))="","",
IF(INDEX(intern2!$A$165:$BH$316,MATCH($A11,intern2!$A$165:$A$316,0),MATCH(Z$8,intern2!_xlnm.Print_Titles,0))="NOK","NOK",
IF(INDEX(intern3!$A$9:$BG$320,MATCH($A11,intern3!$A$9:$A$160,0),MATCH(intern4!Z$8,intern3!$7:$7,0))="OK","OK","NOK")))</f>
        <v/>
      </c>
      <c r="AA11" s="1277" t="str">
        <f>IF(INDEX(intern2!$A$165:$BH$316,MATCH($A11,intern2!$A$165:$A$316,0),MATCH(AA$8,intern2!_xlnm.Print_Titles,0))="","",
IF(INDEX(intern2!$A$165:$BH$316,MATCH($A11,intern2!$A$165:$A$316,0),MATCH(AA$8,intern2!_xlnm.Print_Titles,0))="NOK","NOK",
IF(INDEX(intern3!$A$9:$BG$320,MATCH($A11,intern3!$A$9:$A$160,0),MATCH(intern4!AA$8,intern3!$7:$7,0))="OK","OK","NOK")))</f>
        <v/>
      </c>
      <c r="AB11" s="1277" t="str">
        <f>IF(INDEX(intern2!$A$165:$BH$316,MATCH($A11,intern2!$A$165:$A$316,0),MATCH(AB$8,intern2!_xlnm.Print_Titles,0))="","",
IF(INDEX(intern2!$A$165:$BH$316,MATCH($A11,intern2!$A$165:$A$316,0),MATCH(AB$8,intern2!_xlnm.Print_Titles,0))="NOK","NOK",
IF(INDEX(intern3!$A$9:$BG$320,MATCH($A11,intern3!$A$9:$A$160,0),MATCH(intern4!AB$8,intern3!$7:$7,0))="OK","OK","NOK")))</f>
        <v/>
      </c>
      <c r="AC11" s="1277" t="str">
        <f>IF(INDEX(intern2!$A$165:$BH$316,MATCH($A11,intern2!$A$165:$A$316,0),MATCH(AC$8,intern2!_xlnm.Print_Titles,0))="","",
IF(INDEX(intern2!$A$165:$BH$316,MATCH($A11,intern2!$A$165:$A$316,0),MATCH(AC$8,intern2!_xlnm.Print_Titles,0))="NOK","NOK",
IF(INDEX(intern3!$A$9:$BG$320,MATCH($A11,intern3!$A$9:$A$160,0),MATCH(intern4!AC$8,intern3!$7:$7,0))="OK","OK","NOK")))</f>
        <v/>
      </c>
      <c r="AD11" s="1277" t="str">
        <f>IF(INDEX(intern2!$A$165:$BH$316,MATCH($A11,intern2!$A$165:$A$316,0),MATCH(AD$8,intern2!_xlnm.Print_Titles,0))="","",
IF(INDEX(intern2!$A$165:$BH$316,MATCH($A11,intern2!$A$165:$A$316,0),MATCH(AD$8,intern2!_xlnm.Print_Titles,0))="NOK","NOK",
IF(INDEX(intern3!$A$9:$BG$320,MATCH($A11,intern3!$A$9:$A$160,0),MATCH(intern4!AD$8,intern3!$7:$7,0))="OK","OK","NOK")))</f>
        <v/>
      </c>
      <c r="AE11" s="1277" t="str">
        <f>IF(INDEX(intern2!$A$165:$BH$316,MATCH($A11,intern2!$A$165:$A$316,0),MATCH(AE$8,intern2!_xlnm.Print_Titles,0))="","",
IF(INDEX(intern2!$A$165:$BH$316,MATCH($A11,intern2!$A$165:$A$316,0),MATCH(AE$8,intern2!_xlnm.Print_Titles,0))="NOK","NOK",
IF(INDEX(intern3!$A$9:$BG$320,MATCH($A11,intern3!$A$9:$A$160,0),MATCH(intern4!AE$8,intern3!$7:$7,0))="OK","OK","NOK")))</f>
        <v/>
      </c>
      <c r="AF11" s="1277" t="str">
        <f>IF(INDEX(intern2!$A$165:$BH$316,MATCH($A11,intern2!$A$165:$A$316,0),MATCH(AF$8,intern2!_xlnm.Print_Titles,0))="","",
IF(INDEX(intern2!$A$165:$BH$316,MATCH($A11,intern2!$A$165:$A$316,0),MATCH(AF$8,intern2!_xlnm.Print_Titles,0))="NOK","NOK",
IF(INDEX(intern3!$A$9:$BG$320,MATCH($A11,intern3!$A$9:$A$160,0),MATCH(intern4!AF$8,intern3!$7:$7,0))="OK","OK","NOK")))</f>
        <v/>
      </c>
      <c r="AG11" s="1277" t="str">
        <f>IF(INDEX(intern2!$A$165:$BH$316,MATCH($A11,intern2!$A$165:$A$316,0),MATCH(AG$8,intern2!_xlnm.Print_Titles,0))="","",
IF(INDEX(intern2!$A$165:$BH$316,MATCH($A11,intern2!$A$165:$A$316,0),MATCH(AG$8,intern2!_xlnm.Print_Titles,0))="NOK","NOK",
IF(INDEX(intern3!$A$9:$BG$320,MATCH($A11,intern3!$A$9:$A$160,0),MATCH(intern4!AG$8,intern3!$7:$7,0))="OK","OK","NOK")))</f>
        <v/>
      </c>
      <c r="AH11" s="1277" t="str">
        <f>IF(INDEX(intern2!$A$165:$BH$316,MATCH($A11,intern2!$A$165:$A$316,0),MATCH(AH$8,intern2!_xlnm.Print_Titles,0))="","",
IF(INDEX(intern2!$A$165:$BH$316,MATCH($A11,intern2!$A$165:$A$316,0),MATCH(AH$8,intern2!_xlnm.Print_Titles,0))="NOK","NOK",
IF(INDEX(intern3!$A$9:$BG$320,MATCH($A11,intern3!$A$9:$A$160,0),MATCH(intern4!AH$8,intern3!$7:$7,0))="OK","OK","NOK")))</f>
        <v/>
      </c>
      <c r="AI11" s="1277" t="str">
        <f>IF(INDEX(intern2!$A$165:$BH$316,MATCH($A11,intern2!$A$165:$A$316,0),MATCH(AI$8,intern2!_xlnm.Print_Titles,0))="","",
IF(INDEX(intern2!$A$165:$BH$316,MATCH($A11,intern2!$A$165:$A$316,0),MATCH(AI$8,intern2!_xlnm.Print_Titles,0))="NOK","NOK",
IF(INDEX(intern3!$A$9:$BG$320,MATCH($A11,intern3!$A$9:$A$160,0),MATCH(intern4!AI$8,intern3!$7:$7,0))="OK","OK","NOK")))</f>
        <v/>
      </c>
      <c r="AJ11" s="1277" t="str">
        <f>IF(INDEX(intern2!$A$165:$BH$316,MATCH($A11,intern2!$A$165:$A$316,0),MATCH(AJ$8,intern2!_xlnm.Print_Titles,0))="","",
IF(INDEX(intern2!$A$165:$BH$316,MATCH($A11,intern2!$A$165:$A$316,0),MATCH(AJ$8,intern2!_xlnm.Print_Titles,0))="NOK","NOK",
IF(INDEX(intern3!$A$9:$BG$320,MATCH($A11,intern3!$A$9:$A$160,0),MATCH(intern4!AJ$8,intern3!$7:$7,0))="OK","OK","NOK")))</f>
        <v/>
      </c>
      <c r="AK11" s="1277" t="str">
        <f>IF(INDEX(intern2!$A$165:$BH$316,MATCH($A11,intern2!$A$165:$A$316,0),MATCH(AK$8,intern2!_xlnm.Print_Titles,0))="","",
IF(INDEX(intern2!$A$165:$BH$316,MATCH($A11,intern2!$A$165:$A$316,0),MATCH(AK$8,intern2!_xlnm.Print_Titles,0))="NOK","NOK",
IF(INDEX(intern3!$A$9:$BG$320,MATCH($A11,intern3!$A$9:$A$160,0),MATCH(intern4!AK$8,intern3!$7:$7,0))="OK","OK","NOK")))</f>
        <v/>
      </c>
      <c r="AL11" s="1277" t="str">
        <f>IF(INDEX(intern2!$A$165:$BH$316,MATCH($A11,intern2!$A$165:$A$316,0),MATCH(AL$8,intern2!_xlnm.Print_Titles,0))="","",
IF(INDEX(intern2!$A$165:$BH$316,MATCH($A11,intern2!$A$165:$A$316,0),MATCH(AL$8,intern2!_xlnm.Print_Titles,0))="NOK","NOK",
IF(INDEX(intern3!$A$9:$BG$320,MATCH($A11,intern3!$A$9:$A$160,0),MATCH(intern4!AL$8,intern3!$7:$7,0))="OK","OK","NOK")))</f>
        <v/>
      </c>
      <c r="AM11" s="1277" t="str">
        <f>IF(INDEX(intern2!$A$165:$BH$316,MATCH($A11,intern2!$A$165:$A$316,0),MATCH(AM$8,intern2!_xlnm.Print_Titles,0))="","",
IF(INDEX(intern2!$A$165:$BH$316,MATCH($A11,intern2!$A$165:$A$316,0),MATCH(AM$8,intern2!_xlnm.Print_Titles,0))="NOK","NOK",
IF(INDEX(intern3!$A$9:$BG$320,MATCH($A11,intern3!$A$9:$A$160,0),MATCH(intern4!AM$8,intern3!$7:$7,0))="OK","OK","NOK")))</f>
        <v/>
      </c>
      <c r="AN11" s="1277" t="str">
        <f>IF(INDEX(intern2!$A$165:$BH$316,MATCH($A11,intern2!$A$165:$A$316,0),MATCH(AN$8,intern2!_xlnm.Print_Titles,0))="","",
IF(INDEX(intern2!$A$165:$BH$316,MATCH($A11,intern2!$A$165:$A$316,0),MATCH(AN$8,intern2!_xlnm.Print_Titles,0))="NOK","NOK",
IF(INDEX(intern3!$A$9:$BG$320,MATCH($A11,intern3!$A$9:$A$160,0),MATCH(intern4!AN$8,intern3!$7:$7,0))="OK","OK","NOK")))</f>
        <v/>
      </c>
      <c r="AO11" s="1277" t="str">
        <f>IF(INDEX(intern2!$A$165:$BH$316,MATCH($A11,intern2!$A$165:$A$316,0),MATCH(AO$8,intern2!_xlnm.Print_Titles,0))="","",
IF(INDEX(intern2!$A$165:$BH$316,MATCH($A11,intern2!$A$165:$A$316,0),MATCH(AO$8,intern2!_xlnm.Print_Titles,0))="NOK","NOK",
IF(INDEX(intern3!$A$9:$BG$320,MATCH($A11,intern3!$A$9:$A$160,0),MATCH(intern4!AO$8,intern3!$7:$7,0))="OK","OK","NOK")))</f>
        <v/>
      </c>
      <c r="AP11" s="1277" t="str">
        <f>IF(INDEX(intern2!$A$165:$BH$316,MATCH($A11,intern2!$A$165:$A$316,0),MATCH(AP$8,intern2!_xlnm.Print_Titles,0))="","",
IF(INDEX(intern2!$A$165:$BH$316,MATCH($A11,intern2!$A$165:$A$316,0),MATCH(AP$8,intern2!_xlnm.Print_Titles,0))="NOK","NOK",
IF(INDEX(intern3!$A$9:$BG$320,MATCH($A11,intern3!$A$9:$A$160,0),MATCH(intern4!AP$8,intern3!$7:$7,0))="OK","OK","NOK")))</f>
        <v/>
      </c>
      <c r="AQ11" s="1277" t="str">
        <f>IF(INDEX(intern2!$A$165:$BH$316,MATCH($A11,intern2!$A$165:$A$316,0),MATCH(AQ$8,intern2!_xlnm.Print_Titles,0))="","",
IF(INDEX(intern2!$A$165:$BH$316,MATCH($A11,intern2!$A$165:$A$316,0),MATCH(AQ$8,intern2!_xlnm.Print_Titles,0))="NOK","NOK",
IF(INDEX(intern3!$A$9:$BG$320,MATCH($A11,intern3!$A$9:$A$160,0),MATCH(intern4!AQ$8,intern3!$7:$7,0))="OK","OK","NOK")))</f>
        <v/>
      </c>
      <c r="AR11" s="1277" t="str">
        <f>IF(INDEX(intern2!$A$165:$BH$316,MATCH($A11,intern2!$A$165:$A$316,0),MATCH(AR$8,intern2!_xlnm.Print_Titles,0))="","",
IF(INDEX(intern2!$A$165:$BH$316,MATCH($A11,intern2!$A$165:$A$316,0),MATCH(AR$8,intern2!_xlnm.Print_Titles,0))="NOK","NOK",
IF(INDEX(intern3!$A$9:$BG$320,MATCH($A11,intern3!$A$9:$A$160,0),MATCH(intern4!AR$8,intern3!$7:$7,0))="OK","OK","NOK")))</f>
        <v/>
      </c>
      <c r="AS11" s="1277" t="str">
        <f>IF(INDEX(intern2!$A$165:$BH$316,MATCH($A11,intern2!$A$165:$A$316,0),MATCH(AS$8,intern2!_xlnm.Print_Titles,0))="","",
IF(INDEX(intern2!$A$165:$BH$316,MATCH($A11,intern2!$A$165:$A$316,0),MATCH(AS$8,intern2!_xlnm.Print_Titles,0))="NOK","NOK",
IF(INDEX(intern3!$A$9:$BG$320,MATCH($A11,intern3!$A$9:$A$160,0),MATCH(intern4!AS$8,intern3!$7:$7,0))="OK","OK","NOK")))</f>
        <v/>
      </c>
      <c r="AT11" s="1277" t="str">
        <f>IF(INDEX(intern2!$A$165:$BH$316,MATCH($A11,intern2!$A$165:$A$316,0),MATCH(AT$8,intern2!_xlnm.Print_Titles,0))="","",
IF(INDEX(intern2!$A$165:$BH$316,MATCH($A11,intern2!$A$165:$A$316,0),MATCH(AT$8,intern2!_xlnm.Print_Titles,0))="NOK","NOK",
IF(INDEX(intern3!$A$9:$BG$320,MATCH($A11,intern3!$A$9:$A$160,0),MATCH(intern4!AT$8,intern3!$7:$7,0))="OK","OK","NOK")))</f>
        <v/>
      </c>
      <c r="AU11" s="1277" t="str">
        <f>IF(INDEX(intern2!$A$165:$BH$316,MATCH($A11,intern2!$A$165:$A$316,0),MATCH(AU$8,intern2!_xlnm.Print_Titles,0))="","",
IF(INDEX(intern2!$A$165:$BH$316,MATCH($A11,intern2!$A$165:$A$316,0),MATCH(AU$8,intern2!_xlnm.Print_Titles,0))="NOK","NOK",
IF(INDEX(intern3!$A$9:$BG$320,MATCH($A11,intern3!$A$9:$A$160,0),MATCH(intern4!AU$8,intern3!$7:$7,0))="OK","OK","NOK")))</f>
        <v/>
      </c>
      <c r="AV11" s="1277" t="str">
        <f>IF(INDEX(intern2!$A$165:$BH$316,MATCH($A11,intern2!$A$165:$A$316,0),MATCH(AV$8,intern2!_xlnm.Print_Titles,0))="","",
IF(INDEX(intern2!$A$165:$BH$316,MATCH($A11,intern2!$A$165:$A$316,0),MATCH(AV$8,intern2!_xlnm.Print_Titles,0))="NOK","NOK",
IF(INDEX(intern3!$A$9:$BG$320,MATCH($A11,intern3!$A$9:$A$160,0),MATCH(intern4!AV$8,intern3!$7:$7,0))="OK","OK","NOK")))</f>
        <v/>
      </c>
      <c r="AW11" s="1277"/>
      <c r="AX11" s="1277" t="str">
        <f>IF(INDEX(intern2!$A$165:$BH$316,MATCH($A11,intern2!$A$165:$A$316,0),MATCH(AX$8,intern2!_xlnm.Print_Titles,0))="","",
IF(INDEX(intern2!$A$165:$BH$316,MATCH($A11,intern2!$A$165:$A$316,0),MATCH(AX$8,intern2!_xlnm.Print_Titles,0))="NOK","NOK",
IF(INDEX(intern3!$A$9:$BG$320,MATCH($A11,intern3!$A$9:$A$160,0),MATCH(intern4!AX$8,intern3!$7:$7,0))="OK","OK","NOK")))</f>
        <v/>
      </c>
      <c r="AY11" s="1277" t="str">
        <f>IF(INDEX(intern2!$A$165:$BH$316,MATCH($A11,intern2!$A$165:$A$316,0),MATCH(AY$8,intern2!_xlnm.Print_Titles,0))="","",
IF(INDEX(intern2!$A$165:$BH$316,MATCH($A11,intern2!$A$165:$A$316,0),MATCH(AY$8,intern2!_xlnm.Print_Titles,0))="NOK","NOK",
IF(INDEX(intern3!$A$9:$BG$320,MATCH($A11,intern3!$A$9:$A$160,0),MATCH(intern4!AY$8,intern3!$7:$7,0))="OK","OK","NOK")))</f>
        <v/>
      </c>
      <c r="AZ11" s="1277" t="str">
        <f>IF(INDEX(intern2!$A$165:$BH$316,MATCH($A11,intern2!$A$165:$A$316,0),MATCH(AZ$8,intern2!_xlnm.Print_Titles,0))="","",
IF(INDEX(intern2!$A$165:$BH$316,MATCH($A11,intern2!$A$165:$A$316,0),MATCH(AZ$8,intern2!_xlnm.Print_Titles,0))="NOK","NOK",
IF(INDEX(intern3!$A$9:$BG$320,MATCH($A11,intern3!$A$9:$A$160,0),MATCH(intern4!AZ$8,intern3!$7:$7,0))="OK","OK","NOK")))</f>
        <v/>
      </c>
      <c r="BA11" s="1277" t="str">
        <f>IF(INDEX(intern2!$A$165:$BH$316,MATCH($A11,intern2!$A$165:$A$316,0),MATCH(BA$8,intern2!_xlnm.Print_Titles,0))="","",
IF(INDEX(intern2!$A$165:$BH$316,MATCH($A11,intern2!$A$165:$A$316,0),MATCH(BA$8,intern2!_xlnm.Print_Titles,0))="NOK","NOK",
IF(INDEX(intern3!$A$9:$BG$320,MATCH($A11,intern3!$A$9:$A$160,0),MATCH(intern4!BA$8,intern3!$7:$7,0))="OK","OK","NOK")))</f>
        <v/>
      </c>
      <c r="BB11" s="1277" t="str">
        <f>IF(INDEX(intern2!$A$165:$BH$316,MATCH($A11,intern2!$A$165:$A$316,0),MATCH(BB$8,intern2!_xlnm.Print_Titles,0))="","",
IF(INDEX(intern2!$A$165:$BH$316,MATCH($A11,intern2!$A$165:$A$316,0),MATCH(BB$8,intern2!_xlnm.Print_Titles,0))="NOK","NOK",
IF(INDEX(intern3!$A$9:$BG$320,MATCH($A11,intern3!$A$9:$A$160,0),MATCH(intern4!BB$8,intern3!$7:$7,0))="OK","OK","NOK")))</f>
        <v/>
      </c>
      <c r="BC11" s="1277" t="str">
        <f>IF(INDEX(intern2!$A$165:$BH$316,MATCH($A11,intern2!$A$165:$A$316,0),MATCH(BC$8,intern2!_xlnm.Print_Titles,0))="","",
IF(INDEX(intern2!$A$165:$BH$316,MATCH($A11,intern2!$A$165:$A$316,0),MATCH(BC$8,intern2!_xlnm.Print_Titles,0))="NOK","NOK",
IF(INDEX(intern3!$A$9:$BG$320,MATCH($A11,intern3!$A$9:$A$160,0),MATCH(intern4!BC$8,intern3!$7:$7,0))="OK","OK","NOK")))</f>
        <v/>
      </c>
      <c r="BD11" s="1277" t="str">
        <f>IF(INDEX(intern2!$A$165:$BH$316,MATCH($A11,intern2!$A$165:$A$316,0),MATCH(BD$8,intern2!_xlnm.Print_Titles,0))="","",
IF(INDEX(intern2!$A$165:$BH$316,MATCH($A11,intern2!$A$165:$A$316,0),MATCH(BD$8,intern2!_xlnm.Print_Titles,0))="NOK","NOK",
IF(INDEX(intern3!$A$9:$BG$320,MATCH($A11,intern3!$A$9:$A$160,0),MATCH(intern4!BD$8,intern3!$7:$7,0))="OK","OK","NOK")))</f>
        <v/>
      </c>
      <c r="BE11" s="1277" t="str">
        <f>IF(INDEX(intern2!$A$165:$BH$316,MATCH($A11,intern2!$A$165:$A$316,0),MATCH(BE$8,intern2!_xlnm.Print_Titles,0))="","",
IF(INDEX(intern2!$A$165:$BH$316,MATCH($A11,intern2!$A$165:$A$316,0),MATCH(BE$8,intern2!_xlnm.Print_Titles,0))="NOK","NOK",
IF(INDEX(intern3!$A$9:$BG$320,MATCH($A11,intern3!$A$9:$A$160,0),MATCH(intern4!BE$8,intern3!$7:$7,0))="OK","OK","NOK")))</f>
        <v/>
      </c>
      <c r="BF11" s="1277" t="str">
        <f>IF(INDEX(intern2!$A$165:$BH$316,MATCH($A11,intern2!$A$165:$A$316,0),MATCH(BF$8,intern2!_xlnm.Print_Titles,0))="","",
IF(INDEX(intern2!$A$165:$BH$316,MATCH($A11,intern2!$A$165:$A$316,0),MATCH(BF$8,intern2!_xlnm.Print_Titles,0))="NOK","NOK",
IF(INDEX(intern3!$A$9:$BG$320,MATCH($A11,intern3!$A$9:$A$160,0),MATCH(intern4!BF$8,intern3!$7:$7,0))="OK","OK","NOK")))</f>
        <v/>
      </c>
      <c r="BG11" s="1277" t="str">
        <f>IF(INDEX(intern2!$A$165:$BH$316,MATCH($A11,intern2!$A$165:$A$316,0),MATCH(BG$8,intern2!_xlnm.Print_Titles,0))="","",
IF(INDEX(intern2!$A$165:$BH$316,MATCH($A11,intern2!$A$165:$A$316,0),MATCH(BG$8,intern2!_xlnm.Print_Titles,0))="NOK","NOK",
IF(INDEX(intern3!$A$9:$BG$320,MATCH($A11,intern3!$A$9:$A$160,0),MATCH(intern4!BG$8,intern3!$7:$7,0))="OK","OK","NOK")))</f>
        <v/>
      </c>
      <c r="BH11" s="200" t="str">
        <f t="shared" ref="BH11:BH74" si="2">IF(COUNTBLANK(C11:BG11)=57,"OK",
IF(BI11="C",
        IF((COUNTIF(C11:BG11,"OK")+COUNTIF(C11:BG11,"NOK")-IF(OR(I11="OK",I11="NOK"),3,0)-IF(OR(Z11="OK",Z11="NOK"),3,0)-IF(OR(AF11="OK",AF11="NOK"),2,0)-IF(OR(AM11="OK",AM11="NOK"),2,0)-IF(OR(AQ11="OK",AQ11="NOK"),2,0)-IF(OR(AT11="OK",AT11="NOK"),2,0)-IF(OR(AZ11="OK",AZ11="NOK"),2,0)-IF(OR(BG11="OK",BG11="NOK"),4,0))=
              (COUNTIF(C11:E11,"OK")+COUNTIF(IF(OR(I11="OK",I11="NOK"),I11,F11:H11),"OK")+COUNTIF(J11:V11,"OK")+COUNTIF(IF(OR(Z11="OK",Z11="NOK"),Z11,W11:Y11),"OK")+COUNTIF(AA11:AC11,"OK")+COUNTIF(IF(OR(AF11="OK",AF11="NOK"),AF11,AD11:AE11),"OK")+COUNTIF(AG11:AJ11,"OK")+COUNTIF(IF(OR(AM11="OK",AM11="NOK"),AM11,AK11:AL11),"OK")+COUNTIF(AN11,"OK")+COUNTIF(IF(OR(AQ11="OK",AQ11="NOK"),AQ11,AO11:AP11),"OK")
               +COUNTIF(IF(OR(AT11="OK",AT11="NOK"),AT11,AR11:AS11),"OK")+COUNTIF(AU11:AV11,"OK")+COUNTIF(IF(OR(AZ11="OK",AZ11="NOK"),AZ11,AX11:AY11),"OK")+COUNTIF(BA11:BB11,"OK")+COUNTIF(IF(OR(BG11="OK",BG11="NOK"),BG11,BC11:BF11),"OK")),"OK","NOK"),
         IF((COUNTIF(C11:E11,"OK")+COUNTIF(IF(OR(I11="OK",I11="NOK"),I11,F11:H11),"OK")+COUNTIF(J11:V11,"OK")+COUNTIF(IF(OR(Z11="OK",Z11="NOK"),Z11,W11:Y11),"OK")+COUNTIF(AA11:AC11,"OK")+COUNTIF(IF(OR(AF11="OK",AF11="NOK"),AF11,AD11:AE11),"OK")+COUNTIF(AG11:AJ11,"OK")+COUNTIF(IF(OR(AM11="OK",AM11="NOK"),AM11,AK11:AL11),"OK")+COUNTIF(AN11,"OK")+COUNTIF(IF(OR(AQ11="OK",AQ11="NOK"),AQ11,AO11:AP11),"OK")
               +COUNTIF(IF(OR(AT11="OK",AT11="NOK"),AT11,AR11:AS11),"OK")+COUNTIF(AU11:AV11,"OK")+COUNTIF(IF(OR(AZ11="OK",AZ11="NOK"),AZ11,AX11:AY11),"OK")+COUNTIF(BA11:BB11,"OK")+COUNTIF(IF(OR(BG11="OK",BG11="NOK"),BG11,BC11:BF11),"OK"))&gt;0,"OK","NOK")))</f>
        <v>OK</v>
      </c>
      <c r="BI11" s="186"/>
      <c r="BJ11" t="b">
        <f>IF(VLOOKUP($A11,intern1!$C:$Q,15,FALSE)="MAS","",IF(VLOOKUP($A11,'3.10'!$C:$AP,9,FALSE)=0,"NOK",IF(VLOOKUP($A11,'3.10'!$C:$AP,11,FALSE)=0,"NOK","OK"))=BH11)</f>
        <v>1</v>
      </c>
      <c r="BL11" s="1275" t="s">
        <v>1355</v>
      </c>
      <c r="BM11">
        <v>2</v>
      </c>
      <c r="BN11" s="1275" t="s">
        <v>1355</v>
      </c>
    </row>
    <row r="12" spans="1:66" x14ac:dyDescent="0.25">
      <c r="A12" t="str">
        <f>+intern2!A7</f>
        <v>BPM</v>
      </c>
      <c r="C12" s="1277" t="str">
        <f>IF(INDEX(intern2!$A$165:$BH$316,MATCH($A12,intern2!$A$165:$A$316,0),MATCH(C$8,intern2!_xlnm.Print_Titles,0))="","",
IF(INDEX(intern2!$A$165:$BH$316,MATCH($A12,intern2!$A$165:$A$316,0),MATCH(C$8,intern2!_xlnm.Print_Titles,0))="NOK","NOK",
IF(INDEX(intern3!$A$9:$BG$320,MATCH($A12,intern3!$A$9:$A$160,0),MATCH(intern4!C$8,intern3!$7:$7,0))="OK","OK","NOK")))</f>
        <v/>
      </c>
      <c r="D12" s="1277" t="str">
        <f>IF(INDEX(intern2!$A$165:$BH$316,MATCH($A12,intern2!$A$165:$A$316,0),MATCH(D$8,intern2!_xlnm.Print_Titles,0))="","",
IF(INDEX(intern2!$A$165:$BH$316,MATCH($A12,intern2!$A$165:$A$316,0),MATCH(D$8,intern2!_xlnm.Print_Titles,0))="NOK","NOK",
IF(INDEX(intern3!$A$9:$BG$320,MATCH($A12,intern3!$A$9:$A$160,0),MATCH(intern4!D$8,intern3!$7:$7,0))="OK","OK","NOK")))</f>
        <v/>
      </c>
      <c r="E12" s="1277" t="str">
        <f>IF(INDEX(intern2!$A$165:$BH$316,MATCH($A12,intern2!$A$165:$A$316,0),MATCH(E$8,intern2!_xlnm.Print_Titles,0))="","",
IF(INDEX(intern2!$A$165:$BH$316,MATCH($A12,intern2!$A$165:$A$316,0),MATCH(E$8,intern2!_xlnm.Print_Titles,0))="NOK","NOK",
IF(INDEX(intern3!$A$9:$BG$320,MATCH($A12,intern3!$A$9:$A$160,0),MATCH(intern4!E$8,intern3!$7:$7,0))="OK","OK","NOK")))</f>
        <v/>
      </c>
      <c r="F12" s="1277" t="str">
        <f>IF(INDEX(intern2!$A$165:$BH$316,MATCH($A12,intern2!$A$165:$A$316,0),MATCH(F$8,intern2!_xlnm.Print_Titles,0))="","",
IF(INDEX(intern2!$A$165:$BH$316,MATCH($A12,intern2!$A$165:$A$316,0),MATCH(F$8,intern2!_xlnm.Print_Titles,0))="NOK","NOK",
IF(INDEX(intern3!$A$9:$BG$320,MATCH($A12,intern3!$A$9:$A$160,0),MATCH(intern4!F$8,intern3!$7:$7,0))="OK","OK","NOK")))</f>
        <v/>
      </c>
      <c r="G12" s="1277" t="str">
        <f>IF(INDEX(intern2!$A$165:$BH$316,MATCH($A12,intern2!$A$165:$A$316,0),MATCH(G$8,intern2!_xlnm.Print_Titles,0))="","",
IF(INDEX(intern2!$A$165:$BH$316,MATCH($A12,intern2!$A$165:$A$316,0),MATCH(G$8,intern2!_xlnm.Print_Titles,0))="NOK","NOK",
IF(INDEX(intern3!$A$9:$BG$320,MATCH($A12,intern3!$A$9:$A$160,0),MATCH(intern4!G$8,intern3!$7:$7,0))="OK","OK","NOK")))</f>
        <v/>
      </c>
      <c r="H12" s="1277" t="str">
        <f>IF(INDEX(intern2!$A$165:$BH$316,MATCH($A12,intern2!$A$165:$A$316,0),MATCH(H$8,intern2!_xlnm.Print_Titles,0))="","",
IF(INDEX(intern2!$A$165:$BH$316,MATCH($A12,intern2!$A$165:$A$316,0),MATCH(H$8,intern2!_xlnm.Print_Titles,0))="NOK","NOK",
IF(INDEX(intern3!$A$9:$BG$320,MATCH($A12,intern3!$A$9:$A$160,0),MATCH(intern4!H$8,intern3!$7:$7,0))="OK","OK","NOK")))</f>
        <v/>
      </c>
      <c r="I12" s="1277" t="str">
        <f>IF(INDEX(intern2!$A$165:$BH$316,MATCH($A12,intern2!$A$165:$A$316,0),MATCH(I$8,intern2!_xlnm.Print_Titles,0))="","",
IF(INDEX(intern2!$A$165:$BH$316,MATCH($A12,intern2!$A$165:$A$316,0),MATCH(I$8,intern2!_xlnm.Print_Titles,0))="NOK","NOK",
IF(INDEX(intern3!$A$9:$BG$320,MATCH($A12,intern3!$A$9:$A$160,0),MATCH(intern4!I$8,intern3!$7:$7,0))="OK","OK","NOK")))</f>
        <v/>
      </c>
      <c r="J12" s="1277" t="str">
        <f>IF(INDEX(intern2!$A$165:$BH$316,MATCH($A12,intern2!$A$165:$A$316,0),MATCH(J$8,intern2!_xlnm.Print_Titles,0))="","",
IF(INDEX(intern2!$A$165:$BH$316,MATCH($A12,intern2!$A$165:$A$316,0),MATCH(J$8,intern2!_xlnm.Print_Titles,0))="NOK","NOK",
IF(INDEX(intern3!$A$9:$BG$320,MATCH($A12,intern3!$A$9:$A$160,0),MATCH(intern4!J$8,intern3!$7:$7,0))="OK","OK","NOK")))</f>
        <v/>
      </c>
      <c r="K12" s="1277" t="str">
        <f>IF(INDEX(intern2!$A$165:$BH$316,MATCH($A12,intern2!$A$165:$A$316,0),MATCH(K$8,intern2!_xlnm.Print_Titles,0))="","",
IF(INDEX(intern2!$A$165:$BH$316,MATCH($A12,intern2!$A$165:$A$316,0),MATCH(K$8,intern2!_xlnm.Print_Titles,0))="NOK","NOK",
IF(INDEX(intern3!$A$9:$BG$320,MATCH($A12,intern3!$A$9:$A$160,0),MATCH(intern4!K$8,intern3!$7:$7,0))="OK","OK","NOK")))</f>
        <v/>
      </c>
      <c r="L12" s="1277" t="str">
        <f>IF(INDEX(intern2!$A$165:$BH$316,MATCH($A12,intern2!$A$165:$A$316,0),MATCH(L$8,intern2!_xlnm.Print_Titles,0))="","",
IF(INDEX(intern2!$A$165:$BH$316,MATCH($A12,intern2!$A$165:$A$316,0),MATCH(L$8,intern2!_xlnm.Print_Titles,0))="NOK","NOK",
IF(INDEX(intern3!$A$9:$BG$320,MATCH($A12,intern3!$A$9:$A$160,0),MATCH(intern4!L$8,intern3!$7:$7,0))="OK","OK","NOK")))</f>
        <v/>
      </c>
      <c r="M12" s="1277" t="str">
        <f>IF(INDEX(intern2!$A$165:$BH$316,MATCH($A12,intern2!$A$165:$A$316,0),MATCH(M$8,intern2!_xlnm.Print_Titles,0))="","",
IF(INDEX(intern2!$A$165:$BH$316,MATCH($A12,intern2!$A$165:$A$316,0),MATCH(M$8,intern2!_xlnm.Print_Titles,0))="NOK","NOK",
IF(INDEX(intern3!$A$9:$BG$320,MATCH($A12,intern3!$A$9:$A$160,0),MATCH(intern4!M$8,intern3!$7:$7,0))="OK","OK","NOK")))</f>
        <v/>
      </c>
      <c r="N12" s="1277" t="str">
        <f>IF(INDEX(intern2!$A$165:$BH$316,MATCH($A12,intern2!$A$165:$A$316,0),MATCH(N$8,intern2!_xlnm.Print_Titles,0))="","",
IF(INDEX(intern2!$A$165:$BH$316,MATCH($A12,intern2!$A$165:$A$316,0),MATCH(N$8,intern2!_xlnm.Print_Titles,0))="NOK","NOK",
IF(INDEX(intern3!$A$9:$BG$320,MATCH($A12,intern3!$A$9:$A$160,0),MATCH(intern4!N$8,intern3!$7:$7,0))="OK","OK","NOK")))</f>
        <v/>
      </c>
      <c r="O12" s="1277" t="str">
        <f>IF(INDEX(intern2!$A$165:$BH$316,MATCH($A12,intern2!$A$165:$A$316,0),MATCH(O$8,intern2!_xlnm.Print_Titles,0))="","",
IF(INDEX(intern2!$A$165:$BH$316,MATCH($A12,intern2!$A$165:$A$316,0),MATCH(O$8,intern2!_xlnm.Print_Titles,0))="NOK","NOK",
IF(INDEX(intern3!$A$9:$BG$320,MATCH($A12,intern3!$A$9:$A$160,0),MATCH(intern4!O$8,intern3!$7:$7,0))="OK","OK","NOK")))</f>
        <v/>
      </c>
      <c r="P12" s="1277" t="str">
        <f>IF(INDEX(intern2!$A$165:$BH$316,MATCH($A12,intern2!$A$165:$A$316,0),MATCH(P$8,intern2!_xlnm.Print_Titles,0))="","",
IF(INDEX(intern2!$A$165:$BH$316,MATCH($A12,intern2!$A$165:$A$316,0),MATCH(P$8,intern2!_xlnm.Print_Titles,0))="NOK","NOK",
IF(INDEX(intern3!$A$9:$BG$320,MATCH($A12,intern3!$A$9:$A$160,0),MATCH(intern4!P$8,intern3!$7:$7,0))="OK","OK","NOK")))</f>
        <v/>
      </c>
      <c r="Q12" s="1277" t="str">
        <f>IF(INDEX(intern2!$A$165:$BH$316,MATCH($A12,intern2!$A$165:$A$316,0),MATCH(Q$8,intern2!_xlnm.Print_Titles,0))="","",
IF(INDEX(intern2!$A$165:$BH$316,MATCH($A12,intern2!$A$165:$A$316,0),MATCH(Q$8,intern2!_xlnm.Print_Titles,0))="NOK","NOK",
IF(INDEX(intern3!$A$9:$BG$320,MATCH($A12,intern3!$A$9:$A$160,0),MATCH(intern4!Q$8,intern3!$7:$7,0))="OK","OK","NOK")))</f>
        <v/>
      </c>
      <c r="R12" s="1277" t="str">
        <f>IF(INDEX(intern2!$A$165:$BH$316,MATCH($A12,intern2!$A$165:$A$316,0),MATCH(R$8,intern2!_xlnm.Print_Titles,0))="","",
IF(INDEX(intern2!$A$165:$BH$316,MATCH($A12,intern2!$A$165:$A$316,0),MATCH(R$8,intern2!_xlnm.Print_Titles,0))="NOK","NOK",
IF(INDEX(intern3!$A$9:$BG$320,MATCH($A12,intern3!$A$9:$A$160,0),MATCH(intern4!R$8,intern3!$7:$7,0))="OK","OK","NOK")))</f>
        <v/>
      </c>
      <c r="S12" s="1277" t="str">
        <f>IF(INDEX(intern2!$A$165:$BH$316,MATCH($A12,intern2!$A$165:$A$316,0),MATCH(S$8,intern2!_xlnm.Print_Titles,0))="","",
IF(INDEX(intern2!$A$165:$BH$316,MATCH($A12,intern2!$A$165:$A$316,0),MATCH(S$8,intern2!_xlnm.Print_Titles,0))="NOK","NOK",
IF(INDEX(intern3!$A$9:$BG$320,MATCH($A12,intern3!$A$9:$A$160,0),MATCH(intern4!S$8,intern3!$7:$7,0))="OK","OK","NOK")))</f>
        <v/>
      </c>
      <c r="T12" s="1277" t="str">
        <f>IF(INDEX(intern2!$A$165:$BH$316,MATCH($A12,intern2!$A$165:$A$316,0),MATCH(T$8,intern2!_xlnm.Print_Titles,0))="","",
IF(INDEX(intern2!$A$165:$BH$316,MATCH($A12,intern2!$A$165:$A$316,0),MATCH(T$8,intern2!_xlnm.Print_Titles,0))="NOK","NOK",
IF(INDEX(intern3!$A$9:$BG$320,MATCH($A12,intern3!$A$9:$A$160,0),MATCH(intern4!T$8,intern3!$7:$7,0))="OK","OK","NOK")))</f>
        <v/>
      </c>
      <c r="U12" s="1277" t="str">
        <f>IF(INDEX(intern2!$A$165:$BH$316,MATCH($A12,intern2!$A$165:$A$316,0),MATCH(U$8,intern2!_xlnm.Print_Titles,0))="","",
IF(INDEX(intern2!$A$165:$BH$316,MATCH($A12,intern2!$A$165:$A$316,0),MATCH(U$8,intern2!_xlnm.Print_Titles,0))="NOK","NOK",
IF(INDEX(intern3!$A$9:$BG$320,MATCH($A12,intern3!$A$9:$A$160,0),MATCH(intern4!U$8,intern3!$7:$7,0))="OK","OK","NOK")))</f>
        <v/>
      </c>
      <c r="V12" s="1277" t="str">
        <f>IF(INDEX(intern2!$A$165:$BH$316,MATCH($A12,intern2!$A$165:$A$316,0),MATCH(V$8,intern2!_xlnm.Print_Titles,0))="","",
IF(INDEX(intern2!$A$165:$BH$316,MATCH($A12,intern2!$A$165:$A$316,0),MATCH(V$8,intern2!_xlnm.Print_Titles,0))="NOK","NOK",
IF(INDEX(intern3!$A$9:$BG$320,MATCH($A12,intern3!$A$9:$A$160,0),MATCH(intern4!V$8,intern3!$7:$7,0))="OK","OK","NOK")))</f>
        <v/>
      </c>
      <c r="W12" s="1277" t="str">
        <f>IF(INDEX(intern2!$A$165:$BH$316,MATCH($A12,intern2!$A$165:$A$316,0),MATCH(W$8,intern2!_xlnm.Print_Titles,0))="","",
IF(INDEX(intern2!$A$165:$BH$316,MATCH($A12,intern2!$A$165:$A$316,0),MATCH(W$8,intern2!_xlnm.Print_Titles,0))="NOK","NOK",
IF(INDEX(intern3!$A$9:$BG$320,MATCH($A12,intern3!$A$9:$A$160,0),MATCH(intern4!W$8,intern3!$7:$7,0))="OK","OK","NOK")))</f>
        <v/>
      </c>
      <c r="X12" s="1277" t="str">
        <f>IF(INDEX(intern2!$A$165:$BH$316,MATCH($A12,intern2!$A$165:$A$316,0),MATCH(X$8,intern2!_xlnm.Print_Titles,0))="","",
IF(INDEX(intern2!$A$165:$BH$316,MATCH($A12,intern2!$A$165:$A$316,0),MATCH(X$8,intern2!_xlnm.Print_Titles,0))="NOK","NOK",
IF(INDEX(intern3!$A$9:$BG$320,MATCH($A12,intern3!$A$9:$A$160,0),MATCH(intern4!X$8,intern3!$7:$7,0))="OK","OK","NOK")))</f>
        <v/>
      </c>
      <c r="Y12" s="1277" t="str">
        <f>IF(INDEX(intern2!$A$165:$BH$316,MATCH($A12,intern2!$A$165:$A$316,0),MATCH(Y$8,intern2!_xlnm.Print_Titles,0))="","",
IF(INDEX(intern2!$A$165:$BH$316,MATCH($A12,intern2!$A$165:$A$316,0),MATCH(Y$8,intern2!_xlnm.Print_Titles,0))="NOK","NOK",
IF(INDEX(intern3!$A$9:$BG$320,MATCH($A12,intern3!$A$9:$A$160,0),MATCH(intern4!Y$8,intern3!$7:$7,0))="OK","OK","NOK")))</f>
        <v/>
      </c>
      <c r="Z12" s="1277" t="str">
        <f>IF(INDEX(intern2!$A$165:$BH$316,MATCH($A12,intern2!$A$165:$A$316,0),MATCH(Z$8,intern2!_xlnm.Print_Titles,0))="","",
IF(INDEX(intern2!$A$165:$BH$316,MATCH($A12,intern2!$A$165:$A$316,0),MATCH(Z$8,intern2!_xlnm.Print_Titles,0))="NOK","NOK",
IF(INDEX(intern3!$A$9:$BG$320,MATCH($A12,intern3!$A$9:$A$160,0),MATCH(intern4!Z$8,intern3!$7:$7,0))="OK","OK","NOK")))</f>
        <v/>
      </c>
      <c r="AA12" s="1277" t="str">
        <f>IF(INDEX(intern2!$A$165:$BH$316,MATCH($A12,intern2!$A$165:$A$316,0),MATCH(AA$8,intern2!_xlnm.Print_Titles,0))="","",
IF(INDEX(intern2!$A$165:$BH$316,MATCH($A12,intern2!$A$165:$A$316,0),MATCH(AA$8,intern2!_xlnm.Print_Titles,0))="NOK","NOK",
IF(INDEX(intern3!$A$9:$BG$320,MATCH($A12,intern3!$A$9:$A$160,0),MATCH(intern4!AA$8,intern3!$7:$7,0))="OK","OK","NOK")))</f>
        <v/>
      </c>
      <c r="AB12" s="1277" t="str">
        <f>IF(INDEX(intern2!$A$165:$BH$316,MATCH($A12,intern2!$A$165:$A$316,0),MATCH(AB$8,intern2!_xlnm.Print_Titles,0))="","",
IF(INDEX(intern2!$A$165:$BH$316,MATCH($A12,intern2!$A$165:$A$316,0),MATCH(AB$8,intern2!_xlnm.Print_Titles,0))="NOK","NOK",
IF(INDEX(intern3!$A$9:$BG$320,MATCH($A12,intern3!$A$9:$A$160,0),MATCH(intern4!AB$8,intern3!$7:$7,0))="OK","OK","NOK")))</f>
        <v/>
      </c>
      <c r="AC12" s="1277" t="str">
        <f>IF(INDEX(intern2!$A$165:$BH$316,MATCH($A12,intern2!$A$165:$A$316,0),MATCH(AC$8,intern2!_xlnm.Print_Titles,0))="","",
IF(INDEX(intern2!$A$165:$BH$316,MATCH($A12,intern2!$A$165:$A$316,0),MATCH(AC$8,intern2!_xlnm.Print_Titles,0))="NOK","NOK",
IF(INDEX(intern3!$A$9:$BG$320,MATCH($A12,intern3!$A$9:$A$160,0),MATCH(intern4!AC$8,intern3!$7:$7,0))="OK","OK","NOK")))</f>
        <v/>
      </c>
      <c r="AD12" s="1277" t="str">
        <f>IF(INDEX(intern2!$A$165:$BH$316,MATCH($A12,intern2!$A$165:$A$316,0),MATCH(AD$8,intern2!_xlnm.Print_Titles,0))="","",
IF(INDEX(intern2!$A$165:$BH$316,MATCH($A12,intern2!$A$165:$A$316,0),MATCH(AD$8,intern2!_xlnm.Print_Titles,0))="NOK","NOK",
IF(INDEX(intern3!$A$9:$BG$320,MATCH($A12,intern3!$A$9:$A$160,0),MATCH(intern4!AD$8,intern3!$7:$7,0))="OK","OK","NOK")))</f>
        <v/>
      </c>
      <c r="AE12" s="1277" t="str">
        <f>IF(INDEX(intern2!$A$165:$BH$316,MATCH($A12,intern2!$A$165:$A$316,0),MATCH(AE$8,intern2!_xlnm.Print_Titles,0))="","",
IF(INDEX(intern2!$A$165:$BH$316,MATCH($A12,intern2!$A$165:$A$316,0),MATCH(AE$8,intern2!_xlnm.Print_Titles,0))="NOK","NOK",
IF(INDEX(intern3!$A$9:$BG$320,MATCH($A12,intern3!$A$9:$A$160,0),MATCH(intern4!AE$8,intern3!$7:$7,0))="OK","OK","NOK")))</f>
        <v/>
      </c>
      <c r="AF12" s="1277" t="str">
        <f ca="1">IF(INDEX(intern2!$A$165:$BH$316,MATCH($A12,intern2!$A$165:$A$316,0),MATCH(AF$8,intern2!_xlnm.Print_Titles,0))="","",
IF(INDEX(intern2!$A$165:$BH$316,MATCH($A12,intern2!$A$165:$A$316,0),MATCH(AF$8,intern2!_xlnm.Print_Titles,0))="NOK","NOK",
IF(INDEX(intern3!$A$9:$BG$320,MATCH($A12,intern3!$A$9:$A$160,0),MATCH(intern4!AF$8,intern3!$7:$7,0))="OK","OK","NOK")))</f>
        <v>NOK</v>
      </c>
      <c r="AG12" s="1277" t="str">
        <f>IF(INDEX(intern2!$A$165:$BH$316,MATCH($A12,intern2!$A$165:$A$316,0),MATCH(AG$8,intern2!_xlnm.Print_Titles,0))="","",
IF(INDEX(intern2!$A$165:$BH$316,MATCH($A12,intern2!$A$165:$A$316,0),MATCH(AG$8,intern2!_xlnm.Print_Titles,0))="NOK","NOK",
IF(INDEX(intern3!$A$9:$BG$320,MATCH($A12,intern3!$A$9:$A$160,0),MATCH(intern4!AG$8,intern3!$7:$7,0))="OK","OK","NOK")))</f>
        <v/>
      </c>
      <c r="AH12" s="1277" t="str">
        <f>IF(INDEX(intern2!$A$165:$BH$316,MATCH($A12,intern2!$A$165:$A$316,0),MATCH(AH$8,intern2!_xlnm.Print_Titles,0))="","",
IF(INDEX(intern2!$A$165:$BH$316,MATCH($A12,intern2!$A$165:$A$316,0),MATCH(AH$8,intern2!_xlnm.Print_Titles,0))="NOK","NOK",
IF(INDEX(intern3!$A$9:$BG$320,MATCH($A12,intern3!$A$9:$A$160,0),MATCH(intern4!AH$8,intern3!$7:$7,0))="OK","OK","NOK")))</f>
        <v/>
      </c>
      <c r="AI12" s="1277" t="str">
        <f>IF(INDEX(intern2!$A$165:$BH$316,MATCH($A12,intern2!$A$165:$A$316,0),MATCH(AI$8,intern2!_xlnm.Print_Titles,0))="","",
IF(INDEX(intern2!$A$165:$BH$316,MATCH($A12,intern2!$A$165:$A$316,0),MATCH(AI$8,intern2!_xlnm.Print_Titles,0))="NOK","NOK",
IF(INDEX(intern3!$A$9:$BG$320,MATCH($A12,intern3!$A$9:$A$160,0),MATCH(intern4!AI$8,intern3!$7:$7,0))="OK","OK","NOK")))</f>
        <v/>
      </c>
      <c r="AJ12" s="1277" t="str">
        <f>IF(INDEX(intern2!$A$165:$BH$316,MATCH($A12,intern2!$A$165:$A$316,0),MATCH(AJ$8,intern2!_xlnm.Print_Titles,0))="","",
IF(INDEX(intern2!$A$165:$BH$316,MATCH($A12,intern2!$A$165:$A$316,0),MATCH(AJ$8,intern2!_xlnm.Print_Titles,0))="NOK","NOK",
IF(INDEX(intern3!$A$9:$BG$320,MATCH($A12,intern3!$A$9:$A$160,0),MATCH(intern4!AJ$8,intern3!$7:$7,0))="OK","OK","NOK")))</f>
        <v/>
      </c>
      <c r="AK12" s="1277" t="str">
        <f>IF(INDEX(intern2!$A$165:$BH$316,MATCH($A12,intern2!$A$165:$A$316,0),MATCH(AK$8,intern2!_xlnm.Print_Titles,0))="","",
IF(INDEX(intern2!$A$165:$BH$316,MATCH($A12,intern2!$A$165:$A$316,0),MATCH(AK$8,intern2!_xlnm.Print_Titles,0))="NOK","NOK",
IF(INDEX(intern3!$A$9:$BG$320,MATCH($A12,intern3!$A$9:$A$160,0),MATCH(intern4!AK$8,intern3!$7:$7,0))="OK","OK","NOK")))</f>
        <v/>
      </c>
      <c r="AL12" s="1277" t="str">
        <f>IF(INDEX(intern2!$A$165:$BH$316,MATCH($A12,intern2!$A$165:$A$316,0),MATCH(AL$8,intern2!_xlnm.Print_Titles,0))="","",
IF(INDEX(intern2!$A$165:$BH$316,MATCH($A12,intern2!$A$165:$A$316,0),MATCH(AL$8,intern2!_xlnm.Print_Titles,0))="NOK","NOK",
IF(INDEX(intern3!$A$9:$BG$320,MATCH($A12,intern3!$A$9:$A$160,0),MATCH(intern4!AL$8,intern3!$7:$7,0))="OK","OK","NOK")))</f>
        <v/>
      </c>
      <c r="AM12" s="1277" t="str">
        <f>IF(INDEX(intern2!$A$165:$BH$316,MATCH($A12,intern2!$A$165:$A$316,0),MATCH(AM$8,intern2!_xlnm.Print_Titles,0))="","",
IF(INDEX(intern2!$A$165:$BH$316,MATCH($A12,intern2!$A$165:$A$316,0),MATCH(AM$8,intern2!_xlnm.Print_Titles,0))="NOK","NOK",
IF(INDEX(intern3!$A$9:$BG$320,MATCH($A12,intern3!$A$9:$A$160,0),MATCH(intern4!AM$8,intern3!$7:$7,0))="OK","OK","NOK")))</f>
        <v/>
      </c>
      <c r="AN12" s="1277" t="str">
        <f>IF(INDEX(intern2!$A$165:$BH$316,MATCH($A12,intern2!$A$165:$A$316,0),MATCH(AN$8,intern2!_xlnm.Print_Titles,0))="","",
IF(INDEX(intern2!$A$165:$BH$316,MATCH($A12,intern2!$A$165:$A$316,0),MATCH(AN$8,intern2!_xlnm.Print_Titles,0))="NOK","NOK",
IF(INDEX(intern3!$A$9:$BG$320,MATCH($A12,intern3!$A$9:$A$160,0),MATCH(intern4!AN$8,intern3!$7:$7,0))="OK","OK","NOK")))</f>
        <v/>
      </c>
      <c r="AO12" s="1277" t="str">
        <f>IF(INDEX(intern2!$A$165:$BH$316,MATCH($A12,intern2!$A$165:$A$316,0),MATCH(AO$8,intern2!_xlnm.Print_Titles,0))="","",
IF(INDEX(intern2!$A$165:$BH$316,MATCH($A12,intern2!$A$165:$A$316,0),MATCH(AO$8,intern2!_xlnm.Print_Titles,0))="NOK","NOK",
IF(INDEX(intern3!$A$9:$BG$320,MATCH($A12,intern3!$A$9:$A$160,0),MATCH(intern4!AO$8,intern3!$7:$7,0))="OK","OK","NOK")))</f>
        <v/>
      </c>
      <c r="AP12" s="1277" t="str">
        <f>IF(INDEX(intern2!$A$165:$BH$316,MATCH($A12,intern2!$A$165:$A$316,0),MATCH(AP$8,intern2!_xlnm.Print_Titles,0))="","",
IF(INDEX(intern2!$A$165:$BH$316,MATCH($A12,intern2!$A$165:$A$316,0),MATCH(AP$8,intern2!_xlnm.Print_Titles,0))="NOK","NOK",
IF(INDEX(intern3!$A$9:$BG$320,MATCH($A12,intern3!$A$9:$A$160,0),MATCH(intern4!AP$8,intern3!$7:$7,0))="OK","OK","NOK")))</f>
        <v/>
      </c>
      <c r="AQ12" s="1277" t="str">
        <f>IF(INDEX(intern2!$A$165:$BH$316,MATCH($A12,intern2!$A$165:$A$316,0),MATCH(AQ$8,intern2!_xlnm.Print_Titles,0))="","",
IF(INDEX(intern2!$A$165:$BH$316,MATCH($A12,intern2!$A$165:$A$316,0),MATCH(AQ$8,intern2!_xlnm.Print_Titles,0))="NOK","NOK",
IF(INDEX(intern3!$A$9:$BG$320,MATCH($A12,intern3!$A$9:$A$160,0),MATCH(intern4!AQ$8,intern3!$7:$7,0))="OK","OK","NOK")))</f>
        <v/>
      </c>
      <c r="AR12" s="1277" t="str">
        <f>IF(INDEX(intern2!$A$165:$BH$316,MATCH($A12,intern2!$A$165:$A$316,0),MATCH(AR$8,intern2!_xlnm.Print_Titles,0))="","",
IF(INDEX(intern2!$A$165:$BH$316,MATCH($A12,intern2!$A$165:$A$316,0),MATCH(AR$8,intern2!_xlnm.Print_Titles,0))="NOK","NOK",
IF(INDEX(intern3!$A$9:$BG$320,MATCH($A12,intern3!$A$9:$A$160,0),MATCH(intern4!AR$8,intern3!$7:$7,0))="OK","OK","NOK")))</f>
        <v/>
      </c>
      <c r="AS12" s="1277" t="str">
        <f>IF(INDEX(intern2!$A$165:$BH$316,MATCH($A12,intern2!$A$165:$A$316,0),MATCH(AS$8,intern2!_xlnm.Print_Titles,0))="","",
IF(INDEX(intern2!$A$165:$BH$316,MATCH($A12,intern2!$A$165:$A$316,0),MATCH(AS$8,intern2!_xlnm.Print_Titles,0))="NOK","NOK",
IF(INDEX(intern3!$A$9:$BG$320,MATCH($A12,intern3!$A$9:$A$160,0),MATCH(intern4!AS$8,intern3!$7:$7,0))="OK","OK","NOK")))</f>
        <v/>
      </c>
      <c r="AT12" s="1277" t="str">
        <f>IF(INDEX(intern2!$A$165:$BH$316,MATCH($A12,intern2!$A$165:$A$316,0),MATCH(AT$8,intern2!_xlnm.Print_Titles,0))="","",
IF(INDEX(intern2!$A$165:$BH$316,MATCH($A12,intern2!$A$165:$A$316,0),MATCH(AT$8,intern2!_xlnm.Print_Titles,0))="NOK","NOK",
IF(INDEX(intern3!$A$9:$BG$320,MATCH($A12,intern3!$A$9:$A$160,0),MATCH(intern4!AT$8,intern3!$7:$7,0))="OK","OK","NOK")))</f>
        <v/>
      </c>
      <c r="AU12" s="1277" t="str">
        <f>IF(INDEX(intern2!$A$165:$BH$316,MATCH($A12,intern2!$A$165:$A$316,0),MATCH(AU$8,intern2!_xlnm.Print_Titles,0))="","",
IF(INDEX(intern2!$A$165:$BH$316,MATCH($A12,intern2!$A$165:$A$316,0),MATCH(AU$8,intern2!_xlnm.Print_Titles,0))="NOK","NOK",
IF(INDEX(intern3!$A$9:$BG$320,MATCH($A12,intern3!$A$9:$A$160,0),MATCH(intern4!AU$8,intern3!$7:$7,0))="OK","OK","NOK")))</f>
        <v/>
      </c>
      <c r="AV12" s="1277" t="str">
        <f>IF(INDEX(intern2!$A$165:$BH$316,MATCH($A12,intern2!$A$165:$A$316,0),MATCH(AV$8,intern2!_xlnm.Print_Titles,0))="","",
IF(INDEX(intern2!$A$165:$BH$316,MATCH($A12,intern2!$A$165:$A$316,0),MATCH(AV$8,intern2!_xlnm.Print_Titles,0))="NOK","NOK",
IF(INDEX(intern3!$A$9:$BG$320,MATCH($A12,intern3!$A$9:$A$160,0),MATCH(intern4!AV$8,intern3!$7:$7,0))="OK","OK","NOK")))</f>
        <v/>
      </c>
      <c r="AW12" s="1277"/>
      <c r="AX12" s="1277" t="str">
        <f>IF(INDEX(intern2!$A$165:$BH$316,MATCH($A12,intern2!$A$165:$A$316,0),MATCH(AX$8,intern2!_xlnm.Print_Titles,0))="","",
IF(INDEX(intern2!$A$165:$BH$316,MATCH($A12,intern2!$A$165:$A$316,0),MATCH(AX$8,intern2!_xlnm.Print_Titles,0))="NOK","NOK",
IF(INDEX(intern3!$A$9:$BG$320,MATCH($A12,intern3!$A$9:$A$160,0),MATCH(intern4!AX$8,intern3!$7:$7,0))="OK","OK","NOK")))</f>
        <v/>
      </c>
      <c r="AY12" s="1277" t="str">
        <f>IF(INDEX(intern2!$A$165:$BH$316,MATCH($A12,intern2!$A$165:$A$316,0),MATCH(AY$8,intern2!_xlnm.Print_Titles,0))="","",
IF(INDEX(intern2!$A$165:$BH$316,MATCH($A12,intern2!$A$165:$A$316,0),MATCH(AY$8,intern2!_xlnm.Print_Titles,0))="NOK","NOK",
IF(INDEX(intern3!$A$9:$BG$320,MATCH($A12,intern3!$A$9:$A$160,0),MATCH(intern4!AY$8,intern3!$7:$7,0))="OK","OK","NOK")))</f>
        <v/>
      </c>
      <c r="AZ12" s="1277" t="str">
        <f>IF(INDEX(intern2!$A$165:$BH$316,MATCH($A12,intern2!$A$165:$A$316,0),MATCH(AZ$8,intern2!_xlnm.Print_Titles,0))="","",
IF(INDEX(intern2!$A$165:$BH$316,MATCH($A12,intern2!$A$165:$A$316,0),MATCH(AZ$8,intern2!_xlnm.Print_Titles,0))="NOK","NOK",
IF(INDEX(intern3!$A$9:$BG$320,MATCH($A12,intern3!$A$9:$A$160,0),MATCH(intern4!AZ$8,intern3!$7:$7,0))="OK","OK","NOK")))</f>
        <v/>
      </c>
      <c r="BA12" s="1277" t="str">
        <f>IF(INDEX(intern2!$A$165:$BH$316,MATCH($A12,intern2!$A$165:$A$316,0),MATCH(BA$8,intern2!_xlnm.Print_Titles,0))="","",
IF(INDEX(intern2!$A$165:$BH$316,MATCH($A12,intern2!$A$165:$A$316,0),MATCH(BA$8,intern2!_xlnm.Print_Titles,0))="NOK","NOK",
IF(INDEX(intern3!$A$9:$BG$320,MATCH($A12,intern3!$A$9:$A$160,0),MATCH(intern4!BA$8,intern3!$7:$7,0))="OK","OK","NOK")))</f>
        <v/>
      </c>
      <c r="BB12" s="1277" t="str">
        <f>IF(INDEX(intern2!$A$165:$BH$316,MATCH($A12,intern2!$A$165:$A$316,0),MATCH(BB$8,intern2!_xlnm.Print_Titles,0))="","",
IF(INDEX(intern2!$A$165:$BH$316,MATCH($A12,intern2!$A$165:$A$316,0),MATCH(BB$8,intern2!_xlnm.Print_Titles,0))="NOK","NOK",
IF(INDEX(intern3!$A$9:$BG$320,MATCH($A12,intern3!$A$9:$A$160,0),MATCH(intern4!BB$8,intern3!$7:$7,0))="OK","OK","NOK")))</f>
        <v/>
      </c>
      <c r="BC12" s="1277" t="str">
        <f>IF(INDEX(intern2!$A$165:$BH$316,MATCH($A12,intern2!$A$165:$A$316,0),MATCH(BC$8,intern2!_xlnm.Print_Titles,0))="","",
IF(INDEX(intern2!$A$165:$BH$316,MATCH($A12,intern2!$A$165:$A$316,0),MATCH(BC$8,intern2!_xlnm.Print_Titles,0))="NOK","NOK",
IF(INDEX(intern3!$A$9:$BG$320,MATCH($A12,intern3!$A$9:$A$160,0),MATCH(intern4!BC$8,intern3!$7:$7,0))="OK","OK","NOK")))</f>
        <v/>
      </c>
      <c r="BD12" s="1277" t="str">
        <f>IF(INDEX(intern2!$A$165:$BH$316,MATCH($A12,intern2!$A$165:$A$316,0),MATCH(BD$8,intern2!_xlnm.Print_Titles,0))="","",
IF(INDEX(intern2!$A$165:$BH$316,MATCH($A12,intern2!$A$165:$A$316,0),MATCH(BD$8,intern2!_xlnm.Print_Titles,0))="NOK","NOK",
IF(INDEX(intern3!$A$9:$BG$320,MATCH($A12,intern3!$A$9:$A$160,0),MATCH(intern4!BD$8,intern3!$7:$7,0))="OK","OK","NOK")))</f>
        <v/>
      </c>
      <c r="BE12" s="1277" t="str">
        <f>IF(INDEX(intern2!$A$165:$BH$316,MATCH($A12,intern2!$A$165:$A$316,0),MATCH(BE$8,intern2!_xlnm.Print_Titles,0))="","",
IF(INDEX(intern2!$A$165:$BH$316,MATCH($A12,intern2!$A$165:$A$316,0),MATCH(BE$8,intern2!_xlnm.Print_Titles,0))="NOK","NOK",
IF(INDEX(intern3!$A$9:$BG$320,MATCH($A12,intern3!$A$9:$A$160,0),MATCH(intern4!BE$8,intern3!$7:$7,0))="OK","OK","NOK")))</f>
        <v/>
      </c>
      <c r="BF12" s="1277" t="str">
        <f>IF(INDEX(intern2!$A$165:$BH$316,MATCH($A12,intern2!$A$165:$A$316,0),MATCH(BF$8,intern2!_xlnm.Print_Titles,0))="","",
IF(INDEX(intern2!$A$165:$BH$316,MATCH($A12,intern2!$A$165:$A$316,0),MATCH(BF$8,intern2!_xlnm.Print_Titles,0))="NOK","NOK",
IF(INDEX(intern3!$A$9:$BG$320,MATCH($A12,intern3!$A$9:$A$160,0),MATCH(intern4!BF$8,intern3!$7:$7,0))="OK","OK","NOK")))</f>
        <v/>
      </c>
      <c r="BG12" s="1277" t="str">
        <f>IF(INDEX(intern2!$A$165:$BH$316,MATCH($A12,intern2!$A$165:$A$316,0),MATCH(BG$8,intern2!_xlnm.Print_Titles,0))="","",
IF(INDEX(intern2!$A$165:$BH$316,MATCH($A12,intern2!$A$165:$A$316,0),MATCH(BG$8,intern2!_xlnm.Print_Titles,0))="NOK","NOK",
IF(INDEX(intern3!$A$9:$BG$320,MATCH($A12,intern3!$A$9:$A$160,0),MATCH(intern4!BG$8,intern3!$7:$7,0))="OK","OK","NOK")))</f>
        <v/>
      </c>
      <c r="BH12" s="200" t="str">
        <f t="shared" ca="1" si="2"/>
        <v>NOK</v>
      </c>
      <c r="BI12" s="186"/>
      <c r="BJ12" t="b">
        <f ca="1">IF(VLOOKUP($A12,intern1!$C:$Q,15,FALSE)="MAS","",IF(VLOOKUP($A12,'3.10'!$C:$AP,9,FALSE)=0,"NOK",IF(VLOOKUP($A12,'3.10'!$C:$AP,11,FALSE)=0,"NOK","OK"))=BH12)</f>
        <v>1</v>
      </c>
      <c r="BL12" s="1275" t="s">
        <v>1356</v>
      </c>
      <c r="BM12">
        <v>3</v>
      </c>
      <c r="BN12" s="1275" t="s">
        <v>1356</v>
      </c>
    </row>
    <row r="13" spans="1:66" x14ac:dyDescent="0.25">
      <c r="A13" t="str">
        <f>+intern2!A8</f>
        <v>DER1</v>
      </c>
      <c r="C13" s="1277" t="str">
        <f>IF(INDEX(intern2!$A$165:$BH$316,MATCH($A13,intern2!$A$165:$A$316,0),MATCH(C$8,intern2!_xlnm.Print_Titles,0))="","",
IF(INDEX(intern2!$A$165:$BH$316,MATCH($A13,intern2!$A$165:$A$316,0),MATCH(C$8,intern2!_xlnm.Print_Titles,0))="NOK","NOK",
IF(INDEX(intern3!$A$9:$BG$320,MATCH($A13,intern3!$A$9:$A$160,0),MATCH(intern4!C$8,intern3!$7:$7,0))="OK","OK","NOK")))</f>
        <v/>
      </c>
      <c r="D13" s="1277" t="str">
        <f>IF(INDEX(intern2!$A$165:$BH$316,MATCH($A13,intern2!$A$165:$A$316,0),MATCH(D$8,intern2!_xlnm.Print_Titles,0))="","",
IF(INDEX(intern2!$A$165:$BH$316,MATCH($A13,intern2!$A$165:$A$316,0),MATCH(D$8,intern2!_xlnm.Print_Titles,0))="NOK","NOK",
IF(INDEX(intern3!$A$9:$BG$320,MATCH($A13,intern3!$A$9:$A$160,0),MATCH(intern4!D$8,intern3!$7:$7,0))="OK","OK","NOK")))</f>
        <v/>
      </c>
      <c r="E13" s="1277" t="str">
        <f>IF(INDEX(intern2!$A$165:$BH$316,MATCH($A13,intern2!$A$165:$A$316,0),MATCH(E$8,intern2!_xlnm.Print_Titles,0))="","",
IF(INDEX(intern2!$A$165:$BH$316,MATCH($A13,intern2!$A$165:$A$316,0),MATCH(E$8,intern2!_xlnm.Print_Titles,0))="NOK","NOK",
IF(INDEX(intern3!$A$9:$BG$320,MATCH($A13,intern3!$A$9:$A$160,0),MATCH(intern4!E$8,intern3!$7:$7,0))="OK","OK","NOK")))</f>
        <v/>
      </c>
      <c r="F13" s="1277" t="str">
        <f>IF(INDEX(intern2!$A$165:$BH$316,MATCH($A13,intern2!$A$165:$A$316,0),MATCH(F$8,intern2!_xlnm.Print_Titles,0))="","",
IF(INDEX(intern2!$A$165:$BH$316,MATCH($A13,intern2!$A$165:$A$316,0),MATCH(F$8,intern2!_xlnm.Print_Titles,0))="NOK","NOK",
IF(INDEX(intern3!$A$9:$BG$320,MATCH($A13,intern3!$A$9:$A$160,0),MATCH(intern4!F$8,intern3!$7:$7,0))="OK","OK","NOK")))</f>
        <v/>
      </c>
      <c r="G13" s="1277" t="str">
        <f>IF(INDEX(intern2!$A$165:$BH$316,MATCH($A13,intern2!$A$165:$A$316,0),MATCH(G$8,intern2!_xlnm.Print_Titles,0))="","",
IF(INDEX(intern2!$A$165:$BH$316,MATCH($A13,intern2!$A$165:$A$316,0),MATCH(G$8,intern2!_xlnm.Print_Titles,0))="NOK","NOK",
IF(INDEX(intern3!$A$9:$BG$320,MATCH($A13,intern3!$A$9:$A$160,0),MATCH(intern4!G$8,intern3!$7:$7,0))="OK","OK","NOK")))</f>
        <v/>
      </c>
      <c r="H13" s="1277" t="str">
        <f>IF(INDEX(intern2!$A$165:$BH$316,MATCH($A13,intern2!$A$165:$A$316,0),MATCH(H$8,intern2!_xlnm.Print_Titles,0))="","",
IF(INDEX(intern2!$A$165:$BH$316,MATCH($A13,intern2!$A$165:$A$316,0),MATCH(H$8,intern2!_xlnm.Print_Titles,0))="NOK","NOK",
IF(INDEX(intern3!$A$9:$BG$320,MATCH($A13,intern3!$A$9:$A$160,0),MATCH(intern4!H$8,intern3!$7:$7,0))="OK","OK","NOK")))</f>
        <v/>
      </c>
      <c r="I13" s="1277" t="str">
        <f>IF(INDEX(intern2!$A$165:$BH$316,MATCH($A13,intern2!$A$165:$A$316,0),MATCH(I$8,intern2!_xlnm.Print_Titles,0))="","",
IF(INDEX(intern2!$A$165:$BH$316,MATCH($A13,intern2!$A$165:$A$316,0),MATCH(I$8,intern2!_xlnm.Print_Titles,0))="NOK","NOK",
IF(INDEX(intern3!$A$9:$BG$320,MATCH($A13,intern3!$A$9:$A$160,0),MATCH(intern4!I$8,intern3!$7:$7,0))="OK","OK","NOK")))</f>
        <v/>
      </c>
      <c r="J13" s="1277" t="str">
        <f>IF(INDEX(intern2!$A$165:$BH$316,MATCH($A13,intern2!$A$165:$A$316,0),MATCH(J$8,intern2!_xlnm.Print_Titles,0))="","",
IF(INDEX(intern2!$A$165:$BH$316,MATCH($A13,intern2!$A$165:$A$316,0),MATCH(J$8,intern2!_xlnm.Print_Titles,0))="NOK","NOK",
IF(INDEX(intern3!$A$9:$BG$320,MATCH($A13,intern3!$A$9:$A$160,0),MATCH(intern4!J$8,intern3!$7:$7,0))="OK","OK","NOK")))</f>
        <v/>
      </c>
      <c r="K13" s="1277" t="str">
        <f>IF(INDEX(intern2!$A$165:$BH$316,MATCH($A13,intern2!$A$165:$A$316,0),MATCH(K$8,intern2!_xlnm.Print_Titles,0))="","",
IF(INDEX(intern2!$A$165:$BH$316,MATCH($A13,intern2!$A$165:$A$316,0),MATCH(K$8,intern2!_xlnm.Print_Titles,0))="NOK","NOK",
IF(INDEX(intern3!$A$9:$BG$320,MATCH($A13,intern3!$A$9:$A$160,0),MATCH(intern4!K$8,intern3!$7:$7,0))="OK","OK","NOK")))</f>
        <v/>
      </c>
      <c r="L13" s="1277" t="str">
        <f>IF(INDEX(intern2!$A$165:$BH$316,MATCH($A13,intern2!$A$165:$A$316,0),MATCH(L$8,intern2!_xlnm.Print_Titles,0))="","",
IF(INDEX(intern2!$A$165:$BH$316,MATCH($A13,intern2!$A$165:$A$316,0),MATCH(L$8,intern2!_xlnm.Print_Titles,0))="NOK","NOK",
IF(INDEX(intern3!$A$9:$BG$320,MATCH($A13,intern3!$A$9:$A$160,0),MATCH(intern4!L$8,intern3!$7:$7,0))="OK","OK","NOK")))</f>
        <v/>
      </c>
      <c r="M13" s="1277" t="str">
        <f>IF(INDEX(intern2!$A$165:$BH$316,MATCH($A13,intern2!$A$165:$A$316,0),MATCH(M$8,intern2!_xlnm.Print_Titles,0))="","",
IF(INDEX(intern2!$A$165:$BH$316,MATCH($A13,intern2!$A$165:$A$316,0),MATCH(M$8,intern2!_xlnm.Print_Titles,0))="NOK","NOK",
IF(INDEX(intern3!$A$9:$BG$320,MATCH($A13,intern3!$A$9:$A$160,0),MATCH(intern4!M$8,intern3!$7:$7,0))="OK","OK","NOK")))</f>
        <v/>
      </c>
      <c r="N13" s="1277" t="str">
        <f>IF(INDEX(intern2!$A$165:$BH$316,MATCH($A13,intern2!$A$165:$A$316,0),MATCH(N$8,intern2!_xlnm.Print_Titles,0))="","",
IF(INDEX(intern2!$A$165:$BH$316,MATCH($A13,intern2!$A$165:$A$316,0),MATCH(N$8,intern2!_xlnm.Print_Titles,0))="NOK","NOK",
IF(INDEX(intern3!$A$9:$BG$320,MATCH($A13,intern3!$A$9:$A$160,0),MATCH(intern4!N$8,intern3!$7:$7,0))="OK","OK","NOK")))</f>
        <v/>
      </c>
      <c r="O13" s="1277" t="str">
        <f>IF(INDEX(intern2!$A$165:$BH$316,MATCH($A13,intern2!$A$165:$A$316,0),MATCH(O$8,intern2!_xlnm.Print_Titles,0))="","",
IF(INDEX(intern2!$A$165:$BH$316,MATCH($A13,intern2!$A$165:$A$316,0),MATCH(O$8,intern2!_xlnm.Print_Titles,0))="NOK","NOK",
IF(INDEX(intern3!$A$9:$BG$320,MATCH($A13,intern3!$A$9:$A$160,0),MATCH(intern4!O$8,intern3!$7:$7,0))="OK","OK","NOK")))</f>
        <v/>
      </c>
      <c r="P13" s="1277" t="str">
        <f>IF(INDEX(intern2!$A$165:$BH$316,MATCH($A13,intern2!$A$165:$A$316,0),MATCH(P$8,intern2!_xlnm.Print_Titles,0))="","",
IF(INDEX(intern2!$A$165:$BH$316,MATCH($A13,intern2!$A$165:$A$316,0),MATCH(P$8,intern2!_xlnm.Print_Titles,0))="NOK","NOK",
IF(INDEX(intern3!$A$9:$BG$320,MATCH($A13,intern3!$A$9:$A$160,0),MATCH(intern4!P$8,intern3!$7:$7,0))="OK","OK","NOK")))</f>
        <v/>
      </c>
      <c r="Q13" s="1277" t="str">
        <f>IF(INDEX(intern2!$A$165:$BH$316,MATCH($A13,intern2!$A$165:$A$316,0),MATCH(Q$8,intern2!_xlnm.Print_Titles,0))="","",
IF(INDEX(intern2!$A$165:$BH$316,MATCH($A13,intern2!$A$165:$A$316,0),MATCH(Q$8,intern2!_xlnm.Print_Titles,0))="NOK","NOK",
IF(INDEX(intern3!$A$9:$BG$320,MATCH($A13,intern3!$A$9:$A$160,0),MATCH(intern4!Q$8,intern3!$7:$7,0))="OK","OK","NOK")))</f>
        <v/>
      </c>
      <c r="R13" s="1277" t="str">
        <f>IF(INDEX(intern2!$A$165:$BH$316,MATCH($A13,intern2!$A$165:$A$316,0),MATCH(R$8,intern2!_xlnm.Print_Titles,0))="","",
IF(INDEX(intern2!$A$165:$BH$316,MATCH($A13,intern2!$A$165:$A$316,0),MATCH(R$8,intern2!_xlnm.Print_Titles,0))="NOK","NOK",
IF(INDEX(intern3!$A$9:$BG$320,MATCH($A13,intern3!$A$9:$A$160,0),MATCH(intern4!R$8,intern3!$7:$7,0))="OK","OK","NOK")))</f>
        <v/>
      </c>
      <c r="S13" s="1277" t="str">
        <f ca="1">IF(INDEX(intern2!$A$165:$BH$316,MATCH($A13,intern2!$A$165:$A$316,0),MATCH(S$8,intern2!_xlnm.Print_Titles,0))="","",
IF(INDEX(intern2!$A$165:$BH$316,MATCH($A13,intern2!$A$165:$A$316,0),MATCH(S$8,intern2!_xlnm.Print_Titles,0))="NOK","NOK",
IF(INDEX(intern3!$A$9:$BG$320,MATCH($A13,intern3!$A$9:$A$160,0),MATCH(intern4!S$8,intern3!$7:$7,0))="OK","OK","NOK")))</f>
        <v>NOK</v>
      </c>
      <c r="T13" s="1277" t="str">
        <f>IF(INDEX(intern2!$A$165:$BH$316,MATCH($A13,intern2!$A$165:$A$316,0),MATCH(T$8,intern2!_xlnm.Print_Titles,0))="","",
IF(INDEX(intern2!$A$165:$BH$316,MATCH($A13,intern2!$A$165:$A$316,0),MATCH(T$8,intern2!_xlnm.Print_Titles,0))="NOK","NOK",
IF(INDEX(intern3!$A$9:$BG$320,MATCH($A13,intern3!$A$9:$A$160,0),MATCH(intern4!T$8,intern3!$7:$7,0))="OK","OK","NOK")))</f>
        <v/>
      </c>
      <c r="U13" s="1277" t="str">
        <f>IF(INDEX(intern2!$A$165:$BH$316,MATCH($A13,intern2!$A$165:$A$316,0),MATCH(U$8,intern2!_xlnm.Print_Titles,0))="","",
IF(INDEX(intern2!$A$165:$BH$316,MATCH($A13,intern2!$A$165:$A$316,0),MATCH(U$8,intern2!_xlnm.Print_Titles,0))="NOK","NOK",
IF(INDEX(intern3!$A$9:$BG$320,MATCH($A13,intern3!$A$9:$A$160,0),MATCH(intern4!U$8,intern3!$7:$7,0))="OK","OK","NOK")))</f>
        <v/>
      </c>
      <c r="V13" s="1277" t="str">
        <f>IF(INDEX(intern2!$A$165:$BH$316,MATCH($A13,intern2!$A$165:$A$316,0),MATCH(V$8,intern2!_xlnm.Print_Titles,0))="","",
IF(INDEX(intern2!$A$165:$BH$316,MATCH($A13,intern2!$A$165:$A$316,0),MATCH(V$8,intern2!_xlnm.Print_Titles,0))="NOK","NOK",
IF(INDEX(intern3!$A$9:$BG$320,MATCH($A13,intern3!$A$9:$A$160,0),MATCH(intern4!V$8,intern3!$7:$7,0))="OK","OK","NOK")))</f>
        <v/>
      </c>
      <c r="W13" s="1277" t="str">
        <f>IF(INDEX(intern2!$A$165:$BH$316,MATCH($A13,intern2!$A$165:$A$316,0),MATCH(W$8,intern2!_xlnm.Print_Titles,0))="","",
IF(INDEX(intern2!$A$165:$BH$316,MATCH($A13,intern2!$A$165:$A$316,0),MATCH(W$8,intern2!_xlnm.Print_Titles,0))="NOK","NOK",
IF(INDEX(intern3!$A$9:$BG$320,MATCH($A13,intern3!$A$9:$A$160,0),MATCH(intern4!W$8,intern3!$7:$7,0))="OK","OK","NOK")))</f>
        <v/>
      </c>
      <c r="X13" s="1277" t="str">
        <f>IF(INDEX(intern2!$A$165:$BH$316,MATCH($A13,intern2!$A$165:$A$316,0),MATCH(X$8,intern2!_xlnm.Print_Titles,0))="","",
IF(INDEX(intern2!$A$165:$BH$316,MATCH($A13,intern2!$A$165:$A$316,0),MATCH(X$8,intern2!_xlnm.Print_Titles,0))="NOK","NOK",
IF(INDEX(intern3!$A$9:$BG$320,MATCH($A13,intern3!$A$9:$A$160,0),MATCH(intern4!X$8,intern3!$7:$7,0))="OK","OK","NOK")))</f>
        <v/>
      </c>
      <c r="Y13" s="1277" t="str">
        <f>IF(INDEX(intern2!$A$165:$BH$316,MATCH($A13,intern2!$A$165:$A$316,0),MATCH(Y$8,intern2!_xlnm.Print_Titles,0))="","",
IF(INDEX(intern2!$A$165:$BH$316,MATCH($A13,intern2!$A$165:$A$316,0),MATCH(Y$8,intern2!_xlnm.Print_Titles,0))="NOK","NOK",
IF(INDEX(intern3!$A$9:$BG$320,MATCH($A13,intern3!$A$9:$A$160,0),MATCH(intern4!Y$8,intern3!$7:$7,0))="OK","OK","NOK")))</f>
        <v/>
      </c>
      <c r="Z13" s="1277" t="str">
        <f>IF(INDEX(intern2!$A$165:$BH$316,MATCH($A13,intern2!$A$165:$A$316,0),MATCH(Z$8,intern2!_xlnm.Print_Titles,0))="","",
IF(INDEX(intern2!$A$165:$BH$316,MATCH($A13,intern2!$A$165:$A$316,0),MATCH(Z$8,intern2!_xlnm.Print_Titles,0))="NOK","NOK",
IF(INDEX(intern3!$A$9:$BG$320,MATCH($A13,intern3!$A$9:$A$160,0),MATCH(intern4!Z$8,intern3!$7:$7,0))="OK","OK","NOK")))</f>
        <v/>
      </c>
      <c r="AA13" s="1277" t="str">
        <f>IF(INDEX(intern2!$A$165:$BH$316,MATCH($A13,intern2!$A$165:$A$316,0),MATCH(AA$8,intern2!_xlnm.Print_Titles,0))="","",
IF(INDEX(intern2!$A$165:$BH$316,MATCH($A13,intern2!$A$165:$A$316,0),MATCH(AA$8,intern2!_xlnm.Print_Titles,0))="NOK","NOK",
IF(INDEX(intern3!$A$9:$BG$320,MATCH($A13,intern3!$A$9:$A$160,0),MATCH(intern4!AA$8,intern3!$7:$7,0))="OK","OK","NOK")))</f>
        <v/>
      </c>
      <c r="AB13" s="1277" t="str">
        <f>IF(INDEX(intern2!$A$165:$BH$316,MATCH($A13,intern2!$A$165:$A$316,0),MATCH(AB$8,intern2!_xlnm.Print_Titles,0))="","",
IF(INDEX(intern2!$A$165:$BH$316,MATCH($A13,intern2!$A$165:$A$316,0),MATCH(AB$8,intern2!_xlnm.Print_Titles,0))="NOK","NOK",
IF(INDEX(intern3!$A$9:$BG$320,MATCH($A13,intern3!$A$9:$A$160,0),MATCH(intern4!AB$8,intern3!$7:$7,0))="OK","OK","NOK")))</f>
        <v/>
      </c>
      <c r="AC13" s="1277" t="str">
        <f>IF(INDEX(intern2!$A$165:$BH$316,MATCH($A13,intern2!$A$165:$A$316,0),MATCH(AC$8,intern2!_xlnm.Print_Titles,0))="","",
IF(INDEX(intern2!$A$165:$BH$316,MATCH($A13,intern2!$A$165:$A$316,0),MATCH(AC$8,intern2!_xlnm.Print_Titles,0))="NOK","NOK",
IF(INDEX(intern3!$A$9:$BG$320,MATCH($A13,intern3!$A$9:$A$160,0),MATCH(intern4!AC$8,intern3!$7:$7,0))="OK","OK","NOK")))</f>
        <v/>
      </c>
      <c r="AD13" s="1277" t="str">
        <f>IF(INDEX(intern2!$A$165:$BH$316,MATCH($A13,intern2!$A$165:$A$316,0),MATCH(AD$8,intern2!_xlnm.Print_Titles,0))="","",
IF(INDEX(intern2!$A$165:$BH$316,MATCH($A13,intern2!$A$165:$A$316,0),MATCH(AD$8,intern2!_xlnm.Print_Titles,0))="NOK","NOK",
IF(INDEX(intern3!$A$9:$BG$320,MATCH($A13,intern3!$A$9:$A$160,0),MATCH(intern4!AD$8,intern3!$7:$7,0))="OK","OK","NOK")))</f>
        <v/>
      </c>
      <c r="AE13" s="1277" t="str">
        <f>IF(INDEX(intern2!$A$165:$BH$316,MATCH($A13,intern2!$A$165:$A$316,0),MATCH(AE$8,intern2!_xlnm.Print_Titles,0))="","",
IF(INDEX(intern2!$A$165:$BH$316,MATCH($A13,intern2!$A$165:$A$316,0),MATCH(AE$8,intern2!_xlnm.Print_Titles,0))="NOK","NOK",
IF(INDEX(intern3!$A$9:$BG$320,MATCH($A13,intern3!$A$9:$A$160,0),MATCH(intern4!AE$8,intern3!$7:$7,0))="OK","OK","NOK")))</f>
        <v/>
      </c>
      <c r="AF13" s="1277" t="str">
        <f>IF(INDEX(intern2!$A$165:$BH$316,MATCH($A13,intern2!$A$165:$A$316,0),MATCH(AF$8,intern2!_xlnm.Print_Titles,0))="","",
IF(INDEX(intern2!$A$165:$BH$316,MATCH($A13,intern2!$A$165:$A$316,0),MATCH(AF$8,intern2!_xlnm.Print_Titles,0))="NOK","NOK",
IF(INDEX(intern3!$A$9:$BG$320,MATCH($A13,intern3!$A$9:$A$160,0),MATCH(intern4!AF$8,intern3!$7:$7,0))="OK","OK","NOK")))</f>
        <v/>
      </c>
      <c r="AG13" s="1277" t="str">
        <f>IF(INDEX(intern2!$A$165:$BH$316,MATCH($A13,intern2!$A$165:$A$316,0),MATCH(AG$8,intern2!_xlnm.Print_Titles,0))="","",
IF(INDEX(intern2!$A$165:$BH$316,MATCH($A13,intern2!$A$165:$A$316,0),MATCH(AG$8,intern2!_xlnm.Print_Titles,0))="NOK","NOK",
IF(INDEX(intern3!$A$9:$BG$320,MATCH($A13,intern3!$A$9:$A$160,0),MATCH(intern4!AG$8,intern3!$7:$7,0))="OK","OK","NOK")))</f>
        <v/>
      </c>
      <c r="AH13" s="1277" t="str">
        <f>IF(INDEX(intern2!$A$165:$BH$316,MATCH($A13,intern2!$A$165:$A$316,0),MATCH(AH$8,intern2!_xlnm.Print_Titles,0))="","",
IF(INDEX(intern2!$A$165:$BH$316,MATCH($A13,intern2!$A$165:$A$316,0),MATCH(AH$8,intern2!_xlnm.Print_Titles,0))="NOK","NOK",
IF(INDEX(intern3!$A$9:$BG$320,MATCH($A13,intern3!$A$9:$A$160,0),MATCH(intern4!AH$8,intern3!$7:$7,0))="OK","OK","NOK")))</f>
        <v/>
      </c>
      <c r="AI13" s="1277" t="str">
        <f>IF(INDEX(intern2!$A$165:$BH$316,MATCH($A13,intern2!$A$165:$A$316,0),MATCH(AI$8,intern2!_xlnm.Print_Titles,0))="","",
IF(INDEX(intern2!$A$165:$BH$316,MATCH($A13,intern2!$A$165:$A$316,0),MATCH(AI$8,intern2!_xlnm.Print_Titles,0))="NOK","NOK",
IF(INDEX(intern3!$A$9:$BG$320,MATCH($A13,intern3!$A$9:$A$160,0),MATCH(intern4!AI$8,intern3!$7:$7,0))="OK","OK","NOK")))</f>
        <v/>
      </c>
      <c r="AJ13" s="1277" t="str">
        <f>IF(INDEX(intern2!$A$165:$BH$316,MATCH($A13,intern2!$A$165:$A$316,0),MATCH(AJ$8,intern2!_xlnm.Print_Titles,0))="","",
IF(INDEX(intern2!$A$165:$BH$316,MATCH($A13,intern2!$A$165:$A$316,0),MATCH(AJ$8,intern2!_xlnm.Print_Titles,0))="NOK","NOK",
IF(INDEX(intern3!$A$9:$BG$320,MATCH($A13,intern3!$A$9:$A$160,0),MATCH(intern4!AJ$8,intern3!$7:$7,0))="OK","OK","NOK")))</f>
        <v/>
      </c>
      <c r="AK13" s="1277" t="str">
        <f>IF(INDEX(intern2!$A$165:$BH$316,MATCH($A13,intern2!$A$165:$A$316,0),MATCH(AK$8,intern2!_xlnm.Print_Titles,0))="","",
IF(INDEX(intern2!$A$165:$BH$316,MATCH($A13,intern2!$A$165:$A$316,0),MATCH(AK$8,intern2!_xlnm.Print_Titles,0))="NOK","NOK",
IF(INDEX(intern3!$A$9:$BG$320,MATCH($A13,intern3!$A$9:$A$160,0),MATCH(intern4!AK$8,intern3!$7:$7,0))="OK","OK","NOK")))</f>
        <v/>
      </c>
      <c r="AL13" s="1277" t="str">
        <f>IF(INDEX(intern2!$A$165:$BH$316,MATCH($A13,intern2!$A$165:$A$316,0),MATCH(AL$8,intern2!_xlnm.Print_Titles,0))="","",
IF(INDEX(intern2!$A$165:$BH$316,MATCH($A13,intern2!$A$165:$A$316,0),MATCH(AL$8,intern2!_xlnm.Print_Titles,0))="NOK","NOK",
IF(INDEX(intern3!$A$9:$BG$320,MATCH($A13,intern3!$A$9:$A$160,0),MATCH(intern4!AL$8,intern3!$7:$7,0))="OK","OK","NOK")))</f>
        <v/>
      </c>
      <c r="AM13" s="1277" t="str">
        <f>IF(INDEX(intern2!$A$165:$BH$316,MATCH($A13,intern2!$A$165:$A$316,0),MATCH(AM$8,intern2!_xlnm.Print_Titles,0))="","",
IF(INDEX(intern2!$A$165:$BH$316,MATCH($A13,intern2!$A$165:$A$316,0),MATCH(AM$8,intern2!_xlnm.Print_Titles,0))="NOK","NOK",
IF(INDEX(intern3!$A$9:$BG$320,MATCH($A13,intern3!$A$9:$A$160,0),MATCH(intern4!AM$8,intern3!$7:$7,0))="OK","OK","NOK")))</f>
        <v/>
      </c>
      <c r="AN13" s="1277" t="str">
        <f>IF(INDEX(intern2!$A$165:$BH$316,MATCH($A13,intern2!$A$165:$A$316,0),MATCH(AN$8,intern2!_xlnm.Print_Titles,0))="","",
IF(INDEX(intern2!$A$165:$BH$316,MATCH($A13,intern2!$A$165:$A$316,0),MATCH(AN$8,intern2!_xlnm.Print_Titles,0))="NOK","NOK",
IF(INDEX(intern3!$A$9:$BG$320,MATCH($A13,intern3!$A$9:$A$160,0),MATCH(intern4!AN$8,intern3!$7:$7,0))="OK","OK","NOK")))</f>
        <v/>
      </c>
      <c r="AO13" s="1277" t="str">
        <f>IF(INDEX(intern2!$A$165:$BH$316,MATCH($A13,intern2!$A$165:$A$316,0),MATCH(AO$8,intern2!_xlnm.Print_Titles,0))="","",
IF(INDEX(intern2!$A$165:$BH$316,MATCH($A13,intern2!$A$165:$A$316,0),MATCH(AO$8,intern2!_xlnm.Print_Titles,0))="NOK","NOK",
IF(INDEX(intern3!$A$9:$BG$320,MATCH($A13,intern3!$A$9:$A$160,0),MATCH(intern4!AO$8,intern3!$7:$7,0))="OK","OK","NOK")))</f>
        <v/>
      </c>
      <c r="AP13" s="1277" t="str">
        <f>IF(INDEX(intern2!$A$165:$BH$316,MATCH($A13,intern2!$A$165:$A$316,0),MATCH(AP$8,intern2!_xlnm.Print_Titles,0))="","",
IF(INDEX(intern2!$A$165:$BH$316,MATCH($A13,intern2!$A$165:$A$316,0),MATCH(AP$8,intern2!_xlnm.Print_Titles,0))="NOK","NOK",
IF(INDEX(intern3!$A$9:$BG$320,MATCH($A13,intern3!$A$9:$A$160,0),MATCH(intern4!AP$8,intern3!$7:$7,0))="OK","OK","NOK")))</f>
        <v/>
      </c>
      <c r="AQ13" s="1277" t="str">
        <f>IF(INDEX(intern2!$A$165:$BH$316,MATCH($A13,intern2!$A$165:$A$316,0),MATCH(AQ$8,intern2!_xlnm.Print_Titles,0))="","",
IF(INDEX(intern2!$A$165:$BH$316,MATCH($A13,intern2!$A$165:$A$316,0),MATCH(AQ$8,intern2!_xlnm.Print_Titles,0))="NOK","NOK",
IF(INDEX(intern3!$A$9:$BG$320,MATCH($A13,intern3!$A$9:$A$160,0),MATCH(intern4!AQ$8,intern3!$7:$7,0))="OK","OK","NOK")))</f>
        <v/>
      </c>
      <c r="AR13" s="1277" t="str">
        <f>IF(INDEX(intern2!$A$165:$BH$316,MATCH($A13,intern2!$A$165:$A$316,0),MATCH(AR$8,intern2!_xlnm.Print_Titles,0))="","",
IF(INDEX(intern2!$A$165:$BH$316,MATCH($A13,intern2!$A$165:$A$316,0),MATCH(AR$8,intern2!_xlnm.Print_Titles,0))="NOK","NOK",
IF(INDEX(intern3!$A$9:$BG$320,MATCH($A13,intern3!$A$9:$A$160,0),MATCH(intern4!AR$8,intern3!$7:$7,0))="OK","OK","NOK")))</f>
        <v/>
      </c>
      <c r="AS13" s="1277" t="str">
        <f>IF(INDEX(intern2!$A$165:$BH$316,MATCH($A13,intern2!$A$165:$A$316,0),MATCH(AS$8,intern2!_xlnm.Print_Titles,0))="","",
IF(INDEX(intern2!$A$165:$BH$316,MATCH($A13,intern2!$A$165:$A$316,0),MATCH(AS$8,intern2!_xlnm.Print_Titles,0))="NOK","NOK",
IF(INDEX(intern3!$A$9:$BG$320,MATCH($A13,intern3!$A$9:$A$160,0),MATCH(intern4!AS$8,intern3!$7:$7,0))="OK","OK","NOK")))</f>
        <v/>
      </c>
      <c r="AT13" s="1277" t="str">
        <f>IF(INDEX(intern2!$A$165:$BH$316,MATCH($A13,intern2!$A$165:$A$316,0),MATCH(AT$8,intern2!_xlnm.Print_Titles,0))="","",
IF(INDEX(intern2!$A$165:$BH$316,MATCH($A13,intern2!$A$165:$A$316,0),MATCH(AT$8,intern2!_xlnm.Print_Titles,0))="NOK","NOK",
IF(INDEX(intern3!$A$9:$BG$320,MATCH($A13,intern3!$A$9:$A$160,0),MATCH(intern4!AT$8,intern3!$7:$7,0))="OK","OK","NOK")))</f>
        <v/>
      </c>
      <c r="AU13" s="1277" t="str">
        <f>IF(INDEX(intern2!$A$165:$BH$316,MATCH($A13,intern2!$A$165:$A$316,0),MATCH(AU$8,intern2!_xlnm.Print_Titles,0))="","",
IF(INDEX(intern2!$A$165:$BH$316,MATCH($A13,intern2!$A$165:$A$316,0),MATCH(AU$8,intern2!_xlnm.Print_Titles,0))="NOK","NOK",
IF(INDEX(intern3!$A$9:$BG$320,MATCH($A13,intern3!$A$9:$A$160,0),MATCH(intern4!AU$8,intern3!$7:$7,0))="OK","OK","NOK")))</f>
        <v/>
      </c>
      <c r="AV13" s="1277" t="str">
        <f>IF(INDEX(intern2!$A$165:$BH$316,MATCH($A13,intern2!$A$165:$A$316,0),MATCH(AV$8,intern2!_xlnm.Print_Titles,0))="","",
IF(INDEX(intern2!$A$165:$BH$316,MATCH($A13,intern2!$A$165:$A$316,0),MATCH(AV$8,intern2!_xlnm.Print_Titles,0))="NOK","NOK",
IF(INDEX(intern3!$A$9:$BG$320,MATCH($A13,intern3!$A$9:$A$160,0),MATCH(intern4!AV$8,intern3!$7:$7,0))="OK","OK","NOK")))</f>
        <v/>
      </c>
      <c r="AW13" s="1277"/>
      <c r="AX13" s="1277" t="str">
        <f>IF(INDEX(intern2!$A$165:$BH$316,MATCH($A13,intern2!$A$165:$A$316,0),MATCH(AX$8,intern2!_xlnm.Print_Titles,0))="","",
IF(INDEX(intern2!$A$165:$BH$316,MATCH($A13,intern2!$A$165:$A$316,0),MATCH(AX$8,intern2!_xlnm.Print_Titles,0))="NOK","NOK",
IF(INDEX(intern3!$A$9:$BG$320,MATCH($A13,intern3!$A$9:$A$160,0),MATCH(intern4!AX$8,intern3!$7:$7,0))="OK","OK","NOK")))</f>
        <v/>
      </c>
      <c r="AY13" s="1277" t="str">
        <f>IF(INDEX(intern2!$A$165:$BH$316,MATCH($A13,intern2!$A$165:$A$316,0),MATCH(AY$8,intern2!_xlnm.Print_Titles,0))="","",
IF(INDEX(intern2!$A$165:$BH$316,MATCH($A13,intern2!$A$165:$A$316,0),MATCH(AY$8,intern2!_xlnm.Print_Titles,0))="NOK","NOK",
IF(INDEX(intern3!$A$9:$BG$320,MATCH($A13,intern3!$A$9:$A$160,0),MATCH(intern4!AY$8,intern3!$7:$7,0))="OK","OK","NOK")))</f>
        <v/>
      </c>
      <c r="AZ13" s="1277" t="str">
        <f>IF(INDEX(intern2!$A$165:$BH$316,MATCH($A13,intern2!$A$165:$A$316,0),MATCH(AZ$8,intern2!_xlnm.Print_Titles,0))="","",
IF(INDEX(intern2!$A$165:$BH$316,MATCH($A13,intern2!$A$165:$A$316,0),MATCH(AZ$8,intern2!_xlnm.Print_Titles,0))="NOK","NOK",
IF(INDEX(intern3!$A$9:$BG$320,MATCH($A13,intern3!$A$9:$A$160,0),MATCH(intern4!AZ$8,intern3!$7:$7,0))="OK","OK","NOK")))</f>
        <v/>
      </c>
      <c r="BA13" s="1277" t="str">
        <f>IF(INDEX(intern2!$A$165:$BH$316,MATCH($A13,intern2!$A$165:$A$316,0),MATCH(BA$8,intern2!_xlnm.Print_Titles,0))="","",
IF(INDEX(intern2!$A$165:$BH$316,MATCH($A13,intern2!$A$165:$A$316,0),MATCH(BA$8,intern2!_xlnm.Print_Titles,0))="NOK","NOK",
IF(INDEX(intern3!$A$9:$BG$320,MATCH($A13,intern3!$A$9:$A$160,0),MATCH(intern4!BA$8,intern3!$7:$7,0))="OK","OK","NOK")))</f>
        <v/>
      </c>
      <c r="BB13" s="1277" t="str">
        <f>IF(INDEX(intern2!$A$165:$BH$316,MATCH($A13,intern2!$A$165:$A$316,0),MATCH(BB$8,intern2!_xlnm.Print_Titles,0))="","",
IF(INDEX(intern2!$A$165:$BH$316,MATCH($A13,intern2!$A$165:$A$316,0),MATCH(BB$8,intern2!_xlnm.Print_Titles,0))="NOK","NOK",
IF(INDEX(intern3!$A$9:$BG$320,MATCH($A13,intern3!$A$9:$A$160,0),MATCH(intern4!BB$8,intern3!$7:$7,0))="OK","OK","NOK")))</f>
        <v/>
      </c>
      <c r="BC13" s="1277" t="str">
        <f>IF(INDEX(intern2!$A$165:$BH$316,MATCH($A13,intern2!$A$165:$A$316,0),MATCH(BC$8,intern2!_xlnm.Print_Titles,0))="","",
IF(INDEX(intern2!$A$165:$BH$316,MATCH($A13,intern2!$A$165:$A$316,0),MATCH(BC$8,intern2!_xlnm.Print_Titles,0))="NOK","NOK",
IF(INDEX(intern3!$A$9:$BG$320,MATCH($A13,intern3!$A$9:$A$160,0),MATCH(intern4!BC$8,intern3!$7:$7,0))="OK","OK","NOK")))</f>
        <v/>
      </c>
      <c r="BD13" s="1277" t="str">
        <f>IF(INDEX(intern2!$A$165:$BH$316,MATCH($A13,intern2!$A$165:$A$316,0),MATCH(BD$8,intern2!_xlnm.Print_Titles,0))="","",
IF(INDEX(intern2!$A$165:$BH$316,MATCH($A13,intern2!$A$165:$A$316,0),MATCH(BD$8,intern2!_xlnm.Print_Titles,0))="NOK","NOK",
IF(INDEX(intern3!$A$9:$BG$320,MATCH($A13,intern3!$A$9:$A$160,0),MATCH(intern4!BD$8,intern3!$7:$7,0))="OK","OK","NOK")))</f>
        <v/>
      </c>
      <c r="BE13" s="1277" t="str">
        <f>IF(INDEX(intern2!$A$165:$BH$316,MATCH($A13,intern2!$A$165:$A$316,0),MATCH(BE$8,intern2!_xlnm.Print_Titles,0))="","",
IF(INDEX(intern2!$A$165:$BH$316,MATCH($A13,intern2!$A$165:$A$316,0),MATCH(BE$8,intern2!_xlnm.Print_Titles,0))="NOK","NOK",
IF(INDEX(intern3!$A$9:$BG$320,MATCH($A13,intern3!$A$9:$A$160,0),MATCH(intern4!BE$8,intern3!$7:$7,0))="OK","OK","NOK")))</f>
        <v/>
      </c>
      <c r="BF13" s="1277" t="str">
        <f>IF(INDEX(intern2!$A$165:$BH$316,MATCH($A13,intern2!$A$165:$A$316,0),MATCH(BF$8,intern2!_xlnm.Print_Titles,0))="","",
IF(INDEX(intern2!$A$165:$BH$316,MATCH($A13,intern2!$A$165:$A$316,0),MATCH(BF$8,intern2!_xlnm.Print_Titles,0))="NOK","NOK",
IF(INDEX(intern3!$A$9:$BG$320,MATCH($A13,intern3!$A$9:$A$160,0),MATCH(intern4!BF$8,intern3!$7:$7,0))="OK","OK","NOK")))</f>
        <v/>
      </c>
      <c r="BG13" s="1277" t="str">
        <f>IF(INDEX(intern2!$A$165:$BH$316,MATCH($A13,intern2!$A$165:$A$316,0),MATCH(BG$8,intern2!_xlnm.Print_Titles,0))="","",
IF(INDEX(intern2!$A$165:$BH$316,MATCH($A13,intern2!$A$165:$A$316,0),MATCH(BG$8,intern2!_xlnm.Print_Titles,0))="NOK","NOK",
IF(INDEX(intern3!$A$9:$BG$320,MATCH($A13,intern3!$A$9:$A$160,0),MATCH(intern4!BG$8,intern3!$7:$7,0))="OK","OK","NOK")))</f>
        <v/>
      </c>
      <c r="BH13" s="200" t="str">
        <f t="shared" ca="1" si="2"/>
        <v>NOK</v>
      </c>
      <c r="BI13" s="186"/>
      <c r="BJ13" t="b">
        <f ca="1">IF(VLOOKUP($A13,intern1!$C:$Q,15,FALSE)="MAS","",IF(VLOOKUP($A13,'3.10'!$C:$AP,9,FALSE)=0,"NOK",IF(VLOOKUP($A13,'3.10'!$C:$AP,11,FALSE)=0,"NOK","OK"))=BH13)</f>
        <v>1</v>
      </c>
      <c r="BL13" s="1275" t="s">
        <v>1347</v>
      </c>
      <c r="BM13">
        <v>4</v>
      </c>
      <c r="BN13" t="s">
        <v>1347</v>
      </c>
    </row>
    <row r="14" spans="1:66" x14ac:dyDescent="0.25">
      <c r="A14" t="str">
        <f>+intern2!A9</f>
        <v>DER1.1</v>
      </c>
      <c r="C14" s="1277" t="str">
        <f>IF(INDEX(intern2!$A$165:$BH$316,MATCH($A14,intern2!$A$165:$A$316,0),MATCH(C$8,intern2!_xlnm.Print_Titles,0))="","",
IF(INDEX(intern2!$A$165:$BH$316,MATCH($A14,intern2!$A$165:$A$316,0),MATCH(C$8,intern2!_xlnm.Print_Titles,0))="NOK","NOK",
IF(INDEX(intern3!$A$9:$BG$320,MATCH($A14,intern3!$A$9:$A$160,0),MATCH(intern4!C$8,intern3!$7:$7,0))="OK","OK","NOK")))</f>
        <v/>
      </c>
      <c r="D14" s="1277" t="str">
        <f>IF(INDEX(intern2!$A$165:$BH$316,MATCH($A14,intern2!$A$165:$A$316,0),MATCH(D$8,intern2!_xlnm.Print_Titles,0))="","",
IF(INDEX(intern2!$A$165:$BH$316,MATCH($A14,intern2!$A$165:$A$316,0),MATCH(D$8,intern2!_xlnm.Print_Titles,0))="NOK","NOK",
IF(INDEX(intern3!$A$9:$BG$320,MATCH($A14,intern3!$A$9:$A$160,0),MATCH(intern4!D$8,intern3!$7:$7,0))="OK","OK","NOK")))</f>
        <v/>
      </c>
      <c r="E14" s="1277" t="str">
        <f>IF(INDEX(intern2!$A$165:$BH$316,MATCH($A14,intern2!$A$165:$A$316,0),MATCH(E$8,intern2!_xlnm.Print_Titles,0))="","",
IF(INDEX(intern2!$A$165:$BH$316,MATCH($A14,intern2!$A$165:$A$316,0),MATCH(E$8,intern2!_xlnm.Print_Titles,0))="NOK","NOK",
IF(INDEX(intern3!$A$9:$BG$320,MATCH($A14,intern3!$A$9:$A$160,0),MATCH(intern4!E$8,intern3!$7:$7,0))="OK","OK","NOK")))</f>
        <v/>
      </c>
      <c r="F14" s="1277" t="str">
        <f>IF(INDEX(intern2!$A$165:$BH$316,MATCH($A14,intern2!$A$165:$A$316,0),MATCH(F$8,intern2!_xlnm.Print_Titles,0))="","",
IF(INDEX(intern2!$A$165:$BH$316,MATCH($A14,intern2!$A$165:$A$316,0),MATCH(F$8,intern2!_xlnm.Print_Titles,0))="NOK","NOK",
IF(INDEX(intern3!$A$9:$BG$320,MATCH($A14,intern3!$A$9:$A$160,0),MATCH(intern4!F$8,intern3!$7:$7,0))="OK","OK","NOK")))</f>
        <v/>
      </c>
      <c r="G14" s="1277" t="str">
        <f>IF(INDEX(intern2!$A$165:$BH$316,MATCH($A14,intern2!$A$165:$A$316,0),MATCH(G$8,intern2!_xlnm.Print_Titles,0))="","",
IF(INDEX(intern2!$A$165:$BH$316,MATCH($A14,intern2!$A$165:$A$316,0),MATCH(G$8,intern2!_xlnm.Print_Titles,0))="NOK","NOK",
IF(INDEX(intern3!$A$9:$BG$320,MATCH($A14,intern3!$A$9:$A$160,0),MATCH(intern4!G$8,intern3!$7:$7,0))="OK","OK","NOK")))</f>
        <v/>
      </c>
      <c r="H14" s="1277" t="str">
        <f>IF(INDEX(intern2!$A$165:$BH$316,MATCH($A14,intern2!$A$165:$A$316,0),MATCH(H$8,intern2!_xlnm.Print_Titles,0))="","",
IF(INDEX(intern2!$A$165:$BH$316,MATCH($A14,intern2!$A$165:$A$316,0),MATCH(H$8,intern2!_xlnm.Print_Titles,0))="NOK","NOK",
IF(INDEX(intern3!$A$9:$BG$320,MATCH($A14,intern3!$A$9:$A$160,0),MATCH(intern4!H$8,intern3!$7:$7,0))="OK","OK","NOK")))</f>
        <v/>
      </c>
      <c r="I14" s="1277" t="str">
        <f>IF(INDEX(intern2!$A$165:$BH$316,MATCH($A14,intern2!$A$165:$A$316,0),MATCH(I$8,intern2!_xlnm.Print_Titles,0))="","",
IF(INDEX(intern2!$A$165:$BH$316,MATCH($A14,intern2!$A$165:$A$316,0),MATCH(I$8,intern2!_xlnm.Print_Titles,0))="NOK","NOK",
IF(INDEX(intern3!$A$9:$BG$320,MATCH($A14,intern3!$A$9:$A$160,0),MATCH(intern4!I$8,intern3!$7:$7,0))="OK","OK","NOK")))</f>
        <v/>
      </c>
      <c r="J14" s="1277" t="str">
        <f>IF(INDEX(intern2!$A$165:$BH$316,MATCH($A14,intern2!$A$165:$A$316,0),MATCH(J$8,intern2!_xlnm.Print_Titles,0))="","",
IF(INDEX(intern2!$A$165:$BH$316,MATCH($A14,intern2!$A$165:$A$316,0),MATCH(J$8,intern2!_xlnm.Print_Titles,0))="NOK","NOK",
IF(INDEX(intern3!$A$9:$BG$320,MATCH($A14,intern3!$A$9:$A$160,0),MATCH(intern4!J$8,intern3!$7:$7,0))="OK","OK","NOK")))</f>
        <v/>
      </c>
      <c r="K14" s="1277" t="str">
        <f>IF(INDEX(intern2!$A$165:$BH$316,MATCH($A14,intern2!$A$165:$A$316,0),MATCH(K$8,intern2!_xlnm.Print_Titles,0))="","",
IF(INDEX(intern2!$A$165:$BH$316,MATCH($A14,intern2!$A$165:$A$316,0),MATCH(K$8,intern2!_xlnm.Print_Titles,0))="NOK","NOK",
IF(INDEX(intern3!$A$9:$BG$320,MATCH($A14,intern3!$A$9:$A$160,0),MATCH(intern4!K$8,intern3!$7:$7,0))="OK","OK","NOK")))</f>
        <v/>
      </c>
      <c r="L14" s="1277" t="str">
        <f>IF(INDEX(intern2!$A$165:$BH$316,MATCH($A14,intern2!$A$165:$A$316,0),MATCH(L$8,intern2!_xlnm.Print_Titles,0))="","",
IF(INDEX(intern2!$A$165:$BH$316,MATCH($A14,intern2!$A$165:$A$316,0),MATCH(L$8,intern2!_xlnm.Print_Titles,0))="NOK","NOK",
IF(INDEX(intern3!$A$9:$BG$320,MATCH($A14,intern3!$A$9:$A$160,0),MATCH(intern4!L$8,intern3!$7:$7,0))="OK","OK","NOK")))</f>
        <v/>
      </c>
      <c r="M14" s="1277" t="str">
        <f>IF(INDEX(intern2!$A$165:$BH$316,MATCH($A14,intern2!$A$165:$A$316,0),MATCH(M$8,intern2!_xlnm.Print_Titles,0))="","",
IF(INDEX(intern2!$A$165:$BH$316,MATCH($A14,intern2!$A$165:$A$316,0),MATCH(M$8,intern2!_xlnm.Print_Titles,0))="NOK","NOK",
IF(INDEX(intern3!$A$9:$BG$320,MATCH($A14,intern3!$A$9:$A$160,0),MATCH(intern4!M$8,intern3!$7:$7,0))="OK","OK","NOK")))</f>
        <v/>
      </c>
      <c r="N14" s="1277" t="str">
        <f>IF(INDEX(intern2!$A$165:$BH$316,MATCH($A14,intern2!$A$165:$A$316,0),MATCH(N$8,intern2!_xlnm.Print_Titles,0))="","",
IF(INDEX(intern2!$A$165:$BH$316,MATCH($A14,intern2!$A$165:$A$316,0),MATCH(N$8,intern2!_xlnm.Print_Titles,0))="NOK","NOK",
IF(INDEX(intern3!$A$9:$BG$320,MATCH($A14,intern3!$A$9:$A$160,0),MATCH(intern4!N$8,intern3!$7:$7,0))="OK","OK","NOK")))</f>
        <v/>
      </c>
      <c r="O14" s="1277" t="str">
        <f>IF(INDEX(intern2!$A$165:$BH$316,MATCH($A14,intern2!$A$165:$A$316,0),MATCH(O$8,intern2!_xlnm.Print_Titles,0))="","",
IF(INDEX(intern2!$A$165:$BH$316,MATCH($A14,intern2!$A$165:$A$316,0),MATCH(O$8,intern2!_xlnm.Print_Titles,0))="NOK","NOK",
IF(INDEX(intern3!$A$9:$BG$320,MATCH($A14,intern3!$A$9:$A$160,0),MATCH(intern4!O$8,intern3!$7:$7,0))="OK","OK","NOK")))</f>
        <v/>
      </c>
      <c r="P14" s="1277" t="str">
        <f>IF(INDEX(intern2!$A$165:$BH$316,MATCH($A14,intern2!$A$165:$A$316,0),MATCH(P$8,intern2!_xlnm.Print_Titles,0))="","",
IF(INDEX(intern2!$A$165:$BH$316,MATCH($A14,intern2!$A$165:$A$316,0),MATCH(P$8,intern2!_xlnm.Print_Titles,0))="NOK","NOK",
IF(INDEX(intern3!$A$9:$BG$320,MATCH($A14,intern3!$A$9:$A$160,0),MATCH(intern4!P$8,intern3!$7:$7,0))="OK","OK","NOK")))</f>
        <v/>
      </c>
      <c r="Q14" s="1277" t="str">
        <f>IF(INDEX(intern2!$A$165:$BH$316,MATCH($A14,intern2!$A$165:$A$316,0),MATCH(Q$8,intern2!_xlnm.Print_Titles,0))="","",
IF(INDEX(intern2!$A$165:$BH$316,MATCH($A14,intern2!$A$165:$A$316,0),MATCH(Q$8,intern2!_xlnm.Print_Titles,0))="NOK","NOK",
IF(INDEX(intern3!$A$9:$BG$320,MATCH($A14,intern3!$A$9:$A$160,0),MATCH(intern4!Q$8,intern3!$7:$7,0))="OK","OK","NOK")))</f>
        <v/>
      </c>
      <c r="R14" s="1277" t="str">
        <f>IF(INDEX(intern2!$A$165:$BH$316,MATCH($A14,intern2!$A$165:$A$316,0),MATCH(R$8,intern2!_xlnm.Print_Titles,0))="","",
IF(INDEX(intern2!$A$165:$BH$316,MATCH($A14,intern2!$A$165:$A$316,0),MATCH(R$8,intern2!_xlnm.Print_Titles,0))="NOK","NOK",
IF(INDEX(intern3!$A$9:$BG$320,MATCH($A14,intern3!$A$9:$A$160,0),MATCH(intern4!R$8,intern3!$7:$7,0))="OK","OK","NOK")))</f>
        <v/>
      </c>
      <c r="S14" s="1277" t="str">
        <f ca="1">IF(INDEX(intern2!$A$165:$BH$316,MATCH($A14,intern2!$A$165:$A$316,0),MATCH(S$8,intern2!_xlnm.Print_Titles,0))="","",
IF(INDEX(intern2!$A$165:$BH$316,MATCH($A14,intern2!$A$165:$A$316,0),MATCH(S$8,intern2!_xlnm.Print_Titles,0))="NOK","NOK",
IF(INDEX(intern3!$A$9:$BG$320,MATCH($A14,intern3!$A$9:$A$160,0),MATCH(intern4!S$8,intern3!$7:$7,0))="OK","OK","NOK")))</f>
        <v>NOK</v>
      </c>
      <c r="T14" s="1277" t="str">
        <f>IF(INDEX(intern2!$A$165:$BH$316,MATCH($A14,intern2!$A$165:$A$316,0),MATCH(T$8,intern2!_xlnm.Print_Titles,0))="","",
IF(INDEX(intern2!$A$165:$BH$316,MATCH($A14,intern2!$A$165:$A$316,0),MATCH(T$8,intern2!_xlnm.Print_Titles,0))="NOK","NOK",
IF(INDEX(intern3!$A$9:$BG$320,MATCH($A14,intern3!$A$9:$A$160,0),MATCH(intern4!T$8,intern3!$7:$7,0))="OK","OK","NOK")))</f>
        <v/>
      </c>
      <c r="U14" s="1277" t="str">
        <f>IF(INDEX(intern2!$A$165:$BH$316,MATCH($A14,intern2!$A$165:$A$316,0),MATCH(U$8,intern2!_xlnm.Print_Titles,0))="","",
IF(INDEX(intern2!$A$165:$BH$316,MATCH($A14,intern2!$A$165:$A$316,0),MATCH(U$8,intern2!_xlnm.Print_Titles,0))="NOK","NOK",
IF(INDEX(intern3!$A$9:$BG$320,MATCH($A14,intern3!$A$9:$A$160,0),MATCH(intern4!U$8,intern3!$7:$7,0))="OK","OK","NOK")))</f>
        <v/>
      </c>
      <c r="V14" s="1277" t="str">
        <f>IF(INDEX(intern2!$A$165:$BH$316,MATCH($A14,intern2!$A$165:$A$316,0),MATCH(V$8,intern2!_xlnm.Print_Titles,0))="","",
IF(INDEX(intern2!$A$165:$BH$316,MATCH($A14,intern2!$A$165:$A$316,0),MATCH(V$8,intern2!_xlnm.Print_Titles,0))="NOK","NOK",
IF(INDEX(intern3!$A$9:$BG$320,MATCH($A14,intern3!$A$9:$A$160,0),MATCH(intern4!V$8,intern3!$7:$7,0))="OK","OK","NOK")))</f>
        <v/>
      </c>
      <c r="W14" s="1277" t="str">
        <f>IF(INDEX(intern2!$A$165:$BH$316,MATCH($A14,intern2!$A$165:$A$316,0),MATCH(W$8,intern2!_xlnm.Print_Titles,0))="","",
IF(INDEX(intern2!$A$165:$BH$316,MATCH($A14,intern2!$A$165:$A$316,0),MATCH(W$8,intern2!_xlnm.Print_Titles,0))="NOK","NOK",
IF(INDEX(intern3!$A$9:$BG$320,MATCH($A14,intern3!$A$9:$A$160,0),MATCH(intern4!W$8,intern3!$7:$7,0))="OK","OK","NOK")))</f>
        <v/>
      </c>
      <c r="X14" s="1277" t="str">
        <f>IF(INDEX(intern2!$A$165:$BH$316,MATCH($A14,intern2!$A$165:$A$316,0),MATCH(X$8,intern2!_xlnm.Print_Titles,0))="","",
IF(INDEX(intern2!$A$165:$BH$316,MATCH($A14,intern2!$A$165:$A$316,0),MATCH(X$8,intern2!_xlnm.Print_Titles,0))="NOK","NOK",
IF(INDEX(intern3!$A$9:$BG$320,MATCH($A14,intern3!$A$9:$A$160,0),MATCH(intern4!X$8,intern3!$7:$7,0))="OK","OK","NOK")))</f>
        <v/>
      </c>
      <c r="Y14" s="1277" t="str">
        <f>IF(INDEX(intern2!$A$165:$BH$316,MATCH($A14,intern2!$A$165:$A$316,0),MATCH(Y$8,intern2!_xlnm.Print_Titles,0))="","",
IF(INDEX(intern2!$A$165:$BH$316,MATCH($A14,intern2!$A$165:$A$316,0),MATCH(Y$8,intern2!_xlnm.Print_Titles,0))="NOK","NOK",
IF(INDEX(intern3!$A$9:$BG$320,MATCH($A14,intern3!$A$9:$A$160,0),MATCH(intern4!Y$8,intern3!$7:$7,0))="OK","OK","NOK")))</f>
        <v/>
      </c>
      <c r="Z14" s="1277" t="str">
        <f>IF(INDEX(intern2!$A$165:$BH$316,MATCH($A14,intern2!$A$165:$A$316,0),MATCH(Z$8,intern2!_xlnm.Print_Titles,0))="","",
IF(INDEX(intern2!$A$165:$BH$316,MATCH($A14,intern2!$A$165:$A$316,0),MATCH(Z$8,intern2!_xlnm.Print_Titles,0))="NOK","NOK",
IF(INDEX(intern3!$A$9:$BG$320,MATCH($A14,intern3!$A$9:$A$160,0),MATCH(intern4!Z$8,intern3!$7:$7,0))="OK","OK","NOK")))</f>
        <v/>
      </c>
      <c r="AA14" s="1277" t="str">
        <f>IF(INDEX(intern2!$A$165:$BH$316,MATCH($A14,intern2!$A$165:$A$316,0),MATCH(AA$8,intern2!_xlnm.Print_Titles,0))="","",
IF(INDEX(intern2!$A$165:$BH$316,MATCH($A14,intern2!$A$165:$A$316,0),MATCH(AA$8,intern2!_xlnm.Print_Titles,0))="NOK","NOK",
IF(INDEX(intern3!$A$9:$BG$320,MATCH($A14,intern3!$A$9:$A$160,0),MATCH(intern4!AA$8,intern3!$7:$7,0))="OK","OK","NOK")))</f>
        <v/>
      </c>
      <c r="AB14" s="1277" t="str">
        <f>IF(INDEX(intern2!$A$165:$BH$316,MATCH($A14,intern2!$A$165:$A$316,0),MATCH(AB$8,intern2!_xlnm.Print_Titles,0))="","",
IF(INDEX(intern2!$A$165:$BH$316,MATCH($A14,intern2!$A$165:$A$316,0),MATCH(AB$8,intern2!_xlnm.Print_Titles,0))="NOK","NOK",
IF(INDEX(intern3!$A$9:$BG$320,MATCH($A14,intern3!$A$9:$A$160,0),MATCH(intern4!AB$8,intern3!$7:$7,0))="OK","OK","NOK")))</f>
        <v/>
      </c>
      <c r="AC14" s="1277" t="str">
        <f>IF(INDEX(intern2!$A$165:$BH$316,MATCH($A14,intern2!$A$165:$A$316,0),MATCH(AC$8,intern2!_xlnm.Print_Titles,0))="","",
IF(INDEX(intern2!$A$165:$BH$316,MATCH($A14,intern2!$A$165:$A$316,0),MATCH(AC$8,intern2!_xlnm.Print_Titles,0))="NOK","NOK",
IF(INDEX(intern3!$A$9:$BG$320,MATCH($A14,intern3!$A$9:$A$160,0),MATCH(intern4!AC$8,intern3!$7:$7,0))="OK","OK","NOK")))</f>
        <v/>
      </c>
      <c r="AD14" s="1277" t="str">
        <f>IF(INDEX(intern2!$A$165:$BH$316,MATCH($A14,intern2!$A$165:$A$316,0),MATCH(AD$8,intern2!_xlnm.Print_Titles,0))="","",
IF(INDEX(intern2!$A$165:$BH$316,MATCH($A14,intern2!$A$165:$A$316,0),MATCH(AD$8,intern2!_xlnm.Print_Titles,0))="NOK","NOK",
IF(INDEX(intern3!$A$9:$BG$320,MATCH($A14,intern3!$A$9:$A$160,0),MATCH(intern4!AD$8,intern3!$7:$7,0))="OK","OK","NOK")))</f>
        <v/>
      </c>
      <c r="AE14" s="1277" t="str">
        <f>IF(INDEX(intern2!$A$165:$BH$316,MATCH($A14,intern2!$A$165:$A$316,0),MATCH(AE$8,intern2!_xlnm.Print_Titles,0))="","",
IF(INDEX(intern2!$A$165:$BH$316,MATCH($A14,intern2!$A$165:$A$316,0),MATCH(AE$8,intern2!_xlnm.Print_Titles,0))="NOK","NOK",
IF(INDEX(intern3!$A$9:$BG$320,MATCH($A14,intern3!$A$9:$A$160,0),MATCH(intern4!AE$8,intern3!$7:$7,0))="OK","OK","NOK")))</f>
        <v/>
      </c>
      <c r="AF14" s="1277" t="str">
        <f>IF(INDEX(intern2!$A$165:$BH$316,MATCH($A14,intern2!$A$165:$A$316,0),MATCH(AF$8,intern2!_xlnm.Print_Titles,0))="","",
IF(INDEX(intern2!$A$165:$BH$316,MATCH($A14,intern2!$A$165:$A$316,0),MATCH(AF$8,intern2!_xlnm.Print_Titles,0))="NOK","NOK",
IF(INDEX(intern3!$A$9:$BG$320,MATCH($A14,intern3!$A$9:$A$160,0),MATCH(intern4!AF$8,intern3!$7:$7,0))="OK","OK","NOK")))</f>
        <v/>
      </c>
      <c r="AG14" s="1277" t="str">
        <f>IF(INDEX(intern2!$A$165:$BH$316,MATCH($A14,intern2!$A$165:$A$316,0),MATCH(AG$8,intern2!_xlnm.Print_Titles,0))="","",
IF(INDEX(intern2!$A$165:$BH$316,MATCH($A14,intern2!$A$165:$A$316,0),MATCH(AG$8,intern2!_xlnm.Print_Titles,0))="NOK","NOK",
IF(INDEX(intern3!$A$9:$BG$320,MATCH($A14,intern3!$A$9:$A$160,0),MATCH(intern4!AG$8,intern3!$7:$7,0))="OK","OK","NOK")))</f>
        <v/>
      </c>
      <c r="AH14" s="1277" t="str">
        <f>IF(INDEX(intern2!$A$165:$BH$316,MATCH($A14,intern2!$A$165:$A$316,0),MATCH(AH$8,intern2!_xlnm.Print_Titles,0))="","",
IF(INDEX(intern2!$A$165:$BH$316,MATCH($A14,intern2!$A$165:$A$316,0),MATCH(AH$8,intern2!_xlnm.Print_Titles,0))="NOK","NOK",
IF(INDEX(intern3!$A$9:$BG$320,MATCH($A14,intern3!$A$9:$A$160,0),MATCH(intern4!AH$8,intern3!$7:$7,0))="OK","OK","NOK")))</f>
        <v/>
      </c>
      <c r="AI14" s="1277" t="str">
        <f>IF(INDEX(intern2!$A$165:$BH$316,MATCH($A14,intern2!$A$165:$A$316,0),MATCH(AI$8,intern2!_xlnm.Print_Titles,0))="","",
IF(INDEX(intern2!$A$165:$BH$316,MATCH($A14,intern2!$A$165:$A$316,0),MATCH(AI$8,intern2!_xlnm.Print_Titles,0))="NOK","NOK",
IF(INDEX(intern3!$A$9:$BG$320,MATCH($A14,intern3!$A$9:$A$160,0),MATCH(intern4!AI$8,intern3!$7:$7,0))="OK","OK","NOK")))</f>
        <v/>
      </c>
      <c r="AJ14" s="1277" t="str">
        <f>IF(INDEX(intern2!$A$165:$BH$316,MATCH($A14,intern2!$A$165:$A$316,0),MATCH(AJ$8,intern2!_xlnm.Print_Titles,0))="","",
IF(INDEX(intern2!$A$165:$BH$316,MATCH($A14,intern2!$A$165:$A$316,0),MATCH(AJ$8,intern2!_xlnm.Print_Titles,0))="NOK","NOK",
IF(INDEX(intern3!$A$9:$BG$320,MATCH($A14,intern3!$A$9:$A$160,0),MATCH(intern4!AJ$8,intern3!$7:$7,0))="OK","OK","NOK")))</f>
        <v/>
      </c>
      <c r="AK14" s="1277" t="str">
        <f>IF(INDEX(intern2!$A$165:$BH$316,MATCH($A14,intern2!$A$165:$A$316,0),MATCH(AK$8,intern2!_xlnm.Print_Titles,0))="","",
IF(INDEX(intern2!$A$165:$BH$316,MATCH($A14,intern2!$A$165:$A$316,0),MATCH(AK$8,intern2!_xlnm.Print_Titles,0))="NOK","NOK",
IF(INDEX(intern3!$A$9:$BG$320,MATCH($A14,intern3!$A$9:$A$160,0),MATCH(intern4!AK$8,intern3!$7:$7,0))="OK","OK","NOK")))</f>
        <v/>
      </c>
      <c r="AL14" s="1277" t="str">
        <f>IF(INDEX(intern2!$A$165:$BH$316,MATCH($A14,intern2!$A$165:$A$316,0),MATCH(AL$8,intern2!_xlnm.Print_Titles,0))="","",
IF(INDEX(intern2!$A$165:$BH$316,MATCH($A14,intern2!$A$165:$A$316,0),MATCH(AL$8,intern2!_xlnm.Print_Titles,0))="NOK","NOK",
IF(INDEX(intern3!$A$9:$BG$320,MATCH($A14,intern3!$A$9:$A$160,0),MATCH(intern4!AL$8,intern3!$7:$7,0))="OK","OK","NOK")))</f>
        <v/>
      </c>
      <c r="AM14" s="1277" t="str">
        <f>IF(INDEX(intern2!$A$165:$BH$316,MATCH($A14,intern2!$A$165:$A$316,0),MATCH(AM$8,intern2!_xlnm.Print_Titles,0))="","",
IF(INDEX(intern2!$A$165:$BH$316,MATCH($A14,intern2!$A$165:$A$316,0),MATCH(AM$8,intern2!_xlnm.Print_Titles,0))="NOK","NOK",
IF(INDEX(intern3!$A$9:$BG$320,MATCH($A14,intern3!$A$9:$A$160,0),MATCH(intern4!AM$8,intern3!$7:$7,0))="OK","OK","NOK")))</f>
        <v/>
      </c>
      <c r="AN14" s="1277" t="str">
        <f>IF(INDEX(intern2!$A$165:$BH$316,MATCH($A14,intern2!$A$165:$A$316,0),MATCH(AN$8,intern2!_xlnm.Print_Titles,0))="","",
IF(INDEX(intern2!$A$165:$BH$316,MATCH($A14,intern2!$A$165:$A$316,0),MATCH(AN$8,intern2!_xlnm.Print_Titles,0))="NOK","NOK",
IF(INDEX(intern3!$A$9:$BG$320,MATCH($A14,intern3!$A$9:$A$160,0),MATCH(intern4!AN$8,intern3!$7:$7,0))="OK","OK","NOK")))</f>
        <v/>
      </c>
      <c r="AO14" s="1277" t="str">
        <f>IF(INDEX(intern2!$A$165:$BH$316,MATCH($A14,intern2!$A$165:$A$316,0),MATCH(AO$8,intern2!_xlnm.Print_Titles,0))="","",
IF(INDEX(intern2!$A$165:$BH$316,MATCH($A14,intern2!$A$165:$A$316,0),MATCH(AO$8,intern2!_xlnm.Print_Titles,0))="NOK","NOK",
IF(INDEX(intern3!$A$9:$BG$320,MATCH($A14,intern3!$A$9:$A$160,0),MATCH(intern4!AO$8,intern3!$7:$7,0))="OK","OK","NOK")))</f>
        <v/>
      </c>
      <c r="AP14" s="1277" t="str">
        <f>IF(INDEX(intern2!$A$165:$BH$316,MATCH($A14,intern2!$A$165:$A$316,0),MATCH(AP$8,intern2!_xlnm.Print_Titles,0))="","",
IF(INDEX(intern2!$A$165:$BH$316,MATCH($A14,intern2!$A$165:$A$316,0),MATCH(AP$8,intern2!_xlnm.Print_Titles,0))="NOK","NOK",
IF(INDEX(intern3!$A$9:$BG$320,MATCH($A14,intern3!$A$9:$A$160,0),MATCH(intern4!AP$8,intern3!$7:$7,0))="OK","OK","NOK")))</f>
        <v/>
      </c>
      <c r="AQ14" s="1277" t="str">
        <f>IF(INDEX(intern2!$A$165:$BH$316,MATCH($A14,intern2!$A$165:$A$316,0),MATCH(AQ$8,intern2!_xlnm.Print_Titles,0))="","",
IF(INDEX(intern2!$A$165:$BH$316,MATCH($A14,intern2!$A$165:$A$316,0),MATCH(AQ$8,intern2!_xlnm.Print_Titles,0))="NOK","NOK",
IF(INDEX(intern3!$A$9:$BG$320,MATCH($A14,intern3!$A$9:$A$160,0),MATCH(intern4!AQ$8,intern3!$7:$7,0))="OK","OK","NOK")))</f>
        <v/>
      </c>
      <c r="AR14" s="1277" t="str">
        <f>IF(INDEX(intern2!$A$165:$BH$316,MATCH($A14,intern2!$A$165:$A$316,0),MATCH(AR$8,intern2!_xlnm.Print_Titles,0))="","",
IF(INDEX(intern2!$A$165:$BH$316,MATCH($A14,intern2!$A$165:$A$316,0),MATCH(AR$8,intern2!_xlnm.Print_Titles,0))="NOK","NOK",
IF(INDEX(intern3!$A$9:$BG$320,MATCH($A14,intern3!$A$9:$A$160,0),MATCH(intern4!AR$8,intern3!$7:$7,0))="OK","OK","NOK")))</f>
        <v/>
      </c>
      <c r="AS14" s="1277" t="str">
        <f>IF(INDEX(intern2!$A$165:$BH$316,MATCH($A14,intern2!$A$165:$A$316,0),MATCH(AS$8,intern2!_xlnm.Print_Titles,0))="","",
IF(INDEX(intern2!$A$165:$BH$316,MATCH($A14,intern2!$A$165:$A$316,0),MATCH(AS$8,intern2!_xlnm.Print_Titles,0))="NOK","NOK",
IF(INDEX(intern3!$A$9:$BG$320,MATCH($A14,intern3!$A$9:$A$160,0),MATCH(intern4!AS$8,intern3!$7:$7,0))="OK","OK","NOK")))</f>
        <v/>
      </c>
      <c r="AT14" s="1277" t="str">
        <f>IF(INDEX(intern2!$A$165:$BH$316,MATCH($A14,intern2!$A$165:$A$316,0),MATCH(AT$8,intern2!_xlnm.Print_Titles,0))="","",
IF(INDEX(intern2!$A$165:$BH$316,MATCH($A14,intern2!$A$165:$A$316,0),MATCH(AT$8,intern2!_xlnm.Print_Titles,0))="NOK","NOK",
IF(INDEX(intern3!$A$9:$BG$320,MATCH($A14,intern3!$A$9:$A$160,0),MATCH(intern4!AT$8,intern3!$7:$7,0))="OK","OK","NOK")))</f>
        <v/>
      </c>
      <c r="AU14" s="1277" t="str">
        <f>IF(INDEX(intern2!$A$165:$BH$316,MATCH($A14,intern2!$A$165:$A$316,0),MATCH(AU$8,intern2!_xlnm.Print_Titles,0))="","",
IF(INDEX(intern2!$A$165:$BH$316,MATCH($A14,intern2!$A$165:$A$316,0),MATCH(AU$8,intern2!_xlnm.Print_Titles,0))="NOK","NOK",
IF(INDEX(intern3!$A$9:$BG$320,MATCH($A14,intern3!$A$9:$A$160,0),MATCH(intern4!AU$8,intern3!$7:$7,0))="OK","OK","NOK")))</f>
        <v/>
      </c>
      <c r="AV14" s="1277" t="str">
        <f>IF(INDEX(intern2!$A$165:$BH$316,MATCH($A14,intern2!$A$165:$A$316,0),MATCH(AV$8,intern2!_xlnm.Print_Titles,0))="","",
IF(INDEX(intern2!$A$165:$BH$316,MATCH($A14,intern2!$A$165:$A$316,0),MATCH(AV$8,intern2!_xlnm.Print_Titles,0))="NOK","NOK",
IF(INDEX(intern3!$A$9:$BG$320,MATCH($A14,intern3!$A$9:$A$160,0),MATCH(intern4!AV$8,intern3!$7:$7,0))="OK","OK","NOK")))</f>
        <v/>
      </c>
      <c r="AW14" s="1277"/>
      <c r="AX14" s="1277" t="str">
        <f>IF(INDEX(intern2!$A$165:$BH$316,MATCH($A14,intern2!$A$165:$A$316,0),MATCH(AX$8,intern2!_xlnm.Print_Titles,0))="","",
IF(INDEX(intern2!$A$165:$BH$316,MATCH($A14,intern2!$A$165:$A$316,0),MATCH(AX$8,intern2!_xlnm.Print_Titles,0))="NOK","NOK",
IF(INDEX(intern3!$A$9:$BG$320,MATCH($A14,intern3!$A$9:$A$160,0),MATCH(intern4!AX$8,intern3!$7:$7,0))="OK","OK","NOK")))</f>
        <v/>
      </c>
      <c r="AY14" s="1277" t="str">
        <f>IF(INDEX(intern2!$A$165:$BH$316,MATCH($A14,intern2!$A$165:$A$316,0),MATCH(AY$8,intern2!_xlnm.Print_Titles,0))="","",
IF(INDEX(intern2!$A$165:$BH$316,MATCH($A14,intern2!$A$165:$A$316,0),MATCH(AY$8,intern2!_xlnm.Print_Titles,0))="NOK","NOK",
IF(INDEX(intern3!$A$9:$BG$320,MATCH($A14,intern3!$A$9:$A$160,0),MATCH(intern4!AY$8,intern3!$7:$7,0))="OK","OK","NOK")))</f>
        <v/>
      </c>
      <c r="AZ14" s="1277" t="str">
        <f>IF(INDEX(intern2!$A$165:$BH$316,MATCH($A14,intern2!$A$165:$A$316,0),MATCH(AZ$8,intern2!_xlnm.Print_Titles,0))="","",
IF(INDEX(intern2!$A$165:$BH$316,MATCH($A14,intern2!$A$165:$A$316,0),MATCH(AZ$8,intern2!_xlnm.Print_Titles,0))="NOK","NOK",
IF(INDEX(intern3!$A$9:$BG$320,MATCH($A14,intern3!$A$9:$A$160,0),MATCH(intern4!AZ$8,intern3!$7:$7,0))="OK","OK","NOK")))</f>
        <v/>
      </c>
      <c r="BA14" s="1277" t="str">
        <f>IF(INDEX(intern2!$A$165:$BH$316,MATCH($A14,intern2!$A$165:$A$316,0),MATCH(BA$8,intern2!_xlnm.Print_Titles,0))="","",
IF(INDEX(intern2!$A$165:$BH$316,MATCH($A14,intern2!$A$165:$A$316,0),MATCH(BA$8,intern2!_xlnm.Print_Titles,0))="NOK","NOK",
IF(INDEX(intern3!$A$9:$BG$320,MATCH($A14,intern3!$A$9:$A$160,0),MATCH(intern4!BA$8,intern3!$7:$7,0))="OK","OK","NOK")))</f>
        <v/>
      </c>
      <c r="BB14" s="1277" t="str">
        <f>IF(INDEX(intern2!$A$165:$BH$316,MATCH($A14,intern2!$A$165:$A$316,0),MATCH(BB$8,intern2!_xlnm.Print_Titles,0))="","",
IF(INDEX(intern2!$A$165:$BH$316,MATCH($A14,intern2!$A$165:$A$316,0),MATCH(BB$8,intern2!_xlnm.Print_Titles,0))="NOK","NOK",
IF(INDEX(intern3!$A$9:$BG$320,MATCH($A14,intern3!$A$9:$A$160,0),MATCH(intern4!BB$8,intern3!$7:$7,0))="OK","OK","NOK")))</f>
        <v/>
      </c>
      <c r="BC14" s="1277" t="str">
        <f>IF(INDEX(intern2!$A$165:$BH$316,MATCH($A14,intern2!$A$165:$A$316,0),MATCH(BC$8,intern2!_xlnm.Print_Titles,0))="","",
IF(INDEX(intern2!$A$165:$BH$316,MATCH($A14,intern2!$A$165:$A$316,0),MATCH(BC$8,intern2!_xlnm.Print_Titles,0))="NOK","NOK",
IF(INDEX(intern3!$A$9:$BG$320,MATCH($A14,intern3!$A$9:$A$160,0),MATCH(intern4!BC$8,intern3!$7:$7,0))="OK","OK","NOK")))</f>
        <v/>
      </c>
      <c r="BD14" s="1277" t="str">
        <f>IF(INDEX(intern2!$A$165:$BH$316,MATCH($A14,intern2!$A$165:$A$316,0),MATCH(BD$8,intern2!_xlnm.Print_Titles,0))="","",
IF(INDEX(intern2!$A$165:$BH$316,MATCH($A14,intern2!$A$165:$A$316,0),MATCH(BD$8,intern2!_xlnm.Print_Titles,0))="NOK","NOK",
IF(INDEX(intern3!$A$9:$BG$320,MATCH($A14,intern3!$A$9:$A$160,0),MATCH(intern4!BD$8,intern3!$7:$7,0))="OK","OK","NOK")))</f>
        <v/>
      </c>
      <c r="BE14" s="1277" t="str">
        <f>IF(INDEX(intern2!$A$165:$BH$316,MATCH($A14,intern2!$A$165:$A$316,0),MATCH(BE$8,intern2!_xlnm.Print_Titles,0))="","",
IF(INDEX(intern2!$A$165:$BH$316,MATCH($A14,intern2!$A$165:$A$316,0),MATCH(BE$8,intern2!_xlnm.Print_Titles,0))="NOK","NOK",
IF(INDEX(intern3!$A$9:$BG$320,MATCH($A14,intern3!$A$9:$A$160,0),MATCH(intern4!BE$8,intern3!$7:$7,0))="OK","OK","NOK")))</f>
        <v/>
      </c>
      <c r="BF14" s="1277" t="str">
        <f>IF(INDEX(intern2!$A$165:$BH$316,MATCH($A14,intern2!$A$165:$A$316,0),MATCH(BF$8,intern2!_xlnm.Print_Titles,0))="","",
IF(INDEX(intern2!$A$165:$BH$316,MATCH($A14,intern2!$A$165:$A$316,0),MATCH(BF$8,intern2!_xlnm.Print_Titles,0))="NOK","NOK",
IF(INDEX(intern3!$A$9:$BG$320,MATCH($A14,intern3!$A$9:$A$160,0),MATCH(intern4!BF$8,intern3!$7:$7,0))="OK","OK","NOK")))</f>
        <v/>
      </c>
      <c r="BG14" s="1277" t="str">
        <f>IF(INDEX(intern2!$A$165:$BH$316,MATCH($A14,intern2!$A$165:$A$316,0),MATCH(BG$8,intern2!_xlnm.Print_Titles,0))="","",
IF(INDEX(intern2!$A$165:$BH$316,MATCH($A14,intern2!$A$165:$A$316,0),MATCH(BG$8,intern2!_xlnm.Print_Titles,0))="NOK","NOK",
IF(INDEX(intern3!$A$9:$BG$320,MATCH($A14,intern3!$A$9:$A$160,0),MATCH(intern4!BG$8,intern3!$7:$7,0))="OK","OK","NOK")))</f>
        <v/>
      </c>
      <c r="BH14" s="200" t="str">
        <f t="shared" ca="1" si="2"/>
        <v>NOK</v>
      </c>
      <c r="BI14" s="186"/>
      <c r="BJ14" t="b">
        <f ca="1">IF(VLOOKUP($A14,intern1!$C:$Q,15,FALSE)="MAS","",IF(VLOOKUP($A14,'3.10'!$C:$AP,9,FALSE)=0,"NOK",IF(VLOOKUP($A14,'3.10'!$C:$AP,11,FALSE)=0,"NOK","OK"))=BH14)</f>
        <v>1</v>
      </c>
      <c r="BL14" s="1275" t="s">
        <v>1348</v>
      </c>
      <c r="BM14">
        <v>5</v>
      </c>
      <c r="BN14" t="s">
        <v>1348</v>
      </c>
    </row>
    <row r="15" spans="1:66" x14ac:dyDescent="0.25">
      <c r="A15" t="str">
        <f>+intern2!A10</f>
        <v>DER1.2</v>
      </c>
      <c r="C15" s="1277" t="str">
        <f>IF(INDEX(intern2!$A$165:$BH$316,MATCH($A15,intern2!$A$165:$A$316,0),MATCH(C$8,intern2!_xlnm.Print_Titles,0))="","",
IF(INDEX(intern2!$A$165:$BH$316,MATCH($A15,intern2!$A$165:$A$316,0),MATCH(C$8,intern2!_xlnm.Print_Titles,0))="NOK","NOK",
IF(INDEX(intern3!$A$9:$BG$320,MATCH($A15,intern3!$A$9:$A$160,0),MATCH(intern4!C$8,intern3!$7:$7,0))="OK","OK","NOK")))</f>
        <v/>
      </c>
      <c r="D15" s="1277" t="str">
        <f>IF(INDEX(intern2!$A$165:$BH$316,MATCH($A15,intern2!$A$165:$A$316,0),MATCH(D$8,intern2!_xlnm.Print_Titles,0))="","",
IF(INDEX(intern2!$A$165:$BH$316,MATCH($A15,intern2!$A$165:$A$316,0),MATCH(D$8,intern2!_xlnm.Print_Titles,0))="NOK","NOK",
IF(INDEX(intern3!$A$9:$BG$320,MATCH($A15,intern3!$A$9:$A$160,0),MATCH(intern4!D$8,intern3!$7:$7,0))="OK","OK","NOK")))</f>
        <v/>
      </c>
      <c r="E15" s="1277" t="str">
        <f>IF(INDEX(intern2!$A$165:$BH$316,MATCH($A15,intern2!$A$165:$A$316,0),MATCH(E$8,intern2!_xlnm.Print_Titles,0))="","",
IF(INDEX(intern2!$A$165:$BH$316,MATCH($A15,intern2!$A$165:$A$316,0),MATCH(E$8,intern2!_xlnm.Print_Titles,0))="NOK","NOK",
IF(INDEX(intern3!$A$9:$BG$320,MATCH($A15,intern3!$A$9:$A$160,0),MATCH(intern4!E$8,intern3!$7:$7,0))="OK","OK","NOK")))</f>
        <v/>
      </c>
      <c r="F15" s="1277" t="str">
        <f>IF(INDEX(intern2!$A$165:$BH$316,MATCH($A15,intern2!$A$165:$A$316,0),MATCH(F$8,intern2!_xlnm.Print_Titles,0))="","",
IF(INDEX(intern2!$A$165:$BH$316,MATCH($A15,intern2!$A$165:$A$316,0),MATCH(F$8,intern2!_xlnm.Print_Titles,0))="NOK","NOK",
IF(INDEX(intern3!$A$9:$BG$320,MATCH($A15,intern3!$A$9:$A$160,0),MATCH(intern4!F$8,intern3!$7:$7,0))="OK","OK","NOK")))</f>
        <v/>
      </c>
      <c r="G15" s="1277" t="str">
        <f>IF(INDEX(intern2!$A$165:$BH$316,MATCH($A15,intern2!$A$165:$A$316,0),MATCH(G$8,intern2!_xlnm.Print_Titles,0))="","",
IF(INDEX(intern2!$A$165:$BH$316,MATCH($A15,intern2!$A$165:$A$316,0),MATCH(G$8,intern2!_xlnm.Print_Titles,0))="NOK","NOK",
IF(INDEX(intern3!$A$9:$BG$320,MATCH($A15,intern3!$A$9:$A$160,0),MATCH(intern4!G$8,intern3!$7:$7,0))="OK","OK","NOK")))</f>
        <v/>
      </c>
      <c r="H15" s="1277" t="str">
        <f>IF(INDEX(intern2!$A$165:$BH$316,MATCH($A15,intern2!$A$165:$A$316,0),MATCH(H$8,intern2!_xlnm.Print_Titles,0))="","",
IF(INDEX(intern2!$A$165:$BH$316,MATCH($A15,intern2!$A$165:$A$316,0),MATCH(H$8,intern2!_xlnm.Print_Titles,0))="NOK","NOK",
IF(INDEX(intern3!$A$9:$BG$320,MATCH($A15,intern3!$A$9:$A$160,0),MATCH(intern4!H$8,intern3!$7:$7,0))="OK","OK","NOK")))</f>
        <v/>
      </c>
      <c r="I15" s="1277" t="str">
        <f>IF(INDEX(intern2!$A$165:$BH$316,MATCH($A15,intern2!$A$165:$A$316,0),MATCH(I$8,intern2!_xlnm.Print_Titles,0))="","",
IF(INDEX(intern2!$A$165:$BH$316,MATCH($A15,intern2!$A$165:$A$316,0),MATCH(I$8,intern2!_xlnm.Print_Titles,0))="NOK","NOK",
IF(INDEX(intern3!$A$9:$BG$320,MATCH($A15,intern3!$A$9:$A$160,0),MATCH(intern4!I$8,intern3!$7:$7,0))="OK","OK","NOK")))</f>
        <v/>
      </c>
      <c r="J15" s="1277" t="str">
        <f>IF(INDEX(intern2!$A$165:$BH$316,MATCH($A15,intern2!$A$165:$A$316,0),MATCH(J$8,intern2!_xlnm.Print_Titles,0))="","",
IF(INDEX(intern2!$A$165:$BH$316,MATCH($A15,intern2!$A$165:$A$316,0),MATCH(J$8,intern2!_xlnm.Print_Titles,0))="NOK","NOK",
IF(INDEX(intern3!$A$9:$BG$320,MATCH($A15,intern3!$A$9:$A$160,0),MATCH(intern4!J$8,intern3!$7:$7,0))="OK","OK","NOK")))</f>
        <v/>
      </c>
      <c r="K15" s="1277" t="str">
        <f>IF(INDEX(intern2!$A$165:$BH$316,MATCH($A15,intern2!$A$165:$A$316,0),MATCH(K$8,intern2!_xlnm.Print_Titles,0))="","",
IF(INDEX(intern2!$A$165:$BH$316,MATCH($A15,intern2!$A$165:$A$316,0),MATCH(K$8,intern2!_xlnm.Print_Titles,0))="NOK","NOK",
IF(INDEX(intern3!$A$9:$BG$320,MATCH($A15,intern3!$A$9:$A$160,0),MATCH(intern4!K$8,intern3!$7:$7,0))="OK","OK","NOK")))</f>
        <v/>
      </c>
      <c r="L15" s="1277" t="str">
        <f>IF(INDEX(intern2!$A$165:$BH$316,MATCH($A15,intern2!$A$165:$A$316,0),MATCH(L$8,intern2!_xlnm.Print_Titles,0))="","",
IF(INDEX(intern2!$A$165:$BH$316,MATCH($A15,intern2!$A$165:$A$316,0),MATCH(L$8,intern2!_xlnm.Print_Titles,0))="NOK","NOK",
IF(INDEX(intern3!$A$9:$BG$320,MATCH($A15,intern3!$A$9:$A$160,0),MATCH(intern4!L$8,intern3!$7:$7,0))="OK","OK","NOK")))</f>
        <v/>
      </c>
      <c r="M15" s="1277" t="str">
        <f>IF(INDEX(intern2!$A$165:$BH$316,MATCH($A15,intern2!$A$165:$A$316,0),MATCH(M$8,intern2!_xlnm.Print_Titles,0))="","",
IF(INDEX(intern2!$A$165:$BH$316,MATCH($A15,intern2!$A$165:$A$316,0),MATCH(M$8,intern2!_xlnm.Print_Titles,0))="NOK","NOK",
IF(INDEX(intern3!$A$9:$BG$320,MATCH($A15,intern3!$A$9:$A$160,0),MATCH(intern4!M$8,intern3!$7:$7,0))="OK","OK","NOK")))</f>
        <v/>
      </c>
      <c r="N15" s="1277" t="str">
        <f>IF(INDEX(intern2!$A$165:$BH$316,MATCH($A15,intern2!$A$165:$A$316,0),MATCH(N$8,intern2!_xlnm.Print_Titles,0))="","",
IF(INDEX(intern2!$A$165:$BH$316,MATCH($A15,intern2!$A$165:$A$316,0),MATCH(N$8,intern2!_xlnm.Print_Titles,0))="NOK","NOK",
IF(INDEX(intern3!$A$9:$BG$320,MATCH($A15,intern3!$A$9:$A$160,0),MATCH(intern4!N$8,intern3!$7:$7,0))="OK","OK","NOK")))</f>
        <v/>
      </c>
      <c r="O15" s="1277" t="str">
        <f>IF(INDEX(intern2!$A$165:$BH$316,MATCH($A15,intern2!$A$165:$A$316,0),MATCH(O$8,intern2!_xlnm.Print_Titles,0))="","",
IF(INDEX(intern2!$A$165:$BH$316,MATCH($A15,intern2!$A$165:$A$316,0),MATCH(O$8,intern2!_xlnm.Print_Titles,0))="NOK","NOK",
IF(INDEX(intern3!$A$9:$BG$320,MATCH($A15,intern3!$A$9:$A$160,0),MATCH(intern4!O$8,intern3!$7:$7,0))="OK","OK","NOK")))</f>
        <v/>
      </c>
      <c r="P15" s="1277" t="str">
        <f>IF(INDEX(intern2!$A$165:$BH$316,MATCH($A15,intern2!$A$165:$A$316,0),MATCH(P$8,intern2!_xlnm.Print_Titles,0))="","",
IF(INDEX(intern2!$A$165:$BH$316,MATCH($A15,intern2!$A$165:$A$316,0),MATCH(P$8,intern2!_xlnm.Print_Titles,0))="NOK","NOK",
IF(INDEX(intern3!$A$9:$BG$320,MATCH($A15,intern3!$A$9:$A$160,0),MATCH(intern4!P$8,intern3!$7:$7,0))="OK","OK","NOK")))</f>
        <v/>
      </c>
      <c r="Q15" s="1277" t="str">
        <f>IF(INDEX(intern2!$A$165:$BH$316,MATCH($A15,intern2!$A$165:$A$316,0),MATCH(Q$8,intern2!_xlnm.Print_Titles,0))="","",
IF(INDEX(intern2!$A$165:$BH$316,MATCH($A15,intern2!$A$165:$A$316,0),MATCH(Q$8,intern2!_xlnm.Print_Titles,0))="NOK","NOK",
IF(INDEX(intern3!$A$9:$BG$320,MATCH($A15,intern3!$A$9:$A$160,0),MATCH(intern4!Q$8,intern3!$7:$7,0))="OK","OK","NOK")))</f>
        <v/>
      </c>
      <c r="R15" s="1277" t="str">
        <f>IF(INDEX(intern2!$A$165:$BH$316,MATCH($A15,intern2!$A$165:$A$316,0),MATCH(R$8,intern2!_xlnm.Print_Titles,0))="","",
IF(INDEX(intern2!$A$165:$BH$316,MATCH($A15,intern2!$A$165:$A$316,0),MATCH(R$8,intern2!_xlnm.Print_Titles,0))="NOK","NOK",
IF(INDEX(intern3!$A$9:$BG$320,MATCH($A15,intern3!$A$9:$A$160,0),MATCH(intern4!R$8,intern3!$7:$7,0))="OK","OK","NOK")))</f>
        <v/>
      </c>
      <c r="S15" s="1277" t="str">
        <f ca="1">IF(INDEX(intern2!$A$165:$BH$316,MATCH($A15,intern2!$A$165:$A$316,0),MATCH(S$8,intern2!_xlnm.Print_Titles,0))="","",
IF(INDEX(intern2!$A$165:$BH$316,MATCH($A15,intern2!$A$165:$A$316,0),MATCH(S$8,intern2!_xlnm.Print_Titles,0))="NOK","NOK",
IF(INDEX(intern3!$A$9:$BG$320,MATCH($A15,intern3!$A$9:$A$160,0),MATCH(intern4!S$8,intern3!$7:$7,0))="OK","OK","NOK")))</f>
        <v>NOK</v>
      </c>
      <c r="T15" s="1277" t="str">
        <f>IF(INDEX(intern2!$A$165:$BH$316,MATCH($A15,intern2!$A$165:$A$316,0),MATCH(T$8,intern2!_xlnm.Print_Titles,0))="","",
IF(INDEX(intern2!$A$165:$BH$316,MATCH($A15,intern2!$A$165:$A$316,0),MATCH(T$8,intern2!_xlnm.Print_Titles,0))="NOK","NOK",
IF(INDEX(intern3!$A$9:$BG$320,MATCH($A15,intern3!$A$9:$A$160,0),MATCH(intern4!T$8,intern3!$7:$7,0))="OK","OK","NOK")))</f>
        <v/>
      </c>
      <c r="U15" s="1277" t="str">
        <f>IF(INDEX(intern2!$A$165:$BH$316,MATCH($A15,intern2!$A$165:$A$316,0),MATCH(U$8,intern2!_xlnm.Print_Titles,0))="","",
IF(INDEX(intern2!$A$165:$BH$316,MATCH($A15,intern2!$A$165:$A$316,0),MATCH(U$8,intern2!_xlnm.Print_Titles,0))="NOK","NOK",
IF(INDEX(intern3!$A$9:$BG$320,MATCH($A15,intern3!$A$9:$A$160,0),MATCH(intern4!U$8,intern3!$7:$7,0))="OK","OK","NOK")))</f>
        <v/>
      </c>
      <c r="V15" s="1277" t="str">
        <f>IF(INDEX(intern2!$A$165:$BH$316,MATCH($A15,intern2!$A$165:$A$316,0),MATCH(V$8,intern2!_xlnm.Print_Titles,0))="","",
IF(INDEX(intern2!$A$165:$BH$316,MATCH($A15,intern2!$A$165:$A$316,0),MATCH(V$8,intern2!_xlnm.Print_Titles,0))="NOK","NOK",
IF(INDEX(intern3!$A$9:$BG$320,MATCH($A15,intern3!$A$9:$A$160,0),MATCH(intern4!V$8,intern3!$7:$7,0))="OK","OK","NOK")))</f>
        <v/>
      </c>
      <c r="W15" s="1277" t="str">
        <f>IF(INDEX(intern2!$A$165:$BH$316,MATCH($A15,intern2!$A$165:$A$316,0),MATCH(W$8,intern2!_xlnm.Print_Titles,0))="","",
IF(INDEX(intern2!$A$165:$BH$316,MATCH($A15,intern2!$A$165:$A$316,0),MATCH(W$8,intern2!_xlnm.Print_Titles,0))="NOK","NOK",
IF(INDEX(intern3!$A$9:$BG$320,MATCH($A15,intern3!$A$9:$A$160,0),MATCH(intern4!W$8,intern3!$7:$7,0))="OK","OK","NOK")))</f>
        <v/>
      </c>
      <c r="X15" s="1277" t="str">
        <f>IF(INDEX(intern2!$A$165:$BH$316,MATCH($A15,intern2!$A$165:$A$316,0),MATCH(X$8,intern2!_xlnm.Print_Titles,0))="","",
IF(INDEX(intern2!$A$165:$BH$316,MATCH($A15,intern2!$A$165:$A$316,0),MATCH(X$8,intern2!_xlnm.Print_Titles,0))="NOK","NOK",
IF(INDEX(intern3!$A$9:$BG$320,MATCH($A15,intern3!$A$9:$A$160,0),MATCH(intern4!X$8,intern3!$7:$7,0))="OK","OK","NOK")))</f>
        <v/>
      </c>
      <c r="Y15" s="1277" t="str">
        <f>IF(INDEX(intern2!$A$165:$BH$316,MATCH($A15,intern2!$A$165:$A$316,0),MATCH(Y$8,intern2!_xlnm.Print_Titles,0))="","",
IF(INDEX(intern2!$A$165:$BH$316,MATCH($A15,intern2!$A$165:$A$316,0),MATCH(Y$8,intern2!_xlnm.Print_Titles,0))="NOK","NOK",
IF(INDEX(intern3!$A$9:$BG$320,MATCH($A15,intern3!$A$9:$A$160,0),MATCH(intern4!Y$8,intern3!$7:$7,0))="OK","OK","NOK")))</f>
        <v/>
      </c>
      <c r="Z15" s="1277" t="str">
        <f>IF(INDEX(intern2!$A$165:$BH$316,MATCH($A15,intern2!$A$165:$A$316,0),MATCH(Z$8,intern2!_xlnm.Print_Titles,0))="","",
IF(INDEX(intern2!$A$165:$BH$316,MATCH($A15,intern2!$A$165:$A$316,0),MATCH(Z$8,intern2!_xlnm.Print_Titles,0))="NOK","NOK",
IF(INDEX(intern3!$A$9:$BG$320,MATCH($A15,intern3!$A$9:$A$160,0),MATCH(intern4!Z$8,intern3!$7:$7,0))="OK","OK","NOK")))</f>
        <v/>
      </c>
      <c r="AA15" s="1277" t="str">
        <f>IF(INDEX(intern2!$A$165:$BH$316,MATCH($A15,intern2!$A$165:$A$316,0),MATCH(AA$8,intern2!_xlnm.Print_Titles,0))="","",
IF(INDEX(intern2!$A$165:$BH$316,MATCH($A15,intern2!$A$165:$A$316,0),MATCH(AA$8,intern2!_xlnm.Print_Titles,0))="NOK","NOK",
IF(INDEX(intern3!$A$9:$BG$320,MATCH($A15,intern3!$A$9:$A$160,0),MATCH(intern4!AA$8,intern3!$7:$7,0))="OK","OK","NOK")))</f>
        <v/>
      </c>
      <c r="AB15" s="1277" t="str">
        <f>IF(INDEX(intern2!$A$165:$BH$316,MATCH($A15,intern2!$A$165:$A$316,0),MATCH(AB$8,intern2!_xlnm.Print_Titles,0))="","",
IF(INDEX(intern2!$A$165:$BH$316,MATCH($A15,intern2!$A$165:$A$316,0),MATCH(AB$8,intern2!_xlnm.Print_Titles,0))="NOK","NOK",
IF(INDEX(intern3!$A$9:$BG$320,MATCH($A15,intern3!$A$9:$A$160,0),MATCH(intern4!AB$8,intern3!$7:$7,0))="OK","OK","NOK")))</f>
        <v/>
      </c>
      <c r="AC15" s="1277" t="str">
        <f>IF(INDEX(intern2!$A$165:$BH$316,MATCH($A15,intern2!$A$165:$A$316,0),MATCH(AC$8,intern2!_xlnm.Print_Titles,0))="","",
IF(INDEX(intern2!$A$165:$BH$316,MATCH($A15,intern2!$A$165:$A$316,0),MATCH(AC$8,intern2!_xlnm.Print_Titles,0))="NOK","NOK",
IF(INDEX(intern3!$A$9:$BG$320,MATCH($A15,intern3!$A$9:$A$160,0),MATCH(intern4!AC$8,intern3!$7:$7,0))="OK","OK","NOK")))</f>
        <v/>
      </c>
      <c r="AD15" s="1277" t="str">
        <f>IF(INDEX(intern2!$A$165:$BH$316,MATCH($A15,intern2!$A$165:$A$316,0),MATCH(AD$8,intern2!_xlnm.Print_Titles,0))="","",
IF(INDEX(intern2!$A$165:$BH$316,MATCH($A15,intern2!$A$165:$A$316,0),MATCH(AD$8,intern2!_xlnm.Print_Titles,0))="NOK","NOK",
IF(INDEX(intern3!$A$9:$BG$320,MATCH($A15,intern3!$A$9:$A$160,0),MATCH(intern4!AD$8,intern3!$7:$7,0))="OK","OK","NOK")))</f>
        <v/>
      </c>
      <c r="AE15" s="1277" t="str">
        <f>IF(INDEX(intern2!$A$165:$BH$316,MATCH($A15,intern2!$A$165:$A$316,0),MATCH(AE$8,intern2!_xlnm.Print_Titles,0))="","",
IF(INDEX(intern2!$A$165:$BH$316,MATCH($A15,intern2!$A$165:$A$316,0),MATCH(AE$8,intern2!_xlnm.Print_Titles,0))="NOK","NOK",
IF(INDEX(intern3!$A$9:$BG$320,MATCH($A15,intern3!$A$9:$A$160,0),MATCH(intern4!AE$8,intern3!$7:$7,0))="OK","OK","NOK")))</f>
        <v/>
      </c>
      <c r="AF15" s="1277" t="str">
        <f>IF(INDEX(intern2!$A$165:$BH$316,MATCH($A15,intern2!$A$165:$A$316,0),MATCH(AF$8,intern2!_xlnm.Print_Titles,0))="","",
IF(INDEX(intern2!$A$165:$BH$316,MATCH($A15,intern2!$A$165:$A$316,0),MATCH(AF$8,intern2!_xlnm.Print_Titles,0))="NOK","NOK",
IF(INDEX(intern3!$A$9:$BG$320,MATCH($A15,intern3!$A$9:$A$160,0),MATCH(intern4!AF$8,intern3!$7:$7,0))="OK","OK","NOK")))</f>
        <v/>
      </c>
      <c r="AG15" s="1277" t="str">
        <f>IF(INDEX(intern2!$A$165:$BH$316,MATCH($A15,intern2!$A$165:$A$316,0),MATCH(AG$8,intern2!_xlnm.Print_Titles,0))="","",
IF(INDEX(intern2!$A$165:$BH$316,MATCH($A15,intern2!$A$165:$A$316,0),MATCH(AG$8,intern2!_xlnm.Print_Titles,0))="NOK","NOK",
IF(INDEX(intern3!$A$9:$BG$320,MATCH($A15,intern3!$A$9:$A$160,0),MATCH(intern4!AG$8,intern3!$7:$7,0))="OK","OK","NOK")))</f>
        <v/>
      </c>
      <c r="AH15" s="1277" t="str">
        <f>IF(INDEX(intern2!$A$165:$BH$316,MATCH($A15,intern2!$A$165:$A$316,0),MATCH(AH$8,intern2!_xlnm.Print_Titles,0))="","",
IF(INDEX(intern2!$A$165:$BH$316,MATCH($A15,intern2!$A$165:$A$316,0),MATCH(AH$8,intern2!_xlnm.Print_Titles,0))="NOK","NOK",
IF(INDEX(intern3!$A$9:$BG$320,MATCH($A15,intern3!$A$9:$A$160,0),MATCH(intern4!AH$8,intern3!$7:$7,0))="OK","OK","NOK")))</f>
        <v/>
      </c>
      <c r="AI15" s="1277" t="str">
        <f>IF(INDEX(intern2!$A$165:$BH$316,MATCH($A15,intern2!$A$165:$A$316,0),MATCH(AI$8,intern2!_xlnm.Print_Titles,0))="","",
IF(INDEX(intern2!$A$165:$BH$316,MATCH($A15,intern2!$A$165:$A$316,0),MATCH(AI$8,intern2!_xlnm.Print_Titles,0))="NOK","NOK",
IF(INDEX(intern3!$A$9:$BG$320,MATCH($A15,intern3!$A$9:$A$160,0),MATCH(intern4!AI$8,intern3!$7:$7,0))="OK","OK","NOK")))</f>
        <v/>
      </c>
      <c r="AJ15" s="1277" t="str">
        <f>IF(INDEX(intern2!$A$165:$BH$316,MATCH($A15,intern2!$A$165:$A$316,0),MATCH(AJ$8,intern2!_xlnm.Print_Titles,0))="","",
IF(INDEX(intern2!$A$165:$BH$316,MATCH($A15,intern2!$A$165:$A$316,0),MATCH(AJ$8,intern2!_xlnm.Print_Titles,0))="NOK","NOK",
IF(INDEX(intern3!$A$9:$BG$320,MATCH($A15,intern3!$A$9:$A$160,0),MATCH(intern4!AJ$8,intern3!$7:$7,0))="OK","OK","NOK")))</f>
        <v/>
      </c>
      <c r="AK15" s="1277" t="str">
        <f>IF(INDEX(intern2!$A$165:$BH$316,MATCH($A15,intern2!$A$165:$A$316,0),MATCH(AK$8,intern2!_xlnm.Print_Titles,0))="","",
IF(INDEX(intern2!$A$165:$BH$316,MATCH($A15,intern2!$A$165:$A$316,0),MATCH(AK$8,intern2!_xlnm.Print_Titles,0))="NOK","NOK",
IF(INDEX(intern3!$A$9:$BG$320,MATCH($A15,intern3!$A$9:$A$160,0),MATCH(intern4!AK$8,intern3!$7:$7,0))="OK","OK","NOK")))</f>
        <v/>
      </c>
      <c r="AL15" s="1277" t="str">
        <f>IF(INDEX(intern2!$A$165:$BH$316,MATCH($A15,intern2!$A$165:$A$316,0),MATCH(AL$8,intern2!_xlnm.Print_Titles,0))="","",
IF(INDEX(intern2!$A$165:$BH$316,MATCH($A15,intern2!$A$165:$A$316,0),MATCH(AL$8,intern2!_xlnm.Print_Titles,0))="NOK","NOK",
IF(INDEX(intern3!$A$9:$BG$320,MATCH($A15,intern3!$A$9:$A$160,0),MATCH(intern4!AL$8,intern3!$7:$7,0))="OK","OK","NOK")))</f>
        <v/>
      </c>
      <c r="AM15" s="1277" t="str">
        <f>IF(INDEX(intern2!$A$165:$BH$316,MATCH($A15,intern2!$A$165:$A$316,0),MATCH(AM$8,intern2!_xlnm.Print_Titles,0))="","",
IF(INDEX(intern2!$A$165:$BH$316,MATCH($A15,intern2!$A$165:$A$316,0),MATCH(AM$8,intern2!_xlnm.Print_Titles,0))="NOK","NOK",
IF(INDEX(intern3!$A$9:$BG$320,MATCH($A15,intern3!$A$9:$A$160,0),MATCH(intern4!AM$8,intern3!$7:$7,0))="OK","OK","NOK")))</f>
        <v/>
      </c>
      <c r="AN15" s="1277" t="str">
        <f>IF(INDEX(intern2!$A$165:$BH$316,MATCH($A15,intern2!$A$165:$A$316,0),MATCH(AN$8,intern2!_xlnm.Print_Titles,0))="","",
IF(INDEX(intern2!$A$165:$BH$316,MATCH($A15,intern2!$A$165:$A$316,0),MATCH(AN$8,intern2!_xlnm.Print_Titles,0))="NOK","NOK",
IF(INDEX(intern3!$A$9:$BG$320,MATCH($A15,intern3!$A$9:$A$160,0),MATCH(intern4!AN$8,intern3!$7:$7,0))="OK","OK","NOK")))</f>
        <v/>
      </c>
      <c r="AO15" s="1277" t="str">
        <f>IF(INDEX(intern2!$A$165:$BH$316,MATCH($A15,intern2!$A$165:$A$316,0),MATCH(AO$8,intern2!_xlnm.Print_Titles,0))="","",
IF(INDEX(intern2!$A$165:$BH$316,MATCH($A15,intern2!$A$165:$A$316,0),MATCH(AO$8,intern2!_xlnm.Print_Titles,0))="NOK","NOK",
IF(INDEX(intern3!$A$9:$BG$320,MATCH($A15,intern3!$A$9:$A$160,0),MATCH(intern4!AO$8,intern3!$7:$7,0))="OK","OK","NOK")))</f>
        <v/>
      </c>
      <c r="AP15" s="1277" t="str">
        <f>IF(INDEX(intern2!$A$165:$BH$316,MATCH($A15,intern2!$A$165:$A$316,0),MATCH(AP$8,intern2!_xlnm.Print_Titles,0))="","",
IF(INDEX(intern2!$A$165:$BH$316,MATCH($A15,intern2!$A$165:$A$316,0),MATCH(AP$8,intern2!_xlnm.Print_Titles,0))="NOK","NOK",
IF(INDEX(intern3!$A$9:$BG$320,MATCH($A15,intern3!$A$9:$A$160,0),MATCH(intern4!AP$8,intern3!$7:$7,0))="OK","OK","NOK")))</f>
        <v/>
      </c>
      <c r="AQ15" s="1277" t="str">
        <f>IF(INDEX(intern2!$A$165:$BH$316,MATCH($A15,intern2!$A$165:$A$316,0),MATCH(AQ$8,intern2!_xlnm.Print_Titles,0))="","",
IF(INDEX(intern2!$A$165:$BH$316,MATCH($A15,intern2!$A$165:$A$316,0),MATCH(AQ$8,intern2!_xlnm.Print_Titles,0))="NOK","NOK",
IF(INDEX(intern3!$A$9:$BG$320,MATCH($A15,intern3!$A$9:$A$160,0),MATCH(intern4!AQ$8,intern3!$7:$7,0))="OK","OK","NOK")))</f>
        <v/>
      </c>
      <c r="AR15" s="1277" t="str">
        <f>IF(INDEX(intern2!$A$165:$BH$316,MATCH($A15,intern2!$A$165:$A$316,0),MATCH(AR$8,intern2!_xlnm.Print_Titles,0))="","",
IF(INDEX(intern2!$A$165:$BH$316,MATCH($A15,intern2!$A$165:$A$316,0),MATCH(AR$8,intern2!_xlnm.Print_Titles,0))="NOK","NOK",
IF(INDEX(intern3!$A$9:$BG$320,MATCH($A15,intern3!$A$9:$A$160,0),MATCH(intern4!AR$8,intern3!$7:$7,0))="OK","OK","NOK")))</f>
        <v/>
      </c>
      <c r="AS15" s="1277" t="str">
        <f>IF(INDEX(intern2!$A$165:$BH$316,MATCH($A15,intern2!$A$165:$A$316,0),MATCH(AS$8,intern2!_xlnm.Print_Titles,0))="","",
IF(INDEX(intern2!$A$165:$BH$316,MATCH($A15,intern2!$A$165:$A$316,0),MATCH(AS$8,intern2!_xlnm.Print_Titles,0))="NOK","NOK",
IF(INDEX(intern3!$A$9:$BG$320,MATCH($A15,intern3!$A$9:$A$160,0),MATCH(intern4!AS$8,intern3!$7:$7,0))="OK","OK","NOK")))</f>
        <v/>
      </c>
      <c r="AT15" s="1277" t="str">
        <f>IF(INDEX(intern2!$A$165:$BH$316,MATCH($A15,intern2!$A$165:$A$316,0),MATCH(AT$8,intern2!_xlnm.Print_Titles,0))="","",
IF(INDEX(intern2!$A$165:$BH$316,MATCH($A15,intern2!$A$165:$A$316,0),MATCH(AT$8,intern2!_xlnm.Print_Titles,0))="NOK","NOK",
IF(INDEX(intern3!$A$9:$BG$320,MATCH($A15,intern3!$A$9:$A$160,0),MATCH(intern4!AT$8,intern3!$7:$7,0))="OK","OK","NOK")))</f>
        <v/>
      </c>
      <c r="AU15" s="1277" t="str">
        <f>IF(INDEX(intern2!$A$165:$BH$316,MATCH($A15,intern2!$A$165:$A$316,0),MATCH(AU$8,intern2!_xlnm.Print_Titles,0))="","",
IF(INDEX(intern2!$A$165:$BH$316,MATCH($A15,intern2!$A$165:$A$316,0),MATCH(AU$8,intern2!_xlnm.Print_Titles,0))="NOK","NOK",
IF(INDEX(intern3!$A$9:$BG$320,MATCH($A15,intern3!$A$9:$A$160,0),MATCH(intern4!AU$8,intern3!$7:$7,0))="OK","OK","NOK")))</f>
        <v/>
      </c>
      <c r="AV15" s="1277" t="str">
        <f>IF(INDEX(intern2!$A$165:$BH$316,MATCH($A15,intern2!$A$165:$A$316,0),MATCH(AV$8,intern2!_xlnm.Print_Titles,0))="","",
IF(INDEX(intern2!$A$165:$BH$316,MATCH($A15,intern2!$A$165:$A$316,0),MATCH(AV$8,intern2!_xlnm.Print_Titles,0))="NOK","NOK",
IF(INDEX(intern3!$A$9:$BG$320,MATCH($A15,intern3!$A$9:$A$160,0),MATCH(intern4!AV$8,intern3!$7:$7,0))="OK","OK","NOK")))</f>
        <v/>
      </c>
      <c r="AW15" s="1277"/>
      <c r="AX15" s="1277" t="str">
        <f>IF(INDEX(intern2!$A$165:$BH$316,MATCH($A15,intern2!$A$165:$A$316,0),MATCH(AX$8,intern2!_xlnm.Print_Titles,0))="","",
IF(INDEX(intern2!$A$165:$BH$316,MATCH($A15,intern2!$A$165:$A$316,0),MATCH(AX$8,intern2!_xlnm.Print_Titles,0))="NOK","NOK",
IF(INDEX(intern3!$A$9:$BG$320,MATCH($A15,intern3!$A$9:$A$160,0),MATCH(intern4!AX$8,intern3!$7:$7,0))="OK","OK","NOK")))</f>
        <v/>
      </c>
      <c r="AY15" s="1277" t="str">
        <f>IF(INDEX(intern2!$A$165:$BH$316,MATCH($A15,intern2!$A$165:$A$316,0),MATCH(AY$8,intern2!_xlnm.Print_Titles,0))="","",
IF(INDEX(intern2!$A$165:$BH$316,MATCH($A15,intern2!$A$165:$A$316,0),MATCH(AY$8,intern2!_xlnm.Print_Titles,0))="NOK","NOK",
IF(INDEX(intern3!$A$9:$BG$320,MATCH($A15,intern3!$A$9:$A$160,0),MATCH(intern4!AY$8,intern3!$7:$7,0))="OK","OK","NOK")))</f>
        <v/>
      </c>
      <c r="AZ15" s="1277" t="str">
        <f>IF(INDEX(intern2!$A$165:$BH$316,MATCH($A15,intern2!$A$165:$A$316,0),MATCH(AZ$8,intern2!_xlnm.Print_Titles,0))="","",
IF(INDEX(intern2!$A$165:$BH$316,MATCH($A15,intern2!$A$165:$A$316,0),MATCH(AZ$8,intern2!_xlnm.Print_Titles,0))="NOK","NOK",
IF(INDEX(intern3!$A$9:$BG$320,MATCH($A15,intern3!$A$9:$A$160,0),MATCH(intern4!AZ$8,intern3!$7:$7,0))="OK","OK","NOK")))</f>
        <v/>
      </c>
      <c r="BA15" s="1277" t="str">
        <f>IF(INDEX(intern2!$A$165:$BH$316,MATCH($A15,intern2!$A$165:$A$316,0),MATCH(BA$8,intern2!_xlnm.Print_Titles,0))="","",
IF(INDEX(intern2!$A$165:$BH$316,MATCH($A15,intern2!$A$165:$A$316,0),MATCH(BA$8,intern2!_xlnm.Print_Titles,0))="NOK","NOK",
IF(INDEX(intern3!$A$9:$BG$320,MATCH($A15,intern3!$A$9:$A$160,0),MATCH(intern4!BA$8,intern3!$7:$7,0))="OK","OK","NOK")))</f>
        <v/>
      </c>
      <c r="BB15" s="1277" t="str">
        <f>IF(INDEX(intern2!$A$165:$BH$316,MATCH($A15,intern2!$A$165:$A$316,0),MATCH(BB$8,intern2!_xlnm.Print_Titles,0))="","",
IF(INDEX(intern2!$A$165:$BH$316,MATCH($A15,intern2!$A$165:$A$316,0),MATCH(BB$8,intern2!_xlnm.Print_Titles,0))="NOK","NOK",
IF(INDEX(intern3!$A$9:$BG$320,MATCH($A15,intern3!$A$9:$A$160,0),MATCH(intern4!BB$8,intern3!$7:$7,0))="OK","OK","NOK")))</f>
        <v/>
      </c>
      <c r="BC15" s="1277" t="str">
        <f>IF(INDEX(intern2!$A$165:$BH$316,MATCH($A15,intern2!$A$165:$A$316,0),MATCH(BC$8,intern2!_xlnm.Print_Titles,0))="","",
IF(INDEX(intern2!$A$165:$BH$316,MATCH($A15,intern2!$A$165:$A$316,0),MATCH(BC$8,intern2!_xlnm.Print_Titles,0))="NOK","NOK",
IF(INDEX(intern3!$A$9:$BG$320,MATCH($A15,intern3!$A$9:$A$160,0),MATCH(intern4!BC$8,intern3!$7:$7,0))="OK","OK","NOK")))</f>
        <v/>
      </c>
      <c r="BD15" s="1277" t="str">
        <f>IF(INDEX(intern2!$A$165:$BH$316,MATCH($A15,intern2!$A$165:$A$316,0),MATCH(BD$8,intern2!_xlnm.Print_Titles,0))="","",
IF(INDEX(intern2!$A$165:$BH$316,MATCH($A15,intern2!$A$165:$A$316,0),MATCH(BD$8,intern2!_xlnm.Print_Titles,0))="NOK","NOK",
IF(INDEX(intern3!$A$9:$BG$320,MATCH($A15,intern3!$A$9:$A$160,0),MATCH(intern4!BD$8,intern3!$7:$7,0))="OK","OK","NOK")))</f>
        <v/>
      </c>
      <c r="BE15" s="1277" t="str">
        <f>IF(INDEX(intern2!$A$165:$BH$316,MATCH($A15,intern2!$A$165:$A$316,0),MATCH(BE$8,intern2!_xlnm.Print_Titles,0))="","",
IF(INDEX(intern2!$A$165:$BH$316,MATCH($A15,intern2!$A$165:$A$316,0),MATCH(BE$8,intern2!_xlnm.Print_Titles,0))="NOK","NOK",
IF(INDEX(intern3!$A$9:$BG$320,MATCH($A15,intern3!$A$9:$A$160,0),MATCH(intern4!BE$8,intern3!$7:$7,0))="OK","OK","NOK")))</f>
        <v/>
      </c>
      <c r="BF15" s="1277" t="str">
        <f>IF(INDEX(intern2!$A$165:$BH$316,MATCH($A15,intern2!$A$165:$A$316,0),MATCH(BF$8,intern2!_xlnm.Print_Titles,0))="","",
IF(INDEX(intern2!$A$165:$BH$316,MATCH($A15,intern2!$A$165:$A$316,0),MATCH(BF$8,intern2!_xlnm.Print_Titles,0))="NOK","NOK",
IF(INDEX(intern3!$A$9:$BG$320,MATCH($A15,intern3!$A$9:$A$160,0),MATCH(intern4!BF$8,intern3!$7:$7,0))="OK","OK","NOK")))</f>
        <v/>
      </c>
      <c r="BG15" s="1277" t="str">
        <f>IF(INDEX(intern2!$A$165:$BH$316,MATCH($A15,intern2!$A$165:$A$316,0),MATCH(BG$8,intern2!_xlnm.Print_Titles,0))="","",
IF(INDEX(intern2!$A$165:$BH$316,MATCH($A15,intern2!$A$165:$A$316,0),MATCH(BG$8,intern2!_xlnm.Print_Titles,0))="NOK","NOK",
IF(INDEX(intern3!$A$9:$BG$320,MATCH($A15,intern3!$A$9:$A$160,0),MATCH(intern4!BG$8,intern3!$7:$7,0))="OK","OK","NOK")))</f>
        <v/>
      </c>
      <c r="BH15" s="200" t="str">
        <f t="shared" ca="1" si="2"/>
        <v>NOK</v>
      </c>
      <c r="BI15" s="186"/>
      <c r="BJ15" t="b">
        <f ca="1">IF(VLOOKUP($A15,intern1!$C:$Q,15,FALSE)="MAS","",IF(VLOOKUP($A15,'3.10'!$C:$AP,9,FALSE)=0,"NOK",IF(VLOOKUP($A15,'3.10'!$C:$AP,11,FALSE)=0,"NOK","OK"))=BH15)</f>
        <v>1</v>
      </c>
      <c r="BL15" s="1275" t="s">
        <v>1349</v>
      </c>
      <c r="BM15">
        <v>6</v>
      </c>
      <c r="BN15" t="s">
        <v>1349</v>
      </c>
    </row>
    <row r="16" spans="1:66" x14ac:dyDescent="0.25">
      <c r="A16" t="str">
        <f>+intern2!A11</f>
        <v>DER2</v>
      </c>
      <c r="C16" s="1277" t="str">
        <f>IF(INDEX(intern2!$A$165:$BH$316,MATCH($A16,intern2!$A$165:$A$316,0),MATCH(C$8,intern2!_xlnm.Print_Titles,0))="","",
IF(INDEX(intern2!$A$165:$BH$316,MATCH($A16,intern2!$A$165:$A$316,0),MATCH(C$8,intern2!_xlnm.Print_Titles,0))="NOK","NOK",
IF(INDEX(intern3!$A$9:$BG$320,MATCH($A16,intern3!$A$9:$A$160,0),MATCH(intern4!C$8,intern3!$7:$7,0))="OK","OK","NOK")))</f>
        <v/>
      </c>
      <c r="D16" s="1277" t="str">
        <f>IF(INDEX(intern2!$A$165:$BH$316,MATCH($A16,intern2!$A$165:$A$316,0),MATCH(D$8,intern2!_xlnm.Print_Titles,0))="","",
IF(INDEX(intern2!$A$165:$BH$316,MATCH($A16,intern2!$A$165:$A$316,0),MATCH(D$8,intern2!_xlnm.Print_Titles,0))="NOK","NOK",
IF(INDEX(intern3!$A$9:$BG$320,MATCH($A16,intern3!$A$9:$A$160,0),MATCH(intern4!D$8,intern3!$7:$7,0))="OK","OK","NOK")))</f>
        <v/>
      </c>
      <c r="E16" s="1277" t="str">
        <f>IF(INDEX(intern2!$A$165:$BH$316,MATCH($A16,intern2!$A$165:$A$316,0),MATCH(E$8,intern2!_xlnm.Print_Titles,0))="","",
IF(INDEX(intern2!$A$165:$BH$316,MATCH($A16,intern2!$A$165:$A$316,0),MATCH(E$8,intern2!_xlnm.Print_Titles,0))="NOK","NOK",
IF(INDEX(intern3!$A$9:$BG$320,MATCH($A16,intern3!$A$9:$A$160,0),MATCH(intern4!E$8,intern3!$7:$7,0))="OK","OK","NOK")))</f>
        <v/>
      </c>
      <c r="F16" s="1277" t="str">
        <f>IF(INDEX(intern2!$A$165:$BH$316,MATCH($A16,intern2!$A$165:$A$316,0),MATCH(F$8,intern2!_xlnm.Print_Titles,0))="","",
IF(INDEX(intern2!$A$165:$BH$316,MATCH($A16,intern2!$A$165:$A$316,0),MATCH(F$8,intern2!_xlnm.Print_Titles,0))="NOK","NOK",
IF(INDEX(intern3!$A$9:$BG$320,MATCH($A16,intern3!$A$9:$A$160,0),MATCH(intern4!F$8,intern3!$7:$7,0))="OK","OK","NOK")))</f>
        <v/>
      </c>
      <c r="G16" s="1277" t="str">
        <f>IF(INDEX(intern2!$A$165:$BH$316,MATCH($A16,intern2!$A$165:$A$316,0),MATCH(G$8,intern2!_xlnm.Print_Titles,0))="","",
IF(INDEX(intern2!$A$165:$BH$316,MATCH($A16,intern2!$A$165:$A$316,0),MATCH(G$8,intern2!_xlnm.Print_Titles,0))="NOK","NOK",
IF(INDEX(intern3!$A$9:$BG$320,MATCH($A16,intern3!$A$9:$A$160,0),MATCH(intern4!G$8,intern3!$7:$7,0))="OK","OK","NOK")))</f>
        <v/>
      </c>
      <c r="H16" s="1277" t="str">
        <f>IF(INDEX(intern2!$A$165:$BH$316,MATCH($A16,intern2!$A$165:$A$316,0),MATCH(H$8,intern2!_xlnm.Print_Titles,0))="","",
IF(INDEX(intern2!$A$165:$BH$316,MATCH($A16,intern2!$A$165:$A$316,0),MATCH(H$8,intern2!_xlnm.Print_Titles,0))="NOK","NOK",
IF(INDEX(intern3!$A$9:$BG$320,MATCH($A16,intern3!$A$9:$A$160,0),MATCH(intern4!H$8,intern3!$7:$7,0))="OK","OK","NOK")))</f>
        <v/>
      </c>
      <c r="I16" s="1277" t="str">
        <f>IF(INDEX(intern2!$A$165:$BH$316,MATCH($A16,intern2!$A$165:$A$316,0),MATCH(I$8,intern2!_xlnm.Print_Titles,0))="","",
IF(INDEX(intern2!$A$165:$BH$316,MATCH($A16,intern2!$A$165:$A$316,0),MATCH(I$8,intern2!_xlnm.Print_Titles,0))="NOK","NOK",
IF(INDEX(intern3!$A$9:$BG$320,MATCH($A16,intern3!$A$9:$A$160,0),MATCH(intern4!I$8,intern3!$7:$7,0))="OK","OK","NOK")))</f>
        <v/>
      </c>
      <c r="J16" s="1277" t="str">
        <f>IF(INDEX(intern2!$A$165:$BH$316,MATCH($A16,intern2!$A$165:$A$316,0),MATCH(J$8,intern2!_xlnm.Print_Titles,0))="","",
IF(INDEX(intern2!$A$165:$BH$316,MATCH($A16,intern2!$A$165:$A$316,0),MATCH(J$8,intern2!_xlnm.Print_Titles,0))="NOK","NOK",
IF(INDEX(intern3!$A$9:$BG$320,MATCH($A16,intern3!$A$9:$A$160,0),MATCH(intern4!J$8,intern3!$7:$7,0))="OK","OK","NOK")))</f>
        <v/>
      </c>
      <c r="K16" s="1277" t="str">
        <f>IF(INDEX(intern2!$A$165:$BH$316,MATCH($A16,intern2!$A$165:$A$316,0),MATCH(K$8,intern2!_xlnm.Print_Titles,0))="","",
IF(INDEX(intern2!$A$165:$BH$316,MATCH($A16,intern2!$A$165:$A$316,0),MATCH(K$8,intern2!_xlnm.Print_Titles,0))="NOK","NOK",
IF(INDEX(intern3!$A$9:$BG$320,MATCH($A16,intern3!$A$9:$A$160,0),MATCH(intern4!K$8,intern3!$7:$7,0))="OK","OK","NOK")))</f>
        <v/>
      </c>
      <c r="L16" s="1277" t="str">
        <f>IF(INDEX(intern2!$A$165:$BH$316,MATCH($A16,intern2!$A$165:$A$316,0),MATCH(L$8,intern2!_xlnm.Print_Titles,0))="","",
IF(INDEX(intern2!$A$165:$BH$316,MATCH($A16,intern2!$A$165:$A$316,0),MATCH(L$8,intern2!_xlnm.Print_Titles,0))="NOK","NOK",
IF(INDEX(intern3!$A$9:$BG$320,MATCH($A16,intern3!$A$9:$A$160,0),MATCH(intern4!L$8,intern3!$7:$7,0))="OK","OK","NOK")))</f>
        <v/>
      </c>
      <c r="M16" s="1277" t="str">
        <f>IF(INDEX(intern2!$A$165:$BH$316,MATCH($A16,intern2!$A$165:$A$316,0),MATCH(M$8,intern2!_xlnm.Print_Titles,0))="","",
IF(INDEX(intern2!$A$165:$BH$316,MATCH($A16,intern2!$A$165:$A$316,0),MATCH(M$8,intern2!_xlnm.Print_Titles,0))="NOK","NOK",
IF(INDEX(intern3!$A$9:$BG$320,MATCH($A16,intern3!$A$9:$A$160,0),MATCH(intern4!M$8,intern3!$7:$7,0))="OK","OK","NOK")))</f>
        <v/>
      </c>
      <c r="N16" s="1277" t="str">
        <f>IF(INDEX(intern2!$A$165:$BH$316,MATCH($A16,intern2!$A$165:$A$316,0),MATCH(N$8,intern2!_xlnm.Print_Titles,0))="","",
IF(INDEX(intern2!$A$165:$BH$316,MATCH($A16,intern2!$A$165:$A$316,0),MATCH(N$8,intern2!_xlnm.Print_Titles,0))="NOK","NOK",
IF(INDEX(intern3!$A$9:$BG$320,MATCH($A16,intern3!$A$9:$A$160,0),MATCH(intern4!N$8,intern3!$7:$7,0))="OK","OK","NOK")))</f>
        <v/>
      </c>
      <c r="O16" s="1277" t="str">
        <f>IF(INDEX(intern2!$A$165:$BH$316,MATCH($A16,intern2!$A$165:$A$316,0),MATCH(O$8,intern2!_xlnm.Print_Titles,0))="","",
IF(INDEX(intern2!$A$165:$BH$316,MATCH($A16,intern2!$A$165:$A$316,0),MATCH(O$8,intern2!_xlnm.Print_Titles,0))="NOK","NOK",
IF(INDEX(intern3!$A$9:$BG$320,MATCH($A16,intern3!$A$9:$A$160,0),MATCH(intern4!O$8,intern3!$7:$7,0))="OK","OK","NOK")))</f>
        <v/>
      </c>
      <c r="P16" s="1277" t="str">
        <f>IF(INDEX(intern2!$A$165:$BH$316,MATCH($A16,intern2!$A$165:$A$316,0),MATCH(P$8,intern2!_xlnm.Print_Titles,0))="","",
IF(INDEX(intern2!$A$165:$BH$316,MATCH($A16,intern2!$A$165:$A$316,0),MATCH(P$8,intern2!_xlnm.Print_Titles,0))="NOK","NOK",
IF(INDEX(intern3!$A$9:$BG$320,MATCH($A16,intern3!$A$9:$A$160,0),MATCH(intern4!P$8,intern3!$7:$7,0))="OK","OK","NOK")))</f>
        <v/>
      </c>
      <c r="Q16" s="1277" t="str">
        <f>IF(INDEX(intern2!$A$165:$BH$316,MATCH($A16,intern2!$A$165:$A$316,0),MATCH(Q$8,intern2!_xlnm.Print_Titles,0))="","",
IF(INDEX(intern2!$A$165:$BH$316,MATCH($A16,intern2!$A$165:$A$316,0),MATCH(Q$8,intern2!_xlnm.Print_Titles,0))="NOK","NOK",
IF(INDEX(intern3!$A$9:$BG$320,MATCH($A16,intern3!$A$9:$A$160,0),MATCH(intern4!Q$8,intern3!$7:$7,0))="OK","OK","NOK")))</f>
        <v/>
      </c>
      <c r="R16" s="1277" t="str">
        <f>IF(INDEX(intern2!$A$165:$BH$316,MATCH($A16,intern2!$A$165:$A$316,0),MATCH(R$8,intern2!_xlnm.Print_Titles,0))="","",
IF(INDEX(intern2!$A$165:$BH$316,MATCH($A16,intern2!$A$165:$A$316,0),MATCH(R$8,intern2!_xlnm.Print_Titles,0))="NOK","NOK",
IF(INDEX(intern3!$A$9:$BG$320,MATCH($A16,intern3!$A$9:$A$160,0),MATCH(intern4!R$8,intern3!$7:$7,0))="OK","OK","NOK")))</f>
        <v/>
      </c>
      <c r="S16" s="1277" t="str">
        <f>IF(INDEX(intern2!$A$165:$BH$316,MATCH($A16,intern2!$A$165:$A$316,0),MATCH(S$8,intern2!_xlnm.Print_Titles,0))="","",
IF(INDEX(intern2!$A$165:$BH$316,MATCH($A16,intern2!$A$165:$A$316,0),MATCH(S$8,intern2!_xlnm.Print_Titles,0))="NOK","NOK",
IF(INDEX(intern3!$A$9:$BG$320,MATCH($A16,intern3!$A$9:$A$160,0),MATCH(intern4!S$8,intern3!$7:$7,0))="OK","OK","NOK")))</f>
        <v/>
      </c>
      <c r="T16" s="1277" t="str">
        <f>IF(INDEX(intern2!$A$165:$BH$316,MATCH($A16,intern2!$A$165:$A$316,0),MATCH(T$8,intern2!_xlnm.Print_Titles,0))="","",
IF(INDEX(intern2!$A$165:$BH$316,MATCH($A16,intern2!$A$165:$A$316,0),MATCH(T$8,intern2!_xlnm.Print_Titles,0))="NOK","NOK",
IF(INDEX(intern3!$A$9:$BG$320,MATCH($A16,intern3!$A$9:$A$160,0),MATCH(intern4!T$8,intern3!$7:$7,0))="OK","OK","NOK")))</f>
        <v/>
      </c>
      <c r="U16" s="1277" t="str">
        <f>IF(INDEX(intern2!$A$165:$BH$316,MATCH($A16,intern2!$A$165:$A$316,0),MATCH(U$8,intern2!_xlnm.Print_Titles,0))="","",
IF(INDEX(intern2!$A$165:$BH$316,MATCH($A16,intern2!$A$165:$A$316,0),MATCH(U$8,intern2!_xlnm.Print_Titles,0))="NOK","NOK",
IF(INDEX(intern3!$A$9:$BG$320,MATCH($A16,intern3!$A$9:$A$160,0),MATCH(intern4!U$8,intern3!$7:$7,0))="OK","OK","NOK")))</f>
        <v/>
      </c>
      <c r="V16" s="1277" t="str">
        <f>IF(INDEX(intern2!$A$165:$BH$316,MATCH($A16,intern2!$A$165:$A$316,0),MATCH(V$8,intern2!_xlnm.Print_Titles,0))="","",
IF(INDEX(intern2!$A$165:$BH$316,MATCH($A16,intern2!$A$165:$A$316,0),MATCH(V$8,intern2!_xlnm.Print_Titles,0))="NOK","NOK",
IF(INDEX(intern3!$A$9:$BG$320,MATCH($A16,intern3!$A$9:$A$160,0),MATCH(intern4!V$8,intern3!$7:$7,0))="OK","OK","NOK")))</f>
        <v/>
      </c>
      <c r="W16" s="1277" t="str">
        <f>IF(INDEX(intern2!$A$165:$BH$316,MATCH($A16,intern2!$A$165:$A$316,0),MATCH(W$8,intern2!_xlnm.Print_Titles,0))="","",
IF(INDEX(intern2!$A$165:$BH$316,MATCH($A16,intern2!$A$165:$A$316,0),MATCH(W$8,intern2!_xlnm.Print_Titles,0))="NOK","NOK",
IF(INDEX(intern3!$A$9:$BG$320,MATCH($A16,intern3!$A$9:$A$160,0),MATCH(intern4!W$8,intern3!$7:$7,0))="OK","OK","NOK")))</f>
        <v/>
      </c>
      <c r="X16" s="1277" t="str">
        <f>IF(INDEX(intern2!$A$165:$BH$316,MATCH($A16,intern2!$A$165:$A$316,0),MATCH(X$8,intern2!_xlnm.Print_Titles,0))="","",
IF(INDEX(intern2!$A$165:$BH$316,MATCH($A16,intern2!$A$165:$A$316,0),MATCH(X$8,intern2!_xlnm.Print_Titles,0))="NOK","NOK",
IF(INDEX(intern3!$A$9:$BG$320,MATCH($A16,intern3!$A$9:$A$160,0),MATCH(intern4!X$8,intern3!$7:$7,0))="OK","OK","NOK")))</f>
        <v/>
      </c>
      <c r="Y16" s="1277" t="str">
        <f>IF(INDEX(intern2!$A$165:$BH$316,MATCH($A16,intern2!$A$165:$A$316,0),MATCH(Y$8,intern2!_xlnm.Print_Titles,0))="","",
IF(INDEX(intern2!$A$165:$BH$316,MATCH($A16,intern2!$A$165:$A$316,0),MATCH(Y$8,intern2!_xlnm.Print_Titles,0))="NOK","NOK",
IF(INDEX(intern3!$A$9:$BG$320,MATCH($A16,intern3!$A$9:$A$160,0),MATCH(intern4!Y$8,intern3!$7:$7,0))="OK","OK","NOK")))</f>
        <v/>
      </c>
      <c r="Z16" s="1277" t="str">
        <f>IF(INDEX(intern2!$A$165:$BH$316,MATCH($A16,intern2!$A$165:$A$316,0),MATCH(Z$8,intern2!_xlnm.Print_Titles,0))="","",
IF(INDEX(intern2!$A$165:$BH$316,MATCH($A16,intern2!$A$165:$A$316,0),MATCH(Z$8,intern2!_xlnm.Print_Titles,0))="NOK","NOK",
IF(INDEX(intern3!$A$9:$BG$320,MATCH($A16,intern3!$A$9:$A$160,0),MATCH(intern4!Z$8,intern3!$7:$7,0))="OK","OK","NOK")))</f>
        <v/>
      </c>
      <c r="AA16" s="1277" t="str">
        <f>IF(INDEX(intern2!$A$165:$BH$316,MATCH($A16,intern2!$A$165:$A$316,0),MATCH(AA$8,intern2!_xlnm.Print_Titles,0))="","",
IF(INDEX(intern2!$A$165:$BH$316,MATCH($A16,intern2!$A$165:$A$316,0),MATCH(AA$8,intern2!_xlnm.Print_Titles,0))="NOK","NOK",
IF(INDEX(intern3!$A$9:$BG$320,MATCH($A16,intern3!$A$9:$A$160,0),MATCH(intern4!AA$8,intern3!$7:$7,0))="OK","OK","NOK")))</f>
        <v/>
      </c>
      <c r="AB16" s="1277" t="str">
        <f>IF(INDEX(intern2!$A$165:$BH$316,MATCH($A16,intern2!$A$165:$A$316,0),MATCH(AB$8,intern2!_xlnm.Print_Titles,0))="","",
IF(INDEX(intern2!$A$165:$BH$316,MATCH($A16,intern2!$A$165:$A$316,0),MATCH(AB$8,intern2!_xlnm.Print_Titles,0))="NOK","NOK",
IF(INDEX(intern3!$A$9:$BG$320,MATCH($A16,intern3!$A$9:$A$160,0),MATCH(intern4!AB$8,intern3!$7:$7,0))="OK","OK","NOK")))</f>
        <v/>
      </c>
      <c r="AC16" s="1277" t="str">
        <f>IF(INDEX(intern2!$A$165:$BH$316,MATCH($A16,intern2!$A$165:$A$316,0),MATCH(AC$8,intern2!_xlnm.Print_Titles,0))="","",
IF(INDEX(intern2!$A$165:$BH$316,MATCH($A16,intern2!$A$165:$A$316,0),MATCH(AC$8,intern2!_xlnm.Print_Titles,0))="NOK","NOK",
IF(INDEX(intern3!$A$9:$BG$320,MATCH($A16,intern3!$A$9:$A$160,0),MATCH(intern4!AC$8,intern3!$7:$7,0))="OK","OK","NOK")))</f>
        <v/>
      </c>
      <c r="AD16" s="1277" t="str">
        <f>IF(INDEX(intern2!$A$165:$BH$316,MATCH($A16,intern2!$A$165:$A$316,0),MATCH(AD$8,intern2!_xlnm.Print_Titles,0))="","",
IF(INDEX(intern2!$A$165:$BH$316,MATCH($A16,intern2!$A$165:$A$316,0),MATCH(AD$8,intern2!_xlnm.Print_Titles,0))="NOK","NOK",
IF(INDEX(intern3!$A$9:$BG$320,MATCH($A16,intern3!$A$9:$A$160,0),MATCH(intern4!AD$8,intern3!$7:$7,0))="OK","OK","NOK")))</f>
        <v/>
      </c>
      <c r="AE16" s="1277" t="str">
        <f>IF(INDEX(intern2!$A$165:$BH$316,MATCH($A16,intern2!$A$165:$A$316,0),MATCH(AE$8,intern2!_xlnm.Print_Titles,0))="","",
IF(INDEX(intern2!$A$165:$BH$316,MATCH($A16,intern2!$A$165:$A$316,0),MATCH(AE$8,intern2!_xlnm.Print_Titles,0))="NOK","NOK",
IF(INDEX(intern3!$A$9:$BG$320,MATCH($A16,intern3!$A$9:$A$160,0),MATCH(intern4!AE$8,intern3!$7:$7,0))="OK","OK","NOK")))</f>
        <v/>
      </c>
      <c r="AF16" s="1277" t="str">
        <f>IF(INDEX(intern2!$A$165:$BH$316,MATCH($A16,intern2!$A$165:$A$316,0),MATCH(AF$8,intern2!_xlnm.Print_Titles,0))="","",
IF(INDEX(intern2!$A$165:$BH$316,MATCH($A16,intern2!$A$165:$A$316,0),MATCH(AF$8,intern2!_xlnm.Print_Titles,0))="NOK","NOK",
IF(INDEX(intern3!$A$9:$BG$320,MATCH($A16,intern3!$A$9:$A$160,0),MATCH(intern4!AF$8,intern3!$7:$7,0))="OK","OK","NOK")))</f>
        <v/>
      </c>
      <c r="AG16" s="1277" t="str">
        <f>IF(INDEX(intern2!$A$165:$BH$316,MATCH($A16,intern2!$A$165:$A$316,0),MATCH(AG$8,intern2!_xlnm.Print_Titles,0))="","",
IF(INDEX(intern2!$A$165:$BH$316,MATCH($A16,intern2!$A$165:$A$316,0),MATCH(AG$8,intern2!_xlnm.Print_Titles,0))="NOK","NOK",
IF(INDEX(intern3!$A$9:$BG$320,MATCH($A16,intern3!$A$9:$A$160,0),MATCH(intern4!AG$8,intern3!$7:$7,0))="OK","OK","NOK")))</f>
        <v/>
      </c>
      <c r="AH16" s="1277" t="str">
        <f>IF(INDEX(intern2!$A$165:$BH$316,MATCH($A16,intern2!$A$165:$A$316,0),MATCH(AH$8,intern2!_xlnm.Print_Titles,0))="","",
IF(INDEX(intern2!$A$165:$BH$316,MATCH($A16,intern2!$A$165:$A$316,0),MATCH(AH$8,intern2!_xlnm.Print_Titles,0))="NOK","NOK",
IF(INDEX(intern3!$A$9:$BG$320,MATCH($A16,intern3!$A$9:$A$160,0),MATCH(intern4!AH$8,intern3!$7:$7,0))="OK","OK","NOK")))</f>
        <v/>
      </c>
      <c r="AI16" s="1277" t="str">
        <f>IF(INDEX(intern2!$A$165:$BH$316,MATCH($A16,intern2!$A$165:$A$316,0),MATCH(AI$8,intern2!_xlnm.Print_Titles,0))="","",
IF(INDEX(intern2!$A$165:$BH$316,MATCH($A16,intern2!$A$165:$A$316,0),MATCH(AI$8,intern2!_xlnm.Print_Titles,0))="NOK","NOK",
IF(INDEX(intern3!$A$9:$BG$320,MATCH($A16,intern3!$A$9:$A$160,0),MATCH(intern4!AI$8,intern3!$7:$7,0))="OK","OK","NOK")))</f>
        <v/>
      </c>
      <c r="AJ16" s="1277" t="str">
        <f>IF(INDEX(intern2!$A$165:$BH$316,MATCH($A16,intern2!$A$165:$A$316,0),MATCH(AJ$8,intern2!_xlnm.Print_Titles,0))="","",
IF(INDEX(intern2!$A$165:$BH$316,MATCH($A16,intern2!$A$165:$A$316,0),MATCH(AJ$8,intern2!_xlnm.Print_Titles,0))="NOK","NOK",
IF(INDEX(intern3!$A$9:$BG$320,MATCH($A16,intern3!$A$9:$A$160,0),MATCH(intern4!AJ$8,intern3!$7:$7,0))="OK","OK","NOK")))</f>
        <v/>
      </c>
      <c r="AK16" s="1277" t="str">
        <f>IF(INDEX(intern2!$A$165:$BH$316,MATCH($A16,intern2!$A$165:$A$316,0),MATCH(AK$8,intern2!_xlnm.Print_Titles,0))="","",
IF(INDEX(intern2!$A$165:$BH$316,MATCH($A16,intern2!$A$165:$A$316,0),MATCH(AK$8,intern2!_xlnm.Print_Titles,0))="NOK","NOK",
IF(INDEX(intern3!$A$9:$BG$320,MATCH($A16,intern3!$A$9:$A$160,0),MATCH(intern4!AK$8,intern3!$7:$7,0))="OK","OK","NOK")))</f>
        <v/>
      </c>
      <c r="AL16" s="1277" t="str">
        <f>IF(INDEX(intern2!$A$165:$BH$316,MATCH($A16,intern2!$A$165:$A$316,0),MATCH(AL$8,intern2!_xlnm.Print_Titles,0))="","",
IF(INDEX(intern2!$A$165:$BH$316,MATCH($A16,intern2!$A$165:$A$316,0),MATCH(AL$8,intern2!_xlnm.Print_Titles,0))="NOK","NOK",
IF(INDEX(intern3!$A$9:$BG$320,MATCH($A16,intern3!$A$9:$A$160,0),MATCH(intern4!AL$8,intern3!$7:$7,0))="OK","OK","NOK")))</f>
        <v/>
      </c>
      <c r="AM16" s="1277" t="str">
        <f>IF(INDEX(intern2!$A$165:$BH$316,MATCH($A16,intern2!$A$165:$A$316,0),MATCH(AM$8,intern2!_xlnm.Print_Titles,0))="","",
IF(INDEX(intern2!$A$165:$BH$316,MATCH($A16,intern2!$A$165:$A$316,0),MATCH(AM$8,intern2!_xlnm.Print_Titles,0))="NOK","NOK",
IF(INDEX(intern3!$A$9:$BG$320,MATCH($A16,intern3!$A$9:$A$160,0),MATCH(intern4!AM$8,intern3!$7:$7,0))="OK","OK","NOK")))</f>
        <v/>
      </c>
      <c r="AN16" s="1277" t="str">
        <f>IF(INDEX(intern2!$A$165:$BH$316,MATCH($A16,intern2!$A$165:$A$316,0),MATCH(AN$8,intern2!_xlnm.Print_Titles,0))="","",
IF(INDEX(intern2!$A$165:$BH$316,MATCH($A16,intern2!$A$165:$A$316,0),MATCH(AN$8,intern2!_xlnm.Print_Titles,0))="NOK","NOK",
IF(INDEX(intern3!$A$9:$BG$320,MATCH($A16,intern3!$A$9:$A$160,0),MATCH(intern4!AN$8,intern3!$7:$7,0))="OK","OK","NOK")))</f>
        <v/>
      </c>
      <c r="AO16" s="1277" t="str">
        <f>IF(INDEX(intern2!$A$165:$BH$316,MATCH($A16,intern2!$A$165:$A$316,0),MATCH(AO$8,intern2!_xlnm.Print_Titles,0))="","",
IF(INDEX(intern2!$A$165:$BH$316,MATCH($A16,intern2!$A$165:$A$316,0),MATCH(AO$8,intern2!_xlnm.Print_Titles,0))="NOK","NOK",
IF(INDEX(intern3!$A$9:$BG$320,MATCH($A16,intern3!$A$9:$A$160,0),MATCH(intern4!AO$8,intern3!$7:$7,0))="OK","OK","NOK")))</f>
        <v/>
      </c>
      <c r="AP16" s="1277" t="str">
        <f>IF(INDEX(intern2!$A$165:$BH$316,MATCH($A16,intern2!$A$165:$A$316,0),MATCH(AP$8,intern2!_xlnm.Print_Titles,0))="","",
IF(INDEX(intern2!$A$165:$BH$316,MATCH($A16,intern2!$A$165:$A$316,0),MATCH(AP$8,intern2!_xlnm.Print_Titles,0))="NOK","NOK",
IF(INDEX(intern3!$A$9:$BG$320,MATCH($A16,intern3!$A$9:$A$160,0),MATCH(intern4!AP$8,intern3!$7:$7,0))="OK","OK","NOK")))</f>
        <v/>
      </c>
      <c r="AQ16" s="1277" t="str">
        <f>IF(INDEX(intern2!$A$165:$BH$316,MATCH($A16,intern2!$A$165:$A$316,0),MATCH(AQ$8,intern2!_xlnm.Print_Titles,0))="","",
IF(INDEX(intern2!$A$165:$BH$316,MATCH($A16,intern2!$A$165:$A$316,0),MATCH(AQ$8,intern2!_xlnm.Print_Titles,0))="NOK","NOK",
IF(INDEX(intern3!$A$9:$BG$320,MATCH($A16,intern3!$A$9:$A$160,0),MATCH(intern4!AQ$8,intern3!$7:$7,0))="OK","OK","NOK")))</f>
        <v/>
      </c>
      <c r="AR16" s="1277" t="str">
        <f>IF(INDEX(intern2!$A$165:$BH$316,MATCH($A16,intern2!$A$165:$A$316,0),MATCH(AR$8,intern2!_xlnm.Print_Titles,0))="","",
IF(INDEX(intern2!$A$165:$BH$316,MATCH($A16,intern2!$A$165:$A$316,0),MATCH(AR$8,intern2!_xlnm.Print_Titles,0))="NOK","NOK",
IF(INDEX(intern3!$A$9:$BG$320,MATCH($A16,intern3!$A$9:$A$160,0),MATCH(intern4!AR$8,intern3!$7:$7,0))="OK","OK","NOK")))</f>
        <v/>
      </c>
      <c r="AS16" s="1277" t="str">
        <f>IF(INDEX(intern2!$A$165:$BH$316,MATCH($A16,intern2!$A$165:$A$316,0),MATCH(AS$8,intern2!_xlnm.Print_Titles,0))="","",
IF(INDEX(intern2!$A$165:$BH$316,MATCH($A16,intern2!$A$165:$A$316,0),MATCH(AS$8,intern2!_xlnm.Print_Titles,0))="NOK","NOK",
IF(INDEX(intern3!$A$9:$BG$320,MATCH($A16,intern3!$A$9:$A$160,0),MATCH(intern4!AS$8,intern3!$7:$7,0))="OK","OK","NOK")))</f>
        <v/>
      </c>
      <c r="AT16" s="1277" t="str">
        <f>IF(INDEX(intern2!$A$165:$BH$316,MATCH($A16,intern2!$A$165:$A$316,0),MATCH(AT$8,intern2!_xlnm.Print_Titles,0))="","",
IF(INDEX(intern2!$A$165:$BH$316,MATCH($A16,intern2!$A$165:$A$316,0),MATCH(AT$8,intern2!_xlnm.Print_Titles,0))="NOK","NOK",
IF(INDEX(intern3!$A$9:$BG$320,MATCH($A16,intern3!$A$9:$A$160,0),MATCH(intern4!AT$8,intern3!$7:$7,0))="OK","OK","NOK")))</f>
        <v/>
      </c>
      <c r="AU16" s="1277" t="str">
        <f>IF(INDEX(intern2!$A$165:$BH$316,MATCH($A16,intern2!$A$165:$A$316,0),MATCH(AU$8,intern2!_xlnm.Print_Titles,0))="","",
IF(INDEX(intern2!$A$165:$BH$316,MATCH($A16,intern2!$A$165:$A$316,0),MATCH(AU$8,intern2!_xlnm.Print_Titles,0))="NOK","NOK",
IF(INDEX(intern3!$A$9:$BG$320,MATCH($A16,intern3!$A$9:$A$160,0),MATCH(intern4!AU$8,intern3!$7:$7,0))="OK","OK","NOK")))</f>
        <v/>
      </c>
      <c r="AV16" s="1277" t="str">
        <f>IF(INDEX(intern2!$A$165:$BH$316,MATCH($A16,intern2!$A$165:$A$316,0),MATCH(AV$8,intern2!_xlnm.Print_Titles,0))="","",
IF(INDEX(intern2!$A$165:$BH$316,MATCH($A16,intern2!$A$165:$A$316,0),MATCH(AV$8,intern2!_xlnm.Print_Titles,0))="NOK","NOK",
IF(INDEX(intern3!$A$9:$BG$320,MATCH($A16,intern3!$A$9:$A$160,0),MATCH(intern4!AV$8,intern3!$7:$7,0))="OK","OK","NOK")))</f>
        <v/>
      </c>
      <c r="AW16" s="1277"/>
      <c r="AX16" s="1277" t="str">
        <f>IF(INDEX(intern2!$A$165:$BH$316,MATCH($A16,intern2!$A$165:$A$316,0),MATCH(AX$8,intern2!_xlnm.Print_Titles,0))="","",
IF(INDEX(intern2!$A$165:$BH$316,MATCH($A16,intern2!$A$165:$A$316,0),MATCH(AX$8,intern2!_xlnm.Print_Titles,0))="NOK","NOK",
IF(INDEX(intern3!$A$9:$BG$320,MATCH($A16,intern3!$A$9:$A$160,0),MATCH(intern4!AX$8,intern3!$7:$7,0))="OK","OK","NOK")))</f>
        <v/>
      </c>
      <c r="AY16" s="1277" t="str">
        <f>IF(INDEX(intern2!$A$165:$BH$316,MATCH($A16,intern2!$A$165:$A$316,0),MATCH(AY$8,intern2!_xlnm.Print_Titles,0))="","",
IF(INDEX(intern2!$A$165:$BH$316,MATCH($A16,intern2!$A$165:$A$316,0),MATCH(AY$8,intern2!_xlnm.Print_Titles,0))="NOK","NOK",
IF(INDEX(intern3!$A$9:$BG$320,MATCH($A16,intern3!$A$9:$A$160,0),MATCH(intern4!AY$8,intern3!$7:$7,0))="OK","OK","NOK")))</f>
        <v/>
      </c>
      <c r="AZ16" s="1277" t="str">
        <f>IF(INDEX(intern2!$A$165:$BH$316,MATCH($A16,intern2!$A$165:$A$316,0),MATCH(AZ$8,intern2!_xlnm.Print_Titles,0))="","",
IF(INDEX(intern2!$A$165:$BH$316,MATCH($A16,intern2!$A$165:$A$316,0),MATCH(AZ$8,intern2!_xlnm.Print_Titles,0))="NOK","NOK",
IF(INDEX(intern3!$A$9:$BG$320,MATCH($A16,intern3!$A$9:$A$160,0),MATCH(intern4!AZ$8,intern3!$7:$7,0))="OK","OK","NOK")))</f>
        <v/>
      </c>
      <c r="BA16" s="1277" t="str">
        <f>IF(INDEX(intern2!$A$165:$BH$316,MATCH($A16,intern2!$A$165:$A$316,0),MATCH(BA$8,intern2!_xlnm.Print_Titles,0))="","",
IF(INDEX(intern2!$A$165:$BH$316,MATCH($A16,intern2!$A$165:$A$316,0),MATCH(BA$8,intern2!_xlnm.Print_Titles,0))="NOK","NOK",
IF(INDEX(intern3!$A$9:$BG$320,MATCH($A16,intern3!$A$9:$A$160,0),MATCH(intern4!BA$8,intern3!$7:$7,0))="OK","OK","NOK")))</f>
        <v/>
      </c>
      <c r="BB16" s="1277" t="str">
        <f>IF(INDEX(intern2!$A$165:$BH$316,MATCH($A16,intern2!$A$165:$A$316,0),MATCH(BB$8,intern2!_xlnm.Print_Titles,0))="","",
IF(INDEX(intern2!$A$165:$BH$316,MATCH($A16,intern2!$A$165:$A$316,0),MATCH(BB$8,intern2!_xlnm.Print_Titles,0))="NOK","NOK",
IF(INDEX(intern3!$A$9:$BG$320,MATCH($A16,intern3!$A$9:$A$160,0),MATCH(intern4!BB$8,intern3!$7:$7,0))="OK","OK","NOK")))</f>
        <v/>
      </c>
      <c r="BC16" s="1277" t="str">
        <f>IF(INDEX(intern2!$A$165:$BH$316,MATCH($A16,intern2!$A$165:$A$316,0),MATCH(BC$8,intern2!_xlnm.Print_Titles,0))="","",
IF(INDEX(intern2!$A$165:$BH$316,MATCH($A16,intern2!$A$165:$A$316,0),MATCH(BC$8,intern2!_xlnm.Print_Titles,0))="NOK","NOK",
IF(INDEX(intern3!$A$9:$BG$320,MATCH($A16,intern3!$A$9:$A$160,0),MATCH(intern4!BC$8,intern3!$7:$7,0))="OK","OK","NOK")))</f>
        <v/>
      </c>
      <c r="BD16" s="1277" t="str">
        <f>IF(INDEX(intern2!$A$165:$BH$316,MATCH($A16,intern2!$A$165:$A$316,0),MATCH(BD$8,intern2!_xlnm.Print_Titles,0))="","",
IF(INDEX(intern2!$A$165:$BH$316,MATCH($A16,intern2!$A$165:$A$316,0),MATCH(BD$8,intern2!_xlnm.Print_Titles,0))="NOK","NOK",
IF(INDEX(intern3!$A$9:$BG$320,MATCH($A16,intern3!$A$9:$A$160,0),MATCH(intern4!BD$8,intern3!$7:$7,0))="OK","OK","NOK")))</f>
        <v/>
      </c>
      <c r="BE16" s="1277" t="str">
        <f>IF(INDEX(intern2!$A$165:$BH$316,MATCH($A16,intern2!$A$165:$A$316,0),MATCH(BE$8,intern2!_xlnm.Print_Titles,0))="","",
IF(INDEX(intern2!$A$165:$BH$316,MATCH($A16,intern2!$A$165:$A$316,0),MATCH(BE$8,intern2!_xlnm.Print_Titles,0))="NOK","NOK",
IF(INDEX(intern3!$A$9:$BG$320,MATCH($A16,intern3!$A$9:$A$160,0),MATCH(intern4!BE$8,intern3!$7:$7,0))="OK","OK","NOK")))</f>
        <v/>
      </c>
      <c r="BF16" s="1277" t="str">
        <f>IF(INDEX(intern2!$A$165:$BH$316,MATCH($A16,intern2!$A$165:$A$316,0),MATCH(BF$8,intern2!_xlnm.Print_Titles,0))="","",
IF(INDEX(intern2!$A$165:$BH$316,MATCH($A16,intern2!$A$165:$A$316,0),MATCH(BF$8,intern2!_xlnm.Print_Titles,0))="NOK","NOK",
IF(INDEX(intern3!$A$9:$BG$320,MATCH($A16,intern3!$A$9:$A$160,0),MATCH(intern4!BF$8,intern3!$7:$7,0))="OK","OK","NOK")))</f>
        <v/>
      </c>
      <c r="BG16" s="1277" t="str">
        <f>IF(INDEX(intern2!$A$165:$BH$316,MATCH($A16,intern2!$A$165:$A$316,0),MATCH(BG$8,intern2!_xlnm.Print_Titles,0))="","",
IF(INDEX(intern2!$A$165:$BH$316,MATCH($A16,intern2!$A$165:$A$316,0),MATCH(BG$8,intern2!_xlnm.Print_Titles,0))="NOK","NOK",
IF(INDEX(intern3!$A$9:$BG$320,MATCH($A16,intern3!$A$9:$A$160,0),MATCH(intern4!BG$8,intern3!$7:$7,0))="OK","OK","NOK")))</f>
        <v/>
      </c>
      <c r="BH16" s="200" t="str">
        <f t="shared" si="2"/>
        <v>OK</v>
      </c>
      <c r="BI16" s="186"/>
      <c r="BJ16" t="b">
        <f>IF(VLOOKUP($A16,intern1!$C:$Q,15,FALSE)="MAS","",IF(VLOOKUP($A16,'3.10'!$C:$AP,9,FALSE)=0,"NOK",IF(VLOOKUP($A16,'3.10'!$C:$AP,11,FALSE)=0,"NOK","OK"))=BH16)</f>
        <v>1</v>
      </c>
      <c r="BL16" s="1275" t="s">
        <v>1350</v>
      </c>
      <c r="BM16">
        <v>7</v>
      </c>
      <c r="BN16" t="s">
        <v>1350</v>
      </c>
    </row>
    <row r="17" spans="1:66" x14ac:dyDescent="0.25">
      <c r="A17" t="str">
        <f>+intern2!A12</f>
        <v>HNO1</v>
      </c>
      <c r="C17" s="1277" t="str">
        <f>IF(INDEX(intern2!$A$165:$BH$316,MATCH($A17,intern2!$A$165:$A$316,0),MATCH(C$8,intern2!_xlnm.Print_Titles,0))="","",
IF(INDEX(intern2!$A$165:$BH$316,MATCH($A17,intern2!$A$165:$A$316,0),MATCH(C$8,intern2!_xlnm.Print_Titles,0))="NOK","NOK",
IF(INDEX(intern3!$A$9:$BG$320,MATCH($A17,intern3!$A$9:$A$160,0),MATCH(intern4!C$8,intern3!$7:$7,0))="OK","OK","NOK")))</f>
        <v/>
      </c>
      <c r="D17" s="1277" t="str">
        <f>IF(INDEX(intern2!$A$165:$BH$316,MATCH($A17,intern2!$A$165:$A$316,0),MATCH(D$8,intern2!_xlnm.Print_Titles,0))="","",
IF(INDEX(intern2!$A$165:$BH$316,MATCH($A17,intern2!$A$165:$A$316,0),MATCH(D$8,intern2!_xlnm.Print_Titles,0))="NOK","NOK",
IF(INDEX(intern3!$A$9:$BG$320,MATCH($A17,intern3!$A$9:$A$160,0),MATCH(intern4!D$8,intern3!$7:$7,0))="OK","OK","NOK")))</f>
        <v/>
      </c>
      <c r="E17" s="1277" t="str">
        <f>IF(INDEX(intern2!$A$165:$BH$316,MATCH($A17,intern2!$A$165:$A$316,0),MATCH(E$8,intern2!_xlnm.Print_Titles,0))="","",
IF(INDEX(intern2!$A$165:$BH$316,MATCH($A17,intern2!$A$165:$A$316,0),MATCH(E$8,intern2!_xlnm.Print_Titles,0))="NOK","NOK",
IF(INDEX(intern3!$A$9:$BG$320,MATCH($A17,intern3!$A$9:$A$160,0),MATCH(intern4!E$8,intern3!$7:$7,0))="OK","OK","NOK")))</f>
        <v/>
      </c>
      <c r="F17" s="1277" t="str">
        <f>IF(INDEX(intern2!$A$165:$BH$316,MATCH($A17,intern2!$A$165:$A$316,0),MATCH(F$8,intern2!_xlnm.Print_Titles,0))="","",
IF(INDEX(intern2!$A$165:$BH$316,MATCH($A17,intern2!$A$165:$A$316,0),MATCH(F$8,intern2!_xlnm.Print_Titles,0))="NOK","NOK",
IF(INDEX(intern3!$A$9:$BG$320,MATCH($A17,intern3!$A$9:$A$160,0),MATCH(intern4!F$8,intern3!$7:$7,0))="OK","OK","NOK")))</f>
        <v/>
      </c>
      <c r="G17" s="1277" t="str">
        <f>IF(INDEX(intern2!$A$165:$BH$316,MATCH($A17,intern2!$A$165:$A$316,0),MATCH(G$8,intern2!_xlnm.Print_Titles,0))="","",
IF(INDEX(intern2!$A$165:$BH$316,MATCH($A17,intern2!$A$165:$A$316,0),MATCH(G$8,intern2!_xlnm.Print_Titles,0))="NOK","NOK",
IF(INDEX(intern3!$A$9:$BG$320,MATCH($A17,intern3!$A$9:$A$160,0),MATCH(intern4!G$8,intern3!$7:$7,0))="OK","OK","NOK")))</f>
        <v/>
      </c>
      <c r="H17" s="1277" t="str">
        <f>IF(INDEX(intern2!$A$165:$BH$316,MATCH($A17,intern2!$A$165:$A$316,0),MATCH(H$8,intern2!_xlnm.Print_Titles,0))="","",
IF(INDEX(intern2!$A$165:$BH$316,MATCH($A17,intern2!$A$165:$A$316,0),MATCH(H$8,intern2!_xlnm.Print_Titles,0))="NOK","NOK",
IF(INDEX(intern3!$A$9:$BG$320,MATCH($A17,intern3!$A$9:$A$160,0),MATCH(intern4!H$8,intern3!$7:$7,0))="OK","OK","NOK")))</f>
        <v/>
      </c>
      <c r="I17" s="1277" t="str">
        <f>IF(INDEX(intern2!$A$165:$BH$316,MATCH($A17,intern2!$A$165:$A$316,0),MATCH(I$8,intern2!_xlnm.Print_Titles,0))="","",
IF(INDEX(intern2!$A$165:$BH$316,MATCH($A17,intern2!$A$165:$A$316,0),MATCH(I$8,intern2!_xlnm.Print_Titles,0))="NOK","NOK",
IF(INDEX(intern3!$A$9:$BG$320,MATCH($A17,intern3!$A$9:$A$160,0),MATCH(intern4!I$8,intern3!$7:$7,0))="OK","OK","NOK")))</f>
        <v/>
      </c>
      <c r="J17" s="1277" t="str">
        <f>IF(INDEX(intern2!$A$165:$BH$316,MATCH($A17,intern2!$A$165:$A$316,0),MATCH(J$8,intern2!_xlnm.Print_Titles,0))="","",
IF(INDEX(intern2!$A$165:$BH$316,MATCH($A17,intern2!$A$165:$A$316,0),MATCH(J$8,intern2!_xlnm.Print_Titles,0))="NOK","NOK",
IF(INDEX(intern3!$A$9:$BG$320,MATCH($A17,intern3!$A$9:$A$160,0),MATCH(intern4!J$8,intern3!$7:$7,0))="OK","OK","NOK")))</f>
        <v/>
      </c>
      <c r="K17" s="1277" t="str">
        <f>IF(INDEX(intern2!$A$165:$BH$316,MATCH($A17,intern2!$A$165:$A$316,0),MATCH(K$8,intern2!_xlnm.Print_Titles,0))="","",
IF(INDEX(intern2!$A$165:$BH$316,MATCH($A17,intern2!$A$165:$A$316,0),MATCH(K$8,intern2!_xlnm.Print_Titles,0))="NOK","NOK",
IF(INDEX(intern3!$A$9:$BG$320,MATCH($A17,intern3!$A$9:$A$160,0),MATCH(intern4!K$8,intern3!$7:$7,0))="OK","OK","NOK")))</f>
        <v/>
      </c>
      <c r="L17" s="1277" t="str">
        <f>IF(INDEX(intern2!$A$165:$BH$316,MATCH($A17,intern2!$A$165:$A$316,0),MATCH(L$8,intern2!_xlnm.Print_Titles,0))="","",
IF(INDEX(intern2!$A$165:$BH$316,MATCH($A17,intern2!$A$165:$A$316,0),MATCH(L$8,intern2!_xlnm.Print_Titles,0))="NOK","NOK",
IF(INDEX(intern3!$A$9:$BG$320,MATCH($A17,intern3!$A$9:$A$160,0),MATCH(intern4!L$8,intern3!$7:$7,0))="OK","OK","NOK")))</f>
        <v/>
      </c>
      <c r="M17" s="1277" t="str">
        <f>IF(INDEX(intern2!$A$165:$BH$316,MATCH($A17,intern2!$A$165:$A$316,0),MATCH(M$8,intern2!_xlnm.Print_Titles,0))="","",
IF(INDEX(intern2!$A$165:$BH$316,MATCH($A17,intern2!$A$165:$A$316,0),MATCH(M$8,intern2!_xlnm.Print_Titles,0))="NOK","NOK",
IF(INDEX(intern3!$A$9:$BG$320,MATCH($A17,intern3!$A$9:$A$160,0),MATCH(intern4!M$8,intern3!$7:$7,0))="OK","OK","NOK")))</f>
        <v/>
      </c>
      <c r="N17" s="1277" t="str">
        <f>IF(INDEX(intern2!$A$165:$BH$316,MATCH($A17,intern2!$A$165:$A$316,0),MATCH(N$8,intern2!_xlnm.Print_Titles,0))="","",
IF(INDEX(intern2!$A$165:$BH$316,MATCH($A17,intern2!$A$165:$A$316,0),MATCH(N$8,intern2!_xlnm.Print_Titles,0))="NOK","NOK",
IF(INDEX(intern3!$A$9:$BG$320,MATCH($A17,intern3!$A$9:$A$160,0),MATCH(intern4!N$8,intern3!$7:$7,0))="OK","OK","NOK")))</f>
        <v/>
      </c>
      <c r="O17" s="1277" t="str">
        <f>IF(INDEX(intern2!$A$165:$BH$316,MATCH($A17,intern2!$A$165:$A$316,0),MATCH(O$8,intern2!_xlnm.Print_Titles,0))="","",
IF(INDEX(intern2!$A$165:$BH$316,MATCH($A17,intern2!$A$165:$A$316,0),MATCH(O$8,intern2!_xlnm.Print_Titles,0))="NOK","NOK",
IF(INDEX(intern3!$A$9:$BG$320,MATCH($A17,intern3!$A$9:$A$160,0),MATCH(intern4!O$8,intern3!$7:$7,0))="OK","OK","NOK")))</f>
        <v/>
      </c>
      <c r="P17" s="1277" t="str">
        <f>IF(INDEX(intern2!$A$165:$BH$316,MATCH($A17,intern2!$A$165:$A$316,0),MATCH(P$8,intern2!_xlnm.Print_Titles,0))="","",
IF(INDEX(intern2!$A$165:$BH$316,MATCH($A17,intern2!$A$165:$A$316,0),MATCH(P$8,intern2!_xlnm.Print_Titles,0))="NOK","NOK",
IF(INDEX(intern3!$A$9:$BG$320,MATCH($A17,intern3!$A$9:$A$160,0),MATCH(intern4!P$8,intern3!$7:$7,0))="OK","OK","NOK")))</f>
        <v/>
      </c>
      <c r="Q17" s="1277" t="str">
        <f>IF(INDEX(intern2!$A$165:$BH$316,MATCH($A17,intern2!$A$165:$A$316,0),MATCH(Q$8,intern2!_xlnm.Print_Titles,0))="","",
IF(INDEX(intern2!$A$165:$BH$316,MATCH($A17,intern2!$A$165:$A$316,0),MATCH(Q$8,intern2!_xlnm.Print_Titles,0))="NOK","NOK",
IF(INDEX(intern3!$A$9:$BG$320,MATCH($A17,intern3!$A$9:$A$160,0),MATCH(intern4!Q$8,intern3!$7:$7,0))="OK","OK","NOK")))</f>
        <v/>
      </c>
      <c r="R17" s="1277" t="str">
        <f>IF(INDEX(intern2!$A$165:$BH$316,MATCH($A17,intern2!$A$165:$A$316,0),MATCH(R$8,intern2!_xlnm.Print_Titles,0))="","",
IF(INDEX(intern2!$A$165:$BH$316,MATCH($A17,intern2!$A$165:$A$316,0),MATCH(R$8,intern2!_xlnm.Print_Titles,0))="NOK","NOK",
IF(INDEX(intern3!$A$9:$BG$320,MATCH($A17,intern3!$A$9:$A$160,0),MATCH(intern4!R$8,intern3!$7:$7,0))="OK","OK","NOK")))</f>
        <v/>
      </c>
      <c r="S17" s="1277" t="str">
        <f>IF(INDEX(intern2!$A$165:$BH$316,MATCH($A17,intern2!$A$165:$A$316,0),MATCH(S$8,intern2!_xlnm.Print_Titles,0))="","",
IF(INDEX(intern2!$A$165:$BH$316,MATCH($A17,intern2!$A$165:$A$316,0),MATCH(S$8,intern2!_xlnm.Print_Titles,0))="NOK","NOK",
IF(INDEX(intern3!$A$9:$BG$320,MATCH($A17,intern3!$A$9:$A$160,0),MATCH(intern4!S$8,intern3!$7:$7,0))="OK","OK","NOK")))</f>
        <v/>
      </c>
      <c r="T17" s="1277" t="str">
        <f>IF(INDEX(intern2!$A$165:$BH$316,MATCH($A17,intern2!$A$165:$A$316,0),MATCH(T$8,intern2!_xlnm.Print_Titles,0))="","",
IF(INDEX(intern2!$A$165:$BH$316,MATCH($A17,intern2!$A$165:$A$316,0),MATCH(T$8,intern2!_xlnm.Print_Titles,0))="NOK","NOK",
IF(INDEX(intern3!$A$9:$BG$320,MATCH($A17,intern3!$A$9:$A$160,0),MATCH(intern4!T$8,intern3!$7:$7,0))="OK","OK","NOK")))</f>
        <v/>
      </c>
      <c r="U17" s="1277" t="str">
        <f>IF(INDEX(intern2!$A$165:$BH$316,MATCH($A17,intern2!$A$165:$A$316,0),MATCH(U$8,intern2!_xlnm.Print_Titles,0))="","",
IF(INDEX(intern2!$A$165:$BH$316,MATCH($A17,intern2!$A$165:$A$316,0),MATCH(U$8,intern2!_xlnm.Print_Titles,0))="NOK","NOK",
IF(INDEX(intern3!$A$9:$BG$320,MATCH($A17,intern3!$A$9:$A$160,0),MATCH(intern4!U$8,intern3!$7:$7,0))="OK","OK","NOK")))</f>
        <v/>
      </c>
      <c r="V17" s="1277" t="str">
        <f>IF(INDEX(intern2!$A$165:$BH$316,MATCH($A17,intern2!$A$165:$A$316,0),MATCH(V$8,intern2!_xlnm.Print_Titles,0))="","",
IF(INDEX(intern2!$A$165:$BH$316,MATCH($A17,intern2!$A$165:$A$316,0),MATCH(V$8,intern2!_xlnm.Print_Titles,0))="NOK","NOK",
IF(INDEX(intern3!$A$9:$BG$320,MATCH($A17,intern3!$A$9:$A$160,0),MATCH(intern4!V$8,intern3!$7:$7,0))="OK","OK","NOK")))</f>
        <v/>
      </c>
      <c r="W17" s="1277" t="str">
        <f>IF(INDEX(intern2!$A$165:$BH$316,MATCH($A17,intern2!$A$165:$A$316,0),MATCH(W$8,intern2!_xlnm.Print_Titles,0))="","",
IF(INDEX(intern2!$A$165:$BH$316,MATCH($A17,intern2!$A$165:$A$316,0),MATCH(W$8,intern2!_xlnm.Print_Titles,0))="NOK","NOK",
IF(INDEX(intern3!$A$9:$BG$320,MATCH($A17,intern3!$A$9:$A$160,0),MATCH(intern4!W$8,intern3!$7:$7,0))="OK","OK","NOK")))</f>
        <v/>
      </c>
      <c r="X17" s="1277" t="str">
        <f>IF(INDEX(intern2!$A$165:$BH$316,MATCH($A17,intern2!$A$165:$A$316,0),MATCH(X$8,intern2!_xlnm.Print_Titles,0))="","",
IF(INDEX(intern2!$A$165:$BH$316,MATCH($A17,intern2!$A$165:$A$316,0),MATCH(X$8,intern2!_xlnm.Print_Titles,0))="NOK","NOK",
IF(INDEX(intern3!$A$9:$BG$320,MATCH($A17,intern3!$A$9:$A$160,0),MATCH(intern4!X$8,intern3!$7:$7,0))="OK","OK","NOK")))</f>
        <v/>
      </c>
      <c r="Y17" s="1277" t="str">
        <f>IF(INDEX(intern2!$A$165:$BH$316,MATCH($A17,intern2!$A$165:$A$316,0),MATCH(Y$8,intern2!_xlnm.Print_Titles,0))="","",
IF(INDEX(intern2!$A$165:$BH$316,MATCH($A17,intern2!$A$165:$A$316,0),MATCH(Y$8,intern2!_xlnm.Print_Titles,0))="NOK","NOK",
IF(INDEX(intern3!$A$9:$BG$320,MATCH($A17,intern3!$A$9:$A$160,0),MATCH(intern4!Y$8,intern3!$7:$7,0))="OK","OK","NOK")))</f>
        <v/>
      </c>
      <c r="Z17" s="1277" t="str">
        <f>IF(INDEX(intern2!$A$165:$BH$316,MATCH($A17,intern2!$A$165:$A$316,0),MATCH(Z$8,intern2!_xlnm.Print_Titles,0))="","",
IF(INDEX(intern2!$A$165:$BH$316,MATCH($A17,intern2!$A$165:$A$316,0),MATCH(Z$8,intern2!_xlnm.Print_Titles,0))="NOK","NOK",
IF(INDEX(intern3!$A$9:$BG$320,MATCH($A17,intern3!$A$9:$A$160,0),MATCH(intern4!Z$8,intern3!$7:$7,0))="OK","OK","NOK")))</f>
        <v/>
      </c>
      <c r="AA17" s="1277" t="str">
        <f>IF(INDEX(intern2!$A$165:$BH$316,MATCH($A17,intern2!$A$165:$A$316,0),MATCH(AA$8,intern2!_xlnm.Print_Titles,0))="","",
IF(INDEX(intern2!$A$165:$BH$316,MATCH($A17,intern2!$A$165:$A$316,0),MATCH(AA$8,intern2!_xlnm.Print_Titles,0))="NOK","NOK",
IF(INDEX(intern3!$A$9:$BG$320,MATCH($A17,intern3!$A$9:$A$160,0),MATCH(intern4!AA$8,intern3!$7:$7,0))="OK","OK","NOK")))</f>
        <v/>
      </c>
      <c r="AB17" s="1277" t="str">
        <f>IF(INDEX(intern2!$A$165:$BH$316,MATCH($A17,intern2!$A$165:$A$316,0),MATCH(AB$8,intern2!_xlnm.Print_Titles,0))="","",
IF(INDEX(intern2!$A$165:$BH$316,MATCH($A17,intern2!$A$165:$A$316,0),MATCH(AB$8,intern2!_xlnm.Print_Titles,0))="NOK","NOK",
IF(INDEX(intern3!$A$9:$BG$320,MATCH($A17,intern3!$A$9:$A$160,0),MATCH(intern4!AB$8,intern3!$7:$7,0))="OK","OK","NOK")))</f>
        <v/>
      </c>
      <c r="AC17" s="1277" t="str">
        <f>IF(INDEX(intern2!$A$165:$BH$316,MATCH($A17,intern2!$A$165:$A$316,0),MATCH(AC$8,intern2!_xlnm.Print_Titles,0))="","",
IF(INDEX(intern2!$A$165:$BH$316,MATCH($A17,intern2!$A$165:$A$316,0),MATCH(AC$8,intern2!_xlnm.Print_Titles,0))="NOK","NOK",
IF(INDEX(intern3!$A$9:$BG$320,MATCH($A17,intern3!$A$9:$A$160,0),MATCH(intern4!AC$8,intern3!$7:$7,0))="OK","OK","NOK")))</f>
        <v/>
      </c>
      <c r="AD17" s="1277" t="str">
        <f>IF(INDEX(intern2!$A$165:$BH$316,MATCH($A17,intern2!$A$165:$A$316,0),MATCH(AD$8,intern2!_xlnm.Print_Titles,0))="","",
IF(INDEX(intern2!$A$165:$BH$316,MATCH($A17,intern2!$A$165:$A$316,0),MATCH(AD$8,intern2!_xlnm.Print_Titles,0))="NOK","NOK",
IF(INDEX(intern3!$A$9:$BG$320,MATCH($A17,intern3!$A$9:$A$160,0),MATCH(intern4!AD$8,intern3!$7:$7,0))="OK","OK","NOK")))</f>
        <v/>
      </c>
      <c r="AE17" s="1277" t="str">
        <f>IF(INDEX(intern2!$A$165:$BH$316,MATCH($A17,intern2!$A$165:$A$316,0),MATCH(AE$8,intern2!_xlnm.Print_Titles,0))="","",
IF(INDEX(intern2!$A$165:$BH$316,MATCH($A17,intern2!$A$165:$A$316,0),MATCH(AE$8,intern2!_xlnm.Print_Titles,0))="NOK","NOK",
IF(INDEX(intern3!$A$9:$BG$320,MATCH($A17,intern3!$A$9:$A$160,0),MATCH(intern4!AE$8,intern3!$7:$7,0))="OK","OK","NOK")))</f>
        <v/>
      </c>
      <c r="AF17" s="1277" t="str">
        <f>IF(INDEX(intern2!$A$165:$BH$316,MATCH($A17,intern2!$A$165:$A$316,0),MATCH(AF$8,intern2!_xlnm.Print_Titles,0))="","",
IF(INDEX(intern2!$A$165:$BH$316,MATCH($A17,intern2!$A$165:$A$316,0),MATCH(AF$8,intern2!_xlnm.Print_Titles,0))="NOK","NOK",
IF(INDEX(intern3!$A$9:$BG$320,MATCH($A17,intern3!$A$9:$A$160,0),MATCH(intern4!AF$8,intern3!$7:$7,0))="OK","OK","NOK")))</f>
        <v/>
      </c>
      <c r="AG17" s="1277" t="str">
        <f>IF(INDEX(intern2!$A$165:$BH$316,MATCH($A17,intern2!$A$165:$A$316,0),MATCH(AG$8,intern2!_xlnm.Print_Titles,0))="","",
IF(INDEX(intern2!$A$165:$BH$316,MATCH($A17,intern2!$A$165:$A$316,0),MATCH(AG$8,intern2!_xlnm.Print_Titles,0))="NOK","NOK",
IF(INDEX(intern3!$A$9:$BG$320,MATCH($A17,intern3!$A$9:$A$160,0),MATCH(intern4!AG$8,intern3!$7:$7,0))="OK","OK","NOK")))</f>
        <v/>
      </c>
      <c r="AH17" s="1277" t="str">
        <f>IF(INDEX(intern2!$A$165:$BH$316,MATCH($A17,intern2!$A$165:$A$316,0),MATCH(AH$8,intern2!_xlnm.Print_Titles,0))="","",
IF(INDEX(intern2!$A$165:$BH$316,MATCH($A17,intern2!$A$165:$A$316,0),MATCH(AH$8,intern2!_xlnm.Print_Titles,0))="NOK","NOK",
IF(INDEX(intern3!$A$9:$BG$320,MATCH($A17,intern3!$A$9:$A$160,0),MATCH(intern4!AH$8,intern3!$7:$7,0))="OK","OK","NOK")))</f>
        <v/>
      </c>
      <c r="AI17" s="1277" t="str">
        <f>IF(INDEX(intern2!$A$165:$BH$316,MATCH($A17,intern2!$A$165:$A$316,0),MATCH(AI$8,intern2!_xlnm.Print_Titles,0))="","",
IF(INDEX(intern2!$A$165:$BH$316,MATCH($A17,intern2!$A$165:$A$316,0),MATCH(AI$8,intern2!_xlnm.Print_Titles,0))="NOK","NOK",
IF(INDEX(intern3!$A$9:$BG$320,MATCH($A17,intern3!$A$9:$A$160,0),MATCH(intern4!AI$8,intern3!$7:$7,0))="OK","OK","NOK")))</f>
        <v/>
      </c>
      <c r="AJ17" s="1277" t="str">
        <f>IF(INDEX(intern2!$A$165:$BH$316,MATCH($A17,intern2!$A$165:$A$316,0),MATCH(AJ$8,intern2!_xlnm.Print_Titles,0))="","",
IF(INDEX(intern2!$A$165:$BH$316,MATCH($A17,intern2!$A$165:$A$316,0),MATCH(AJ$8,intern2!_xlnm.Print_Titles,0))="NOK","NOK",
IF(INDEX(intern3!$A$9:$BG$320,MATCH($A17,intern3!$A$9:$A$160,0),MATCH(intern4!AJ$8,intern3!$7:$7,0))="OK","OK","NOK")))</f>
        <v/>
      </c>
      <c r="AK17" s="1277" t="str">
        <f>IF(INDEX(intern2!$A$165:$BH$316,MATCH($A17,intern2!$A$165:$A$316,0),MATCH(AK$8,intern2!_xlnm.Print_Titles,0))="","",
IF(INDEX(intern2!$A$165:$BH$316,MATCH($A17,intern2!$A$165:$A$316,0),MATCH(AK$8,intern2!_xlnm.Print_Titles,0))="NOK","NOK",
IF(INDEX(intern3!$A$9:$BG$320,MATCH($A17,intern3!$A$9:$A$160,0),MATCH(intern4!AK$8,intern3!$7:$7,0))="OK","OK","NOK")))</f>
        <v/>
      </c>
      <c r="AL17" s="1277" t="str">
        <f>IF(INDEX(intern2!$A$165:$BH$316,MATCH($A17,intern2!$A$165:$A$316,0),MATCH(AL$8,intern2!_xlnm.Print_Titles,0))="","",
IF(INDEX(intern2!$A$165:$BH$316,MATCH($A17,intern2!$A$165:$A$316,0),MATCH(AL$8,intern2!_xlnm.Print_Titles,0))="NOK","NOK",
IF(INDEX(intern3!$A$9:$BG$320,MATCH($A17,intern3!$A$9:$A$160,0),MATCH(intern4!AL$8,intern3!$7:$7,0))="OK","OK","NOK")))</f>
        <v/>
      </c>
      <c r="AM17" s="1277" t="str">
        <f>IF(INDEX(intern2!$A$165:$BH$316,MATCH($A17,intern2!$A$165:$A$316,0),MATCH(AM$8,intern2!_xlnm.Print_Titles,0))="","",
IF(INDEX(intern2!$A$165:$BH$316,MATCH($A17,intern2!$A$165:$A$316,0),MATCH(AM$8,intern2!_xlnm.Print_Titles,0))="NOK","NOK",
IF(INDEX(intern3!$A$9:$BG$320,MATCH($A17,intern3!$A$9:$A$160,0),MATCH(intern4!AM$8,intern3!$7:$7,0))="OK","OK","NOK")))</f>
        <v/>
      </c>
      <c r="AN17" s="1277" t="str">
        <f>IF(INDEX(intern2!$A$165:$BH$316,MATCH($A17,intern2!$A$165:$A$316,0),MATCH(AN$8,intern2!_xlnm.Print_Titles,0))="","",
IF(INDEX(intern2!$A$165:$BH$316,MATCH($A17,intern2!$A$165:$A$316,0),MATCH(AN$8,intern2!_xlnm.Print_Titles,0))="NOK","NOK",
IF(INDEX(intern3!$A$9:$BG$320,MATCH($A17,intern3!$A$9:$A$160,0),MATCH(intern4!AN$8,intern3!$7:$7,0))="OK","OK","NOK")))</f>
        <v/>
      </c>
      <c r="AO17" s="1277" t="str">
        <f>IF(INDEX(intern2!$A$165:$BH$316,MATCH($A17,intern2!$A$165:$A$316,0),MATCH(AO$8,intern2!_xlnm.Print_Titles,0))="","",
IF(INDEX(intern2!$A$165:$BH$316,MATCH($A17,intern2!$A$165:$A$316,0),MATCH(AO$8,intern2!_xlnm.Print_Titles,0))="NOK","NOK",
IF(INDEX(intern3!$A$9:$BG$320,MATCH($A17,intern3!$A$9:$A$160,0),MATCH(intern4!AO$8,intern3!$7:$7,0))="OK","OK","NOK")))</f>
        <v/>
      </c>
      <c r="AP17" s="1277" t="str">
        <f>IF(INDEX(intern2!$A$165:$BH$316,MATCH($A17,intern2!$A$165:$A$316,0),MATCH(AP$8,intern2!_xlnm.Print_Titles,0))="","",
IF(INDEX(intern2!$A$165:$BH$316,MATCH($A17,intern2!$A$165:$A$316,0),MATCH(AP$8,intern2!_xlnm.Print_Titles,0))="NOK","NOK",
IF(INDEX(intern3!$A$9:$BG$320,MATCH($A17,intern3!$A$9:$A$160,0),MATCH(intern4!AP$8,intern3!$7:$7,0))="OK","OK","NOK")))</f>
        <v/>
      </c>
      <c r="AQ17" s="1277" t="str">
        <f ca="1">IF(INDEX(intern2!$A$165:$BH$316,MATCH($A17,intern2!$A$165:$A$316,0),MATCH(AQ$8,intern2!_xlnm.Print_Titles,0))="","",
IF(INDEX(intern2!$A$165:$BH$316,MATCH($A17,intern2!$A$165:$A$316,0),MATCH(AQ$8,intern2!_xlnm.Print_Titles,0))="NOK","NOK",
IF(INDEX(intern3!$A$9:$BG$320,MATCH($A17,intern3!$A$9:$A$160,0),MATCH(intern4!AQ$8,intern3!$7:$7,0))="OK","OK","NOK")))</f>
        <v>NOK</v>
      </c>
      <c r="AR17" s="1277" t="str">
        <f>IF(INDEX(intern2!$A$165:$BH$316,MATCH($A17,intern2!$A$165:$A$316,0),MATCH(AR$8,intern2!_xlnm.Print_Titles,0))="","",
IF(INDEX(intern2!$A$165:$BH$316,MATCH($A17,intern2!$A$165:$A$316,0),MATCH(AR$8,intern2!_xlnm.Print_Titles,0))="NOK","NOK",
IF(INDEX(intern3!$A$9:$BG$320,MATCH($A17,intern3!$A$9:$A$160,0),MATCH(intern4!AR$8,intern3!$7:$7,0))="OK","OK","NOK")))</f>
        <v/>
      </c>
      <c r="AS17" s="1277" t="str">
        <f>IF(INDEX(intern2!$A$165:$BH$316,MATCH($A17,intern2!$A$165:$A$316,0),MATCH(AS$8,intern2!_xlnm.Print_Titles,0))="","",
IF(INDEX(intern2!$A$165:$BH$316,MATCH($A17,intern2!$A$165:$A$316,0),MATCH(AS$8,intern2!_xlnm.Print_Titles,0))="NOK","NOK",
IF(INDEX(intern3!$A$9:$BG$320,MATCH($A17,intern3!$A$9:$A$160,0),MATCH(intern4!AS$8,intern3!$7:$7,0))="OK","OK","NOK")))</f>
        <v/>
      </c>
      <c r="AT17" s="1277" t="str">
        <f>IF(INDEX(intern2!$A$165:$BH$316,MATCH($A17,intern2!$A$165:$A$316,0),MATCH(AT$8,intern2!_xlnm.Print_Titles,0))="","",
IF(INDEX(intern2!$A$165:$BH$316,MATCH($A17,intern2!$A$165:$A$316,0),MATCH(AT$8,intern2!_xlnm.Print_Titles,0))="NOK","NOK",
IF(INDEX(intern3!$A$9:$BG$320,MATCH($A17,intern3!$A$9:$A$160,0),MATCH(intern4!AT$8,intern3!$7:$7,0))="OK","OK","NOK")))</f>
        <v/>
      </c>
      <c r="AU17" s="1277" t="str">
        <f>IF(INDEX(intern2!$A$165:$BH$316,MATCH($A17,intern2!$A$165:$A$316,0),MATCH(AU$8,intern2!_xlnm.Print_Titles,0))="","",
IF(INDEX(intern2!$A$165:$BH$316,MATCH($A17,intern2!$A$165:$A$316,0),MATCH(AU$8,intern2!_xlnm.Print_Titles,0))="NOK","NOK",
IF(INDEX(intern3!$A$9:$BG$320,MATCH($A17,intern3!$A$9:$A$160,0),MATCH(intern4!AU$8,intern3!$7:$7,0))="OK","OK","NOK")))</f>
        <v/>
      </c>
      <c r="AV17" s="1277" t="str">
        <f>IF(INDEX(intern2!$A$165:$BH$316,MATCH($A17,intern2!$A$165:$A$316,0),MATCH(AV$8,intern2!_xlnm.Print_Titles,0))="","",
IF(INDEX(intern2!$A$165:$BH$316,MATCH($A17,intern2!$A$165:$A$316,0),MATCH(AV$8,intern2!_xlnm.Print_Titles,0))="NOK","NOK",
IF(INDEX(intern3!$A$9:$BG$320,MATCH($A17,intern3!$A$9:$A$160,0),MATCH(intern4!AV$8,intern3!$7:$7,0))="OK","OK","NOK")))</f>
        <v/>
      </c>
      <c r="AW17" s="1277"/>
      <c r="AX17" s="1277" t="str">
        <f>IF(INDEX(intern2!$A$165:$BH$316,MATCH($A17,intern2!$A$165:$A$316,0),MATCH(AX$8,intern2!_xlnm.Print_Titles,0))="","",
IF(INDEX(intern2!$A$165:$BH$316,MATCH($A17,intern2!$A$165:$A$316,0),MATCH(AX$8,intern2!_xlnm.Print_Titles,0))="NOK","NOK",
IF(INDEX(intern3!$A$9:$BG$320,MATCH($A17,intern3!$A$9:$A$160,0),MATCH(intern4!AX$8,intern3!$7:$7,0))="OK","OK","NOK")))</f>
        <v/>
      </c>
      <c r="AY17" s="1277" t="str">
        <f>IF(INDEX(intern2!$A$165:$BH$316,MATCH($A17,intern2!$A$165:$A$316,0),MATCH(AY$8,intern2!_xlnm.Print_Titles,0))="","",
IF(INDEX(intern2!$A$165:$BH$316,MATCH($A17,intern2!$A$165:$A$316,0),MATCH(AY$8,intern2!_xlnm.Print_Titles,0))="NOK","NOK",
IF(INDEX(intern3!$A$9:$BG$320,MATCH($A17,intern3!$A$9:$A$160,0),MATCH(intern4!AY$8,intern3!$7:$7,0))="OK","OK","NOK")))</f>
        <v/>
      </c>
      <c r="AZ17" s="1277" t="str">
        <f>IF(INDEX(intern2!$A$165:$BH$316,MATCH($A17,intern2!$A$165:$A$316,0),MATCH(AZ$8,intern2!_xlnm.Print_Titles,0))="","",
IF(INDEX(intern2!$A$165:$BH$316,MATCH($A17,intern2!$A$165:$A$316,0),MATCH(AZ$8,intern2!_xlnm.Print_Titles,0))="NOK","NOK",
IF(INDEX(intern3!$A$9:$BG$320,MATCH($A17,intern3!$A$9:$A$160,0),MATCH(intern4!AZ$8,intern3!$7:$7,0))="OK","OK","NOK")))</f>
        <v/>
      </c>
      <c r="BA17" s="1277" t="str">
        <f>IF(INDEX(intern2!$A$165:$BH$316,MATCH($A17,intern2!$A$165:$A$316,0),MATCH(BA$8,intern2!_xlnm.Print_Titles,0))="","",
IF(INDEX(intern2!$A$165:$BH$316,MATCH($A17,intern2!$A$165:$A$316,0),MATCH(BA$8,intern2!_xlnm.Print_Titles,0))="NOK","NOK",
IF(INDEX(intern3!$A$9:$BG$320,MATCH($A17,intern3!$A$9:$A$160,0),MATCH(intern4!BA$8,intern3!$7:$7,0))="OK","OK","NOK")))</f>
        <v/>
      </c>
      <c r="BB17" s="1277" t="str">
        <f>IF(INDEX(intern2!$A$165:$BH$316,MATCH($A17,intern2!$A$165:$A$316,0),MATCH(BB$8,intern2!_xlnm.Print_Titles,0))="","",
IF(INDEX(intern2!$A$165:$BH$316,MATCH($A17,intern2!$A$165:$A$316,0),MATCH(BB$8,intern2!_xlnm.Print_Titles,0))="NOK","NOK",
IF(INDEX(intern3!$A$9:$BG$320,MATCH($A17,intern3!$A$9:$A$160,0),MATCH(intern4!BB$8,intern3!$7:$7,0))="OK","OK","NOK")))</f>
        <v/>
      </c>
      <c r="BC17" s="1277" t="str">
        <f>IF(INDEX(intern2!$A$165:$BH$316,MATCH($A17,intern2!$A$165:$A$316,0),MATCH(BC$8,intern2!_xlnm.Print_Titles,0))="","",
IF(INDEX(intern2!$A$165:$BH$316,MATCH($A17,intern2!$A$165:$A$316,0),MATCH(BC$8,intern2!_xlnm.Print_Titles,0))="NOK","NOK",
IF(INDEX(intern3!$A$9:$BG$320,MATCH($A17,intern3!$A$9:$A$160,0),MATCH(intern4!BC$8,intern3!$7:$7,0))="OK","OK","NOK")))</f>
        <v/>
      </c>
      <c r="BD17" s="1277" t="str">
        <f>IF(INDEX(intern2!$A$165:$BH$316,MATCH($A17,intern2!$A$165:$A$316,0),MATCH(BD$8,intern2!_xlnm.Print_Titles,0))="","",
IF(INDEX(intern2!$A$165:$BH$316,MATCH($A17,intern2!$A$165:$A$316,0),MATCH(BD$8,intern2!_xlnm.Print_Titles,0))="NOK","NOK",
IF(INDEX(intern3!$A$9:$BG$320,MATCH($A17,intern3!$A$9:$A$160,0),MATCH(intern4!BD$8,intern3!$7:$7,0))="OK","OK","NOK")))</f>
        <v/>
      </c>
      <c r="BE17" s="1277" t="str">
        <f>IF(INDEX(intern2!$A$165:$BH$316,MATCH($A17,intern2!$A$165:$A$316,0),MATCH(BE$8,intern2!_xlnm.Print_Titles,0))="","",
IF(INDEX(intern2!$A$165:$BH$316,MATCH($A17,intern2!$A$165:$A$316,0),MATCH(BE$8,intern2!_xlnm.Print_Titles,0))="NOK","NOK",
IF(INDEX(intern3!$A$9:$BG$320,MATCH($A17,intern3!$A$9:$A$160,0),MATCH(intern4!BE$8,intern3!$7:$7,0))="OK","OK","NOK")))</f>
        <v/>
      </c>
      <c r="BF17" s="1277" t="str">
        <f>IF(INDEX(intern2!$A$165:$BH$316,MATCH($A17,intern2!$A$165:$A$316,0),MATCH(BF$8,intern2!_xlnm.Print_Titles,0))="","",
IF(INDEX(intern2!$A$165:$BH$316,MATCH($A17,intern2!$A$165:$A$316,0),MATCH(BF$8,intern2!_xlnm.Print_Titles,0))="NOK","NOK",
IF(INDEX(intern3!$A$9:$BG$320,MATCH($A17,intern3!$A$9:$A$160,0),MATCH(intern4!BF$8,intern3!$7:$7,0))="OK","OK","NOK")))</f>
        <v/>
      </c>
      <c r="BG17" s="1277" t="str">
        <f>IF(INDEX(intern2!$A$165:$BH$316,MATCH($A17,intern2!$A$165:$A$316,0),MATCH(BG$8,intern2!_xlnm.Print_Titles,0))="","",
IF(INDEX(intern2!$A$165:$BH$316,MATCH($A17,intern2!$A$165:$A$316,0),MATCH(BG$8,intern2!_xlnm.Print_Titles,0))="NOK","NOK",
IF(INDEX(intern3!$A$9:$BG$320,MATCH($A17,intern3!$A$9:$A$160,0),MATCH(intern4!BG$8,intern3!$7:$7,0))="OK","OK","NOK")))</f>
        <v/>
      </c>
      <c r="BH17" s="200" t="str">
        <f t="shared" ca="1" si="2"/>
        <v>NOK</v>
      </c>
      <c r="BI17" s="186"/>
      <c r="BJ17" t="b">
        <f ca="1">IF(VLOOKUP($A17,intern1!$C:$Q,15,FALSE)="MAS","",IF(VLOOKUP($A17,'3.10'!$C:$AP,9,FALSE)=0,"NOK",IF(VLOOKUP($A17,'3.10'!$C:$AP,11,FALSE)=0,"NOK","OK"))=BH17)</f>
        <v>1</v>
      </c>
      <c r="BL17" s="1276" t="s">
        <v>1352</v>
      </c>
      <c r="BM17">
        <v>8</v>
      </c>
      <c r="BN17" t="s">
        <v>1352</v>
      </c>
    </row>
    <row r="18" spans="1:66" x14ac:dyDescent="0.25">
      <c r="A18" t="str">
        <f>+intern2!A13</f>
        <v>HNO1.1</v>
      </c>
      <c r="C18" s="1277" t="str">
        <f>IF(INDEX(intern2!$A$165:$BH$316,MATCH($A18,intern2!$A$165:$A$316,0),MATCH(C$8,intern2!_xlnm.Print_Titles,0))="","",
IF(INDEX(intern2!$A$165:$BH$316,MATCH($A18,intern2!$A$165:$A$316,0),MATCH(C$8,intern2!_xlnm.Print_Titles,0))="NOK","NOK",
IF(INDEX(intern3!$A$9:$BG$320,MATCH($A18,intern3!$A$9:$A$160,0),MATCH(intern4!C$8,intern3!$7:$7,0))="OK","OK","NOK")))</f>
        <v/>
      </c>
      <c r="D18" s="1277" t="str">
        <f>IF(INDEX(intern2!$A$165:$BH$316,MATCH($A18,intern2!$A$165:$A$316,0),MATCH(D$8,intern2!_xlnm.Print_Titles,0))="","",
IF(INDEX(intern2!$A$165:$BH$316,MATCH($A18,intern2!$A$165:$A$316,0),MATCH(D$8,intern2!_xlnm.Print_Titles,0))="NOK","NOK",
IF(INDEX(intern3!$A$9:$BG$320,MATCH($A18,intern3!$A$9:$A$160,0),MATCH(intern4!D$8,intern3!$7:$7,0))="OK","OK","NOK")))</f>
        <v/>
      </c>
      <c r="E18" s="1277" t="str">
        <f>IF(INDEX(intern2!$A$165:$BH$316,MATCH($A18,intern2!$A$165:$A$316,0),MATCH(E$8,intern2!_xlnm.Print_Titles,0))="","",
IF(INDEX(intern2!$A$165:$BH$316,MATCH($A18,intern2!$A$165:$A$316,0),MATCH(E$8,intern2!_xlnm.Print_Titles,0))="NOK","NOK",
IF(INDEX(intern3!$A$9:$BG$320,MATCH($A18,intern3!$A$9:$A$160,0),MATCH(intern4!E$8,intern3!$7:$7,0))="OK","OK","NOK")))</f>
        <v/>
      </c>
      <c r="F18" s="1277" t="str">
        <f>IF(INDEX(intern2!$A$165:$BH$316,MATCH($A18,intern2!$A$165:$A$316,0),MATCH(F$8,intern2!_xlnm.Print_Titles,0))="","",
IF(INDEX(intern2!$A$165:$BH$316,MATCH($A18,intern2!$A$165:$A$316,0),MATCH(F$8,intern2!_xlnm.Print_Titles,0))="NOK","NOK",
IF(INDEX(intern3!$A$9:$BG$320,MATCH($A18,intern3!$A$9:$A$160,0),MATCH(intern4!F$8,intern3!$7:$7,0))="OK","OK","NOK")))</f>
        <v/>
      </c>
      <c r="G18" s="1277" t="str">
        <f>IF(INDEX(intern2!$A$165:$BH$316,MATCH($A18,intern2!$A$165:$A$316,0),MATCH(G$8,intern2!_xlnm.Print_Titles,0))="","",
IF(INDEX(intern2!$A$165:$BH$316,MATCH($A18,intern2!$A$165:$A$316,0),MATCH(G$8,intern2!_xlnm.Print_Titles,0))="NOK","NOK",
IF(INDEX(intern3!$A$9:$BG$320,MATCH($A18,intern3!$A$9:$A$160,0),MATCH(intern4!G$8,intern3!$7:$7,0))="OK","OK","NOK")))</f>
        <v/>
      </c>
      <c r="H18" s="1277" t="str">
        <f>IF(INDEX(intern2!$A$165:$BH$316,MATCH($A18,intern2!$A$165:$A$316,0),MATCH(H$8,intern2!_xlnm.Print_Titles,0))="","",
IF(INDEX(intern2!$A$165:$BH$316,MATCH($A18,intern2!$A$165:$A$316,0),MATCH(H$8,intern2!_xlnm.Print_Titles,0))="NOK","NOK",
IF(INDEX(intern3!$A$9:$BG$320,MATCH($A18,intern3!$A$9:$A$160,0),MATCH(intern4!H$8,intern3!$7:$7,0))="OK","OK","NOK")))</f>
        <v/>
      </c>
      <c r="I18" s="1277" t="str">
        <f>IF(INDEX(intern2!$A$165:$BH$316,MATCH($A18,intern2!$A$165:$A$316,0),MATCH(I$8,intern2!_xlnm.Print_Titles,0))="","",
IF(INDEX(intern2!$A$165:$BH$316,MATCH($A18,intern2!$A$165:$A$316,0),MATCH(I$8,intern2!_xlnm.Print_Titles,0))="NOK","NOK",
IF(INDEX(intern3!$A$9:$BG$320,MATCH($A18,intern3!$A$9:$A$160,0),MATCH(intern4!I$8,intern3!$7:$7,0))="OK","OK","NOK")))</f>
        <v/>
      </c>
      <c r="J18" s="1277" t="str">
        <f>IF(INDEX(intern2!$A$165:$BH$316,MATCH($A18,intern2!$A$165:$A$316,0),MATCH(J$8,intern2!_xlnm.Print_Titles,0))="","",
IF(INDEX(intern2!$A$165:$BH$316,MATCH($A18,intern2!$A$165:$A$316,0),MATCH(J$8,intern2!_xlnm.Print_Titles,0))="NOK","NOK",
IF(INDEX(intern3!$A$9:$BG$320,MATCH($A18,intern3!$A$9:$A$160,0),MATCH(intern4!J$8,intern3!$7:$7,0))="OK","OK","NOK")))</f>
        <v/>
      </c>
      <c r="K18" s="1277" t="str">
        <f>IF(INDEX(intern2!$A$165:$BH$316,MATCH($A18,intern2!$A$165:$A$316,0),MATCH(K$8,intern2!_xlnm.Print_Titles,0))="","",
IF(INDEX(intern2!$A$165:$BH$316,MATCH($A18,intern2!$A$165:$A$316,0),MATCH(K$8,intern2!_xlnm.Print_Titles,0))="NOK","NOK",
IF(INDEX(intern3!$A$9:$BG$320,MATCH($A18,intern3!$A$9:$A$160,0),MATCH(intern4!K$8,intern3!$7:$7,0))="OK","OK","NOK")))</f>
        <v/>
      </c>
      <c r="L18" s="1277" t="str">
        <f>IF(INDEX(intern2!$A$165:$BH$316,MATCH($A18,intern2!$A$165:$A$316,0),MATCH(L$8,intern2!_xlnm.Print_Titles,0))="","",
IF(INDEX(intern2!$A$165:$BH$316,MATCH($A18,intern2!$A$165:$A$316,0),MATCH(L$8,intern2!_xlnm.Print_Titles,0))="NOK","NOK",
IF(INDEX(intern3!$A$9:$BG$320,MATCH($A18,intern3!$A$9:$A$160,0),MATCH(intern4!L$8,intern3!$7:$7,0))="OK","OK","NOK")))</f>
        <v/>
      </c>
      <c r="M18" s="1277" t="str">
        <f>IF(INDEX(intern2!$A$165:$BH$316,MATCH($A18,intern2!$A$165:$A$316,0),MATCH(M$8,intern2!_xlnm.Print_Titles,0))="","",
IF(INDEX(intern2!$A$165:$BH$316,MATCH($A18,intern2!$A$165:$A$316,0),MATCH(M$8,intern2!_xlnm.Print_Titles,0))="NOK","NOK",
IF(INDEX(intern3!$A$9:$BG$320,MATCH($A18,intern3!$A$9:$A$160,0),MATCH(intern4!M$8,intern3!$7:$7,0))="OK","OK","NOK")))</f>
        <v/>
      </c>
      <c r="N18" s="1277" t="str">
        <f>IF(INDEX(intern2!$A$165:$BH$316,MATCH($A18,intern2!$A$165:$A$316,0),MATCH(N$8,intern2!_xlnm.Print_Titles,0))="","",
IF(INDEX(intern2!$A$165:$BH$316,MATCH($A18,intern2!$A$165:$A$316,0),MATCH(N$8,intern2!_xlnm.Print_Titles,0))="NOK","NOK",
IF(INDEX(intern3!$A$9:$BG$320,MATCH($A18,intern3!$A$9:$A$160,0),MATCH(intern4!N$8,intern3!$7:$7,0))="OK","OK","NOK")))</f>
        <v/>
      </c>
      <c r="O18" s="1277" t="str">
        <f>IF(INDEX(intern2!$A$165:$BH$316,MATCH($A18,intern2!$A$165:$A$316,0),MATCH(O$8,intern2!_xlnm.Print_Titles,0))="","",
IF(INDEX(intern2!$A$165:$BH$316,MATCH($A18,intern2!$A$165:$A$316,0),MATCH(O$8,intern2!_xlnm.Print_Titles,0))="NOK","NOK",
IF(INDEX(intern3!$A$9:$BG$320,MATCH($A18,intern3!$A$9:$A$160,0),MATCH(intern4!O$8,intern3!$7:$7,0))="OK","OK","NOK")))</f>
        <v/>
      </c>
      <c r="P18" s="1277" t="str">
        <f>IF(INDEX(intern2!$A$165:$BH$316,MATCH($A18,intern2!$A$165:$A$316,0),MATCH(P$8,intern2!_xlnm.Print_Titles,0))="","",
IF(INDEX(intern2!$A$165:$BH$316,MATCH($A18,intern2!$A$165:$A$316,0),MATCH(P$8,intern2!_xlnm.Print_Titles,0))="NOK","NOK",
IF(INDEX(intern3!$A$9:$BG$320,MATCH($A18,intern3!$A$9:$A$160,0),MATCH(intern4!P$8,intern3!$7:$7,0))="OK","OK","NOK")))</f>
        <v/>
      </c>
      <c r="Q18" s="1277" t="str">
        <f>IF(INDEX(intern2!$A$165:$BH$316,MATCH($A18,intern2!$A$165:$A$316,0),MATCH(Q$8,intern2!_xlnm.Print_Titles,0))="","",
IF(INDEX(intern2!$A$165:$BH$316,MATCH($A18,intern2!$A$165:$A$316,0),MATCH(Q$8,intern2!_xlnm.Print_Titles,0))="NOK","NOK",
IF(INDEX(intern3!$A$9:$BG$320,MATCH($A18,intern3!$A$9:$A$160,0),MATCH(intern4!Q$8,intern3!$7:$7,0))="OK","OK","NOK")))</f>
        <v/>
      </c>
      <c r="R18" s="1277" t="str">
        <f>IF(INDEX(intern2!$A$165:$BH$316,MATCH($A18,intern2!$A$165:$A$316,0),MATCH(R$8,intern2!_xlnm.Print_Titles,0))="","",
IF(INDEX(intern2!$A$165:$BH$316,MATCH($A18,intern2!$A$165:$A$316,0),MATCH(R$8,intern2!_xlnm.Print_Titles,0))="NOK","NOK",
IF(INDEX(intern3!$A$9:$BG$320,MATCH($A18,intern3!$A$9:$A$160,0),MATCH(intern4!R$8,intern3!$7:$7,0))="OK","OK","NOK")))</f>
        <v/>
      </c>
      <c r="S18" s="1277" t="str">
        <f>IF(INDEX(intern2!$A$165:$BH$316,MATCH($A18,intern2!$A$165:$A$316,0),MATCH(S$8,intern2!_xlnm.Print_Titles,0))="","",
IF(INDEX(intern2!$A$165:$BH$316,MATCH($A18,intern2!$A$165:$A$316,0),MATCH(S$8,intern2!_xlnm.Print_Titles,0))="NOK","NOK",
IF(INDEX(intern3!$A$9:$BG$320,MATCH($A18,intern3!$A$9:$A$160,0),MATCH(intern4!S$8,intern3!$7:$7,0))="OK","OK","NOK")))</f>
        <v/>
      </c>
      <c r="T18" s="1277" t="str">
        <f>IF(INDEX(intern2!$A$165:$BH$316,MATCH($A18,intern2!$A$165:$A$316,0),MATCH(T$8,intern2!_xlnm.Print_Titles,0))="","",
IF(INDEX(intern2!$A$165:$BH$316,MATCH($A18,intern2!$A$165:$A$316,0),MATCH(T$8,intern2!_xlnm.Print_Titles,0))="NOK","NOK",
IF(INDEX(intern3!$A$9:$BG$320,MATCH($A18,intern3!$A$9:$A$160,0),MATCH(intern4!T$8,intern3!$7:$7,0))="OK","OK","NOK")))</f>
        <v/>
      </c>
      <c r="U18" s="1277" t="str">
        <f>IF(INDEX(intern2!$A$165:$BH$316,MATCH($A18,intern2!$A$165:$A$316,0),MATCH(U$8,intern2!_xlnm.Print_Titles,0))="","",
IF(INDEX(intern2!$A$165:$BH$316,MATCH($A18,intern2!$A$165:$A$316,0),MATCH(U$8,intern2!_xlnm.Print_Titles,0))="NOK","NOK",
IF(INDEX(intern3!$A$9:$BG$320,MATCH($A18,intern3!$A$9:$A$160,0),MATCH(intern4!U$8,intern3!$7:$7,0))="OK","OK","NOK")))</f>
        <v/>
      </c>
      <c r="V18" s="1277" t="str">
        <f>IF(INDEX(intern2!$A$165:$BH$316,MATCH($A18,intern2!$A$165:$A$316,0),MATCH(V$8,intern2!_xlnm.Print_Titles,0))="","",
IF(INDEX(intern2!$A$165:$BH$316,MATCH($A18,intern2!$A$165:$A$316,0),MATCH(V$8,intern2!_xlnm.Print_Titles,0))="NOK","NOK",
IF(INDEX(intern3!$A$9:$BG$320,MATCH($A18,intern3!$A$9:$A$160,0),MATCH(intern4!V$8,intern3!$7:$7,0))="OK","OK","NOK")))</f>
        <v/>
      </c>
      <c r="W18" s="1277" t="str">
        <f>IF(INDEX(intern2!$A$165:$BH$316,MATCH($A18,intern2!$A$165:$A$316,0),MATCH(W$8,intern2!_xlnm.Print_Titles,0))="","",
IF(INDEX(intern2!$A$165:$BH$316,MATCH($A18,intern2!$A$165:$A$316,0),MATCH(W$8,intern2!_xlnm.Print_Titles,0))="NOK","NOK",
IF(INDEX(intern3!$A$9:$BG$320,MATCH($A18,intern3!$A$9:$A$160,0),MATCH(intern4!W$8,intern3!$7:$7,0))="OK","OK","NOK")))</f>
        <v/>
      </c>
      <c r="X18" s="1277" t="str">
        <f>IF(INDEX(intern2!$A$165:$BH$316,MATCH($A18,intern2!$A$165:$A$316,0),MATCH(X$8,intern2!_xlnm.Print_Titles,0))="","",
IF(INDEX(intern2!$A$165:$BH$316,MATCH($A18,intern2!$A$165:$A$316,0),MATCH(X$8,intern2!_xlnm.Print_Titles,0))="NOK","NOK",
IF(INDEX(intern3!$A$9:$BG$320,MATCH($A18,intern3!$A$9:$A$160,0),MATCH(intern4!X$8,intern3!$7:$7,0))="OK","OK","NOK")))</f>
        <v/>
      </c>
      <c r="Y18" s="1277" t="str">
        <f>IF(INDEX(intern2!$A$165:$BH$316,MATCH($A18,intern2!$A$165:$A$316,0),MATCH(Y$8,intern2!_xlnm.Print_Titles,0))="","",
IF(INDEX(intern2!$A$165:$BH$316,MATCH($A18,intern2!$A$165:$A$316,0),MATCH(Y$8,intern2!_xlnm.Print_Titles,0))="NOK","NOK",
IF(INDEX(intern3!$A$9:$BG$320,MATCH($A18,intern3!$A$9:$A$160,0),MATCH(intern4!Y$8,intern3!$7:$7,0))="OK","OK","NOK")))</f>
        <v/>
      </c>
      <c r="Z18" s="1277" t="str">
        <f>IF(INDEX(intern2!$A$165:$BH$316,MATCH($A18,intern2!$A$165:$A$316,0),MATCH(Z$8,intern2!_xlnm.Print_Titles,0))="","",
IF(INDEX(intern2!$A$165:$BH$316,MATCH($A18,intern2!$A$165:$A$316,0),MATCH(Z$8,intern2!_xlnm.Print_Titles,0))="NOK","NOK",
IF(INDEX(intern3!$A$9:$BG$320,MATCH($A18,intern3!$A$9:$A$160,0),MATCH(intern4!Z$8,intern3!$7:$7,0))="OK","OK","NOK")))</f>
        <v/>
      </c>
      <c r="AA18" s="1277" t="str">
        <f>IF(INDEX(intern2!$A$165:$BH$316,MATCH($A18,intern2!$A$165:$A$316,0),MATCH(AA$8,intern2!_xlnm.Print_Titles,0))="","",
IF(INDEX(intern2!$A$165:$BH$316,MATCH($A18,intern2!$A$165:$A$316,0),MATCH(AA$8,intern2!_xlnm.Print_Titles,0))="NOK","NOK",
IF(INDEX(intern3!$A$9:$BG$320,MATCH($A18,intern3!$A$9:$A$160,0),MATCH(intern4!AA$8,intern3!$7:$7,0))="OK","OK","NOK")))</f>
        <v/>
      </c>
      <c r="AB18" s="1277" t="str">
        <f>IF(INDEX(intern2!$A$165:$BH$316,MATCH($A18,intern2!$A$165:$A$316,0),MATCH(AB$8,intern2!_xlnm.Print_Titles,0))="","",
IF(INDEX(intern2!$A$165:$BH$316,MATCH($A18,intern2!$A$165:$A$316,0),MATCH(AB$8,intern2!_xlnm.Print_Titles,0))="NOK","NOK",
IF(INDEX(intern3!$A$9:$BG$320,MATCH($A18,intern3!$A$9:$A$160,0),MATCH(intern4!AB$8,intern3!$7:$7,0))="OK","OK","NOK")))</f>
        <v/>
      </c>
      <c r="AC18" s="1277" t="str">
        <f>IF(INDEX(intern2!$A$165:$BH$316,MATCH($A18,intern2!$A$165:$A$316,0),MATCH(AC$8,intern2!_xlnm.Print_Titles,0))="","",
IF(INDEX(intern2!$A$165:$BH$316,MATCH($A18,intern2!$A$165:$A$316,0),MATCH(AC$8,intern2!_xlnm.Print_Titles,0))="NOK","NOK",
IF(INDEX(intern3!$A$9:$BG$320,MATCH($A18,intern3!$A$9:$A$160,0),MATCH(intern4!AC$8,intern3!$7:$7,0))="OK","OK","NOK")))</f>
        <v/>
      </c>
      <c r="AD18" s="1277" t="str">
        <f>IF(INDEX(intern2!$A$165:$BH$316,MATCH($A18,intern2!$A$165:$A$316,0),MATCH(AD$8,intern2!_xlnm.Print_Titles,0))="","",
IF(INDEX(intern2!$A$165:$BH$316,MATCH($A18,intern2!$A$165:$A$316,0),MATCH(AD$8,intern2!_xlnm.Print_Titles,0))="NOK","NOK",
IF(INDEX(intern3!$A$9:$BG$320,MATCH($A18,intern3!$A$9:$A$160,0),MATCH(intern4!AD$8,intern3!$7:$7,0))="OK","OK","NOK")))</f>
        <v/>
      </c>
      <c r="AE18" s="1277" t="str">
        <f>IF(INDEX(intern2!$A$165:$BH$316,MATCH($A18,intern2!$A$165:$A$316,0),MATCH(AE$8,intern2!_xlnm.Print_Titles,0))="","",
IF(INDEX(intern2!$A$165:$BH$316,MATCH($A18,intern2!$A$165:$A$316,0),MATCH(AE$8,intern2!_xlnm.Print_Titles,0))="NOK","NOK",
IF(INDEX(intern3!$A$9:$BG$320,MATCH($A18,intern3!$A$9:$A$160,0),MATCH(intern4!AE$8,intern3!$7:$7,0))="OK","OK","NOK")))</f>
        <v/>
      </c>
      <c r="AF18" s="1277" t="str">
        <f>IF(INDEX(intern2!$A$165:$BH$316,MATCH($A18,intern2!$A$165:$A$316,0),MATCH(AF$8,intern2!_xlnm.Print_Titles,0))="","",
IF(INDEX(intern2!$A$165:$BH$316,MATCH($A18,intern2!$A$165:$A$316,0),MATCH(AF$8,intern2!_xlnm.Print_Titles,0))="NOK","NOK",
IF(INDEX(intern3!$A$9:$BG$320,MATCH($A18,intern3!$A$9:$A$160,0),MATCH(intern4!AF$8,intern3!$7:$7,0))="OK","OK","NOK")))</f>
        <v/>
      </c>
      <c r="AG18" s="1277" t="str">
        <f>IF(INDEX(intern2!$A$165:$BH$316,MATCH($A18,intern2!$A$165:$A$316,0),MATCH(AG$8,intern2!_xlnm.Print_Titles,0))="","",
IF(INDEX(intern2!$A$165:$BH$316,MATCH($A18,intern2!$A$165:$A$316,0),MATCH(AG$8,intern2!_xlnm.Print_Titles,0))="NOK","NOK",
IF(INDEX(intern3!$A$9:$BG$320,MATCH($A18,intern3!$A$9:$A$160,0),MATCH(intern4!AG$8,intern3!$7:$7,0))="OK","OK","NOK")))</f>
        <v/>
      </c>
      <c r="AH18" s="1277" t="str">
        <f>IF(INDEX(intern2!$A$165:$BH$316,MATCH($A18,intern2!$A$165:$A$316,0),MATCH(AH$8,intern2!_xlnm.Print_Titles,0))="","",
IF(INDEX(intern2!$A$165:$BH$316,MATCH($A18,intern2!$A$165:$A$316,0),MATCH(AH$8,intern2!_xlnm.Print_Titles,0))="NOK","NOK",
IF(INDEX(intern3!$A$9:$BG$320,MATCH($A18,intern3!$A$9:$A$160,0),MATCH(intern4!AH$8,intern3!$7:$7,0))="OK","OK","NOK")))</f>
        <v/>
      </c>
      <c r="AI18" s="1277" t="str">
        <f>IF(INDEX(intern2!$A$165:$BH$316,MATCH($A18,intern2!$A$165:$A$316,0),MATCH(AI$8,intern2!_xlnm.Print_Titles,0))="","",
IF(INDEX(intern2!$A$165:$BH$316,MATCH($A18,intern2!$A$165:$A$316,0),MATCH(AI$8,intern2!_xlnm.Print_Titles,0))="NOK","NOK",
IF(INDEX(intern3!$A$9:$BG$320,MATCH($A18,intern3!$A$9:$A$160,0),MATCH(intern4!AI$8,intern3!$7:$7,0))="OK","OK","NOK")))</f>
        <v/>
      </c>
      <c r="AJ18" s="1277" t="str">
        <f>IF(INDEX(intern2!$A$165:$BH$316,MATCH($A18,intern2!$A$165:$A$316,0),MATCH(AJ$8,intern2!_xlnm.Print_Titles,0))="","",
IF(INDEX(intern2!$A$165:$BH$316,MATCH($A18,intern2!$A$165:$A$316,0),MATCH(AJ$8,intern2!_xlnm.Print_Titles,0))="NOK","NOK",
IF(INDEX(intern3!$A$9:$BG$320,MATCH($A18,intern3!$A$9:$A$160,0),MATCH(intern4!AJ$8,intern3!$7:$7,0))="OK","OK","NOK")))</f>
        <v/>
      </c>
      <c r="AK18" s="1277" t="str">
        <f>IF(INDEX(intern2!$A$165:$BH$316,MATCH($A18,intern2!$A$165:$A$316,0),MATCH(AK$8,intern2!_xlnm.Print_Titles,0))="","",
IF(INDEX(intern2!$A$165:$BH$316,MATCH($A18,intern2!$A$165:$A$316,0),MATCH(AK$8,intern2!_xlnm.Print_Titles,0))="NOK","NOK",
IF(INDEX(intern3!$A$9:$BG$320,MATCH($A18,intern3!$A$9:$A$160,0),MATCH(intern4!AK$8,intern3!$7:$7,0))="OK","OK","NOK")))</f>
        <v/>
      </c>
      <c r="AL18" s="1277" t="str">
        <f>IF(INDEX(intern2!$A$165:$BH$316,MATCH($A18,intern2!$A$165:$A$316,0),MATCH(AL$8,intern2!_xlnm.Print_Titles,0))="","",
IF(INDEX(intern2!$A$165:$BH$316,MATCH($A18,intern2!$A$165:$A$316,0),MATCH(AL$8,intern2!_xlnm.Print_Titles,0))="NOK","NOK",
IF(INDEX(intern3!$A$9:$BG$320,MATCH($A18,intern3!$A$9:$A$160,0),MATCH(intern4!AL$8,intern3!$7:$7,0))="OK","OK","NOK")))</f>
        <v/>
      </c>
      <c r="AM18" s="1277" t="str">
        <f>IF(INDEX(intern2!$A$165:$BH$316,MATCH($A18,intern2!$A$165:$A$316,0),MATCH(AM$8,intern2!_xlnm.Print_Titles,0))="","",
IF(INDEX(intern2!$A$165:$BH$316,MATCH($A18,intern2!$A$165:$A$316,0),MATCH(AM$8,intern2!_xlnm.Print_Titles,0))="NOK","NOK",
IF(INDEX(intern3!$A$9:$BG$320,MATCH($A18,intern3!$A$9:$A$160,0),MATCH(intern4!AM$8,intern3!$7:$7,0))="OK","OK","NOK")))</f>
        <v/>
      </c>
      <c r="AN18" s="1277" t="str">
        <f>IF(INDEX(intern2!$A$165:$BH$316,MATCH($A18,intern2!$A$165:$A$316,0),MATCH(AN$8,intern2!_xlnm.Print_Titles,0))="","",
IF(INDEX(intern2!$A$165:$BH$316,MATCH($A18,intern2!$A$165:$A$316,0),MATCH(AN$8,intern2!_xlnm.Print_Titles,0))="NOK","NOK",
IF(INDEX(intern3!$A$9:$BG$320,MATCH($A18,intern3!$A$9:$A$160,0),MATCH(intern4!AN$8,intern3!$7:$7,0))="OK","OK","NOK")))</f>
        <v/>
      </c>
      <c r="AO18" s="1277" t="str">
        <f>IF(INDEX(intern2!$A$165:$BH$316,MATCH($A18,intern2!$A$165:$A$316,0),MATCH(AO$8,intern2!_xlnm.Print_Titles,0))="","",
IF(INDEX(intern2!$A$165:$BH$316,MATCH($A18,intern2!$A$165:$A$316,0),MATCH(AO$8,intern2!_xlnm.Print_Titles,0))="NOK","NOK",
IF(INDEX(intern3!$A$9:$BG$320,MATCH($A18,intern3!$A$9:$A$160,0),MATCH(intern4!AO$8,intern3!$7:$7,0))="OK","OK","NOK")))</f>
        <v/>
      </c>
      <c r="AP18" s="1277" t="str">
        <f>IF(INDEX(intern2!$A$165:$BH$316,MATCH($A18,intern2!$A$165:$A$316,0),MATCH(AP$8,intern2!_xlnm.Print_Titles,0))="","",
IF(INDEX(intern2!$A$165:$BH$316,MATCH($A18,intern2!$A$165:$A$316,0),MATCH(AP$8,intern2!_xlnm.Print_Titles,0))="NOK","NOK",
IF(INDEX(intern3!$A$9:$BG$320,MATCH($A18,intern3!$A$9:$A$160,0),MATCH(intern4!AP$8,intern3!$7:$7,0))="OK","OK","NOK")))</f>
        <v/>
      </c>
      <c r="AQ18" s="1277" t="str">
        <f ca="1">IF(INDEX(intern2!$A$165:$BH$316,MATCH($A18,intern2!$A$165:$A$316,0),MATCH(AQ$8,intern2!_xlnm.Print_Titles,0))="","",
IF(INDEX(intern2!$A$165:$BH$316,MATCH($A18,intern2!$A$165:$A$316,0),MATCH(AQ$8,intern2!_xlnm.Print_Titles,0))="NOK","NOK",
IF(INDEX(intern3!$A$9:$BG$320,MATCH($A18,intern3!$A$9:$A$160,0),MATCH(intern4!AQ$8,intern3!$7:$7,0))="OK","OK","NOK")))</f>
        <v>NOK</v>
      </c>
      <c r="AR18" s="1277" t="str">
        <f>IF(INDEX(intern2!$A$165:$BH$316,MATCH($A18,intern2!$A$165:$A$316,0),MATCH(AR$8,intern2!_xlnm.Print_Titles,0))="","",
IF(INDEX(intern2!$A$165:$BH$316,MATCH($A18,intern2!$A$165:$A$316,0),MATCH(AR$8,intern2!_xlnm.Print_Titles,0))="NOK","NOK",
IF(INDEX(intern3!$A$9:$BG$320,MATCH($A18,intern3!$A$9:$A$160,0),MATCH(intern4!AR$8,intern3!$7:$7,0))="OK","OK","NOK")))</f>
        <v/>
      </c>
      <c r="AS18" s="1277" t="str">
        <f>IF(INDEX(intern2!$A$165:$BH$316,MATCH($A18,intern2!$A$165:$A$316,0),MATCH(AS$8,intern2!_xlnm.Print_Titles,0))="","",
IF(INDEX(intern2!$A$165:$BH$316,MATCH($A18,intern2!$A$165:$A$316,0),MATCH(AS$8,intern2!_xlnm.Print_Titles,0))="NOK","NOK",
IF(INDEX(intern3!$A$9:$BG$320,MATCH($A18,intern3!$A$9:$A$160,0),MATCH(intern4!AS$8,intern3!$7:$7,0))="OK","OK","NOK")))</f>
        <v/>
      </c>
      <c r="AT18" s="1277" t="str">
        <f>IF(INDEX(intern2!$A$165:$BH$316,MATCH($A18,intern2!$A$165:$A$316,0),MATCH(AT$8,intern2!_xlnm.Print_Titles,0))="","",
IF(INDEX(intern2!$A$165:$BH$316,MATCH($A18,intern2!$A$165:$A$316,0),MATCH(AT$8,intern2!_xlnm.Print_Titles,0))="NOK","NOK",
IF(INDEX(intern3!$A$9:$BG$320,MATCH($A18,intern3!$A$9:$A$160,0),MATCH(intern4!AT$8,intern3!$7:$7,0))="OK","OK","NOK")))</f>
        <v/>
      </c>
      <c r="AU18" s="1277" t="str">
        <f>IF(INDEX(intern2!$A$165:$BH$316,MATCH($A18,intern2!$A$165:$A$316,0),MATCH(AU$8,intern2!_xlnm.Print_Titles,0))="","",
IF(INDEX(intern2!$A$165:$BH$316,MATCH($A18,intern2!$A$165:$A$316,0),MATCH(AU$8,intern2!_xlnm.Print_Titles,0))="NOK","NOK",
IF(INDEX(intern3!$A$9:$BG$320,MATCH($A18,intern3!$A$9:$A$160,0),MATCH(intern4!AU$8,intern3!$7:$7,0))="OK","OK","NOK")))</f>
        <v/>
      </c>
      <c r="AV18" s="1277" t="str">
        <f>IF(INDEX(intern2!$A$165:$BH$316,MATCH($A18,intern2!$A$165:$A$316,0),MATCH(AV$8,intern2!_xlnm.Print_Titles,0))="","",
IF(INDEX(intern2!$A$165:$BH$316,MATCH($A18,intern2!$A$165:$A$316,0),MATCH(AV$8,intern2!_xlnm.Print_Titles,0))="NOK","NOK",
IF(INDEX(intern3!$A$9:$BG$320,MATCH($A18,intern3!$A$9:$A$160,0),MATCH(intern4!AV$8,intern3!$7:$7,0))="OK","OK","NOK")))</f>
        <v/>
      </c>
      <c r="AW18" s="1277"/>
      <c r="AX18" s="1277" t="str">
        <f>IF(INDEX(intern2!$A$165:$BH$316,MATCH($A18,intern2!$A$165:$A$316,0),MATCH(AX$8,intern2!_xlnm.Print_Titles,0))="","",
IF(INDEX(intern2!$A$165:$BH$316,MATCH($A18,intern2!$A$165:$A$316,0),MATCH(AX$8,intern2!_xlnm.Print_Titles,0))="NOK","NOK",
IF(INDEX(intern3!$A$9:$BG$320,MATCH($A18,intern3!$A$9:$A$160,0),MATCH(intern4!AX$8,intern3!$7:$7,0))="OK","OK","NOK")))</f>
        <v/>
      </c>
      <c r="AY18" s="1277" t="str">
        <f>IF(INDEX(intern2!$A$165:$BH$316,MATCH($A18,intern2!$A$165:$A$316,0),MATCH(AY$8,intern2!_xlnm.Print_Titles,0))="","",
IF(INDEX(intern2!$A$165:$BH$316,MATCH($A18,intern2!$A$165:$A$316,0),MATCH(AY$8,intern2!_xlnm.Print_Titles,0))="NOK","NOK",
IF(INDEX(intern3!$A$9:$BG$320,MATCH($A18,intern3!$A$9:$A$160,0),MATCH(intern4!AY$8,intern3!$7:$7,0))="OK","OK","NOK")))</f>
        <v/>
      </c>
      <c r="AZ18" s="1277" t="str">
        <f>IF(INDEX(intern2!$A$165:$BH$316,MATCH($A18,intern2!$A$165:$A$316,0),MATCH(AZ$8,intern2!_xlnm.Print_Titles,0))="","",
IF(INDEX(intern2!$A$165:$BH$316,MATCH($A18,intern2!$A$165:$A$316,0),MATCH(AZ$8,intern2!_xlnm.Print_Titles,0))="NOK","NOK",
IF(INDEX(intern3!$A$9:$BG$320,MATCH($A18,intern3!$A$9:$A$160,0),MATCH(intern4!AZ$8,intern3!$7:$7,0))="OK","OK","NOK")))</f>
        <v/>
      </c>
      <c r="BA18" s="1277" t="str">
        <f>IF(INDEX(intern2!$A$165:$BH$316,MATCH($A18,intern2!$A$165:$A$316,0),MATCH(BA$8,intern2!_xlnm.Print_Titles,0))="","",
IF(INDEX(intern2!$A$165:$BH$316,MATCH($A18,intern2!$A$165:$A$316,0),MATCH(BA$8,intern2!_xlnm.Print_Titles,0))="NOK","NOK",
IF(INDEX(intern3!$A$9:$BG$320,MATCH($A18,intern3!$A$9:$A$160,0),MATCH(intern4!BA$8,intern3!$7:$7,0))="OK","OK","NOK")))</f>
        <v/>
      </c>
      <c r="BB18" s="1277" t="str">
        <f>IF(INDEX(intern2!$A$165:$BH$316,MATCH($A18,intern2!$A$165:$A$316,0),MATCH(BB$8,intern2!_xlnm.Print_Titles,0))="","",
IF(INDEX(intern2!$A$165:$BH$316,MATCH($A18,intern2!$A$165:$A$316,0),MATCH(BB$8,intern2!_xlnm.Print_Titles,0))="NOK","NOK",
IF(INDEX(intern3!$A$9:$BG$320,MATCH($A18,intern3!$A$9:$A$160,0),MATCH(intern4!BB$8,intern3!$7:$7,0))="OK","OK","NOK")))</f>
        <v/>
      </c>
      <c r="BC18" s="1277" t="str">
        <f>IF(INDEX(intern2!$A$165:$BH$316,MATCH($A18,intern2!$A$165:$A$316,0),MATCH(BC$8,intern2!_xlnm.Print_Titles,0))="","",
IF(INDEX(intern2!$A$165:$BH$316,MATCH($A18,intern2!$A$165:$A$316,0),MATCH(BC$8,intern2!_xlnm.Print_Titles,0))="NOK","NOK",
IF(INDEX(intern3!$A$9:$BG$320,MATCH($A18,intern3!$A$9:$A$160,0),MATCH(intern4!BC$8,intern3!$7:$7,0))="OK","OK","NOK")))</f>
        <v/>
      </c>
      <c r="BD18" s="1277" t="str">
        <f>IF(INDEX(intern2!$A$165:$BH$316,MATCH($A18,intern2!$A$165:$A$316,0),MATCH(BD$8,intern2!_xlnm.Print_Titles,0))="","",
IF(INDEX(intern2!$A$165:$BH$316,MATCH($A18,intern2!$A$165:$A$316,0),MATCH(BD$8,intern2!_xlnm.Print_Titles,0))="NOK","NOK",
IF(INDEX(intern3!$A$9:$BG$320,MATCH($A18,intern3!$A$9:$A$160,0),MATCH(intern4!BD$8,intern3!$7:$7,0))="OK","OK","NOK")))</f>
        <v/>
      </c>
      <c r="BE18" s="1277" t="str">
        <f>IF(INDEX(intern2!$A$165:$BH$316,MATCH($A18,intern2!$A$165:$A$316,0),MATCH(BE$8,intern2!_xlnm.Print_Titles,0))="","",
IF(INDEX(intern2!$A$165:$BH$316,MATCH($A18,intern2!$A$165:$A$316,0),MATCH(BE$8,intern2!_xlnm.Print_Titles,0))="NOK","NOK",
IF(INDEX(intern3!$A$9:$BG$320,MATCH($A18,intern3!$A$9:$A$160,0),MATCH(intern4!BE$8,intern3!$7:$7,0))="OK","OK","NOK")))</f>
        <v/>
      </c>
      <c r="BF18" s="1277" t="str">
        <f>IF(INDEX(intern2!$A$165:$BH$316,MATCH($A18,intern2!$A$165:$A$316,0),MATCH(BF$8,intern2!_xlnm.Print_Titles,0))="","",
IF(INDEX(intern2!$A$165:$BH$316,MATCH($A18,intern2!$A$165:$A$316,0),MATCH(BF$8,intern2!_xlnm.Print_Titles,0))="NOK","NOK",
IF(INDEX(intern3!$A$9:$BG$320,MATCH($A18,intern3!$A$9:$A$160,0),MATCH(intern4!BF$8,intern3!$7:$7,0))="OK","OK","NOK")))</f>
        <v/>
      </c>
      <c r="BG18" s="1277" t="str">
        <f>IF(INDEX(intern2!$A$165:$BH$316,MATCH($A18,intern2!$A$165:$A$316,0),MATCH(BG$8,intern2!_xlnm.Print_Titles,0))="","",
IF(INDEX(intern2!$A$165:$BH$316,MATCH($A18,intern2!$A$165:$A$316,0),MATCH(BG$8,intern2!_xlnm.Print_Titles,0))="NOK","NOK",
IF(INDEX(intern3!$A$9:$BG$320,MATCH($A18,intern3!$A$9:$A$160,0),MATCH(intern4!BG$8,intern3!$7:$7,0))="OK","OK","NOK")))</f>
        <v/>
      </c>
      <c r="BH18" s="200" t="str">
        <f t="shared" ca="1" si="2"/>
        <v>NOK</v>
      </c>
      <c r="BI18" s="186"/>
      <c r="BJ18" t="b">
        <f ca="1">IF(VLOOKUP($A18,intern1!$C:$Q,15,FALSE)="MAS","",IF(VLOOKUP($A18,'3.10'!$C:$AP,9,FALSE)=0,"NOK",IF(VLOOKUP($A18,'3.10'!$C:$AP,11,FALSE)=0,"NOK","OK"))=BH18)</f>
        <v>1</v>
      </c>
      <c r="BL18" s="1275" t="s">
        <v>1351</v>
      </c>
      <c r="BM18">
        <v>9</v>
      </c>
      <c r="BN18" t="s">
        <v>1351</v>
      </c>
    </row>
    <row r="19" spans="1:66" x14ac:dyDescent="0.25">
      <c r="A19" t="str">
        <f>+intern2!A14</f>
        <v>HNO1.1.1</v>
      </c>
      <c r="C19" s="1277" t="str">
        <f>IF(INDEX(intern2!$A$165:$BH$316,MATCH($A19,intern2!$A$165:$A$316,0),MATCH(C$8,intern2!_xlnm.Print_Titles,0))="","",
IF(INDEX(intern2!$A$165:$BH$316,MATCH($A19,intern2!$A$165:$A$316,0),MATCH(C$8,intern2!_xlnm.Print_Titles,0))="NOK","NOK",
IF(INDEX(intern3!$A$9:$BG$320,MATCH($A19,intern3!$A$9:$A$160,0),MATCH(intern4!C$8,intern3!$7:$7,0))="OK","OK","NOK")))</f>
        <v/>
      </c>
      <c r="D19" s="1277" t="str">
        <f>IF(INDEX(intern2!$A$165:$BH$316,MATCH($A19,intern2!$A$165:$A$316,0),MATCH(D$8,intern2!_xlnm.Print_Titles,0))="","",
IF(INDEX(intern2!$A$165:$BH$316,MATCH($A19,intern2!$A$165:$A$316,0),MATCH(D$8,intern2!_xlnm.Print_Titles,0))="NOK","NOK",
IF(INDEX(intern3!$A$9:$BG$320,MATCH($A19,intern3!$A$9:$A$160,0),MATCH(intern4!D$8,intern3!$7:$7,0))="OK","OK","NOK")))</f>
        <v/>
      </c>
      <c r="E19" s="1277" t="str">
        <f>IF(INDEX(intern2!$A$165:$BH$316,MATCH($A19,intern2!$A$165:$A$316,0),MATCH(E$8,intern2!_xlnm.Print_Titles,0))="","",
IF(INDEX(intern2!$A$165:$BH$316,MATCH($A19,intern2!$A$165:$A$316,0),MATCH(E$8,intern2!_xlnm.Print_Titles,0))="NOK","NOK",
IF(INDEX(intern3!$A$9:$BG$320,MATCH($A19,intern3!$A$9:$A$160,0),MATCH(intern4!E$8,intern3!$7:$7,0))="OK","OK","NOK")))</f>
        <v/>
      </c>
      <c r="F19" s="1277" t="str">
        <f>IF(INDEX(intern2!$A$165:$BH$316,MATCH($A19,intern2!$A$165:$A$316,0),MATCH(F$8,intern2!_xlnm.Print_Titles,0))="","",
IF(INDEX(intern2!$A$165:$BH$316,MATCH($A19,intern2!$A$165:$A$316,0),MATCH(F$8,intern2!_xlnm.Print_Titles,0))="NOK","NOK",
IF(INDEX(intern3!$A$9:$BG$320,MATCH($A19,intern3!$A$9:$A$160,0),MATCH(intern4!F$8,intern3!$7:$7,0))="OK","OK","NOK")))</f>
        <v/>
      </c>
      <c r="G19" s="1277" t="str">
        <f>IF(INDEX(intern2!$A$165:$BH$316,MATCH($A19,intern2!$A$165:$A$316,0),MATCH(G$8,intern2!_xlnm.Print_Titles,0))="","",
IF(INDEX(intern2!$A$165:$BH$316,MATCH($A19,intern2!$A$165:$A$316,0),MATCH(G$8,intern2!_xlnm.Print_Titles,0))="NOK","NOK",
IF(INDEX(intern3!$A$9:$BG$320,MATCH($A19,intern3!$A$9:$A$160,0),MATCH(intern4!G$8,intern3!$7:$7,0))="OK","OK","NOK")))</f>
        <v/>
      </c>
      <c r="H19" s="1277" t="str">
        <f>IF(INDEX(intern2!$A$165:$BH$316,MATCH($A19,intern2!$A$165:$A$316,0),MATCH(H$8,intern2!_xlnm.Print_Titles,0))="","",
IF(INDEX(intern2!$A$165:$BH$316,MATCH($A19,intern2!$A$165:$A$316,0),MATCH(H$8,intern2!_xlnm.Print_Titles,0))="NOK","NOK",
IF(INDEX(intern3!$A$9:$BG$320,MATCH($A19,intern3!$A$9:$A$160,0),MATCH(intern4!H$8,intern3!$7:$7,0))="OK","OK","NOK")))</f>
        <v/>
      </c>
      <c r="I19" s="1277" t="str">
        <f>IF(INDEX(intern2!$A$165:$BH$316,MATCH($A19,intern2!$A$165:$A$316,0),MATCH(I$8,intern2!_xlnm.Print_Titles,0))="","",
IF(INDEX(intern2!$A$165:$BH$316,MATCH($A19,intern2!$A$165:$A$316,0),MATCH(I$8,intern2!_xlnm.Print_Titles,0))="NOK","NOK",
IF(INDEX(intern3!$A$9:$BG$320,MATCH($A19,intern3!$A$9:$A$160,0),MATCH(intern4!I$8,intern3!$7:$7,0))="OK","OK","NOK")))</f>
        <v/>
      </c>
      <c r="J19" s="1277" t="str">
        <f>IF(INDEX(intern2!$A$165:$BH$316,MATCH($A19,intern2!$A$165:$A$316,0),MATCH(J$8,intern2!_xlnm.Print_Titles,0))="","",
IF(INDEX(intern2!$A$165:$BH$316,MATCH($A19,intern2!$A$165:$A$316,0),MATCH(J$8,intern2!_xlnm.Print_Titles,0))="NOK","NOK",
IF(INDEX(intern3!$A$9:$BG$320,MATCH($A19,intern3!$A$9:$A$160,0),MATCH(intern4!J$8,intern3!$7:$7,0))="OK","OK","NOK")))</f>
        <v/>
      </c>
      <c r="K19" s="1277" t="str">
        <f>IF(INDEX(intern2!$A$165:$BH$316,MATCH($A19,intern2!$A$165:$A$316,0),MATCH(K$8,intern2!_xlnm.Print_Titles,0))="","",
IF(INDEX(intern2!$A$165:$BH$316,MATCH($A19,intern2!$A$165:$A$316,0),MATCH(K$8,intern2!_xlnm.Print_Titles,0))="NOK","NOK",
IF(INDEX(intern3!$A$9:$BG$320,MATCH($A19,intern3!$A$9:$A$160,0),MATCH(intern4!K$8,intern3!$7:$7,0))="OK","OK","NOK")))</f>
        <v/>
      </c>
      <c r="L19" s="1277" t="str">
        <f>IF(INDEX(intern2!$A$165:$BH$316,MATCH($A19,intern2!$A$165:$A$316,0),MATCH(L$8,intern2!_xlnm.Print_Titles,0))="","",
IF(INDEX(intern2!$A$165:$BH$316,MATCH($A19,intern2!$A$165:$A$316,0),MATCH(L$8,intern2!_xlnm.Print_Titles,0))="NOK","NOK",
IF(INDEX(intern3!$A$9:$BG$320,MATCH($A19,intern3!$A$9:$A$160,0),MATCH(intern4!L$8,intern3!$7:$7,0))="OK","OK","NOK")))</f>
        <v/>
      </c>
      <c r="M19" s="1277" t="str">
        <f>IF(INDEX(intern2!$A$165:$BH$316,MATCH($A19,intern2!$A$165:$A$316,0),MATCH(M$8,intern2!_xlnm.Print_Titles,0))="","",
IF(INDEX(intern2!$A$165:$BH$316,MATCH($A19,intern2!$A$165:$A$316,0),MATCH(M$8,intern2!_xlnm.Print_Titles,0))="NOK","NOK",
IF(INDEX(intern3!$A$9:$BG$320,MATCH($A19,intern3!$A$9:$A$160,0),MATCH(intern4!M$8,intern3!$7:$7,0))="OK","OK","NOK")))</f>
        <v/>
      </c>
      <c r="N19" s="1277" t="str">
        <f>IF(INDEX(intern2!$A$165:$BH$316,MATCH($A19,intern2!$A$165:$A$316,0),MATCH(N$8,intern2!_xlnm.Print_Titles,0))="","",
IF(INDEX(intern2!$A$165:$BH$316,MATCH($A19,intern2!$A$165:$A$316,0),MATCH(N$8,intern2!_xlnm.Print_Titles,0))="NOK","NOK",
IF(INDEX(intern3!$A$9:$BG$320,MATCH($A19,intern3!$A$9:$A$160,0),MATCH(intern4!N$8,intern3!$7:$7,0))="OK","OK","NOK")))</f>
        <v/>
      </c>
      <c r="O19" s="1277" t="str">
        <f>IF(INDEX(intern2!$A$165:$BH$316,MATCH($A19,intern2!$A$165:$A$316,0),MATCH(O$8,intern2!_xlnm.Print_Titles,0))="","",
IF(INDEX(intern2!$A$165:$BH$316,MATCH($A19,intern2!$A$165:$A$316,0),MATCH(O$8,intern2!_xlnm.Print_Titles,0))="NOK","NOK",
IF(INDEX(intern3!$A$9:$BG$320,MATCH($A19,intern3!$A$9:$A$160,0),MATCH(intern4!O$8,intern3!$7:$7,0))="OK","OK","NOK")))</f>
        <v/>
      </c>
      <c r="P19" s="1277" t="str">
        <f>IF(INDEX(intern2!$A$165:$BH$316,MATCH($A19,intern2!$A$165:$A$316,0),MATCH(P$8,intern2!_xlnm.Print_Titles,0))="","",
IF(INDEX(intern2!$A$165:$BH$316,MATCH($A19,intern2!$A$165:$A$316,0),MATCH(P$8,intern2!_xlnm.Print_Titles,0))="NOK","NOK",
IF(INDEX(intern3!$A$9:$BG$320,MATCH($A19,intern3!$A$9:$A$160,0),MATCH(intern4!P$8,intern3!$7:$7,0))="OK","OK","NOK")))</f>
        <v/>
      </c>
      <c r="Q19" s="1277" t="str">
        <f>IF(INDEX(intern2!$A$165:$BH$316,MATCH($A19,intern2!$A$165:$A$316,0),MATCH(Q$8,intern2!_xlnm.Print_Titles,0))="","",
IF(INDEX(intern2!$A$165:$BH$316,MATCH($A19,intern2!$A$165:$A$316,0),MATCH(Q$8,intern2!_xlnm.Print_Titles,0))="NOK","NOK",
IF(INDEX(intern3!$A$9:$BG$320,MATCH($A19,intern3!$A$9:$A$160,0),MATCH(intern4!Q$8,intern3!$7:$7,0))="OK","OK","NOK")))</f>
        <v/>
      </c>
      <c r="R19" s="1277" t="str">
        <f>IF(INDEX(intern2!$A$165:$BH$316,MATCH($A19,intern2!$A$165:$A$316,0),MATCH(R$8,intern2!_xlnm.Print_Titles,0))="","",
IF(INDEX(intern2!$A$165:$BH$316,MATCH($A19,intern2!$A$165:$A$316,0),MATCH(R$8,intern2!_xlnm.Print_Titles,0))="NOK","NOK",
IF(INDEX(intern3!$A$9:$BG$320,MATCH($A19,intern3!$A$9:$A$160,0),MATCH(intern4!R$8,intern3!$7:$7,0))="OK","OK","NOK")))</f>
        <v/>
      </c>
      <c r="S19" s="1277" t="str">
        <f>IF(INDEX(intern2!$A$165:$BH$316,MATCH($A19,intern2!$A$165:$A$316,0),MATCH(S$8,intern2!_xlnm.Print_Titles,0))="","",
IF(INDEX(intern2!$A$165:$BH$316,MATCH($A19,intern2!$A$165:$A$316,0),MATCH(S$8,intern2!_xlnm.Print_Titles,0))="NOK","NOK",
IF(INDEX(intern3!$A$9:$BG$320,MATCH($A19,intern3!$A$9:$A$160,0),MATCH(intern4!S$8,intern3!$7:$7,0))="OK","OK","NOK")))</f>
        <v/>
      </c>
      <c r="T19" s="1277" t="str">
        <f>IF(INDEX(intern2!$A$165:$BH$316,MATCH($A19,intern2!$A$165:$A$316,0),MATCH(T$8,intern2!_xlnm.Print_Titles,0))="","",
IF(INDEX(intern2!$A$165:$BH$316,MATCH($A19,intern2!$A$165:$A$316,0),MATCH(T$8,intern2!_xlnm.Print_Titles,0))="NOK","NOK",
IF(INDEX(intern3!$A$9:$BG$320,MATCH($A19,intern3!$A$9:$A$160,0),MATCH(intern4!T$8,intern3!$7:$7,0))="OK","OK","NOK")))</f>
        <v/>
      </c>
      <c r="U19" s="1277" t="str">
        <f>IF(INDEX(intern2!$A$165:$BH$316,MATCH($A19,intern2!$A$165:$A$316,0),MATCH(U$8,intern2!_xlnm.Print_Titles,0))="","",
IF(INDEX(intern2!$A$165:$BH$316,MATCH($A19,intern2!$A$165:$A$316,0),MATCH(U$8,intern2!_xlnm.Print_Titles,0))="NOK","NOK",
IF(INDEX(intern3!$A$9:$BG$320,MATCH($A19,intern3!$A$9:$A$160,0),MATCH(intern4!U$8,intern3!$7:$7,0))="OK","OK","NOK")))</f>
        <v/>
      </c>
      <c r="V19" s="1277" t="str">
        <f>IF(INDEX(intern2!$A$165:$BH$316,MATCH($A19,intern2!$A$165:$A$316,0),MATCH(V$8,intern2!_xlnm.Print_Titles,0))="","",
IF(INDEX(intern2!$A$165:$BH$316,MATCH($A19,intern2!$A$165:$A$316,0),MATCH(V$8,intern2!_xlnm.Print_Titles,0))="NOK","NOK",
IF(INDEX(intern3!$A$9:$BG$320,MATCH($A19,intern3!$A$9:$A$160,0),MATCH(intern4!V$8,intern3!$7:$7,0))="OK","OK","NOK")))</f>
        <v/>
      </c>
      <c r="W19" s="1277" t="str">
        <f>IF(INDEX(intern2!$A$165:$BH$316,MATCH($A19,intern2!$A$165:$A$316,0),MATCH(W$8,intern2!_xlnm.Print_Titles,0))="","",
IF(INDEX(intern2!$A$165:$BH$316,MATCH($A19,intern2!$A$165:$A$316,0),MATCH(W$8,intern2!_xlnm.Print_Titles,0))="NOK","NOK",
IF(INDEX(intern3!$A$9:$BG$320,MATCH($A19,intern3!$A$9:$A$160,0),MATCH(intern4!W$8,intern3!$7:$7,0))="OK","OK","NOK")))</f>
        <v/>
      </c>
      <c r="X19" s="1277" t="str">
        <f>IF(INDEX(intern2!$A$165:$BH$316,MATCH($A19,intern2!$A$165:$A$316,0),MATCH(X$8,intern2!_xlnm.Print_Titles,0))="","",
IF(INDEX(intern2!$A$165:$BH$316,MATCH($A19,intern2!$A$165:$A$316,0),MATCH(X$8,intern2!_xlnm.Print_Titles,0))="NOK","NOK",
IF(INDEX(intern3!$A$9:$BG$320,MATCH($A19,intern3!$A$9:$A$160,0),MATCH(intern4!X$8,intern3!$7:$7,0))="OK","OK","NOK")))</f>
        <v/>
      </c>
      <c r="Y19" s="1277" t="str">
        <f>IF(INDEX(intern2!$A$165:$BH$316,MATCH($A19,intern2!$A$165:$A$316,0),MATCH(Y$8,intern2!_xlnm.Print_Titles,0))="","",
IF(INDEX(intern2!$A$165:$BH$316,MATCH($A19,intern2!$A$165:$A$316,0),MATCH(Y$8,intern2!_xlnm.Print_Titles,0))="NOK","NOK",
IF(INDEX(intern3!$A$9:$BG$320,MATCH($A19,intern3!$A$9:$A$160,0),MATCH(intern4!Y$8,intern3!$7:$7,0))="OK","OK","NOK")))</f>
        <v/>
      </c>
      <c r="Z19" s="1277" t="str">
        <f>IF(INDEX(intern2!$A$165:$BH$316,MATCH($A19,intern2!$A$165:$A$316,0),MATCH(Z$8,intern2!_xlnm.Print_Titles,0))="","",
IF(INDEX(intern2!$A$165:$BH$316,MATCH($A19,intern2!$A$165:$A$316,0),MATCH(Z$8,intern2!_xlnm.Print_Titles,0))="NOK","NOK",
IF(INDEX(intern3!$A$9:$BG$320,MATCH($A19,intern3!$A$9:$A$160,0),MATCH(intern4!Z$8,intern3!$7:$7,0))="OK","OK","NOK")))</f>
        <v/>
      </c>
      <c r="AA19" s="1277" t="str">
        <f>IF(INDEX(intern2!$A$165:$BH$316,MATCH($A19,intern2!$A$165:$A$316,0),MATCH(AA$8,intern2!_xlnm.Print_Titles,0))="","",
IF(INDEX(intern2!$A$165:$BH$316,MATCH($A19,intern2!$A$165:$A$316,0),MATCH(AA$8,intern2!_xlnm.Print_Titles,0))="NOK","NOK",
IF(INDEX(intern3!$A$9:$BG$320,MATCH($A19,intern3!$A$9:$A$160,0),MATCH(intern4!AA$8,intern3!$7:$7,0))="OK","OK","NOK")))</f>
        <v/>
      </c>
      <c r="AB19" s="1277" t="str">
        <f>IF(INDEX(intern2!$A$165:$BH$316,MATCH($A19,intern2!$A$165:$A$316,0),MATCH(AB$8,intern2!_xlnm.Print_Titles,0))="","",
IF(INDEX(intern2!$A$165:$BH$316,MATCH($A19,intern2!$A$165:$A$316,0),MATCH(AB$8,intern2!_xlnm.Print_Titles,0))="NOK","NOK",
IF(INDEX(intern3!$A$9:$BG$320,MATCH($A19,intern3!$A$9:$A$160,0),MATCH(intern4!AB$8,intern3!$7:$7,0))="OK","OK","NOK")))</f>
        <v/>
      </c>
      <c r="AC19" s="1277" t="str">
        <f>IF(INDEX(intern2!$A$165:$BH$316,MATCH($A19,intern2!$A$165:$A$316,0),MATCH(AC$8,intern2!_xlnm.Print_Titles,0))="","",
IF(INDEX(intern2!$A$165:$BH$316,MATCH($A19,intern2!$A$165:$A$316,0),MATCH(AC$8,intern2!_xlnm.Print_Titles,0))="NOK","NOK",
IF(INDEX(intern3!$A$9:$BG$320,MATCH($A19,intern3!$A$9:$A$160,0),MATCH(intern4!AC$8,intern3!$7:$7,0))="OK","OK","NOK")))</f>
        <v/>
      </c>
      <c r="AD19" s="1277" t="str">
        <f>IF(INDEX(intern2!$A$165:$BH$316,MATCH($A19,intern2!$A$165:$A$316,0),MATCH(AD$8,intern2!_xlnm.Print_Titles,0))="","",
IF(INDEX(intern2!$A$165:$BH$316,MATCH($A19,intern2!$A$165:$A$316,0),MATCH(AD$8,intern2!_xlnm.Print_Titles,0))="NOK","NOK",
IF(INDEX(intern3!$A$9:$BG$320,MATCH($A19,intern3!$A$9:$A$160,0),MATCH(intern4!AD$8,intern3!$7:$7,0))="OK","OK","NOK")))</f>
        <v/>
      </c>
      <c r="AE19" s="1277" t="str">
        <f>IF(INDEX(intern2!$A$165:$BH$316,MATCH($A19,intern2!$A$165:$A$316,0),MATCH(AE$8,intern2!_xlnm.Print_Titles,0))="","",
IF(INDEX(intern2!$A$165:$BH$316,MATCH($A19,intern2!$A$165:$A$316,0),MATCH(AE$8,intern2!_xlnm.Print_Titles,0))="NOK","NOK",
IF(INDEX(intern3!$A$9:$BG$320,MATCH($A19,intern3!$A$9:$A$160,0),MATCH(intern4!AE$8,intern3!$7:$7,0))="OK","OK","NOK")))</f>
        <v/>
      </c>
      <c r="AF19" s="1277" t="str">
        <f>IF(INDEX(intern2!$A$165:$BH$316,MATCH($A19,intern2!$A$165:$A$316,0),MATCH(AF$8,intern2!_xlnm.Print_Titles,0))="","",
IF(INDEX(intern2!$A$165:$BH$316,MATCH($A19,intern2!$A$165:$A$316,0),MATCH(AF$8,intern2!_xlnm.Print_Titles,0))="NOK","NOK",
IF(INDEX(intern3!$A$9:$BG$320,MATCH($A19,intern3!$A$9:$A$160,0),MATCH(intern4!AF$8,intern3!$7:$7,0))="OK","OK","NOK")))</f>
        <v/>
      </c>
      <c r="AG19" s="1277" t="str">
        <f>IF(INDEX(intern2!$A$165:$BH$316,MATCH($A19,intern2!$A$165:$A$316,0),MATCH(AG$8,intern2!_xlnm.Print_Titles,0))="","",
IF(INDEX(intern2!$A$165:$BH$316,MATCH($A19,intern2!$A$165:$A$316,0),MATCH(AG$8,intern2!_xlnm.Print_Titles,0))="NOK","NOK",
IF(INDEX(intern3!$A$9:$BG$320,MATCH($A19,intern3!$A$9:$A$160,0),MATCH(intern4!AG$8,intern3!$7:$7,0))="OK","OK","NOK")))</f>
        <v/>
      </c>
      <c r="AH19" s="1277" t="str">
        <f>IF(INDEX(intern2!$A$165:$BH$316,MATCH($A19,intern2!$A$165:$A$316,0),MATCH(AH$8,intern2!_xlnm.Print_Titles,0))="","",
IF(INDEX(intern2!$A$165:$BH$316,MATCH($A19,intern2!$A$165:$A$316,0),MATCH(AH$8,intern2!_xlnm.Print_Titles,0))="NOK","NOK",
IF(INDEX(intern3!$A$9:$BG$320,MATCH($A19,intern3!$A$9:$A$160,0),MATCH(intern4!AH$8,intern3!$7:$7,0))="OK","OK","NOK")))</f>
        <v/>
      </c>
      <c r="AI19" s="1277" t="str">
        <f>IF(INDEX(intern2!$A$165:$BH$316,MATCH($A19,intern2!$A$165:$A$316,0),MATCH(AI$8,intern2!_xlnm.Print_Titles,0))="","",
IF(INDEX(intern2!$A$165:$BH$316,MATCH($A19,intern2!$A$165:$A$316,0),MATCH(AI$8,intern2!_xlnm.Print_Titles,0))="NOK","NOK",
IF(INDEX(intern3!$A$9:$BG$320,MATCH($A19,intern3!$A$9:$A$160,0),MATCH(intern4!AI$8,intern3!$7:$7,0))="OK","OK","NOK")))</f>
        <v/>
      </c>
      <c r="AJ19" s="1277" t="str">
        <f>IF(INDEX(intern2!$A$165:$BH$316,MATCH($A19,intern2!$A$165:$A$316,0),MATCH(AJ$8,intern2!_xlnm.Print_Titles,0))="","",
IF(INDEX(intern2!$A$165:$BH$316,MATCH($A19,intern2!$A$165:$A$316,0),MATCH(AJ$8,intern2!_xlnm.Print_Titles,0))="NOK","NOK",
IF(INDEX(intern3!$A$9:$BG$320,MATCH($A19,intern3!$A$9:$A$160,0),MATCH(intern4!AJ$8,intern3!$7:$7,0))="OK","OK","NOK")))</f>
        <v/>
      </c>
      <c r="AK19" s="1277" t="str">
        <f>IF(INDEX(intern2!$A$165:$BH$316,MATCH($A19,intern2!$A$165:$A$316,0),MATCH(AK$8,intern2!_xlnm.Print_Titles,0))="","",
IF(INDEX(intern2!$A$165:$BH$316,MATCH($A19,intern2!$A$165:$A$316,0),MATCH(AK$8,intern2!_xlnm.Print_Titles,0))="NOK","NOK",
IF(INDEX(intern3!$A$9:$BG$320,MATCH($A19,intern3!$A$9:$A$160,0),MATCH(intern4!AK$8,intern3!$7:$7,0))="OK","OK","NOK")))</f>
        <v/>
      </c>
      <c r="AL19" s="1277" t="str">
        <f>IF(INDEX(intern2!$A$165:$BH$316,MATCH($A19,intern2!$A$165:$A$316,0),MATCH(AL$8,intern2!_xlnm.Print_Titles,0))="","",
IF(INDEX(intern2!$A$165:$BH$316,MATCH($A19,intern2!$A$165:$A$316,0),MATCH(AL$8,intern2!_xlnm.Print_Titles,0))="NOK","NOK",
IF(INDEX(intern3!$A$9:$BG$320,MATCH($A19,intern3!$A$9:$A$160,0),MATCH(intern4!AL$8,intern3!$7:$7,0))="OK","OK","NOK")))</f>
        <v/>
      </c>
      <c r="AM19" s="1277" t="str">
        <f>IF(INDEX(intern2!$A$165:$BH$316,MATCH($A19,intern2!$A$165:$A$316,0),MATCH(AM$8,intern2!_xlnm.Print_Titles,0))="","",
IF(INDEX(intern2!$A$165:$BH$316,MATCH($A19,intern2!$A$165:$A$316,0),MATCH(AM$8,intern2!_xlnm.Print_Titles,0))="NOK","NOK",
IF(INDEX(intern3!$A$9:$BG$320,MATCH($A19,intern3!$A$9:$A$160,0),MATCH(intern4!AM$8,intern3!$7:$7,0))="OK","OK","NOK")))</f>
        <v/>
      </c>
      <c r="AN19" s="1277" t="str">
        <f>IF(INDEX(intern2!$A$165:$BH$316,MATCH($A19,intern2!$A$165:$A$316,0),MATCH(AN$8,intern2!_xlnm.Print_Titles,0))="","",
IF(INDEX(intern2!$A$165:$BH$316,MATCH($A19,intern2!$A$165:$A$316,0),MATCH(AN$8,intern2!_xlnm.Print_Titles,0))="NOK","NOK",
IF(INDEX(intern3!$A$9:$BG$320,MATCH($A19,intern3!$A$9:$A$160,0),MATCH(intern4!AN$8,intern3!$7:$7,0))="OK","OK","NOK")))</f>
        <v/>
      </c>
      <c r="AO19" s="1277" t="str">
        <f>IF(INDEX(intern2!$A$165:$BH$316,MATCH($A19,intern2!$A$165:$A$316,0),MATCH(AO$8,intern2!_xlnm.Print_Titles,0))="","",
IF(INDEX(intern2!$A$165:$BH$316,MATCH($A19,intern2!$A$165:$A$316,0),MATCH(AO$8,intern2!_xlnm.Print_Titles,0))="NOK","NOK",
IF(INDEX(intern3!$A$9:$BG$320,MATCH($A19,intern3!$A$9:$A$160,0),MATCH(intern4!AO$8,intern3!$7:$7,0))="OK","OK","NOK")))</f>
        <v/>
      </c>
      <c r="AP19" s="1277" t="str">
        <f ca="1">IF(INDEX(intern2!$A$165:$BH$316,MATCH($A19,intern2!$A$165:$A$316,0),MATCH(AP$8,intern2!_xlnm.Print_Titles,0))="","",
IF(INDEX(intern2!$A$165:$BH$316,MATCH($A19,intern2!$A$165:$A$316,0),MATCH(AP$8,intern2!_xlnm.Print_Titles,0))="NOK","NOK",
IF(INDEX(intern3!$A$9:$BG$320,MATCH($A19,intern3!$A$9:$A$160,0),MATCH(intern4!AP$8,intern3!$7:$7,0))="OK","OK","NOK")))</f>
        <v>NOK</v>
      </c>
      <c r="AQ19" s="1277" t="str">
        <f>IF(INDEX(intern2!$A$165:$BH$316,MATCH($A19,intern2!$A$165:$A$316,0),MATCH(AQ$8,intern2!_xlnm.Print_Titles,0))="","",
IF(INDEX(intern2!$A$165:$BH$316,MATCH($A19,intern2!$A$165:$A$316,0),MATCH(AQ$8,intern2!_xlnm.Print_Titles,0))="NOK","NOK",
IF(INDEX(intern3!$A$9:$BG$320,MATCH($A19,intern3!$A$9:$A$160,0),MATCH(intern4!AQ$8,intern3!$7:$7,0))="OK","OK","NOK")))</f>
        <v/>
      </c>
      <c r="AR19" s="1277" t="str">
        <f>IF(INDEX(intern2!$A$165:$BH$316,MATCH($A19,intern2!$A$165:$A$316,0),MATCH(AR$8,intern2!_xlnm.Print_Titles,0))="","",
IF(INDEX(intern2!$A$165:$BH$316,MATCH($A19,intern2!$A$165:$A$316,0),MATCH(AR$8,intern2!_xlnm.Print_Titles,0))="NOK","NOK",
IF(INDEX(intern3!$A$9:$BG$320,MATCH($A19,intern3!$A$9:$A$160,0),MATCH(intern4!AR$8,intern3!$7:$7,0))="OK","OK","NOK")))</f>
        <v/>
      </c>
      <c r="AS19" s="1277" t="str">
        <f>IF(INDEX(intern2!$A$165:$BH$316,MATCH($A19,intern2!$A$165:$A$316,0),MATCH(AS$8,intern2!_xlnm.Print_Titles,0))="","",
IF(INDEX(intern2!$A$165:$BH$316,MATCH($A19,intern2!$A$165:$A$316,0),MATCH(AS$8,intern2!_xlnm.Print_Titles,0))="NOK","NOK",
IF(INDEX(intern3!$A$9:$BG$320,MATCH($A19,intern3!$A$9:$A$160,0),MATCH(intern4!AS$8,intern3!$7:$7,0))="OK","OK","NOK")))</f>
        <v/>
      </c>
      <c r="AT19" s="1277" t="str">
        <f>IF(INDEX(intern2!$A$165:$BH$316,MATCH($A19,intern2!$A$165:$A$316,0),MATCH(AT$8,intern2!_xlnm.Print_Titles,0))="","",
IF(INDEX(intern2!$A$165:$BH$316,MATCH($A19,intern2!$A$165:$A$316,0),MATCH(AT$8,intern2!_xlnm.Print_Titles,0))="NOK","NOK",
IF(INDEX(intern3!$A$9:$BG$320,MATCH($A19,intern3!$A$9:$A$160,0),MATCH(intern4!AT$8,intern3!$7:$7,0))="OK","OK","NOK")))</f>
        <v/>
      </c>
      <c r="AU19" s="1277" t="str">
        <f>IF(INDEX(intern2!$A$165:$BH$316,MATCH($A19,intern2!$A$165:$A$316,0),MATCH(AU$8,intern2!_xlnm.Print_Titles,0))="","",
IF(INDEX(intern2!$A$165:$BH$316,MATCH($A19,intern2!$A$165:$A$316,0),MATCH(AU$8,intern2!_xlnm.Print_Titles,0))="NOK","NOK",
IF(INDEX(intern3!$A$9:$BG$320,MATCH($A19,intern3!$A$9:$A$160,0),MATCH(intern4!AU$8,intern3!$7:$7,0))="OK","OK","NOK")))</f>
        <v/>
      </c>
      <c r="AV19" s="1277" t="str">
        <f>IF(INDEX(intern2!$A$165:$BH$316,MATCH($A19,intern2!$A$165:$A$316,0),MATCH(AV$8,intern2!_xlnm.Print_Titles,0))="","",
IF(INDEX(intern2!$A$165:$BH$316,MATCH($A19,intern2!$A$165:$A$316,0),MATCH(AV$8,intern2!_xlnm.Print_Titles,0))="NOK","NOK",
IF(INDEX(intern3!$A$9:$BG$320,MATCH($A19,intern3!$A$9:$A$160,0),MATCH(intern4!AV$8,intern3!$7:$7,0))="OK","OK","NOK")))</f>
        <v/>
      </c>
      <c r="AW19" s="1277"/>
      <c r="AX19" s="1277" t="str">
        <f>IF(INDEX(intern2!$A$165:$BH$316,MATCH($A19,intern2!$A$165:$A$316,0),MATCH(AX$8,intern2!_xlnm.Print_Titles,0))="","",
IF(INDEX(intern2!$A$165:$BH$316,MATCH($A19,intern2!$A$165:$A$316,0),MATCH(AX$8,intern2!_xlnm.Print_Titles,0))="NOK","NOK",
IF(INDEX(intern3!$A$9:$BG$320,MATCH($A19,intern3!$A$9:$A$160,0),MATCH(intern4!AX$8,intern3!$7:$7,0))="OK","OK","NOK")))</f>
        <v/>
      </c>
      <c r="AY19" s="1277" t="str">
        <f>IF(INDEX(intern2!$A$165:$BH$316,MATCH($A19,intern2!$A$165:$A$316,0),MATCH(AY$8,intern2!_xlnm.Print_Titles,0))="","",
IF(INDEX(intern2!$A$165:$BH$316,MATCH($A19,intern2!$A$165:$A$316,0),MATCH(AY$8,intern2!_xlnm.Print_Titles,0))="NOK","NOK",
IF(INDEX(intern3!$A$9:$BG$320,MATCH($A19,intern3!$A$9:$A$160,0),MATCH(intern4!AY$8,intern3!$7:$7,0))="OK","OK","NOK")))</f>
        <v/>
      </c>
      <c r="AZ19" s="1277" t="str">
        <f>IF(INDEX(intern2!$A$165:$BH$316,MATCH($A19,intern2!$A$165:$A$316,0),MATCH(AZ$8,intern2!_xlnm.Print_Titles,0))="","",
IF(INDEX(intern2!$A$165:$BH$316,MATCH($A19,intern2!$A$165:$A$316,0),MATCH(AZ$8,intern2!_xlnm.Print_Titles,0))="NOK","NOK",
IF(INDEX(intern3!$A$9:$BG$320,MATCH($A19,intern3!$A$9:$A$160,0),MATCH(intern4!AZ$8,intern3!$7:$7,0))="OK","OK","NOK")))</f>
        <v/>
      </c>
      <c r="BA19" s="1277" t="str">
        <f>IF(INDEX(intern2!$A$165:$BH$316,MATCH($A19,intern2!$A$165:$A$316,0),MATCH(BA$8,intern2!_xlnm.Print_Titles,0))="","",
IF(INDEX(intern2!$A$165:$BH$316,MATCH($A19,intern2!$A$165:$A$316,0),MATCH(BA$8,intern2!_xlnm.Print_Titles,0))="NOK","NOK",
IF(INDEX(intern3!$A$9:$BG$320,MATCH($A19,intern3!$A$9:$A$160,0),MATCH(intern4!BA$8,intern3!$7:$7,0))="OK","OK","NOK")))</f>
        <v/>
      </c>
      <c r="BB19" s="1277" t="str">
        <f>IF(INDEX(intern2!$A$165:$BH$316,MATCH($A19,intern2!$A$165:$A$316,0),MATCH(BB$8,intern2!_xlnm.Print_Titles,0))="","",
IF(INDEX(intern2!$A$165:$BH$316,MATCH($A19,intern2!$A$165:$A$316,0),MATCH(BB$8,intern2!_xlnm.Print_Titles,0))="NOK","NOK",
IF(INDEX(intern3!$A$9:$BG$320,MATCH($A19,intern3!$A$9:$A$160,0),MATCH(intern4!BB$8,intern3!$7:$7,0))="OK","OK","NOK")))</f>
        <v/>
      </c>
      <c r="BC19" s="1277" t="str">
        <f>IF(INDEX(intern2!$A$165:$BH$316,MATCH($A19,intern2!$A$165:$A$316,0),MATCH(BC$8,intern2!_xlnm.Print_Titles,0))="","",
IF(INDEX(intern2!$A$165:$BH$316,MATCH($A19,intern2!$A$165:$A$316,0),MATCH(BC$8,intern2!_xlnm.Print_Titles,0))="NOK","NOK",
IF(INDEX(intern3!$A$9:$BG$320,MATCH($A19,intern3!$A$9:$A$160,0),MATCH(intern4!BC$8,intern3!$7:$7,0))="OK","OK","NOK")))</f>
        <v/>
      </c>
      <c r="BD19" s="1277" t="str">
        <f>IF(INDEX(intern2!$A$165:$BH$316,MATCH($A19,intern2!$A$165:$A$316,0),MATCH(BD$8,intern2!_xlnm.Print_Titles,0))="","",
IF(INDEX(intern2!$A$165:$BH$316,MATCH($A19,intern2!$A$165:$A$316,0),MATCH(BD$8,intern2!_xlnm.Print_Titles,0))="NOK","NOK",
IF(INDEX(intern3!$A$9:$BG$320,MATCH($A19,intern3!$A$9:$A$160,0),MATCH(intern4!BD$8,intern3!$7:$7,0))="OK","OK","NOK")))</f>
        <v/>
      </c>
      <c r="BE19" s="1277" t="str">
        <f>IF(INDEX(intern2!$A$165:$BH$316,MATCH($A19,intern2!$A$165:$A$316,0),MATCH(BE$8,intern2!_xlnm.Print_Titles,0))="","",
IF(INDEX(intern2!$A$165:$BH$316,MATCH($A19,intern2!$A$165:$A$316,0),MATCH(BE$8,intern2!_xlnm.Print_Titles,0))="NOK","NOK",
IF(INDEX(intern3!$A$9:$BG$320,MATCH($A19,intern3!$A$9:$A$160,0),MATCH(intern4!BE$8,intern3!$7:$7,0))="OK","OK","NOK")))</f>
        <v/>
      </c>
      <c r="BF19" s="1277" t="str">
        <f>IF(INDEX(intern2!$A$165:$BH$316,MATCH($A19,intern2!$A$165:$A$316,0),MATCH(BF$8,intern2!_xlnm.Print_Titles,0))="","",
IF(INDEX(intern2!$A$165:$BH$316,MATCH($A19,intern2!$A$165:$A$316,0),MATCH(BF$8,intern2!_xlnm.Print_Titles,0))="NOK","NOK",
IF(INDEX(intern3!$A$9:$BG$320,MATCH($A19,intern3!$A$9:$A$160,0),MATCH(intern4!BF$8,intern3!$7:$7,0))="OK","OK","NOK")))</f>
        <v/>
      </c>
      <c r="BG19" s="1277" t="str">
        <f>IF(INDEX(intern2!$A$165:$BH$316,MATCH($A19,intern2!$A$165:$A$316,0),MATCH(BG$8,intern2!_xlnm.Print_Titles,0))="","",
IF(INDEX(intern2!$A$165:$BH$316,MATCH($A19,intern2!$A$165:$A$316,0),MATCH(BG$8,intern2!_xlnm.Print_Titles,0))="NOK","NOK",
IF(INDEX(intern3!$A$9:$BG$320,MATCH($A19,intern3!$A$9:$A$160,0),MATCH(intern4!BG$8,intern3!$7:$7,0))="OK","OK","NOK")))</f>
        <v/>
      </c>
      <c r="BH19" s="200" t="str">
        <f t="shared" ca="1" si="2"/>
        <v>NOK</v>
      </c>
      <c r="BI19" s="186"/>
      <c r="BJ19" t="b">
        <f ca="1">IF(VLOOKUP($A19,intern1!$C:$Q,15,FALSE)="MAS","",IF(VLOOKUP($A19,'3.10'!$C:$AP,9,FALSE)=0,"NOK",IF(VLOOKUP($A19,'3.10'!$C:$AP,11,FALSE)=0,"NOK","OK"))=BH19)</f>
        <v>1</v>
      </c>
      <c r="BL19" s="1275" t="s">
        <v>1353</v>
      </c>
      <c r="BM19">
        <v>10</v>
      </c>
      <c r="BN19" t="s">
        <v>1353</v>
      </c>
    </row>
    <row r="20" spans="1:66" x14ac:dyDescent="0.25">
      <c r="A20" t="str">
        <f>+intern2!A15</f>
        <v>HNO1.2</v>
      </c>
      <c r="C20" s="1277" t="str">
        <f>IF(INDEX(intern2!$A$165:$BH$316,MATCH($A20,intern2!$A$165:$A$316,0),MATCH(C$8,intern2!_xlnm.Print_Titles,0))="","",
IF(INDEX(intern2!$A$165:$BH$316,MATCH($A20,intern2!$A$165:$A$316,0),MATCH(C$8,intern2!_xlnm.Print_Titles,0))="NOK","NOK",
IF(INDEX(intern3!$A$9:$BG$320,MATCH($A20,intern3!$A$9:$A$160,0),MATCH(intern4!C$8,intern3!$7:$7,0))="OK","OK","NOK")))</f>
        <v/>
      </c>
      <c r="D20" s="1277" t="str">
        <f>IF(INDEX(intern2!$A$165:$BH$316,MATCH($A20,intern2!$A$165:$A$316,0),MATCH(D$8,intern2!_xlnm.Print_Titles,0))="","",
IF(INDEX(intern2!$A$165:$BH$316,MATCH($A20,intern2!$A$165:$A$316,0),MATCH(D$8,intern2!_xlnm.Print_Titles,0))="NOK","NOK",
IF(INDEX(intern3!$A$9:$BG$320,MATCH($A20,intern3!$A$9:$A$160,0),MATCH(intern4!D$8,intern3!$7:$7,0))="OK","OK","NOK")))</f>
        <v/>
      </c>
      <c r="E20" s="1277" t="str">
        <f>IF(INDEX(intern2!$A$165:$BH$316,MATCH($A20,intern2!$A$165:$A$316,0),MATCH(E$8,intern2!_xlnm.Print_Titles,0))="","",
IF(INDEX(intern2!$A$165:$BH$316,MATCH($A20,intern2!$A$165:$A$316,0),MATCH(E$8,intern2!_xlnm.Print_Titles,0))="NOK","NOK",
IF(INDEX(intern3!$A$9:$BG$320,MATCH($A20,intern3!$A$9:$A$160,0),MATCH(intern4!E$8,intern3!$7:$7,0))="OK","OK","NOK")))</f>
        <v/>
      </c>
      <c r="F20" s="1277" t="str">
        <f>IF(INDEX(intern2!$A$165:$BH$316,MATCH($A20,intern2!$A$165:$A$316,0),MATCH(F$8,intern2!_xlnm.Print_Titles,0))="","",
IF(INDEX(intern2!$A$165:$BH$316,MATCH($A20,intern2!$A$165:$A$316,0),MATCH(F$8,intern2!_xlnm.Print_Titles,0))="NOK","NOK",
IF(INDEX(intern3!$A$9:$BG$320,MATCH($A20,intern3!$A$9:$A$160,0),MATCH(intern4!F$8,intern3!$7:$7,0))="OK","OK","NOK")))</f>
        <v/>
      </c>
      <c r="G20" s="1277" t="str">
        <f>IF(INDEX(intern2!$A$165:$BH$316,MATCH($A20,intern2!$A$165:$A$316,0),MATCH(G$8,intern2!_xlnm.Print_Titles,0))="","",
IF(INDEX(intern2!$A$165:$BH$316,MATCH($A20,intern2!$A$165:$A$316,0),MATCH(G$8,intern2!_xlnm.Print_Titles,0))="NOK","NOK",
IF(INDEX(intern3!$A$9:$BG$320,MATCH($A20,intern3!$A$9:$A$160,0),MATCH(intern4!G$8,intern3!$7:$7,0))="OK","OK","NOK")))</f>
        <v/>
      </c>
      <c r="H20" s="1277" t="str">
        <f>IF(INDEX(intern2!$A$165:$BH$316,MATCH($A20,intern2!$A$165:$A$316,0),MATCH(H$8,intern2!_xlnm.Print_Titles,0))="","",
IF(INDEX(intern2!$A$165:$BH$316,MATCH($A20,intern2!$A$165:$A$316,0),MATCH(H$8,intern2!_xlnm.Print_Titles,0))="NOK","NOK",
IF(INDEX(intern3!$A$9:$BG$320,MATCH($A20,intern3!$A$9:$A$160,0),MATCH(intern4!H$8,intern3!$7:$7,0))="OK","OK","NOK")))</f>
        <v/>
      </c>
      <c r="I20" s="1277" t="str">
        <f>IF(INDEX(intern2!$A$165:$BH$316,MATCH($A20,intern2!$A$165:$A$316,0),MATCH(I$8,intern2!_xlnm.Print_Titles,0))="","",
IF(INDEX(intern2!$A$165:$BH$316,MATCH($A20,intern2!$A$165:$A$316,0),MATCH(I$8,intern2!_xlnm.Print_Titles,0))="NOK","NOK",
IF(INDEX(intern3!$A$9:$BG$320,MATCH($A20,intern3!$A$9:$A$160,0),MATCH(intern4!I$8,intern3!$7:$7,0))="OK","OK","NOK")))</f>
        <v/>
      </c>
      <c r="J20" s="1277" t="str">
        <f>IF(INDEX(intern2!$A$165:$BH$316,MATCH($A20,intern2!$A$165:$A$316,0),MATCH(J$8,intern2!_xlnm.Print_Titles,0))="","",
IF(INDEX(intern2!$A$165:$BH$316,MATCH($A20,intern2!$A$165:$A$316,0),MATCH(J$8,intern2!_xlnm.Print_Titles,0))="NOK","NOK",
IF(INDEX(intern3!$A$9:$BG$320,MATCH($A20,intern3!$A$9:$A$160,0),MATCH(intern4!J$8,intern3!$7:$7,0))="OK","OK","NOK")))</f>
        <v/>
      </c>
      <c r="K20" s="1277" t="str">
        <f>IF(INDEX(intern2!$A$165:$BH$316,MATCH($A20,intern2!$A$165:$A$316,0),MATCH(K$8,intern2!_xlnm.Print_Titles,0))="","",
IF(INDEX(intern2!$A$165:$BH$316,MATCH($A20,intern2!$A$165:$A$316,0),MATCH(K$8,intern2!_xlnm.Print_Titles,0))="NOK","NOK",
IF(INDEX(intern3!$A$9:$BG$320,MATCH($A20,intern3!$A$9:$A$160,0),MATCH(intern4!K$8,intern3!$7:$7,0))="OK","OK","NOK")))</f>
        <v/>
      </c>
      <c r="L20" s="1277" t="str">
        <f>IF(INDEX(intern2!$A$165:$BH$316,MATCH($A20,intern2!$A$165:$A$316,0),MATCH(L$8,intern2!_xlnm.Print_Titles,0))="","",
IF(INDEX(intern2!$A$165:$BH$316,MATCH($A20,intern2!$A$165:$A$316,0),MATCH(L$8,intern2!_xlnm.Print_Titles,0))="NOK","NOK",
IF(INDEX(intern3!$A$9:$BG$320,MATCH($A20,intern3!$A$9:$A$160,0),MATCH(intern4!L$8,intern3!$7:$7,0))="OK","OK","NOK")))</f>
        <v/>
      </c>
      <c r="M20" s="1277" t="str">
        <f>IF(INDEX(intern2!$A$165:$BH$316,MATCH($A20,intern2!$A$165:$A$316,0),MATCH(M$8,intern2!_xlnm.Print_Titles,0))="","",
IF(INDEX(intern2!$A$165:$BH$316,MATCH($A20,intern2!$A$165:$A$316,0),MATCH(M$8,intern2!_xlnm.Print_Titles,0))="NOK","NOK",
IF(INDEX(intern3!$A$9:$BG$320,MATCH($A20,intern3!$A$9:$A$160,0),MATCH(intern4!M$8,intern3!$7:$7,0))="OK","OK","NOK")))</f>
        <v/>
      </c>
      <c r="N20" s="1277" t="str">
        <f>IF(INDEX(intern2!$A$165:$BH$316,MATCH($A20,intern2!$A$165:$A$316,0),MATCH(N$8,intern2!_xlnm.Print_Titles,0))="","",
IF(INDEX(intern2!$A$165:$BH$316,MATCH($A20,intern2!$A$165:$A$316,0),MATCH(N$8,intern2!_xlnm.Print_Titles,0))="NOK","NOK",
IF(INDEX(intern3!$A$9:$BG$320,MATCH($A20,intern3!$A$9:$A$160,0),MATCH(intern4!N$8,intern3!$7:$7,0))="OK","OK","NOK")))</f>
        <v/>
      </c>
      <c r="O20" s="1277" t="str">
        <f>IF(INDEX(intern2!$A$165:$BH$316,MATCH($A20,intern2!$A$165:$A$316,0),MATCH(O$8,intern2!_xlnm.Print_Titles,0))="","",
IF(INDEX(intern2!$A$165:$BH$316,MATCH($A20,intern2!$A$165:$A$316,0),MATCH(O$8,intern2!_xlnm.Print_Titles,0))="NOK","NOK",
IF(INDEX(intern3!$A$9:$BG$320,MATCH($A20,intern3!$A$9:$A$160,0),MATCH(intern4!O$8,intern3!$7:$7,0))="OK","OK","NOK")))</f>
        <v/>
      </c>
      <c r="P20" s="1277" t="str">
        <f>IF(INDEX(intern2!$A$165:$BH$316,MATCH($A20,intern2!$A$165:$A$316,0),MATCH(P$8,intern2!_xlnm.Print_Titles,0))="","",
IF(INDEX(intern2!$A$165:$BH$316,MATCH($A20,intern2!$A$165:$A$316,0),MATCH(P$8,intern2!_xlnm.Print_Titles,0))="NOK","NOK",
IF(INDEX(intern3!$A$9:$BG$320,MATCH($A20,intern3!$A$9:$A$160,0),MATCH(intern4!P$8,intern3!$7:$7,0))="OK","OK","NOK")))</f>
        <v/>
      </c>
      <c r="Q20" s="1277" t="str">
        <f>IF(INDEX(intern2!$A$165:$BH$316,MATCH($A20,intern2!$A$165:$A$316,0),MATCH(Q$8,intern2!_xlnm.Print_Titles,0))="","",
IF(INDEX(intern2!$A$165:$BH$316,MATCH($A20,intern2!$A$165:$A$316,0),MATCH(Q$8,intern2!_xlnm.Print_Titles,0))="NOK","NOK",
IF(INDEX(intern3!$A$9:$BG$320,MATCH($A20,intern3!$A$9:$A$160,0),MATCH(intern4!Q$8,intern3!$7:$7,0))="OK","OK","NOK")))</f>
        <v/>
      </c>
      <c r="R20" s="1277" t="str">
        <f>IF(INDEX(intern2!$A$165:$BH$316,MATCH($A20,intern2!$A$165:$A$316,0),MATCH(R$8,intern2!_xlnm.Print_Titles,0))="","",
IF(INDEX(intern2!$A$165:$BH$316,MATCH($A20,intern2!$A$165:$A$316,0),MATCH(R$8,intern2!_xlnm.Print_Titles,0))="NOK","NOK",
IF(INDEX(intern3!$A$9:$BG$320,MATCH($A20,intern3!$A$9:$A$160,0),MATCH(intern4!R$8,intern3!$7:$7,0))="OK","OK","NOK")))</f>
        <v/>
      </c>
      <c r="S20" s="1277" t="str">
        <f>IF(INDEX(intern2!$A$165:$BH$316,MATCH($A20,intern2!$A$165:$A$316,0),MATCH(S$8,intern2!_xlnm.Print_Titles,0))="","",
IF(INDEX(intern2!$A$165:$BH$316,MATCH($A20,intern2!$A$165:$A$316,0),MATCH(S$8,intern2!_xlnm.Print_Titles,0))="NOK","NOK",
IF(INDEX(intern3!$A$9:$BG$320,MATCH($A20,intern3!$A$9:$A$160,0),MATCH(intern4!S$8,intern3!$7:$7,0))="OK","OK","NOK")))</f>
        <v/>
      </c>
      <c r="T20" s="1277" t="str">
        <f>IF(INDEX(intern2!$A$165:$BH$316,MATCH($A20,intern2!$A$165:$A$316,0),MATCH(T$8,intern2!_xlnm.Print_Titles,0))="","",
IF(INDEX(intern2!$A$165:$BH$316,MATCH($A20,intern2!$A$165:$A$316,0),MATCH(T$8,intern2!_xlnm.Print_Titles,0))="NOK","NOK",
IF(INDEX(intern3!$A$9:$BG$320,MATCH($A20,intern3!$A$9:$A$160,0),MATCH(intern4!T$8,intern3!$7:$7,0))="OK","OK","NOK")))</f>
        <v/>
      </c>
      <c r="U20" s="1277" t="str">
        <f>IF(INDEX(intern2!$A$165:$BH$316,MATCH($A20,intern2!$A$165:$A$316,0),MATCH(U$8,intern2!_xlnm.Print_Titles,0))="","",
IF(INDEX(intern2!$A$165:$BH$316,MATCH($A20,intern2!$A$165:$A$316,0),MATCH(U$8,intern2!_xlnm.Print_Titles,0))="NOK","NOK",
IF(INDEX(intern3!$A$9:$BG$320,MATCH($A20,intern3!$A$9:$A$160,0),MATCH(intern4!U$8,intern3!$7:$7,0))="OK","OK","NOK")))</f>
        <v/>
      </c>
      <c r="V20" s="1277" t="str">
        <f>IF(INDEX(intern2!$A$165:$BH$316,MATCH($A20,intern2!$A$165:$A$316,0),MATCH(V$8,intern2!_xlnm.Print_Titles,0))="","",
IF(INDEX(intern2!$A$165:$BH$316,MATCH($A20,intern2!$A$165:$A$316,0),MATCH(V$8,intern2!_xlnm.Print_Titles,0))="NOK","NOK",
IF(INDEX(intern3!$A$9:$BG$320,MATCH($A20,intern3!$A$9:$A$160,0),MATCH(intern4!V$8,intern3!$7:$7,0))="OK","OK","NOK")))</f>
        <v/>
      </c>
      <c r="W20" s="1277" t="str">
        <f>IF(INDEX(intern2!$A$165:$BH$316,MATCH($A20,intern2!$A$165:$A$316,0),MATCH(W$8,intern2!_xlnm.Print_Titles,0))="","",
IF(INDEX(intern2!$A$165:$BH$316,MATCH($A20,intern2!$A$165:$A$316,0),MATCH(W$8,intern2!_xlnm.Print_Titles,0))="NOK","NOK",
IF(INDEX(intern3!$A$9:$BG$320,MATCH($A20,intern3!$A$9:$A$160,0),MATCH(intern4!W$8,intern3!$7:$7,0))="OK","OK","NOK")))</f>
        <v/>
      </c>
      <c r="X20" s="1277" t="str">
        <f>IF(INDEX(intern2!$A$165:$BH$316,MATCH($A20,intern2!$A$165:$A$316,0),MATCH(X$8,intern2!_xlnm.Print_Titles,0))="","",
IF(INDEX(intern2!$A$165:$BH$316,MATCH($A20,intern2!$A$165:$A$316,0),MATCH(X$8,intern2!_xlnm.Print_Titles,0))="NOK","NOK",
IF(INDEX(intern3!$A$9:$BG$320,MATCH($A20,intern3!$A$9:$A$160,0),MATCH(intern4!X$8,intern3!$7:$7,0))="OK","OK","NOK")))</f>
        <v/>
      </c>
      <c r="Y20" s="1277" t="str">
        <f>IF(INDEX(intern2!$A$165:$BH$316,MATCH($A20,intern2!$A$165:$A$316,0),MATCH(Y$8,intern2!_xlnm.Print_Titles,0))="","",
IF(INDEX(intern2!$A$165:$BH$316,MATCH($A20,intern2!$A$165:$A$316,0),MATCH(Y$8,intern2!_xlnm.Print_Titles,0))="NOK","NOK",
IF(INDEX(intern3!$A$9:$BG$320,MATCH($A20,intern3!$A$9:$A$160,0),MATCH(intern4!Y$8,intern3!$7:$7,0))="OK","OK","NOK")))</f>
        <v/>
      </c>
      <c r="Z20" s="1277" t="str">
        <f>IF(INDEX(intern2!$A$165:$BH$316,MATCH($A20,intern2!$A$165:$A$316,0),MATCH(Z$8,intern2!_xlnm.Print_Titles,0))="","",
IF(INDEX(intern2!$A$165:$BH$316,MATCH($A20,intern2!$A$165:$A$316,0),MATCH(Z$8,intern2!_xlnm.Print_Titles,0))="NOK","NOK",
IF(INDEX(intern3!$A$9:$BG$320,MATCH($A20,intern3!$A$9:$A$160,0),MATCH(intern4!Z$8,intern3!$7:$7,0))="OK","OK","NOK")))</f>
        <v/>
      </c>
      <c r="AA20" s="1277" t="str">
        <f>IF(INDEX(intern2!$A$165:$BH$316,MATCH($A20,intern2!$A$165:$A$316,0),MATCH(AA$8,intern2!_xlnm.Print_Titles,0))="","",
IF(INDEX(intern2!$A$165:$BH$316,MATCH($A20,intern2!$A$165:$A$316,0),MATCH(AA$8,intern2!_xlnm.Print_Titles,0))="NOK","NOK",
IF(INDEX(intern3!$A$9:$BG$320,MATCH($A20,intern3!$A$9:$A$160,0),MATCH(intern4!AA$8,intern3!$7:$7,0))="OK","OK","NOK")))</f>
        <v/>
      </c>
      <c r="AB20" s="1277" t="str">
        <f>IF(INDEX(intern2!$A$165:$BH$316,MATCH($A20,intern2!$A$165:$A$316,0),MATCH(AB$8,intern2!_xlnm.Print_Titles,0))="","",
IF(INDEX(intern2!$A$165:$BH$316,MATCH($A20,intern2!$A$165:$A$316,0),MATCH(AB$8,intern2!_xlnm.Print_Titles,0))="NOK","NOK",
IF(INDEX(intern3!$A$9:$BG$320,MATCH($A20,intern3!$A$9:$A$160,0),MATCH(intern4!AB$8,intern3!$7:$7,0))="OK","OK","NOK")))</f>
        <v/>
      </c>
      <c r="AC20" s="1277" t="str">
        <f>IF(INDEX(intern2!$A$165:$BH$316,MATCH($A20,intern2!$A$165:$A$316,0),MATCH(AC$8,intern2!_xlnm.Print_Titles,0))="","",
IF(INDEX(intern2!$A$165:$BH$316,MATCH($A20,intern2!$A$165:$A$316,0),MATCH(AC$8,intern2!_xlnm.Print_Titles,0))="NOK","NOK",
IF(INDEX(intern3!$A$9:$BG$320,MATCH($A20,intern3!$A$9:$A$160,0),MATCH(intern4!AC$8,intern3!$7:$7,0))="OK","OK","NOK")))</f>
        <v/>
      </c>
      <c r="AD20" s="1277" t="str">
        <f>IF(INDEX(intern2!$A$165:$BH$316,MATCH($A20,intern2!$A$165:$A$316,0),MATCH(AD$8,intern2!_xlnm.Print_Titles,0))="","",
IF(INDEX(intern2!$A$165:$BH$316,MATCH($A20,intern2!$A$165:$A$316,0),MATCH(AD$8,intern2!_xlnm.Print_Titles,0))="NOK","NOK",
IF(INDEX(intern3!$A$9:$BG$320,MATCH($A20,intern3!$A$9:$A$160,0),MATCH(intern4!AD$8,intern3!$7:$7,0))="OK","OK","NOK")))</f>
        <v/>
      </c>
      <c r="AE20" s="1277" t="str">
        <f>IF(INDEX(intern2!$A$165:$BH$316,MATCH($A20,intern2!$A$165:$A$316,0),MATCH(AE$8,intern2!_xlnm.Print_Titles,0))="","",
IF(INDEX(intern2!$A$165:$BH$316,MATCH($A20,intern2!$A$165:$A$316,0),MATCH(AE$8,intern2!_xlnm.Print_Titles,0))="NOK","NOK",
IF(INDEX(intern3!$A$9:$BG$320,MATCH($A20,intern3!$A$9:$A$160,0),MATCH(intern4!AE$8,intern3!$7:$7,0))="OK","OK","NOK")))</f>
        <v/>
      </c>
      <c r="AF20" s="1277" t="str">
        <f>IF(INDEX(intern2!$A$165:$BH$316,MATCH($A20,intern2!$A$165:$A$316,0),MATCH(AF$8,intern2!_xlnm.Print_Titles,0))="","",
IF(INDEX(intern2!$A$165:$BH$316,MATCH($A20,intern2!$A$165:$A$316,0),MATCH(AF$8,intern2!_xlnm.Print_Titles,0))="NOK","NOK",
IF(INDEX(intern3!$A$9:$BG$320,MATCH($A20,intern3!$A$9:$A$160,0),MATCH(intern4!AF$8,intern3!$7:$7,0))="OK","OK","NOK")))</f>
        <v/>
      </c>
      <c r="AG20" s="1277" t="str">
        <f>IF(INDEX(intern2!$A$165:$BH$316,MATCH($A20,intern2!$A$165:$A$316,0),MATCH(AG$8,intern2!_xlnm.Print_Titles,0))="","",
IF(INDEX(intern2!$A$165:$BH$316,MATCH($A20,intern2!$A$165:$A$316,0),MATCH(AG$8,intern2!_xlnm.Print_Titles,0))="NOK","NOK",
IF(INDEX(intern3!$A$9:$BG$320,MATCH($A20,intern3!$A$9:$A$160,0),MATCH(intern4!AG$8,intern3!$7:$7,0))="OK","OK","NOK")))</f>
        <v/>
      </c>
      <c r="AH20" s="1277" t="str">
        <f>IF(INDEX(intern2!$A$165:$BH$316,MATCH($A20,intern2!$A$165:$A$316,0),MATCH(AH$8,intern2!_xlnm.Print_Titles,0))="","",
IF(INDEX(intern2!$A$165:$BH$316,MATCH($A20,intern2!$A$165:$A$316,0),MATCH(AH$8,intern2!_xlnm.Print_Titles,0))="NOK","NOK",
IF(INDEX(intern3!$A$9:$BG$320,MATCH($A20,intern3!$A$9:$A$160,0),MATCH(intern4!AH$8,intern3!$7:$7,0))="OK","OK","NOK")))</f>
        <v/>
      </c>
      <c r="AI20" s="1277" t="str">
        <f>IF(INDEX(intern2!$A$165:$BH$316,MATCH($A20,intern2!$A$165:$A$316,0),MATCH(AI$8,intern2!_xlnm.Print_Titles,0))="","",
IF(INDEX(intern2!$A$165:$BH$316,MATCH($A20,intern2!$A$165:$A$316,0),MATCH(AI$8,intern2!_xlnm.Print_Titles,0))="NOK","NOK",
IF(INDEX(intern3!$A$9:$BG$320,MATCH($A20,intern3!$A$9:$A$160,0),MATCH(intern4!AI$8,intern3!$7:$7,0))="OK","OK","NOK")))</f>
        <v/>
      </c>
      <c r="AJ20" s="1277" t="str">
        <f>IF(INDEX(intern2!$A$165:$BH$316,MATCH($A20,intern2!$A$165:$A$316,0),MATCH(AJ$8,intern2!_xlnm.Print_Titles,0))="","",
IF(INDEX(intern2!$A$165:$BH$316,MATCH($A20,intern2!$A$165:$A$316,0),MATCH(AJ$8,intern2!_xlnm.Print_Titles,0))="NOK","NOK",
IF(INDEX(intern3!$A$9:$BG$320,MATCH($A20,intern3!$A$9:$A$160,0),MATCH(intern4!AJ$8,intern3!$7:$7,0))="OK","OK","NOK")))</f>
        <v/>
      </c>
      <c r="AK20" s="1277" t="str">
        <f>IF(INDEX(intern2!$A$165:$BH$316,MATCH($A20,intern2!$A$165:$A$316,0),MATCH(AK$8,intern2!_xlnm.Print_Titles,0))="","",
IF(INDEX(intern2!$A$165:$BH$316,MATCH($A20,intern2!$A$165:$A$316,0),MATCH(AK$8,intern2!_xlnm.Print_Titles,0))="NOK","NOK",
IF(INDEX(intern3!$A$9:$BG$320,MATCH($A20,intern3!$A$9:$A$160,0),MATCH(intern4!AK$8,intern3!$7:$7,0))="OK","OK","NOK")))</f>
        <v/>
      </c>
      <c r="AL20" s="1277" t="str">
        <f>IF(INDEX(intern2!$A$165:$BH$316,MATCH($A20,intern2!$A$165:$A$316,0),MATCH(AL$8,intern2!_xlnm.Print_Titles,0))="","",
IF(INDEX(intern2!$A$165:$BH$316,MATCH($A20,intern2!$A$165:$A$316,0),MATCH(AL$8,intern2!_xlnm.Print_Titles,0))="NOK","NOK",
IF(INDEX(intern3!$A$9:$BG$320,MATCH($A20,intern3!$A$9:$A$160,0),MATCH(intern4!AL$8,intern3!$7:$7,0))="OK","OK","NOK")))</f>
        <v/>
      </c>
      <c r="AM20" s="1277" t="str">
        <f>IF(INDEX(intern2!$A$165:$BH$316,MATCH($A20,intern2!$A$165:$A$316,0),MATCH(AM$8,intern2!_xlnm.Print_Titles,0))="","",
IF(INDEX(intern2!$A$165:$BH$316,MATCH($A20,intern2!$A$165:$A$316,0),MATCH(AM$8,intern2!_xlnm.Print_Titles,0))="NOK","NOK",
IF(INDEX(intern3!$A$9:$BG$320,MATCH($A20,intern3!$A$9:$A$160,0),MATCH(intern4!AM$8,intern3!$7:$7,0))="OK","OK","NOK")))</f>
        <v/>
      </c>
      <c r="AN20" s="1277" t="str">
        <f>IF(INDEX(intern2!$A$165:$BH$316,MATCH($A20,intern2!$A$165:$A$316,0),MATCH(AN$8,intern2!_xlnm.Print_Titles,0))="","",
IF(INDEX(intern2!$A$165:$BH$316,MATCH($A20,intern2!$A$165:$A$316,0),MATCH(AN$8,intern2!_xlnm.Print_Titles,0))="NOK","NOK",
IF(INDEX(intern3!$A$9:$BG$320,MATCH($A20,intern3!$A$9:$A$160,0),MATCH(intern4!AN$8,intern3!$7:$7,0))="OK","OK","NOK")))</f>
        <v/>
      </c>
      <c r="AO20" s="1277" t="str">
        <f>IF(INDEX(intern2!$A$165:$BH$316,MATCH($A20,intern2!$A$165:$A$316,0),MATCH(AO$8,intern2!_xlnm.Print_Titles,0))="","",
IF(INDEX(intern2!$A$165:$BH$316,MATCH($A20,intern2!$A$165:$A$316,0),MATCH(AO$8,intern2!_xlnm.Print_Titles,0))="NOK","NOK",
IF(INDEX(intern3!$A$9:$BG$320,MATCH($A20,intern3!$A$9:$A$160,0),MATCH(intern4!AO$8,intern3!$7:$7,0))="OK","OK","NOK")))</f>
        <v/>
      </c>
      <c r="AP20" s="1277" t="str">
        <f>IF(INDEX(intern2!$A$165:$BH$316,MATCH($A20,intern2!$A$165:$A$316,0),MATCH(AP$8,intern2!_xlnm.Print_Titles,0))="","",
IF(INDEX(intern2!$A$165:$BH$316,MATCH($A20,intern2!$A$165:$A$316,0),MATCH(AP$8,intern2!_xlnm.Print_Titles,0))="NOK","NOK",
IF(INDEX(intern3!$A$9:$BG$320,MATCH($A20,intern3!$A$9:$A$160,0),MATCH(intern4!AP$8,intern3!$7:$7,0))="OK","OK","NOK")))</f>
        <v/>
      </c>
      <c r="AQ20" s="1277" t="str">
        <f ca="1">IF(INDEX(intern2!$A$165:$BH$316,MATCH($A20,intern2!$A$165:$A$316,0),MATCH(AQ$8,intern2!_xlnm.Print_Titles,0))="","",
IF(INDEX(intern2!$A$165:$BH$316,MATCH($A20,intern2!$A$165:$A$316,0),MATCH(AQ$8,intern2!_xlnm.Print_Titles,0))="NOK","NOK",
IF(INDEX(intern3!$A$9:$BG$320,MATCH($A20,intern3!$A$9:$A$160,0),MATCH(intern4!AQ$8,intern3!$7:$7,0))="OK","OK","NOK")))</f>
        <v>NOK</v>
      </c>
      <c r="AR20" s="1277" t="str">
        <f>IF(INDEX(intern2!$A$165:$BH$316,MATCH($A20,intern2!$A$165:$A$316,0),MATCH(AR$8,intern2!_xlnm.Print_Titles,0))="","",
IF(INDEX(intern2!$A$165:$BH$316,MATCH($A20,intern2!$A$165:$A$316,0),MATCH(AR$8,intern2!_xlnm.Print_Titles,0))="NOK","NOK",
IF(INDEX(intern3!$A$9:$BG$320,MATCH($A20,intern3!$A$9:$A$160,0),MATCH(intern4!AR$8,intern3!$7:$7,0))="OK","OK","NOK")))</f>
        <v/>
      </c>
      <c r="AS20" s="1277" t="str">
        <f>IF(INDEX(intern2!$A$165:$BH$316,MATCH($A20,intern2!$A$165:$A$316,0),MATCH(AS$8,intern2!_xlnm.Print_Titles,0))="","",
IF(INDEX(intern2!$A$165:$BH$316,MATCH($A20,intern2!$A$165:$A$316,0),MATCH(AS$8,intern2!_xlnm.Print_Titles,0))="NOK","NOK",
IF(INDEX(intern3!$A$9:$BG$320,MATCH($A20,intern3!$A$9:$A$160,0),MATCH(intern4!AS$8,intern3!$7:$7,0))="OK","OK","NOK")))</f>
        <v/>
      </c>
      <c r="AT20" s="1277" t="str">
        <f>IF(INDEX(intern2!$A$165:$BH$316,MATCH($A20,intern2!$A$165:$A$316,0),MATCH(AT$8,intern2!_xlnm.Print_Titles,0))="","",
IF(INDEX(intern2!$A$165:$BH$316,MATCH($A20,intern2!$A$165:$A$316,0),MATCH(AT$8,intern2!_xlnm.Print_Titles,0))="NOK","NOK",
IF(INDEX(intern3!$A$9:$BG$320,MATCH($A20,intern3!$A$9:$A$160,0),MATCH(intern4!AT$8,intern3!$7:$7,0))="OK","OK","NOK")))</f>
        <v/>
      </c>
      <c r="AU20" s="1277" t="str">
        <f>IF(INDEX(intern2!$A$165:$BH$316,MATCH($A20,intern2!$A$165:$A$316,0),MATCH(AU$8,intern2!_xlnm.Print_Titles,0))="","",
IF(INDEX(intern2!$A$165:$BH$316,MATCH($A20,intern2!$A$165:$A$316,0),MATCH(AU$8,intern2!_xlnm.Print_Titles,0))="NOK","NOK",
IF(INDEX(intern3!$A$9:$BG$320,MATCH($A20,intern3!$A$9:$A$160,0),MATCH(intern4!AU$8,intern3!$7:$7,0))="OK","OK","NOK")))</f>
        <v/>
      </c>
      <c r="AV20" s="1277" t="str">
        <f>IF(INDEX(intern2!$A$165:$BH$316,MATCH($A20,intern2!$A$165:$A$316,0),MATCH(AV$8,intern2!_xlnm.Print_Titles,0))="","",
IF(INDEX(intern2!$A$165:$BH$316,MATCH($A20,intern2!$A$165:$A$316,0),MATCH(AV$8,intern2!_xlnm.Print_Titles,0))="NOK","NOK",
IF(INDEX(intern3!$A$9:$BG$320,MATCH($A20,intern3!$A$9:$A$160,0),MATCH(intern4!AV$8,intern3!$7:$7,0))="OK","OK","NOK")))</f>
        <v/>
      </c>
      <c r="AW20" s="1277"/>
      <c r="AX20" s="1277" t="str">
        <f>IF(INDEX(intern2!$A$165:$BH$316,MATCH($A20,intern2!$A$165:$A$316,0),MATCH(AX$8,intern2!_xlnm.Print_Titles,0))="","",
IF(INDEX(intern2!$A$165:$BH$316,MATCH($A20,intern2!$A$165:$A$316,0),MATCH(AX$8,intern2!_xlnm.Print_Titles,0))="NOK","NOK",
IF(INDEX(intern3!$A$9:$BG$320,MATCH($A20,intern3!$A$9:$A$160,0),MATCH(intern4!AX$8,intern3!$7:$7,0))="OK","OK","NOK")))</f>
        <v/>
      </c>
      <c r="AY20" s="1277" t="str">
        <f>IF(INDEX(intern2!$A$165:$BH$316,MATCH($A20,intern2!$A$165:$A$316,0),MATCH(AY$8,intern2!_xlnm.Print_Titles,0))="","",
IF(INDEX(intern2!$A$165:$BH$316,MATCH($A20,intern2!$A$165:$A$316,0),MATCH(AY$8,intern2!_xlnm.Print_Titles,0))="NOK","NOK",
IF(INDEX(intern3!$A$9:$BG$320,MATCH($A20,intern3!$A$9:$A$160,0),MATCH(intern4!AY$8,intern3!$7:$7,0))="OK","OK","NOK")))</f>
        <v/>
      </c>
      <c r="AZ20" s="1277" t="str">
        <f>IF(INDEX(intern2!$A$165:$BH$316,MATCH($A20,intern2!$A$165:$A$316,0),MATCH(AZ$8,intern2!_xlnm.Print_Titles,0))="","",
IF(INDEX(intern2!$A$165:$BH$316,MATCH($A20,intern2!$A$165:$A$316,0),MATCH(AZ$8,intern2!_xlnm.Print_Titles,0))="NOK","NOK",
IF(INDEX(intern3!$A$9:$BG$320,MATCH($A20,intern3!$A$9:$A$160,0),MATCH(intern4!AZ$8,intern3!$7:$7,0))="OK","OK","NOK")))</f>
        <v/>
      </c>
      <c r="BA20" s="1277" t="str">
        <f>IF(INDEX(intern2!$A$165:$BH$316,MATCH($A20,intern2!$A$165:$A$316,0),MATCH(BA$8,intern2!_xlnm.Print_Titles,0))="","",
IF(INDEX(intern2!$A$165:$BH$316,MATCH($A20,intern2!$A$165:$A$316,0),MATCH(BA$8,intern2!_xlnm.Print_Titles,0))="NOK","NOK",
IF(INDEX(intern3!$A$9:$BG$320,MATCH($A20,intern3!$A$9:$A$160,0),MATCH(intern4!BA$8,intern3!$7:$7,0))="OK","OK","NOK")))</f>
        <v/>
      </c>
      <c r="BB20" s="1277" t="str">
        <f>IF(INDEX(intern2!$A$165:$BH$316,MATCH($A20,intern2!$A$165:$A$316,0),MATCH(BB$8,intern2!_xlnm.Print_Titles,0))="","",
IF(INDEX(intern2!$A$165:$BH$316,MATCH($A20,intern2!$A$165:$A$316,0),MATCH(BB$8,intern2!_xlnm.Print_Titles,0))="NOK","NOK",
IF(INDEX(intern3!$A$9:$BG$320,MATCH($A20,intern3!$A$9:$A$160,0),MATCH(intern4!BB$8,intern3!$7:$7,0))="OK","OK","NOK")))</f>
        <v/>
      </c>
      <c r="BC20" s="1277" t="str">
        <f>IF(INDEX(intern2!$A$165:$BH$316,MATCH($A20,intern2!$A$165:$A$316,0),MATCH(BC$8,intern2!_xlnm.Print_Titles,0))="","",
IF(INDEX(intern2!$A$165:$BH$316,MATCH($A20,intern2!$A$165:$A$316,0),MATCH(BC$8,intern2!_xlnm.Print_Titles,0))="NOK","NOK",
IF(INDEX(intern3!$A$9:$BG$320,MATCH($A20,intern3!$A$9:$A$160,0),MATCH(intern4!BC$8,intern3!$7:$7,0))="OK","OK","NOK")))</f>
        <v/>
      </c>
      <c r="BD20" s="1277" t="str">
        <f>IF(INDEX(intern2!$A$165:$BH$316,MATCH($A20,intern2!$A$165:$A$316,0),MATCH(BD$8,intern2!_xlnm.Print_Titles,0))="","",
IF(INDEX(intern2!$A$165:$BH$316,MATCH($A20,intern2!$A$165:$A$316,0),MATCH(BD$8,intern2!_xlnm.Print_Titles,0))="NOK","NOK",
IF(INDEX(intern3!$A$9:$BG$320,MATCH($A20,intern3!$A$9:$A$160,0),MATCH(intern4!BD$8,intern3!$7:$7,0))="OK","OK","NOK")))</f>
        <v/>
      </c>
      <c r="BE20" s="1277" t="str">
        <f>IF(INDEX(intern2!$A$165:$BH$316,MATCH($A20,intern2!$A$165:$A$316,0),MATCH(BE$8,intern2!_xlnm.Print_Titles,0))="","",
IF(INDEX(intern2!$A$165:$BH$316,MATCH($A20,intern2!$A$165:$A$316,0),MATCH(BE$8,intern2!_xlnm.Print_Titles,0))="NOK","NOK",
IF(INDEX(intern3!$A$9:$BG$320,MATCH($A20,intern3!$A$9:$A$160,0),MATCH(intern4!BE$8,intern3!$7:$7,0))="OK","OK","NOK")))</f>
        <v/>
      </c>
      <c r="BF20" s="1277" t="str">
        <f>IF(INDEX(intern2!$A$165:$BH$316,MATCH($A20,intern2!$A$165:$A$316,0),MATCH(BF$8,intern2!_xlnm.Print_Titles,0))="","",
IF(INDEX(intern2!$A$165:$BH$316,MATCH($A20,intern2!$A$165:$A$316,0),MATCH(BF$8,intern2!_xlnm.Print_Titles,0))="NOK","NOK",
IF(INDEX(intern3!$A$9:$BG$320,MATCH($A20,intern3!$A$9:$A$160,0),MATCH(intern4!BF$8,intern3!$7:$7,0))="OK","OK","NOK")))</f>
        <v/>
      </c>
      <c r="BG20" s="1277" t="str">
        <f>IF(INDEX(intern2!$A$165:$BH$316,MATCH($A20,intern2!$A$165:$A$316,0),MATCH(BG$8,intern2!_xlnm.Print_Titles,0))="","",
IF(INDEX(intern2!$A$165:$BH$316,MATCH($A20,intern2!$A$165:$A$316,0),MATCH(BG$8,intern2!_xlnm.Print_Titles,0))="NOK","NOK",
IF(INDEX(intern3!$A$9:$BG$320,MATCH($A20,intern3!$A$9:$A$160,0),MATCH(intern4!BG$8,intern3!$7:$7,0))="OK","OK","NOK")))</f>
        <v/>
      </c>
      <c r="BH20" s="200" t="str">
        <f t="shared" ca="1" si="2"/>
        <v>NOK</v>
      </c>
      <c r="BI20" s="186"/>
      <c r="BJ20" t="b">
        <f ca="1">IF(VLOOKUP($A20,intern1!$C:$Q,15,FALSE)="MAS","",IF(VLOOKUP($A20,'3.10'!$C:$AP,9,FALSE)=0,"NOK",IF(VLOOKUP($A20,'3.10'!$C:$AP,11,FALSE)=0,"NOK","OK"))=BH20)</f>
        <v>1</v>
      </c>
      <c r="BL20" s="1275" t="s">
        <v>1354</v>
      </c>
      <c r="BM20">
        <v>11</v>
      </c>
      <c r="BN20" t="s">
        <v>1354</v>
      </c>
    </row>
    <row r="21" spans="1:66" x14ac:dyDescent="0.25">
      <c r="A21" t="str">
        <f>+intern2!A16</f>
        <v>HNO1.2.1</v>
      </c>
      <c r="C21" s="1277" t="str">
        <f>IF(INDEX(intern2!$A$165:$BH$316,MATCH($A21,intern2!$A$165:$A$316,0),MATCH(C$8,intern2!_xlnm.Print_Titles,0))="","",
IF(INDEX(intern2!$A$165:$BH$316,MATCH($A21,intern2!$A$165:$A$316,0),MATCH(C$8,intern2!_xlnm.Print_Titles,0))="NOK","NOK",
IF(INDEX(intern3!$A$9:$BG$320,MATCH($A21,intern3!$A$9:$A$160,0),MATCH(intern4!C$8,intern3!$7:$7,0))="OK","OK","NOK")))</f>
        <v/>
      </c>
      <c r="D21" s="1277" t="str">
        <f>IF(INDEX(intern2!$A$165:$BH$316,MATCH($A21,intern2!$A$165:$A$316,0),MATCH(D$8,intern2!_xlnm.Print_Titles,0))="","",
IF(INDEX(intern2!$A$165:$BH$316,MATCH($A21,intern2!$A$165:$A$316,0),MATCH(D$8,intern2!_xlnm.Print_Titles,0))="NOK","NOK",
IF(INDEX(intern3!$A$9:$BG$320,MATCH($A21,intern3!$A$9:$A$160,0),MATCH(intern4!D$8,intern3!$7:$7,0))="OK","OK","NOK")))</f>
        <v/>
      </c>
      <c r="E21" s="1277" t="str">
        <f>IF(INDEX(intern2!$A$165:$BH$316,MATCH($A21,intern2!$A$165:$A$316,0),MATCH(E$8,intern2!_xlnm.Print_Titles,0))="","",
IF(INDEX(intern2!$A$165:$BH$316,MATCH($A21,intern2!$A$165:$A$316,0),MATCH(E$8,intern2!_xlnm.Print_Titles,0))="NOK","NOK",
IF(INDEX(intern3!$A$9:$BG$320,MATCH($A21,intern3!$A$9:$A$160,0),MATCH(intern4!E$8,intern3!$7:$7,0))="OK","OK","NOK")))</f>
        <v/>
      </c>
      <c r="F21" s="1277" t="str">
        <f>IF(INDEX(intern2!$A$165:$BH$316,MATCH($A21,intern2!$A$165:$A$316,0),MATCH(F$8,intern2!_xlnm.Print_Titles,0))="","",
IF(INDEX(intern2!$A$165:$BH$316,MATCH($A21,intern2!$A$165:$A$316,0),MATCH(F$8,intern2!_xlnm.Print_Titles,0))="NOK","NOK",
IF(INDEX(intern3!$A$9:$BG$320,MATCH($A21,intern3!$A$9:$A$160,0),MATCH(intern4!F$8,intern3!$7:$7,0))="OK","OK","NOK")))</f>
        <v/>
      </c>
      <c r="G21" s="1277" t="str">
        <f>IF(INDEX(intern2!$A$165:$BH$316,MATCH($A21,intern2!$A$165:$A$316,0),MATCH(G$8,intern2!_xlnm.Print_Titles,0))="","",
IF(INDEX(intern2!$A$165:$BH$316,MATCH($A21,intern2!$A$165:$A$316,0),MATCH(G$8,intern2!_xlnm.Print_Titles,0))="NOK","NOK",
IF(INDEX(intern3!$A$9:$BG$320,MATCH($A21,intern3!$A$9:$A$160,0),MATCH(intern4!G$8,intern3!$7:$7,0))="OK","OK","NOK")))</f>
        <v/>
      </c>
      <c r="H21" s="1277" t="str">
        <f>IF(INDEX(intern2!$A$165:$BH$316,MATCH($A21,intern2!$A$165:$A$316,0),MATCH(H$8,intern2!_xlnm.Print_Titles,0))="","",
IF(INDEX(intern2!$A$165:$BH$316,MATCH($A21,intern2!$A$165:$A$316,0),MATCH(H$8,intern2!_xlnm.Print_Titles,0))="NOK","NOK",
IF(INDEX(intern3!$A$9:$BG$320,MATCH($A21,intern3!$A$9:$A$160,0),MATCH(intern4!H$8,intern3!$7:$7,0))="OK","OK","NOK")))</f>
        <v/>
      </c>
      <c r="I21" s="1277" t="str">
        <f>IF(INDEX(intern2!$A$165:$BH$316,MATCH($A21,intern2!$A$165:$A$316,0),MATCH(I$8,intern2!_xlnm.Print_Titles,0))="","",
IF(INDEX(intern2!$A$165:$BH$316,MATCH($A21,intern2!$A$165:$A$316,0),MATCH(I$8,intern2!_xlnm.Print_Titles,0))="NOK","NOK",
IF(INDEX(intern3!$A$9:$BG$320,MATCH($A21,intern3!$A$9:$A$160,0),MATCH(intern4!I$8,intern3!$7:$7,0))="OK","OK","NOK")))</f>
        <v/>
      </c>
      <c r="J21" s="1277" t="str">
        <f>IF(INDEX(intern2!$A$165:$BH$316,MATCH($A21,intern2!$A$165:$A$316,0),MATCH(J$8,intern2!_xlnm.Print_Titles,0))="","",
IF(INDEX(intern2!$A$165:$BH$316,MATCH($A21,intern2!$A$165:$A$316,0),MATCH(J$8,intern2!_xlnm.Print_Titles,0))="NOK","NOK",
IF(INDEX(intern3!$A$9:$BG$320,MATCH($A21,intern3!$A$9:$A$160,0),MATCH(intern4!J$8,intern3!$7:$7,0))="OK","OK","NOK")))</f>
        <v/>
      </c>
      <c r="K21" s="1277" t="str">
        <f>IF(INDEX(intern2!$A$165:$BH$316,MATCH($A21,intern2!$A$165:$A$316,0),MATCH(K$8,intern2!_xlnm.Print_Titles,0))="","",
IF(INDEX(intern2!$A$165:$BH$316,MATCH($A21,intern2!$A$165:$A$316,0),MATCH(K$8,intern2!_xlnm.Print_Titles,0))="NOK","NOK",
IF(INDEX(intern3!$A$9:$BG$320,MATCH($A21,intern3!$A$9:$A$160,0),MATCH(intern4!K$8,intern3!$7:$7,0))="OK","OK","NOK")))</f>
        <v/>
      </c>
      <c r="L21" s="1277" t="str">
        <f>IF(INDEX(intern2!$A$165:$BH$316,MATCH($A21,intern2!$A$165:$A$316,0),MATCH(L$8,intern2!_xlnm.Print_Titles,0))="","",
IF(INDEX(intern2!$A$165:$BH$316,MATCH($A21,intern2!$A$165:$A$316,0),MATCH(L$8,intern2!_xlnm.Print_Titles,0))="NOK","NOK",
IF(INDEX(intern3!$A$9:$BG$320,MATCH($A21,intern3!$A$9:$A$160,0),MATCH(intern4!L$8,intern3!$7:$7,0))="OK","OK","NOK")))</f>
        <v/>
      </c>
      <c r="M21" s="1277" t="str">
        <f>IF(INDEX(intern2!$A$165:$BH$316,MATCH($A21,intern2!$A$165:$A$316,0),MATCH(M$8,intern2!_xlnm.Print_Titles,0))="","",
IF(INDEX(intern2!$A$165:$BH$316,MATCH($A21,intern2!$A$165:$A$316,0),MATCH(M$8,intern2!_xlnm.Print_Titles,0))="NOK","NOK",
IF(INDEX(intern3!$A$9:$BG$320,MATCH($A21,intern3!$A$9:$A$160,0),MATCH(intern4!M$8,intern3!$7:$7,0))="OK","OK","NOK")))</f>
        <v/>
      </c>
      <c r="N21" s="1277" t="str">
        <f>IF(INDEX(intern2!$A$165:$BH$316,MATCH($A21,intern2!$A$165:$A$316,0),MATCH(N$8,intern2!_xlnm.Print_Titles,0))="","",
IF(INDEX(intern2!$A$165:$BH$316,MATCH($A21,intern2!$A$165:$A$316,0),MATCH(N$8,intern2!_xlnm.Print_Titles,0))="NOK","NOK",
IF(INDEX(intern3!$A$9:$BG$320,MATCH($A21,intern3!$A$9:$A$160,0),MATCH(intern4!N$8,intern3!$7:$7,0))="OK","OK","NOK")))</f>
        <v/>
      </c>
      <c r="O21" s="1277" t="str">
        <f>IF(INDEX(intern2!$A$165:$BH$316,MATCH($A21,intern2!$A$165:$A$316,0),MATCH(O$8,intern2!_xlnm.Print_Titles,0))="","",
IF(INDEX(intern2!$A$165:$BH$316,MATCH($A21,intern2!$A$165:$A$316,0),MATCH(O$8,intern2!_xlnm.Print_Titles,0))="NOK","NOK",
IF(INDEX(intern3!$A$9:$BG$320,MATCH($A21,intern3!$A$9:$A$160,0),MATCH(intern4!O$8,intern3!$7:$7,0))="OK","OK","NOK")))</f>
        <v/>
      </c>
      <c r="P21" s="1277" t="str">
        <f>IF(INDEX(intern2!$A$165:$BH$316,MATCH($A21,intern2!$A$165:$A$316,0),MATCH(P$8,intern2!_xlnm.Print_Titles,0))="","",
IF(INDEX(intern2!$A$165:$BH$316,MATCH($A21,intern2!$A$165:$A$316,0),MATCH(P$8,intern2!_xlnm.Print_Titles,0))="NOK","NOK",
IF(INDEX(intern3!$A$9:$BG$320,MATCH($A21,intern3!$A$9:$A$160,0),MATCH(intern4!P$8,intern3!$7:$7,0))="OK","OK","NOK")))</f>
        <v/>
      </c>
      <c r="Q21" s="1277" t="str">
        <f>IF(INDEX(intern2!$A$165:$BH$316,MATCH($A21,intern2!$A$165:$A$316,0),MATCH(Q$8,intern2!_xlnm.Print_Titles,0))="","",
IF(INDEX(intern2!$A$165:$BH$316,MATCH($A21,intern2!$A$165:$A$316,0),MATCH(Q$8,intern2!_xlnm.Print_Titles,0))="NOK","NOK",
IF(INDEX(intern3!$A$9:$BG$320,MATCH($A21,intern3!$A$9:$A$160,0),MATCH(intern4!Q$8,intern3!$7:$7,0))="OK","OK","NOK")))</f>
        <v/>
      </c>
      <c r="R21" s="1277" t="str">
        <f>IF(INDEX(intern2!$A$165:$BH$316,MATCH($A21,intern2!$A$165:$A$316,0),MATCH(R$8,intern2!_xlnm.Print_Titles,0))="","",
IF(INDEX(intern2!$A$165:$BH$316,MATCH($A21,intern2!$A$165:$A$316,0),MATCH(R$8,intern2!_xlnm.Print_Titles,0))="NOK","NOK",
IF(INDEX(intern3!$A$9:$BG$320,MATCH($A21,intern3!$A$9:$A$160,0),MATCH(intern4!R$8,intern3!$7:$7,0))="OK","OK","NOK")))</f>
        <v/>
      </c>
      <c r="S21" s="1277" t="str">
        <f>IF(INDEX(intern2!$A$165:$BH$316,MATCH($A21,intern2!$A$165:$A$316,0),MATCH(S$8,intern2!_xlnm.Print_Titles,0))="","",
IF(INDEX(intern2!$A$165:$BH$316,MATCH($A21,intern2!$A$165:$A$316,0),MATCH(S$8,intern2!_xlnm.Print_Titles,0))="NOK","NOK",
IF(INDEX(intern3!$A$9:$BG$320,MATCH($A21,intern3!$A$9:$A$160,0),MATCH(intern4!S$8,intern3!$7:$7,0))="OK","OK","NOK")))</f>
        <v/>
      </c>
      <c r="T21" s="1277" t="str">
        <f>IF(INDEX(intern2!$A$165:$BH$316,MATCH($A21,intern2!$A$165:$A$316,0),MATCH(T$8,intern2!_xlnm.Print_Titles,0))="","",
IF(INDEX(intern2!$A$165:$BH$316,MATCH($A21,intern2!$A$165:$A$316,0),MATCH(T$8,intern2!_xlnm.Print_Titles,0))="NOK","NOK",
IF(INDEX(intern3!$A$9:$BG$320,MATCH($A21,intern3!$A$9:$A$160,0),MATCH(intern4!T$8,intern3!$7:$7,0))="OK","OK","NOK")))</f>
        <v/>
      </c>
      <c r="U21" s="1277" t="str">
        <f>IF(INDEX(intern2!$A$165:$BH$316,MATCH($A21,intern2!$A$165:$A$316,0),MATCH(U$8,intern2!_xlnm.Print_Titles,0))="","",
IF(INDEX(intern2!$A$165:$BH$316,MATCH($A21,intern2!$A$165:$A$316,0),MATCH(U$8,intern2!_xlnm.Print_Titles,0))="NOK","NOK",
IF(INDEX(intern3!$A$9:$BG$320,MATCH($A21,intern3!$A$9:$A$160,0),MATCH(intern4!U$8,intern3!$7:$7,0))="OK","OK","NOK")))</f>
        <v/>
      </c>
      <c r="V21" s="1277" t="str">
        <f>IF(INDEX(intern2!$A$165:$BH$316,MATCH($A21,intern2!$A$165:$A$316,0),MATCH(V$8,intern2!_xlnm.Print_Titles,0))="","",
IF(INDEX(intern2!$A$165:$BH$316,MATCH($A21,intern2!$A$165:$A$316,0),MATCH(V$8,intern2!_xlnm.Print_Titles,0))="NOK","NOK",
IF(INDEX(intern3!$A$9:$BG$320,MATCH($A21,intern3!$A$9:$A$160,0),MATCH(intern4!V$8,intern3!$7:$7,0))="OK","OK","NOK")))</f>
        <v/>
      </c>
      <c r="W21" s="1277" t="str">
        <f>IF(INDEX(intern2!$A$165:$BH$316,MATCH($A21,intern2!$A$165:$A$316,0),MATCH(W$8,intern2!_xlnm.Print_Titles,0))="","",
IF(INDEX(intern2!$A$165:$BH$316,MATCH($A21,intern2!$A$165:$A$316,0),MATCH(W$8,intern2!_xlnm.Print_Titles,0))="NOK","NOK",
IF(INDEX(intern3!$A$9:$BG$320,MATCH($A21,intern3!$A$9:$A$160,0),MATCH(intern4!W$8,intern3!$7:$7,0))="OK","OK","NOK")))</f>
        <v/>
      </c>
      <c r="X21" s="1277" t="str">
        <f>IF(INDEX(intern2!$A$165:$BH$316,MATCH($A21,intern2!$A$165:$A$316,0),MATCH(X$8,intern2!_xlnm.Print_Titles,0))="","",
IF(INDEX(intern2!$A$165:$BH$316,MATCH($A21,intern2!$A$165:$A$316,0),MATCH(X$8,intern2!_xlnm.Print_Titles,0))="NOK","NOK",
IF(INDEX(intern3!$A$9:$BG$320,MATCH($A21,intern3!$A$9:$A$160,0),MATCH(intern4!X$8,intern3!$7:$7,0))="OK","OK","NOK")))</f>
        <v/>
      </c>
      <c r="Y21" s="1277" t="str">
        <f>IF(INDEX(intern2!$A$165:$BH$316,MATCH($A21,intern2!$A$165:$A$316,0),MATCH(Y$8,intern2!_xlnm.Print_Titles,0))="","",
IF(INDEX(intern2!$A$165:$BH$316,MATCH($A21,intern2!$A$165:$A$316,0),MATCH(Y$8,intern2!_xlnm.Print_Titles,0))="NOK","NOK",
IF(INDEX(intern3!$A$9:$BG$320,MATCH($A21,intern3!$A$9:$A$160,0),MATCH(intern4!Y$8,intern3!$7:$7,0))="OK","OK","NOK")))</f>
        <v/>
      </c>
      <c r="Z21" s="1277" t="str">
        <f>IF(INDEX(intern2!$A$165:$BH$316,MATCH($A21,intern2!$A$165:$A$316,0),MATCH(Z$8,intern2!_xlnm.Print_Titles,0))="","",
IF(INDEX(intern2!$A$165:$BH$316,MATCH($A21,intern2!$A$165:$A$316,0),MATCH(Z$8,intern2!_xlnm.Print_Titles,0))="NOK","NOK",
IF(INDEX(intern3!$A$9:$BG$320,MATCH($A21,intern3!$A$9:$A$160,0),MATCH(intern4!Z$8,intern3!$7:$7,0))="OK","OK","NOK")))</f>
        <v/>
      </c>
      <c r="AA21" s="1277" t="str">
        <f>IF(INDEX(intern2!$A$165:$BH$316,MATCH($A21,intern2!$A$165:$A$316,0),MATCH(AA$8,intern2!_xlnm.Print_Titles,0))="","",
IF(INDEX(intern2!$A$165:$BH$316,MATCH($A21,intern2!$A$165:$A$316,0),MATCH(AA$8,intern2!_xlnm.Print_Titles,0))="NOK","NOK",
IF(INDEX(intern3!$A$9:$BG$320,MATCH($A21,intern3!$A$9:$A$160,0),MATCH(intern4!AA$8,intern3!$7:$7,0))="OK","OK","NOK")))</f>
        <v/>
      </c>
      <c r="AB21" s="1277" t="str">
        <f>IF(INDEX(intern2!$A$165:$BH$316,MATCH($A21,intern2!$A$165:$A$316,0),MATCH(AB$8,intern2!_xlnm.Print_Titles,0))="","",
IF(INDEX(intern2!$A$165:$BH$316,MATCH($A21,intern2!$A$165:$A$316,0),MATCH(AB$8,intern2!_xlnm.Print_Titles,0))="NOK","NOK",
IF(INDEX(intern3!$A$9:$BG$320,MATCH($A21,intern3!$A$9:$A$160,0),MATCH(intern4!AB$8,intern3!$7:$7,0))="OK","OK","NOK")))</f>
        <v/>
      </c>
      <c r="AC21" s="1277" t="str">
        <f>IF(INDEX(intern2!$A$165:$BH$316,MATCH($A21,intern2!$A$165:$A$316,0),MATCH(AC$8,intern2!_xlnm.Print_Titles,0))="","",
IF(INDEX(intern2!$A$165:$BH$316,MATCH($A21,intern2!$A$165:$A$316,0),MATCH(AC$8,intern2!_xlnm.Print_Titles,0))="NOK","NOK",
IF(INDEX(intern3!$A$9:$BG$320,MATCH($A21,intern3!$A$9:$A$160,0),MATCH(intern4!AC$8,intern3!$7:$7,0))="OK","OK","NOK")))</f>
        <v/>
      </c>
      <c r="AD21" s="1277" t="str">
        <f>IF(INDEX(intern2!$A$165:$BH$316,MATCH($A21,intern2!$A$165:$A$316,0),MATCH(AD$8,intern2!_xlnm.Print_Titles,0))="","",
IF(INDEX(intern2!$A$165:$BH$316,MATCH($A21,intern2!$A$165:$A$316,0),MATCH(AD$8,intern2!_xlnm.Print_Titles,0))="NOK","NOK",
IF(INDEX(intern3!$A$9:$BG$320,MATCH($A21,intern3!$A$9:$A$160,0),MATCH(intern4!AD$8,intern3!$7:$7,0))="OK","OK","NOK")))</f>
        <v/>
      </c>
      <c r="AE21" s="1277" t="str">
        <f>IF(INDEX(intern2!$A$165:$BH$316,MATCH($A21,intern2!$A$165:$A$316,0),MATCH(AE$8,intern2!_xlnm.Print_Titles,0))="","",
IF(INDEX(intern2!$A$165:$BH$316,MATCH($A21,intern2!$A$165:$A$316,0),MATCH(AE$8,intern2!_xlnm.Print_Titles,0))="NOK","NOK",
IF(INDEX(intern3!$A$9:$BG$320,MATCH($A21,intern3!$A$9:$A$160,0),MATCH(intern4!AE$8,intern3!$7:$7,0))="OK","OK","NOK")))</f>
        <v/>
      </c>
      <c r="AF21" s="1277" t="str">
        <f>IF(INDEX(intern2!$A$165:$BH$316,MATCH($A21,intern2!$A$165:$A$316,0),MATCH(AF$8,intern2!_xlnm.Print_Titles,0))="","",
IF(INDEX(intern2!$A$165:$BH$316,MATCH($A21,intern2!$A$165:$A$316,0),MATCH(AF$8,intern2!_xlnm.Print_Titles,0))="NOK","NOK",
IF(INDEX(intern3!$A$9:$BG$320,MATCH($A21,intern3!$A$9:$A$160,0),MATCH(intern4!AF$8,intern3!$7:$7,0))="OK","OK","NOK")))</f>
        <v/>
      </c>
      <c r="AG21" s="1277" t="str">
        <f>IF(INDEX(intern2!$A$165:$BH$316,MATCH($A21,intern2!$A$165:$A$316,0),MATCH(AG$8,intern2!_xlnm.Print_Titles,0))="","",
IF(INDEX(intern2!$A$165:$BH$316,MATCH($A21,intern2!$A$165:$A$316,0),MATCH(AG$8,intern2!_xlnm.Print_Titles,0))="NOK","NOK",
IF(INDEX(intern3!$A$9:$BG$320,MATCH($A21,intern3!$A$9:$A$160,0),MATCH(intern4!AG$8,intern3!$7:$7,0))="OK","OK","NOK")))</f>
        <v/>
      </c>
      <c r="AH21" s="1277" t="str">
        <f>IF(INDEX(intern2!$A$165:$BH$316,MATCH($A21,intern2!$A$165:$A$316,0),MATCH(AH$8,intern2!_xlnm.Print_Titles,0))="","",
IF(INDEX(intern2!$A$165:$BH$316,MATCH($A21,intern2!$A$165:$A$316,0),MATCH(AH$8,intern2!_xlnm.Print_Titles,0))="NOK","NOK",
IF(INDEX(intern3!$A$9:$BG$320,MATCH($A21,intern3!$A$9:$A$160,0),MATCH(intern4!AH$8,intern3!$7:$7,0))="OK","OK","NOK")))</f>
        <v/>
      </c>
      <c r="AI21" s="1277" t="str">
        <f>IF(INDEX(intern2!$A$165:$BH$316,MATCH($A21,intern2!$A$165:$A$316,0),MATCH(AI$8,intern2!_xlnm.Print_Titles,0))="","",
IF(INDEX(intern2!$A$165:$BH$316,MATCH($A21,intern2!$A$165:$A$316,0),MATCH(AI$8,intern2!_xlnm.Print_Titles,0))="NOK","NOK",
IF(INDEX(intern3!$A$9:$BG$320,MATCH($A21,intern3!$A$9:$A$160,0),MATCH(intern4!AI$8,intern3!$7:$7,0))="OK","OK","NOK")))</f>
        <v/>
      </c>
      <c r="AJ21" s="1277" t="str">
        <f>IF(INDEX(intern2!$A$165:$BH$316,MATCH($A21,intern2!$A$165:$A$316,0),MATCH(AJ$8,intern2!_xlnm.Print_Titles,0))="","",
IF(INDEX(intern2!$A$165:$BH$316,MATCH($A21,intern2!$A$165:$A$316,0),MATCH(AJ$8,intern2!_xlnm.Print_Titles,0))="NOK","NOK",
IF(INDEX(intern3!$A$9:$BG$320,MATCH($A21,intern3!$A$9:$A$160,0),MATCH(intern4!AJ$8,intern3!$7:$7,0))="OK","OK","NOK")))</f>
        <v/>
      </c>
      <c r="AK21" s="1277" t="str">
        <f>IF(INDEX(intern2!$A$165:$BH$316,MATCH($A21,intern2!$A$165:$A$316,0),MATCH(AK$8,intern2!_xlnm.Print_Titles,0))="","",
IF(INDEX(intern2!$A$165:$BH$316,MATCH($A21,intern2!$A$165:$A$316,0),MATCH(AK$8,intern2!_xlnm.Print_Titles,0))="NOK","NOK",
IF(INDEX(intern3!$A$9:$BG$320,MATCH($A21,intern3!$A$9:$A$160,0),MATCH(intern4!AK$8,intern3!$7:$7,0))="OK","OK","NOK")))</f>
        <v/>
      </c>
      <c r="AL21" s="1277" t="str">
        <f>IF(INDEX(intern2!$A$165:$BH$316,MATCH($A21,intern2!$A$165:$A$316,0),MATCH(AL$8,intern2!_xlnm.Print_Titles,0))="","",
IF(INDEX(intern2!$A$165:$BH$316,MATCH($A21,intern2!$A$165:$A$316,0),MATCH(AL$8,intern2!_xlnm.Print_Titles,0))="NOK","NOK",
IF(INDEX(intern3!$A$9:$BG$320,MATCH($A21,intern3!$A$9:$A$160,0),MATCH(intern4!AL$8,intern3!$7:$7,0))="OK","OK","NOK")))</f>
        <v/>
      </c>
      <c r="AM21" s="1277" t="str">
        <f>IF(INDEX(intern2!$A$165:$BH$316,MATCH($A21,intern2!$A$165:$A$316,0),MATCH(AM$8,intern2!_xlnm.Print_Titles,0))="","",
IF(INDEX(intern2!$A$165:$BH$316,MATCH($A21,intern2!$A$165:$A$316,0),MATCH(AM$8,intern2!_xlnm.Print_Titles,0))="NOK","NOK",
IF(INDEX(intern3!$A$9:$BG$320,MATCH($A21,intern3!$A$9:$A$160,0),MATCH(intern4!AM$8,intern3!$7:$7,0))="OK","OK","NOK")))</f>
        <v/>
      </c>
      <c r="AN21" s="1277" t="str">
        <f>IF(INDEX(intern2!$A$165:$BH$316,MATCH($A21,intern2!$A$165:$A$316,0),MATCH(AN$8,intern2!_xlnm.Print_Titles,0))="","",
IF(INDEX(intern2!$A$165:$BH$316,MATCH($A21,intern2!$A$165:$A$316,0),MATCH(AN$8,intern2!_xlnm.Print_Titles,0))="NOK","NOK",
IF(INDEX(intern3!$A$9:$BG$320,MATCH($A21,intern3!$A$9:$A$160,0),MATCH(intern4!AN$8,intern3!$7:$7,0))="OK","OK","NOK")))</f>
        <v/>
      </c>
      <c r="AO21" s="1277" t="str">
        <f>IF(INDEX(intern2!$A$165:$BH$316,MATCH($A21,intern2!$A$165:$A$316,0),MATCH(AO$8,intern2!_xlnm.Print_Titles,0))="","",
IF(INDEX(intern2!$A$165:$BH$316,MATCH($A21,intern2!$A$165:$A$316,0),MATCH(AO$8,intern2!_xlnm.Print_Titles,0))="NOK","NOK",
IF(INDEX(intern3!$A$9:$BG$320,MATCH($A21,intern3!$A$9:$A$160,0),MATCH(intern4!AO$8,intern3!$7:$7,0))="OK","OK","NOK")))</f>
        <v/>
      </c>
      <c r="AP21" s="1277" t="str">
        <f ca="1">IF(INDEX(intern2!$A$165:$BH$316,MATCH($A21,intern2!$A$165:$A$316,0),MATCH(AP$8,intern2!_xlnm.Print_Titles,0))="","",
IF(INDEX(intern2!$A$165:$BH$316,MATCH($A21,intern2!$A$165:$A$316,0),MATCH(AP$8,intern2!_xlnm.Print_Titles,0))="NOK","NOK",
IF(INDEX(intern3!$A$9:$BG$320,MATCH($A21,intern3!$A$9:$A$160,0),MATCH(intern4!AP$8,intern3!$7:$7,0))="OK","OK","NOK")))</f>
        <v>NOK</v>
      </c>
      <c r="AQ21" s="1277" t="str">
        <f>IF(INDEX(intern2!$A$165:$BH$316,MATCH($A21,intern2!$A$165:$A$316,0),MATCH(AQ$8,intern2!_xlnm.Print_Titles,0))="","",
IF(INDEX(intern2!$A$165:$BH$316,MATCH($A21,intern2!$A$165:$A$316,0),MATCH(AQ$8,intern2!_xlnm.Print_Titles,0))="NOK","NOK",
IF(INDEX(intern3!$A$9:$BG$320,MATCH($A21,intern3!$A$9:$A$160,0),MATCH(intern4!AQ$8,intern3!$7:$7,0))="OK","OK","NOK")))</f>
        <v/>
      </c>
      <c r="AR21" s="1277" t="str">
        <f>IF(INDEX(intern2!$A$165:$BH$316,MATCH($A21,intern2!$A$165:$A$316,0),MATCH(AR$8,intern2!_xlnm.Print_Titles,0))="","",
IF(INDEX(intern2!$A$165:$BH$316,MATCH($A21,intern2!$A$165:$A$316,0),MATCH(AR$8,intern2!_xlnm.Print_Titles,0))="NOK","NOK",
IF(INDEX(intern3!$A$9:$BG$320,MATCH($A21,intern3!$A$9:$A$160,0),MATCH(intern4!AR$8,intern3!$7:$7,0))="OK","OK","NOK")))</f>
        <v/>
      </c>
      <c r="AS21" s="1277" t="str">
        <f>IF(INDEX(intern2!$A$165:$BH$316,MATCH($A21,intern2!$A$165:$A$316,0),MATCH(AS$8,intern2!_xlnm.Print_Titles,0))="","",
IF(INDEX(intern2!$A$165:$BH$316,MATCH($A21,intern2!$A$165:$A$316,0),MATCH(AS$8,intern2!_xlnm.Print_Titles,0))="NOK","NOK",
IF(INDEX(intern3!$A$9:$BG$320,MATCH($A21,intern3!$A$9:$A$160,0),MATCH(intern4!AS$8,intern3!$7:$7,0))="OK","OK","NOK")))</f>
        <v/>
      </c>
      <c r="AT21" s="1277" t="str">
        <f>IF(INDEX(intern2!$A$165:$BH$316,MATCH($A21,intern2!$A$165:$A$316,0),MATCH(AT$8,intern2!_xlnm.Print_Titles,0))="","",
IF(INDEX(intern2!$A$165:$BH$316,MATCH($A21,intern2!$A$165:$A$316,0),MATCH(AT$8,intern2!_xlnm.Print_Titles,0))="NOK","NOK",
IF(INDEX(intern3!$A$9:$BG$320,MATCH($A21,intern3!$A$9:$A$160,0),MATCH(intern4!AT$8,intern3!$7:$7,0))="OK","OK","NOK")))</f>
        <v/>
      </c>
      <c r="AU21" s="1277" t="str">
        <f>IF(INDEX(intern2!$A$165:$BH$316,MATCH($A21,intern2!$A$165:$A$316,0),MATCH(AU$8,intern2!_xlnm.Print_Titles,0))="","",
IF(INDEX(intern2!$A$165:$BH$316,MATCH($A21,intern2!$A$165:$A$316,0),MATCH(AU$8,intern2!_xlnm.Print_Titles,0))="NOK","NOK",
IF(INDEX(intern3!$A$9:$BG$320,MATCH($A21,intern3!$A$9:$A$160,0),MATCH(intern4!AU$8,intern3!$7:$7,0))="OK","OK","NOK")))</f>
        <v/>
      </c>
      <c r="AV21" s="1277" t="str">
        <f>IF(INDEX(intern2!$A$165:$BH$316,MATCH($A21,intern2!$A$165:$A$316,0),MATCH(AV$8,intern2!_xlnm.Print_Titles,0))="","",
IF(INDEX(intern2!$A$165:$BH$316,MATCH($A21,intern2!$A$165:$A$316,0),MATCH(AV$8,intern2!_xlnm.Print_Titles,0))="NOK","NOK",
IF(INDEX(intern3!$A$9:$BG$320,MATCH($A21,intern3!$A$9:$A$160,0),MATCH(intern4!AV$8,intern3!$7:$7,0))="OK","OK","NOK")))</f>
        <v/>
      </c>
      <c r="AW21" s="1277"/>
      <c r="AX21" s="1277" t="str">
        <f>IF(INDEX(intern2!$A$165:$BH$316,MATCH($A21,intern2!$A$165:$A$316,0),MATCH(AX$8,intern2!_xlnm.Print_Titles,0))="","",
IF(INDEX(intern2!$A$165:$BH$316,MATCH($A21,intern2!$A$165:$A$316,0),MATCH(AX$8,intern2!_xlnm.Print_Titles,0))="NOK","NOK",
IF(INDEX(intern3!$A$9:$BG$320,MATCH($A21,intern3!$A$9:$A$160,0),MATCH(intern4!AX$8,intern3!$7:$7,0))="OK","OK","NOK")))</f>
        <v/>
      </c>
      <c r="AY21" s="1277" t="str">
        <f>IF(INDEX(intern2!$A$165:$BH$316,MATCH($A21,intern2!$A$165:$A$316,0),MATCH(AY$8,intern2!_xlnm.Print_Titles,0))="","",
IF(INDEX(intern2!$A$165:$BH$316,MATCH($A21,intern2!$A$165:$A$316,0),MATCH(AY$8,intern2!_xlnm.Print_Titles,0))="NOK","NOK",
IF(INDEX(intern3!$A$9:$BG$320,MATCH($A21,intern3!$A$9:$A$160,0),MATCH(intern4!AY$8,intern3!$7:$7,0))="OK","OK","NOK")))</f>
        <v/>
      </c>
      <c r="AZ21" s="1277" t="str">
        <f>IF(INDEX(intern2!$A$165:$BH$316,MATCH($A21,intern2!$A$165:$A$316,0),MATCH(AZ$8,intern2!_xlnm.Print_Titles,0))="","",
IF(INDEX(intern2!$A$165:$BH$316,MATCH($A21,intern2!$A$165:$A$316,0),MATCH(AZ$8,intern2!_xlnm.Print_Titles,0))="NOK","NOK",
IF(INDEX(intern3!$A$9:$BG$320,MATCH($A21,intern3!$A$9:$A$160,0),MATCH(intern4!AZ$8,intern3!$7:$7,0))="OK","OK","NOK")))</f>
        <v/>
      </c>
      <c r="BA21" s="1277" t="str">
        <f>IF(INDEX(intern2!$A$165:$BH$316,MATCH($A21,intern2!$A$165:$A$316,0),MATCH(BA$8,intern2!_xlnm.Print_Titles,0))="","",
IF(INDEX(intern2!$A$165:$BH$316,MATCH($A21,intern2!$A$165:$A$316,0),MATCH(BA$8,intern2!_xlnm.Print_Titles,0))="NOK","NOK",
IF(INDEX(intern3!$A$9:$BG$320,MATCH($A21,intern3!$A$9:$A$160,0),MATCH(intern4!BA$8,intern3!$7:$7,0))="OK","OK","NOK")))</f>
        <v/>
      </c>
      <c r="BB21" s="1277" t="str">
        <f>IF(INDEX(intern2!$A$165:$BH$316,MATCH($A21,intern2!$A$165:$A$316,0),MATCH(BB$8,intern2!_xlnm.Print_Titles,0))="","",
IF(INDEX(intern2!$A$165:$BH$316,MATCH($A21,intern2!$A$165:$A$316,0),MATCH(BB$8,intern2!_xlnm.Print_Titles,0))="NOK","NOK",
IF(INDEX(intern3!$A$9:$BG$320,MATCH($A21,intern3!$A$9:$A$160,0),MATCH(intern4!BB$8,intern3!$7:$7,0))="OK","OK","NOK")))</f>
        <v/>
      </c>
      <c r="BC21" s="1277" t="str">
        <f>IF(INDEX(intern2!$A$165:$BH$316,MATCH($A21,intern2!$A$165:$A$316,0),MATCH(BC$8,intern2!_xlnm.Print_Titles,0))="","",
IF(INDEX(intern2!$A$165:$BH$316,MATCH($A21,intern2!$A$165:$A$316,0),MATCH(BC$8,intern2!_xlnm.Print_Titles,0))="NOK","NOK",
IF(INDEX(intern3!$A$9:$BG$320,MATCH($A21,intern3!$A$9:$A$160,0),MATCH(intern4!BC$8,intern3!$7:$7,0))="OK","OK","NOK")))</f>
        <v/>
      </c>
      <c r="BD21" s="1277" t="str">
        <f>IF(INDEX(intern2!$A$165:$BH$316,MATCH($A21,intern2!$A$165:$A$316,0),MATCH(BD$8,intern2!_xlnm.Print_Titles,0))="","",
IF(INDEX(intern2!$A$165:$BH$316,MATCH($A21,intern2!$A$165:$A$316,0),MATCH(BD$8,intern2!_xlnm.Print_Titles,0))="NOK","NOK",
IF(INDEX(intern3!$A$9:$BG$320,MATCH($A21,intern3!$A$9:$A$160,0),MATCH(intern4!BD$8,intern3!$7:$7,0))="OK","OK","NOK")))</f>
        <v/>
      </c>
      <c r="BE21" s="1277" t="str">
        <f>IF(INDEX(intern2!$A$165:$BH$316,MATCH($A21,intern2!$A$165:$A$316,0),MATCH(BE$8,intern2!_xlnm.Print_Titles,0))="","",
IF(INDEX(intern2!$A$165:$BH$316,MATCH($A21,intern2!$A$165:$A$316,0),MATCH(BE$8,intern2!_xlnm.Print_Titles,0))="NOK","NOK",
IF(INDEX(intern3!$A$9:$BG$320,MATCH($A21,intern3!$A$9:$A$160,0),MATCH(intern4!BE$8,intern3!$7:$7,0))="OK","OK","NOK")))</f>
        <v/>
      </c>
      <c r="BF21" s="1277" t="str">
        <f>IF(INDEX(intern2!$A$165:$BH$316,MATCH($A21,intern2!$A$165:$A$316,0),MATCH(BF$8,intern2!_xlnm.Print_Titles,0))="","",
IF(INDEX(intern2!$A$165:$BH$316,MATCH($A21,intern2!$A$165:$A$316,0),MATCH(BF$8,intern2!_xlnm.Print_Titles,0))="NOK","NOK",
IF(INDEX(intern3!$A$9:$BG$320,MATCH($A21,intern3!$A$9:$A$160,0),MATCH(intern4!BF$8,intern3!$7:$7,0))="OK","OK","NOK")))</f>
        <v/>
      </c>
      <c r="BG21" s="1277" t="str">
        <f>IF(INDEX(intern2!$A$165:$BH$316,MATCH($A21,intern2!$A$165:$A$316,0),MATCH(BG$8,intern2!_xlnm.Print_Titles,0))="","",
IF(INDEX(intern2!$A$165:$BH$316,MATCH($A21,intern2!$A$165:$A$316,0),MATCH(BG$8,intern2!_xlnm.Print_Titles,0))="NOK","NOK",
IF(INDEX(intern3!$A$9:$BG$320,MATCH($A21,intern3!$A$9:$A$160,0),MATCH(intern4!BG$8,intern3!$7:$7,0))="OK","OK","NOK")))</f>
        <v/>
      </c>
      <c r="BH21" s="200" t="str">
        <f t="shared" ca="1" si="2"/>
        <v>NOK</v>
      </c>
      <c r="BI21" s="186"/>
      <c r="BJ21" t="b">
        <f ca="1">IF(VLOOKUP($A21,intern1!$C:$Q,15,FALSE)="MAS","",IF(VLOOKUP($A21,'3.10'!$C:$AP,9,FALSE)=0,"NOK",IF(VLOOKUP($A21,'3.10'!$C:$AP,11,FALSE)=0,"NOK","OK"))=BH21)</f>
        <v>1</v>
      </c>
    </row>
    <row r="22" spans="1:66" x14ac:dyDescent="0.25">
      <c r="A22" t="str">
        <f>+intern2!A17</f>
        <v>HNO1.3</v>
      </c>
      <c r="C22" s="1277" t="str">
        <f>IF(INDEX(intern2!$A$165:$BH$316,MATCH($A22,intern2!$A$165:$A$316,0),MATCH(C$8,intern2!_xlnm.Print_Titles,0))="","",
IF(INDEX(intern2!$A$165:$BH$316,MATCH($A22,intern2!$A$165:$A$316,0),MATCH(C$8,intern2!_xlnm.Print_Titles,0))="NOK","NOK",
IF(INDEX(intern3!$A$9:$BG$320,MATCH($A22,intern3!$A$9:$A$160,0),MATCH(intern4!C$8,intern3!$7:$7,0))="OK","OK","NOK")))</f>
        <v/>
      </c>
      <c r="D22" s="1277" t="str">
        <f>IF(INDEX(intern2!$A$165:$BH$316,MATCH($A22,intern2!$A$165:$A$316,0),MATCH(D$8,intern2!_xlnm.Print_Titles,0))="","",
IF(INDEX(intern2!$A$165:$BH$316,MATCH($A22,intern2!$A$165:$A$316,0),MATCH(D$8,intern2!_xlnm.Print_Titles,0))="NOK","NOK",
IF(INDEX(intern3!$A$9:$BG$320,MATCH($A22,intern3!$A$9:$A$160,0),MATCH(intern4!D$8,intern3!$7:$7,0))="OK","OK","NOK")))</f>
        <v/>
      </c>
      <c r="E22" s="1277" t="str">
        <f>IF(INDEX(intern2!$A$165:$BH$316,MATCH($A22,intern2!$A$165:$A$316,0),MATCH(E$8,intern2!_xlnm.Print_Titles,0))="","",
IF(INDEX(intern2!$A$165:$BH$316,MATCH($A22,intern2!$A$165:$A$316,0),MATCH(E$8,intern2!_xlnm.Print_Titles,0))="NOK","NOK",
IF(INDEX(intern3!$A$9:$BG$320,MATCH($A22,intern3!$A$9:$A$160,0),MATCH(intern4!E$8,intern3!$7:$7,0))="OK","OK","NOK")))</f>
        <v/>
      </c>
      <c r="F22" s="1277" t="str">
        <f>IF(INDEX(intern2!$A$165:$BH$316,MATCH($A22,intern2!$A$165:$A$316,0),MATCH(F$8,intern2!_xlnm.Print_Titles,0))="","",
IF(INDEX(intern2!$A$165:$BH$316,MATCH($A22,intern2!$A$165:$A$316,0),MATCH(F$8,intern2!_xlnm.Print_Titles,0))="NOK","NOK",
IF(INDEX(intern3!$A$9:$BG$320,MATCH($A22,intern3!$A$9:$A$160,0),MATCH(intern4!F$8,intern3!$7:$7,0))="OK","OK","NOK")))</f>
        <v/>
      </c>
      <c r="G22" s="1277" t="str">
        <f>IF(INDEX(intern2!$A$165:$BH$316,MATCH($A22,intern2!$A$165:$A$316,0),MATCH(G$8,intern2!_xlnm.Print_Titles,0))="","",
IF(INDEX(intern2!$A$165:$BH$316,MATCH($A22,intern2!$A$165:$A$316,0),MATCH(G$8,intern2!_xlnm.Print_Titles,0))="NOK","NOK",
IF(INDEX(intern3!$A$9:$BG$320,MATCH($A22,intern3!$A$9:$A$160,0),MATCH(intern4!G$8,intern3!$7:$7,0))="OK","OK","NOK")))</f>
        <v/>
      </c>
      <c r="H22" s="1277" t="str">
        <f>IF(INDEX(intern2!$A$165:$BH$316,MATCH($A22,intern2!$A$165:$A$316,0),MATCH(H$8,intern2!_xlnm.Print_Titles,0))="","",
IF(INDEX(intern2!$A$165:$BH$316,MATCH($A22,intern2!$A$165:$A$316,0),MATCH(H$8,intern2!_xlnm.Print_Titles,0))="NOK","NOK",
IF(INDEX(intern3!$A$9:$BG$320,MATCH($A22,intern3!$A$9:$A$160,0),MATCH(intern4!H$8,intern3!$7:$7,0))="OK","OK","NOK")))</f>
        <v/>
      </c>
      <c r="I22" s="1277" t="str">
        <f>IF(INDEX(intern2!$A$165:$BH$316,MATCH($A22,intern2!$A$165:$A$316,0),MATCH(I$8,intern2!_xlnm.Print_Titles,0))="","",
IF(INDEX(intern2!$A$165:$BH$316,MATCH($A22,intern2!$A$165:$A$316,0),MATCH(I$8,intern2!_xlnm.Print_Titles,0))="NOK","NOK",
IF(INDEX(intern3!$A$9:$BG$320,MATCH($A22,intern3!$A$9:$A$160,0),MATCH(intern4!I$8,intern3!$7:$7,0))="OK","OK","NOK")))</f>
        <v/>
      </c>
      <c r="J22" s="1277" t="str">
        <f>IF(INDEX(intern2!$A$165:$BH$316,MATCH($A22,intern2!$A$165:$A$316,0),MATCH(J$8,intern2!_xlnm.Print_Titles,0))="","",
IF(INDEX(intern2!$A$165:$BH$316,MATCH($A22,intern2!$A$165:$A$316,0),MATCH(J$8,intern2!_xlnm.Print_Titles,0))="NOK","NOK",
IF(INDEX(intern3!$A$9:$BG$320,MATCH($A22,intern3!$A$9:$A$160,0),MATCH(intern4!J$8,intern3!$7:$7,0))="OK","OK","NOK")))</f>
        <v/>
      </c>
      <c r="K22" s="1277" t="str">
        <f>IF(INDEX(intern2!$A$165:$BH$316,MATCH($A22,intern2!$A$165:$A$316,0),MATCH(K$8,intern2!_xlnm.Print_Titles,0))="","",
IF(INDEX(intern2!$A$165:$BH$316,MATCH($A22,intern2!$A$165:$A$316,0),MATCH(K$8,intern2!_xlnm.Print_Titles,0))="NOK","NOK",
IF(INDEX(intern3!$A$9:$BG$320,MATCH($A22,intern3!$A$9:$A$160,0),MATCH(intern4!K$8,intern3!$7:$7,0))="OK","OK","NOK")))</f>
        <v/>
      </c>
      <c r="L22" s="1277" t="str">
        <f>IF(INDEX(intern2!$A$165:$BH$316,MATCH($A22,intern2!$A$165:$A$316,0),MATCH(L$8,intern2!_xlnm.Print_Titles,0))="","",
IF(INDEX(intern2!$A$165:$BH$316,MATCH($A22,intern2!$A$165:$A$316,0),MATCH(L$8,intern2!_xlnm.Print_Titles,0))="NOK","NOK",
IF(INDEX(intern3!$A$9:$BG$320,MATCH($A22,intern3!$A$9:$A$160,0),MATCH(intern4!L$8,intern3!$7:$7,0))="OK","OK","NOK")))</f>
        <v/>
      </c>
      <c r="M22" s="1277" t="str">
        <f>IF(INDEX(intern2!$A$165:$BH$316,MATCH($A22,intern2!$A$165:$A$316,0),MATCH(M$8,intern2!_xlnm.Print_Titles,0))="","",
IF(INDEX(intern2!$A$165:$BH$316,MATCH($A22,intern2!$A$165:$A$316,0),MATCH(M$8,intern2!_xlnm.Print_Titles,0))="NOK","NOK",
IF(INDEX(intern3!$A$9:$BG$320,MATCH($A22,intern3!$A$9:$A$160,0),MATCH(intern4!M$8,intern3!$7:$7,0))="OK","OK","NOK")))</f>
        <v/>
      </c>
      <c r="N22" s="1277" t="str">
        <f>IF(INDEX(intern2!$A$165:$BH$316,MATCH($A22,intern2!$A$165:$A$316,0),MATCH(N$8,intern2!_xlnm.Print_Titles,0))="","",
IF(INDEX(intern2!$A$165:$BH$316,MATCH($A22,intern2!$A$165:$A$316,0),MATCH(N$8,intern2!_xlnm.Print_Titles,0))="NOK","NOK",
IF(INDEX(intern3!$A$9:$BG$320,MATCH($A22,intern3!$A$9:$A$160,0),MATCH(intern4!N$8,intern3!$7:$7,0))="OK","OK","NOK")))</f>
        <v/>
      </c>
      <c r="O22" s="1277" t="str">
        <f>IF(INDEX(intern2!$A$165:$BH$316,MATCH($A22,intern2!$A$165:$A$316,0),MATCH(O$8,intern2!_xlnm.Print_Titles,0))="","",
IF(INDEX(intern2!$A$165:$BH$316,MATCH($A22,intern2!$A$165:$A$316,0),MATCH(O$8,intern2!_xlnm.Print_Titles,0))="NOK","NOK",
IF(INDEX(intern3!$A$9:$BG$320,MATCH($A22,intern3!$A$9:$A$160,0),MATCH(intern4!O$8,intern3!$7:$7,0))="OK","OK","NOK")))</f>
        <v/>
      </c>
      <c r="P22" s="1277" t="str">
        <f>IF(INDEX(intern2!$A$165:$BH$316,MATCH($A22,intern2!$A$165:$A$316,0),MATCH(P$8,intern2!_xlnm.Print_Titles,0))="","",
IF(INDEX(intern2!$A$165:$BH$316,MATCH($A22,intern2!$A$165:$A$316,0),MATCH(P$8,intern2!_xlnm.Print_Titles,0))="NOK","NOK",
IF(INDEX(intern3!$A$9:$BG$320,MATCH($A22,intern3!$A$9:$A$160,0),MATCH(intern4!P$8,intern3!$7:$7,0))="OK","OK","NOK")))</f>
        <v/>
      </c>
      <c r="Q22" s="1277" t="str">
        <f>IF(INDEX(intern2!$A$165:$BH$316,MATCH($A22,intern2!$A$165:$A$316,0),MATCH(Q$8,intern2!_xlnm.Print_Titles,0))="","",
IF(INDEX(intern2!$A$165:$BH$316,MATCH($A22,intern2!$A$165:$A$316,0),MATCH(Q$8,intern2!_xlnm.Print_Titles,0))="NOK","NOK",
IF(INDEX(intern3!$A$9:$BG$320,MATCH($A22,intern3!$A$9:$A$160,0),MATCH(intern4!Q$8,intern3!$7:$7,0))="OK","OK","NOK")))</f>
        <v/>
      </c>
      <c r="R22" s="1277" t="str">
        <f>IF(INDEX(intern2!$A$165:$BH$316,MATCH($A22,intern2!$A$165:$A$316,0),MATCH(R$8,intern2!_xlnm.Print_Titles,0))="","",
IF(INDEX(intern2!$A$165:$BH$316,MATCH($A22,intern2!$A$165:$A$316,0),MATCH(R$8,intern2!_xlnm.Print_Titles,0))="NOK","NOK",
IF(INDEX(intern3!$A$9:$BG$320,MATCH($A22,intern3!$A$9:$A$160,0),MATCH(intern4!R$8,intern3!$7:$7,0))="OK","OK","NOK")))</f>
        <v/>
      </c>
      <c r="S22" s="1277" t="str">
        <f>IF(INDEX(intern2!$A$165:$BH$316,MATCH($A22,intern2!$A$165:$A$316,0),MATCH(S$8,intern2!_xlnm.Print_Titles,0))="","",
IF(INDEX(intern2!$A$165:$BH$316,MATCH($A22,intern2!$A$165:$A$316,0),MATCH(S$8,intern2!_xlnm.Print_Titles,0))="NOK","NOK",
IF(INDEX(intern3!$A$9:$BG$320,MATCH($A22,intern3!$A$9:$A$160,0),MATCH(intern4!S$8,intern3!$7:$7,0))="OK","OK","NOK")))</f>
        <v/>
      </c>
      <c r="T22" s="1277" t="str">
        <f>IF(INDEX(intern2!$A$165:$BH$316,MATCH($A22,intern2!$A$165:$A$316,0),MATCH(T$8,intern2!_xlnm.Print_Titles,0))="","",
IF(INDEX(intern2!$A$165:$BH$316,MATCH($A22,intern2!$A$165:$A$316,0),MATCH(T$8,intern2!_xlnm.Print_Titles,0))="NOK","NOK",
IF(INDEX(intern3!$A$9:$BG$320,MATCH($A22,intern3!$A$9:$A$160,0),MATCH(intern4!T$8,intern3!$7:$7,0))="OK","OK","NOK")))</f>
        <v/>
      </c>
      <c r="U22" s="1277" t="str">
        <f>IF(INDEX(intern2!$A$165:$BH$316,MATCH($A22,intern2!$A$165:$A$316,0),MATCH(U$8,intern2!_xlnm.Print_Titles,0))="","",
IF(INDEX(intern2!$A$165:$BH$316,MATCH($A22,intern2!$A$165:$A$316,0),MATCH(U$8,intern2!_xlnm.Print_Titles,0))="NOK","NOK",
IF(INDEX(intern3!$A$9:$BG$320,MATCH($A22,intern3!$A$9:$A$160,0),MATCH(intern4!U$8,intern3!$7:$7,0))="OK","OK","NOK")))</f>
        <v/>
      </c>
      <c r="V22" s="1277" t="str">
        <f>IF(INDEX(intern2!$A$165:$BH$316,MATCH($A22,intern2!$A$165:$A$316,0),MATCH(V$8,intern2!_xlnm.Print_Titles,0))="","",
IF(INDEX(intern2!$A$165:$BH$316,MATCH($A22,intern2!$A$165:$A$316,0),MATCH(V$8,intern2!_xlnm.Print_Titles,0))="NOK","NOK",
IF(INDEX(intern3!$A$9:$BG$320,MATCH($A22,intern3!$A$9:$A$160,0),MATCH(intern4!V$8,intern3!$7:$7,0))="OK","OK","NOK")))</f>
        <v/>
      </c>
      <c r="W22" s="1277" t="str">
        <f>IF(INDEX(intern2!$A$165:$BH$316,MATCH($A22,intern2!$A$165:$A$316,0),MATCH(W$8,intern2!_xlnm.Print_Titles,0))="","",
IF(INDEX(intern2!$A$165:$BH$316,MATCH($A22,intern2!$A$165:$A$316,0),MATCH(W$8,intern2!_xlnm.Print_Titles,0))="NOK","NOK",
IF(INDEX(intern3!$A$9:$BG$320,MATCH($A22,intern3!$A$9:$A$160,0),MATCH(intern4!W$8,intern3!$7:$7,0))="OK","OK","NOK")))</f>
        <v/>
      </c>
      <c r="X22" s="1277" t="str">
        <f>IF(INDEX(intern2!$A$165:$BH$316,MATCH($A22,intern2!$A$165:$A$316,0),MATCH(X$8,intern2!_xlnm.Print_Titles,0))="","",
IF(INDEX(intern2!$A$165:$BH$316,MATCH($A22,intern2!$A$165:$A$316,0),MATCH(X$8,intern2!_xlnm.Print_Titles,0))="NOK","NOK",
IF(INDEX(intern3!$A$9:$BG$320,MATCH($A22,intern3!$A$9:$A$160,0),MATCH(intern4!X$8,intern3!$7:$7,0))="OK","OK","NOK")))</f>
        <v/>
      </c>
      <c r="Y22" s="1277" t="str">
        <f>IF(INDEX(intern2!$A$165:$BH$316,MATCH($A22,intern2!$A$165:$A$316,0),MATCH(Y$8,intern2!_xlnm.Print_Titles,0))="","",
IF(INDEX(intern2!$A$165:$BH$316,MATCH($A22,intern2!$A$165:$A$316,0),MATCH(Y$8,intern2!_xlnm.Print_Titles,0))="NOK","NOK",
IF(INDEX(intern3!$A$9:$BG$320,MATCH($A22,intern3!$A$9:$A$160,0),MATCH(intern4!Y$8,intern3!$7:$7,0))="OK","OK","NOK")))</f>
        <v/>
      </c>
      <c r="Z22" s="1277" t="str">
        <f>IF(INDEX(intern2!$A$165:$BH$316,MATCH($A22,intern2!$A$165:$A$316,0),MATCH(Z$8,intern2!_xlnm.Print_Titles,0))="","",
IF(INDEX(intern2!$A$165:$BH$316,MATCH($A22,intern2!$A$165:$A$316,0),MATCH(Z$8,intern2!_xlnm.Print_Titles,0))="NOK","NOK",
IF(INDEX(intern3!$A$9:$BG$320,MATCH($A22,intern3!$A$9:$A$160,0),MATCH(intern4!Z$8,intern3!$7:$7,0))="OK","OK","NOK")))</f>
        <v/>
      </c>
      <c r="AA22" s="1277" t="str">
        <f>IF(INDEX(intern2!$A$165:$BH$316,MATCH($A22,intern2!$A$165:$A$316,0),MATCH(AA$8,intern2!_xlnm.Print_Titles,0))="","",
IF(INDEX(intern2!$A$165:$BH$316,MATCH($A22,intern2!$A$165:$A$316,0),MATCH(AA$8,intern2!_xlnm.Print_Titles,0))="NOK","NOK",
IF(INDEX(intern3!$A$9:$BG$320,MATCH($A22,intern3!$A$9:$A$160,0),MATCH(intern4!AA$8,intern3!$7:$7,0))="OK","OK","NOK")))</f>
        <v/>
      </c>
      <c r="AB22" s="1277" t="str">
        <f>IF(INDEX(intern2!$A$165:$BH$316,MATCH($A22,intern2!$A$165:$A$316,0),MATCH(AB$8,intern2!_xlnm.Print_Titles,0))="","",
IF(INDEX(intern2!$A$165:$BH$316,MATCH($A22,intern2!$A$165:$A$316,0),MATCH(AB$8,intern2!_xlnm.Print_Titles,0))="NOK","NOK",
IF(INDEX(intern3!$A$9:$BG$320,MATCH($A22,intern3!$A$9:$A$160,0),MATCH(intern4!AB$8,intern3!$7:$7,0))="OK","OK","NOK")))</f>
        <v/>
      </c>
      <c r="AC22" s="1277" t="str">
        <f>IF(INDEX(intern2!$A$165:$BH$316,MATCH($A22,intern2!$A$165:$A$316,0),MATCH(AC$8,intern2!_xlnm.Print_Titles,0))="","",
IF(INDEX(intern2!$A$165:$BH$316,MATCH($A22,intern2!$A$165:$A$316,0),MATCH(AC$8,intern2!_xlnm.Print_Titles,0))="NOK","NOK",
IF(INDEX(intern3!$A$9:$BG$320,MATCH($A22,intern3!$A$9:$A$160,0),MATCH(intern4!AC$8,intern3!$7:$7,0))="OK","OK","NOK")))</f>
        <v/>
      </c>
      <c r="AD22" s="1277" t="str">
        <f>IF(INDEX(intern2!$A$165:$BH$316,MATCH($A22,intern2!$A$165:$A$316,0),MATCH(AD$8,intern2!_xlnm.Print_Titles,0))="","",
IF(INDEX(intern2!$A$165:$BH$316,MATCH($A22,intern2!$A$165:$A$316,0),MATCH(AD$8,intern2!_xlnm.Print_Titles,0))="NOK","NOK",
IF(INDEX(intern3!$A$9:$BG$320,MATCH($A22,intern3!$A$9:$A$160,0),MATCH(intern4!AD$8,intern3!$7:$7,0))="OK","OK","NOK")))</f>
        <v/>
      </c>
      <c r="AE22" s="1277" t="str">
        <f>IF(INDEX(intern2!$A$165:$BH$316,MATCH($A22,intern2!$A$165:$A$316,0),MATCH(AE$8,intern2!_xlnm.Print_Titles,0))="","",
IF(INDEX(intern2!$A$165:$BH$316,MATCH($A22,intern2!$A$165:$A$316,0),MATCH(AE$8,intern2!_xlnm.Print_Titles,0))="NOK","NOK",
IF(INDEX(intern3!$A$9:$BG$320,MATCH($A22,intern3!$A$9:$A$160,0),MATCH(intern4!AE$8,intern3!$7:$7,0))="OK","OK","NOK")))</f>
        <v/>
      </c>
      <c r="AF22" s="1277" t="str">
        <f>IF(INDEX(intern2!$A$165:$BH$316,MATCH($A22,intern2!$A$165:$A$316,0),MATCH(AF$8,intern2!_xlnm.Print_Titles,0))="","",
IF(INDEX(intern2!$A$165:$BH$316,MATCH($A22,intern2!$A$165:$A$316,0),MATCH(AF$8,intern2!_xlnm.Print_Titles,0))="NOK","NOK",
IF(INDEX(intern3!$A$9:$BG$320,MATCH($A22,intern3!$A$9:$A$160,0),MATCH(intern4!AF$8,intern3!$7:$7,0))="OK","OK","NOK")))</f>
        <v/>
      </c>
      <c r="AG22" s="1277" t="str">
        <f>IF(INDEX(intern2!$A$165:$BH$316,MATCH($A22,intern2!$A$165:$A$316,0),MATCH(AG$8,intern2!_xlnm.Print_Titles,0))="","",
IF(INDEX(intern2!$A$165:$BH$316,MATCH($A22,intern2!$A$165:$A$316,0),MATCH(AG$8,intern2!_xlnm.Print_Titles,0))="NOK","NOK",
IF(INDEX(intern3!$A$9:$BG$320,MATCH($A22,intern3!$A$9:$A$160,0),MATCH(intern4!AG$8,intern3!$7:$7,0))="OK","OK","NOK")))</f>
        <v/>
      </c>
      <c r="AH22" s="1277" t="str">
        <f>IF(INDEX(intern2!$A$165:$BH$316,MATCH($A22,intern2!$A$165:$A$316,0),MATCH(AH$8,intern2!_xlnm.Print_Titles,0))="","",
IF(INDEX(intern2!$A$165:$BH$316,MATCH($A22,intern2!$A$165:$A$316,0),MATCH(AH$8,intern2!_xlnm.Print_Titles,0))="NOK","NOK",
IF(INDEX(intern3!$A$9:$BG$320,MATCH($A22,intern3!$A$9:$A$160,0),MATCH(intern4!AH$8,intern3!$7:$7,0))="OK","OK","NOK")))</f>
        <v/>
      </c>
      <c r="AI22" s="1277" t="str">
        <f>IF(INDEX(intern2!$A$165:$BH$316,MATCH($A22,intern2!$A$165:$A$316,0),MATCH(AI$8,intern2!_xlnm.Print_Titles,0))="","",
IF(INDEX(intern2!$A$165:$BH$316,MATCH($A22,intern2!$A$165:$A$316,0),MATCH(AI$8,intern2!_xlnm.Print_Titles,0))="NOK","NOK",
IF(INDEX(intern3!$A$9:$BG$320,MATCH($A22,intern3!$A$9:$A$160,0),MATCH(intern4!AI$8,intern3!$7:$7,0))="OK","OK","NOK")))</f>
        <v/>
      </c>
      <c r="AJ22" s="1277" t="str">
        <f>IF(INDEX(intern2!$A$165:$BH$316,MATCH($A22,intern2!$A$165:$A$316,0),MATCH(AJ$8,intern2!_xlnm.Print_Titles,0))="","",
IF(INDEX(intern2!$A$165:$BH$316,MATCH($A22,intern2!$A$165:$A$316,0),MATCH(AJ$8,intern2!_xlnm.Print_Titles,0))="NOK","NOK",
IF(INDEX(intern3!$A$9:$BG$320,MATCH($A22,intern3!$A$9:$A$160,0),MATCH(intern4!AJ$8,intern3!$7:$7,0))="OK","OK","NOK")))</f>
        <v/>
      </c>
      <c r="AK22" s="1277" t="str">
        <f>IF(INDEX(intern2!$A$165:$BH$316,MATCH($A22,intern2!$A$165:$A$316,0),MATCH(AK$8,intern2!_xlnm.Print_Titles,0))="","",
IF(INDEX(intern2!$A$165:$BH$316,MATCH($A22,intern2!$A$165:$A$316,0),MATCH(AK$8,intern2!_xlnm.Print_Titles,0))="NOK","NOK",
IF(INDEX(intern3!$A$9:$BG$320,MATCH($A22,intern3!$A$9:$A$160,0),MATCH(intern4!AK$8,intern3!$7:$7,0))="OK","OK","NOK")))</f>
        <v/>
      </c>
      <c r="AL22" s="1277" t="str">
        <f>IF(INDEX(intern2!$A$165:$BH$316,MATCH($A22,intern2!$A$165:$A$316,0),MATCH(AL$8,intern2!_xlnm.Print_Titles,0))="","",
IF(INDEX(intern2!$A$165:$BH$316,MATCH($A22,intern2!$A$165:$A$316,0),MATCH(AL$8,intern2!_xlnm.Print_Titles,0))="NOK","NOK",
IF(INDEX(intern3!$A$9:$BG$320,MATCH($A22,intern3!$A$9:$A$160,0),MATCH(intern4!AL$8,intern3!$7:$7,0))="OK","OK","NOK")))</f>
        <v/>
      </c>
      <c r="AM22" s="1277" t="str">
        <f>IF(INDEX(intern2!$A$165:$BH$316,MATCH($A22,intern2!$A$165:$A$316,0),MATCH(AM$8,intern2!_xlnm.Print_Titles,0))="","",
IF(INDEX(intern2!$A$165:$BH$316,MATCH($A22,intern2!$A$165:$A$316,0),MATCH(AM$8,intern2!_xlnm.Print_Titles,0))="NOK","NOK",
IF(INDEX(intern3!$A$9:$BG$320,MATCH($A22,intern3!$A$9:$A$160,0),MATCH(intern4!AM$8,intern3!$7:$7,0))="OK","OK","NOK")))</f>
        <v/>
      </c>
      <c r="AN22" s="1277" t="str">
        <f>IF(INDEX(intern2!$A$165:$BH$316,MATCH($A22,intern2!$A$165:$A$316,0),MATCH(AN$8,intern2!_xlnm.Print_Titles,0))="","",
IF(INDEX(intern2!$A$165:$BH$316,MATCH($A22,intern2!$A$165:$A$316,0),MATCH(AN$8,intern2!_xlnm.Print_Titles,0))="NOK","NOK",
IF(INDEX(intern3!$A$9:$BG$320,MATCH($A22,intern3!$A$9:$A$160,0),MATCH(intern4!AN$8,intern3!$7:$7,0))="OK","OK","NOK")))</f>
        <v/>
      </c>
      <c r="AO22" s="1277" t="str">
        <f>IF(INDEX(intern2!$A$165:$BH$316,MATCH($A22,intern2!$A$165:$A$316,0),MATCH(AO$8,intern2!_xlnm.Print_Titles,0))="","",
IF(INDEX(intern2!$A$165:$BH$316,MATCH($A22,intern2!$A$165:$A$316,0),MATCH(AO$8,intern2!_xlnm.Print_Titles,0))="NOK","NOK",
IF(INDEX(intern3!$A$9:$BG$320,MATCH($A22,intern3!$A$9:$A$160,0),MATCH(intern4!AO$8,intern3!$7:$7,0))="OK","OK","NOK")))</f>
        <v/>
      </c>
      <c r="AP22" s="1277" t="str">
        <f>IF(INDEX(intern2!$A$165:$BH$316,MATCH($A22,intern2!$A$165:$A$316,0),MATCH(AP$8,intern2!_xlnm.Print_Titles,0))="","",
IF(INDEX(intern2!$A$165:$BH$316,MATCH($A22,intern2!$A$165:$A$316,0),MATCH(AP$8,intern2!_xlnm.Print_Titles,0))="NOK","NOK",
IF(INDEX(intern3!$A$9:$BG$320,MATCH($A22,intern3!$A$9:$A$160,0),MATCH(intern4!AP$8,intern3!$7:$7,0))="OK","OK","NOK")))</f>
        <v/>
      </c>
      <c r="AQ22" s="1277" t="str">
        <f ca="1">IF(INDEX(intern2!$A$165:$BH$316,MATCH($A22,intern2!$A$165:$A$316,0),MATCH(AQ$8,intern2!_xlnm.Print_Titles,0))="","",
IF(INDEX(intern2!$A$165:$BH$316,MATCH($A22,intern2!$A$165:$A$316,0),MATCH(AQ$8,intern2!_xlnm.Print_Titles,0))="NOK","NOK",
IF(INDEX(intern3!$A$9:$BG$320,MATCH($A22,intern3!$A$9:$A$160,0),MATCH(intern4!AQ$8,intern3!$7:$7,0))="OK","OK","NOK")))</f>
        <v>NOK</v>
      </c>
      <c r="AR22" s="1277" t="str">
        <f>IF(INDEX(intern2!$A$165:$BH$316,MATCH($A22,intern2!$A$165:$A$316,0),MATCH(AR$8,intern2!_xlnm.Print_Titles,0))="","",
IF(INDEX(intern2!$A$165:$BH$316,MATCH($A22,intern2!$A$165:$A$316,0),MATCH(AR$8,intern2!_xlnm.Print_Titles,0))="NOK","NOK",
IF(INDEX(intern3!$A$9:$BG$320,MATCH($A22,intern3!$A$9:$A$160,0),MATCH(intern4!AR$8,intern3!$7:$7,0))="OK","OK","NOK")))</f>
        <v/>
      </c>
      <c r="AS22" s="1277" t="str">
        <f>IF(INDEX(intern2!$A$165:$BH$316,MATCH($A22,intern2!$A$165:$A$316,0),MATCH(AS$8,intern2!_xlnm.Print_Titles,0))="","",
IF(INDEX(intern2!$A$165:$BH$316,MATCH($A22,intern2!$A$165:$A$316,0),MATCH(AS$8,intern2!_xlnm.Print_Titles,0))="NOK","NOK",
IF(INDEX(intern3!$A$9:$BG$320,MATCH($A22,intern3!$A$9:$A$160,0),MATCH(intern4!AS$8,intern3!$7:$7,0))="OK","OK","NOK")))</f>
        <v/>
      </c>
      <c r="AT22" s="1277" t="str">
        <f>IF(INDEX(intern2!$A$165:$BH$316,MATCH($A22,intern2!$A$165:$A$316,0),MATCH(AT$8,intern2!_xlnm.Print_Titles,0))="","",
IF(INDEX(intern2!$A$165:$BH$316,MATCH($A22,intern2!$A$165:$A$316,0),MATCH(AT$8,intern2!_xlnm.Print_Titles,0))="NOK","NOK",
IF(INDEX(intern3!$A$9:$BG$320,MATCH($A22,intern3!$A$9:$A$160,0),MATCH(intern4!AT$8,intern3!$7:$7,0))="OK","OK","NOK")))</f>
        <v/>
      </c>
      <c r="AU22" s="1277" t="str">
        <f>IF(INDEX(intern2!$A$165:$BH$316,MATCH($A22,intern2!$A$165:$A$316,0),MATCH(AU$8,intern2!_xlnm.Print_Titles,0))="","",
IF(INDEX(intern2!$A$165:$BH$316,MATCH($A22,intern2!$A$165:$A$316,0),MATCH(AU$8,intern2!_xlnm.Print_Titles,0))="NOK","NOK",
IF(INDEX(intern3!$A$9:$BG$320,MATCH($A22,intern3!$A$9:$A$160,0),MATCH(intern4!AU$8,intern3!$7:$7,0))="OK","OK","NOK")))</f>
        <v/>
      </c>
      <c r="AV22" s="1277" t="str">
        <f>IF(INDEX(intern2!$A$165:$BH$316,MATCH($A22,intern2!$A$165:$A$316,0),MATCH(AV$8,intern2!_xlnm.Print_Titles,0))="","",
IF(INDEX(intern2!$A$165:$BH$316,MATCH($A22,intern2!$A$165:$A$316,0),MATCH(AV$8,intern2!_xlnm.Print_Titles,0))="NOK","NOK",
IF(INDEX(intern3!$A$9:$BG$320,MATCH($A22,intern3!$A$9:$A$160,0),MATCH(intern4!AV$8,intern3!$7:$7,0))="OK","OK","NOK")))</f>
        <v/>
      </c>
      <c r="AW22" s="1277"/>
      <c r="AX22" s="1277" t="str">
        <f>IF(INDEX(intern2!$A$165:$BH$316,MATCH($A22,intern2!$A$165:$A$316,0),MATCH(AX$8,intern2!_xlnm.Print_Titles,0))="","",
IF(INDEX(intern2!$A$165:$BH$316,MATCH($A22,intern2!$A$165:$A$316,0),MATCH(AX$8,intern2!_xlnm.Print_Titles,0))="NOK","NOK",
IF(INDEX(intern3!$A$9:$BG$320,MATCH($A22,intern3!$A$9:$A$160,0),MATCH(intern4!AX$8,intern3!$7:$7,0))="OK","OK","NOK")))</f>
        <v/>
      </c>
      <c r="AY22" s="1277" t="str">
        <f>IF(INDEX(intern2!$A$165:$BH$316,MATCH($A22,intern2!$A$165:$A$316,0),MATCH(AY$8,intern2!_xlnm.Print_Titles,0))="","",
IF(INDEX(intern2!$A$165:$BH$316,MATCH($A22,intern2!$A$165:$A$316,0),MATCH(AY$8,intern2!_xlnm.Print_Titles,0))="NOK","NOK",
IF(INDEX(intern3!$A$9:$BG$320,MATCH($A22,intern3!$A$9:$A$160,0),MATCH(intern4!AY$8,intern3!$7:$7,0))="OK","OK","NOK")))</f>
        <v/>
      </c>
      <c r="AZ22" s="1277" t="str">
        <f>IF(INDEX(intern2!$A$165:$BH$316,MATCH($A22,intern2!$A$165:$A$316,0),MATCH(AZ$8,intern2!_xlnm.Print_Titles,0))="","",
IF(INDEX(intern2!$A$165:$BH$316,MATCH($A22,intern2!$A$165:$A$316,0),MATCH(AZ$8,intern2!_xlnm.Print_Titles,0))="NOK","NOK",
IF(INDEX(intern3!$A$9:$BG$320,MATCH($A22,intern3!$A$9:$A$160,0),MATCH(intern4!AZ$8,intern3!$7:$7,0))="OK","OK","NOK")))</f>
        <v/>
      </c>
      <c r="BA22" s="1277" t="str">
        <f>IF(INDEX(intern2!$A$165:$BH$316,MATCH($A22,intern2!$A$165:$A$316,0),MATCH(BA$8,intern2!_xlnm.Print_Titles,0))="","",
IF(INDEX(intern2!$A$165:$BH$316,MATCH($A22,intern2!$A$165:$A$316,0),MATCH(BA$8,intern2!_xlnm.Print_Titles,0))="NOK","NOK",
IF(INDEX(intern3!$A$9:$BG$320,MATCH($A22,intern3!$A$9:$A$160,0),MATCH(intern4!BA$8,intern3!$7:$7,0))="OK","OK","NOK")))</f>
        <v/>
      </c>
      <c r="BB22" s="1277" t="str">
        <f>IF(INDEX(intern2!$A$165:$BH$316,MATCH($A22,intern2!$A$165:$A$316,0),MATCH(BB$8,intern2!_xlnm.Print_Titles,0))="","",
IF(INDEX(intern2!$A$165:$BH$316,MATCH($A22,intern2!$A$165:$A$316,0),MATCH(BB$8,intern2!_xlnm.Print_Titles,0))="NOK","NOK",
IF(INDEX(intern3!$A$9:$BG$320,MATCH($A22,intern3!$A$9:$A$160,0),MATCH(intern4!BB$8,intern3!$7:$7,0))="OK","OK","NOK")))</f>
        <v/>
      </c>
      <c r="BC22" s="1277" t="str">
        <f>IF(INDEX(intern2!$A$165:$BH$316,MATCH($A22,intern2!$A$165:$A$316,0),MATCH(BC$8,intern2!_xlnm.Print_Titles,0))="","",
IF(INDEX(intern2!$A$165:$BH$316,MATCH($A22,intern2!$A$165:$A$316,0),MATCH(BC$8,intern2!_xlnm.Print_Titles,0))="NOK","NOK",
IF(INDEX(intern3!$A$9:$BG$320,MATCH($A22,intern3!$A$9:$A$160,0),MATCH(intern4!BC$8,intern3!$7:$7,0))="OK","OK","NOK")))</f>
        <v/>
      </c>
      <c r="BD22" s="1277" t="str">
        <f>IF(INDEX(intern2!$A$165:$BH$316,MATCH($A22,intern2!$A$165:$A$316,0),MATCH(BD$8,intern2!_xlnm.Print_Titles,0))="","",
IF(INDEX(intern2!$A$165:$BH$316,MATCH($A22,intern2!$A$165:$A$316,0),MATCH(BD$8,intern2!_xlnm.Print_Titles,0))="NOK","NOK",
IF(INDEX(intern3!$A$9:$BG$320,MATCH($A22,intern3!$A$9:$A$160,0),MATCH(intern4!BD$8,intern3!$7:$7,0))="OK","OK","NOK")))</f>
        <v/>
      </c>
      <c r="BE22" s="1277" t="str">
        <f>IF(INDEX(intern2!$A$165:$BH$316,MATCH($A22,intern2!$A$165:$A$316,0),MATCH(BE$8,intern2!_xlnm.Print_Titles,0))="","",
IF(INDEX(intern2!$A$165:$BH$316,MATCH($A22,intern2!$A$165:$A$316,0),MATCH(BE$8,intern2!_xlnm.Print_Titles,0))="NOK","NOK",
IF(INDEX(intern3!$A$9:$BG$320,MATCH($A22,intern3!$A$9:$A$160,0),MATCH(intern4!BE$8,intern3!$7:$7,0))="OK","OK","NOK")))</f>
        <v/>
      </c>
      <c r="BF22" s="1277" t="str">
        <f>IF(INDEX(intern2!$A$165:$BH$316,MATCH($A22,intern2!$A$165:$A$316,0),MATCH(BF$8,intern2!_xlnm.Print_Titles,0))="","",
IF(INDEX(intern2!$A$165:$BH$316,MATCH($A22,intern2!$A$165:$A$316,0),MATCH(BF$8,intern2!_xlnm.Print_Titles,0))="NOK","NOK",
IF(INDEX(intern3!$A$9:$BG$320,MATCH($A22,intern3!$A$9:$A$160,0),MATCH(intern4!BF$8,intern3!$7:$7,0))="OK","OK","NOK")))</f>
        <v/>
      </c>
      <c r="BG22" s="1277" t="str">
        <f>IF(INDEX(intern2!$A$165:$BH$316,MATCH($A22,intern2!$A$165:$A$316,0),MATCH(BG$8,intern2!_xlnm.Print_Titles,0))="","",
IF(INDEX(intern2!$A$165:$BH$316,MATCH($A22,intern2!$A$165:$A$316,0),MATCH(BG$8,intern2!_xlnm.Print_Titles,0))="NOK","NOK",
IF(INDEX(intern3!$A$9:$BG$320,MATCH($A22,intern3!$A$9:$A$160,0),MATCH(intern4!BG$8,intern3!$7:$7,0))="OK","OK","NOK")))</f>
        <v/>
      </c>
      <c r="BH22" s="200" t="str">
        <f t="shared" ca="1" si="2"/>
        <v>NOK</v>
      </c>
      <c r="BI22" s="186"/>
      <c r="BJ22" t="b">
        <f ca="1">IF(VLOOKUP($A22,intern1!$C:$Q,15,FALSE)="MAS","",IF(VLOOKUP($A22,'3.10'!$C:$AP,9,FALSE)=0,"NOK",IF(VLOOKUP($A22,'3.10'!$C:$AP,11,FALSE)=0,"NOK","OK"))=BH22)</f>
        <v>1</v>
      </c>
    </row>
    <row r="23" spans="1:66" x14ac:dyDescent="0.25">
      <c r="A23" t="str">
        <f>+intern2!A18</f>
        <v>HNO1.3.1</v>
      </c>
      <c r="C23" s="1277" t="str">
        <f>IF(INDEX(intern2!$A$165:$BH$316,MATCH($A23,intern2!$A$165:$A$316,0),MATCH(C$8,intern2!_xlnm.Print_Titles,0))="","",
IF(INDEX(intern2!$A$165:$BH$316,MATCH($A23,intern2!$A$165:$A$316,0),MATCH(C$8,intern2!_xlnm.Print_Titles,0))="NOK","NOK",
IF(INDEX(intern3!$A$9:$BG$320,MATCH($A23,intern3!$A$9:$A$160,0),MATCH(intern4!C$8,intern3!$7:$7,0))="OK","OK","NOK")))</f>
        <v/>
      </c>
      <c r="D23" s="1277" t="str">
        <f>IF(INDEX(intern2!$A$165:$BH$316,MATCH($A23,intern2!$A$165:$A$316,0),MATCH(D$8,intern2!_xlnm.Print_Titles,0))="","",
IF(INDEX(intern2!$A$165:$BH$316,MATCH($A23,intern2!$A$165:$A$316,0),MATCH(D$8,intern2!_xlnm.Print_Titles,0))="NOK","NOK",
IF(INDEX(intern3!$A$9:$BG$320,MATCH($A23,intern3!$A$9:$A$160,0),MATCH(intern4!D$8,intern3!$7:$7,0))="OK","OK","NOK")))</f>
        <v/>
      </c>
      <c r="E23" s="1277" t="str">
        <f>IF(INDEX(intern2!$A$165:$BH$316,MATCH($A23,intern2!$A$165:$A$316,0),MATCH(E$8,intern2!_xlnm.Print_Titles,0))="","",
IF(INDEX(intern2!$A$165:$BH$316,MATCH($A23,intern2!$A$165:$A$316,0),MATCH(E$8,intern2!_xlnm.Print_Titles,0))="NOK","NOK",
IF(INDEX(intern3!$A$9:$BG$320,MATCH($A23,intern3!$A$9:$A$160,0),MATCH(intern4!E$8,intern3!$7:$7,0))="OK","OK","NOK")))</f>
        <v/>
      </c>
      <c r="F23" s="1277" t="str">
        <f>IF(INDEX(intern2!$A$165:$BH$316,MATCH($A23,intern2!$A$165:$A$316,0),MATCH(F$8,intern2!_xlnm.Print_Titles,0))="","",
IF(INDEX(intern2!$A$165:$BH$316,MATCH($A23,intern2!$A$165:$A$316,0),MATCH(F$8,intern2!_xlnm.Print_Titles,0))="NOK","NOK",
IF(INDEX(intern3!$A$9:$BG$320,MATCH($A23,intern3!$A$9:$A$160,0),MATCH(intern4!F$8,intern3!$7:$7,0))="OK","OK","NOK")))</f>
        <v/>
      </c>
      <c r="G23" s="1277" t="str">
        <f>IF(INDEX(intern2!$A$165:$BH$316,MATCH($A23,intern2!$A$165:$A$316,0),MATCH(G$8,intern2!_xlnm.Print_Titles,0))="","",
IF(INDEX(intern2!$A$165:$BH$316,MATCH($A23,intern2!$A$165:$A$316,0),MATCH(G$8,intern2!_xlnm.Print_Titles,0))="NOK","NOK",
IF(INDEX(intern3!$A$9:$BG$320,MATCH($A23,intern3!$A$9:$A$160,0),MATCH(intern4!G$8,intern3!$7:$7,0))="OK","OK","NOK")))</f>
        <v/>
      </c>
      <c r="H23" s="1277" t="str">
        <f>IF(INDEX(intern2!$A$165:$BH$316,MATCH($A23,intern2!$A$165:$A$316,0),MATCH(H$8,intern2!_xlnm.Print_Titles,0))="","",
IF(INDEX(intern2!$A$165:$BH$316,MATCH($A23,intern2!$A$165:$A$316,0),MATCH(H$8,intern2!_xlnm.Print_Titles,0))="NOK","NOK",
IF(INDEX(intern3!$A$9:$BG$320,MATCH($A23,intern3!$A$9:$A$160,0),MATCH(intern4!H$8,intern3!$7:$7,0))="OK","OK","NOK")))</f>
        <v/>
      </c>
      <c r="I23" s="1277" t="str">
        <f>IF(INDEX(intern2!$A$165:$BH$316,MATCH($A23,intern2!$A$165:$A$316,0),MATCH(I$8,intern2!_xlnm.Print_Titles,0))="","",
IF(INDEX(intern2!$A$165:$BH$316,MATCH($A23,intern2!$A$165:$A$316,0),MATCH(I$8,intern2!_xlnm.Print_Titles,0))="NOK","NOK",
IF(INDEX(intern3!$A$9:$BG$320,MATCH($A23,intern3!$A$9:$A$160,0),MATCH(intern4!I$8,intern3!$7:$7,0))="OK","OK","NOK")))</f>
        <v/>
      </c>
      <c r="J23" s="1277" t="str">
        <f>IF(INDEX(intern2!$A$165:$BH$316,MATCH($A23,intern2!$A$165:$A$316,0),MATCH(J$8,intern2!_xlnm.Print_Titles,0))="","",
IF(INDEX(intern2!$A$165:$BH$316,MATCH($A23,intern2!$A$165:$A$316,0),MATCH(J$8,intern2!_xlnm.Print_Titles,0))="NOK","NOK",
IF(INDEX(intern3!$A$9:$BG$320,MATCH($A23,intern3!$A$9:$A$160,0),MATCH(intern4!J$8,intern3!$7:$7,0))="OK","OK","NOK")))</f>
        <v/>
      </c>
      <c r="K23" s="1277" t="str">
        <f>IF(INDEX(intern2!$A$165:$BH$316,MATCH($A23,intern2!$A$165:$A$316,0),MATCH(K$8,intern2!_xlnm.Print_Titles,0))="","",
IF(INDEX(intern2!$A$165:$BH$316,MATCH($A23,intern2!$A$165:$A$316,0),MATCH(K$8,intern2!_xlnm.Print_Titles,0))="NOK","NOK",
IF(INDEX(intern3!$A$9:$BG$320,MATCH($A23,intern3!$A$9:$A$160,0),MATCH(intern4!K$8,intern3!$7:$7,0))="OK","OK","NOK")))</f>
        <v/>
      </c>
      <c r="L23" s="1277" t="str">
        <f>IF(INDEX(intern2!$A$165:$BH$316,MATCH($A23,intern2!$A$165:$A$316,0),MATCH(L$8,intern2!_xlnm.Print_Titles,0))="","",
IF(INDEX(intern2!$A$165:$BH$316,MATCH($A23,intern2!$A$165:$A$316,0),MATCH(L$8,intern2!_xlnm.Print_Titles,0))="NOK","NOK",
IF(INDEX(intern3!$A$9:$BG$320,MATCH($A23,intern3!$A$9:$A$160,0),MATCH(intern4!L$8,intern3!$7:$7,0))="OK","OK","NOK")))</f>
        <v/>
      </c>
      <c r="M23" s="1277" t="str">
        <f>IF(INDEX(intern2!$A$165:$BH$316,MATCH($A23,intern2!$A$165:$A$316,0),MATCH(M$8,intern2!_xlnm.Print_Titles,0))="","",
IF(INDEX(intern2!$A$165:$BH$316,MATCH($A23,intern2!$A$165:$A$316,0),MATCH(M$8,intern2!_xlnm.Print_Titles,0))="NOK","NOK",
IF(INDEX(intern3!$A$9:$BG$320,MATCH($A23,intern3!$A$9:$A$160,0),MATCH(intern4!M$8,intern3!$7:$7,0))="OK","OK","NOK")))</f>
        <v/>
      </c>
      <c r="N23" s="1277" t="str">
        <f>IF(INDEX(intern2!$A$165:$BH$316,MATCH($A23,intern2!$A$165:$A$316,0),MATCH(N$8,intern2!_xlnm.Print_Titles,0))="","",
IF(INDEX(intern2!$A$165:$BH$316,MATCH($A23,intern2!$A$165:$A$316,0),MATCH(N$8,intern2!_xlnm.Print_Titles,0))="NOK","NOK",
IF(INDEX(intern3!$A$9:$BG$320,MATCH($A23,intern3!$A$9:$A$160,0),MATCH(intern4!N$8,intern3!$7:$7,0))="OK","OK","NOK")))</f>
        <v/>
      </c>
      <c r="O23" s="1277" t="str">
        <f>IF(INDEX(intern2!$A$165:$BH$316,MATCH($A23,intern2!$A$165:$A$316,0),MATCH(O$8,intern2!_xlnm.Print_Titles,0))="","",
IF(INDEX(intern2!$A$165:$BH$316,MATCH($A23,intern2!$A$165:$A$316,0),MATCH(O$8,intern2!_xlnm.Print_Titles,0))="NOK","NOK",
IF(INDEX(intern3!$A$9:$BG$320,MATCH($A23,intern3!$A$9:$A$160,0),MATCH(intern4!O$8,intern3!$7:$7,0))="OK","OK","NOK")))</f>
        <v/>
      </c>
      <c r="P23" s="1277" t="str">
        <f>IF(INDEX(intern2!$A$165:$BH$316,MATCH($A23,intern2!$A$165:$A$316,0),MATCH(P$8,intern2!_xlnm.Print_Titles,0))="","",
IF(INDEX(intern2!$A$165:$BH$316,MATCH($A23,intern2!$A$165:$A$316,0),MATCH(P$8,intern2!_xlnm.Print_Titles,0))="NOK","NOK",
IF(INDEX(intern3!$A$9:$BG$320,MATCH($A23,intern3!$A$9:$A$160,0),MATCH(intern4!P$8,intern3!$7:$7,0))="OK","OK","NOK")))</f>
        <v/>
      </c>
      <c r="Q23" s="1277" t="str">
        <f>IF(INDEX(intern2!$A$165:$BH$316,MATCH($A23,intern2!$A$165:$A$316,0),MATCH(Q$8,intern2!_xlnm.Print_Titles,0))="","",
IF(INDEX(intern2!$A$165:$BH$316,MATCH($A23,intern2!$A$165:$A$316,0),MATCH(Q$8,intern2!_xlnm.Print_Titles,0))="NOK","NOK",
IF(INDEX(intern3!$A$9:$BG$320,MATCH($A23,intern3!$A$9:$A$160,0),MATCH(intern4!Q$8,intern3!$7:$7,0))="OK","OK","NOK")))</f>
        <v/>
      </c>
      <c r="R23" s="1277" t="str">
        <f>IF(INDEX(intern2!$A$165:$BH$316,MATCH($A23,intern2!$A$165:$A$316,0),MATCH(R$8,intern2!_xlnm.Print_Titles,0))="","",
IF(INDEX(intern2!$A$165:$BH$316,MATCH($A23,intern2!$A$165:$A$316,0),MATCH(R$8,intern2!_xlnm.Print_Titles,0))="NOK","NOK",
IF(INDEX(intern3!$A$9:$BG$320,MATCH($A23,intern3!$A$9:$A$160,0),MATCH(intern4!R$8,intern3!$7:$7,0))="OK","OK","NOK")))</f>
        <v/>
      </c>
      <c r="S23" s="1277" t="str">
        <f>IF(INDEX(intern2!$A$165:$BH$316,MATCH($A23,intern2!$A$165:$A$316,0),MATCH(S$8,intern2!_xlnm.Print_Titles,0))="","",
IF(INDEX(intern2!$A$165:$BH$316,MATCH($A23,intern2!$A$165:$A$316,0),MATCH(S$8,intern2!_xlnm.Print_Titles,0))="NOK","NOK",
IF(INDEX(intern3!$A$9:$BG$320,MATCH($A23,intern3!$A$9:$A$160,0),MATCH(intern4!S$8,intern3!$7:$7,0))="OK","OK","NOK")))</f>
        <v/>
      </c>
      <c r="T23" s="1277" t="str">
        <f>IF(INDEX(intern2!$A$165:$BH$316,MATCH($A23,intern2!$A$165:$A$316,0),MATCH(T$8,intern2!_xlnm.Print_Titles,0))="","",
IF(INDEX(intern2!$A$165:$BH$316,MATCH($A23,intern2!$A$165:$A$316,0),MATCH(T$8,intern2!_xlnm.Print_Titles,0))="NOK","NOK",
IF(INDEX(intern3!$A$9:$BG$320,MATCH($A23,intern3!$A$9:$A$160,0),MATCH(intern4!T$8,intern3!$7:$7,0))="OK","OK","NOK")))</f>
        <v/>
      </c>
      <c r="U23" s="1277" t="str">
        <f>IF(INDEX(intern2!$A$165:$BH$316,MATCH($A23,intern2!$A$165:$A$316,0),MATCH(U$8,intern2!_xlnm.Print_Titles,0))="","",
IF(INDEX(intern2!$A$165:$BH$316,MATCH($A23,intern2!$A$165:$A$316,0),MATCH(U$8,intern2!_xlnm.Print_Titles,0))="NOK","NOK",
IF(INDEX(intern3!$A$9:$BG$320,MATCH($A23,intern3!$A$9:$A$160,0),MATCH(intern4!U$8,intern3!$7:$7,0))="OK","OK","NOK")))</f>
        <v/>
      </c>
      <c r="V23" s="1277" t="str">
        <f>IF(INDEX(intern2!$A$165:$BH$316,MATCH($A23,intern2!$A$165:$A$316,0),MATCH(V$8,intern2!_xlnm.Print_Titles,0))="","",
IF(INDEX(intern2!$A$165:$BH$316,MATCH($A23,intern2!$A$165:$A$316,0),MATCH(V$8,intern2!_xlnm.Print_Titles,0))="NOK","NOK",
IF(INDEX(intern3!$A$9:$BG$320,MATCH($A23,intern3!$A$9:$A$160,0),MATCH(intern4!V$8,intern3!$7:$7,0))="OK","OK","NOK")))</f>
        <v/>
      </c>
      <c r="W23" s="1277" t="str">
        <f>IF(INDEX(intern2!$A$165:$BH$316,MATCH($A23,intern2!$A$165:$A$316,0),MATCH(W$8,intern2!_xlnm.Print_Titles,0))="","",
IF(INDEX(intern2!$A$165:$BH$316,MATCH($A23,intern2!$A$165:$A$316,0),MATCH(W$8,intern2!_xlnm.Print_Titles,0))="NOK","NOK",
IF(INDEX(intern3!$A$9:$BG$320,MATCH($A23,intern3!$A$9:$A$160,0),MATCH(intern4!W$8,intern3!$7:$7,0))="OK","OK","NOK")))</f>
        <v/>
      </c>
      <c r="X23" s="1277" t="str">
        <f>IF(INDEX(intern2!$A$165:$BH$316,MATCH($A23,intern2!$A$165:$A$316,0),MATCH(X$8,intern2!_xlnm.Print_Titles,0))="","",
IF(INDEX(intern2!$A$165:$BH$316,MATCH($A23,intern2!$A$165:$A$316,0),MATCH(X$8,intern2!_xlnm.Print_Titles,0))="NOK","NOK",
IF(INDEX(intern3!$A$9:$BG$320,MATCH($A23,intern3!$A$9:$A$160,0),MATCH(intern4!X$8,intern3!$7:$7,0))="OK","OK","NOK")))</f>
        <v/>
      </c>
      <c r="Y23" s="1277" t="str">
        <f>IF(INDEX(intern2!$A$165:$BH$316,MATCH($A23,intern2!$A$165:$A$316,0),MATCH(Y$8,intern2!_xlnm.Print_Titles,0))="","",
IF(INDEX(intern2!$A$165:$BH$316,MATCH($A23,intern2!$A$165:$A$316,0),MATCH(Y$8,intern2!_xlnm.Print_Titles,0))="NOK","NOK",
IF(INDEX(intern3!$A$9:$BG$320,MATCH($A23,intern3!$A$9:$A$160,0),MATCH(intern4!Y$8,intern3!$7:$7,0))="OK","OK","NOK")))</f>
        <v/>
      </c>
      <c r="Z23" s="1277" t="str">
        <f>IF(INDEX(intern2!$A$165:$BH$316,MATCH($A23,intern2!$A$165:$A$316,0),MATCH(Z$8,intern2!_xlnm.Print_Titles,0))="","",
IF(INDEX(intern2!$A$165:$BH$316,MATCH($A23,intern2!$A$165:$A$316,0),MATCH(Z$8,intern2!_xlnm.Print_Titles,0))="NOK","NOK",
IF(INDEX(intern3!$A$9:$BG$320,MATCH($A23,intern3!$A$9:$A$160,0),MATCH(intern4!Z$8,intern3!$7:$7,0))="OK","OK","NOK")))</f>
        <v/>
      </c>
      <c r="AA23" s="1277" t="str">
        <f>IF(INDEX(intern2!$A$165:$BH$316,MATCH($A23,intern2!$A$165:$A$316,0),MATCH(AA$8,intern2!_xlnm.Print_Titles,0))="","",
IF(INDEX(intern2!$A$165:$BH$316,MATCH($A23,intern2!$A$165:$A$316,0),MATCH(AA$8,intern2!_xlnm.Print_Titles,0))="NOK","NOK",
IF(INDEX(intern3!$A$9:$BG$320,MATCH($A23,intern3!$A$9:$A$160,0),MATCH(intern4!AA$8,intern3!$7:$7,0))="OK","OK","NOK")))</f>
        <v/>
      </c>
      <c r="AB23" s="1277" t="str">
        <f>IF(INDEX(intern2!$A$165:$BH$316,MATCH($A23,intern2!$A$165:$A$316,0),MATCH(AB$8,intern2!_xlnm.Print_Titles,0))="","",
IF(INDEX(intern2!$A$165:$BH$316,MATCH($A23,intern2!$A$165:$A$316,0),MATCH(AB$8,intern2!_xlnm.Print_Titles,0))="NOK","NOK",
IF(INDEX(intern3!$A$9:$BG$320,MATCH($A23,intern3!$A$9:$A$160,0),MATCH(intern4!AB$8,intern3!$7:$7,0))="OK","OK","NOK")))</f>
        <v/>
      </c>
      <c r="AC23" s="1277" t="str">
        <f>IF(INDEX(intern2!$A$165:$BH$316,MATCH($A23,intern2!$A$165:$A$316,0),MATCH(AC$8,intern2!_xlnm.Print_Titles,0))="","",
IF(INDEX(intern2!$A$165:$BH$316,MATCH($A23,intern2!$A$165:$A$316,0),MATCH(AC$8,intern2!_xlnm.Print_Titles,0))="NOK","NOK",
IF(INDEX(intern3!$A$9:$BG$320,MATCH($A23,intern3!$A$9:$A$160,0),MATCH(intern4!AC$8,intern3!$7:$7,0))="OK","OK","NOK")))</f>
        <v/>
      </c>
      <c r="AD23" s="1277" t="str">
        <f>IF(INDEX(intern2!$A$165:$BH$316,MATCH($A23,intern2!$A$165:$A$316,0),MATCH(AD$8,intern2!_xlnm.Print_Titles,0))="","",
IF(INDEX(intern2!$A$165:$BH$316,MATCH($A23,intern2!$A$165:$A$316,0),MATCH(AD$8,intern2!_xlnm.Print_Titles,0))="NOK","NOK",
IF(INDEX(intern3!$A$9:$BG$320,MATCH($A23,intern3!$A$9:$A$160,0),MATCH(intern4!AD$8,intern3!$7:$7,0))="OK","OK","NOK")))</f>
        <v/>
      </c>
      <c r="AE23" s="1277" t="str">
        <f>IF(INDEX(intern2!$A$165:$BH$316,MATCH($A23,intern2!$A$165:$A$316,0),MATCH(AE$8,intern2!_xlnm.Print_Titles,0))="","",
IF(INDEX(intern2!$A$165:$BH$316,MATCH($A23,intern2!$A$165:$A$316,0),MATCH(AE$8,intern2!_xlnm.Print_Titles,0))="NOK","NOK",
IF(INDEX(intern3!$A$9:$BG$320,MATCH($A23,intern3!$A$9:$A$160,0),MATCH(intern4!AE$8,intern3!$7:$7,0))="OK","OK","NOK")))</f>
        <v/>
      </c>
      <c r="AF23" s="1277" t="str">
        <f>IF(INDEX(intern2!$A$165:$BH$316,MATCH($A23,intern2!$A$165:$A$316,0),MATCH(AF$8,intern2!_xlnm.Print_Titles,0))="","",
IF(INDEX(intern2!$A$165:$BH$316,MATCH($A23,intern2!$A$165:$A$316,0),MATCH(AF$8,intern2!_xlnm.Print_Titles,0))="NOK","NOK",
IF(INDEX(intern3!$A$9:$BG$320,MATCH($A23,intern3!$A$9:$A$160,0),MATCH(intern4!AF$8,intern3!$7:$7,0))="OK","OK","NOK")))</f>
        <v/>
      </c>
      <c r="AG23" s="1277" t="str">
        <f>IF(INDEX(intern2!$A$165:$BH$316,MATCH($A23,intern2!$A$165:$A$316,0),MATCH(AG$8,intern2!_xlnm.Print_Titles,0))="","",
IF(INDEX(intern2!$A$165:$BH$316,MATCH($A23,intern2!$A$165:$A$316,0),MATCH(AG$8,intern2!_xlnm.Print_Titles,0))="NOK","NOK",
IF(INDEX(intern3!$A$9:$BG$320,MATCH($A23,intern3!$A$9:$A$160,0),MATCH(intern4!AG$8,intern3!$7:$7,0))="OK","OK","NOK")))</f>
        <v/>
      </c>
      <c r="AH23" s="1277" t="str">
        <f>IF(INDEX(intern2!$A$165:$BH$316,MATCH($A23,intern2!$A$165:$A$316,0),MATCH(AH$8,intern2!_xlnm.Print_Titles,0))="","",
IF(INDEX(intern2!$A$165:$BH$316,MATCH($A23,intern2!$A$165:$A$316,0),MATCH(AH$8,intern2!_xlnm.Print_Titles,0))="NOK","NOK",
IF(INDEX(intern3!$A$9:$BG$320,MATCH($A23,intern3!$A$9:$A$160,0),MATCH(intern4!AH$8,intern3!$7:$7,0))="OK","OK","NOK")))</f>
        <v/>
      </c>
      <c r="AI23" s="1277" t="str">
        <f>IF(INDEX(intern2!$A$165:$BH$316,MATCH($A23,intern2!$A$165:$A$316,0),MATCH(AI$8,intern2!_xlnm.Print_Titles,0))="","",
IF(INDEX(intern2!$A$165:$BH$316,MATCH($A23,intern2!$A$165:$A$316,0),MATCH(AI$8,intern2!_xlnm.Print_Titles,0))="NOK","NOK",
IF(INDEX(intern3!$A$9:$BG$320,MATCH($A23,intern3!$A$9:$A$160,0),MATCH(intern4!AI$8,intern3!$7:$7,0))="OK","OK","NOK")))</f>
        <v/>
      </c>
      <c r="AJ23" s="1277" t="str">
        <f>IF(INDEX(intern2!$A$165:$BH$316,MATCH($A23,intern2!$A$165:$A$316,0),MATCH(AJ$8,intern2!_xlnm.Print_Titles,0))="","",
IF(INDEX(intern2!$A$165:$BH$316,MATCH($A23,intern2!$A$165:$A$316,0),MATCH(AJ$8,intern2!_xlnm.Print_Titles,0))="NOK","NOK",
IF(INDEX(intern3!$A$9:$BG$320,MATCH($A23,intern3!$A$9:$A$160,0),MATCH(intern4!AJ$8,intern3!$7:$7,0))="OK","OK","NOK")))</f>
        <v/>
      </c>
      <c r="AK23" s="1277" t="str">
        <f>IF(INDEX(intern2!$A$165:$BH$316,MATCH($A23,intern2!$A$165:$A$316,0),MATCH(AK$8,intern2!_xlnm.Print_Titles,0))="","",
IF(INDEX(intern2!$A$165:$BH$316,MATCH($A23,intern2!$A$165:$A$316,0),MATCH(AK$8,intern2!_xlnm.Print_Titles,0))="NOK","NOK",
IF(INDEX(intern3!$A$9:$BG$320,MATCH($A23,intern3!$A$9:$A$160,0),MATCH(intern4!AK$8,intern3!$7:$7,0))="OK","OK","NOK")))</f>
        <v/>
      </c>
      <c r="AL23" s="1277" t="str">
        <f>IF(INDEX(intern2!$A$165:$BH$316,MATCH($A23,intern2!$A$165:$A$316,0),MATCH(AL$8,intern2!_xlnm.Print_Titles,0))="","",
IF(INDEX(intern2!$A$165:$BH$316,MATCH($A23,intern2!$A$165:$A$316,0),MATCH(AL$8,intern2!_xlnm.Print_Titles,0))="NOK","NOK",
IF(INDEX(intern3!$A$9:$BG$320,MATCH($A23,intern3!$A$9:$A$160,0),MATCH(intern4!AL$8,intern3!$7:$7,0))="OK","OK","NOK")))</f>
        <v/>
      </c>
      <c r="AM23" s="1277" t="str">
        <f>IF(INDEX(intern2!$A$165:$BH$316,MATCH($A23,intern2!$A$165:$A$316,0),MATCH(AM$8,intern2!_xlnm.Print_Titles,0))="","",
IF(INDEX(intern2!$A$165:$BH$316,MATCH($A23,intern2!$A$165:$A$316,0),MATCH(AM$8,intern2!_xlnm.Print_Titles,0))="NOK","NOK",
IF(INDEX(intern3!$A$9:$BG$320,MATCH($A23,intern3!$A$9:$A$160,0),MATCH(intern4!AM$8,intern3!$7:$7,0))="OK","OK","NOK")))</f>
        <v/>
      </c>
      <c r="AN23" s="1277" t="str">
        <f>IF(INDEX(intern2!$A$165:$BH$316,MATCH($A23,intern2!$A$165:$A$316,0),MATCH(AN$8,intern2!_xlnm.Print_Titles,0))="","",
IF(INDEX(intern2!$A$165:$BH$316,MATCH($A23,intern2!$A$165:$A$316,0),MATCH(AN$8,intern2!_xlnm.Print_Titles,0))="NOK","NOK",
IF(INDEX(intern3!$A$9:$BG$320,MATCH($A23,intern3!$A$9:$A$160,0),MATCH(intern4!AN$8,intern3!$7:$7,0))="OK","OK","NOK")))</f>
        <v/>
      </c>
      <c r="AO23" s="1277" t="str">
        <f>IF(INDEX(intern2!$A$165:$BH$316,MATCH($A23,intern2!$A$165:$A$316,0),MATCH(AO$8,intern2!_xlnm.Print_Titles,0))="","",
IF(INDEX(intern2!$A$165:$BH$316,MATCH($A23,intern2!$A$165:$A$316,0),MATCH(AO$8,intern2!_xlnm.Print_Titles,0))="NOK","NOK",
IF(INDEX(intern3!$A$9:$BG$320,MATCH($A23,intern3!$A$9:$A$160,0),MATCH(intern4!AO$8,intern3!$7:$7,0))="OK","OK","NOK")))</f>
        <v/>
      </c>
      <c r="AP23" s="1277" t="str">
        <f ca="1">IF(INDEX(intern2!$A$165:$BH$316,MATCH($A23,intern2!$A$165:$A$316,0),MATCH(AP$8,intern2!_xlnm.Print_Titles,0))="","",
IF(INDEX(intern2!$A$165:$BH$316,MATCH($A23,intern2!$A$165:$A$316,0),MATCH(AP$8,intern2!_xlnm.Print_Titles,0))="NOK","NOK",
IF(INDEX(intern3!$A$9:$BG$320,MATCH($A23,intern3!$A$9:$A$160,0),MATCH(intern4!AP$8,intern3!$7:$7,0))="OK","OK","NOK")))</f>
        <v>NOK</v>
      </c>
      <c r="AQ23" s="1277" t="str">
        <f>IF(INDEX(intern2!$A$165:$BH$316,MATCH($A23,intern2!$A$165:$A$316,0),MATCH(AQ$8,intern2!_xlnm.Print_Titles,0))="","",
IF(INDEX(intern2!$A$165:$BH$316,MATCH($A23,intern2!$A$165:$A$316,0),MATCH(AQ$8,intern2!_xlnm.Print_Titles,0))="NOK","NOK",
IF(INDEX(intern3!$A$9:$BG$320,MATCH($A23,intern3!$A$9:$A$160,0),MATCH(intern4!AQ$8,intern3!$7:$7,0))="OK","OK","NOK")))</f>
        <v/>
      </c>
      <c r="AR23" s="1277" t="str">
        <f>IF(INDEX(intern2!$A$165:$BH$316,MATCH($A23,intern2!$A$165:$A$316,0),MATCH(AR$8,intern2!_xlnm.Print_Titles,0))="","",
IF(INDEX(intern2!$A$165:$BH$316,MATCH($A23,intern2!$A$165:$A$316,0),MATCH(AR$8,intern2!_xlnm.Print_Titles,0))="NOK","NOK",
IF(INDEX(intern3!$A$9:$BG$320,MATCH($A23,intern3!$A$9:$A$160,0),MATCH(intern4!AR$8,intern3!$7:$7,0))="OK","OK","NOK")))</f>
        <v/>
      </c>
      <c r="AS23" s="1277" t="str">
        <f>IF(INDEX(intern2!$A$165:$BH$316,MATCH($A23,intern2!$A$165:$A$316,0),MATCH(AS$8,intern2!_xlnm.Print_Titles,0))="","",
IF(INDEX(intern2!$A$165:$BH$316,MATCH($A23,intern2!$A$165:$A$316,0),MATCH(AS$8,intern2!_xlnm.Print_Titles,0))="NOK","NOK",
IF(INDEX(intern3!$A$9:$BG$320,MATCH($A23,intern3!$A$9:$A$160,0),MATCH(intern4!AS$8,intern3!$7:$7,0))="OK","OK","NOK")))</f>
        <v/>
      </c>
      <c r="AT23" s="1277" t="str">
        <f>IF(INDEX(intern2!$A$165:$BH$316,MATCH($A23,intern2!$A$165:$A$316,0),MATCH(AT$8,intern2!_xlnm.Print_Titles,0))="","",
IF(INDEX(intern2!$A$165:$BH$316,MATCH($A23,intern2!$A$165:$A$316,0),MATCH(AT$8,intern2!_xlnm.Print_Titles,0))="NOK","NOK",
IF(INDEX(intern3!$A$9:$BG$320,MATCH($A23,intern3!$A$9:$A$160,0),MATCH(intern4!AT$8,intern3!$7:$7,0))="OK","OK","NOK")))</f>
        <v/>
      </c>
      <c r="AU23" s="1277" t="str">
        <f>IF(INDEX(intern2!$A$165:$BH$316,MATCH($A23,intern2!$A$165:$A$316,0),MATCH(AU$8,intern2!_xlnm.Print_Titles,0))="","",
IF(INDEX(intern2!$A$165:$BH$316,MATCH($A23,intern2!$A$165:$A$316,0),MATCH(AU$8,intern2!_xlnm.Print_Titles,0))="NOK","NOK",
IF(INDEX(intern3!$A$9:$BG$320,MATCH($A23,intern3!$A$9:$A$160,0),MATCH(intern4!AU$8,intern3!$7:$7,0))="OK","OK","NOK")))</f>
        <v/>
      </c>
      <c r="AV23" s="1277" t="str">
        <f>IF(INDEX(intern2!$A$165:$BH$316,MATCH($A23,intern2!$A$165:$A$316,0),MATCH(AV$8,intern2!_xlnm.Print_Titles,0))="","",
IF(INDEX(intern2!$A$165:$BH$316,MATCH($A23,intern2!$A$165:$A$316,0),MATCH(AV$8,intern2!_xlnm.Print_Titles,0))="NOK","NOK",
IF(INDEX(intern3!$A$9:$BG$320,MATCH($A23,intern3!$A$9:$A$160,0),MATCH(intern4!AV$8,intern3!$7:$7,0))="OK","OK","NOK")))</f>
        <v/>
      </c>
      <c r="AW23" s="1277"/>
      <c r="AX23" s="1277" t="str">
        <f>IF(INDEX(intern2!$A$165:$BH$316,MATCH($A23,intern2!$A$165:$A$316,0),MATCH(AX$8,intern2!_xlnm.Print_Titles,0))="","",
IF(INDEX(intern2!$A$165:$BH$316,MATCH($A23,intern2!$A$165:$A$316,0),MATCH(AX$8,intern2!_xlnm.Print_Titles,0))="NOK","NOK",
IF(INDEX(intern3!$A$9:$BG$320,MATCH($A23,intern3!$A$9:$A$160,0),MATCH(intern4!AX$8,intern3!$7:$7,0))="OK","OK","NOK")))</f>
        <v/>
      </c>
      <c r="AY23" s="1277" t="str">
        <f>IF(INDEX(intern2!$A$165:$BH$316,MATCH($A23,intern2!$A$165:$A$316,0),MATCH(AY$8,intern2!_xlnm.Print_Titles,0))="","",
IF(INDEX(intern2!$A$165:$BH$316,MATCH($A23,intern2!$A$165:$A$316,0),MATCH(AY$8,intern2!_xlnm.Print_Titles,0))="NOK","NOK",
IF(INDEX(intern3!$A$9:$BG$320,MATCH($A23,intern3!$A$9:$A$160,0),MATCH(intern4!AY$8,intern3!$7:$7,0))="OK","OK","NOK")))</f>
        <v/>
      </c>
      <c r="AZ23" s="1277" t="str">
        <f>IF(INDEX(intern2!$A$165:$BH$316,MATCH($A23,intern2!$A$165:$A$316,0),MATCH(AZ$8,intern2!_xlnm.Print_Titles,0))="","",
IF(INDEX(intern2!$A$165:$BH$316,MATCH($A23,intern2!$A$165:$A$316,0),MATCH(AZ$8,intern2!_xlnm.Print_Titles,0))="NOK","NOK",
IF(INDEX(intern3!$A$9:$BG$320,MATCH($A23,intern3!$A$9:$A$160,0),MATCH(intern4!AZ$8,intern3!$7:$7,0))="OK","OK","NOK")))</f>
        <v/>
      </c>
      <c r="BA23" s="1277" t="str">
        <f>IF(INDEX(intern2!$A$165:$BH$316,MATCH($A23,intern2!$A$165:$A$316,0),MATCH(BA$8,intern2!_xlnm.Print_Titles,0))="","",
IF(INDEX(intern2!$A$165:$BH$316,MATCH($A23,intern2!$A$165:$A$316,0),MATCH(BA$8,intern2!_xlnm.Print_Titles,0))="NOK","NOK",
IF(INDEX(intern3!$A$9:$BG$320,MATCH($A23,intern3!$A$9:$A$160,0),MATCH(intern4!BA$8,intern3!$7:$7,0))="OK","OK","NOK")))</f>
        <v/>
      </c>
      <c r="BB23" s="1277" t="str">
        <f>IF(INDEX(intern2!$A$165:$BH$316,MATCH($A23,intern2!$A$165:$A$316,0),MATCH(BB$8,intern2!_xlnm.Print_Titles,0))="","",
IF(INDEX(intern2!$A$165:$BH$316,MATCH($A23,intern2!$A$165:$A$316,0),MATCH(BB$8,intern2!_xlnm.Print_Titles,0))="NOK","NOK",
IF(INDEX(intern3!$A$9:$BG$320,MATCH($A23,intern3!$A$9:$A$160,0),MATCH(intern4!BB$8,intern3!$7:$7,0))="OK","OK","NOK")))</f>
        <v/>
      </c>
      <c r="BC23" s="1277" t="str">
        <f>IF(INDEX(intern2!$A$165:$BH$316,MATCH($A23,intern2!$A$165:$A$316,0),MATCH(BC$8,intern2!_xlnm.Print_Titles,0))="","",
IF(INDEX(intern2!$A$165:$BH$316,MATCH($A23,intern2!$A$165:$A$316,0),MATCH(BC$8,intern2!_xlnm.Print_Titles,0))="NOK","NOK",
IF(INDEX(intern3!$A$9:$BG$320,MATCH($A23,intern3!$A$9:$A$160,0),MATCH(intern4!BC$8,intern3!$7:$7,0))="OK","OK","NOK")))</f>
        <v/>
      </c>
      <c r="BD23" s="1277" t="str">
        <f>IF(INDEX(intern2!$A$165:$BH$316,MATCH($A23,intern2!$A$165:$A$316,0),MATCH(BD$8,intern2!_xlnm.Print_Titles,0))="","",
IF(INDEX(intern2!$A$165:$BH$316,MATCH($A23,intern2!$A$165:$A$316,0),MATCH(BD$8,intern2!_xlnm.Print_Titles,0))="NOK","NOK",
IF(INDEX(intern3!$A$9:$BG$320,MATCH($A23,intern3!$A$9:$A$160,0),MATCH(intern4!BD$8,intern3!$7:$7,0))="OK","OK","NOK")))</f>
        <v/>
      </c>
      <c r="BE23" s="1277" t="str">
        <f>IF(INDEX(intern2!$A$165:$BH$316,MATCH($A23,intern2!$A$165:$A$316,0),MATCH(BE$8,intern2!_xlnm.Print_Titles,0))="","",
IF(INDEX(intern2!$A$165:$BH$316,MATCH($A23,intern2!$A$165:$A$316,0),MATCH(BE$8,intern2!_xlnm.Print_Titles,0))="NOK","NOK",
IF(INDEX(intern3!$A$9:$BG$320,MATCH($A23,intern3!$A$9:$A$160,0),MATCH(intern4!BE$8,intern3!$7:$7,0))="OK","OK","NOK")))</f>
        <v/>
      </c>
      <c r="BF23" s="1277" t="str">
        <f>IF(INDEX(intern2!$A$165:$BH$316,MATCH($A23,intern2!$A$165:$A$316,0),MATCH(BF$8,intern2!_xlnm.Print_Titles,0))="","",
IF(INDEX(intern2!$A$165:$BH$316,MATCH($A23,intern2!$A$165:$A$316,0),MATCH(BF$8,intern2!_xlnm.Print_Titles,0))="NOK","NOK",
IF(INDEX(intern3!$A$9:$BG$320,MATCH($A23,intern3!$A$9:$A$160,0),MATCH(intern4!BF$8,intern3!$7:$7,0))="OK","OK","NOK")))</f>
        <v/>
      </c>
      <c r="BG23" s="1277" t="str">
        <f>IF(INDEX(intern2!$A$165:$BH$316,MATCH($A23,intern2!$A$165:$A$316,0),MATCH(BG$8,intern2!_xlnm.Print_Titles,0))="","",
IF(INDEX(intern2!$A$165:$BH$316,MATCH($A23,intern2!$A$165:$A$316,0),MATCH(BG$8,intern2!_xlnm.Print_Titles,0))="NOK","NOK",
IF(INDEX(intern3!$A$9:$BG$320,MATCH($A23,intern3!$A$9:$A$160,0),MATCH(intern4!BG$8,intern3!$7:$7,0))="OK","OK","NOK")))</f>
        <v/>
      </c>
      <c r="BH23" s="200" t="str">
        <f t="shared" ca="1" si="2"/>
        <v>NOK</v>
      </c>
      <c r="BI23" s="186"/>
      <c r="BJ23" t="b">
        <f ca="1">IF(VLOOKUP($A23,intern1!$C:$Q,15,FALSE)="MAS","",IF(VLOOKUP($A23,'3.10'!$C:$AP,9,FALSE)=0,"NOK",IF(VLOOKUP($A23,'3.10'!$C:$AP,11,FALSE)=0,"NOK","OK"))=BH23)</f>
        <v>1</v>
      </c>
    </row>
    <row r="24" spans="1:66" x14ac:dyDescent="0.25">
      <c r="A24" t="str">
        <f>+intern2!A19</f>
        <v>HNO1.3.2</v>
      </c>
      <c r="C24" s="1277" t="str">
        <f>IF(INDEX(intern2!$A$165:$BH$316,MATCH($A24,intern2!$A$165:$A$316,0),MATCH(C$8,intern2!_xlnm.Print_Titles,0))="","",
IF(INDEX(intern2!$A$165:$BH$316,MATCH($A24,intern2!$A$165:$A$316,0),MATCH(C$8,intern2!_xlnm.Print_Titles,0))="NOK","NOK",
IF(INDEX(intern3!$A$9:$BG$320,MATCH($A24,intern3!$A$9:$A$160,0),MATCH(intern4!C$8,intern3!$7:$7,0))="OK","OK","NOK")))</f>
        <v/>
      </c>
      <c r="D24" s="1277" t="str">
        <f>IF(INDEX(intern2!$A$165:$BH$316,MATCH($A24,intern2!$A$165:$A$316,0),MATCH(D$8,intern2!_xlnm.Print_Titles,0))="","",
IF(INDEX(intern2!$A$165:$BH$316,MATCH($A24,intern2!$A$165:$A$316,0),MATCH(D$8,intern2!_xlnm.Print_Titles,0))="NOK","NOK",
IF(INDEX(intern3!$A$9:$BG$320,MATCH($A24,intern3!$A$9:$A$160,0),MATCH(intern4!D$8,intern3!$7:$7,0))="OK","OK","NOK")))</f>
        <v/>
      </c>
      <c r="E24" s="1277" t="str">
        <f>IF(INDEX(intern2!$A$165:$BH$316,MATCH($A24,intern2!$A$165:$A$316,0),MATCH(E$8,intern2!_xlnm.Print_Titles,0))="","",
IF(INDEX(intern2!$A$165:$BH$316,MATCH($A24,intern2!$A$165:$A$316,0),MATCH(E$8,intern2!_xlnm.Print_Titles,0))="NOK","NOK",
IF(INDEX(intern3!$A$9:$BG$320,MATCH($A24,intern3!$A$9:$A$160,0),MATCH(intern4!E$8,intern3!$7:$7,0))="OK","OK","NOK")))</f>
        <v/>
      </c>
      <c r="F24" s="1277" t="str">
        <f>IF(INDEX(intern2!$A$165:$BH$316,MATCH($A24,intern2!$A$165:$A$316,0),MATCH(F$8,intern2!_xlnm.Print_Titles,0))="","",
IF(INDEX(intern2!$A$165:$BH$316,MATCH($A24,intern2!$A$165:$A$316,0),MATCH(F$8,intern2!_xlnm.Print_Titles,0))="NOK","NOK",
IF(INDEX(intern3!$A$9:$BG$320,MATCH($A24,intern3!$A$9:$A$160,0),MATCH(intern4!F$8,intern3!$7:$7,0))="OK","OK","NOK")))</f>
        <v/>
      </c>
      <c r="G24" s="1277" t="str">
        <f>IF(INDEX(intern2!$A$165:$BH$316,MATCH($A24,intern2!$A$165:$A$316,0),MATCH(G$8,intern2!_xlnm.Print_Titles,0))="","",
IF(INDEX(intern2!$A$165:$BH$316,MATCH($A24,intern2!$A$165:$A$316,0),MATCH(G$8,intern2!_xlnm.Print_Titles,0))="NOK","NOK",
IF(INDEX(intern3!$A$9:$BG$320,MATCH($A24,intern3!$A$9:$A$160,0),MATCH(intern4!G$8,intern3!$7:$7,0))="OK","OK","NOK")))</f>
        <v/>
      </c>
      <c r="H24" s="1277" t="str">
        <f>IF(INDEX(intern2!$A$165:$BH$316,MATCH($A24,intern2!$A$165:$A$316,0),MATCH(H$8,intern2!_xlnm.Print_Titles,0))="","",
IF(INDEX(intern2!$A$165:$BH$316,MATCH($A24,intern2!$A$165:$A$316,0),MATCH(H$8,intern2!_xlnm.Print_Titles,0))="NOK","NOK",
IF(INDEX(intern3!$A$9:$BG$320,MATCH($A24,intern3!$A$9:$A$160,0),MATCH(intern4!H$8,intern3!$7:$7,0))="OK","OK","NOK")))</f>
        <v/>
      </c>
      <c r="I24" s="1277" t="str">
        <f>IF(INDEX(intern2!$A$165:$BH$316,MATCH($A24,intern2!$A$165:$A$316,0),MATCH(I$8,intern2!_xlnm.Print_Titles,0))="","",
IF(INDEX(intern2!$A$165:$BH$316,MATCH($A24,intern2!$A$165:$A$316,0),MATCH(I$8,intern2!_xlnm.Print_Titles,0))="NOK","NOK",
IF(INDEX(intern3!$A$9:$BG$320,MATCH($A24,intern3!$A$9:$A$160,0),MATCH(intern4!I$8,intern3!$7:$7,0))="OK","OK","NOK")))</f>
        <v/>
      </c>
      <c r="J24" s="1277" t="str">
        <f>IF(INDEX(intern2!$A$165:$BH$316,MATCH($A24,intern2!$A$165:$A$316,0),MATCH(J$8,intern2!_xlnm.Print_Titles,0))="","",
IF(INDEX(intern2!$A$165:$BH$316,MATCH($A24,intern2!$A$165:$A$316,0),MATCH(J$8,intern2!_xlnm.Print_Titles,0))="NOK","NOK",
IF(INDEX(intern3!$A$9:$BG$320,MATCH($A24,intern3!$A$9:$A$160,0),MATCH(intern4!J$8,intern3!$7:$7,0))="OK","OK","NOK")))</f>
        <v/>
      </c>
      <c r="K24" s="1277" t="str">
        <f>IF(INDEX(intern2!$A$165:$BH$316,MATCH($A24,intern2!$A$165:$A$316,0),MATCH(K$8,intern2!_xlnm.Print_Titles,0))="","",
IF(INDEX(intern2!$A$165:$BH$316,MATCH($A24,intern2!$A$165:$A$316,0),MATCH(K$8,intern2!_xlnm.Print_Titles,0))="NOK","NOK",
IF(INDEX(intern3!$A$9:$BG$320,MATCH($A24,intern3!$A$9:$A$160,0),MATCH(intern4!K$8,intern3!$7:$7,0))="OK","OK","NOK")))</f>
        <v/>
      </c>
      <c r="L24" s="1277" t="str">
        <f>IF(INDEX(intern2!$A$165:$BH$316,MATCH($A24,intern2!$A$165:$A$316,0),MATCH(L$8,intern2!_xlnm.Print_Titles,0))="","",
IF(INDEX(intern2!$A$165:$BH$316,MATCH($A24,intern2!$A$165:$A$316,0),MATCH(L$8,intern2!_xlnm.Print_Titles,0))="NOK","NOK",
IF(INDEX(intern3!$A$9:$BG$320,MATCH($A24,intern3!$A$9:$A$160,0),MATCH(intern4!L$8,intern3!$7:$7,0))="OK","OK","NOK")))</f>
        <v/>
      </c>
      <c r="M24" s="1277" t="str">
        <f>IF(INDEX(intern2!$A$165:$BH$316,MATCH($A24,intern2!$A$165:$A$316,0),MATCH(M$8,intern2!_xlnm.Print_Titles,0))="","",
IF(INDEX(intern2!$A$165:$BH$316,MATCH($A24,intern2!$A$165:$A$316,0),MATCH(M$8,intern2!_xlnm.Print_Titles,0))="NOK","NOK",
IF(INDEX(intern3!$A$9:$BG$320,MATCH($A24,intern3!$A$9:$A$160,0),MATCH(intern4!M$8,intern3!$7:$7,0))="OK","OK","NOK")))</f>
        <v/>
      </c>
      <c r="N24" s="1277" t="str">
        <f>IF(INDEX(intern2!$A$165:$BH$316,MATCH($A24,intern2!$A$165:$A$316,0),MATCH(N$8,intern2!_xlnm.Print_Titles,0))="","",
IF(INDEX(intern2!$A$165:$BH$316,MATCH($A24,intern2!$A$165:$A$316,0),MATCH(N$8,intern2!_xlnm.Print_Titles,0))="NOK","NOK",
IF(INDEX(intern3!$A$9:$BG$320,MATCH($A24,intern3!$A$9:$A$160,0),MATCH(intern4!N$8,intern3!$7:$7,0))="OK","OK","NOK")))</f>
        <v/>
      </c>
      <c r="O24" s="1277" t="str">
        <f>IF(INDEX(intern2!$A$165:$BH$316,MATCH($A24,intern2!$A$165:$A$316,0),MATCH(O$8,intern2!_xlnm.Print_Titles,0))="","",
IF(INDEX(intern2!$A$165:$BH$316,MATCH($A24,intern2!$A$165:$A$316,0),MATCH(O$8,intern2!_xlnm.Print_Titles,0))="NOK","NOK",
IF(INDEX(intern3!$A$9:$BG$320,MATCH($A24,intern3!$A$9:$A$160,0),MATCH(intern4!O$8,intern3!$7:$7,0))="OK","OK","NOK")))</f>
        <v/>
      </c>
      <c r="P24" s="1277" t="str">
        <f>IF(INDEX(intern2!$A$165:$BH$316,MATCH($A24,intern2!$A$165:$A$316,0),MATCH(P$8,intern2!_xlnm.Print_Titles,0))="","",
IF(INDEX(intern2!$A$165:$BH$316,MATCH($A24,intern2!$A$165:$A$316,0),MATCH(P$8,intern2!_xlnm.Print_Titles,0))="NOK","NOK",
IF(INDEX(intern3!$A$9:$BG$320,MATCH($A24,intern3!$A$9:$A$160,0),MATCH(intern4!P$8,intern3!$7:$7,0))="OK","OK","NOK")))</f>
        <v/>
      </c>
      <c r="Q24" s="1277" t="str">
        <f>IF(INDEX(intern2!$A$165:$BH$316,MATCH($A24,intern2!$A$165:$A$316,0),MATCH(Q$8,intern2!_xlnm.Print_Titles,0))="","",
IF(INDEX(intern2!$A$165:$BH$316,MATCH($A24,intern2!$A$165:$A$316,0),MATCH(Q$8,intern2!_xlnm.Print_Titles,0))="NOK","NOK",
IF(INDEX(intern3!$A$9:$BG$320,MATCH($A24,intern3!$A$9:$A$160,0),MATCH(intern4!Q$8,intern3!$7:$7,0))="OK","OK","NOK")))</f>
        <v/>
      </c>
      <c r="R24" s="1277" t="str">
        <f>IF(INDEX(intern2!$A$165:$BH$316,MATCH($A24,intern2!$A$165:$A$316,0),MATCH(R$8,intern2!_xlnm.Print_Titles,0))="","",
IF(INDEX(intern2!$A$165:$BH$316,MATCH($A24,intern2!$A$165:$A$316,0),MATCH(R$8,intern2!_xlnm.Print_Titles,0))="NOK","NOK",
IF(INDEX(intern3!$A$9:$BG$320,MATCH($A24,intern3!$A$9:$A$160,0),MATCH(intern4!R$8,intern3!$7:$7,0))="OK","OK","NOK")))</f>
        <v/>
      </c>
      <c r="S24" s="1277" t="str">
        <f>IF(INDEX(intern2!$A$165:$BH$316,MATCH($A24,intern2!$A$165:$A$316,0),MATCH(S$8,intern2!_xlnm.Print_Titles,0))="","",
IF(INDEX(intern2!$A$165:$BH$316,MATCH($A24,intern2!$A$165:$A$316,0),MATCH(S$8,intern2!_xlnm.Print_Titles,0))="NOK","NOK",
IF(INDEX(intern3!$A$9:$BG$320,MATCH($A24,intern3!$A$9:$A$160,0),MATCH(intern4!S$8,intern3!$7:$7,0))="OK","OK","NOK")))</f>
        <v/>
      </c>
      <c r="T24" s="1277" t="str">
        <f>IF(INDEX(intern2!$A$165:$BH$316,MATCH($A24,intern2!$A$165:$A$316,0),MATCH(T$8,intern2!_xlnm.Print_Titles,0))="","",
IF(INDEX(intern2!$A$165:$BH$316,MATCH($A24,intern2!$A$165:$A$316,0),MATCH(T$8,intern2!_xlnm.Print_Titles,0))="NOK","NOK",
IF(INDEX(intern3!$A$9:$BG$320,MATCH($A24,intern3!$A$9:$A$160,0),MATCH(intern4!T$8,intern3!$7:$7,0))="OK","OK","NOK")))</f>
        <v/>
      </c>
      <c r="U24" s="1277" t="str">
        <f>IF(INDEX(intern2!$A$165:$BH$316,MATCH($A24,intern2!$A$165:$A$316,0),MATCH(U$8,intern2!_xlnm.Print_Titles,0))="","",
IF(INDEX(intern2!$A$165:$BH$316,MATCH($A24,intern2!$A$165:$A$316,0),MATCH(U$8,intern2!_xlnm.Print_Titles,0))="NOK","NOK",
IF(INDEX(intern3!$A$9:$BG$320,MATCH($A24,intern3!$A$9:$A$160,0),MATCH(intern4!U$8,intern3!$7:$7,0))="OK","OK","NOK")))</f>
        <v/>
      </c>
      <c r="V24" s="1277" t="str">
        <f>IF(INDEX(intern2!$A$165:$BH$316,MATCH($A24,intern2!$A$165:$A$316,0),MATCH(V$8,intern2!_xlnm.Print_Titles,0))="","",
IF(INDEX(intern2!$A$165:$BH$316,MATCH($A24,intern2!$A$165:$A$316,0),MATCH(V$8,intern2!_xlnm.Print_Titles,0))="NOK","NOK",
IF(INDEX(intern3!$A$9:$BG$320,MATCH($A24,intern3!$A$9:$A$160,0),MATCH(intern4!V$8,intern3!$7:$7,0))="OK","OK","NOK")))</f>
        <v/>
      </c>
      <c r="W24" s="1277" t="str">
        <f>IF(INDEX(intern2!$A$165:$BH$316,MATCH($A24,intern2!$A$165:$A$316,0),MATCH(W$8,intern2!_xlnm.Print_Titles,0))="","",
IF(INDEX(intern2!$A$165:$BH$316,MATCH($A24,intern2!$A$165:$A$316,0),MATCH(W$8,intern2!_xlnm.Print_Titles,0))="NOK","NOK",
IF(INDEX(intern3!$A$9:$BG$320,MATCH($A24,intern3!$A$9:$A$160,0),MATCH(intern4!W$8,intern3!$7:$7,0))="OK","OK","NOK")))</f>
        <v/>
      </c>
      <c r="X24" s="1277" t="str">
        <f>IF(INDEX(intern2!$A$165:$BH$316,MATCH($A24,intern2!$A$165:$A$316,0),MATCH(X$8,intern2!_xlnm.Print_Titles,0))="","",
IF(INDEX(intern2!$A$165:$BH$316,MATCH($A24,intern2!$A$165:$A$316,0),MATCH(X$8,intern2!_xlnm.Print_Titles,0))="NOK","NOK",
IF(INDEX(intern3!$A$9:$BG$320,MATCH($A24,intern3!$A$9:$A$160,0),MATCH(intern4!X$8,intern3!$7:$7,0))="OK","OK","NOK")))</f>
        <v/>
      </c>
      <c r="Y24" s="1277" t="str">
        <f>IF(INDEX(intern2!$A$165:$BH$316,MATCH($A24,intern2!$A$165:$A$316,0),MATCH(Y$8,intern2!_xlnm.Print_Titles,0))="","",
IF(INDEX(intern2!$A$165:$BH$316,MATCH($A24,intern2!$A$165:$A$316,0),MATCH(Y$8,intern2!_xlnm.Print_Titles,0))="NOK","NOK",
IF(INDEX(intern3!$A$9:$BG$320,MATCH($A24,intern3!$A$9:$A$160,0),MATCH(intern4!Y$8,intern3!$7:$7,0))="OK","OK","NOK")))</f>
        <v/>
      </c>
      <c r="Z24" s="1277" t="str">
        <f>IF(INDEX(intern2!$A$165:$BH$316,MATCH($A24,intern2!$A$165:$A$316,0),MATCH(Z$8,intern2!_xlnm.Print_Titles,0))="","",
IF(INDEX(intern2!$A$165:$BH$316,MATCH($A24,intern2!$A$165:$A$316,0),MATCH(Z$8,intern2!_xlnm.Print_Titles,0))="NOK","NOK",
IF(INDEX(intern3!$A$9:$BG$320,MATCH($A24,intern3!$A$9:$A$160,0),MATCH(intern4!Z$8,intern3!$7:$7,0))="OK","OK","NOK")))</f>
        <v/>
      </c>
      <c r="AA24" s="1277" t="str">
        <f>IF(INDEX(intern2!$A$165:$BH$316,MATCH($A24,intern2!$A$165:$A$316,0),MATCH(AA$8,intern2!_xlnm.Print_Titles,0))="","",
IF(INDEX(intern2!$A$165:$BH$316,MATCH($A24,intern2!$A$165:$A$316,0),MATCH(AA$8,intern2!_xlnm.Print_Titles,0))="NOK","NOK",
IF(INDEX(intern3!$A$9:$BG$320,MATCH($A24,intern3!$A$9:$A$160,0),MATCH(intern4!AA$8,intern3!$7:$7,0))="OK","OK","NOK")))</f>
        <v/>
      </c>
      <c r="AB24" s="1277" t="str">
        <f>IF(INDEX(intern2!$A$165:$BH$316,MATCH($A24,intern2!$A$165:$A$316,0),MATCH(AB$8,intern2!_xlnm.Print_Titles,0))="","",
IF(INDEX(intern2!$A$165:$BH$316,MATCH($A24,intern2!$A$165:$A$316,0),MATCH(AB$8,intern2!_xlnm.Print_Titles,0))="NOK","NOK",
IF(INDEX(intern3!$A$9:$BG$320,MATCH($A24,intern3!$A$9:$A$160,0),MATCH(intern4!AB$8,intern3!$7:$7,0))="OK","OK","NOK")))</f>
        <v/>
      </c>
      <c r="AC24" s="1277" t="str">
        <f>IF(INDEX(intern2!$A$165:$BH$316,MATCH($A24,intern2!$A$165:$A$316,0),MATCH(AC$8,intern2!_xlnm.Print_Titles,0))="","",
IF(INDEX(intern2!$A$165:$BH$316,MATCH($A24,intern2!$A$165:$A$316,0),MATCH(AC$8,intern2!_xlnm.Print_Titles,0))="NOK","NOK",
IF(INDEX(intern3!$A$9:$BG$320,MATCH($A24,intern3!$A$9:$A$160,0),MATCH(intern4!AC$8,intern3!$7:$7,0))="OK","OK","NOK")))</f>
        <v/>
      </c>
      <c r="AD24" s="1277" t="str">
        <f>IF(INDEX(intern2!$A$165:$BH$316,MATCH($A24,intern2!$A$165:$A$316,0),MATCH(AD$8,intern2!_xlnm.Print_Titles,0))="","",
IF(INDEX(intern2!$A$165:$BH$316,MATCH($A24,intern2!$A$165:$A$316,0),MATCH(AD$8,intern2!_xlnm.Print_Titles,0))="NOK","NOK",
IF(INDEX(intern3!$A$9:$BG$320,MATCH($A24,intern3!$A$9:$A$160,0),MATCH(intern4!AD$8,intern3!$7:$7,0))="OK","OK","NOK")))</f>
        <v/>
      </c>
      <c r="AE24" s="1277" t="str">
        <f>IF(INDEX(intern2!$A$165:$BH$316,MATCH($A24,intern2!$A$165:$A$316,0),MATCH(AE$8,intern2!_xlnm.Print_Titles,0))="","",
IF(INDEX(intern2!$A$165:$BH$316,MATCH($A24,intern2!$A$165:$A$316,0),MATCH(AE$8,intern2!_xlnm.Print_Titles,0))="NOK","NOK",
IF(INDEX(intern3!$A$9:$BG$320,MATCH($A24,intern3!$A$9:$A$160,0),MATCH(intern4!AE$8,intern3!$7:$7,0))="OK","OK","NOK")))</f>
        <v/>
      </c>
      <c r="AF24" s="1277" t="str">
        <f>IF(INDEX(intern2!$A$165:$BH$316,MATCH($A24,intern2!$A$165:$A$316,0),MATCH(AF$8,intern2!_xlnm.Print_Titles,0))="","",
IF(INDEX(intern2!$A$165:$BH$316,MATCH($A24,intern2!$A$165:$A$316,0),MATCH(AF$8,intern2!_xlnm.Print_Titles,0))="NOK","NOK",
IF(INDEX(intern3!$A$9:$BG$320,MATCH($A24,intern3!$A$9:$A$160,0),MATCH(intern4!AF$8,intern3!$7:$7,0))="OK","OK","NOK")))</f>
        <v/>
      </c>
      <c r="AG24" s="1277" t="str">
        <f>IF(INDEX(intern2!$A$165:$BH$316,MATCH($A24,intern2!$A$165:$A$316,0),MATCH(AG$8,intern2!_xlnm.Print_Titles,0))="","",
IF(INDEX(intern2!$A$165:$BH$316,MATCH($A24,intern2!$A$165:$A$316,0),MATCH(AG$8,intern2!_xlnm.Print_Titles,0))="NOK","NOK",
IF(INDEX(intern3!$A$9:$BG$320,MATCH($A24,intern3!$A$9:$A$160,0),MATCH(intern4!AG$8,intern3!$7:$7,0))="OK","OK","NOK")))</f>
        <v/>
      </c>
      <c r="AH24" s="1277" t="str">
        <f>IF(INDEX(intern2!$A$165:$BH$316,MATCH($A24,intern2!$A$165:$A$316,0),MATCH(AH$8,intern2!_xlnm.Print_Titles,0))="","",
IF(INDEX(intern2!$A$165:$BH$316,MATCH($A24,intern2!$A$165:$A$316,0),MATCH(AH$8,intern2!_xlnm.Print_Titles,0))="NOK","NOK",
IF(INDEX(intern3!$A$9:$BG$320,MATCH($A24,intern3!$A$9:$A$160,0),MATCH(intern4!AH$8,intern3!$7:$7,0))="OK","OK","NOK")))</f>
        <v/>
      </c>
      <c r="AI24" s="1277" t="str">
        <f>IF(INDEX(intern2!$A$165:$BH$316,MATCH($A24,intern2!$A$165:$A$316,0),MATCH(AI$8,intern2!_xlnm.Print_Titles,0))="","",
IF(INDEX(intern2!$A$165:$BH$316,MATCH($A24,intern2!$A$165:$A$316,0),MATCH(AI$8,intern2!_xlnm.Print_Titles,0))="NOK","NOK",
IF(INDEX(intern3!$A$9:$BG$320,MATCH($A24,intern3!$A$9:$A$160,0),MATCH(intern4!AI$8,intern3!$7:$7,0))="OK","OK","NOK")))</f>
        <v/>
      </c>
      <c r="AJ24" s="1277" t="str">
        <f>IF(INDEX(intern2!$A$165:$BH$316,MATCH($A24,intern2!$A$165:$A$316,0),MATCH(AJ$8,intern2!_xlnm.Print_Titles,0))="","",
IF(INDEX(intern2!$A$165:$BH$316,MATCH($A24,intern2!$A$165:$A$316,0),MATCH(AJ$8,intern2!_xlnm.Print_Titles,0))="NOK","NOK",
IF(INDEX(intern3!$A$9:$BG$320,MATCH($A24,intern3!$A$9:$A$160,0),MATCH(intern4!AJ$8,intern3!$7:$7,0))="OK","OK","NOK")))</f>
        <v/>
      </c>
      <c r="AK24" s="1277" t="str">
        <f>IF(INDEX(intern2!$A$165:$BH$316,MATCH($A24,intern2!$A$165:$A$316,0),MATCH(AK$8,intern2!_xlnm.Print_Titles,0))="","",
IF(INDEX(intern2!$A$165:$BH$316,MATCH($A24,intern2!$A$165:$A$316,0),MATCH(AK$8,intern2!_xlnm.Print_Titles,0))="NOK","NOK",
IF(INDEX(intern3!$A$9:$BG$320,MATCH($A24,intern3!$A$9:$A$160,0),MATCH(intern4!AK$8,intern3!$7:$7,0))="OK","OK","NOK")))</f>
        <v/>
      </c>
      <c r="AL24" s="1277" t="str">
        <f>IF(INDEX(intern2!$A$165:$BH$316,MATCH($A24,intern2!$A$165:$A$316,0),MATCH(AL$8,intern2!_xlnm.Print_Titles,0))="","",
IF(INDEX(intern2!$A$165:$BH$316,MATCH($A24,intern2!$A$165:$A$316,0),MATCH(AL$8,intern2!_xlnm.Print_Titles,0))="NOK","NOK",
IF(INDEX(intern3!$A$9:$BG$320,MATCH($A24,intern3!$A$9:$A$160,0),MATCH(intern4!AL$8,intern3!$7:$7,0))="OK","OK","NOK")))</f>
        <v/>
      </c>
      <c r="AM24" s="1277" t="str">
        <f>IF(INDEX(intern2!$A$165:$BH$316,MATCH($A24,intern2!$A$165:$A$316,0),MATCH(AM$8,intern2!_xlnm.Print_Titles,0))="","",
IF(INDEX(intern2!$A$165:$BH$316,MATCH($A24,intern2!$A$165:$A$316,0),MATCH(AM$8,intern2!_xlnm.Print_Titles,0))="NOK","NOK",
IF(INDEX(intern3!$A$9:$BG$320,MATCH($A24,intern3!$A$9:$A$160,0),MATCH(intern4!AM$8,intern3!$7:$7,0))="OK","OK","NOK")))</f>
        <v/>
      </c>
      <c r="AN24" s="1277" t="str">
        <f>IF(INDEX(intern2!$A$165:$BH$316,MATCH($A24,intern2!$A$165:$A$316,0),MATCH(AN$8,intern2!_xlnm.Print_Titles,0))="","",
IF(INDEX(intern2!$A$165:$BH$316,MATCH($A24,intern2!$A$165:$A$316,0),MATCH(AN$8,intern2!_xlnm.Print_Titles,0))="NOK","NOK",
IF(INDEX(intern3!$A$9:$BG$320,MATCH($A24,intern3!$A$9:$A$160,0),MATCH(intern4!AN$8,intern3!$7:$7,0))="OK","OK","NOK")))</f>
        <v/>
      </c>
      <c r="AO24" s="1277" t="str">
        <f>IF(INDEX(intern2!$A$165:$BH$316,MATCH($A24,intern2!$A$165:$A$316,0),MATCH(AO$8,intern2!_xlnm.Print_Titles,0))="","",
IF(INDEX(intern2!$A$165:$BH$316,MATCH($A24,intern2!$A$165:$A$316,0),MATCH(AO$8,intern2!_xlnm.Print_Titles,0))="NOK","NOK",
IF(INDEX(intern3!$A$9:$BG$320,MATCH($A24,intern3!$A$9:$A$160,0),MATCH(intern4!AO$8,intern3!$7:$7,0))="OK","OK","NOK")))</f>
        <v/>
      </c>
      <c r="AP24" s="1277" t="str">
        <f>IF(INDEX(intern2!$A$165:$BH$316,MATCH($A24,intern2!$A$165:$A$316,0),MATCH(AP$8,intern2!_xlnm.Print_Titles,0))="","",
IF(INDEX(intern2!$A$165:$BH$316,MATCH($A24,intern2!$A$165:$A$316,0),MATCH(AP$8,intern2!_xlnm.Print_Titles,0))="NOK","NOK",
IF(INDEX(intern3!$A$9:$BG$320,MATCH($A24,intern3!$A$9:$A$160,0),MATCH(intern4!AP$8,intern3!$7:$7,0))="OK","OK","NOK")))</f>
        <v/>
      </c>
      <c r="AQ24" s="1277" t="str">
        <f>IF(INDEX(intern2!$A$165:$BH$316,MATCH($A24,intern2!$A$165:$A$316,0),MATCH(AQ$8,intern2!_xlnm.Print_Titles,0))="","",
IF(INDEX(intern2!$A$165:$BH$316,MATCH($A24,intern2!$A$165:$A$316,0),MATCH(AQ$8,intern2!_xlnm.Print_Titles,0))="NOK","NOK",
IF(INDEX(intern3!$A$9:$BG$320,MATCH($A24,intern3!$A$9:$A$160,0),MATCH(intern4!AQ$8,intern3!$7:$7,0))="OK","OK","NOK")))</f>
        <v/>
      </c>
      <c r="AR24" s="1277" t="str">
        <f>IF(INDEX(intern2!$A$165:$BH$316,MATCH($A24,intern2!$A$165:$A$316,0),MATCH(AR$8,intern2!_xlnm.Print_Titles,0))="","",
IF(INDEX(intern2!$A$165:$BH$316,MATCH($A24,intern2!$A$165:$A$316,0),MATCH(AR$8,intern2!_xlnm.Print_Titles,0))="NOK","NOK",
IF(INDEX(intern3!$A$9:$BG$320,MATCH($A24,intern3!$A$9:$A$160,0),MATCH(intern4!AR$8,intern3!$7:$7,0))="OK","OK","NOK")))</f>
        <v/>
      </c>
      <c r="AS24" s="1277" t="str">
        <f>IF(INDEX(intern2!$A$165:$BH$316,MATCH($A24,intern2!$A$165:$A$316,0),MATCH(AS$8,intern2!_xlnm.Print_Titles,0))="","",
IF(INDEX(intern2!$A$165:$BH$316,MATCH($A24,intern2!$A$165:$A$316,0),MATCH(AS$8,intern2!_xlnm.Print_Titles,0))="NOK","NOK",
IF(INDEX(intern3!$A$9:$BG$320,MATCH($A24,intern3!$A$9:$A$160,0),MATCH(intern4!AS$8,intern3!$7:$7,0))="OK","OK","NOK")))</f>
        <v/>
      </c>
      <c r="AT24" s="1277" t="str">
        <f>IF(INDEX(intern2!$A$165:$BH$316,MATCH($A24,intern2!$A$165:$A$316,0),MATCH(AT$8,intern2!_xlnm.Print_Titles,0))="","",
IF(INDEX(intern2!$A$165:$BH$316,MATCH($A24,intern2!$A$165:$A$316,0),MATCH(AT$8,intern2!_xlnm.Print_Titles,0))="NOK","NOK",
IF(INDEX(intern3!$A$9:$BG$320,MATCH($A24,intern3!$A$9:$A$160,0),MATCH(intern4!AT$8,intern3!$7:$7,0))="OK","OK","NOK")))</f>
        <v/>
      </c>
      <c r="AU24" s="1277" t="str">
        <f>IF(INDEX(intern2!$A$165:$BH$316,MATCH($A24,intern2!$A$165:$A$316,0),MATCH(AU$8,intern2!_xlnm.Print_Titles,0))="","",
IF(INDEX(intern2!$A$165:$BH$316,MATCH($A24,intern2!$A$165:$A$316,0),MATCH(AU$8,intern2!_xlnm.Print_Titles,0))="NOK","NOK",
IF(INDEX(intern3!$A$9:$BG$320,MATCH($A24,intern3!$A$9:$A$160,0),MATCH(intern4!AU$8,intern3!$7:$7,0))="OK","OK","NOK")))</f>
        <v/>
      </c>
      <c r="AV24" s="1277" t="str">
        <f>IF(INDEX(intern2!$A$165:$BH$316,MATCH($A24,intern2!$A$165:$A$316,0),MATCH(AV$8,intern2!_xlnm.Print_Titles,0))="","",
IF(INDEX(intern2!$A$165:$BH$316,MATCH($A24,intern2!$A$165:$A$316,0),MATCH(AV$8,intern2!_xlnm.Print_Titles,0))="NOK","NOK",
IF(INDEX(intern3!$A$9:$BG$320,MATCH($A24,intern3!$A$9:$A$160,0),MATCH(intern4!AV$8,intern3!$7:$7,0))="OK","OK","NOK")))</f>
        <v/>
      </c>
      <c r="AW24" s="1277"/>
      <c r="AX24" s="1277" t="str">
        <f>IF(INDEX(intern2!$A$165:$BH$316,MATCH($A24,intern2!$A$165:$A$316,0),MATCH(AX$8,intern2!_xlnm.Print_Titles,0))="","",
IF(INDEX(intern2!$A$165:$BH$316,MATCH($A24,intern2!$A$165:$A$316,0),MATCH(AX$8,intern2!_xlnm.Print_Titles,0))="NOK","NOK",
IF(INDEX(intern3!$A$9:$BG$320,MATCH($A24,intern3!$A$9:$A$160,0),MATCH(intern4!AX$8,intern3!$7:$7,0))="OK","OK","NOK")))</f>
        <v/>
      </c>
      <c r="AY24" s="1277" t="str">
        <f>IF(INDEX(intern2!$A$165:$BH$316,MATCH($A24,intern2!$A$165:$A$316,0),MATCH(AY$8,intern2!_xlnm.Print_Titles,0))="","",
IF(INDEX(intern2!$A$165:$BH$316,MATCH($A24,intern2!$A$165:$A$316,0),MATCH(AY$8,intern2!_xlnm.Print_Titles,0))="NOK","NOK",
IF(INDEX(intern3!$A$9:$BG$320,MATCH($A24,intern3!$A$9:$A$160,0),MATCH(intern4!AY$8,intern3!$7:$7,0))="OK","OK","NOK")))</f>
        <v/>
      </c>
      <c r="AZ24" s="1277" t="str">
        <f>IF(INDEX(intern2!$A$165:$BH$316,MATCH($A24,intern2!$A$165:$A$316,0),MATCH(AZ$8,intern2!_xlnm.Print_Titles,0))="","",
IF(INDEX(intern2!$A$165:$BH$316,MATCH($A24,intern2!$A$165:$A$316,0),MATCH(AZ$8,intern2!_xlnm.Print_Titles,0))="NOK","NOK",
IF(INDEX(intern3!$A$9:$BG$320,MATCH($A24,intern3!$A$9:$A$160,0),MATCH(intern4!AZ$8,intern3!$7:$7,0))="OK","OK","NOK")))</f>
        <v/>
      </c>
      <c r="BA24" s="1277" t="str">
        <f>IF(INDEX(intern2!$A$165:$BH$316,MATCH($A24,intern2!$A$165:$A$316,0),MATCH(BA$8,intern2!_xlnm.Print_Titles,0))="","",
IF(INDEX(intern2!$A$165:$BH$316,MATCH($A24,intern2!$A$165:$A$316,0),MATCH(BA$8,intern2!_xlnm.Print_Titles,0))="NOK","NOK",
IF(INDEX(intern3!$A$9:$BG$320,MATCH($A24,intern3!$A$9:$A$160,0),MATCH(intern4!BA$8,intern3!$7:$7,0))="OK","OK","NOK")))</f>
        <v/>
      </c>
      <c r="BB24" s="1277" t="str">
        <f>IF(INDEX(intern2!$A$165:$BH$316,MATCH($A24,intern2!$A$165:$A$316,0),MATCH(BB$8,intern2!_xlnm.Print_Titles,0))="","",
IF(INDEX(intern2!$A$165:$BH$316,MATCH($A24,intern2!$A$165:$A$316,0),MATCH(BB$8,intern2!_xlnm.Print_Titles,0))="NOK","NOK",
IF(INDEX(intern3!$A$9:$BG$320,MATCH($A24,intern3!$A$9:$A$160,0),MATCH(intern4!BB$8,intern3!$7:$7,0))="OK","OK","NOK")))</f>
        <v/>
      </c>
      <c r="BC24" s="1277" t="str">
        <f>IF(INDEX(intern2!$A$165:$BH$316,MATCH($A24,intern2!$A$165:$A$316,0),MATCH(BC$8,intern2!_xlnm.Print_Titles,0))="","",
IF(INDEX(intern2!$A$165:$BH$316,MATCH($A24,intern2!$A$165:$A$316,0),MATCH(BC$8,intern2!_xlnm.Print_Titles,0))="NOK","NOK",
IF(INDEX(intern3!$A$9:$BG$320,MATCH($A24,intern3!$A$9:$A$160,0),MATCH(intern4!BC$8,intern3!$7:$7,0))="OK","OK","NOK")))</f>
        <v/>
      </c>
      <c r="BD24" s="1277" t="str">
        <f>IF(INDEX(intern2!$A$165:$BH$316,MATCH($A24,intern2!$A$165:$A$316,0),MATCH(BD$8,intern2!_xlnm.Print_Titles,0))="","",
IF(INDEX(intern2!$A$165:$BH$316,MATCH($A24,intern2!$A$165:$A$316,0),MATCH(BD$8,intern2!_xlnm.Print_Titles,0))="NOK","NOK",
IF(INDEX(intern3!$A$9:$BG$320,MATCH($A24,intern3!$A$9:$A$160,0),MATCH(intern4!BD$8,intern3!$7:$7,0))="OK","OK","NOK")))</f>
        <v/>
      </c>
      <c r="BE24" s="1277" t="str">
        <f>IF(INDEX(intern2!$A$165:$BH$316,MATCH($A24,intern2!$A$165:$A$316,0),MATCH(BE$8,intern2!_xlnm.Print_Titles,0))="","",
IF(INDEX(intern2!$A$165:$BH$316,MATCH($A24,intern2!$A$165:$A$316,0),MATCH(BE$8,intern2!_xlnm.Print_Titles,0))="NOK","NOK",
IF(INDEX(intern3!$A$9:$BG$320,MATCH($A24,intern3!$A$9:$A$160,0),MATCH(intern4!BE$8,intern3!$7:$7,0))="OK","OK","NOK")))</f>
        <v/>
      </c>
      <c r="BF24" s="1277" t="str">
        <f>IF(INDEX(intern2!$A$165:$BH$316,MATCH($A24,intern2!$A$165:$A$316,0),MATCH(BF$8,intern2!_xlnm.Print_Titles,0))="","",
IF(INDEX(intern2!$A$165:$BH$316,MATCH($A24,intern2!$A$165:$A$316,0),MATCH(BF$8,intern2!_xlnm.Print_Titles,0))="NOK","NOK",
IF(INDEX(intern3!$A$9:$BG$320,MATCH($A24,intern3!$A$9:$A$160,0),MATCH(intern4!BF$8,intern3!$7:$7,0))="OK","OK","NOK")))</f>
        <v/>
      </c>
      <c r="BG24" s="1277" t="str">
        <f>IF(INDEX(intern2!$A$165:$BH$316,MATCH($A24,intern2!$A$165:$A$316,0),MATCH(BG$8,intern2!_xlnm.Print_Titles,0))="","",
IF(INDEX(intern2!$A$165:$BH$316,MATCH($A24,intern2!$A$165:$A$316,0),MATCH(BG$8,intern2!_xlnm.Print_Titles,0))="NOK","NOK",
IF(INDEX(intern3!$A$9:$BG$320,MATCH($A24,intern3!$A$9:$A$160,0),MATCH(intern4!BG$8,intern3!$7:$7,0))="OK","OK","NOK")))</f>
        <v/>
      </c>
      <c r="BH24" s="200" t="str">
        <f t="shared" si="2"/>
        <v>OK</v>
      </c>
      <c r="BI24" s="186"/>
      <c r="BJ24" t="str">
        <f>IF(VLOOKUP($A24,intern1!$C:$Q,15,FALSE)="MAS","",IF(VLOOKUP($A24,'3.10'!$C:$AP,9,FALSE)=0,"NOK",IF(VLOOKUP($A24,'3.10'!$C:$AP,11,FALSE)=0,"NOK","OK"))=BH24)</f>
        <v/>
      </c>
    </row>
    <row r="25" spans="1:66" x14ac:dyDescent="0.25">
      <c r="A25" t="str">
        <f>+intern2!A20</f>
        <v>HNO2</v>
      </c>
      <c r="C25" s="1277" t="str">
        <f>IF(INDEX(intern2!$A$165:$BH$316,MATCH($A25,intern2!$A$165:$A$316,0),MATCH(C$8,intern2!_xlnm.Print_Titles,0))="","",
IF(INDEX(intern2!$A$165:$BH$316,MATCH($A25,intern2!$A$165:$A$316,0),MATCH(C$8,intern2!_xlnm.Print_Titles,0))="NOK","NOK",
IF(INDEX(intern3!$A$9:$BG$320,MATCH($A25,intern3!$A$9:$A$160,0),MATCH(intern4!C$8,intern3!$7:$7,0))="OK","OK","NOK")))</f>
        <v/>
      </c>
      <c r="D25" s="1277" t="str">
        <f>IF(INDEX(intern2!$A$165:$BH$316,MATCH($A25,intern2!$A$165:$A$316,0),MATCH(D$8,intern2!_xlnm.Print_Titles,0))="","",
IF(INDEX(intern2!$A$165:$BH$316,MATCH($A25,intern2!$A$165:$A$316,0),MATCH(D$8,intern2!_xlnm.Print_Titles,0))="NOK","NOK",
IF(INDEX(intern3!$A$9:$BG$320,MATCH($A25,intern3!$A$9:$A$160,0),MATCH(intern4!D$8,intern3!$7:$7,0))="OK","OK","NOK")))</f>
        <v/>
      </c>
      <c r="E25" s="1277" t="str">
        <f>IF(INDEX(intern2!$A$165:$BH$316,MATCH($A25,intern2!$A$165:$A$316,0),MATCH(E$8,intern2!_xlnm.Print_Titles,0))="","",
IF(INDEX(intern2!$A$165:$BH$316,MATCH($A25,intern2!$A$165:$A$316,0),MATCH(E$8,intern2!_xlnm.Print_Titles,0))="NOK","NOK",
IF(INDEX(intern3!$A$9:$BG$320,MATCH($A25,intern3!$A$9:$A$160,0),MATCH(intern4!E$8,intern3!$7:$7,0))="OK","OK","NOK")))</f>
        <v/>
      </c>
      <c r="F25" s="1277" t="str">
        <f>IF(INDEX(intern2!$A$165:$BH$316,MATCH($A25,intern2!$A$165:$A$316,0),MATCH(F$8,intern2!_xlnm.Print_Titles,0))="","",
IF(INDEX(intern2!$A$165:$BH$316,MATCH($A25,intern2!$A$165:$A$316,0),MATCH(F$8,intern2!_xlnm.Print_Titles,0))="NOK","NOK",
IF(INDEX(intern3!$A$9:$BG$320,MATCH($A25,intern3!$A$9:$A$160,0),MATCH(intern4!F$8,intern3!$7:$7,0))="OK","OK","NOK")))</f>
        <v/>
      </c>
      <c r="G25" s="1277" t="str">
        <f>IF(INDEX(intern2!$A$165:$BH$316,MATCH($A25,intern2!$A$165:$A$316,0),MATCH(G$8,intern2!_xlnm.Print_Titles,0))="","",
IF(INDEX(intern2!$A$165:$BH$316,MATCH($A25,intern2!$A$165:$A$316,0),MATCH(G$8,intern2!_xlnm.Print_Titles,0))="NOK","NOK",
IF(INDEX(intern3!$A$9:$BG$320,MATCH($A25,intern3!$A$9:$A$160,0),MATCH(intern4!G$8,intern3!$7:$7,0))="OK","OK","NOK")))</f>
        <v/>
      </c>
      <c r="H25" s="1277" t="str">
        <f>IF(INDEX(intern2!$A$165:$BH$316,MATCH($A25,intern2!$A$165:$A$316,0),MATCH(H$8,intern2!_xlnm.Print_Titles,0))="","",
IF(INDEX(intern2!$A$165:$BH$316,MATCH($A25,intern2!$A$165:$A$316,0),MATCH(H$8,intern2!_xlnm.Print_Titles,0))="NOK","NOK",
IF(INDEX(intern3!$A$9:$BG$320,MATCH($A25,intern3!$A$9:$A$160,0),MATCH(intern4!H$8,intern3!$7:$7,0))="OK","OK","NOK")))</f>
        <v/>
      </c>
      <c r="I25" s="1277" t="str">
        <f ca="1">IF(INDEX(intern2!$A$165:$BH$316,MATCH($A25,intern2!$A$165:$A$316,0),MATCH(I$8,intern2!_xlnm.Print_Titles,0))="","",
IF(INDEX(intern2!$A$165:$BH$316,MATCH($A25,intern2!$A$165:$A$316,0),MATCH(I$8,intern2!_xlnm.Print_Titles,0))="NOK","NOK",
IF(INDEX(intern3!$A$9:$BG$320,MATCH($A25,intern3!$A$9:$A$160,0),MATCH(intern4!I$8,intern3!$7:$7,0))="OK","OK","NOK")))</f>
        <v>NOK</v>
      </c>
      <c r="J25" s="1277" t="str">
        <f>IF(INDEX(intern2!$A$165:$BH$316,MATCH($A25,intern2!$A$165:$A$316,0),MATCH(J$8,intern2!_xlnm.Print_Titles,0))="","",
IF(INDEX(intern2!$A$165:$BH$316,MATCH($A25,intern2!$A$165:$A$316,0),MATCH(J$8,intern2!_xlnm.Print_Titles,0))="NOK","NOK",
IF(INDEX(intern3!$A$9:$BG$320,MATCH($A25,intern3!$A$9:$A$160,0),MATCH(intern4!J$8,intern3!$7:$7,0))="OK","OK","NOK")))</f>
        <v/>
      </c>
      <c r="K25" s="1277" t="str">
        <f>IF(INDEX(intern2!$A$165:$BH$316,MATCH($A25,intern2!$A$165:$A$316,0),MATCH(K$8,intern2!_xlnm.Print_Titles,0))="","",
IF(INDEX(intern2!$A$165:$BH$316,MATCH($A25,intern2!$A$165:$A$316,0),MATCH(K$8,intern2!_xlnm.Print_Titles,0))="NOK","NOK",
IF(INDEX(intern3!$A$9:$BG$320,MATCH($A25,intern3!$A$9:$A$160,0),MATCH(intern4!K$8,intern3!$7:$7,0))="OK","OK","NOK")))</f>
        <v/>
      </c>
      <c r="L25" s="1277" t="str">
        <f>IF(INDEX(intern2!$A$165:$BH$316,MATCH($A25,intern2!$A$165:$A$316,0),MATCH(L$8,intern2!_xlnm.Print_Titles,0))="","",
IF(INDEX(intern2!$A$165:$BH$316,MATCH($A25,intern2!$A$165:$A$316,0),MATCH(L$8,intern2!_xlnm.Print_Titles,0))="NOK","NOK",
IF(INDEX(intern3!$A$9:$BG$320,MATCH($A25,intern3!$A$9:$A$160,0),MATCH(intern4!L$8,intern3!$7:$7,0))="OK","OK","NOK")))</f>
        <v/>
      </c>
      <c r="M25" s="1277" t="str">
        <f>IF(INDEX(intern2!$A$165:$BH$316,MATCH($A25,intern2!$A$165:$A$316,0),MATCH(M$8,intern2!_xlnm.Print_Titles,0))="","",
IF(INDEX(intern2!$A$165:$BH$316,MATCH($A25,intern2!$A$165:$A$316,0),MATCH(M$8,intern2!_xlnm.Print_Titles,0))="NOK","NOK",
IF(INDEX(intern3!$A$9:$BG$320,MATCH($A25,intern3!$A$9:$A$160,0),MATCH(intern4!M$8,intern3!$7:$7,0))="OK","OK","NOK")))</f>
        <v/>
      </c>
      <c r="N25" s="1277" t="str">
        <f>IF(INDEX(intern2!$A$165:$BH$316,MATCH($A25,intern2!$A$165:$A$316,0),MATCH(N$8,intern2!_xlnm.Print_Titles,0))="","",
IF(INDEX(intern2!$A$165:$BH$316,MATCH($A25,intern2!$A$165:$A$316,0),MATCH(N$8,intern2!_xlnm.Print_Titles,0))="NOK","NOK",
IF(INDEX(intern3!$A$9:$BG$320,MATCH($A25,intern3!$A$9:$A$160,0),MATCH(intern4!N$8,intern3!$7:$7,0))="OK","OK","NOK")))</f>
        <v/>
      </c>
      <c r="O25" s="1277" t="str">
        <f>IF(INDEX(intern2!$A$165:$BH$316,MATCH($A25,intern2!$A$165:$A$316,0),MATCH(O$8,intern2!_xlnm.Print_Titles,0))="","",
IF(INDEX(intern2!$A$165:$BH$316,MATCH($A25,intern2!$A$165:$A$316,0),MATCH(O$8,intern2!_xlnm.Print_Titles,0))="NOK","NOK",
IF(INDEX(intern3!$A$9:$BG$320,MATCH($A25,intern3!$A$9:$A$160,0),MATCH(intern4!O$8,intern3!$7:$7,0))="OK","OK","NOK")))</f>
        <v/>
      </c>
      <c r="P25" s="1277" t="str">
        <f>IF(INDEX(intern2!$A$165:$BH$316,MATCH($A25,intern2!$A$165:$A$316,0),MATCH(P$8,intern2!_xlnm.Print_Titles,0))="","",
IF(INDEX(intern2!$A$165:$BH$316,MATCH($A25,intern2!$A$165:$A$316,0),MATCH(P$8,intern2!_xlnm.Print_Titles,0))="NOK","NOK",
IF(INDEX(intern3!$A$9:$BG$320,MATCH($A25,intern3!$A$9:$A$160,0),MATCH(intern4!P$8,intern3!$7:$7,0))="OK","OK","NOK")))</f>
        <v/>
      </c>
      <c r="Q25" s="1277" t="str">
        <f>IF(INDEX(intern2!$A$165:$BH$316,MATCH($A25,intern2!$A$165:$A$316,0),MATCH(Q$8,intern2!_xlnm.Print_Titles,0))="","",
IF(INDEX(intern2!$A$165:$BH$316,MATCH($A25,intern2!$A$165:$A$316,0),MATCH(Q$8,intern2!_xlnm.Print_Titles,0))="NOK","NOK",
IF(INDEX(intern3!$A$9:$BG$320,MATCH($A25,intern3!$A$9:$A$160,0),MATCH(intern4!Q$8,intern3!$7:$7,0))="OK","OK","NOK")))</f>
        <v/>
      </c>
      <c r="R25" s="1277" t="str">
        <f>IF(INDEX(intern2!$A$165:$BH$316,MATCH($A25,intern2!$A$165:$A$316,0),MATCH(R$8,intern2!_xlnm.Print_Titles,0))="","",
IF(INDEX(intern2!$A$165:$BH$316,MATCH($A25,intern2!$A$165:$A$316,0),MATCH(R$8,intern2!_xlnm.Print_Titles,0))="NOK","NOK",
IF(INDEX(intern3!$A$9:$BG$320,MATCH($A25,intern3!$A$9:$A$160,0),MATCH(intern4!R$8,intern3!$7:$7,0))="OK","OK","NOK")))</f>
        <v/>
      </c>
      <c r="S25" s="1277" t="str">
        <f>IF(INDEX(intern2!$A$165:$BH$316,MATCH($A25,intern2!$A$165:$A$316,0),MATCH(S$8,intern2!_xlnm.Print_Titles,0))="","",
IF(INDEX(intern2!$A$165:$BH$316,MATCH($A25,intern2!$A$165:$A$316,0),MATCH(S$8,intern2!_xlnm.Print_Titles,0))="NOK","NOK",
IF(INDEX(intern3!$A$9:$BG$320,MATCH($A25,intern3!$A$9:$A$160,0),MATCH(intern4!S$8,intern3!$7:$7,0))="OK","OK","NOK")))</f>
        <v/>
      </c>
      <c r="T25" s="1277" t="str">
        <f>IF(INDEX(intern2!$A$165:$BH$316,MATCH($A25,intern2!$A$165:$A$316,0),MATCH(T$8,intern2!_xlnm.Print_Titles,0))="","",
IF(INDEX(intern2!$A$165:$BH$316,MATCH($A25,intern2!$A$165:$A$316,0),MATCH(T$8,intern2!_xlnm.Print_Titles,0))="NOK","NOK",
IF(INDEX(intern3!$A$9:$BG$320,MATCH($A25,intern3!$A$9:$A$160,0),MATCH(intern4!T$8,intern3!$7:$7,0))="OK","OK","NOK")))</f>
        <v/>
      </c>
      <c r="U25" s="1277" t="str">
        <f>IF(INDEX(intern2!$A$165:$BH$316,MATCH($A25,intern2!$A$165:$A$316,0),MATCH(U$8,intern2!_xlnm.Print_Titles,0))="","",
IF(INDEX(intern2!$A$165:$BH$316,MATCH($A25,intern2!$A$165:$A$316,0),MATCH(U$8,intern2!_xlnm.Print_Titles,0))="NOK","NOK",
IF(INDEX(intern3!$A$9:$BG$320,MATCH($A25,intern3!$A$9:$A$160,0),MATCH(intern4!U$8,intern3!$7:$7,0))="OK","OK","NOK")))</f>
        <v/>
      </c>
      <c r="V25" s="1277" t="str">
        <f>IF(INDEX(intern2!$A$165:$BH$316,MATCH($A25,intern2!$A$165:$A$316,0),MATCH(V$8,intern2!_xlnm.Print_Titles,0))="","",
IF(INDEX(intern2!$A$165:$BH$316,MATCH($A25,intern2!$A$165:$A$316,0),MATCH(V$8,intern2!_xlnm.Print_Titles,0))="NOK","NOK",
IF(INDEX(intern3!$A$9:$BG$320,MATCH($A25,intern3!$A$9:$A$160,0),MATCH(intern4!V$8,intern3!$7:$7,0))="OK","OK","NOK")))</f>
        <v/>
      </c>
      <c r="W25" s="1277" t="str">
        <f>IF(INDEX(intern2!$A$165:$BH$316,MATCH($A25,intern2!$A$165:$A$316,0),MATCH(W$8,intern2!_xlnm.Print_Titles,0))="","",
IF(INDEX(intern2!$A$165:$BH$316,MATCH($A25,intern2!$A$165:$A$316,0),MATCH(W$8,intern2!_xlnm.Print_Titles,0))="NOK","NOK",
IF(INDEX(intern3!$A$9:$BG$320,MATCH($A25,intern3!$A$9:$A$160,0),MATCH(intern4!W$8,intern3!$7:$7,0))="OK","OK","NOK")))</f>
        <v/>
      </c>
      <c r="X25" s="1277" t="str">
        <f>IF(INDEX(intern2!$A$165:$BH$316,MATCH($A25,intern2!$A$165:$A$316,0),MATCH(X$8,intern2!_xlnm.Print_Titles,0))="","",
IF(INDEX(intern2!$A$165:$BH$316,MATCH($A25,intern2!$A$165:$A$316,0),MATCH(X$8,intern2!_xlnm.Print_Titles,0))="NOK","NOK",
IF(INDEX(intern3!$A$9:$BG$320,MATCH($A25,intern3!$A$9:$A$160,0),MATCH(intern4!X$8,intern3!$7:$7,0))="OK","OK","NOK")))</f>
        <v/>
      </c>
      <c r="Y25" s="1277" t="str">
        <f>IF(INDEX(intern2!$A$165:$BH$316,MATCH($A25,intern2!$A$165:$A$316,0),MATCH(Y$8,intern2!_xlnm.Print_Titles,0))="","",
IF(INDEX(intern2!$A$165:$BH$316,MATCH($A25,intern2!$A$165:$A$316,0),MATCH(Y$8,intern2!_xlnm.Print_Titles,0))="NOK","NOK",
IF(INDEX(intern3!$A$9:$BG$320,MATCH($A25,intern3!$A$9:$A$160,0),MATCH(intern4!Y$8,intern3!$7:$7,0))="OK","OK","NOK")))</f>
        <v/>
      </c>
      <c r="Z25" s="1277" t="str">
        <f>IF(INDEX(intern2!$A$165:$BH$316,MATCH($A25,intern2!$A$165:$A$316,0),MATCH(Z$8,intern2!_xlnm.Print_Titles,0))="","",
IF(INDEX(intern2!$A$165:$BH$316,MATCH($A25,intern2!$A$165:$A$316,0),MATCH(Z$8,intern2!_xlnm.Print_Titles,0))="NOK","NOK",
IF(INDEX(intern3!$A$9:$BG$320,MATCH($A25,intern3!$A$9:$A$160,0),MATCH(intern4!Z$8,intern3!$7:$7,0))="OK","OK","NOK")))</f>
        <v/>
      </c>
      <c r="AA25" s="1277" t="str">
        <f>IF(INDEX(intern2!$A$165:$BH$316,MATCH($A25,intern2!$A$165:$A$316,0),MATCH(AA$8,intern2!_xlnm.Print_Titles,0))="","",
IF(INDEX(intern2!$A$165:$BH$316,MATCH($A25,intern2!$A$165:$A$316,0),MATCH(AA$8,intern2!_xlnm.Print_Titles,0))="NOK","NOK",
IF(INDEX(intern3!$A$9:$BG$320,MATCH($A25,intern3!$A$9:$A$160,0),MATCH(intern4!AA$8,intern3!$7:$7,0))="OK","OK","NOK")))</f>
        <v/>
      </c>
      <c r="AB25" s="1277" t="str">
        <f>IF(INDEX(intern2!$A$165:$BH$316,MATCH($A25,intern2!$A$165:$A$316,0),MATCH(AB$8,intern2!_xlnm.Print_Titles,0))="","",
IF(INDEX(intern2!$A$165:$BH$316,MATCH($A25,intern2!$A$165:$A$316,0),MATCH(AB$8,intern2!_xlnm.Print_Titles,0))="NOK","NOK",
IF(INDEX(intern3!$A$9:$BG$320,MATCH($A25,intern3!$A$9:$A$160,0),MATCH(intern4!AB$8,intern3!$7:$7,0))="OK","OK","NOK")))</f>
        <v/>
      </c>
      <c r="AC25" s="1277" t="str">
        <f>IF(INDEX(intern2!$A$165:$BH$316,MATCH($A25,intern2!$A$165:$A$316,0),MATCH(AC$8,intern2!_xlnm.Print_Titles,0))="","",
IF(INDEX(intern2!$A$165:$BH$316,MATCH($A25,intern2!$A$165:$A$316,0),MATCH(AC$8,intern2!_xlnm.Print_Titles,0))="NOK","NOK",
IF(INDEX(intern3!$A$9:$BG$320,MATCH($A25,intern3!$A$9:$A$160,0),MATCH(intern4!AC$8,intern3!$7:$7,0))="OK","OK","NOK")))</f>
        <v/>
      </c>
      <c r="AD25" s="1277" t="str">
        <f>IF(INDEX(intern2!$A$165:$BH$316,MATCH($A25,intern2!$A$165:$A$316,0),MATCH(AD$8,intern2!_xlnm.Print_Titles,0))="","",
IF(INDEX(intern2!$A$165:$BH$316,MATCH($A25,intern2!$A$165:$A$316,0),MATCH(AD$8,intern2!_xlnm.Print_Titles,0))="NOK","NOK",
IF(INDEX(intern3!$A$9:$BG$320,MATCH($A25,intern3!$A$9:$A$160,0),MATCH(intern4!AD$8,intern3!$7:$7,0))="OK","OK","NOK")))</f>
        <v/>
      </c>
      <c r="AE25" s="1277" t="str">
        <f>IF(INDEX(intern2!$A$165:$BH$316,MATCH($A25,intern2!$A$165:$A$316,0),MATCH(AE$8,intern2!_xlnm.Print_Titles,0))="","",
IF(INDEX(intern2!$A$165:$BH$316,MATCH($A25,intern2!$A$165:$A$316,0),MATCH(AE$8,intern2!_xlnm.Print_Titles,0))="NOK","NOK",
IF(INDEX(intern3!$A$9:$BG$320,MATCH($A25,intern3!$A$9:$A$160,0),MATCH(intern4!AE$8,intern3!$7:$7,0))="OK","OK","NOK")))</f>
        <v/>
      </c>
      <c r="AF25" s="1277" t="str">
        <f>IF(INDEX(intern2!$A$165:$BH$316,MATCH($A25,intern2!$A$165:$A$316,0),MATCH(AF$8,intern2!_xlnm.Print_Titles,0))="","",
IF(INDEX(intern2!$A$165:$BH$316,MATCH($A25,intern2!$A$165:$A$316,0),MATCH(AF$8,intern2!_xlnm.Print_Titles,0))="NOK","NOK",
IF(INDEX(intern3!$A$9:$BG$320,MATCH($A25,intern3!$A$9:$A$160,0),MATCH(intern4!AF$8,intern3!$7:$7,0))="OK","OK","NOK")))</f>
        <v/>
      </c>
      <c r="AG25" s="1277" t="str">
        <f>IF(INDEX(intern2!$A$165:$BH$316,MATCH($A25,intern2!$A$165:$A$316,0),MATCH(AG$8,intern2!_xlnm.Print_Titles,0))="","",
IF(INDEX(intern2!$A$165:$BH$316,MATCH($A25,intern2!$A$165:$A$316,0),MATCH(AG$8,intern2!_xlnm.Print_Titles,0))="NOK","NOK",
IF(INDEX(intern3!$A$9:$BG$320,MATCH($A25,intern3!$A$9:$A$160,0),MATCH(intern4!AG$8,intern3!$7:$7,0))="OK","OK","NOK")))</f>
        <v/>
      </c>
      <c r="AH25" s="1277" t="str">
        <f>IF(INDEX(intern2!$A$165:$BH$316,MATCH($A25,intern2!$A$165:$A$316,0),MATCH(AH$8,intern2!_xlnm.Print_Titles,0))="","",
IF(INDEX(intern2!$A$165:$BH$316,MATCH($A25,intern2!$A$165:$A$316,0),MATCH(AH$8,intern2!_xlnm.Print_Titles,0))="NOK","NOK",
IF(INDEX(intern3!$A$9:$BG$320,MATCH($A25,intern3!$A$9:$A$160,0),MATCH(intern4!AH$8,intern3!$7:$7,0))="OK","OK","NOK")))</f>
        <v/>
      </c>
      <c r="AI25" s="1277" t="str">
        <f>IF(INDEX(intern2!$A$165:$BH$316,MATCH($A25,intern2!$A$165:$A$316,0),MATCH(AI$8,intern2!_xlnm.Print_Titles,0))="","",
IF(INDEX(intern2!$A$165:$BH$316,MATCH($A25,intern2!$A$165:$A$316,0),MATCH(AI$8,intern2!_xlnm.Print_Titles,0))="NOK","NOK",
IF(INDEX(intern3!$A$9:$BG$320,MATCH($A25,intern3!$A$9:$A$160,0),MATCH(intern4!AI$8,intern3!$7:$7,0))="OK","OK","NOK")))</f>
        <v/>
      </c>
      <c r="AJ25" s="1277" t="str">
        <f>IF(INDEX(intern2!$A$165:$BH$316,MATCH($A25,intern2!$A$165:$A$316,0),MATCH(AJ$8,intern2!_xlnm.Print_Titles,0))="","",
IF(INDEX(intern2!$A$165:$BH$316,MATCH($A25,intern2!$A$165:$A$316,0),MATCH(AJ$8,intern2!_xlnm.Print_Titles,0))="NOK","NOK",
IF(INDEX(intern3!$A$9:$BG$320,MATCH($A25,intern3!$A$9:$A$160,0),MATCH(intern4!AJ$8,intern3!$7:$7,0))="OK","OK","NOK")))</f>
        <v/>
      </c>
      <c r="AK25" s="1277" t="str">
        <f>IF(INDEX(intern2!$A$165:$BH$316,MATCH($A25,intern2!$A$165:$A$316,0),MATCH(AK$8,intern2!_xlnm.Print_Titles,0))="","",
IF(INDEX(intern2!$A$165:$BH$316,MATCH($A25,intern2!$A$165:$A$316,0),MATCH(AK$8,intern2!_xlnm.Print_Titles,0))="NOK","NOK",
IF(INDEX(intern3!$A$9:$BG$320,MATCH($A25,intern3!$A$9:$A$160,0),MATCH(intern4!AK$8,intern3!$7:$7,0))="OK","OK","NOK")))</f>
        <v/>
      </c>
      <c r="AL25" s="1277" t="str">
        <f>IF(INDEX(intern2!$A$165:$BH$316,MATCH($A25,intern2!$A$165:$A$316,0),MATCH(AL$8,intern2!_xlnm.Print_Titles,0))="","",
IF(INDEX(intern2!$A$165:$BH$316,MATCH($A25,intern2!$A$165:$A$316,0),MATCH(AL$8,intern2!_xlnm.Print_Titles,0))="NOK","NOK",
IF(INDEX(intern3!$A$9:$BG$320,MATCH($A25,intern3!$A$9:$A$160,0),MATCH(intern4!AL$8,intern3!$7:$7,0))="OK","OK","NOK")))</f>
        <v/>
      </c>
      <c r="AM25" s="1277" t="str">
        <f>IF(INDEX(intern2!$A$165:$BH$316,MATCH($A25,intern2!$A$165:$A$316,0),MATCH(AM$8,intern2!_xlnm.Print_Titles,0))="","",
IF(INDEX(intern2!$A$165:$BH$316,MATCH($A25,intern2!$A$165:$A$316,0),MATCH(AM$8,intern2!_xlnm.Print_Titles,0))="NOK","NOK",
IF(INDEX(intern3!$A$9:$BG$320,MATCH($A25,intern3!$A$9:$A$160,0),MATCH(intern4!AM$8,intern3!$7:$7,0))="OK","OK","NOK")))</f>
        <v/>
      </c>
      <c r="AN25" s="1277" t="str">
        <f>IF(INDEX(intern2!$A$165:$BH$316,MATCH($A25,intern2!$A$165:$A$316,0),MATCH(AN$8,intern2!_xlnm.Print_Titles,0))="","",
IF(INDEX(intern2!$A$165:$BH$316,MATCH($A25,intern2!$A$165:$A$316,0),MATCH(AN$8,intern2!_xlnm.Print_Titles,0))="NOK","NOK",
IF(INDEX(intern3!$A$9:$BG$320,MATCH($A25,intern3!$A$9:$A$160,0),MATCH(intern4!AN$8,intern3!$7:$7,0))="OK","OK","NOK")))</f>
        <v/>
      </c>
      <c r="AO25" s="1277" t="str">
        <f>IF(INDEX(intern2!$A$165:$BH$316,MATCH($A25,intern2!$A$165:$A$316,0),MATCH(AO$8,intern2!_xlnm.Print_Titles,0))="","",
IF(INDEX(intern2!$A$165:$BH$316,MATCH($A25,intern2!$A$165:$A$316,0),MATCH(AO$8,intern2!_xlnm.Print_Titles,0))="NOK","NOK",
IF(INDEX(intern3!$A$9:$BG$320,MATCH($A25,intern3!$A$9:$A$160,0),MATCH(intern4!AO$8,intern3!$7:$7,0))="OK","OK","NOK")))</f>
        <v/>
      </c>
      <c r="AP25" s="1277" t="str">
        <f>IF(INDEX(intern2!$A$165:$BH$316,MATCH($A25,intern2!$A$165:$A$316,0),MATCH(AP$8,intern2!_xlnm.Print_Titles,0))="","",
IF(INDEX(intern2!$A$165:$BH$316,MATCH($A25,intern2!$A$165:$A$316,0),MATCH(AP$8,intern2!_xlnm.Print_Titles,0))="NOK","NOK",
IF(INDEX(intern3!$A$9:$BG$320,MATCH($A25,intern3!$A$9:$A$160,0),MATCH(intern4!AP$8,intern3!$7:$7,0))="OK","OK","NOK")))</f>
        <v/>
      </c>
      <c r="AQ25" s="1277" t="str">
        <f ca="1">IF(INDEX(intern2!$A$165:$BH$316,MATCH($A25,intern2!$A$165:$A$316,0),MATCH(AQ$8,intern2!_xlnm.Print_Titles,0))="","",
IF(INDEX(intern2!$A$165:$BH$316,MATCH($A25,intern2!$A$165:$A$316,0),MATCH(AQ$8,intern2!_xlnm.Print_Titles,0))="NOK","NOK",
IF(INDEX(intern3!$A$9:$BG$320,MATCH($A25,intern3!$A$9:$A$160,0),MATCH(intern4!AQ$8,intern3!$7:$7,0))="OK","OK","NOK")))</f>
        <v>NOK</v>
      </c>
      <c r="AR25" s="1277" t="str">
        <f>IF(INDEX(intern2!$A$165:$BH$316,MATCH($A25,intern2!$A$165:$A$316,0),MATCH(AR$8,intern2!_xlnm.Print_Titles,0))="","",
IF(INDEX(intern2!$A$165:$BH$316,MATCH($A25,intern2!$A$165:$A$316,0),MATCH(AR$8,intern2!_xlnm.Print_Titles,0))="NOK","NOK",
IF(INDEX(intern3!$A$9:$BG$320,MATCH($A25,intern3!$A$9:$A$160,0),MATCH(intern4!AR$8,intern3!$7:$7,0))="OK","OK","NOK")))</f>
        <v/>
      </c>
      <c r="AS25" s="1277" t="str">
        <f>IF(INDEX(intern2!$A$165:$BH$316,MATCH($A25,intern2!$A$165:$A$316,0),MATCH(AS$8,intern2!_xlnm.Print_Titles,0))="","",
IF(INDEX(intern2!$A$165:$BH$316,MATCH($A25,intern2!$A$165:$A$316,0),MATCH(AS$8,intern2!_xlnm.Print_Titles,0))="NOK","NOK",
IF(INDEX(intern3!$A$9:$BG$320,MATCH($A25,intern3!$A$9:$A$160,0),MATCH(intern4!AS$8,intern3!$7:$7,0))="OK","OK","NOK")))</f>
        <v/>
      </c>
      <c r="AT25" s="1277" t="str">
        <f>IF(INDEX(intern2!$A$165:$BH$316,MATCH($A25,intern2!$A$165:$A$316,0),MATCH(AT$8,intern2!_xlnm.Print_Titles,0))="","",
IF(INDEX(intern2!$A$165:$BH$316,MATCH($A25,intern2!$A$165:$A$316,0),MATCH(AT$8,intern2!_xlnm.Print_Titles,0))="NOK","NOK",
IF(INDEX(intern3!$A$9:$BG$320,MATCH($A25,intern3!$A$9:$A$160,0),MATCH(intern4!AT$8,intern3!$7:$7,0))="OK","OK","NOK")))</f>
        <v/>
      </c>
      <c r="AU25" s="1277" t="str">
        <f>IF(INDEX(intern2!$A$165:$BH$316,MATCH($A25,intern2!$A$165:$A$316,0),MATCH(AU$8,intern2!_xlnm.Print_Titles,0))="","",
IF(INDEX(intern2!$A$165:$BH$316,MATCH($A25,intern2!$A$165:$A$316,0),MATCH(AU$8,intern2!_xlnm.Print_Titles,0))="NOK","NOK",
IF(INDEX(intern3!$A$9:$BG$320,MATCH($A25,intern3!$A$9:$A$160,0),MATCH(intern4!AU$8,intern3!$7:$7,0))="OK","OK","NOK")))</f>
        <v/>
      </c>
      <c r="AV25" s="1277" t="str">
        <f>IF(INDEX(intern2!$A$165:$BH$316,MATCH($A25,intern2!$A$165:$A$316,0),MATCH(AV$8,intern2!_xlnm.Print_Titles,0))="","",
IF(INDEX(intern2!$A$165:$BH$316,MATCH($A25,intern2!$A$165:$A$316,0),MATCH(AV$8,intern2!_xlnm.Print_Titles,0))="NOK","NOK",
IF(INDEX(intern3!$A$9:$BG$320,MATCH($A25,intern3!$A$9:$A$160,0),MATCH(intern4!AV$8,intern3!$7:$7,0))="OK","OK","NOK")))</f>
        <v/>
      </c>
      <c r="AW25" s="1277"/>
      <c r="AX25" s="1277" t="str">
        <f>IF(INDEX(intern2!$A$165:$BH$316,MATCH($A25,intern2!$A$165:$A$316,0),MATCH(AX$8,intern2!_xlnm.Print_Titles,0))="","",
IF(INDEX(intern2!$A$165:$BH$316,MATCH($A25,intern2!$A$165:$A$316,0),MATCH(AX$8,intern2!_xlnm.Print_Titles,0))="NOK","NOK",
IF(INDEX(intern3!$A$9:$BG$320,MATCH($A25,intern3!$A$9:$A$160,0),MATCH(intern4!AX$8,intern3!$7:$7,0))="OK","OK","NOK")))</f>
        <v/>
      </c>
      <c r="AY25" s="1277" t="str">
        <f>IF(INDEX(intern2!$A$165:$BH$316,MATCH($A25,intern2!$A$165:$A$316,0),MATCH(AY$8,intern2!_xlnm.Print_Titles,0))="","",
IF(INDEX(intern2!$A$165:$BH$316,MATCH($A25,intern2!$A$165:$A$316,0),MATCH(AY$8,intern2!_xlnm.Print_Titles,0))="NOK","NOK",
IF(INDEX(intern3!$A$9:$BG$320,MATCH($A25,intern3!$A$9:$A$160,0),MATCH(intern4!AY$8,intern3!$7:$7,0))="OK","OK","NOK")))</f>
        <v/>
      </c>
      <c r="AZ25" s="1277" t="str">
        <f>IF(INDEX(intern2!$A$165:$BH$316,MATCH($A25,intern2!$A$165:$A$316,0),MATCH(AZ$8,intern2!_xlnm.Print_Titles,0))="","",
IF(INDEX(intern2!$A$165:$BH$316,MATCH($A25,intern2!$A$165:$A$316,0),MATCH(AZ$8,intern2!_xlnm.Print_Titles,0))="NOK","NOK",
IF(INDEX(intern3!$A$9:$BG$320,MATCH($A25,intern3!$A$9:$A$160,0),MATCH(intern4!AZ$8,intern3!$7:$7,0))="OK","OK","NOK")))</f>
        <v/>
      </c>
      <c r="BA25" s="1277" t="str">
        <f>IF(INDEX(intern2!$A$165:$BH$316,MATCH($A25,intern2!$A$165:$A$316,0),MATCH(BA$8,intern2!_xlnm.Print_Titles,0))="","",
IF(INDEX(intern2!$A$165:$BH$316,MATCH($A25,intern2!$A$165:$A$316,0),MATCH(BA$8,intern2!_xlnm.Print_Titles,0))="NOK","NOK",
IF(INDEX(intern3!$A$9:$BG$320,MATCH($A25,intern3!$A$9:$A$160,0),MATCH(intern4!BA$8,intern3!$7:$7,0))="OK","OK","NOK")))</f>
        <v/>
      </c>
      <c r="BB25" s="1277" t="str">
        <f>IF(INDEX(intern2!$A$165:$BH$316,MATCH($A25,intern2!$A$165:$A$316,0),MATCH(BB$8,intern2!_xlnm.Print_Titles,0))="","",
IF(INDEX(intern2!$A$165:$BH$316,MATCH($A25,intern2!$A$165:$A$316,0),MATCH(BB$8,intern2!_xlnm.Print_Titles,0))="NOK","NOK",
IF(INDEX(intern3!$A$9:$BG$320,MATCH($A25,intern3!$A$9:$A$160,0),MATCH(intern4!BB$8,intern3!$7:$7,0))="OK","OK","NOK")))</f>
        <v/>
      </c>
      <c r="BC25" s="1277" t="str">
        <f>IF(INDEX(intern2!$A$165:$BH$316,MATCH($A25,intern2!$A$165:$A$316,0),MATCH(BC$8,intern2!_xlnm.Print_Titles,0))="","",
IF(INDEX(intern2!$A$165:$BH$316,MATCH($A25,intern2!$A$165:$A$316,0),MATCH(BC$8,intern2!_xlnm.Print_Titles,0))="NOK","NOK",
IF(INDEX(intern3!$A$9:$BG$320,MATCH($A25,intern3!$A$9:$A$160,0),MATCH(intern4!BC$8,intern3!$7:$7,0))="OK","OK","NOK")))</f>
        <v/>
      </c>
      <c r="BD25" s="1277" t="str">
        <f>IF(INDEX(intern2!$A$165:$BH$316,MATCH($A25,intern2!$A$165:$A$316,0),MATCH(BD$8,intern2!_xlnm.Print_Titles,0))="","",
IF(INDEX(intern2!$A$165:$BH$316,MATCH($A25,intern2!$A$165:$A$316,0),MATCH(BD$8,intern2!_xlnm.Print_Titles,0))="NOK","NOK",
IF(INDEX(intern3!$A$9:$BG$320,MATCH($A25,intern3!$A$9:$A$160,0),MATCH(intern4!BD$8,intern3!$7:$7,0))="OK","OK","NOK")))</f>
        <v/>
      </c>
      <c r="BE25" s="1277" t="str">
        <f>IF(INDEX(intern2!$A$165:$BH$316,MATCH($A25,intern2!$A$165:$A$316,0),MATCH(BE$8,intern2!_xlnm.Print_Titles,0))="","",
IF(INDEX(intern2!$A$165:$BH$316,MATCH($A25,intern2!$A$165:$A$316,0),MATCH(BE$8,intern2!_xlnm.Print_Titles,0))="NOK","NOK",
IF(INDEX(intern3!$A$9:$BG$320,MATCH($A25,intern3!$A$9:$A$160,0),MATCH(intern4!BE$8,intern3!$7:$7,0))="OK","OK","NOK")))</f>
        <v/>
      </c>
      <c r="BF25" s="1277" t="str">
        <f>IF(INDEX(intern2!$A$165:$BH$316,MATCH($A25,intern2!$A$165:$A$316,0),MATCH(BF$8,intern2!_xlnm.Print_Titles,0))="","",
IF(INDEX(intern2!$A$165:$BH$316,MATCH($A25,intern2!$A$165:$A$316,0),MATCH(BF$8,intern2!_xlnm.Print_Titles,0))="NOK","NOK",
IF(INDEX(intern3!$A$9:$BG$320,MATCH($A25,intern3!$A$9:$A$160,0),MATCH(intern4!BF$8,intern3!$7:$7,0))="OK","OK","NOK")))</f>
        <v/>
      </c>
      <c r="BG25" s="1277" t="str">
        <f>IF(INDEX(intern2!$A$165:$BH$316,MATCH($A25,intern2!$A$165:$A$316,0),MATCH(BG$8,intern2!_xlnm.Print_Titles,0))="","",
IF(INDEX(intern2!$A$165:$BH$316,MATCH($A25,intern2!$A$165:$A$316,0),MATCH(BG$8,intern2!_xlnm.Print_Titles,0))="NOK","NOK",
IF(INDEX(intern3!$A$9:$BG$320,MATCH($A25,intern3!$A$9:$A$160,0),MATCH(intern4!BG$8,intern3!$7:$7,0))="OK","OK","NOK")))</f>
        <v/>
      </c>
      <c r="BH25" s="200" t="str">
        <f t="shared" ca="1" si="2"/>
        <v>NOK</v>
      </c>
      <c r="BI25" s="186"/>
      <c r="BJ25" t="b">
        <f ca="1">IF(VLOOKUP($A25,intern1!$C:$Q,15,FALSE)="MAS","",IF(VLOOKUP($A25,'3.10'!$C:$AP,9,FALSE)=0,"NOK",IF(VLOOKUP($A25,'3.10'!$C:$AP,11,FALSE)=0,"NOK","OK"))=BH25)</f>
        <v>1</v>
      </c>
    </row>
    <row r="26" spans="1:66" x14ac:dyDescent="0.25">
      <c r="A26" t="str">
        <f>+intern2!A21</f>
        <v>KIE1</v>
      </c>
      <c r="C26" s="1277" t="str">
        <f>IF(INDEX(intern2!$A$165:$BH$316,MATCH($A26,intern2!$A$165:$A$316,0),MATCH(C$8,intern2!_xlnm.Print_Titles,0))="","",
IF(INDEX(intern2!$A$165:$BH$316,MATCH($A26,intern2!$A$165:$A$316,0),MATCH(C$8,intern2!_xlnm.Print_Titles,0))="NOK","NOK",
IF(INDEX(intern3!$A$9:$BG$320,MATCH($A26,intern3!$A$9:$A$160,0),MATCH(intern4!C$8,intern3!$7:$7,0))="OK","OK","NOK")))</f>
        <v/>
      </c>
      <c r="D26" s="1277" t="str">
        <f>IF(INDEX(intern2!$A$165:$BH$316,MATCH($A26,intern2!$A$165:$A$316,0),MATCH(D$8,intern2!_xlnm.Print_Titles,0))="","",
IF(INDEX(intern2!$A$165:$BH$316,MATCH($A26,intern2!$A$165:$A$316,0),MATCH(D$8,intern2!_xlnm.Print_Titles,0))="NOK","NOK",
IF(INDEX(intern3!$A$9:$BG$320,MATCH($A26,intern3!$A$9:$A$160,0),MATCH(intern4!D$8,intern3!$7:$7,0))="OK","OK","NOK")))</f>
        <v/>
      </c>
      <c r="E26" s="1277" t="str">
        <f>IF(INDEX(intern2!$A$165:$BH$316,MATCH($A26,intern2!$A$165:$A$316,0),MATCH(E$8,intern2!_xlnm.Print_Titles,0))="","",
IF(INDEX(intern2!$A$165:$BH$316,MATCH($A26,intern2!$A$165:$A$316,0),MATCH(E$8,intern2!_xlnm.Print_Titles,0))="NOK","NOK",
IF(INDEX(intern3!$A$9:$BG$320,MATCH($A26,intern3!$A$9:$A$160,0),MATCH(intern4!E$8,intern3!$7:$7,0))="OK","OK","NOK")))</f>
        <v/>
      </c>
      <c r="F26" s="1277" t="str">
        <f>IF(INDEX(intern2!$A$165:$BH$316,MATCH($A26,intern2!$A$165:$A$316,0),MATCH(F$8,intern2!_xlnm.Print_Titles,0))="","",
IF(INDEX(intern2!$A$165:$BH$316,MATCH($A26,intern2!$A$165:$A$316,0),MATCH(F$8,intern2!_xlnm.Print_Titles,0))="NOK","NOK",
IF(INDEX(intern3!$A$9:$BG$320,MATCH($A26,intern3!$A$9:$A$160,0),MATCH(intern4!F$8,intern3!$7:$7,0))="OK","OK","NOK")))</f>
        <v/>
      </c>
      <c r="G26" s="1277" t="str">
        <f>IF(INDEX(intern2!$A$165:$BH$316,MATCH($A26,intern2!$A$165:$A$316,0),MATCH(G$8,intern2!_xlnm.Print_Titles,0))="","",
IF(INDEX(intern2!$A$165:$BH$316,MATCH($A26,intern2!$A$165:$A$316,0),MATCH(G$8,intern2!_xlnm.Print_Titles,0))="NOK","NOK",
IF(INDEX(intern3!$A$9:$BG$320,MATCH($A26,intern3!$A$9:$A$160,0),MATCH(intern4!G$8,intern3!$7:$7,0))="OK","OK","NOK")))</f>
        <v/>
      </c>
      <c r="H26" s="1277" t="str">
        <f>IF(INDEX(intern2!$A$165:$BH$316,MATCH($A26,intern2!$A$165:$A$316,0),MATCH(H$8,intern2!_xlnm.Print_Titles,0))="","",
IF(INDEX(intern2!$A$165:$BH$316,MATCH($A26,intern2!$A$165:$A$316,0),MATCH(H$8,intern2!_xlnm.Print_Titles,0))="NOK","NOK",
IF(INDEX(intern3!$A$9:$BG$320,MATCH($A26,intern3!$A$9:$A$160,0),MATCH(intern4!H$8,intern3!$7:$7,0))="OK","OK","NOK")))</f>
        <v/>
      </c>
      <c r="I26" s="1277" t="str">
        <f>IF(INDEX(intern2!$A$165:$BH$316,MATCH($A26,intern2!$A$165:$A$316,0),MATCH(I$8,intern2!_xlnm.Print_Titles,0))="","",
IF(INDEX(intern2!$A$165:$BH$316,MATCH($A26,intern2!$A$165:$A$316,0),MATCH(I$8,intern2!_xlnm.Print_Titles,0))="NOK","NOK",
IF(INDEX(intern3!$A$9:$BG$320,MATCH($A26,intern3!$A$9:$A$160,0),MATCH(intern4!I$8,intern3!$7:$7,0))="OK","OK","NOK")))</f>
        <v/>
      </c>
      <c r="J26" s="1277" t="str">
        <f>IF(INDEX(intern2!$A$165:$BH$316,MATCH($A26,intern2!$A$165:$A$316,0),MATCH(J$8,intern2!_xlnm.Print_Titles,0))="","",
IF(INDEX(intern2!$A$165:$BH$316,MATCH($A26,intern2!$A$165:$A$316,0),MATCH(J$8,intern2!_xlnm.Print_Titles,0))="NOK","NOK",
IF(INDEX(intern3!$A$9:$BG$320,MATCH($A26,intern3!$A$9:$A$160,0),MATCH(intern4!J$8,intern3!$7:$7,0))="OK","OK","NOK")))</f>
        <v/>
      </c>
      <c r="K26" s="1277" t="str">
        <f>IF(INDEX(intern2!$A$165:$BH$316,MATCH($A26,intern2!$A$165:$A$316,0),MATCH(K$8,intern2!_xlnm.Print_Titles,0))="","",
IF(INDEX(intern2!$A$165:$BH$316,MATCH($A26,intern2!$A$165:$A$316,0),MATCH(K$8,intern2!_xlnm.Print_Titles,0))="NOK","NOK",
IF(INDEX(intern3!$A$9:$BG$320,MATCH($A26,intern3!$A$9:$A$160,0),MATCH(intern4!K$8,intern3!$7:$7,0))="OK","OK","NOK")))</f>
        <v/>
      </c>
      <c r="L26" s="1277" t="str">
        <f ca="1">IF(INDEX(intern2!$A$165:$BH$316,MATCH($A26,intern2!$A$165:$A$316,0),MATCH(L$8,intern2!_xlnm.Print_Titles,0))="","",
IF(INDEX(intern2!$A$165:$BH$316,MATCH($A26,intern2!$A$165:$A$316,0),MATCH(L$8,intern2!_xlnm.Print_Titles,0))="NOK","NOK",
IF(INDEX(intern3!$A$9:$BG$320,MATCH($A26,intern3!$A$9:$A$160,0),MATCH(intern4!L$8,intern3!$7:$7,0))="OK","OK","NOK")))</f>
        <v>NOK</v>
      </c>
      <c r="M26" s="1277" t="str">
        <f>IF(INDEX(intern2!$A$165:$BH$316,MATCH($A26,intern2!$A$165:$A$316,0),MATCH(M$8,intern2!_xlnm.Print_Titles,0))="","",
IF(INDEX(intern2!$A$165:$BH$316,MATCH($A26,intern2!$A$165:$A$316,0),MATCH(M$8,intern2!_xlnm.Print_Titles,0))="NOK","NOK",
IF(INDEX(intern3!$A$9:$BG$320,MATCH($A26,intern3!$A$9:$A$160,0),MATCH(intern4!M$8,intern3!$7:$7,0))="OK","OK","NOK")))</f>
        <v/>
      </c>
      <c r="N26" s="1277" t="str">
        <f>IF(INDEX(intern2!$A$165:$BH$316,MATCH($A26,intern2!$A$165:$A$316,0),MATCH(N$8,intern2!_xlnm.Print_Titles,0))="","",
IF(INDEX(intern2!$A$165:$BH$316,MATCH($A26,intern2!$A$165:$A$316,0),MATCH(N$8,intern2!_xlnm.Print_Titles,0))="NOK","NOK",
IF(INDEX(intern3!$A$9:$BG$320,MATCH($A26,intern3!$A$9:$A$160,0),MATCH(intern4!N$8,intern3!$7:$7,0))="OK","OK","NOK")))</f>
        <v/>
      </c>
      <c r="O26" s="1277" t="str">
        <f>IF(INDEX(intern2!$A$165:$BH$316,MATCH($A26,intern2!$A$165:$A$316,0),MATCH(O$8,intern2!_xlnm.Print_Titles,0))="","",
IF(INDEX(intern2!$A$165:$BH$316,MATCH($A26,intern2!$A$165:$A$316,0),MATCH(O$8,intern2!_xlnm.Print_Titles,0))="NOK","NOK",
IF(INDEX(intern3!$A$9:$BG$320,MATCH($A26,intern3!$A$9:$A$160,0),MATCH(intern4!O$8,intern3!$7:$7,0))="OK","OK","NOK")))</f>
        <v/>
      </c>
      <c r="P26" s="1277" t="str">
        <f ca="1">IF(INDEX(intern2!$A$165:$BH$316,MATCH($A26,intern2!$A$165:$A$316,0),MATCH(P$8,intern2!_xlnm.Print_Titles,0))="","",
IF(INDEX(intern2!$A$165:$BH$316,MATCH($A26,intern2!$A$165:$A$316,0),MATCH(P$8,intern2!_xlnm.Print_Titles,0))="NOK","NOK",
IF(INDEX(intern3!$A$9:$BG$320,MATCH($A26,intern3!$A$9:$A$160,0),MATCH(intern4!P$8,intern3!$7:$7,0))="OK","OK","NOK")))</f>
        <v>NOK</v>
      </c>
      <c r="Q26" s="1277" t="str">
        <f>IF(INDEX(intern2!$A$165:$BH$316,MATCH($A26,intern2!$A$165:$A$316,0),MATCH(Q$8,intern2!_xlnm.Print_Titles,0))="","",
IF(INDEX(intern2!$A$165:$BH$316,MATCH($A26,intern2!$A$165:$A$316,0),MATCH(Q$8,intern2!_xlnm.Print_Titles,0))="NOK","NOK",
IF(INDEX(intern3!$A$9:$BG$320,MATCH($A26,intern3!$A$9:$A$160,0),MATCH(intern4!Q$8,intern3!$7:$7,0))="OK","OK","NOK")))</f>
        <v/>
      </c>
      <c r="R26" s="1277" t="str">
        <f>IF(INDEX(intern2!$A$165:$BH$316,MATCH($A26,intern2!$A$165:$A$316,0),MATCH(R$8,intern2!_xlnm.Print_Titles,0))="","",
IF(INDEX(intern2!$A$165:$BH$316,MATCH($A26,intern2!$A$165:$A$316,0),MATCH(R$8,intern2!_xlnm.Print_Titles,0))="NOK","NOK",
IF(INDEX(intern3!$A$9:$BG$320,MATCH($A26,intern3!$A$9:$A$160,0),MATCH(intern4!R$8,intern3!$7:$7,0))="OK","OK","NOK")))</f>
        <v/>
      </c>
      <c r="S26" s="1277" t="str">
        <f>IF(INDEX(intern2!$A$165:$BH$316,MATCH($A26,intern2!$A$165:$A$316,0),MATCH(S$8,intern2!_xlnm.Print_Titles,0))="","",
IF(INDEX(intern2!$A$165:$BH$316,MATCH($A26,intern2!$A$165:$A$316,0),MATCH(S$8,intern2!_xlnm.Print_Titles,0))="NOK","NOK",
IF(INDEX(intern3!$A$9:$BG$320,MATCH($A26,intern3!$A$9:$A$160,0),MATCH(intern4!S$8,intern3!$7:$7,0))="OK","OK","NOK")))</f>
        <v/>
      </c>
      <c r="T26" s="1277" t="str">
        <f>IF(INDEX(intern2!$A$165:$BH$316,MATCH($A26,intern2!$A$165:$A$316,0),MATCH(T$8,intern2!_xlnm.Print_Titles,0))="","",
IF(INDEX(intern2!$A$165:$BH$316,MATCH($A26,intern2!$A$165:$A$316,0),MATCH(T$8,intern2!_xlnm.Print_Titles,0))="NOK","NOK",
IF(INDEX(intern3!$A$9:$BG$320,MATCH($A26,intern3!$A$9:$A$160,0),MATCH(intern4!T$8,intern3!$7:$7,0))="OK","OK","NOK")))</f>
        <v/>
      </c>
      <c r="U26" s="1277" t="str">
        <f>IF(INDEX(intern2!$A$165:$BH$316,MATCH($A26,intern2!$A$165:$A$316,0),MATCH(U$8,intern2!_xlnm.Print_Titles,0))="","",
IF(INDEX(intern2!$A$165:$BH$316,MATCH($A26,intern2!$A$165:$A$316,0),MATCH(U$8,intern2!_xlnm.Print_Titles,0))="NOK","NOK",
IF(INDEX(intern3!$A$9:$BG$320,MATCH($A26,intern3!$A$9:$A$160,0),MATCH(intern4!U$8,intern3!$7:$7,0))="OK","OK","NOK")))</f>
        <v/>
      </c>
      <c r="V26" s="1277" t="str">
        <f>IF(INDEX(intern2!$A$165:$BH$316,MATCH($A26,intern2!$A$165:$A$316,0),MATCH(V$8,intern2!_xlnm.Print_Titles,0))="","",
IF(INDEX(intern2!$A$165:$BH$316,MATCH($A26,intern2!$A$165:$A$316,0),MATCH(V$8,intern2!_xlnm.Print_Titles,0))="NOK","NOK",
IF(INDEX(intern3!$A$9:$BG$320,MATCH($A26,intern3!$A$9:$A$160,0),MATCH(intern4!V$8,intern3!$7:$7,0))="OK","OK","NOK")))</f>
        <v/>
      </c>
      <c r="W26" s="1277" t="str">
        <f>IF(INDEX(intern2!$A$165:$BH$316,MATCH($A26,intern2!$A$165:$A$316,0),MATCH(W$8,intern2!_xlnm.Print_Titles,0))="","",
IF(INDEX(intern2!$A$165:$BH$316,MATCH($A26,intern2!$A$165:$A$316,0),MATCH(W$8,intern2!_xlnm.Print_Titles,0))="NOK","NOK",
IF(INDEX(intern3!$A$9:$BG$320,MATCH($A26,intern3!$A$9:$A$160,0),MATCH(intern4!W$8,intern3!$7:$7,0))="OK","OK","NOK")))</f>
        <v/>
      </c>
      <c r="X26" s="1277" t="str">
        <f>IF(INDEX(intern2!$A$165:$BH$316,MATCH($A26,intern2!$A$165:$A$316,0),MATCH(X$8,intern2!_xlnm.Print_Titles,0))="","",
IF(INDEX(intern2!$A$165:$BH$316,MATCH($A26,intern2!$A$165:$A$316,0),MATCH(X$8,intern2!_xlnm.Print_Titles,0))="NOK","NOK",
IF(INDEX(intern3!$A$9:$BG$320,MATCH($A26,intern3!$A$9:$A$160,0),MATCH(intern4!X$8,intern3!$7:$7,0))="OK","OK","NOK")))</f>
        <v/>
      </c>
      <c r="Y26" s="1277" t="str">
        <f>IF(INDEX(intern2!$A$165:$BH$316,MATCH($A26,intern2!$A$165:$A$316,0),MATCH(Y$8,intern2!_xlnm.Print_Titles,0))="","",
IF(INDEX(intern2!$A$165:$BH$316,MATCH($A26,intern2!$A$165:$A$316,0),MATCH(Y$8,intern2!_xlnm.Print_Titles,0))="NOK","NOK",
IF(INDEX(intern3!$A$9:$BG$320,MATCH($A26,intern3!$A$9:$A$160,0),MATCH(intern4!Y$8,intern3!$7:$7,0))="OK","OK","NOK")))</f>
        <v/>
      </c>
      <c r="Z26" s="1277" t="str">
        <f>IF(INDEX(intern2!$A$165:$BH$316,MATCH($A26,intern2!$A$165:$A$316,0),MATCH(Z$8,intern2!_xlnm.Print_Titles,0))="","",
IF(INDEX(intern2!$A$165:$BH$316,MATCH($A26,intern2!$A$165:$A$316,0),MATCH(Z$8,intern2!_xlnm.Print_Titles,0))="NOK","NOK",
IF(INDEX(intern3!$A$9:$BG$320,MATCH($A26,intern3!$A$9:$A$160,0),MATCH(intern4!Z$8,intern3!$7:$7,0))="OK","OK","NOK")))</f>
        <v/>
      </c>
      <c r="AA26" s="1277" t="str">
        <f>IF(INDEX(intern2!$A$165:$BH$316,MATCH($A26,intern2!$A$165:$A$316,0),MATCH(AA$8,intern2!_xlnm.Print_Titles,0))="","",
IF(INDEX(intern2!$A$165:$BH$316,MATCH($A26,intern2!$A$165:$A$316,0),MATCH(AA$8,intern2!_xlnm.Print_Titles,0))="NOK","NOK",
IF(INDEX(intern3!$A$9:$BG$320,MATCH($A26,intern3!$A$9:$A$160,0),MATCH(intern4!AA$8,intern3!$7:$7,0))="OK","OK","NOK")))</f>
        <v/>
      </c>
      <c r="AB26" s="1277" t="str">
        <f>IF(INDEX(intern2!$A$165:$BH$316,MATCH($A26,intern2!$A$165:$A$316,0),MATCH(AB$8,intern2!_xlnm.Print_Titles,0))="","",
IF(INDEX(intern2!$A$165:$BH$316,MATCH($A26,intern2!$A$165:$A$316,0),MATCH(AB$8,intern2!_xlnm.Print_Titles,0))="NOK","NOK",
IF(INDEX(intern3!$A$9:$BG$320,MATCH($A26,intern3!$A$9:$A$160,0),MATCH(intern4!AB$8,intern3!$7:$7,0))="OK","OK","NOK")))</f>
        <v/>
      </c>
      <c r="AC26" s="1277" t="str">
        <f>IF(INDEX(intern2!$A$165:$BH$316,MATCH($A26,intern2!$A$165:$A$316,0),MATCH(AC$8,intern2!_xlnm.Print_Titles,0))="","",
IF(INDEX(intern2!$A$165:$BH$316,MATCH($A26,intern2!$A$165:$A$316,0),MATCH(AC$8,intern2!_xlnm.Print_Titles,0))="NOK","NOK",
IF(INDEX(intern3!$A$9:$BG$320,MATCH($A26,intern3!$A$9:$A$160,0),MATCH(intern4!AC$8,intern3!$7:$7,0))="OK","OK","NOK")))</f>
        <v/>
      </c>
      <c r="AD26" s="1277" t="str">
        <f>IF(INDEX(intern2!$A$165:$BH$316,MATCH($A26,intern2!$A$165:$A$316,0),MATCH(AD$8,intern2!_xlnm.Print_Titles,0))="","",
IF(INDEX(intern2!$A$165:$BH$316,MATCH($A26,intern2!$A$165:$A$316,0),MATCH(AD$8,intern2!_xlnm.Print_Titles,0))="NOK","NOK",
IF(INDEX(intern3!$A$9:$BG$320,MATCH($A26,intern3!$A$9:$A$160,0),MATCH(intern4!AD$8,intern3!$7:$7,0))="OK","OK","NOK")))</f>
        <v/>
      </c>
      <c r="AE26" s="1277" t="str">
        <f>IF(INDEX(intern2!$A$165:$BH$316,MATCH($A26,intern2!$A$165:$A$316,0),MATCH(AE$8,intern2!_xlnm.Print_Titles,0))="","",
IF(INDEX(intern2!$A$165:$BH$316,MATCH($A26,intern2!$A$165:$A$316,0),MATCH(AE$8,intern2!_xlnm.Print_Titles,0))="NOK","NOK",
IF(INDEX(intern3!$A$9:$BG$320,MATCH($A26,intern3!$A$9:$A$160,0),MATCH(intern4!AE$8,intern3!$7:$7,0))="OK","OK","NOK")))</f>
        <v/>
      </c>
      <c r="AF26" s="1277" t="str">
        <f>IF(INDEX(intern2!$A$165:$BH$316,MATCH($A26,intern2!$A$165:$A$316,0),MATCH(AF$8,intern2!_xlnm.Print_Titles,0))="","",
IF(INDEX(intern2!$A$165:$BH$316,MATCH($A26,intern2!$A$165:$A$316,0),MATCH(AF$8,intern2!_xlnm.Print_Titles,0))="NOK","NOK",
IF(INDEX(intern3!$A$9:$BG$320,MATCH($A26,intern3!$A$9:$A$160,0),MATCH(intern4!AF$8,intern3!$7:$7,0))="OK","OK","NOK")))</f>
        <v/>
      </c>
      <c r="AG26" s="1277" t="str">
        <f>IF(INDEX(intern2!$A$165:$BH$316,MATCH($A26,intern2!$A$165:$A$316,0),MATCH(AG$8,intern2!_xlnm.Print_Titles,0))="","",
IF(INDEX(intern2!$A$165:$BH$316,MATCH($A26,intern2!$A$165:$A$316,0),MATCH(AG$8,intern2!_xlnm.Print_Titles,0))="NOK","NOK",
IF(INDEX(intern3!$A$9:$BG$320,MATCH($A26,intern3!$A$9:$A$160,0),MATCH(intern4!AG$8,intern3!$7:$7,0))="OK","OK","NOK")))</f>
        <v/>
      </c>
      <c r="AH26" s="1277" t="str">
        <f>IF(INDEX(intern2!$A$165:$BH$316,MATCH($A26,intern2!$A$165:$A$316,0),MATCH(AH$8,intern2!_xlnm.Print_Titles,0))="","",
IF(INDEX(intern2!$A$165:$BH$316,MATCH($A26,intern2!$A$165:$A$316,0),MATCH(AH$8,intern2!_xlnm.Print_Titles,0))="NOK","NOK",
IF(INDEX(intern3!$A$9:$BG$320,MATCH($A26,intern3!$A$9:$A$160,0),MATCH(intern4!AH$8,intern3!$7:$7,0))="OK","OK","NOK")))</f>
        <v/>
      </c>
      <c r="AI26" s="1277" t="str">
        <f>IF(INDEX(intern2!$A$165:$BH$316,MATCH($A26,intern2!$A$165:$A$316,0),MATCH(AI$8,intern2!_xlnm.Print_Titles,0))="","",
IF(INDEX(intern2!$A$165:$BH$316,MATCH($A26,intern2!$A$165:$A$316,0),MATCH(AI$8,intern2!_xlnm.Print_Titles,0))="NOK","NOK",
IF(INDEX(intern3!$A$9:$BG$320,MATCH($A26,intern3!$A$9:$A$160,0),MATCH(intern4!AI$8,intern3!$7:$7,0))="OK","OK","NOK")))</f>
        <v/>
      </c>
      <c r="AJ26" s="1277" t="str">
        <f>IF(INDEX(intern2!$A$165:$BH$316,MATCH($A26,intern2!$A$165:$A$316,0),MATCH(AJ$8,intern2!_xlnm.Print_Titles,0))="","",
IF(INDEX(intern2!$A$165:$BH$316,MATCH($A26,intern2!$A$165:$A$316,0),MATCH(AJ$8,intern2!_xlnm.Print_Titles,0))="NOK","NOK",
IF(INDEX(intern3!$A$9:$BG$320,MATCH($A26,intern3!$A$9:$A$160,0),MATCH(intern4!AJ$8,intern3!$7:$7,0))="OK","OK","NOK")))</f>
        <v/>
      </c>
      <c r="AK26" s="1277" t="str">
        <f>IF(INDEX(intern2!$A$165:$BH$316,MATCH($A26,intern2!$A$165:$A$316,0),MATCH(AK$8,intern2!_xlnm.Print_Titles,0))="","",
IF(INDEX(intern2!$A$165:$BH$316,MATCH($A26,intern2!$A$165:$A$316,0),MATCH(AK$8,intern2!_xlnm.Print_Titles,0))="NOK","NOK",
IF(INDEX(intern3!$A$9:$BG$320,MATCH($A26,intern3!$A$9:$A$160,0),MATCH(intern4!AK$8,intern3!$7:$7,0))="OK","OK","NOK")))</f>
        <v/>
      </c>
      <c r="AL26" s="1277" t="str">
        <f>IF(INDEX(intern2!$A$165:$BH$316,MATCH($A26,intern2!$A$165:$A$316,0),MATCH(AL$8,intern2!_xlnm.Print_Titles,0))="","",
IF(INDEX(intern2!$A$165:$BH$316,MATCH($A26,intern2!$A$165:$A$316,0),MATCH(AL$8,intern2!_xlnm.Print_Titles,0))="NOK","NOK",
IF(INDEX(intern3!$A$9:$BG$320,MATCH($A26,intern3!$A$9:$A$160,0),MATCH(intern4!AL$8,intern3!$7:$7,0))="OK","OK","NOK")))</f>
        <v/>
      </c>
      <c r="AM26" s="1277" t="str">
        <f>IF(INDEX(intern2!$A$165:$BH$316,MATCH($A26,intern2!$A$165:$A$316,0),MATCH(AM$8,intern2!_xlnm.Print_Titles,0))="","",
IF(INDEX(intern2!$A$165:$BH$316,MATCH($A26,intern2!$A$165:$A$316,0),MATCH(AM$8,intern2!_xlnm.Print_Titles,0))="NOK","NOK",
IF(INDEX(intern3!$A$9:$BG$320,MATCH($A26,intern3!$A$9:$A$160,0),MATCH(intern4!AM$8,intern3!$7:$7,0))="OK","OK","NOK")))</f>
        <v/>
      </c>
      <c r="AN26" s="1277" t="str">
        <f>IF(INDEX(intern2!$A$165:$BH$316,MATCH($A26,intern2!$A$165:$A$316,0),MATCH(AN$8,intern2!_xlnm.Print_Titles,0))="","",
IF(INDEX(intern2!$A$165:$BH$316,MATCH($A26,intern2!$A$165:$A$316,0),MATCH(AN$8,intern2!_xlnm.Print_Titles,0))="NOK","NOK",
IF(INDEX(intern3!$A$9:$BG$320,MATCH($A26,intern3!$A$9:$A$160,0),MATCH(intern4!AN$8,intern3!$7:$7,0))="OK","OK","NOK")))</f>
        <v/>
      </c>
      <c r="AO26" s="1277" t="str">
        <f>IF(INDEX(intern2!$A$165:$BH$316,MATCH($A26,intern2!$A$165:$A$316,0),MATCH(AO$8,intern2!_xlnm.Print_Titles,0))="","",
IF(INDEX(intern2!$A$165:$BH$316,MATCH($A26,intern2!$A$165:$A$316,0),MATCH(AO$8,intern2!_xlnm.Print_Titles,0))="NOK","NOK",
IF(INDEX(intern3!$A$9:$BG$320,MATCH($A26,intern3!$A$9:$A$160,0),MATCH(intern4!AO$8,intern3!$7:$7,0))="OK","OK","NOK")))</f>
        <v/>
      </c>
      <c r="AP26" s="1277" t="str">
        <f>IF(INDEX(intern2!$A$165:$BH$316,MATCH($A26,intern2!$A$165:$A$316,0),MATCH(AP$8,intern2!_xlnm.Print_Titles,0))="","",
IF(INDEX(intern2!$A$165:$BH$316,MATCH($A26,intern2!$A$165:$A$316,0),MATCH(AP$8,intern2!_xlnm.Print_Titles,0))="NOK","NOK",
IF(INDEX(intern3!$A$9:$BG$320,MATCH($A26,intern3!$A$9:$A$160,0),MATCH(intern4!AP$8,intern3!$7:$7,0))="OK","OK","NOK")))</f>
        <v/>
      </c>
      <c r="AQ26" s="1277" t="str">
        <f>IF(INDEX(intern2!$A$165:$BH$316,MATCH($A26,intern2!$A$165:$A$316,0),MATCH(AQ$8,intern2!_xlnm.Print_Titles,0))="","",
IF(INDEX(intern2!$A$165:$BH$316,MATCH($A26,intern2!$A$165:$A$316,0),MATCH(AQ$8,intern2!_xlnm.Print_Titles,0))="NOK","NOK",
IF(INDEX(intern3!$A$9:$BG$320,MATCH($A26,intern3!$A$9:$A$160,0),MATCH(intern4!AQ$8,intern3!$7:$7,0))="OK","OK","NOK")))</f>
        <v/>
      </c>
      <c r="AR26" s="1277" t="str">
        <f>IF(INDEX(intern2!$A$165:$BH$316,MATCH($A26,intern2!$A$165:$A$316,0),MATCH(AR$8,intern2!_xlnm.Print_Titles,0))="","",
IF(INDEX(intern2!$A$165:$BH$316,MATCH($A26,intern2!$A$165:$A$316,0),MATCH(AR$8,intern2!_xlnm.Print_Titles,0))="NOK","NOK",
IF(INDEX(intern3!$A$9:$BG$320,MATCH($A26,intern3!$A$9:$A$160,0),MATCH(intern4!AR$8,intern3!$7:$7,0))="OK","OK","NOK")))</f>
        <v/>
      </c>
      <c r="AS26" s="1277" t="str">
        <f>IF(INDEX(intern2!$A$165:$BH$316,MATCH($A26,intern2!$A$165:$A$316,0),MATCH(AS$8,intern2!_xlnm.Print_Titles,0))="","",
IF(INDEX(intern2!$A$165:$BH$316,MATCH($A26,intern2!$A$165:$A$316,0),MATCH(AS$8,intern2!_xlnm.Print_Titles,0))="NOK","NOK",
IF(INDEX(intern3!$A$9:$BG$320,MATCH($A26,intern3!$A$9:$A$160,0),MATCH(intern4!AS$8,intern3!$7:$7,0))="OK","OK","NOK")))</f>
        <v/>
      </c>
      <c r="AT26" s="1277" t="str">
        <f>IF(INDEX(intern2!$A$165:$BH$316,MATCH($A26,intern2!$A$165:$A$316,0),MATCH(AT$8,intern2!_xlnm.Print_Titles,0))="","",
IF(INDEX(intern2!$A$165:$BH$316,MATCH($A26,intern2!$A$165:$A$316,0),MATCH(AT$8,intern2!_xlnm.Print_Titles,0))="NOK","NOK",
IF(INDEX(intern3!$A$9:$BG$320,MATCH($A26,intern3!$A$9:$A$160,0),MATCH(intern4!AT$8,intern3!$7:$7,0))="OK","OK","NOK")))</f>
        <v/>
      </c>
      <c r="AU26" s="1277" t="str">
        <f>IF(INDEX(intern2!$A$165:$BH$316,MATCH($A26,intern2!$A$165:$A$316,0),MATCH(AU$8,intern2!_xlnm.Print_Titles,0))="","",
IF(INDEX(intern2!$A$165:$BH$316,MATCH($A26,intern2!$A$165:$A$316,0),MATCH(AU$8,intern2!_xlnm.Print_Titles,0))="NOK","NOK",
IF(INDEX(intern3!$A$9:$BG$320,MATCH($A26,intern3!$A$9:$A$160,0),MATCH(intern4!AU$8,intern3!$7:$7,0))="OK","OK","NOK")))</f>
        <v/>
      </c>
      <c r="AV26" s="1277" t="str">
        <f>IF(INDEX(intern2!$A$165:$BH$316,MATCH($A26,intern2!$A$165:$A$316,0),MATCH(AV$8,intern2!_xlnm.Print_Titles,0))="","",
IF(INDEX(intern2!$A$165:$BH$316,MATCH($A26,intern2!$A$165:$A$316,0),MATCH(AV$8,intern2!_xlnm.Print_Titles,0))="NOK","NOK",
IF(INDEX(intern3!$A$9:$BG$320,MATCH($A26,intern3!$A$9:$A$160,0),MATCH(intern4!AV$8,intern3!$7:$7,0))="OK","OK","NOK")))</f>
        <v/>
      </c>
      <c r="AW26" s="1277"/>
      <c r="AX26" s="1277" t="str">
        <f>IF(INDEX(intern2!$A$165:$BH$316,MATCH($A26,intern2!$A$165:$A$316,0),MATCH(AX$8,intern2!_xlnm.Print_Titles,0))="","",
IF(INDEX(intern2!$A$165:$BH$316,MATCH($A26,intern2!$A$165:$A$316,0),MATCH(AX$8,intern2!_xlnm.Print_Titles,0))="NOK","NOK",
IF(INDEX(intern3!$A$9:$BG$320,MATCH($A26,intern3!$A$9:$A$160,0),MATCH(intern4!AX$8,intern3!$7:$7,0))="OK","OK","NOK")))</f>
        <v/>
      </c>
      <c r="AY26" s="1277" t="str">
        <f>IF(INDEX(intern2!$A$165:$BH$316,MATCH($A26,intern2!$A$165:$A$316,0),MATCH(AY$8,intern2!_xlnm.Print_Titles,0))="","",
IF(INDEX(intern2!$A$165:$BH$316,MATCH($A26,intern2!$A$165:$A$316,0),MATCH(AY$8,intern2!_xlnm.Print_Titles,0))="NOK","NOK",
IF(INDEX(intern3!$A$9:$BG$320,MATCH($A26,intern3!$A$9:$A$160,0),MATCH(intern4!AY$8,intern3!$7:$7,0))="OK","OK","NOK")))</f>
        <v/>
      </c>
      <c r="AZ26" s="1277" t="str">
        <f>IF(INDEX(intern2!$A$165:$BH$316,MATCH($A26,intern2!$A$165:$A$316,0),MATCH(AZ$8,intern2!_xlnm.Print_Titles,0))="","",
IF(INDEX(intern2!$A$165:$BH$316,MATCH($A26,intern2!$A$165:$A$316,0),MATCH(AZ$8,intern2!_xlnm.Print_Titles,0))="NOK","NOK",
IF(INDEX(intern3!$A$9:$BG$320,MATCH($A26,intern3!$A$9:$A$160,0),MATCH(intern4!AZ$8,intern3!$7:$7,0))="OK","OK","NOK")))</f>
        <v/>
      </c>
      <c r="BA26" s="1277" t="str">
        <f>IF(INDEX(intern2!$A$165:$BH$316,MATCH($A26,intern2!$A$165:$A$316,0),MATCH(BA$8,intern2!_xlnm.Print_Titles,0))="","",
IF(INDEX(intern2!$A$165:$BH$316,MATCH($A26,intern2!$A$165:$A$316,0),MATCH(BA$8,intern2!_xlnm.Print_Titles,0))="NOK","NOK",
IF(INDEX(intern3!$A$9:$BG$320,MATCH($A26,intern3!$A$9:$A$160,0),MATCH(intern4!BA$8,intern3!$7:$7,0))="OK","OK","NOK")))</f>
        <v/>
      </c>
      <c r="BB26" s="1277" t="str">
        <f>IF(INDEX(intern2!$A$165:$BH$316,MATCH($A26,intern2!$A$165:$A$316,0),MATCH(BB$8,intern2!_xlnm.Print_Titles,0))="","",
IF(INDEX(intern2!$A$165:$BH$316,MATCH($A26,intern2!$A$165:$A$316,0),MATCH(BB$8,intern2!_xlnm.Print_Titles,0))="NOK","NOK",
IF(INDEX(intern3!$A$9:$BG$320,MATCH($A26,intern3!$A$9:$A$160,0),MATCH(intern4!BB$8,intern3!$7:$7,0))="OK","OK","NOK")))</f>
        <v/>
      </c>
      <c r="BC26" s="1277" t="str">
        <f>IF(INDEX(intern2!$A$165:$BH$316,MATCH($A26,intern2!$A$165:$A$316,0),MATCH(BC$8,intern2!_xlnm.Print_Titles,0))="","",
IF(INDEX(intern2!$A$165:$BH$316,MATCH($A26,intern2!$A$165:$A$316,0),MATCH(BC$8,intern2!_xlnm.Print_Titles,0))="NOK","NOK",
IF(INDEX(intern3!$A$9:$BG$320,MATCH($A26,intern3!$A$9:$A$160,0),MATCH(intern4!BC$8,intern3!$7:$7,0))="OK","OK","NOK")))</f>
        <v/>
      </c>
      <c r="BD26" s="1277" t="str">
        <f>IF(INDEX(intern2!$A$165:$BH$316,MATCH($A26,intern2!$A$165:$A$316,0),MATCH(BD$8,intern2!_xlnm.Print_Titles,0))="","",
IF(INDEX(intern2!$A$165:$BH$316,MATCH($A26,intern2!$A$165:$A$316,0),MATCH(BD$8,intern2!_xlnm.Print_Titles,0))="NOK","NOK",
IF(INDEX(intern3!$A$9:$BG$320,MATCH($A26,intern3!$A$9:$A$160,0),MATCH(intern4!BD$8,intern3!$7:$7,0))="OK","OK","NOK")))</f>
        <v/>
      </c>
      <c r="BE26" s="1277" t="str">
        <f>IF(INDEX(intern2!$A$165:$BH$316,MATCH($A26,intern2!$A$165:$A$316,0),MATCH(BE$8,intern2!_xlnm.Print_Titles,0))="","",
IF(INDEX(intern2!$A$165:$BH$316,MATCH($A26,intern2!$A$165:$A$316,0),MATCH(BE$8,intern2!_xlnm.Print_Titles,0))="NOK","NOK",
IF(INDEX(intern3!$A$9:$BG$320,MATCH($A26,intern3!$A$9:$A$160,0),MATCH(intern4!BE$8,intern3!$7:$7,0))="OK","OK","NOK")))</f>
        <v/>
      </c>
      <c r="BF26" s="1277" t="str">
        <f>IF(INDEX(intern2!$A$165:$BH$316,MATCH($A26,intern2!$A$165:$A$316,0),MATCH(BF$8,intern2!_xlnm.Print_Titles,0))="","",
IF(INDEX(intern2!$A$165:$BH$316,MATCH($A26,intern2!$A$165:$A$316,0),MATCH(BF$8,intern2!_xlnm.Print_Titles,0))="NOK","NOK",
IF(INDEX(intern3!$A$9:$BG$320,MATCH($A26,intern3!$A$9:$A$160,0),MATCH(intern4!BF$8,intern3!$7:$7,0))="OK","OK","NOK")))</f>
        <v/>
      </c>
      <c r="BG26" s="1277" t="str">
        <f>IF(INDEX(intern2!$A$165:$BH$316,MATCH($A26,intern2!$A$165:$A$316,0),MATCH(BG$8,intern2!_xlnm.Print_Titles,0))="","",
IF(INDEX(intern2!$A$165:$BH$316,MATCH($A26,intern2!$A$165:$A$316,0),MATCH(BG$8,intern2!_xlnm.Print_Titles,0))="NOK","NOK",
IF(INDEX(intern3!$A$9:$BG$320,MATCH($A26,intern3!$A$9:$A$160,0),MATCH(intern4!BG$8,intern3!$7:$7,0))="OK","OK","NOK")))</f>
        <v/>
      </c>
      <c r="BH26" s="200" t="str">
        <f t="shared" ca="1" si="2"/>
        <v>NOK</v>
      </c>
      <c r="BI26" s="186"/>
      <c r="BJ26" t="b">
        <f ca="1">IF(VLOOKUP($A26,intern1!$C:$Q,15,FALSE)="MAS","",IF(VLOOKUP($A26,'3.10'!$C:$AP,9,FALSE)=0,"NOK",IF(VLOOKUP($A26,'3.10'!$C:$AP,11,FALSE)=0,"NOK","OK"))=BH26)</f>
        <v>1</v>
      </c>
    </row>
    <row r="27" spans="1:66" x14ac:dyDescent="0.25">
      <c r="A27" t="str">
        <f>+intern2!A22</f>
        <v>NCH1</v>
      </c>
      <c r="C27" s="1277" t="str">
        <f>IF(INDEX(intern2!$A$165:$BH$316,MATCH($A27,intern2!$A$165:$A$316,0),MATCH(C$8,intern2!_xlnm.Print_Titles,0))="","",
IF(INDEX(intern2!$A$165:$BH$316,MATCH($A27,intern2!$A$165:$A$316,0),MATCH(C$8,intern2!_xlnm.Print_Titles,0))="NOK","NOK",
IF(INDEX(intern3!$A$9:$BG$320,MATCH($A27,intern3!$A$9:$A$160,0),MATCH(intern4!C$8,intern3!$7:$7,0))="OK","OK","NOK")))</f>
        <v/>
      </c>
      <c r="D27" s="1277" t="str">
        <f>IF(INDEX(intern2!$A$165:$BH$316,MATCH($A27,intern2!$A$165:$A$316,0),MATCH(D$8,intern2!_xlnm.Print_Titles,0))="","",
IF(INDEX(intern2!$A$165:$BH$316,MATCH($A27,intern2!$A$165:$A$316,0),MATCH(D$8,intern2!_xlnm.Print_Titles,0))="NOK","NOK",
IF(INDEX(intern3!$A$9:$BG$320,MATCH($A27,intern3!$A$9:$A$160,0),MATCH(intern4!D$8,intern3!$7:$7,0))="OK","OK","NOK")))</f>
        <v/>
      </c>
      <c r="E27" s="1277" t="str">
        <f>IF(INDEX(intern2!$A$165:$BH$316,MATCH($A27,intern2!$A$165:$A$316,0),MATCH(E$8,intern2!_xlnm.Print_Titles,0))="","",
IF(INDEX(intern2!$A$165:$BH$316,MATCH($A27,intern2!$A$165:$A$316,0),MATCH(E$8,intern2!_xlnm.Print_Titles,0))="NOK","NOK",
IF(INDEX(intern3!$A$9:$BG$320,MATCH($A27,intern3!$A$9:$A$160,0),MATCH(intern4!E$8,intern3!$7:$7,0))="OK","OK","NOK")))</f>
        <v/>
      </c>
      <c r="F27" s="1277" t="str">
        <f>IF(INDEX(intern2!$A$165:$BH$316,MATCH($A27,intern2!$A$165:$A$316,0),MATCH(F$8,intern2!_xlnm.Print_Titles,0))="","",
IF(INDEX(intern2!$A$165:$BH$316,MATCH($A27,intern2!$A$165:$A$316,0),MATCH(F$8,intern2!_xlnm.Print_Titles,0))="NOK","NOK",
IF(INDEX(intern3!$A$9:$BG$320,MATCH($A27,intern3!$A$9:$A$160,0),MATCH(intern4!F$8,intern3!$7:$7,0))="OK","OK","NOK")))</f>
        <v/>
      </c>
      <c r="G27" s="1277" t="str">
        <f>IF(INDEX(intern2!$A$165:$BH$316,MATCH($A27,intern2!$A$165:$A$316,0),MATCH(G$8,intern2!_xlnm.Print_Titles,0))="","",
IF(INDEX(intern2!$A$165:$BH$316,MATCH($A27,intern2!$A$165:$A$316,0),MATCH(G$8,intern2!_xlnm.Print_Titles,0))="NOK","NOK",
IF(INDEX(intern3!$A$9:$BG$320,MATCH($A27,intern3!$A$9:$A$160,0),MATCH(intern4!G$8,intern3!$7:$7,0))="OK","OK","NOK")))</f>
        <v/>
      </c>
      <c r="H27" s="1277" t="str">
        <f>IF(INDEX(intern2!$A$165:$BH$316,MATCH($A27,intern2!$A$165:$A$316,0),MATCH(H$8,intern2!_xlnm.Print_Titles,0))="","",
IF(INDEX(intern2!$A$165:$BH$316,MATCH($A27,intern2!$A$165:$A$316,0),MATCH(H$8,intern2!_xlnm.Print_Titles,0))="NOK","NOK",
IF(INDEX(intern3!$A$9:$BG$320,MATCH($A27,intern3!$A$9:$A$160,0),MATCH(intern4!H$8,intern3!$7:$7,0))="OK","OK","NOK")))</f>
        <v/>
      </c>
      <c r="I27" s="1277" t="str">
        <f>IF(INDEX(intern2!$A$165:$BH$316,MATCH($A27,intern2!$A$165:$A$316,0),MATCH(I$8,intern2!_xlnm.Print_Titles,0))="","",
IF(INDEX(intern2!$A$165:$BH$316,MATCH($A27,intern2!$A$165:$A$316,0),MATCH(I$8,intern2!_xlnm.Print_Titles,0))="NOK","NOK",
IF(INDEX(intern3!$A$9:$BG$320,MATCH($A27,intern3!$A$9:$A$160,0),MATCH(intern4!I$8,intern3!$7:$7,0))="OK","OK","NOK")))</f>
        <v/>
      </c>
      <c r="J27" s="1277" t="str">
        <f>IF(INDEX(intern2!$A$165:$BH$316,MATCH($A27,intern2!$A$165:$A$316,0),MATCH(J$8,intern2!_xlnm.Print_Titles,0))="","",
IF(INDEX(intern2!$A$165:$BH$316,MATCH($A27,intern2!$A$165:$A$316,0),MATCH(J$8,intern2!_xlnm.Print_Titles,0))="NOK","NOK",
IF(INDEX(intern3!$A$9:$BG$320,MATCH($A27,intern3!$A$9:$A$160,0),MATCH(intern4!J$8,intern3!$7:$7,0))="OK","OK","NOK")))</f>
        <v/>
      </c>
      <c r="K27" s="1277" t="str">
        <f>IF(INDEX(intern2!$A$165:$BH$316,MATCH($A27,intern2!$A$165:$A$316,0),MATCH(K$8,intern2!_xlnm.Print_Titles,0))="","",
IF(INDEX(intern2!$A$165:$BH$316,MATCH($A27,intern2!$A$165:$A$316,0),MATCH(K$8,intern2!_xlnm.Print_Titles,0))="NOK","NOK",
IF(INDEX(intern3!$A$9:$BG$320,MATCH($A27,intern3!$A$9:$A$160,0),MATCH(intern4!K$8,intern3!$7:$7,0))="OK","OK","NOK")))</f>
        <v/>
      </c>
      <c r="L27" s="1277" t="str">
        <f>IF(INDEX(intern2!$A$165:$BH$316,MATCH($A27,intern2!$A$165:$A$316,0),MATCH(L$8,intern2!_xlnm.Print_Titles,0))="","",
IF(INDEX(intern2!$A$165:$BH$316,MATCH($A27,intern2!$A$165:$A$316,0),MATCH(L$8,intern2!_xlnm.Print_Titles,0))="NOK","NOK",
IF(INDEX(intern3!$A$9:$BG$320,MATCH($A27,intern3!$A$9:$A$160,0),MATCH(intern4!L$8,intern3!$7:$7,0))="OK","OK","NOK")))</f>
        <v/>
      </c>
      <c r="M27" s="1277" t="str">
        <f>IF(INDEX(intern2!$A$165:$BH$316,MATCH($A27,intern2!$A$165:$A$316,0),MATCH(M$8,intern2!_xlnm.Print_Titles,0))="","",
IF(INDEX(intern2!$A$165:$BH$316,MATCH($A27,intern2!$A$165:$A$316,0),MATCH(M$8,intern2!_xlnm.Print_Titles,0))="NOK","NOK",
IF(INDEX(intern3!$A$9:$BG$320,MATCH($A27,intern3!$A$9:$A$160,0),MATCH(intern4!M$8,intern3!$7:$7,0))="OK","OK","NOK")))</f>
        <v/>
      </c>
      <c r="N27" s="1277" t="str">
        <f>IF(INDEX(intern2!$A$165:$BH$316,MATCH($A27,intern2!$A$165:$A$316,0),MATCH(N$8,intern2!_xlnm.Print_Titles,0))="","",
IF(INDEX(intern2!$A$165:$BH$316,MATCH($A27,intern2!$A$165:$A$316,0),MATCH(N$8,intern2!_xlnm.Print_Titles,0))="NOK","NOK",
IF(INDEX(intern3!$A$9:$BG$320,MATCH($A27,intern3!$A$9:$A$160,0),MATCH(intern4!N$8,intern3!$7:$7,0))="OK","OK","NOK")))</f>
        <v/>
      </c>
      <c r="O27" s="1277" t="str">
        <f>IF(INDEX(intern2!$A$165:$BH$316,MATCH($A27,intern2!$A$165:$A$316,0),MATCH(O$8,intern2!_xlnm.Print_Titles,0))="","",
IF(INDEX(intern2!$A$165:$BH$316,MATCH($A27,intern2!$A$165:$A$316,0),MATCH(O$8,intern2!_xlnm.Print_Titles,0))="NOK","NOK",
IF(INDEX(intern3!$A$9:$BG$320,MATCH($A27,intern3!$A$9:$A$160,0),MATCH(intern4!O$8,intern3!$7:$7,0))="OK","OK","NOK")))</f>
        <v/>
      </c>
      <c r="P27" s="1277" t="str">
        <f>IF(INDEX(intern2!$A$165:$BH$316,MATCH($A27,intern2!$A$165:$A$316,0),MATCH(P$8,intern2!_xlnm.Print_Titles,0))="","",
IF(INDEX(intern2!$A$165:$BH$316,MATCH($A27,intern2!$A$165:$A$316,0),MATCH(P$8,intern2!_xlnm.Print_Titles,0))="NOK","NOK",
IF(INDEX(intern3!$A$9:$BG$320,MATCH($A27,intern3!$A$9:$A$160,0),MATCH(intern4!P$8,intern3!$7:$7,0))="OK","OK","NOK")))</f>
        <v/>
      </c>
      <c r="Q27" s="1277" t="str">
        <f>IF(INDEX(intern2!$A$165:$BH$316,MATCH($A27,intern2!$A$165:$A$316,0),MATCH(Q$8,intern2!_xlnm.Print_Titles,0))="","",
IF(INDEX(intern2!$A$165:$BH$316,MATCH($A27,intern2!$A$165:$A$316,0),MATCH(Q$8,intern2!_xlnm.Print_Titles,0))="NOK","NOK",
IF(INDEX(intern3!$A$9:$BG$320,MATCH($A27,intern3!$A$9:$A$160,0),MATCH(intern4!Q$8,intern3!$7:$7,0))="OK","OK","NOK")))</f>
        <v/>
      </c>
      <c r="R27" s="1277" t="str">
        <f>IF(INDEX(intern2!$A$165:$BH$316,MATCH($A27,intern2!$A$165:$A$316,0),MATCH(R$8,intern2!_xlnm.Print_Titles,0))="","",
IF(INDEX(intern2!$A$165:$BH$316,MATCH($A27,intern2!$A$165:$A$316,0),MATCH(R$8,intern2!_xlnm.Print_Titles,0))="NOK","NOK",
IF(INDEX(intern3!$A$9:$BG$320,MATCH($A27,intern3!$A$9:$A$160,0),MATCH(intern4!R$8,intern3!$7:$7,0))="OK","OK","NOK")))</f>
        <v/>
      </c>
      <c r="S27" s="1277" t="str">
        <f>IF(INDEX(intern2!$A$165:$BH$316,MATCH($A27,intern2!$A$165:$A$316,0),MATCH(S$8,intern2!_xlnm.Print_Titles,0))="","",
IF(INDEX(intern2!$A$165:$BH$316,MATCH($A27,intern2!$A$165:$A$316,0),MATCH(S$8,intern2!_xlnm.Print_Titles,0))="NOK","NOK",
IF(INDEX(intern3!$A$9:$BG$320,MATCH($A27,intern3!$A$9:$A$160,0),MATCH(intern4!S$8,intern3!$7:$7,0))="OK","OK","NOK")))</f>
        <v/>
      </c>
      <c r="T27" s="1277" t="str">
        <f>IF(INDEX(intern2!$A$165:$BH$316,MATCH($A27,intern2!$A$165:$A$316,0),MATCH(T$8,intern2!_xlnm.Print_Titles,0))="","",
IF(INDEX(intern2!$A$165:$BH$316,MATCH($A27,intern2!$A$165:$A$316,0),MATCH(T$8,intern2!_xlnm.Print_Titles,0))="NOK","NOK",
IF(INDEX(intern3!$A$9:$BG$320,MATCH($A27,intern3!$A$9:$A$160,0),MATCH(intern4!T$8,intern3!$7:$7,0))="OK","OK","NOK")))</f>
        <v/>
      </c>
      <c r="U27" s="1277" t="str">
        <f>IF(INDEX(intern2!$A$165:$BH$316,MATCH($A27,intern2!$A$165:$A$316,0),MATCH(U$8,intern2!_xlnm.Print_Titles,0))="","",
IF(INDEX(intern2!$A$165:$BH$316,MATCH($A27,intern2!$A$165:$A$316,0),MATCH(U$8,intern2!_xlnm.Print_Titles,0))="NOK","NOK",
IF(INDEX(intern3!$A$9:$BG$320,MATCH($A27,intern3!$A$9:$A$160,0),MATCH(intern4!U$8,intern3!$7:$7,0))="OK","OK","NOK")))</f>
        <v/>
      </c>
      <c r="V27" s="1277" t="str">
        <f>IF(INDEX(intern2!$A$165:$BH$316,MATCH($A27,intern2!$A$165:$A$316,0),MATCH(V$8,intern2!_xlnm.Print_Titles,0))="","",
IF(INDEX(intern2!$A$165:$BH$316,MATCH($A27,intern2!$A$165:$A$316,0),MATCH(V$8,intern2!_xlnm.Print_Titles,0))="NOK","NOK",
IF(INDEX(intern3!$A$9:$BG$320,MATCH($A27,intern3!$A$9:$A$160,0),MATCH(intern4!V$8,intern3!$7:$7,0))="OK","OK","NOK")))</f>
        <v/>
      </c>
      <c r="W27" s="1277" t="str">
        <f>IF(INDEX(intern2!$A$165:$BH$316,MATCH($A27,intern2!$A$165:$A$316,0),MATCH(W$8,intern2!_xlnm.Print_Titles,0))="","",
IF(INDEX(intern2!$A$165:$BH$316,MATCH($A27,intern2!$A$165:$A$316,0),MATCH(W$8,intern2!_xlnm.Print_Titles,0))="NOK","NOK",
IF(INDEX(intern3!$A$9:$BG$320,MATCH($A27,intern3!$A$9:$A$160,0),MATCH(intern4!W$8,intern3!$7:$7,0))="OK","OK","NOK")))</f>
        <v/>
      </c>
      <c r="X27" s="1277" t="str">
        <f>IF(INDEX(intern2!$A$165:$BH$316,MATCH($A27,intern2!$A$165:$A$316,0),MATCH(X$8,intern2!_xlnm.Print_Titles,0))="","",
IF(INDEX(intern2!$A$165:$BH$316,MATCH($A27,intern2!$A$165:$A$316,0),MATCH(X$8,intern2!_xlnm.Print_Titles,0))="NOK","NOK",
IF(INDEX(intern3!$A$9:$BG$320,MATCH($A27,intern3!$A$9:$A$160,0),MATCH(intern4!X$8,intern3!$7:$7,0))="OK","OK","NOK")))</f>
        <v/>
      </c>
      <c r="Y27" s="1277" t="str">
        <f>IF(INDEX(intern2!$A$165:$BH$316,MATCH($A27,intern2!$A$165:$A$316,0),MATCH(Y$8,intern2!_xlnm.Print_Titles,0))="","",
IF(INDEX(intern2!$A$165:$BH$316,MATCH($A27,intern2!$A$165:$A$316,0),MATCH(Y$8,intern2!_xlnm.Print_Titles,0))="NOK","NOK",
IF(INDEX(intern3!$A$9:$BG$320,MATCH($A27,intern3!$A$9:$A$160,0),MATCH(intern4!Y$8,intern3!$7:$7,0))="OK","OK","NOK")))</f>
        <v/>
      </c>
      <c r="Z27" s="1277" t="str">
        <f>IF(INDEX(intern2!$A$165:$BH$316,MATCH($A27,intern2!$A$165:$A$316,0),MATCH(Z$8,intern2!_xlnm.Print_Titles,0))="","",
IF(INDEX(intern2!$A$165:$BH$316,MATCH($A27,intern2!$A$165:$A$316,0),MATCH(Z$8,intern2!_xlnm.Print_Titles,0))="NOK","NOK",
IF(INDEX(intern3!$A$9:$BG$320,MATCH($A27,intern3!$A$9:$A$160,0),MATCH(intern4!Z$8,intern3!$7:$7,0))="OK","OK","NOK")))</f>
        <v/>
      </c>
      <c r="AA27" s="1277" t="str">
        <f>IF(INDEX(intern2!$A$165:$BH$316,MATCH($A27,intern2!$A$165:$A$316,0),MATCH(AA$8,intern2!_xlnm.Print_Titles,0))="","",
IF(INDEX(intern2!$A$165:$BH$316,MATCH($A27,intern2!$A$165:$A$316,0),MATCH(AA$8,intern2!_xlnm.Print_Titles,0))="NOK","NOK",
IF(INDEX(intern3!$A$9:$BG$320,MATCH($A27,intern3!$A$9:$A$160,0),MATCH(intern4!AA$8,intern3!$7:$7,0))="OK","OK","NOK")))</f>
        <v/>
      </c>
      <c r="AB27" s="1277" t="str">
        <f>IF(INDEX(intern2!$A$165:$BH$316,MATCH($A27,intern2!$A$165:$A$316,0),MATCH(AB$8,intern2!_xlnm.Print_Titles,0))="","",
IF(INDEX(intern2!$A$165:$BH$316,MATCH($A27,intern2!$A$165:$A$316,0),MATCH(AB$8,intern2!_xlnm.Print_Titles,0))="NOK","NOK",
IF(INDEX(intern3!$A$9:$BG$320,MATCH($A27,intern3!$A$9:$A$160,0),MATCH(intern4!AB$8,intern3!$7:$7,0))="OK","OK","NOK")))</f>
        <v/>
      </c>
      <c r="AC27" s="1277" t="str">
        <f>IF(INDEX(intern2!$A$165:$BH$316,MATCH($A27,intern2!$A$165:$A$316,0),MATCH(AC$8,intern2!_xlnm.Print_Titles,0))="","",
IF(INDEX(intern2!$A$165:$BH$316,MATCH($A27,intern2!$A$165:$A$316,0),MATCH(AC$8,intern2!_xlnm.Print_Titles,0))="NOK","NOK",
IF(INDEX(intern3!$A$9:$BG$320,MATCH($A27,intern3!$A$9:$A$160,0),MATCH(intern4!AC$8,intern3!$7:$7,0))="OK","OK","NOK")))</f>
        <v/>
      </c>
      <c r="AD27" s="1277" t="str">
        <f>IF(INDEX(intern2!$A$165:$BH$316,MATCH($A27,intern2!$A$165:$A$316,0),MATCH(AD$8,intern2!_xlnm.Print_Titles,0))="","",
IF(INDEX(intern2!$A$165:$BH$316,MATCH($A27,intern2!$A$165:$A$316,0),MATCH(AD$8,intern2!_xlnm.Print_Titles,0))="NOK","NOK",
IF(INDEX(intern3!$A$9:$BG$320,MATCH($A27,intern3!$A$9:$A$160,0),MATCH(intern4!AD$8,intern3!$7:$7,0))="OK","OK","NOK")))</f>
        <v/>
      </c>
      <c r="AE27" s="1277" t="str">
        <f>IF(INDEX(intern2!$A$165:$BH$316,MATCH($A27,intern2!$A$165:$A$316,0),MATCH(AE$8,intern2!_xlnm.Print_Titles,0))="","",
IF(INDEX(intern2!$A$165:$BH$316,MATCH($A27,intern2!$A$165:$A$316,0),MATCH(AE$8,intern2!_xlnm.Print_Titles,0))="NOK","NOK",
IF(INDEX(intern3!$A$9:$BG$320,MATCH($A27,intern3!$A$9:$A$160,0),MATCH(intern4!AE$8,intern3!$7:$7,0))="OK","OK","NOK")))</f>
        <v/>
      </c>
      <c r="AF27" s="1277" t="str">
        <f>IF(INDEX(intern2!$A$165:$BH$316,MATCH($A27,intern2!$A$165:$A$316,0),MATCH(AF$8,intern2!_xlnm.Print_Titles,0))="","",
IF(INDEX(intern2!$A$165:$BH$316,MATCH($A27,intern2!$A$165:$A$316,0),MATCH(AF$8,intern2!_xlnm.Print_Titles,0))="NOK","NOK",
IF(INDEX(intern3!$A$9:$BG$320,MATCH($A27,intern3!$A$9:$A$160,0),MATCH(intern4!AF$8,intern3!$7:$7,0))="OK","OK","NOK")))</f>
        <v/>
      </c>
      <c r="AG27" s="1277" t="str">
        <f>IF(INDEX(intern2!$A$165:$BH$316,MATCH($A27,intern2!$A$165:$A$316,0),MATCH(AG$8,intern2!_xlnm.Print_Titles,0))="","",
IF(INDEX(intern2!$A$165:$BH$316,MATCH($A27,intern2!$A$165:$A$316,0),MATCH(AG$8,intern2!_xlnm.Print_Titles,0))="NOK","NOK",
IF(INDEX(intern3!$A$9:$BG$320,MATCH($A27,intern3!$A$9:$A$160,0),MATCH(intern4!AG$8,intern3!$7:$7,0))="OK","OK","NOK")))</f>
        <v/>
      </c>
      <c r="AH27" s="1277" t="str">
        <f>IF(INDEX(intern2!$A$165:$BH$316,MATCH($A27,intern2!$A$165:$A$316,0),MATCH(AH$8,intern2!_xlnm.Print_Titles,0))="","",
IF(INDEX(intern2!$A$165:$BH$316,MATCH($A27,intern2!$A$165:$A$316,0),MATCH(AH$8,intern2!_xlnm.Print_Titles,0))="NOK","NOK",
IF(INDEX(intern3!$A$9:$BG$320,MATCH($A27,intern3!$A$9:$A$160,0),MATCH(intern4!AH$8,intern3!$7:$7,0))="OK","OK","NOK")))</f>
        <v/>
      </c>
      <c r="AI27" s="1277" t="str">
        <f ca="1">IF(INDEX(intern2!$A$165:$BH$316,MATCH($A27,intern2!$A$165:$A$316,0),MATCH(AI$8,intern2!_xlnm.Print_Titles,0))="","",
IF(INDEX(intern2!$A$165:$BH$316,MATCH($A27,intern2!$A$165:$A$316,0),MATCH(AI$8,intern2!_xlnm.Print_Titles,0))="NOK","NOK",
IF(INDEX(intern3!$A$9:$BG$320,MATCH($A27,intern3!$A$9:$A$160,0),MATCH(intern4!AI$8,intern3!$7:$7,0))="OK","OK","NOK")))</f>
        <v>NOK</v>
      </c>
      <c r="AJ27" s="1277" t="str">
        <f>IF(INDEX(intern2!$A$165:$BH$316,MATCH($A27,intern2!$A$165:$A$316,0),MATCH(AJ$8,intern2!_xlnm.Print_Titles,0))="","",
IF(INDEX(intern2!$A$165:$BH$316,MATCH($A27,intern2!$A$165:$A$316,0),MATCH(AJ$8,intern2!_xlnm.Print_Titles,0))="NOK","NOK",
IF(INDEX(intern3!$A$9:$BG$320,MATCH($A27,intern3!$A$9:$A$160,0),MATCH(intern4!AJ$8,intern3!$7:$7,0))="OK","OK","NOK")))</f>
        <v/>
      </c>
      <c r="AK27" s="1277" t="str">
        <f>IF(INDEX(intern2!$A$165:$BH$316,MATCH($A27,intern2!$A$165:$A$316,0),MATCH(AK$8,intern2!_xlnm.Print_Titles,0))="","",
IF(INDEX(intern2!$A$165:$BH$316,MATCH($A27,intern2!$A$165:$A$316,0),MATCH(AK$8,intern2!_xlnm.Print_Titles,0))="NOK","NOK",
IF(INDEX(intern3!$A$9:$BG$320,MATCH($A27,intern3!$A$9:$A$160,0),MATCH(intern4!AK$8,intern3!$7:$7,0))="OK","OK","NOK")))</f>
        <v/>
      </c>
      <c r="AL27" s="1277" t="str">
        <f>IF(INDEX(intern2!$A$165:$BH$316,MATCH($A27,intern2!$A$165:$A$316,0),MATCH(AL$8,intern2!_xlnm.Print_Titles,0))="","",
IF(INDEX(intern2!$A$165:$BH$316,MATCH($A27,intern2!$A$165:$A$316,0),MATCH(AL$8,intern2!_xlnm.Print_Titles,0))="NOK","NOK",
IF(INDEX(intern3!$A$9:$BG$320,MATCH($A27,intern3!$A$9:$A$160,0),MATCH(intern4!AL$8,intern3!$7:$7,0))="OK","OK","NOK")))</f>
        <v/>
      </c>
      <c r="AM27" s="1277" t="str">
        <f>IF(INDEX(intern2!$A$165:$BH$316,MATCH($A27,intern2!$A$165:$A$316,0),MATCH(AM$8,intern2!_xlnm.Print_Titles,0))="","",
IF(INDEX(intern2!$A$165:$BH$316,MATCH($A27,intern2!$A$165:$A$316,0),MATCH(AM$8,intern2!_xlnm.Print_Titles,0))="NOK","NOK",
IF(INDEX(intern3!$A$9:$BG$320,MATCH($A27,intern3!$A$9:$A$160,0),MATCH(intern4!AM$8,intern3!$7:$7,0))="OK","OK","NOK")))</f>
        <v/>
      </c>
      <c r="AN27" s="1277" t="str">
        <f>IF(INDEX(intern2!$A$165:$BH$316,MATCH($A27,intern2!$A$165:$A$316,0),MATCH(AN$8,intern2!_xlnm.Print_Titles,0))="","",
IF(INDEX(intern2!$A$165:$BH$316,MATCH($A27,intern2!$A$165:$A$316,0),MATCH(AN$8,intern2!_xlnm.Print_Titles,0))="NOK","NOK",
IF(INDEX(intern3!$A$9:$BG$320,MATCH($A27,intern3!$A$9:$A$160,0),MATCH(intern4!AN$8,intern3!$7:$7,0))="OK","OK","NOK")))</f>
        <v/>
      </c>
      <c r="AO27" s="1277" t="str">
        <f>IF(INDEX(intern2!$A$165:$BH$316,MATCH($A27,intern2!$A$165:$A$316,0),MATCH(AO$8,intern2!_xlnm.Print_Titles,0))="","",
IF(INDEX(intern2!$A$165:$BH$316,MATCH($A27,intern2!$A$165:$A$316,0),MATCH(AO$8,intern2!_xlnm.Print_Titles,0))="NOK","NOK",
IF(INDEX(intern3!$A$9:$BG$320,MATCH($A27,intern3!$A$9:$A$160,0),MATCH(intern4!AO$8,intern3!$7:$7,0))="OK","OK","NOK")))</f>
        <v/>
      </c>
      <c r="AP27" s="1277" t="str">
        <f>IF(INDEX(intern2!$A$165:$BH$316,MATCH($A27,intern2!$A$165:$A$316,0),MATCH(AP$8,intern2!_xlnm.Print_Titles,0))="","",
IF(INDEX(intern2!$A$165:$BH$316,MATCH($A27,intern2!$A$165:$A$316,0),MATCH(AP$8,intern2!_xlnm.Print_Titles,0))="NOK","NOK",
IF(INDEX(intern3!$A$9:$BG$320,MATCH($A27,intern3!$A$9:$A$160,0),MATCH(intern4!AP$8,intern3!$7:$7,0))="OK","OK","NOK")))</f>
        <v/>
      </c>
      <c r="AQ27" s="1277" t="str">
        <f>IF(INDEX(intern2!$A$165:$BH$316,MATCH($A27,intern2!$A$165:$A$316,0),MATCH(AQ$8,intern2!_xlnm.Print_Titles,0))="","",
IF(INDEX(intern2!$A$165:$BH$316,MATCH($A27,intern2!$A$165:$A$316,0),MATCH(AQ$8,intern2!_xlnm.Print_Titles,0))="NOK","NOK",
IF(INDEX(intern3!$A$9:$BG$320,MATCH($A27,intern3!$A$9:$A$160,0),MATCH(intern4!AQ$8,intern3!$7:$7,0))="OK","OK","NOK")))</f>
        <v/>
      </c>
      <c r="AR27" s="1277" t="str">
        <f>IF(INDEX(intern2!$A$165:$BH$316,MATCH($A27,intern2!$A$165:$A$316,0),MATCH(AR$8,intern2!_xlnm.Print_Titles,0))="","",
IF(INDEX(intern2!$A$165:$BH$316,MATCH($A27,intern2!$A$165:$A$316,0),MATCH(AR$8,intern2!_xlnm.Print_Titles,0))="NOK","NOK",
IF(INDEX(intern3!$A$9:$BG$320,MATCH($A27,intern3!$A$9:$A$160,0),MATCH(intern4!AR$8,intern3!$7:$7,0))="OK","OK","NOK")))</f>
        <v/>
      </c>
      <c r="AS27" s="1277" t="str">
        <f>IF(INDEX(intern2!$A$165:$BH$316,MATCH($A27,intern2!$A$165:$A$316,0),MATCH(AS$8,intern2!_xlnm.Print_Titles,0))="","",
IF(INDEX(intern2!$A$165:$BH$316,MATCH($A27,intern2!$A$165:$A$316,0),MATCH(AS$8,intern2!_xlnm.Print_Titles,0))="NOK","NOK",
IF(INDEX(intern3!$A$9:$BG$320,MATCH($A27,intern3!$A$9:$A$160,0),MATCH(intern4!AS$8,intern3!$7:$7,0))="OK","OK","NOK")))</f>
        <v/>
      </c>
      <c r="AT27" s="1277" t="str">
        <f>IF(INDEX(intern2!$A$165:$BH$316,MATCH($A27,intern2!$A$165:$A$316,0),MATCH(AT$8,intern2!_xlnm.Print_Titles,0))="","",
IF(INDEX(intern2!$A$165:$BH$316,MATCH($A27,intern2!$A$165:$A$316,0),MATCH(AT$8,intern2!_xlnm.Print_Titles,0))="NOK","NOK",
IF(INDEX(intern3!$A$9:$BG$320,MATCH($A27,intern3!$A$9:$A$160,0),MATCH(intern4!AT$8,intern3!$7:$7,0))="OK","OK","NOK")))</f>
        <v/>
      </c>
      <c r="AU27" s="1277" t="str">
        <f>IF(INDEX(intern2!$A$165:$BH$316,MATCH($A27,intern2!$A$165:$A$316,0),MATCH(AU$8,intern2!_xlnm.Print_Titles,0))="","",
IF(INDEX(intern2!$A$165:$BH$316,MATCH($A27,intern2!$A$165:$A$316,0),MATCH(AU$8,intern2!_xlnm.Print_Titles,0))="NOK","NOK",
IF(INDEX(intern3!$A$9:$BG$320,MATCH($A27,intern3!$A$9:$A$160,0),MATCH(intern4!AU$8,intern3!$7:$7,0))="OK","OK","NOK")))</f>
        <v/>
      </c>
      <c r="AV27" s="1277" t="str">
        <f>IF(INDEX(intern2!$A$165:$BH$316,MATCH($A27,intern2!$A$165:$A$316,0),MATCH(AV$8,intern2!_xlnm.Print_Titles,0))="","",
IF(INDEX(intern2!$A$165:$BH$316,MATCH($A27,intern2!$A$165:$A$316,0),MATCH(AV$8,intern2!_xlnm.Print_Titles,0))="NOK","NOK",
IF(INDEX(intern3!$A$9:$BG$320,MATCH($A27,intern3!$A$9:$A$160,0),MATCH(intern4!AV$8,intern3!$7:$7,0))="OK","OK","NOK")))</f>
        <v/>
      </c>
      <c r="AW27" s="1277"/>
      <c r="AX27" s="1277" t="str">
        <f>IF(INDEX(intern2!$A$165:$BH$316,MATCH($A27,intern2!$A$165:$A$316,0),MATCH(AX$8,intern2!_xlnm.Print_Titles,0))="","",
IF(INDEX(intern2!$A$165:$BH$316,MATCH($A27,intern2!$A$165:$A$316,0),MATCH(AX$8,intern2!_xlnm.Print_Titles,0))="NOK","NOK",
IF(INDEX(intern3!$A$9:$BG$320,MATCH($A27,intern3!$A$9:$A$160,0),MATCH(intern4!AX$8,intern3!$7:$7,0))="OK","OK","NOK")))</f>
        <v/>
      </c>
      <c r="AY27" s="1277" t="str">
        <f>IF(INDEX(intern2!$A$165:$BH$316,MATCH($A27,intern2!$A$165:$A$316,0),MATCH(AY$8,intern2!_xlnm.Print_Titles,0))="","",
IF(INDEX(intern2!$A$165:$BH$316,MATCH($A27,intern2!$A$165:$A$316,0),MATCH(AY$8,intern2!_xlnm.Print_Titles,0))="NOK","NOK",
IF(INDEX(intern3!$A$9:$BG$320,MATCH($A27,intern3!$A$9:$A$160,0),MATCH(intern4!AY$8,intern3!$7:$7,0))="OK","OK","NOK")))</f>
        <v/>
      </c>
      <c r="AZ27" s="1277" t="str">
        <f>IF(INDEX(intern2!$A$165:$BH$316,MATCH($A27,intern2!$A$165:$A$316,0),MATCH(AZ$8,intern2!_xlnm.Print_Titles,0))="","",
IF(INDEX(intern2!$A$165:$BH$316,MATCH($A27,intern2!$A$165:$A$316,0),MATCH(AZ$8,intern2!_xlnm.Print_Titles,0))="NOK","NOK",
IF(INDEX(intern3!$A$9:$BG$320,MATCH($A27,intern3!$A$9:$A$160,0),MATCH(intern4!AZ$8,intern3!$7:$7,0))="OK","OK","NOK")))</f>
        <v/>
      </c>
      <c r="BA27" s="1277" t="str">
        <f>IF(INDEX(intern2!$A$165:$BH$316,MATCH($A27,intern2!$A$165:$A$316,0),MATCH(BA$8,intern2!_xlnm.Print_Titles,0))="","",
IF(INDEX(intern2!$A$165:$BH$316,MATCH($A27,intern2!$A$165:$A$316,0),MATCH(BA$8,intern2!_xlnm.Print_Titles,0))="NOK","NOK",
IF(INDEX(intern3!$A$9:$BG$320,MATCH($A27,intern3!$A$9:$A$160,0),MATCH(intern4!BA$8,intern3!$7:$7,0))="OK","OK","NOK")))</f>
        <v/>
      </c>
      <c r="BB27" s="1277" t="str">
        <f>IF(INDEX(intern2!$A$165:$BH$316,MATCH($A27,intern2!$A$165:$A$316,0),MATCH(BB$8,intern2!_xlnm.Print_Titles,0))="","",
IF(INDEX(intern2!$A$165:$BH$316,MATCH($A27,intern2!$A$165:$A$316,0),MATCH(BB$8,intern2!_xlnm.Print_Titles,0))="NOK","NOK",
IF(INDEX(intern3!$A$9:$BG$320,MATCH($A27,intern3!$A$9:$A$160,0),MATCH(intern4!BB$8,intern3!$7:$7,0))="OK","OK","NOK")))</f>
        <v/>
      </c>
      <c r="BC27" s="1277" t="str">
        <f>IF(INDEX(intern2!$A$165:$BH$316,MATCH($A27,intern2!$A$165:$A$316,0),MATCH(BC$8,intern2!_xlnm.Print_Titles,0))="","",
IF(INDEX(intern2!$A$165:$BH$316,MATCH($A27,intern2!$A$165:$A$316,0),MATCH(BC$8,intern2!_xlnm.Print_Titles,0))="NOK","NOK",
IF(INDEX(intern3!$A$9:$BG$320,MATCH($A27,intern3!$A$9:$A$160,0),MATCH(intern4!BC$8,intern3!$7:$7,0))="OK","OK","NOK")))</f>
        <v/>
      </c>
      <c r="BD27" s="1277" t="str">
        <f>IF(INDEX(intern2!$A$165:$BH$316,MATCH($A27,intern2!$A$165:$A$316,0),MATCH(BD$8,intern2!_xlnm.Print_Titles,0))="","",
IF(INDEX(intern2!$A$165:$BH$316,MATCH($A27,intern2!$A$165:$A$316,0),MATCH(BD$8,intern2!_xlnm.Print_Titles,0))="NOK","NOK",
IF(INDEX(intern3!$A$9:$BG$320,MATCH($A27,intern3!$A$9:$A$160,0),MATCH(intern4!BD$8,intern3!$7:$7,0))="OK","OK","NOK")))</f>
        <v/>
      </c>
      <c r="BE27" s="1277" t="str">
        <f>IF(INDEX(intern2!$A$165:$BH$316,MATCH($A27,intern2!$A$165:$A$316,0),MATCH(BE$8,intern2!_xlnm.Print_Titles,0))="","",
IF(INDEX(intern2!$A$165:$BH$316,MATCH($A27,intern2!$A$165:$A$316,0),MATCH(BE$8,intern2!_xlnm.Print_Titles,0))="NOK","NOK",
IF(INDEX(intern3!$A$9:$BG$320,MATCH($A27,intern3!$A$9:$A$160,0),MATCH(intern4!BE$8,intern3!$7:$7,0))="OK","OK","NOK")))</f>
        <v/>
      </c>
      <c r="BF27" s="1277" t="str">
        <f>IF(INDEX(intern2!$A$165:$BH$316,MATCH($A27,intern2!$A$165:$A$316,0),MATCH(BF$8,intern2!_xlnm.Print_Titles,0))="","",
IF(INDEX(intern2!$A$165:$BH$316,MATCH($A27,intern2!$A$165:$A$316,0),MATCH(BF$8,intern2!_xlnm.Print_Titles,0))="NOK","NOK",
IF(INDEX(intern3!$A$9:$BG$320,MATCH($A27,intern3!$A$9:$A$160,0),MATCH(intern4!BF$8,intern3!$7:$7,0))="OK","OK","NOK")))</f>
        <v/>
      </c>
      <c r="BG27" s="1277" t="str">
        <f>IF(INDEX(intern2!$A$165:$BH$316,MATCH($A27,intern2!$A$165:$A$316,0),MATCH(BG$8,intern2!_xlnm.Print_Titles,0))="","",
IF(INDEX(intern2!$A$165:$BH$316,MATCH($A27,intern2!$A$165:$A$316,0),MATCH(BG$8,intern2!_xlnm.Print_Titles,0))="NOK","NOK",
IF(INDEX(intern3!$A$9:$BG$320,MATCH($A27,intern3!$A$9:$A$160,0),MATCH(intern4!BG$8,intern3!$7:$7,0))="OK","OK","NOK")))</f>
        <v/>
      </c>
      <c r="BH27" s="200" t="str">
        <f t="shared" ca="1" si="2"/>
        <v>NOK</v>
      </c>
      <c r="BI27" s="186"/>
      <c r="BJ27" t="b">
        <f ca="1">IF(VLOOKUP($A27,intern1!$C:$Q,15,FALSE)="MAS","",IF(VLOOKUP($A27,'3.10'!$C:$AP,9,FALSE)=0,"NOK",IF(VLOOKUP($A27,'3.10'!$C:$AP,11,FALSE)=0,"NOK","OK"))=BH27)</f>
        <v>1</v>
      </c>
    </row>
    <row r="28" spans="1:66" x14ac:dyDescent="0.25">
      <c r="A28" t="str">
        <f>+intern2!A23</f>
        <v>NCH1.1</v>
      </c>
      <c r="C28" s="1277" t="str">
        <f>IF(INDEX(intern2!$A$165:$BH$316,MATCH($A28,intern2!$A$165:$A$316,0),MATCH(C$8,intern2!_xlnm.Print_Titles,0))="","",
IF(INDEX(intern2!$A$165:$BH$316,MATCH($A28,intern2!$A$165:$A$316,0),MATCH(C$8,intern2!_xlnm.Print_Titles,0))="NOK","NOK",
IF(INDEX(intern3!$A$9:$BG$320,MATCH($A28,intern3!$A$9:$A$160,0),MATCH(intern4!C$8,intern3!$7:$7,0))="OK","OK","NOK")))</f>
        <v/>
      </c>
      <c r="D28" s="1277" t="str">
        <f>IF(INDEX(intern2!$A$165:$BH$316,MATCH($A28,intern2!$A$165:$A$316,0),MATCH(D$8,intern2!_xlnm.Print_Titles,0))="","",
IF(INDEX(intern2!$A$165:$BH$316,MATCH($A28,intern2!$A$165:$A$316,0),MATCH(D$8,intern2!_xlnm.Print_Titles,0))="NOK","NOK",
IF(INDEX(intern3!$A$9:$BG$320,MATCH($A28,intern3!$A$9:$A$160,0),MATCH(intern4!D$8,intern3!$7:$7,0))="OK","OK","NOK")))</f>
        <v/>
      </c>
      <c r="E28" s="1277" t="str">
        <f>IF(INDEX(intern2!$A$165:$BH$316,MATCH($A28,intern2!$A$165:$A$316,0),MATCH(E$8,intern2!_xlnm.Print_Titles,0))="","",
IF(INDEX(intern2!$A$165:$BH$316,MATCH($A28,intern2!$A$165:$A$316,0),MATCH(E$8,intern2!_xlnm.Print_Titles,0))="NOK","NOK",
IF(INDEX(intern3!$A$9:$BG$320,MATCH($A28,intern3!$A$9:$A$160,0),MATCH(intern4!E$8,intern3!$7:$7,0))="OK","OK","NOK")))</f>
        <v/>
      </c>
      <c r="F28" s="1277" t="str">
        <f>IF(INDEX(intern2!$A$165:$BH$316,MATCH($A28,intern2!$A$165:$A$316,0),MATCH(F$8,intern2!_xlnm.Print_Titles,0))="","",
IF(INDEX(intern2!$A$165:$BH$316,MATCH($A28,intern2!$A$165:$A$316,0),MATCH(F$8,intern2!_xlnm.Print_Titles,0))="NOK","NOK",
IF(INDEX(intern3!$A$9:$BG$320,MATCH($A28,intern3!$A$9:$A$160,0),MATCH(intern4!F$8,intern3!$7:$7,0))="OK","OK","NOK")))</f>
        <v/>
      </c>
      <c r="G28" s="1277" t="str">
        <f>IF(INDEX(intern2!$A$165:$BH$316,MATCH($A28,intern2!$A$165:$A$316,0),MATCH(G$8,intern2!_xlnm.Print_Titles,0))="","",
IF(INDEX(intern2!$A$165:$BH$316,MATCH($A28,intern2!$A$165:$A$316,0),MATCH(G$8,intern2!_xlnm.Print_Titles,0))="NOK","NOK",
IF(INDEX(intern3!$A$9:$BG$320,MATCH($A28,intern3!$A$9:$A$160,0),MATCH(intern4!G$8,intern3!$7:$7,0))="OK","OK","NOK")))</f>
        <v/>
      </c>
      <c r="H28" s="1277" t="str">
        <f>IF(INDEX(intern2!$A$165:$BH$316,MATCH($A28,intern2!$A$165:$A$316,0),MATCH(H$8,intern2!_xlnm.Print_Titles,0))="","",
IF(INDEX(intern2!$A$165:$BH$316,MATCH($A28,intern2!$A$165:$A$316,0),MATCH(H$8,intern2!_xlnm.Print_Titles,0))="NOK","NOK",
IF(INDEX(intern3!$A$9:$BG$320,MATCH($A28,intern3!$A$9:$A$160,0),MATCH(intern4!H$8,intern3!$7:$7,0))="OK","OK","NOK")))</f>
        <v/>
      </c>
      <c r="I28" s="1277" t="str">
        <f>IF(INDEX(intern2!$A$165:$BH$316,MATCH($A28,intern2!$A$165:$A$316,0),MATCH(I$8,intern2!_xlnm.Print_Titles,0))="","",
IF(INDEX(intern2!$A$165:$BH$316,MATCH($A28,intern2!$A$165:$A$316,0),MATCH(I$8,intern2!_xlnm.Print_Titles,0))="NOK","NOK",
IF(INDEX(intern3!$A$9:$BG$320,MATCH($A28,intern3!$A$9:$A$160,0),MATCH(intern4!I$8,intern3!$7:$7,0))="OK","OK","NOK")))</f>
        <v/>
      </c>
      <c r="J28" s="1277" t="str">
        <f>IF(INDEX(intern2!$A$165:$BH$316,MATCH($A28,intern2!$A$165:$A$316,0),MATCH(J$8,intern2!_xlnm.Print_Titles,0))="","",
IF(INDEX(intern2!$A$165:$BH$316,MATCH($A28,intern2!$A$165:$A$316,0),MATCH(J$8,intern2!_xlnm.Print_Titles,0))="NOK","NOK",
IF(INDEX(intern3!$A$9:$BG$320,MATCH($A28,intern3!$A$9:$A$160,0),MATCH(intern4!J$8,intern3!$7:$7,0))="OK","OK","NOK")))</f>
        <v/>
      </c>
      <c r="K28" s="1277" t="str">
        <f>IF(INDEX(intern2!$A$165:$BH$316,MATCH($A28,intern2!$A$165:$A$316,0),MATCH(K$8,intern2!_xlnm.Print_Titles,0))="","",
IF(INDEX(intern2!$A$165:$BH$316,MATCH($A28,intern2!$A$165:$A$316,0),MATCH(K$8,intern2!_xlnm.Print_Titles,0))="NOK","NOK",
IF(INDEX(intern3!$A$9:$BG$320,MATCH($A28,intern3!$A$9:$A$160,0),MATCH(intern4!K$8,intern3!$7:$7,0))="OK","OK","NOK")))</f>
        <v/>
      </c>
      <c r="L28" s="1277" t="str">
        <f>IF(INDEX(intern2!$A$165:$BH$316,MATCH($A28,intern2!$A$165:$A$316,0),MATCH(L$8,intern2!_xlnm.Print_Titles,0))="","",
IF(INDEX(intern2!$A$165:$BH$316,MATCH($A28,intern2!$A$165:$A$316,0),MATCH(L$8,intern2!_xlnm.Print_Titles,0))="NOK","NOK",
IF(INDEX(intern3!$A$9:$BG$320,MATCH($A28,intern3!$A$9:$A$160,0),MATCH(intern4!L$8,intern3!$7:$7,0))="OK","OK","NOK")))</f>
        <v/>
      </c>
      <c r="M28" s="1277" t="str">
        <f>IF(INDEX(intern2!$A$165:$BH$316,MATCH($A28,intern2!$A$165:$A$316,0),MATCH(M$8,intern2!_xlnm.Print_Titles,0))="","",
IF(INDEX(intern2!$A$165:$BH$316,MATCH($A28,intern2!$A$165:$A$316,0),MATCH(M$8,intern2!_xlnm.Print_Titles,0))="NOK","NOK",
IF(INDEX(intern3!$A$9:$BG$320,MATCH($A28,intern3!$A$9:$A$160,0),MATCH(intern4!M$8,intern3!$7:$7,0))="OK","OK","NOK")))</f>
        <v/>
      </c>
      <c r="N28" s="1277" t="str">
        <f>IF(INDEX(intern2!$A$165:$BH$316,MATCH($A28,intern2!$A$165:$A$316,0),MATCH(N$8,intern2!_xlnm.Print_Titles,0))="","",
IF(INDEX(intern2!$A$165:$BH$316,MATCH($A28,intern2!$A$165:$A$316,0),MATCH(N$8,intern2!_xlnm.Print_Titles,0))="NOK","NOK",
IF(INDEX(intern3!$A$9:$BG$320,MATCH($A28,intern3!$A$9:$A$160,0),MATCH(intern4!N$8,intern3!$7:$7,0))="OK","OK","NOK")))</f>
        <v/>
      </c>
      <c r="O28" s="1277" t="str">
        <f>IF(INDEX(intern2!$A$165:$BH$316,MATCH($A28,intern2!$A$165:$A$316,0),MATCH(O$8,intern2!_xlnm.Print_Titles,0))="","",
IF(INDEX(intern2!$A$165:$BH$316,MATCH($A28,intern2!$A$165:$A$316,0),MATCH(O$8,intern2!_xlnm.Print_Titles,0))="NOK","NOK",
IF(INDEX(intern3!$A$9:$BG$320,MATCH($A28,intern3!$A$9:$A$160,0),MATCH(intern4!O$8,intern3!$7:$7,0))="OK","OK","NOK")))</f>
        <v/>
      </c>
      <c r="P28" s="1277" t="str">
        <f>IF(INDEX(intern2!$A$165:$BH$316,MATCH($A28,intern2!$A$165:$A$316,0),MATCH(P$8,intern2!_xlnm.Print_Titles,0))="","",
IF(INDEX(intern2!$A$165:$BH$316,MATCH($A28,intern2!$A$165:$A$316,0),MATCH(P$8,intern2!_xlnm.Print_Titles,0))="NOK","NOK",
IF(INDEX(intern3!$A$9:$BG$320,MATCH($A28,intern3!$A$9:$A$160,0),MATCH(intern4!P$8,intern3!$7:$7,0))="OK","OK","NOK")))</f>
        <v/>
      </c>
      <c r="Q28" s="1277" t="str">
        <f>IF(INDEX(intern2!$A$165:$BH$316,MATCH($A28,intern2!$A$165:$A$316,0),MATCH(Q$8,intern2!_xlnm.Print_Titles,0))="","",
IF(INDEX(intern2!$A$165:$BH$316,MATCH($A28,intern2!$A$165:$A$316,0),MATCH(Q$8,intern2!_xlnm.Print_Titles,0))="NOK","NOK",
IF(INDEX(intern3!$A$9:$BG$320,MATCH($A28,intern3!$A$9:$A$160,0),MATCH(intern4!Q$8,intern3!$7:$7,0))="OK","OK","NOK")))</f>
        <v/>
      </c>
      <c r="R28" s="1277" t="str">
        <f>IF(INDEX(intern2!$A$165:$BH$316,MATCH($A28,intern2!$A$165:$A$316,0),MATCH(R$8,intern2!_xlnm.Print_Titles,0))="","",
IF(INDEX(intern2!$A$165:$BH$316,MATCH($A28,intern2!$A$165:$A$316,0),MATCH(R$8,intern2!_xlnm.Print_Titles,0))="NOK","NOK",
IF(INDEX(intern3!$A$9:$BG$320,MATCH($A28,intern3!$A$9:$A$160,0),MATCH(intern4!R$8,intern3!$7:$7,0))="OK","OK","NOK")))</f>
        <v/>
      </c>
      <c r="S28" s="1277" t="str">
        <f>IF(INDEX(intern2!$A$165:$BH$316,MATCH($A28,intern2!$A$165:$A$316,0),MATCH(S$8,intern2!_xlnm.Print_Titles,0))="","",
IF(INDEX(intern2!$A$165:$BH$316,MATCH($A28,intern2!$A$165:$A$316,0),MATCH(S$8,intern2!_xlnm.Print_Titles,0))="NOK","NOK",
IF(INDEX(intern3!$A$9:$BG$320,MATCH($A28,intern3!$A$9:$A$160,0),MATCH(intern4!S$8,intern3!$7:$7,0))="OK","OK","NOK")))</f>
        <v/>
      </c>
      <c r="T28" s="1277" t="str">
        <f>IF(INDEX(intern2!$A$165:$BH$316,MATCH($A28,intern2!$A$165:$A$316,0),MATCH(T$8,intern2!_xlnm.Print_Titles,0))="","",
IF(INDEX(intern2!$A$165:$BH$316,MATCH($A28,intern2!$A$165:$A$316,0),MATCH(T$8,intern2!_xlnm.Print_Titles,0))="NOK","NOK",
IF(INDEX(intern3!$A$9:$BG$320,MATCH($A28,intern3!$A$9:$A$160,0),MATCH(intern4!T$8,intern3!$7:$7,0))="OK","OK","NOK")))</f>
        <v/>
      </c>
      <c r="U28" s="1277" t="str">
        <f>IF(INDEX(intern2!$A$165:$BH$316,MATCH($A28,intern2!$A$165:$A$316,0),MATCH(U$8,intern2!_xlnm.Print_Titles,0))="","",
IF(INDEX(intern2!$A$165:$BH$316,MATCH($A28,intern2!$A$165:$A$316,0),MATCH(U$8,intern2!_xlnm.Print_Titles,0))="NOK","NOK",
IF(INDEX(intern3!$A$9:$BG$320,MATCH($A28,intern3!$A$9:$A$160,0),MATCH(intern4!U$8,intern3!$7:$7,0))="OK","OK","NOK")))</f>
        <v/>
      </c>
      <c r="V28" s="1277" t="str">
        <f>IF(INDEX(intern2!$A$165:$BH$316,MATCH($A28,intern2!$A$165:$A$316,0),MATCH(V$8,intern2!_xlnm.Print_Titles,0))="","",
IF(INDEX(intern2!$A$165:$BH$316,MATCH($A28,intern2!$A$165:$A$316,0),MATCH(V$8,intern2!_xlnm.Print_Titles,0))="NOK","NOK",
IF(INDEX(intern3!$A$9:$BG$320,MATCH($A28,intern3!$A$9:$A$160,0),MATCH(intern4!V$8,intern3!$7:$7,0))="OK","OK","NOK")))</f>
        <v/>
      </c>
      <c r="W28" s="1277" t="str">
        <f>IF(INDEX(intern2!$A$165:$BH$316,MATCH($A28,intern2!$A$165:$A$316,0),MATCH(W$8,intern2!_xlnm.Print_Titles,0))="","",
IF(INDEX(intern2!$A$165:$BH$316,MATCH($A28,intern2!$A$165:$A$316,0),MATCH(W$8,intern2!_xlnm.Print_Titles,0))="NOK","NOK",
IF(INDEX(intern3!$A$9:$BG$320,MATCH($A28,intern3!$A$9:$A$160,0),MATCH(intern4!W$8,intern3!$7:$7,0))="OK","OK","NOK")))</f>
        <v/>
      </c>
      <c r="X28" s="1277" t="str">
        <f>IF(INDEX(intern2!$A$165:$BH$316,MATCH($A28,intern2!$A$165:$A$316,0),MATCH(X$8,intern2!_xlnm.Print_Titles,0))="","",
IF(INDEX(intern2!$A$165:$BH$316,MATCH($A28,intern2!$A$165:$A$316,0),MATCH(X$8,intern2!_xlnm.Print_Titles,0))="NOK","NOK",
IF(INDEX(intern3!$A$9:$BG$320,MATCH($A28,intern3!$A$9:$A$160,0),MATCH(intern4!X$8,intern3!$7:$7,0))="OK","OK","NOK")))</f>
        <v/>
      </c>
      <c r="Y28" s="1277" t="str">
        <f>IF(INDEX(intern2!$A$165:$BH$316,MATCH($A28,intern2!$A$165:$A$316,0),MATCH(Y$8,intern2!_xlnm.Print_Titles,0))="","",
IF(INDEX(intern2!$A$165:$BH$316,MATCH($A28,intern2!$A$165:$A$316,0),MATCH(Y$8,intern2!_xlnm.Print_Titles,0))="NOK","NOK",
IF(INDEX(intern3!$A$9:$BG$320,MATCH($A28,intern3!$A$9:$A$160,0),MATCH(intern4!Y$8,intern3!$7:$7,0))="OK","OK","NOK")))</f>
        <v/>
      </c>
      <c r="Z28" s="1277" t="str">
        <f>IF(INDEX(intern2!$A$165:$BH$316,MATCH($A28,intern2!$A$165:$A$316,0),MATCH(Z$8,intern2!_xlnm.Print_Titles,0))="","",
IF(INDEX(intern2!$A$165:$BH$316,MATCH($A28,intern2!$A$165:$A$316,0),MATCH(Z$8,intern2!_xlnm.Print_Titles,0))="NOK","NOK",
IF(INDEX(intern3!$A$9:$BG$320,MATCH($A28,intern3!$A$9:$A$160,0),MATCH(intern4!Z$8,intern3!$7:$7,0))="OK","OK","NOK")))</f>
        <v/>
      </c>
      <c r="AA28" s="1277" t="str">
        <f>IF(INDEX(intern2!$A$165:$BH$316,MATCH($A28,intern2!$A$165:$A$316,0),MATCH(AA$8,intern2!_xlnm.Print_Titles,0))="","",
IF(INDEX(intern2!$A$165:$BH$316,MATCH($A28,intern2!$A$165:$A$316,0),MATCH(AA$8,intern2!_xlnm.Print_Titles,0))="NOK","NOK",
IF(INDEX(intern3!$A$9:$BG$320,MATCH($A28,intern3!$A$9:$A$160,0),MATCH(intern4!AA$8,intern3!$7:$7,0))="OK","OK","NOK")))</f>
        <v/>
      </c>
      <c r="AB28" s="1277" t="str">
        <f>IF(INDEX(intern2!$A$165:$BH$316,MATCH($A28,intern2!$A$165:$A$316,0),MATCH(AB$8,intern2!_xlnm.Print_Titles,0))="","",
IF(INDEX(intern2!$A$165:$BH$316,MATCH($A28,intern2!$A$165:$A$316,0),MATCH(AB$8,intern2!_xlnm.Print_Titles,0))="NOK","NOK",
IF(INDEX(intern3!$A$9:$BG$320,MATCH($A28,intern3!$A$9:$A$160,0),MATCH(intern4!AB$8,intern3!$7:$7,0))="OK","OK","NOK")))</f>
        <v/>
      </c>
      <c r="AC28" s="1277" t="str">
        <f>IF(INDEX(intern2!$A$165:$BH$316,MATCH($A28,intern2!$A$165:$A$316,0),MATCH(AC$8,intern2!_xlnm.Print_Titles,0))="","",
IF(INDEX(intern2!$A$165:$BH$316,MATCH($A28,intern2!$A$165:$A$316,0),MATCH(AC$8,intern2!_xlnm.Print_Titles,0))="NOK","NOK",
IF(INDEX(intern3!$A$9:$BG$320,MATCH($A28,intern3!$A$9:$A$160,0),MATCH(intern4!AC$8,intern3!$7:$7,0))="OK","OK","NOK")))</f>
        <v/>
      </c>
      <c r="AD28" s="1277" t="str">
        <f>IF(INDEX(intern2!$A$165:$BH$316,MATCH($A28,intern2!$A$165:$A$316,0),MATCH(AD$8,intern2!_xlnm.Print_Titles,0))="","",
IF(INDEX(intern2!$A$165:$BH$316,MATCH($A28,intern2!$A$165:$A$316,0),MATCH(AD$8,intern2!_xlnm.Print_Titles,0))="NOK","NOK",
IF(INDEX(intern3!$A$9:$BG$320,MATCH($A28,intern3!$A$9:$A$160,0),MATCH(intern4!AD$8,intern3!$7:$7,0))="OK","OK","NOK")))</f>
        <v/>
      </c>
      <c r="AE28" s="1277" t="str">
        <f>IF(INDEX(intern2!$A$165:$BH$316,MATCH($A28,intern2!$A$165:$A$316,0),MATCH(AE$8,intern2!_xlnm.Print_Titles,0))="","",
IF(INDEX(intern2!$A$165:$BH$316,MATCH($A28,intern2!$A$165:$A$316,0),MATCH(AE$8,intern2!_xlnm.Print_Titles,0))="NOK","NOK",
IF(INDEX(intern3!$A$9:$BG$320,MATCH($A28,intern3!$A$9:$A$160,0),MATCH(intern4!AE$8,intern3!$7:$7,0))="OK","OK","NOK")))</f>
        <v/>
      </c>
      <c r="AF28" s="1277" t="str">
        <f>IF(INDEX(intern2!$A$165:$BH$316,MATCH($A28,intern2!$A$165:$A$316,0),MATCH(AF$8,intern2!_xlnm.Print_Titles,0))="","",
IF(INDEX(intern2!$A$165:$BH$316,MATCH($A28,intern2!$A$165:$A$316,0),MATCH(AF$8,intern2!_xlnm.Print_Titles,0))="NOK","NOK",
IF(INDEX(intern3!$A$9:$BG$320,MATCH($A28,intern3!$A$9:$A$160,0),MATCH(intern4!AF$8,intern3!$7:$7,0))="OK","OK","NOK")))</f>
        <v/>
      </c>
      <c r="AG28" s="1277" t="str">
        <f>IF(INDEX(intern2!$A$165:$BH$316,MATCH($A28,intern2!$A$165:$A$316,0),MATCH(AG$8,intern2!_xlnm.Print_Titles,0))="","",
IF(INDEX(intern2!$A$165:$BH$316,MATCH($A28,intern2!$A$165:$A$316,0),MATCH(AG$8,intern2!_xlnm.Print_Titles,0))="NOK","NOK",
IF(INDEX(intern3!$A$9:$BG$320,MATCH($A28,intern3!$A$9:$A$160,0),MATCH(intern4!AG$8,intern3!$7:$7,0))="OK","OK","NOK")))</f>
        <v/>
      </c>
      <c r="AH28" s="1277" t="str">
        <f>IF(INDEX(intern2!$A$165:$BH$316,MATCH($A28,intern2!$A$165:$A$316,0),MATCH(AH$8,intern2!_xlnm.Print_Titles,0))="","",
IF(INDEX(intern2!$A$165:$BH$316,MATCH($A28,intern2!$A$165:$A$316,0),MATCH(AH$8,intern2!_xlnm.Print_Titles,0))="NOK","NOK",
IF(INDEX(intern3!$A$9:$BG$320,MATCH($A28,intern3!$A$9:$A$160,0),MATCH(intern4!AH$8,intern3!$7:$7,0))="OK","OK","NOK")))</f>
        <v/>
      </c>
      <c r="AI28" s="1277" t="str">
        <f ca="1">IF(INDEX(intern2!$A$165:$BH$316,MATCH($A28,intern2!$A$165:$A$316,0),MATCH(AI$8,intern2!_xlnm.Print_Titles,0))="","",
IF(INDEX(intern2!$A$165:$BH$316,MATCH($A28,intern2!$A$165:$A$316,0),MATCH(AI$8,intern2!_xlnm.Print_Titles,0))="NOK","NOK",
IF(INDEX(intern3!$A$9:$BG$320,MATCH($A28,intern3!$A$9:$A$160,0),MATCH(intern4!AI$8,intern3!$7:$7,0))="OK","OK","NOK")))</f>
        <v>NOK</v>
      </c>
      <c r="AJ28" s="1277" t="str">
        <f>IF(INDEX(intern2!$A$165:$BH$316,MATCH($A28,intern2!$A$165:$A$316,0),MATCH(AJ$8,intern2!_xlnm.Print_Titles,0))="","",
IF(INDEX(intern2!$A$165:$BH$316,MATCH($A28,intern2!$A$165:$A$316,0),MATCH(AJ$8,intern2!_xlnm.Print_Titles,0))="NOK","NOK",
IF(INDEX(intern3!$A$9:$BG$320,MATCH($A28,intern3!$A$9:$A$160,0),MATCH(intern4!AJ$8,intern3!$7:$7,0))="OK","OK","NOK")))</f>
        <v/>
      </c>
      <c r="AK28" s="1277" t="str">
        <f>IF(INDEX(intern2!$A$165:$BH$316,MATCH($A28,intern2!$A$165:$A$316,0),MATCH(AK$8,intern2!_xlnm.Print_Titles,0))="","",
IF(INDEX(intern2!$A$165:$BH$316,MATCH($A28,intern2!$A$165:$A$316,0),MATCH(AK$8,intern2!_xlnm.Print_Titles,0))="NOK","NOK",
IF(INDEX(intern3!$A$9:$BG$320,MATCH($A28,intern3!$A$9:$A$160,0),MATCH(intern4!AK$8,intern3!$7:$7,0))="OK","OK","NOK")))</f>
        <v/>
      </c>
      <c r="AL28" s="1277" t="str">
        <f>IF(INDEX(intern2!$A$165:$BH$316,MATCH($A28,intern2!$A$165:$A$316,0),MATCH(AL$8,intern2!_xlnm.Print_Titles,0))="","",
IF(INDEX(intern2!$A$165:$BH$316,MATCH($A28,intern2!$A$165:$A$316,0),MATCH(AL$8,intern2!_xlnm.Print_Titles,0))="NOK","NOK",
IF(INDEX(intern3!$A$9:$BG$320,MATCH($A28,intern3!$A$9:$A$160,0),MATCH(intern4!AL$8,intern3!$7:$7,0))="OK","OK","NOK")))</f>
        <v/>
      </c>
      <c r="AM28" s="1277" t="str">
        <f>IF(INDEX(intern2!$A$165:$BH$316,MATCH($A28,intern2!$A$165:$A$316,0),MATCH(AM$8,intern2!_xlnm.Print_Titles,0))="","",
IF(INDEX(intern2!$A$165:$BH$316,MATCH($A28,intern2!$A$165:$A$316,0),MATCH(AM$8,intern2!_xlnm.Print_Titles,0))="NOK","NOK",
IF(INDEX(intern3!$A$9:$BG$320,MATCH($A28,intern3!$A$9:$A$160,0),MATCH(intern4!AM$8,intern3!$7:$7,0))="OK","OK","NOK")))</f>
        <v/>
      </c>
      <c r="AN28" s="1277" t="str">
        <f>IF(INDEX(intern2!$A$165:$BH$316,MATCH($A28,intern2!$A$165:$A$316,0),MATCH(AN$8,intern2!_xlnm.Print_Titles,0))="","",
IF(INDEX(intern2!$A$165:$BH$316,MATCH($A28,intern2!$A$165:$A$316,0),MATCH(AN$8,intern2!_xlnm.Print_Titles,0))="NOK","NOK",
IF(INDEX(intern3!$A$9:$BG$320,MATCH($A28,intern3!$A$9:$A$160,0),MATCH(intern4!AN$8,intern3!$7:$7,0))="OK","OK","NOK")))</f>
        <v/>
      </c>
      <c r="AO28" s="1277" t="str">
        <f>IF(INDEX(intern2!$A$165:$BH$316,MATCH($A28,intern2!$A$165:$A$316,0),MATCH(AO$8,intern2!_xlnm.Print_Titles,0))="","",
IF(INDEX(intern2!$A$165:$BH$316,MATCH($A28,intern2!$A$165:$A$316,0),MATCH(AO$8,intern2!_xlnm.Print_Titles,0))="NOK","NOK",
IF(INDEX(intern3!$A$9:$BG$320,MATCH($A28,intern3!$A$9:$A$160,0),MATCH(intern4!AO$8,intern3!$7:$7,0))="OK","OK","NOK")))</f>
        <v/>
      </c>
      <c r="AP28" s="1277" t="str">
        <f>IF(INDEX(intern2!$A$165:$BH$316,MATCH($A28,intern2!$A$165:$A$316,0),MATCH(AP$8,intern2!_xlnm.Print_Titles,0))="","",
IF(INDEX(intern2!$A$165:$BH$316,MATCH($A28,intern2!$A$165:$A$316,0),MATCH(AP$8,intern2!_xlnm.Print_Titles,0))="NOK","NOK",
IF(INDEX(intern3!$A$9:$BG$320,MATCH($A28,intern3!$A$9:$A$160,0),MATCH(intern4!AP$8,intern3!$7:$7,0))="OK","OK","NOK")))</f>
        <v/>
      </c>
      <c r="AQ28" s="1277" t="str">
        <f>IF(INDEX(intern2!$A$165:$BH$316,MATCH($A28,intern2!$A$165:$A$316,0),MATCH(AQ$8,intern2!_xlnm.Print_Titles,0))="","",
IF(INDEX(intern2!$A$165:$BH$316,MATCH($A28,intern2!$A$165:$A$316,0),MATCH(AQ$8,intern2!_xlnm.Print_Titles,0))="NOK","NOK",
IF(INDEX(intern3!$A$9:$BG$320,MATCH($A28,intern3!$A$9:$A$160,0),MATCH(intern4!AQ$8,intern3!$7:$7,0))="OK","OK","NOK")))</f>
        <v/>
      </c>
      <c r="AR28" s="1277" t="str">
        <f>IF(INDEX(intern2!$A$165:$BH$316,MATCH($A28,intern2!$A$165:$A$316,0),MATCH(AR$8,intern2!_xlnm.Print_Titles,0))="","",
IF(INDEX(intern2!$A$165:$BH$316,MATCH($A28,intern2!$A$165:$A$316,0),MATCH(AR$8,intern2!_xlnm.Print_Titles,0))="NOK","NOK",
IF(INDEX(intern3!$A$9:$BG$320,MATCH($A28,intern3!$A$9:$A$160,0),MATCH(intern4!AR$8,intern3!$7:$7,0))="OK","OK","NOK")))</f>
        <v/>
      </c>
      <c r="AS28" s="1277" t="str">
        <f>IF(INDEX(intern2!$A$165:$BH$316,MATCH($A28,intern2!$A$165:$A$316,0),MATCH(AS$8,intern2!_xlnm.Print_Titles,0))="","",
IF(INDEX(intern2!$A$165:$BH$316,MATCH($A28,intern2!$A$165:$A$316,0),MATCH(AS$8,intern2!_xlnm.Print_Titles,0))="NOK","NOK",
IF(INDEX(intern3!$A$9:$BG$320,MATCH($A28,intern3!$A$9:$A$160,0),MATCH(intern4!AS$8,intern3!$7:$7,0))="OK","OK","NOK")))</f>
        <v/>
      </c>
      <c r="AT28" s="1277" t="str">
        <f>IF(INDEX(intern2!$A$165:$BH$316,MATCH($A28,intern2!$A$165:$A$316,0),MATCH(AT$8,intern2!_xlnm.Print_Titles,0))="","",
IF(INDEX(intern2!$A$165:$BH$316,MATCH($A28,intern2!$A$165:$A$316,0),MATCH(AT$8,intern2!_xlnm.Print_Titles,0))="NOK","NOK",
IF(INDEX(intern3!$A$9:$BG$320,MATCH($A28,intern3!$A$9:$A$160,0),MATCH(intern4!AT$8,intern3!$7:$7,0))="OK","OK","NOK")))</f>
        <v/>
      </c>
      <c r="AU28" s="1277" t="str">
        <f>IF(INDEX(intern2!$A$165:$BH$316,MATCH($A28,intern2!$A$165:$A$316,0),MATCH(AU$8,intern2!_xlnm.Print_Titles,0))="","",
IF(INDEX(intern2!$A$165:$BH$316,MATCH($A28,intern2!$A$165:$A$316,0),MATCH(AU$8,intern2!_xlnm.Print_Titles,0))="NOK","NOK",
IF(INDEX(intern3!$A$9:$BG$320,MATCH($A28,intern3!$A$9:$A$160,0),MATCH(intern4!AU$8,intern3!$7:$7,0))="OK","OK","NOK")))</f>
        <v/>
      </c>
      <c r="AV28" s="1277" t="str">
        <f>IF(INDEX(intern2!$A$165:$BH$316,MATCH($A28,intern2!$A$165:$A$316,0),MATCH(AV$8,intern2!_xlnm.Print_Titles,0))="","",
IF(INDEX(intern2!$A$165:$BH$316,MATCH($A28,intern2!$A$165:$A$316,0),MATCH(AV$8,intern2!_xlnm.Print_Titles,0))="NOK","NOK",
IF(INDEX(intern3!$A$9:$BG$320,MATCH($A28,intern3!$A$9:$A$160,0),MATCH(intern4!AV$8,intern3!$7:$7,0))="OK","OK","NOK")))</f>
        <v/>
      </c>
      <c r="AW28" s="1277"/>
      <c r="AX28" s="1277" t="str">
        <f>IF(INDEX(intern2!$A$165:$BH$316,MATCH($A28,intern2!$A$165:$A$316,0),MATCH(AX$8,intern2!_xlnm.Print_Titles,0))="","",
IF(INDEX(intern2!$A$165:$BH$316,MATCH($A28,intern2!$A$165:$A$316,0),MATCH(AX$8,intern2!_xlnm.Print_Titles,0))="NOK","NOK",
IF(INDEX(intern3!$A$9:$BG$320,MATCH($A28,intern3!$A$9:$A$160,0),MATCH(intern4!AX$8,intern3!$7:$7,0))="OK","OK","NOK")))</f>
        <v/>
      </c>
      <c r="AY28" s="1277" t="str">
        <f>IF(INDEX(intern2!$A$165:$BH$316,MATCH($A28,intern2!$A$165:$A$316,0),MATCH(AY$8,intern2!_xlnm.Print_Titles,0))="","",
IF(INDEX(intern2!$A$165:$BH$316,MATCH($A28,intern2!$A$165:$A$316,0),MATCH(AY$8,intern2!_xlnm.Print_Titles,0))="NOK","NOK",
IF(INDEX(intern3!$A$9:$BG$320,MATCH($A28,intern3!$A$9:$A$160,0),MATCH(intern4!AY$8,intern3!$7:$7,0))="OK","OK","NOK")))</f>
        <v/>
      </c>
      <c r="AZ28" s="1277" t="str">
        <f>IF(INDEX(intern2!$A$165:$BH$316,MATCH($A28,intern2!$A$165:$A$316,0),MATCH(AZ$8,intern2!_xlnm.Print_Titles,0))="","",
IF(INDEX(intern2!$A$165:$BH$316,MATCH($A28,intern2!$A$165:$A$316,0),MATCH(AZ$8,intern2!_xlnm.Print_Titles,0))="NOK","NOK",
IF(INDEX(intern3!$A$9:$BG$320,MATCH($A28,intern3!$A$9:$A$160,0),MATCH(intern4!AZ$8,intern3!$7:$7,0))="OK","OK","NOK")))</f>
        <v/>
      </c>
      <c r="BA28" s="1277" t="str">
        <f>IF(INDEX(intern2!$A$165:$BH$316,MATCH($A28,intern2!$A$165:$A$316,0),MATCH(BA$8,intern2!_xlnm.Print_Titles,0))="","",
IF(INDEX(intern2!$A$165:$BH$316,MATCH($A28,intern2!$A$165:$A$316,0),MATCH(BA$8,intern2!_xlnm.Print_Titles,0))="NOK","NOK",
IF(INDEX(intern3!$A$9:$BG$320,MATCH($A28,intern3!$A$9:$A$160,0),MATCH(intern4!BA$8,intern3!$7:$7,0))="OK","OK","NOK")))</f>
        <v/>
      </c>
      <c r="BB28" s="1277" t="str">
        <f>IF(INDEX(intern2!$A$165:$BH$316,MATCH($A28,intern2!$A$165:$A$316,0),MATCH(BB$8,intern2!_xlnm.Print_Titles,0))="","",
IF(INDEX(intern2!$A$165:$BH$316,MATCH($A28,intern2!$A$165:$A$316,0),MATCH(BB$8,intern2!_xlnm.Print_Titles,0))="NOK","NOK",
IF(INDEX(intern3!$A$9:$BG$320,MATCH($A28,intern3!$A$9:$A$160,0),MATCH(intern4!BB$8,intern3!$7:$7,0))="OK","OK","NOK")))</f>
        <v/>
      </c>
      <c r="BC28" s="1277" t="str">
        <f>IF(INDEX(intern2!$A$165:$BH$316,MATCH($A28,intern2!$A$165:$A$316,0),MATCH(BC$8,intern2!_xlnm.Print_Titles,0))="","",
IF(INDEX(intern2!$A$165:$BH$316,MATCH($A28,intern2!$A$165:$A$316,0),MATCH(BC$8,intern2!_xlnm.Print_Titles,0))="NOK","NOK",
IF(INDEX(intern3!$A$9:$BG$320,MATCH($A28,intern3!$A$9:$A$160,0),MATCH(intern4!BC$8,intern3!$7:$7,0))="OK","OK","NOK")))</f>
        <v/>
      </c>
      <c r="BD28" s="1277" t="str">
        <f>IF(INDEX(intern2!$A$165:$BH$316,MATCH($A28,intern2!$A$165:$A$316,0),MATCH(BD$8,intern2!_xlnm.Print_Titles,0))="","",
IF(INDEX(intern2!$A$165:$BH$316,MATCH($A28,intern2!$A$165:$A$316,0),MATCH(BD$8,intern2!_xlnm.Print_Titles,0))="NOK","NOK",
IF(INDEX(intern3!$A$9:$BG$320,MATCH($A28,intern3!$A$9:$A$160,0),MATCH(intern4!BD$8,intern3!$7:$7,0))="OK","OK","NOK")))</f>
        <v/>
      </c>
      <c r="BE28" s="1277" t="str">
        <f>IF(INDEX(intern2!$A$165:$BH$316,MATCH($A28,intern2!$A$165:$A$316,0),MATCH(BE$8,intern2!_xlnm.Print_Titles,0))="","",
IF(INDEX(intern2!$A$165:$BH$316,MATCH($A28,intern2!$A$165:$A$316,0),MATCH(BE$8,intern2!_xlnm.Print_Titles,0))="NOK","NOK",
IF(INDEX(intern3!$A$9:$BG$320,MATCH($A28,intern3!$A$9:$A$160,0),MATCH(intern4!BE$8,intern3!$7:$7,0))="OK","OK","NOK")))</f>
        <v/>
      </c>
      <c r="BF28" s="1277" t="str">
        <f>IF(INDEX(intern2!$A$165:$BH$316,MATCH($A28,intern2!$A$165:$A$316,0),MATCH(BF$8,intern2!_xlnm.Print_Titles,0))="","",
IF(INDEX(intern2!$A$165:$BH$316,MATCH($A28,intern2!$A$165:$A$316,0),MATCH(BF$8,intern2!_xlnm.Print_Titles,0))="NOK","NOK",
IF(INDEX(intern3!$A$9:$BG$320,MATCH($A28,intern3!$A$9:$A$160,0),MATCH(intern4!BF$8,intern3!$7:$7,0))="OK","OK","NOK")))</f>
        <v/>
      </c>
      <c r="BG28" s="1277" t="str">
        <f>IF(INDEX(intern2!$A$165:$BH$316,MATCH($A28,intern2!$A$165:$A$316,0),MATCH(BG$8,intern2!_xlnm.Print_Titles,0))="","",
IF(INDEX(intern2!$A$165:$BH$316,MATCH($A28,intern2!$A$165:$A$316,0),MATCH(BG$8,intern2!_xlnm.Print_Titles,0))="NOK","NOK",
IF(INDEX(intern3!$A$9:$BG$320,MATCH($A28,intern3!$A$9:$A$160,0),MATCH(intern4!BG$8,intern3!$7:$7,0))="OK","OK","NOK")))</f>
        <v/>
      </c>
      <c r="BH28" s="200" t="str">
        <f t="shared" ca="1" si="2"/>
        <v>NOK</v>
      </c>
      <c r="BI28" s="186"/>
      <c r="BJ28" t="b">
        <f ca="1">IF(VLOOKUP($A28,intern1!$C:$Q,15,FALSE)="MAS","",IF(VLOOKUP($A28,'3.10'!$C:$AP,9,FALSE)=0,"NOK",IF(VLOOKUP($A28,'3.10'!$C:$AP,11,FALSE)=0,"NOK","OK"))=BH28)</f>
        <v>1</v>
      </c>
    </row>
    <row r="29" spans="1:66" x14ac:dyDescent="0.25">
      <c r="A29" t="str">
        <f>+intern2!A24</f>
        <v>NCH1.1.1</v>
      </c>
      <c r="C29" s="1277" t="str">
        <f>IF(INDEX(intern2!$A$165:$BH$316,MATCH($A29,intern2!$A$165:$A$316,0),MATCH(C$8,intern2!_xlnm.Print_Titles,0))="","",
IF(INDEX(intern2!$A$165:$BH$316,MATCH($A29,intern2!$A$165:$A$316,0),MATCH(C$8,intern2!_xlnm.Print_Titles,0))="NOK","NOK",
IF(INDEX(intern3!$A$9:$BG$320,MATCH($A29,intern3!$A$9:$A$160,0),MATCH(intern4!C$8,intern3!$7:$7,0))="OK","OK","NOK")))</f>
        <v/>
      </c>
      <c r="D29" s="1277" t="str">
        <f>IF(INDEX(intern2!$A$165:$BH$316,MATCH($A29,intern2!$A$165:$A$316,0),MATCH(D$8,intern2!_xlnm.Print_Titles,0))="","",
IF(INDEX(intern2!$A$165:$BH$316,MATCH($A29,intern2!$A$165:$A$316,0),MATCH(D$8,intern2!_xlnm.Print_Titles,0))="NOK","NOK",
IF(INDEX(intern3!$A$9:$BG$320,MATCH($A29,intern3!$A$9:$A$160,0),MATCH(intern4!D$8,intern3!$7:$7,0))="OK","OK","NOK")))</f>
        <v/>
      </c>
      <c r="E29" s="1277" t="str">
        <f>IF(INDEX(intern2!$A$165:$BH$316,MATCH($A29,intern2!$A$165:$A$316,0),MATCH(E$8,intern2!_xlnm.Print_Titles,0))="","",
IF(INDEX(intern2!$A$165:$BH$316,MATCH($A29,intern2!$A$165:$A$316,0),MATCH(E$8,intern2!_xlnm.Print_Titles,0))="NOK","NOK",
IF(INDEX(intern3!$A$9:$BG$320,MATCH($A29,intern3!$A$9:$A$160,0),MATCH(intern4!E$8,intern3!$7:$7,0))="OK","OK","NOK")))</f>
        <v/>
      </c>
      <c r="F29" s="1277" t="str">
        <f>IF(INDEX(intern2!$A$165:$BH$316,MATCH($A29,intern2!$A$165:$A$316,0),MATCH(F$8,intern2!_xlnm.Print_Titles,0))="","",
IF(INDEX(intern2!$A$165:$BH$316,MATCH($A29,intern2!$A$165:$A$316,0),MATCH(F$8,intern2!_xlnm.Print_Titles,0))="NOK","NOK",
IF(INDEX(intern3!$A$9:$BG$320,MATCH($A29,intern3!$A$9:$A$160,0),MATCH(intern4!F$8,intern3!$7:$7,0))="OK","OK","NOK")))</f>
        <v/>
      </c>
      <c r="G29" s="1277" t="str">
        <f>IF(INDEX(intern2!$A$165:$BH$316,MATCH($A29,intern2!$A$165:$A$316,0),MATCH(G$8,intern2!_xlnm.Print_Titles,0))="","",
IF(INDEX(intern2!$A$165:$BH$316,MATCH($A29,intern2!$A$165:$A$316,0),MATCH(G$8,intern2!_xlnm.Print_Titles,0))="NOK","NOK",
IF(INDEX(intern3!$A$9:$BG$320,MATCH($A29,intern3!$A$9:$A$160,0),MATCH(intern4!G$8,intern3!$7:$7,0))="OK","OK","NOK")))</f>
        <v/>
      </c>
      <c r="H29" s="1277" t="str">
        <f>IF(INDEX(intern2!$A$165:$BH$316,MATCH($A29,intern2!$A$165:$A$316,0),MATCH(H$8,intern2!_xlnm.Print_Titles,0))="","",
IF(INDEX(intern2!$A$165:$BH$316,MATCH($A29,intern2!$A$165:$A$316,0),MATCH(H$8,intern2!_xlnm.Print_Titles,0))="NOK","NOK",
IF(INDEX(intern3!$A$9:$BG$320,MATCH($A29,intern3!$A$9:$A$160,0),MATCH(intern4!H$8,intern3!$7:$7,0))="OK","OK","NOK")))</f>
        <v/>
      </c>
      <c r="I29" s="1277" t="str">
        <f>IF(INDEX(intern2!$A$165:$BH$316,MATCH($A29,intern2!$A$165:$A$316,0),MATCH(I$8,intern2!_xlnm.Print_Titles,0))="","",
IF(INDEX(intern2!$A$165:$BH$316,MATCH($A29,intern2!$A$165:$A$316,0),MATCH(I$8,intern2!_xlnm.Print_Titles,0))="NOK","NOK",
IF(INDEX(intern3!$A$9:$BG$320,MATCH($A29,intern3!$A$9:$A$160,0),MATCH(intern4!I$8,intern3!$7:$7,0))="OK","OK","NOK")))</f>
        <v/>
      </c>
      <c r="J29" s="1277" t="str">
        <f>IF(INDEX(intern2!$A$165:$BH$316,MATCH($A29,intern2!$A$165:$A$316,0),MATCH(J$8,intern2!_xlnm.Print_Titles,0))="","",
IF(INDEX(intern2!$A$165:$BH$316,MATCH($A29,intern2!$A$165:$A$316,0),MATCH(J$8,intern2!_xlnm.Print_Titles,0))="NOK","NOK",
IF(INDEX(intern3!$A$9:$BG$320,MATCH($A29,intern3!$A$9:$A$160,0),MATCH(intern4!J$8,intern3!$7:$7,0))="OK","OK","NOK")))</f>
        <v/>
      </c>
      <c r="K29" s="1277" t="str">
        <f>IF(INDEX(intern2!$A$165:$BH$316,MATCH($A29,intern2!$A$165:$A$316,0),MATCH(K$8,intern2!_xlnm.Print_Titles,0))="","",
IF(INDEX(intern2!$A$165:$BH$316,MATCH($A29,intern2!$A$165:$A$316,0),MATCH(K$8,intern2!_xlnm.Print_Titles,0))="NOK","NOK",
IF(INDEX(intern3!$A$9:$BG$320,MATCH($A29,intern3!$A$9:$A$160,0),MATCH(intern4!K$8,intern3!$7:$7,0))="OK","OK","NOK")))</f>
        <v/>
      </c>
      <c r="L29" s="1277" t="str">
        <f>IF(INDEX(intern2!$A$165:$BH$316,MATCH($A29,intern2!$A$165:$A$316,0),MATCH(L$8,intern2!_xlnm.Print_Titles,0))="","",
IF(INDEX(intern2!$A$165:$BH$316,MATCH($A29,intern2!$A$165:$A$316,0),MATCH(L$8,intern2!_xlnm.Print_Titles,0))="NOK","NOK",
IF(INDEX(intern3!$A$9:$BG$320,MATCH($A29,intern3!$A$9:$A$160,0),MATCH(intern4!L$8,intern3!$7:$7,0))="OK","OK","NOK")))</f>
        <v/>
      </c>
      <c r="M29" s="1277" t="str">
        <f>IF(INDEX(intern2!$A$165:$BH$316,MATCH($A29,intern2!$A$165:$A$316,0),MATCH(M$8,intern2!_xlnm.Print_Titles,0))="","",
IF(INDEX(intern2!$A$165:$BH$316,MATCH($A29,intern2!$A$165:$A$316,0),MATCH(M$8,intern2!_xlnm.Print_Titles,0))="NOK","NOK",
IF(INDEX(intern3!$A$9:$BG$320,MATCH($A29,intern3!$A$9:$A$160,0),MATCH(intern4!M$8,intern3!$7:$7,0))="OK","OK","NOK")))</f>
        <v/>
      </c>
      <c r="N29" s="1277" t="str">
        <f>IF(INDEX(intern2!$A$165:$BH$316,MATCH($A29,intern2!$A$165:$A$316,0),MATCH(N$8,intern2!_xlnm.Print_Titles,0))="","",
IF(INDEX(intern2!$A$165:$BH$316,MATCH($A29,intern2!$A$165:$A$316,0),MATCH(N$8,intern2!_xlnm.Print_Titles,0))="NOK","NOK",
IF(INDEX(intern3!$A$9:$BG$320,MATCH($A29,intern3!$A$9:$A$160,0),MATCH(intern4!N$8,intern3!$7:$7,0))="OK","OK","NOK")))</f>
        <v/>
      </c>
      <c r="O29" s="1277" t="str">
        <f>IF(INDEX(intern2!$A$165:$BH$316,MATCH($A29,intern2!$A$165:$A$316,0),MATCH(O$8,intern2!_xlnm.Print_Titles,0))="","",
IF(INDEX(intern2!$A$165:$BH$316,MATCH($A29,intern2!$A$165:$A$316,0),MATCH(O$8,intern2!_xlnm.Print_Titles,0))="NOK","NOK",
IF(INDEX(intern3!$A$9:$BG$320,MATCH($A29,intern3!$A$9:$A$160,0),MATCH(intern4!O$8,intern3!$7:$7,0))="OK","OK","NOK")))</f>
        <v/>
      </c>
      <c r="P29" s="1277" t="str">
        <f>IF(INDEX(intern2!$A$165:$BH$316,MATCH($A29,intern2!$A$165:$A$316,0),MATCH(P$8,intern2!_xlnm.Print_Titles,0))="","",
IF(INDEX(intern2!$A$165:$BH$316,MATCH($A29,intern2!$A$165:$A$316,0),MATCH(P$8,intern2!_xlnm.Print_Titles,0))="NOK","NOK",
IF(INDEX(intern3!$A$9:$BG$320,MATCH($A29,intern3!$A$9:$A$160,0),MATCH(intern4!P$8,intern3!$7:$7,0))="OK","OK","NOK")))</f>
        <v/>
      </c>
      <c r="Q29" s="1277" t="str">
        <f>IF(INDEX(intern2!$A$165:$BH$316,MATCH($A29,intern2!$A$165:$A$316,0),MATCH(Q$8,intern2!_xlnm.Print_Titles,0))="","",
IF(INDEX(intern2!$A$165:$BH$316,MATCH($A29,intern2!$A$165:$A$316,0),MATCH(Q$8,intern2!_xlnm.Print_Titles,0))="NOK","NOK",
IF(INDEX(intern3!$A$9:$BG$320,MATCH($A29,intern3!$A$9:$A$160,0),MATCH(intern4!Q$8,intern3!$7:$7,0))="OK","OK","NOK")))</f>
        <v/>
      </c>
      <c r="R29" s="1277" t="str">
        <f>IF(INDEX(intern2!$A$165:$BH$316,MATCH($A29,intern2!$A$165:$A$316,0),MATCH(R$8,intern2!_xlnm.Print_Titles,0))="","",
IF(INDEX(intern2!$A$165:$BH$316,MATCH($A29,intern2!$A$165:$A$316,0),MATCH(R$8,intern2!_xlnm.Print_Titles,0))="NOK","NOK",
IF(INDEX(intern3!$A$9:$BG$320,MATCH($A29,intern3!$A$9:$A$160,0),MATCH(intern4!R$8,intern3!$7:$7,0))="OK","OK","NOK")))</f>
        <v/>
      </c>
      <c r="S29" s="1277" t="str">
        <f>IF(INDEX(intern2!$A$165:$BH$316,MATCH($A29,intern2!$A$165:$A$316,0),MATCH(S$8,intern2!_xlnm.Print_Titles,0))="","",
IF(INDEX(intern2!$A$165:$BH$316,MATCH($A29,intern2!$A$165:$A$316,0),MATCH(S$8,intern2!_xlnm.Print_Titles,0))="NOK","NOK",
IF(INDEX(intern3!$A$9:$BG$320,MATCH($A29,intern3!$A$9:$A$160,0),MATCH(intern4!S$8,intern3!$7:$7,0))="OK","OK","NOK")))</f>
        <v/>
      </c>
      <c r="T29" s="1277" t="str">
        <f>IF(INDEX(intern2!$A$165:$BH$316,MATCH($A29,intern2!$A$165:$A$316,0),MATCH(T$8,intern2!_xlnm.Print_Titles,0))="","",
IF(INDEX(intern2!$A$165:$BH$316,MATCH($A29,intern2!$A$165:$A$316,0),MATCH(T$8,intern2!_xlnm.Print_Titles,0))="NOK","NOK",
IF(INDEX(intern3!$A$9:$BG$320,MATCH($A29,intern3!$A$9:$A$160,0),MATCH(intern4!T$8,intern3!$7:$7,0))="OK","OK","NOK")))</f>
        <v/>
      </c>
      <c r="U29" s="1277" t="str">
        <f>IF(INDEX(intern2!$A$165:$BH$316,MATCH($A29,intern2!$A$165:$A$316,0),MATCH(U$8,intern2!_xlnm.Print_Titles,0))="","",
IF(INDEX(intern2!$A$165:$BH$316,MATCH($A29,intern2!$A$165:$A$316,0),MATCH(U$8,intern2!_xlnm.Print_Titles,0))="NOK","NOK",
IF(INDEX(intern3!$A$9:$BG$320,MATCH($A29,intern3!$A$9:$A$160,0),MATCH(intern4!U$8,intern3!$7:$7,0))="OK","OK","NOK")))</f>
        <v/>
      </c>
      <c r="V29" s="1277" t="str">
        <f>IF(INDEX(intern2!$A$165:$BH$316,MATCH($A29,intern2!$A$165:$A$316,0),MATCH(V$8,intern2!_xlnm.Print_Titles,0))="","",
IF(INDEX(intern2!$A$165:$BH$316,MATCH($A29,intern2!$A$165:$A$316,0),MATCH(V$8,intern2!_xlnm.Print_Titles,0))="NOK","NOK",
IF(INDEX(intern3!$A$9:$BG$320,MATCH($A29,intern3!$A$9:$A$160,0),MATCH(intern4!V$8,intern3!$7:$7,0))="OK","OK","NOK")))</f>
        <v/>
      </c>
      <c r="W29" s="1277" t="str">
        <f>IF(INDEX(intern2!$A$165:$BH$316,MATCH($A29,intern2!$A$165:$A$316,0),MATCH(W$8,intern2!_xlnm.Print_Titles,0))="","",
IF(INDEX(intern2!$A$165:$BH$316,MATCH($A29,intern2!$A$165:$A$316,0),MATCH(W$8,intern2!_xlnm.Print_Titles,0))="NOK","NOK",
IF(INDEX(intern3!$A$9:$BG$320,MATCH($A29,intern3!$A$9:$A$160,0),MATCH(intern4!W$8,intern3!$7:$7,0))="OK","OK","NOK")))</f>
        <v/>
      </c>
      <c r="X29" s="1277" t="str">
        <f>IF(INDEX(intern2!$A$165:$BH$316,MATCH($A29,intern2!$A$165:$A$316,0),MATCH(X$8,intern2!_xlnm.Print_Titles,0))="","",
IF(INDEX(intern2!$A$165:$BH$316,MATCH($A29,intern2!$A$165:$A$316,0),MATCH(X$8,intern2!_xlnm.Print_Titles,0))="NOK","NOK",
IF(INDEX(intern3!$A$9:$BG$320,MATCH($A29,intern3!$A$9:$A$160,0),MATCH(intern4!X$8,intern3!$7:$7,0))="OK","OK","NOK")))</f>
        <v/>
      </c>
      <c r="Y29" s="1277" t="str">
        <f>IF(INDEX(intern2!$A$165:$BH$316,MATCH($A29,intern2!$A$165:$A$316,0),MATCH(Y$8,intern2!_xlnm.Print_Titles,0))="","",
IF(INDEX(intern2!$A$165:$BH$316,MATCH($A29,intern2!$A$165:$A$316,0),MATCH(Y$8,intern2!_xlnm.Print_Titles,0))="NOK","NOK",
IF(INDEX(intern3!$A$9:$BG$320,MATCH($A29,intern3!$A$9:$A$160,0),MATCH(intern4!Y$8,intern3!$7:$7,0))="OK","OK","NOK")))</f>
        <v/>
      </c>
      <c r="Z29" s="1277" t="str">
        <f>IF(INDEX(intern2!$A$165:$BH$316,MATCH($A29,intern2!$A$165:$A$316,0),MATCH(Z$8,intern2!_xlnm.Print_Titles,0))="","",
IF(INDEX(intern2!$A$165:$BH$316,MATCH($A29,intern2!$A$165:$A$316,0),MATCH(Z$8,intern2!_xlnm.Print_Titles,0))="NOK","NOK",
IF(INDEX(intern3!$A$9:$BG$320,MATCH($A29,intern3!$A$9:$A$160,0),MATCH(intern4!Z$8,intern3!$7:$7,0))="OK","OK","NOK")))</f>
        <v/>
      </c>
      <c r="AA29" s="1277" t="str">
        <f>IF(INDEX(intern2!$A$165:$BH$316,MATCH($A29,intern2!$A$165:$A$316,0),MATCH(AA$8,intern2!_xlnm.Print_Titles,0))="","",
IF(INDEX(intern2!$A$165:$BH$316,MATCH($A29,intern2!$A$165:$A$316,0),MATCH(AA$8,intern2!_xlnm.Print_Titles,0))="NOK","NOK",
IF(INDEX(intern3!$A$9:$BG$320,MATCH($A29,intern3!$A$9:$A$160,0),MATCH(intern4!AA$8,intern3!$7:$7,0))="OK","OK","NOK")))</f>
        <v/>
      </c>
      <c r="AB29" s="1277" t="str">
        <f>IF(INDEX(intern2!$A$165:$BH$316,MATCH($A29,intern2!$A$165:$A$316,0),MATCH(AB$8,intern2!_xlnm.Print_Titles,0))="","",
IF(INDEX(intern2!$A$165:$BH$316,MATCH($A29,intern2!$A$165:$A$316,0),MATCH(AB$8,intern2!_xlnm.Print_Titles,0))="NOK","NOK",
IF(INDEX(intern3!$A$9:$BG$320,MATCH($A29,intern3!$A$9:$A$160,0),MATCH(intern4!AB$8,intern3!$7:$7,0))="OK","OK","NOK")))</f>
        <v/>
      </c>
      <c r="AC29" s="1277" t="str">
        <f>IF(INDEX(intern2!$A$165:$BH$316,MATCH($A29,intern2!$A$165:$A$316,0),MATCH(AC$8,intern2!_xlnm.Print_Titles,0))="","",
IF(INDEX(intern2!$A$165:$BH$316,MATCH($A29,intern2!$A$165:$A$316,0),MATCH(AC$8,intern2!_xlnm.Print_Titles,0))="NOK","NOK",
IF(INDEX(intern3!$A$9:$BG$320,MATCH($A29,intern3!$A$9:$A$160,0),MATCH(intern4!AC$8,intern3!$7:$7,0))="OK","OK","NOK")))</f>
        <v/>
      </c>
      <c r="AD29" s="1277" t="str">
        <f>IF(INDEX(intern2!$A$165:$BH$316,MATCH($A29,intern2!$A$165:$A$316,0),MATCH(AD$8,intern2!_xlnm.Print_Titles,0))="","",
IF(INDEX(intern2!$A$165:$BH$316,MATCH($A29,intern2!$A$165:$A$316,0),MATCH(AD$8,intern2!_xlnm.Print_Titles,0))="NOK","NOK",
IF(INDEX(intern3!$A$9:$BG$320,MATCH($A29,intern3!$A$9:$A$160,0),MATCH(intern4!AD$8,intern3!$7:$7,0))="OK","OK","NOK")))</f>
        <v/>
      </c>
      <c r="AE29" s="1277" t="str">
        <f>IF(INDEX(intern2!$A$165:$BH$316,MATCH($A29,intern2!$A$165:$A$316,0),MATCH(AE$8,intern2!_xlnm.Print_Titles,0))="","",
IF(INDEX(intern2!$A$165:$BH$316,MATCH($A29,intern2!$A$165:$A$316,0),MATCH(AE$8,intern2!_xlnm.Print_Titles,0))="NOK","NOK",
IF(INDEX(intern3!$A$9:$BG$320,MATCH($A29,intern3!$A$9:$A$160,0),MATCH(intern4!AE$8,intern3!$7:$7,0))="OK","OK","NOK")))</f>
        <v/>
      </c>
      <c r="AF29" s="1277" t="str">
        <f>IF(INDEX(intern2!$A$165:$BH$316,MATCH($A29,intern2!$A$165:$A$316,0),MATCH(AF$8,intern2!_xlnm.Print_Titles,0))="","",
IF(INDEX(intern2!$A$165:$BH$316,MATCH($A29,intern2!$A$165:$A$316,0),MATCH(AF$8,intern2!_xlnm.Print_Titles,0))="NOK","NOK",
IF(INDEX(intern3!$A$9:$BG$320,MATCH($A29,intern3!$A$9:$A$160,0),MATCH(intern4!AF$8,intern3!$7:$7,0))="OK","OK","NOK")))</f>
        <v/>
      </c>
      <c r="AG29" s="1277" t="str">
        <f>IF(INDEX(intern2!$A$165:$BH$316,MATCH($A29,intern2!$A$165:$A$316,0),MATCH(AG$8,intern2!_xlnm.Print_Titles,0))="","",
IF(INDEX(intern2!$A$165:$BH$316,MATCH($A29,intern2!$A$165:$A$316,0),MATCH(AG$8,intern2!_xlnm.Print_Titles,0))="NOK","NOK",
IF(INDEX(intern3!$A$9:$BG$320,MATCH($A29,intern3!$A$9:$A$160,0),MATCH(intern4!AG$8,intern3!$7:$7,0))="OK","OK","NOK")))</f>
        <v/>
      </c>
      <c r="AH29" s="1277" t="str">
        <f>IF(INDEX(intern2!$A$165:$BH$316,MATCH($A29,intern2!$A$165:$A$316,0),MATCH(AH$8,intern2!_xlnm.Print_Titles,0))="","",
IF(INDEX(intern2!$A$165:$BH$316,MATCH($A29,intern2!$A$165:$A$316,0),MATCH(AH$8,intern2!_xlnm.Print_Titles,0))="NOK","NOK",
IF(INDEX(intern3!$A$9:$BG$320,MATCH($A29,intern3!$A$9:$A$160,0),MATCH(intern4!AH$8,intern3!$7:$7,0))="OK","OK","NOK")))</f>
        <v/>
      </c>
      <c r="AI29" s="1277" t="str">
        <f>IF(INDEX(intern2!$A$165:$BH$316,MATCH($A29,intern2!$A$165:$A$316,0),MATCH(AI$8,intern2!_xlnm.Print_Titles,0))="","",
IF(INDEX(intern2!$A$165:$BH$316,MATCH($A29,intern2!$A$165:$A$316,0),MATCH(AI$8,intern2!_xlnm.Print_Titles,0))="NOK","NOK",
IF(INDEX(intern3!$A$9:$BG$320,MATCH($A29,intern3!$A$9:$A$160,0),MATCH(intern4!AI$8,intern3!$7:$7,0))="OK","OK","NOK")))</f>
        <v/>
      </c>
      <c r="AJ29" s="1277" t="str">
        <f>IF(INDEX(intern2!$A$165:$BH$316,MATCH($A29,intern2!$A$165:$A$316,0),MATCH(AJ$8,intern2!_xlnm.Print_Titles,0))="","",
IF(INDEX(intern2!$A$165:$BH$316,MATCH($A29,intern2!$A$165:$A$316,0),MATCH(AJ$8,intern2!_xlnm.Print_Titles,0))="NOK","NOK",
IF(INDEX(intern3!$A$9:$BG$320,MATCH($A29,intern3!$A$9:$A$160,0),MATCH(intern4!AJ$8,intern3!$7:$7,0))="OK","OK","NOK")))</f>
        <v/>
      </c>
      <c r="AK29" s="1277" t="str">
        <f>IF(INDEX(intern2!$A$165:$BH$316,MATCH($A29,intern2!$A$165:$A$316,0),MATCH(AK$8,intern2!_xlnm.Print_Titles,0))="","",
IF(INDEX(intern2!$A$165:$BH$316,MATCH($A29,intern2!$A$165:$A$316,0),MATCH(AK$8,intern2!_xlnm.Print_Titles,0))="NOK","NOK",
IF(INDEX(intern3!$A$9:$BG$320,MATCH($A29,intern3!$A$9:$A$160,0),MATCH(intern4!AK$8,intern3!$7:$7,0))="OK","OK","NOK")))</f>
        <v/>
      </c>
      <c r="AL29" s="1277" t="str">
        <f>IF(INDEX(intern2!$A$165:$BH$316,MATCH($A29,intern2!$A$165:$A$316,0),MATCH(AL$8,intern2!_xlnm.Print_Titles,0))="","",
IF(INDEX(intern2!$A$165:$BH$316,MATCH($A29,intern2!$A$165:$A$316,0),MATCH(AL$8,intern2!_xlnm.Print_Titles,0))="NOK","NOK",
IF(INDEX(intern3!$A$9:$BG$320,MATCH($A29,intern3!$A$9:$A$160,0),MATCH(intern4!AL$8,intern3!$7:$7,0))="OK","OK","NOK")))</f>
        <v/>
      </c>
      <c r="AM29" s="1277" t="str">
        <f>IF(INDEX(intern2!$A$165:$BH$316,MATCH($A29,intern2!$A$165:$A$316,0),MATCH(AM$8,intern2!_xlnm.Print_Titles,0))="","",
IF(INDEX(intern2!$A$165:$BH$316,MATCH($A29,intern2!$A$165:$A$316,0),MATCH(AM$8,intern2!_xlnm.Print_Titles,0))="NOK","NOK",
IF(INDEX(intern3!$A$9:$BG$320,MATCH($A29,intern3!$A$9:$A$160,0),MATCH(intern4!AM$8,intern3!$7:$7,0))="OK","OK","NOK")))</f>
        <v/>
      </c>
      <c r="AN29" s="1277" t="str">
        <f>IF(INDEX(intern2!$A$165:$BH$316,MATCH($A29,intern2!$A$165:$A$316,0),MATCH(AN$8,intern2!_xlnm.Print_Titles,0))="","",
IF(INDEX(intern2!$A$165:$BH$316,MATCH($A29,intern2!$A$165:$A$316,0),MATCH(AN$8,intern2!_xlnm.Print_Titles,0))="NOK","NOK",
IF(INDEX(intern3!$A$9:$BG$320,MATCH($A29,intern3!$A$9:$A$160,0),MATCH(intern4!AN$8,intern3!$7:$7,0))="OK","OK","NOK")))</f>
        <v/>
      </c>
      <c r="AO29" s="1277" t="str">
        <f>IF(INDEX(intern2!$A$165:$BH$316,MATCH($A29,intern2!$A$165:$A$316,0),MATCH(AO$8,intern2!_xlnm.Print_Titles,0))="","",
IF(INDEX(intern2!$A$165:$BH$316,MATCH($A29,intern2!$A$165:$A$316,0),MATCH(AO$8,intern2!_xlnm.Print_Titles,0))="NOK","NOK",
IF(INDEX(intern3!$A$9:$BG$320,MATCH($A29,intern3!$A$9:$A$160,0),MATCH(intern4!AO$8,intern3!$7:$7,0))="OK","OK","NOK")))</f>
        <v/>
      </c>
      <c r="AP29" s="1277" t="str">
        <f>IF(INDEX(intern2!$A$165:$BH$316,MATCH($A29,intern2!$A$165:$A$316,0),MATCH(AP$8,intern2!_xlnm.Print_Titles,0))="","",
IF(INDEX(intern2!$A$165:$BH$316,MATCH($A29,intern2!$A$165:$A$316,0),MATCH(AP$8,intern2!_xlnm.Print_Titles,0))="NOK","NOK",
IF(INDEX(intern3!$A$9:$BG$320,MATCH($A29,intern3!$A$9:$A$160,0),MATCH(intern4!AP$8,intern3!$7:$7,0))="OK","OK","NOK")))</f>
        <v/>
      </c>
      <c r="AQ29" s="1277" t="str">
        <f>IF(INDEX(intern2!$A$165:$BH$316,MATCH($A29,intern2!$A$165:$A$316,0),MATCH(AQ$8,intern2!_xlnm.Print_Titles,0))="","",
IF(INDEX(intern2!$A$165:$BH$316,MATCH($A29,intern2!$A$165:$A$316,0),MATCH(AQ$8,intern2!_xlnm.Print_Titles,0))="NOK","NOK",
IF(INDEX(intern3!$A$9:$BG$320,MATCH($A29,intern3!$A$9:$A$160,0),MATCH(intern4!AQ$8,intern3!$7:$7,0))="OK","OK","NOK")))</f>
        <v/>
      </c>
      <c r="AR29" s="1277" t="str">
        <f>IF(INDEX(intern2!$A$165:$BH$316,MATCH($A29,intern2!$A$165:$A$316,0),MATCH(AR$8,intern2!_xlnm.Print_Titles,0))="","",
IF(INDEX(intern2!$A$165:$BH$316,MATCH($A29,intern2!$A$165:$A$316,0),MATCH(AR$8,intern2!_xlnm.Print_Titles,0))="NOK","NOK",
IF(INDEX(intern3!$A$9:$BG$320,MATCH($A29,intern3!$A$9:$A$160,0),MATCH(intern4!AR$8,intern3!$7:$7,0))="OK","OK","NOK")))</f>
        <v/>
      </c>
      <c r="AS29" s="1277" t="str">
        <f>IF(INDEX(intern2!$A$165:$BH$316,MATCH($A29,intern2!$A$165:$A$316,0),MATCH(AS$8,intern2!_xlnm.Print_Titles,0))="","",
IF(INDEX(intern2!$A$165:$BH$316,MATCH($A29,intern2!$A$165:$A$316,0),MATCH(AS$8,intern2!_xlnm.Print_Titles,0))="NOK","NOK",
IF(INDEX(intern3!$A$9:$BG$320,MATCH($A29,intern3!$A$9:$A$160,0),MATCH(intern4!AS$8,intern3!$7:$7,0))="OK","OK","NOK")))</f>
        <v/>
      </c>
      <c r="AT29" s="1277" t="str">
        <f>IF(INDEX(intern2!$A$165:$BH$316,MATCH($A29,intern2!$A$165:$A$316,0),MATCH(AT$8,intern2!_xlnm.Print_Titles,0))="","",
IF(INDEX(intern2!$A$165:$BH$316,MATCH($A29,intern2!$A$165:$A$316,0),MATCH(AT$8,intern2!_xlnm.Print_Titles,0))="NOK","NOK",
IF(INDEX(intern3!$A$9:$BG$320,MATCH($A29,intern3!$A$9:$A$160,0),MATCH(intern4!AT$8,intern3!$7:$7,0))="OK","OK","NOK")))</f>
        <v/>
      </c>
      <c r="AU29" s="1277" t="str">
        <f>IF(INDEX(intern2!$A$165:$BH$316,MATCH($A29,intern2!$A$165:$A$316,0),MATCH(AU$8,intern2!_xlnm.Print_Titles,0))="","",
IF(INDEX(intern2!$A$165:$BH$316,MATCH($A29,intern2!$A$165:$A$316,0),MATCH(AU$8,intern2!_xlnm.Print_Titles,0))="NOK","NOK",
IF(INDEX(intern3!$A$9:$BG$320,MATCH($A29,intern3!$A$9:$A$160,0),MATCH(intern4!AU$8,intern3!$7:$7,0))="OK","OK","NOK")))</f>
        <v/>
      </c>
      <c r="AV29" s="1277" t="str">
        <f>IF(INDEX(intern2!$A$165:$BH$316,MATCH($A29,intern2!$A$165:$A$316,0),MATCH(AV$8,intern2!_xlnm.Print_Titles,0))="","",
IF(INDEX(intern2!$A$165:$BH$316,MATCH($A29,intern2!$A$165:$A$316,0),MATCH(AV$8,intern2!_xlnm.Print_Titles,0))="NOK","NOK",
IF(INDEX(intern3!$A$9:$BG$320,MATCH($A29,intern3!$A$9:$A$160,0),MATCH(intern4!AV$8,intern3!$7:$7,0))="OK","OK","NOK")))</f>
        <v/>
      </c>
      <c r="AW29" s="1277"/>
      <c r="AX29" s="1277" t="str">
        <f>IF(INDEX(intern2!$A$165:$BH$316,MATCH($A29,intern2!$A$165:$A$316,0),MATCH(AX$8,intern2!_xlnm.Print_Titles,0))="","",
IF(INDEX(intern2!$A$165:$BH$316,MATCH($A29,intern2!$A$165:$A$316,0),MATCH(AX$8,intern2!_xlnm.Print_Titles,0))="NOK","NOK",
IF(INDEX(intern3!$A$9:$BG$320,MATCH($A29,intern3!$A$9:$A$160,0),MATCH(intern4!AX$8,intern3!$7:$7,0))="OK","OK","NOK")))</f>
        <v/>
      </c>
      <c r="AY29" s="1277" t="str">
        <f>IF(INDEX(intern2!$A$165:$BH$316,MATCH($A29,intern2!$A$165:$A$316,0),MATCH(AY$8,intern2!_xlnm.Print_Titles,0))="","",
IF(INDEX(intern2!$A$165:$BH$316,MATCH($A29,intern2!$A$165:$A$316,0),MATCH(AY$8,intern2!_xlnm.Print_Titles,0))="NOK","NOK",
IF(INDEX(intern3!$A$9:$BG$320,MATCH($A29,intern3!$A$9:$A$160,0),MATCH(intern4!AY$8,intern3!$7:$7,0))="OK","OK","NOK")))</f>
        <v/>
      </c>
      <c r="AZ29" s="1277" t="str">
        <f>IF(INDEX(intern2!$A$165:$BH$316,MATCH($A29,intern2!$A$165:$A$316,0),MATCH(AZ$8,intern2!_xlnm.Print_Titles,0))="","",
IF(INDEX(intern2!$A$165:$BH$316,MATCH($A29,intern2!$A$165:$A$316,0),MATCH(AZ$8,intern2!_xlnm.Print_Titles,0))="NOK","NOK",
IF(INDEX(intern3!$A$9:$BG$320,MATCH($A29,intern3!$A$9:$A$160,0),MATCH(intern4!AZ$8,intern3!$7:$7,0))="OK","OK","NOK")))</f>
        <v/>
      </c>
      <c r="BA29" s="1277" t="str">
        <f>IF(INDEX(intern2!$A$165:$BH$316,MATCH($A29,intern2!$A$165:$A$316,0),MATCH(BA$8,intern2!_xlnm.Print_Titles,0))="","",
IF(INDEX(intern2!$A$165:$BH$316,MATCH($A29,intern2!$A$165:$A$316,0),MATCH(BA$8,intern2!_xlnm.Print_Titles,0))="NOK","NOK",
IF(INDEX(intern3!$A$9:$BG$320,MATCH($A29,intern3!$A$9:$A$160,0),MATCH(intern4!BA$8,intern3!$7:$7,0))="OK","OK","NOK")))</f>
        <v/>
      </c>
      <c r="BB29" s="1277" t="str">
        <f>IF(INDEX(intern2!$A$165:$BH$316,MATCH($A29,intern2!$A$165:$A$316,0),MATCH(BB$8,intern2!_xlnm.Print_Titles,0))="","",
IF(INDEX(intern2!$A$165:$BH$316,MATCH($A29,intern2!$A$165:$A$316,0),MATCH(BB$8,intern2!_xlnm.Print_Titles,0))="NOK","NOK",
IF(INDEX(intern3!$A$9:$BG$320,MATCH($A29,intern3!$A$9:$A$160,0),MATCH(intern4!BB$8,intern3!$7:$7,0))="OK","OK","NOK")))</f>
        <v/>
      </c>
      <c r="BC29" s="1277" t="str">
        <f>IF(INDEX(intern2!$A$165:$BH$316,MATCH($A29,intern2!$A$165:$A$316,0),MATCH(BC$8,intern2!_xlnm.Print_Titles,0))="","",
IF(INDEX(intern2!$A$165:$BH$316,MATCH($A29,intern2!$A$165:$A$316,0),MATCH(BC$8,intern2!_xlnm.Print_Titles,0))="NOK","NOK",
IF(INDEX(intern3!$A$9:$BG$320,MATCH($A29,intern3!$A$9:$A$160,0),MATCH(intern4!BC$8,intern3!$7:$7,0))="OK","OK","NOK")))</f>
        <v/>
      </c>
      <c r="BD29" s="1277" t="str">
        <f>IF(INDEX(intern2!$A$165:$BH$316,MATCH($A29,intern2!$A$165:$A$316,0),MATCH(BD$8,intern2!_xlnm.Print_Titles,0))="","",
IF(INDEX(intern2!$A$165:$BH$316,MATCH($A29,intern2!$A$165:$A$316,0),MATCH(BD$8,intern2!_xlnm.Print_Titles,0))="NOK","NOK",
IF(INDEX(intern3!$A$9:$BG$320,MATCH($A29,intern3!$A$9:$A$160,0),MATCH(intern4!BD$8,intern3!$7:$7,0))="OK","OK","NOK")))</f>
        <v/>
      </c>
      <c r="BE29" s="1277" t="str">
        <f>IF(INDEX(intern2!$A$165:$BH$316,MATCH($A29,intern2!$A$165:$A$316,0),MATCH(BE$8,intern2!_xlnm.Print_Titles,0))="","",
IF(INDEX(intern2!$A$165:$BH$316,MATCH($A29,intern2!$A$165:$A$316,0),MATCH(BE$8,intern2!_xlnm.Print_Titles,0))="NOK","NOK",
IF(INDEX(intern3!$A$9:$BG$320,MATCH($A29,intern3!$A$9:$A$160,0),MATCH(intern4!BE$8,intern3!$7:$7,0))="OK","OK","NOK")))</f>
        <v/>
      </c>
      <c r="BF29" s="1277" t="str">
        <f>IF(INDEX(intern2!$A$165:$BH$316,MATCH($A29,intern2!$A$165:$A$316,0),MATCH(BF$8,intern2!_xlnm.Print_Titles,0))="","",
IF(INDEX(intern2!$A$165:$BH$316,MATCH($A29,intern2!$A$165:$A$316,0),MATCH(BF$8,intern2!_xlnm.Print_Titles,0))="NOK","NOK",
IF(INDEX(intern3!$A$9:$BG$320,MATCH($A29,intern3!$A$9:$A$160,0),MATCH(intern4!BF$8,intern3!$7:$7,0))="OK","OK","NOK")))</f>
        <v/>
      </c>
      <c r="BG29" s="1277" t="str">
        <f>IF(INDEX(intern2!$A$165:$BH$316,MATCH($A29,intern2!$A$165:$A$316,0),MATCH(BG$8,intern2!_xlnm.Print_Titles,0))="","",
IF(INDEX(intern2!$A$165:$BH$316,MATCH($A29,intern2!$A$165:$A$316,0),MATCH(BG$8,intern2!_xlnm.Print_Titles,0))="NOK","NOK",
IF(INDEX(intern3!$A$9:$BG$320,MATCH($A29,intern3!$A$9:$A$160,0),MATCH(intern4!BG$8,intern3!$7:$7,0))="OK","OK","NOK")))</f>
        <v/>
      </c>
      <c r="BH29" s="200" t="str">
        <f t="shared" si="2"/>
        <v>OK</v>
      </c>
      <c r="BI29" s="186"/>
      <c r="BJ29" t="str">
        <f>IF(VLOOKUP($A29,intern1!$C:$Q,15,FALSE)="MAS","",IF(VLOOKUP($A29,'3.10'!$C:$AP,9,FALSE)=0,"NOK",IF(VLOOKUP($A29,'3.10'!$C:$AP,11,FALSE)=0,"NOK","OK"))=BH29)</f>
        <v/>
      </c>
    </row>
    <row r="30" spans="1:66" x14ac:dyDescent="0.25">
      <c r="A30" t="str">
        <f>+intern2!A25</f>
        <v>NCH1.1.1.1</v>
      </c>
      <c r="C30" s="1277" t="str">
        <f>IF(INDEX(intern2!$A$165:$BH$316,MATCH($A30,intern2!$A$165:$A$316,0),MATCH(C$8,intern2!_xlnm.Print_Titles,0))="","",
IF(INDEX(intern2!$A$165:$BH$316,MATCH($A30,intern2!$A$165:$A$316,0),MATCH(C$8,intern2!_xlnm.Print_Titles,0))="NOK","NOK",
IF(INDEX(intern3!$A$9:$BG$320,MATCH($A30,intern3!$A$9:$A$160,0),MATCH(intern4!C$8,intern3!$7:$7,0))="OK","OK","NOK")))</f>
        <v/>
      </c>
      <c r="D30" s="1277" t="str">
        <f>IF(INDEX(intern2!$A$165:$BH$316,MATCH($A30,intern2!$A$165:$A$316,0),MATCH(D$8,intern2!_xlnm.Print_Titles,0))="","",
IF(INDEX(intern2!$A$165:$BH$316,MATCH($A30,intern2!$A$165:$A$316,0),MATCH(D$8,intern2!_xlnm.Print_Titles,0))="NOK","NOK",
IF(INDEX(intern3!$A$9:$BG$320,MATCH($A30,intern3!$A$9:$A$160,0),MATCH(intern4!D$8,intern3!$7:$7,0))="OK","OK","NOK")))</f>
        <v/>
      </c>
      <c r="E30" s="1277" t="str">
        <f>IF(INDEX(intern2!$A$165:$BH$316,MATCH($A30,intern2!$A$165:$A$316,0),MATCH(E$8,intern2!_xlnm.Print_Titles,0))="","",
IF(INDEX(intern2!$A$165:$BH$316,MATCH($A30,intern2!$A$165:$A$316,0),MATCH(E$8,intern2!_xlnm.Print_Titles,0))="NOK","NOK",
IF(INDEX(intern3!$A$9:$BG$320,MATCH($A30,intern3!$A$9:$A$160,0),MATCH(intern4!E$8,intern3!$7:$7,0))="OK","OK","NOK")))</f>
        <v/>
      </c>
      <c r="F30" s="1277" t="str">
        <f>IF(INDEX(intern2!$A$165:$BH$316,MATCH($A30,intern2!$A$165:$A$316,0),MATCH(F$8,intern2!_xlnm.Print_Titles,0))="","",
IF(INDEX(intern2!$A$165:$BH$316,MATCH($A30,intern2!$A$165:$A$316,0),MATCH(F$8,intern2!_xlnm.Print_Titles,0))="NOK","NOK",
IF(INDEX(intern3!$A$9:$BG$320,MATCH($A30,intern3!$A$9:$A$160,0),MATCH(intern4!F$8,intern3!$7:$7,0))="OK","OK","NOK")))</f>
        <v/>
      </c>
      <c r="G30" s="1277" t="str">
        <f>IF(INDEX(intern2!$A$165:$BH$316,MATCH($A30,intern2!$A$165:$A$316,0),MATCH(G$8,intern2!_xlnm.Print_Titles,0))="","",
IF(INDEX(intern2!$A$165:$BH$316,MATCH($A30,intern2!$A$165:$A$316,0),MATCH(G$8,intern2!_xlnm.Print_Titles,0))="NOK","NOK",
IF(INDEX(intern3!$A$9:$BG$320,MATCH($A30,intern3!$A$9:$A$160,0),MATCH(intern4!G$8,intern3!$7:$7,0))="OK","OK","NOK")))</f>
        <v/>
      </c>
      <c r="H30" s="1277" t="str">
        <f>IF(INDEX(intern2!$A$165:$BH$316,MATCH($A30,intern2!$A$165:$A$316,0),MATCH(H$8,intern2!_xlnm.Print_Titles,0))="","",
IF(INDEX(intern2!$A$165:$BH$316,MATCH($A30,intern2!$A$165:$A$316,0),MATCH(H$8,intern2!_xlnm.Print_Titles,0))="NOK","NOK",
IF(INDEX(intern3!$A$9:$BG$320,MATCH($A30,intern3!$A$9:$A$160,0),MATCH(intern4!H$8,intern3!$7:$7,0))="OK","OK","NOK")))</f>
        <v/>
      </c>
      <c r="I30" s="1277" t="str">
        <f>IF(INDEX(intern2!$A$165:$BH$316,MATCH($A30,intern2!$A$165:$A$316,0),MATCH(I$8,intern2!_xlnm.Print_Titles,0))="","",
IF(INDEX(intern2!$A$165:$BH$316,MATCH($A30,intern2!$A$165:$A$316,0),MATCH(I$8,intern2!_xlnm.Print_Titles,0))="NOK","NOK",
IF(INDEX(intern3!$A$9:$BG$320,MATCH($A30,intern3!$A$9:$A$160,0),MATCH(intern4!I$8,intern3!$7:$7,0))="OK","OK","NOK")))</f>
        <v/>
      </c>
      <c r="J30" s="1277" t="str">
        <f>IF(INDEX(intern2!$A$165:$BH$316,MATCH($A30,intern2!$A$165:$A$316,0),MATCH(J$8,intern2!_xlnm.Print_Titles,0))="","",
IF(INDEX(intern2!$A$165:$BH$316,MATCH($A30,intern2!$A$165:$A$316,0),MATCH(J$8,intern2!_xlnm.Print_Titles,0))="NOK","NOK",
IF(INDEX(intern3!$A$9:$BG$320,MATCH($A30,intern3!$A$9:$A$160,0),MATCH(intern4!J$8,intern3!$7:$7,0))="OK","OK","NOK")))</f>
        <v/>
      </c>
      <c r="K30" s="1277" t="str">
        <f>IF(INDEX(intern2!$A$165:$BH$316,MATCH($A30,intern2!$A$165:$A$316,0),MATCH(K$8,intern2!_xlnm.Print_Titles,0))="","",
IF(INDEX(intern2!$A$165:$BH$316,MATCH($A30,intern2!$A$165:$A$316,0),MATCH(K$8,intern2!_xlnm.Print_Titles,0))="NOK","NOK",
IF(INDEX(intern3!$A$9:$BG$320,MATCH($A30,intern3!$A$9:$A$160,0),MATCH(intern4!K$8,intern3!$7:$7,0))="OK","OK","NOK")))</f>
        <v/>
      </c>
      <c r="L30" s="1277" t="str">
        <f>IF(INDEX(intern2!$A$165:$BH$316,MATCH($A30,intern2!$A$165:$A$316,0),MATCH(L$8,intern2!_xlnm.Print_Titles,0))="","",
IF(INDEX(intern2!$A$165:$BH$316,MATCH($A30,intern2!$A$165:$A$316,0),MATCH(L$8,intern2!_xlnm.Print_Titles,0))="NOK","NOK",
IF(INDEX(intern3!$A$9:$BG$320,MATCH($A30,intern3!$A$9:$A$160,0),MATCH(intern4!L$8,intern3!$7:$7,0))="OK","OK","NOK")))</f>
        <v/>
      </c>
      <c r="M30" s="1277" t="str">
        <f>IF(INDEX(intern2!$A$165:$BH$316,MATCH($A30,intern2!$A$165:$A$316,0),MATCH(M$8,intern2!_xlnm.Print_Titles,0))="","",
IF(INDEX(intern2!$A$165:$BH$316,MATCH($A30,intern2!$A$165:$A$316,0),MATCH(M$8,intern2!_xlnm.Print_Titles,0))="NOK","NOK",
IF(INDEX(intern3!$A$9:$BG$320,MATCH($A30,intern3!$A$9:$A$160,0),MATCH(intern4!M$8,intern3!$7:$7,0))="OK","OK","NOK")))</f>
        <v/>
      </c>
      <c r="N30" s="1277" t="str">
        <f>IF(INDEX(intern2!$A$165:$BH$316,MATCH($A30,intern2!$A$165:$A$316,0),MATCH(N$8,intern2!_xlnm.Print_Titles,0))="","",
IF(INDEX(intern2!$A$165:$BH$316,MATCH($A30,intern2!$A$165:$A$316,0),MATCH(N$8,intern2!_xlnm.Print_Titles,0))="NOK","NOK",
IF(INDEX(intern3!$A$9:$BG$320,MATCH($A30,intern3!$A$9:$A$160,0),MATCH(intern4!N$8,intern3!$7:$7,0))="OK","OK","NOK")))</f>
        <v/>
      </c>
      <c r="O30" s="1277" t="str">
        <f>IF(INDEX(intern2!$A$165:$BH$316,MATCH($A30,intern2!$A$165:$A$316,0),MATCH(O$8,intern2!_xlnm.Print_Titles,0))="","",
IF(INDEX(intern2!$A$165:$BH$316,MATCH($A30,intern2!$A$165:$A$316,0),MATCH(O$8,intern2!_xlnm.Print_Titles,0))="NOK","NOK",
IF(INDEX(intern3!$A$9:$BG$320,MATCH($A30,intern3!$A$9:$A$160,0),MATCH(intern4!O$8,intern3!$7:$7,0))="OK","OK","NOK")))</f>
        <v/>
      </c>
      <c r="P30" s="1277" t="str">
        <f>IF(INDEX(intern2!$A$165:$BH$316,MATCH($A30,intern2!$A$165:$A$316,0),MATCH(P$8,intern2!_xlnm.Print_Titles,0))="","",
IF(INDEX(intern2!$A$165:$BH$316,MATCH($A30,intern2!$A$165:$A$316,0),MATCH(P$8,intern2!_xlnm.Print_Titles,0))="NOK","NOK",
IF(INDEX(intern3!$A$9:$BG$320,MATCH($A30,intern3!$A$9:$A$160,0),MATCH(intern4!P$8,intern3!$7:$7,0))="OK","OK","NOK")))</f>
        <v/>
      </c>
      <c r="Q30" s="1277" t="str">
        <f>IF(INDEX(intern2!$A$165:$BH$316,MATCH($A30,intern2!$A$165:$A$316,0),MATCH(Q$8,intern2!_xlnm.Print_Titles,0))="","",
IF(INDEX(intern2!$A$165:$BH$316,MATCH($A30,intern2!$A$165:$A$316,0),MATCH(Q$8,intern2!_xlnm.Print_Titles,0))="NOK","NOK",
IF(INDEX(intern3!$A$9:$BG$320,MATCH($A30,intern3!$A$9:$A$160,0),MATCH(intern4!Q$8,intern3!$7:$7,0))="OK","OK","NOK")))</f>
        <v/>
      </c>
      <c r="R30" s="1277" t="str">
        <f>IF(INDEX(intern2!$A$165:$BH$316,MATCH($A30,intern2!$A$165:$A$316,0),MATCH(R$8,intern2!_xlnm.Print_Titles,0))="","",
IF(INDEX(intern2!$A$165:$BH$316,MATCH($A30,intern2!$A$165:$A$316,0),MATCH(R$8,intern2!_xlnm.Print_Titles,0))="NOK","NOK",
IF(INDEX(intern3!$A$9:$BG$320,MATCH($A30,intern3!$A$9:$A$160,0),MATCH(intern4!R$8,intern3!$7:$7,0))="OK","OK","NOK")))</f>
        <v/>
      </c>
      <c r="S30" s="1277" t="str">
        <f>IF(INDEX(intern2!$A$165:$BH$316,MATCH($A30,intern2!$A$165:$A$316,0),MATCH(S$8,intern2!_xlnm.Print_Titles,0))="","",
IF(INDEX(intern2!$A$165:$BH$316,MATCH($A30,intern2!$A$165:$A$316,0),MATCH(S$8,intern2!_xlnm.Print_Titles,0))="NOK","NOK",
IF(INDEX(intern3!$A$9:$BG$320,MATCH($A30,intern3!$A$9:$A$160,0),MATCH(intern4!S$8,intern3!$7:$7,0))="OK","OK","NOK")))</f>
        <v/>
      </c>
      <c r="T30" s="1277" t="str">
        <f>IF(INDEX(intern2!$A$165:$BH$316,MATCH($A30,intern2!$A$165:$A$316,0),MATCH(T$8,intern2!_xlnm.Print_Titles,0))="","",
IF(INDEX(intern2!$A$165:$BH$316,MATCH($A30,intern2!$A$165:$A$316,0),MATCH(T$8,intern2!_xlnm.Print_Titles,0))="NOK","NOK",
IF(INDEX(intern3!$A$9:$BG$320,MATCH($A30,intern3!$A$9:$A$160,0),MATCH(intern4!T$8,intern3!$7:$7,0))="OK","OK","NOK")))</f>
        <v/>
      </c>
      <c r="U30" s="1277" t="str">
        <f>IF(INDEX(intern2!$A$165:$BH$316,MATCH($A30,intern2!$A$165:$A$316,0),MATCH(U$8,intern2!_xlnm.Print_Titles,0))="","",
IF(INDEX(intern2!$A$165:$BH$316,MATCH($A30,intern2!$A$165:$A$316,0),MATCH(U$8,intern2!_xlnm.Print_Titles,0))="NOK","NOK",
IF(INDEX(intern3!$A$9:$BG$320,MATCH($A30,intern3!$A$9:$A$160,0),MATCH(intern4!U$8,intern3!$7:$7,0))="OK","OK","NOK")))</f>
        <v/>
      </c>
      <c r="V30" s="1277" t="str">
        <f>IF(INDEX(intern2!$A$165:$BH$316,MATCH($A30,intern2!$A$165:$A$316,0),MATCH(V$8,intern2!_xlnm.Print_Titles,0))="","",
IF(INDEX(intern2!$A$165:$BH$316,MATCH($A30,intern2!$A$165:$A$316,0),MATCH(V$8,intern2!_xlnm.Print_Titles,0))="NOK","NOK",
IF(INDEX(intern3!$A$9:$BG$320,MATCH($A30,intern3!$A$9:$A$160,0),MATCH(intern4!V$8,intern3!$7:$7,0))="OK","OK","NOK")))</f>
        <v/>
      </c>
      <c r="W30" s="1277" t="str">
        <f>IF(INDEX(intern2!$A$165:$BH$316,MATCH($A30,intern2!$A$165:$A$316,0),MATCH(W$8,intern2!_xlnm.Print_Titles,0))="","",
IF(INDEX(intern2!$A$165:$BH$316,MATCH($A30,intern2!$A$165:$A$316,0),MATCH(W$8,intern2!_xlnm.Print_Titles,0))="NOK","NOK",
IF(INDEX(intern3!$A$9:$BG$320,MATCH($A30,intern3!$A$9:$A$160,0),MATCH(intern4!W$8,intern3!$7:$7,0))="OK","OK","NOK")))</f>
        <v/>
      </c>
      <c r="X30" s="1277" t="str">
        <f>IF(INDEX(intern2!$A$165:$BH$316,MATCH($A30,intern2!$A$165:$A$316,0),MATCH(X$8,intern2!_xlnm.Print_Titles,0))="","",
IF(INDEX(intern2!$A$165:$BH$316,MATCH($A30,intern2!$A$165:$A$316,0),MATCH(X$8,intern2!_xlnm.Print_Titles,0))="NOK","NOK",
IF(INDEX(intern3!$A$9:$BG$320,MATCH($A30,intern3!$A$9:$A$160,0),MATCH(intern4!X$8,intern3!$7:$7,0))="OK","OK","NOK")))</f>
        <v/>
      </c>
      <c r="Y30" s="1277" t="str">
        <f>IF(INDEX(intern2!$A$165:$BH$316,MATCH($A30,intern2!$A$165:$A$316,0),MATCH(Y$8,intern2!_xlnm.Print_Titles,0))="","",
IF(INDEX(intern2!$A$165:$BH$316,MATCH($A30,intern2!$A$165:$A$316,0),MATCH(Y$8,intern2!_xlnm.Print_Titles,0))="NOK","NOK",
IF(INDEX(intern3!$A$9:$BG$320,MATCH($A30,intern3!$A$9:$A$160,0),MATCH(intern4!Y$8,intern3!$7:$7,0))="OK","OK","NOK")))</f>
        <v/>
      </c>
      <c r="Z30" s="1277" t="str">
        <f>IF(INDEX(intern2!$A$165:$BH$316,MATCH($A30,intern2!$A$165:$A$316,0),MATCH(Z$8,intern2!_xlnm.Print_Titles,0))="","",
IF(INDEX(intern2!$A$165:$BH$316,MATCH($A30,intern2!$A$165:$A$316,0),MATCH(Z$8,intern2!_xlnm.Print_Titles,0))="NOK","NOK",
IF(INDEX(intern3!$A$9:$BG$320,MATCH($A30,intern3!$A$9:$A$160,0),MATCH(intern4!Z$8,intern3!$7:$7,0))="OK","OK","NOK")))</f>
        <v/>
      </c>
      <c r="AA30" s="1277" t="str">
        <f>IF(INDEX(intern2!$A$165:$BH$316,MATCH($A30,intern2!$A$165:$A$316,0),MATCH(AA$8,intern2!_xlnm.Print_Titles,0))="","",
IF(INDEX(intern2!$A$165:$BH$316,MATCH($A30,intern2!$A$165:$A$316,0),MATCH(AA$8,intern2!_xlnm.Print_Titles,0))="NOK","NOK",
IF(INDEX(intern3!$A$9:$BG$320,MATCH($A30,intern3!$A$9:$A$160,0),MATCH(intern4!AA$8,intern3!$7:$7,0))="OK","OK","NOK")))</f>
        <v/>
      </c>
      <c r="AB30" s="1277" t="str">
        <f>IF(INDEX(intern2!$A$165:$BH$316,MATCH($A30,intern2!$A$165:$A$316,0),MATCH(AB$8,intern2!_xlnm.Print_Titles,0))="","",
IF(INDEX(intern2!$A$165:$BH$316,MATCH($A30,intern2!$A$165:$A$316,0),MATCH(AB$8,intern2!_xlnm.Print_Titles,0))="NOK","NOK",
IF(INDEX(intern3!$A$9:$BG$320,MATCH($A30,intern3!$A$9:$A$160,0),MATCH(intern4!AB$8,intern3!$7:$7,0))="OK","OK","NOK")))</f>
        <v/>
      </c>
      <c r="AC30" s="1277" t="str">
        <f>IF(INDEX(intern2!$A$165:$BH$316,MATCH($A30,intern2!$A$165:$A$316,0),MATCH(AC$8,intern2!_xlnm.Print_Titles,0))="","",
IF(INDEX(intern2!$A$165:$BH$316,MATCH($A30,intern2!$A$165:$A$316,0),MATCH(AC$8,intern2!_xlnm.Print_Titles,0))="NOK","NOK",
IF(INDEX(intern3!$A$9:$BG$320,MATCH($A30,intern3!$A$9:$A$160,0),MATCH(intern4!AC$8,intern3!$7:$7,0))="OK","OK","NOK")))</f>
        <v/>
      </c>
      <c r="AD30" s="1277" t="str">
        <f>IF(INDEX(intern2!$A$165:$BH$316,MATCH($A30,intern2!$A$165:$A$316,0),MATCH(AD$8,intern2!_xlnm.Print_Titles,0))="","",
IF(INDEX(intern2!$A$165:$BH$316,MATCH($A30,intern2!$A$165:$A$316,0),MATCH(AD$8,intern2!_xlnm.Print_Titles,0))="NOK","NOK",
IF(INDEX(intern3!$A$9:$BG$320,MATCH($A30,intern3!$A$9:$A$160,0),MATCH(intern4!AD$8,intern3!$7:$7,0))="OK","OK","NOK")))</f>
        <v/>
      </c>
      <c r="AE30" s="1277" t="str">
        <f>IF(INDEX(intern2!$A$165:$BH$316,MATCH($A30,intern2!$A$165:$A$316,0),MATCH(AE$8,intern2!_xlnm.Print_Titles,0))="","",
IF(INDEX(intern2!$A$165:$BH$316,MATCH($A30,intern2!$A$165:$A$316,0),MATCH(AE$8,intern2!_xlnm.Print_Titles,0))="NOK","NOK",
IF(INDEX(intern3!$A$9:$BG$320,MATCH($A30,intern3!$A$9:$A$160,0),MATCH(intern4!AE$8,intern3!$7:$7,0))="OK","OK","NOK")))</f>
        <v/>
      </c>
      <c r="AF30" s="1277" t="str">
        <f>IF(INDEX(intern2!$A$165:$BH$316,MATCH($A30,intern2!$A$165:$A$316,0),MATCH(AF$8,intern2!_xlnm.Print_Titles,0))="","",
IF(INDEX(intern2!$A$165:$BH$316,MATCH($A30,intern2!$A$165:$A$316,0),MATCH(AF$8,intern2!_xlnm.Print_Titles,0))="NOK","NOK",
IF(INDEX(intern3!$A$9:$BG$320,MATCH($A30,intern3!$A$9:$A$160,0),MATCH(intern4!AF$8,intern3!$7:$7,0))="OK","OK","NOK")))</f>
        <v/>
      </c>
      <c r="AG30" s="1277" t="str">
        <f>IF(INDEX(intern2!$A$165:$BH$316,MATCH($A30,intern2!$A$165:$A$316,0),MATCH(AG$8,intern2!_xlnm.Print_Titles,0))="","",
IF(INDEX(intern2!$A$165:$BH$316,MATCH($A30,intern2!$A$165:$A$316,0),MATCH(AG$8,intern2!_xlnm.Print_Titles,0))="NOK","NOK",
IF(INDEX(intern3!$A$9:$BG$320,MATCH($A30,intern3!$A$9:$A$160,0),MATCH(intern4!AG$8,intern3!$7:$7,0))="OK","OK","NOK")))</f>
        <v/>
      </c>
      <c r="AH30" s="1277" t="str">
        <f>IF(INDEX(intern2!$A$165:$BH$316,MATCH($A30,intern2!$A$165:$A$316,0),MATCH(AH$8,intern2!_xlnm.Print_Titles,0))="","",
IF(INDEX(intern2!$A$165:$BH$316,MATCH($A30,intern2!$A$165:$A$316,0),MATCH(AH$8,intern2!_xlnm.Print_Titles,0))="NOK","NOK",
IF(INDEX(intern3!$A$9:$BG$320,MATCH($A30,intern3!$A$9:$A$160,0),MATCH(intern4!AH$8,intern3!$7:$7,0))="OK","OK","NOK")))</f>
        <v/>
      </c>
      <c r="AI30" s="1277" t="str">
        <f>IF(INDEX(intern2!$A$165:$BH$316,MATCH($A30,intern2!$A$165:$A$316,0),MATCH(AI$8,intern2!_xlnm.Print_Titles,0))="","",
IF(INDEX(intern2!$A$165:$BH$316,MATCH($A30,intern2!$A$165:$A$316,0),MATCH(AI$8,intern2!_xlnm.Print_Titles,0))="NOK","NOK",
IF(INDEX(intern3!$A$9:$BG$320,MATCH($A30,intern3!$A$9:$A$160,0),MATCH(intern4!AI$8,intern3!$7:$7,0))="OK","OK","NOK")))</f>
        <v/>
      </c>
      <c r="AJ30" s="1277" t="str">
        <f>IF(INDEX(intern2!$A$165:$BH$316,MATCH($A30,intern2!$A$165:$A$316,0),MATCH(AJ$8,intern2!_xlnm.Print_Titles,0))="","",
IF(INDEX(intern2!$A$165:$BH$316,MATCH($A30,intern2!$A$165:$A$316,0),MATCH(AJ$8,intern2!_xlnm.Print_Titles,0))="NOK","NOK",
IF(INDEX(intern3!$A$9:$BG$320,MATCH($A30,intern3!$A$9:$A$160,0),MATCH(intern4!AJ$8,intern3!$7:$7,0))="OK","OK","NOK")))</f>
        <v/>
      </c>
      <c r="AK30" s="1277" t="str">
        <f>IF(INDEX(intern2!$A$165:$BH$316,MATCH($A30,intern2!$A$165:$A$316,0),MATCH(AK$8,intern2!_xlnm.Print_Titles,0))="","",
IF(INDEX(intern2!$A$165:$BH$316,MATCH($A30,intern2!$A$165:$A$316,0),MATCH(AK$8,intern2!_xlnm.Print_Titles,0))="NOK","NOK",
IF(INDEX(intern3!$A$9:$BG$320,MATCH($A30,intern3!$A$9:$A$160,0),MATCH(intern4!AK$8,intern3!$7:$7,0))="OK","OK","NOK")))</f>
        <v/>
      </c>
      <c r="AL30" s="1277" t="str">
        <f>IF(INDEX(intern2!$A$165:$BH$316,MATCH($A30,intern2!$A$165:$A$316,0),MATCH(AL$8,intern2!_xlnm.Print_Titles,0))="","",
IF(INDEX(intern2!$A$165:$BH$316,MATCH($A30,intern2!$A$165:$A$316,0),MATCH(AL$8,intern2!_xlnm.Print_Titles,0))="NOK","NOK",
IF(INDEX(intern3!$A$9:$BG$320,MATCH($A30,intern3!$A$9:$A$160,0),MATCH(intern4!AL$8,intern3!$7:$7,0))="OK","OK","NOK")))</f>
        <v/>
      </c>
      <c r="AM30" s="1277" t="str">
        <f>IF(INDEX(intern2!$A$165:$BH$316,MATCH($A30,intern2!$A$165:$A$316,0),MATCH(AM$8,intern2!_xlnm.Print_Titles,0))="","",
IF(INDEX(intern2!$A$165:$BH$316,MATCH($A30,intern2!$A$165:$A$316,0),MATCH(AM$8,intern2!_xlnm.Print_Titles,0))="NOK","NOK",
IF(INDEX(intern3!$A$9:$BG$320,MATCH($A30,intern3!$A$9:$A$160,0),MATCH(intern4!AM$8,intern3!$7:$7,0))="OK","OK","NOK")))</f>
        <v/>
      </c>
      <c r="AN30" s="1277" t="str">
        <f>IF(INDEX(intern2!$A$165:$BH$316,MATCH($A30,intern2!$A$165:$A$316,0),MATCH(AN$8,intern2!_xlnm.Print_Titles,0))="","",
IF(INDEX(intern2!$A$165:$BH$316,MATCH($A30,intern2!$A$165:$A$316,0),MATCH(AN$8,intern2!_xlnm.Print_Titles,0))="NOK","NOK",
IF(INDEX(intern3!$A$9:$BG$320,MATCH($A30,intern3!$A$9:$A$160,0),MATCH(intern4!AN$8,intern3!$7:$7,0))="OK","OK","NOK")))</f>
        <v/>
      </c>
      <c r="AO30" s="1277" t="str">
        <f>IF(INDEX(intern2!$A$165:$BH$316,MATCH($A30,intern2!$A$165:$A$316,0),MATCH(AO$8,intern2!_xlnm.Print_Titles,0))="","",
IF(INDEX(intern2!$A$165:$BH$316,MATCH($A30,intern2!$A$165:$A$316,0),MATCH(AO$8,intern2!_xlnm.Print_Titles,0))="NOK","NOK",
IF(INDEX(intern3!$A$9:$BG$320,MATCH($A30,intern3!$A$9:$A$160,0),MATCH(intern4!AO$8,intern3!$7:$7,0))="OK","OK","NOK")))</f>
        <v/>
      </c>
      <c r="AP30" s="1277" t="str">
        <f>IF(INDEX(intern2!$A$165:$BH$316,MATCH($A30,intern2!$A$165:$A$316,0),MATCH(AP$8,intern2!_xlnm.Print_Titles,0))="","",
IF(INDEX(intern2!$A$165:$BH$316,MATCH($A30,intern2!$A$165:$A$316,0),MATCH(AP$8,intern2!_xlnm.Print_Titles,0))="NOK","NOK",
IF(INDEX(intern3!$A$9:$BG$320,MATCH($A30,intern3!$A$9:$A$160,0),MATCH(intern4!AP$8,intern3!$7:$7,0))="OK","OK","NOK")))</f>
        <v/>
      </c>
      <c r="AQ30" s="1277" t="str">
        <f>IF(INDEX(intern2!$A$165:$BH$316,MATCH($A30,intern2!$A$165:$A$316,0),MATCH(AQ$8,intern2!_xlnm.Print_Titles,0))="","",
IF(INDEX(intern2!$A$165:$BH$316,MATCH($A30,intern2!$A$165:$A$316,0),MATCH(AQ$8,intern2!_xlnm.Print_Titles,0))="NOK","NOK",
IF(INDEX(intern3!$A$9:$BG$320,MATCH($A30,intern3!$A$9:$A$160,0),MATCH(intern4!AQ$8,intern3!$7:$7,0))="OK","OK","NOK")))</f>
        <v/>
      </c>
      <c r="AR30" s="1277" t="str">
        <f>IF(INDEX(intern2!$A$165:$BH$316,MATCH($A30,intern2!$A$165:$A$316,0),MATCH(AR$8,intern2!_xlnm.Print_Titles,0))="","",
IF(INDEX(intern2!$A$165:$BH$316,MATCH($A30,intern2!$A$165:$A$316,0),MATCH(AR$8,intern2!_xlnm.Print_Titles,0))="NOK","NOK",
IF(INDEX(intern3!$A$9:$BG$320,MATCH($A30,intern3!$A$9:$A$160,0),MATCH(intern4!AR$8,intern3!$7:$7,0))="OK","OK","NOK")))</f>
        <v/>
      </c>
      <c r="AS30" s="1277" t="str">
        <f>IF(INDEX(intern2!$A$165:$BH$316,MATCH($A30,intern2!$A$165:$A$316,0),MATCH(AS$8,intern2!_xlnm.Print_Titles,0))="","",
IF(INDEX(intern2!$A$165:$BH$316,MATCH($A30,intern2!$A$165:$A$316,0),MATCH(AS$8,intern2!_xlnm.Print_Titles,0))="NOK","NOK",
IF(INDEX(intern3!$A$9:$BG$320,MATCH($A30,intern3!$A$9:$A$160,0),MATCH(intern4!AS$8,intern3!$7:$7,0))="OK","OK","NOK")))</f>
        <v/>
      </c>
      <c r="AT30" s="1277" t="str">
        <f>IF(INDEX(intern2!$A$165:$BH$316,MATCH($A30,intern2!$A$165:$A$316,0),MATCH(AT$8,intern2!_xlnm.Print_Titles,0))="","",
IF(INDEX(intern2!$A$165:$BH$316,MATCH($A30,intern2!$A$165:$A$316,0),MATCH(AT$8,intern2!_xlnm.Print_Titles,0))="NOK","NOK",
IF(INDEX(intern3!$A$9:$BG$320,MATCH($A30,intern3!$A$9:$A$160,0),MATCH(intern4!AT$8,intern3!$7:$7,0))="OK","OK","NOK")))</f>
        <v/>
      </c>
      <c r="AU30" s="1277" t="str">
        <f>IF(INDEX(intern2!$A$165:$BH$316,MATCH($A30,intern2!$A$165:$A$316,0),MATCH(AU$8,intern2!_xlnm.Print_Titles,0))="","",
IF(INDEX(intern2!$A$165:$BH$316,MATCH($A30,intern2!$A$165:$A$316,0),MATCH(AU$8,intern2!_xlnm.Print_Titles,0))="NOK","NOK",
IF(INDEX(intern3!$A$9:$BG$320,MATCH($A30,intern3!$A$9:$A$160,0),MATCH(intern4!AU$8,intern3!$7:$7,0))="OK","OK","NOK")))</f>
        <v/>
      </c>
      <c r="AV30" s="1277" t="str">
        <f>IF(INDEX(intern2!$A$165:$BH$316,MATCH($A30,intern2!$A$165:$A$316,0),MATCH(AV$8,intern2!_xlnm.Print_Titles,0))="","",
IF(INDEX(intern2!$A$165:$BH$316,MATCH($A30,intern2!$A$165:$A$316,0),MATCH(AV$8,intern2!_xlnm.Print_Titles,0))="NOK","NOK",
IF(INDEX(intern3!$A$9:$BG$320,MATCH($A30,intern3!$A$9:$A$160,0),MATCH(intern4!AV$8,intern3!$7:$7,0))="OK","OK","NOK")))</f>
        <v/>
      </c>
      <c r="AW30" s="1277"/>
      <c r="AX30" s="1277" t="str">
        <f>IF(INDEX(intern2!$A$165:$BH$316,MATCH($A30,intern2!$A$165:$A$316,0),MATCH(AX$8,intern2!_xlnm.Print_Titles,0))="","",
IF(INDEX(intern2!$A$165:$BH$316,MATCH($A30,intern2!$A$165:$A$316,0),MATCH(AX$8,intern2!_xlnm.Print_Titles,0))="NOK","NOK",
IF(INDEX(intern3!$A$9:$BG$320,MATCH($A30,intern3!$A$9:$A$160,0),MATCH(intern4!AX$8,intern3!$7:$7,0))="OK","OK","NOK")))</f>
        <v/>
      </c>
      <c r="AY30" s="1277" t="str">
        <f>IF(INDEX(intern2!$A$165:$BH$316,MATCH($A30,intern2!$A$165:$A$316,0),MATCH(AY$8,intern2!_xlnm.Print_Titles,0))="","",
IF(INDEX(intern2!$A$165:$BH$316,MATCH($A30,intern2!$A$165:$A$316,0),MATCH(AY$8,intern2!_xlnm.Print_Titles,0))="NOK","NOK",
IF(INDEX(intern3!$A$9:$BG$320,MATCH($A30,intern3!$A$9:$A$160,0),MATCH(intern4!AY$8,intern3!$7:$7,0))="OK","OK","NOK")))</f>
        <v/>
      </c>
      <c r="AZ30" s="1277" t="str">
        <f>IF(INDEX(intern2!$A$165:$BH$316,MATCH($A30,intern2!$A$165:$A$316,0),MATCH(AZ$8,intern2!_xlnm.Print_Titles,0))="","",
IF(INDEX(intern2!$A$165:$BH$316,MATCH($A30,intern2!$A$165:$A$316,0),MATCH(AZ$8,intern2!_xlnm.Print_Titles,0))="NOK","NOK",
IF(INDEX(intern3!$A$9:$BG$320,MATCH($A30,intern3!$A$9:$A$160,0),MATCH(intern4!AZ$8,intern3!$7:$7,0))="OK","OK","NOK")))</f>
        <v/>
      </c>
      <c r="BA30" s="1277" t="str">
        <f>IF(INDEX(intern2!$A$165:$BH$316,MATCH($A30,intern2!$A$165:$A$316,0),MATCH(BA$8,intern2!_xlnm.Print_Titles,0))="","",
IF(INDEX(intern2!$A$165:$BH$316,MATCH($A30,intern2!$A$165:$A$316,0),MATCH(BA$8,intern2!_xlnm.Print_Titles,0))="NOK","NOK",
IF(INDEX(intern3!$A$9:$BG$320,MATCH($A30,intern3!$A$9:$A$160,0),MATCH(intern4!BA$8,intern3!$7:$7,0))="OK","OK","NOK")))</f>
        <v/>
      </c>
      <c r="BB30" s="1277" t="str">
        <f>IF(INDEX(intern2!$A$165:$BH$316,MATCH($A30,intern2!$A$165:$A$316,0),MATCH(BB$8,intern2!_xlnm.Print_Titles,0))="","",
IF(INDEX(intern2!$A$165:$BH$316,MATCH($A30,intern2!$A$165:$A$316,0),MATCH(BB$8,intern2!_xlnm.Print_Titles,0))="NOK","NOK",
IF(INDEX(intern3!$A$9:$BG$320,MATCH($A30,intern3!$A$9:$A$160,0),MATCH(intern4!BB$8,intern3!$7:$7,0))="OK","OK","NOK")))</f>
        <v/>
      </c>
      <c r="BC30" s="1277" t="str">
        <f>IF(INDEX(intern2!$A$165:$BH$316,MATCH($A30,intern2!$A$165:$A$316,0),MATCH(BC$8,intern2!_xlnm.Print_Titles,0))="","",
IF(INDEX(intern2!$A$165:$BH$316,MATCH($A30,intern2!$A$165:$A$316,0),MATCH(BC$8,intern2!_xlnm.Print_Titles,0))="NOK","NOK",
IF(INDEX(intern3!$A$9:$BG$320,MATCH($A30,intern3!$A$9:$A$160,0),MATCH(intern4!BC$8,intern3!$7:$7,0))="OK","OK","NOK")))</f>
        <v/>
      </c>
      <c r="BD30" s="1277" t="str">
        <f>IF(INDEX(intern2!$A$165:$BH$316,MATCH($A30,intern2!$A$165:$A$316,0),MATCH(BD$8,intern2!_xlnm.Print_Titles,0))="","",
IF(INDEX(intern2!$A$165:$BH$316,MATCH($A30,intern2!$A$165:$A$316,0),MATCH(BD$8,intern2!_xlnm.Print_Titles,0))="NOK","NOK",
IF(INDEX(intern3!$A$9:$BG$320,MATCH($A30,intern3!$A$9:$A$160,0),MATCH(intern4!BD$8,intern3!$7:$7,0))="OK","OK","NOK")))</f>
        <v/>
      </c>
      <c r="BE30" s="1277" t="str">
        <f>IF(INDEX(intern2!$A$165:$BH$316,MATCH($A30,intern2!$A$165:$A$316,0),MATCH(BE$8,intern2!_xlnm.Print_Titles,0))="","",
IF(INDEX(intern2!$A$165:$BH$316,MATCH($A30,intern2!$A$165:$A$316,0),MATCH(BE$8,intern2!_xlnm.Print_Titles,0))="NOK","NOK",
IF(INDEX(intern3!$A$9:$BG$320,MATCH($A30,intern3!$A$9:$A$160,0),MATCH(intern4!BE$8,intern3!$7:$7,0))="OK","OK","NOK")))</f>
        <v/>
      </c>
      <c r="BF30" s="1277" t="str">
        <f>IF(INDEX(intern2!$A$165:$BH$316,MATCH($A30,intern2!$A$165:$A$316,0),MATCH(BF$8,intern2!_xlnm.Print_Titles,0))="","",
IF(INDEX(intern2!$A$165:$BH$316,MATCH($A30,intern2!$A$165:$A$316,0),MATCH(BF$8,intern2!_xlnm.Print_Titles,0))="NOK","NOK",
IF(INDEX(intern3!$A$9:$BG$320,MATCH($A30,intern3!$A$9:$A$160,0),MATCH(intern4!BF$8,intern3!$7:$7,0))="OK","OK","NOK")))</f>
        <v/>
      </c>
      <c r="BG30" s="1277" t="str">
        <f>IF(INDEX(intern2!$A$165:$BH$316,MATCH($A30,intern2!$A$165:$A$316,0),MATCH(BG$8,intern2!_xlnm.Print_Titles,0))="","",
IF(INDEX(intern2!$A$165:$BH$316,MATCH($A30,intern2!$A$165:$A$316,0),MATCH(BG$8,intern2!_xlnm.Print_Titles,0))="NOK","NOK",
IF(INDEX(intern3!$A$9:$BG$320,MATCH($A30,intern3!$A$9:$A$160,0),MATCH(intern4!BG$8,intern3!$7:$7,0))="OK","OK","NOK")))</f>
        <v/>
      </c>
      <c r="BH30" s="200" t="str">
        <f t="shared" si="2"/>
        <v>OK</v>
      </c>
      <c r="BI30" s="186"/>
      <c r="BJ30" t="str">
        <f>IF(VLOOKUP($A30,intern1!$C:$Q,15,FALSE)="MAS","",IF(VLOOKUP($A30,'3.10'!$C:$AP,9,FALSE)=0,"NOK",IF(VLOOKUP($A30,'3.10'!$C:$AP,11,FALSE)=0,"NOK","OK"))=BH30)</f>
        <v/>
      </c>
    </row>
    <row r="31" spans="1:66" x14ac:dyDescent="0.25">
      <c r="A31" t="str">
        <f>+intern2!A26</f>
        <v>NCH1.1.2</v>
      </c>
      <c r="C31" s="1277" t="str">
        <f>IF(INDEX(intern2!$A$165:$BH$316,MATCH($A31,intern2!$A$165:$A$316,0),MATCH(C$8,intern2!_xlnm.Print_Titles,0))="","",
IF(INDEX(intern2!$A$165:$BH$316,MATCH($A31,intern2!$A$165:$A$316,0),MATCH(C$8,intern2!_xlnm.Print_Titles,0))="NOK","NOK",
IF(INDEX(intern3!$A$9:$BG$320,MATCH($A31,intern3!$A$9:$A$160,0),MATCH(intern4!C$8,intern3!$7:$7,0))="OK","OK","NOK")))</f>
        <v/>
      </c>
      <c r="D31" s="1277" t="str">
        <f>IF(INDEX(intern2!$A$165:$BH$316,MATCH($A31,intern2!$A$165:$A$316,0),MATCH(D$8,intern2!_xlnm.Print_Titles,0))="","",
IF(INDEX(intern2!$A$165:$BH$316,MATCH($A31,intern2!$A$165:$A$316,0),MATCH(D$8,intern2!_xlnm.Print_Titles,0))="NOK","NOK",
IF(INDEX(intern3!$A$9:$BG$320,MATCH($A31,intern3!$A$9:$A$160,0),MATCH(intern4!D$8,intern3!$7:$7,0))="OK","OK","NOK")))</f>
        <v/>
      </c>
      <c r="E31" s="1277" t="str">
        <f>IF(INDEX(intern2!$A$165:$BH$316,MATCH($A31,intern2!$A$165:$A$316,0),MATCH(E$8,intern2!_xlnm.Print_Titles,0))="","",
IF(INDEX(intern2!$A$165:$BH$316,MATCH($A31,intern2!$A$165:$A$316,0),MATCH(E$8,intern2!_xlnm.Print_Titles,0))="NOK","NOK",
IF(INDEX(intern3!$A$9:$BG$320,MATCH($A31,intern3!$A$9:$A$160,0),MATCH(intern4!E$8,intern3!$7:$7,0))="OK","OK","NOK")))</f>
        <v/>
      </c>
      <c r="F31" s="1277" t="str">
        <f>IF(INDEX(intern2!$A$165:$BH$316,MATCH($A31,intern2!$A$165:$A$316,0),MATCH(F$8,intern2!_xlnm.Print_Titles,0))="","",
IF(INDEX(intern2!$A$165:$BH$316,MATCH($A31,intern2!$A$165:$A$316,0),MATCH(F$8,intern2!_xlnm.Print_Titles,0))="NOK","NOK",
IF(INDEX(intern3!$A$9:$BG$320,MATCH($A31,intern3!$A$9:$A$160,0),MATCH(intern4!F$8,intern3!$7:$7,0))="OK","OK","NOK")))</f>
        <v/>
      </c>
      <c r="G31" s="1277" t="str">
        <f>IF(INDEX(intern2!$A$165:$BH$316,MATCH($A31,intern2!$A$165:$A$316,0),MATCH(G$8,intern2!_xlnm.Print_Titles,0))="","",
IF(INDEX(intern2!$A$165:$BH$316,MATCH($A31,intern2!$A$165:$A$316,0),MATCH(G$8,intern2!_xlnm.Print_Titles,0))="NOK","NOK",
IF(INDEX(intern3!$A$9:$BG$320,MATCH($A31,intern3!$A$9:$A$160,0),MATCH(intern4!G$8,intern3!$7:$7,0))="OK","OK","NOK")))</f>
        <v/>
      </c>
      <c r="H31" s="1277" t="str">
        <f>IF(INDEX(intern2!$A$165:$BH$316,MATCH($A31,intern2!$A$165:$A$316,0),MATCH(H$8,intern2!_xlnm.Print_Titles,0))="","",
IF(INDEX(intern2!$A$165:$BH$316,MATCH($A31,intern2!$A$165:$A$316,0),MATCH(H$8,intern2!_xlnm.Print_Titles,0))="NOK","NOK",
IF(INDEX(intern3!$A$9:$BG$320,MATCH($A31,intern3!$A$9:$A$160,0),MATCH(intern4!H$8,intern3!$7:$7,0))="OK","OK","NOK")))</f>
        <v/>
      </c>
      <c r="I31" s="1277" t="str">
        <f>IF(INDEX(intern2!$A$165:$BH$316,MATCH($A31,intern2!$A$165:$A$316,0),MATCH(I$8,intern2!_xlnm.Print_Titles,0))="","",
IF(INDEX(intern2!$A$165:$BH$316,MATCH($A31,intern2!$A$165:$A$316,0),MATCH(I$8,intern2!_xlnm.Print_Titles,0))="NOK","NOK",
IF(INDEX(intern3!$A$9:$BG$320,MATCH($A31,intern3!$A$9:$A$160,0),MATCH(intern4!I$8,intern3!$7:$7,0))="OK","OK","NOK")))</f>
        <v/>
      </c>
      <c r="J31" s="1277" t="str">
        <f>IF(INDEX(intern2!$A$165:$BH$316,MATCH($A31,intern2!$A$165:$A$316,0),MATCH(J$8,intern2!_xlnm.Print_Titles,0))="","",
IF(INDEX(intern2!$A$165:$BH$316,MATCH($A31,intern2!$A$165:$A$316,0),MATCH(J$8,intern2!_xlnm.Print_Titles,0))="NOK","NOK",
IF(INDEX(intern3!$A$9:$BG$320,MATCH($A31,intern3!$A$9:$A$160,0),MATCH(intern4!J$8,intern3!$7:$7,0))="OK","OK","NOK")))</f>
        <v/>
      </c>
      <c r="K31" s="1277" t="str">
        <f>IF(INDEX(intern2!$A$165:$BH$316,MATCH($A31,intern2!$A$165:$A$316,0),MATCH(K$8,intern2!_xlnm.Print_Titles,0))="","",
IF(INDEX(intern2!$A$165:$BH$316,MATCH($A31,intern2!$A$165:$A$316,0),MATCH(K$8,intern2!_xlnm.Print_Titles,0))="NOK","NOK",
IF(INDEX(intern3!$A$9:$BG$320,MATCH($A31,intern3!$A$9:$A$160,0),MATCH(intern4!K$8,intern3!$7:$7,0))="OK","OK","NOK")))</f>
        <v/>
      </c>
      <c r="L31" s="1277" t="str">
        <f>IF(INDEX(intern2!$A$165:$BH$316,MATCH($A31,intern2!$A$165:$A$316,0),MATCH(L$8,intern2!_xlnm.Print_Titles,0))="","",
IF(INDEX(intern2!$A$165:$BH$316,MATCH($A31,intern2!$A$165:$A$316,0),MATCH(L$8,intern2!_xlnm.Print_Titles,0))="NOK","NOK",
IF(INDEX(intern3!$A$9:$BG$320,MATCH($A31,intern3!$A$9:$A$160,0),MATCH(intern4!L$8,intern3!$7:$7,0))="OK","OK","NOK")))</f>
        <v/>
      </c>
      <c r="M31" s="1277" t="str">
        <f>IF(INDEX(intern2!$A$165:$BH$316,MATCH($A31,intern2!$A$165:$A$316,0),MATCH(M$8,intern2!_xlnm.Print_Titles,0))="","",
IF(INDEX(intern2!$A$165:$BH$316,MATCH($A31,intern2!$A$165:$A$316,0),MATCH(M$8,intern2!_xlnm.Print_Titles,0))="NOK","NOK",
IF(INDEX(intern3!$A$9:$BG$320,MATCH($A31,intern3!$A$9:$A$160,0),MATCH(intern4!M$8,intern3!$7:$7,0))="OK","OK","NOK")))</f>
        <v/>
      </c>
      <c r="N31" s="1277" t="str">
        <f>IF(INDEX(intern2!$A$165:$BH$316,MATCH($A31,intern2!$A$165:$A$316,0),MATCH(N$8,intern2!_xlnm.Print_Titles,0))="","",
IF(INDEX(intern2!$A$165:$BH$316,MATCH($A31,intern2!$A$165:$A$316,0),MATCH(N$8,intern2!_xlnm.Print_Titles,0))="NOK","NOK",
IF(INDEX(intern3!$A$9:$BG$320,MATCH($A31,intern3!$A$9:$A$160,0),MATCH(intern4!N$8,intern3!$7:$7,0))="OK","OK","NOK")))</f>
        <v/>
      </c>
      <c r="O31" s="1277" t="str">
        <f>IF(INDEX(intern2!$A$165:$BH$316,MATCH($A31,intern2!$A$165:$A$316,0),MATCH(O$8,intern2!_xlnm.Print_Titles,0))="","",
IF(INDEX(intern2!$A$165:$BH$316,MATCH($A31,intern2!$A$165:$A$316,0),MATCH(O$8,intern2!_xlnm.Print_Titles,0))="NOK","NOK",
IF(INDEX(intern3!$A$9:$BG$320,MATCH($A31,intern3!$A$9:$A$160,0),MATCH(intern4!O$8,intern3!$7:$7,0))="OK","OK","NOK")))</f>
        <v/>
      </c>
      <c r="P31" s="1277" t="str">
        <f>IF(INDEX(intern2!$A$165:$BH$316,MATCH($A31,intern2!$A$165:$A$316,0),MATCH(P$8,intern2!_xlnm.Print_Titles,0))="","",
IF(INDEX(intern2!$A$165:$BH$316,MATCH($A31,intern2!$A$165:$A$316,0),MATCH(P$8,intern2!_xlnm.Print_Titles,0))="NOK","NOK",
IF(INDEX(intern3!$A$9:$BG$320,MATCH($A31,intern3!$A$9:$A$160,0),MATCH(intern4!P$8,intern3!$7:$7,0))="OK","OK","NOK")))</f>
        <v/>
      </c>
      <c r="Q31" s="1277" t="str">
        <f>IF(INDEX(intern2!$A$165:$BH$316,MATCH($A31,intern2!$A$165:$A$316,0),MATCH(Q$8,intern2!_xlnm.Print_Titles,0))="","",
IF(INDEX(intern2!$A$165:$BH$316,MATCH($A31,intern2!$A$165:$A$316,0),MATCH(Q$8,intern2!_xlnm.Print_Titles,0))="NOK","NOK",
IF(INDEX(intern3!$A$9:$BG$320,MATCH($A31,intern3!$A$9:$A$160,0),MATCH(intern4!Q$8,intern3!$7:$7,0))="OK","OK","NOK")))</f>
        <v/>
      </c>
      <c r="R31" s="1277" t="str">
        <f>IF(INDEX(intern2!$A$165:$BH$316,MATCH($A31,intern2!$A$165:$A$316,0),MATCH(R$8,intern2!_xlnm.Print_Titles,0))="","",
IF(INDEX(intern2!$A$165:$BH$316,MATCH($A31,intern2!$A$165:$A$316,0),MATCH(R$8,intern2!_xlnm.Print_Titles,0))="NOK","NOK",
IF(INDEX(intern3!$A$9:$BG$320,MATCH($A31,intern3!$A$9:$A$160,0),MATCH(intern4!R$8,intern3!$7:$7,0))="OK","OK","NOK")))</f>
        <v/>
      </c>
      <c r="S31" s="1277" t="str">
        <f>IF(INDEX(intern2!$A$165:$BH$316,MATCH($A31,intern2!$A$165:$A$316,0),MATCH(S$8,intern2!_xlnm.Print_Titles,0))="","",
IF(INDEX(intern2!$A$165:$BH$316,MATCH($A31,intern2!$A$165:$A$316,0),MATCH(S$8,intern2!_xlnm.Print_Titles,0))="NOK","NOK",
IF(INDEX(intern3!$A$9:$BG$320,MATCH($A31,intern3!$A$9:$A$160,0),MATCH(intern4!S$8,intern3!$7:$7,0))="OK","OK","NOK")))</f>
        <v/>
      </c>
      <c r="T31" s="1277" t="str">
        <f>IF(INDEX(intern2!$A$165:$BH$316,MATCH($A31,intern2!$A$165:$A$316,0),MATCH(T$8,intern2!_xlnm.Print_Titles,0))="","",
IF(INDEX(intern2!$A$165:$BH$316,MATCH($A31,intern2!$A$165:$A$316,0),MATCH(T$8,intern2!_xlnm.Print_Titles,0))="NOK","NOK",
IF(INDEX(intern3!$A$9:$BG$320,MATCH($A31,intern3!$A$9:$A$160,0),MATCH(intern4!T$8,intern3!$7:$7,0))="OK","OK","NOK")))</f>
        <v/>
      </c>
      <c r="U31" s="1277" t="str">
        <f>IF(INDEX(intern2!$A$165:$BH$316,MATCH($A31,intern2!$A$165:$A$316,0),MATCH(U$8,intern2!_xlnm.Print_Titles,0))="","",
IF(INDEX(intern2!$A$165:$BH$316,MATCH($A31,intern2!$A$165:$A$316,0),MATCH(U$8,intern2!_xlnm.Print_Titles,0))="NOK","NOK",
IF(INDEX(intern3!$A$9:$BG$320,MATCH($A31,intern3!$A$9:$A$160,0),MATCH(intern4!U$8,intern3!$7:$7,0))="OK","OK","NOK")))</f>
        <v/>
      </c>
      <c r="V31" s="1277" t="str">
        <f>IF(INDEX(intern2!$A$165:$BH$316,MATCH($A31,intern2!$A$165:$A$316,0),MATCH(V$8,intern2!_xlnm.Print_Titles,0))="","",
IF(INDEX(intern2!$A$165:$BH$316,MATCH($A31,intern2!$A$165:$A$316,0),MATCH(V$8,intern2!_xlnm.Print_Titles,0))="NOK","NOK",
IF(INDEX(intern3!$A$9:$BG$320,MATCH($A31,intern3!$A$9:$A$160,0),MATCH(intern4!V$8,intern3!$7:$7,0))="OK","OK","NOK")))</f>
        <v/>
      </c>
      <c r="W31" s="1277" t="str">
        <f>IF(INDEX(intern2!$A$165:$BH$316,MATCH($A31,intern2!$A$165:$A$316,0),MATCH(W$8,intern2!_xlnm.Print_Titles,0))="","",
IF(INDEX(intern2!$A$165:$BH$316,MATCH($A31,intern2!$A$165:$A$316,0),MATCH(W$8,intern2!_xlnm.Print_Titles,0))="NOK","NOK",
IF(INDEX(intern3!$A$9:$BG$320,MATCH($A31,intern3!$A$9:$A$160,0),MATCH(intern4!W$8,intern3!$7:$7,0))="OK","OK","NOK")))</f>
        <v/>
      </c>
      <c r="X31" s="1277" t="str">
        <f>IF(INDEX(intern2!$A$165:$BH$316,MATCH($A31,intern2!$A$165:$A$316,0),MATCH(X$8,intern2!_xlnm.Print_Titles,0))="","",
IF(INDEX(intern2!$A$165:$BH$316,MATCH($A31,intern2!$A$165:$A$316,0),MATCH(X$8,intern2!_xlnm.Print_Titles,0))="NOK","NOK",
IF(INDEX(intern3!$A$9:$BG$320,MATCH($A31,intern3!$A$9:$A$160,0),MATCH(intern4!X$8,intern3!$7:$7,0))="OK","OK","NOK")))</f>
        <v/>
      </c>
      <c r="Y31" s="1277" t="str">
        <f>IF(INDEX(intern2!$A$165:$BH$316,MATCH($A31,intern2!$A$165:$A$316,0),MATCH(Y$8,intern2!_xlnm.Print_Titles,0))="","",
IF(INDEX(intern2!$A$165:$BH$316,MATCH($A31,intern2!$A$165:$A$316,0),MATCH(Y$8,intern2!_xlnm.Print_Titles,0))="NOK","NOK",
IF(INDEX(intern3!$A$9:$BG$320,MATCH($A31,intern3!$A$9:$A$160,0),MATCH(intern4!Y$8,intern3!$7:$7,0))="OK","OK","NOK")))</f>
        <v/>
      </c>
      <c r="Z31" s="1277" t="str">
        <f>IF(INDEX(intern2!$A$165:$BH$316,MATCH($A31,intern2!$A$165:$A$316,0),MATCH(Z$8,intern2!_xlnm.Print_Titles,0))="","",
IF(INDEX(intern2!$A$165:$BH$316,MATCH($A31,intern2!$A$165:$A$316,0),MATCH(Z$8,intern2!_xlnm.Print_Titles,0))="NOK","NOK",
IF(INDEX(intern3!$A$9:$BG$320,MATCH($A31,intern3!$A$9:$A$160,0),MATCH(intern4!Z$8,intern3!$7:$7,0))="OK","OK","NOK")))</f>
        <v/>
      </c>
      <c r="AA31" s="1277" t="str">
        <f>IF(INDEX(intern2!$A$165:$BH$316,MATCH($A31,intern2!$A$165:$A$316,0),MATCH(AA$8,intern2!_xlnm.Print_Titles,0))="","",
IF(INDEX(intern2!$A$165:$BH$316,MATCH($A31,intern2!$A$165:$A$316,0),MATCH(AA$8,intern2!_xlnm.Print_Titles,0))="NOK","NOK",
IF(INDEX(intern3!$A$9:$BG$320,MATCH($A31,intern3!$A$9:$A$160,0),MATCH(intern4!AA$8,intern3!$7:$7,0))="OK","OK","NOK")))</f>
        <v/>
      </c>
      <c r="AB31" s="1277" t="str">
        <f>IF(INDEX(intern2!$A$165:$BH$316,MATCH($A31,intern2!$A$165:$A$316,0),MATCH(AB$8,intern2!_xlnm.Print_Titles,0))="","",
IF(INDEX(intern2!$A$165:$BH$316,MATCH($A31,intern2!$A$165:$A$316,0),MATCH(AB$8,intern2!_xlnm.Print_Titles,0))="NOK","NOK",
IF(INDEX(intern3!$A$9:$BG$320,MATCH($A31,intern3!$A$9:$A$160,0),MATCH(intern4!AB$8,intern3!$7:$7,0))="OK","OK","NOK")))</f>
        <v/>
      </c>
      <c r="AC31" s="1277" t="str">
        <f>IF(INDEX(intern2!$A$165:$BH$316,MATCH($A31,intern2!$A$165:$A$316,0),MATCH(AC$8,intern2!_xlnm.Print_Titles,0))="","",
IF(INDEX(intern2!$A$165:$BH$316,MATCH($A31,intern2!$A$165:$A$316,0),MATCH(AC$8,intern2!_xlnm.Print_Titles,0))="NOK","NOK",
IF(INDEX(intern3!$A$9:$BG$320,MATCH($A31,intern3!$A$9:$A$160,0),MATCH(intern4!AC$8,intern3!$7:$7,0))="OK","OK","NOK")))</f>
        <v/>
      </c>
      <c r="AD31" s="1277" t="str">
        <f>IF(INDEX(intern2!$A$165:$BH$316,MATCH($A31,intern2!$A$165:$A$316,0),MATCH(AD$8,intern2!_xlnm.Print_Titles,0))="","",
IF(INDEX(intern2!$A$165:$BH$316,MATCH($A31,intern2!$A$165:$A$316,0),MATCH(AD$8,intern2!_xlnm.Print_Titles,0))="NOK","NOK",
IF(INDEX(intern3!$A$9:$BG$320,MATCH($A31,intern3!$A$9:$A$160,0),MATCH(intern4!AD$8,intern3!$7:$7,0))="OK","OK","NOK")))</f>
        <v/>
      </c>
      <c r="AE31" s="1277" t="str">
        <f>IF(INDEX(intern2!$A$165:$BH$316,MATCH($A31,intern2!$A$165:$A$316,0),MATCH(AE$8,intern2!_xlnm.Print_Titles,0))="","",
IF(INDEX(intern2!$A$165:$BH$316,MATCH($A31,intern2!$A$165:$A$316,0),MATCH(AE$8,intern2!_xlnm.Print_Titles,0))="NOK","NOK",
IF(INDEX(intern3!$A$9:$BG$320,MATCH($A31,intern3!$A$9:$A$160,0),MATCH(intern4!AE$8,intern3!$7:$7,0))="OK","OK","NOK")))</f>
        <v/>
      </c>
      <c r="AF31" s="1277" t="str">
        <f>IF(INDEX(intern2!$A$165:$BH$316,MATCH($A31,intern2!$A$165:$A$316,0),MATCH(AF$8,intern2!_xlnm.Print_Titles,0))="","",
IF(INDEX(intern2!$A$165:$BH$316,MATCH($A31,intern2!$A$165:$A$316,0),MATCH(AF$8,intern2!_xlnm.Print_Titles,0))="NOK","NOK",
IF(INDEX(intern3!$A$9:$BG$320,MATCH($A31,intern3!$A$9:$A$160,0),MATCH(intern4!AF$8,intern3!$7:$7,0))="OK","OK","NOK")))</f>
        <v/>
      </c>
      <c r="AG31" s="1277" t="str">
        <f>IF(INDEX(intern2!$A$165:$BH$316,MATCH($A31,intern2!$A$165:$A$316,0),MATCH(AG$8,intern2!_xlnm.Print_Titles,0))="","",
IF(INDEX(intern2!$A$165:$BH$316,MATCH($A31,intern2!$A$165:$A$316,0),MATCH(AG$8,intern2!_xlnm.Print_Titles,0))="NOK","NOK",
IF(INDEX(intern3!$A$9:$BG$320,MATCH($A31,intern3!$A$9:$A$160,0),MATCH(intern4!AG$8,intern3!$7:$7,0))="OK","OK","NOK")))</f>
        <v/>
      </c>
      <c r="AH31" s="1277" t="str">
        <f>IF(INDEX(intern2!$A$165:$BH$316,MATCH($A31,intern2!$A$165:$A$316,0),MATCH(AH$8,intern2!_xlnm.Print_Titles,0))="","",
IF(INDEX(intern2!$A$165:$BH$316,MATCH($A31,intern2!$A$165:$A$316,0),MATCH(AH$8,intern2!_xlnm.Print_Titles,0))="NOK","NOK",
IF(INDEX(intern3!$A$9:$BG$320,MATCH($A31,intern3!$A$9:$A$160,0),MATCH(intern4!AH$8,intern3!$7:$7,0))="OK","OK","NOK")))</f>
        <v/>
      </c>
      <c r="AI31" s="1277" t="str">
        <f>IF(INDEX(intern2!$A$165:$BH$316,MATCH($A31,intern2!$A$165:$A$316,0),MATCH(AI$8,intern2!_xlnm.Print_Titles,0))="","",
IF(INDEX(intern2!$A$165:$BH$316,MATCH($A31,intern2!$A$165:$A$316,0),MATCH(AI$8,intern2!_xlnm.Print_Titles,0))="NOK","NOK",
IF(INDEX(intern3!$A$9:$BG$320,MATCH($A31,intern3!$A$9:$A$160,0),MATCH(intern4!AI$8,intern3!$7:$7,0))="OK","OK","NOK")))</f>
        <v/>
      </c>
      <c r="AJ31" s="1277" t="str">
        <f>IF(INDEX(intern2!$A$165:$BH$316,MATCH($A31,intern2!$A$165:$A$316,0),MATCH(AJ$8,intern2!_xlnm.Print_Titles,0))="","",
IF(INDEX(intern2!$A$165:$BH$316,MATCH($A31,intern2!$A$165:$A$316,0),MATCH(AJ$8,intern2!_xlnm.Print_Titles,0))="NOK","NOK",
IF(INDEX(intern3!$A$9:$BG$320,MATCH($A31,intern3!$A$9:$A$160,0),MATCH(intern4!AJ$8,intern3!$7:$7,0))="OK","OK","NOK")))</f>
        <v/>
      </c>
      <c r="AK31" s="1277" t="str">
        <f>IF(INDEX(intern2!$A$165:$BH$316,MATCH($A31,intern2!$A$165:$A$316,0),MATCH(AK$8,intern2!_xlnm.Print_Titles,0))="","",
IF(INDEX(intern2!$A$165:$BH$316,MATCH($A31,intern2!$A$165:$A$316,0),MATCH(AK$8,intern2!_xlnm.Print_Titles,0))="NOK","NOK",
IF(INDEX(intern3!$A$9:$BG$320,MATCH($A31,intern3!$A$9:$A$160,0),MATCH(intern4!AK$8,intern3!$7:$7,0))="OK","OK","NOK")))</f>
        <v/>
      </c>
      <c r="AL31" s="1277" t="str">
        <f>IF(INDEX(intern2!$A$165:$BH$316,MATCH($A31,intern2!$A$165:$A$316,0),MATCH(AL$8,intern2!_xlnm.Print_Titles,0))="","",
IF(INDEX(intern2!$A$165:$BH$316,MATCH($A31,intern2!$A$165:$A$316,0),MATCH(AL$8,intern2!_xlnm.Print_Titles,0))="NOK","NOK",
IF(INDEX(intern3!$A$9:$BG$320,MATCH($A31,intern3!$A$9:$A$160,0),MATCH(intern4!AL$8,intern3!$7:$7,0))="OK","OK","NOK")))</f>
        <v/>
      </c>
      <c r="AM31" s="1277" t="str">
        <f>IF(INDEX(intern2!$A$165:$BH$316,MATCH($A31,intern2!$A$165:$A$316,0),MATCH(AM$8,intern2!_xlnm.Print_Titles,0))="","",
IF(INDEX(intern2!$A$165:$BH$316,MATCH($A31,intern2!$A$165:$A$316,0),MATCH(AM$8,intern2!_xlnm.Print_Titles,0))="NOK","NOK",
IF(INDEX(intern3!$A$9:$BG$320,MATCH($A31,intern3!$A$9:$A$160,0),MATCH(intern4!AM$8,intern3!$7:$7,0))="OK","OK","NOK")))</f>
        <v/>
      </c>
      <c r="AN31" s="1277" t="str">
        <f>IF(INDEX(intern2!$A$165:$BH$316,MATCH($A31,intern2!$A$165:$A$316,0),MATCH(AN$8,intern2!_xlnm.Print_Titles,0))="","",
IF(INDEX(intern2!$A$165:$BH$316,MATCH($A31,intern2!$A$165:$A$316,0),MATCH(AN$8,intern2!_xlnm.Print_Titles,0))="NOK","NOK",
IF(INDEX(intern3!$A$9:$BG$320,MATCH($A31,intern3!$A$9:$A$160,0),MATCH(intern4!AN$8,intern3!$7:$7,0))="OK","OK","NOK")))</f>
        <v/>
      </c>
      <c r="AO31" s="1277" t="str">
        <f>IF(INDEX(intern2!$A$165:$BH$316,MATCH($A31,intern2!$A$165:$A$316,0),MATCH(AO$8,intern2!_xlnm.Print_Titles,0))="","",
IF(INDEX(intern2!$A$165:$BH$316,MATCH($A31,intern2!$A$165:$A$316,0),MATCH(AO$8,intern2!_xlnm.Print_Titles,0))="NOK","NOK",
IF(INDEX(intern3!$A$9:$BG$320,MATCH($A31,intern3!$A$9:$A$160,0),MATCH(intern4!AO$8,intern3!$7:$7,0))="OK","OK","NOK")))</f>
        <v/>
      </c>
      <c r="AP31" s="1277" t="str">
        <f>IF(INDEX(intern2!$A$165:$BH$316,MATCH($A31,intern2!$A$165:$A$316,0),MATCH(AP$8,intern2!_xlnm.Print_Titles,0))="","",
IF(INDEX(intern2!$A$165:$BH$316,MATCH($A31,intern2!$A$165:$A$316,0),MATCH(AP$8,intern2!_xlnm.Print_Titles,0))="NOK","NOK",
IF(INDEX(intern3!$A$9:$BG$320,MATCH($A31,intern3!$A$9:$A$160,0),MATCH(intern4!AP$8,intern3!$7:$7,0))="OK","OK","NOK")))</f>
        <v/>
      </c>
      <c r="AQ31" s="1277" t="str">
        <f>IF(INDEX(intern2!$A$165:$BH$316,MATCH($A31,intern2!$A$165:$A$316,0),MATCH(AQ$8,intern2!_xlnm.Print_Titles,0))="","",
IF(INDEX(intern2!$A$165:$BH$316,MATCH($A31,intern2!$A$165:$A$316,0),MATCH(AQ$8,intern2!_xlnm.Print_Titles,0))="NOK","NOK",
IF(INDEX(intern3!$A$9:$BG$320,MATCH($A31,intern3!$A$9:$A$160,0),MATCH(intern4!AQ$8,intern3!$7:$7,0))="OK","OK","NOK")))</f>
        <v/>
      </c>
      <c r="AR31" s="1277" t="str">
        <f>IF(INDEX(intern2!$A$165:$BH$316,MATCH($A31,intern2!$A$165:$A$316,0),MATCH(AR$8,intern2!_xlnm.Print_Titles,0))="","",
IF(INDEX(intern2!$A$165:$BH$316,MATCH($A31,intern2!$A$165:$A$316,0),MATCH(AR$8,intern2!_xlnm.Print_Titles,0))="NOK","NOK",
IF(INDEX(intern3!$A$9:$BG$320,MATCH($A31,intern3!$A$9:$A$160,0),MATCH(intern4!AR$8,intern3!$7:$7,0))="OK","OK","NOK")))</f>
        <v/>
      </c>
      <c r="AS31" s="1277" t="str">
        <f>IF(INDEX(intern2!$A$165:$BH$316,MATCH($A31,intern2!$A$165:$A$316,0),MATCH(AS$8,intern2!_xlnm.Print_Titles,0))="","",
IF(INDEX(intern2!$A$165:$BH$316,MATCH($A31,intern2!$A$165:$A$316,0),MATCH(AS$8,intern2!_xlnm.Print_Titles,0))="NOK","NOK",
IF(INDEX(intern3!$A$9:$BG$320,MATCH($A31,intern3!$A$9:$A$160,0),MATCH(intern4!AS$8,intern3!$7:$7,0))="OK","OK","NOK")))</f>
        <v/>
      </c>
      <c r="AT31" s="1277" t="str">
        <f>IF(INDEX(intern2!$A$165:$BH$316,MATCH($A31,intern2!$A$165:$A$316,0),MATCH(AT$8,intern2!_xlnm.Print_Titles,0))="","",
IF(INDEX(intern2!$A$165:$BH$316,MATCH($A31,intern2!$A$165:$A$316,0),MATCH(AT$8,intern2!_xlnm.Print_Titles,0))="NOK","NOK",
IF(INDEX(intern3!$A$9:$BG$320,MATCH($A31,intern3!$A$9:$A$160,0),MATCH(intern4!AT$8,intern3!$7:$7,0))="OK","OK","NOK")))</f>
        <v/>
      </c>
      <c r="AU31" s="1277" t="str">
        <f>IF(INDEX(intern2!$A$165:$BH$316,MATCH($A31,intern2!$A$165:$A$316,0),MATCH(AU$8,intern2!_xlnm.Print_Titles,0))="","",
IF(INDEX(intern2!$A$165:$BH$316,MATCH($A31,intern2!$A$165:$A$316,0),MATCH(AU$8,intern2!_xlnm.Print_Titles,0))="NOK","NOK",
IF(INDEX(intern3!$A$9:$BG$320,MATCH($A31,intern3!$A$9:$A$160,0),MATCH(intern4!AU$8,intern3!$7:$7,0))="OK","OK","NOK")))</f>
        <v/>
      </c>
      <c r="AV31" s="1277" t="str">
        <f>IF(INDEX(intern2!$A$165:$BH$316,MATCH($A31,intern2!$A$165:$A$316,0),MATCH(AV$8,intern2!_xlnm.Print_Titles,0))="","",
IF(INDEX(intern2!$A$165:$BH$316,MATCH($A31,intern2!$A$165:$A$316,0),MATCH(AV$8,intern2!_xlnm.Print_Titles,0))="NOK","NOK",
IF(INDEX(intern3!$A$9:$BG$320,MATCH($A31,intern3!$A$9:$A$160,0),MATCH(intern4!AV$8,intern3!$7:$7,0))="OK","OK","NOK")))</f>
        <v/>
      </c>
      <c r="AW31" s="1277"/>
      <c r="AX31" s="1277" t="str">
        <f>IF(INDEX(intern2!$A$165:$BH$316,MATCH($A31,intern2!$A$165:$A$316,0),MATCH(AX$8,intern2!_xlnm.Print_Titles,0))="","",
IF(INDEX(intern2!$A$165:$BH$316,MATCH($A31,intern2!$A$165:$A$316,0),MATCH(AX$8,intern2!_xlnm.Print_Titles,0))="NOK","NOK",
IF(INDEX(intern3!$A$9:$BG$320,MATCH($A31,intern3!$A$9:$A$160,0),MATCH(intern4!AX$8,intern3!$7:$7,0))="OK","OK","NOK")))</f>
        <v/>
      </c>
      <c r="AY31" s="1277" t="str">
        <f>IF(INDEX(intern2!$A$165:$BH$316,MATCH($A31,intern2!$A$165:$A$316,0),MATCH(AY$8,intern2!_xlnm.Print_Titles,0))="","",
IF(INDEX(intern2!$A$165:$BH$316,MATCH($A31,intern2!$A$165:$A$316,0),MATCH(AY$8,intern2!_xlnm.Print_Titles,0))="NOK","NOK",
IF(INDEX(intern3!$A$9:$BG$320,MATCH($A31,intern3!$A$9:$A$160,0),MATCH(intern4!AY$8,intern3!$7:$7,0))="OK","OK","NOK")))</f>
        <v/>
      </c>
      <c r="AZ31" s="1277" t="str">
        <f>IF(INDEX(intern2!$A$165:$BH$316,MATCH($A31,intern2!$A$165:$A$316,0),MATCH(AZ$8,intern2!_xlnm.Print_Titles,0))="","",
IF(INDEX(intern2!$A$165:$BH$316,MATCH($A31,intern2!$A$165:$A$316,0),MATCH(AZ$8,intern2!_xlnm.Print_Titles,0))="NOK","NOK",
IF(INDEX(intern3!$A$9:$BG$320,MATCH($A31,intern3!$A$9:$A$160,0),MATCH(intern4!AZ$8,intern3!$7:$7,0))="OK","OK","NOK")))</f>
        <v/>
      </c>
      <c r="BA31" s="1277" t="str">
        <f>IF(INDEX(intern2!$A$165:$BH$316,MATCH($A31,intern2!$A$165:$A$316,0),MATCH(BA$8,intern2!_xlnm.Print_Titles,0))="","",
IF(INDEX(intern2!$A$165:$BH$316,MATCH($A31,intern2!$A$165:$A$316,0),MATCH(BA$8,intern2!_xlnm.Print_Titles,0))="NOK","NOK",
IF(INDEX(intern3!$A$9:$BG$320,MATCH($A31,intern3!$A$9:$A$160,0),MATCH(intern4!BA$8,intern3!$7:$7,0))="OK","OK","NOK")))</f>
        <v/>
      </c>
      <c r="BB31" s="1277" t="str">
        <f>IF(INDEX(intern2!$A$165:$BH$316,MATCH($A31,intern2!$A$165:$A$316,0),MATCH(BB$8,intern2!_xlnm.Print_Titles,0))="","",
IF(INDEX(intern2!$A$165:$BH$316,MATCH($A31,intern2!$A$165:$A$316,0),MATCH(BB$8,intern2!_xlnm.Print_Titles,0))="NOK","NOK",
IF(INDEX(intern3!$A$9:$BG$320,MATCH($A31,intern3!$A$9:$A$160,0),MATCH(intern4!BB$8,intern3!$7:$7,0))="OK","OK","NOK")))</f>
        <v/>
      </c>
      <c r="BC31" s="1277" t="str">
        <f>IF(INDEX(intern2!$A$165:$BH$316,MATCH($A31,intern2!$A$165:$A$316,0),MATCH(BC$8,intern2!_xlnm.Print_Titles,0))="","",
IF(INDEX(intern2!$A$165:$BH$316,MATCH($A31,intern2!$A$165:$A$316,0),MATCH(BC$8,intern2!_xlnm.Print_Titles,0))="NOK","NOK",
IF(INDEX(intern3!$A$9:$BG$320,MATCH($A31,intern3!$A$9:$A$160,0),MATCH(intern4!BC$8,intern3!$7:$7,0))="OK","OK","NOK")))</f>
        <v/>
      </c>
      <c r="BD31" s="1277" t="str">
        <f>IF(INDEX(intern2!$A$165:$BH$316,MATCH($A31,intern2!$A$165:$A$316,0),MATCH(BD$8,intern2!_xlnm.Print_Titles,0))="","",
IF(INDEX(intern2!$A$165:$BH$316,MATCH($A31,intern2!$A$165:$A$316,0),MATCH(BD$8,intern2!_xlnm.Print_Titles,0))="NOK","NOK",
IF(INDEX(intern3!$A$9:$BG$320,MATCH($A31,intern3!$A$9:$A$160,0),MATCH(intern4!BD$8,intern3!$7:$7,0))="OK","OK","NOK")))</f>
        <v/>
      </c>
      <c r="BE31" s="1277" t="str">
        <f>IF(INDEX(intern2!$A$165:$BH$316,MATCH($A31,intern2!$A$165:$A$316,0),MATCH(BE$8,intern2!_xlnm.Print_Titles,0))="","",
IF(INDEX(intern2!$A$165:$BH$316,MATCH($A31,intern2!$A$165:$A$316,0),MATCH(BE$8,intern2!_xlnm.Print_Titles,0))="NOK","NOK",
IF(INDEX(intern3!$A$9:$BG$320,MATCH($A31,intern3!$A$9:$A$160,0),MATCH(intern4!BE$8,intern3!$7:$7,0))="OK","OK","NOK")))</f>
        <v/>
      </c>
      <c r="BF31" s="1277" t="str">
        <f>IF(INDEX(intern2!$A$165:$BH$316,MATCH($A31,intern2!$A$165:$A$316,0),MATCH(BF$8,intern2!_xlnm.Print_Titles,0))="","",
IF(INDEX(intern2!$A$165:$BH$316,MATCH($A31,intern2!$A$165:$A$316,0),MATCH(BF$8,intern2!_xlnm.Print_Titles,0))="NOK","NOK",
IF(INDEX(intern3!$A$9:$BG$320,MATCH($A31,intern3!$A$9:$A$160,0),MATCH(intern4!BF$8,intern3!$7:$7,0))="OK","OK","NOK")))</f>
        <v/>
      </c>
      <c r="BG31" s="1277" t="str">
        <f>IF(INDEX(intern2!$A$165:$BH$316,MATCH($A31,intern2!$A$165:$A$316,0),MATCH(BG$8,intern2!_xlnm.Print_Titles,0))="","",
IF(INDEX(intern2!$A$165:$BH$316,MATCH($A31,intern2!$A$165:$A$316,0),MATCH(BG$8,intern2!_xlnm.Print_Titles,0))="NOK","NOK",
IF(INDEX(intern3!$A$9:$BG$320,MATCH($A31,intern3!$A$9:$A$160,0),MATCH(intern4!BG$8,intern3!$7:$7,0))="OK","OK","NOK")))</f>
        <v/>
      </c>
      <c r="BH31" s="200" t="str">
        <f t="shared" si="2"/>
        <v>OK</v>
      </c>
      <c r="BI31" s="186"/>
      <c r="BJ31" t="str">
        <f>IF(VLOOKUP($A31,intern1!$C:$Q,15,FALSE)="MAS","",IF(VLOOKUP($A31,'3.10'!$C:$AP,9,FALSE)=0,"NOK",IF(VLOOKUP($A31,'3.10'!$C:$AP,11,FALSE)=0,"NOK","OK"))=BH31)</f>
        <v/>
      </c>
    </row>
    <row r="32" spans="1:66" x14ac:dyDescent="0.25">
      <c r="A32" t="str">
        <f>+intern2!A27</f>
        <v>NCH1.1.3</v>
      </c>
      <c r="C32" s="1277" t="str">
        <f>IF(INDEX(intern2!$A$165:$BH$316,MATCH($A32,intern2!$A$165:$A$316,0),MATCH(C$8,intern2!_xlnm.Print_Titles,0))="","",
IF(INDEX(intern2!$A$165:$BH$316,MATCH($A32,intern2!$A$165:$A$316,0),MATCH(C$8,intern2!_xlnm.Print_Titles,0))="NOK","NOK",
IF(INDEX(intern3!$A$9:$BG$320,MATCH($A32,intern3!$A$9:$A$160,0),MATCH(intern4!C$8,intern3!$7:$7,0))="OK","OK","NOK")))</f>
        <v/>
      </c>
      <c r="D32" s="1277" t="str">
        <f>IF(INDEX(intern2!$A$165:$BH$316,MATCH($A32,intern2!$A$165:$A$316,0),MATCH(D$8,intern2!_xlnm.Print_Titles,0))="","",
IF(INDEX(intern2!$A$165:$BH$316,MATCH($A32,intern2!$A$165:$A$316,0),MATCH(D$8,intern2!_xlnm.Print_Titles,0))="NOK","NOK",
IF(INDEX(intern3!$A$9:$BG$320,MATCH($A32,intern3!$A$9:$A$160,0),MATCH(intern4!D$8,intern3!$7:$7,0))="OK","OK","NOK")))</f>
        <v/>
      </c>
      <c r="E32" s="1277" t="str">
        <f>IF(INDEX(intern2!$A$165:$BH$316,MATCH($A32,intern2!$A$165:$A$316,0),MATCH(E$8,intern2!_xlnm.Print_Titles,0))="","",
IF(INDEX(intern2!$A$165:$BH$316,MATCH($A32,intern2!$A$165:$A$316,0),MATCH(E$8,intern2!_xlnm.Print_Titles,0))="NOK","NOK",
IF(INDEX(intern3!$A$9:$BG$320,MATCH($A32,intern3!$A$9:$A$160,0),MATCH(intern4!E$8,intern3!$7:$7,0))="OK","OK","NOK")))</f>
        <v/>
      </c>
      <c r="F32" s="1277" t="str">
        <f>IF(INDEX(intern2!$A$165:$BH$316,MATCH($A32,intern2!$A$165:$A$316,0),MATCH(F$8,intern2!_xlnm.Print_Titles,0))="","",
IF(INDEX(intern2!$A$165:$BH$316,MATCH($A32,intern2!$A$165:$A$316,0),MATCH(F$8,intern2!_xlnm.Print_Titles,0))="NOK","NOK",
IF(INDEX(intern3!$A$9:$BG$320,MATCH($A32,intern3!$A$9:$A$160,0),MATCH(intern4!F$8,intern3!$7:$7,0))="OK","OK","NOK")))</f>
        <v/>
      </c>
      <c r="G32" s="1277" t="str">
        <f>IF(INDEX(intern2!$A$165:$BH$316,MATCH($A32,intern2!$A$165:$A$316,0),MATCH(G$8,intern2!_xlnm.Print_Titles,0))="","",
IF(INDEX(intern2!$A$165:$BH$316,MATCH($A32,intern2!$A$165:$A$316,0),MATCH(G$8,intern2!_xlnm.Print_Titles,0))="NOK","NOK",
IF(INDEX(intern3!$A$9:$BG$320,MATCH($A32,intern3!$A$9:$A$160,0),MATCH(intern4!G$8,intern3!$7:$7,0))="OK","OK","NOK")))</f>
        <v/>
      </c>
      <c r="H32" s="1277" t="str">
        <f>IF(INDEX(intern2!$A$165:$BH$316,MATCH($A32,intern2!$A$165:$A$316,0),MATCH(H$8,intern2!_xlnm.Print_Titles,0))="","",
IF(INDEX(intern2!$A$165:$BH$316,MATCH($A32,intern2!$A$165:$A$316,0),MATCH(H$8,intern2!_xlnm.Print_Titles,0))="NOK","NOK",
IF(INDEX(intern3!$A$9:$BG$320,MATCH($A32,intern3!$A$9:$A$160,0),MATCH(intern4!H$8,intern3!$7:$7,0))="OK","OK","NOK")))</f>
        <v/>
      </c>
      <c r="I32" s="1277" t="str">
        <f>IF(INDEX(intern2!$A$165:$BH$316,MATCH($A32,intern2!$A$165:$A$316,0),MATCH(I$8,intern2!_xlnm.Print_Titles,0))="","",
IF(INDEX(intern2!$A$165:$BH$316,MATCH($A32,intern2!$A$165:$A$316,0),MATCH(I$8,intern2!_xlnm.Print_Titles,0))="NOK","NOK",
IF(INDEX(intern3!$A$9:$BG$320,MATCH($A32,intern3!$A$9:$A$160,0),MATCH(intern4!I$8,intern3!$7:$7,0))="OK","OK","NOK")))</f>
        <v/>
      </c>
      <c r="J32" s="1277" t="str">
        <f>IF(INDEX(intern2!$A$165:$BH$316,MATCH($A32,intern2!$A$165:$A$316,0),MATCH(J$8,intern2!_xlnm.Print_Titles,0))="","",
IF(INDEX(intern2!$A$165:$BH$316,MATCH($A32,intern2!$A$165:$A$316,0),MATCH(J$8,intern2!_xlnm.Print_Titles,0))="NOK","NOK",
IF(INDEX(intern3!$A$9:$BG$320,MATCH($A32,intern3!$A$9:$A$160,0),MATCH(intern4!J$8,intern3!$7:$7,0))="OK","OK","NOK")))</f>
        <v/>
      </c>
      <c r="K32" s="1277" t="str">
        <f>IF(INDEX(intern2!$A$165:$BH$316,MATCH($A32,intern2!$A$165:$A$316,0),MATCH(K$8,intern2!_xlnm.Print_Titles,0))="","",
IF(INDEX(intern2!$A$165:$BH$316,MATCH($A32,intern2!$A$165:$A$316,0),MATCH(K$8,intern2!_xlnm.Print_Titles,0))="NOK","NOK",
IF(INDEX(intern3!$A$9:$BG$320,MATCH($A32,intern3!$A$9:$A$160,0),MATCH(intern4!K$8,intern3!$7:$7,0))="OK","OK","NOK")))</f>
        <v/>
      </c>
      <c r="L32" s="1277" t="str">
        <f>IF(INDEX(intern2!$A$165:$BH$316,MATCH($A32,intern2!$A$165:$A$316,0),MATCH(L$8,intern2!_xlnm.Print_Titles,0))="","",
IF(INDEX(intern2!$A$165:$BH$316,MATCH($A32,intern2!$A$165:$A$316,0),MATCH(L$8,intern2!_xlnm.Print_Titles,0))="NOK","NOK",
IF(INDEX(intern3!$A$9:$BG$320,MATCH($A32,intern3!$A$9:$A$160,0),MATCH(intern4!L$8,intern3!$7:$7,0))="OK","OK","NOK")))</f>
        <v/>
      </c>
      <c r="M32" s="1277" t="str">
        <f>IF(INDEX(intern2!$A$165:$BH$316,MATCH($A32,intern2!$A$165:$A$316,0),MATCH(M$8,intern2!_xlnm.Print_Titles,0))="","",
IF(INDEX(intern2!$A$165:$BH$316,MATCH($A32,intern2!$A$165:$A$316,0),MATCH(M$8,intern2!_xlnm.Print_Titles,0))="NOK","NOK",
IF(INDEX(intern3!$A$9:$BG$320,MATCH($A32,intern3!$A$9:$A$160,0),MATCH(intern4!M$8,intern3!$7:$7,0))="OK","OK","NOK")))</f>
        <v/>
      </c>
      <c r="N32" s="1277" t="str">
        <f>IF(INDEX(intern2!$A$165:$BH$316,MATCH($A32,intern2!$A$165:$A$316,0),MATCH(N$8,intern2!_xlnm.Print_Titles,0))="","",
IF(INDEX(intern2!$A$165:$BH$316,MATCH($A32,intern2!$A$165:$A$316,0),MATCH(N$8,intern2!_xlnm.Print_Titles,0))="NOK","NOK",
IF(INDEX(intern3!$A$9:$BG$320,MATCH($A32,intern3!$A$9:$A$160,0),MATCH(intern4!N$8,intern3!$7:$7,0))="OK","OK","NOK")))</f>
        <v/>
      </c>
      <c r="O32" s="1277" t="str">
        <f>IF(INDEX(intern2!$A$165:$BH$316,MATCH($A32,intern2!$A$165:$A$316,0),MATCH(O$8,intern2!_xlnm.Print_Titles,0))="","",
IF(INDEX(intern2!$A$165:$BH$316,MATCH($A32,intern2!$A$165:$A$316,0),MATCH(O$8,intern2!_xlnm.Print_Titles,0))="NOK","NOK",
IF(INDEX(intern3!$A$9:$BG$320,MATCH($A32,intern3!$A$9:$A$160,0),MATCH(intern4!O$8,intern3!$7:$7,0))="OK","OK","NOK")))</f>
        <v/>
      </c>
      <c r="P32" s="1277" t="str">
        <f>IF(INDEX(intern2!$A$165:$BH$316,MATCH($A32,intern2!$A$165:$A$316,0),MATCH(P$8,intern2!_xlnm.Print_Titles,0))="","",
IF(INDEX(intern2!$A$165:$BH$316,MATCH($A32,intern2!$A$165:$A$316,0),MATCH(P$8,intern2!_xlnm.Print_Titles,0))="NOK","NOK",
IF(INDEX(intern3!$A$9:$BG$320,MATCH($A32,intern3!$A$9:$A$160,0),MATCH(intern4!P$8,intern3!$7:$7,0))="OK","OK","NOK")))</f>
        <v/>
      </c>
      <c r="Q32" s="1277" t="str">
        <f>IF(INDEX(intern2!$A$165:$BH$316,MATCH($A32,intern2!$A$165:$A$316,0),MATCH(Q$8,intern2!_xlnm.Print_Titles,0))="","",
IF(INDEX(intern2!$A$165:$BH$316,MATCH($A32,intern2!$A$165:$A$316,0),MATCH(Q$8,intern2!_xlnm.Print_Titles,0))="NOK","NOK",
IF(INDEX(intern3!$A$9:$BG$320,MATCH($A32,intern3!$A$9:$A$160,0),MATCH(intern4!Q$8,intern3!$7:$7,0))="OK","OK","NOK")))</f>
        <v/>
      </c>
      <c r="R32" s="1277" t="str">
        <f>IF(INDEX(intern2!$A$165:$BH$316,MATCH($A32,intern2!$A$165:$A$316,0),MATCH(R$8,intern2!_xlnm.Print_Titles,0))="","",
IF(INDEX(intern2!$A$165:$BH$316,MATCH($A32,intern2!$A$165:$A$316,0),MATCH(R$8,intern2!_xlnm.Print_Titles,0))="NOK","NOK",
IF(INDEX(intern3!$A$9:$BG$320,MATCH($A32,intern3!$A$9:$A$160,0),MATCH(intern4!R$8,intern3!$7:$7,0))="OK","OK","NOK")))</f>
        <v/>
      </c>
      <c r="S32" s="1277" t="str">
        <f>IF(INDEX(intern2!$A$165:$BH$316,MATCH($A32,intern2!$A$165:$A$316,0),MATCH(S$8,intern2!_xlnm.Print_Titles,0))="","",
IF(INDEX(intern2!$A$165:$BH$316,MATCH($A32,intern2!$A$165:$A$316,0),MATCH(S$8,intern2!_xlnm.Print_Titles,0))="NOK","NOK",
IF(INDEX(intern3!$A$9:$BG$320,MATCH($A32,intern3!$A$9:$A$160,0),MATCH(intern4!S$8,intern3!$7:$7,0))="OK","OK","NOK")))</f>
        <v/>
      </c>
      <c r="T32" s="1277" t="str">
        <f>IF(INDEX(intern2!$A$165:$BH$316,MATCH($A32,intern2!$A$165:$A$316,0),MATCH(T$8,intern2!_xlnm.Print_Titles,0))="","",
IF(INDEX(intern2!$A$165:$BH$316,MATCH($A32,intern2!$A$165:$A$316,0),MATCH(T$8,intern2!_xlnm.Print_Titles,0))="NOK","NOK",
IF(INDEX(intern3!$A$9:$BG$320,MATCH($A32,intern3!$A$9:$A$160,0),MATCH(intern4!T$8,intern3!$7:$7,0))="OK","OK","NOK")))</f>
        <v/>
      </c>
      <c r="U32" s="1277" t="str">
        <f>IF(INDEX(intern2!$A$165:$BH$316,MATCH($A32,intern2!$A$165:$A$316,0),MATCH(U$8,intern2!_xlnm.Print_Titles,0))="","",
IF(INDEX(intern2!$A$165:$BH$316,MATCH($A32,intern2!$A$165:$A$316,0),MATCH(U$8,intern2!_xlnm.Print_Titles,0))="NOK","NOK",
IF(INDEX(intern3!$A$9:$BG$320,MATCH($A32,intern3!$A$9:$A$160,0),MATCH(intern4!U$8,intern3!$7:$7,0))="OK","OK","NOK")))</f>
        <v/>
      </c>
      <c r="V32" s="1277" t="str">
        <f>IF(INDEX(intern2!$A$165:$BH$316,MATCH($A32,intern2!$A$165:$A$316,0),MATCH(V$8,intern2!_xlnm.Print_Titles,0))="","",
IF(INDEX(intern2!$A$165:$BH$316,MATCH($A32,intern2!$A$165:$A$316,0),MATCH(V$8,intern2!_xlnm.Print_Titles,0))="NOK","NOK",
IF(INDEX(intern3!$A$9:$BG$320,MATCH($A32,intern3!$A$9:$A$160,0),MATCH(intern4!V$8,intern3!$7:$7,0))="OK","OK","NOK")))</f>
        <v/>
      </c>
      <c r="W32" s="1277" t="str">
        <f>IF(INDEX(intern2!$A$165:$BH$316,MATCH($A32,intern2!$A$165:$A$316,0),MATCH(W$8,intern2!_xlnm.Print_Titles,0))="","",
IF(INDEX(intern2!$A$165:$BH$316,MATCH($A32,intern2!$A$165:$A$316,0),MATCH(W$8,intern2!_xlnm.Print_Titles,0))="NOK","NOK",
IF(INDEX(intern3!$A$9:$BG$320,MATCH($A32,intern3!$A$9:$A$160,0),MATCH(intern4!W$8,intern3!$7:$7,0))="OK","OK","NOK")))</f>
        <v/>
      </c>
      <c r="X32" s="1277" t="str">
        <f>IF(INDEX(intern2!$A$165:$BH$316,MATCH($A32,intern2!$A$165:$A$316,0),MATCH(X$8,intern2!_xlnm.Print_Titles,0))="","",
IF(INDEX(intern2!$A$165:$BH$316,MATCH($A32,intern2!$A$165:$A$316,0),MATCH(X$8,intern2!_xlnm.Print_Titles,0))="NOK","NOK",
IF(INDEX(intern3!$A$9:$BG$320,MATCH($A32,intern3!$A$9:$A$160,0),MATCH(intern4!X$8,intern3!$7:$7,0))="OK","OK","NOK")))</f>
        <v/>
      </c>
      <c r="Y32" s="1277" t="str">
        <f>IF(INDEX(intern2!$A$165:$BH$316,MATCH($A32,intern2!$A$165:$A$316,0),MATCH(Y$8,intern2!_xlnm.Print_Titles,0))="","",
IF(INDEX(intern2!$A$165:$BH$316,MATCH($A32,intern2!$A$165:$A$316,0),MATCH(Y$8,intern2!_xlnm.Print_Titles,0))="NOK","NOK",
IF(INDEX(intern3!$A$9:$BG$320,MATCH($A32,intern3!$A$9:$A$160,0),MATCH(intern4!Y$8,intern3!$7:$7,0))="OK","OK","NOK")))</f>
        <v/>
      </c>
      <c r="Z32" s="1277" t="str">
        <f>IF(INDEX(intern2!$A$165:$BH$316,MATCH($A32,intern2!$A$165:$A$316,0),MATCH(Z$8,intern2!_xlnm.Print_Titles,0))="","",
IF(INDEX(intern2!$A$165:$BH$316,MATCH($A32,intern2!$A$165:$A$316,0),MATCH(Z$8,intern2!_xlnm.Print_Titles,0))="NOK","NOK",
IF(INDEX(intern3!$A$9:$BG$320,MATCH($A32,intern3!$A$9:$A$160,0),MATCH(intern4!Z$8,intern3!$7:$7,0))="OK","OK","NOK")))</f>
        <v/>
      </c>
      <c r="AA32" s="1277" t="str">
        <f>IF(INDEX(intern2!$A$165:$BH$316,MATCH($A32,intern2!$A$165:$A$316,0),MATCH(AA$8,intern2!_xlnm.Print_Titles,0))="","",
IF(INDEX(intern2!$A$165:$BH$316,MATCH($A32,intern2!$A$165:$A$316,0),MATCH(AA$8,intern2!_xlnm.Print_Titles,0))="NOK","NOK",
IF(INDEX(intern3!$A$9:$BG$320,MATCH($A32,intern3!$A$9:$A$160,0),MATCH(intern4!AA$8,intern3!$7:$7,0))="OK","OK","NOK")))</f>
        <v/>
      </c>
      <c r="AB32" s="1277" t="str">
        <f>IF(INDEX(intern2!$A$165:$BH$316,MATCH($A32,intern2!$A$165:$A$316,0),MATCH(AB$8,intern2!_xlnm.Print_Titles,0))="","",
IF(INDEX(intern2!$A$165:$BH$316,MATCH($A32,intern2!$A$165:$A$316,0),MATCH(AB$8,intern2!_xlnm.Print_Titles,0))="NOK","NOK",
IF(INDEX(intern3!$A$9:$BG$320,MATCH($A32,intern3!$A$9:$A$160,0),MATCH(intern4!AB$8,intern3!$7:$7,0))="OK","OK","NOK")))</f>
        <v/>
      </c>
      <c r="AC32" s="1277" t="str">
        <f>IF(INDEX(intern2!$A$165:$BH$316,MATCH($A32,intern2!$A$165:$A$316,0),MATCH(AC$8,intern2!_xlnm.Print_Titles,0))="","",
IF(INDEX(intern2!$A$165:$BH$316,MATCH($A32,intern2!$A$165:$A$316,0),MATCH(AC$8,intern2!_xlnm.Print_Titles,0))="NOK","NOK",
IF(INDEX(intern3!$A$9:$BG$320,MATCH($A32,intern3!$A$9:$A$160,0),MATCH(intern4!AC$8,intern3!$7:$7,0))="OK","OK","NOK")))</f>
        <v/>
      </c>
      <c r="AD32" s="1277" t="str">
        <f>IF(INDEX(intern2!$A$165:$BH$316,MATCH($A32,intern2!$A$165:$A$316,0),MATCH(AD$8,intern2!_xlnm.Print_Titles,0))="","",
IF(INDEX(intern2!$A$165:$BH$316,MATCH($A32,intern2!$A$165:$A$316,0),MATCH(AD$8,intern2!_xlnm.Print_Titles,0))="NOK","NOK",
IF(INDEX(intern3!$A$9:$BG$320,MATCH($A32,intern3!$A$9:$A$160,0),MATCH(intern4!AD$8,intern3!$7:$7,0))="OK","OK","NOK")))</f>
        <v/>
      </c>
      <c r="AE32" s="1277" t="str">
        <f>IF(INDEX(intern2!$A$165:$BH$316,MATCH($A32,intern2!$A$165:$A$316,0),MATCH(AE$8,intern2!_xlnm.Print_Titles,0))="","",
IF(INDEX(intern2!$A$165:$BH$316,MATCH($A32,intern2!$A$165:$A$316,0),MATCH(AE$8,intern2!_xlnm.Print_Titles,0))="NOK","NOK",
IF(INDEX(intern3!$A$9:$BG$320,MATCH($A32,intern3!$A$9:$A$160,0),MATCH(intern4!AE$8,intern3!$7:$7,0))="OK","OK","NOK")))</f>
        <v/>
      </c>
      <c r="AF32" s="1277" t="str">
        <f>IF(INDEX(intern2!$A$165:$BH$316,MATCH($A32,intern2!$A$165:$A$316,0),MATCH(AF$8,intern2!_xlnm.Print_Titles,0))="","",
IF(INDEX(intern2!$A$165:$BH$316,MATCH($A32,intern2!$A$165:$A$316,0),MATCH(AF$8,intern2!_xlnm.Print_Titles,0))="NOK","NOK",
IF(INDEX(intern3!$A$9:$BG$320,MATCH($A32,intern3!$A$9:$A$160,0),MATCH(intern4!AF$8,intern3!$7:$7,0))="OK","OK","NOK")))</f>
        <v/>
      </c>
      <c r="AG32" s="1277" t="str">
        <f>IF(INDEX(intern2!$A$165:$BH$316,MATCH($A32,intern2!$A$165:$A$316,0),MATCH(AG$8,intern2!_xlnm.Print_Titles,0))="","",
IF(INDEX(intern2!$A$165:$BH$316,MATCH($A32,intern2!$A$165:$A$316,0),MATCH(AG$8,intern2!_xlnm.Print_Titles,0))="NOK","NOK",
IF(INDEX(intern3!$A$9:$BG$320,MATCH($A32,intern3!$A$9:$A$160,0),MATCH(intern4!AG$8,intern3!$7:$7,0))="OK","OK","NOK")))</f>
        <v/>
      </c>
      <c r="AH32" s="1277" t="str">
        <f>IF(INDEX(intern2!$A$165:$BH$316,MATCH($A32,intern2!$A$165:$A$316,0),MATCH(AH$8,intern2!_xlnm.Print_Titles,0))="","",
IF(INDEX(intern2!$A$165:$BH$316,MATCH($A32,intern2!$A$165:$A$316,0),MATCH(AH$8,intern2!_xlnm.Print_Titles,0))="NOK","NOK",
IF(INDEX(intern3!$A$9:$BG$320,MATCH($A32,intern3!$A$9:$A$160,0),MATCH(intern4!AH$8,intern3!$7:$7,0))="OK","OK","NOK")))</f>
        <v/>
      </c>
      <c r="AI32" s="1277" t="str">
        <f>IF(INDEX(intern2!$A$165:$BH$316,MATCH($A32,intern2!$A$165:$A$316,0),MATCH(AI$8,intern2!_xlnm.Print_Titles,0))="","",
IF(INDEX(intern2!$A$165:$BH$316,MATCH($A32,intern2!$A$165:$A$316,0),MATCH(AI$8,intern2!_xlnm.Print_Titles,0))="NOK","NOK",
IF(INDEX(intern3!$A$9:$BG$320,MATCH($A32,intern3!$A$9:$A$160,0),MATCH(intern4!AI$8,intern3!$7:$7,0))="OK","OK","NOK")))</f>
        <v/>
      </c>
      <c r="AJ32" s="1277" t="str">
        <f>IF(INDEX(intern2!$A$165:$BH$316,MATCH($A32,intern2!$A$165:$A$316,0),MATCH(AJ$8,intern2!_xlnm.Print_Titles,0))="","",
IF(INDEX(intern2!$A$165:$BH$316,MATCH($A32,intern2!$A$165:$A$316,0),MATCH(AJ$8,intern2!_xlnm.Print_Titles,0))="NOK","NOK",
IF(INDEX(intern3!$A$9:$BG$320,MATCH($A32,intern3!$A$9:$A$160,0),MATCH(intern4!AJ$8,intern3!$7:$7,0))="OK","OK","NOK")))</f>
        <v/>
      </c>
      <c r="AK32" s="1277" t="str">
        <f>IF(INDEX(intern2!$A$165:$BH$316,MATCH($A32,intern2!$A$165:$A$316,0),MATCH(AK$8,intern2!_xlnm.Print_Titles,0))="","",
IF(INDEX(intern2!$A$165:$BH$316,MATCH($A32,intern2!$A$165:$A$316,0),MATCH(AK$8,intern2!_xlnm.Print_Titles,0))="NOK","NOK",
IF(INDEX(intern3!$A$9:$BG$320,MATCH($A32,intern3!$A$9:$A$160,0),MATCH(intern4!AK$8,intern3!$7:$7,0))="OK","OK","NOK")))</f>
        <v/>
      </c>
      <c r="AL32" s="1277" t="str">
        <f>IF(INDEX(intern2!$A$165:$BH$316,MATCH($A32,intern2!$A$165:$A$316,0),MATCH(AL$8,intern2!_xlnm.Print_Titles,0))="","",
IF(INDEX(intern2!$A$165:$BH$316,MATCH($A32,intern2!$A$165:$A$316,0),MATCH(AL$8,intern2!_xlnm.Print_Titles,0))="NOK","NOK",
IF(INDEX(intern3!$A$9:$BG$320,MATCH($A32,intern3!$A$9:$A$160,0),MATCH(intern4!AL$8,intern3!$7:$7,0))="OK","OK","NOK")))</f>
        <v/>
      </c>
      <c r="AM32" s="1277" t="str">
        <f>IF(INDEX(intern2!$A$165:$BH$316,MATCH($A32,intern2!$A$165:$A$316,0),MATCH(AM$8,intern2!_xlnm.Print_Titles,0))="","",
IF(INDEX(intern2!$A$165:$BH$316,MATCH($A32,intern2!$A$165:$A$316,0),MATCH(AM$8,intern2!_xlnm.Print_Titles,0))="NOK","NOK",
IF(INDEX(intern3!$A$9:$BG$320,MATCH($A32,intern3!$A$9:$A$160,0),MATCH(intern4!AM$8,intern3!$7:$7,0))="OK","OK","NOK")))</f>
        <v/>
      </c>
      <c r="AN32" s="1277" t="str">
        <f>IF(INDEX(intern2!$A$165:$BH$316,MATCH($A32,intern2!$A$165:$A$316,0),MATCH(AN$8,intern2!_xlnm.Print_Titles,0))="","",
IF(INDEX(intern2!$A$165:$BH$316,MATCH($A32,intern2!$A$165:$A$316,0),MATCH(AN$8,intern2!_xlnm.Print_Titles,0))="NOK","NOK",
IF(INDEX(intern3!$A$9:$BG$320,MATCH($A32,intern3!$A$9:$A$160,0),MATCH(intern4!AN$8,intern3!$7:$7,0))="OK","OK","NOK")))</f>
        <v/>
      </c>
      <c r="AO32" s="1277" t="str">
        <f>IF(INDEX(intern2!$A$165:$BH$316,MATCH($A32,intern2!$A$165:$A$316,0),MATCH(AO$8,intern2!_xlnm.Print_Titles,0))="","",
IF(INDEX(intern2!$A$165:$BH$316,MATCH($A32,intern2!$A$165:$A$316,0),MATCH(AO$8,intern2!_xlnm.Print_Titles,0))="NOK","NOK",
IF(INDEX(intern3!$A$9:$BG$320,MATCH($A32,intern3!$A$9:$A$160,0),MATCH(intern4!AO$8,intern3!$7:$7,0))="OK","OK","NOK")))</f>
        <v/>
      </c>
      <c r="AP32" s="1277" t="str">
        <f>IF(INDEX(intern2!$A$165:$BH$316,MATCH($A32,intern2!$A$165:$A$316,0),MATCH(AP$8,intern2!_xlnm.Print_Titles,0))="","",
IF(INDEX(intern2!$A$165:$BH$316,MATCH($A32,intern2!$A$165:$A$316,0),MATCH(AP$8,intern2!_xlnm.Print_Titles,0))="NOK","NOK",
IF(INDEX(intern3!$A$9:$BG$320,MATCH($A32,intern3!$A$9:$A$160,0),MATCH(intern4!AP$8,intern3!$7:$7,0))="OK","OK","NOK")))</f>
        <v/>
      </c>
      <c r="AQ32" s="1277" t="str">
        <f>IF(INDEX(intern2!$A$165:$BH$316,MATCH($A32,intern2!$A$165:$A$316,0),MATCH(AQ$8,intern2!_xlnm.Print_Titles,0))="","",
IF(INDEX(intern2!$A$165:$BH$316,MATCH($A32,intern2!$A$165:$A$316,0),MATCH(AQ$8,intern2!_xlnm.Print_Titles,0))="NOK","NOK",
IF(INDEX(intern3!$A$9:$BG$320,MATCH($A32,intern3!$A$9:$A$160,0),MATCH(intern4!AQ$8,intern3!$7:$7,0))="OK","OK","NOK")))</f>
        <v/>
      </c>
      <c r="AR32" s="1277" t="str">
        <f>IF(INDEX(intern2!$A$165:$BH$316,MATCH($A32,intern2!$A$165:$A$316,0),MATCH(AR$8,intern2!_xlnm.Print_Titles,0))="","",
IF(INDEX(intern2!$A$165:$BH$316,MATCH($A32,intern2!$A$165:$A$316,0),MATCH(AR$8,intern2!_xlnm.Print_Titles,0))="NOK","NOK",
IF(INDEX(intern3!$A$9:$BG$320,MATCH($A32,intern3!$A$9:$A$160,0),MATCH(intern4!AR$8,intern3!$7:$7,0))="OK","OK","NOK")))</f>
        <v/>
      </c>
      <c r="AS32" s="1277" t="str">
        <f>IF(INDEX(intern2!$A$165:$BH$316,MATCH($A32,intern2!$A$165:$A$316,0),MATCH(AS$8,intern2!_xlnm.Print_Titles,0))="","",
IF(INDEX(intern2!$A$165:$BH$316,MATCH($A32,intern2!$A$165:$A$316,0),MATCH(AS$8,intern2!_xlnm.Print_Titles,0))="NOK","NOK",
IF(INDEX(intern3!$A$9:$BG$320,MATCH($A32,intern3!$A$9:$A$160,0),MATCH(intern4!AS$8,intern3!$7:$7,0))="OK","OK","NOK")))</f>
        <v/>
      </c>
      <c r="AT32" s="1277" t="str">
        <f>IF(INDEX(intern2!$A$165:$BH$316,MATCH($A32,intern2!$A$165:$A$316,0),MATCH(AT$8,intern2!_xlnm.Print_Titles,0))="","",
IF(INDEX(intern2!$A$165:$BH$316,MATCH($A32,intern2!$A$165:$A$316,0),MATCH(AT$8,intern2!_xlnm.Print_Titles,0))="NOK","NOK",
IF(INDEX(intern3!$A$9:$BG$320,MATCH($A32,intern3!$A$9:$A$160,0),MATCH(intern4!AT$8,intern3!$7:$7,0))="OK","OK","NOK")))</f>
        <v/>
      </c>
      <c r="AU32" s="1277" t="str">
        <f>IF(INDEX(intern2!$A$165:$BH$316,MATCH($A32,intern2!$A$165:$A$316,0),MATCH(AU$8,intern2!_xlnm.Print_Titles,0))="","",
IF(INDEX(intern2!$A$165:$BH$316,MATCH($A32,intern2!$A$165:$A$316,0),MATCH(AU$8,intern2!_xlnm.Print_Titles,0))="NOK","NOK",
IF(INDEX(intern3!$A$9:$BG$320,MATCH($A32,intern3!$A$9:$A$160,0),MATCH(intern4!AU$8,intern3!$7:$7,0))="OK","OK","NOK")))</f>
        <v/>
      </c>
      <c r="AV32" s="1277" t="str">
        <f>IF(INDEX(intern2!$A$165:$BH$316,MATCH($A32,intern2!$A$165:$A$316,0),MATCH(AV$8,intern2!_xlnm.Print_Titles,0))="","",
IF(INDEX(intern2!$A$165:$BH$316,MATCH($A32,intern2!$A$165:$A$316,0),MATCH(AV$8,intern2!_xlnm.Print_Titles,0))="NOK","NOK",
IF(INDEX(intern3!$A$9:$BG$320,MATCH($A32,intern3!$A$9:$A$160,0),MATCH(intern4!AV$8,intern3!$7:$7,0))="OK","OK","NOK")))</f>
        <v/>
      </c>
      <c r="AW32" s="1277"/>
      <c r="AX32" s="1277" t="str">
        <f>IF(INDEX(intern2!$A$165:$BH$316,MATCH($A32,intern2!$A$165:$A$316,0),MATCH(AX$8,intern2!_xlnm.Print_Titles,0))="","",
IF(INDEX(intern2!$A$165:$BH$316,MATCH($A32,intern2!$A$165:$A$316,0),MATCH(AX$8,intern2!_xlnm.Print_Titles,0))="NOK","NOK",
IF(INDEX(intern3!$A$9:$BG$320,MATCH($A32,intern3!$A$9:$A$160,0),MATCH(intern4!AX$8,intern3!$7:$7,0))="OK","OK","NOK")))</f>
        <v/>
      </c>
      <c r="AY32" s="1277" t="str">
        <f>IF(INDEX(intern2!$A$165:$BH$316,MATCH($A32,intern2!$A$165:$A$316,0),MATCH(AY$8,intern2!_xlnm.Print_Titles,0))="","",
IF(INDEX(intern2!$A$165:$BH$316,MATCH($A32,intern2!$A$165:$A$316,0),MATCH(AY$8,intern2!_xlnm.Print_Titles,0))="NOK","NOK",
IF(INDEX(intern3!$A$9:$BG$320,MATCH($A32,intern3!$A$9:$A$160,0),MATCH(intern4!AY$8,intern3!$7:$7,0))="OK","OK","NOK")))</f>
        <v/>
      </c>
      <c r="AZ32" s="1277" t="str">
        <f>IF(INDEX(intern2!$A$165:$BH$316,MATCH($A32,intern2!$A$165:$A$316,0),MATCH(AZ$8,intern2!_xlnm.Print_Titles,0))="","",
IF(INDEX(intern2!$A$165:$BH$316,MATCH($A32,intern2!$A$165:$A$316,0),MATCH(AZ$8,intern2!_xlnm.Print_Titles,0))="NOK","NOK",
IF(INDEX(intern3!$A$9:$BG$320,MATCH($A32,intern3!$A$9:$A$160,0),MATCH(intern4!AZ$8,intern3!$7:$7,0))="OK","OK","NOK")))</f>
        <v/>
      </c>
      <c r="BA32" s="1277" t="str">
        <f>IF(INDEX(intern2!$A$165:$BH$316,MATCH($A32,intern2!$A$165:$A$316,0),MATCH(BA$8,intern2!_xlnm.Print_Titles,0))="","",
IF(INDEX(intern2!$A$165:$BH$316,MATCH($A32,intern2!$A$165:$A$316,0),MATCH(BA$8,intern2!_xlnm.Print_Titles,0))="NOK","NOK",
IF(INDEX(intern3!$A$9:$BG$320,MATCH($A32,intern3!$A$9:$A$160,0),MATCH(intern4!BA$8,intern3!$7:$7,0))="OK","OK","NOK")))</f>
        <v/>
      </c>
      <c r="BB32" s="1277" t="str">
        <f>IF(INDEX(intern2!$A$165:$BH$316,MATCH($A32,intern2!$A$165:$A$316,0),MATCH(BB$8,intern2!_xlnm.Print_Titles,0))="","",
IF(INDEX(intern2!$A$165:$BH$316,MATCH($A32,intern2!$A$165:$A$316,0),MATCH(BB$8,intern2!_xlnm.Print_Titles,0))="NOK","NOK",
IF(INDEX(intern3!$A$9:$BG$320,MATCH($A32,intern3!$A$9:$A$160,0),MATCH(intern4!BB$8,intern3!$7:$7,0))="OK","OK","NOK")))</f>
        <v/>
      </c>
      <c r="BC32" s="1277" t="str">
        <f>IF(INDEX(intern2!$A$165:$BH$316,MATCH($A32,intern2!$A$165:$A$316,0),MATCH(BC$8,intern2!_xlnm.Print_Titles,0))="","",
IF(INDEX(intern2!$A$165:$BH$316,MATCH($A32,intern2!$A$165:$A$316,0),MATCH(BC$8,intern2!_xlnm.Print_Titles,0))="NOK","NOK",
IF(INDEX(intern3!$A$9:$BG$320,MATCH($A32,intern3!$A$9:$A$160,0),MATCH(intern4!BC$8,intern3!$7:$7,0))="OK","OK","NOK")))</f>
        <v/>
      </c>
      <c r="BD32" s="1277" t="str">
        <f>IF(INDEX(intern2!$A$165:$BH$316,MATCH($A32,intern2!$A$165:$A$316,0),MATCH(BD$8,intern2!_xlnm.Print_Titles,0))="","",
IF(INDEX(intern2!$A$165:$BH$316,MATCH($A32,intern2!$A$165:$A$316,0),MATCH(BD$8,intern2!_xlnm.Print_Titles,0))="NOK","NOK",
IF(INDEX(intern3!$A$9:$BG$320,MATCH($A32,intern3!$A$9:$A$160,0),MATCH(intern4!BD$8,intern3!$7:$7,0))="OK","OK","NOK")))</f>
        <v/>
      </c>
      <c r="BE32" s="1277" t="str">
        <f>IF(INDEX(intern2!$A$165:$BH$316,MATCH($A32,intern2!$A$165:$A$316,0),MATCH(BE$8,intern2!_xlnm.Print_Titles,0))="","",
IF(INDEX(intern2!$A$165:$BH$316,MATCH($A32,intern2!$A$165:$A$316,0),MATCH(BE$8,intern2!_xlnm.Print_Titles,0))="NOK","NOK",
IF(INDEX(intern3!$A$9:$BG$320,MATCH($A32,intern3!$A$9:$A$160,0),MATCH(intern4!BE$8,intern3!$7:$7,0))="OK","OK","NOK")))</f>
        <v/>
      </c>
      <c r="BF32" s="1277" t="str">
        <f>IF(INDEX(intern2!$A$165:$BH$316,MATCH($A32,intern2!$A$165:$A$316,0),MATCH(BF$8,intern2!_xlnm.Print_Titles,0))="","",
IF(INDEX(intern2!$A$165:$BH$316,MATCH($A32,intern2!$A$165:$A$316,0),MATCH(BF$8,intern2!_xlnm.Print_Titles,0))="NOK","NOK",
IF(INDEX(intern3!$A$9:$BG$320,MATCH($A32,intern3!$A$9:$A$160,0),MATCH(intern4!BF$8,intern3!$7:$7,0))="OK","OK","NOK")))</f>
        <v/>
      </c>
      <c r="BG32" s="1277" t="str">
        <f>IF(INDEX(intern2!$A$165:$BH$316,MATCH($A32,intern2!$A$165:$A$316,0),MATCH(BG$8,intern2!_xlnm.Print_Titles,0))="","",
IF(INDEX(intern2!$A$165:$BH$316,MATCH($A32,intern2!$A$165:$A$316,0),MATCH(BG$8,intern2!_xlnm.Print_Titles,0))="NOK","NOK",
IF(INDEX(intern3!$A$9:$BG$320,MATCH($A32,intern3!$A$9:$A$160,0),MATCH(intern4!BG$8,intern3!$7:$7,0))="OK","OK","NOK")))</f>
        <v/>
      </c>
      <c r="BH32" s="200" t="str">
        <f t="shared" si="2"/>
        <v>OK</v>
      </c>
      <c r="BI32" s="186"/>
      <c r="BJ32" t="str">
        <f>IF(VLOOKUP($A32,intern1!$C:$Q,15,FALSE)="MAS","",IF(VLOOKUP($A32,'3.10'!$C:$AP,9,FALSE)=0,"NOK",IF(VLOOKUP($A32,'3.10'!$C:$AP,11,FALSE)=0,"NOK","OK"))=BH32)</f>
        <v/>
      </c>
    </row>
    <row r="33" spans="1:62" x14ac:dyDescent="0.25">
      <c r="A33" t="str">
        <f>+intern2!A28</f>
        <v>NCH2</v>
      </c>
      <c r="C33" s="1277" t="str">
        <f>IF(INDEX(intern2!$A$165:$BH$316,MATCH($A33,intern2!$A$165:$A$316,0),MATCH(C$8,intern2!_xlnm.Print_Titles,0))="","",
IF(INDEX(intern2!$A$165:$BH$316,MATCH($A33,intern2!$A$165:$A$316,0),MATCH(C$8,intern2!_xlnm.Print_Titles,0))="NOK","NOK",
IF(INDEX(intern3!$A$9:$BG$320,MATCH($A33,intern3!$A$9:$A$160,0),MATCH(intern4!C$8,intern3!$7:$7,0))="OK","OK","NOK")))</f>
        <v/>
      </c>
      <c r="D33" s="1277" t="str">
        <f>IF(INDEX(intern2!$A$165:$BH$316,MATCH($A33,intern2!$A$165:$A$316,0),MATCH(D$8,intern2!_xlnm.Print_Titles,0))="","",
IF(INDEX(intern2!$A$165:$BH$316,MATCH($A33,intern2!$A$165:$A$316,0),MATCH(D$8,intern2!_xlnm.Print_Titles,0))="NOK","NOK",
IF(INDEX(intern3!$A$9:$BG$320,MATCH($A33,intern3!$A$9:$A$160,0),MATCH(intern4!D$8,intern3!$7:$7,0))="OK","OK","NOK")))</f>
        <v/>
      </c>
      <c r="E33" s="1277" t="str">
        <f>IF(INDEX(intern2!$A$165:$BH$316,MATCH($A33,intern2!$A$165:$A$316,0),MATCH(E$8,intern2!_xlnm.Print_Titles,0))="","",
IF(INDEX(intern2!$A$165:$BH$316,MATCH($A33,intern2!$A$165:$A$316,0),MATCH(E$8,intern2!_xlnm.Print_Titles,0))="NOK","NOK",
IF(INDEX(intern3!$A$9:$BG$320,MATCH($A33,intern3!$A$9:$A$160,0),MATCH(intern4!E$8,intern3!$7:$7,0))="OK","OK","NOK")))</f>
        <v/>
      </c>
      <c r="F33" s="1277" t="str">
        <f>IF(INDEX(intern2!$A$165:$BH$316,MATCH($A33,intern2!$A$165:$A$316,0),MATCH(F$8,intern2!_xlnm.Print_Titles,0))="","",
IF(INDEX(intern2!$A$165:$BH$316,MATCH($A33,intern2!$A$165:$A$316,0),MATCH(F$8,intern2!_xlnm.Print_Titles,0))="NOK","NOK",
IF(INDEX(intern3!$A$9:$BG$320,MATCH($A33,intern3!$A$9:$A$160,0),MATCH(intern4!F$8,intern3!$7:$7,0))="OK","OK","NOK")))</f>
        <v/>
      </c>
      <c r="G33" s="1277" t="str">
        <f>IF(INDEX(intern2!$A$165:$BH$316,MATCH($A33,intern2!$A$165:$A$316,0),MATCH(G$8,intern2!_xlnm.Print_Titles,0))="","",
IF(INDEX(intern2!$A$165:$BH$316,MATCH($A33,intern2!$A$165:$A$316,0),MATCH(G$8,intern2!_xlnm.Print_Titles,0))="NOK","NOK",
IF(INDEX(intern3!$A$9:$BG$320,MATCH($A33,intern3!$A$9:$A$160,0),MATCH(intern4!G$8,intern3!$7:$7,0))="OK","OK","NOK")))</f>
        <v/>
      </c>
      <c r="H33" s="1277" t="str">
        <f>IF(INDEX(intern2!$A$165:$BH$316,MATCH($A33,intern2!$A$165:$A$316,0),MATCH(H$8,intern2!_xlnm.Print_Titles,0))="","",
IF(INDEX(intern2!$A$165:$BH$316,MATCH($A33,intern2!$A$165:$A$316,0),MATCH(H$8,intern2!_xlnm.Print_Titles,0))="NOK","NOK",
IF(INDEX(intern3!$A$9:$BG$320,MATCH($A33,intern3!$A$9:$A$160,0),MATCH(intern4!H$8,intern3!$7:$7,0))="OK","OK","NOK")))</f>
        <v/>
      </c>
      <c r="I33" s="1277" t="str">
        <f>IF(INDEX(intern2!$A$165:$BH$316,MATCH($A33,intern2!$A$165:$A$316,0),MATCH(I$8,intern2!_xlnm.Print_Titles,0))="","",
IF(INDEX(intern2!$A$165:$BH$316,MATCH($A33,intern2!$A$165:$A$316,0),MATCH(I$8,intern2!_xlnm.Print_Titles,0))="NOK","NOK",
IF(INDEX(intern3!$A$9:$BG$320,MATCH($A33,intern3!$A$9:$A$160,0),MATCH(intern4!I$8,intern3!$7:$7,0))="OK","OK","NOK")))</f>
        <v/>
      </c>
      <c r="J33" s="1277" t="str">
        <f>IF(INDEX(intern2!$A$165:$BH$316,MATCH($A33,intern2!$A$165:$A$316,0),MATCH(J$8,intern2!_xlnm.Print_Titles,0))="","",
IF(INDEX(intern2!$A$165:$BH$316,MATCH($A33,intern2!$A$165:$A$316,0),MATCH(J$8,intern2!_xlnm.Print_Titles,0))="NOK","NOK",
IF(INDEX(intern3!$A$9:$BG$320,MATCH($A33,intern3!$A$9:$A$160,0),MATCH(intern4!J$8,intern3!$7:$7,0))="OK","OK","NOK")))</f>
        <v/>
      </c>
      <c r="K33" s="1277" t="str">
        <f>IF(INDEX(intern2!$A$165:$BH$316,MATCH($A33,intern2!$A$165:$A$316,0),MATCH(K$8,intern2!_xlnm.Print_Titles,0))="","",
IF(INDEX(intern2!$A$165:$BH$316,MATCH($A33,intern2!$A$165:$A$316,0),MATCH(K$8,intern2!_xlnm.Print_Titles,0))="NOK","NOK",
IF(INDEX(intern3!$A$9:$BG$320,MATCH($A33,intern3!$A$9:$A$160,0),MATCH(intern4!K$8,intern3!$7:$7,0))="OK","OK","NOK")))</f>
        <v/>
      </c>
      <c r="L33" s="1277" t="str">
        <f>IF(INDEX(intern2!$A$165:$BH$316,MATCH($A33,intern2!$A$165:$A$316,0),MATCH(L$8,intern2!_xlnm.Print_Titles,0))="","",
IF(INDEX(intern2!$A$165:$BH$316,MATCH($A33,intern2!$A$165:$A$316,0),MATCH(L$8,intern2!_xlnm.Print_Titles,0))="NOK","NOK",
IF(INDEX(intern3!$A$9:$BG$320,MATCH($A33,intern3!$A$9:$A$160,0),MATCH(intern4!L$8,intern3!$7:$7,0))="OK","OK","NOK")))</f>
        <v/>
      </c>
      <c r="M33" s="1277" t="str">
        <f>IF(INDEX(intern2!$A$165:$BH$316,MATCH($A33,intern2!$A$165:$A$316,0),MATCH(M$8,intern2!_xlnm.Print_Titles,0))="","",
IF(INDEX(intern2!$A$165:$BH$316,MATCH($A33,intern2!$A$165:$A$316,0),MATCH(M$8,intern2!_xlnm.Print_Titles,0))="NOK","NOK",
IF(INDEX(intern3!$A$9:$BG$320,MATCH($A33,intern3!$A$9:$A$160,0),MATCH(intern4!M$8,intern3!$7:$7,0))="OK","OK","NOK")))</f>
        <v/>
      </c>
      <c r="N33" s="1277" t="str">
        <f>IF(INDEX(intern2!$A$165:$BH$316,MATCH($A33,intern2!$A$165:$A$316,0),MATCH(N$8,intern2!_xlnm.Print_Titles,0))="","",
IF(INDEX(intern2!$A$165:$BH$316,MATCH($A33,intern2!$A$165:$A$316,0),MATCH(N$8,intern2!_xlnm.Print_Titles,0))="NOK","NOK",
IF(INDEX(intern3!$A$9:$BG$320,MATCH($A33,intern3!$A$9:$A$160,0),MATCH(intern4!N$8,intern3!$7:$7,0))="OK","OK","NOK")))</f>
        <v/>
      </c>
      <c r="O33" s="1277" t="str">
        <f>IF(INDEX(intern2!$A$165:$BH$316,MATCH($A33,intern2!$A$165:$A$316,0),MATCH(O$8,intern2!_xlnm.Print_Titles,0))="","",
IF(INDEX(intern2!$A$165:$BH$316,MATCH($A33,intern2!$A$165:$A$316,0),MATCH(O$8,intern2!_xlnm.Print_Titles,0))="NOK","NOK",
IF(INDEX(intern3!$A$9:$BG$320,MATCH($A33,intern3!$A$9:$A$160,0),MATCH(intern4!O$8,intern3!$7:$7,0))="OK","OK","NOK")))</f>
        <v/>
      </c>
      <c r="P33" s="1277" t="str">
        <f>IF(INDEX(intern2!$A$165:$BH$316,MATCH($A33,intern2!$A$165:$A$316,0),MATCH(P$8,intern2!_xlnm.Print_Titles,0))="","",
IF(INDEX(intern2!$A$165:$BH$316,MATCH($A33,intern2!$A$165:$A$316,0),MATCH(P$8,intern2!_xlnm.Print_Titles,0))="NOK","NOK",
IF(INDEX(intern3!$A$9:$BG$320,MATCH($A33,intern3!$A$9:$A$160,0),MATCH(intern4!P$8,intern3!$7:$7,0))="OK","OK","NOK")))</f>
        <v/>
      </c>
      <c r="Q33" s="1277" t="str">
        <f>IF(INDEX(intern2!$A$165:$BH$316,MATCH($A33,intern2!$A$165:$A$316,0),MATCH(Q$8,intern2!_xlnm.Print_Titles,0))="","",
IF(INDEX(intern2!$A$165:$BH$316,MATCH($A33,intern2!$A$165:$A$316,0),MATCH(Q$8,intern2!_xlnm.Print_Titles,0))="NOK","NOK",
IF(INDEX(intern3!$A$9:$BG$320,MATCH($A33,intern3!$A$9:$A$160,0),MATCH(intern4!Q$8,intern3!$7:$7,0))="OK","OK","NOK")))</f>
        <v/>
      </c>
      <c r="R33" s="1277" t="str">
        <f>IF(INDEX(intern2!$A$165:$BH$316,MATCH($A33,intern2!$A$165:$A$316,0),MATCH(R$8,intern2!_xlnm.Print_Titles,0))="","",
IF(INDEX(intern2!$A$165:$BH$316,MATCH($A33,intern2!$A$165:$A$316,0),MATCH(R$8,intern2!_xlnm.Print_Titles,0))="NOK","NOK",
IF(INDEX(intern3!$A$9:$BG$320,MATCH($A33,intern3!$A$9:$A$160,0),MATCH(intern4!R$8,intern3!$7:$7,0))="OK","OK","NOK")))</f>
        <v/>
      </c>
      <c r="S33" s="1277" t="str">
        <f>IF(INDEX(intern2!$A$165:$BH$316,MATCH($A33,intern2!$A$165:$A$316,0),MATCH(S$8,intern2!_xlnm.Print_Titles,0))="","",
IF(INDEX(intern2!$A$165:$BH$316,MATCH($A33,intern2!$A$165:$A$316,0),MATCH(S$8,intern2!_xlnm.Print_Titles,0))="NOK","NOK",
IF(INDEX(intern3!$A$9:$BG$320,MATCH($A33,intern3!$A$9:$A$160,0),MATCH(intern4!S$8,intern3!$7:$7,0))="OK","OK","NOK")))</f>
        <v/>
      </c>
      <c r="T33" s="1277" t="str">
        <f>IF(INDEX(intern2!$A$165:$BH$316,MATCH($A33,intern2!$A$165:$A$316,0),MATCH(T$8,intern2!_xlnm.Print_Titles,0))="","",
IF(INDEX(intern2!$A$165:$BH$316,MATCH($A33,intern2!$A$165:$A$316,0),MATCH(T$8,intern2!_xlnm.Print_Titles,0))="NOK","NOK",
IF(INDEX(intern3!$A$9:$BG$320,MATCH($A33,intern3!$A$9:$A$160,0),MATCH(intern4!T$8,intern3!$7:$7,0))="OK","OK","NOK")))</f>
        <v/>
      </c>
      <c r="U33" s="1277" t="str">
        <f>IF(INDEX(intern2!$A$165:$BH$316,MATCH($A33,intern2!$A$165:$A$316,0),MATCH(U$8,intern2!_xlnm.Print_Titles,0))="","",
IF(INDEX(intern2!$A$165:$BH$316,MATCH($A33,intern2!$A$165:$A$316,0),MATCH(U$8,intern2!_xlnm.Print_Titles,0))="NOK","NOK",
IF(INDEX(intern3!$A$9:$BG$320,MATCH($A33,intern3!$A$9:$A$160,0),MATCH(intern4!U$8,intern3!$7:$7,0))="OK","OK","NOK")))</f>
        <v/>
      </c>
      <c r="V33" s="1277" t="str">
        <f>IF(INDEX(intern2!$A$165:$BH$316,MATCH($A33,intern2!$A$165:$A$316,0),MATCH(V$8,intern2!_xlnm.Print_Titles,0))="","",
IF(INDEX(intern2!$A$165:$BH$316,MATCH($A33,intern2!$A$165:$A$316,0),MATCH(V$8,intern2!_xlnm.Print_Titles,0))="NOK","NOK",
IF(INDEX(intern3!$A$9:$BG$320,MATCH($A33,intern3!$A$9:$A$160,0),MATCH(intern4!V$8,intern3!$7:$7,0))="OK","OK","NOK")))</f>
        <v/>
      </c>
      <c r="W33" s="1277" t="str">
        <f>IF(INDEX(intern2!$A$165:$BH$316,MATCH($A33,intern2!$A$165:$A$316,0),MATCH(W$8,intern2!_xlnm.Print_Titles,0))="","",
IF(INDEX(intern2!$A$165:$BH$316,MATCH($A33,intern2!$A$165:$A$316,0),MATCH(W$8,intern2!_xlnm.Print_Titles,0))="NOK","NOK",
IF(INDEX(intern3!$A$9:$BG$320,MATCH($A33,intern3!$A$9:$A$160,0),MATCH(intern4!W$8,intern3!$7:$7,0))="OK","OK","NOK")))</f>
        <v/>
      </c>
      <c r="X33" s="1277" t="str">
        <f>IF(INDEX(intern2!$A$165:$BH$316,MATCH($A33,intern2!$A$165:$A$316,0),MATCH(X$8,intern2!_xlnm.Print_Titles,0))="","",
IF(INDEX(intern2!$A$165:$BH$316,MATCH($A33,intern2!$A$165:$A$316,0),MATCH(X$8,intern2!_xlnm.Print_Titles,0))="NOK","NOK",
IF(INDEX(intern3!$A$9:$BG$320,MATCH($A33,intern3!$A$9:$A$160,0),MATCH(intern4!X$8,intern3!$7:$7,0))="OK","OK","NOK")))</f>
        <v/>
      </c>
      <c r="Y33" s="1277" t="str">
        <f>IF(INDEX(intern2!$A$165:$BH$316,MATCH($A33,intern2!$A$165:$A$316,0),MATCH(Y$8,intern2!_xlnm.Print_Titles,0))="","",
IF(INDEX(intern2!$A$165:$BH$316,MATCH($A33,intern2!$A$165:$A$316,0),MATCH(Y$8,intern2!_xlnm.Print_Titles,0))="NOK","NOK",
IF(INDEX(intern3!$A$9:$BG$320,MATCH($A33,intern3!$A$9:$A$160,0),MATCH(intern4!Y$8,intern3!$7:$7,0))="OK","OK","NOK")))</f>
        <v/>
      </c>
      <c r="Z33" s="1277" t="str">
        <f>IF(INDEX(intern2!$A$165:$BH$316,MATCH($A33,intern2!$A$165:$A$316,0),MATCH(Z$8,intern2!_xlnm.Print_Titles,0))="","",
IF(INDEX(intern2!$A$165:$BH$316,MATCH($A33,intern2!$A$165:$A$316,0),MATCH(Z$8,intern2!_xlnm.Print_Titles,0))="NOK","NOK",
IF(INDEX(intern3!$A$9:$BG$320,MATCH($A33,intern3!$A$9:$A$160,0),MATCH(intern4!Z$8,intern3!$7:$7,0))="OK","OK","NOK")))</f>
        <v/>
      </c>
      <c r="AA33" s="1277" t="str">
        <f>IF(INDEX(intern2!$A$165:$BH$316,MATCH($A33,intern2!$A$165:$A$316,0),MATCH(AA$8,intern2!_xlnm.Print_Titles,0))="","",
IF(INDEX(intern2!$A$165:$BH$316,MATCH($A33,intern2!$A$165:$A$316,0),MATCH(AA$8,intern2!_xlnm.Print_Titles,0))="NOK","NOK",
IF(INDEX(intern3!$A$9:$BG$320,MATCH($A33,intern3!$A$9:$A$160,0),MATCH(intern4!AA$8,intern3!$7:$7,0))="OK","OK","NOK")))</f>
        <v/>
      </c>
      <c r="AB33" s="1277" t="str">
        <f>IF(INDEX(intern2!$A$165:$BH$316,MATCH($A33,intern2!$A$165:$A$316,0),MATCH(AB$8,intern2!_xlnm.Print_Titles,0))="","",
IF(INDEX(intern2!$A$165:$BH$316,MATCH($A33,intern2!$A$165:$A$316,0),MATCH(AB$8,intern2!_xlnm.Print_Titles,0))="NOK","NOK",
IF(INDEX(intern3!$A$9:$BG$320,MATCH($A33,intern3!$A$9:$A$160,0),MATCH(intern4!AB$8,intern3!$7:$7,0))="OK","OK","NOK")))</f>
        <v/>
      </c>
      <c r="AC33" s="1277" t="str">
        <f>IF(INDEX(intern2!$A$165:$BH$316,MATCH($A33,intern2!$A$165:$A$316,0),MATCH(AC$8,intern2!_xlnm.Print_Titles,0))="","",
IF(INDEX(intern2!$A$165:$BH$316,MATCH($A33,intern2!$A$165:$A$316,0),MATCH(AC$8,intern2!_xlnm.Print_Titles,0))="NOK","NOK",
IF(INDEX(intern3!$A$9:$BG$320,MATCH($A33,intern3!$A$9:$A$160,0),MATCH(intern4!AC$8,intern3!$7:$7,0))="OK","OK","NOK")))</f>
        <v/>
      </c>
      <c r="AD33" s="1277" t="str">
        <f>IF(INDEX(intern2!$A$165:$BH$316,MATCH($A33,intern2!$A$165:$A$316,0),MATCH(AD$8,intern2!_xlnm.Print_Titles,0))="","",
IF(INDEX(intern2!$A$165:$BH$316,MATCH($A33,intern2!$A$165:$A$316,0),MATCH(AD$8,intern2!_xlnm.Print_Titles,0))="NOK","NOK",
IF(INDEX(intern3!$A$9:$BG$320,MATCH($A33,intern3!$A$9:$A$160,0),MATCH(intern4!AD$8,intern3!$7:$7,0))="OK","OK","NOK")))</f>
        <v/>
      </c>
      <c r="AE33" s="1277" t="str">
        <f>IF(INDEX(intern2!$A$165:$BH$316,MATCH($A33,intern2!$A$165:$A$316,0),MATCH(AE$8,intern2!_xlnm.Print_Titles,0))="","",
IF(INDEX(intern2!$A$165:$BH$316,MATCH($A33,intern2!$A$165:$A$316,0),MATCH(AE$8,intern2!_xlnm.Print_Titles,0))="NOK","NOK",
IF(INDEX(intern3!$A$9:$BG$320,MATCH($A33,intern3!$A$9:$A$160,0),MATCH(intern4!AE$8,intern3!$7:$7,0))="OK","OK","NOK")))</f>
        <v/>
      </c>
      <c r="AF33" s="1277" t="str">
        <f>IF(INDEX(intern2!$A$165:$BH$316,MATCH($A33,intern2!$A$165:$A$316,0),MATCH(AF$8,intern2!_xlnm.Print_Titles,0))="","",
IF(INDEX(intern2!$A$165:$BH$316,MATCH($A33,intern2!$A$165:$A$316,0),MATCH(AF$8,intern2!_xlnm.Print_Titles,0))="NOK","NOK",
IF(INDEX(intern3!$A$9:$BG$320,MATCH($A33,intern3!$A$9:$A$160,0),MATCH(intern4!AF$8,intern3!$7:$7,0))="OK","OK","NOK")))</f>
        <v/>
      </c>
      <c r="AG33" s="1277" t="str">
        <f>IF(INDEX(intern2!$A$165:$BH$316,MATCH($A33,intern2!$A$165:$A$316,0),MATCH(AG$8,intern2!_xlnm.Print_Titles,0))="","",
IF(INDEX(intern2!$A$165:$BH$316,MATCH($A33,intern2!$A$165:$A$316,0),MATCH(AG$8,intern2!_xlnm.Print_Titles,0))="NOK","NOK",
IF(INDEX(intern3!$A$9:$BG$320,MATCH($A33,intern3!$A$9:$A$160,0),MATCH(intern4!AG$8,intern3!$7:$7,0))="OK","OK","NOK")))</f>
        <v/>
      </c>
      <c r="AH33" s="1277" t="str">
        <f>IF(INDEX(intern2!$A$165:$BH$316,MATCH($A33,intern2!$A$165:$A$316,0),MATCH(AH$8,intern2!_xlnm.Print_Titles,0))="","",
IF(INDEX(intern2!$A$165:$BH$316,MATCH($A33,intern2!$A$165:$A$316,0),MATCH(AH$8,intern2!_xlnm.Print_Titles,0))="NOK","NOK",
IF(INDEX(intern3!$A$9:$BG$320,MATCH($A33,intern3!$A$9:$A$160,0),MATCH(intern4!AH$8,intern3!$7:$7,0))="OK","OK","NOK")))</f>
        <v/>
      </c>
      <c r="AI33" s="1277" t="str">
        <f ca="1">IF(INDEX(intern2!$A$165:$BH$316,MATCH($A33,intern2!$A$165:$A$316,0),MATCH(AI$8,intern2!_xlnm.Print_Titles,0))="","",
IF(INDEX(intern2!$A$165:$BH$316,MATCH($A33,intern2!$A$165:$A$316,0),MATCH(AI$8,intern2!_xlnm.Print_Titles,0))="NOK","NOK",
IF(INDEX(intern3!$A$9:$BG$320,MATCH($A33,intern3!$A$9:$A$160,0),MATCH(intern4!AI$8,intern3!$7:$7,0))="OK","OK","NOK")))</f>
        <v>NOK</v>
      </c>
      <c r="AJ33" s="1277" t="str">
        <f>IF(INDEX(intern2!$A$165:$BH$316,MATCH($A33,intern2!$A$165:$A$316,0),MATCH(AJ$8,intern2!_xlnm.Print_Titles,0))="","",
IF(INDEX(intern2!$A$165:$BH$316,MATCH($A33,intern2!$A$165:$A$316,0),MATCH(AJ$8,intern2!_xlnm.Print_Titles,0))="NOK","NOK",
IF(INDEX(intern3!$A$9:$BG$320,MATCH($A33,intern3!$A$9:$A$160,0),MATCH(intern4!AJ$8,intern3!$7:$7,0))="OK","OK","NOK")))</f>
        <v/>
      </c>
      <c r="AK33" s="1277" t="str">
        <f>IF(INDEX(intern2!$A$165:$BH$316,MATCH($A33,intern2!$A$165:$A$316,0),MATCH(AK$8,intern2!_xlnm.Print_Titles,0))="","",
IF(INDEX(intern2!$A$165:$BH$316,MATCH($A33,intern2!$A$165:$A$316,0),MATCH(AK$8,intern2!_xlnm.Print_Titles,0))="NOK","NOK",
IF(INDEX(intern3!$A$9:$BG$320,MATCH($A33,intern3!$A$9:$A$160,0),MATCH(intern4!AK$8,intern3!$7:$7,0))="OK","OK","NOK")))</f>
        <v/>
      </c>
      <c r="AL33" s="1277" t="str">
        <f>IF(INDEX(intern2!$A$165:$BH$316,MATCH($A33,intern2!$A$165:$A$316,0),MATCH(AL$8,intern2!_xlnm.Print_Titles,0))="","",
IF(INDEX(intern2!$A$165:$BH$316,MATCH($A33,intern2!$A$165:$A$316,0),MATCH(AL$8,intern2!_xlnm.Print_Titles,0))="NOK","NOK",
IF(INDEX(intern3!$A$9:$BG$320,MATCH($A33,intern3!$A$9:$A$160,0),MATCH(intern4!AL$8,intern3!$7:$7,0))="OK","OK","NOK")))</f>
        <v/>
      </c>
      <c r="AM33" s="1277" t="str">
        <f>IF(INDEX(intern2!$A$165:$BH$316,MATCH($A33,intern2!$A$165:$A$316,0),MATCH(AM$8,intern2!_xlnm.Print_Titles,0))="","",
IF(INDEX(intern2!$A$165:$BH$316,MATCH($A33,intern2!$A$165:$A$316,0),MATCH(AM$8,intern2!_xlnm.Print_Titles,0))="NOK","NOK",
IF(INDEX(intern3!$A$9:$BG$320,MATCH($A33,intern3!$A$9:$A$160,0),MATCH(intern4!AM$8,intern3!$7:$7,0))="OK","OK","NOK")))</f>
        <v/>
      </c>
      <c r="AN33" s="1277" t="str">
        <f>IF(INDEX(intern2!$A$165:$BH$316,MATCH($A33,intern2!$A$165:$A$316,0),MATCH(AN$8,intern2!_xlnm.Print_Titles,0))="","",
IF(INDEX(intern2!$A$165:$BH$316,MATCH($A33,intern2!$A$165:$A$316,0),MATCH(AN$8,intern2!_xlnm.Print_Titles,0))="NOK","NOK",
IF(INDEX(intern3!$A$9:$BG$320,MATCH($A33,intern3!$A$9:$A$160,0),MATCH(intern4!AN$8,intern3!$7:$7,0))="OK","OK","NOK")))</f>
        <v/>
      </c>
      <c r="AO33" s="1277" t="str">
        <f>IF(INDEX(intern2!$A$165:$BH$316,MATCH($A33,intern2!$A$165:$A$316,0),MATCH(AO$8,intern2!_xlnm.Print_Titles,0))="","",
IF(INDEX(intern2!$A$165:$BH$316,MATCH($A33,intern2!$A$165:$A$316,0),MATCH(AO$8,intern2!_xlnm.Print_Titles,0))="NOK","NOK",
IF(INDEX(intern3!$A$9:$BG$320,MATCH($A33,intern3!$A$9:$A$160,0),MATCH(intern4!AO$8,intern3!$7:$7,0))="OK","OK","NOK")))</f>
        <v/>
      </c>
      <c r="AP33" s="1277" t="str">
        <f>IF(INDEX(intern2!$A$165:$BH$316,MATCH($A33,intern2!$A$165:$A$316,0),MATCH(AP$8,intern2!_xlnm.Print_Titles,0))="","",
IF(INDEX(intern2!$A$165:$BH$316,MATCH($A33,intern2!$A$165:$A$316,0),MATCH(AP$8,intern2!_xlnm.Print_Titles,0))="NOK","NOK",
IF(INDEX(intern3!$A$9:$BG$320,MATCH($A33,intern3!$A$9:$A$160,0),MATCH(intern4!AP$8,intern3!$7:$7,0))="OK","OK","NOK")))</f>
        <v/>
      </c>
      <c r="AQ33" s="1277" t="str">
        <f>IF(INDEX(intern2!$A$165:$BH$316,MATCH($A33,intern2!$A$165:$A$316,0),MATCH(AQ$8,intern2!_xlnm.Print_Titles,0))="","",
IF(INDEX(intern2!$A$165:$BH$316,MATCH($A33,intern2!$A$165:$A$316,0),MATCH(AQ$8,intern2!_xlnm.Print_Titles,0))="NOK","NOK",
IF(INDEX(intern3!$A$9:$BG$320,MATCH($A33,intern3!$A$9:$A$160,0),MATCH(intern4!AQ$8,intern3!$7:$7,0))="OK","OK","NOK")))</f>
        <v/>
      </c>
      <c r="AR33" s="1277" t="str">
        <f>IF(INDEX(intern2!$A$165:$BH$316,MATCH($A33,intern2!$A$165:$A$316,0),MATCH(AR$8,intern2!_xlnm.Print_Titles,0))="","",
IF(INDEX(intern2!$A$165:$BH$316,MATCH($A33,intern2!$A$165:$A$316,0),MATCH(AR$8,intern2!_xlnm.Print_Titles,0))="NOK","NOK",
IF(INDEX(intern3!$A$9:$BG$320,MATCH($A33,intern3!$A$9:$A$160,0),MATCH(intern4!AR$8,intern3!$7:$7,0))="OK","OK","NOK")))</f>
        <v/>
      </c>
      <c r="AS33" s="1277" t="str">
        <f>IF(INDEX(intern2!$A$165:$BH$316,MATCH($A33,intern2!$A$165:$A$316,0),MATCH(AS$8,intern2!_xlnm.Print_Titles,0))="","",
IF(INDEX(intern2!$A$165:$BH$316,MATCH($A33,intern2!$A$165:$A$316,0),MATCH(AS$8,intern2!_xlnm.Print_Titles,0))="NOK","NOK",
IF(INDEX(intern3!$A$9:$BG$320,MATCH($A33,intern3!$A$9:$A$160,0),MATCH(intern4!AS$8,intern3!$7:$7,0))="OK","OK","NOK")))</f>
        <v/>
      </c>
      <c r="AT33" s="1277" t="str">
        <f>IF(INDEX(intern2!$A$165:$BH$316,MATCH($A33,intern2!$A$165:$A$316,0),MATCH(AT$8,intern2!_xlnm.Print_Titles,0))="","",
IF(INDEX(intern2!$A$165:$BH$316,MATCH($A33,intern2!$A$165:$A$316,0),MATCH(AT$8,intern2!_xlnm.Print_Titles,0))="NOK","NOK",
IF(INDEX(intern3!$A$9:$BG$320,MATCH($A33,intern3!$A$9:$A$160,0),MATCH(intern4!AT$8,intern3!$7:$7,0))="OK","OK","NOK")))</f>
        <v/>
      </c>
      <c r="AU33" s="1277" t="str">
        <f>IF(INDEX(intern2!$A$165:$BH$316,MATCH($A33,intern2!$A$165:$A$316,0),MATCH(AU$8,intern2!_xlnm.Print_Titles,0))="","",
IF(INDEX(intern2!$A$165:$BH$316,MATCH($A33,intern2!$A$165:$A$316,0),MATCH(AU$8,intern2!_xlnm.Print_Titles,0))="NOK","NOK",
IF(INDEX(intern3!$A$9:$BG$320,MATCH($A33,intern3!$A$9:$A$160,0),MATCH(intern4!AU$8,intern3!$7:$7,0))="OK","OK","NOK")))</f>
        <v/>
      </c>
      <c r="AV33" s="1277" t="str">
        <f>IF(INDEX(intern2!$A$165:$BH$316,MATCH($A33,intern2!$A$165:$A$316,0),MATCH(AV$8,intern2!_xlnm.Print_Titles,0))="","",
IF(INDEX(intern2!$A$165:$BH$316,MATCH($A33,intern2!$A$165:$A$316,0),MATCH(AV$8,intern2!_xlnm.Print_Titles,0))="NOK","NOK",
IF(INDEX(intern3!$A$9:$BG$320,MATCH($A33,intern3!$A$9:$A$160,0),MATCH(intern4!AV$8,intern3!$7:$7,0))="OK","OK","NOK")))</f>
        <v/>
      </c>
      <c r="AW33" s="1277"/>
      <c r="AX33" s="1277" t="str">
        <f>IF(INDEX(intern2!$A$165:$BH$316,MATCH($A33,intern2!$A$165:$A$316,0),MATCH(AX$8,intern2!_xlnm.Print_Titles,0))="","",
IF(INDEX(intern2!$A$165:$BH$316,MATCH($A33,intern2!$A$165:$A$316,0),MATCH(AX$8,intern2!_xlnm.Print_Titles,0))="NOK","NOK",
IF(INDEX(intern3!$A$9:$BG$320,MATCH($A33,intern3!$A$9:$A$160,0),MATCH(intern4!AX$8,intern3!$7:$7,0))="OK","OK","NOK")))</f>
        <v/>
      </c>
      <c r="AY33" s="1277" t="str">
        <f>IF(INDEX(intern2!$A$165:$BH$316,MATCH($A33,intern2!$A$165:$A$316,0),MATCH(AY$8,intern2!_xlnm.Print_Titles,0))="","",
IF(INDEX(intern2!$A$165:$BH$316,MATCH($A33,intern2!$A$165:$A$316,0),MATCH(AY$8,intern2!_xlnm.Print_Titles,0))="NOK","NOK",
IF(INDEX(intern3!$A$9:$BG$320,MATCH($A33,intern3!$A$9:$A$160,0),MATCH(intern4!AY$8,intern3!$7:$7,0))="OK","OK","NOK")))</f>
        <v/>
      </c>
      <c r="AZ33" s="1277" t="str">
        <f>IF(INDEX(intern2!$A$165:$BH$316,MATCH($A33,intern2!$A$165:$A$316,0),MATCH(AZ$8,intern2!_xlnm.Print_Titles,0))="","",
IF(INDEX(intern2!$A$165:$BH$316,MATCH($A33,intern2!$A$165:$A$316,0),MATCH(AZ$8,intern2!_xlnm.Print_Titles,0))="NOK","NOK",
IF(INDEX(intern3!$A$9:$BG$320,MATCH($A33,intern3!$A$9:$A$160,0),MATCH(intern4!AZ$8,intern3!$7:$7,0))="OK","OK","NOK")))</f>
        <v/>
      </c>
      <c r="BA33" s="1277" t="str">
        <f>IF(INDEX(intern2!$A$165:$BH$316,MATCH($A33,intern2!$A$165:$A$316,0),MATCH(BA$8,intern2!_xlnm.Print_Titles,0))="","",
IF(INDEX(intern2!$A$165:$BH$316,MATCH($A33,intern2!$A$165:$A$316,0),MATCH(BA$8,intern2!_xlnm.Print_Titles,0))="NOK","NOK",
IF(INDEX(intern3!$A$9:$BG$320,MATCH($A33,intern3!$A$9:$A$160,0),MATCH(intern4!BA$8,intern3!$7:$7,0))="OK","OK","NOK")))</f>
        <v/>
      </c>
      <c r="BB33" s="1277" t="str">
        <f>IF(INDEX(intern2!$A$165:$BH$316,MATCH($A33,intern2!$A$165:$A$316,0),MATCH(BB$8,intern2!_xlnm.Print_Titles,0))="","",
IF(INDEX(intern2!$A$165:$BH$316,MATCH($A33,intern2!$A$165:$A$316,0),MATCH(BB$8,intern2!_xlnm.Print_Titles,0))="NOK","NOK",
IF(INDEX(intern3!$A$9:$BG$320,MATCH($A33,intern3!$A$9:$A$160,0),MATCH(intern4!BB$8,intern3!$7:$7,0))="OK","OK","NOK")))</f>
        <v/>
      </c>
      <c r="BC33" s="1277" t="str">
        <f>IF(INDEX(intern2!$A$165:$BH$316,MATCH($A33,intern2!$A$165:$A$316,0),MATCH(BC$8,intern2!_xlnm.Print_Titles,0))="","",
IF(INDEX(intern2!$A$165:$BH$316,MATCH($A33,intern2!$A$165:$A$316,0),MATCH(BC$8,intern2!_xlnm.Print_Titles,0))="NOK","NOK",
IF(INDEX(intern3!$A$9:$BG$320,MATCH($A33,intern3!$A$9:$A$160,0),MATCH(intern4!BC$8,intern3!$7:$7,0))="OK","OK","NOK")))</f>
        <v/>
      </c>
      <c r="BD33" s="1277" t="str">
        <f>IF(INDEX(intern2!$A$165:$BH$316,MATCH($A33,intern2!$A$165:$A$316,0),MATCH(BD$8,intern2!_xlnm.Print_Titles,0))="","",
IF(INDEX(intern2!$A$165:$BH$316,MATCH($A33,intern2!$A$165:$A$316,0),MATCH(BD$8,intern2!_xlnm.Print_Titles,0))="NOK","NOK",
IF(INDEX(intern3!$A$9:$BG$320,MATCH($A33,intern3!$A$9:$A$160,0),MATCH(intern4!BD$8,intern3!$7:$7,0))="OK","OK","NOK")))</f>
        <v/>
      </c>
      <c r="BE33" s="1277" t="str">
        <f>IF(INDEX(intern2!$A$165:$BH$316,MATCH($A33,intern2!$A$165:$A$316,0),MATCH(BE$8,intern2!_xlnm.Print_Titles,0))="","",
IF(INDEX(intern2!$A$165:$BH$316,MATCH($A33,intern2!$A$165:$A$316,0),MATCH(BE$8,intern2!_xlnm.Print_Titles,0))="NOK","NOK",
IF(INDEX(intern3!$A$9:$BG$320,MATCH($A33,intern3!$A$9:$A$160,0),MATCH(intern4!BE$8,intern3!$7:$7,0))="OK","OK","NOK")))</f>
        <v/>
      </c>
      <c r="BF33" s="1277" t="str">
        <f>IF(INDEX(intern2!$A$165:$BH$316,MATCH($A33,intern2!$A$165:$A$316,0),MATCH(BF$8,intern2!_xlnm.Print_Titles,0))="","",
IF(INDEX(intern2!$A$165:$BH$316,MATCH($A33,intern2!$A$165:$A$316,0),MATCH(BF$8,intern2!_xlnm.Print_Titles,0))="NOK","NOK",
IF(INDEX(intern3!$A$9:$BG$320,MATCH($A33,intern3!$A$9:$A$160,0),MATCH(intern4!BF$8,intern3!$7:$7,0))="OK","OK","NOK")))</f>
        <v/>
      </c>
      <c r="BG33" s="1277" t="str">
        <f>IF(INDEX(intern2!$A$165:$BH$316,MATCH($A33,intern2!$A$165:$A$316,0),MATCH(BG$8,intern2!_xlnm.Print_Titles,0))="","",
IF(INDEX(intern2!$A$165:$BH$316,MATCH($A33,intern2!$A$165:$A$316,0),MATCH(BG$8,intern2!_xlnm.Print_Titles,0))="NOK","NOK",
IF(INDEX(intern3!$A$9:$BG$320,MATCH($A33,intern3!$A$9:$A$160,0),MATCH(intern4!BG$8,intern3!$7:$7,0))="OK","OK","NOK")))</f>
        <v/>
      </c>
      <c r="BH33" s="200" t="str">
        <f t="shared" ca="1" si="2"/>
        <v>NOK</v>
      </c>
      <c r="BI33" s="186"/>
      <c r="BJ33" t="b">
        <f ca="1">IF(VLOOKUP($A33,intern1!$C:$Q,15,FALSE)="MAS","",IF(VLOOKUP($A33,'3.10'!$C:$AP,9,FALSE)=0,"NOK",IF(VLOOKUP($A33,'3.10'!$C:$AP,11,FALSE)=0,"NOK","OK"))=BH33)</f>
        <v>1</v>
      </c>
    </row>
    <row r="34" spans="1:62" x14ac:dyDescent="0.25">
      <c r="A34" t="str">
        <f>+intern2!A29</f>
        <v>NCH2.1</v>
      </c>
      <c r="C34" s="1277" t="str">
        <f>IF(INDEX(intern2!$A$165:$BH$316,MATCH($A34,intern2!$A$165:$A$316,0),MATCH(C$8,intern2!_xlnm.Print_Titles,0))="","",
IF(INDEX(intern2!$A$165:$BH$316,MATCH($A34,intern2!$A$165:$A$316,0),MATCH(C$8,intern2!_xlnm.Print_Titles,0))="NOK","NOK",
IF(INDEX(intern3!$A$9:$BG$320,MATCH($A34,intern3!$A$9:$A$160,0),MATCH(intern4!C$8,intern3!$7:$7,0))="OK","OK","NOK")))</f>
        <v/>
      </c>
      <c r="D34" s="1277" t="str">
        <f>IF(INDEX(intern2!$A$165:$BH$316,MATCH($A34,intern2!$A$165:$A$316,0),MATCH(D$8,intern2!_xlnm.Print_Titles,0))="","",
IF(INDEX(intern2!$A$165:$BH$316,MATCH($A34,intern2!$A$165:$A$316,0),MATCH(D$8,intern2!_xlnm.Print_Titles,0))="NOK","NOK",
IF(INDEX(intern3!$A$9:$BG$320,MATCH($A34,intern3!$A$9:$A$160,0),MATCH(intern4!D$8,intern3!$7:$7,0))="OK","OK","NOK")))</f>
        <v/>
      </c>
      <c r="E34" s="1277" t="str">
        <f>IF(INDEX(intern2!$A$165:$BH$316,MATCH($A34,intern2!$A$165:$A$316,0),MATCH(E$8,intern2!_xlnm.Print_Titles,0))="","",
IF(INDEX(intern2!$A$165:$BH$316,MATCH($A34,intern2!$A$165:$A$316,0),MATCH(E$8,intern2!_xlnm.Print_Titles,0))="NOK","NOK",
IF(INDEX(intern3!$A$9:$BG$320,MATCH($A34,intern3!$A$9:$A$160,0),MATCH(intern4!E$8,intern3!$7:$7,0))="OK","OK","NOK")))</f>
        <v/>
      </c>
      <c r="F34" s="1277" t="str">
        <f>IF(INDEX(intern2!$A$165:$BH$316,MATCH($A34,intern2!$A$165:$A$316,0),MATCH(F$8,intern2!_xlnm.Print_Titles,0))="","",
IF(INDEX(intern2!$A$165:$BH$316,MATCH($A34,intern2!$A$165:$A$316,0),MATCH(F$8,intern2!_xlnm.Print_Titles,0))="NOK","NOK",
IF(INDEX(intern3!$A$9:$BG$320,MATCH($A34,intern3!$A$9:$A$160,0),MATCH(intern4!F$8,intern3!$7:$7,0))="OK","OK","NOK")))</f>
        <v/>
      </c>
      <c r="G34" s="1277" t="str">
        <f>IF(INDEX(intern2!$A$165:$BH$316,MATCH($A34,intern2!$A$165:$A$316,0),MATCH(G$8,intern2!_xlnm.Print_Titles,0))="","",
IF(INDEX(intern2!$A$165:$BH$316,MATCH($A34,intern2!$A$165:$A$316,0),MATCH(G$8,intern2!_xlnm.Print_Titles,0))="NOK","NOK",
IF(INDEX(intern3!$A$9:$BG$320,MATCH($A34,intern3!$A$9:$A$160,0),MATCH(intern4!G$8,intern3!$7:$7,0))="OK","OK","NOK")))</f>
        <v/>
      </c>
      <c r="H34" s="1277" t="str">
        <f>IF(INDEX(intern2!$A$165:$BH$316,MATCH($A34,intern2!$A$165:$A$316,0),MATCH(H$8,intern2!_xlnm.Print_Titles,0))="","",
IF(INDEX(intern2!$A$165:$BH$316,MATCH($A34,intern2!$A$165:$A$316,0),MATCH(H$8,intern2!_xlnm.Print_Titles,0))="NOK","NOK",
IF(INDEX(intern3!$A$9:$BG$320,MATCH($A34,intern3!$A$9:$A$160,0),MATCH(intern4!H$8,intern3!$7:$7,0))="OK","OK","NOK")))</f>
        <v/>
      </c>
      <c r="I34" s="1277" t="str">
        <f>IF(INDEX(intern2!$A$165:$BH$316,MATCH($A34,intern2!$A$165:$A$316,0),MATCH(I$8,intern2!_xlnm.Print_Titles,0))="","",
IF(INDEX(intern2!$A$165:$BH$316,MATCH($A34,intern2!$A$165:$A$316,0),MATCH(I$8,intern2!_xlnm.Print_Titles,0))="NOK","NOK",
IF(INDEX(intern3!$A$9:$BG$320,MATCH($A34,intern3!$A$9:$A$160,0),MATCH(intern4!I$8,intern3!$7:$7,0))="OK","OK","NOK")))</f>
        <v/>
      </c>
      <c r="J34" s="1277" t="str">
        <f>IF(INDEX(intern2!$A$165:$BH$316,MATCH($A34,intern2!$A$165:$A$316,0),MATCH(J$8,intern2!_xlnm.Print_Titles,0))="","",
IF(INDEX(intern2!$A$165:$BH$316,MATCH($A34,intern2!$A$165:$A$316,0),MATCH(J$8,intern2!_xlnm.Print_Titles,0))="NOK","NOK",
IF(INDEX(intern3!$A$9:$BG$320,MATCH($A34,intern3!$A$9:$A$160,0),MATCH(intern4!J$8,intern3!$7:$7,0))="OK","OK","NOK")))</f>
        <v/>
      </c>
      <c r="K34" s="1277" t="str">
        <f>IF(INDEX(intern2!$A$165:$BH$316,MATCH($A34,intern2!$A$165:$A$316,0),MATCH(K$8,intern2!_xlnm.Print_Titles,0))="","",
IF(INDEX(intern2!$A$165:$BH$316,MATCH($A34,intern2!$A$165:$A$316,0),MATCH(K$8,intern2!_xlnm.Print_Titles,0))="NOK","NOK",
IF(INDEX(intern3!$A$9:$BG$320,MATCH($A34,intern3!$A$9:$A$160,0),MATCH(intern4!K$8,intern3!$7:$7,0))="OK","OK","NOK")))</f>
        <v/>
      </c>
      <c r="L34" s="1277" t="str">
        <f>IF(INDEX(intern2!$A$165:$BH$316,MATCH($A34,intern2!$A$165:$A$316,0),MATCH(L$8,intern2!_xlnm.Print_Titles,0))="","",
IF(INDEX(intern2!$A$165:$BH$316,MATCH($A34,intern2!$A$165:$A$316,0),MATCH(L$8,intern2!_xlnm.Print_Titles,0))="NOK","NOK",
IF(INDEX(intern3!$A$9:$BG$320,MATCH($A34,intern3!$A$9:$A$160,0),MATCH(intern4!L$8,intern3!$7:$7,0))="OK","OK","NOK")))</f>
        <v/>
      </c>
      <c r="M34" s="1277" t="str">
        <f>IF(INDEX(intern2!$A$165:$BH$316,MATCH($A34,intern2!$A$165:$A$316,0),MATCH(M$8,intern2!_xlnm.Print_Titles,0))="","",
IF(INDEX(intern2!$A$165:$BH$316,MATCH($A34,intern2!$A$165:$A$316,0),MATCH(M$8,intern2!_xlnm.Print_Titles,0))="NOK","NOK",
IF(INDEX(intern3!$A$9:$BG$320,MATCH($A34,intern3!$A$9:$A$160,0),MATCH(intern4!M$8,intern3!$7:$7,0))="OK","OK","NOK")))</f>
        <v/>
      </c>
      <c r="N34" s="1277" t="str">
        <f>IF(INDEX(intern2!$A$165:$BH$316,MATCH($A34,intern2!$A$165:$A$316,0),MATCH(N$8,intern2!_xlnm.Print_Titles,0))="","",
IF(INDEX(intern2!$A$165:$BH$316,MATCH($A34,intern2!$A$165:$A$316,0),MATCH(N$8,intern2!_xlnm.Print_Titles,0))="NOK","NOK",
IF(INDEX(intern3!$A$9:$BG$320,MATCH($A34,intern3!$A$9:$A$160,0),MATCH(intern4!N$8,intern3!$7:$7,0))="OK","OK","NOK")))</f>
        <v/>
      </c>
      <c r="O34" s="1277" t="str">
        <f>IF(INDEX(intern2!$A$165:$BH$316,MATCH($A34,intern2!$A$165:$A$316,0),MATCH(O$8,intern2!_xlnm.Print_Titles,0))="","",
IF(INDEX(intern2!$A$165:$BH$316,MATCH($A34,intern2!$A$165:$A$316,0),MATCH(O$8,intern2!_xlnm.Print_Titles,0))="NOK","NOK",
IF(INDEX(intern3!$A$9:$BG$320,MATCH($A34,intern3!$A$9:$A$160,0),MATCH(intern4!O$8,intern3!$7:$7,0))="OK","OK","NOK")))</f>
        <v/>
      </c>
      <c r="P34" s="1277" t="str">
        <f>IF(INDEX(intern2!$A$165:$BH$316,MATCH($A34,intern2!$A$165:$A$316,0),MATCH(P$8,intern2!_xlnm.Print_Titles,0))="","",
IF(INDEX(intern2!$A$165:$BH$316,MATCH($A34,intern2!$A$165:$A$316,0),MATCH(P$8,intern2!_xlnm.Print_Titles,0))="NOK","NOK",
IF(INDEX(intern3!$A$9:$BG$320,MATCH($A34,intern3!$A$9:$A$160,0),MATCH(intern4!P$8,intern3!$7:$7,0))="OK","OK","NOK")))</f>
        <v/>
      </c>
      <c r="Q34" s="1277" t="str">
        <f>IF(INDEX(intern2!$A$165:$BH$316,MATCH($A34,intern2!$A$165:$A$316,0),MATCH(Q$8,intern2!_xlnm.Print_Titles,0))="","",
IF(INDEX(intern2!$A$165:$BH$316,MATCH($A34,intern2!$A$165:$A$316,0),MATCH(Q$8,intern2!_xlnm.Print_Titles,0))="NOK","NOK",
IF(INDEX(intern3!$A$9:$BG$320,MATCH($A34,intern3!$A$9:$A$160,0),MATCH(intern4!Q$8,intern3!$7:$7,0))="OK","OK","NOK")))</f>
        <v/>
      </c>
      <c r="R34" s="1277" t="str">
        <f>IF(INDEX(intern2!$A$165:$BH$316,MATCH($A34,intern2!$A$165:$A$316,0),MATCH(R$8,intern2!_xlnm.Print_Titles,0))="","",
IF(INDEX(intern2!$A$165:$BH$316,MATCH($A34,intern2!$A$165:$A$316,0),MATCH(R$8,intern2!_xlnm.Print_Titles,0))="NOK","NOK",
IF(INDEX(intern3!$A$9:$BG$320,MATCH($A34,intern3!$A$9:$A$160,0),MATCH(intern4!R$8,intern3!$7:$7,0))="OK","OK","NOK")))</f>
        <v/>
      </c>
      <c r="S34" s="1277" t="str">
        <f>IF(INDEX(intern2!$A$165:$BH$316,MATCH($A34,intern2!$A$165:$A$316,0),MATCH(S$8,intern2!_xlnm.Print_Titles,0))="","",
IF(INDEX(intern2!$A$165:$BH$316,MATCH($A34,intern2!$A$165:$A$316,0),MATCH(S$8,intern2!_xlnm.Print_Titles,0))="NOK","NOK",
IF(INDEX(intern3!$A$9:$BG$320,MATCH($A34,intern3!$A$9:$A$160,0),MATCH(intern4!S$8,intern3!$7:$7,0))="OK","OK","NOK")))</f>
        <v/>
      </c>
      <c r="T34" s="1277" t="str">
        <f>IF(INDEX(intern2!$A$165:$BH$316,MATCH($A34,intern2!$A$165:$A$316,0),MATCH(T$8,intern2!_xlnm.Print_Titles,0))="","",
IF(INDEX(intern2!$A$165:$BH$316,MATCH($A34,intern2!$A$165:$A$316,0),MATCH(T$8,intern2!_xlnm.Print_Titles,0))="NOK","NOK",
IF(INDEX(intern3!$A$9:$BG$320,MATCH($A34,intern3!$A$9:$A$160,0),MATCH(intern4!T$8,intern3!$7:$7,0))="OK","OK","NOK")))</f>
        <v/>
      </c>
      <c r="U34" s="1277" t="str">
        <f>IF(INDEX(intern2!$A$165:$BH$316,MATCH($A34,intern2!$A$165:$A$316,0),MATCH(U$8,intern2!_xlnm.Print_Titles,0))="","",
IF(INDEX(intern2!$A$165:$BH$316,MATCH($A34,intern2!$A$165:$A$316,0),MATCH(U$8,intern2!_xlnm.Print_Titles,0))="NOK","NOK",
IF(INDEX(intern3!$A$9:$BG$320,MATCH($A34,intern3!$A$9:$A$160,0),MATCH(intern4!U$8,intern3!$7:$7,0))="OK","OK","NOK")))</f>
        <v/>
      </c>
      <c r="V34" s="1277" t="str">
        <f>IF(INDEX(intern2!$A$165:$BH$316,MATCH($A34,intern2!$A$165:$A$316,0),MATCH(V$8,intern2!_xlnm.Print_Titles,0))="","",
IF(INDEX(intern2!$A$165:$BH$316,MATCH($A34,intern2!$A$165:$A$316,0),MATCH(V$8,intern2!_xlnm.Print_Titles,0))="NOK","NOK",
IF(INDEX(intern3!$A$9:$BG$320,MATCH($A34,intern3!$A$9:$A$160,0),MATCH(intern4!V$8,intern3!$7:$7,0))="OK","OK","NOK")))</f>
        <v/>
      </c>
      <c r="W34" s="1277" t="str">
        <f>IF(INDEX(intern2!$A$165:$BH$316,MATCH($A34,intern2!$A$165:$A$316,0),MATCH(W$8,intern2!_xlnm.Print_Titles,0))="","",
IF(INDEX(intern2!$A$165:$BH$316,MATCH($A34,intern2!$A$165:$A$316,0),MATCH(W$8,intern2!_xlnm.Print_Titles,0))="NOK","NOK",
IF(INDEX(intern3!$A$9:$BG$320,MATCH($A34,intern3!$A$9:$A$160,0),MATCH(intern4!W$8,intern3!$7:$7,0))="OK","OK","NOK")))</f>
        <v/>
      </c>
      <c r="X34" s="1277" t="str">
        <f>IF(INDEX(intern2!$A$165:$BH$316,MATCH($A34,intern2!$A$165:$A$316,0),MATCH(X$8,intern2!_xlnm.Print_Titles,0))="","",
IF(INDEX(intern2!$A$165:$BH$316,MATCH($A34,intern2!$A$165:$A$316,0),MATCH(X$8,intern2!_xlnm.Print_Titles,0))="NOK","NOK",
IF(INDEX(intern3!$A$9:$BG$320,MATCH($A34,intern3!$A$9:$A$160,0),MATCH(intern4!X$8,intern3!$7:$7,0))="OK","OK","NOK")))</f>
        <v/>
      </c>
      <c r="Y34" s="1277" t="str">
        <f>IF(INDEX(intern2!$A$165:$BH$316,MATCH($A34,intern2!$A$165:$A$316,0),MATCH(Y$8,intern2!_xlnm.Print_Titles,0))="","",
IF(INDEX(intern2!$A$165:$BH$316,MATCH($A34,intern2!$A$165:$A$316,0),MATCH(Y$8,intern2!_xlnm.Print_Titles,0))="NOK","NOK",
IF(INDEX(intern3!$A$9:$BG$320,MATCH($A34,intern3!$A$9:$A$160,0),MATCH(intern4!Y$8,intern3!$7:$7,0))="OK","OK","NOK")))</f>
        <v/>
      </c>
      <c r="Z34" s="1277" t="str">
        <f>IF(INDEX(intern2!$A$165:$BH$316,MATCH($A34,intern2!$A$165:$A$316,0),MATCH(Z$8,intern2!_xlnm.Print_Titles,0))="","",
IF(INDEX(intern2!$A$165:$BH$316,MATCH($A34,intern2!$A$165:$A$316,0),MATCH(Z$8,intern2!_xlnm.Print_Titles,0))="NOK","NOK",
IF(INDEX(intern3!$A$9:$BG$320,MATCH($A34,intern3!$A$9:$A$160,0),MATCH(intern4!Z$8,intern3!$7:$7,0))="OK","OK","NOK")))</f>
        <v/>
      </c>
      <c r="AA34" s="1277" t="str">
        <f>IF(INDEX(intern2!$A$165:$BH$316,MATCH($A34,intern2!$A$165:$A$316,0),MATCH(AA$8,intern2!_xlnm.Print_Titles,0))="","",
IF(INDEX(intern2!$A$165:$BH$316,MATCH($A34,intern2!$A$165:$A$316,0),MATCH(AA$8,intern2!_xlnm.Print_Titles,0))="NOK","NOK",
IF(INDEX(intern3!$A$9:$BG$320,MATCH($A34,intern3!$A$9:$A$160,0),MATCH(intern4!AA$8,intern3!$7:$7,0))="OK","OK","NOK")))</f>
        <v/>
      </c>
      <c r="AB34" s="1277" t="str">
        <f>IF(INDEX(intern2!$A$165:$BH$316,MATCH($A34,intern2!$A$165:$A$316,0),MATCH(AB$8,intern2!_xlnm.Print_Titles,0))="","",
IF(INDEX(intern2!$A$165:$BH$316,MATCH($A34,intern2!$A$165:$A$316,0),MATCH(AB$8,intern2!_xlnm.Print_Titles,0))="NOK","NOK",
IF(INDEX(intern3!$A$9:$BG$320,MATCH($A34,intern3!$A$9:$A$160,0),MATCH(intern4!AB$8,intern3!$7:$7,0))="OK","OK","NOK")))</f>
        <v/>
      </c>
      <c r="AC34" s="1277" t="str">
        <f>IF(INDEX(intern2!$A$165:$BH$316,MATCH($A34,intern2!$A$165:$A$316,0),MATCH(AC$8,intern2!_xlnm.Print_Titles,0))="","",
IF(INDEX(intern2!$A$165:$BH$316,MATCH($A34,intern2!$A$165:$A$316,0),MATCH(AC$8,intern2!_xlnm.Print_Titles,0))="NOK","NOK",
IF(INDEX(intern3!$A$9:$BG$320,MATCH($A34,intern3!$A$9:$A$160,0),MATCH(intern4!AC$8,intern3!$7:$7,0))="OK","OK","NOK")))</f>
        <v/>
      </c>
      <c r="AD34" s="1277" t="str">
        <f>IF(INDEX(intern2!$A$165:$BH$316,MATCH($A34,intern2!$A$165:$A$316,0),MATCH(AD$8,intern2!_xlnm.Print_Titles,0))="","",
IF(INDEX(intern2!$A$165:$BH$316,MATCH($A34,intern2!$A$165:$A$316,0),MATCH(AD$8,intern2!_xlnm.Print_Titles,0))="NOK","NOK",
IF(INDEX(intern3!$A$9:$BG$320,MATCH($A34,intern3!$A$9:$A$160,0),MATCH(intern4!AD$8,intern3!$7:$7,0))="OK","OK","NOK")))</f>
        <v/>
      </c>
      <c r="AE34" s="1277" t="str">
        <f>IF(INDEX(intern2!$A$165:$BH$316,MATCH($A34,intern2!$A$165:$A$316,0),MATCH(AE$8,intern2!_xlnm.Print_Titles,0))="","",
IF(INDEX(intern2!$A$165:$BH$316,MATCH($A34,intern2!$A$165:$A$316,0),MATCH(AE$8,intern2!_xlnm.Print_Titles,0))="NOK","NOK",
IF(INDEX(intern3!$A$9:$BG$320,MATCH($A34,intern3!$A$9:$A$160,0),MATCH(intern4!AE$8,intern3!$7:$7,0))="OK","OK","NOK")))</f>
        <v/>
      </c>
      <c r="AF34" s="1277" t="str">
        <f>IF(INDEX(intern2!$A$165:$BH$316,MATCH($A34,intern2!$A$165:$A$316,0),MATCH(AF$8,intern2!_xlnm.Print_Titles,0))="","",
IF(INDEX(intern2!$A$165:$BH$316,MATCH($A34,intern2!$A$165:$A$316,0),MATCH(AF$8,intern2!_xlnm.Print_Titles,0))="NOK","NOK",
IF(INDEX(intern3!$A$9:$BG$320,MATCH($A34,intern3!$A$9:$A$160,0),MATCH(intern4!AF$8,intern3!$7:$7,0))="OK","OK","NOK")))</f>
        <v/>
      </c>
      <c r="AG34" s="1277" t="str">
        <f>IF(INDEX(intern2!$A$165:$BH$316,MATCH($A34,intern2!$A$165:$A$316,0),MATCH(AG$8,intern2!_xlnm.Print_Titles,0))="","",
IF(INDEX(intern2!$A$165:$BH$316,MATCH($A34,intern2!$A$165:$A$316,0),MATCH(AG$8,intern2!_xlnm.Print_Titles,0))="NOK","NOK",
IF(INDEX(intern3!$A$9:$BG$320,MATCH($A34,intern3!$A$9:$A$160,0),MATCH(intern4!AG$8,intern3!$7:$7,0))="OK","OK","NOK")))</f>
        <v/>
      </c>
      <c r="AH34" s="1277" t="str">
        <f>IF(INDEX(intern2!$A$165:$BH$316,MATCH($A34,intern2!$A$165:$A$316,0),MATCH(AH$8,intern2!_xlnm.Print_Titles,0))="","",
IF(INDEX(intern2!$A$165:$BH$316,MATCH($A34,intern2!$A$165:$A$316,0),MATCH(AH$8,intern2!_xlnm.Print_Titles,0))="NOK","NOK",
IF(INDEX(intern3!$A$9:$BG$320,MATCH($A34,intern3!$A$9:$A$160,0),MATCH(intern4!AH$8,intern3!$7:$7,0))="OK","OK","NOK")))</f>
        <v/>
      </c>
      <c r="AI34" s="1277" t="str">
        <f>IF(INDEX(intern2!$A$165:$BH$316,MATCH($A34,intern2!$A$165:$A$316,0),MATCH(AI$8,intern2!_xlnm.Print_Titles,0))="","",
IF(INDEX(intern2!$A$165:$BH$316,MATCH($A34,intern2!$A$165:$A$316,0),MATCH(AI$8,intern2!_xlnm.Print_Titles,0))="NOK","NOK",
IF(INDEX(intern3!$A$9:$BG$320,MATCH($A34,intern3!$A$9:$A$160,0),MATCH(intern4!AI$8,intern3!$7:$7,0))="OK","OK","NOK")))</f>
        <v/>
      </c>
      <c r="AJ34" s="1277" t="str">
        <f>IF(INDEX(intern2!$A$165:$BH$316,MATCH($A34,intern2!$A$165:$A$316,0),MATCH(AJ$8,intern2!_xlnm.Print_Titles,0))="","",
IF(INDEX(intern2!$A$165:$BH$316,MATCH($A34,intern2!$A$165:$A$316,0),MATCH(AJ$8,intern2!_xlnm.Print_Titles,0))="NOK","NOK",
IF(INDEX(intern3!$A$9:$BG$320,MATCH($A34,intern3!$A$9:$A$160,0),MATCH(intern4!AJ$8,intern3!$7:$7,0))="OK","OK","NOK")))</f>
        <v/>
      </c>
      <c r="AK34" s="1277" t="str">
        <f>IF(INDEX(intern2!$A$165:$BH$316,MATCH($A34,intern2!$A$165:$A$316,0),MATCH(AK$8,intern2!_xlnm.Print_Titles,0))="","",
IF(INDEX(intern2!$A$165:$BH$316,MATCH($A34,intern2!$A$165:$A$316,0),MATCH(AK$8,intern2!_xlnm.Print_Titles,0))="NOK","NOK",
IF(INDEX(intern3!$A$9:$BG$320,MATCH($A34,intern3!$A$9:$A$160,0),MATCH(intern4!AK$8,intern3!$7:$7,0))="OK","OK","NOK")))</f>
        <v/>
      </c>
      <c r="AL34" s="1277" t="str">
        <f>IF(INDEX(intern2!$A$165:$BH$316,MATCH($A34,intern2!$A$165:$A$316,0),MATCH(AL$8,intern2!_xlnm.Print_Titles,0))="","",
IF(INDEX(intern2!$A$165:$BH$316,MATCH($A34,intern2!$A$165:$A$316,0),MATCH(AL$8,intern2!_xlnm.Print_Titles,0))="NOK","NOK",
IF(INDEX(intern3!$A$9:$BG$320,MATCH($A34,intern3!$A$9:$A$160,0),MATCH(intern4!AL$8,intern3!$7:$7,0))="OK","OK","NOK")))</f>
        <v/>
      </c>
      <c r="AM34" s="1277" t="str">
        <f>IF(INDEX(intern2!$A$165:$BH$316,MATCH($A34,intern2!$A$165:$A$316,0),MATCH(AM$8,intern2!_xlnm.Print_Titles,0))="","",
IF(INDEX(intern2!$A$165:$BH$316,MATCH($A34,intern2!$A$165:$A$316,0),MATCH(AM$8,intern2!_xlnm.Print_Titles,0))="NOK","NOK",
IF(INDEX(intern3!$A$9:$BG$320,MATCH($A34,intern3!$A$9:$A$160,0),MATCH(intern4!AM$8,intern3!$7:$7,0))="OK","OK","NOK")))</f>
        <v/>
      </c>
      <c r="AN34" s="1277" t="str">
        <f>IF(INDEX(intern2!$A$165:$BH$316,MATCH($A34,intern2!$A$165:$A$316,0),MATCH(AN$8,intern2!_xlnm.Print_Titles,0))="","",
IF(INDEX(intern2!$A$165:$BH$316,MATCH($A34,intern2!$A$165:$A$316,0),MATCH(AN$8,intern2!_xlnm.Print_Titles,0))="NOK","NOK",
IF(INDEX(intern3!$A$9:$BG$320,MATCH($A34,intern3!$A$9:$A$160,0),MATCH(intern4!AN$8,intern3!$7:$7,0))="OK","OK","NOK")))</f>
        <v/>
      </c>
      <c r="AO34" s="1277" t="str">
        <f>IF(INDEX(intern2!$A$165:$BH$316,MATCH($A34,intern2!$A$165:$A$316,0),MATCH(AO$8,intern2!_xlnm.Print_Titles,0))="","",
IF(INDEX(intern2!$A$165:$BH$316,MATCH($A34,intern2!$A$165:$A$316,0),MATCH(AO$8,intern2!_xlnm.Print_Titles,0))="NOK","NOK",
IF(INDEX(intern3!$A$9:$BG$320,MATCH($A34,intern3!$A$9:$A$160,0),MATCH(intern4!AO$8,intern3!$7:$7,0))="OK","OK","NOK")))</f>
        <v/>
      </c>
      <c r="AP34" s="1277" t="str">
        <f>IF(INDEX(intern2!$A$165:$BH$316,MATCH($A34,intern2!$A$165:$A$316,0),MATCH(AP$8,intern2!_xlnm.Print_Titles,0))="","",
IF(INDEX(intern2!$A$165:$BH$316,MATCH($A34,intern2!$A$165:$A$316,0),MATCH(AP$8,intern2!_xlnm.Print_Titles,0))="NOK","NOK",
IF(INDEX(intern3!$A$9:$BG$320,MATCH($A34,intern3!$A$9:$A$160,0),MATCH(intern4!AP$8,intern3!$7:$7,0))="OK","OK","NOK")))</f>
        <v/>
      </c>
      <c r="AQ34" s="1277" t="str">
        <f>IF(INDEX(intern2!$A$165:$BH$316,MATCH($A34,intern2!$A$165:$A$316,0),MATCH(AQ$8,intern2!_xlnm.Print_Titles,0))="","",
IF(INDEX(intern2!$A$165:$BH$316,MATCH($A34,intern2!$A$165:$A$316,0),MATCH(AQ$8,intern2!_xlnm.Print_Titles,0))="NOK","NOK",
IF(INDEX(intern3!$A$9:$BG$320,MATCH($A34,intern3!$A$9:$A$160,0),MATCH(intern4!AQ$8,intern3!$7:$7,0))="OK","OK","NOK")))</f>
        <v/>
      </c>
      <c r="AR34" s="1277" t="str">
        <f>IF(INDEX(intern2!$A$165:$BH$316,MATCH($A34,intern2!$A$165:$A$316,0),MATCH(AR$8,intern2!_xlnm.Print_Titles,0))="","",
IF(INDEX(intern2!$A$165:$BH$316,MATCH($A34,intern2!$A$165:$A$316,0),MATCH(AR$8,intern2!_xlnm.Print_Titles,0))="NOK","NOK",
IF(INDEX(intern3!$A$9:$BG$320,MATCH($A34,intern3!$A$9:$A$160,0),MATCH(intern4!AR$8,intern3!$7:$7,0))="OK","OK","NOK")))</f>
        <v/>
      </c>
      <c r="AS34" s="1277" t="str">
        <f>IF(INDEX(intern2!$A$165:$BH$316,MATCH($A34,intern2!$A$165:$A$316,0),MATCH(AS$8,intern2!_xlnm.Print_Titles,0))="","",
IF(INDEX(intern2!$A$165:$BH$316,MATCH($A34,intern2!$A$165:$A$316,0),MATCH(AS$8,intern2!_xlnm.Print_Titles,0))="NOK","NOK",
IF(INDEX(intern3!$A$9:$BG$320,MATCH($A34,intern3!$A$9:$A$160,0),MATCH(intern4!AS$8,intern3!$7:$7,0))="OK","OK","NOK")))</f>
        <v/>
      </c>
      <c r="AT34" s="1277" t="str">
        <f>IF(INDEX(intern2!$A$165:$BH$316,MATCH($A34,intern2!$A$165:$A$316,0),MATCH(AT$8,intern2!_xlnm.Print_Titles,0))="","",
IF(INDEX(intern2!$A$165:$BH$316,MATCH($A34,intern2!$A$165:$A$316,0),MATCH(AT$8,intern2!_xlnm.Print_Titles,0))="NOK","NOK",
IF(INDEX(intern3!$A$9:$BG$320,MATCH($A34,intern3!$A$9:$A$160,0),MATCH(intern4!AT$8,intern3!$7:$7,0))="OK","OK","NOK")))</f>
        <v/>
      </c>
      <c r="AU34" s="1277" t="str">
        <f>IF(INDEX(intern2!$A$165:$BH$316,MATCH($A34,intern2!$A$165:$A$316,0),MATCH(AU$8,intern2!_xlnm.Print_Titles,0))="","",
IF(INDEX(intern2!$A$165:$BH$316,MATCH($A34,intern2!$A$165:$A$316,0),MATCH(AU$8,intern2!_xlnm.Print_Titles,0))="NOK","NOK",
IF(INDEX(intern3!$A$9:$BG$320,MATCH($A34,intern3!$A$9:$A$160,0),MATCH(intern4!AU$8,intern3!$7:$7,0))="OK","OK","NOK")))</f>
        <v/>
      </c>
      <c r="AV34" s="1277" t="str">
        <f>IF(INDEX(intern2!$A$165:$BH$316,MATCH($A34,intern2!$A$165:$A$316,0),MATCH(AV$8,intern2!_xlnm.Print_Titles,0))="","",
IF(INDEX(intern2!$A$165:$BH$316,MATCH($A34,intern2!$A$165:$A$316,0),MATCH(AV$8,intern2!_xlnm.Print_Titles,0))="NOK","NOK",
IF(INDEX(intern3!$A$9:$BG$320,MATCH($A34,intern3!$A$9:$A$160,0),MATCH(intern4!AV$8,intern3!$7:$7,0))="OK","OK","NOK")))</f>
        <v/>
      </c>
      <c r="AW34" s="1277"/>
      <c r="AX34" s="1277" t="str">
        <f>IF(INDEX(intern2!$A$165:$BH$316,MATCH($A34,intern2!$A$165:$A$316,0),MATCH(AX$8,intern2!_xlnm.Print_Titles,0))="","",
IF(INDEX(intern2!$A$165:$BH$316,MATCH($A34,intern2!$A$165:$A$316,0),MATCH(AX$8,intern2!_xlnm.Print_Titles,0))="NOK","NOK",
IF(INDEX(intern3!$A$9:$BG$320,MATCH($A34,intern3!$A$9:$A$160,0),MATCH(intern4!AX$8,intern3!$7:$7,0))="OK","OK","NOK")))</f>
        <v/>
      </c>
      <c r="AY34" s="1277" t="str">
        <f>IF(INDEX(intern2!$A$165:$BH$316,MATCH($A34,intern2!$A$165:$A$316,0),MATCH(AY$8,intern2!_xlnm.Print_Titles,0))="","",
IF(INDEX(intern2!$A$165:$BH$316,MATCH($A34,intern2!$A$165:$A$316,0),MATCH(AY$8,intern2!_xlnm.Print_Titles,0))="NOK","NOK",
IF(INDEX(intern3!$A$9:$BG$320,MATCH($A34,intern3!$A$9:$A$160,0),MATCH(intern4!AY$8,intern3!$7:$7,0))="OK","OK","NOK")))</f>
        <v/>
      </c>
      <c r="AZ34" s="1277" t="str">
        <f>IF(INDEX(intern2!$A$165:$BH$316,MATCH($A34,intern2!$A$165:$A$316,0),MATCH(AZ$8,intern2!_xlnm.Print_Titles,0))="","",
IF(INDEX(intern2!$A$165:$BH$316,MATCH($A34,intern2!$A$165:$A$316,0),MATCH(AZ$8,intern2!_xlnm.Print_Titles,0))="NOK","NOK",
IF(INDEX(intern3!$A$9:$BG$320,MATCH($A34,intern3!$A$9:$A$160,0),MATCH(intern4!AZ$8,intern3!$7:$7,0))="OK","OK","NOK")))</f>
        <v/>
      </c>
      <c r="BA34" s="1277" t="str">
        <f>IF(INDEX(intern2!$A$165:$BH$316,MATCH($A34,intern2!$A$165:$A$316,0),MATCH(BA$8,intern2!_xlnm.Print_Titles,0))="","",
IF(INDEX(intern2!$A$165:$BH$316,MATCH($A34,intern2!$A$165:$A$316,0),MATCH(BA$8,intern2!_xlnm.Print_Titles,0))="NOK","NOK",
IF(INDEX(intern3!$A$9:$BG$320,MATCH($A34,intern3!$A$9:$A$160,0),MATCH(intern4!BA$8,intern3!$7:$7,0))="OK","OK","NOK")))</f>
        <v/>
      </c>
      <c r="BB34" s="1277" t="str">
        <f>IF(INDEX(intern2!$A$165:$BH$316,MATCH($A34,intern2!$A$165:$A$316,0),MATCH(BB$8,intern2!_xlnm.Print_Titles,0))="","",
IF(INDEX(intern2!$A$165:$BH$316,MATCH($A34,intern2!$A$165:$A$316,0),MATCH(BB$8,intern2!_xlnm.Print_Titles,0))="NOK","NOK",
IF(INDEX(intern3!$A$9:$BG$320,MATCH($A34,intern3!$A$9:$A$160,0),MATCH(intern4!BB$8,intern3!$7:$7,0))="OK","OK","NOK")))</f>
        <v/>
      </c>
      <c r="BC34" s="1277" t="str">
        <f>IF(INDEX(intern2!$A$165:$BH$316,MATCH($A34,intern2!$A$165:$A$316,0),MATCH(BC$8,intern2!_xlnm.Print_Titles,0))="","",
IF(INDEX(intern2!$A$165:$BH$316,MATCH($A34,intern2!$A$165:$A$316,0),MATCH(BC$8,intern2!_xlnm.Print_Titles,0))="NOK","NOK",
IF(INDEX(intern3!$A$9:$BG$320,MATCH($A34,intern3!$A$9:$A$160,0),MATCH(intern4!BC$8,intern3!$7:$7,0))="OK","OK","NOK")))</f>
        <v/>
      </c>
      <c r="BD34" s="1277" t="str">
        <f>IF(INDEX(intern2!$A$165:$BH$316,MATCH($A34,intern2!$A$165:$A$316,0),MATCH(BD$8,intern2!_xlnm.Print_Titles,0))="","",
IF(INDEX(intern2!$A$165:$BH$316,MATCH($A34,intern2!$A$165:$A$316,0),MATCH(BD$8,intern2!_xlnm.Print_Titles,0))="NOK","NOK",
IF(INDEX(intern3!$A$9:$BG$320,MATCH($A34,intern3!$A$9:$A$160,0),MATCH(intern4!BD$8,intern3!$7:$7,0))="OK","OK","NOK")))</f>
        <v/>
      </c>
      <c r="BE34" s="1277" t="str">
        <f>IF(INDEX(intern2!$A$165:$BH$316,MATCH($A34,intern2!$A$165:$A$316,0),MATCH(BE$8,intern2!_xlnm.Print_Titles,0))="","",
IF(INDEX(intern2!$A$165:$BH$316,MATCH($A34,intern2!$A$165:$A$316,0),MATCH(BE$8,intern2!_xlnm.Print_Titles,0))="NOK","NOK",
IF(INDEX(intern3!$A$9:$BG$320,MATCH($A34,intern3!$A$9:$A$160,0),MATCH(intern4!BE$8,intern3!$7:$7,0))="OK","OK","NOK")))</f>
        <v/>
      </c>
      <c r="BF34" s="1277" t="str">
        <f>IF(INDEX(intern2!$A$165:$BH$316,MATCH($A34,intern2!$A$165:$A$316,0),MATCH(BF$8,intern2!_xlnm.Print_Titles,0))="","",
IF(INDEX(intern2!$A$165:$BH$316,MATCH($A34,intern2!$A$165:$A$316,0),MATCH(BF$8,intern2!_xlnm.Print_Titles,0))="NOK","NOK",
IF(INDEX(intern3!$A$9:$BG$320,MATCH($A34,intern3!$A$9:$A$160,0),MATCH(intern4!BF$8,intern3!$7:$7,0))="OK","OK","NOK")))</f>
        <v/>
      </c>
      <c r="BG34" s="1277" t="str">
        <f>IF(INDEX(intern2!$A$165:$BH$316,MATCH($A34,intern2!$A$165:$A$316,0),MATCH(BG$8,intern2!_xlnm.Print_Titles,0))="","",
IF(INDEX(intern2!$A$165:$BH$316,MATCH($A34,intern2!$A$165:$A$316,0),MATCH(BG$8,intern2!_xlnm.Print_Titles,0))="NOK","NOK",
IF(INDEX(intern3!$A$9:$BG$320,MATCH($A34,intern3!$A$9:$A$160,0),MATCH(intern4!BG$8,intern3!$7:$7,0))="OK","OK","NOK")))</f>
        <v/>
      </c>
      <c r="BH34" s="200" t="str">
        <f t="shared" si="2"/>
        <v>OK</v>
      </c>
      <c r="BI34" s="186"/>
      <c r="BJ34" t="str">
        <f>IF(VLOOKUP($A34,intern1!$C:$Q,15,FALSE)="MAS","",IF(VLOOKUP($A34,'3.10'!$C:$AP,9,FALSE)=0,"NOK",IF(VLOOKUP($A34,'3.10'!$C:$AP,11,FALSE)=0,"NOK","OK"))=BH34)</f>
        <v/>
      </c>
    </row>
    <row r="35" spans="1:62" x14ac:dyDescent="0.25">
      <c r="A35" t="str">
        <f>+intern2!A30</f>
        <v>NCH3</v>
      </c>
      <c r="C35" s="1277" t="str">
        <f>IF(INDEX(intern2!$A$165:$BH$316,MATCH($A35,intern2!$A$165:$A$316,0),MATCH(C$8,intern2!_xlnm.Print_Titles,0))="","",
IF(INDEX(intern2!$A$165:$BH$316,MATCH($A35,intern2!$A$165:$A$316,0),MATCH(C$8,intern2!_xlnm.Print_Titles,0))="NOK","NOK",
IF(INDEX(intern3!$A$9:$BG$320,MATCH($A35,intern3!$A$9:$A$160,0),MATCH(intern4!C$8,intern3!$7:$7,0))="OK","OK","NOK")))</f>
        <v/>
      </c>
      <c r="D35" s="1277" t="str">
        <f>IF(INDEX(intern2!$A$165:$BH$316,MATCH($A35,intern2!$A$165:$A$316,0),MATCH(D$8,intern2!_xlnm.Print_Titles,0))="","",
IF(INDEX(intern2!$A$165:$BH$316,MATCH($A35,intern2!$A$165:$A$316,0),MATCH(D$8,intern2!_xlnm.Print_Titles,0))="NOK","NOK",
IF(INDEX(intern3!$A$9:$BG$320,MATCH($A35,intern3!$A$9:$A$160,0),MATCH(intern4!D$8,intern3!$7:$7,0))="OK","OK","NOK")))</f>
        <v/>
      </c>
      <c r="E35" s="1277" t="str">
        <f>IF(INDEX(intern2!$A$165:$BH$316,MATCH($A35,intern2!$A$165:$A$316,0),MATCH(E$8,intern2!_xlnm.Print_Titles,0))="","",
IF(INDEX(intern2!$A$165:$BH$316,MATCH($A35,intern2!$A$165:$A$316,0),MATCH(E$8,intern2!_xlnm.Print_Titles,0))="NOK","NOK",
IF(INDEX(intern3!$A$9:$BG$320,MATCH($A35,intern3!$A$9:$A$160,0),MATCH(intern4!E$8,intern3!$7:$7,0))="OK","OK","NOK")))</f>
        <v/>
      </c>
      <c r="F35" s="1277" t="str">
        <f>IF(INDEX(intern2!$A$165:$BH$316,MATCH($A35,intern2!$A$165:$A$316,0),MATCH(F$8,intern2!_xlnm.Print_Titles,0))="","",
IF(INDEX(intern2!$A$165:$BH$316,MATCH($A35,intern2!$A$165:$A$316,0),MATCH(F$8,intern2!_xlnm.Print_Titles,0))="NOK","NOK",
IF(INDEX(intern3!$A$9:$BG$320,MATCH($A35,intern3!$A$9:$A$160,0),MATCH(intern4!F$8,intern3!$7:$7,0))="OK","OK","NOK")))</f>
        <v/>
      </c>
      <c r="G35" s="1277" t="str">
        <f>IF(INDEX(intern2!$A$165:$BH$316,MATCH($A35,intern2!$A$165:$A$316,0),MATCH(G$8,intern2!_xlnm.Print_Titles,0))="","",
IF(INDEX(intern2!$A$165:$BH$316,MATCH($A35,intern2!$A$165:$A$316,0),MATCH(G$8,intern2!_xlnm.Print_Titles,0))="NOK","NOK",
IF(INDEX(intern3!$A$9:$BG$320,MATCH($A35,intern3!$A$9:$A$160,0),MATCH(intern4!G$8,intern3!$7:$7,0))="OK","OK","NOK")))</f>
        <v/>
      </c>
      <c r="H35" s="1277" t="str">
        <f>IF(INDEX(intern2!$A$165:$BH$316,MATCH($A35,intern2!$A$165:$A$316,0),MATCH(H$8,intern2!_xlnm.Print_Titles,0))="","",
IF(INDEX(intern2!$A$165:$BH$316,MATCH($A35,intern2!$A$165:$A$316,0),MATCH(H$8,intern2!_xlnm.Print_Titles,0))="NOK","NOK",
IF(INDEX(intern3!$A$9:$BG$320,MATCH($A35,intern3!$A$9:$A$160,0),MATCH(intern4!H$8,intern3!$7:$7,0))="OK","OK","NOK")))</f>
        <v/>
      </c>
      <c r="I35" s="1277" t="str">
        <f>IF(INDEX(intern2!$A$165:$BH$316,MATCH($A35,intern2!$A$165:$A$316,0),MATCH(I$8,intern2!_xlnm.Print_Titles,0))="","",
IF(INDEX(intern2!$A$165:$BH$316,MATCH($A35,intern2!$A$165:$A$316,0),MATCH(I$8,intern2!_xlnm.Print_Titles,0))="NOK","NOK",
IF(INDEX(intern3!$A$9:$BG$320,MATCH($A35,intern3!$A$9:$A$160,0),MATCH(intern4!I$8,intern3!$7:$7,0))="OK","OK","NOK")))</f>
        <v/>
      </c>
      <c r="J35" s="1277" t="str">
        <f>IF(INDEX(intern2!$A$165:$BH$316,MATCH($A35,intern2!$A$165:$A$316,0),MATCH(J$8,intern2!_xlnm.Print_Titles,0))="","",
IF(INDEX(intern2!$A$165:$BH$316,MATCH($A35,intern2!$A$165:$A$316,0),MATCH(J$8,intern2!_xlnm.Print_Titles,0))="NOK","NOK",
IF(INDEX(intern3!$A$9:$BG$320,MATCH($A35,intern3!$A$9:$A$160,0),MATCH(intern4!J$8,intern3!$7:$7,0))="OK","OK","NOK")))</f>
        <v/>
      </c>
      <c r="K35" s="1277" t="str">
        <f>IF(INDEX(intern2!$A$165:$BH$316,MATCH($A35,intern2!$A$165:$A$316,0),MATCH(K$8,intern2!_xlnm.Print_Titles,0))="","",
IF(INDEX(intern2!$A$165:$BH$316,MATCH($A35,intern2!$A$165:$A$316,0),MATCH(K$8,intern2!_xlnm.Print_Titles,0))="NOK","NOK",
IF(INDEX(intern3!$A$9:$BG$320,MATCH($A35,intern3!$A$9:$A$160,0),MATCH(intern4!K$8,intern3!$7:$7,0))="OK","OK","NOK")))</f>
        <v/>
      </c>
      <c r="L35" s="1277" t="str">
        <f>IF(INDEX(intern2!$A$165:$BH$316,MATCH($A35,intern2!$A$165:$A$316,0),MATCH(L$8,intern2!_xlnm.Print_Titles,0))="","",
IF(INDEX(intern2!$A$165:$BH$316,MATCH($A35,intern2!$A$165:$A$316,0),MATCH(L$8,intern2!_xlnm.Print_Titles,0))="NOK","NOK",
IF(INDEX(intern3!$A$9:$BG$320,MATCH($A35,intern3!$A$9:$A$160,0),MATCH(intern4!L$8,intern3!$7:$7,0))="OK","OK","NOK")))</f>
        <v/>
      </c>
      <c r="M35" s="1277" t="str">
        <f>IF(INDEX(intern2!$A$165:$BH$316,MATCH($A35,intern2!$A$165:$A$316,0),MATCH(M$8,intern2!_xlnm.Print_Titles,0))="","",
IF(INDEX(intern2!$A$165:$BH$316,MATCH($A35,intern2!$A$165:$A$316,0),MATCH(M$8,intern2!_xlnm.Print_Titles,0))="NOK","NOK",
IF(INDEX(intern3!$A$9:$BG$320,MATCH($A35,intern3!$A$9:$A$160,0),MATCH(intern4!M$8,intern3!$7:$7,0))="OK","OK","NOK")))</f>
        <v/>
      </c>
      <c r="N35" s="1277" t="str">
        <f>IF(INDEX(intern2!$A$165:$BH$316,MATCH($A35,intern2!$A$165:$A$316,0),MATCH(N$8,intern2!_xlnm.Print_Titles,0))="","",
IF(INDEX(intern2!$A$165:$BH$316,MATCH($A35,intern2!$A$165:$A$316,0),MATCH(N$8,intern2!_xlnm.Print_Titles,0))="NOK","NOK",
IF(INDEX(intern3!$A$9:$BG$320,MATCH($A35,intern3!$A$9:$A$160,0),MATCH(intern4!N$8,intern3!$7:$7,0))="OK","OK","NOK")))</f>
        <v/>
      </c>
      <c r="O35" s="1277" t="str">
        <f>IF(INDEX(intern2!$A$165:$BH$316,MATCH($A35,intern2!$A$165:$A$316,0),MATCH(O$8,intern2!_xlnm.Print_Titles,0))="","",
IF(INDEX(intern2!$A$165:$BH$316,MATCH($A35,intern2!$A$165:$A$316,0),MATCH(O$8,intern2!_xlnm.Print_Titles,0))="NOK","NOK",
IF(INDEX(intern3!$A$9:$BG$320,MATCH($A35,intern3!$A$9:$A$160,0),MATCH(intern4!O$8,intern3!$7:$7,0))="OK","OK","NOK")))</f>
        <v/>
      </c>
      <c r="P35" s="1277" t="str">
        <f>IF(INDEX(intern2!$A$165:$BH$316,MATCH($A35,intern2!$A$165:$A$316,0),MATCH(P$8,intern2!_xlnm.Print_Titles,0))="","",
IF(INDEX(intern2!$A$165:$BH$316,MATCH($A35,intern2!$A$165:$A$316,0),MATCH(P$8,intern2!_xlnm.Print_Titles,0))="NOK","NOK",
IF(INDEX(intern3!$A$9:$BG$320,MATCH($A35,intern3!$A$9:$A$160,0),MATCH(intern4!P$8,intern3!$7:$7,0))="OK","OK","NOK")))</f>
        <v/>
      </c>
      <c r="Q35" s="1277" t="str">
        <f>IF(INDEX(intern2!$A$165:$BH$316,MATCH($A35,intern2!$A$165:$A$316,0),MATCH(Q$8,intern2!_xlnm.Print_Titles,0))="","",
IF(INDEX(intern2!$A$165:$BH$316,MATCH($A35,intern2!$A$165:$A$316,0),MATCH(Q$8,intern2!_xlnm.Print_Titles,0))="NOK","NOK",
IF(INDEX(intern3!$A$9:$BG$320,MATCH($A35,intern3!$A$9:$A$160,0),MATCH(intern4!Q$8,intern3!$7:$7,0))="OK","OK","NOK")))</f>
        <v/>
      </c>
      <c r="R35" s="1277" t="str">
        <f>IF(INDEX(intern2!$A$165:$BH$316,MATCH($A35,intern2!$A$165:$A$316,0),MATCH(R$8,intern2!_xlnm.Print_Titles,0))="","",
IF(INDEX(intern2!$A$165:$BH$316,MATCH($A35,intern2!$A$165:$A$316,0),MATCH(R$8,intern2!_xlnm.Print_Titles,0))="NOK","NOK",
IF(INDEX(intern3!$A$9:$BG$320,MATCH($A35,intern3!$A$9:$A$160,0),MATCH(intern4!R$8,intern3!$7:$7,0))="OK","OK","NOK")))</f>
        <v/>
      </c>
      <c r="S35" s="1277" t="str">
        <f>IF(INDEX(intern2!$A$165:$BH$316,MATCH($A35,intern2!$A$165:$A$316,0),MATCH(S$8,intern2!_xlnm.Print_Titles,0))="","",
IF(INDEX(intern2!$A$165:$BH$316,MATCH($A35,intern2!$A$165:$A$316,0),MATCH(S$8,intern2!_xlnm.Print_Titles,0))="NOK","NOK",
IF(INDEX(intern3!$A$9:$BG$320,MATCH($A35,intern3!$A$9:$A$160,0),MATCH(intern4!S$8,intern3!$7:$7,0))="OK","OK","NOK")))</f>
        <v/>
      </c>
      <c r="T35" s="1277" t="str">
        <f>IF(INDEX(intern2!$A$165:$BH$316,MATCH($A35,intern2!$A$165:$A$316,0),MATCH(T$8,intern2!_xlnm.Print_Titles,0))="","",
IF(INDEX(intern2!$A$165:$BH$316,MATCH($A35,intern2!$A$165:$A$316,0),MATCH(T$8,intern2!_xlnm.Print_Titles,0))="NOK","NOK",
IF(INDEX(intern3!$A$9:$BG$320,MATCH($A35,intern3!$A$9:$A$160,0),MATCH(intern4!T$8,intern3!$7:$7,0))="OK","OK","NOK")))</f>
        <v/>
      </c>
      <c r="U35" s="1277" t="str">
        <f>IF(INDEX(intern2!$A$165:$BH$316,MATCH($A35,intern2!$A$165:$A$316,0),MATCH(U$8,intern2!_xlnm.Print_Titles,0))="","",
IF(INDEX(intern2!$A$165:$BH$316,MATCH($A35,intern2!$A$165:$A$316,0),MATCH(U$8,intern2!_xlnm.Print_Titles,0))="NOK","NOK",
IF(INDEX(intern3!$A$9:$BG$320,MATCH($A35,intern3!$A$9:$A$160,0),MATCH(intern4!U$8,intern3!$7:$7,0))="OK","OK","NOK")))</f>
        <v/>
      </c>
      <c r="V35" s="1277" t="str">
        <f>IF(INDEX(intern2!$A$165:$BH$316,MATCH($A35,intern2!$A$165:$A$316,0),MATCH(V$8,intern2!_xlnm.Print_Titles,0))="","",
IF(INDEX(intern2!$A$165:$BH$316,MATCH($A35,intern2!$A$165:$A$316,0),MATCH(V$8,intern2!_xlnm.Print_Titles,0))="NOK","NOK",
IF(INDEX(intern3!$A$9:$BG$320,MATCH($A35,intern3!$A$9:$A$160,0),MATCH(intern4!V$8,intern3!$7:$7,0))="OK","OK","NOK")))</f>
        <v/>
      </c>
      <c r="W35" s="1277" t="str">
        <f>IF(INDEX(intern2!$A$165:$BH$316,MATCH($A35,intern2!$A$165:$A$316,0),MATCH(W$8,intern2!_xlnm.Print_Titles,0))="","",
IF(INDEX(intern2!$A$165:$BH$316,MATCH($A35,intern2!$A$165:$A$316,0),MATCH(W$8,intern2!_xlnm.Print_Titles,0))="NOK","NOK",
IF(INDEX(intern3!$A$9:$BG$320,MATCH($A35,intern3!$A$9:$A$160,0),MATCH(intern4!W$8,intern3!$7:$7,0))="OK","OK","NOK")))</f>
        <v/>
      </c>
      <c r="X35" s="1277" t="str">
        <f>IF(INDEX(intern2!$A$165:$BH$316,MATCH($A35,intern2!$A$165:$A$316,0),MATCH(X$8,intern2!_xlnm.Print_Titles,0))="","",
IF(INDEX(intern2!$A$165:$BH$316,MATCH($A35,intern2!$A$165:$A$316,0),MATCH(X$8,intern2!_xlnm.Print_Titles,0))="NOK","NOK",
IF(INDEX(intern3!$A$9:$BG$320,MATCH($A35,intern3!$A$9:$A$160,0),MATCH(intern4!X$8,intern3!$7:$7,0))="OK","OK","NOK")))</f>
        <v/>
      </c>
      <c r="Y35" s="1277" t="str">
        <f>IF(INDEX(intern2!$A$165:$BH$316,MATCH($A35,intern2!$A$165:$A$316,0),MATCH(Y$8,intern2!_xlnm.Print_Titles,0))="","",
IF(INDEX(intern2!$A$165:$BH$316,MATCH($A35,intern2!$A$165:$A$316,0),MATCH(Y$8,intern2!_xlnm.Print_Titles,0))="NOK","NOK",
IF(INDEX(intern3!$A$9:$BG$320,MATCH($A35,intern3!$A$9:$A$160,0),MATCH(intern4!Y$8,intern3!$7:$7,0))="OK","OK","NOK")))</f>
        <v/>
      </c>
      <c r="Z35" s="1277" t="str">
        <f>IF(INDEX(intern2!$A$165:$BH$316,MATCH($A35,intern2!$A$165:$A$316,0),MATCH(Z$8,intern2!_xlnm.Print_Titles,0))="","",
IF(INDEX(intern2!$A$165:$BH$316,MATCH($A35,intern2!$A$165:$A$316,0),MATCH(Z$8,intern2!_xlnm.Print_Titles,0))="NOK","NOK",
IF(INDEX(intern3!$A$9:$BG$320,MATCH($A35,intern3!$A$9:$A$160,0),MATCH(intern4!Z$8,intern3!$7:$7,0))="OK","OK","NOK")))</f>
        <v/>
      </c>
      <c r="AA35" s="1277" t="str">
        <f>IF(INDEX(intern2!$A$165:$BH$316,MATCH($A35,intern2!$A$165:$A$316,0),MATCH(AA$8,intern2!_xlnm.Print_Titles,0))="","",
IF(INDEX(intern2!$A$165:$BH$316,MATCH($A35,intern2!$A$165:$A$316,0),MATCH(AA$8,intern2!_xlnm.Print_Titles,0))="NOK","NOK",
IF(INDEX(intern3!$A$9:$BG$320,MATCH($A35,intern3!$A$9:$A$160,0),MATCH(intern4!AA$8,intern3!$7:$7,0))="OK","OK","NOK")))</f>
        <v/>
      </c>
      <c r="AB35" s="1277" t="str">
        <f>IF(INDEX(intern2!$A$165:$BH$316,MATCH($A35,intern2!$A$165:$A$316,0),MATCH(AB$8,intern2!_xlnm.Print_Titles,0))="","",
IF(INDEX(intern2!$A$165:$BH$316,MATCH($A35,intern2!$A$165:$A$316,0),MATCH(AB$8,intern2!_xlnm.Print_Titles,0))="NOK","NOK",
IF(INDEX(intern3!$A$9:$BG$320,MATCH($A35,intern3!$A$9:$A$160,0),MATCH(intern4!AB$8,intern3!$7:$7,0))="OK","OK","NOK")))</f>
        <v/>
      </c>
      <c r="AC35" s="1277" t="str">
        <f>IF(INDEX(intern2!$A$165:$BH$316,MATCH($A35,intern2!$A$165:$A$316,0),MATCH(AC$8,intern2!_xlnm.Print_Titles,0))="","",
IF(INDEX(intern2!$A$165:$BH$316,MATCH($A35,intern2!$A$165:$A$316,0),MATCH(AC$8,intern2!_xlnm.Print_Titles,0))="NOK","NOK",
IF(INDEX(intern3!$A$9:$BG$320,MATCH($A35,intern3!$A$9:$A$160,0),MATCH(intern4!AC$8,intern3!$7:$7,0))="OK","OK","NOK")))</f>
        <v/>
      </c>
      <c r="AD35" s="1277" t="str">
        <f>IF(INDEX(intern2!$A$165:$BH$316,MATCH($A35,intern2!$A$165:$A$316,0),MATCH(AD$8,intern2!_xlnm.Print_Titles,0))="","",
IF(INDEX(intern2!$A$165:$BH$316,MATCH($A35,intern2!$A$165:$A$316,0),MATCH(AD$8,intern2!_xlnm.Print_Titles,0))="NOK","NOK",
IF(INDEX(intern3!$A$9:$BG$320,MATCH($A35,intern3!$A$9:$A$160,0),MATCH(intern4!AD$8,intern3!$7:$7,0))="OK","OK","NOK")))</f>
        <v/>
      </c>
      <c r="AE35" s="1277" t="str">
        <f>IF(INDEX(intern2!$A$165:$BH$316,MATCH($A35,intern2!$A$165:$A$316,0),MATCH(AE$8,intern2!_xlnm.Print_Titles,0))="","",
IF(INDEX(intern2!$A$165:$BH$316,MATCH($A35,intern2!$A$165:$A$316,0),MATCH(AE$8,intern2!_xlnm.Print_Titles,0))="NOK","NOK",
IF(INDEX(intern3!$A$9:$BG$320,MATCH($A35,intern3!$A$9:$A$160,0),MATCH(intern4!AE$8,intern3!$7:$7,0))="OK","OK","NOK")))</f>
        <v/>
      </c>
      <c r="AF35" s="1277" t="str">
        <f>IF(INDEX(intern2!$A$165:$BH$316,MATCH($A35,intern2!$A$165:$A$316,0),MATCH(AF$8,intern2!_xlnm.Print_Titles,0))="","",
IF(INDEX(intern2!$A$165:$BH$316,MATCH($A35,intern2!$A$165:$A$316,0),MATCH(AF$8,intern2!_xlnm.Print_Titles,0))="NOK","NOK",
IF(INDEX(intern3!$A$9:$BG$320,MATCH($A35,intern3!$A$9:$A$160,0),MATCH(intern4!AF$8,intern3!$7:$7,0))="OK","OK","NOK")))</f>
        <v/>
      </c>
      <c r="AG35" s="1277" t="str">
        <f>IF(INDEX(intern2!$A$165:$BH$316,MATCH($A35,intern2!$A$165:$A$316,0),MATCH(AG$8,intern2!_xlnm.Print_Titles,0))="","",
IF(INDEX(intern2!$A$165:$BH$316,MATCH($A35,intern2!$A$165:$A$316,0),MATCH(AG$8,intern2!_xlnm.Print_Titles,0))="NOK","NOK",
IF(INDEX(intern3!$A$9:$BG$320,MATCH($A35,intern3!$A$9:$A$160,0),MATCH(intern4!AG$8,intern3!$7:$7,0))="OK","OK","NOK")))</f>
        <v/>
      </c>
      <c r="AH35" s="1277" t="str">
        <f>IF(INDEX(intern2!$A$165:$BH$316,MATCH($A35,intern2!$A$165:$A$316,0),MATCH(AH$8,intern2!_xlnm.Print_Titles,0))="","",
IF(INDEX(intern2!$A$165:$BH$316,MATCH($A35,intern2!$A$165:$A$316,0),MATCH(AH$8,intern2!_xlnm.Print_Titles,0))="NOK","NOK",
IF(INDEX(intern3!$A$9:$BG$320,MATCH($A35,intern3!$A$9:$A$160,0),MATCH(intern4!AH$8,intern3!$7:$7,0))="OK","OK","NOK")))</f>
        <v/>
      </c>
      <c r="AI35" s="1277" t="str">
        <f ca="1">IF(INDEX(intern2!$A$165:$BH$316,MATCH($A35,intern2!$A$165:$A$316,0),MATCH(AI$8,intern2!_xlnm.Print_Titles,0))="","",
IF(INDEX(intern2!$A$165:$BH$316,MATCH($A35,intern2!$A$165:$A$316,0),MATCH(AI$8,intern2!_xlnm.Print_Titles,0))="NOK","NOK",
IF(INDEX(intern3!$A$9:$BG$320,MATCH($A35,intern3!$A$9:$A$160,0),MATCH(intern4!AI$8,intern3!$7:$7,0))="OK","OK","NOK")))</f>
        <v>NOK</v>
      </c>
      <c r="AJ35" s="1277" t="str">
        <f>IF(INDEX(intern2!$A$165:$BH$316,MATCH($A35,intern2!$A$165:$A$316,0),MATCH(AJ$8,intern2!_xlnm.Print_Titles,0))="","",
IF(INDEX(intern2!$A$165:$BH$316,MATCH($A35,intern2!$A$165:$A$316,0),MATCH(AJ$8,intern2!_xlnm.Print_Titles,0))="NOK","NOK",
IF(INDEX(intern3!$A$9:$BG$320,MATCH($A35,intern3!$A$9:$A$160,0),MATCH(intern4!AJ$8,intern3!$7:$7,0))="OK","OK","NOK")))</f>
        <v/>
      </c>
      <c r="AK35" s="1277" t="str">
        <f>IF(INDEX(intern2!$A$165:$BH$316,MATCH($A35,intern2!$A$165:$A$316,0),MATCH(AK$8,intern2!_xlnm.Print_Titles,0))="","",
IF(INDEX(intern2!$A$165:$BH$316,MATCH($A35,intern2!$A$165:$A$316,0),MATCH(AK$8,intern2!_xlnm.Print_Titles,0))="NOK","NOK",
IF(INDEX(intern3!$A$9:$BG$320,MATCH($A35,intern3!$A$9:$A$160,0),MATCH(intern4!AK$8,intern3!$7:$7,0))="OK","OK","NOK")))</f>
        <v/>
      </c>
      <c r="AL35" s="1277" t="str">
        <f>IF(INDEX(intern2!$A$165:$BH$316,MATCH($A35,intern2!$A$165:$A$316,0),MATCH(AL$8,intern2!_xlnm.Print_Titles,0))="","",
IF(INDEX(intern2!$A$165:$BH$316,MATCH($A35,intern2!$A$165:$A$316,0),MATCH(AL$8,intern2!_xlnm.Print_Titles,0))="NOK","NOK",
IF(INDEX(intern3!$A$9:$BG$320,MATCH($A35,intern3!$A$9:$A$160,0),MATCH(intern4!AL$8,intern3!$7:$7,0))="OK","OK","NOK")))</f>
        <v/>
      </c>
      <c r="AM35" s="1277" t="str">
        <f>IF(INDEX(intern2!$A$165:$BH$316,MATCH($A35,intern2!$A$165:$A$316,0),MATCH(AM$8,intern2!_xlnm.Print_Titles,0))="","",
IF(INDEX(intern2!$A$165:$BH$316,MATCH($A35,intern2!$A$165:$A$316,0),MATCH(AM$8,intern2!_xlnm.Print_Titles,0))="NOK","NOK",
IF(INDEX(intern3!$A$9:$BG$320,MATCH($A35,intern3!$A$9:$A$160,0),MATCH(intern4!AM$8,intern3!$7:$7,0))="OK","OK","NOK")))</f>
        <v/>
      </c>
      <c r="AN35" s="1277" t="str">
        <f>IF(INDEX(intern2!$A$165:$BH$316,MATCH($A35,intern2!$A$165:$A$316,0),MATCH(AN$8,intern2!_xlnm.Print_Titles,0))="","",
IF(INDEX(intern2!$A$165:$BH$316,MATCH($A35,intern2!$A$165:$A$316,0),MATCH(AN$8,intern2!_xlnm.Print_Titles,0))="NOK","NOK",
IF(INDEX(intern3!$A$9:$BG$320,MATCH($A35,intern3!$A$9:$A$160,0),MATCH(intern4!AN$8,intern3!$7:$7,0))="OK","OK","NOK")))</f>
        <v/>
      </c>
      <c r="AO35" s="1277" t="str">
        <f>IF(INDEX(intern2!$A$165:$BH$316,MATCH($A35,intern2!$A$165:$A$316,0),MATCH(AO$8,intern2!_xlnm.Print_Titles,0))="","",
IF(INDEX(intern2!$A$165:$BH$316,MATCH($A35,intern2!$A$165:$A$316,0),MATCH(AO$8,intern2!_xlnm.Print_Titles,0))="NOK","NOK",
IF(INDEX(intern3!$A$9:$BG$320,MATCH($A35,intern3!$A$9:$A$160,0),MATCH(intern4!AO$8,intern3!$7:$7,0))="OK","OK","NOK")))</f>
        <v/>
      </c>
      <c r="AP35" s="1277" t="str">
        <f>IF(INDEX(intern2!$A$165:$BH$316,MATCH($A35,intern2!$A$165:$A$316,0),MATCH(AP$8,intern2!_xlnm.Print_Titles,0))="","",
IF(INDEX(intern2!$A$165:$BH$316,MATCH($A35,intern2!$A$165:$A$316,0),MATCH(AP$8,intern2!_xlnm.Print_Titles,0))="NOK","NOK",
IF(INDEX(intern3!$A$9:$BG$320,MATCH($A35,intern3!$A$9:$A$160,0),MATCH(intern4!AP$8,intern3!$7:$7,0))="OK","OK","NOK")))</f>
        <v/>
      </c>
      <c r="AQ35" s="1277" t="str">
        <f>IF(INDEX(intern2!$A$165:$BH$316,MATCH($A35,intern2!$A$165:$A$316,0),MATCH(AQ$8,intern2!_xlnm.Print_Titles,0))="","",
IF(INDEX(intern2!$A$165:$BH$316,MATCH($A35,intern2!$A$165:$A$316,0),MATCH(AQ$8,intern2!_xlnm.Print_Titles,0))="NOK","NOK",
IF(INDEX(intern3!$A$9:$BG$320,MATCH($A35,intern3!$A$9:$A$160,0),MATCH(intern4!AQ$8,intern3!$7:$7,0))="OK","OK","NOK")))</f>
        <v/>
      </c>
      <c r="AR35" s="1277" t="str">
        <f>IF(INDEX(intern2!$A$165:$BH$316,MATCH($A35,intern2!$A$165:$A$316,0),MATCH(AR$8,intern2!_xlnm.Print_Titles,0))="","",
IF(INDEX(intern2!$A$165:$BH$316,MATCH($A35,intern2!$A$165:$A$316,0),MATCH(AR$8,intern2!_xlnm.Print_Titles,0))="NOK","NOK",
IF(INDEX(intern3!$A$9:$BG$320,MATCH($A35,intern3!$A$9:$A$160,0),MATCH(intern4!AR$8,intern3!$7:$7,0))="OK","OK","NOK")))</f>
        <v/>
      </c>
      <c r="AS35" s="1277" t="str">
        <f>IF(INDEX(intern2!$A$165:$BH$316,MATCH($A35,intern2!$A$165:$A$316,0),MATCH(AS$8,intern2!_xlnm.Print_Titles,0))="","",
IF(INDEX(intern2!$A$165:$BH$316,MATCH($A35,intern2!$A$165:$A$316,0),MATCH(AS$8,intern2!_xlnm.Print_Titles,0))="NOK","NOK",
IF(INDEX(intern3!$A$9:$BG$320,MATCH($A35,intern3!$A$9:$A$160,0),MATCH(intern4!AS$8,intern3!$7:$7,0))="OK","OK","NOK")))</f>
        <v/>
      </c>
      <c r="AT35" s="1277" t="str">
        <f>IF(INDEX(intern2!$A$165:$BH$316,MATCH($A35,intern2!$A$165:$A$316,0),MATCH(AT$8,intern2!_xlnm.Print_Titles,0))="","",
IF(INDEX(intern2!$A$165:$BH$316,MATCH($A35,intern2!$A$165:$A$316,0),MATCH(AT$8,intern2!_xlnm.Print_Titles,0))="NOK","NOK",
IF(INDEX(intern3!$A$9:$BG$320,MATCH($A35,intern3!$A$9:$A$160,0),MATCH(intern4!AT$8,intern3!$7:$7,0))="OK","OK","NOK")))</f>
        <v/>
      </c>
      <c r="AU35" s="1277" t="str">
        <f>IF(INDEX(intern2!$A$165:$BH$316,MATCH($A35,intern2!$A$165:$A$316,0),MATCH(AU$8,intern2!_xlnm.Print_Titles,0))="","",
IF(INDEX(intern2!$A$165:$BH$316,MATCH($A35,intern2!$A$165:$A$316,0),MATCH(AU$8,intern2!_xlnm.Print_Titles,0))="NOK","NOK",
IF(INDEX(intern3!$A$9:$BG$320,MATCH($A35,intern3!$A$9:$A$160,0),MATCH(intern4!AU$8,intern3!$7:$7,0))="OK","OK","NOK")))</f>
        <v/>
      </c>
      <c r="AV35" s="1277" t="str">
        <f>IF(INDEX(intern2!$A$165:$BH$316,MATCH($A35,intern2!$A$165:$A$316,0),MATCH(AV$8,intern2!_xlnm.Print_Titles,0))="","",
IF(INDEX(intern2!$A$165:$BH$316,MATCH($A35,intern2!$A$165:$A$316,0),MATCH(AV$8,intern2!_xlnm.Print_Titles,0))="NOK","NOK",
IF(INDEX(intern3!$A$9:$BG$320,MATCH($A35,intern3!$A$9:$A$160,0),MATCH(intern4!AV$8,intern3!$7:$7,0))="OK","OK","NOK")))</f>
        <v/>
      </c>
      <c r="AW35" s="1277"/>
      <c r="AX35" s="1277" t="str">
        <f>IF(INDEX(intern2!$A$165:$BH$316,MATCH($A35,intern2!$A$165:$A$316,0),MATCH(AX$8,intern2!_xlnm.Print_Titles,0))="","",
IF(INDEX(intern2!$A$165:$BH$316,MATCH($A35,intern2!$A$165:$A$316,0),MATCH(AX$8,intern2!_xlnm.Print_Titles,0))="NOK","NOK",
IF(INDEX(intern3!$A$9:$BG$320,MATCH($A35,intern3!$A$9:$A$160,0),MATCH(intern4!AX$8,intern3!$7:$7,0))="OK","OK","NOK")))</f>
        <v/>
      </c>
      <c r="AY35" s="1277" t="str">
        <f>IF(INDEX(intern2!$A$165:$BH$316,MATCH($A35,intern2!$A$165:$A$316,0),MATCH(AY$8,intern2!_xlnm.Print_Titles,0))="","",
IF(INDEX(intern2!$A$165:$BH$316,MATCH($A35,intern2!$A$165:$A$316,0),MATCH(AY$8,intern2!_xlnm.Print_Titles,0))="NOK","NOK",
IF(INDEX(intern3!$A$9:$BG$320,MATCH($A35,intern3!$A$9:$A$160,0),MATCH(intern4!AY$8,intern3!$7:$7,0))="OK","OK","NOK")))</f>
        <v/>
      </c>
      <c r="AZ35" s="1277" t="str">
        <f>IF(INDEX(intern2!$A$165:$BH$316,MATCH($A35,intern2!$A$165:$A$316,0),MATCH(AZ$8,intern2!_xlnm.Print_Titles,0))="","",
IF(INDEX(intern2!$A$165:$BH$316,MATCH($A35,intern2!$A$165:$A$316,0),MATCH(AZ$8,intern2!_xlnm.Print_Titles,0))="NOK","NOK",
IF(INDEX(intern3!$A$9:$BG$320,MATCH($A35,intern3!$A$9:$A$160,0),MATCH(intern4!AZ$8,intern3!$7:$7,0))="OK","OK","NOK")))</f>
        <v/>
      </c>
      <c r="BA35" s="1277" t="str">
        <f>IF(INDEX(intern2!$A$165:$BH$316,MATCH($A35,intern2!$A$165:$A$316,0),MATCH(BA$8,intern2!_xlnm.Print_Titles,0))="","",
IF(INDEX(intern2!$A$165:$BH$316,MATCH($A35,intern2!$A$165:$A$316,0),MATCH(BA$8,intern2!_xlnm.Print_Titles,0))="NOK","NOK",
IF(INDEX(intern3!$A$9:$BG$320,MATCH($A35,intern3!$A$9:$A$160,0),MATCH(intern4!BA$8,intern3!$7:$7,0))="OK","OK","NOK")))</f>
        <v/>
      </c>
      <c r="BB35" s="1277" t="str">
        <f>IF(INDEX(intern2!$A$165:$BH$316,MATCH($A35,intern2!$A$165:$A$316,0),MATCH(BB$8,intern2!_xlnm.Print_Titles,0))="","",
IF(INDEX(intern2!$A$165:$BH$316,MATCH($A35,intern2!$A$165:$A$316,0),MATCH(BB$8,intern2!_xlnm.Print_Titles,0))="NOK","NOK",
IF(INDEX(intern3!$A$9:$BG$320,MATCH($A35,intern3!$A$9:$A$160,0),MATCH(intern4!BB$8,intern3!$7:$7,0))="OK","OK","NOK")))</f>
        <v/>
      </c>
      <c r="BC35" s="1277" t="str">
        <f>IF(INDEX(intern2!$A$165:$BH$316,MATCH($A35,intern2!$A$165:$A$316,0),MATCH(BC$8,intern2!_xlnm.Print_Titles,0))="","",
IF(INDEX(intern2!$A$165:$BH$316,MATCH($A35,intern2!$A$165:$A$316,0),MATCH(BC$8,intern2!_xlnm.Print_Titles,0))="NOK","NOK",
IF(INDEX(intern3!$A$9:$BG$320,MATCH($A35,intern3!$A$9:$A$160,0),MATCH(intern4!BC$8,intern3!$7:$7,0))="OK","OK","NOK")))</f>
        <v/>
      </c>
      <c r="BD35" s="1277" t="str">
        <f>IF(INDEX(intern2!$A$165:$BH$316,MATCH($A35,intern2!$A$165:$A$316,0),MATCH(BD$8,intern2!_xlnm.Print_Titles,0))="","",
IF(INDEX(intern2!$A$165:$BH$316,MATCH($A35,intern2!$A$165:$A$316,0),MATCH(BD$8,intern2!_xlnm.Print_Titles,0))="NOK","NOK",
IF(INDEX(intern3!$A$9:$BG$320,MATCH($A35,intern3!$A$9:$A$160,0),MATCH(intern4!BD$8,intern3!$7:$7,0))="OK","OK","NOK")))</f>
        <v/>
      </c>
      <c r="BE35" s="1277" t="str">
        <f>IF(INDEX(intern2!$A$165:$BH$316,MATCH($A35,intern2!$A$165:$A$316,0),MATCH(BE$8,intern2!_xlnm.Print_Titles,0))="","",
IF(INDEX(intern2!$A$165:$BH$316,MATCH($A35,intern2!$A$165:$A$316,0),MATCH(BE$8,intern2!_xlnm.Print_Titles,0))="NOK","NOK",
IF(INDEX(intern3!$A$9:$BG$320,MATCH($A35,intern3!$A$9:$A$160,0),MATCH(intern4!BE$8,intern3!$7:$7,0))="OK","OK","NOK")))</f>
        <v/>
      </c>
      <c r="BF35" s="1277" t="str">
        <f>IF(INDEX(intern2!$A$165:$BH$316,MATCH($A35,intern2!$A$165:$A$316,0),MATCH(BF$8,intern2!_xlnm.Print_Titles,0))="","",
IF(INDEX(intern2!$A$165:$BH$316,MATCH($A35,intern2!$A$165:$A$316,0),MATCH(BF$8,intern2!_xlnm.Print_Titles,0))="NOK","NOK",
IF(INDEX(intern3!$A$9:$BG$320,MATCH($A35,intern3!$A$9:$A$160,0),MATCH(intern4!BF$8,intern3!$7:$7,0))="OK","OK","NOK")))</f>
        <v/>
      </c>
      <c r="BG35" s="1277" t="str">
        <f>IF(INDEX(intern2!$A$165:$BH$316,MATCH($A35,intern2!$A$165:$A$316,0),MATCH(BG$8,intern2!_xlnm.Print_Titles,0))="","",
IF(INDEX(intern2!$A$165:$BH$316,MATCH($A35,intern2!$A$165:$A$316,0),MATCH(BG$8,intern2!_xlnm.Print_Titles,0))="NOK","NOK",
IF(INDEX(intern3!$A$9:$BG$320,MATCH($A35,intern3!$A$9:$A$160,0),MATCH(intern4!BG$8,intern3!$7:$7,0))="OK","OK","NOK")))</f>
        <v/>
      </c>
      <c r="BH35" s="200" t="str">
        <f t="shared" ca="1" si="2"/>
        <v>NOK</v>
      </c>
      <c r="BI35" s="186"/>
      <c r="BJ35" t="b">
        <f ca="1">IF(VLOOKUP($A35,intern1!$C:$Q,15,FALSE)="MAS","",IF(VLOOKUP($A35,'3.10'!$C:$AP,9,FALSE)=0,"NOK",IF(VLOOKUP($A35,'3.10'!$C:$AP,11,FALSE)=0,"NOK","OK"))=BH35)</f>
        <v>1</v>
      </c>
    </row>
    <row r="36" spans="1:62" x14ac:dyDescent="0.25">
      <c r="A36" t="str">
        <f>+intern2!A31</f>
        <v>NEU1</v>
      </c>
      <c r="C36" s="1277" t="str">
        <f>IF(INDEX(intern2!$A$165:$BH$316,MATCH($A36,intern2!$A$165:$A$316,0),MATCH(C$8,intern2!_xlnm.Print_Titles,0))="","",
IF(INDEX(intern2!$A$165:$BH$316,MATCH($A36,intern2!$A$165:$A$316,0),MATCH(C$8,intern2!_xlnm.Print_Titles,0))="NOK","NOK",
IF(INDEX(intern3!$A$9:$BG$320,MATCH($A36,intern3!$A$9:$A$160,0),MATCH(intern4!C$8,intern3!$7:$7,0))="OK","OK","NOK")))</f>
        <v/>
      </c>
      <c r="D36" s="1277" t="str">
        <f>IF(INDEX(intern2!$A$165:$BH$316,MATCH($A36,intern2!$A$165:$A$316,0),MATCH(D$8,intern2!_xlnm.Print_Titles,0))="","",
IF(INDEX(intern2!$A$165:$BH$316,MATCH($A36,intern2!$A$165:$A$316,0),MATCH(D$8,intern2!_xlnm.Print_Titles,0))="NOK","NOK",
IF(INDEX(intern3!$A$9:$BG$320,MATCH($A36,intern3!$A$9:$A$160,0),MATCH(intern4!D$8,intern3!$7:$7,0))="OK","OK","NOK")))</f>
        <v/>
      </c>
      <c r="E36" s="1277" t="str">
        <f>IF(INDEX(intern2!$A$165:$BH$316,MATCH($A36,intern2!$A$165:$A$316,0),MATCH(E$8,intern2!_xlnm.Print_Titles,0))="","",
IF(INDEX(intern2!$A$165:$BH$316,MATCH($A36,intern2!$A$165:$A$316,0),MATCH(E$8,intern2!_xlnm.Print_Titles,0))="NOK","NOK",
IF(INDEX(intern3!$A$9:$BG$320,MATCH($A36,intern3!$A$9:$A$160,0),MATCH(intern4!E$8,intern3!$7:$7,0))="OK","OK","NOK")))</f>
        <v/>
      </c>
      <c r="F36" s="1277" t="str">
        <f>IF(INDEX(intern2!$A$165:$BH$316,MATCH($A36,intern2!$A$165:$A$316,0),MATCH(F$8,intern2!_xlnm.Print_Titles,0))="","",
IF(INDEX(intern2!$A$165:$BH$316,MATCH($A36,intern2!$A$165:$A$316,0),MATCH(F$8,intern2!_xlnm.Print_Titles,0))="NOK","NOK",
IF(INDEX(intern3!$A$9:$BG$320,MATCH($A36,intern3!$A$9:$A$160,0),MATCH(intern4!F$8,intern3!$7:$7,0))="OK","OK","NOK")))</f>
        <v/>
      </c>
      <c r="G36" s="1277" t="str">
        <f>IF(INDEX(intern2!$A$165:$BH$316,MATCH($A36,intern2!$A$165:$A$316,0),MATCH(G$8,intern2!_xlnm.Print_Titles,0))="","",
IF(INDEX(intern2!$A$165:$BH$316,MATCH($A36,intern2!$A$165:$A$316,0),MATCH(G$8,intern2!_xlnm.Print_Titles,0))="NOK","NOK",
IF(INDEX(intern3!$A$9:$BG$320,MATCH($A36,intern3!$A$9:$A$160,0),MATCH(intern4!G$8,intern3!$7:$7,0))="OK","OK","NOK")))</f>
        <v/>
      </c>
      <c r="H36" s="1277" t="str">
        <f>IF(INDEX(intern2!$A$165:$BH$316,MATCH($A36,intern2!$A$165:$A$316,0),MATCH(H$8,intern2!_xlnm.Print_Titles,0))="","",
IF(INDEX(intern2!$A$165:$BH$316,MATCH($A36,intern2!$A$165:$A$316,0),MATCH(H$8,intern2!_xlnm.Print_Titles,0))="NOK","NOK",
IF(INDEX(intern3!$A$9:$BG$320,MATCH($A36,intern3!$A$9:$A$160,0),MATCH(intern4!H$8,intern3!$7:$7,0))="OK","OK","NOK")))</f>
        <v/>
      </c>
      <c r="I36" s="1277" t="str">
        <f>IF(INDEX(intern2!$A$165:$BH$316,MATCH($A36,intern2!$A$165:$A$316,0),MATCH(I$8,intern2!_xlnm.Print_Titles,0))="","",
IF(INDEX(intern2!$A$165:$BH$316,MATCH($A36,intern2!$A$165:$A$316,0),MATCH(I$8,intern2!_xlnm.Print_Titles,0))="NOK","NOK",
IF(INDEX(intern3!$A$9:$BG$320,MATCH($A36,intern3!$A$9:$A$160,0),MATCH(intern4!I$8,intern3!$7:$7,0))="OK","OK","NOK")))</f>
        <v/>
      </c>
      <c r="J36" s="1277" t="str">
        <f>IF(INDEX(intern2!$A$165:$BH$316,MATCH($A36,intern2!$A$165:$A$316,0),MATCH(J$8,intern2!_xlnm.Print_Titles,0))="","",
IF(INDEX(intern2!$A$165:$BH$316,MATCH($A36,intern2!$A$165:$A$316,0),MATCH(J$8,intern2!_xlnm.Print_Titles,0))="NOK","NOK",
IF(INDEX(intern3!$A$9:$BG$320,MATCH($A36,intern3!$A$9:$A$160,0),MATCH(intern4!J$8,intern3!$7:$7,0))="OK","OK","NOK")))</f>
        <v/>
      </c>
      <c r="K36" s="1277" t="str">
        <f>IF(INDEX(intern2!$A$165:$BH$316,MATCH($A36,intern2!$A$165:$A$316,0),MATCH(K$8,intern2!_xlnm.Print_Titles,0))="","",
IF(INDEX(intern2!$A$165:$BH$316,MATCH($A36,intern2!$A$165:$A$316,0),MATCH(K$8,intern2!_xlnm.Print_Titles,0))="NOK","NOK",
IF(INDEX(intern3!$A$9:$BG$320,MATCH($A36,intern3!$A$9:$A$160,0),MATCH(intern4!K$8,intern3!$7:$7,0))="OK","OK","NOK")))</f>
        <v/>
      </c>
      <c r="L36" s="1277" t="str">
        <f>IF(INDEX(intern2!$A$165:$BH$316,MATCH($A36,intern2!$A$165:$A$316,0),MATCH(L$8,intern2!_xlnm.Print_Titles,0))="","",
IF(INDEX(intern2!$A$165:$BH$316,MATCH($A36,intern2!$A$165:$A$316,0),MATCH(L$8,intern2!_xlnm.Print_Titles,0))="NOK","NOK",
IF(INDEX(intern3!$A$9:$BG$320,MATCH($A36,intern3!$A$9:$A$160,0),MATCH(intern4!L$8,intern3!$7:$7,0))="OK","OK","NOK")))</f>
        <v/>
      </c>
      <c r="M36" s="1277" t="str">
        <f>IF(INDEX(intern2!$A$165:$BH$316,MATCH($A36,intern2!$A$165:$A$316,0),MATCH(M$8,intern2!_xlnm.Print_Titles,0))="","",
IF(INDEX(intern2!$A$165:$BH$316,MATCH($A36,intern2!$A$165:$A$316,0),MATCH(M$8,intern2!_xlnm.Print_Titles,0))="NOK","NOK",
IF(INDEX(intern3!$A$9:$BG$320,MATCH($A36,intern3!$A$9:$A$160,0),MATCH(intern4!M$8,intern3!$7:$7,0))="OK","OK","NOK")))</f>
        <v/>
      </c>
      <c r="N36" s="1277" t="str">
        <f>IF(INDEX(intern2!$A$165:$BH$316,MATCH($A36,intern2!$A$165:$A$316,0),MATCH(N$8,intern2!_xlnm.Print_Titles,0))="","",
IF(INDEX(intern2!$A$165:$BH$316,MATCH($A36,intern2!$A$165:$A$316,0),MATCH(N$8,intern2!_xlnm.Print_Titles,0))="NOK","NOK",
IF(INDEX(intern3!$A$9:$BG$320,MATCH($A36,intern3!$A$9:$A$160,0),MATCH(intern4!N$8,intern3!$7:$7,0))="OK","OK","NOK")))</f>
        <v/>
      </c>
      <c r="O36" s="1277" t="str">
        <f>IF(INDEX(intern2!$A$165:$BH$316,MATCH($A36,intern2!$A$165:$A$316,0),MATCH(O$8,intern2!_xlnm.Print_Titles,0))="","",
IF(INDEX(intern2!$A$165:$BH$316,MATCH($A36,intern2!$A$165:$A$316,0),MATCH(O$8,intern2!_xlnm.Print_Titles,0))="NOK","NOK",
IF(INDEX(intern3!$A$9:$BG$320,MATCH($A36,intern3!$A$9:$A$160,0),MATCH(intern4!O$8,intern3!$7:$7,0))="OK","OK","NOK")))</f>
        <v/>
      </c>
      <c r="P36" s="1277" t="str">
        <f>IF(INDEX(intern2!$A$165:$BH$316,MATCH($A36,intern2!$A$165:$A$316,0),MATCH(P$8,intern2!_xlnm.Print_Titles,0))="","",
IF(INDEX(intern2!$A$165:$BH$316,MATCH($A36,intern2!$A$165:$A$316,0),MATCH(P$8,intern2!_xlnm.Print_Titles,0))="NOK","NOK",
IF(INDEX(intern3!$A$9:$BG$320,MATCH($A36,intern3!$A$9:$A$160,0),MATCH(intern4!P$8,intern3!$7:$7,0))="OK","OK","NOK")))</f>
        <v/>
      </c>
      <c r="Q36" s="1277" t="str">
        <f>IF(INDEX(intern2!$A$165:$BH$316,MATCH($A36,intern2!$A$165:$A$316,0),MATCH(Q$8,intern2!_xlnm.Print_Titles,0))="","",
IF(INDEX(intern2!$A$165:$BH$316,MATCH($A36,intern2!$A$165:$A$316,0),MATCH(Q$8,intern2!_xlnm.Print_Titles,0))="NOK","NOK",
IF(INDEX(intern3!$A$9:$BG$320,MATCH($A36,intern3!$A$9:$A$160,0),MATCH(intern4!Q$8,intern3!$7:$7,0))="OK","OK","NOK")))</f>
        <v/>
      </c>
      <c r="R36" s="1277" t="str">
        <f>IF(INDEX(intern2!$A$165:$BH$316,MATCH($A36,intern2!$A$165:$A$316,0),MATCH(R$8,intern2!_xlnm.Print_Titles,0))="","",
IF(INDEX(intern2!$A$165:$BH$316,MATCH($A36,intern2!$A$165:$A$316,0),MATCH(R$8,intern2!_xlnm.Print_Titles,0))="NOK","NOK",
IF(INDEX(intern3!$A$9:$BG$320,MATCH($A36,intern3!$A$9:$A$160,0),MATCH(intern4!R$8,intern3!$7:$7,0))="OK","OK","NOK")))</f>
        <v/>
      </c>
      <c r="S36" s="1277" t="str">
        <f>IF(INDEX(intern2!$A$165:$BH$316,MATCH($A36,intern2!$A$165:$A$316,0),MATCH(S$8,intern2!_xlnm.Print_Titles,0))="","",
IF(INDEX(intern2!$A$165:$BH$316,MATCH($A36,intern2!$A$165:$A$316,0),MATCH(S$8,intern2!_xlnm.Print_Titles,0))="NOK","NOK",
IF(INDEX(intern3!$A$9:$BG$320,MATCH($A36,intern3!$A$9:$A$160,0),MATCH(intern4!S$8,intern3!$7:$7,0))="OK","OK","NOK")))</f>
        <v/>
      </c>
      <c r="T36" s="1277" t="str">
        <f>IF(INDEX(intern2!$A$165:$BH$316,MATCH($A36,intern2!$A$165:$A$316,0),MATCH(T$8,intern2!_xlnm.Print_Titles,0))="","",
IF(INDEX(intern2!$A$165:$BH$316,MATCH($A36,intern2!$A$165:$A$316,0),MATCH(T$8,intern2!_xlnm.Print_Titles,0))="NOK","NOK",
IF(INDEX(intern3!$A$9:$BG$320,MATCH($A36,intern3!$A$9:$A$160,0),MATCH(intern4!T$8,intern3!$7:$7,0))="OK","OK","NOK")))</f>
        <v/>
      </c>
      <c r="U36" s="1277" t="str">
        <f>IF(INDEX(intern2!$A$165:$BH$316,MATCH($A36,intern2!$A$165:$A$316,0),MATCH(U$8,intern2!_xlnm.Print_Titles,0))="","",
IF(INDEX(intern2!$A$165:$BH$316,MATCH($A36,intern2!$A$165:$A$316,0),MATCH(U$8,intern2!_xlnm.Print_Titles,0))="NOK","NOK",
IF(INDEX(intern3!$A$9:$BG$320,MATCH($A36,intern3!$A$9:$A$160,0),MATCH(intern4!U$8,intern3!$7:$7,0))="OK","OK","NOK")))</f>
        <v/>
      </c>
      <c r="V36" s="1277" t="str">
        <f>IF(INDEX(intern2!$A$165:$BH$316,MATCH($A36,intern2!$A$165:$A$316,0),MATCH(V$8,intern2!_xlnm.Print_Titles,0))="","",
IF(INDEX(intern2!$A$165:$BH$316,MATCH($A36,intern2!$A$165:$A$316,0),MATCH(V$8,intern2!_xlnm.Print_Titles,0))="NOK","NOK",
IF(INDEX(intern3!$A$9:$BG$320,MATCH($A36,intern3!$A$9:$A$160,0),MATCH(intern4!V$8,intern3!$7:$7,0))="OK","OK","NOK")))</f>
        <v/>
      </c>
      <c r="W36" s="1277" t="str">
        <f>IF(INDEX(intern2!$A$165:$BH$316,MATCH($A36,intern2!$A$165:$A$316,0),MATCH(W$8,intern2!_xlnm.Print_Titles,0))="","",
IF(INDEX(intern2!$A$165:$BH$316,MATCH($A36,intern2!$A$165:$A$316,0),MATCH(W$8,intern2!_xlnm.Print_Titles,0))="NOK","NOK",
IF(INDEX(intern3!$A$9:$BG$320,MATCH($A36,intern3!$A$9:$A$160,0),MATCH(intern4!W$8,intern3!$7:$7,0))="OK","OK","NOK")))</f>
        <v/>
      </c>
      <c r="X36" s="1277" t="str">
        <f>IF(INDEX(intern2!$A$165:$BH$316,MATCH($A36,intern2!$A$165:$A$316,0),MATCH(X$8,intern2!_xlnm.Print_Titles,0))="","",
IF(INDEX(intern2!$A$165:$BH$316,MATCH($A36,intern2!$A$165:$A$316,0),MATCH(X$8,intern2!_xlnm.Print_Titles,0))="NOK","NOK",
IF(INDEX(intern3!$A$9:$BG$320,MATCH($A36,intern3!$A$9:$A$160,0),MATCH(intern4!X$8,intern3!$7:$7,0))="OK","OK","NOK")))</f>
        <v/>
      </c>
      <c r="Y36" s="1277" t="str">
        <f>IF(INDEX(intern2!$A$165:$BH$316,MATCH($A36,intern2!$A$165:$A$316,0),MATCH(Y$8,intern2!_xlnm.Print_Titles,0))="","",
IF(INDEX(intern2!$A$165:$BH$316,MATCH($A36,intern2!$A$165:$A$316,0),MATCH(Y$8,intern2!_xlnm.Print_Titles,0))="NOK","NOK",
IF(INDEX(intern3!$A$9:$BG$320,MATCH($A36,intern3!$A$9:$A$160,0),MATCH(intern4!Y$8,intern3!$7:$7,0))="OK","OK","NOK")))</f>
        <v/>
      </c>
      <c r="Z36" s="1277" t="str">
        <f>IF(INDEX(intern2!$A$165:$BH$316,MATCH($A36,intern2!$A$165:$A$316,0),MATCH(Z$8,intern2!_xlnm.Print_Titles,0))="","",
IF(INDEX(intern2!$A$165:$BH$316,MATCH($A36,intern2!$A$165:$A$316,0),MATCH(Z$8,intern2!_xlnm.Print_Titles,0))="NOK","NOK",
IF(INDEX(intern3!$A$9:$BG$320,MATCH($A36,intern3!$A$9:$A$160,0),MATCH(intern4!Z$8,intern3!$7:$7,0))="OK","OK","NOK")))</f>
        <v/>
      </c>
      <c r="AA36" s="1277" t="str">
        <f>IF(INDEX(intern2!$A$165:$BH$316,MATCH($A36,intern2!$A$165:$A$316,0),MATCH(AA$8,intern2!_xlnm.Print_Titles,0))="","",
IF(INDEX(intern2!$A$165:$BH$316,MATCH($A36,intern2!$A$165:$A$316,0),MATCH(AA$8,intern2!_xlnm.Print_Titles,0))="NOK","NOK",
IF(INDEX(intern3!$A$9:$BG$320,MATCH($A36,intern3!$A$9:$A$160,0),MATCH(intern4!AA$8,intern3!$7:$7,0))="OK","OK","NOK")))</f>
        <v/>
      </c>
      <c r="AB36" s="1277" t="str">
        <f>IF(INDEX(intern2!$A$165:$BH$316,MATCH($A36,intern2!$A$165:$A$316,0),MATCH(AB$8,intern2!_xlnm.Print_Titles,0))="","",
IF(INDEX(intern2!$A$165:$BH$316,MATCH($A36,intern2!$A$165:$A$316,0),MATCH(AB$8,intern2!_xlnm.Print_Titles,0))="NOK","NOK",
IF(INDEX(intern3!$A$9:$BG$320,MATCH($A36,intern3!$A$9:$A$160,0),MATCH(intern4!AB$8,intern3!$7:$7,0))="OK","OK","NOK")))</f>
        <v/>
      </c>
      <c r="AC36" s="1277" t="str">
        <f>IF(INDEX(intern2!$A$165:$BH$316,MATCH($A36,intern2!$A$165:$A$316,0),MATCH(AC$8,intern2!_xlnm.Print_Titles,0))="","",
IF(INDEX(intern2!$A$165:$BH$316,MATCH($A36,intern2!$A$165:$A$316,0),MATCH(AC$8,intern2!_xlnm.Print_Titles,0))="NOK","NOK",
IF(INDEX(intern3!$A$9:$BG$320,MATCH($A36,intern3!$A$9:$A$160,0),MATCH(intern4!AC$8,intern3!$7:$7,0))="OK","OK","NOK")))</f>
        <v/>
      </c>
      <c r="AD36" s="1277" t="str">
        <f>IF(INDEX(intern2!$A$165:$BH$316,MATCH($A36,intern2!$A$165:$A$316,0),MATCH(AD$8,intern2!_xlnm.Print_Titles,0))="","",
IF(INDEX(intern2!$A$165:$BH$316,MATCH($A36,intern2!$A$165:$A$316,0),MATCH(AD$8,intern2!_xlnm.Print_Titles,0))="NOK","NOK",
IF(INDEX(intern3!$A$9:$BG$320,MATCH($A36,intern3!$A$9:$A$160,0),MATCH(intern4!AD$8,intern3!$7:$7,0))="OK","OK","NOK")))</f>
        <v/>
      </c>
      <c r="AE36" s="1277" t="str">
        <f>IF(INDEX(intern2!$A$165:$BH$316,MATCH($A36,intern2!$A$165:$A$316,0),MATCH(AE$8,intern2!_xlnm.Print_Titles,0))="","",
IF(INDEX(intern2!$A$165:$BH$316,MATCH($A36,intern2!$A$165:$A$316,0),MATCH(AE$8,intern2!_xlnm.Print_Titles,0))="NOK","NOK",
IF(INDEX(intern3!$A$9:$BG$320,MATCH($A36,intern3!$A$9:$A$160,0),MATCH(intern4!AE$8,intern3!$7:$7,0))="OK","OK","NOK")))</f>
        <v/>
      </c>
      <c r="AF36" s="1277" t="str">
        <f>IF(INDEX(intern2!$A$165:$BH$316,MATCH($A36,intern2!$A$165:$A$316,0),MATCH(AF$8,intern2!_xlnm.Print_Titles,0))="","",
IF(INDEX(intern2!$A$165:$BH$316,MATCH($A36,intern2!$A$165:$A$316,0),MATCH(AF$8,intern2!_xlnm.Print_Titles,0))="NOK","NOK",
IF(INDEX(intern3!$A$9:$BG$320,MATCH($A36,intern3!$A$9:$A$160,0),MATCH(intern4!AF$8,intern3!$7:$7,0))="OK","OK","NOK")))</f>
        <v/>
      </c>
      <c r="AG36" s="1277" t="str">
        <f>IF(INDEX(intern2!$A$165:$BH$316,MATCH($A36,intern2!$A$165:$A$316,0),MATCH(AG$8,intern2!_xlnm.Print_Titles,0))="","",
IF(INDEX(intern2!$A$165:$BH$316,MATCH($A36,intern2!$A$165:$A$316,0),MATCH(AG$8,intern2!_xlnm.Print_Titles,0))="NOK","NOK",
IF(INDEX(intern3!$A$9:$BG$320,MATCH($A36,intern3!$A$9:$A$160,0),MATCH(intern4!AG$8,intern3!$7:$7,0))="OK","OK","NOK")))</f>
        <v/>
      </c>
      <c r="AH36" s="1277" t="str">
        <f>IF(INDEX(intern2!$A$165:$BH$316,MATCH($A36,intern2!$A$165:$A$316,0),MATCH(AH$8,intern2!_xlnm.Print_Titles,0))="","",
IF(INDEX(intern2!$A$165:$BH$316,MATCH($A36,intern2!$A$165:$A$316,0),MATCH(AH$8,intern2!_xlnm.Print_Titles,0))="NOK","NOK",
IF(INDEX(intern3!$A$9:$BG$320,MATCH($A36,intern3!$A$9:$A$160,0),MATCH(intern4!AH$8,intern3!$7:$7,0))="OK","OK","NOK")))</f>
        <v/>
      </c>
      <c r="AI36" s="1277" t="str">
        <f>IF(INDEX(intern2!$A$165:$BH$316,MATCH($A36,intern2!$A$165:$A$316,0),MATCH(AI$8,intern2!_xlnm.Print_Titles,0))="","",
IF(INDEX(intern2!$A$165:$BH$316,MATCH($A36,intern2!$A$165:$A$316,0),MATCH(AI$8,intern2!_xlnm.Print_Titles,0))="NOK","NOK",
IF(INDEX(intern3!$A$9:$BG$320,MATCH($A36,intern3!$A$9:$A$160,0),MATCH(intern4!AI$8,intern3!$7:$7,0))="OK","OK","NOK")))</f>
        <v/>
      </c>
      <c r="AJ36" s="1277" t="str">
        <f ca="1">IF(INDEX(intern2!$A$165:$BH$316,MATCH($A36,intern2!$A$165:$A$316,0),MATCH(AJ$8,intern2!_xlnm.Print_Titles,0))="","",
IF(INDEX(intern2!$A$165:$BH$316,MATCH($A36,intern2!$A$165:$A$316,0),MATCH(AJ$8,intern2!_xlnm.Print_Titles,0))="NOK","NOK",
IF(INDEX(intern3!$A$9:$BG$320,MATCH($A36,intern3!$A$9:$A$160,0),MATCH(intern4!AJ$8,intern3!$7:$7,0))="OK","OK","NOK")))</f>
        <v>NOK</v>
      </c>
      <c r="AK36" s="1277" t="str">
        <f>IF(INDEX(intern2!$A$165:$BH$316,MATCH($A36,intern2!$A$165:$A$316,0),MATCH(AK$8,intern2!_xlnm.Print_Titles,0))="","",
IF(INDEX(intern2!$A$165:$BH$316,MATCH($A36,intern2!$A$165:$A$316,0),MATCH(AK$8,intern2!_xlnm.Print_Titles,0))="NOK","NOK",
IF(INDEX(intern3!$A$9:$BG$320,MATCH($A36,intern3!$A$9:$A$160,0),MATCH(intern4!AK$8,intern3!$7:$7,0))="OK","OK","NOK")))</f>
        <v/>
      </c>
      <c r="AL36" s="1277" t="str">
        <f>IF(INDEX(intern2!$A$165:$BH$316,MATCH($A36,intern2!$A$165:$A$316,0),MATCH(AL$8,intern2!_xlnm.Print_Titles,0))="","",
IF(INDEX(intern2!$A$165:$BH$316,MATCH($A36,intern2!$A$165:$A$316,0),MATCH(AL$8,intern2!_xlnm.Print_Titles,0))="NOK","NOK",
IF(INDEX(intern3!$A$9:$BG$320,MATCH($A36,intern3!$A$9:$A$160,0),MATCH(intern4!AL$8,intern3!$7:$7,0))="OK","OK","NOK")))</f>
        <v/>
      </c>
      <c r="AM36" s="1277" t="str">
        <f>IF(INDEX(intern2!$A$165:$BH$316,MATCH($A36,intern2!$A$165:$A$316,0),MATCH(AM$8,intern2!_xlnm.Print_Titles,0))="","",
IF(INDEX(intern2!$A$165:$BH$316,MATCH($A36,intern2!$A$165:$A$316,0),MATCH(AM$8,intern2!_xlnm.Print_Titles,0))="NOK","NOK",
IF(INDEX(intern3!$A$9:$BG$320,MATCH($A36,intern3!$A$9:$A$160,0),MATCH(intern4!AM$8,intern3!$7:$7,0))="OK","OK","NOK")))</f>
        <v/>
      </c>
      <c r="AN36" s="1277" t="str">
        <f>IF(INDEX(intern2!$A$165:$BH$316,MATCH($A36,intern2!$A$165:$A$316,0),MATCH(AN$8,intern2!_xlnm.Print_Titles,0))="","",
IF(INDEX(intern2!$A$165:$BH$316,MATCH($A36,intern2!$A$165:$A$316,0),MATCH(AN$8,intern2!_xlnm.Print_Titles,0))="NOK","NOK",
IF(INDEX(intern3!$A$9:$BG$320,MATCH($A36,intern3!$A$9:$A$160,0),MATCH(intern4!AN$8,intern3!$7:$7,0))="OK","OK","NOK")))</f>
        <v/>
      </c>
      <c r="AO36" s="1277" t="str">
        <f>IF(INDEX(intern2!$A$165:$BH$316,MATCH($A36,intern2!$A$165:$A$316,0),MATCH(AO$8,intern2!_xlnm.Print_Titles,0))="","",
IF(INDEX(intern2!$A$165:$BH$316,MATCH($A36,intern2!$A$165:$A$316,0),MATCH(AO$8,intern2!_xlnm.Print_Titles,0))="NOK","NOK",
IF(INDEX(intern3!$A$9:$BG$320,MATCH($A36,intern3!$A$9:$A$160,0),MATCH(intern4!AO$8,intern3!$7:$7,0))="OK","OK","NOK")))</f>
        <v/>
      </c>
      <c r="AP36" s="1277" t="str">
        <f>IF(INDEX(intern2!$A$165:$BH$316,MATCH($A36,intern2!$A$165:$A$316,0),MATCH(AP$8,intern2!_xlnm.Print_Titles,0))="","",
IF(INDEX(intern2!$A$165:$BH$316,MATCH($A36,intern2!$A$165:$A$316,0),MATCH(AP$8,intern2!_xlnm.Print_Titles,0))="NOK","NOK",
IF(INDEX(intern3!$A$9:$BG$320,MATCH($A36,intern3!$A$9:$A$160,0),MATCH(intern4!AP$8,intern3!$7:$7,0))="OK","OK","NOK")))</f>
        <v/>
      </c>
      <c r="AQ36" s="1277" t="str">
        <f>IF(INDEX(intern2!$A$165:$BH$316,MATCH($A36,intern2!$A$165:$A$316,0),MATCH(AQ$8,intern2!_xlnm.Print_Titles,0))="","",
IF(INDEX(intern2!$A$165:$BH$316,MATCH($A36,intern2!$A$165:$A$316,0),MATCH(AQ$8,intern2!_xlnm.Print_Titles,0))="NOK","NOK",
IF(INDEX(intern3!$A$9:$BG$320,MATCH($A36,intern3!$A$9:$A$160,0),MATCH(intern4!AQ$8,intern3!$7:$7,0))="OK","OK","NOK")))</f>
        <v/>
      </c>
      <c r="AR36" s="1277" t="str">
        <f>IF(INDEX(intern2!$A$165:$BH$316,MATCH($A36,intern2!$A$165:$A$316,0),MATCH(AR$8,intern2!_xlnm.Print_Titles,0))="","",
IF(INDEX(intern2!$A$165:$BH$316,MATCH($A36,intern2!$A$165:$A$316,0),MATCH(AR$8,intern2!_xlnm.Print_Titles,0))="NOK","NOK",
IF(INDEX(intern3!$A$9:$BG$320,MATCH($A36,intern3!$A$9:$A$160,0),MATCH(intern4!AR$8,intern3!$7:$7,0))="OK","OK","NOK")))</f>
        <v/>
      </c>
      <c r="AS36" s="1277" t="str">
        <f>IF(INDEX(intern2!$A$165:$BH$316,MATCH($A36,intern2!$A$165:$A$316,0),MATCH(AS$8,intern2!_xlnm.Print_Titles,0))="","",
IF(INDEX(intern2!$A$165:$BH$316,MATCH($A36,intern2!$A$165:$A$316,0),MATCH(AS$8,intern2!_xlnm.Print_Titles,0))="NOK","NOK",
IF(INDEX(intern3!$A$9:$BG$320,MATCH($A36,intern3!$A$9:$A$160,0),MATCH(intern4!AS$8,intern3!$7:$7,0))="OK","OK","NOK")))</f>
        <v/>
      </c>
      <c r="AT36" s="1277" t="str">
        <f>IF(INDEX(intern2!$A$165:$BH$316,MATCH($A36,intern2!$A$165:$A$316,0),MATCH(AT$8,intern2!_xlnm.Print_Titles,0))="","",
IF(INDEX(intern2!$A$165:$BH$316,MATCH($A36,intern2!$A$165:$A$316,0),MATCH(AT$8,intern2!_xlnm.Print_Titles,0))="NOK","NOK",
IF(INDEX(intern3!$A$9:$BG$320,MATCH($A36,intern3!$A$9:$A$160,0),MATCH(intern4!AT$8,intern3!$7:$7,0))="OK","OK","NOK")))</f>
        <v/>
      </c>
      <c r="AU36" s="1277" t="str">
        <f>IF(INDEX(intern2!$A$165:$BH$316,MATCH($A36,intern2!$A$165:$A$316,0),MATCH(AU$8,intern2!_xlnm.Print_Titles,0))="","",
IF(INDEX(intern2!$A$165:$BH$316,MATCH($A36,intern2!$A$165:$A$316,0),MATCH(AU$8,intern2!_xlnm.Print_Titles,0))="NOK","NOK",
IF(INDEX(intern3!$A$9:$BG$320,MATCH($A36,intern3!$A$9:$A$160,0),MATCH(intern4!AU$8,intern3!$7:$7,0))="OK","OK","NOK")))</f>
        <v/>
      </c>
      <c r="AV36" s="1277" t="str">
        <f>IF(INDEX(intern2!$A$165:$BH$316,MATCH($A36,intern2!$A$165:$A$316,0),MATCH(AV$8,intern2!_xlnm.Print_Titles,0))="","",
IF(INDEX(intern2!$A$165:$BH$316,MATCH($A36,intern2!$A$165:$A$316,0),MATCH(AV$8,intern2!_xlnm.Print_Titles,0))="NOK","NOK",
IF(INDEX(intern3!$A$9:$BG$320,MATCH($A36,intern3!$A$9:$A$160,0),MATCH(intern4!AV$8,intern3!$7:$7,0))="OK","OK","NOK")))</f>
        <v/>
      </c>
      <c r="AW36" s="1277"/>
      <c r="AX36" s="1277" t="str">
        <f>IF(INDEX(intern2!$A$165:$BH$316,MATCH($A36,intern2!$A$165:$A$316,0),MATCH(AX$8,intern2!_xlnm.Print_Titles,0))="","",
IF(INDEX(intern2!$A$165:$BH$316,MATCH($A36,intern2!$A$165:$A$316,0),MATCH(AX$8,intern2!_xlnm.Print_Titles,0))="NOK","NOK",
IF(INDEX(intern3!$A$9:$BG$320,MATCH($A36,intern3!$A$9:$A$160,0),MATCH(intern4!AX$8,intern3!$7:$7,0))="OK","OK","NOK")))</f>
        <v/>
      </c>
      <c r="AY36" s="1277" t="str">
        <f>IF(INDEX(intern2!$A$165:$BH$316,MATCH($A36,intern2!$A$165:$A$316,0),MATCH(AY$8,intern2!_xlnm.Print_Titles,0))="","",
IF(INDEX(intern2!$A$165:$BH$316,MATCH($A36,intern2!$A$165:$A$316,0),MATCH(AY$8,intern2!_xlnm.Print_Titles,0))="NOK","NOK",
IF(INDEX(intern3!$A$9:$BG$320,MATCH($A36,intern3!$A$9:$A$160,0),MATCH(intern4!AY$8,intern3!$7:$7,0))="OK","OK","NOK")))</f>
        <v/>
      </c>
      <c r="AZ36" s="1277" t="str">
        <f>IF(INDEX(intern2!$A$165:$BH$316,MATCH($A36,intern2!$A$165:$A$316,0),MATCH(AZ$8,intern2!_xlnm.Print_Titles,0))="","",
IF(INDEX(intern2!$A$165:$BH$316,MATCH($A36,intern2!$A$165:$A$316,0),MATCH(AZ$8,intern2!_xlnm.Print_Titles,0))="NOK","NOK",
IF(INDEX(intern3!$A$9:$BG$320,MATCH($A36,intern3!$A$9:$A$160,0),MATCH(intern4!AZ$8,intern3!$7:$7,0))="OK","OK","NOK")))</f>
        <v/>
      </c>
      <c r="BA36" s="1277" t="str">
        <f>IF(INDEX(intern2!$A$165:$BH$316,MATCH($A36,intern2!$A$165:$A$316,0),MATCH(BA$8,intern2!_xlnm.Print_Titles,0))="","",
IF(INDEX(intern2!$A$165:$BH$316,MATCH($A36,intern2!$A$165:$A$316,0),MATCH(BA$8,intern2!_xlnm.Print_Titles,0))="NOK","NOK",
IF(INDEX(intern3!$A$9:$BG$320,MATCH($A36,intern3!$A$9:$A$160,0),MATCH(intern4!BA$8,intern3!$7:$7,0))="OK","OK","NOK")))</f>
        <v/>
      </c>
      <c r="BB36" s="1277" t="str">
        <f>IF(INDEX(intern2!$A$165:$BH$316,MATCH($A36,intern2!$A$165:$A$316,0),MATCH(BB$8,intern2!_xlnm.Print_Titles,0))="","",
IF(INDEX(intern2!$A$165:$BH$316,MATCH($A36,intern2!$A$165:$A$316,0),MATCH(BB$8,intern2!_xlnm.Print_Titles,0))="NOK","NOK",
IF(INDEX(intern3!$A$9:$BG$320,MATCH($A36,intern3!$A$9:$A$160,0),MATCH(intern4!BB$8,intern3!$7:$7,0))="OK","OK","NOK")))</f>
        <v/>
      </c>
      <c r="BC36" s="1277" t="str">
        <f>IF(INDEX(intern2!$A$165:$BH$316,MATCH($A36,intern2!$A$165:$A$316,0),MATCH(BC$8,intern2!_xlnm.Print_Titles,0))="","",
IF(INDEX(intern2!$A$165:$BH$316,MATCH($A36,intern2!$A$165:$A$316,0),MATCH(BC$8,intern2!_xlnm.Print_Titles,0))="NOK","NOK",
IF(INDEX(intern3!$A$9:$BG$320,MATCH($A36,intern3!$A$9:$A$160,0),MATCH(intern4!BC$8,intern3!$7:$7,0))="OK","OK","NOK")))</f>
        <v/>
      </c>
      <c r="BD36" s="1277" t="str">
        <f>IF(INDEX(intern2!$A$165:$BH$316,MATCH($A36,intern2!$A$165:$A$316,0),MATCH(BD$8,intern2!_xlnm.Print_Titles,0))="","",
IF(INDEX(intern2!$A$165:$BH$316,MATCH($A36,intern2!$A$165:$A$316,0),MATCH(BD$8,intern2!_xlnm.Print_Titles,0))="NOK","NOK",
IF(INDEX(intern3!$A$9:$BG$320,MATCH($A36,intern3!$A$9:$A$160,0),MATCH(intern4!BD$8,intern3!$7:$7,0))="OK","OK","NOK")))</f>
        <v/>
      </c>
      <c r="BE36" s="1277" t="str">
        <f>IF(INDEX(intern2!$A$165:$BH$316,MATCH($A36,intern2!$A$165:$A$316,0),MATCH(BE$8,intern2!_xlnm.Print_Titles,0))="","",
IF(INDEX(intern2!$A$165:$BH$316,MATCH($A36,intern2!$A$165:$A$316,0),MATCH(BE$8,intern2!_xlnm.Print_Titles,0))="NOK","NOK",
IF(INDEX(intern3!$A$9:$BG$320,MATCH($A36,intern3!$A$9:$A$160,0),MATCH(intern4!BE$8,intern3!$7:$7,0))="OK","OK","NOK")))</f>
        <v/>
      </c>
      <c r="BF36" s="1277" t="str">
        <f>IF(INDEX(intern2!$A$165:$BH$316,MATCH($A36,intern2!$A$165:$A$316,0),MATCH(BF$8,intern2!_xlnm.Print_Titles,0))="","",
IF(INDEX(intern2!$A$165:$BH$316,MATCH($A36,intern2!$A$165:$A$316,0),MATCH(BF$8,intern2!_xlnm.Print_Titles,0))="NOK","NOK",
IF(INDEX(intern3!$A$9:$BG$320,MATCH($A36,intern3!$A$9:$A$160,0),MATCH(intern4!BF$8,intern3!$7:$7,0))="OK","OK","NOK")))</f>
        <v/>
      </c>
      <c r="BG36" s="1277" t="str">
        <f>IF(INDEX(intern2!$A$165:$BH$316,MATCH($A36,intern2!$A$165:$A$316,0),MATCH(BG$8,intern2!_xlnm.Print_Titles,0))="","",
IF(INDEX(intern2!$A$165:$BH$316,MATCH($A36,intern2!$A$165:$A$316,0),MATCH(BG$8,intern2!_xlnm.Print_Titles,0))="NOK","NOK",
IF(INDEX(intern3!$A$9:$BG$320,MATCH($A36,intern3!$A$9:$A$160,0),MATCH(intern4!BG$8,intern3!$7:$7,0))="OK","OK","NOK")))</f>
        <v/>
      </c>
      <c r="BH36" s="200" t="str">
        <f t="shared" ca="1" si="2"/>
        <v>NOK</v>
      </c>
      <c r="BI36" s="186"/>
      <c r="BJ36" t="b">
        <f ca="1">IF(VLOOKUP($A36,intern1!$C:$Q,15,FALSE)="MAS","",IF(VLOOKUP($A36,'3.10'!$C:$AP,9,FALSE)=0,"NOK",IF(VLOOKUP($A36,'3.10'!$C:$AP,11,FALSE)=0,"NOK","OK"))=BH36)</f>
        <v>1</v>
      </c>
    </row>
    <row r="37" spans="1:62" x14ac:dyDescent="0.25">
      <c r="A37" t="str">
        <f>+intern2!A32</f>
        <v>NEU2</v>
      </c>
      <c r="C37" s="1277" t="str">
        <f>IF(INDEX(intern2!$A$165:$BH$316,MATCH($A37,intern2!$A$165:$A$316,0),MATCH(C$8,intern2!_xlnm.Print_Titles,0))="","",
IF(INDEX(intern2!$A$165:$BH$316,MATCH($A37,intern2!$A$165:$A$316,0),MATCH(C$8,intern2!_xlnm.Print_Titles,0))="NOK","NOK",
IF(INDEX(intern3!$A$9:$BG$320,MATCH($A37,intern3!$A$9:$A$160,0),MATCH(intern4!C$8,intern3!$7:$7,0))="OK","OK","NOK")))</f>
        <v/>
      </c>
      <c r="D37" s="1277" t="str">
        <f>IF(INDEX(intern2!$A$165:$BH$316,MATCH($A37,intern2!$A$165:$A$316,0),MATCH(D$8,intern2!_xlnm.Print_Titles,0))="","",
IF(INDEX(intern2!$A$165:$BH$316,MATCH($A37,intern2!$A$165:$A$316,0),MATCH(D$8,intern2!_xlnm.Print_Titles,0))="NOK","NOK",
IF(INDEX(intern3!$A$9:$BG$320,MATCH($A37,intern3!$A$9:$A$160,0),MATCH(intern4!D$8,intern3!$7:$7,0))="OK","OK","NOK")))</f>
        <v/>
      </c>
      <c r="E37" s="1277" t="str">
        <f>IF(INDEX(intern2!$A$165:$BH$316,MATCH($A37,intern2!$A$165:$A$316,0),MATCH(E$8,intern2!_xlnm.Print_Titles,0))="","",
IF(INDEX(intern2!$A$165:$BH$316,MATCH($A37,intern2!$A$165:$A$316,0),MATCH(E$8,intern2!_xlnm.Print_Titles,0))="NOK","NOK",
IF(INDEX(intern3!$A$9:$BG$320,MATCH($A37,intern3!$A$9:$A$160,0),MATCH(intern4!E$8,intern3!$7:$7,0))="OK","OK","NOK")))</f>
        <v/>
      </c>
      <c r="F37" s="1277" t="str">
        <f>IF(INDEX(intern2!$A$165:$BH$316,MATCH($A37,intern2!$A$165:$A$316,0),MATCH(F$8,intern2!_xlnm.Print_Titles,0))="","",
IF(INDEX(intern2!$A$165:$BH$316,MATCH($A37,intern2!$A$165:$A$316,0),MATCH(F$8,intern2!_xlnm.Print_Titles,0))="NOK","NOK",
IF(INDEX(intern3!$A$9:$BG$320,MATCH($A37,intern3!$A$9:$A$160,0),MATCH(intern4!F$8,intern3!$7:$7,0))="OK","OK","NOK")))</f>
        <v/>
      </c>
      <c r="G37" s="1277" t="str">
        <f>IF(INDEX(intern2!$A$165:$BH$316,MATCH($A37,intern2!$A$165:$A$316,0),MATCH(G$8,intern2!_xlnm.Print_Titles,0))="","",
IF(INDEX(intern2!$A$165:$BH$316,MATCH($A37,intern2!$A$165:$A$316,0),MATCH(G$8,intern2!_xlnm.Print_Titles,0))="NOK","NOK",
IF(INDEX(intern3!$A$9:$BG$320,MATCH($A37,intern3!$A$9:$A$160,0),MATCH(intern4!G$8,intern3!$7:$7,0))="OK","OK","NOK")))</f>
        <v/>
      </c>
      <c r="H37" s="1277" t="str">
        <f>IF(INDEX(intern2!$A$165:$BH$316,MATCH($A37,intern2!$A$165:$A$316,0),MATCH(H$8,intern2!_xlnm.Print_Titles,0))="","",
IF(INDEX(intern2!$A$165:$BH$316,MATCH($A37,intern2!$A$165:$A$316,0),MATCH(H$8,intern2!_xlnm.Print_Titles,0))="NOK","NOK",
IF(INDEX(intern3!$A$9:$BG$320,MATCH($A37,intern3!$A$9:$A$160,0),MATCH(intern4!H$8,intern3!$7:$7,0))="OK","OK","NOK")))</f>
        <v/>
      </c>
      <c r="I37" s="1277" t="str">
        <f>IF(INDEX(intern2!$A$165:$BH$316,MATCH($A37,intern2!$A$165:$A$316,0),MATCH(I$8,intern2!_xlnm.Print_Titles,0))="","",
IF(INDEX(intern2!$A$165:$BH$316,MATCH($A37,intern2!$A$165:$A$316,0),MATCH(I$8,intern2!_xlnm.Print_Titles,0))="NOK","NOK",
IF(INDEX(intern3!$A$9:$BG$320,MATCH($A37,intern3!$A$9:$A$160,0),MATCH(intern4!I$8,intern3!$7:$7,0))="OK","OK","NOK")))</f>
        <v/>
      </c>
      <c r="J37" s="1277" t="str">
        <f>IF(INDEX(intern2!$A$165:$BH$316,MATCH($A37,intern2!$A$165:$A$316,0),MATCH(J$8,intern2!_xlnm.Print_Titles,0))="","",
IF(INDEX(intern2!$A$165:$BH$316,MATCH($A37,intern2!$A$165:$A$316,0),MATCH(J$8,intern2!_xlnm.Print_Titles,0))="NOK","NOK",
IF(INDEX(intern3!$A$9:$BG$320,MATCH($A37,intern3!$A$9:$A$160,0),MATCH(intern4!J$8,intern3!$7:$7,0))="OK","OK","NOK")))</f>
        <v/>
      </c>
      <c r="K37" s="1277" t="str">
        <f>IF(INDEX(intern2!$A$165:$BH$316,MATCH($A37,intern2!$A$165:$A$316,0),MATCH(K$8,intern2!_xlnm.Print_Titles,0))="","",
IF(INDEX(intern2!$A$165:$BH$316,MATCH($A37,intern2!$A$165:$A$316,0),MATCH(K$8,intern2!_xlnm.Print_Titles,0))="NOK","NOK",
IF(INDEX(intern3!$A$9:$BG$320,MATCH($A37,intern3!$A$9:$A$160,0),MATCH(intern4!K$8,intern3!$7:$7,0))="OK","OK","NOK")))</f>
        <v/>
      </c>
      <c r="L37" s="1277" t="str">
        <f>IF(INDEX(intern2!$A$165:$BH$316,MATCH($A37,intern2!$A$165:$A$316,0),MATCH(L$8,intern2!_xlnm.Print_Titles,0))="","",
IF(INDEX(intern2!$A$165:$BH$316,MATCH($A37,intern2!$A$165:$A$316,0),MATCH(L$8,intern2!_xlnm.Print_Titles,0))="NOK","NOK",
IF(INDEX(intern3!$A$9:$BG$320,MATCH($A37,intern3!$A$9:$A$160,0),MATCH(intern4!L$8,intern3!$7:$7,0))="OK","OK","NOK")))</f>
        <v/>
      </c>
      <c r="M37" s="1277" t="str">
        <f>IF(INDEX(intern2!$A$165:$BH$316,MATCH($A37,intern2!$A$165:$A$316,0),MATCH(M$8,intern2!_xlnm.Print_Titles,0))="","",
IF(INDEX(intern2!$A$165:$BH$316,MATCH($A37,intern2!$A$165:$A$316,0),MATCH(M$8,intern2!_xlnm.Print_Titles,0))="NOK","NOK",
IF(INDEX(intern3!$A$9:$BG$320,MATCH($A37,intern3!$A$9:$A$160,0),MATCH(intern4!M$8,intern3!$7:$7,0))="OK","OK","NOK")))</f>
        <v/>
      </c>
      <c r="N37" s="1277" t="str">
        <f>IF(INDEX(intern2!$A$165:$BH$316,MATCH($A37,intern2!$A$165:$A$316,0),MATCH(N$8,intern2!_xlnm.Print_Titles,0))="","",
IF(INDEX(intern2!$A$165:$BH$316,MATCH($A37,intern2!$A$165:$A$316,0),MATCH(N$8,intern2!_xlnm.Print_Titles,0))="NOK","NOK",
IF(INDEX(intern3!$A$9:$BG$320,MATCH($A37,intern3!$A$9:$A$160,0),MATCH(intern4!N$8,intern3!$7:$7,0))="OK","OK","NOK")))</f>
        <v/>
      </c>
      <c r="O37" s="1277" t="str">
        <f>IF(INDEX(intern2!$A$165:$BH$316,MATCH($A37,intern2!$A$165:$A$316,0),MATCH(O$8,intern2!_xlnm.Print_Titles,0))="","",
IF(INDEX(intern2!$A$165:$BH$316,MATCH($A37,intern2!$A$165:$A$316,0),MATCH(O$8,intern2!_xlnm.Print_Titles,0))="NOK","NOK",
IF(INDEX(intern3!$A$9:$BG$320,MATCH($A37,intern3!$A$9:$A$160,0),MATCH(intern4!O$8,intern3!$7:$7,0))="OK","OK","NOK")))</f>
        <v/>
      </c>
      <c r="P37" s="1277" t="str">
        <f>IF(INDEX(intern2!$A$165:$BH$316,MATCH($A37,intern2!$A$165:$A$316,0),MATCH(P$8,intern2!_xlnm.Print_Titles,0))="","",
IF(INDEX(intern2!$A$165:$BH$316,MATCH($A37,intern2!$A$165:$A$316,0),MATCH(P$8,intern2!_xlnm.Print_Titles,0))="NOK","NOK",
IF(INDEX(intern3!$A$9:$BG$320,MATCH($A37,intern3!$A$9:$A$160,0),MATCH(intern4!P$8,intern3!$7:$7,0))="OK","OK","NOK")))</f>
        <v/>
      </c>
      <c r="Q37" s="1277" t="str">
        <f>IF(INDEX(intern2!$A$165:$BH$316,MATCH($A37,intern2!$A$165:$A$316,0),MATCH(Q$8,intern2!_xlnm.Print_Titles,0))="","",
IF(INDEX(intern2!$A$165:$BH$316,MATCH($A37,intern2!$A$165:$A$316,0),MATCH(Q$8,intern2!_xlnm.Print_Titles,0))="NOK","NOK",
IF(INDEX(intern3!$A$9:$BG$320,MATCH($A37,intern3!$A$9:$A$160,0),MATCH(intern4!Q$8,intern3!$7:$7,0))="OK","OK","NOK")))</f>
        <v/>
      </c>
      <c r="R37" s="1277" t="str">
        <f>IF(INDEX(intern2!$A$165:$BH$316,MATCH($A37,intern2!$A$165:$A$316,0),MATCH(R$8,intern2!_xlnm.Print_Titles,0))="","",
IF(INDEX(intern2!$A$165:$BH$316,MATCH($A37,intern2!$A$165:$A$316,0),MATCH(R$8,intern2!_xlnm.Print_Titles,0))="NOK","NOK",
IF(INDEX(intern3!$A$9:$BG$320,MATCH($A37,intern3!$A$9:$A$160,0),MATCH(intern4!R$8,intern3!$7:$7,0))="OK","OK","NOK")))</f>
        <v/>
      </c>
      <c r="S37" s="1277" t="str">
        <f>IF(INDEX(intern2!$A$165:$BH$316,MATCH($A37,intern2!$A$165:$A$316,0),MATCH(S$8,intern2!_xlnm.Print_Titles,0))="","",
IF(INDEX(intern2!$A$165:$BH$316,MATCH($A37,intern2!$A$165:$A$316,0),MATCH(S$8,intern2!_xlnm.Print_Titles,0))="NOK","NOK",
IF(INDEX(intern3!$A$9:$BG$320,MATCH($A37,intern3!$A$9:$A$160,0),MATCH(intern4!S$8,intern3!$7:$7,0))="OK","OK","NOK")))</f>
        <v/>
      </c>
      <c r="T37" s="1277" t="str">
        <f>IF(INDEX(intern2!$A$165:$BH$316,MATCH($A37,intern2!$A$165:$A$316,0),MATCH(T$8,intern2!_xlnm.Print_Titles,0))="","",
IF(INDEX(intern2!$A$165:$BH$316,MATCH($A37,intern2!$A$165:$A$316,0),MATCH(T$8,intern2!_xlnm.Print_Titles,0))="NOK","NOK",
IF(INDEX(intern3!$A$9:$BG$320,MATCH($A37,intern3!$A$9:$A$160,0),MATCH(intern4!T$8,intern3!$7:$7,0))="OK","OK","NOK")))</f>
        <v/>
      </c>
      <c r="U37" s="1277" t="str">
        <f>IF(INDEX(intern2!$A$165:$BH$316,MATCH($A37,intern2!$A$165:$A$316,0),MATCH(U$8,intern2!_xlnm.Print_Titles,0))="","",
IF(INDEX(intern2!$A$165:$BH$316,MATCH($A37,intern2!$A$165:$A$316,0),MATCH(U$8,intern2!_xlnm.Print_Titles,0))="NOK","NOK",
IF(INDEX(intern3!$A$9:$BG$320,MATCH($A37,intern3!$A$9:$A$160,0),MATCH(intern4!U$8,intern3!$7:$7,0))="OK","OK","NOK")))</f>
        <v/>
      </c>
      <c r="V37" s="1277" t="str">
        <f>IF(INDEX(intern2!$A$165:$BH$316,MATCH($A37,intern2!$A$165:$A$316,0),MATCH(V$8,intern2!_xlnm.Print_Titles,0))="","",
IF(INDEX(intern2!$A$165:$BH$316,MATCH($A37,intern2!$A$165:$A$316,0),MATCH(V$8,intern2!_xlnm.Print_Titles,0))="NOK","NOK",
IF(INDEX(intern3!$A$9:$BG$320,MATCH($A37,intern3!$A$9:$A$160,0),MATCH(intern4!V$8,intern3!$7:$7,0))="OK","OK","NOK")))</f>
        <v/>
      </c>
      <c r="W37" s="1277" t="str">
        <f>IF(INDEX(intern2!$A$165:$BH$316,MATCH($A37,intern2!$A$165:$A$316,0),MATCH(W$8,intern2!_xlnm.Print_Titles,0))="","",
IF(INDEX(intern2!$A$165:$BH$316,MATCH($A37,intern2!$A$165:$A$316,0),MATCH(W$8,intern2!_xlnm.Print_Titles,0))="NOK","NOK",
IF(INDEX(intern3!$A$9:$BG$320,MATCH($A37,intern3!$A$9:$A$160,0),MATCH(intern4!W$8,intern3!$7:$7,0))="OK","OK","NOK")))</f>
        <v/>
      </c>
      <c r="X37" s="1277" t="str">
        <f>IF(INDEX(intern2!$A$165:$BH$316,MATCH($A37,intern2!$A$165:$A$316,0),MATCH(X$8,intern2!_xlnm.Print_Titles,0))="","",
IF(INDEX(intern2!$A$165:$BH$316,MATCH($A37,intern2!$A$165:$A$316,0),MATCH(X$8,intern2!_xlnm.Print_Titles,0))="NOK","NOK",
IF(INDEX(intern3!$A$9:$BG$320,MATCH($A37,intern3!$A$9:$A$160,0),MATCH(intern4!X$8,intern3!$7:$7,0))="OK","OK","NOK")))</f>
        <v/>
      </c>
      <c r="Y37" s="1277" t="str">
        <f>IF(INDEX(intern2!$A$165:$BH$316,MATCH($A37,intern2!$A$165:$A$316,0),MATCH(Y$8,intern2!_xlnm.Print_Titles,0))="","",
IF(INDEX(intern2!$A$165:$BH$316,MATCH($A37,intern2!$A$165:$A$316,0),MATCH(Y$8,intern2!_xlnm.Print_Titles,0))="NOK","NOK",
IF(INDEX(intern3!$A$9:$BG$320,MATCH($A37,intern3!$A$9:$A$160,0),MATCH(intern4!Y$8,intern3!$7:$7,0))="OK","OK","NOK")))</f>
        <v/>
      </c>
      <c r="Z37" s="1277" t="str">
        <f>IF(INDEX(intern2!$A$165:$BH$316,MATCH($A37,intern2!$A$165:$A$316,0),MATCH(Z$8,intern2!_xlnm.Print_Titles,0))="","",
IF(INDEX(intern2!$A$165:$BH$316,MATCH($A37,intern2!$A$165:$A$316,0),MATCH(Z$8,intern2!_xlnm.Print_Titles,0))="NOK","NOK",
IF(INDEX(intern3!$A$9:$BG$320,MATCH($A37,intern3!$A$9:$A$160,0),MATCH(intern4!Z$8,intern3!$7:$7,0))="OK","OK","NOK")))</f>
        <v/>
      </c>
      <c r="AA37" s="1277" t="str">
        <f>IF(INDEX(intern2!$A$165:$BH$316,MATCH($A37,intern2!$A$165:$A$316,0),MATCH(AA$8,intern2!_xlnm.Print_Titles,0))="","",
IF(INDEX(intern2!$A$165:$BH$316,MATCH($A37,intern2!$A$165:$A$316,0),MATCH(AA$8,intern2!_xlnm.Print_Titles,0))="NOK","NOK",
IF(INDEX(intern3!$A$9:$BG$320,MATCH($A37,intern3!$A$9:$A$160,0),MATCH(intern4!AA$8,intern3!$7:$7,0))="OK","OK","NOK")))</f>
        <v/>
      </c>
      <c r="AB37" s="1277" t="str">
        <f>IF(INDEX(intern2!$A$165:$BH$316,MATCH($A37,intern2!$A$165:$A$316,0),MATCH(AB$8,intern2!_xlnm.Print_Titles,0))="","",
IF(INDEX(intern2!$A$165:$BH$316,MATCH($A37,intern2!$A$165:$A$316,0),MATCH(AB$8,intern2!_xlnm.Print_Titles,0))="NOK","NOK",
IF(INDEX(intern3!$A$9:$BG$320,MATCH($A37,intern3!$A$9:$A$160,0),MATCH(intern4!AB$8,intern3!$7:$7,0))="OK","OK","NOK")))</f>
        <v/>
      </c>
      <c r="AC37" s="1277" t="str">
        <f>IF(INDEX(intern2!$A$165:$BH$316,MATCH($A37,intern2!$A$165:$A$316,0),MATCH(AC$8,intern2!_xlnm.Print_Titles,0))="","",
IF(INDEX(intern2!$A$165:$BH$316,MATCH($A37,intern2!$A$165:$A$316,0),MATCH(AC$8,intern2!_xlnm.Print_Titles,0))="NOK","NOK",
IF(INDEX(intern3!$A$9:$BG$320,MATCH($A37,intern3!$A$9:$A$160,0),MATCH(intern4!AC$8,intern3!$7:$7,0))="OK","OK","NOK")))</f>
        <v/>
      </c>
      <c r="AD37" s="1277" t="str">
        <f>IF(INDEX(intern2!$A$165:$BH$316,MATCH($A37,intern2!$A$165:$A$316,0),MATCH(AD$8,intern2!_xlnm.Print_Titles,0))="","",
IF(INDEX(intern2!$A$165:$BH$316,MATCH($A37,intern2!$A$165:$A$316,0),MATCH(AD$8,intern2!_xlnm.Print_Titles,0))="NOK","NOK",
IF(INDEX(intern3!$A$9:$BG$320,MATCH($A37,intern3!$A$9:$A$160,0),MATCH(intern4!AD$8,intern3!$7:$7,0))="OK","OK","NOK")))</f>
        <v/>
      </c>
      <c r="AE37" s="1277" t="str">
        <f>IF(INDEX(intern2!$A$165:$BH$316,MATCH($A37,intern2!$A$165:$A$316,0),MATCH(AE$8,intern2!_xlnm.Print_Titles,0))="","",
IF(INDEX(intern2!$A$165:$BH$316,MATCH($A37,intern2!$A$165:$A$316,0),MATCH(AE$8,intern2!_xlnm.Print_Titles,0))="NOK","NOK",
IF(INDEX(intern3!$A$9:$BG$320,MATCH($A37,intern3!$A$9:$A$160,0),MATCH(intern4!AE$8,intern3!$7:$7,0))="OK","OK","NOK")))</f>
        <v/>
      </c>
      <c r="AF37" s="1277" t="str">
        <f ca="1">IF(INDEX(intern2!$A$165:$BH$316,MATCH($A37,intern2!$A$165:$A$316,0),MATCH(AF$8,intern2!_xlnm.Print_Titles,0))="","",
IF(INDEX(intern2!$A$165:$BH$316,MATCH($A37,intern2!$A$165:$A$316,0),MATCH(AF$8,intern2!_xlnm.Print_Titles,0))="NOK","NOK",
IF(INDEX(intern3!$A$9:$BG$320,MATCH($A37,intern3!$A$9:$A$160,0),MATCH(intern4!AF$8,intern3!$7:$7,0))="OK","OK","NOK")))</f>
        <v>NOK</v>
      </c>
      <c r="AG37" s="1277" t="str">
        <f>IF(INDEX(intern2!$A$165:$BH$316,MATCH($A37,intern2!$A$165:$A$316,0),MATCH(AG$8,intern2!_xlnm.Print_Titles,0))="","",
IF(INDEX(intern2!$A$165:$BH$316,MATCH($A37,intern2!$A$165:$A$316,0),MATCH(AG$8,intern2!_xlnm.Print_Titles,0))="NOK","NOK",
IF(INDEX(intern3!$A$9:$BG$320,MATCH($A37,intern3!$A$9:$A$160,0),MATCH(intern4!AG$8,intern3!$7:$7,0))="OK","OK","NOK")))</f>
        <v/>
      </c>
      <c r="AH37" s="1277" t="str">
        <f>IF(INDEX(intern2!$A$165:$BH$316,MATCH($A37,intern2!$A$165:$A$316,0),MATCH(AH$8,intern2!_xlnm.Print_Titles,0))="","",
IF(INDEX(intern2!$A$165:$BH$316,MATCH($A37,intern2!$A$165:$A$316,0),MATCH(AH$8,intern2!_xlnm.Print_Titles,0))="NOK","NOK",
IF(INDEX(intern3!$A$9:$BG$320,MATCH($A37,intern3!$A$9:$A$160,0),MATCH(intern4!AH$8,intern3!$7:$7,0))="OK","OK","NOK")))</f>
        <v/>
      </c>
      <c r="AI37" s="1277" t="str">
        <f>IF(INDEX(intern2!$A$165:$BH$316,MATCH($A37,intern2!$A$165:$A$316,0),MATCH(AI$8,intern2!_xlnm.Print_Titles,0))="","",
IF(INDEX(intern2!$A$165:$BH$316,MATCH($A37,intern2!$A$165:$A$316,0),MATCH(AI$8,intern2!_xlnm.Print_Titles,0))="NOK","NOK",
IF(INDEX(intern3!$A$9:$BG$320,MATCH($A37,intern3!$A$9:$A$160,0),MATCH(intern4!AI$8,intern3!$7:$7,0))="OK","OK","NOK")))</f>
        <v/>
      </c>
      <c r="AJ37" s="1277" t="str">
        <f ca="1">IF(INDEX(intern2!$A$165:$BH$316,MATCH($A37,intern2!$A$165:$A$316,0),MATCH(AJ$8,intern2!_xlnm.Print_Titles,0))="","",
IF(INDEX(intern2!$A$165:$BH$316,MATCH($A37,intern2!$A$165:$A$316,0),MATCH(AJ$8,intern2!_xlnm.Print_Titles,0))="NOK","NOK",
IF(INDEX(intern3!$A$9:$BG$320,MATCH($A37,intern3!$A$9:$A$160,0),MATCH(intern4!AJ$8,intern3!$7:$7,0))="OK","OK","NOK")))</f>
        <v>NOK</v>
      </c>
      <c r="AK37" s="1277" t="str">
        <f>IF(INDEX(intern2!$A$165:$BH$316,MATCH($A37,intern2!$A$165:$A$316,0),MATCH(AK$8,intern2!_xlnm.Print_Titles,0))="","",
IF(INDEX(intern2!$A$165:$BH$316,MATCH($A37,intern2!$A$165:$A$316,0),MATCH(AK$8,intern2!_xlnm.Print_Titles,0))="NOK","NOK",
IF(INDEX(intern3!$A$9:$BG$320,MATCH($A37,intern3!$A$9:$A$160,0),MATCH(intern4!AK$8,intern3!$7:$7,0))="OK","OK","NOK")))</f>
        <v/>
      </c>
      <c r="AL37" s="1277" t="str">
        <f>IF(INDEX(intern2!$A$165:$BH$316,MATCH($A37,intern2!$A$165:$A$316,0),MATCH(AL$8,intern2!_xlnm.Print_Titles,0))="","",
IF(INDEX(intern2!$A$165:$BH$316,MATCH($A37,intern2!$A$165:$A$316,0),MATCH(AL$8,intern2!_xlnm.Print_Titles,0))="NOK","NOK",
IF(INDEX(intern3!$A$9:$BG$320,MATCH($A37,intern3!$A$9:$A$160,0),MATCH(intern4!AL$8,intern3!$7:$7,0))="OK","OK","NOK")))</f>
        <v/>
      </c>
      <c r="AM37" s="1277" t="str">
        <f>IF(INDEX(intern2!$A$165:$BH$316,MATCH($A37,intern2!$A$165:$A$316,0),MATCH(AM$8,intern2!_xlnm.Print_Titles,0))="","",
IF(INDEX(intern2!$A$165:$BH$316,MATCH($A37,intern2!$A$165:$A$316,0),MATCH(AM$8,intern2!_xlnm.Print_Titles,0))="NOK","NOK",
IF(INDEX(intern3!$A$9:$BG$320,MATCH($A37,intern3!$A$9:$A$160,0),MATCH(intern4!AM$8,intern3!$7:$7,0))="OK","OK","NOK")))</f>
        <v/>
      </c>
      <c r="AN37" s="1277" t="str">
        <f ca="1">IF(INDEX(intern2!$A$165:$BH$316,MATCH($A37,intern2!$A$165:$A$316,0),MATCH(AN$8,intern2!_xlnm.Print_Titles,0))="","",
IF(INDEX(intern2!$A$165:$BH$316,MATCH($A37,intern2!$A$165:$A$316,0),MATCH(AN$8,intern2!_xlnm.Print_Titles,0))="NOK","NOK",
IF(INDEX(intern3!$A$9:$BG$320,MATCH($A37,intern3!$A$9:$A$160,0),MATCH(intern4!AN$8,intern3!$7:$7,0))="OK","OK","NOK")))</f>
        <v>NOK</v>
      </c>
      <c r="AO37" s="1277" t="str">
        <f>IF(INDEX(intern2!$A$165:$BH$316,MATCH($A37,intern2!$A$165:$A$316,0),MATCH(AO$8,intern2!_xlnm.Print_Titles,0))="","",
IF(INDEX(intern2!$A$165:$BH$316,MATCH($A37,intern2!$A$165:$A$316,0),MATCH(AO$8,intern2!_xlnm.Print_Titles,0))="NOK","NOK",
IF(INDEX(intern3!$A$9:$BG$320,MATCH($A37,intern3!$A$9:$A$160,0),MATCH(intern4!AO$8,intern3!$7:$7,0))="OK","OK","NOK")))</f>
        <v/>
      </c>
      <c r="AP37" s="1277" t="str">
        <f>IF(INDEX(intern2!$A$165:$BH$316,MATCH($A37,intern2!$A$165:$A$316,0),MATCH(AP$8,intern2!_xlnm.Print_Titles,0))="","",
IF(INDEX(intern2!$A$165:$BH$316,MATCH($A37,intern2!$A$165:$A$316,0),MATCH(AP$8,intern2!_xlnm.Print_Titles,0))="NOK","NOK",
IF(INDEX(intern3!$A$9:$BG$320,MATCH($A37,intern3!$A$9:$A$160,0),MATCH(intern4!AP$8,intern3!$7:$7,0))="OK","OK","NOK")))</f>
        <v/>
      </c>
      <c r="AQ37" s="1277" t="str">
        <f>IF(INDEX(intern2!$A$165:$BH$316,MATCH($A37,intern2!$A$165:$A$316,0),MATCH(AQ$8,intern2!_xlnm.Print_Titles,0))="","",
IF(INDEX(intern2!$A$165:$BH$316,MATCH($A37,intern2!$A$165:$A$316,0),MATCH(AQ$8,intern2!_xlnm.Print_Titles,0))="NOK","NOK",
IF(INDEX(intern3!$A$9:$BG$320,MATCH($A37,intern3!$A$9:$A$160,0),MATCH(intern4!AQ$8,intern3!$7:$7,0))="OK","OK","NOK")))</f>
        <v/>
      </c>
      <c r="AR37" s="1277" t="str">
        <f>IF(INDEX(intern2!$A$165:$BH$316,MATCH($A37,intern2!$A$165:$A$316,0),MATCH(AR$8,intern2!_xlnm.Print_Titles,0))="","",
IF(INDEX(intern2!$A$165:$BH$316,MATCH($A37,intern2!$A$165:$A$316,0),MATCH(AR$8,intern2!_xlnm.Print_Titles,0))="NOK","NOK",
IF(INDEX(intern3!$A$9:$BG$320,MATCH($A37,intern3!$A$9:$A$160,0),MATCH(intern4!AR$8,intern3!$7:$7,0))="OK","OK","NOK")))</f>
        <v/>
      </c>
      <c r="AS37" s="1277" t="str">
        <f>IF(INDEX(intern2!$A$165:$BH$316,MATCH($A37,intern2!$A$165:$A$316,0),MATCH(AS$8,intern2!_xlnm.Print_Titles,0))="","",
IF(INDEX(intern2!$A$165:$BH$316,MATCH($A37,intern2!$A$165:$A$316,0),MATCH(AS$8,intern2!_xlnm.Print_Titles,0))="NOK","NOK",
IF(INDEX(intern3!$A$9:$BG$320,MATCH($A37,intern3!$A$9:$A$160,0),MATCH(intern4!AS$8,intern3!$7:$7,0))="OK","OK","NOK")))</f>
        <v/>
      </c>
      <c r="AT37" s="1277" t="str">
        <f>IF(INDEX(intern2!$A$165:$BH$316,MATCH($A37,intern2!$A$165:$A$316,0),MATCH(AT$8,intern2!_xlnm.Print_Titles,0))="","",
IF(INDEX(intern2!$A$165:$BH$316,MATCH($A37,intern2!$A$165:$A$316,0),MATCH(AT$8,intern2!_xlnm.Print_Titles,0))="NOK","NOK",
IF(INDEX(intern3!$A$9:$BG$320,MATCH($A37,intern3!$A$9:$A$160,0),MATCH(intern4!AT$8,intern3!$7:$7,0))="OK","OK","NOK")))</f>
        <v/>
      </c>
      <c r="AU37" s="1277" t="str">
        <f>IF(INDEX(intern2!$A$165:$BH$316,MATCH($A37,intern2!$A$165:$A$316,0),MATCH(AU$8,intern2!_xlnm.Print_Titles,0))="","",
IF(INDEX(intern2!$A$165:$BH$316,MATCH($A37,intern2!$A$165:$A$316,0),MATCH(AU$8,intern2!_xlnm.Print_Titles,0))="NOK","NOK",
IF(INDEX(intern3!$A$9:$BG$320,MATCH($A37,intern3!$A$9:$A$160,0),MATCH(intern4!AU$8,intern3!$7:$7,0))="OK","OK","NOK")))</f>
        <v/>
      </c>
      <c r="AV37" s="1277" t="str">
        <f>IF(INDEX(intern2!$A$165:$BH$316,MATCH($A37,intern2!$A$165:$A$316,0),MATCH(AV$8,intern2!_xlnm.Print_Titles,0))="","",
IF(INDEX(intern2!$A$165:$BH$316,MATCH($A37,intern2!$A$165:$A$316,0),MATCH(AV$8,intern2!_xlnm.Print_Titles,0))="NOK","NOK",
IF(INDEX(intern3!$A$9:$BG$320,MATCH($A37,intern3!$A$9:$A$160,0),MATCH(intern4!AV$8,intern3!$7:$7,0))="OK","OK","NOK")))</f>
        <v/>
      </c>
      <c r="AW37" s="1277"/>
      <c r="AX37" s="1277" t="str">
        <f>IF(INDEX(intern2!$A$165:$BH$316,MATCH($A37,intern2!$A$165:$A$316,0),MATCH(AX$8,intern2!_xlnm.Print_Titles,0))="","",
IF(INDEX(intern2!$A$165:$BH$316,MATCH($A37,intern2!$A$165:$A$316,0),MATCH(AX$8,intern2!_xlnm.Print_Titles,0))="NOK","NOK",
IF(INDEX(intern3!$A$9:$BG$320,MATCH($A37,intern3!$A$9:$A$160,0),MATCH(intern4!AX$8,intern3!$7:$7,0))="OK","OK","NOK")))</f>
        <v/>
      </c>
      <c r="AY37" s="1277" t="str">
        <f>IF(INDEX(intern2!$A$165:$BH$316,MATCH($A37,intern2!$A$165:$A$316,0),MATCH(AY$8,intern2!_xlnm.Print_Titles,0))="","",
IF(INDEX(intern2!$A$165:$BH$316,MATCH($A37,intern2!$A$165:$A$316,0),MATCH(AY$8,intern2!_xlnm.Print_Titles,0))="NOK","NOK",
IF(INDEX(intern3!$A$9:$BG$320,MATCH($A37,intern3!$A$9:$A$160,0),MATCH(intern4!AY$8,intern3!$7:$7,0))="OK","OK","NOK")))</f>
        <v/>
      </c>
      <c r="AZ37" s="1277" t="str">
        <f>IF(INDEX(intern2!$A$165:$BH$316,MATCH($A37,intern2!$A$165:$A$316,0),MATCH(AZ$8,intern2!_xlnm.Print_Titles,0))="","",
IF(INDEX(intern2!$A$165:$BH$316,MATCH($A37,intern2!$A$165:$A$316,0),MATCH(AZ$8,intern2!_xlnm.Print_Titles,0))="NOK","NOK",
IF(INDEX(intern3!$A$9:$BG$320,MATCH($A37,intern3!$A$9:$A$160,0),MATCH(intern4!AZ$8,intern3!$7:$7,0))="OK","OK","NOK")))</f>
        <v/>
      </c>
      <c r="BA37" s="1277" t="str">
        <f ca="1">IF(INDEX(intern2!$A$165:$BH$316,MATCH($A37,intern2!$A$165:$A$316,0),MATCH(BA$8,intern2!_xlnm.Print_Titles,0))="","",
IF(INDEX(intern2!$A$165:$BH$316,MATCH($A37,intern2!$A$165:$A$316,0),MATCH(BA$8,intern2!_xlnm.Print_Titles,0))="NOK","NOK",
IF(INDEX(intern3!$A$9:$BG$320,MATCH($A37,intern3!$A$9:$A$160,0),MATCH(intern4!BA$8,intern3!$7:$7,0))="OK","OK","NOK")))</f>
        <v>NOK</v>
      </c>
      <c r="BB37" s="1277" t="str">
        <f>IF(INDEX(intern2!$A$165:$BH$316,MATCH($A37,intern2!$A$165:$A$316,0),MATCH(BB$8,intern2!_xlnm.Print_Titles,0))="","",
IF(INDEX(intern2!$A$165:$BH$316,MATCH($A37,intern2!$A$165:$A$316,0),MATCH(BB$8,intern2!_xlnm.Print_Titles,0))="NOK","NOK",
IF(INDEX(intern3!$A$9:$BG$320,MATCH($A37,intern3!$A$9:$A$160,0),MATCH(intern4!BB$8,intern3!$7:$7,0))="OK","OK","NOK")))</f>
        <v/>
      </c>
      <c r="BC37" s="1277" t="str">
        <f>IF(INDEX(intern2!$A$165:$BH$316,MATCH($A37,intern2!$A$165:$A$316,0),MATCH(BC$8,intern2!_xlnm.Print_Titles,0))="","",
IF(INDEX(intern2!$A$165:$BH$316,MATCH($A37,intern2!$A$165:$A$316,0),MATCH(BC$8,intern2!_xlnm.Print_Titles,0))="NOK","NOK",
IF(INDEX(intern3!$A$9:$BG$320,MATCH($A37,intern3!$A$9:$A$160,0),MATCH(intern4!BC$8,intern3!$7:$7,0))="OK","OK","NOK")))</f>
        <v/>
      </c>
      <c r="BD37" s="1277" t="str">
        <f>IF(INDEX(intern2!$A$165:$BH$316,MATCH($A37,intern2!$A$165:$A$316,0),MATCH(BD$8,intern2!_xlnm.Print_Titles,0))="","",
IF(INDEX(intern2!$A$165:$BH$316,MATCH($A37,intern2!$A$165:$A$316,0),MATCH(BD$8,intern2!_xlnm.Print_Titles,0))="NOK","NOK",
IF(INDEX(intern3!$A$9:$BG$320,MATCH($A37,intern3!$A$9:$A$160,0),MATCH(intern4!BD$8,intern3!$7:$7,0))="OK","OK","NOK")))</f>
        <v/>
      </c>
      <c r="BE37" s="1277" t="str">
        <f>IF(INDEX(intern2!$A$165:$BH$316,MATCH($A37,intern2!$A$165:$A$316,0),MATCH(BE$8,intern2!_xlnm.Print_Titles,0))="","",
IF(INDEX(intern2!$A$165:$BH$316,MATCH($A37,intern2!$A$165:$A$316,0),MATCH(BE$8,intern2!_xlnm.Print_Titles,0))="NOK","NOK",
IF(INDEX(intern3!$A$9:$BG$320,MATCH($A37,intern3!$A$9:$A$160,0),MATCH(intern4!BE$8,intern3!$7:$7,0))="OK","OK","NOK")))</f>
        <v/>
      </c>
      <c r="BF37" s="1277" t="str">
        <f>IF(INDEX(intern2!$A$165:$BH$316,MATCH($A37,intern2!$A$165:$A$316,0),MATCH(BF$8,intern2!_xlnm.Print_Titles,0))="","",
IF(INDEX(intern2!$A$165:$BH$316,MATCH($A37,intern2!$A$165:$A$316,0),MATCH(BF$8,intern2!_xlnm.Print_Titles,0))="NOK","NOK",
IF(INDEX(intern3!$A$9:$BG$320,MATCH($A37,intern3!$A$9:$A$160,0),MATCH(intern4!BF$8,intern3!$7:$7,0))="OK","OK","NOK")))</f>
        <v/>
      </c>
      <c r="BG37" s="1277" t="str">
        <f>IF(INDEX(intern2!$A$165:$BH$316,MATCH($A37,intern2!$A$165:$A$316,0),MATCH(BG$8,intern2!_xlnm.Print_Titles,0))="","",
IF(INDEX(intern2!$A$165:$BH$316,MATCH($A37,intern2!$A$165:$A$316,0),MATCH(BG$8,intern2!_xlnm.Print_Titles,0))="NOK","NOK",
IF(INDEX(intern3!$A$9:$BG$320,MATCH($A37,intern3!$A$9:$A$160,0),MATCH(intern4!BG$8,intern3!$7:$7,0))="OK","OK","NOK")))</f>
        <v/>
      </c>
      <c r="BH37" s="200" t="str">
        <f t="shared" ca="1" si="2"/>
        <v>NOK</v>
      </c>
      <c r="BI37" s="186"/>
      <c r="BJ37" t="b">
        <f ca="1">IF(VLOOKUP($A37,intern1!$C:$Q,15,FALSE)="MAS","",IF(VLOOKUP($A37,'3.10'!$C:$AP,9,FALSE)=0,"NOK",IF(VLOOKUP($A37,'3.10'!$C:$AP,11,FALSE)=0,"NOK","OK"))=BH37)</f>
        <v>1</v>
      </c>
    </row>
    <row r="38" spans="1:62" x14ac:dyDescent="0.25">
      <c r="A38" t="str">
        <f>+intern2!A33</f>
        <v>NEU2.1</v>
      </c>
      <c r="C38" s="1277" t="str">
        <f>IF(INDEX(intern2!$A$165:$BH$316,MATCH($A38,intern2!$A$165:$A$316,0),MATCH(C$8,intern2!_xlnm.Print_Titles,0))="","",
IF(INDEX(intern2!$A$165:$BH$316,MATCH($A38,intern2!$A$165:$A$316,0),MATCH(C$8,intern2!_xlnm.Print_Titles,0))="NOK","NOK",
IF(INDEX(intern3!$A$9:$BG$320,MATCH($A38,intern3!$A$9:$A$160,0),MATCH(intern4!C$8,intern3!$7:$7,0))="OK","OK","NOK")))</f>
        <v/>
      </c>
      <c r="D38" s="1277" t="str">
        <f>IF(INDEX(intern2!$A$165:$BH$316,MATCH($A38,intern2!$A$165:$A$316,0),MATCH(D$8,intern2!_xlnm.Print_Titles,0))="","",
IF(INDEX(intern2!$A$165:$BH$316,MATCH($A38,intern2!$A$165:$A$316,0),MATCH(D$8,intern2!_xlnm.Print_Titles,0))="NOK","NOK",
IF(INDEX(intern3!$A$9:$BG$320,MATCH($A38,intern3!$A$9:$A$160,0),MATCH(intern4!D$8,intern3!$7:$7,0))="OK","OK","NOK")))</f>
        <v/>
      </c>
      <c r="E38" s="1277" t="str">
        <f>IF(INDEX(intern2!$A$165:$BH$316,MATCH($A38,intern2!$A$165:$A$316,0),MATCH(E$8,intern2!_xlnm.Print_Titles,0))="","",
IF(INDEX(intern2!$A$165:$BH$316,MATCH($A38,intern2!$A$165:$A$316,0),MATCH(E$8,intern2!_xlnm.Print_Titles,0))="NOK","NOK",
IF(INDEX(intern3!$A$9:$BG$320,MATCH($A38,intern3!$A$9:$A$160,0),MATCH(intern4!E$8,intern3!$7:$7,0))="OK","OK","NOK")))</f>
        <v/>
      </c>
      <c r="F38" s="1277" t="str">
        <f>IF(INDEX(intern2!$A$165:$BH$316,MATCH($A38,intern2!$A$165:$A$316,0),MATCH(F$8,intern2!_xlnm.Print_Titles,0))="","",
IF(INDEX(intern2!$A$165:$BH$316,MATCH($A38,intern2!$A$165:$A$316,0),MATCH(F$8,intern2!_xlnm.Print_Titles,0))="NOK","NOK",
IF(INDEX(intern3!$A$9:$BG$320,MATCH($A38,intern3!$A$9:$A$160,0),MATCH(intern4!F$8,intern3!$7:$7,0))="OK","OK","NOK")))</f>
        <v/>
      </c>
      <c r="G38" s="1277" t="str">
        <f>IF(INDEX(intern2!$A$165:$BH$316,MATCH($A38,intern2!$A$165:$A$316,0),MATCH(G$8,intern2!_xlnm.Print_Titles,0))="","",
IF(INDEX(intern2!$A$165:$BH$316,MATCH($A38,intern2!$A$165:$A$316,0),MATCH(G$8,intern2!_xlnm.Print_Titles,0))="NOK","NOK",
IF(INDEX(intern3!$A$9:$BG$320,MATCH($A38,intern3!$A$9:$A$160,0),MATCH(intern4!G$8,intern3!$7:$7,0))="OK","OK","NOK")))</f>
        <v/>
      </c>
      <c r="H38" s="1277" t="str">
        <f>IF(INDEX(intern2!$A$165:$BH$316,MATCH($A38,intern2!$A$165:$A$316,0),MATCH(H$8,intern2!_xlnm.Print_Titles,0))="","",
IF(INDEX(intern2!$A$165:$BH$316,MATCH($A38,intern2!$A$165:$A$316,0),MATCH(H$8,intern2!_xlnm.Print_Titles,0))="NOK","NOK",
IF(INDEX(intern3!$A$9:$BG$320,MATCH($A38,intern3!$A$9:$A$160,0),MATCH(intern4!H$8,intern3!$7:$7,0))="OK","OK","NOK")))</f>
        <v/>
      </c>
      <c r="I38" s="1277" t="str">
        <f>IF(INDEX(intern2!$A$165:$BH$316,MATCH($A38,intern2!$A$165:$A$316,0),MATCH(I$8,intern2!_xlnm.Print_Titles,0))="","",
IF(INDEX(intern2!$A$165:$BH$316,MATCH($A38,intern2!$A$165:$A$316,0),MATCH(I$8,intern2!_xlnm.Print_Titles,0))="NOK","NOK",
IF(INDEX(intern3!$A$9:$BG$320,MATCH($A38,intern3!$A$9:$A$160,0),MATCH(intern4!I$8,intern3!$7:$7,0))="OK","OK","NOK")))</f>
        <v/>
      </c>
      <c r="J38" s="1277" t="str">
        <f>IF(INDEX(intern2!$A$165:$BH$316,MATCH($A38,intern2!$A$165:$A$316,0),MATCH(J$8,intern2!_xlnm.Print_Titles,0))="","",
IF(INDEX(intern2!$A$165:$BH$316,MATCH($A38,intern2!$A$165:$A$316,0),MATCH(J$8,intern2!_xlnm.Print_Titles,0))="NOK","NOK",
IF(INDEX(intern3!$A$9:$BG$320,MATCH($A38,intern3!$A$9:$A$160,0),MATCH(intern4!J$8,intern3!$7:$7,0))="OK","OK","NOK")))</f>
        <v/>
      </c>
      <c r="K38" s="1277" t="str">
        <f>IF(INDEX(intern2!$A$165:$BH$316,MATCH($A38,intern2!$A$165:$A$316,0),MATCH(K$8,intern2!_xlnm.Print_Titles,0))="","",
IF(INDEX(intern2!$A$165:$BH$316,MATCH($A38,intern2!$A$165:$A$316,0),MATCH(K$8,intern2!_xlnm.Print_Titles,0))="NOK","NOK",
IF(INDEX(intern3!$A$9:$BG$320,MATCH($A38,intern3!$A$9:$A$160,0),MATCH(intern4!K$8,intern3!$7:$7,0))="OK","OK","NOK")))</f>
        <v/>
      </c>
      <c r="L38" s="1277" t="str">
        <f>IF(INDEX(intern2!$A$165:$BH$316,MATCH($A38,intern2!$A$165:$A$316,0),MATCH(L$8,intern2!_xlnm.Print_Titles,0))="","",
IF(INDEX(intern2!$A$165:$BH$316,MATCH($A38,intern2!$A$165:$A$316,0),MATCH(L$8,intern2!_xlnm.Print_Titles,0))="NOK","NOK",
IF(INDEX(intern3!$A$9:$BG$320,MATCH($A38,intern3!$A$9:$A$160,0),MATCH(intern4!L$8,intern3!$7:$7,0))="OK","OK","NOK")))</f>
        <v/>
      </c>
      <c r="M38" s="1277" t="str">
        <f>IF(INDEX(intern2!$A$165:$BH$316,MATCH($A38,intern2!$A$165:$A$316,0),MATCH(M$8,intern2!_xlnm.Print_Titles,0))="","",
IF(INDEX(intern2!$A$165:$BH$316,MATCH($A38,intern2!$A$165:$A$316,0),MATCH(M$8,intern2!_xlnm.Print_Titles,0))="NOK","NOK",
IF(INDEX(intern3!$A$9:$BG$320,MATCH($A38,intern3!$A$9:$A$160,0),MATCH(intern4!M$8,intern3!$7:$7,0))="OK","OK","NOK")))</f>
        <v/>
      </c>
      <c r="N38" s="1277" t="str">
        <f>IF(INDEX(intern2!$A$165:$BH$316,MATCH($A38,intern2!$A$165:$A$316,0),MATCH(N$8,intern2!_xlnm.Print_Titles,0))="","",
IF(INDEX(intern2!$A$165:$BH$316,MATCH($A38,intern2!$A$165:$A$316,0),MATCH(N$8,intern2!_xlnm.Print_Titles,0))="NOK","NOK",
IF(INDEX(intern3!$A$9:$BG$320,MATCH($A38,intern3!$A$9:$A$160,0),MATCH(intern4!N$8,intern3!$7:$7,0))="OK","OK","NOK")))</f>
        <v/>
      </c>
      <c r="O38" s="1277" t="str">
        <f>IF(INDEX(intern2!$A$165:$BH$316,MATCH($A38,intern2!$A$165:$A$316,0),MATCH(O$8,intern2!_xlnm.Print_Titles,0))="","",
IF(INDEX(intern2!$A$165:$BH$316,MATCH($A38,intern2!$A$165:$A$316,0),MATCH(O$8,intern2!_xlnm.Print_Titles,0))="NOK","NOK",
IF(INDEX(intern3!$A$9:$BG$320,MATCH($A38,intern3!$A$9:$A$160,0),MATCH(intern4!O$8,intern3!$7:$7,0))="OK","OK","NOK")))</f>
        <v/>
      </c>
      <c r="P38" s="1277" t="str">
        <f>IF(INDEX(intern2!$A$165:$BH$316,MATCH($A38,intern2!$A$165:$A$316,0),MATCH(P$8,intern2!_xlnm.Print_Titles,0))="","",
IF(INDEX(intern2!$A$165:$BH$316,MATCH($A38,intern2!$A$165:$A$316,0),MATCH(P$8,intern2!_xlnm.Print_Titles,0))="NOK","NOK",
IF(INDEX(intern3!$A$9:$BG$320,MATCH($A38,intern3!$A$9:$A$160,0),MATCH(intern4!P$8,intern3!$7:$7,0))="OK","OK","NOK")))</f>
        <v/>
      </c>
      <c r="Q38" s="1277" t="str">
        <f>IF(INDEX(intern2!$A$165:$BH$316,MATCH($A38,intern2!$A$165:$A$316,0),MATCH(Q$8,intern2!_xlnm.Print_Titles,0))="","",
IF(INDEX(intern2!$A$165:$BH$316,MATCH($A38,intern2!$A$165:$A$316,0),MATCH(Q$8,intern2!_xlnm.Print_Titles,0))="NOK","NOK",
IF(INDEX(intern3!$A$9:$BG$320,MATCH($A38,intern3!$A$9:$A$160,0),MATCH(intern4!Q$8,intern3!$7:$7,0))="OK","OK","NOK")))</f>
        <v/>
      </c>
      <c r="R38" s="1277" t="str">
        <f>IF(INDEX(intern2!$A$165:$BH$316,MATCH($A38,intern2!$A$165:$A$316,0),MATCH(R$8,intern2!_xlnm.Print_Titles,0))="","",
IF(INDEX(intern2!$A$165:$BH$316,MATCH($A38,intern2!$A$165:$A$316,0),MATCH(R$8,intern2!_xlnm.Print_Titles,0))="NOK","NOK",
IF(INDEX(intern3!$A$9:$BG$320,MATCH($A38,intern3!$A$9:$A$160,0),MATCH(intern4!R$8,intern3!$7:$7,0))="OK","OK","NOK")))</f>
        <v/>
      </c>
      <c r="S38" s="1277" t="str">
        <f>IF(INDEX(intern2!$A$165:$BH$316,MATCH($A38,intern2!$A$165:$A$316,0),MATCH(S$8,intern2!_xlnm.Print_Titles,0))="","",
IF(INDEX(intern2!$A$165:$BH$316,MATCH($A38,intern2!$A$165:$A$316,0),MATCH(S$8,intern2!_xlnm.Print_Titles,0))="NOK","NOK",
IF(INDEX(intern3!$A$9:$BG$320,MATCH($A38,intern3!$A$9:$A$160,0),MATCH(intern4!S$8,intern3!$7:$7,0))="OK","OK","NOK")))</f>
        <v/>
      </c>
      <c r="T38" s="1277" t="str">
        <f>IF(INDEX(intern2!$A$165:$BH$316,MATCH($A38,intern2!$A$165:$A$316,0),MATCH(T$8,intern2!_xlnm.Print_Titles,0))="","",
IF(INDEX(intern2!$A$165:$BH$316,MATCH($A38,intern2!$A$165:$A$316,0),MATCH(T$8,intern2!_xlnm.Print_Titles,0))="NOK","NOK",
IF(INDEX(intern3!$A$9:$BG$320,MATCH($A38,intern3!$A$9:$A$160,0),MATCH(intern4!T$8,intern3!$7:$7,0))="OK","OK","NOK")))</f>
        <v/>
      </c>
      <c r="U38" s="1277" t="str">
        <f>IF(INDEX(intern2!$A$165:$BH$316,MATCH($A38,intern2!$A$165:$A$316,0),MATCH(U$8,intern2!_xlnm.Print_Titles,0))="","",
IF(INDEX(intern2!$A$165:$BH$316,MATCH($A38,intern2!$A$165:$A$316,0),MATCH(U$8,intern2!_xlnm.Print_Titles,0))="NOK","NOK",
IF(INDEX(intern3!$A$9:$BG$320,MATCH($A38,intern3!$A$9:$A$160,0),MATCH(intern4!U$8,intern3!$7:$7,0))="OK","OK","NOK")))</f>
        <v/>
      </c>
      <c r="V38" s="1277" t="str">
        <f>IF(INDEX(intern2!$A$165:$BH$316,MATCH($A38,intern2!$A$165:$A$316,0),MATCH(V$8,intern2!_xlnm.Print_Titles,0))="","",
IF(INDEX(intern2!$A$165:$BH$316,MATCH($A38,intern2!$A$165:$A$316,0),MATCH(V$8,intern2!_xlnm.Print_Titles,0))="NOK","NOK",
IF(INDEX(intern3!$A$9:$BG$320,MATCH($A38,intern3!$A$9:$A$160,0),MATCH(intern4!V$8,intern3!$7:$7,0))="OK","OK","NOK")))</f>
        <v/>
      </c>
      <c r="W38" s="1277" t="str">
        <f>IF(INDEX(intern2!$A$165:$BH$316,MATCH($A38,intern2!$A$165:$A$316,0),MATCH(W$8,intern2!_xlnm.Print_Titles,0))="","",
IF(INDEX(intern2!$A$165:$BH$316,MATCH($A38,intern2!$A$165:$A$316,0),MATCH(W$8,intern2!_xlnm.Print_Titles,0))="NOK","NOK",
IF(INDEX(intern3!$A$9:$BG$320,MATCH($A38,intern3!$A$9:$A$160,0),MATCH(intern4!W$8,intern3!$7:$7,0))="OK","OK","NOK")))</f>
        <v/>
      </c>
      <c r="X38" s="1277" t="str">
        <f>IF(INDEX(intern2!$A$165:$BH$316,MATCH($A38,intern2!$A$165:$A$316,0),MATCH(X$8,intern2!_xlnm.Print_Titles,0))="","",
IF(INDEX(intern2!$A$165:$BH$316,MATCH($A38,intern2!$A$165:$A$316,0),MATCH(X$8,intern2!_xlnm.Print_Titles,0))="NOK","NOK",
IF(INDEX(intern3!$A$9:$BG$320,MATCH($A38,intern3!$A$9:$A$160,0),MATCH(intern4!X$8,intern3!$7:$7,0))="OK","OK","NOK")))</f>
        <v/>
      </c>
      <c r="Y38" s="1277" t="str">
        <f>IF(INDEX(intern2!$A$165:$BH$316,MATCH($A38,intern2!$A$165:$A$316,0),MATCH(Y$8,intern2!_xlnm.Print_Titles,0))="","",
IF(INDEX(intern2!$A$165:$BH$316,MATCH($A38,intern2!$A$165:$A$316,0),MATCH(Y$8,intern2!_xlnm.Print_Titles,0))="NOK","NOK",
IF(INDEX(intern3!$A$9:$BG$320,MATCH($A38,intern3!$A$9:$A$160,0),MATCH(intern4!Y$8,intern3!$7:$7,0))="OK","OK","NOK")))</f>
        <v/>
      </c>
      <c r="Z38" s="1277" t="str">
        <f>IF(INDEX(intern2!$A$165:$BH$316,MATCH($A38,intern2!$A$165:$A$316,0),MATCH(Z$8,intern2!_xlnm.Print_Titles,0))="","",
IF(INDEX(intern2!$A$165:$BH$316,MATCH($A38,intern2!$A$165:$A$316,0),MATCH(Z$8,intern2!_xlnm.Print_Titles,0))="NOK","NOK",
IF(INDEX(intern3!$A$9:$BG$320,MATCH($A38,intern3!$A$9:$A$160,0),MATCH(intern4!Z$8,intern3!$7:$7,0))="OK","OK","NOK")))</f>
        <v/>
      </c>
      <c r="AA38" s="1277" t="str">
        <f>IF(INDEX(intern2!$A$165:$BH$316,MATCH($A38,intern2!$A$165:$A$316,0),MATCH(AA$8,intern2!_xlnm.Print_Titles,0))="","",
IF(INDEX(intern2!$A$165:$BH$316,MATCH($A38,intern2!$A$165:$A$316,0),MATCH(AA$8,intern2!_xlnm.Print_Titles,0))="NOK","NOK",
IF(INDEX(intern3!$A$9:$BG$320,MATCH($A38,intern3!$A$9:$A$160,0),MATCH(intern4!AA$8,intern3!$7:$7,0))="OK","OK","NOK")))</f>
        <v/>
      </c>
      <c r="AB38" s="1277" t="str">
        <f>IF(INDEX(intern2!$A$165:$BH$316,MATCH($A38,intern2!$A$165:$A$316,0),MATCH(AB$8,intern2!_xlnm.Print_Titles,0))="","",
IF(INDEX(intern2!$A$165:$BH$316,MATCH($A38,intern2!$A$165:$A$316,0),MATCH(AB$8,intern2!_xlnm.Print_Titles,0))="NOK","NOK",
IF(INDEX(intern3!$A$9:$BG$320,MATCH($A38,intern3!$A$9:$A$160,0),MATCH(intern4!AB$8,intern3!$7:$7,0))="OK","OK","NOK")))</f>
        <v/>
      </c>
      <c r="AC38" s="1277" t="str">
        <f>IF(INDEX(intern2!$A$165:$BH$316,MATCH($A38,intern2!$A$165:$A$316,0),MATCH(AC$8,intern2!_xlnm.Print_Titles,0))="","",
IF(INDEX(intern2!$A$165:$BH$316,MATCH($A38,intern2!$A$165:$A$316,0),MATCH(AC$8,intern2!_xlnm.Print_Titles,0))="NOK","NOK",
IF(INDEX(intern3!$A$9:$BG$320,MATCH($A38,intern3!$A$9:$A$160,0),MATCH(intern4!AC$8,intern3!$7:$7,0))="OK","OK","NOK")))</f>
        <v/>
      </c>
      <c r="AD38" s="1277" t="str">
        <f>IF(INDEX(intern2!$A$165:$BH$316,MATCH($A38,intern2!$A$165:$A$316,0),MATCH(AD$8,intern2!_xlnm.Print_Titles,0))="","",
IF(INDEX(intern2!$A$165:$BH$316,MATCH($A38,intern2!$A$165:$A$316,0),MATCH(AD$8,intern2!_xlnm.Print_Titles,0))="NOK","NOK",
IF(INDEX(intern3!$A$9:$BG$320,MATCH($A38,intern3!$A$9:$A$160,0),MATCH(intern4!AD$8,intern3!$7:$7,0))="OK","OK","NOK")))</f>
        <v/>
      </c>
      <c r="AE38" s="1277" t="str">
        <f>IF(INDEX(intern2!$A$165:$BH$316,MATCH($A38,intern2!$A$165:$A$316,0),MATCH(AE$8,intern2!_xlnm.Print_Titles,0))="","",
IF(INDEX(intern2!$A$165:$BH$316,MATCH($A38,intern2!$A$165:$A$316,0),MATCH(AE$8,intern2!_xlnm.Print_Titles,0))="NOK","NOK",
IF(INDEX(intern3!$A$9:$BG$320,MATCH($A38,intern3!$A$9:$A$160,0),MATCH(intern4!AE$8,intern3!$7:$7,0))="OK","OK","NOK")))</f>
        <v/>
      </c>
      <c r="AF38" s="1277" t="str">
        <f>IF(INDEX(intern2!$A$165:$BH$316,MATCH($A38,intern2!$A$165:$A$316,0),MATCH(AF$8,intern2!_xlnm.Print_Titles,0))="","",
IF(INDEX(intern2!$A$165:$BH$316,MATCH($A38,intern2!$A$165:$A$316,0),MATCH(AF$8,intern2!_xlnm.Print_Titles,0))="NOK","NOK",
IF(INDEX(intern3!$A$9:$BG$320,MATCH($A38,intern3!$A$9:$A$160,0),MATCH(intern4!AF$8,intern3!$7:$7,0))="OK","OK","NOK")))</f>
        <v/>
      </c>
      <c r="AG38" s="1277" t="str">
        <f>IF(INDEX(intern2!$A$165:$BH$316,MATCH($A38,intern2!$A$165:$A$316,0),MATCH(AG$8,intern2!_xlnm.Print_Titles,0))="","",
IF(INDEX(intern2!$A$165:$BH$316,MATCH($A38,intern2!$A$165:$A$316,0),MATCH(AG$8,intern2!_xlnm.Print_Titles,0))="NOK","NOK",
IF(INDEX(intern3!$A$9:$BG$320,MATCH($A38,intern3!$A$9:$A$160,0),MATCH(intern4!AG$8,intern3!$7:$7,0))="OK","OK","NOK")))</f>
        <v/>
      </c>
      <c r="AH38" s="1277" t="str">
        <f>IF(INDEX(intern2!$A$165:$BH$316,MATCH($A38,intern2!$A$165:$A$316,0),MATCH(AH$8,intern2!_xlnm.Print_Titles,0))="","",
IF(INDEX(intern2!$A$165:$BH$316,MATCH($A38,intern2!$A$165:$A$316,0),MATCH(AH$8,intern2!_xlnm.Print_Titles,0))="NOK","NOK",
IF(INDEX(intern3!$A$9:$BG$320,MATCH($A38,intern3!$A$9:$A$160,0),MATCH(intern4!AH$8,intern3!$7:$7,0))="OK","OK","NOK")))</f>
        <v/>
      </c>
      <c r="AI38" s="1277" t="str">
        <f ca="1">IF(INDEX(intern2!$A$165:$BH$316,MATCH($A38,intern2!$A$165:$A$316,0),MATCH(AI$8,intern2!_xlnm.Print_Titles,0))="","",
IF(INDEX(intern2!$A$165:$BH$316,MATCH($A38,intern2!$A$165:$A$316,0),MATCH(AI$8,intern2!_xlnm.Print_Titles,0))="NOK","NOK",
IF(INDEX(intern3!$A$9:$BG$320,MATCH($A38,intern3!$A$9:$A$160,0),MATCH(intern4!AI$8,intern3!$7:$7,0))="OK","OK","NOK")))</f>
        <v>NOK</v>
      </c>
      <c r="AJ38" s="1277" t="str">
        <f ca="1">IF(INDEX(intern2!$A$165:$BH$316,MATCH($A38,intern2!$A$165:$A$316,0),MATCH(AJ$8,intern2!_xlnm.Print_Titles,0))="","",
IF(INDEX(intern2!$A$165:$BH$316,MATCH($A38,intern2!$A$165:$A$316,0),MATCH(AJ$8,intern2!_xlnm.Print_Titles,0))="NOK","NOK",
IF(INDEX(intern3!$A$9:$BG$320,MATCH($A38,intern3!$A$9:$A$160,0),MATCH(intern4!AJ$8,intern3!$7:$7,0))="OK","OK","NOK")))</f>
        <v>NOK</v>
      </c>
      <c r="AK38" s="1277" t="str">
        <f>IF(INDEX(intern2!$A$165:$BH$316,MATCH($A38,intern2!$A$165:$A$316,0),MATCH(AK$8,intern2!_xlnm.Print_Titles,0))="","",
IF(INDEX(intern2!$A$165:$BH$316,MATCH($A38,intern2!$A$165:$A$316,0),MATCH(AK$8,intern2!_xlnm.Print_Titles,0))="NOK","NOK",
IF(INDEX(intern3!$A$9:$BG$320,MATCH($A38,intern3!$A$9:$A$160,0),MATCH(intern4!AK$8,intern3!$7:$7,0))="OK","OK","NOK")))</f>
        <v/>
      </c>
      <c r="AL38" s="1277" t="str">
        <f>IF(INDEX(intern2!$A$165:$BH$316,MATCH($A38,intern2!$A$165:$A$316,0),MATCH(AL$8,intern2!_xlnm.Print_Titles,0))="","",
IF(INDEX(intern2!$A$165:$BH$316,MATCH($A38,intern2!$A$165:$A$316,0),MATCH(AL$8,intern2!_xlnm.Print_Titles,0))="NOK","NOK",
IF(INDEX(intern3!$A$9:$BG$320,MATCH($A38,intern3!$A$9:$A$160,0),MATCH(intern4!AL$8,intern3!$7:$7,0))="OK","OK","NOK")))</f>
        <v/>
      </c>
      <c r="AM38" s="1277" t="str">
        <f>IF(INDEX(intern2!$A$165:$BH$316,MATCH($A38,intern2!$A$165:$A$316,0),MATCH(AM$8,intern2!_xlnm.Print_Titles,0))="","",
IF(INDEX(intern2!$A$165:$BH$316,MATCH($A38,intern2!$A$165:$A$316,0),MATCH(AM$8,intern2!_xlnm.Print_Titles,0))="NOK","NOK",
IF(INDEX(intern3!$A$9:$BG$320,MATCH($A38,intern3!$A$9:$A$160,0),MATCH(intern4!AM$8,intern3!$7:$7,0))="OK","OK","NOK")))</f>
        <v/>
      </c>
      <c r="AN38" s="1277" t="str">
        <f>IF(INDEX(intern2!$A$165:$BH$316,MATCH($A38,intern2!$A$165:$A$316,0),MATCH(AN$8,intern2!_xlnm.Print_Titles,0))="","",
IF(INDEX(intern2!$A$165:$BH$316,MATCH($A38,intern2!$A$165:$A$316,0),MATCH(AN$8,intern2!_xlnm.Print_Titles,0))="NOK","NOK",
IF(INDEX(intern3!$A$9:$BG$320,MATCH($A38,intern3!$A$9:$A$160,0),MATCH(intern4!AN$8,intern3!$7:$7,0))="OK","OK","NOK")))</f>
        <v/>
      </c>
      <c r="AO38" s="1277" t="str">
        <f>IF(INDEX(intern2!$A$165:$BH$316,MATCH($A38,intern2!$A$165:$A$316,0),MATCH(AO$8,intern2!_xlnm.Print_Titles,0))="","",
IF(INDEX(intern2!$A$165:$BH$316,MATCH($A38,intern2!$A$165:$A$316,0),MATCH(AO$8,intern2!_xlnm.Print_Titles,0))="NOK","NOK",
IF(INDEX(intern3!$A$9:$BG$320,MATCH($A38,intern3!$A$9:$A$160,0),MATCH(intern4!AO$8,intern3!$7:$7,0))="OK","OK","NOK")))</f>
        <v/>
      </c>
      <c r="AP38" s="1277" t="str">
        <f>IF(INDEX(intern2!$A$165:$BH$316,MATCH($A38,intern2!$A$165:$A$316,0),MATCH(AP$8,intern2!_xlnm.Print_Titles,0))="","",
IF(INDEX(intern2!$A$165:$BH$316,MATCH($A38,intern2!$A$165:$A$316,0),MATCH(AP$8,intern2!_xlnm.Print_Titles,0))="NOK","NOK",
IF(INDEX(intern3!$A$9:$BG$320,MATCH($A38,intern3!$A$9:$A$160,0),MATCH(intern4!AP$8,intern3!$7:$7,0))="OK","OK","NOK")))</f>
        <v/>
      </c>
      <c r="AQ38" s="1277" t="str">
        <f>IF(INDEX(intern2!$A$165:$BH$316,MATCH($A38,intern2!$A$165:$A$316,0),MATCH(AQ$8,intern2!_xlnm.Print_Titles,0))="","",
IF(INDEX(intern2!$A$165:$BH$316,MATCH($A38,intern2!$A$165:$A$316,0),MATCH(AQ$8,intern2!_xlnm.Print_Titles,0))="NOK","NOK",
IF(INDEX(intern3!$A$9:$BG$320,MATCH($A38,intern3!$A$9:$A$160,0),MATCH(intern4!AQ$8,intern3!$7:$7,0))="OK","OK","NOK")))</f>
        <v/>
      </c>
      <c r="AR38" s="1277" t="str">
        <f>IF(INDEX(intern2!$A$165:$BH$316,MATCH($A38,intern2!$A$165:$A$316,0),MATCH(AR$8,intern2!_xlnm.Print_Titles,0))="","",
IF(INDEX(intern2!$A$165:$BH$316,MATCH($A38,intern2!$A$165:$A$316,0),MATCH(AR$8,intern2!_xlnm.Print_Titles,0))="NOK","NOK",
IF(INDEX(intern3!$A$9:$BG$320,MATCH($A38,intern3!$A$9:$A$160,0),MATCH(intern4!AR$8,intern3!$7:$7,0))="OK","OK","NOK")))</f>
        <v/>
      </c>
      <c r="AS38" s="1277" t="str">
        <f>IF(INDEX(intern2!$A$165:$BH$316,MATCH($A38,intern2!$A$165:$A$316,0),MATCH(AS$8,intern2!_xlnm.Print_Titles,0))="","",
IF(INDEX(intern2!$A$165:$BH$316,MATCH($A38,intern2!$A$165:$A$316,0),MATCH(AS$8,intern2!_xlnm.Print_Titles,0))="NOK","NOK",
IF(INDEX(intern3!$A$9:$BG$320,MATCH($A38,intern3!$A$9:$A$160,0),MATCH(intern4!AS$8,intern3!$7:$7,0))="OK","OK","NOK")))</f>
        <v/>
      </c>
      <c r="AT38" s="1277" t="str">
        <f>IF(INDEX(intern2!$A$165:$BH$316,MATCH($A38,intern2!$A$165:$A$316,0),MATCH(AT$8,intern2!_xlnm.Print_Titles,0))="","",
IF(INDEX(intern2!$A$165:$BH$316,MATCH($A38,intern2!$A$165:$A$316,0),MATCH(AT$8,intern2!_xlnm.Print_Titles,0))="NOK","NOK",
IF(INDEX(intern3!$A$9:$BG$320,MATCH($A38,intern3!$A$9:$A$160,0),MATCH(intern4!AT$8,intern3!$7:$7,0))="OK","OK","NOK")))</f>
        <v/>
      </c>
      <c r="AU38" s="1277" t="str">
        <f>IF(INDEX(intern2!$A$165:$BH$316,MATCH($A38,intern2!$A$165:$A$316,0),MATCH(AU$8,intern2!_xlnm.Print_Titles,0))="","",
IF(INDEX(intern2!$A$165:$BH$316,MATCH($A38,intern2!$A$165:$A$316,0),MATCH(AU$8,intern2!_xlnm.Print_Titles,0))="NOK","NOK",
IF(INDEX(intern3!$A$9:$BG$320,MATCH($A38,intern3!$A$9:$A$160,0),MATCH(intern4!AU$8,intern3!$7:$7,0))="OK","OK","NOK")))</f>
        <v/>
      </c>
      <c r="AV38" s="1277" t="str">
        <f>IF(INDEX(intern2!$A$165:$BH$316,MATCH($A38,intern2!$A$165:$A$316,0),MATCH(AV$8,intern2!_xlnm.Print_Titles,0))="","",
IF(INDEX(intern2!$A$165:$BH$316,MATCH($A38,intern2!$A$165:$A$316,0),MATCH(AV$8,intern2!_xlnm.Print_Titles,0))="NOK","NOK",
IF(INDEX(intern3!$A$9:$BG$320,MATCH($A38,intern3!$A$9:$A$160,0),MATCH(intern4!AV$8,intern3!$7:$7,0))="OK","OK","NOK")))</f>
        <v/>
      </c>
      <c r="AW38" s="1277"/>
      <c r="AX38" s="1277" t="str">
        <f>IF(INDEX(intern2!$A$165:$BH$316,MATCH($A38,intern2!$A$165:$A$316,0),MATCH(AX$8,intern2!_xlnm.Print_Titles,0))="","",
IF(INDEX(intern2!$A$165:$BH$316,MATCH($A38,intern2!$A$165:$A$316,0),MATCH(AX$8,intern2!_xlnm.Print_Titles,0))="NOK","NOK",
IF(INDEX(intern3!$A$9:$BG$320,MATCH($A38,intern3!$A$9:$A$160,0),MATCH(intern4!AX$8,intern3!$7:$7,0))="OK","OK","NOK")))</f>
        <v/>
      </c>
      <c r="AY38" s="1277" t="str">
        <f>IF(INDEX(intern2!$A$165:$BH$316,MATCH($A38,intern2!$A$165:$A$316,0),MATCH(AY$8,intern2!_xlnm.Print_Titles,0))="","",
IF(INDEX(intern2!$A$165:$BH$316,MATCH($A38,intern2!$A$165:$A$316,0),MATCH(AY$8,intern2!_xlnm.Print_Titles,0))="NOK","NOK",
IF(INDEX(intern3!$A$9:$BG$320,MATCH($A38,intern3!$A$9:$A$160,0),MATCH(intern4!AY$8,intern3!$7:$7,0))="OK","OK","NOK")))</f>
        <v/>
      </c>
      <c r="AZ38" s="1277" t="str">
        <f>IF(INDEX(intern2!$A$165:$BH$316,MATCH($A38,intern2!$A$165:$A$316,0),MATCH(AZ$8,intern2!_xlnm.Print_Titles,0))="","",
IF(INDEX(intern2!$A$165:$BH$316,MATCH($A38,intern2!$A$165:$A$316,0),MATCH(AZ$8,intern2!_xlnm.Print_Titles,0))="NOK","NOK",
IF(INDEX(intern3!$A$9:$BG$320,MATCH($A38,intern3!$A$9:$A$160,0),MATCH(intern4!AZ$8,intern3!$7:$7,0))="OK","OK","NOK")))</f>
        <v/>
      </c>
      <c r="BA38" s="1277" t="str">
        <f>IF(INDEX(intern2!$A$165:$BH$316,MATCH($A38,intern2!$A$165:$A$316,0),MATCH(BA$8,intern2!_xlnm.Print_Titles,0))="","",
IF(INDEX(intern2!$A$165:$BH$316,MATCH($A38,intern2!$A$165:$A$316,0),MATCH(BA$8,intern2!_xlnm.Print_Titles,0))="NOK","NOK",
IF(INDEX(intern3!$A$9:$BG$320,MATCH($A38,intern3!$A$9:$A$160,0),MATCH(intern4!BA$8,intern3!$7:$7,0))="OK","OK","NOK")))</f>
        <v/>
      </c>
      <c r="BB38" s="1277" t="str">
        <f>IF(INDEX(intern2!$A$165:$BH$316,MATCH($A38,intern2!$A$165:$A$316,0),MATCH(BB$8,intern2!_xlnm.Print_Titles,0))="","",
IF(INDEX(intern2!$A$165:$BH$316,MATCH($A38,intern2!$A$165:$A$316,0),MATCH(BB$8,intern2!_xlnm.Print_Titles,0))="NOK","NOK",
IF(INDEX(intern3!$A$9:$BG$320,MATCH($A38,intern3!$A$9:$A$160,0),MATCH(intern4!BB$8,intern3!$7:$7,0))="OK","OK","NOK")))</f>
        <v/>
      </c>
      <c r="BC38" s="1277" t="str">
        <f>IF(INDEX(intern2!$A$165:$BH$316,MATCH($A38,intern2!$A$165:$A$316,0),MATCH(BC$8,intern2!_xlnm.Print_Titles,0))="","",
IF(INDEX(intern2!$A$165:$BH$316,MATCH($A38,intern2!$A$165:$A$316,0),MATCH(BC$8,intern2!_xlnm.Print_Titles,0))="NOK","NOK",
IF(INDEX(intern3!$A$9:$BG$320,MATCH($A38,intern3!$A$9:$A$160,0),MATCH(intern4!BC$8,intern3!$7:$7,0))="OK","OK","NOK")))</f>
        <v/>
      </c>
      <c r="BD38" s="1277" t="str">
        <f>IF(INDEX(intern2!$A$165:$BH$316,MATCH($A38,intern2!$A$165:$A$316,0),MATCH(BD$8,intern2!_xlnm.Print_Titles,0))="","",
IF(INDEX(intern2!$A$165:$BH$316,MATCH($A38,intern2!$A$165:$A$316,0),MATCH(BD$8,intern2!_xlnm.Print_Titles,0))="NOK","NOK",
IF(INDEX(intern3!$A$9:$BG$320,MATCH($A38,intern3!$A$9:$A$160,0),MATCH(intern4!BD$8,intern3!$7:$7,0))="OK","OK","NOK")))</f>
        <v/>
      </c>
      <c r="BE38" s="1277" t="str">
        <f>IF(INDEX(intern2!$A$165:$BH$316,MATCH($A38,intern2!$A$165:$A$316,0),MATCH(BE$8,intern2!_xlnm.Print_Titles,0))="","",
IF(INDEX(intern2!$A$165:$BH$316,MATCH($A38,intern2!$A$165:$A$316,0),MATCH(BE$8,intern2!_xlnm.Print_Titles,0))="NOK","NOK",
IF(INDEX(intern3!$A$9:$BG$320,MATCH($A38,intern3!$A$9:$A$160,0),MATCH(intern4!BE$8,intern3!$7:$7,0))="OK","OK","NOK")))</f>
        <v/>
      </c>
      <c r="BF38" s="1277" t="str">
        <f>IF(INDEX(intern2!$A$165:$BH$316,MATCH($A38,intern2!$A$165:$A$316,0),MATCH(BF$8,intern2!_xlnm.Print_Titles,0))="","",
IF(INDEX(intern2!$A$165:$BH$316,MATCH($A38,intern2!$A$165:$A$316,0),MATCH(BF$8,intern2!_xlnm.Print_Titles,0))="NOK","NOK",
IF(INDEX(intern3!$A$9:$BG$320,MATCH($A38,intern3!$A$9:$A$160,0),MATCH(intern4!BF$8,intern3!$7:$7,0))="OK","OK","NOK")))</f>
        <v/>
      </c>
      <c r="BG38" s="1277" t="str">
        <f>IF(INDEX(intern2!$A$165:$BH$316,MATCH($A38,intern2!$A$165:$A$316,0),MATCH(BG$8,intern2!_xlnm.Print_Titles,0))="","",
IF(INDEX(intern2!$A$165:$BH$316,MATCH($A38,intern2!$A$165:$A$316,0),MATCH(BG$8,intern2!_xlnm.Print_Titles,0))="NOK","NOK",
IF(INDEX(intern3!$A$9:$BG$320,MATCH($A38,intern3!$A$9:$A$160,0),MATCH(intern4!BG$8,intern3!$7:$7,0))="OK","OK","NOK")))</f>
        <v/>
      </c>
      <c r="BH38" s="200" t="str">
        <f t="shared" ca="1" si="2"/>
        <v>NOK</v>
      </c>
      <c r="BI38" s="186"/>
      <c r="BJ38" t="b">
        <f ca="1">IF(VLOOKUP($A38,intern1!$C:$Q,15,FALSE)="MAS","",IF(VLOOKUP($A38,'3.10'!$C:$AP,9,FALSE)=0,"NOK",IF(VLOOKUP($A38,'3.10'!$C:$AP,11,FALSE)=0,"NOK","OK"))=BH38)</f>
        <v>1</v>
      </c>
    </row>
    <row r="39" spans="1:62" x14ac:dyDescent="0.25">
      <c r="A39" t="str">
        <f>+intern2!A34</f>
        <v>NEU3</v>
      </c>
      <c r="C39" s="1277" t="str">
        <f>IF(INDEX(intern2!$A$165:$BH$316,MATCH($A39,intern2!$A$165:$A$316,0),MATCH(C$8,intern2!_xlnm.Print_Titles,0))="","",
IF(INDEX(intern2!$A$165:$BH$316,MATCH($A39,intern2!$A$165:$A$316,0),MATCH(C$8,intern2!_xlnm.Print_Titles,0))="NOK","NOK",
IF(INDEX(intern3!$A$9:$BG$320,MATCH($A39,intern3!$A$9:$A$160,0),MATCH(intern4!C$8,intern3!$7:$7,0))="OK","OK","NOK")))</f>
        <v/>
      </c>
      <c r="D39" s="1277" t="str">
        <f>IF(INDEX(intern2!$A$165:$BH$316,MATCH($A39,intern2!$A$165:$A$316,0),MATCH(D$8,intern2!_xlnm.Print_Titles,0))="","",
IF(INDEX(intern2!$A$165:$BH$316,MATCH($A39,intern2!$A$165:$A$316,0),MATCH(D$8,intern2!_xlnm.Print_Titles,0))="NOK","NOK",
IF(INDEX(intern3!$A$9:$BG$320,MATCH($A39,intern3!$A$9:$A$160,0),MATCH(intern4!D$8,intern3!$7:$7,0))="OK","OK","NOK")))</f>
        <v/>
      </c>
      <c r="E39" s="1277" t="str">
        <f>IF(INDEX(intern2!$A$165:$BH$316,MATCH($A39,intern2!$A$165:$A$316,0),MATCH(E$8,intern2!_xlnm.Print_Titles,0))="","",
IF(INDEX(intern2!$A$165:$BH$316,MATCH($A39,intern2!$A$165:$A$316,0),MATCH(E$8,intern2!_xlnm.Print_Titles,0))="NOK","NOK",
IF(INDEX(intern3!$A$9:$BG$320,MATCH($A39,intern3!$A$9:$A$160,0),MATCH(intern4!E$8,intern3!$7:$7,0))="OK","OK","NOK")))</f>
        <v/>
      </c>
      <c r="F39" s="1277" t="str">
        <f>IF(INDEX(intern2!$A$165:$BH$316,MATCH($A39,intern2!$A$165:$A$316,0),MATCH(F$8,intern2!_xlnm.Print_Titles,0))="","",
IF(INDEX(intern2!$A$165:$BH$316,MATCH($A39,intern2!$A$165:$A$316,0),MATCH(F$8,intern2!_xlnm.Print_Titles,0))="NOK","NOK",
IF(INDEX(intern3!$A$9:$BG$320,MATCH($A39,intern3!$A$9:$A$160,0),MATCH(intern4!F$8,intern3!$7:$7,0))="OK","OK","NOK")))</f>
        <v/>
      </c>
      <c r="G39" s="1277" t="str">
        <f>IF(INDEX(intern2!$A$165:$BH$316,MATCH($A39,intern2!$A$165:$A$316,0),MATCH(G$8,intern2!_xlnm.Print_Titles,0))="","",
IF(INDEX(intern2!$A$165:$BH$316,MATCH($A39,intern2!$A$165:$A$316,0),MATCH(G$8,intern2!_xlnm.Print_Titles,0))="NOK","NOK",
IF(INDEX(intern3!$A$9:$BG$320,MATCH($A39,intern3!$A$9:$A$160,0),MATCH(intern4!G$8,intern3!$7:$7,0))="OK","OK","NOK")))</f>
        <v/>
      </c>
      <c r="H39" s="1277" t="str">
        <f>IF(INDEX(intern2!$A$165:$BH$316,MATCH($A39,intern2!$A$165:$A$316,0),MATCH(H$8,intern2!_xlnm.Print_Titles,0))="","",
IF(INDEX(intern2!$A$165:$BH$316,MATCH($A39,intern2!$A$165:$A$316,0),MATCH(H$8,intern2!_xlnm.Print_Titles,0))="NOK","NOK",
IF(INDEX(intern3!$A$9:$BG$320,MATCH($A39,intern3!$A$9:$A$160,0),MATCH(intern4!H$8,intern3!$7:$7,0))="OK","OK","NOK")))</f>
        <v/>
      </c>
      <c r="I39" s="1277" t="str">
        <f>IF(INDEX(intern2!$A$165:$BH$316,MATCH($A39,intern2!$A$165:$A$316,0),MATCH(I$8,intern2!_xlnm.Print_Titles,0))="","",
IF(INDEX(intern2!$A$165:$BH$316,MATCH($A39,intern2!$A$165:$A$316,0),MATCH(I$8,intern2!_xlnm.Print_Titles,0))="NOK","NOK",
IF(INDEX(intern3!$A$9:$BG$320,MATCH($A39,intern3!$A$9:$A$160,0),MATCH(intern4!I$8,intern3!$7:$7,0))="OK","OK","NOK")))</f>
        <v/>
      </c>
      <c r="J39" s="1277" t="str">
        <f>IF(INDEX(intern2!$A$165:$BH$316,MATCH($A39,intern2!$A$165:$A$316,0),MATCH(J$8,intern2!_xlnm.Print_Titles,0))="","",
IF(INDEX(intern2!$A$165:$BH$316,MATCH($A39,intern2!$A$165:$A$316,0),MATCH(J$8,intern2!_xlnm.Print_Titles,0))="NOK","NOK",
IF(INDEX(intern3!$A$9:$BG$320,MATCH($A39,intern3!$A$9:$A$160,0),MATCH(intern4!J$8,intern3!$7:$7,0))="OK","OK","NOK")))</f>
        <v/>
      </c>
      <c r="K39" s="1277" t="str">
        <f>IF(INDEX(intern2!$A$165:$BH$316,MATCH($A39,intern2!$A$165:$A$316,0),MATCH(K$8,intern2!_xlnm.Print_Titles,0))="","",
IF(INDEX(intern2!$A$165:$BH$316,MATCH($A39,intern2!$A$165:$A$316,0),MATCH(K$8,intern2!_xlnm.Print_Titles,0))="NOK","NOK",
IF(INDEX(intern3!$A$9:$BG$320,MATCH($A39,intern3!$A$9:$A$160,0),MATCH(intern4!K$8,intern3!$7:$7,0))="OK","OK","NOK")))</f>
        <v/>
      </c>
      <c r="L39" s="1277" t="str">
        <f>IF(INDEX(intern2!$A$165:$BH$316,MATCH($A39,intern2!$A$165:$A$316,0),MATCH(L$8,intern2!_xlnm.Print_Titles,0))="","",
IF(INDEX(intern2!$A$165:$BH$316,MATCH($A39,intern2!$A$165:$A$316,0),MATCH(L$8,intern2!_xlnm.Print_Titles,0))="NOK","NOK",
IF(INDEX(intern3!$A$9:$BG$320,MATCH($A39,intern3!$A$9:$A$160,0),MATCH(intern4!L$8,intern3!$7:$7,0))="OK","OK","NOK")))</f>
        <v/>
      </c>
      <c r="M39" s="1277" t="str">
        <f>IF(INDEX(intern2!$A$165:$BH$316,MATCH($A39,intern2!$A$165:$A$316,0),MATCH(M$8,intern2!_xlnm.Print_Titles,0))="","",
IF(INDEX(intern2!$A$165:$BH$316,MATCH($A39,intern2!$A$165:$A$316,0),MATCH(M$8,intern2!_xlnm.Print_Titles,0))="NOK","NOK",
IF(INDEX(intern3!$A$9:$BG$320,MATCH($A39,intern3!$A$9:$A$160,0),MATCH(intern4!M$8,intern3!$7:$7,0))="OK","OK","NOK")))</f>
        <v/>
      </c>
      <c r="N39" s="1277" t="str">
        <f>IF(INDEX(intern2!$A$165:$BH$316,MATCH($A39,intern2!$A$165:$A$316,0),MATCH(N$8,intern2!_xlnm.Print_Titles,0))="","",
IF(INDEX(intern2!$A$165:$BH$316,MATCH($A39,intern2!$A$165:$A$316,0),MATCH(N$8,intern2!_xlnm.Print_Titles,0))="NOK","NOK",
IF(INDEX(intern3!$A$9:$BG$320,MATCH($A39,intern3!$A$9:$A$160,0),MATCH(intern4!N$8,intern3!$7:$7,0))="OK","OK","NOK")))</f>
        <v/>
      </c>
      <c r="O39" s="1277" t="str">
        <f>IF(INDEX(intern2!$A$165:$BH$316,MATCH($A39,intern2!$A$165:$A$316,0),MATCH(O$8,intern2!_xlnm.Print_Titles,0))="","",
IF(INDEX(intern2!$A$165:$BH$316,MATCH($A39,intern2!$A$165:$A$316,0),MATCH(O$8,intern2!_xlnm.Print_Titles,0))="NOK","NOK",
IF(INDEX(intern3!$A$9:$BG$320,MATCH($A39,intern3!$A$9:$A$160,0),MATCH(intern4!O$8,intern3!$7:$7,0))="OK","OK","NOK")))</f>
        <v/>
      </c>
      <c r="P39" s="1277" t="str">
        <f>IF(INDEX(intern2!$A$165:$BH$316,MATCH($A39,intern2!$A$165:$A$316,0),MATCH(P$8,intern2!_xlnm.Print_Titles,0))="","",
IF(INDEX(intern2!$A$165:$BH$316,MATCH($A39,intern2!$A$165:$A$316,0),MATCH(P$8,intern2!_xlnm.Print_Titles,0))="NOK","NOK",
IF(INDEX(intern3!$A$9:$BG$320,MATCH($A39,intern3!$A$9:$A$160,0),MATCH(intern4!P$8,intern3!$7:$7,0))="OK","OK","NOK")))</f>
        <v/>
      </c>
      <c r="Q39" s="1277" t="str">
        <f>IF(INDEX(intern2!$A$165:$BH$316,MATCH($A39,intern2!$A$165:$A$316,0),MATCH(Q$8,intern2!_xlnm.Print_Titles,0))="","",
IF(INDEX(intern2!$A$165:$BH$316,MATCH($A39,intern2!$A$165:$A$316,0),MATCH(Q$8,intern2!_xlnm.Print_Titles,0))="NOK","NOK",
IF(INDEX(intern3!$A$9:$BG$320,MATCH($A39,intern3!$A$9:$A$160,0),MATCH(intern4!Q$8,intern3!$7:$7,0))="OK","OK","NOK")))</f>
        <v/>
      </c>
      <c r="R39" s="1277" t="str">
        <f>IF(INDEX(intern2!$A$165:$BH$316,MATCH($A39,intern2!$A$165:$A$316,0),MATCH(R$8,intern2!_xlnm.Print_Titles,0))="","",
IF(INDEX(intern2!$A$165:$BH$316,MATCH($A39,intern2!$A$165:$A$316,0),MATCH(R$8,intern2!_xlnm.Print_Titles,0))="NOK","NOK",
IF(INDEX(intern3!$A$9:$BG$320,MATCH($A39,intern3!$A$9:$A$160,0),MATCH(intern4!R$8,intern3!$7:$7,0))="OK","OK","NOK")))</f>
        <v/>
      </c>
      <c r="S39" s="1277" t="str">
        <f>IF(INDEX(intern2!$A$165:$BH$316,MATCH($A39,intern2!$A$165:$A$316,0),MATCH(S$8,intern2!_xlnm.Print_Titles,0))="","",
IF(INDEX(intern2!$A$165:$BH$316,MATCH($A39,intern2!$A$165:$A$316,0),MATCH(S$8,intern2!_xlnm.Print_Titles,0))="NOK","NOK",
IF(INDEX(intern3!$A$9:$BG$320,MATCH($A39,intern3!$A$9:$A$160,0),MATCH(intern4!S$8,intern3!$7:$7,0))="OK","OK","NOK")))</f>
        <v/>
      </c>
      <c r="T39" s="1277" t="str">
        <f>IF(INDEX(intern2!$A$165:$BH$316,MATCH($A39,intern2!$A$165:$A$316,0),MATCH(T$8,intern2!_xlnm.Print_Titles,0))="","",
IF(INDEX(intern2!$A$165:$BH$316,MATCH($A39,intern2!$A$165:$A$316,0),MATCH(T$8,intern2!_xlnm.Print_Titles,0))="NOK","NOK",
IF(INDEX(intern3!$A$9:$BG$320,MATCH($A39,intern3!$A$9:$A$160,0),MATCH(intern4!T$8,intern3!$7:$7,0))="OK","OK","NOK")))</f>
        <v/>
      </c>
      <c r="U39" s="1277" t="str">
        <f>IF(INDEX(intern2!$A$165:$BH$316,MATCH($A39,intern2!$A$165:$A$316,0),MATCH(U$8,intern2!_xlnm.Print_Titles,0))="","",
IF(INDEX(intern2!$A$165:$BH$316,MATCH($A39,intern2!$A$165:$A$316,0),MATCH(U$8,intern2!_xlnm.Print_Titles,0))="NOK","NOK",
IF(INDEX(intern3!$A$9:$BG$320,MATCH($A39,intern3!$A$9:$A$160,0),MATCH(intern4!U$8,intern3!$7:$7,0))="OK","OK","NOK")))</f>
        <v/>
      </c>
      <c r="V39" s="1277" t="str">
        <f>IF(INDEX(intern2!$A$165:$BH$316,MATCH($A39,intern2!$A$165:$A$316,0),MATCH(V$8,intern2!_xlnm.Print_Titles,0))="","",
IF(INDEX(intern2!$A$165:$BH$316,MATCH($A39,intern2!$A$165:$A$316,0),MATCH(V$8,intern2!_xlnm.Print_Titles,0))="NOK","NOK",
IF(INDEX(intern3!$A$9:$BG$320,MATCH($A39,intern3!$A$9:$A$160,0),MATCH(intern4!V$8,intern3!$7:$7,0))="OK","OK","NOK")))</f>
        <v/>
      </c>
      <c r="W39" s="1277" t="str">
        <f>IF(INDEX(intern2!$A$165:$BH$316,MATCH($A39,intern2!$A$165:$A$316,0),MATCH(W$8,intern2!_xlnm.Print_Titles,0))="","",
IF(INDEX(intern2!$A$165:$BH$316,MATCH($A39,intern2!$A$165:$A$316,0),MATCH(W$8,intern2!_xlnm.Print_Titles,0))="NOK","NOK",
IF(INDEX(intern3!$A$9:$BG$320,MATCH($A39,intern3!$A$9:$A$160,0),MATCH(intern4!W$8,intern3!$7:$7,0))="OK","OK","NOK")))</f>
        <v/>
      </c>
      <c r="X39" s="1277" t="str">
        <f>IF(INDEX(intern2!$A$165:$BH$316,MATCH($A39,intern2!$A$165:$A$316,0),MATCH(X$8,intern2!_xlnm.Print_Titles,0))="","",
IF(INDEX(intern2!$A$165:$BH$316,MATCH($A39,intern2!$A$165:$A$316,0),MATCH(X$8,intern2!_xlnm.Print_Titles,0))="NOK","NOK",
IF(INDEX(intern3!$A$9:$BG$320,MATCH($A39,intern3!$A$9:$A$160,0),MATCH(intern4!X$8,intern3!$7:$7,0))="OK","OK","NOK")))</f>
        <v/>
      </c>
      <c r="Y39" s="1277" t="str">
        <f>IF(INDEX(intern2!$A$165:$BH$316,MATCH($A39,intern2!$A$165:$A$316,0),MATCH(Y$8,intern2!_xlnm.Print_Titles,0))="","",
IF(INDEX(intern2!$A$165:$BH$316,MATCH($A39,intern2!$A$165:$A$316,0),MATCH(Y$8,intern2!_xlnm.Print_Titles,0))="NOK","NOK",
IF(INDEX(intern3!$A$9:$BG$320,MATCH($A39,intern3!$A$9:$A$160,0),MATCH(intern4!Y$8,intern3!$7:$7,0))="OK","OK","NOK")))</f>
        <v/>
      </c>
      <c r="Z39" s="1277" t="str">
        <f>IF(INDEX(intern2!$A$165:$BH$316,MATCH($A39,intern2!$A$165:$A$316,0),MATCH(Z$8,intern2!_xlnm.Print_Titles,0))="","",
IF(INDEX(intern2!$A$165:$BH$316,MATCH($A39,intern2!$A$165:$A$316,0),MATCH(Z$8,intern2!_xlnm.Print_Titles,0))="NOK","NOK",
IF(INDEX(intern3!$A$9:$BG$320,MATCH($A39,intern3!$A$9:$A$160,0),MATCH(intern4!Z$8,intern3!$7:$7,0))="OK","OK","NOK")))</f>
        <v/>
      </c>
      <c r="AA39" s="1277" t="str">
        <f>IF(INDEX(intern2!$A$165:$BH$316,MATCH($A39,intern2!$A$165:$A$316,0),MATCH(AA$8,intern2!_xlnm.Print_Titles,0))="","",
IF(INDEX(intern2!$A$165:$BH$316,MATCH($A39,intern2!$A$165:$A$316,0),MATCH(AA$8,intern2!_xlnm.Print_Titles,0))="NOK","NOK",
IF(INDEX(intern3!$A$9:$BG$320,MATCH($A39,intern3!$A$9:$A$160,0),MATCH(intern4!AA$8,intern3!$7:$7,0))="OK","OK","NOK")))</f>
        <v/>
      </c>
      <c r="AB39" s="1277" t="str">
        <f>IF(INDEX(intern2!$A$165:$BH$316,MATCH($A39,intern2!$A$165:$A$316,0),MATCH(AB$8,intern2!_xlnm.Print_Titles,0))="","",
IF(INDEX(intern2!$A$165:$BH$316,MATCH($A39,intern2!$A$165:$A$316,0),MATCH(AB$8,intern2!_xlnm.Print_Titles,0))="NOK","NOK",
IF(INDEX(intern3!$A$9:$BG$320,MATCH($A39,intern3!$A$9:$A$160,0),MATCH(intern4!AB$8,intern3!$7:$7,0))="OK","OK","NOK")))</f>
        <v/>
      </c>
      <c r="AC39" s="1277" t="str">
        <f>IF(INDEX(intern2!$A$165:$BH$316,MATCH($A39,intern2!$A$165:$A$316,0),MATCH(AC$8,intern2!_xlnm.Print_Titles,0))="","",
IF(INDEX(intern2!$A$165:$BH$316,MATCH($A39,intern2!$A$165:$A$316,0),MATCH(AC$8,intern2!_xlnm.Print_Titles,0))="NOK","NOK",
IF(INDEX(intern3!$A$9:$BG$320,MATCH($A39,intern3!$A$9:$A$160,0),MATCH(intern4!AC$8,intern3!$7:$7,0))="OK","OK","NOK")))</f>
        <v/>
      </c>
      <c r="AD39" s="1277" t="str">
        <f>IF(INDEX(intern2!$A$165:$BH$316,MATCH($A39,intern2!$A$165:$A$316,0),MATCH(AD$8,intern2!_xlnm.Print_Titles,0))="","",
IF(INDEX(intern2!$A$165:$BH$316,MATCH($A39,intern2!$A$165:$A$316,0),MATCH(AD$8,intern2!_xlnm.Print_Titles,0))="NOK","NOK",
IF(INDEX(intern3!$A$9:$BG$320,MATCH($A39,intern3!$A$9:$A$160,0),MATCH(intern4!AD$8,intern3!$7:$7,0))="OK","OK","NOK")))</f>
        <v/>
      </c>
      <c r="AE39" s="1277" t="str">
        <f>IF(INDEX(intern2!$A$165:$BH$316,MATCH($A39,intern2!$A$165:$A$316,0),MATCH(AE$8,intern2!_xlnm.Print_Titles,0))="","",
IF(INDEX(intern2!$A$165:$BH$316,MATCH($A39,intern2!$A$165:$A$316,0),MATCH(AE$8,intern2!_xlnm.Print_Titles,0))="NOK","NOK",
IF(INDEX(intern3!$A$9:$BG$320,MATCH($A39,intern3!$A$9:$A$160,0),MATCH(intern4!AE$8,intern3!$7:$7,0))="OK","OK","NOK")))</f>
        <v/>
      </c>
      <c r="AF39" s="1277" t="str">
        <f ca="1">IF(INDEX(intern2!$A$165:$BH$316,MATCH($A39,intern2!$A$165:$A$316,0),MATCH(AF$8,intern2!_xlnm.Print_Titles,0))="","",
IF(INDEX(intern2!$A$165:$BH$316,MATCH($A39,intern2!$A$165:$A$316,0),MATCH(AF$8,intern2!_xlnm.Print_Titles,0))="NOK","NOK",
IF(INDEX(intern3!$A$9:$BG$320,MATCH($A39,intern3!$A$9:$A$160,0),MATCH(intern4!AF$8,intern3!$7:$7,0))="OK","OK","NOK")))</f>
        <v>NOK</v>
      </c>
      <c r="AG39" s="1277" t="str">
        <f>IF(INDEX(intern2!$A$165:$BH$316,MATCH($A39,intern2!$A$165:$A$316,0),MATCH(AG$8,intern2!_xlnm.Print_Titles,0))="","",
IF(INDEX(intern2!$A$165:$BH$316,MATCH($A39,intern2!$A$165:$A$316,0),MATCH(AG$8,intern2!_xlnm.Print_Titles,0))="NOK","NOK",
IF(INDEX(intern3!$A$9:$BG$320,MATCH($A39,intern3!$A$9:$A$160,0),MATCH(intern4!AG$8,intern3!$7:$7,0))="OK","OK","NOK")))</f>
        <v/>
      </c>
      <c r="AH39" s="1277" t="str">
        <f>IF(INDEX(intern2!$A$165:$BH$316,MATCH($A39,intern2!$A$165:$A$316,0),MATCH(AH$8,intern2!_xlnm.Print_Titles,0))="","",
IF(INDEX(intern2!$A$165:$BH$316,MATCH($A39,intern2!$A$165:$A$316,0),MATCH(AH$8,intern2!_xlnm.Print_Titles,0))="NOK","NOK",
IF(INDEX(intern3!$A$9:$BG$320,MATCH($A39,intern3!$A$9:$A$160,0),MATCH(intern4!AH$8,intern3!$7:$7,0))="OK","OK","NOK")))</f>
        <v/>
      </c>
      <c r="AI39" s="1277" t="str">
        <f>IF(INDEX(intern2!$A$165:$BH$316,MATCH($A39,intern2!$A$165:$A$316,0),MATCH(AI$8,intern2!_xlnm.Print_Titles,0))="","",
IF(INDEX(intern2!$A$165:$BH$316,MATCH($A39,intern2!$A$165:$A$316,0),MATCH(AI$8,intern2!_xlnm.Print_Titles,0))="NOK","NOK",
IF(INDEX(intern3!$A$9:$BG$320,MATCH($A39,intern3!$A$9:$A$160,0),MATCH(intern4!AI$8,intern3!$7:$7,0))="OK","OK","NOK")))</f>
        <v/>
      </c>
      <c r="AJ39" s="1277" t="str">
        <f ca="1">IF(INDEX(intern2!$A$165:$BH$316,MATCH($A39,intern2!$A$165:$A$316,0),MATCH(AJ$8,intern2!_xlnm.Print_Titles,0))="","",
IF(INDEX(intern2!$A$165:$BH$316,MATCH($A39,intern2!$A$165:$A$316,0),MATCH(AJ$8,intern2!_xlnm.Print_Titles,0))="NOK","NOK",
IF(INDEX(intern3!$A$9:$BG$320,MATCH($A39,intern3!$A$9:$A$160,0),MATCH(intern4!AJ$8,intern3!$7:$7,0))="OK","OK","NOK")))</f>
        <v>NOK</v>
      </c>
      <c r="AK39" s="1277" t="str">
        <f>IF(INDEX(intern2!$A$165:$BH$316,MATCH($A39,intern2!$A$165:$A$316,0),MATCH(AK$8,intern2!_xlnm.Print_Titles,0))="","",
IF(INDEX(intern2!$A$165:$BH$316,MATCH($A39,intern2!$A$165:$A$316,0),MATCH(AK$8,intern2!_xlnm.Print_Titles,0))="NOK","NOK",
IF(INDEX(intern3!$A$9:$BG$320,MATCH($A39,intern3!$A$9:$A$160,0),MATCH(intern4!AK$8,intern3!$7:$7,0))="OK","OK","NOK")))</f>
        <v/>
      </c>
      <c r="AL39" s="1277" t="str">
        <f>IF(INDEX(intern2!$A$165:$BH$316,MATCH($A39,intern2!$A$165:$A$316,0),MATCH(AL$8,intern2!_xlnm.Print_Titles,0))="","",
IF(INDEX(intern2!$A$165:$BH$316,MATCH($A39,intern2!$A$165:$A$316,0),MATCH(AL$8,intern2!_xlnm.Print_Titles,0))="NOK","NOK",
IF(INDEX(intern3!$A$9:$BG$320,MATCH($A39,intern3!$A$9:$A$160,0),MATCH(intern4!AL$8,intern3!$7:$7,0))="OK","OK","NOK")))</f>
        <v/>
      </c>
      <c r="AM39" s="1277" t="str">
        <f>IF(INDEX(intern2!$A$165:$BH$316,MATCH($A39,intern2!$A$165:$A$316,0),MATCH(AM$8,intern2!_xlnm.Print_Titles,0))="","",
IF(INDEX(intern2!$A$165:$BH$316,MATCH($A39,intern2!$A$165:$A$316,0),MATCH(AM$8,intern2!_xlnm.Print_Titles,0))="NOK","NOK",
IF(INDEX(intern3!$A$9:$BG$320,MATCH($A39,intern3!$A$9:$A$160,0),MATCH(intern4!AM$8,intern3!$7:$7,0))="OK","OK","NOK")))</f>
        <v/>
      </c>
      <c r="AN39" s="1277" t="str">
        <f>IF(INDEX(intern2!$A$165:$BH$316,MATCH($A39,intern2!$A$165:$A$316,0),MATCH(AN$8,intern2!_xlnm.Print_Titles,0))="","",
IF(INDEX(intern2!$A$165:$BH$316,MATCH($A39,intern2!$A$165:$A$316,0),MATCH(AN$8,intern2!_xlnm.Print_Titles,0))="NOK","NOK",
IF(INDEX(intern3!$A$9:$BG$320,MATCH($A39,intern3!$A$9:$A$160,0),MATCH(intern4!AN$8,intern3!$7:$7,0))="OK","OK","NOK")))</f>
        <v/>
      </c>
      <c r="AO39" s="1277" t="str">
        <f>IF(INDEX(intern2!$A$165:$BH$316,MATCH($A39,intern2!$A$165:$A$316,0),MATCH(AO$8,intern2!_xlnm.Print_Titles,0))="","",
IF(INDEX(intern2!$A$165:$BH$316,MATCH($A39,intern2!$A$165:$A$316,0),MATCH(AO$8,intern2!_xlnm.Print_Titles,0))="NOK","NOK",
IF(INDEX(intern3!$A$9:$BG$320,MATCH($A39,intern3!$A$9:$A$160,0),MATCH(intern4!AO$8,intern3!$7:$7,0))="OK","OK","NOK")))</f>
        <v/>
      </c>
      <c r="AP39" s="1277" t="str">
        <f>IF(INDEX(intern2!$A$165:$BH$316,MATCH($A39,intern2!$A$165:$A$316,0),MATCH(AP$8,intern2!_xlnm.Print_Titles,0))="","",
IF(INDEX(intern2!$A$165:$BH$316,MATCH($A39,intern2!$A$165:$A$316,0),MATCH(AP$8,intern2!_xlnm.Print_Titles,0))="NOK","NOK",
IF(INDEX(intern3!$A$9:$BG$320,MATCH($A39,intern3!$A$9:$A$160,0),MATCH(intern4!AP$8,intern3!$7:$7,0))="OK","OK","NOK")))</f>
        <v/>
      </c>
      <c r="AQ39" s="1277" t="str">
        <f>IF(INDEX(intern2!$A$165:$BH$316,MATCH($A39,intern2!$A$165:$A$316,0),MATCH(AQ$8,intern2!_xlnm.Print_Titles,0))="","",
IF(INDEX(intern2!$A$165:$BH$316,MATCH($A39,intern2!$A$165:$A$316,0),MATCH(AQ$8,intern2!_xlnm.Print_Titles,0))="NOK","NOK",
IF(INDEX(intern3!$A$9:$BG$320,MATCH($A39,intern3!$A$9:$A$160,0),MATCH(intern4!AQ$8,intern3!$7:$7,0))="OK","OK","NOK")))</f>
        <v/>
      </c>
      <c r="AR39" s="1277" t="str">
        <f>IF(INDEX(intern2!$A$165:$BH$316,MATCH($A39,intern2!$A$165:$A$316,0),MATCH(AR$8,intern2!_xlnm.Print_Titles,0))="","",
IF(INDEX(intern2!$A$165:$BH$316,MATCH($A39,intern2!$A$165:$A$316,0),MATCH(AR$8,intern2!_xlnm.Print_Titles,0))="NOK","NOK",
IF(INDEX(intern3!$A$9:$BG$320,MATCH($A39,intern3!$A$9:$A$160,0),MATCH(intern4!AR$8,intern3!$7:$7,0))="OK","OK","NOK")))</f>
        <v/>
      </c>
      <c r="AS39" s="1277" t="str">
        <f>IF(INDEX(intern2!$A$165:$BH$316,MATCH($A39,intern2!$A$165:$A$316,0),MATCH(AS$8,intern2!_xlnm.Print_Titles,0))="","",
IF(INDEX(intern2!$A$165:$BH$316,MATCH($A39,intern2!$A$165:$A$316,0),MATCH(AS$8,intern2!_xlnm.Print_Titles,0))="NOK","NOK",
IF(INDEX(intern3!$A$9:$BG$320,MATCH($A39,intern3!$A$9:$A$160,0),MATCH(intern4!AS$8,intern3!$7:$7,0))="OK","OK","NOK")))</f>
        <v/>
      </c>
      <c r="AT39" s="1277" t="str">
        <f>IF(INDEX(intern2!$A$165:$BH$316,MATCH($A39,intern2!$A$165:$A$316,0),MATCH(AT$8,intern2!_xlnm.Print_Titles,0))="","",
IF(INDEX(intern2!$A$165:$BH$316,MATCH($A39,intern2!$A$165:$A$316,0),MATCH(AT$8,intern2!_xlnm.Print_Titles,0))="NOK","NOK",
IF(INDEX(intern3!$A$9:$BG$320,MATCH($A39,intern3!$A$9:$A$160,0),MATCH(intern4!AT$8,intern3!$7:$7,0))="OK","OK","NOK")))</f>
        <v/>
      </c>
      <c r="AU39" s="1277" t="str">
        <f>IF(INDEX(intern2!$A$165:$BH$316,MATCH($A39,intern2!$A$165:$A$316,0),MATCH(AU$8,intern2!_xlnm.Print_Titles,0))="","",
IF(INDEX(intern2!$A$165:$BH$316,MATCH($A39,intern2!$A$165:$A$316,0),MATCH(AU$8,intern2!_xlnm.Print_Titles,0))="NOK","NOK",
IF(INDEX(intern3!$A$9:$BG$320,MATCH($A39,intern3!$A$9:$A$160,0),MATCH(intern4!AU$8,intern3!$7:$7,0))="OK","OK","NOK")))</f>
        <v/>
      </c>
      <c r="AV39" s="1277" t="str">
        <f>IF(INDEX(intern2!$A$165:$BH$316,MATCH($A39,intern2!$A$165:$A$316,0),MATCH(AV$8,intern2!_xlnm.Print_Titles,0))="","",
IF(INDEX(intern2!$A$165:$BH$316,MATCH($A39,intern2!$A$165:$A$316,0),MATCH(AV$8,intern2!_xlnm.Print_Titles,0))="NOK","NOK",
IF(INDEX(intern3!$A$9:$BG$320,MATCH($A39,intern3!$A$9:$A$160,0),MATCH(intern4!AV$8,intern3!$7:$7,0))="OK","OK","NOK")))</f>
        <v/>
      </c>
      <c r="AW39" s="1277"/>
      <c r="AX39" s="1277" t="str">
        <f>IF(INDEX(intern2!$A$165:$BH$316,MATCH($A39,intern2!$A$165:$A$316,0),MATCH(AX$8,intern2!_xlnm.Print_Titles,0))="","",
IF(INDEX(intern2!$A$165:$BH$316,MATCH($A39,intern2!$A$165:$A$316,0),MATCH(AX$8,intern2!_xlnm.Print_Titles,0))="NOK","NOK",
IF(INDEX(intern3!$A$9:$BG$320,MATCH($A39,intern3!$A$9:$A$160,0),MATCH(intern4!AX$8,intern3!$7:$7,0))="OK","OK","NOK")))</f>
        <v/>
      </c>
      <c r="AY39" s="1277" t="str">
        <f>IF(INDEX(intern2!$A$165:$BH$316,MATCH($A39,intern2!$A$165:$A$316,0),MATCH(AY$8,intern2!_xlnm.Print_Titles,0))="","",
IF(INDEX(intern2!$A$165:$BH$316,MATCH($A39,intern2!$A$165:$A$316,0),MATCH(AY$8,intern2!_xlnm.Print_Titles,0))="NOK","NOK",
IF(INDEX(intern3!$A$9:$BG$320,MATCH($A39,intern3!$A$9:$A$160,0),MATCH(intern4!AY$8,intern3!$7:$7,0))="OK","OK","NOK")))</f>
        <v/>
      </c>
      <c r="AZ39" s="1277" t="str">
        <f>IF(INDEX(intern2!$A$165:$BH$316,MATCH($A39,intern2!$A$165:$A$316,0),MATCH(AZ$8,intern2!_xlnm.Print_Titles,0))="","",
IF(INDEX(intern2!$A$165:$BH$316,MATCH($A39,intern2!$A$165:$A$316,0),MATCH(AZ$8,intern2!_xlnm.Print_Titles,0))="NOK","NOK",
IF(INDEX(intern3!$A$9:$BG$320,MATCH($A39,intern3!$A$9:$A$160,0),MATCH(intern4!AZ$8,intern3!$7:$7,0))="OK","OK","NOK")))</f>
        <v/>
      </c>
      <c r="BA39" s="1277" t="str">
        <f>IF(INDEX(intern2!$A$165:$BH$316,MATCH($A39,intern2!$A$165:$A$316,0),MATCH(BA$8,intern2!_xlnm.Print_Titles,0))="","",
IF(INDEX(intern2!$A$165:$BH$316,MATCH($A39,intern2!$A$165:$A$316,0),MATCH(BA$8,intern2!_xlnm.Print_Titles,0))="NOK","NOK",
IF(INDEX(intern3!$A$9:$BG$320,MATCH($A39,intern3!$A$9:$A$160,0),MATCH(intern4!BA$8,intern3!$7:$7,0))="OK","OK","NOK")))</f>
        <v/>
      </c>
      <c r="BB39" s="1277" t="str">
        <f>IF(INDEX(intern2!$A$165:$BH$316,MATCH($A39,intern2!$A$165:$A$316,0),MATCH(BB$8,intern2!_xlnm.Print_Titles,0))="","",
IF(INDEX(intern2!$A$165:$BH$316,MATCH($A39,intern2!$A$165:$A$316,0),MATCH(BB$8,intern2!_xlnm.Print_Titles,0))="NOK","NOK",
IF(INDEX(intern3!$A$9:$BG$320,MATCH($A39,intern3!$A$9:$A$160,0),MATCH(intern4!BB$8,intern3!$7:$7,0))="OK","OK","NOK")))</f>
        <v/>
      </c>
      <c r="BC39" s="1277" t="str">
        <f>IF(INDEX(intern2!$A$165:$BH$316,MATCH($A39,intern2!$A$165:$A$316,0),MATCH(BC$8,intern2!_xlnm.Print_Titles,0))="","",
IF(INDEX(intern2!$A$165:$BH$316,MATCH($A39,intern2!$A$165:$A$316,0),MATCH(BC$8,intern2!_xlnm.Print_Titles,0))="NOK","NOK",
IF(INDEX(intern3!$A$9:$BG$320,MATCH($A39,intern3!$A$9:$A$160,0),MATCH(intern4!BC$8,intern3!$7:$7,0))="OK","OK","NOK")))</f>
        <v/>
      </c>
      <c r="BD39" s="1277" t="str">
        <f>IF(INDEX(intern2!$A$165:$BH$316,MATCH($A39,intern2!$A$165:$A$316,0),MATCH(BD$8,intern2!_xlnm.Print_Titles,0))="","",
IF(INDEX(intern2!$A$165:$BH$316,MATCH($A39,intern2!$A$165:$A$316,0),MATCH(BD$8,intern2!_xlnm.Print_Titles,0))="NOK","NOK",
IF(INDEX(intern3!$A$9:$BG$320,MATCH($A39,intern3!$A$9:$A$160,0),MATCH(intern4!BD$8,intern3!$7:$7,0))="OK","OK","NOK")))</f>
        <v/>
      </c>
      <c r="BE39" s="1277" t="str">
        <f>IF(INDEX(intern2!$A$165:$BH$316,MATCH($A39,intern2!$A$165:$A$316,0),MATCH(BE$8,intern2!_xlnm.Print_Titles,0))="","",
IF(INDEX(intern2!$A$165:$BH$316,MATCH($A39,intern2!$A$165:$A$316,0),MATCH(BE$8,intern2!_xlnm.Print_Titles,0))="NOK","NOK",
IF(INDEX(intern3!$A$9:$BG$320,MATCH($A39,intern3!$A$9:$A$160,0),MATCH(intern4!BE$8,intern3!$7:$7,0))="OK","OK","NOK")))</f>
        <v/>
      </c>
      <c r="BF39" s="1277" t="str">
        <f>IF(INDEX(intern2!$A$165:$BH$316,MATCH($A39,intern2!$A$165:$A$316,0),MATCH(BF$8,intern2!_xlnm.Print_Titles,0))="","",
IF(INDEX(intern2!$A$165:$BH$316,MATCH($A39,intern2!$A$165:$A$316,0),MATCH(BF$8,intern2!_xlnm.Print_Titles,0))="NOK","NOK",
IF(INDEX(intern3!$A$9:$BG$320,MATCH($A39,intern3!$A$9:$A$160,0),MATCH(intern4!BF$8,intern3!$7:$7,0))="OK","OK","NOK")))</f>
        <v/>
      </c>
      <c r="BG39" s="1277" t="str">
        <f>IF(INDEX(intern2!$A$165:$BH$316,MATCH($A39,intern2!$A$165:$A$316,0),MATCH(BG$8,intern2!_xlnm.Print_Titles,0))="","",
IF(INDEX(intern2!$A$165:$BH$316,MATCH($A39,intern2!$A$165:$A$316,0),MATCH(BG$8,intern2!_xlnm.Print_Titles,0))="NOK","NOK",
IF(INDEX(intern3!$A$9:$BG$320,MATCH($A39,intern3!$A$9:$A$160,0),MATCH(intern4!BG$8,intern3!$7:$7,0))="OK","OK","NOK")))</f>
        <v/>
      </c>
      <c r="BH39" s="200" t="str">
        <f t="shared" ca="1" si="2"/>
        <v>NOK</v>
      </c>
      <c r="BI39" s="186"/>
      <c r="BJ39" t="b">
        <f ca="1">IF(VLOOKUP($A39,intern1!$C:$Q,15,FALSE)="MAS","",IF(VLOOKUP($A39,'3.10'!$C:$AP,9,FALSE)=0,"NOK",IF(VLOOKUP($A39,'3.10'!$C:$AP,11,FALSE)=0,"NOK","OK"))=BH39)</f>
        <v>1</v>
      </c>
    </row>
    <row r="40" spans="1:62" x14ac:dyDescent="0.25">
      <c r="A40" t="str">
        <f>+intern2!A35</f>
        <v>NEU3.1</v>
      </c>
      <c r="C40" s="1277" t="str">
        <f>IF(INDEX(intern2!$A$165:$BH$316,MATCH($A40,intern2!$A$165:$A$316,0),MATCH(C$8,intern2!_xlnm.Print_Titles,0))="","",
IF(INDEX(intern2!$A$165:$BH$316,MATCH($A40,intern2!$A$165:$A$316,0),MATCH(C$8,intern2!_xlnm.Print_Titles,0))="NOK","NOK",
IF(INDEX(intern3!$A$9:$BG$320,MATCH($A40,intern3!$A$9:$A$160,0),MATCH(intern4!C$8,intern3!$7:$7,0))="OK","OK","NOK")))</f>
        <v/>
      </c>
      <c r="D40" s="1277" t="str">
        <f>IF(INDEX(intern2!$A$165:$BH$316,MATCH($A40,intern2!$A$165:$A$316,0),MATCH(D$8,intern2!_xlnm.Print_Titles,0))="","",
IF(INDEX(intern2!$A$165:$BH$316,MATCH($A40,intern2!$A$165:$A$316,0),MATCH(D$8,intern2!_xlnm.Print_Titles,0))="NOK","NOK",
IF(INDEX(intern3!$A$9:$BG$320,MATCH($A40,intern3!$A$9:$A$160,0),MATCH(intern4!D$8,intern3!$7:$7,0))="OK","OK","NOK")))</f>
        <v/>
      </c>
      <c r="E40" s="1277" t="str">
        <f>IF(INDEX(intern2!$A$165:$BH$316,MATCH($A40,intern2!$A$165:$A$316,0),MATCH(E$8,intern2!_xlnm.Print_Titles,0))="","",
IF(INDEX(intern2!$A$165:$BH$316,MATCH($A40,intern2!$A$165:$A$316,0),MATCH(E$8,intern2!_xlnm.Print_Titles,0))="NOK","NOK",
IF(INDEX(intern3!$A$9:$BG$320,MATCH($A40,intern3!$A$9:$A$160,0),MATCH(intern4!E$8,intern3!$7:$7,0))="OK","OK","NOK")))</f>
        <v/>
      </c>
      <c r="F40" s="1277" t="str">
        <f>IF(INDEX(intern2!$A$165:$BH$316,MATCH($A40,intern2!$A$165:$A$316,0),MATCH(F$8,intern2!_xlnm.Print_Titles,0))="","",
IF(INDEX(intern2!$A$165:$BH$316,MATCH($A40,intern2!$A$165:$A$316,0),MATCH(F$8,intern2!_xlnm.Print_Titles,0))="NOK","NOK",
IF(INDEX(intern3!$A$9:$BG$320,MATCH($A40,intern3!$A$9:$A$160,0),MATCH(intern4!F$8,intern3!$7:$7,0))="OK","OK","NOK")))</f>
        <v/>
      </c>
      <c r="G40" s="1277" t="str">
        <f>IF(INDEX(intern2!$A$165:$BH$316,MATCH($A40,intern2!$A$165:$A$316,0),MATCH(G$8,intern2!_xlnm.Print_Titles,0))="","",
IF(INDEX(intern2!$A$165:$BH$316,MATCH($A40,intern2!$A$165:$A$316,0),MATCH(G$8,intern2!_xlnm.Print_Titles,0))="NOK","NOK",
IF(INDEX(intern3!$A$9:$BG$320,MATCH($A40,intern3!$A$9:$A$160,0),MATCH(intern4!G$8,intern3!$7:$7,0))="OK","OK","NOK")))</f>
        <v/>
      </c>
      <c r="H40" s="1277" t="str">
        <f>IF(INDEX(intern2!$A$165:$BH$316,MATCH($A40,intern2!$A$165:$A$316,0),MATCH(H$8,intern2!_xlnm.Print_Titles,0))="","",
IF(INDEX(intern2!$A$165:$BH$316,MATCH($A40,intern2!$A$165:$A$316,0),MATCH(H$8,intern2!_xlnm.Print_Titles,0))="NOK","NOK",
IF(INDEX(intern3!$A$9:$BG$320,MATCH($A40,intern3!$A$9:$A$160,0),MATCH(intern4!H$8,intern3!$7:$7,0))="OK","OK","NOK")))</f>
        <v/>
      </c>
      <c r="I40" s="1277" t="str">
        <f>IF(INDEX(intern2!$A$165:$BH$316,MATCH($A40,intern2!$A$165:$A$316,0),MATCH(I$8,intern2!_xlnm.Print_Titles,0))="","",
IF(INDEX(intern2!$A$165:$BH$316,MATCH($A40,intern2!$A$165:$A$316,0),MATCH(I$8,intern2!_xlnm.Print_Titles,0))="NOK","NOK",
IF(INDEX(intern3!$A$9:$BG$320,MATCH($A40,intern3!$A$9:$A$160,0),MATCH(intern4!I$8,intern3!$7:$7,0))="OK","OK","NOK")))</f>
        <v/>
      </c>
      <c r="J40" s="1277" t="str">
        <f>IF(INDEX(intern2!$A$165:$BH$316,MATCH($A40,intern2!$A$165:$A$316,0),MATCH(J$8,intern2!_xlnm.Print_Titles,0))="","",
IF(INDEX(intern2!$A$165:$BH$316,MATCH($A40,intern2!$A$165:$A$316,0),MATCH(J$8,intern2!_xlnm.Print_Titles,0))="NOK","NOK",
IF(INDEX(intern3!$A$9:$BG$320,MATCH($A40,intern3!$A$9:$A$160,0),MATCH(intern4!J$8,intern3!$7:$7,0))="OK","OK","NOK")))</f>
        <v/>
      </c>
      <c r="K40" s="1277" t="str">
        <f>IF(INDEX(intern2!$A$165:$BH$316,MATCH($A40,intern2!$A$165:$A$316,0),MATCH(K$8,intern2!_xlnm.Print_Titles,0))="","",
IF(INDEX(intern2!$A$165:$BH$316,MATCH($A40,intern2!$A$165:$A$316,0),MATCH(K$8,intern2!_xlnm.Print_Titles,0))="NOK","NOK",
IF(INDEX(intern3!$A$9:$BG$320,MATCH($A40,intern3!$A$9:$A$160,0),MATCH(intern4!K$8,intern3!$7:$7,0))="OK","OK","NOK")))</f>
        <v/>
      </c>
      <c r="L40" s="1277" t="str">
        <f>IF(INDEX(intern2!$A$165:$BH$316,MATCH($A40,intern2!$A$165:$A$316,0),MATCH(L$8,intern2!_xlnm.Print_Titles,0))="","",
IF(INDEX(intern2!$A$165:$BH$316,MATCH($A40,intern2!$A$165:$A$316,0),MATCH(L$8,intern2!_xlnm.Print_Titles,0))="NOK","NOK",
IF(INDEX(intern3!$A$9:$BG$320,MATCH($A40,intern3!$A$9:$A$160,0),MATCH(intern4!L$8,intern3!$7:$7,0))="OK","OK","NOK")))</f>
        <v/>
      </c>
      <c r="M40" s="1277" t="str">
        <f>IF(INDEX(intern2!$A$165:$BH$316,MATCH($A40,intern2!$A$165:$A$316,0),MATCH(M$8,intern2!_xlnm.Print_Titles,0))="","",
IF(INDEX(intern2!$A$165:$BH$316,MATCH($A40,intern2!$A$165:$A$316,0),MATCH(M$8,intern2!_xlnm.Print_Titles,0))="NOK","NOK",
IF(INDEX(intern3!$A$9:$BG$320,MATCH($A40,intern3!$A$9:$A$160,0),MATCH(intern4!M$8,intern3!$7:$7,0))="OK","OK","NOK")))</f>
        <v/>
      </c>
      <c r="N40" s="1277" t="str">
        <f>IF(INDEX(intern2!$A$165:$BH$316,MATCH($A40,intern2!$A$165:$A$316,0),MATCH(N$8,intern2!_xlnm.Print_Titles,0))="","",
IF(INDEX(intern2!$A$165:$BH$316,MATCH($A40,intern2!$A$165:$A$316,0),MATCH(N$8,intern2!_xlnm.Print_Titles,0))="NOK","NOK",
IF(INDEX(intern3!$A$9:$BG$320,MATCH($A40,intern3!$A$9:$A$160,0),MATCH(intern4!N$8,intern3!$7:$7,0))="OK","OK","NOK")))</f>
        <v/>
      </c>
      <c r="O40" s="1277" t="str">
        <f>IF(INDEX(intern2!$A$165:$BH$316,MATCH($A40,intern2!$A$165:$A$316,0),MATCH(O$8,intern2!_xlnm.Print_Titles,0))="","",
IF(INDEX(intern2!$A$165:$BH$316,MATCH($A40,intern2!$A$165:$A$316,0),MATCH(O$8,intern2!_xlnm.Print_Titles,0))="NOK","NOK",
IF(INDEX(intern3!$A$9:$BG$320,MATCH($A40,intern3!$A$9:$A$160,0),MATCH(intern4!O$8,intern3!$7:$7,0))="OK","OK","NOK")))</f>
        <v/>
      </c>
      <c r="P40" s="1277" t="str">
        <f>IF(INDEX(intern2!$A$165:$BH$316,MATCH($A40,intern2!$A$165:$A$316,0),MATCH(P$8,intern2!_xlnm.Print_Titles,0))="","",
IF(INDEX(intern2!$A$165:$BH$316,MATCH($A40,intern2!$A$165:$A$316,0),MATCH(P$8,intern2!_xlnm.Print_Titles,0))="NOK","NOK",
IF(INDEX(intern3!$A$9:$BG$320,MATCH($A40,intern3!$A$9:$A$160,0),MATCH(intern4!P$8,intern3!$7:$7,0))="OK","OK","NOK")))</f>
        <v/>
      </c>
      <c r="Q40" s="1277" t="str">
        <f>IF(INDEX(intern2!$A$165:$BH$316,MATCH($A40,intern2!$A$165:$A$316,0),MATCH(Q$8,intern2!_xlnm.Print_Titles,0))="","",
IF(INDEX(intern2!$A$165:$BH$316,MATCH($A40,intern2!$A$165:$A$316,0),MATCH(Q$8,intern2!_xlnm.Print_Titles,0))="NOK","NOK",
IF(INDEX(intern3!$A$9:$BG$320,MATCH($A40,intern3!$A$9:$A$160,0),MATCH(intern4!Q$8,intern3!$7:$7,0))="OK","OK","NOK")))</f>
        <v/>
      </c>
      <c r="R40" s="1277" t="str">
        <f>IF(INDEX(intern2!$A$165:$BH$316,MATCH($A40,intern2!$A$165:$A$316,0),MATCH(R$8,intern2!_xlnm.Print_Titles,0))="","",
IF(INDEX(intern2!$A$165:$BH$316,MATCH($A40,intern2!$A$165:$A$316,0),MATCH(R$8,intern2!_xlnm.Print_Titles,0))="NOK","NOK",
IF(INDEX(intern3!$A$9:$BG$320,MATCH($A40,intern3!$A$9:$A$160,0),MATCH(intern4!R$8,intern3!$7:$7,0))="OK","OK","NOK")))</f>
        <v/>
      </c>
      <c r="S40" s="1277" t="str">
        <f>IF(INDEX(intern2!$A$165:$BH$316,MATCH($A40,intern2!$A$165:$A$316,0),MATCH(S$8,intern2!_xlnm.Print_Titles,0))="","",
IF(INDEX(intern2!$A$165:$BH$316,MATCH($A40,intern2!$A$165:$A$316,0),MATCH(S$8,intern2!_xlnm.Print_Titles,0))="NOK","NOK",
IF(INDEX(intern3!$A$9:$BG$320,MATCH($A40,intern3!$A$9:$A$160,0),MATCH(intern4!S$8,intern3!$7:$7,0))="OK","OK","NOK")))</f>
        <v/>
      </c>
      <c r="T40" s="1277" t="str">
        <f>IF(INDEX(intern2!$A$165:$BH$316,MATCH($A40,intern2!$A$165:$A$316,0),MATCH(T$8,intern2!_xlnm.Print_Titles,0))="","",
IF(INDEX(intern2!$A$165:$BH$316,MATCH($A40,intern2!$A$165:$A$316,0),MATCH(T$8,intern2!_xlnm.Print_Titles,0))="NOK","NOK",
IF(INDEX(intern3!$A$9:$BG$320,MATCH($A40,intern3!$A$9:$A$160,0),MATCH(intern4!T$8,intern3!$7:$7,0))="OK","OK","NOK")))</f>
        <v/>
      </c>
      <c r="U40" s="1277" t="str">
        <f>IF(INDEX(intern2!$A$165:$BH$316,MATCH($A40,intern2!$A$165:$A$316,0),MATCH(U$8,intern2!_xlnm.Print_Titles,0))="","",
IF(INDEX(intern2!$A$165:$BH$316,MATCH($A40,intern2!$A$165:$A$316,0),MATCH(U$8,intern2!_xlnm.Print_Titles,0))="NOK","NOK",
IF(INDEX(intern3!$A$9:$BG$320,MATCH($A40,intern3!$A$9:$A$160,0),MATCH(intern4!U$8,intern3!$7:$7,0))="OK","OK","NOK")))</f>
        <v/>
      </c>
      <c r="V40" s="1277" t="str">
        <f>IF(INDEX(intern2!$A$165:$BH$316,MATCH($A40,intern2!$A$165:$A$316,0),MATCH(V$8,intern2!_xlnm.Print_Titles,0))="","",
IF(INDEX(intern2!$A$165:$BH$316,MATCH($A40,intern2!$A$165:$A$316,0),MATCH(V$8,intern2!_xlnm.Print_Titles,0))="NOK","NOK",
IF(INDEX(intern3!$A$9:$BG$320,MATCH($A40,intern3!$A$9:$A$160,0),MATCH(intern4!V$8,intern3!$7:$7,0))="OK","OK","NOK")))</f>
        <v/>
      </c>
      <c r="W40" s="1277" t="str">
        <f>IF(INDEX(intern2!$A$165:$BH$316,MATCH($A40,intern2!$A$165:$A$316,0),MATCH(W$8,intern2!_xlnm.Print_Titles,0))="","",
IF(INDEX(intern2!$A$165:$BH$316,MATCH($A40,intern2!$A$165:$A$316,0),MATCH(W$8,intern2!_xlnm.Print_Titles,0))="NOK","NOK",
IF(INDEX(intern3!$A$9:$BG$320,MATCH($A40,intern3!$A$9:$A$160,0),MATCH(intern4!W$8,intern3!$7:$7,0))="OK","OK","NOK")))</f>
        <v/>
      </c>
      <c r="X40" s="1277" t="str">
        <f>IF(INDEX(intern2!$A$165:$BH$316,MATCH($A40,intern2!$A$165:$A$316,0),MATCH(X$8,intern2!_xlnm.Print_Titles,0))="","",
IF(INDEX(intern2!$A$165:$BH$316,MATCH($A40,intern2!$A$165:$A$316,0),MATCH(X$8,intern2!_xlnm.Print_Titles,0))="NOK","NOK",
IF(INDEX(intern3!$A$9:$BG$320,MATCH($A40,intern3!$A$9:$A$160,0),MATCH(intern4!X$8,intern3!$7:$7,0))="OK","OK","NOK")))</f>
        <v/>
      </c>
      <c r="Y40" s="1277" t="str">
        <f>IF(INDEX(intern2!$A$165:$BH$316,MATCH($A40,intern2!$A$165:$A$316,0),MATCH(Y$8,intern2!_xlnm.Print_Titles,0))="","",
IF(INDEX(intern2!$A$165:$BH$316,MATCH($A40,intern2!$A$165:$A$316,0),MATCH(Y$8,intern2!_xlnm.Print_Titles,0))="NOK","NOK",
IF(INDEX(intern3!$A$9:$BG$320,MATCH($A40,intern3!$A$9:$A$160,0),MATCH(intern4!Y$8,intern3!$7:$7,0))="OK","OK","NOK")))</f>
        <v/>
      </c>
      <c r="Z40" s="1277" t="str">
        <f>IF(INDEX(intern2!$A$165:$BH$316,MATCH($A40,intern2!$A$165:$A$316,0),MATCH(Z$8,intern2!_xlnm.Print_Titles,0))="","",
IF(INDEX(intern2!$A$165:$BH$316,MATCH($A40,intern2!$A$165:$A$316,0),MATCH(Z$8,intern2!_xlnm.Print_Titles,0))="NOK","NOK",
IF(INDEX(intern3!$A$9:$BG$320,MATCH($A40,intern3!$A$9:$A$160,0),MATCH(intern4!Z$8,intern3!$7:$7,0))="OK","OK","NOK")))</f>
        <v/>
      </c>
      <c r="AA40" s="1277" t="str">
        <f>IF(INDEX(intern2!$A$165:$BH$316,MATCH($A40,intern2!$A$165:$A$316,0),MATCH(AA$8,intern2!_xlnm.Print_Titles,0))="","",
IF(INDEX(intern2!$A$165:$BH$316,MATCH($A40,intern2!$A$165:$A$316,0),MATCH(AA$8,intern2!_xlnm.Print_Titles,0))="NOK","NOK",
IF(INDEX(intern3!$A$9:$BG$320,MATCH($A40,intern3!$A$9:$A$160,0),MATCH(intern4!AA$8,intern3!$7:$7,0))="OK","OK","NOK")))</f>
        <v/>
      </c>
      <c r="AB40" s="1277" t="str">
        <f>IF(INDEX(intern2!$A$165:$BH$316,MATCH($A40,intern2!$A$165:$A$316,0),MATCH(AB$8,intern2!_xlnm.Print_Titles,0))="","",
IF(INDEX(intern2!$A$165:$BH$316,MATCH($A40,intern2!$A$165:$A$316,0),MATCH(AB$8,intern2!_xlnm.Print_Titles,0))="NOK","NOK",
IF(INDEX(intern3!$A$9:$BG$320,MATCH($A40,intern3!$A$9:$A$160,0),MATCH(intern4!AB$8,intern3!$7:$7,0))="OK","OK","NOK")))</f>
        <v/>
      </c>
      <c r="AC40" s="1277" t="str">
        <f>IF(INDEX(intern2!$A$165:$BH$316,MATCH($A40,intern2!$A$165:$A$316,0),MATCH(AC$8,intern2!_xlnm.Print_Titles,0))="","",
IF(INDEX(intern2!$A$165:$BH$316,MATCH($A40,intern2!$A$165:$A$316,0),MATCH(AC$8,intern2!_xlnm.Print_Titles,0))="NOK","NOK",
IF(INDEX(intern3!$A$9:$BG$320,MATCH($A40,intern3!$A$9:$A$160,0),MATCH(intern4!AC$8,intern3!$7:$7,0))="OK","OK","NOK")))</f>
        <v/>
      </c>
      <c r="AD40" s="1277" t="str">
        <f>IF(INDEX(intern2!$A$165:$BH$316,MATCH($A40,intern2!$A$165:$A$316,0),MATCH(AD$8,intern2!_xlnm.Print_Titles,0))="","",
IF(INDEX(intern2!$A$165:$BH$316,MATCH($A40,intern2!$A$165:$A$316,0),MATCH(AD$8,intern2!_xlnm.Print_Titles,0))="NOK","NOK",
IF(INDEX(intern3!$A$9:$BG$320,MATCH($A40,intern3!$A$9:$A$160,0),MATCH(intern4!AD$8,intern3!$7:$7,0))="OK","OK","NOK")))</f>
        <v/>
      </c>
      <c r="AE40" s="1277" t="str">
        <f>IF(INDEX(intern2!$A$165:$BH$316,MATCH($A40,intern2!$A$165:$A$316,0),MATCH(AE$8,intern2!_xlnm.Print_Titles,0))="","",
IF(INDEX(intern2!$A$165:$BH$316,MATCH($A40,intern2!$A$165:$A$316,0),MATCH(AE$8,intern2!_xlnm.Print_Titles,0))="NOK","NOK",
IF(INDEX(intern3!$A$9:$BG$320,MATCH($A40,intern3!$A$9:$A$160,0),MATCH(intern4!AE$8,intern3!$7:$7,0))="OK","OK","NOK")))</f>
        <v/>
      </c>
      <c r="AF40" s="1277" t="str">
        <f>IF(INDEX(intern2!$A$165:$BH$316,MATCH($A40,intern2!$A$165:$A$316,0),MATCH(AF$8,intern2!_xlnm.Print_Titles,0))="","",
IF(INDEX(intern2!$A$165:$BH$316,MATCH($A40,intern2!$A$165:$A$316,0),MATCH(AF$8,intern2!_xlnm.Print_Titles,0))="NOK","NOK",
IF(INDEX(intern3!$A$9:$BG$320,MATCH($A40,intern3!$A$9:$A$160,0),MATCH(intern4!AF$8,intern3!$7:$7,0))="OK","OK","NOK")))</f>
        <v/>
      </c>
      <c r="AG40" s="1277" t="str">
        <f>IF(INDEX(intern2!$A$165:$BH$316,MATCH($A40,intern2!$A$165:$A$316,0),MATCH(AG$8,intern2!_xlnm.Print_Titles,0))="","",
IF(INDEX(intern2!$A$165:$BH$316,MATCH($A40,intern2!$A$165:$A$316,0),MATCH(AG$8,intern2!_xlnm.Print_Titles,0))="NOK","NOK",
IF(INDEX(intern3!$A$9:$BG$320,MATCH($A40,intern3!$A$9:$A$160,0),MATCH(intern4!AG$8,intern3!$7:$7,0))="OK","OK","NOK")))</f>
        <v/>
      </c>
      <c r="AH40" s="1277" t="str">
        <f>IF(INDEX(intern2!$A$165:$BH$316,MATCH($A40,intern2!$A$165:$A$316,0),MATCH(AH$8,intern2!_xlnm.Print_Titles,0))="","",
IF(INDEX(intern2!$A$165:$BH$316,MATCH($A40,intern2!$A$165:$A$316,0),MATCH(AH$8,intern2!_xlnm.Print_Titles,0))="NOK","NOK",
IF(INDEX(intern3!$A$9:$BG$320,MATCH($A40,intern3!$A$9:$A$160,0),MATCH(intern4!AH$8,intern3!$7:$7,0))="OK","OK","NOK")))</f>
        <v/>
      </c>
      <c r="AI40" s="1277" t="str">
        <f>IF(INDEX(intern2!$A$165:$BH$316,MATCH($A40,intern2!$A$165:$A$316,0),MATCH(AI$8,intern2!_xlnm.Print_Titles,0))="","",
IF(INDEX(intern2!$A$165:$BH$316,MATCH($A40,intern2!$A$165:$A$316,0),MATCH(AI$8,intern2!_xlnm.Print_Titles,0))="NOK","NOK",
IF(INDEX(intern3!$A$9:$BG$320,MATCH($A40,intern3!$A$9:$A$160,0),MATCH(intern4!AI$8,intern3!$7:$7,0))="OK","OK","NOK")))</f>
        <v/>
      </c>
      <c r="AJ40" s="1277" t="str">
        <f>IF(INDEX(intern2!$A$165:$BH$316,MATCH($A40,intern2!$A$165:$A$316,0),MATCH(AJ$8,intern2!_xlnm.Print_Titles,0))="","",
IF(INDEX(intern2!$A$165:$BH$316,MATCH($A40,intern2!$A$165:$A$316,0),MATCH(AJ$8,intern2!_xlnm.Print_Titles,0))="NOK","NOK",
IF(INDEX(intern3!$A$9:$BG$320,MATCH($A40,intern3!$A$9:$A$160,0),MATCH(intern4!AJ$8,intern3!$7:$7,0))="OK","OK","NOK")))</f>
        <v/>
      </c>
      <c r="AK40" s="1277" t="str">
        <f>IF(INDEX(intern2!$A$165:$BH$316,MATCH($A40,intern2!$A$165:$A$316,0),MATCH(AK$8,intern2!_xlnm.Print_Titles,0))="","",
IF(INDEX(intern2!$A$165:$BH$316,MATCH($A40,intern2!$A$165:$A$316,0),MATCH(AK$8,intern2!_xlnm.Print_Titles,0))="NOK","NOK",
IF(INDEX(intern3!$A$9:$BG$320,MATCH($A40,intern3!$A$9:$A$160,0),MATCH(intern4!AK$8,intern3!$7:$7,0))="OK","OK","NOK")))</f>
        <v/>
      </c>
      <c r="AL40" s="1277" t="str">
        <f>IF(INDEX(intern2!$A$165:$BH$316,MATCH($A40,intern2!$A$165:$A$316,0),MATCH(AL$8,intern2!_xlnm.Print_Titles,0))="","",
IF(INDEX(intern2!$A$165:$BH$316,MATCH($A40,intern2!$A$165:$A$316,0),MATCH(AL$8,intern2!_xlnm.Print_Titles,0))="NOK","NOK",
IF(INDEX(intern3!$A$9:$BG$320,MATCH($A40,intern3!$A$9:$A$160,0),MATCH(intern4!AL$8,intern3!$7:$7,0))="OK","OK","NOK")))</f>
        <v/>
      </c>
      <c r="AM40" s="1277" t="str">
        <f>IF(INDEX(intern2!$A$165:$BH$316,MATCH($A40,intern2!$A$165:$A$316,0),MATCH(AM$8,intern2!_xlnm.Print_Titles,0))="","",
IF(INDEX(intern2!$A$165:$BH$316,MATCH($A40,intern2!$A$165:$A$316,0),MATCH(AM$8,intern2!_xlnm.Print_Titles,0))="NOK","NOK",
IF(INDEX(intern3!$A$9:$BG$320,MATCH($A40,intern3!$A$9:$A$160,0),MATCH(intern4!AM$8,intern3!$7:$7,0))="OK","OK","NOK")))</f>
        <v/>
      </c>
      <c r="AN40" s="1277" t="str">
        <f>IF(INDEX(intern2!$A$165:$BH$316,MATCH($A40,intern2!$A$165:$A$316,0),MATCH(AN$8,intern2!_xlnm.Print_Titles,0))="","",
IF(INDEX(intern2!$A$165:$BH$316,MATCH($A40,intern2!$A$165:$A$316,0),MATCH(AN$8,intern2!_xlnm.Print_Titles,0))="NOK","NOK",
IF(INDEX(intern3!$A$9:$BG$320,MATCH($A40,intern3!$A$9:$A$160,0),MATCH(intern4!AN$8,intern3!$7:$7,0))="OK","OK","NOK")))</f>
        <v/>
      </c>
      <c r="AO40" s="1277" t="str">
        <f>IF(INDEX(intern2!$A$165:$BH$316,MATCH($A40,intern2!$A$165:$A$316,0),MATCH(AO$8,intern2!_xlnm.Print_Titles,0))="","",
IF(INDEX(intern2!$A$165:$BH$316,MATCH($A40,intern2!$A$165:$A$316,0),MATCH(AO$8,intern2!_xlnm.Print_Titles,0))="NOK","NOK",
IF(INDEX(intern3!$A$9:$BG$320,MATCH($A40,intern3!$A$9:$A$160,0),MATCH(intern4!AO$8,intern3!$7:$7,0))="OK","OK","NOK")))</f>
        <v/>
      </c>
      <c r="AP40" s="1277" t="str">
        <f>IF(INDEX(intern2!$A$165:$BH$316,MATCH($A40,intern2!$A$165:$A$316,0),MATCH(AP$8,intern2!_xlnm.Print_Titles,0))="","",
IF(INDEX(intern2!$A$165:$BH$316,MATCH($A40,intern2!$A$165:$A$316,0),MATCH(AP$8,intern2!_xlnm.Print_Titles,0))="NOK","NOK",
IF(INDEX(intern3!$A$9:$BG$320,MATCH($A40,intern3!$A$9:$A$160,0),MATCH(intern4!AP$8,intern3!$7:$7,0))="OK","OK","NOK")))</f>
        <v/>
      </c>
      <c r="AQ40" s="1277" t="str">
        <f>IF(INDEX(intern2!$A$165:$BH$316,MATCH($A40,intern2!$A$165:$A$316,0),MATCH(AQ$8,intern2!_xlnm.Print_Titles,0))="","",
IF(INDEX(intern2!$A$165:$BH$316,MATCH($A40,intern2!$A$165:$A$316,0),MATCH(AQ$8,intern2!_xlnm.Print_Titles,0))="NOK","NOK",
IF(INDEX(intern3!$A$9:$BG$320,MATCH($A40,intern3!$A$9:$A$160,0),MATCH(intern4!AQ$8,intern3!$7:$7,0))="OK","OK","NOK")))</f>
        <v/>
      </c>
      <c r="AR40" s="1277" t="str">
        <f>IF(INDEX(intern2!$A$165:$BH$316,MATCH($A40,intern2!$A$165:$A$316,0),MATCH(AR$8,intern2!_xlnm.Print_Titles,0))="","",
IF(INDEX(intern2!$A$165:$BH$316,MATCH($A40,intern2!$A$165:$A$316,0),MATCH(AR$8,intern2!_xlnm.Print_Titles,0))="NOK","NOK",
IF(INDEX(intern3!$A$9:$BG$320,MATCH($A40,intern3!$A$9:$A$160,0),MATCH(intern4!AR$8,intern3!$7:$7,0))="OK","OK","NOK")))</f>
        <v/>
      </c>
      <c r="AS40" s="1277" t="str">
        <f>IF(INDEX(intern2!$A$165:$BH$316,MATCH($A40,intern2!$A$165:$A$316,0),MATCH(AS$8,intern2!_xlnm.Print_Titles,0))="","",
IF(INDEX(intern2!$A$165:$BH$316,MATCH($A40,intern2!$A$165:$A$316,0),MATCH(AS$8,intern2!_xlnm.Print_Titles,0))="NOK","NOK",
IF(INDEX(intern3!$A$9:$BG$320,MATCH($A40,intern3!$A$9:$A$160,0),MATCH(intern4!AS$8,intern3!$7:$7,0))="OK","OK","NOK")))</f>
        <v/>
      </c>
      <c r="AT40" s="1277" t="str">
        <f>IF(INDEX(intern2!$A$165:$BH$316,MATCH($A40,intern2!$A$165:$A$316,0),MATCH(AT$8,intern2!_xlnm.Print_Titles,0))="","",
IF(INDEX(intern2!$A$165:$BH$316,MATCH($A40,intern2!$A$165:$A$316,0),MATCH(AT$8,intern2!_xlnm.Print_Titles,0))="NOK","NOK",
IF(INDEX(intern3!$A$9:$BG$320,MATCH($A40,intern3!$A$9:$A$160,0),MATCH(intern4!AT$8,intern3!$7:$7,0))="OK","OK","NOK")))</f>
        <v/>
      </c>
      <c r="AU40" s="1277" t="str">
        <f>IF(INDEX(intern2!$A$165:$BH$316,MATCH($A40,intern2!$A$165:$A$316,0),MATCH(AU$8,intern2!_xlnm.Print_Titles,0))="","",
IF(INDEX(intern2!$A$165:$BH$316,MATCH($A40,intern2!$A$165:$A$316,0),MATCH(AU$8,intern2!_xlnm.Print_Titles,0))="NOK","NOK",
IF(INDEX(intern3!$A$9:$BG$320,MATCH($A40,intern3!$A$9:$A$160,0),MATCH(intern4!AU$8,intern3!$7:$7,0))="OK","OK","NOK")))</f>
        <v/>
      </c>
      <c r="AV40" s="1277" t="str">
        <f>IF(INDEX(intern2!$A$165:$BH$316,MATCH($A40,intern2!$A$165:$A$316,0),MATCH(AV$8,intern2!_xlnm.Print_Titles,0))="","",
IF(INDEX(intern2!$A$165:$BH$316,MATCH($A40,intern2!$A$165:$A$316,0),MATCH(AV$8,intern2!_xlnm.Print_Titles,0))="NOK","NOK",
IF(INDEX(intern3!$A$9:$BG$320,MATCH($A40,intern3!$A$9:$A$160,0),MATCH(intern4!AV$8,intern3!$7:$7,0))="OK","OK","NOK")))</f>
        <v/>
      </c>
      <c r="AW40" s="1277"/>
      <c r="AX40" s="1277" t="str">
        <f>IF(INDEX(intern2!$A$165:$BH$316,MATCH($A40,intern2!$A$165:$A$316,0),MATCH(AX$8,intern2!_xlnm.Print_Titles,0))="","",
IF(INDEX(intern2!$A$165:$BH$316,MATCH($A40,intern2!$A$165:$A$316,0),MATCH(AX$8,intern2!_xlnm.Print_Titles,0))="NOK","NOK",
IF(INDEX(intern3!$A$9:$BG$320,MATCH($A40,intern3!$A$9:$A$160,0),MATCH(intern4!AX$8,intern3!$7:$7,0))="OK","OK","NOK")))</f>
        <v/>
      </c>
      <c r="AY40" s="1277" t="str">
        <f>IF(INDEX(intern2!$A$165:$BH$316,MATCH($A40,intern2!$A$165:$A$316,0),MATCH(AY$8,intern2!_xlnm.Print_Titles,0))="","",
IF(INDEX(intern2!$A$165:$BH$316,MATCH($A40,intern2!$A$165:$A$316,0),MATCH(AY$8,intern2!_xlnm.Print_Titles,0))="NOK","NOK",
IF(INDEX(intern3!$A$9:$BG$320,MATCH($A40,intern3!$A$9:$A$160,0),MATCH(intern4!AY$8,intern3!$7:$7,0))="OK","OK","NOK")))</f>
        <v/>
      </c>
      <c r="AZ40" s="1277" t="str">
        <f>IF(INDEX(intern2!$A$165:$BH$316,MATCH($A40,intern2!$A$165:$A$316,0),MATCH(AZ$8,intern2!_xlnm.Print_Titles,0))="","",
IF(INDEX(intern2!$A$165:$BH$316,MATCH($A40,intern2!$A$165:$A$316,0),MATCH(AZ$8,intern2!_xlnm.Print_Titles,0))="NOK","NOK",
IF(INDEX(intern3!$A$9:$BG$320,MATCH($A40,intern3!$A$9:$A$160,0),MATCH(intern4!AZ$8,intern3!$7:$7,0))="OK","OK","NOK")))</f>
        <v/>
      </c>
      <c r="BA40" s="1277" t="str">
        <f>IF(INDEX(intern2!$A$165:$BH$316,MATCH($A40,intern2!$A$165:$A$316,0),MATCH(BA$8,intern2!_xlnm.Print_Titles,0))="","",
IF(INDEX(intern2!$A$165:$BH$316,MATCH($A40,intern2!$A$165:$A$316,0),MATCH(BA$8,intern2!_xlnm.Print_Titles,0))="NOK","NOK",
IF(INDEX(intern3!$A$9:$BG$320,MATCH($A40,intern3!$A$9:$A$160,0),MATCH(intern4!BA$8,intern3!$7:$7,0))="OK","OK","NOK")))</f>
        <v/>
      </c>
      <c r="BB40" s="1277" t="str">
        <f>IF(INDEX(intern2!$A$165:$BH$316,MATCH($A40,intern2!$A$165:$A$316,0),MATCH(BB$8,intern2!_xlnm.Print_Titles,0))="","",
IF(INDEX(intern2!$A$165:$BH$316,MATCH($A40,intern2!$A$165:$A$316,0),MATCH(BB$8,intern2!_xlnm.Print_Titles,0))="NOK","NOK",
IF(INDEX(intern3!$A$9:$BG$320,MATCH($A40,intern3!$A$9:$A$160,0),MATCH(intern4!BB$8,intern3!$7:$7,0))="OK","OK","NOK")))</f>
        <v/>
      </c>
      <c r="BC40" s="1277" t="str">
        <f>IF(INDEX(intern2!$A$165:$BH$316,MATCH($A40,intern2!$A$165:$A$316,0),MATCH(BC$8,intern2!_xlnm.Print_Titles,0))="","",
IF(INDEX(intern2!$A$165:$BH$316,MATCH($A40,intern2!$A$165:$A$316,0),MATCH(BC$8,intern2!_xlnm.Print_Titles,0))="NOK","NOK",
IF(INDEX(intern3!$A$9:$BG$320,MATCH($A40,intern3!$A$9:$A$160,0),MATCH(intern4!BC$8,intern3!$7:$7,0))="OK","OK","NOK")))</f>
        <v/>
      </c>
      <c r="BD40" s="1277" t="str">
        <f>IF(INDEX(intern2!$A$165:$BH$316,MATCH($A40,intern2!$A$165:$A$316,0),MATCH(BD$8,intern2!_xlnm.Print_Titles,0))="","",
IF(INDEX(intern2!$A$165:$BH$316,MATCH($A40,intern2!$A$165:$A$316,0),MATCH(BD$8,intern2!_xlnm.Print_Titles,0))="NOK","NOK",
IF(INDEX(intern3!$A$9:$BG$320,MATCH($A40,intern3!$A$9:$A$160,0),MATCH(intern4!BD$8,intern3!$7:$7,0))="OK","OK","NOK")))</f>
        <v/>
      </c>
      <c r="BE40" s="1277" t="str">
        <f>IF(INDEX(intern2!$A$165:$BH$316,MATCH($A40,intern2!$A$165:$A$316,0),MATCH(BE$8,intern2!_xlnm.Print_Titles,0))="","",
IF(INDEX(intern2!$A$165:$BH$316,MATCH($A40,intern2!$A$165:$A$316,0),MATCH(BE$8,intern2!_xlnm.Print_Titles,0))="NOK","NOK",
IF(INDEX(intern3!$A$9:$BG$320,MATCH($A40,intern3!$A$9:$A$160,0),MATCH(intern4!BE$8,intern3!$7:$7,0))="OK","OK","NOK")))</f>
        <v/>
      </c>
      <c r="BF40" s="1277" t="str">
        <f>IF(INDEX(intern2!$A$165:$BH$316,MATCH($A40,intern2!$A$165:$A$316,0),MATCH(BF$8,intern2!_xlnm.Print_Titles,0))="","",
IF(INDEX(intern2!$A$165:$BH$316,MATCH($A40,intern2!$A$165:$A$316,0),MATCH(BF$8,intern2!_xlnm.Print_Titles,0))="NOK","NOK",
IF(INDEX(intern3!$A$9:$BG$320,MATCH($A40,intern3!$A$9:$A$160,0),MATCH(intern4!BF$8,intern3!$7:$7,0))="OK","OK","NOK")))</f>
        <v/>
      </c>
      <c r="BG40" s="1277" t="str">
        <f>IF(INDEX(intern2!$A$165:$BH$316,MATCH($A40,intern2!$A$165:$A$316,0),MATCH(BG$8,intern2!_xlnm.Print_Titles,0))="","",
IF(INDEX(intern2!$A$165:$BH$316,MATCH($A40,intern2!$A$165:$A$316,0),MATCH(BG$8,intern2!_xlnm.Print_Titles,0))="NOK","NOK",
IF(INDEX(intern3!$A$9:$BG$320,MATCH($A40,intern3!$A$9:$A$160,0),MATCH(intern4!BG$8,intern3!$7:$7,0))="OK","OK","NOK")))</f>
        <v/>
      </c>
      <c r="BH40" s="200" t="str">
        <f t="shared" si="2"/>
        <v>OK</v>
      </c>
      <c r="BI40" s="186"/>
      <c r="BJ40" t="str">
        <f>IF(VLOOKUP($A40,intern1!$C:$Q,15,FALSE)="MAS","",IF(VLOOKUP($A40,'3.10'!$C:$AP,9,FALSE)=0,"NOK",IF(VLOOKUP($A40,'3.10'!$C:$AP,11,FALSE)=0,"NOK","OK"))=BH40)</f>
        <v/>
      </c>
    </row>
    <row r="41" spans="1:62" x14ac:dyDescent="0.25">
      <c r="A41" t="str">
        <f>+intern2!A36</f>
        <v>NEU4</v>
      </c>
      <c r="C41" s="1277" t="str">
        <f>IF(INDEX(intern2!$A$165:$BH$316,MATCH($A41,intern2!$A$165:$A$316,0),MATCH(C$8,intern2!_xlnm.Print_Titles,0))="","",
IF(INDEX(intern2!$A$165:$BH$316,MATCH($A41,intern2!$A$165:$A$316,0),MATCH(C$8,intern2!_xlnm.Print_Titles,0))="NOK","NOK",
IF(INDEX(intern3!$A$9:$BG$320,MATCH($A41,intern3!$A$9:$A$160,0),MATCH(intern4!C$8,intern3!$7:$7,0))="OK","OK","NOK")))</f>
        <v/>
      </c>
      <c r="D41" s="1277" t="str">
        <f>IF(INDEX(intern2!$A$165:$BH$316,MATCH($A41,intern2!$A$165:$A$316,0),MATCH(D$8,intern2!_xlnm.Print_Titles,0))="","",
IF(INDEX(intern2!$A$165:$BH$316,MATCH($A41,intern2!$A$165:$A$316,0),MATCH(D$8,intern2!_xlnm.Print_Titles,0))="NOK","NOK",
IF(INDEX(intern3!$A$9:$BG$320,MATCH($A41,intern3!$A$9:$A$160,0),MATCH(intern4!D$8,intern3!$7:$7,0))="OK","OK","NOK")))</f>
        <v/>
      </c>
      <c r="E41" s="1277" t="str">
        <f>IF(INDEX(intern2!$A$165:$BH$316,MATCH($A41,intern2!$A$165:$A$316,0),MATCH(E$8,intern2!_xlnm.Print_Titles,0))="","",
IF(INDEX(intern2!$A$165:$BH$316,MATCH($A41,intern2!$A$165:$A$316,0),MATCH(E$8,intern2!_xlnm.Print_Titles,0))="NOK","NOK",
IF(INDEX(intern3!$A$9:$BG$320,MATCH($A41,intern3!$A$9:$A$160,0),MATCH(intern4!E$8,intern3!$7:$7,0))="OK","OK","NOK")))</f>
        <v/>
      </c>
      <c r="F41" s="1277" t="str">
        <f>IF(INDEX(intern2!$A$165:$BH$316,MATCH($A41,intern2!$A$165:$A$316,0),MATCH(F$8,intern2!_xlnm.Print_Titles,0))="","",
IF(INDEX(intern2!$A$165:$BH$316,MATCH($A41,intern2!$A$165:$A$316,0),MATCH(F$8,intern2!_xlnm.Print_Titles,0))="NOK","NOK",
IF(INDEX(intern3!$A$9:$BG$320,MATCH($A41,intern3!$A$9:$A$160,0),MATCH(intern4!F$8,intern3!$7:$7,0))="OK","OK","NOK")))</f>
        <v/>
      </c>
      <c r="G41" s="1277" t="str">
        <f>IF(INDEX(intern2!$A$165:$BH$316,MATCH($A41,intern2!$A$165:$A$316,0),MATCH(G$8,intern2!_xlnm.Print_Titles,0))="","",
IF(INDEX(intern2!$A$165:$BH$316,MATCH($A41,intern2!$A$165:$A$316,0),MATCH(G$8,intern2!_xlnm.Print_Titles,0))="NOK","NOK",
IF(INDEX(intern3!$A$9:$BG$320,MATCH($A41,intern3!$A$9:$A$160,0),MATCH(intern4!G$8,intern3!$7:$7,0))="OK","OK","NOK")))</f>
        <v/>
      </c>
      <c r="H41" s="1277" t="str">
        <f>IF(INDEX(intern2!$A$165:$BH$316,MATCH($A41,intern2!$A$165:$A$316,0),MATCH(H$8,intern2!_xlnm.Print_Titles,0))="","",
IF(INDEX(intern2!$A$165:$BH$316,MATCH($A41,intern2!$A$165:$A$316,0),MATCH(H$8,intern2!_xlnm.Print_Titles,0))="NOK","NOK",
IF(INDEX(intern3!$A$9:$BG$320,MATCH($A41,intern3!$A$9:$A$160,0),MATCH(intern4!H$8,intern3!$7:$7,0))="OK","OK","NOK")))</f>
        <v/>
      </c>
      <c r="I41" s="1277" t="str">
        <f>IF(INDEX(intern2!$A$165:$BH$316,MATCH($A41,intern2!$A$165:$A$316,0),MATCH(I$8,intern2!_xlnm.Print_Titles,0))="","",
IF(INDEX(intern2!$A$165:$BH$316,MATCH($A41,intern2!$A$165:$A$316,0),MATCH(I$8,intern2!_xlnm.Print_Titles,0))="NOK","NOK",
IF(INDEX(intern3!$A$9:$BG$320,MATCH($A41,intern3!$A$9:$A$160,0),MATCH(intern4!I$8,intern3!$7:$7,0))="OK","OK","NOK")))</f>
        <v/>
      </c>
      <c r="J41" s="1277" t="str">
        <f>IF(INDEX(intern2!$A$165:$BH$316,MATCH($A41,intern2!$A$165:$A$316,0),MATCH(J$8,intern2!_xlnm.Print_Titles,0))="","",
IF(INDEX(intern2!$A$165:$BH$316,MATCH($A41,intern2!$A$165:$A$316,0),MATCH(J$8,intern2!_xlnm.Print_Titles,0))="NOK","NOK",
IF(INDEX(intern3!$A$9:$BG$320,MATCH($A41,intern3!$A$9:$A$160,0),MATCH(intern4!J$8,intern3!$7:$7,0))="OK","OK","NOK")))</f>
        <v/>
      </c>
      <c r="K41" s="1277" t="str">
        <f>IF(INDEX(intern2!$A$165:$BH$316,MATCH($A41,intern2!$A$165:$A$316,0),MATCH(K$8,intern2!_xlnm.Print_Titles,0))="","",
IF(INDEX(intern2!$A$165:$BH$316,MATCH($A41,intern2!$A$165:$A$316,0),MATCH(K$8,intern2!_xlnm.Print_Titles,0))="NOK","NOK",
IF(INDEX(intern3!$A$9:$BG$320,MATCH($A41,intern3!$A$9:$A$160,0),MATCH(intern4!K$8,intern3!$7:$7,0))="OK","OK","NOK")))</f>
        <v/>
      </c>
      <c r="L41" s="1277" t="str">
        <f>IF(INDEX(intern2!$A$165:$BH$316,MATCH($A41,intern2!$A$165:$A$316,0),MATCH(L$8,intern2!_xlnm.Print_Titles,0))="","",
IF(INDEX(intern2!$A$165:$BH$316,MATCH($A41,intern2!$A$165:$A$316,0),MATCH(L$8,intern2!_xlnm.Print_Titles,0))="NOK","NOK",
IF(INDEX(intern3!$A$9:$BG$320,MATCH($A41,intern3!$A$9:$A$160,0),MATCH(intern4!L$8,intern3!$7:$7,0))="OK","OK","NOK")))</f>
        <v/>
      </c>
      <c r="M41" s="1277" t="str">
        <f>IF(INDEX(intern2!$A$165:$BH$316,MATCH($A41,intern2!$A$165:$A$316,0),MATCH(M$8,intern2!_xlnm.Print_Titles,0))="","",
IF(INDEX(intern2!$A$165:$BH$316,MATCH($A41,intern2!$A$165:$A$316,0),MATCH(M$8,intern2!_xlnm.Print_Titles,0))="NOK","NOK",
IF(INDEX(intern3!$A$9:$BG$320,MATCH($A41,intern3!$A$9:$A$160,0),MATCH(intern4!M$8,intern3!$7:$7,0))="OK","OK","NOK")))</f>
        <v/>
      </c>
      <c r="N41" s="1277" t="str">
        <f>IF(INDEX(intern2!$A$165:$BH$316,MATCH($A41,intern2!$A$165:$A$316,0),MATCH(N$8,intern2!_xlnm.Print_Titles,0))="","",
IF(INDEX(intern2!$A$165:$BH$316,MATCH($A41,intern2!$A$165:$A$316,0),MATCH(N$8,intern2!_xlnm.Print_Titles,0))="NOK","NOK",
IF(INDEX(intern3!$A$9:$BG$320,MATCH($A41,intern3!$A$9:$A$160,0),MATCH(intern4!N$8,intern3!$7:$7,0))="OK","OK","NOK")))</f>
        <v/>
      </c>
      <c r="O41" s="1277" t="str">
        <f>IF(INDEX(intern2!$A$165:$BH$316,MATCH($A41,intern2!$A$165:$A$316,0),MATCH(O$8,intern2!_xlnm.Print_Titles,0))="","",
IF(INDEX(intern2!$A$165:$BH$316,MATCH($A41,intern2!$A$165:$A$316,0),MATCH(O$8,intern2!_xlnm.Print_Titles,0))="NOK","NOK",
IF(INDEX(intern3!$A$9:$BG$320,MATCH($A41,intern3!$A$9:$A$160,0),MATCH(intern4!O$8,intern3!$7:$7,0))="OK","OK","NOK")))</f>
        <v/>
      </c>
      <c r="P41" s="1277" t="str">
        <f>IF(INDEX(intern2!$A$165:$BH$316,MATCH($A41,intern2!$A$165:$A$316,0),MATCH(P$8,intern2!_xlnm.Print_Titles,0))="","",
IF(INDEX(intern2!$A$165:$BH$316,MATCH($A41,intern2!$A$165:$A$316,0),MATCH(P$8,intern2!_xlnm.Print_Titles,0))="NOK","NOK",
IF(INDEX(intern3!$A$9:$BG$320,MATCH($A41,intern3!$A$9:$A$160,0),MATCH(intern4!P$8,intern3!$7:$7,0))="OK","OK","NOK")))</f>
        <v/>
      </c>
      <c r="Q41" s="1277" t="str">
        <f>IF(INDEX(intern2!$A$165:$BH$316,MATCH($A41,intern2!$A$165:$A$316,0),MATCH(Q$8,intern2!_xlnm.Print_Titles,0))="","",
IF(INDEX(intern2!$A$165:$BH$316,MATCH($A41,intern2!$A$165:$A$316,0),MATCH(Q$8,intern2!_xlnm.Print_Titles,0))="NOK","NOK",
IF(INDEX(intern3!$A$9:$BG$320,MATCH($A41,intern3!$A$9:$A$160,0),MATCH(intern4!Q$8,intern3!$7:$7,0))="OK","OK","NOK")))</f>
        <v/>
      </c>
      <c r="R41" s="1277" t="str">
        <f>IF(INDEX(intern2!$A$165:$BH$316,MATCH($A41,intern2!$A$165:$A$316,0),MATCH(R$8,intern2!_xlnm.Print_Titles,0))="","",
IF(INDEX(intern2!$A$165:$BH$316,MATCH($A41,intern2!$A$165:$A$316,0),MATCH(R$8,intern2!_xlnm.Print_Titles,0))="NOK","NOK",
IF(INDEX(intern3!$A$9:$BG$320,MATCH($A41,intern3!$A$9:$A$160,0),MATCH(intern4!R$8,intern3!$7:$7,0))="OK","OK","NOK")))</f>
        <v/>
      </c>
      <c r="S41" s="1277" t="str">
        <f>IF(INDEX(intern2!$A$165:$BH$316,MATCH($A41,intern2!$A$165:$A$316,0),MATCH(S$8,intern2!_xlnm.Print_Titles,0))="","",
IF(INDEX(intern2!$A$165:$BH$316,MATCH($A41,intern2!$A$165:$A$316,0),MATCH(S$8,intern2!_xlnm.Print_Titles,0))="NOK","NOK",
IF(INDEX(intern3!$A$9:$BG$320,MATCH($A41,intern3!$A$9:$A$160,0),MATCH(intern4!S$8,intern3!$7:$7,0))="OK","OK","NOK")))</f>
        <v/>
      </c>
      <c r="T41" s="1277" t="str">
        <f>IF(INDEX(intern2!$A$165:$BH$316,MATCH($A41,intern2!$A$165:$A$316,0),MATCH(T$8,intern2!_xlnm.Print_Titles,0))="","",
IF(INDEX(intern2!$A$165:$BH$316,MATCH($A41,intern2!$A$165:$A$316,0),MATCH(T$8,intern2!_xlnm.Print_Titles,0))="NOK","NOK",
IF(INDEX(intern3!$A$9:$BG$320,MATCH($A41,intern3!$A$9:$A$160,0),MATCH(intern4!T$8,intern3!$7:$7,0))="OK","OK","NOK")))</f>
        <v/>
      </c>
      <c r="U41" s="1277" t="str">
        <f>IF(INDEX(intern2!$A$165:$BH$316,MATCH($A41,intern2!$A$165:$A$316,0),MATCH(U$8,intern2!_xlnm.Print_Titles,0))="","",
IF(INDEX(intern2!$A$165:$BH$316,MATCH($A41,intern2!$A$165:$A$316,0),MATCH(U$8,intern2!_xlnm.Print_Titles,0))="NOK","NOK",
IF(INDEX(intern3!$A$9:$BG$320,MATCH($A41,intern3!$A$9:$A$160,0),MATCH(intern4!U$8,intern3!$7:$7,0))="OK","OK","NOK")))</f>
        <v/>
      </c>
      <c r="V41" s="1277" t="str">
        <f>IF(INDEX(intern2!$A$165:$BH$316,MATCH($A41,intern2!$A$165:$A$316,0),MATCH(V$8,intern2!_xlnm.Print_Titles,0))="","",
IF(INDEX(intern2!$A$165:$BH$316,MATCH($A41,intern2!$A$165:$A$316,0),MATCH(V$8,intern2!_xlnm.Print_Titles,0))="NOK","NOK",
IF(INDEX(intern3!$A$9:$BG$320,MATCH($A41,intern3!$A$9:$A$160,0),MATCH(intern4!V$8,intern3!$7:$7,0))="OK","OK","NOK")))</f>
        <v/>
      </c>
      <c r="W41" s="1277" t="str">
        <f>IF(INDEX(intern2!$A$165:$BH$316,MATCH($A41,intern2!$A$165:$A$316,0),MATCH(W$8,intern2!_xlnm.Print_Titles,0))="","",
IF(INDEX(intern2!$A$165:$BH$316,MATCH($A41,intern2!$A$165:$A$316,0),MATCH(W$8,intern2!_xlnm.Print_Titles,0))="NOK","NOK",
IF(INDEX(intern3!$A$9:$BG$320,MATCH($A41,intern3!$A$9:$A$160,0),MATCH(intern4!W$8,intern3!$7:$7,0))="OK","OK","NOK")))</f>
        <v/>
      </c>
      <c r="X41" s="1277" t="str">
        <f>IF(INDEX(intern2!$A$165:$BH$316,MATCH($A41,intern2!$A$165:$A$316,0),MATCH(X$8,intern2!_xlnm.Print_Titles,0))="","",
IF(INDEX(intern2!$A$165:$BH$316,MATCH($A41,intern2!$A$165:$A$316,0),MATCH(X$8,intern2!_xlnm.Print_Titles,0))="NOK","NOK",
IF(INDEX(intern3!$A$9:$BG$320,MATCH($A41,intern3!$A$9:$A$160,0),MATCH(intern4!X$8,intern3!$7:$7,0))="OK","OK","NOK")))</f>
        <v/>
      </c>
      <c r="Y41" s="1277" t="str">
        <f>IF(INDEX(intern2!$A$165:$BH$316,MATCH($A41,intern2!$A$165:$A$316,0),MATCH(Y$8,intern2!_xlnm.Print_Titles,0))="","",
IF(INDEX(intern2!$A$165:$BH$316,MATCH($A41,intern2!$A$165:$A$316,0),MATCH(Y$8,intern2!_xlnm.Print_Titles,0))="NOK","NOK",
IF(INDEX(intern3!$A$9:$BG$320,MATCH($A41,intern3!$A$9:$A$160,0),MATCH(intern4!Y$8,intern3!$7:$7,0))="OK","OK","NOK")))</f>
        <v/>
      </c>
      <c r="Z41" s="1277" t="str">
        <f>IF(INDEX(intern2!$A$165:$BH$316,MATCH($A41,intern2!$A$165:$A$316,0),MATCH(Z$8,intern2!_xlnm.Print_Titles,0))="","",
IF(INDEX(intern2!$A$165:$BH$316,MATCH($A41,intern2!$A$165:$A$316,0),MATCH(Z$8,intern2!_xlnm.Print_Titles,0))="NOK","NOK",
IF(INDEX(intern3!$A$9:$BG$320,MATCH($A41,intern3!$A$9:$A$160,0),MATCH(intern4!Z$8,intern3!$7:$7,0))="OK","OK","NOK")))</f>
        <v/>
      </c>
      <c r="AA41" s="1277" t="str">
        <f>IF(INDEX(intern2!$A$165:$BH$316,MATCH($A41,intern2!$A$165:$A$316,0),MATCH(AA$8,intern2!_xlnm.Print_Titles,0))="","",
IF(INDEX(intern2!$A$165:$BH$316,MATCH($A41,intern2!$A$165:$A$316,0),MATCH(AA$8,intern2!_xlnm.Print_Titles,0))="NOK","NOK",
IF(INDEX(intern3!$A$9:$BG$320,MATCH($A41,intern3!$A$9:$A$160,0),MATCH(intern4!AA$8,intern3!$7:$7,0))="OK","OK","NOK")))</f>
        <v/>
      </c>
      <c r="AB41" s="1277" t="str">
        <f>IF(INDEX(intern2!$A$165:$BH$316,MATCH($A41,intern2!$A$165:$A$316,0),MATCH(AB$8,intern2!_xlnm.Print_Titles,0))="","",
IF(INDEX(intern2!$A$165:$BH$316,MATCH($A41,intern2!$A$165:$A$316,0),MATCH(AB$8,intern2!_xlnm.Print_Titles,0))="NOK","NOK",
IF(INDEX(intern3!$A$9:$BG$320,MATCH($A41,intern3!$A$9:$A$160,0),MATCH(intern4!AB$8,intern3!$7:$7,0))="OK","OK","NOK")))</f>
        <v/>
      </c>
      <c r="AC41" s="1277" t="str">
        <f>IF(INDEX(intern2!$A$165:$BH$316,MATCH($A41,intern2!$A$165:$A$316,0),MATCH(AC$8,intern2!_xlnm.Print_Titles,0))="","",
IF(INDEX(intern2!$A$165:$BH$316,MATCH($A41,intern2!$A$165:$A$316,0),MATCH(AC$8,intern2!_xlnm.Print_Titles,0))="NOK","NOK",
IF(INDEX(intern3!$A$9:$BG$320,MATCH($A41,intern3!$A$9:$A$160,0),MATCH(intern4!AC$8,intern3!$7:$7,0))="OK","OK","NOK")))</f>
        <v/>
      </c>
      <c r="AD41" s="1277" t="str">
        <f>IF(INDEX(intern2!$A$165:$BH$316,MATCH($A41,intern2!$A$165:$A$316,0),MATCH(AD$8,intern2!_xlnm.Print_Titles,0))="","",
IF(INDEX(intern2!$A$165:$BH$316,MATCH($A41,intern2!$A$165:$A$316,0),MATCH(AD$8,intern2!_xlnm.Print_Titles,0))="NOK","NOK",
IF(INDEX(intern3!$A$9:$BG$320,MATCH($A41,intern3!$A$9:$A$160,0),MATCH(intern4!AD$8,intern3!$7:$7,0))="OK","OK","NOK")))</f>
        <v/>
      </c>
      <c r="AE41" s="1277" t="str">
        <f>IF(INDEX(intern2!$A$165:$BH$316,MATCH($A41,intern2!$A$165:$A$316,0),MATCH(AE$8,intern2!_xlnm.Print_Titles,0))="","",
IF(INDEX(intern2!$A$165:$BH$316,MATCH($A41,intern2!$A$165:$A$316,0),MATCH(AE$8,intern2!_xlnm.Print_Titles,0))="NOK","NOK",
IF(INDEX(intern3!$A$9:$BG$320,MATCH($A41,intern3!$A$9:$A$160,0),MATCH(intern4!AE$8,intern3!$7:$7,0))="OK","OK","NOK")))</f>
        <v/>
      </c>
      <c r="AF41" s="1277" t="str">
        <f>IF(INDEX(intern2!$A$165:$BH$316,MATCH($A41,intern2!$A$165:$A$316,0),MATCH(AF$8,intern2!_xlnm.Print_Titles,0))="","",
IF(INDEX(intern2!$A$165:$BH$316,MATCH($A41,intern2!$A$165:$A$316,0),MATCH(AF$8,intern2!_xlnm.Print_Titles,0))="NOK","NOK",
IF(INDEX(intern3!$A$9:$BG$320,MATCH($A41,intern3!$A$9:$A$160,0),MATCH(intern4!AF$8,intern3!$7:$7,0))="OK","OK","NOK")))</f>
        <v/>
      </c>
      <c r="AG41" s="1277" t="str">
        <f>IF(INDEX(intern2!$A$165:$BH$316,MATCH($A41,intern2!$A$165:$A$316,0),MATCH(AG$8,intern2!_xlnm.Print_Titles,0))="","",
IF(INDEX(intern2!$A$165:$BH$316,MATCH($A41,intern2!$A$165:$A$316,0),MATCH(AG$8,intern2!_xlnm.Print_Titles,0))="NOK","NOK",
IF(INDEX(intern3!$A$9:$BG$320,MATCH($A41,intern3!$A$9:$A$160,0),MATCH(intern4!AG$8,intern3!$7:$7,0))="OK","OK","NOK")))</f>
        <v/>
      </c>
      <c r="AH41" s="1277" t="str">
        <f>IF(INDEX(intern2!$A$165:$BH$316,MATCH($A41,intern2!$A$165:$A$316,0),MATCH(AH$8,intern2!_xlnm.Print_Titles,0))="","",
IF(INDEX(intern2!$A$165:$BH$316,MATCH($A41,intern2!$A$165:$A$316,0),MATCH(AH$8,intern2!_xlnm.Print_Titles,0))="NOK","NOK",
IF(INDEX(intern3!$A$9:$BG$320,MATCH($A41,intern3!$A$9:$A$160,0),MATCH(intern4!AH$8,intern3!$7:$7,0))="OK","OK","NOK")))</f>
        <v/>
      </c>
      <c r="AI41" s="1277" t="str">
        <f>IF(INDEX(intern2!$A$165:$BH$316,MATCH($A41,intern2!$A$165:$A$316,0),MATCH(AI$8,intern2!_xlnm.Print_Titles,0))="","",
IF(INDEX(intern2!$A$165:$BH$316,MATCH($A41,intern2!$A$165:$A$316,0),MATCH(AI$8,intern2!_xlnm.Print_Titles,0))="NOK","NOK",
IF(INDEX(intern3!$A$9:$BG$320,MATCH($A41,intern3!$A$9:$A$160,0),MATCH(intern4!AI$8,intern3!$7:$7,0))="OK","OK","NOK")))</f>
        <v/>
      </c>
      <c r="AJ41" s="1277" t="str">
        <f ca="1">IF(INDEX(intern2!$A$165:$BH$316,MATCH($A41,intern2!$A$165:$A$316,0),MATCH(AJ$8,intern2!_xlnm.Print_Titles,0))="","",
IF(INDEX(intern2!$A$165:$BH$316,MATCH($A41,intern2!$A$165:$A$316,0),MATCH(AJ$8,intern2!_xlnm.Print_Titles,0))="NOK","NOK",
IF(INDEX(intern3!$A$9:$BG$320,MATCH($A41,intern3!$A$9:$A$160,0),MATCH(intern4!AJ$8,intern3!$7:$7,0))="OK","OK","NOK")))</f>
        <v>NOK</v>
      </c>
      <c r="AK41" s="1277" t="str">
        <f>IF(INDEX(intern2!$A$165:$BH$316,MATCH($A41,intern2!$A$165:$A$316,0),MATCH(AK$8,intern2!_xlnm.Print_Titles,0))="","",
IF(INDEX(intern2!$A$165:$BH$316,MATCH($A41,intern2!$A$165:$A$316,0),MATCH(AK$8,intern2!_xlnm.Print_Titles,0))="NOK","NOK",
IF(INDEX(intern3!$A$9:$BG$320,MATCH($A41,intern3!$A$9:$A$160,0),MATCH(intern4!AK$8,intern3!$7:$7,0))="OK","OK","NOK")))</f>
        <v/>
      </c>
      <c r="AL41" s="1277" t="str">
        <f>IF(INDEX(intern2!$A$165:$BH$316,MATCH($A41,intern2!$A$165:$A$316,0),MATCH(AL$8,intern2!_xlnm.Print_Titles,0))="","",
IF(INDEX(intern2!$A$165:$BH$316,MATCH($A41,intern2!$A$165:$A$316,0),MATCH(AL$8,intern2!_xlnm.Print_Titles,0))="NOK","NOK",
IF(INDEX(intern3!$A$9:$BG$320,MATCH($A41,intern3!$A$9:$A$160,0),MATCH(intern4!AL$8,intern3!$7:$7,0))="OK","OK","NOK")))</f>
        <v/>
      </c>
      <c r="AM41" s="1277" t="str">
        <f>IF(INDEX(intern2!$A$165:$BH$316,MATCH($A41,intern2!$A$165:$A$316,0),MATCH(AM$8,intern2!_xlnm.Print_Titles,0))="","",
IF(INDEX(intern2!$A$165:$BH$316,MATCH($A41,intern2!$A$165:$A$316,0),MATCH(AM$8,intern2!_xlnm.Print_Titles,0))="NOK","NOK",
IF(INDEX(intern3!$A$9:$BG$320,MATCH($A41,intern3!$A$9:$A$160,0),MATCH(intern4!AM$8,intern3!$7:$7,0))="OK","OK","NOK")))</f>
        <v/>
      </c>
      <c r="AN41" s="1277" t="str">
        <f>IF(INDEX(intern2!$A$165:$BH$316,MATCH($A41,intern2!$A$165:$A$316,0),MATCH(AN$8,intern2!_xlnm.Print_Titles,0))="","",
IF(INDEX(intern2!$A$165:$BH$316,MATCH($A41,intern2!$A$165:$A$316,0),MATCH(AN$8,intern2!_xlnm.Print_Titles,0))="NOK","NOK",
IF(INDEX(intern3!$A$9:$BG$320,MATCH($A41,intern3!$A$9:$A$160,0),MATCH(intern4!AN$8,intern3!$7:$7,0))="OK","OK","NOK")))</f>
        <v/>
      </c>
      <c r="AO41" s="1277" t="str">
        <f>IF(INDEX(intern2!$A$165:$BH$316,MATCH($A41,intern2!$A$165:$A$316,0),MATCH(AO$8,intern2!_xlnm.Print_Titles,0))="","",
IF(INDEX(intern2!$A$165:$BH$316,MATCH($A41,intern2!$A$165:$A$316,0),MATCH(AO$8,intern2!_xlnm.Print_Titles,0))="NOK","NOK",
IF(INDEX(intern3!$A$9:$BG$320,MATCH($A41,intern3!$A$9:$A$160,0),MATCH(intern4!AO$8,intern3!$7:$7,0))="OK","OK","NOK")))</f>
        <v/>
      </c>
      <c r="AP41" s="1277" t="str">
        <f>IF(INDEX(intern2!$A$165:$BH$316,MATCH($A41,intern2!$A$165:$A$316,0),MATCH(AP$8,intern2!_xlnm.Print_Titles,0))="","",
IF(INDEX(intern2!$A$165:$BH$316,MATCH($A41,intern2!$A$165:$A$316,0),MATCH(AP$8,intern2!_xlnm.Print_Titles,0))="NOK","NOK",
IF(INDEX(intern3!$A$9:$BG$320,MATCH($A41,intern3!$A$9:$A$160,0),MATCH(intern4!AP$8,intern3!$7:$7,0))="OK","OK","NOK")))</f>
        <v/>
      </c>
      <c r="AQ41" s="1277" t="str">
        <f>IF(INDEX(intern2!$A$165:$BH$316,MATCH($A41,intern2!$A$165:$A$316,0),MATCH(AQ$8,intern2!_xlnm.Print_Titles,0))="","",
IF(INDEX(intern2!$A$165:$BH$316,MATCH($A41,intern2!$A$165:$A$316,0),MATCH(AQ$8,intern2!_xlnm.Print_Titles,0))="NOK","NOK",
IF(INDEX(intern3!$A$9:$BG$320,MATCH($A41,intern3!$A$9:$A$160,0),MATCH(intern4!AQ$8,intern3!$7:$7,0))="OK","OK","NOK")))</f>
        <v/>
      </c>
      <c r="AR41" s="1277" t="str">
        <f>IF(INDEX(intern2!$A$165:$BH$316,MATCH($A41,intern2!$A$165:$A$316,0),MATCH(AR$8,intern2!_xlnm.Print_Titles,0))="","",
IF(INDEX(intern2!$A$165:$BH$316,MATCH($A41,intern2!$A$165:$A$316,0),MATCH(AR$8,intern2!_xlnm.Print_Titles,0))="NOK","NOK",
IF(INDEX(intern3!$A$9:$BG$320,MATCH($A41,intern3!$A$9:$A$160,0),MATCH(intern4!AR$8,intern3!$7:$7,0))="OK","OK","NOK")))</f>
        <v/>
      </c>
      <c r="AS41" s="1277" t="str">
        <f>IF(INDEX(intern2!$A$165:$BH$316,MATCH($A41,intern2!$A$165:$A$316,0),MATCH(AS$8,intern2!_xlnm.Print_Titles,0))="","",
IF(INDEX(intern2!$A$165:$BH$316,MATCH($A41,intern2!$A$165:$A$316,0),MATCH(AS$8,intern2!_xlnm.Print_Titles,0))="NOK","NOK",
IF(INDEX(intern3!$A$9:$BG$320,MATCH($A41,intern3!$A$9:$A$160,0),MATCH(intern4!AS$8,intern3!$7:$7,0))="OK","OK","NOK")))</f>
        <v/>
      </c>
      <c r="AT41" s="1277" t="str">
        <f>IF(INDEX(intern2!$A$165:$BH$316,MATCH($A41,intern2!$A$165:$A$316,0),MATCH(AT$8,intern2!_xlnm.Print_Titles,0))="","",
IF(INDEX(intern2!$A$165:$BH$316,MATCH($A41,intern2!$A$165:$A$316,0),MATCH(AT$8,intern2!_xlnm.Print_Titles,0))="NOK","NOK",
IF(INDEX(intern3!$A$9:$BG$320,MATCH($A41,intern3!$A$9:$A$160,0),MATCH(intern4!AT$8,intern3!$7:$7,0))="OK","OK","NOK")))</f>
        <v/>
      </c>
      <c r="AU41" s="1277" t="str">
        <f>IF(INDEX(intern2!$A$165:$BH$316,MATCH($A41,intern2!$A$165:$A$316,0),MATCH(AU$8,intern2!_xlnm.Print_Titles,0))="","",
IF(INDEX(intern2!$A$165:$BH$316,MATCH($A41,intern2!$A$165:$A$316,0),MATCH(AU$8,intern2!_xlnm.Print_Titles,0))="NOK","NOK",
IF(INDEX(intern3!$A$9:$BG$320,MATCH($A41,intern3!$A$9:$A$160,0),MATCH(intern4!AU$8,intern3!$7:$7,0))="OK","OK","NOK")))</f>
        <v/>
      </c>
      <c r="AV41" s="1277" t="str">
        <f>IF(INDEX(intern2!$A$165:$BH$316,MATCH($A41,intern2!$A$165:$A$316,0),MATCH(AV$8,intern2!_xlnm.Print_Titles,0))="","",
IF(INDEX(intern2!$A$165:$BH$316,MATCH($A41,intern2!$A$165:$A$316,0),MATCH(AV$8,intern2!_xlnm.Print_Titles,0))="NOK","NOK",
IF(INDEX(intern3!$A$9:$BG$320,MATCH($A41,intern3!$A$9:$A$160,0),MATCH(intern4!AV$8,intern3!$7:$7,0))="OK","OK","NOK")))</f>
        <v/>
      </c>
      <c r="AW41" s="1277"/>
      <c r="AX41" s="1277" t="str">
        <f>IF(INDEX(intern2!$A$165:$BH$316,MATCH($A41,intern2!$A$165:$A$316,0),MATCH(AX$8,intern2!_xlnm.Print_Titles,0))="","",
IF(INDEX(intern2!$A$165:$BH$316,MATCH($A41,intern2!$A$165:$A$316,0),MATCH(AX$8,intern2!_xlnm.Print_Titles,0))="NOK","NOK",
IF(INDEX(intern3!$A$9:$BG$320,MATCH($A41,intern3!$A$9:$A$160,0),MATCH(intern4!AX$8,intern3!$7:$7,0))="OK","OK","NOK")))</f>
        <v/>
      </c>
      <c r="AY41" s="1277" t="str">
        <f>IF(INDEX(intern2!$A$165:$BH$316,MATCH($A41,intern2!$A$165:$A$316,0),MATCH(AY$8,intern2!_xlnm.Print_Titles,0))="","",
IF(INDEX(intern2!$A$165:$BH$316,MATCH($A41,intern2!$A$165:$A$316,0),MATCH(AY$8,intern2!_xlnm.Print_Titles,0))="NOK","NOK",
IF(INDEX(intern3!$A$9:$BG$320,MATCH($A41,intern3!$A$9:$A$160,0),MATCH(intern4!AY$8,intern3!$7:$7,0))="OK","OK","NOK")))</f>
        <v/>
      </c>
      <c r="AZ41" s="1277" t="str">
        <f>IF(INDEX(intern2!$A$165:$BH$316,MATCH($A41,intern2!$A$165:$A$316,0),MATCH(AZ$8,intern2!_xlnm.Print_Titles,0))="","",
IF(INDEX(intern2!$A$165:$BH$316,MATCH($A41,intern2!$A$165:$A$316,0),MATCH(AZ$8,intern2!_xlnm.Print_Titles,0))="NOK","NOK",
IF(INDEX(intern3!$A$9:$BG$320,MATCH($A41,intern3!$A$9:$A$160,0),MATCH(intern4!AZ$8,intern3!$7:$7,0))="OK","OK","NOK")))</f>
        <v/>
      </c>
      <c r="BA41" s="1277" t="str">
        <f>IF(INDEX(intern2!$A$165:$BH$316,MATCH($A41,intern2!$A$165:$A$316,0),MATCH(BA$8,intern2!_xlnm.Print_Titles,0))="","",
IF(INDEX(intern2!$A$165:$BH$316,MATCH($A41,intern2!$A$165:$A$316,0),MATCH(BA$8,intern2!_xlnm.Print_Titles,0))="NOK","NOK",
IF(INDEX(intern3!$A$9:$BG$320,MATCH($A41,intern3!$A$9:$A$160,0),MATCH(intern4!BA$8,intern3!$7:$7,0))="OK","OK","NOK")))</f>
        <v/>
      </c>
      <c r="BB41" s="1277" t="str">
        <f>IF(INDEX(intern2!$A$165:$BH$316,MATCH($A41,intern2!$A$165:$A$316,0),MATCH(BB$8,intern2!_xlnm.Print_Titles,0))="","",
IF(INDEX(intern2!$A$165:$BH$316,MATCH($A41,intern2!$A$165:$A$316,0),MATCH(BB$8,intern2!_xlnm.Print_Titles,0))="NOK","NOK",
IF(INDEX(intern3!$A$9:$BG$320,MATCH($A41,intern3!$A$9:$A$160,0),MATCH(intern4!BB$8,intern3!$7:$7,0))="OK","OK","NOK")))</f>
        <v/>
      </c>
      <c r="BC41" s="1277" t="str">
        <f>IF(INDEX(intern2!$A$165:$BH$316,MATCH($A41,intern2!$A$165:$A$316,0),MATCH(BC$8,intern2!_xlnm.Print_Titles,0))="","",
IF(INDEX(intern2!$A$165:$BH$316,MATCH($A41,intern2!$A$165:$A$316,0),MATCH(BC$8,intern2!_xlnm.Print_Titles,0))="NOK","NOK",
IF(INDEX(intern3!$A$9:$BG$320,MATCH($A41,intern3!$A$9:$A$160,0),MATCH(intern4!BC$8,intern3!$7:$7,0))="OK","OK","NOK")))</f>
        <v/>
      </c>
      <c r="BD41" s="1277" t="str">
        <f>IF(INDEX(intern2!$A$165:$BH$316,MATCH($A41,intern2!$A$165:$A$316,0),MATCH(BD$8,intern2!_xlnm.Print_Titles,0))="","",
IF(INDEX(intern2!$A$165:$BH$316,MATCH($A41,intern2!$A$165:$A$316,0),MATCH(BD$8,intern2!_xlnm.Print_Titles,0))="NOK","NOK",
IF(INDEX(intern3!$A$9:$BG$320,MATCH($A41,intern3!$A$9:$A$160,0),MATCH(intern4!BD$8,intern3!$7:$7,0))="OK","OK","NOK")))</f>
        <v/>
      </c>
      <c r="BE41" s="1277" t="str">
        <f>IF(INDEX(intern2!$A$165:$BH$316,MATCH($A41,intern2!$A$165:$A$316,0),MATCH(BE$8,intern2!_xlnm.Print_Titles,0))="","",
IF(INDEX(intern2!$A$165:$BH$316,MATCH($A41,intern2!$A$165:$A$316,0),MATCH(BE$8,intern2!_xlnm.Print_Titles,0))="NOK","NOK",
IF(INDEX(intern3!$A$9:$BG$320,MATCH($A41,intern3!$A$9:$A$160,0),MATCH(intern4!BE$8,intern3!$7:$7,0))="OK","OK","NOK")))</f>
        <v/>
      </c>
      <c r="BF41" s="1277" t="str">
        <f>IF(INDEX(intern2!$A$165:$BH$316,MATCH($A41,intern2!$A$165:$A$316,0),MATCH(BF$8,intern2!_xlnm.Print_Titles,0))="","",
IF(INDEX(intern2!$A$165:$BH$316,MATCH($A41,intern2!$A$165:$A$316,0),MATCH(BF$8,intern2!_xlnm.Print_Titles,0))="NOK","NOK",
IF(INDEX(intern3!$A$9:$BG$320,MATCH($A41,intern3!$A$9:$A$160,0),MATCH(intern4!BF$8,intern3!$7:$7,0))="OK","OK","NOK")))</f>
        <v/>
      </c>
      <c r="BG41" s="1277" t="str">
        <f>IF(INDEX(intern2!$A$165:$BH$316,MATCH($A41,intern2!$A$165:$A$316,0),MATCH(BG$8,intern2!_xlnm.Print_Titles,0))="","",
IF(INDEX(intern2!$A$165:$BH$316,MATCH($A41,intern2!$A$165:$A$316,0),MATCH(BG$8,intern2!_xlnm.Print_Titles,0))="NOK","NOK",
IF(INDEX(intern3!$A$9:$BG$320,MATCH($A41,intern3!$A$9:$A$160,0),MATCH(intern4!BG$8,intern3!$7:$7,0))="OK","OK","NOK")))</f>
        <v/>
      </c>
      <c r="BH41" s="200" t="str">
        <f t="shared" ca="1" si="2"/>
        <v>NOK</v>
      </c>
      <c r="BI41" s="186"/>
      <c r="BJ41" t="b">
        <f ca="1">IF(VLOOKUP($A41,intern1!$C:$Q,15,FALSE)="MAS","",IF(VLOOKUP($A41,'3.10'!$C:$AP,9,FALSE)=0,"NOK",IF(VLOOKUP($A41,'3.10'!$C:$AP,11,FALSE)=0,"NOK","OK"))=BH41)</f>
        <v>1</v>
      </c>
    </row>
    <row r="42" spans="1:62" x14ac:dyDescent="0.25">
      <c r="A42" t="str">
        <f>+intern2!A37</f>
        <v>NEU4.1</v>
      </c>
      <c r="C42" s="1277" t="str">
        <f>IF(INDEX(intern2!$A$165:$BH$316,MATCH($A42,intern2!$A$165:$A$316,0),MATCH(C$8,intern2!_xlnm.Print_Titles,0))="","",
IF(INDEX(intern2!$A$165:$BH$316,MATCH($A42,intern2!$A$165:$A$316,0),MATCH(C$8,intern2!_xlnm.Print_Titles,0))="NOK","NOK",
IF(INDEX(intern3!$A$9:$BG$320,MATCH($A42,intern3!$A$9:$A$160,0),MATCH(intern4!C$8,intern3!$7:$7,0))="OK","OK","NOK")))</f>
        <v/>
      </c>
      <c r="D42" s="1277" t="str">
        <f>IF(INDEX(intern2!$A$165:$BH$316,MATCH($A42,intern2!$A$165:$A$316,0),MATCH(D$8,intern2!_xlnm.Print_Titles,0))="","",
IF(INDEX(intern2!$A$165:$BH$316,MATCH($A42,intern2!$A$165:$A$316,0),MATCH(D$8,intern2!_xlnm.Print_Titles,0))="NOK","NOK",
IF(INDEX(intern3!$A$9:$BG$320,MATCH($A42,intern3!$A$9:$A$160,0),MATCH(intern4!D$8,intern3!$7:$7,0))="OK","OK","NOK")))</f>
        <v/>
      </c>
      <c r="E42" s="1277" t="str">
        <f>IF(INDEX(intern2!$A$165:$BH$316,MATCH($A42,intern2!$A$165:$A$316,0),MATCH(E$8,intern2!_xlnm.Print_Titles,0))="","",
IF(INDEX(intern2!$A$165:$BH$316,MATCH($A42,intern2!$A$165:$A$316,0),MATCH(E$8,intern2!_xlnm.Print_Titles,0))="NOK","NOK",
IF(INDEX(intern3!$A$9:$BG$320,MATCH($A42,intern3!$A$9:$A$160,0),MATCH(intern4!E$8,intern3!$7:$7,0))="OK","OK","NOK")))</f>
        <v/>
      </c>
      <c r="F42" s="1277" t="str">
        <f>IF(INDEX(intern2!$A$165:$BH$316,MATCH($A42,intern2!$A$165:$A$316,0),MATCH(F$8,intern2!_xlnm.Print_Titles,0))="","",
IF(INDEX(intern2!$A$165:$BH$316,MATCH($A42,intern2!$A$165:$A$316,0),MATCH(F$8,intern2!_xlnm.Print_Titles,0))="NOK","NOK",
IF(INDEX(intern3!$A$9:$BG$320,MATCH($A42,intern3!$A$9:$A$160,0),MATCH(intern4!F$8,intern3!$7:$7,0))="OK","OK","NOK")))</f>
        <v/>
      </c>
      <c r="G42" s="1277" t="str">
        <f>IF(INDEX(intern2!$A$165:$BH$316,MATCH($A42,intern2!$A$165:$A$316,0),MATCH(G$8,intern2!_xlnm.Print_Titles,0))="","",
IF(INDEX(intern2!$A$165:$BH$316,MATCH($A42,intern2!$A$165:$A$316,0),MATCH(G$8,intern2!_xlnm.Print_Titles,0))="NOK","NOK",
IF(INDEX(intern3!$A$9:$BG$320,MATCH($A42,intern3!$A$9:$A$160,0),MATCH(intern4!G$8,intern3!$7:$7,0))="OK","OK","NOK")))</f>
        <v/>
      </c>
      <c r="H42" s="1277" t="str">
        <f>IF(INDEX(intern2!$A$165:$BH$316,MATCH($A42,intern2!$A$165:$A$316,0),MATCH(H$8,intern2!_xlnm.Print_Titles,0))="","",
IF(INDEX(intern2!$A$165:$BH$316,MATCH($A42,intern2!$A$165:$A$316,0),MATCH(H$8,intern2!_xlnm.Print_Titles,0))="NOK","NOK",
IF(INDEX(intern3!$A$9:$BG$320,MATCH($A42,intern3!$A$9:$A$160,0),MATCH(intern4!H$8,intern3!$7:$7,0))="OK","OK","NOK")))</f>
        <v/>
      </c>
      <c r="I42" s="1277" t="str">
        <f>IF(INDEX(intern2!$A$165:$BH$316,MATCH($A42,intern2!$A$165:$A$316,0),MATCH(I$8,intern2!_xlnm.Print_Titles,0))="","",
IF(INDEX(intern2!$A$165:$BH$316,MATCH($A42,intern2!$A$165:$A$316,0),MATCH(I$8,intern2!_xlnm.Print_Titles,0))="NOK","NOK",
IF(INDEX(intern3!$A$9:$BG$320,MATCH($A42,intern3!$A$9:$A$160,0),MATCH(intern4!I$8,intern3!$7:$7,0))="OK","OK","NOK")))</f>
        <v/>
      </c>
      <c r="J42" s="1277" t="str">
        <f>IF(INDEX(intern2!$A$165:$BH$316,MATCH($A42,intern2!$A$165:$A$316,0),MATCH(J$8,intern2!_xlnm.Print_Titles,0))="","",
IF(INDEX(intern2!$A$165:$BH$316,MATCH($A42,intern2!$A$165:$A$316,0),MATCH(J$8,intern2!_xlnm.Print_Titles,0))="NOK","NOK",
IF(INDEX(intern3!$A$9:$BG$320,MATCH($A42,intern3!$A$9:$A$160,0),MATCH(intern4!J$8,intern3!$7:$7,0))="OK","OK","NOK")))</f>
        <v/>
      </c>
      <c r="K42" s="1277" t="str">
        <f>IF(INDEX(intern2!$A$165:$BH$316,MATCH($A42,intern2!$A$165:$A$316,0),MATCH(K$8,intern2!_xlnm.Print_Titles,0))="","",
IF(INDEX(intern2!$A$165:$BH$316,MATCH($A42,intern2!$A$165:$A$316,0),MATCH(K$8,intern2!_xlnm.Print_Titles,0))="NOK","NOK",
IF(INDEX(intern3!$A$9:$BG$320,MATCH($A42,intern3!$A$9:$A$160,0),MATCH(intern4!K$8,intern3!$7:$7,0))="OK","OK","NOK")))</f>
        <v/>
      </c>
      <c r="L42" s="1277" t="str">
        <f>IF(INDEX(intern2!$A$165:$BH$316,MATCH($A42,intern2!$A$165:$A$316,0),MATCH(L$8,intern2!_xlnm.Print_Titles,0))="","",
IF(INDEX(intern2!$A$165:$BH$316,MATCH($A42,intern2!$A$165:$A$316,0),MATCH(L$8,intern2!_xlnm.Print_Titles,0))="NOK","NOK",
IF(INDEX(intern3!$A$9:$BG$320,MATCH($A42,intern3!$A$9:$A$160,0),MATCH(intern4!L$8,intern3!$7:$7,0))="OK","OK","NOK")))</f>
        <v/>
      </c>
      <c r="M42" s="1277" t="str">
        <f>IF(INDEX(intern2!$A$165:$BH$316,MATCH($A42,intern2!$A$165:$A$316,0),MATCH(M$8,intern2!_xlnm.Print_Titles,0))="","",
IF(INDEX(intern2!$A$165:$BH$316,MATCH($A42,intern2!$A$165:$A$316,0),MATCH(M$8,intern2!_xlnm.Print_Titles,0))="NOK","NOK",
IF(INDEX(intern3!$A$9:$BG$320,MATCH($A42,intern3!$A$9:$A$160,0),MATCH(intern4!M$8,intern3!$7:$7,0))="OK","OK","NOK")))</f>
        <v/>
      </c>
      <c r="N42" s="1277" t="str">
        <f>IF(INDEX(intern2!$A$165:$BH$316,MATCH($A42,intern2!$A$165:$A$316,0),MATCH(N$8,intern2!_xlnm.Print_Titles,0))="","",
IF(INDEX(intern2!$A$165:$BH$316,MATCH($A42,intern2!$A$165:$A$316,0),MATCH(N$8,intern2!_xlnm.Print_Titles,0))="NOK","NOK",
IF(INDEX(intern3!$A$9:$BG$320,MATCH($A42,intern3!$A$9:$A$160,0),MATCH(intern4!N$8,intern3!$7:$7,0))="OK","OK","NOK")))</f>
        <v/>
      </c>
      <c r="O42" s="1277" t="str">
        <f>IF(INDEX(intern2!$A$165:$BH$316,MATCH($A42,intern2!$A$165:$A$316,0),MATCH(O$8,intern2!_xlnm.Print_Titles,0))="","",
IF(INDEX(intern2!$A$165:$BH$316,MATCH($A42,intern2!$A$165:$A$316,0),MATCH(O$8,intern2!_xlnm.Print_Titles,0))="NOK","NOK",
IF(INDEX(intern3!$A$9:$BG$320,MATCH($A42,intern3!$A$9:$A$160,0),MATCH(intern4!O$8,intern3!$7:$7,0))="OK","OK","NOK")))</f>
        <v/>
      </c>
      <c r="P42" s="1277" t="str">
        <f>IF(INDEX(intern2!$A$165:$BH$316,MATCH($A42,intern2!$A$165:$A$316,0),MATCH(P$8,intern2!_xlnm.Print_Titles,0))="","",
IF(INDEX(intern2!$A$165:$BH$316,MATCH($A42,intern2!$A$165:$A$316,0),MATCH(P$8,intern2!_xlnm.Print_Titles,0))="NOK","NOK",
IF(INDEX(intern3!$A$9:$BG$320,MATCH($A42,intern3!$A$9:$A$160,0),MATCH(intern4!P$8,intern3!$7:$7,0))="OK","OK","NOK")))</f>
        <v/>
      </c>
      <c r="Q42" s="1277" t="str">
        <f>IF(INDEX(intern2!$A$165:$BH$316,MATCH($A42,intern2!$A$165:$A$316,0),MATCH(Q$8,intern2!_xlnm.Print_Titles,0))="","",
IF(INDEX(intern2!$A$165:$BH$316,MATCH($A42,intern2!$A$165:$A$316,0),MATCH(Q$8,intern2!_xlnm.Print_Titles,0))="NOK","NOK",
IF(INDEX(intern3!$A$9:$BG$320,MATCH($A42,intern3!$A$9:$A$160,0),MATCH(intern4!Q$8,intern3!$7:$7,0))="OK","OK","NOK")))</f>
        <v/>
      </c>
      <c r="R42" s="1277" t="str">
        <f>IF(INDEX(intern2!$A$165:$BH$316,MATCH($A42,intern2!$A$165:$A$316,0),MATCH(R$8,intern2!_xlnm.Print_Titles,0))="","",
IF(INDEX(intern2!$A$165:$BH$316,MATCH($A42,intern2!$A$165:$A$316,0),MATCH(R$8,intern2!_xlnm.Print_Titles,0))="NOK","NOK",
IF(INDEX(intern3!$A$9:$BG$320,MATCH($A42,intern3!$A$9:$A$160,0),MATCH(intern4!R$8,intern3!$7:$7,0))="OK","OK","NOK")))</f>
        <v/>
      </c>
      <c r="S42" s="1277" t="str">
        <f>IF(INDEX(intern2!$A$165:$BH$316,MATCH($A42,intern2!$A$165:$A$316,0),MATCH(S$8,intern2!_xlnm.Print_Titles,0))="","",
IF(INDEX(intern2!$A$165:$BH$316,MATCH($A42,intern2!$A$165:$A$316,0),MATCH(S$8,intern2!_xlnm.Print_Titles,0))="NOK","NOK",
IF(INDEX(intern3!$A$9:$BG$320,MATCH($A42,intern3!$A$9:$A$160,0),MATCH(intern4!S$8,intern3!$7:$7,0))="OK","OK","NOK")))</f>
        <v/>
      </c>
      <c r="T42" s="1277" t="str">
        <f>IF(INDEX(intern2!$A$165:$BH$316,MATCH($A42,intern2!$A$165:$A$316,0),MATCH(T$8,intern2!_xlnm.Print_Titles,0))="","",
IF(INDEX(intern2!$A$165:$BH$316,MATCH($A42,intern2!$A$165:$A$316,0),MATCH(T$8,intern2!_xlnm.Print_Titles,0))="NOK","NOK",
IF(INDEX(intern3!$A$9:$BG$320,MATCH($A42,intern3!$A$9:$A$160,0),MATCH(intern4!T$8,intern3!$7:$7,0))="OK","OK","NOK")))</f>
        <v/>
      </c>
      <c r="U42" s="1277" t="str">
        <f>IF(INDEX(intern2!$A$165:$BH$316,MATCH($A42,intern2!$A$165:$A$316,0),MATCH(U$8,intern2!_xlnm.Print_Titles,0))="","",
IF(INDEX(intern2!$A$165:$BH$316,MATCH($A42,intern2!$A$165:$A$316,0),MATCH(U$8,intern2!_xlnm.Print_Titles,0))="NOK","NOK",
IF(INDEX(intern3!$A$9:$BG$320,MATCH($A42,intern3!$A$9:$A$160,0),MATCH(intern4!U$8,intern3!$7:$7,0))="OK","OK","NOK")))</f>
        <v/>
      </c>
      <c r="V42" s="1277" t="str">
        <f>IF(INDEX(intern2!$A$165:$BH$316,MATCH($A42,intern2!$A$165:$A$316,0),MATCH(V$8,intern2!_xlnm.Print_Titles,0))="","",
IF(INDEX(intern2!$A$165:$BH$316,MATCH($A42,intern2!$A$165:$A$316,0),MATCH(V$8,intern2!_xlnm.Print_Titles,0))="NOK","NOK",
IF(INDEX(intern3!$A$9:$BG$320,MATCH($A42,intern3!$A$9:$A$160,0),MATCH(intern4!V$8,intern3!$7:$7,0))="OK","OK","NOK")))</f>
        <v/>
      </c>
      <c r="W42" s="1277" t="str">
        <f>IF(INDEX(intern2!$A$165:$BH$316,MATCH($A42,intern2!$A$165:$A$316,0),MATCH(W$8,intern2!_xlnm.Print_Titles,0))="","",
IF(INDEX(intern2!$A$165:$BH$316,MATCH($A42,intern2!$A$165:$A$316,0),MATCH(W$8,intern2!_xlnm.Print_Titles,0))="NOK","NOK",
IF(INDEX(intern3!$A$9:$BG$320,MATCH($A42,intern3!$A$9:$A$160,0),MATCH(intern4!W$8,intern3!$7:$7,0))="OK","OK","NOK")))</f>
        <v/>
      </c>
      <c r="X42" s="1277" t="str">
        <f>IF(INDEX(intern2!$A$165:$BH$316,MATCH($A42,intern2!$A$165:$A$316,0),MATCH(X$8,intern2!_xlnm.Print_Titles,0))="","",
IF(INDEX(intern2!$A$165:$BH$316,MATCH($A42,intern2!$A$165:$A$316,0),MATCH(X$8,intern2!_xlnm.Print_Titles,0))="NOK","NOK",
IF(INDEX(intern3!$A$9:$BG$320,MATCH($A42,intern3!$A$9:$A$160,0),MATCH(intern4!X$8,intern3!$7:$7,0))="OK","OK","NOK")))</f>
        <v/>
      </c>
      <c r="Y42" s="1277" t="str">
        <f>IF(INDEX(intern2!$A$165:$BH$316,MATCH($A42,intern2!$A$165:$A$316,0),MATCH(Y$8,intern2!_xlnm.Print_Titles,0))="","",
IF(INDEX(intern2!$A$165:$BH$316,MATCH($A42,intern2!$A$165:$A$316,0),MATCH(Y$8,intern2!_xlnm.Print_Titles,0))="NOK","NOK",
IF(INDEX(intern3!$A$9:$BG$320,MATCH($A42,intern3!$A$9:$A$160,0),MATCH(intern4!Y$8,intern3!$7:$7,0))="OK","OK","NOK")))</f>
        <v/>
      </c>
      <c r="Z42" s="1277" t="str">
        <f>IF(INDEX(intern2!$A$165:$BH$316,MATCH($A42,intern2!$A$165:$A$316,0),MATCH(Z$8,intern2!_xlnm.Print_Titles,0))="","",
IF(INDEX(intern2!$A$165:$BH$316,MATCH($A42,intern2!$A$165:$A$316,0),MATCH(Z$8,intern2!_xlnm.Print_Titles,0))="NOK","NOK",
IF(INDEX(intern3!$A$9:$BG$320,MATCH($A42,intern3!$A$9:$A$160,0),MATCH(intern4!Z$8,intern3!$7:$7,0))="OK","OK","NOK")))</f>
        <v/>
      </c>
      <c r="AA42" s="1277" t="str">
        <f>IF(INDEX(intern2!$A$165:$BH$316,MATCH($A42,intern2!$A$165:$A$316,0),MATCH(AA$8,intern2!_xlnm.Print_Titles,0))="","",
IF(INDEX(intern2!$A$165:$BH$316,MATCH($A42,intern2!$A$165:$A$316,0),MATCH(AA$8,intern2!_xlnm.Print_Titles,0))="NOK","NOK",
IF(INDEX(intern3!$A$9:$BG$320,MATCH($A42,intern3!$A$9:$A$160,0),MATCH(intern4!AA$8,intern3!$7:$7,0))="OK","OK","NOK")))</f>
        <v/>
      </c>
      <c r="AB42" s="1277" t="str">
        <f>IF(INDEX(intern2!$A$165:$BH$316,MATCH($A42,intern2!$A$165:$A$316,0),MATCH(AB$8,intern2!_xlnm.Print_Titles,0))="","",
IF(INDEX(intern2!$A$165:$BH$316,MATCH($A42,intern2!$A$165:$A$316,0),MATCH(AB$8,intern2!_xlnm.Print_Titles,0))="NOK","NOK",
IF(INDEX(intern3!$A$9:$BG$320,MATCH($A42,intern3!$A$9:$A$160,0),MATCH(intern4!AB$8,intern3!$7:$7,0))="OK","OK","NOK")))</f>
        <v/>
      </c>
      <c r="AC42" s="1277" t="str">
        <f>IF(INDEX(intern2!$A$165:$BH$316,MATCH($A42,intern2!$A$165:$A$316,0),MATCH(AC$8,intern2!_xlnm.Print_Titles,0))="","",
IF(INDEX(intern2!$A$165:$BH$316,MATCH($A42,intern2!$A$165:$A$316,0),MATCH(AC$8,intern2!_xlnm.Print_Titles,0))="NOK","NOK",
IF(INDEX(intern3!$A$9:$BG$320,MATCH($A42,intern3!$A$9:$A$160,0),MATCH(intern4!AC$8,intern3!$7:$7,0))="OK","OK","NOK")))</f>
        <v/>
      </c>
      <c r="AD42" s="1277" t="str">
        <f>IF(INDEX(intern2!$A$165:$BH$316,MATCH($A42,intern2!$A$165:$A$316,0),MATCH(AD$8,intern2!_xlnm.Print_Titles,0))="","",
IF(INDEX(intern2!$A$165:$BH$316,MATCH($A42,intern2!$A$165:$A$316,0),MATCH(AD$8,intern2!_xlnm.Print_Titles,0))="NOK","NOK",
IF(INDEX(intern3!$A$9:$BG$320,MATCH($A42,intern3!$A$9:$A$160,0),MATCH(intern4!AD$8,intern3!$7:$7,0))="OK","OK","NOK")))</f>
        <v/>
      </c>
      <c r="AE42" s="1277" t="str">
        <f>IF(INDEX(intern2!$A$165:$BH$316,MATCH($A42,intern2!$A$165:$A$316,0),MATCH(AE$8,intern2!_xlnm.Print_Titles,0))="","",
IF(INDEX(intern2!$A$165:$BH$316,MATCH($A42,intern2!$A$165:$A$316,0),MATCH(AE$8,intern2!_xlnm.Print_Titles,0))="NOK","NOK",
IF(INDEX(intern3!$A$9:$BG$320,MATCH($A42,intern3!$A$9:$A$160,0),MATCH(intern4!AE$8,intern3!$7:$7,0))="OK","OK","NOK")))</f>
        <v/>
      </c>
      <c r="AF42" s="1277" t="str">
        <f>IF(INDEX(intern2!$A$165:$BH$316,MATCH($A42,intern2!$A$165:$A$316,0),MATCH(AF$8,intern2!_xlnm.Print_Titles,0))="","",
IF(INDEX(intern2!$A$165:$BH$316,MATCH($A42,intern2!$A$165:$A$316,0),MATCH(AF$8,intern2!_xlnm.Print_Titles,0))="NOK","NOK",
IF(INDEX(intern3!$A$9:$BG$320,MATCH($A42,intern3!$A$9:$A$160,0),MATCH(intern4!AF$8,intern3!$7:$7,0))="OK","OK","NOK")))</f>
        <v/>
      </c>
      <c r="AG42" s="1277" t="str">
        <f>IF(INDEX(intern2!$A$165:$BH$316,MATCH($A42,intern2!$A$165:$A$316,0),MATCH(AG$8,intern2!_xlnm.Print_Titles,0))="","",
IF(INDEX(intern2!$A$165:$BH$316,MATCH($A42,intern2!$A$165:$A$316,0),MATCH(AG$8,intern2!_xlnm.Print_Titles,0))="NOK","NOK",
IF(INDEX(intern3!$A$9:$BG$320,MATCH($A42,intern3!$A$9:$A$160,0),MATCH(intern4!AG$8,intern3!$7:$7,0))="OK","OK","NOK")))</f>
        <v/>
      </c>
      <c r="AH42" s="1277" t="str">
        <f>IF(INDEX(intern2!$A$165:$BH$316,MATCH($A42,intern2!$A$165:$A$316,0),MATCH(AH$8,intern2!_xlnm.Print_Titles,0))="","",
IF(INDEX(intern2!$A$165:$BH$316,MATCH($A42,intern2!$A$165:$A$316,0),MATCH(AH$8,intern2!_xlnm.Print_Titles,0))="NOK","NOK",
IF(INDEX(intern3!$A$9:$BG$320,MATCH($A42,intern3!$A$9:$A$160,0),MATCH(intern4!AH$8,intern3!$7:$7,0))="OK","OK","NOK")))</f>
        <v/>
      </c>
      <c r="AI42" s="1277" t="str">
        <f>IF(INDEX(intern2!$A$165:$BH$316,MATCH($A42,intern2!$A$165:$A$316,0),MATCH(AI$8,intern2!_xlnm.Print_Titles,0))="","",
IF(INDEX(intern2!$A$165:$BH$316,MATCH($A42,intern2!$A$165:$A$316,0),MATCH(AI$8,intern2!_xlnm.Print_Titles,0))="NOK","NOK",
IF(INDEX(intern3!$A$9:$BG$320,MATCH($A42,intern3!$A$9:$A$160,0),MATCH(intern4!AI$8,intern3!$7:$7,0))="OK","OK","NOK")))</f>
        <v/>
      </c>
      <c r="AJ42" s="1277" t="str">
        <f ca="1">IF(INDEX(intern2!$A$165:$BH$316,MATCH($A42,intern2!$A$165:$A$316,0),MATCH(AJ$8,intern2!_xlnm.Print_Titles,0))="","",
IF(INDEX(intern2!$A$165:$BH$316,MATCH($A42,intern2!$A$165:$A$316,0),MATCH(AJ$8,intern2!_xlnm.Print_Titles,0))="NOK","NOK",
IF(INDEX(intern3!$A$9:$BG$320,MATCH($A42,intern3!$A$9:$A$160,0),MATCH(intern4!AJ$8,intern3!$7:$7,0))="OK","OK","NOK")))</f>
        <v>NOK</v>
      </c>
      <c r="AK42" s="1277" t="str">
        <f>IF(INDEX(intern2!$A$165:$BH$316,MATCH($A42,intern2!$A$165:$A$316,0),MATCH(AK$8,intern2!_xlnm.Print_Titles,0))="","",
IF(INDEX(intern2!$A$165:$BH$316,MATCH($A42,intern2!$A$165:$A$316,0),MATCH(AK$8,intern2!_xlnm.Print_Titles,0))="NOK","NOK",
IF(INDEX(intern3!$A$9:$BG$320,MATCH($A42,intern3!$A$9:$A$160,0),MATCH(intern4!AK$8,intern3!$7:$7,0))="OK","OK","NOK")))</f>
        <v/>
      </c>
      <c r="AL42" s="1277" t="str">
        <f>IF(INDEX(intern2!$A$165:$BH$316,MATCH($A42,intern2!$A$165:$A$316,0),MATCH(AL$8,intern2!_xlnm.Print_Titles,0))="","",
IF(INDEX(intern2!$A$165:$BH$316,MATCH($A42,intern2!$A$165:$A$316,0),MATCH(AL$8,intern2!_xlnm.Print_Titles,0))="NOK","NOK",
IF(INDEX(intern3!$A$9:$BG$320,MATCH($A42,intern3!$A$9:$A$160,0),MATCH(intern4!AL$8,intern3!$7:$7,0))="OK","OK","NOK")))</f>
        <v/>
      </c>
      <c r="AM42" s="1277" t="str">
        <f>IF(INDEX(intern2!$A$165:$BH$316,MATCH($A42,intern2!$A$165:$A$316,0),MATCH(AM$8,intern2!_xlnm.Print_Titles,0))="","",
IF(INDEX(intern2!$A$165:$BH$316,MATCH($A42,intern2!$A$165:$A$316,0),MATCH(AM$8,intern2!_xlnm.Print_Titles,0))="NOK","NOK",
IF(INDEX(intern3!$A$9:$BG$320,MATCH($A42,intern3!$A$9:$A$160,0),MATCH(intern4!AM$8,intern3!$7:$7,0))="OK","OK","NOK")))</f>
        <v/>
      </c>
      <c r="AN42" s="1277" t="str">
        <f>IF(INDEX(intern2!$A$165:$BH$316,MATCH($A42,intern2!$A$165:$A$316,0),MATCH(AN$8,intern2!_xlnm.Print_Titles,0))="","",
IF(INDEX(intern2!$A$165:$BH$316,MATCH($A42,intern2!$A$165:$A$316,0),MATCH(AN$8,intern2!_xlnm.Print_Titles,0))="NOK","NOK",
IF(INDEX(intern3!$A$9:$BG$320,MATCH($A42,intern3!$A$9:$A$160,0),MATCH(intern4!AN$8,intern3!$7:$7,0))="OK","OK","NOK")))</f>
        <v/>
      </c>
      <c r="AO42" s="1277" t="str">
        <f>IF(INDEX(intern2!$A$165:$BH$316,MATCH($A42,intern2!$A$165:$A$316,0),MATCH(AO$8,intern2!_xlnm.Print_Titles,0))="","",
IF(INDEX(intern2!$A$165:$BH$316,MATCH($A42,intern2!$A$165:$A$316,0),MATCH(AO$8,intern2!_xlnm.Print_Titles,0))="NOK","NOK",
IF(INDEX(intern3!$A$9:$BG$320,MATCH($A42,intern3!$A$9:$A$160,0),MATCH(intern4!AO$8,intern3!$7:$7,0))="OK","OK","NOK")))</f>
        <v/>
      </c>
      <c r="AP42" s="1277" t="str">
        <f>IF(INDEX(intern2!$A$165:$BH$316,MATCH($A42,intern2!$A$165:$A$316,0),MATCH(AP$8,intern2!_xlnm.Print_Titles,0))="","",
IF(INDEX(intern2!$A$165:$BH$316,MATCH($A42,intern2!$A$165:$A$316,0),MATCH(AP$8,intern2!_xlnm.Print_Titles,0))="NOK","NOK",
IF(INDEX(intern3!$A$9:$BG$320,MATCH($A42,intern3!$A$9:$A$160,0),MATCH(intern4!AP$8,intern3!$7:$7,0))="OK","OK","NOK")))</f>
        <v/>
      </c>
      <c r="AQ42" s="1277" t="str">
        <f>IF(INDEX(intern2!$A$165:$BH$316,MATCH($A42,intern2!$A$165:$A$316,0),MATCH(AQ$8,intern2!_xlnm.Print_Titles,0))="","",
IF(INDEX(intern2!$A$165:$BH$316,MATCH($A42,intern2!$A$165:$A$316,0),MATCH(AQ$8,intern2!_xlnm.Print_Titles,0))="NOK","NOK",
IF(INDEX(intern3!$A$9:$BG$320,MATCH($A42,intern3!$A$9:$A$160,0),MATCH(intern4!AQ$8,intern3!$7:$7,0))="OK","OK","NOK")))</f>
        <v/>
      </c>
      <c r="AR42" s="1277" t="str">
        <f>IF(INDEX(intern2!$A$165:$BH$316,MATCH($A42,intern2!$A$165:$A$316,0),MATCH(AR$8,intern2!_xlnm.Print_Titles,0))="","",
IF(INDEX(intern2!$A$165:$BH$316,MATCH($A42,intern2!$A$165:$A$316,0),MATCH(AR$8,intern2!_xlnm.Print_Titles,0))="NOK","NOK",
IF(INDEX(intern3!$A$9:$BG$320,MATCH($A42,intern3!$A$9:$A$160,0),MATCH(intern4!AR$8,intern3!$7:$7,0))="OK","OK","NOK")))</f>
        <v/>
      </c>
      <c r="AS42" s="1277" t="str">
        <f>IF(INDEX(intern2!$A$165:$BH$316,MATCH($A42,intern2!$A$165:$A$316,0),MATCH(AS$8,intern2!_xlnm.Print_Titles,0))="","",
IF(INDEX(intern2!$A$165:$BH$316,MATCH($A42,intern2!$A$165:$A$316,0),MATCH(AS$8,intern2!_xlnm.Print_Titles,0))="NOK","NOK",
IF(INDEX(intern3!$A$9:$BG$320,MATCH($A42,intern3!$A$9:$A$160,0),MATCH(intern4!AS$8,intern3!$7:$7,0))="OK","OK","NOK")))</f>
        <v/>
      </c>
      <c r="AT42" s="1277" t="str">
        <f>IF(INDEX(intern2!$A$165:$BH$316,MATCH($A42,intern2!$A$165:$A$316,0),MATCH(AT$8,intern2!_xlnm.Print_Titles,0))="","",
IF(INDEX(intern2!$A$165:$BH$316,MATCH($A42,intern2!$A$165:$A$316,0),MATCH(AT$8,intern2!_xlnm.Print_Titles,0))="NOK","NOK",
IF(INDEX(intern3!$A$9:$BG$320,MATCH($A42,intern3!$A$9:$A$160,0),MATCH(intern4!AT$8,intern3!$7:$7,0))="OK","OK","NOK")))</f>
        <v/>
      </c>
      <c r="AU42" s="1277" t="str">
        <f>IF(INDEX(intern2!$A$165:$BH$316,MATCH($A42,intern2!$A$165:$A$316,0),MATCH(AU$8,intern2!_xlnm.Print_Titles,0))="","",
IF(INDEX(intern2!$A$165:$BH$316,MATCH($A42,intern2!$A$165:$A$316,0),MATCH(AU$8,intern2!_xlnm.Print_Titles,0))="NOK","NOK",
IF(INDEX(intern3!$A$9:$BG$320,MATCH($A42,intern3!$A$9:$A$160,0),MATCH(intern4!AU$8,intern3!$7:$7,0))="OK","OK","NOK")))</f>
        <v/>
      </c>
      <c r="AV42" s="1277" t="str">
        <f>IF(INDEX(intern2!$A$165:$BH$316,MATCH($A42,intern2!$A$165:$A$316,0),MATCH(AV$8,intern2!_xlnm.Print_Titles,0))="","",
IF(INDEX(intern2!$A$165:$BH$316,MATCH($A42,intern2!$A$165:$A$316,0),MATCH(AV$8,intern2!_xlnm.Print_Titles,0))="NOK","NOK",
IF(INDEX(intern3!$A$9:$BG$320,MATCH($A42,intern3!$A$9:$A$160,0),MATCH(intern4!AV$8,intern3!$7:$7,0))="OK","OK","NOK")))</f>
        <v/>
      </c>
      <c r="AW42" s="1277"/>
      <c r="AX42" s="1277" t="str">
        <f>IF(INDEX(intern2!$A$165:$BH$316,MATCH($A42,intern2!$A$165:$A$316,0),MATCH(AX$8,intern2!_xlnm.Print_Titles,0))="","",
IF(INDEX(intern2!$A$165:$BH$316,MATCH($A42,intern2!$A$165:$A$316,0),MATCH(AX$8,intern2!_xlnm.Print_Titles,0))="NOK","NOK",
IF(INDEX(intern3!$A$9:$BG$320,MATCH($A42,intern3!$A$9:$A$160,0),MATCH(intern4!AX$8,intern3!$7:$7,0))="OK","OK","NOK")))</f>
        <v/>
      </c>
      <c r="AY42" s="1277" t="str">
        <f>IF(INDEX(intern2!$A$165:$BH$316,MATCH($A42,intern2!$A$165:$A$316,0),MATCH(AY$8,intern2!_xlnm.Print_Titles,0))="","",
IF(INDEX(intern2!$A$165:$BH$316,MATCH($A42,intern2!$A$165:$A$316,0),MATCH(AY$8,intern2!_xlnm.Print_Titles,0))="NOK","NOK",
IF(INDEX(intern3!$A$9:$BG$320,MATCH($A42,intern3!$A$9:$A$160,0),MATCH(intern4!AY$8,intern3!$7:$7,0))="OK","OK","NOK")))</f>
        <v/>
      </c>
      <c r="AZ42" s="1277" t="str">
        <f>IF(INDEX(intern2!$A$165:$BH$316,MATCH($A42,intern2!$A$165:$A$316,0),MATCH(AZ$8,intern2!_xlnm.Print_Titles,0))="","",
IF(INDEX(intern2!$A$165:$BH$316,MATCH($A42,intern2!$A$165:$A$316,0),MATCH(AZ$8,intern2!_xlnm.Print_Titles,0))="NOK","NOK",
IF(INDEX(intern3!$A$9:$BG$320,MATCH($A42,intern3!$A$9:$A$160,0),MATCH(intern4!AZ$8,intern3!$7:$7,0))="OK","OK","NOK")))</f>
        <v/>
      </c>
      <c r="BA42" s="1277" t="str">
        <f>IF(INDEX(intern2!$A$165:$BH$316,MATCH($A42,intern2!$A$165:$A$316,0),MATCH(BA$8,intern2!_xlnm.Print_Titles,0))="","",
IF(INDEX(intern2!$A$165:$BH$316,MATCH($A42,intern2!$A$165:$A$316,0),MATCH(BA$8,intern2!_xlnm.Print_Titles,0))="NOK","NOK",
IF(INDEX(intern3!$A$9:$BG$320,MATCH($A42,intern3!$A$9:$A$160,0),MATCH(intern4!BA$8,intern3!$7:$7,0))="OK","OK","NOK")))</f>
        <v/>
      </c>
      <c r="BB42" s="1277" t="str">
        <f>IF(INDEX(intern2!$A$165:$BH$316,MATCH($A42,intern2!$A$165:$A$316,0),MATCH(BB$8,intern2!_xlnm.Print_Titles,0))="","",
IF(INDEX(intern2!$A$165:$BH$316,MATCH($A42,intern2!$A$165:$A$316,0),MATCH(BB$8,intern2!_xlnm.Print_Titles,0))="NOK","NOK",
IF(INDEX(intern3!$A$9:$BG$320,MATCH($A42,intern3!$A$9:$A$160,0),MATCH(intern4!BB$8,intern3!$7:$7,0))="OK","OK","NOK")))</f>
        <v/>
      </c>
      <c r="BC42" s="1277" t="str">
        <f>IF(INDEX(intern2!$A$165:$BH$316,MATCH($A42,intern2!$A$165:$A$316,0),MATCH(BC$8,intern2!_xlnm.Print_Titles,0))="","",
IF(INDEX(intern2!$A$165:$BH$316,MATCH($A42,intern2!$A$165:$A$316,0),MATCH(BC$8,intern2!_xlnm.Print_Titles,0))="NOK","NOK",
IF(INDEX(intern3!$A$9:$BG$320,MATCH($A42,intern3!$A$9:$A$160,0),MATCH(intern4!BC$8,intern3!$7:$7,0))="OK","OK","NOK")))</f>
        <v/>
      </c>
      <c r="BD42" s="1277" t="str">
        <f>IF(INDEX(intern2!$A$165:$BH$316,MATCH($A42,intern2!$A$165:$A$316,0),MATCH(BD$8,intern2!_xlnm.Print_Titles,0))="","",
IF(INDEX(intern2!$A$165:$BH$316,MATCH($A42,intern2!$A$165:$A$316,0),MATCH(BD$8,intern2!_xlnm.Print_Titles,0))="NOK","NOK",
IF(INDEX(intern3!$A$9:$BG$320,MATCH($A42,intern3!$A$9:$A$160,0),MATCH(intern4!BD$8,intern3!$7:$7,0))="OK","OK","NOK")))</f>
        <v/>
      </c>
      <c r="BE42" s="1277" t="str">
        <f>IF(INDEX(intern2!$A$165:$BH$316,MATCH($A42,intern2!$A$165:$A$316,0),MATCH(BE$8,intern2!_xlnm.Print_Titles,0))="","",
IF(INDEX(intern2!$A$165:$BH$316,MATCH($A42,intern2!$A$165:$A$316,0),MATCH(BE$8,intern2!_xlnm.Print_Titles,0))="NOK","NOK",
IF(INDEX(intern3!$A$9:$BG$320,MATCH($A42,intern3!$A$9:$A$160,0),MATCH(intern4!BE$8,intern3!$7:$7,0))="OK","OK","NOK")))</f>
        <v/>
      </c>
      <c r="BF42" s="1277" t="str">
        <f>IF(INDEX(intern2!$A$165:$BH$316,MATCH($A42,intern2!$A$165:$A$316,0),MATCH(BF$8,intern2!_xlnm.Print_Titles,0))="","",
IF(INDEX(intern2!$A$165:$BH$316,MATCH($A42,intern2!$A$165:$A$316,0),MATCH(BF$8,intern2!_xlnm.Print_Titles,0))="NOK","NOK",
IF(INDEX(intern3!$A$9:$BG$320,MATCH($A42,intern3!$A$9:$A$160,0),MATCH(intern4!BF$8,intern3!$7:$7,0))="OK","OK","NOK")))</f>
        <v/>
      </c>
      <c r="BG42" s="1277" t="str">
        <f>IF(INDEX(intern2!$A$165:$BH$316,MATCH($A42,intern2!$A$165:$A$316,0),MATCH(BG$8,intern2!_xlnm.Print_Titles,0))="","",
IF(INDEX(intern2!$A$165:$BH$316,MATCH($A42,intern2!$A$165:$A$316,0),MATCH(BG$8,intern2!_xlnm.Print_Titles,0))="NOK","NOK",
IF(INDEX(intern3!$A$9:$BG$320,MATCH($A42,intern3!$A$9:$A$160,0),MATCH(intern4!BG$8,intern3!$7:$7,0))="OK","OK","NOK")))</f>
        <v/>
      </c>
      <c r="BH42" s="200" t="str">
        <f t="shared" ca="1" si="2"/>
        <v>NOK</v>
      </c>
      <c r="BI42" s="186"/>
      <c r="BJ42" t="b">
        <f ca="1">IF(VLOOKUP($A42,intern1!$C:$Q,15,FALSE)="MAS","",IF(VLOOKUP($A42,'3.10'!$C:$AP,9,FALSE)=0,"NOK",IF(VLOOKUP($A42,'3.10'!$C:$AP,11,FALSE)=0,"NOK","OK"))=BH42)</f>
        <v>1</v>
      </c>
    </row>
    <row r="43" spans="1:62" x14ac:dyDescent="0.25">
      <c r="A43" t="str">
        <f>+intern2!A38</f>
        <v>NEU4.2</v>
      </c>
      <c r="C43" s="1277" t="str">
        <f>IF(INDEX(intern2!$A$165:$BH$316,MATCH($A43,intern2!$A$165:$A$316,0),MATCH(C$8,intern2!_xlnm.Print_Titles,0))="","",
IF(INDEX(intern2!$A$165:$BH$316,MATCH($A43,intern2!$A$165:$A$316,0),MATCH(C$8,intern2!_xlnm.Print_Titles,0))="NOK","NOK",
IF(INDEX(intern3!$A$9:$BG$320,MATCH($A43,intern3!$A$9:$A$160,0),MATCH(intern4!C$8,intern3!$7:$7,0))="OK","OK","NOK")))</f>
        <v/>
      </c>
      <c r="D43" s="1277" t="str">
        <f>IF(INDEX(intern2!$A$165:$BH$316,MATCH($A43,intern2!$A$165:$A$316,0),MATCH(D$8,intern2!_xlnm.Print_Titles,0))="","",
IF(INDEX(intern2!$A$165:$BH$316,MATCH($A43,intern2!$A$165:$A$316,0),MATCH(D$8,intern2!_xlnm.Print_Titles,0))="NOK","NOK",
IF(INDEX(intern3!$A$9:$BG$320,MATCH($A43,intern3!$A$9:$A$160,0),MATCH(intern4!D$8,intern3!$7:$7,0))="OK","OK","NOK")))</f>
        <v/>
      </c>
      <c r="E43" s="1277" t="str">
        <f>IF(INDEX(intern2!$A$165:$BH$316,MATCH($A43,intern2!$A$165:$A$316,0),MATCH(E$8,intern2!_xlnm.Print_Titles,0))="","",
IF(INDEX(intern2!$A$165:$BH$316,MATCH($A43,intern2!$A$165:$A$316,0),MATCH(E$8,intern2!_xlnm.Print_Titles,0))="NOK","NOK",
IF(INDEX(intern3!$A$9:$BG$320,MATCH($A43,intern3!$A$9:$A$160,0),MATCH(intern4!E$8,intern3!$7:$7,0))="OK","OK","NOK")))</f>
        <v/>
      </c>
      <c r="F43" s="1277" t="str">
        <f>IF(INDEX(intern2!$A$165:$BH$316,MATCH($A43,intern2!$A$165:$A$316,0),MATCH(F$8,intern2!_xlnm.Print_Titles,0))="","",
IF(INDEX(intern2!$A$165:$BH$316,MATCH($A43,intern2!$A$165:$A$316,0),MATCH(F$8,intern2!_xlnm.Print_Titles,0))="NOK","NOK",
IF(INDEX(intern3!$A$9:$BG$320,MATCH($A43,intern3!$A$9:$A$160,0),MATCH(intern4!F$8,intern3!$7:$7,0))="OK","OK","NOK")))</f>
        <v/>
      </c>
      <c r="G43" s="1277" t="str">
        <f>IF(INDEX(intern2!$A$165:$BH$316,MATCH($A43,intern2!$A$165:$A$316,0),MATCH(G$8,intern2!_xlnm.Print_Titles,0))="","",
IF(INDEX(intern2!$A$165:$BH$316,MATCH($A43,intern2!$A$165:$A$316,0),MATCH(G$8,intern2!_xlnm.Print_Titles,0))="NOK","NOK",
IF(INDEX(intern3!$A$9:$BG$320,MATCH($A43,intern3!$A$9:$A$160,0),MATCH(intern4!G$8,intern3!$7:$7,0))="OK","OK","NOK")))</f>
        <v/>
      </c>
      <c r="H43" s="1277" t="str">
        <f>IF(INDEX(intern2!$A$165:$BH$316,MATCH($A43,intern2!$A$165:$A$316,0),MATCH(H$8,intern2!_xlnm.Print_Titles,0))="","",
IF(INDEX(intern2!$A$165:$BH$316,MATCH($A43,intern2!$A$165:$A$316,0),MATCH(H$8,intern2!_xlnm.Print_Titles,0))="NOK","NOK",
IF(INDEX(intern3!$A$9:$BG$320,MATCH($A43,intern3!$A$9:$A$160,0),MATCH(intern4!H$8,intern3!$7:$7,0))="OK","OK","NOK")))</f>
        <v/>
      </c>
      <c r="I43" s="1277" t="str">
        <f>IF(INDEX(intern2!$A$165:$BH$316,MATCH($A43,intern2!$A$165:$A$316,0),MATCH(I$8,intern2!_xlnm.Print_Titles,0))="","",
IF(INDEX(intern2!$A$165:$BH$316,MATCH($A43,intern2!$A$165:$A$316,0),MATCH(I$8,intern2!_xlnm.Print_Titles,0))="NOK","NOK",
IF(INDEX(intern3!$A$9:$BG$320,MATCH($A43,intern3!$A$9:$A$160,0),MATCH(intern4!I$8,intern3!$7:$7,0))="OK","OK","NOK")))</f>
        <v/>
      </c>
      <c r="J43" s="1277" t="str">
        <f>IF(INDEX(intern2!$A$165:$BH$316,MATCH($A43,intern2!$A$165:$A$316,0),MATCH(J$8,intern2!_xlnm.Print_Titles,0))="","",
IF(INDEX(intern2!$A$165:$BH$316,MATCH($A43,intern2!$A$165:$A$316,0),MATCH(J$8,intern2!_xlnm.Print_Titles,0))="NOK","NOK",
IF(INDEX(intern3!$A$9:$BG$320,MATCH($A43,intern3!$A$9:$A$160,0),MATCH(intern4!J$8,intern3!$7:$7,0))="OK","OK","NOK")))</f>
        <v/>
      </c>
      <c r="K43" s="1277" t="str">
        <f>IF(INDEX(intern2!$A$165:$BH$316,MATCH($A43,intern2!$A$165:$A$316,0),MATCH(K$8,intern2!_xlnm.Print_Titles,0))="","",
IF(INDEX(intern2!$A$165:$BH$316,MATCH($A43,intern2!$A$165:$A$316,0),MATCH(K$8,intern2!_xlnm.Print_Titles,0))="NOK","NOK",
IF(INDEX(intern3!$A$9:$BG$320,MATCH($A43,intern3!$A$9:$A$160,0),MATCH(intern4!K$8,intern3!$7:$7,0))="OK","OK","NOK")))</f>
        <v/>
      </c>
      <c r="L43" s="1277" t="str">
        <f>IF(INDEX(intern2!$A$165:$BH$316,MATCH($A43,intern2!$A$165:$A$316,0),MATCH(L$8,intern2!_xlnm.Print_Titles,0))="","",
IF(INDEX(intern2!$A$165:$BH$316,MATCH($A43,intern2!$A$165:$A$316,0),MATCH(L$8,intern2!_xlnm.Print_Titles,0))="NOK","NOK",
IF(INDEX(intern3!$A$9:$BG$320,MATCH($A43,intern3!$A$9:$A$160,0),MATCH(intern4!L$8,intern3!$7:$7,0))="OK","OK","NOK")))</f>
        <v/>
      </c>
      <c r="M43" s="1277" t="str">
        <f>IF(INDEX(intern2!$A$165:$BH$316,MATCH($A43,intern2!$A$165:$A$316,0),MATCH(M$8,intern2!_xlnm.Print_Titles,0))="","",
IF(INDEX(intern2!$A$165:$BH$316,MATCH($A43,intern2!$A$165:$A$316,0),MATCH(M$8,intern2!_xlnm.Print_Titles,0))="NOK","NOK",
IF(INDEX(intern3!$A$9:$BG$320,MATCH($A43,intern3!$A$9:$A$160,0),MATCH(intern4!M$8,intern3!$7:$7,0))="OK","OK","NOK")))</f>
        <v/>
      </c>
      <c r="N43" s="1277" t="str">
        <f>IF(INDEX(intern2!$A$165:$BH$316,MATCH($A43,intern2!$A$165:$A$316,0),MATCH(N$8,intern2!_xlnm.Print_Titles,0))="","",
IF(INDEX(intern2!$A$165:$BH$316,MATCH($A43,intern2!$A$165:$A$316,0),MATCH(N$8,intern2!_xlnm.Print_Titles,0))="NOK","NOK",
IF(INDEX(intern3!$A$9:$BG$320,MATCH($A43,intern3!$A$9:$A$160,0),MATCH(intern4!N$8,intern3!$7:$7,0))="OK","OK","NOK")))</f>
        <v/>
      </c>
      <c r="O43" s="1277" t="str">
        <f>IF(INDEX(intern2!$A$165:$BH$316,MATCH($A43,intern2!$A$165:$A$316,0),MATCH(O$8,intern2!_xlnm.Print_Titles,0))="","",
IF(INDEX(intern2!$A$165:$BH$316,MATCH($A43,intern2!$A$165:$A$316,0),MATCH(O$8,intern2!_xlnm.Print_Titles,0))="NOK","NOK",
IF(INDEX(intern3!$A$9:$BG$320,MATCH($A43,intern3!$A$9:$A$160,0),MATCH(intern4!O$8,intern3!$7:$7,0))="OK","OK","NOK")))</f>
        <v/>
      </c>
      <c r="P43" s="1277" t="str">
        <f>IF(INDEX(intern2!$A$165:$BH$316,MATCH($A43,intern2!$A$165:$A$316,0),MATCH(P$8,intern2!_xlnm.Print_Titles,0))="","",
IF(INDEX(intern2!$A$165:$BH$316,MATCH($A43,intern2!$A$165:$A$316,0),MATCH(P$8,intern2!_xlnm.Print_Titles,0))="NOK","NOK",
IF(INDEX(intern3!$A$9:$BG$320,MATCH($A43,intern3!$A$9:$A$160,0),MATCH(intern4!P$8,intern3!$7:$7,0))="OK","OK","NOK")))</f>
        <v/>
      </c>
      <c r="Q43" s="1277" t="str">
        <f>IF(INDEX(intern2!$A$165:$BH$316,MATCH($A43,intern2!$A$165:$A$316,0),MATCH(Q$8,intern2!_xlnm.Print_Titles,0))="","",
IF(INDEX(intern2!$A$165:$BH$316,MATCH($A43,intern2!$A$165:$A$316,0),MATCH(Q$8,intern2!_xlnm.Print_Titles,0))="NOK","NOK",
IF(INDEX(intern3!$A$9:$BG$320,MATCH($A43,intern3!$A$9:$A$160,0),MATCH(intern4!Q$8,intern3!$7:$7,0))="OK","OK","NOK")))</f>
        <v/>
      </c>
      <c r="R43" s="1277" t="str">
        <f>IF(INDEX(intern2!$A$165:$BH$316,MATCH($A43,intern2!$A$165:$A$316,0),MATCH(R$8,intern2!_xlnm.Print_Titles,0))="","",
IF(INDEX(intern2!$A$165:$BH$316,MATCH($A43,intern2!$A$165:$A$316,0),MATCH(R$8,intern2!_xlnm.Print_Titles,0))="NOK","NOK",
IF(INDEX(intern3!$A$9:$BG$320,MATCH($A43,intern3!$A$9:$A$160,0),MATCH(intern4!R$8,intern3!$7:$7,0))="OK","OK","NOK")))</f>
        <v/>
      </c>
      <c r="S43" s="1277" t="str">
        <f>IF(INDEX(intern2!$A$165:$BH$316,MATCH($A43,intern2!$A$165:$A$316,0),MATCH(S$8,intern2!_xlnm.Print_Titles,0))="","",
IF(INDEX(intern2!$A$165:$BH$316,MATCH($A43,intern2!$A$165:$A$316,0),MATCH(S$8,intern2!_xlnm.Print_Titles,0))="NOK","NOK",
IF(INDEX(intern3!$A$9:$BG$320,MATCH($A43,intern3!$A$9:$A$160,0),MATCH(intern4!S$8,intern3!$7:$7,0))="OK","OK","NOK")))</f>
        <v/>
      </c>
      <c r="T43" s="1277" t="str">
        <f>IF(INDEX(intern2!$A$165:$BH$316,MATCH($A43,intern2!$A$165:$A$316,0),MATCH(T$8,intern2!_xlnm.Print_Titles,0))="","",
IF(INDEX(intern2!$A$165:$BH$316,MATCH($A43,intern2!$A$165:$A$316,0),MATCH(T$8,intern2!_xlnm.Print_Titles,0))="NOK","NOK",
IF(INDEX(intern3!$A$9:$BG$320,MATCH($A43,intern3!$A$9:$A$160,0),MATCH(intern4!T$8,intern3!$7:$7,0))="OK","OK","NOK")))</f>
        <v/>
      </c>
      <c r="U43" s="1277" t="str">
        <f>IF(INDEX(intern2!$A$165:$BH$316,MATCH($A43,intern2!$A$165:$A$316,0),MATCH(U$8,intern2!_xlnm.Print_Titles,0))="","",
IF(INDEX(intern2!$A$165:$BH$316,MATCH($A43,intern2!$A$165:$A$316,0),MATCH(U$8,intern2!_xlnm.Print_Titles,0))="NOK","NOK",
IF(INDEX(intern3!$A$9:$BG$320,MATCH($A43,intern3!$A$9:$A$160,0),MATCH(intern4!U$8,intern3!$7:$7,0))="OK","OK","NOK")))</f>
        <v/>
      </c>
      <c r="V43" s="1277" t="str">
        <f>IF(INDEX(intern2!$A$165:$BH$316,MATCH($A43,intern2!$A$165:$A$316,0),MATCH(V$8,intern2!_xlnm.Print_Titles,0))="","",
IF(INDEX(intern2!$A$165:$BH$316,MATCH($A43,intern2!$A$165:$A$316,0),MATCH(V$8,intern2!_xlnm.Print_Titles,0))="NOK","NOK",
IF(INDEX(intern3!$A$9:$BG$320,MATCH($A43,intern3!$A$9:$A$160,0),MATCH(intern4!V$8,intern3!$7:$7,0))="OK","OK","NOK")))</f>
        <v/>
      </c>
      <c r="W43" s="1277" t="str">
        <f>IF(INDEX(intern2!$A$165:$BH$316,MATCH($A43,intern2!$A$165:$A$316,0),MATCH(W$8,intern2!_xlnm.Print_Titles,0))="","",
IF(INDEX(intern2!$A$165:$BH$316,MATCH($A43,intern2!$A$165:$A$316,0),MATCH(W$8,intern2!_xlnm.Print_Titles,0))="NOK","NOK",
IF(INDEX(intern3!$A$9:$BG$320,MATCH($A43,intern3!$A$9:$A$160,0),MATCH(intern4!W$8,intern3!$7:$7,0))="OK","OK","NOK")))</f>
        <v/>
      </c>
      <c r="X43" s="1277" t="str">
        <f>IF(INDEX(intern2!$A$165:$BH$316,MATCH($A43,intern2!$A$165:$A$316,0),MATCH(X$8,intern2!_xlnm.Print_Titles,0))="","",
IF(INDEX(intern2!$A$165:$BH$316,MATCH($A43,intern2!$A$165:$A$316,0),MATCH(X$8,intern2!_xlnm.Print_Titles,0))="NOK","NOK",
IF(INDEX(intern3!$A$9:$BG$320,MATCH($A43,intern3!$A$9:$A$160,0),MATCH(intern4!X$8,intern3!$7:$7,0))="OK","OK","NOK")))</f>
        <v/>
      </c>
      <c r="Y43" s="1277" t="str">
        <f>IF(INDEX(intern2!$A$165:$BH$316,MATCH($A43,intern2!$A$165:$A$316,0),MATCH(Y$8,intern2!_xlnm.Print_Titles,0))="","",
IF(INDEX(intern2!$A$165:$BH$316,MATCH($A43,intern2!$A$165:$A$316,0),MATCH(Y$8,intern2!_xlnm.Print_Titles,0))="NOK","NOK",
IF(INDEX(intern3!$A$9:$BG$320,MATCH($A43,intern3!$A$9:$A$160,0),MATCH(intern4!Y$8,intern3!$7:$7,0))="OK","OK","NOK")))</f>
        <v/>
      </c>
      <c r="Z43" s="1277" t="str">
        <f>IF(INDEX(intern2!$A$165:$BH$316,MATCH($A43,intern2!$A$165:$A$316,0),MATCH(Z$8,intern2!_xlnm.Print_Titles,0))="","",
IF(INDEX(intern2!$A$165:$BH$316,MATCH($A43,intern2!$A$165:$A$316,0),MATCH(Z$8,intern2!_xlnm.Print_Titles,0))="NOK","NOK",
IF(INDEX(intern3!$A$9:$BG$320,MATCH($A43,intern3!$A$9:$A$160,0),MATCH(intern4!Z$8,intern3!$7:$7,0))="OK","OK","NOK")))</f>
        <v/>
      </c>
      <c r="AA43" s="1277" t="str">
        <f>IF(INDEX(intern2!$A$165:$BH$316,MATCH($A43,intern2!$A$165:$A$316,0),MATCH(AA$8,intern2!_xlnm.Print_Titles,0))="","",
IF(INDEX(intern2!$A$165:$BH$316,MATCH($A43,intern2!$A$165:$A$316,0),MATCH(AA$8,intern2!_xlnm.Print_Titles,0))="NOK","NOK",
IF(INDEX(intern3!$A$9:$BG$320,MATCH($A43,intern3!$A$9:$A$160,0),MATCH(intern4!AA$8,intern3!$7:$7,0))="OK","OK","NOK")))</f>
        <v/>
      </c>
      <c r="AB43" s="1277" t="str">
        <f>IF(INDEX(intern2!$A$165:$BH$316,MATCH($A43,intern2!$A$165:$A$316,0),MATCH(AB$8,intern2!_xlnm.Print_Titles,0))="","",
IF(INDEX(intern2!$A$165:$BH$316,MATCH($A43,intern2!$A$165:$A$316,0),MATCH(AB$8,intern2!_xlnm.Print_Titles,0))="NOK","NOK",
IF(INDEX(intern3!$A$9:$BG$320,MATCH($A43,intern3!$A$9:$A$160,0),MATCH(intern4!AB$8,intern3!$7:$7,0))="OK","OK","NOK")))</f>
        <v/>
      </c>
      <c r="AC43" s="1277" t="str">
        <f>IF(INDEX(intern2!$A$165:$BH$316,MATCH($A43,intern2!$A$165:$A$316,0),MATCH(AC$8,intern2!_xlnm.Print_Titles,0))="","",
IF(INDEX(intern2!$A$165:$BH$316,MATCH($A43,intern2!$A$165:$A$316,0),MATCH(AC$8,intern2!_xlnm.Print_Titles,0))="NOK","NOK",
IF(INDEX(intern3!$A$9:$BG$320,MATCH($A43,intern3!$A$9:$A$160,0),MATCH(intern4!AC$8,intern3!$7:$7,0))="OK","OK","NOK")))</f>
        <v/>
      </c>
      <c r="AD43" s="1277" t="str">
        <f>IF(INDEX(intern2!$A$165:$BH$316,MATCH($A43,intern2!$A$165:$A$316,0),MATCH(AD$8,intern2!_xlnm.Print_Titles,0))="","",
IF(INDEX(intern2!$A$165:$BH$316,MATCH($A43,intern2!$A$165:$A$316,0),MATCH(AD$8,intern2!_xlnm.Print_Titles,0))="NOK","NOK",
IF(INDEX(intern3!$A$9:$BG$320,MATCH($A43,intern3!$A$9:$A$160,0),MATCH(intern4!AD$8,intern3!$7:$7,0))="OK","OK","NOK")))</f>
        <v/>
      </c>
      <c r="AE43" s="1277" t="str">
        <f>IF(INDEX(intern2!$A$165:$BH$316,MATCH($A43,intern2!$A$165:$A$316,0),MATCH(AE$8,intern2!_xlnm.Print_Titles,0))="","",
IF(INDEX(intern2!$A$165:$BH$316,MATCH($A43,intern2!$A$165:$A$316,0),MATCH(AE$8,intern2!_xlnm.Print_Titles,0))="NOK","NOK",
IF(INDEX(intern3!$A$9:$BG$320,MATCH($A43,intern3!$A$9:$A$160,0),MATCH(intern4!AE$8,intern3!$7:$7,0))="OK","OK","NOK")))</f>
        <v/>
      </c>
      <c r="AF43" s="1277" t="str">
        <f>IF(INDEX(intern2!$A$165:$BH$316,MATCH($A43,intern2!$A$165:$A$316,0),MATCH(AF$8,intern2!_xlnm.Print_Titles,0))="","",
IF(INDEX(intern2!$A$165:$BH$316,MATCH($A43,intern2!$A$165:$A$316,0),MATCH(AF$8,intern2!_xlnm.Print_Titles,0))="NOK","NOK",
IF(INDEX(intern3!$A$9:$BG$320,MATCH($A43,intern3!$A$9:$A$160,0),MATCH(intern4!AF$8,intern3!$7:$7,0))="OK","OK","NOK")))</f>
        <v/>
      </c>
      <c r="AG43" s="1277" t="str">
        <f>IF(INDEX(intern2!$A$165:$BH$316,MATCH($A43,intern2!$A$165:$A$316,0),MATCH(AG$8,intern2!_xlnm.Print_Titles,0))="","",
IF(INDEX(intern2!$A$165:$BH$316,MATCH($A43,intern2!$A$165:$A$316,0),MATCH(AG$8,intern2!_xlnm.Print_Titles,0))="NOK","NOK",
IF(INDEX(intern3!$A$9:$BG$320,MATCH($A43,intern3!$A$9:$A$160,0),MATCH(intern4!AG$8,intern3!$7:$7,0))="OK","OK","NOK")))</f>
        <v/>
      </c>
      <c r="AH43" s="1277" t="str">
        <f>IF(INDEX(intern2!$A$165:$BH$316,MATCH($A43,intern2!$A$165:$A$316,0),MATCH(AH$8,intern2!_xlnm.Print_Titles,0))="","",
IF(INDEX(intern2!$A$165:$BH$316,MATCH($A43,intern2!$A$165:$A$316,0),MATCH(AH$8,intern2!_xlnm.Print_Titles,0))="NOK","NOK",
IF(INDEX(intern3!$A$9:$BG$320,MATCH($A43,intern3!$A$9:$A$160,0),MATCH(intern4!AH$8,intern3!$7:$7,0))="OK","OK","NOK")))</f>
        <v/>
      </c>
      <c r="AI43" s="1277" t="str">
        <f>IF(INDEX(intern2!$A$165:$BH$316,MATCH($A43,intern2!$A$165:$A$316,0),MATCH(AI$8,intern2!_xlnm.Print_Titles,0))="","",
IF(INDEX(intern2!$A$165:$BH$316,MATCH($A43,intern2!$A$165:$A$316,0),MATCH(AI$8,intern2!_xlnm.Print_Titles,0))="NOK","NOK",
IF(INDEX(intern3!$A$9:$BG$320,MATCH($A43,intern3!$A$9:$A$160,0),MATCH(intern4!AI$8,intern3!$7:$7,0))="OK","OK","NOK")))</f>
        <v/>
      </c>
      <c r="AJ43" s="1277" t="str">
        <f ca="1">IF(INDEX(intern2!$A$165:$BH$316,MATCH($A43,intern2!$A$165:$A$316,0),MATCH(AJ$8,intern2!_xlnm.Print_Titles,0))="","",
IF(INDEX(intern2!$A$165:$BH$316,MATCH($A43,intern2!$A$165:$A$316,0),MATCH(AJ$8,intern2!_xlnm.Print_Titles,0))="NOK","NOK",
IF(INDEX(intern3!$A$9:$BG$320,MATCH($A43,intern3!$A$9:$A$160,0),MATCH(intern4!AJ$8,intern3!$7:$7,0))="OK","OK","NOK")))</f>
        <v>NOK</v>
      </c>
      <c r="AK43" s="1277" t="str">
        <f>IF(INDEX(intern2!$A$165:$BH$316,MATCH($A43,intern2!$A$165:$A$316,0),MATCH(AK$8,intern2!_xlnm.Print_Titles,0))="","",
IF(INDEX(intern2!$A$165:$BH$316,MATCH($A43,intern2!$A$165:$A$316,0),MATCH(AK$8,intern2!_xlnm.Print_Titles,0))="NOK","NOK",
IF(INDEX(intern3!$A$9:$BG$320,MATCH($A43,intern3!$A$9:$A$160,0),MATCH(intern4!AK$8,intern3!$7:$7,0))="OK","OK","NOK")))</f>
        <v/>
      </c>
      <c r="AL43" s="1277" t="str">
        <f>IF(INDEX(intern2!$A$165:$BH$316,MATCH($A43,intern2!$A$165:$A$316,0),MATCH(AL$8,intern2!_xlnm.Print_Titles,0))="","",
IF(INDEX(intern2!$A$165:$BH$316,MATCH($A43,intern2!$A$165:$A$316,0),MATCH(AL$8,intern2!_xlnm.Print_Titles,0))="NOK","NOK",
IF(INDEX(intern3!$A$9:$BG$320,MATCH($A43,intern3!$A$9:$A$160,0),MATCH(intern4!AL$8,intern3!$7:$7,0))="OK","OK","NOK")))</f>
        <v/>
      </c>
      <c r="AM43" s="1277" t="str">
        <f>IF(INDEX(intern2!$A$165:$BH$316,MATCH($A43,intern2!$A$165:$A$316,0),MATCH(AM$8,intern2!_xlnm.Print_Titles,0))="","",
IF(INDEX(intern2!$A$165:$BH$316,MATCH($A43,intern2!$A$165:$A$316,0),MATCH(AM$8,intern2!_xlnm.Print_Titles,0))="NOK","NOK",
IF(INDEX(intern3!$A$9:$BG$320,MATCH($A43,intern3!$A$9:$A$160,0),MATCH(intern4!AM$8,intern3!$7:$7,0))="OK","OK","NOK")))</f>
        <v/>
      </c>
      <c r="AN43" s="1277" t="str">
        <f>IF(INDEX(intern2!$A$165:$BH$316,MATCH($A43,intern2!$A$165:$A$316,0),MATCH(AN$8,intern2!_xlnm.Print_Titles,0))="","",
IF(INDEX(intern2!$A$165:$BH$316,MATCH($A43,intern2!$A$165:$A$316,0),MATCH(AN$8,intern2!_xlnm.Print_Titles,0))="NOK","NOK",
IF(INDEX(intern3!$A$9:$BG$320,MATCH($A43,intern3!$A$9:$A$160,0),MATCH(intern4!AN$8,intern3!$7:$7,0))="OK","OK","NOK")))</f>
        <v/>
      </c>
      <c r="AO43" s="1277" t="str">
        <f>IF(INDEX(intern2!$A$165:$BH$316,MATCH($A43,intern2!$A$165:$A$316,0),MATCH(AO$8,intern2!_xlnm.Print_Titles,0))="","",
IF(INDEX(intern2!$A$165:$BH$316,MATCH($A43,intern2!$A$165:$A$316,0),MATCH(AO$8,intern2!_xlnm.Print_Titles,0))="NOK","NOK",
IF(INDEX(intern3!$A$9:$BG$320,MATCH($A43,intern3!$A$9:$A$160,0),MATCH(intern4!AO$8,intern3!$7:$7,0))="OK","OK","NOK")))</f>
        <v/>
      </c>
      <c r="AP43" s="1277" t="str">
        <f>IF(INDEX(intern2!$A$165:$BH$316,MATCH($A43,intern2!$A$165:$A$316,0),MATCH(AP$8,intern2!_xlnm.Print_Titles,0))="","",
IF(INDEX(intern2!$A$165:$BH$316,MATCH($A43,intern2!$A$165:$A$316,0),MATCH(AP$8,intern2!_xlnm.Print_Titles,0))="NOK","NOK",
IF(INDEX(intern3!$A$9:$BG$320,MATCH($A43,intern3!$A$9:$A$160,0),MATCH(intern4!AP$8,intern3!$7:$7,0))="OK","OK","NOK")))</f>
        <v/>
      </c>
      <c r="AQ43" s="1277" t="str">
        <f>IF(INDEX(intern2!$A$165:$BH$316,MATCH($A43,intern2!$A$165:$A$316,0),MATCH(AQ$8,intern2!_xlnm.Print_Titles,0))="","",
IF(INDEX(intern2!$A$165:$BH$316,MATCH($A43,intern2!$A$165:$A$316,0),MATCH(AQ$8,intern2!_xlnm.Print_Titles,0))="NOK","NOK",
IF(INDEX(intern3!$A$9:$BG$320,MATCH($A43,intern3!$A$9:$A$160,0),MATCH(intern4!AQ$8,intern3!$7:$7,0))="OK","OK","NOK")))</f>
        <v/>
      </c>
      <c r="AR43" s="1277" t="str">
        <f>IF(INDEX(intern2!$A$165:$BH$316,MATCH($A43,intern2!$A$165:$A$316,0),MATCH(AR$8,intern2!_xlnm.Print_Titles,0))="","",
IF(INDEX(intern2!$A$165:$BH$316,MATCH($A43,intern2!$A$165:$A$316,0),MATCH(AR$8,intern2!_xlnm.Print_Titles,0))="NOK","NOK",
IF(INDEX(intern3!$A$9:$BG$320,MATCH($A43,intern3!$A$9:$A$160,0),MATCH(intern4!AR$8,intern3!$7:$7,0))="OK","OK","NOK")))</f>
        <v/>
      </c>
      <c r="AS43" s="1277" t="str">
        <f>IF(INDEX(intern2!$A$165:$BH$316,MATCH($A43,intern2!$A$165:$A$316,0),MATCH(AS$8,intern2!_xlnm.Print_Titles,0))="","",
IF(INDEX(intern2!$A$165:$BH$316,MATCH($A43,intern2!$A$165:$A$316,0),MATCH(AS$8,intern2!_xlnm.Print_Titles,0))="NOK","NOK",
IF(INDEX(intern3!$A$9:$BG$320,MATCH($A43,intern3!$A$9:$A$160,0),MATCH(intern4!AS$8,intern3!$7:$7,0))="OK","OK","NOK")))</f>
        <v/>
      </c>
      <c r="AT43" s="1277" t="str">
        <f>IF(INDEX(intern2!$A$165:$BH$316,MATCH($A43,intern2!$A$165:$A$316,0),MATCH(AT$8,intern2!_xlnm.Print_Titles,0))="","",
IF(INDEX(intern2!$A$165:$BH$316,MATCH($A43,intern2!$A$165:$A$316,0),MATCH(AT$8,intern2!_xlnm.Print_Titles,0))="NOK","NOK",
IF(INDEX(intern3!$A$9:$BG$320,MATCH($A43,intern3!$A$9:$A$160,0),MATCH(intern4!AT$8,intern3!$7:$7,0))="OK","OK","NOK")))</f>
        <v/>
      </c>
      <c r="AU43" s="1277" t="str">
        <f>IF(INDEX(intern2!$A$165:$BH$316,MATCH($A43,intern2!$A$165:$A$316,0),MATCH(AU$8,intern2!_xlnm.Print_Titles,0))="","",
IF(INDEX(intern2!$A$165:$BH$316,MATCH($A43,intern2!$A$165:$A$316,0),MATCH(AU$8,intern2!_xlnm.Print_Titles,0))="NOK","NOK",
IF(INDEX(intern3!$A$9:$BG$320,MATCH($A43,intern3!$A$9:$A$160,0),MATCH(intern4!AU$8,intern3!$7:$7,0))="OK","OK","NOK")))</f>
        <v/>
      </c>
      <c r="AV43" s="1277" t="str">
        <f>IF(INDEX(intern2!$A$165:$BH$316,MATCH($A43,intern2!$A$165:$A$316,0),MATCH(AV$8,intern2!_xlnm.Print_Titles,0))="","",
IF(INDEX(intern2!$A$165:$BH$316,MATCH($A43,intern2!$A$165:$A$316,0),MATCH(AV$8,intern2!_xlnm.Print_Titles,0))="NOK","NOK",
IF(INDEX(intern3!$A$9:$BG$320,MATCH($A43,intern3!$A$9:$A$160,0),MATCH(intern4!AV$8,intern3!$7:$7,0))="OK","OK","NOK")))</f>
        <v/>
      </c>
      <c r="AW43" s="1277"/>
      <c r="AX43" s="1277" t="str">
        <f>IF(INDEX(intern2!$A$165:$BH$316,MATCH($A43,intern2!$A$165:$A$316,0),MATCH(AX$8,intern2!_xlnm.Print_Titles,0))="","",
IF(INDEX(intern2!$A$165:$BH$316,MATCH($A43,intern2!$A$165:$A$316,0),MATCH(AX$8,intern2!_xlnm.Print_Titles,0))="NOK","NOK",
IF(INDEX(intern3!$A$9:$BG$320,MATCH($A43,intern3!$A$9:$A$160,0),MATCH(intern4!AX$8,intern3!$7:$7,0))="OK","OK","NOK")))</f>
        <v/>
      </c>
      <c r="AY43" s="1277" t="str">
        <f>IF(INDEX(intern2!$A$165:$BH$316,MATCH($A43,intern2!$A$165:$A$316,0),MATCH(AY$8,intern2!_xlnm.Print_Titles,0))="","",
IF(INDEX(intern2!$A$165:$BH$316,MATCH($A43,intern2!$A$165:$A$316,0),MATCH(AY$8,intern2!_xlnm.Print_Titles,0))="NOK","NOK",
IF(INDEX(intern3!$A$9:$BG$320,MATCH($A43,intern3!$A$9:$A$160,0),MATCH(intern4!AY$8,intern3!$7:$7,0))="OK","OK","NOK")))</f>
        <v/>
      </c>
      <c r="AZ43" s="1277" t="str">
        <f>IF(INDEX(intern2!$A$165:$BH$316,MATCH($A43,intern2!$A$165:$A$316,0),MATCH(AZ$8,intern2!_xlnm.Print_Titles,0))="","",
IF(INDEX(intern2!$A$165:$BH$316,MATCH($A43,intern2!$A$165:$A$316,0),MATCH(AZ$8,intern2!_xlnm.Print_Titles,0))="NOK","NOK",
IF(INDEX(intern3!$A$9:$BG$320,MATCH($A43,intern3!$A$9:$A$160,0),MATCH(intern4!AZ$8,intern3!$7:$7,0))="OK","OK","NOK")))</f>
        <v/>
      </c>
      <c r="BA43" s="1277" t="str">
        <f>IF(INDEX(intern2!$A$165:$BH$316,MATCH($A43,intern2!$A$165:$A$316,0),MATCH(BA$8,intern2!_xlnm.Print_Titles,0))="","",
IF(INDEX(intern2!$A$165:$BH$316,MATCH($A43,intern2!$A$165:$A$316,0),MATCH(BA$8,intern2!_xlnm.Print_Titles,0))="NOK","NOK",
IF(INDEX(intern3!$A$9:$BG$320,MATCH($A43,intern3!$A$9:$A$160,0),MATCH(intern4!BA$8,intern3!$7:$7,0))="OK","OK","NOK")))</f>
        <v/>
      </c>
      <c r="BB43" s="1277" t="str">
        <f>IF(INDEX(intern2!$A$165:$BH$316,MATCH($A43,intern2!$A$165:$A$316,0),MATCH(BB$8,intern2!_xlnm.Print_Titles,0))="","",
IF(INDEX(intern2!$A$165:$BH$316,MATCH($A43,intern2!$A$165:$A$316,0),MATCH(BB$8,intern2!_xlnm.Print_Titles,0))="NOK","NOK",
IF(INDEX(intern3!$A$9:$BG$320,MATCH($A43,intern3!$A$9:$A$160,0),MATCH(intern4!BB$8,intern3!$7:$7,0))="OK","OK","NOK")))</f>
        <v/>
      </c>
      <c r="BC43" s="1277" t="str">
        <f>IF(INDEX(intern2!$A$165:$BH$316,MATCH($A43,intern2!$A$165:$A$316,0),MATCH(BC$8,intern2!_xlnm.Print_Titles,0))="","",
IF(INDEX(intern2!$A$165:$BH$316,MATCH($A43,intern2!$A$165:$A$316,0),MATCH(BC$8,intern2!_xlnm.Print_Titles,0))="NOK","NOK",
IF(INDEX(intern3!$A$9:$BG$320,MATCH($A43,intern3!$A$9:$A$160,0),MATCH(intern4!BC$8,intern3!$7:$7,0))="OK","OK","NOK")))</f>
        <v/>
      </c>
      <c r="BD43" s="1277" t="str">
        <f>IF(INDEX(intern2!$A$165:$BH$316,MATCH($A43,intern2!$A$165:$A$316,0),MATCH(BD$8,intern2!_xlnm.Print_Titles,0))="","",
IF(INDEX(intern2!$A$165:$BH$316,MATCH($A43,intern2!$A$165:$A$316,0),MATCH(BD$8,intern2!_xlnm.Print_Titles,0))="NOK","NOK",
IF(INDEX(intern3!$A$9:$BG$320,MATCH($A43,intern3!$A$9:$A$160,0),MATCH(intern4!BD$8,intern3!$7:$7,0))="OK","OK","NOK")))</f>
        <v/>
      </c>
      <c r="BE43" s="1277" t="str">
        <f>IF(INDEX(intern2!$A$165:$BH$316,MATCH($A43,intern2!$A$165:$A$316,0),MATCH(BE$8,intern2!_xlnm.Print_Titles,0))="","",
IF(INDEX(intern2!$A$165:$BH$316,MATCH($A43,intern2!$A$165:$A$316,0),MATCH(BE$8,intern2!_xlnm.Print_Titles,0))="NOK","NOK",
IF(INDEX(intern3!$A$9:$BG$320,MATCH($A43,intern3!$A$9:$A$160,0),MATCH(intern4!BE$8,intern3!$7:$7,0))="OK","OK","NOK")))</f>
        <v/>
      </c>
      <c r="BF43" s="1277" t="str">
        <f>IF(INDEX(intern2!$A$165:$BH$316,MATCH($A43,intern2!$A$165:$A$316,0),MATCH(BF$8,intern2!_xlnm.Print_Titles,0))="","",
IF(INDEX(intern2!$A$165:$BH$316,MATCH($A43,intern2!$A$165:$A$316,0),MATCH(BF$8,intern2!_xlnm.Print_Titles,0))="NOK","NOK",
IF(INDEX(intern3!$A$9:$BG$320,MATCH($A43,intern3!$A$9:$A$160,0),MATCH(intern4!BF$8,intern3!$7:$7,0))="OK","OK","NOK")))</f>
        <v/>
      </c>
      <c r="BG43" s="1277" t="str">
        <f>IF(INDEX(intern2!$A$165:$BH$316,MATCH($A43,intern2!$A$165:$A$316,0),MATCH(BG$8,intern2!_xlnm.Print_Titles,0))="","",
IF(INDEX(intern2!$A$165:$BH$316,MATCH($A43,intern2!$A$165:$A$316,0),MATCH(BG$8,intern2!_xlnm.Print_Titles,0))="NOK","NOK",
IF(INDEX(intern3!$A$9:$BG$320,MATCH($A43,intern3!$A$9:$A$160,0),MATCH(intern4!BG$8,intern3!$7:$7,0))="OK","OK","NOK")))</f>
        <v/>
      </c>
      <c r="BH43" s="200" t="str">
        <f t="shared" ca="1" si="2"/>
        <v>NOK</v>
      </c>
      <c r="BI43" s="186"/>
      <c r="BJ43" t="b">
        <f ca="1">IF(VLOOKUP($A43,intern1!$C:$Q,15,FALSE)="MAS","",IF(VLOOKUP($A43,'3.10'!$C:$AP,9,FALSE)=0,"NOK",IF(VLOOKUP($A43,'3.10'!$C:$AP,11,FALSE)=0,"NOK","OK"))=BH43)</f>
        <v>1</v>
      </c>
    </row>
    <row r="44" spans="1:62" x14ac:dyDescent="0.25">
      <c r="A44" t="str">
        <f>+intern2!A39</f>
        <v>NEU4.2.1</v>
      </c>
      <c r="C44" s="1277" t="str">
        <f>IF(INDEX(intern2!$A$165:$BH$316,MATCH($A44,intern2!$A$165:$A$316,0),MATCH(C$8,intern2!_xlnm.Print_Titles,0))="","",
IF(INDEX(intern2!$A$165:$BH$316,MATCH($A44,intern2!$A$165:$A$316,0),MATCH(C$8,intern2!_xlnm.Print_Titles,0))="NOK","NOK",
IF(INDEX(intern3!$A$9:$BG$320,MATCH($A44,intern3!$A$9:$A$160,0),MATCH(intern4!C$8,intern3!$7:$7,0))="OK","OK","NOK")))</f>
        <v/>
      </c>
      <c r="D44" s="1277" t="str">
        <f>IF(INDEX(intern2!$A$165:$BH$316,MATCH($A44,intern2!$A$165:$A$316,0),MATCH(D$8,intern2!_xlnm.Print_Titles,0))="","",
IF(INDEX(intern2!$A$165:$BH$316,MATCH($A44,intern2!$A$165:$A$316,0),MATCH(D$8,intern2!_xlnm.Print_Titles,0))="NOK","NOK",
IF(INDEX(intern3!$A$9:$BG$320,MATCH($A44,intern3!$A$9:$A$160,0),MATCH(intern4!D$8,intern3!$7:$7,0))="OK","OK","NOK")))</f>
        <v/>
      </c>
      <c r="E44" s="1277" t="str">
        <f>IF(INDEX(intern2!$A$165:$BH$316,MATCH($A44,intern2!$A$165:$A$316,0),MATCH(E$8,intern2!_xlnm.Print_Titles,0))="","",
IF(INDEX(intern2!$A$165:$BH$316,MATCH($A44,intern2!$A$165:$A$316,0),MATCH(E$8,intern2!_xlnm.Print_Titles,0))="NOK","NOK",
IF(INDEX(intern3!$A$9:$BG$320,MATCH($A44,intern3!$A$9:$A$160,0),MATCH(intern4!E$8,intern3!$7:$7,0))="OK","OK","NOK")))</f>
        <v/>
      </c>
      <c r="F44" s="1277" t="str">
        <f>IF(INDEX(intern2!$A$165:$BH$316,MATCH($A44,intern2!$A$165:$A$316,0),MATCH(F$8,intern2!_xlnm.Print_Titles,0))="","",
IF(INDEX(intern2!$A$165:$BH$316,MATCH($A44,intern2!$A$165:$A$316,0),MATCH(F$8,intern2!_xlnm.Print_Titles,0))="NOK","NOK",
IF(INDEX(intern3!$A$9:$BG$320,MATCH($A44,intern3!$A$9:$A$160,0),MATCH(intern4!F$8,intern3!$7:$7,0))="OK","OK","NOK")))</f>
        <v/>
      </c>
      <c r="G44" s="1277" t="str">
        <f>IF(INDEX(intern2!$A$165:$BH$316,MATCH($A44,intern2!$A$165:$A$316,0),MATCH(G$8,intern2!_xlnm.Print_Titles,0))="","",
IF(INDEX(intern2!$A$165:$BH$316,MATCH($A44,intern2!$A$165:$A$316,0),MATCH(G$8,intern2!_xlnm.Print_Titles,0))="NOK","NOK",
IF(INDEX(intern3!$A$9:$BG$320,MATCH($A44,intern3!$A$9:$A$160,0),MATCH(intern4!G$8,intern3!$7:$7,0))="OK","OK","NOK")))</f>
        <v/>
      </c>
      <c r="H44" s="1277" t="str">
        <f>IF(INDEX(intern2!$A$165:$BH$316,MATCH($A44,intern2!$A$165:$A$316,0),MATCH(H$8,intern2!_xlnm.Print_Titles,0))="","",
IF(INDEX(intern2!$A$165:$BH$316,MATCH($A44,intern2!$A$165:$A$316,0),MATCH(H$8,intern2!_xlnm.Print_Titles,0))="NOK","NOK",
IF(INDEX(intern3!$A$9:$BG$320,MATCH($A44,intern3!$A$9:$A$160,0),MATCH(intern4!H$8,intern3!$7:$7,0))="OK","OK","NOK")))</f>
        <v/>
      </c>
      <c r="I44" s="1277" t="str">
        <f>IF(INDEX(intern2!$A$165:$BH$316,MATCH($A44,intern2!$A$165:$A$316,0),MATCH(I$8,intern2!_xlnm.Print_Titles,0))="","",
IF(INDEX(intern2!$A$165:$BH$316,MATCH($A44,intern2!$A$165:$A$316,0),MATCH(I$8,intern2!_xlnm.Print_Titles,0))="NOK","NOK",
IF(INDEX(intern3!$A$9:$BG$320,MATCH($A44,intern3!$A$9:$A$160,0),MATCH(intern4!I$8,intern3!$7:$7,0))="OK","OK","NOK")))</f>
        <v/>
      </c>
      <c r="J44" s="1277" t="str">
        <f>IF(INDEX(intern2!$A$165:$BH$316,MATCH($A44,intern2!$A$165:$A$316,0),MATCH(J$8,intern2!_xlnm.Print_Titles,0))="","",
IF(INDEX(intern2!$A$165:$BH$316,MATCH($A44,intern2!$A$165:$A$316,0),MATCH(J$8,intern2!_xlnm.Print_Titles,0))="NOK","NOK",
IF(INDEX(intern3!$A$9:$BG$320,MATCH($A44,intern3!$A$9:$A$160,0),MATCH(intern4!J$8,intern3!$7:$7,0))="OK","OK","NOK")))</f>
        <v/>
      </c>
      <c r="K44" s="1277" t="str">
        <f>IF(INDEX(intern2!$A$165:$BH$316,MATCH($A44,intern2!$A$165:$A$316,0),MATCH(K$8,intern2!_xlnm.Print_Titles,0))="","",
IF(INDEX(intern2!$A$165:$BH$316,MATCH($A44,intern2!$A$165:$A$316,0),MATCH(K$8,intern2!_xlnm.Print_Titles,0))="NOK","NOK",
IF(INDEX(intern3!$A$9:$BG$320,MATCH($A44,intern3!$A$9:$A$160,0),MATCH(intern4!K$8,intern3!$7:$7,0))="OK","OK","NOK")))</f>
        <v/>
      </c>
      <c r="L44" s="1277" t="str">
        <f>IF(INDEX(intern2!$A$165:$BH$316,MATCH($A44,intern2!$A$165:$A$316,0),MATCH(L$8,intern2!_xlnm.Print_Titles,0))="","",
IF(INDEX(intern2!$A$165:$BH$316,MATCH($A44,intern2!$A$165:$A$316,0),MATCH(L$8,intern2!_xlnm.Print_Titles,0))="NOK","NOK",
IF(INDEX(intern3!$A$9:$BG$320,MATCH($A44,intern3!$A$9:$A$160,0),MATCH(intern4!L$8,intern3!$7:$7,0))="OK","OK","NOK")))</f>
        <v/>
      </c>
      <c r="M44" s="1277" t="str">
        <f>IF(INDEX(intern2!$A$165:$BH$316,MATCH($A44,intern2!$A$165:$A$316,0),MATCH(M$8,intern2!_xlnm.Print_Titles,0))="","",
IF(INDEX(intern2!$A$165:$BH$316,MATCH($A44,intern2!$A$165:$A$316,0),MATCH(M$8,intern2!_xlnm.Print_Titles,0))="NOK","NOK",
IF(INDEX(intern3!$A$9:$BG$320,MATCH($A44,intern3!$A$9:$A$160,0),MATCH(intern4!M$8,intern3!$7:$7,0))="OK","OK","NOK")))</f>
        <v/>
      </c>
      <c r="N44" s="1277" t="str">
        <f>IF(INDEX(intern2!$A$165:$BH$316,MATCH($A44,intern2!$A$165:$A$316,0),MATCH(N$8,intern2!_xlnm.Print_Titles,0))="","",
IF(INDEX(intern2!$A$165:$BH$316,MATCH($A44,intern2!$A$165:$A$316,0),MATCH(N$8,intern2!_xlnm.Print_Titles,0))="NOK","NOK",
IF(INDEX(intern3!$A$9:$BG$320,MATCH($A44,intern3!$A$9:$A$160,0),MATCH(intern4!N$8,intern3!$7:$7,0))="OK","OK","NOK")))</f>
        <v/>
      </c>
      <c r="O44" s="1277" t="str">
        <f>IF(INDEX(intern2!$A$165:$BH$316,MATCH($A44,intern2!$A$165:$A$316,0),MATCH(O$8,intern2!_xlnm.Print_Titles,0))="","",
IF(INDEX(intern2!$A$165:$BH$316,MATCH($A44,intern2!$A$165:$A$316,0),MATCH(O$8,intern2!_xlnm.Print_Titles,0))="NOK","NOK",
IF(INDEX(intern3!$A$9:$BG$320,MATCH($A44,intern3!$A$9:$A$160,0),MATCH(intern4!O$8,intern3!$7:$7,0))="OK","OK","NOK")))</f>
        <v/>
      </c>
      <c r="P44" s="1277" t="str">
        <f>IF(INDEX(intern2!$A$165:$BH$316,MATCH($A44,intern2!$A$165:$A$316,0),MATCH(P$8,intern2!_xlnm.Print_Titles,0))="","",
IF(INDEX(intern2!$A$165:$BH$316,MATCH($A44,intern2!$A$165:$A$316,0),MATCH(P$8,intern2!_xlnm.Print_Titles,0))="NOK","NOK",
IF(INDEX(intern3!$A$9:$BG$320,MATCH($A44,intern3!$A$9:$A$160,0),MATCH(intern4!P$8,intern3!$7:$7,0))="OK","OK","NOK")))</f>
        <v/>
      </c>
      <c r="Q44" s="1277" t="str">
        <f>IF(INDEX(intern2!$A$165:$BH$316,MATCH($A44,intern2!$A$165:$A$316,0),MATCH(Q$8,intern2!_xlnm.Print_Titles,0))="","",
IF(INDEX(intern2!$A$165:$BH$316,MATCH($A44,intern2!$A$165:$A$316,0),MATCH(Q$8,intern2!_xlnm.Print_Titles,0))="NOK","NOK",
IF(INDEX(intern3!$A$9:$BG$320,MATCH($A44,intern3!$A$9:$A$160,0),MATCH(intern4!Q$8,intern3!$7:$7,0))="OK","OK","NOK")))</f>
        <v/>
      </c>
      <c r="R44" s="1277" t="str">
        <f>IF(INDEX(intern2!$A$165:$BH$316,MATCH($A44,intern2!$A$165:$A$316,0),MATCH(R$8,intern2!_xlnm.Print_Titles,0))="","",
IF(INDEX(intern2!$A$165:$BH$316,MATCH($A44,intern2!$A$165:$A$316,0),MATCH(R$8,intern2!_xlnm.Print_Titles,0))="NOK","NOK",
IF(INDEX(intern3!$A$9:$BG$320,MATCH($A44,intern3!$A$9:$A$160,0),MATCH(intern4!R$8,intern3!$7:$7,0))="OK","OK","NOK")))</f>
        <v/>
      </c>
      <c r="S44" s="1277" t="str">
        <f>IF(INDEX(intern2!$A$165:$BH$316,MATCH($A44,intern2!$A$165:$A$316,0),MATCH(S$8,intern2!_xlnm.Print_Titles,0))="","",
IF(INDEX(intern2!$A$165:$BH$316,MATCH($A44,intern2!$A$165:$A$316,0),MATCH(S$8,intern2!_xlnm.Print_Titles,0))="NOK","NOK",
IF(INDEX(intern3!$A$9:$BG$320,MATCH($A44,intern3!$A$9:$A$160,0),MATCH(intern4!S$8,intern3!$7:$7,0))="OK","OK","NOK")))</f>
        <v/>
      </c>
      <c r="T44" s="1277" t="str">
        <f>IF(INDEX(intern2!$A$165:$BH$316,MATCH($A44,intern2!$A$165:$A$316,0),MATCH(T$8,intern2!_xlnm.Print_Titles,0))="","",
IF(INDEX(intern2!$A$165:$BH$316,MATCH($A44,intern2!$A$165:$A$316,0),MATCH(T$8,intern2!_xlnm.Print_Titles,0))="NOK","NOK",
IF(INDEX(intern3!$A$9:$BG$320,MATCH($A44,intern3!$A$9:$A$160,0),MATCH(intern4!T$8,intern3!$7:$7,0))="OK","OK","NOK")))</f>
        <v/>
      </c>
      <c r="U44" s="1277" t="str">
        <f>IF(INDEX(intern2!$A$165:$BH$316,MATCH($A44,intern2!$A$165:$A$316,0),MATCH(U$8,intern2!_xlnm.Print_Titles,0))="","",
IF(INDEX(intern2!$A$165:$BH$316,MATCH($A44,intern2!$A$165:$A$316,0),MATCH(U$8,intern2!_xlnm.Print_Titles,0))="NOK","NOK",
IF(INDEX(intern3!$A$9:$BG$320,MATCH($A44,intern3!$A$9:$A$160,0),MATCH(intern4!U$8,intern3!$7:$7,0))="OK","OK","NOK")))</f>
        <v/>
      </c>
      <c r="V44" s="1277" t="str">
        <f>IF(INDEX(intern2!$A$165:$BH$316,MATCH($A44,intern2!$A$165:$A$316,0),MATCH(V$8,intern2!_xlnm.Print_Titles,0))="","",
IF(INDEX(intern2!$A$165:$BH$316,MATCH($A44,intern2!$A$165:$A$316,0),MATCH(V$8,intern2!_xlnm.Print_Titles,0))="NOK","NOK",
IF(INDEX(intern3!$A$9:$BG$320,MATCH($A44,intern3!$A$9:$A$160,0),MATCH(intern4!V$8,intern3!$7:$7,0))="OK","OK","NOK")))</f>
        <v/>
      </c>
      <c r="W44" s="1277" t="str">
        <f>IF(INDEX(intern2!$A$165:$BH$316,MATCH($A44,intern2!$A$165:$A$316,0),MATCH(W$8,intern2!_xlnm.Print_Titles,0))="","",
IF(INDEX(intern2!$A$165:$BH$316,MATCH($A44,intern2!$A$165:$A$316,0),MATCH(W$8,intern2!_xlnm.Print_Titles,0))="NOK","NOK",
IF(INDEX(intern3!$A$9:$BG$320,MATCH($A44,intern3!$A$9:$A$160,0),MATCH(intern4!W$8,intern3!$7:$7,0))="OK","OK","NOK")))</f>
        <v/>
      </c>
      <c r="X44" s="1277" t="str">
        <f>IF(INDEX(intern2!$A$165:$BH$316,MATCH($A44,intern2!$A$165:$A$316,0),MATCH(X$8,intern2!_xlnm.Print_Titles,0))="","",
IF(INDEX(intern2!$A$165:$BH$316,MATCH($A44,intern2!$A$165:$A$316,0),MATCH(X$8,intern2!_xlnm.Print_Titles,0))="NOK","NOK",
IF(INDEX(intern3!$A$9:$BG$320,MATCH($A44,intern3!$A$9:$A$160,0),MATCH(intern4!X$8,intern3!$7:$7,0))="OK","OK","NOK")))</f>
        <v/>
      </c>
      <c r="Y44" s="1277" t="str">
        <f>IF(INDEX(intern2!$A$165:$BH$316,MATCH($A44,intern2!$A$165:$A$316,0),MATCH(Y$8,intern2!_xlnm.Print_Titles,0))="","",
IF(INDEX(intern2!$A$165:$BH$316,MATCH($A44,intern2!$A$165:$A$316,0),MATCH(Y$8,intern2!_xlnm.Print_Titles,0))="NOK","NOK",
IF(INDEX(intern3!$A$9:$BG$320,MATCH($A44,intern3!$A$9:$A$160,0),MATCH(intern4!Y$8,intern3!$7:$7,0))="OK","OK","NOK")))</f>
        <v/>
      </c>
      <c r="Z44" s="1277" t="str">
        <f>IF(INDEX(intern2!$A$165:$BH$316,MATCH($A44,intern2!$A$165:$A$316,0),MATCH(Z$8,intern2!_xlnm.Print_Titles,0))="","",
IF(INDEX(intern2!$A$165:$BH$316,MATCH($A44,intern2!$A$165:$A$316,0),MATCH(Z$8,intern2!_xlnm.Print_Titles,0))="NOK","NOK",
IF(INDEX(intern3!$A$9:$BG$320,MATCH($A44,intern3!$A$9:$A$160,0),MATCH(intern4!Z$8,intern3!$7:$7,0))="OK","OK","NOK")))</f>
        <v/>
      </c>
      <c r="AA44" s="1277" t="str">
        <f>IF(INDEX(intern2!$A$165:$BH$316,MATCH($A44,intern2!$A$165:$A$316,0),MATCH(AA$8,intern2!_xlnm.Print_Titles,0))="","",
IF(INDEX(intern2!$A$165:$BH$316,MATCH($A44,intern2!$A$165:$A$316,0),MATCH(AA$8,intern2!_xlnm.Print_Titles,0))="NOK","NOK",
IF(INDEX(intern3!$A$9:$BG$320,MATCH($A44,intern3!$A$9:$A$160,0),MATCH(intern4!AA$8,intern3!$7:$7,0))="OK","OK","NOK")))</f>
        <v/>
      </c>
      <c r="AB44" s="1277" t="str">
        <f>IF(INDEX(intern2!$A$165:$BH$316,MATCH($A44,intern2!$A$165:$A$316,0),MATCH(AB$8,intern2!_xlnm.Print_Titles,0))="","",
IF(INDEX(intern2!$A$165:$BH$316,MATCH($A44,intern2!$A$165:$A$316,0),MATCH(AB$8,intern2!_xlnm.Print_Titles,0))="NOK","NOK",
IF(INDEX(intern3!$A$9:$BG$320,MATCH($A44,intern3!$A$9:$A$160,0),MATCH(intern4!AB$8,intern3!$7:$7,0))="OK","OK","NOK")))</f>
        <v/>
      </c>
      <c r="AC44" s="1277" t="str">
        <f>IF(INDEX(intern2!$A$165:$BH$316,MATCH($A44,intern2!$A$165:$A$316,0),MATCH(AC$8,intern2!_xlnm.Print_Titles,0))="","",
IF(INDEX(intern2!$A$165:$BH$316,MATCH($A44,intern2!$A$165:$A$316,0),MATCH(AC$8,intern2!_xlnm.Print_Titles,0))="NOK","NOK",
IF(INDEX(intern3!$A$9:$BG$320,MATCH($A44,intern3!$A$9:$A$160,0),MATCH(intern4!AC$8,intern3!$7:$7,0))="OK","OK","NOK")))</f>
        <v/>
      </c>
      <c r="AD44" s="1277" t="str">
        <f>IF(INDEX(intern2!$A$165:$BH$316,MATCH($A44,intern2!$A$165:$A$316,0),MATCH(AD$8,intern2!_xlnm.Print_Titles,0))="","",
IF(INDEX(intern2!$A$165:$BH$316,MATCH($A44,intern2!$A$165:$A$316,0),MATCH(AD$8,intern2!_xlnm.Print_Titles,0))="NOK","NOK",
IF(INDEX(intern3!$A$9:$BG$320,MATCH($A44,intern3!$A$9:$A$160,0),MATCH(intern4!AD$8,intern3!$7:$7,0))="OK","OK","NOK")))</f>
        <v/>
      </c>
      <c r="AE44" s="1277" t="str">
        <f>IF(INDEX(intern2!$A$165:$BH$316,MATCH($A44,intern2!$A$165:$A$316,0),MATCH(AE$8,intern2!_xlnm.Print_Titles,0))="","",
IF(INDEX(intern2!$A$165:$BH$316,MATCH($A44,intern2!$A$165:$A$316,0),MATCH(AE$8,intern2!_xlnm.Print_Titles,0))="NOK","NOK",
IF(INDEX(intern3!$A$9:$BG$320,MATCH($A44,intern3!$A$9:$A$160,0),MATCH(intern4!AE$8,intern3!$7:$7,0))="OK","OK","NOK")))</f>
        <v/>
      </c>
      <c r="AF44" s="1277" t="str">
        <f>IF(INDEX(intern2!$A$165:$BH$316,MATCH($A44,intern2!$A$165:$A$316,0),MATCH(AF$8,intern2!_xlnm.Print_Titles,0))="","",
IF(INDEX(intern2!$A$165:$BH$316,MATCH($A44,intern2!$A$165:$A$316,0),MATCH(AF$8,intern2!_xlnm.Print_Titles,0))="NOK","NOK",
IF(INDEX(intern3!$A$9:$BG$320,MATCH($A44,intern3!$A$9:$A$160,0),MATCH(intern4!AF$8,intern3!$7:$7,0))="OK","OK","NOK")))</f>
        <v/>
      </c>
      <c r="AG44" s="1277" t="str">
        <f>IF(INDEX(intern2!$A$165:$BH$316,MATCH($A44,intern2!$A$165:$A$316,0),MATCH(AG$8,intern2!_xlnm.Print_Titles,0))="","",
IF(INDEX(intern2!$A$165:$BH$316,MATCH($A44,intern2!$A$165:$A$316,0),MATCH(AG$8,intern2!_xlnm.Print_Titles,0))="NOK","NOK",
IF(INDEX(intern3!$A$9:$BG$320,MATCH($A44,intern3!$A$9:$A$160,0),MATCH(intern4!AG$8,intern3!$7:$7,0))="OK","OK","NOK")))</f>
        <v/>
      </c>
      <c r="AH44" s="1277" t="str">
        <f>IF(INDEX(intern2!$A$165:$BH$316,MATCH($A44,intern2!$A$165:$A$316,0),MATCH(AH$8,intern2!_xlnm.Print_Titles,0))="","",
IF(INDEX(intern2!$A$165:$BH$316,MATCH($A44,intern2!$A$165:$A$316,0),MATCH(AH$8,intern2!_xlnm.Print_Titles,0))="NOK","NOK",
IF(INDEX(intern3!$A$9:$BG$320,MATCH($A44,intern3!$A$9:$A$160,0),MATCH(intern4!AH$8,intern3!$7:$7,0))="OK","OK","NOK")))</f>
        <v/>
      </c>
      <c r="AI44" s="1277" t="str">
        <f>IF(INDEX(intern2!$A$165:$BH$316,MATCH($A44,intern2!$A$165:$A$316,0),MATCH(AI$8,intern2!_xlnm.Print_Titles,0))="","",
IF(INDEX(intern2!$A$165:$BH$316,MATCH($A44,intern2!$A$165:$A$316,0),MATCH(AI$8,intern2!_xlnm.Print_Titles,0))="NOK","NOK",
IF(INDEX(intern3!$A$9:$BG$320,MATCH($A44,intern3!$A$9:$A$160,0),MATCH(intern4!AI$8,intern3!$7:$7,0))="OK","OK","NOK")))</f>
        <v/>
      </c>
      <c r="AJ44" s="1277" t="str">
        <f>IF(INDEX(intern2!$A$165:$BH$316,MATCH($A44,intern2!$A$165:$A$316,0),MATCH(AJ$8,intern2!_xlnm.Print_Titles,0))="","",
IF(INDEX(intern2!$A$165:$BH$316,MATCH($A44,intern2!$A$165:$A$316,0),MATCH(AJ$8,intern2!_xlnm.Print_Titles,0))="NOK","NOK",
IF(INDEX(intern3!$A$9:$BG$320,MATCH($A44,intern3!$A$9:$A$160,0),MATCH(intern4!AJ$8,intern3!$7:$7,0))="OK","OK","NOK")))</f>
        <v/>
      </c>
      <c r="AK44" s="1277" t="str">
        <f>IF(INDEX(intern2!$A$165:$BH$316,MATCH($A44,intern2!$A$165:$A$316,0),MATCH(AK$8,intern2!_xlnm.Print_Titles,0))="","",
IF(INDEX(intern2!$A$165:$BH$316,MATCH($A44,intern2!$A$165:$A$316,0),MATCH(AK$8,intern2!_xlnm.Print_Titles,0))="NOK","NOK",
IF(INDEX(intern3!$A$9:$BG$320,MATCH($A44,intern3!$A$9:$A$160,0),MATCH(intern4!AK$8,intern3!$7:$7,0))="OK","OK","NOK")))</f>
        <v/>
      </c>
      <c r="AL44" s="1277" t="str">
        <f>IF(INDEX(intern2!$A$165:$BH$316,MATCH($A44,intern2!$A$165:$A$316,0),MATCH(AL$8,intern2!_xlnm.Print_Titles,0))="","",
IF(INDEX(intern2!$A$165:$BH$316,MATCH($A44,intern2!$A$165:$A$316,0),MATCH(AL$8,intern2!_xlnm.Print_Titles,0))="NOK","NOK",
IF(INDEX(intern3!$A$9:$BG$320,MATCH($A44,intern3!$A$9:$A$160,0),MATCH(intern4!AL$8,intern3!$7:$7,0))="OK","OK","NOK")))</f>
        <v/>
      </c>
      <c r="AM44" s="1277" t="str">
        <f>IF(INDEX(intern2!$A$165:$BH$316,MATCH($A44,intern2!$A$165:$A$316,0),MATCH(AM$8,intern2!_xlnm.Print_Titles,0))="","",
IF(INDEX(intern2!$A$165:$BH$316,MATCH($A44,intern2!$A$165:$A$316,0),MATCH(AM$8,intern2!_xlnm.Print_Titles,0))="NOK","NOK",
IF(INDEX(intern3!$A$9:$BG$320,MATCH($A44,intern3!$A$9:$A$160,0),MATCH(intern4!AM$8,intern3!$7:$7,0))="OK","OK","NOK")))</f>
        <v/>
      </c>
      <c r="AN44" s="1277" t="str">
        <f>IF(INDEX(intern2!$A$165:$BH$316,MATCH($A44,intern2!$A$165:$A$316,0),MATCH(AN$8,intern2!_xlnm.Print_Titles,0))="","",
IF(INDEX(intern2!$A$165:$BH$316,MATCH($A44,intern2!$A$165:$A$316,0),MATCH(AN$8,intern2!_xlnm.Print_Titles,0))="NOK","NOK",
IF(INDEX(intern3!$A$9:$BG$320,MATCH($A44,intern3!$A$9:$A$160,0),MATCH(intern4!AN$8,intern3!$7:$7,0))="OK","OK","NOK")))</f>
        <v/>
      </c>
      <c r="AO44" s="1277" t="str">
        <f>IF(INDEX(intern2!$A$165:$BH$316,MATCH($A44,intern2!$A$165:$A$316,0),MATCH(AO$8,intern2!_xlnm.Print_Titles,0))="","",
IF(INDEX(intern2!$A$165:$BH$316,MATCH($A44,intern2!$A$165:$A$316,0),MATCH(AO$8,intern2!_xlnm.Print_Titles,0))="NOK","NOK",
IF(INDEX(intern3!$A$9:$BG$320,MATCH($A44,intern3!$A$9:$A$160,0),MATCH(intern4!AO$8,intern3!$7:$7,0))="OK","OK","NOK")))</f>
        <v/>
      </c>
      <c r="AP44" s="1277" t="str">
        <f>IF(INDEX(intern2!$A$165:$BH$316,MATCH($A44,intern2!$A$165:$A$316,0),MATCH(AP$8,intern2!_xlnm.Print_Titles,0))="","",
IF(INDEX(intern2!$A$165:$BH$316,MATCH($A44,intern2!$A$165:$A$316,0),MATCH(AP$8,intern2!_xlnm.Print_Titles,0))="NOK","NOK",
IF(INDEX(intern3!$A$9:$BG$320,MATCH($A44,intern3!$A$9:$A$160,0),MATCH(intern4!AP$8,intern3!$7:$7,0))="OK","OK","NOK")))</f>
        <v/>
      </c>
      <c r="AQ44" s="1277" t="str">
        <f>IF(INDEX(intern2!$A$165:$BH$316,MATCH($A44,intern2!$A$165:$A$316,0),MATCH(AQ$8,intern2!_xlnm.Print_Titles,0))="","",
IF(INDEX(intern2!$A$165:$BH$316,MATCH($A44,intern2!$A$165:$A$316,0),MATCH(AQ$8,intern2!_xlnm.Print_Titles,0))="NOK","NOK",
IF(INDEX(intern3!$A$9:$BG$320,MATCH($A44,intern3!$A$9:$A$160,0),MATCH(intern4!AQ$8,intern3!$7:$7,0))="OK","OK","NOK")))</f>
        <v/>
      </c>
      <c r="AR44" s="1277" t="str">
        <f>IF(INDEX(intern2!$A$165:$BH$316,MATCH($A44,intern2!$A$165:$A$316,0),MATCH(AR$8,intern2!_xlnm.Print_Titles,0))="","",
IF(INDEX(intern2!$A$165:$BH$316,MATCH($A44,intern2!$A$165:$A$316,0),MATCH(AR$8,intern2!_xlnm.Print_Titles,0))="NOK","NOK",
IF(INDEX(intern3!$A$9:$BG$320,MATCH($A44,intern3!$A$9:$A$160,0),MATCH(intern4!AR$8,intern3!$7:$7,0))="OK","OK","NOK")))</f>
        <v/>
      </c>
      <c r="AS44" s="1277" t="str">
        <f>IF(INDEX(intern2!$A$165:$BH$316,MATCH($A44,intern2!$A$165:$A$316,0),MATCH(AS$8,intern2!_xlnm.Print_Titles,0))="","",
IF(INDEX(intern2!$A$165:$BH$316,MATCH($A44,intern2!$A$165:$A$316,0),MATCH(AS$8,intern2!_xlnm.Print_Titles,0))="NOK","NOK",
IF(INDEX(intern3!$A$9:$BG$320,MATCH($A44,intern3!$A$9:$A$160,0),MATCH(intern4!AS$8,intern3!$7:$7,0))="OK","OK","NOK")))</f>
        <v/>
      </c>
      <c r="AT44" s="1277" t="str">
        <f>IF(INDEX(intern2!$A$165:$BH$316,MATCH($A44,intern2!$A$165:$A$316,0),MATCH(AT$8,intern2!_xlnm.Print_Titles,0))="","",
IF(INDEX(intern2!$A$165:$BH$316,MATCH($A44,intern2!$A$165:$A$316,0),MATCH(AT$8,intern2!_xlnm.Print_Titles,0))="NOK","NOK",
IF(INDEX(intern3!$A$9:$BG$320,MATCH($A44,intern3!$A$9:$A$160,0),MATCH(intern4!AT$8,intern3!$7:$7,0))="OK","OK","NOK")))</f>
        <v/>
      </c>
      <c r="AU44" s="1277" t="str">
        <f>IF(INDEX(intern2!$A$165:$BH$316,MATCH($A44,intern2!$A$165:$A$316,0),MATCH(AU$8,intern2!_xlnm.Print_Titles,0))="","",
IF(INDEX(intern2!$A$165:$BH$316,MATCH($A44,intern2!$A$165:$A$316,0),MATCH(AU$8,intern2!_xlnm.Print_Titles,0))="NOK","NOK",
IF(INDEX(intern3!$A$9:$BG$320,MATCH($A44,intern3!$A$9:$A$160,0),MATCH(intern4!AU$8,intern3!$7:$7,0))="OK","OK","NOK")))</f>
        <v/>
      </c>
      <c r="AV44" s="1277" t="str">
        <f>IF(INDEX(intern2!$A$165:$BH$316,MATCH($A44,intern2!$A$165:$A$316,0),MATCH(AV$8,intern2!_xlnm.Print_Titles,0))="","",
IF(INDEX(intern2!$A$165:$BH$316,MATCH($A44,intern2!$A$165:$A$316,0),MATCH(AV$8,intern2!_xlnm.Print_Titles,0))="NOK","NOK",
IF(INDEX(intern3!$A$9:$BG$320,MATCH($A44,intern3!$A$9:$A$160,0),MATCH(intern4!AV$8,intern3!$7:$7,0))="OK","OK","NOK")))</f>
        <v/>
      </c>
      <c r="AW44" s="1277"/>
      <c r="AX44" s="1277" t="str">
        <f>IF(INDEX(intern2!$A$165:$BH$316,MATCH($A44,intern2!$A$165:$A$316,0),MATCH(AX$8,intern2!_xlnm.Print_Titles,0))="","",
IF(INDEX(intern2!$A$165:$BH$316,MATCH($A44,intern2!$A$165:$A$316,0),MATCH(AX$8,intern2!_xlnm.Print_Titles,0))="NOK","NOK",
IF(INDEX(intern3!$A$9:$BG$320,MATCH($A44,intern3!$A$9:$A$160,0),MATCH(intern4!AX$8,intern3!$7:$7,0))="OK","OK","NOK")))</f>
        <v/>
      </c>
      <c r="AY44" s="1277" t="str">
        <f>IF(INDEX(intern2!$A$165:$BH$316,MATCH($A44,intern2!$A$165:$A$316,0),MATCH(AY$8,intern2!_xlnm.Print_Titles,0))="","",
IF(INDEX(intern2!$A$165:$BH$316,MATCH($A44,intern2!$A$165:$A$316,0),MATCH(AY$8,intern2!_xlnm.Print_Titles,0))="NOK","NOK",
IF(INDEX(intern3!$A$9:$BG$320,MATCH($A44,intern3!$A$9:$A$160,0),MATCH(intern4!AY$8,intern3!$7:$7,0))="OK","OK","NOK")))</f>
        <v/>
      </c>
      <c r="AZ44" s="1277" t="str">
        <f>IF(INDEX(intern2!$A$165:$BH$316,MATCH($A44,intern2!$A$165:$A$316,0),MATCH(AZ$8,intern2!_xlnm.Print_Titles,0))="","",
IF(INDEX(intern2!$A$165:$BH$316,MATCH($A44,intern2!$A$165:$A$316,0),MATCH(AZ$8,intern2!_xlnm.Print_Titles,0))="NOK","NOK",
IF(INDEX(intern3!$A$9:$BG$320,MATCH($A44,intern3!$A$9:$A$160,0),MATCH(intern4!AZ$8,intern3!$7:$7,0))="OK","OK","NOK")))</f>
        <v/>
      </c>
      <c r="BA44" s="1277" t="str">
        <f>IF(INDEX(intern2!$A$165:$BH$316,MATCH($A44,intern2!$A$165:$A$316,0),MATCH(BA$8,intern2!_xlnm.Print_Titles,0))="","",
IF(INDEX(intern2!$A$165:$BH$316,MATCH($A44,intern2!$A$165:$A$316,0),MATCH(BA$8,intern2!_xlnm.Print_Titles,0))="NOK","NOK",
IF(INDEX(intern3!$A$9:$BG$320,MATCH($A44,intern3!$A$9:$A$160,0),MATCH(intern4!BA$8,intern3!$7:$7,0))="OK","OK","NOK")))</f>
        <v/>
      </c>
      <c r="BB44" s="1277" t="str">
        <f>IF(INDEX(intern2!$A$165:$BH$316,MATCH($A44,intern2!$A$165:$A$316,0),MATCH(BB$8,intern2!_xlnm.Print_Titles,0))="","",
IF(INDEX(intern2!$A$165:$BH$316,MATCH($A44,intern2!$A$165:$A$316,0),MATCH(BB$8,intern2!_xlnm.Print_Titles,0))="NOK","NOK",
IF(INDEX(intern3!$A$9:$BG$320,MATCH($A44,intern3!$A$9:$A$160,0),MATCH(intern4!BB$8,intern3!$7:$7,0))="OK","OK","NOK")))</f>
        <v/>
      </c>
      <c r="BC44" s="1277" t="str">
        <f>IF(INDEX(intern2!$A$165:$BH$316,MATCH($A44,intern2!$A$165:$A$316,0),MATCH(BC$8,intern2!_xlnm.Print_Titles,0))="","",
IF(INDEX(intern2!$A$165:$BH$316,MATCH($A44,intern2!$A$165:$A$316,0),MATCH(BC$8,intern2!_xlnm.Print_Titles,0))="NOK","NOK",
IF(INDEX(intern3!$A$9:$BG$320,MATCH($A44,intern3!$A$9:$A$160,0),MATCH(intern4!BC$8,intern3!$7:$7,0))="OK","OK","NOK")))</f>
        <v/>
      </c>
      <c r="BD44" s="1277" t="str">
        <f>IF(INDEX(intern2!$A$165:$BH$316,MATCH($A44,intern2!$A$165:$A$316,0),MATCH(BD$8,intern2!_xlnm.Print_Titles,0))="","",
IF(INDEX(intern2!$A$165:$BH$316,MATCH($A44,intern2!$A$165:$A$316,0),MATCH(BD$8,intern2!_xlnm.Print_Titles,0))="NOK","NOK",
IF(INDEX(intern3!$A$9:$BG$320,MATCH($A44,intern3!$A$9:$A$160,0),MATCH(intern4!BD$8,intern3!$7:$7,0))="OK","OK","NOK")))</f>
        <v/>
      </c>
      <c r="BE44" s="1277" t="str">
        <f>IF(INDEX(intern2!$A$165:$BH$316,MATCH($A44,intern2!$A$165:$A$316,0),MATCH(BE$8,intern2!_xlnm.Print_Titles,0))="","",
IF(INDEX(intern2!$A$165:$BH$316,MATCH($A44,intern2!$A$165:$A$316,0),MATCH(BE$8,intern2!_xlnm.Print_Titles,0))="NOK","NOK",
IF(INDEX(intern3!$A$9:$BG$320,MATCH($A44,intern3!$A$9:$A$160,0),MATCH(intern4!BE$8,intern3!$7:$7,0))="OK","OK","NOK")))</f>
        <v/>
      </c>
      <c r="BF44" s="1277" t="str">
        <f>IF(INDEX(intern2!$A$165:$BH$316,MATCH($A44,intern2!$A$165:$A$316,0),MATCH(BF$8,intern2!_xlnm.Print_Titles,0))="","",
IF(INDEX(intern2!$A$165:$BH$316,MATCH($A44,intern2!$A$165:$A$316,0),MATCH(BF$8,intern2!_xlnm.Print_Titles,0))="NOK","NOK",
IF(INDEX(intern3!$A$9:$BG$320,MATCH($A44,intern3!$A$9:$A$160,0),MATCH(intern4!BF$8,intern3!$7:$7,0))="OK","OK","NOK")))</f>
        <v/>
      </c>
      <c r="BG44" s="1277" t="str">
        <f>IF(INDEX(intern2!$A$165:$BH$316,MATCH($A44,intern2!$A$165:$A$316,0),MATCH(BG$8,intern2!_xlnm.Print_Titles,0))="","",
IF(INDEX(intern2!$A$165:$BH$316,MATCH($A44,intern2!$A$165:$A$316,0),MATCH(BG$8,intern2!_xlnm.Print_Titles,0))="NOK","NOK",
IF(INDEX(intern3!$A$9:$BG$320,MATCH($A44,intern3!$A$9:$A$160,0),MATCH(intern4!BG$8,intern3!$7:$7,0))="OK","OK","NOK")))</f>
        <v/>
      </c>
      <c r="BH44" s="200" t="str">
        <f t="shared" si="2"/>
        <v>OK</v>
      </c>
      <c r="BI44" s="186"/>
      <c r="BJ44" t="str">
        <f>IF(VLOOKUP($A44,intern1!$C:$Q,15,FALSE)="MAS","",IF(VLOOKUP($A44,'3.10'!$C:$AP,9,FALSE)=0,"NOK",IF(VLOOKUP($A44,'3.10'!$C:$AP,11,FALSE)=0,"NOK","OK"))=BH44)</f>
        <v/>
      </c>
    </row>
    <row r="45" spans="1:62" x14ac:dyDescent="0.25">
      <c r="A45" t="str">
        <f>+intern2!A40</f>
        <v>AUG1</v>
      </c>
      <c r="C45" s="1277" t="str">
        <f>IF(INDEX(intern2!$A$165:$BH$316,MATCH($A45,intern2!$A$165:$A$316,0),MATCH(C$8,intern2!_xlnm.Print_Titles,0))="","",
IF(INDEX(intern2!$A$165:$BH$316,MATCH($A45,intern2!$A$165:$A$316,0),MATCH(C$8,intern2!_xlnm.Print_Titles,0))="NOK","NOK",
IF(INDEX(intern3!$A$9:$BG$320,MATCH($A45,intern3!$A$9:$A$160,0),MATCH(intern4!C$8,intern3!$7:$7,0))="OK","OK","NOK")))</f>
        <v/>
      </c>
      <c r="D45" s="1277" t="str">
        <f>IF(INDEX(intern2!$A$165:$BH$316,MATCH($A45,intern2!$A$165:$A$316,0),MATCH(D$8,intern2!_xlnm.Print_Titles,0))="","",
IF(INDEX(intern2!$A$165:$BH$316,MATCH($A45,intern2!$A$165:$A$316,0),MATCH(D$8,intern2!_xlnm.Print_Titles,0))="NOK","NOK",
IF(INDEX(intern3!$A$9:$BG$320,MATCH($A45,intern3!$A$9:$A$160,0),MATCH(intern4!D$8,intern3!$7:$7,0))="OK","OK","NOK")))</f>
        <v/>
      </c>
      <c r="E45" s="1277" t="str">
        <f>IF(INDEX(intern2!$A$165:$BH$316,MATCH($A45,intern2!$A$165:$A$316,0),MATCH(E$8,intern2!_xlnm.Print_Titles,0))="","",
IF(INDEX(intern2!$A$165:$BH$316,MATCH($A45,intern2!$A$165:$A$316,0),MATCH(E$8,intern2!_xlnm.Print_Titles,0))="NOK","NOK",
IF(INDEX(intern3!$A$9:$BG$320,MATCH($A45,intern3!$A$9:$A$160,0),MATCH(intern4!E$8,intern3!$7:$7,0))="OK","OK","NOK")))</f>
        <v/>
      </c>
      <c r="F45" s="1277" t="str">
        <f>IF(INDEX(intern2!$A$165:$BH$316,MATCH($A45,intern2!$A$165:$A$316,0),MATCH(F$8,intern2!_xlnm.Print_Titles,0))="","",
IF(INDEX(intern2!$A$165:$BH$316,MATCH($A45,intern2!$A$165:$A$316,0),MATCH(F$8,intern2!_xlnm.Print_Titles,0))="NOK","NOK",
IF(INDEX(intern3!$A$9:$BG$320,MATCH($A45,intern3!$A$9:$A$160,0),MATCH(intern4!F$8,intern3!$7:$7,0))="OK","OK","NOK")))</f>
        <v/>
      </c>
      <c r="G45" s="1277" t="str">
        <f>IF(INDEX(intern2!$A$165:$BH$316,MATCH($A45,intern2!$A$165:$A$316,0),MATCH(G$8,intern2!_xlnm.Print_Titles,0))="","",
IF(INDEX(intern2!$A$165:$BH$316,MATCH($A45,intern2!$A$165:$A$316,0),MATCH(G$8,intern2!_xlnm.Print_Titles,0))="NOK","NOK",
IF(INDEX(intern3!$A$9:$BG$320,MATCH($A45,intern3!$A$9:$A$160,0),MATCH(intern4!G$8,intern3!$7:$7,0))="OK","OK","NOK")))</f>
        <v/>
      </c>
      <c r="H45" s="1277" t="str">
        <f>IF(INDEX(intern2!$A$165:$BH$316,MATCH($A45,intern2!$A$165:$A$316,0),MATCH(H$8,intern2!_xlnm.Print_Titles,0))="","",
IF(INDEX(intern2!$A$165:$BH$316,MATCH($A45,intern2!$A$165:$A$316,0),MATCH(H$8,intern2!_xlnm.Print_Titles,0))="NOK","NOK",
IF(INDEX(intern3!$A$9:$BG$320,MATCH($A45,intern3!$A$9:$A$160,0),MATCH(intern4!H$8,intern3!$7:$7,0))="OK","OK","NOK")))</f>
        <v/>
      </c>
      <c r="I45" s="1277" t="str">
        <f>IF(INDEX(intern2!$A$165:$BH$316,MATCH($A45,intern2!$A$165:$A$316,0),MATCH(I$8,intern2!_xlnm.Print_Titles,0))="","",
IF(INDEX(intern2!$A$165:$BH$316,MATCH($A45,intern2!$A$165:$A$316,0),MATCH(I$8,intern2!_xlnm.Print_Titles,0))="NOK","NOK",
IF(INDEX(intern3!$A$9:$BG$320,MATCH($A45,intern3!$A$9:$A$160,0),MATCH(intern4!I$8,intern3!$7:$7,0))="OK","OK","NOK")))</f>
        <v/>
      </c>
      <c r="J45" s="1277" t="str">
        <f>IF(INDEX(intern2!$A$165:$BH$316,MATCH($A45,intern2!$A$165:$A$316,0),MATCH(J$8,intern2!_xlnm.Print_Titles,0))="","",
IF(INDEX(intern2!$A$165:$BH$316,MATCH($A45,intern2!$A$165:$A$316,0),MATCH(J$8,intern2!_xlnm.Print_Titles,0))="NOK","NOK",
IF(INDEX(intern3!$A$9:$BG$320,MATCH($A45,intern3!$A$9:$A$160,0),MATCH(intern4!J$8,intern3!$7:$7,0))="OK","OK","NOK")))</f>
        <v/>
      </c>
      <c r="K45" s="1277" t="str">
        <f>IF(INDEX(intern2!$A$165:$BH$316,MATCH($A45,intern2!$A$165:$A$316,0),MATCH(K$8,intern2!_xlnm.Print_Titles,0))="","",
IF(INDEX(intern2!$A$165:$BH$316,MATCH($A45,intern2!$A$165:$A$316,0),MATCH(K$8,intern2!_xlnm.Print_Titles,0))="NOK","NOK",
IF(INDEX(intern3!$A$9:$BG$320,MATCH($A45,intern3!$A$9:$A$160,0),MATCH(intern4!K$8,intern3!$7:$7,0))="OK","OK","NOK")))</f>
        <v/>
      </c>
      <c r="L45" s="1277" t="str">
        <f>IF(INDEX(intern2!$A$165:$BH$316,MATCH($A45,intern2!$A$165:$A$316,0),MATCH(L$8,intern2!_xlnm.Print_Titles,0))="","",
IF(INDEX(intern2!$A$165:$BH$316,MATCH($A45,intern2!$A$165:$A$316,0),MATCH(L$8,intern2!_xlnm.Print_Titles,0))="NOK","NOK",
IF(INDEX(intern3!$A$9:$BG$320,MATCH($A45,intern3!$A$9:$A$160,0),MATCH(intern4!L$8,intern3!$7:$7,0))="OK","OK","NOK")))</f>
        <v/>
      </c>
      <c r="M45" s="1277" t="str">
        <f>IF(INDEX(intern2!$A$165:$BH$316,MATCH($A45,intern2!$A$165:$A$316,0),MATCH(M$8,intern2!_xlnm.Print_Titles,0))="","",
IF(INDEX(intern2!$A$165:$BH$316,MATCH($A45,intern2!$A$165:$A$316,0),MATCH(M$8,intern2!_xlnm.Print_Titles,0))="NOK","NOK",
IF(INDEX(intern3!$A$9:$BG$320,MATCH($A45,intern3!$A$9:$A$160,0),MATCH(intern4!M$8,intern3!$7:$7,0))="OK","OK","NOK")))</f>
        <v/>
      </c>
      <c r="N45" s="1277" t="str">
        <f>IF(INDEX(intern2!$A$165:$BH$316,MATCH($A45,intern2!$A$165:$A$316,0),MATCH(N$8,intern2!_xlnm.Print_Titles,0))="","",
IF(INDEX(intern2!$A$165:$BH$316,MATCH($A45,intern2!$A$165:$A$316,0),MATCH(N$8,intern2!_xlnm.Print_Titles,0))="NOK","NOK",
IF(INDEX(intern3!$A$9:$BG$320,MATCH($A45,intern3!$A$9:$A$160,0),MATCH(intern4!N$8,intern3!$7:$7,0))="OK","OK","NOK")))</f>
        <v/>
      </c>
      <c r="O45" s="1277" t="str">
        <f>IF(INDEX(intern2!$A$165:$BH$316,MATCH($A45,intern2!$A$165:$A$316,0),MATCH(O$8,intern2!_xlnm.Print_Titles,0))="","",
IF(INDEX(intern2!$A$165:$BH$316,MATCH($A45,intern2!$A$165:$A$316,0),MATCH(O$8,intern2!_xlnm.Print_Titles,0))="NOK","NOK",
IF(INDEX(intern3!$A$9:$BG$320,MATCH($A45,intern3!$A$9:$A$160,0),MATCH(intern4!O$8,intern3!$7:$7,0))="OK","OK","NOK")))</f>
        <v/>
      </c>
      <c r="P45" s="1277" t="str">
        <f>IF(INDEX(intern2!$A$165:$BH$316,MATCH($A45,intern2!$A$165:$A$316,0),MATCH(P$8,intern2!_xlnm.Print_Titles,0))="","",
IF(INDEX(intern2!$A$165:$BH$316,MATCH($A45,intern2!$A$165:$A$316,0),MATCH(P$8,intern2!_xlnm.Print_Titles,0))="NOK","NOK",
IF(INDEX(intern3!$A$9:$BG$320,MATCH($A45,intern3!$A$9:$A$160,0),MATCH(intern4!P$8,intern3!$7:$7,0))="OK","OK","NOK")))</f>
        <v/>
      </c>
      <c r="Q45" s="1277" t="str">
        <f>IF(INDEX(intern2!$A$165:$BH$316,MATCH($A45,intern2!$A$165:$A$316,0),MATCH(Q$8,intern2!_xlnm.Print_Titles,0))="","",
IF(INDEX(intern2!$A$165:$BH$316,MATCH($A45,intern2!$A$165:$A$316,0),MATCH(Q$8,intern2!_xlnm.Print_Titles,0))="NOK","NOK",
IF(INDEX(intern3!$A$9:$BG$320,MATCH($A45,intern3!$A$9:$A$160,0),MATCH(intern4!Q$8,intern3!$7:$7,0))="OK","OK","NOK")))</f>
        <v/>
      </c>
      <c r="R45" s="1277" t="str">
        <f>IF(INDEX(intern2!$A$165:$BH$316,MATCH($A45,intern2!$A$165:$A$316,0),MATCH(R$8,intern2!_xlnm.Print_Titles,0))="","",
IF(INDEX(intern2!$A$165:$BH$316,MATCH($A45,intern2!$A$165:$A$316,0),MATCH(R$8,intern2!_xlnm.Print_Titles,0))="NOK","NOK",
IF(INDEX(intern3!$A$9:$BG$320,MATCH($A45,intern3!$A$9:$A$160,0),MATCH(intern4!R$8,intern3!$7:$7,0))="OK","OK","NOK")))</f>
        <v/>
      </c>
      <c r="S45" s="1277" t="str">
        <f>IF(INDEX(intern2!$A$165:$BH$316,MATCH($A45,intern2!$A$165:$A$316,0),MATCH(S$8,intern2!_xlnm.Print_Titles,0))="","",
IF(INDEX(intern2!$A$165:$BH$316,MATCH($A45,intern2!$A$165:$A$316,0),MATCH(S$8,intern2!_xlnm.Print_Titles,0))="NOK","NOK",
IF(INDEX(intern3!$A$9:$BG$320,MATCH($A45,intern3!$A$9:$A$160,0),MATCH(intern4!S$8,intern3!$7:$7,0))="OK","OK","NOK")))</f>
        <v/>
      </c>
      <c r="T45" s="1277" t="str">
        <f>IF(INDEX(intern2!$A$165:$BH$316,MATCH($A45,intern2!$A$165:$A$316,0),MATCH(T$8,intern2!_xlnm.Print_Titles,0))="","",
IF(INDEX(intern2!$A$165:$BH$316,MATCH($A45,intern2!$A$165:$A$316,0),MATCH(T$8,intern2!_xlnm.Print_Titles,0))="NOK","NOK",
IF(INDEX(intern3!$A$9:$BG$320,MATCH($A45,intern3!$A$9:$A$160,0),MATCH(intern4!T$8,intern3!$7:$7,0))="OK","OK","NOK")))</f>
        <v/>
      </c>
      <c r="U45" s="1277" t="str">
        <f>IF(INDEX(intern2!$A$165:$BH$316,MATCH($A45,intern2!$A$165:$A$316,0),MATCH(U$8,intern2!_xlnm.Print_Titles,0))="","",
IF(INDEX(intern2!$A$165:$BH$316,MATCH($A45,intern2!$A$165:$A$316,0),MATCH(U$8,intern2!_xlnm.Print_Titles,0))="NOK","NOK",
IF(INDEX(intern3!$A$9:$BG$320,MATCH($A45,intern3!$A$9:$A$160,0),MATCH(intern4!U$8,intern3!$7:$7,0))="OK","OK","NOK")))</f>
        <v/>
      </c>
      <c r="V45" s="1277" t="str">
        <f>IF(INDEX(intern2!$A$165:$BH$316,MATCH($A45,intern2!$A$165:$A$316,0),MATCH(V$8,intern2!_xlnm.Print_Titles,0))="","",
IF(INDEX(intern2!$A$165:$BH$316,MATCH($A45,intern2!$A$165:$A$316,0),MATCH(V$8,intern2!_xlnm.Print_Titles,0))="NOK","NOK",
IF(INDEX(intern3!$A$9:$BG$320,MATCH($A45,intern3!$A$9:$A$160,0),MATCH(intern4!V$8,intern3!$7:$7,0))="OK","OK","NOK")))</f>
        <v/>
      </c>
      <c r="W45" s="1277" t="str">
        <f>IF(INDEX(intern2!$A$165:$BH$316,MATCH($A45,intern2!$A$165:$A$316,0),MATCH(W$8,intern2!_xlnm.Print_Titles,0))="","",
IF(INDEX(intern2!$A$165:$BH$316,MATCH($A45,intern2!$A$165:$A$316,0),MATCH(W$8,intern2!_xlnm.Print_Titles,0))="NOK","NOK",
IF(INDEX(intern3!$A$9:$BG$320,MATCH($A45,intern3!$A$9:$A$160,0),MATCH(intern4!W$8,intern3!$7:$7,0))="OK","OK","NOK")))</f>
        <v/>
      </c>
      <c r="X45" s="1277" t="str">
        <f>IF(INDEX(intern2!$A$165:$BH$316,MATCH($A45,intern2!$A$165:$A$316,0),MATCH(X$8,intern2!_xlnm.Print_Titles,0))="","",
IF(INDEX(intern2!$A$165:$BH$316,MATCH($A45,intern2!$A$165:$A$316,0),MATCH(X$8,intern2!_xlnm.Print_Titles,0))="NOK","NOK",
IF(INDEX(intern3!$A$9:$BG$320,MATCH($A45,intern3!$A$9:$A$160,0),MATCH(intern4!X$8,intern3!$7:$7,0))="OK","OK","NOK")))</f>
        <v/>
      </c>
      <c r="Y45" s="1277" t="str">
        <f>IF(INDEX(intern2!$A$165:$BH$316,MATCH($A45,intern2!$A$165:$A$316,0),MATCH(Y$8,intern2!_xlnm.Print_Titles,0))="","",
IF(INDEX(intern2!$A$165:$BH$316,MATCH($A45,intern2!$A$165:$A$316,0),MATCH(Y$8,intern2!_xlnm.Print_Titles,0))="NOK","NOK",
IF(INDEX(intern3!$A$9:$BG$320,MATCH($A45,intern3!$A$9:$A$160,0),MATCH(intern4!Y$8,intern3!$7:$7,0))="OK","OK","NOK")))</f>
        <v/>
      </c>
      <c r="Z45" s="1277" t="str">
        <f>IF(INDEX(intern2!$A$165:$BH$316,MATCH($A45,intern2!$A$165:$A$316,0),MATCH(Z$8,intern2!_xlnm.Print_Titles,0))="","",
IF(INDEX(intern2!$A$165:$BH$316,MATCH($A45,intern2!$A$165:$A$316,0),MATCH(Z$8,intern2!_xlnm.Print_Titles,0))="NOK","NOK",
IF(INDEX(intern3!$A$9:$BG$320,MATCH($A45,intern3!$A$9:$A$160,0),MATCH(intern4!Z$8,intern3!$7:$7,0))="OK","OK","NOK")))</f>
        <v/>
      </c>
      <c r="AA45" s="1277" t="str">
        <f>IF(INDEX(intern2!$A$165:$BH$316,MATCH($A45,intern2!$A$165:$A$316,0),MATCH(AA$8,intern2!_xlnm.Print_Titles,0))="","",
IF(INDEX(intern2!$A$165:$BH$316,MATCH($A45,intern2!$A$165:$A$316,0),MATCH(AA$8,intern2!_xlnm.Print_Titles,0))="NOK","NOK",
IF(INDEX(intern3!$A$9:$BG$320,MATCH($A45,intern3!$A$9:$A$160,0),MATCH(intern4!AA$8,intern3!$7:$7,0))="OK","OK","NOK")))</f>
        <v/>
      </c>
      <c r="AB45" s="1277" t="str">
        <f>IF(INDEX(intern2!$A$165:$BH$316,MATCH($A45,intern2!$A$165:$A$316,0),MATCH(AB$8,intern2!_xlnm.Print_Titles,0))="","",
IF(INDEX(intern2!$A$165:$BH$316,MATCH($A45,intern2!$A$165:$A$316,0),MATCH(AB$8,intern2!_xlnm.Print_Titles,0))="NOK","NOK",
IF(INDEX(intern3!$A$9:$BG$320,MATCH($A45,intern3!$A$9:$A$160,0),MATCH(intern4!AB$8,intern3!$7:$7,0))="OK","OK","NOK")))</f>
        <v/>
      </c>
      <c r="AC45" s="1277" t="str">
        <f>IF(INDEX(intern2!$A$165:$BH$316,MATCH($A45,intern2!$A$165:$A$316,0),MATCH(AC$8,intern2!_xlnm.Print_Titles,0))="","",
IF(INDEX(intern2!$A$165:$BH$316,MATCH($A45,intern2!$A$165:$A$316,0),MATCH(AC$8,intern2!_xlnm.Print_Titles,0))="NOK","NOK",
IF(INDEX(intern3!$A$9:$BG$320,MATCH($A45,intern3!$A$9:$A$160,0),MATCH(intern4!AC$8,intern3!$7:$7,0))="OK","OK","NOK")))</f>
        <v/>
      </c>
      <c r="AD45" s="1277" t="str">
        <f>IF(INDEX(intern2!$A$165:$BH$316,MATCH($A45,intern2!$A$165:$A$316,0),MATCH(AD$8,intern2!_xlnm.Print_Titles,0))="","",
IF(INDEX(intern2!$A$165:$BH$316,MATCH($A45,intern2!$A$165:$A$316,0),MATCH(AD$8,intern2!_xlnm.Print_Titles,0))="NOK","NOK",
IF(INDEX(intern3!$A$9:$BG$320,MATCH($A45,intern3!$A$9:$A$160,0),MATCH(intern4!AD$8,intern3!$7:$7,0))="OK","OK","NOK")))</f>
        <v/>
      </c>
      <c r="AE45" s="1277" t="str">
        <f>IF(INDEX(intern2!$A$165:$BH$316,MATCH($A45,intern2!$A$165:$A$316,0),MATCH(AE$8,intern2!_xlnm.Print_Titles,0))="","",
IF(INDEX(intern2!$A$165:$BH$316,MATCH($A45,intern2!$A$165:$A$316,0),MATCH(AE$8,intern2!_xlnm.Print_Titles,0))="NOK","NOK",
IF(INDEX(intern3!$A$9:$BG$320,MATCH($A45,intern3!$A$9:$A$160,0),MATCH(intern4!AE$8,intern3!$7:$7,0))="OK","OK","NOK")))</f>
        <v/>
      </c>
      <c r="AF45" s="1277" t="str">
        <f>IF(INDEX(intern2!$A$165:$BH$316,MATCH($A45,intern2!$A$165:$A$316,0),MATCH(AF$8,intern2!_xlnm.Print_Titles,0))="","",
IF(INDEX(intern2!$A$165:$BH$316,MATCH($A45,intern2!$A$165:$A$316,0),MATCH(AF$8,intern2!_xlnm.Print_Titles,0))="NOK","NOK",
IF(INDEX(intern3!$A$9:$BG$320,MATCH($A45,intern3!$A$9:$A$160,0),MATCH(intern4!AF$8,intern3!$7:$7,0))="OK","OK","NOK")))</f>
        <v/>
      </c>
      <c r="AG45" s="1277" t="str">
        <f>IF(INDEX(intern2!$A$165:$BH$316,MATCH($A45,intern2!$A$165:$A$316,0),MATCH(AG$8,intern2!_xlnm.Print_Titles,0))="","",
IF(INDEX(intern2!$A$165:$BH$316,MATCH($A45,intern2!$A$165:$A$316,0),MATCH(AG$8,intern2!_xlnm.Print_Titles,0))="NOK","NOK",
IF(INDEX(intern3!$A$9:$BG$320,MATCH($A45,intern3!$A$9:$A$160,0),MATCH(intern4!AG$8,intern3!$7:$7,0))="OK","OK","NOK")))</f>
        <v/>
      </c>
      <c r="AH45" s="1277" t="str">
        <f>IF(INDEX(intern2!$A$165:$BH$316,MATCH($A45,intern2!$A$165:$A$316,0),MATCH(AH$8,intern2!_xlnm.Print_Titles,0))="","",
IF(INDEX(intern2!$A$165:$BH$316,MATCH($A45,intern2!$A$165:$A$316,0),MATCH(AH$8,intern2!_xlnm.Print_Titles,0))="NOK","NOK",
IF(INDEX(intern3!$A$9:$BG$320,MATCH($A45,intern3!$A$9:$A$160,0),MATCH(intern4!AH$8,intern3!$7:$7,0))="OK","OK","NOK")))</f>
        <v/>
      </c>
      <c r="AI45" s="1277" t="str">
        <f>IF(INDEX(intern2!$A$165:$BH$316,MATCH($A45,intern2!$A$165:$A$316,0),MATCH(AI$8,intern2!_xlnm.Print_Titles,0))="","",
IF(INDEX(intern2!$A$165:$BH$316,MATCH($A45,intern2!$A$165:$A$316,0),MATCH(AI$8,intern2!_xlnm.Print_Titles,0))="NOK","NOK",
IF(INDEX(intern3!$A$9:$BG$320,MATCH($A45,intern3!$A$9:$A$160,0),MATCH(intern4!AI$8,intern3!$7:$7,0))="OK","OK","NOK")))</f>
        <v/>
      </c>
      <c r="AJ45" s="1277" t="str">
        <f>IF(INDEX(intern2!$A$165:$BH$316,MATCH($A45,intern2!$A$165:$A$316,0),MATCH(AJ$8,intern2!_xlnm.Print_Titles,0))="","",
IF(INDEX(intern2!$A$165:$BH$316,MATCH($A45,intern2!$A$165:$A$316,0),MATCH(AJ$8,intern2!_xlnm.Print_Titles,0))="NOK","NOK",
IF(INDEX(intern3!$A$9:$BG$320,MATCH($A45,intern3!$A$9:$A$160,0),MATCH(intern4!AJ$8,intern3!$7:$7,0))="OK","OK","NOK")))</f>
        <v/>
      </c>
      <c r="AK45" s="1277" t="str">
        <f>IF(INDEX(intern2!$A$165:$BH$316,MATCH($A45,intern2!$A$165:$A$316,0),MATCH(AK$8,intern2!_xlnm.Print_Titles,0))="","",
IF(INDEX(intern2!$A$165:$BH$316,MATCH($A45,intern2!$A$165:$A$316,0),MATCH(AK$8,intern2!_xlnm.Print_Titles,0))="NOK","NOK",
IF(INDEX(intern3!$A$9:$BG$320,MATCH($A45,intern3!$A$9:$A$160,0),MATCH(intern4!AK$8,intern3!$7:$7,0))="OK","OK","NOK")))</f>
        <v/>
      </c>
      <c r="AL45" s="1277" t="str">
        <f ca="1">IF(INDEX(intern2!$A$165:$BH$316,MATCH($A45,intern2!$A$165:$A$316,0),MATCH(AL$8,intern2!_xlnm.Print_Titles,0))="","",
IF(INDEX(intern2!$A$165:$BH$316,MATCH($A45,intern2!$A$165:$A$316,0),MATCH(AL$8,intern2!_xlnm.Print_Titles,0))="NOK","NOK",
IF(INDEX(intern3!$A$9:$BG$320,MATCH($A45,intern3!$A$9:$A$160,0),MATCH(intern4!AL$8,intern3!$7:$7,0))="OK","OK","NOK")))</f>
        <v>NOK</v>
      </c>
      <c r="AM45" s="1277" t="str">
        <f>IF(INDEX(intern2!$A$165:$BH$316,MATCH($A45,intern2!$A$165:$A$316,0),MATCH(AM$8,intern2!_xlnm.Print_Titles,0))="","",
IF(INDEX(intern2!$A$165:$BH$316,MATCH($A45,intern2!$A$165:$A$316,0),MATCH(AM$8,intern2!_xlnm.Print_Titles,0))="NOK","NOK",
IF(INDEX(intern3!$A$9:$BG$320,MATCH($A45,intern3!$A$9:$A$160,0),MATCH(intern4!AM$8,intern3!$7:$7,0))="OK","OK","NOK")))</f>
        <v/>
      </c>
      <c r="AN45" s="1277" t="str">
        <f>IF(INDEX(intern2!$A$165:$BH$316,MATCH($A45,intern2!$A$165:$A$316,0),MATCH(AN$8,intern2!_xlnm.Print_Titles,0))="","",
IF(INDEX(intern2!$A$165:$BH$316,MATCH($A45,intern2!$A$165:$A$316,0),MATCH(AN$8,intern2!_xlnm.Print_Titles,0))="NOK","NOK",
IF(INDEX(intern3!$A$9:$BG$320,MATCH($A45,intern3!$A$9:$A$160,0),MATCH(intern4!AN$8,intern3!$7:$7,0))="OK","OK","NOK")))</f>
        <v/>
      </c>
      <c r="AO45" s="1277" t="str">
        <f>IF(INDEX(intern2!$A$165:$BH$316,MATCH($A45,intern2!$A$165:$A$316,0),MATCH(AO$8,intern2!_xlnm.Print_Titles,0))="","",
IF(INDEX(intern2!$A$165:$BH$316,MATCH($A45,intern2!$A$165:$A$316,0),MATCH(AO$8,intern2!_xlnm.Print_Titles,0))="NOK","NOK",
IF(INDEX(intern3!$A$9:$BG$320,MATCH($A45,intern3!$A$9:$A$160,0),MATCH(intern4!AO$8,intern3!$7:$7,0))="OK","OK","NOK")))</f>
        <v/>
      </c>
      <c r="AP45" s="1277" t="str">
        <f>IF(INDEX(intern2!$A$165:$BH$316,MATCH($A45,intern2!$A$165:$A$316,0),MATCH(AP$8,intern2!_xlnm.Print_Titles,0))="","",
IF(INDEX(intern2!$A$165:$BH$316,MATCH($A45,intern2!$A$165:$A$316,0),MATCH(AP$8,intern2!_xlnm.Print_Titles,0))="NOK","NOK",
IF(INDEX(intern3!$A$9:$BG$320,MATCH($A45,intern3!$A$9:$A$160,0),MATCH(intern4!AP$8,intern3!$7:$7,0))="OK","OK","NOK")))</f>
        <v/>
      </c>
      <c r="AQ45" s="1277" t="str">
        <f>IF(INDEX(intern2!$A$165:$BH$316,MATCH($A45,intern2!$A$165:$A$316,0),MATCH(AQ$8,intern2!_xlnm.Print_Titles,0))="","",
IF(INDEX(intern2!$A$165:$BH$316,MATCH($A45,intern2!$A$165:$A$316,0),MATCH(AQ$8,intern2!_xlnm.Print_Titles,0))="NOK","NOK",
IF(INDEX(intern3!$A$9:$BG$320,MATCH($A45,intern3!$A$9:$A$160,0),MATCH(intern4!AQ$8,intern3!$7:$7,0))="OK","OK","NOK")))</f>
        <v/>
      </c>
      <c r="AR45" s="1277" t="str">
        <f>IF(INDEX(intern2!$A$165:$BH$316,MATCH($A45,intern2!$A$165:$A$316,0),MATCH(AR$8,intern2!_xlnm.Print_Titles,0))="","",
IF(INDEX(intern2!$A$165:$BH$316,MATCH($A45,intern2!$A$165:$A$316,0),MATCH(AR$8,intern2!_xlnm.Print_Titles,0))="NOK","NOK",
IF(INDEX(intern3!$A$9:$BG$320,MATCH($A45,intern3!$A$9:$A$160,0),MATCH(intern4!AR$8,intern3!$7:$7,0))="OK","OK","NOK")))</f>
        <v/>
      </c>
      <c r="AS45" s="1277" t="str">
        <f>IF(INDEX(intern2!$A$165:$BH$316,MATCH($A45,intern2!$A$165:$A$316,0),MATCH(AS$8,intern2!_xlnm.Print_Titles,0))="","",
IF(INDEX(intern2!$A$165:$BH$316,MATCH($A45,intern2!$A$165:$A$316,0),MATCH(AS$8,intern2!_xlnm.Print_Titles,0))="NOK","NOK",
IF(INDEX(intern3!$A$9:$BG$320,MATCH($A45,intern3!$A$9:$A$160,0),MATCH(intern4!AS$8,intern3!$7:$7,0))="OK","OK","NOK")))</f>
        <v/>
      </c>
      <c r="AT45" s="1277" t="str">
        <f>IF(INDEX(intern2!$A$165:$BH$316,MATCH($A45,intern2!$A$165:$A$316,0),MATCH(AT$8,intern2!_xlnm.Print_Titles,0))="","",
IF(INDEX(intern2!$A$165:$BH$316,MATCH($A45,intern2!$A$165:$A$316,0),MATCH(AT$8,intern2!_xlnm.Print_Titles,0))="NOK","NOK",
IF(INDEX(intern3!$A$9:$BG$320,MATCH($A45,intern3!$A$9:$A$160,0),MATCH(intern4!AT$8,intern3!$7:$7,0))="OK","OK","NOK")))</f>
        <v/>
      </c>
      <c r="AU45" s="1277" t="str">
        <f>IF(INDEX(intern2!$A$165:$BH$316,MATCH($A45,intern2!$A$165:$A$316,0),MATCH(AU$8,intern2!_xlnm.Print_Titles,0))="","",
IF(INDEX(intern2!$A$165:$BH$316,MATCH($A45,intern2!$A$165:$A$316,0),MATCH(AU$8,intern2!_xlnm.Print_Titles,0))="NOK","NOK",
IF(INDEX(intern3!$A$9:$BG$320,MATCH($A45,intern3!$A$9:$A$160,0),MATCH(intern4!AU$8,intern3!$7:$7,0))="OK","OK","NOK")))</f>
        <v/>
      </c>
      <c r="AV45" s="1277" t="str">
        <f>IF(INDEX(intern2!$A$165:$BH$316,MATCH($A45,intern2!$A$165:$A$316,0),MATCH(AV$8,intern2!_xlnm.Print_Titles,0))="","",
IF(INDEX(intern2!$A$165:$BH$316,MATCH($A45,intern2!$A$165:$A$316,0),MATCH(AV$8,intern2!_xlnm.Print_Titles,0))="NOK","NOK",
IF(INDEX(intern3!$A$9:$BG$320,MATCH($A45,intern3!$A$9:$A$160,0),MATCH(intern4!AV$8,intern3!$7:$7,0))="OK","OK","NOK")))</f>
        <v/>
      </c>
      <c r="AW45" s="1277"/>
      <c r="AX45" s="1277" t="str">
        <f>IF(INDEX(intern2!$A$165:$BH$316,MATCH($A45,intern2!$A$165:$A$316,0),MATCH(AX$8,intern2!_xlnm.Print_Titles,0))="","",
IF(INDEX(intern2!$A$165:$BH$316,MATCH($A45,intern2!$A$165:$A$316,0),MATCH(AX$8,intern2!_xlnm.Print_Titles,0))="NOK","NOK",
IF(INDEX(intern3!$A$9:$BG$320,MATCH($A45,intern3!$A$9:$A$160,0),MATCH(intern4!AX$8,intern3!$7:$7,0))="OK","OK","NOK")))</f>
        <v/>
      </c>
      <c r="AY45" s="1277" t="str">
        <f>IF(INDEX(intern2!$A$165:$BH$316,MATCH($A45,intern2!$A$165:$A$316,0),MATCH(AY$8,intern2!_xlnm.Print_Titles,0))="","",
IF(INDEX(intern2!$A$165:$BH$316,MATCH($A45,intern2!$A$165:$A$316,0),MATCH(AY$8,intern2!_xlnm.Print_Titles,0))="NOK","NOK",
IF(INDEX(intern3!$A$9:$BG$320,MATCH($A45,intern3!$A$9:$A$160,0),MATCH(intern4!AY$8,intern3!$7:$7,0))="OK","OK","NOK")))</f>
        <v/>
      </c>
      <c r="AZ45" s="1277" t="str">
        <f>IF(INDEX(intern2!$A$165:$BH$316,MATCH($A45,intern2!$A$165:$A$316,0),MATCH(AZ$8,intern2!_xlnm.Print_Titles,0))="","",
IF(INDEX(intern2!$A$165:$BH$316,MATCH($A45,intern2!$A$165:$A$316,0),MATCH(AZ$8,intern2!_xlnm.Print_Titles,0))="NOK","NOK",
IF(INDEX(intern3!$A$9:$BG$320,MATCH($A45,intern3!$A$9:$A$160,0),MATCH(intern4!AZ$8,intern3!$7:$7,0))="OK","OK","NOK")))</f>
        <v/>
      </c>
      <c r="BA45" s="1277" t="str">
        <f>IF(INDEX(intern2!$A$165:$BH$316,MATCH($A45,intern2!$A$165:$A$316,0),MATCH(BA$8,intern2!_xlnm.Print_Titles,0))="","",
IF(INDEX(intern2!$A$165:$BH$316,MATCH($A45,intern2!$A$165:$A$316,0),MATCH(BA$8,intern2!_xlnm.Print_Titles,0))="NOK","NOK",
IF(INDEX(intern3!$A$9:$BG$320,MATCH($A45,intern3!$A$9:$A$160,0),MATCH(intern4!BA$8,intern3!$7:$7,0))="OK","OK","NOK")))</f>
        <v/>
      </c>
      <c r="BB45" s="1277" t="str">
        <f>IF(INDEX(intern2!$A$165:$BH$316,MATCH($A45,intern2!$A$165:$A$316,0),MATCH(BB$8,intern2!_xlnm.Print_Titles,0))="","",
IF(INDEX(intern2!$A$165:$BH$316,MATCH($A45,intern2!$A$165:$A$316,0),MATCH(BB$8,intern2!_xlnm.Print_Titles,0))="NOK","NOK",
IF(INDEX(intern3!$A$9:$BG$320,MATCH($A45,intern3!$A$9:$A$160,0),MATCH(intern4!BB$8,intern3!$7:$7,0))="OK","OK","NOK")))</f>
        <v/>
      </c>
      <c r="BC45" s="1277" t="str">
        <f>IF(INDEX(intern2!$A$165:$BH$316,MATCH($A45,intern2!$A$165:$A$316,0),MATCH(BC$8,intern2!_xlnm.Print_Titles,0))="","",
IF(INDEX(intern2!$A$165:$BH$316,MATCH($A45,intern2!$A$165:$A$316,0),MATCH(BC$8,intern2!_xlnm.Print_Titles,0))="NOK","NOK",
IF(INDEX(intern3!$A$9:$BG$320,MATCH($A45,intern3!$A$9:$A$160,0),MATCH(intern4!BC$8,intern3!$7:$7,0))="OK","OK","NOK")))</f>
        <v/>
      </c>
      <c r="BD45" s="1277" t="str">
        <f>IF(INDEX(intern2!$A$165:$BH$316,MATCH($A45,intern2!$A$165:$A$316,0),MATCH(BD$8,intern2!_xlnm.Print_Titles,0))="","",
IF(INDEX(intern2!$A$165:$BH$316,MATCH($A45,intern2!$A$165:$A$316,0),MATCH(BD$8,intern2!_xlnm.Print_Titles,0))="NOK","NOK",
IF(INDEX(intern3!$A$9:$BG$320,MATCH($A45,intern3!$A$9:$A$160,0),MATCH(intern4!BD$8,intern3!$7:$7,0))="OK","OK","NOK")))</f>
        <v/>
      </c>
      <c r="BE45" s="1277" t="str">
        <f>IF(INDEX(intern2!$A$165:$BH$316,MATCH($A45,intern2!$A$165:$A$316,0),MATCH(BE$8,intern2!_xlnm.Print_Titles,0))="","",
IF(INDEX(intern2!$A$165:$BH$316,MATCH($A45,intern2!$A$165:$A$316,0),MATCH(BE$8,intern2!_xlnm.Print_Titles,0))="NOK","NOK",
IF(INDEX(intern3!$A$9:$BG$320,MATCH($A45,intern3!$A$9:$A$160,0),MATCH(intern4!BE$8,intern3!$7:$7,0))="OK","OK","NOK")))</f>
        <v/>
      </c>
      <c r="BF45" s="1277" t="str">
        <f>IF(INDEX(intern2!$A$165:$BH$316,MATCH($A45,intern2!$A$165:$A$316,0),MATCH(BF$8,intern2!_xlnm.Print_Titles,0))="","",
IF(INDEX(intern2!$A$165:$BH$316,MATCH($A45,intern2!$A$165:$A$316,0),MATCH(BF$8,intern2!_xlnm.Print_Titles,0))="NOK","NOK",
IF(INDEX(intern3!$A$9:$BG$320,MATCH($A45,intern3!$A$9:$A$160,0),MATCH(intern4!BF$8,intern3!$7:$7,0))="OK","OK","NOK")))</f>
        <v/>
      </c>
      <c r="BG45" s="1277" t="str">
        <f>IF(INDEX(intern2!$A$165:$BH$316,MATCH($A45,intern2!$A$165:$A$316,0),MATCH(BG$8,intern2!_xlnm.Print_Titles,0))="","",
IF(INDEX(intern2!$A$165:$BH$316,MATCH($A45,intern2!$A$165:$A$316,0),MATCH(BG$8,intern2!_xlnm.Print_Titles,0))="NOK","NOK",
IF(INDEX(intern3!$A$9:$BG$320,MATCH($A45,intern3!$A$9:$A$160,0),MATCH(intern4!BG$8,intern3!$7:$7,0))="OK","OK","NOK")))</f>
        <v/>
      </c>
      <c r="BH45" s="200" t="str">
        <f t="shared" ca="1" si="2"/>
        <v>NOK</v>
      </c>
      <c r="BI45" s="186"/>
      <c r="BJ45" t="b">
        <f ca="1">IF(VLOOKUP($A45,intern1!$C:$Q,15,FALSE)="MAS","",IF(VLOOKUP($A45,'3.10'!$C:$AP,9,FALSE)=0,"NOK",IF(VLOOKUP($A45,'3.10'!$C:$AP,11,FALSE)=0,"NOK","OK"))=BH45)</f>
        <v>1</v>
      </c>
    </row>
    <row r="46" spans="1:62" x14ac:dyDescent="0.25">
      <c r="A46" t="str">
        <f>+intern2!A41</f>
        <v>AUG1.1</v>
      </c>
      <c r="C46" s="1277" t="str">
        <f>IF(INDEX(intern2!$A$165:$BH$316,MATCH($A46,intern2!$A$165:$A$316,0),MATCH(C$8,intern2!_xlnm.Print_Titles,0))="","",
IF(INDEX(intern2!$A$165:$BH$316,MATCH($A46,intern2!$A$165:$A$316,0),MATCH(C$8,intern2!_xlnm.Print_Titles,0))="NOK","NOK",
IF(INDEX(intern3!$A$9:$BG$320,MATCH($A46,intern3!$A$9:$A$160,0),MATCH(intern4!C$8,intern3!$7:$7,0))="OK","OK","NOK")))</f>
        <v/>
      </c>
      <c r="D46" s="1277" t="str">
        <f>IF(INDEX(intern2!$A$165:$BH$316,MATCH($A46,intern2!$A$165:$A$316,0),MATCH(D$8,intern2!_xlnm.Print_Titles,0))="","",
IF(INDEX(intern2!$A$165:$BH$316,MATCH($A46,intern2!$A$165:$A$316,0),MATCH(D$8,intern2!_xlnm.Print_Titles,0))="NOK","NOK",
IF(INDEX(intern3!$A$9:$BG$320,MATCH($A46,intern3!$A$9:$A$160,0),MATCH(intern4!D$8,intern3!$7:$7,0))="OK","OK","NOK")))</f>
        <v/>
      </c>
      <c r="E46" s="1277" t="str">
        <f>IF(INDEX(intern2!$A$165:$BH$316,MATCH($A46,intern2!$A$165:$A$316,0),MATCH(E$8,intern2!_xlnm.Print_Titles,0))="","",
IF(INDEX(intern2!$A$165:$BH$316,MATCH($A46,intern2!$A$165:$A$316,0),MATCH(E$8,intern2!_xlnm.Print_Titles,0))="NOK","NOK",
IF(INDEX(intern3!$A$9:$BG$320,MATCH($A46,intern3!$A$9:$A$160,0),MATCH(intern4!E$8,intern3!$7:$7,0))="OK","OK","NOK")))</f>
        <v/>
      </c>
      <c r="F46" s="1277" t="str">
        <f>IF(INDEX(intern2!$A$165:$BH$316,MATCH($A46,intern2!$A$165:$A$316,0),MATCH(F$8,intern2!_xlnm.Print_Titles,0))="","",
IF(INDEX(intern2!$A$165:$BH$316,MATCH($A46,intern2!$A$165:$A$316,0),MATCH(F$8,intern2!_xlnm.Print_Titles,0))="NOK","NOK",
IF(INDEX(intern3!$A$9:$BG$320,MATCH($A46,intern3!$A$9:$A$160,0),MATCH(intern4!F$8,intern3!$7:$7,0))="OK","OK","NOK")))</f>
        <v/>
      </c>
      <c r="G46" s="1277" t="str">
        <f>IF(INDEX(intern2!$A$165:$BH$316,MATCH($A46,intern2!$A$165:$A$316,0),MATCH(G$8,intern2!_xlnm.Print_Titles,0))="","",
IF(INDEX(intern2!$A$165:$BH$316,MATCH($A46,intern2!$A$165:$A$316,0),MATCH(G$8,intern2!_xlnm.Print_Titles,0))="NOK","NOK",
IF(INDEX(intern3!$A$9:$BG$320,MATCH($A46,intern3!$A$9:$A$160,0),MATCH(intern4!G$8,intern3!$7:$7,0))="OK","OK","NOK")))</f>
        <v/>
      </c>
      <c r="H46" s="1277" t="str">
        <f>IF(INDEX(intern2!$A$165:$BH$316,MATCH($A46,intern2!$A$165:$A$316,0),MATCH(H$8,intern2!_xlnm.Print_Titles,0))="","",
IF(INDEX(intern2!$A$165:$BH$316,MATCH($A46,intern2!$A$165:$A$316,0),MATCH(H$8,intern2!_xlnm.Print_Titles,0))="NOK","NOK",
IF(INDEX(intern3!$A$9:$BG$320,MATCH($A46,intern3!$A$9:$A$160,0),MATCH(intern4!H$8,intern3!$7:$7,0))="OK","OK","NOK")))</f>
        <v/>
      </c>
      <c r="I46" s="1277" t="str">
        <f>IF(INDEX(intern2!$A$165:$BH$316,MATCH($A46,intern2!$A$165:$A$316,0),MATCH(I$8,intern2!_xlnm.Print_Titles,0))="","",
IF(INDEX(intern2!$A$165:$BH$316,MATCH($A46,intern2!$A$165:$A$316,0),MATCH(I$8,intern2!_xlnm.Print_Titles,0))="NOK","NOK",
IF(INDEX(intern3!$A$9:$BG$320,MATCH($A46,intern3!$A$9:$A$160,0),MATCH(intern4!I$8,intern3!$7:$7,0))="OK","OK","NOK")))</f>
        <v/>
      </c>
      <c r="J46" s="1277" t="str">
        <f>IF(INDEX(intern2!$A$165:$BH$316,MATCH($A46,intern2!$A$165:$A$316,0),MATCH(J$8,intern2!_xlnm.Print_Titles,0))="","",
IF(INDEX(intern2!$A$165:$BH$316,MATCH($A46,intern2!$A$165:$A$316,0),MATCH(J$8,intern2!_xlnm.Print_Titles,0))="NOK","NOK",
IF(INDEX(intern3!$A$9:$BG$320,MATCH($A46,intern3!$A$9:$A$160,0),MATCH(intern4!J$8,intern3!$7:$7,0))="OK","OK","NOK")))</f>
        <v/>
      </c>
      <c r="K46" s="1277" t="str">
        <f>IF(INDEX(intern2!$A$165:$BH$316,MATCH($A46,intern2!$A$165:$A$316,0),MATCH(K$8,intern2!_xlnm.Print_Titles,0))="","",
IF(INDEX(intern2!$A$165:$BH$316,MATCH($A46,intern2!$A$165:$A$316,0),MATCH(K$8,intern2!_xlnm.Print_Titles,0))="NOK","NOK",
IF(INDEX(intern3!$A$9:$BG$320,MATCH($A46,intern3!$A$9:$A$160,0),MATCH(intern4!K$8,intern3!$7:$7,0))="OK","OK","NOK")))</f>
        <v/>
      </c>
      <c r="L46" s="1277" t="str">
        <f>IF(INDEX(intern2!$A$165:$BH$316,MATCH($A46,intern2!$A$165:$A$316,0),MATCH(L$8,intern2!_xlnm.Print_Titles,0))="","",
IF(INDEX(intern2!$A$165:$BH$316,MATCH($A46,intern2!$A$165:$A$316,0),MATCH(L$8,intern2!_xlnm.Print_Titles,0))="NOK","NOK",
IF(INDEX(intern3!$A$9:$BG$320,MATCH($A46,intern3!$A$9:$A$160,0),MATCH(intern4!L$8,intern3!$7:$7,0))="OK","OK","NOK")))</f>
        <v/>
      </c>
      <c r="M46" s="1277" t="str">
        <f>IF(INDEX(intern2!$A$165:$BH$316,MATCH($A46,intern2!$A$165:$A$316,0),MATCH(M$8,intern2!_xlnm.Print_Titles,0))="","",
IF(INDEX(intern2!$A$165:$BH$316,MATCH($A46,intern2!$A$165:$A$316,0),MATCH(M$8,intern2!_xlnm.Print_Titles,0))="NOK","NOK",
IF(INDEX(intern3!$A$9:$BG$320,MATCH($A46,intern3!$A$9:$A$160,0),MATCH(intern4!M$8,intern3!$7:$7,0))="OK","OK","NOK")))</f>
        <v/>
      </c>
      <c r="N46" s="1277" t="str">
        <f>IF(INDEX(intern2!$A$165:$BH$316,MATCH($A46,intern2!$A$165:$A$316,0),MATCH(N$8,intern2!_xlnm.Print_Titles,0))="","",
IF(INDEX(intern2!$A$165:$BH$316,MATCH($A46,intern2!$A$165:$A$316,0),MATCH(N$8,intern2!_xlnm.Print_Titles,0))="NOK","NOK",
IF(INDEX(intern3!$A$9:$BG$320,MATCH($A46,intern3!$A$9:$A$160,0),MATCH(intern4!N$8,intern3!$7:$7,0))="OK","OK","NOK")))</f>
        <v/>
      </c>
      <c r="O46" s="1277" t="str">
        <f>IF(INDEX(intern2!$A$165:$BH$316,MATCH($A46,intern2!$A$165:$A$316,0),MATCH(O$8,intern2!_xlnm.Print_Titles,0))="","",
IF(INDEX(intern2!$A$165:$BH$316,MATCH($A46,intern2!$A$165:$A$316,0),MATCH(O$8,intern2!_xlnm.Print_Titles,0))="NOK","NOK",
IF(INDEX(intern3!$A$9:$BG$320,MATCH($A46,intern3!$A$9:$A$160,0),MATCH(intern4!O$8,intern3!$7:$7,0))="OK","OK","NOK")))</f>
        <v/>
      </c>
      <c r="P46" s="1277" t="str">
        <f>IF(INDEX(intern2!$A$165:$BH$316,MATCH($A46,intern2!$A$165:$A$316,0),MATCH(P$8,intern2!_xlnm.Print_Titles,0))="","",
IF(INDEX(intern2!$A$165:$BH$316,MATCH($A46,intern2!$A$165:$A$316,0),MATCH(P$8,intern2!_xlnm.Print_Titles,0))="NOK","NOK",
IF(INDEX(intern3!$A$9:$BG$320,MATCH($A46,intern3!$A$9:$A$160,0),MATCH(intern4!P$8,intern3!$7:$7,0))="OK","OK","NOK")))</f>
        <v/>
      </c>
      <c r="Q46" s="1277" t="str">
        <f>IF(INDEX(intern2!$A$165:$BH$316,MATCH($A46,intern2!$A$165:$A$316,0),MATCH(Q$8,intern2!_xlnm.Print_Titles,0))="","",
IF(INDEX(intern2!$A$165:$BH$316,MATCH($A46,intern2!$A$165:$A$316,0),MATCH(Q$8,intern2!_xlnm.Print_Titles,0))="NOK","NOK",
IF(INDEX(intern3!$A$9:$BG$320,MATCH($A46,intern3!$A$9:$A$160,0),MATCH(intern4!Q$8,intern3!$7:$7,0))="OK","OK","NOK")))</f>
        <v/>
      </c>
      <c r="R46" s="1277" t="str">
        <f>IF(INDEX(intern2!$A$165:$BH$316,MATCH($A46,intern2!$A$165:$A$316,0),MATCH(R$8,intern2!_xlnm.Print_Titles,0))="","",
IF(INDEX(intern2!$A$165:$BH$316,MATCH($A46,intern2!$A$165:$A$316,0),MATCH(R$8,intern2!_xlnm.Print_Titles,0))="NOK","NOK",
IF(INDEX(intern3!$A$9:$BG$320,MATCH($A46,intern3!$A$9:$A$160,0),MATCH(intern4!R$8,intern3!$7:$7,0))="OK","OK","NOK")))</f>
        <v/>
      </c>
      <c r="S46" s="1277" t="str">
        <f>IF(INDEX(intern2!$A$165:$BH$316,MATCH($A46,intern2!$A$165:$A$316,0),MATCH(S$8,intern2!_xlnm.Print_Titles,0))="","",
IF(INDEX(intern2!$A$165:$BH$316,MATCH($A46,intern2!$A$165:$A$316,0),MATCH(S$8,intern2!_xlnm.Print_Titles,0))="NOK","NOK",
IF(INDEX(intern3!$A$9:$BG$320,MATCH($A46,intern3!$A$9:$A$160,0),MATCH(intern4!S$8,intern3!$7:$7,0))="OK","OK","NOK")))</f>
        <v/>
      </c>
      <c r="T46" s="1277" t="str">
        <f>IF(INDEX(intern2!$A$165:$BH$316,MATCH($A46,intern2!$A$165:$A$316,0),MATCH(T$8,intern2!_xlnm.Print_Titles,0))="","",
IF(INDEX(intern2!$A$165:$BH$316,MATCH($A46,intern2!$A$165:$A$316,0),MATCH(T$8,intern2!_xlnm.Print_Titles,0))="NOK","NOK",
IF(INDEX(intern3!$A$9:$BG$320,MATCH($A46,intern3!$A$9:$A$160,0),MATCH(intern4!T$8,intern3!$7:$7,0))="OK","OK","NOK")))</f>
        <v/>
      </c>
      <c r="U46" s="1277" t="str">
        <f>IF(INDEX(intern2!$A$165:$BH$316,MATCH($A46,intern2!$A$165:$A$316,0),MATCH(U$8,intern2!_xlnm.Print_Titles,0))="","",
IF(INDEX(intern2!$A$165:$BH$316,MATCH($A46,intern2!$A$165:$A$316,0),MATCH(U$8,intern2!_xlnm.Print_Titles,0))="NOK","NOK",
IF(INDEX(intern3!$A$9:$BG$320,MATCH($A46,intern3!$A$9:$A$160,0),MATCH(intern4!U$8,intern3!$7:$7,0))="OK","OK","NOK")))</f>
        <v/>
      </c>
      <c r="V46" s="1277" t="str">
        <f>IF(INDEX(intern2!$A$165:$BH$316,MATCH($A46,intern2!$A$165:$A$316,0),MATCH(V$8,intern2!_xlnm.Print_Titles,0))="","",
IF(INDEX(intern2!$A$165:$BH$316,MATCH($A46,intern2!$A$165:$A$316,0),MATCH(V$8,intern2!_xlnm.Print_Titles,0))="NOK","NOK",
IF(INDEX(intern3!$A$9:$BG$320,MATCH($A46,intern3!$A$9:$A$160,0),MATCH(intern4!V$8,intern3!$7:$7,0))="OK","OK","NOK")))</f>
        <v/>
      </c>
      <c r="W46" s="1277" t="str">
        <f>IF(INDEX(intern2!$A$165:$BH$316,MATCH($A46,intern2!$A$165:$A$316,0),MATCH(W$8,intern2!_xlnm.Print_Titles,0))="","",
IF(INDEX(intern2!$A$165:$BH$316,MATCH($A46,intern2!$A$165:$A$316,0),MATCH(W$8,intern2!_xlnm.Print_Titles,0))="NOK","NOK",
IF(INDEX(intern3!$A$9:$BG$320,MATCH($A46,intern3!$A$9:$A$160,0),MATCH(intern4!W$8,intern3!$7:$7,0))="OK","OK","NOK")))</f>
        <v/>
      </c>
      <c r="X46" s="1277" t="str">
        <f>IF(INDEX(intern2!$A$165:$BH$316,MATCH($A46,intern2!$A$165:$A$316,0),MATCH(X$8,intern2!_xlnm.Print_Titles,0))="","",
IF(INDEX(intern2!$A$165:$BH$316,MATCH($A46,intern2!$A$165:$A$316,0),MATCH(X$8,intern2!_xlnm.Print_Titles,0))="NOK","NOK",
IF(INDEX(intern3!$A$9:$BG$320,MATCH($A46,intern3!$A$9:$A$160,0),MATCH(intern4!X$8,intern3!$7:$7,0))="OK","OK","NOK")))</f>
        <v/>
      </c>
      <c r="Y46" s="1277" t="str">
        <f>IF(INDEX(intern2!$A$165:$BH$316,MATCH($A46,intern2!$A$165:$A$316,0),MATCH(Y$8,intern2!_xlnm.Print_Titles,0))="","",
IF(INDEX(intern2!$A$165:$BH$316,MATCH($A46,intern2!$A$165:$A$316,0),MATCH(Y$8,intern2!_xlnm.Print_Titles,0))="NOK","NOK",
IF(INDEX(intern3!$A$9:$BG$320,MATCH($A46,intern3!$A$9:$A$160,0),MATCH(intern4!Y$8,intern3!$7:$7,0))="OK","OK","NOK")))</f>
        <v/>
      </c>
      <c r="Z46" s="1277" t="str">
        <f>IF(INDEX(intern2!$A$165:$BH$316,MATCH($A46,intern2!$A$165:$A$316,0),MATCH(Z$8,intern2!_xlnm.Print_Titles,0))="","",
IF(INDEX(intern2!$A$165:$BH$316,MATCH($A46,intern2!$A$165:$A$316,0),MATCH(Z$8,intern2!_xlnm.Print_Titles,0))="NOK","NOK",
IF(INDEX(intern3!$A$9:$BG$320,MATCH($A46,intern3!$A$9:$A$160,0),MATCH(intern4!Z$8,intern3!$7:$7,0))="OK","OK","NOK")))</f>
        <v/>
      </c>
      <c r="AA46" s="1277" t="str">
        <f>IF(INDEX(intern2!$A$165:$BH$316,MATCH($A46,intern2!$A$165:$A$316,0),MATCH(AA$8,intern2!_xlnm.Print_Titles,0))="","",
IF(INDEX(intern2!$A$165:$BH$316,MATCH($A46,intern2!$A$165:$A$316,0),MATCH(AA$8,intern2!_xlnm.Print_Titles,0))="NOK","NOK",
IF(INDEX(intern3!$A$9:$BG$320,MATCH($A46,intern3!$A$9:$A$160,0),MATCH(intern4!AA$8,intern3!$7:$7,0))="OK","OK","NOK")))</f>
        <v/>
      </c>
      <c r="AB46" s="1277" t="str">
        <f>IF(INDEX(intern2!$A$165:$BH$316,MATCH($A46,intern2!$A$165:$A$316,0),MATCH(AB$8,intern2!_xlnm.Print_Titles,0))="","",
IF(INDEX(intern2!$A$165:$BH$316,MATCH($A46,intern2!$A$165:$A$316,0),MATCH(AB$8,intern2!_xlnm.Print_Titles,0))="NOK","NOK",
IF(INDEX(intern3!$A$9:$BG$320,MATCH($A46,intern3!$A$9:$A$160,0),MATCH(intern4!AB$8,intern3!$7:$7,0))="OK","OK","NOK")))</f>
        <v/>
      </c>
      <c r="AC46" s="1277" t="str">
        <f>IF(INDEX(intern2!$A$165:$BH$316,MATCH($A46,intern2!$A$165:$A$316,0),MATCH(AC$8,intern2!_xlnm.Print_Titles,0))="","",
IF(INDEX(intern2!$A$165:$BH$316,MATCH($A46,intern2!$A$165:$A$316,0),MATCH(AC$8,intern2!_xlnm.Print_Titles,0))="NOK","NOK",
IF(INDEX(intern3!$A$9:$BG$320,MATCH($A46,intern3!$A$9:$A$160,0),MATCH(intern4!AC$8,intern3!$7:$7,0))="OK","OK","NOK")))</f>
        <v/>
      </c>
      <c r="AD46" s="1277" t="str">
        <f>IF(INDEX(intern2!$A$165:$BH$316,MATCH($A46,intern2!$A$165:$A$316,0),MATCH(AD$8,intern2!_xlnm.Print_Titles,0))="","",
IF(INDEX(intern2!$A$165:$BH$316,MATCH($A46,intern2!$A$165:$A$316,0),MATCH(AD$8,intern2!_xlnm.Print_Titles,0))="NOK","NOK",
IF(INDEX(intern3!$A$9:$BG$320,MATCH($A46,intern3!$A$9:$A$160,0),MATCH(intern4!AD$8,intern3!$7:$7,0))="OK","OK","NOK")))</f>
        <v/>
      </c>
      <c r="AE46" s="1277" t="str">
        <f>IF(INDEX(intern2!$A$165:$BH$316,MATCH($A46,intern2!$A$165:$A$316,0),MATCH(AE$8,intern2!_xlnm.Print_Titles,0))="","",
IF(INDEX(intern2!$A$165:$BH$316,MATCH($A46,intern2!$A$165:$A$316,0),MATCH(AE$8,intern2!_xlnm.Print_Titles,0))="NOK","NOK",
IF(INDEX(intern3!$A$9:$BG$320,MATCH($A46,intern3!$A$9:$A$160,0),MATCH(intern4!AE$8,intern3!$7:$7,0))="OK","OK","NOK")))</f>
        <v/>
      </c>
      <c r="AF46" s="1277" t="str">
        <f>IF(INDEX(intern2!$A$165:$BH$316,MATCH($A46,intern2!$A$165:$A$316,0),MATCH(AF$8,intern2!_xlnm.Print_Titles,0))="","",
IF(INDEX(intern2!$A$165:$BH$316,MATCH($A46,intern2!$A$165:$A$316,0),MATCH(AF$8,intern2!_xlnm.Print_Titles,0))="NOK","NOK",
IF(INDEX(intern3!$A$9:$BG$320,MATCH($A46,intern3!$A$9:$A$160,0),MATCH(intern4!AF$8,intern3!$7:$7,0))="OK","OK","NOK")))</f>
        <v/>
      </c>
      <c r="AG46" s="1277" t="str">
        <f>IF(INDEX(intern2!$A$165:$BH$316,MATCH($A46,intern2!$A$165:$A$316,0),MATCH(AG$8,intern2!_xlnm.Print_Titles,0))="","",
IF(INDEX(intern2!$A$165:$BH$316,MATCH($A46,intern2!$A$165:$A$316,0),MATCH(AG$8,intern2!_xlnm.Print_Titles,0))="NOK","NOK",
IF(INDEX(intern3!$A$9:$BG$320,MATCH($A46,intern3!$A$9:$A$160,0),MATCH(intern4!AG$8,intern3!$7:$7,0))="OK","OK","NOK")))</f>
        <v/>
      </c>
      <c r="AH46" s="1277" t="str">
        <f>IF(INDEX(intern2!$A$165:$BH$316,MATCH($A46,intern2!$A$165:$A$316,0),MATCH(AH$8,intern2!_xlnm.Print_Titles,0))="","",
IF(INDEX(intern2!$A$165:$BH$316,MATCH($A46,intern2!$A$165:$A$316,0),MATCH(AH$8,intern2!_xlnm.Print_Titles,0))="NOK","NOK",
IF(INDEX(intern3!$A$9:$BG$320,MATCH($A46,intern3!$A$9:$A$160,0),MATCH(intern4!AH$8,intern3!$7:$7,0))="OK","OK","NOK")))</f>
        <v/>
      </c>
      <c r="AI46" s="1277" t="str">
        <f>IF(INDEX(intern2!$A$165:$BH$316,MATCH($A46,intern2!$A$165:$A$316,0),MATCH(AI$8,intern2!_xlnm.Print_Titles,0))="","",
IF(INDEX(intern2!$A$165:$BH$316,MATCH($A46,intern2!$A$165:$A$316,0),MATCH(AI$8,intern2!_xlnm.Print_Titles,0))="NOK","NOK",
IF(INDEX(intern3!$A$9:$BG$320,MATCH($A46,intern3!$A$9:$A$160,0),MATCH(intern4!AI$8,intern3!$7:$7,0))="OK","OK","NOK")))</f>
        <v/>
      </c>
      <c r="AJ46" s="1277" t="str">
        <f>IF(INDEX(intern2!$A$165:$BH$316,MATCH($A46,intern2!$A$165:$A$316,0),MATCH(AJ$8,intern2!_xlnm.Print_Titles,0))="","",
IF(INDEX(intern2!$A$165:$BH$316,MATCH($A46,intern2!$A$165:$A$316,0),MATCH(AJ$8,intern2!_xlnm.Print_Titles,0))="NOK","NOK",
IF(INDEX(intern3!$A$9:$BG$320,MATCH($A46,intern3!$A$9:$A$160,0),MATCH(intern4!AJ$8,intern3!$7:$7,0))="OK","OK","NOK")))</f>
        <v/>
      </c>
      <c r="AK46" s="1277" t="str">
        <f>IF(INDEX(intern2!$A$165:$BH$316,MATCH($A46,intern2!$A$165:$A$316,0),MATCH(AK$8,intern2!_xlnm.Print_Titles,0))="","",
IF(INDEX(intern2!$A$165:$BH$316,MATCH($A46,intern2!$A$165:$A$316,0),MATCH(AK$8,intern2!_xlnm.Print_Titles,0))="NOK","NOK",
IF(INDEX(intern3!$A$9:$BG$320,MATCH($A46,intern3!$A$9:$A$160,0),MATCH(intern4!AK$8,intern3!$7:$7,0))="OK","OK","NOK")))</f>
        <v/>
      </c>
      <c r="AL46" s="1277" t="str">
        <f ca="1">IF(INDEX(intern2!$A$165:$BH$316,MATCH($A46,intern2!$A$165:$A$316,0),MATCH(AL$8,intern2!_xlnm.Print_Titles,0))="","",
IF(INDEX(intern2!$A$165:$BH$316,MATCH($A46,intern2!$A$165:$A$316,0),MATCH(AL$8,intern2!_xlnm.Print_Titles,0))="NOK","NOK",
IF(INDEX(intern3!$A$9:$BG$320,MATCH($A46,intern3!$A$9:$A$160,0),MATCH(intern4!AL$8,intern3!$7:$7,0))="OK","OK","NOK")))</f>
        <v>NOK</v>
      </c>
      <c r="AM46" s="1277" t="str">
        <f>IF(INDEX(intern2!$A$165:$BH$316,MATCH($A46,intern2!$A$165:$A$316,0),MATCH(AM$8,intern2!_xlnm.Print_Titles,0))="","",
IF(INDEX(intern2!$A$165:$BH$316,MATCH($A46,intern2!$A$165:$A$316,0),MATCH(AM$8,intern2!_xlnm.Print_Titles,0))="NOK","NOK",
IF(INDEX(intern3!$A$9:$BG$320,MATCH($A46,intern3!$A$9:$A$160,0),MATCH(intern4!AM$8,intern3!$7:$7,0))="OK","OK","NOK")))</f>
        <v/>
      </c>
      <c r="AN46" s="1277" t="str">
        <f>IF(INDEX(intern2!$A$165:$BH$316,MATCH($A46,intern2!$A$165:$A$316,0),MATCH(AN$8,intern2!_xlnm.Print_Titles,0))="","",
IF(INDEX(intern2!$A$165:$BH$316,MATCH($A46,intern2!$A$165:$A$316,0),MATCH(AN$8,intern2!_xlnm.Print_Titles,0))="NOK","NOK",
IF(INDEX(intern3!$A$9:$BG$320,MATCH($A46,intern3!$A$9:$A$160,0),MATCH(intern4!AN$8,intern3!$7:$7,0))="OK","OK","NOK")))</f>
        <v/>
      </c>
      <c r="AO46" s="1277" t="str">
        <f>IF(INDEX(intern2!$A$165:$BH$316,MATCH($A46,intern2!$A$165:$A$316,0),MATCH(AO$8,intern2!_xlnm.Print_Titles,0))="","",
IF(INDEX(intern2!$A$165:$BH$316,MATCH($A46,intern2!$A$165:$A$316,0),MATCH(AO$8,intern2!_xlnm.Print_Titles,0))="NOK","NOK",
IF(INDEX(intern3!$A$9:$BG$320,MATCH($A46,intern3!$A$9:$A$160,0),MATCH(intern4!AO$8,intern3!$7:$7,0))="OK","OK","NOK")))</f>
        <v/>
      </c>
      <c r="AP46" s="1277" t="str">
        <f>IF(INDEX(intern2!$A$165:$BH$316,MATCH($A46,intern2!$A$165:$A$316,0),MATCH(AP$8,intern2!_xlnm.Print_Titles,0))="","",
IF(INDEX(intern2!$A$165:$BH$316,MATCH($A46,intern2!$A$165:$A$316,0),MATCH(AP$8,intern2!_xlnm.Print_Titles,0))="NOK","NOK",
IF(INDEX(intern3!$A$9:$BG$320,MATCH($A46,intern3!$A$9:$A$160,0),MATCH(intern4!AP$8,intern3!$7:$7,0))="OK","OK","NOK")))</f>
        <v/>
      </c>
      <c r="AQ46" s="1277" t="str">
        <f>IF(INDEX(intern2!$A$165:$BH$316,MATCH($A46,intern2!$A$165:$A$316,0),MATCH(AQ$8,intern2!_xlnm.Print_Titles,0))="","",
IF(INDEX(intern2!$A$165:$BH$316,MATCH($A46,intern2!$A$165:$A$316,0),MATCH(AQ$8,intern2!_xlnm.Print_Titles,0))="NOK","NOK",
IF(INDEX(intern3!$A$9:$BG$320,MATCH($A46,intern3!$A$9:$A$160,0),MATCH(intern4!AQ$8,intern3!$7:$7,0))="OK","OK","NOK")))</f>
        <v/>
      </c>
      <c r="AR46" s="1277" t="str">
        <f>IF(INDEX(intern2!$A$165:$BH$316,MATCH($A46,intern2!$A$165:$A$316,0),MATCH(AR$8,intern2!_xlnm.Print_Titles,0))="","",
IF(INDEX(intern2!$A$165:$BH$316,MATCH($A46,intern2!$A$165:$A$316,0),MATCH(AR$8,intern2!_xlnm.Print_Titles,0))="NOK","NOK",
IF(INDEX(intern3!$A$9:$BG$320,MATCH($A46,intern3!$A$9:$A$160,0),MATCH(intern4!AR$8,intern3!$7:$7,0))="OK","OK","NOK")))</f>
        <v/>
      </c>
      <c r="AS46" s="1277" t="str">
        <f>IF(INDEX(intern2!$A$165:$BH$316,MATCH($A46,intern2!$A$165:$A$316,0),MATCH(AS$8,intern2!_xlnm.Print_Titles,0))="","",
IF(INDEX(intern2!$A$165:$BH$316,MATCH($A46,intern2!$A$165:$A$316,0),MATCH(AS$8,intern2!_xlnm.Print_Titles,0))="NOK","NOK",
IF(INDEX(intern3!$A$9:$BG$320,MATCH($A46,intern3!$A$9:$A$160,0),MATCH(intern4!AS$8,intern3!$7:$7,0))="OK","OK","NOK")))</f>
        <v/>
      </c>
      <c r="AT46" s="1277" t="str">
        <f>IF(INDEX(intern2!$A$165:$BH$316,MATCH($A46,intern2!$A$165:$A$316,0),MATCH(AT$8,intern2!_xlnm.Print_Titles,0))="","",
IF(INDEX(intern2!$A$165:$BH$316,MATCH($A46,intern2!$A$165:$A$316,0),MATCH(AT$8,intern2!_xlnm.Print_Titles,0))="NOK","NOK",
IF(INDEX(intern3!$A$9:$BG$320,MATCH($A46,intern3!$A$9:$A$160,0),MATCH(intern4!AT$8,intern3!$7:$7,0))="OK","OK","NOK")))</f>
        <v/>
      </c>
      <c r="AU46" s="1277" t="str">
        <f>IF(INDEX(intern2!$A$165:$BH$316,MATCH($A46,intern2!$A$165:$A$316,0),MATCH(AU$8,intern2!_xlnm.Print_Titles,0))="","",
IF(INDEX(intern2!$A$165:$BH$316,MATCH($A46,intern2!$A$165:$A$316,0),MATCH(AU$8,intern2!_xlnm.Print_Titles,0))="NOK","NOK",
IF(INDEX(intern3!$A$9:$BG$320,MATCH($A46,intern3!$A$9:$A$160,0),MATCH(intern4!AU$8,intern3!$7:$7,0))="OK","OK","NOK")))</f>
        <v/>
      </c>
      <c r="AV46" s="1277" t="str">
        <f>IF(INDEX(intern2!$A$165:$BH$316,MATCH($A46,intern2!$A$165:$A$316,0),MATCH(AV$8,intern2!_xlnm.Print_Titles,0))="","",
IF(INDEX(intern2!$A$165:$BH$316,MATCH($A46,intern2!$A$165:$A$316,0),MATCH(AV$8,intern2!_xlnm.Print_Titles,0))="NOK","NOK",
IF(INDEX(intern3!$A$9:$BG$320,MATCH($A46,intern3!$A$9:$A$160,0),MATCH(intern4!AV$8,intern3!$7:$7,0))="OK","OK","NOK")))</f>
        <v/>
      </c>
      <c r="AW46" s="1277"/>
      <c r="AX46" s="1277" t="str">
        <f>IF(INDEX(intern2!$A$165:$BH$316,MATCH($A46,intern2!$A$165:$A$316,0),MATCH(AX$8,intern2!_xlnm.Print_Titles,0))="","",
IF(INDEX(intern2!$A$165:$BH$316,MATCH($A46,intern2!$A$165:$A$316,0),MATCH(AX$8,intern2!_xlnm.Print_Titles,0))="NOK","NOK",
IF(INDEX(intern3!$A$9:$BG$320,MATCH($A46,intern3!$A$9:$A$160,0),MATCH(intern4!AX$8,intern3!$7:$7,0))="OK","OK","NOK")))</f>
        <v/>
      </c>
      <c r="AY46" s="1277" t="str">
        <f>IF(INDEX(intern2!$A$165:$BH$316,MATCH($A46,intern2!$A$165:$A$316,0),MATCH(AY$8,intern2!_xlnm.Print_Titles,0))="","",
IF(INDEX(intern2!$A$165:$BH$316,MATCH($A46,intern2!$A$165:$A$316,0),MATCH(AY$8,intern2!_xlnm.Print_Titles,0))="NOK","NOK",
IF(INDEX(intern3!$A$9:$BG$320,MATCH($A46,intern3!$A$9:$A$160,0),MATCH(intern4!AY$8,intern3!$7:$7,0))="OK","OK","NOK")))</f>
        <v/>
      </c>
      <c r="AZ46" s="1277" t="str">
        <f>IF(INDEX(intern2!$A$165:$BH$316,MATCH($A46,intern2!$A$165:$A$316,0),MATCH(AZ$8,intern2!_xlnm.Print_Titles,0))="","",
IF(INDEX(intern2!$A$165:$BH$316,MATCH($A46,intern2!$A$165:$A$316,0),MATCH(AZ$8,intern2!_xlnm.Print_Titles,0))="NOK","NOK",
IF(INDEX(intern3!$A$9:$BG$320,MATCH($A46,intern3!$A$9:$A$160,0),MATCH(intern4!AZ$8,intern3!$7:$7,0))="OK","OK","NOK")))</f>
        <v/>
      </c>
      <c r="BA46" s="1277" t="str">
        <f>IF(INDEX(intern2!$A$165:$BH$316,MATCH($A46,intern2!$A$165:$A$316,0),MATCH(BA$8,intern2!_xlnm.Print_Titles,0))="","",
IF(INDEX(intern2!$A$165:$BH$316,MATCH($A46,intern2!$A$165:$A$316,0),MATCH(BA$8,intern2!_xlnm.Print_Titles,0))="NOK","NOK",
IF(INDEX(intern3!$A$9:$BG$320,MATCH($A46,intern3!$A$9:$A$160,0),MATCH(intern4!BA$8,intern3!$7:$7,0))="OK","OK","NOK")))</f>
        <v/>
      </c>
      <c r="BB46" s="1277" t="str">
        <f>IF(INDEX(intern2!$A$165:$BH$316,MATCH($A46,intern2!$A$165:$A$316,0),MATCH(BB$8,intern2!_xlnm.Print_Titles,0))="","",
IF(INDEX(intern2!$A$165:$BH$316,MATCH($A46,intern2!$A$165:$A$316,0),MATCH(BB$8,intern2!_xlnm.Print_Titles,0))="NOK","NOK",
IF(INDEX(intern3!$A$9:$BG$320,MATCH($A46,intern3!$A$9:$A$160,0),MATCH(intern4!BB$8,intern3!$7:$7,0))="OK","OK","NOK")))</f>
        <v/>
      </c>
      <c r="BC46" s="1277" t="str">
        <f>IF(INDEX(intern2!$A$165:$BH$316,MATCH($A46,intern2!$A$165:$A$316,0),MATCH(BC$8,intern2!_xlnm.Print_Titles,0))="","",
IF(INDEX(intern2!$A$165:$BH$316,MATCH($A46,intern2!$A$165:$A$316,0),MATCH(BC$8,intern2!_xlnm.Print_Titles,0))="NOK","NOK",
IF(INDEX(intern3!$A$9:$BG$320,MATCH($A46,intern3!$A$9:$A$160,0),MATCH(intern4!BC$8,intern3!$7:$7,0))="OK","OK","NOK")))</f>
        <v/>
      </c>
      <c r="BD46" s="1277" t="str">
        <f>IF(INDEX(intern2!$A$165:$BH$316,MATCH($A46,intern2!$A$165:$A$316,0),MATCH(BD$8,intern2!_xlnm.Print_Titles,0))="","",
IF(INDEX(intern2!$A$165:$BH$316,MATCH($A46,intern2!$A$165:$A$316,0),MATCH(BD$8,intern2!_xlnm.Print_Titles,0))="NOK","NOK",
IF(INDEX(intern3!$A$9:$BG$320,MATCH($A46,intern3!$A$9:$A$160,0),MATCH(intern4!BD$8,intern3!$7:$7,0))="OK","OK","NOK")))</f>
        <v/>
      </c>
      <c r="BE46" s="1277" t="str">
        <f>IF(INDEX(intern2!$A$165:$BH$316,MATCH($A46,intern2!$A$165:$A$316,0),MATCH(BE$8,intern2!_xlnm.Print_Titles,0))="","",
IF(INDEX(intern2!$A$165:$BH$316,MATCH($A46,intern2!$A$165:$A$316,0),MATCH(BE$8,intern2!_xlnm.Print_Titles,0))="NOK","NOK",
IF(INDEX(intern3!$A$9:$BG$320,MATCH($A46,intern3!$A$9:$A$160,0),MATCH(intern4!BE$8,intern3!$7:$7,0))="OK","OK","NOK")))</f>
        <v/>
      </c>
      <c r="BF46" s="1277" t="str">
        <f>IF(INDEX(intern2!$A$165:$BH$316,MATCH($A46,intern2!$A$165:$A$316,0),MATCH(BF$8,intern2!_xlnm.Print_Titles,0))="","",
IF(INDEX(intern2!$A$165:$BH$316,MATCH($A46,intern2!$A$165:$A$316,0),MATCH(BF$8,intern2!_xlnm.Print_Titles,0))="NOK","NOK",
IF(INDEX(intern3!$A$9:$BG$320,MATCH($A46,intern3!$A$9:$A$160,0),MATCH(intern4!BF$8,intern3!$7:$7,0))="OK","OK","NOK")))</f>
        <v/>
      </c>
      <c r="BG46" s="1277" t="str">
        <f>IF(INDEX(intern2!$A$165:$BH$316,MATCH($A46,intern2!$A$165:$A$316,0),MATCH(BG$8,intern2!_xlnm.Print_Titles,0))="","",
IF(INDEX(intern2!$A$165:$BH$316,MATCH($A46,intern2!$A$165:$A$316,0),MATCH(BG$8,intern2!_xlnm.Print_Titles,0))="NOK","NOK",
IF(INDEX(intern3!$A$9:$BG$320,MATCH($A46,intern3!$A$9:$A$160,0),MATCH(intern4!BG$8,intern3!$7:$7,0))="OK","OK","NOK")))</f>
        <v/>
      </c>
      <c r="BH46" s="200" t="str">
        <f t="shared" ca="1" si="2"/>
        <v>NOK</v>
      </c>
      <c r="BI46" s="186"/>
      <c r="BJ46" t="b">
        <f ca="1">IF(VLOOKUP($A46,intern1!$C:$Q,15,FALSE)="MAS","",IF(VLOOKUP($A46,'3.10'!$C:$AP,9,FALSE)=0,"NOK",IF(VLOOKUP($A46,'3.10'!$C:$AP,11,FALSE)=0,"NOK","OK"))=BH46)</f>
        <v>1</v>
      </c>
    </row>
    <row r="47" spans="1:62" x14ac:dyDescent="0.25">
      <c r="A47" t="str">
        <f>+intern2!A42</f>
        <v>AUG1.2</v>
      </c>
      <c r="C47" s="1277" t="str">
        <f>IF(INDEX(intern2!$A$165:$BH$316,MATCH($A47,intern2!$A$165:$A$316,0),MATCH(C$8,intern2!_xlnm.Print_Titles,0))="","",
IF(INDEX(intern2!$A$165:$BH$316,MATCH($A47,intern2!$A$165:$A$316,0),MATCH(C$8,intern2!_xlnm.Print_Titles,0))="NOK","NOK",
IF(INDEX(intern3!$A$9:$BG$320,MATCH($A47,intern3!$A$9:$A$160,0),MATCH(intern4!C$8,intern3!$7:$7,0))="OK","OK","NOK")))</f>
        <v/>
      </c>
      <c r="D47" s="1277" t="str">
        <f>IF(INDEX(intern2!$A$165:$BH$316,MATCH($A47,intern2!$A$165:$A$316,0),MATCH(D$8,intern2!_xlnm.Print_Titles,0))="","",
IF(INDEX(intern2!$A$165:$BH$316,MATCH($A47,intern2!$A$165:$A$316,0),MATCH(D$8,intern2!_xlnm.Print_Titles,0))="NOK","NOK",
IF(INDEX(intern3!$A$9:$BG$320,MATCH($A47,intern3!$A$9:$A$160,0),MATCH(intern4!D$8,intern3!$7:$7,0))="OK","OK","NOK")))</f>
        <v/>
      </c>
      <c r="E47" s="1277" t="str">
        <f>IF(INDEX(intern2!$A$165:$BH$316,MATCH($A47,intern2!$A$165:$A$316,0),MATCH(E$8,intern2!_xlnm.Print_Titles,0))="","",
IF(INDEX(intern2!$A$165:$BH$316,MATCH($A47,intern2!$A$165:$A$316,0),MATCH(E$8,intern2!_xlnm.Print_Titles,0))="NOK","NOK",
IF(INDEX(intern3!$A$9:$BG$320,MATCH($A47,intern3!$A$9:$A$160,0),MATCH(intern4!E$8,intern3!$7:$7,0))="OK","OK","NOK")))</f>
        <v/>
      </c>
      <c r="F47" s="1277" t="str">
        <f>IF(INDEX(intern2!$A$165:$BH$316,MATCH($A47,intern2!$A$165:$A$316,0),MATCH(F$8,intern2!_xlnm.Print_Titles,0))="","",
IF(INDEX(intern2!$A$165:$BH$316,MATCH($A47,intern2!$A$165:$A$316,0),MATCH(F$8,intern2!_xlnm.Print_Titles,0))="NOK","NOK",
IF(INDEX(intern3!$A$9:$BG$320,MATCH($A47,intern3!$A$9:$A$160,0),MATCH(intern4!F$8,intern3!$7:$7,0))="OK","OK","NOK")))</f>
        <v/>
      </c>
      <c r="G47" s="1277" t="str">
        <f>IF(INDEX(intern2!$A$165:$BH$316,MATCH($A47,intern2!$A$165:$A$316,0),MATCH(G$8,intern2!_xlnm.Print_Titles,0))="","",
IF(INDEX(intern2!$A$165:$BH$316,MATCH($A47,intern2!$A$165:$A$316,0),MATCH(G$8,intern2!_xlnm.Print_Titles,0))="NOK","NOK",
IF(INDEX(intern3!$A$9:$BG$320,MATCH($A47,intern3!$A$9:$A$160,0),MATCH(intern4!G$8,intern3!$7:$7,0))="OK","OK","NOK")))</f>
        <v/>
      </c>
      <c r="H47" s="1277" t="str">
        <f>IF(INDEX(intern2!$A$165:$BH$316,MATCH($A47,intern2!$A$165:$A$316,0),MATCH(H$8,intern2!_xlnm.Print_Titles,0))="","",
IF(INDEX(intern2!$A$165:$BH$316,MATCH($A47,intern2!$A$165:$A$316,0),MATCH(H$8,intern2!_xlnm.Print_Titles,0))="NOK","NOK",
IF(INDEX(intern3!$A$9:$BG$320,MATCH($A47,intern3!$A$9:$A$160,0),MATCH(intern4!H$8,intern3!$7:$7,0))="OK","OK","NOK")))</f>
        <v/>
      </c>
      <c r="I47" s="1277" t="str">
        <f>IF(INDEX(intern2!$A$165:$BH$316,MATCH($A47,intern2!$A$165:$A$316,0),MATCH(I$8,intern2!_xlnm.Print_Titles,0))="","",
IF(INDEX(intern2!$A$165:$BH$316,MATCH($A47,intern2!$A$165:$A$316,0),MATCH(I$8,intern2!_xlnm.Print_Titles,0))="NOK","NOK",
IF(INDEX(intern3!$A$9:$BG$320,MATCH($A47,intern3!$A$9:$A$160,0),MATCH(intern4!I$8,intern3!$7:$7,0))="OK","OK","NOK")))</f>
        <v/>
      </c>
      <c r="J47" s="1277" t="str">
        <f>IF(INDEX(intern2!$A$165:$BH$316,MATCH($A47,intern2!$A$165:$A$316,0),MATCH(J$8,intern2!_xlnm.Print_Titles,0))="","",
IF(INDEX(intern2!$A$165:$BH$316,MATCH($A47,intern2!$A$165:$A$316,0),MATCH(J$8,intern2!_xlnm.Print_Titles,0))="NOK","NOK",
IF(INDEX(intern3!$A$9:$BG$320,MATCH($A47,intern3!$A$9:$A$160,0),MATCH(intern4!J$8,intern3!$7:$7,0))="OK","OK","NOK")))</f>
        <v/>
      </c>
      <c r="K47" s="1277" t="str">
        <f>IF(INDEX(intern2!$A$165:$BH$316,MATCH($A47,intern2!$A$165:$A$316,0),MATCH(K$8,intern2!_xlnm.Print_Titles,0))="","",
IF(INDEX(intern2!$A$165:$BH$316,MATCH($A47,intern2!$A$165:$A$316,0),MATCH(K$8,intern2!_xlnm.Print_Titles,0))="NOK","NOK",
IF(INDEX(intern3!$A$9:$BG$320,MATCH($A47,intern3!$A$9:$A$160,0),MATCH(intern4!K$8,intern3!$7:$7,0))="OK","OK","NOK")))</f>
        <v/>
      </c>
      <c r="L47" s="1277" t="str">
        <f>IF(INDEX(intern2!$A$165:$BH$316,MATCH($A47,intern2!$A$165:$A$316,0),MATCH(L$8,intern2!_xlnm.Print_Titles,0))="","",
IF(INDEX(intern2!$A$165:$BH$316,MATCH($A47,intern2!$A$165:$A$316,0),MATCH(L$8,intern2!_xlnm.Print_Titles,0))="NOK","NOK",
IF(INDEX(intern3!$A$9:$BG$320,MATCH($A47,intern3!$A$9:$A$160,0),MATCH(intern4!L$8,intern3!$7:$7,0))="OK","OK","NOK")))</f>
        <v/>
      </c>
      <c r="M47" s="1277" t="str">
        <f>IF(INDEX(intern2!$A$165:$BH$316,MATCH($A47,intern2!$A$165:$A$316,0),MATCH(M$8,intern2!_xlnm.Print_Titles,0))="","",
IF(INDEX(intern2!$A$165:$BH$316,MATCH($A47,intern2!$A$165:$A$316,0),MATCH(M$8,intern2!_xlnm.Print_Titles,0))="NOK","NOK",
IF(INDEX(intern3!$A$9:$BG$320,MATCH($A47,intern3!$A$9:$A$160,0),MATCH(intern4!M$8,intern3!$7:$7,0))="OK","OK","NOK")))</f>
        <v/>
      </c>
      <c r="N47" s="1277" t="str">
        <f>IF(INDEX(intern2!$A$165:$BH$316,MATCH($A47,intern2!$A$165:$A$316,0),MATCH(N$8,intern2!_xlnm.Print_Titles,0))="","",
IF(INDEX(intern2!$A$165:$BH$316,MATCH($A47,intern2!$A$165:$A$316,0),MATCH(N$8,intern2!_xlnm.Print_Titles,0))="NOK","NOK",
IF(INDEX(intern3!$A$9:$BG$320,MATCH($A47,intern3!$A$9:$A$160,0),MATCH(intern4!N$8,intern3!$7:$7,0))="OK","OK","NOK")))</f>
        <v/>
      </c>
      <c r="O47" s="1277" t="str">
        <f>IF(INDEX(intern2!$A$165:$BH$316,MATCH($A47,intern2!$A$165:$A$316,0),MATCH(O$8,intern2!_xlnm.Print_Titles,0))="","",
IF(INDEX(intern2!$A$165:$BH$316,MATCH($A47,intern2!$A$165:$A$316,0),MATCH(O$8,intern2!_xlnm.Print_Titles,0))="NOK","NOK",
IF(INDEX(intern3!$A$9:$BG$320,MATCH($A47,intern3!$A$9:$A$160,0),MATCH(intern4!O$8,intern3!$7:$7,0))="OK","OK","NOK")))</f>
        <v/>
      </c>
      <c r="P47" s="1277" t="str">
        <f>IF(INDEX(intern2!$A$165:$BH$316,MATCH($A47,intern2!$A$165:$A$316,0),MATCH(P$8,intern2!_xlnm.Print_Titles,0))="","",
IF(INDEX(intern2!$A$165:$BH$316,MATCH($A47,intern2!$A$165:$A$316,0),MATCH(P$8,intern2!_xlnm.Print_Titles,0))="NOK","NOK",
IF(INDEX(intern3!$A$9:$BG$320,MATCH($A47,intern3!$A$9:$A$160,0),MATCH(intern4!P$8,intern3!$7:$7,0))="OK","OK","NOK")))</f>
        <v/>
      </c>
      <c r="Q47" s="1277" t="str">
        <f>IF(INDEX(intern2!$A$165:$BH$316,MATCH($A47,intern2!$A$165:$A$316,0),MATCH(Q$8,intern2!_xlnm.Print_Titles,0))="","",
IF(INDEX(intern2!$A$165:$BH$316,MATCH($A47,intern2!$A$165:$A$316,0),MATCH(Q$8,intern2!_xlnm.Print_Titles,0))="NOK","NOK",
IF(INDEX(intern3!$A$9:$BG$320,MATCH($A47,intern3!$A$9:$A$160,0),MATCH(intern4!Q$8,intern3!$7:$7,0))="OK","OK","NOK")))</f>
        <v/>
      </c>
      <c r="R47" s="1277" t="str">
        <f>IF(INDEX(intern2!$A$165:$BH$316,MATCH($A47,intern2!$A$165:$A$316,0),MATCH(R$8,intern2!_xlnm.Print_Titles,0))="","",
IF(INDEX(intern2!$A$165:$BH$316,MATCH($A47,intern2!$A$165:$A$316,0),MATCH(R$8,intern2!_xlnm.Print_Titles,0))="NOK","NOK",
IF(INDEX(intern3!$A$9:$BG$320,MATCH($A47,intern3!$A$9:$A$160,0),MATCH(intern4!R$8,intern3!$7:$7,0))="OK","OK","NOK")))</f>
        <v/>
      </c>
      <c r="S47" s="1277" t="str">
        <f>IF(INDEX(intern2!$A$165:$BH$316,MATCH($A47,intern2!$A$165:$A$316,0),MATCH(S$8,intern2!_xlnm.Print_Titles,0))="","",
IF(INDEX(intern2!$A$165:$BH$316,MATCH($A47,intern2!$A$165:$A$316,0),MATCH(S$8,intern2!_xlnm.Print_Titles,0))="NOK","NOK",
IF(INDEX(intern3!$A$9:$BG$320,MATCH($A47,intern3!$A$9:$A$160,0),MATCH(intern4!S$8,intern3!$7:$7,0))="OK","OK","NOK")))</f>
        <v/>
      </c>
      <c r="T47" s="1277" t="str">
        <f>IF(INDEX(intern2!$A$165:$BH$316,MATCH($A47,intern2!$A$165:$A$316,0),MATCH(T$8,intern2!_xlnm.Print_Titles,0))="","",
IF(INDEX(intern2!$A$165:$BH$316,MATCH($A47,intern2!$A$165:$A$316,0),MATCH(T$8,intern2!_xlnm.Print_Titles,0))="NOK","NOK",
IF(INDEX(intern3!$A$9:$BG$320,MATCH($A47,intern3!$A$9:$A$160,0),MATCH(intern4!T$8,intern3!$7:$7,0))="OK","OK","NOK")))</f>
        <v/>
      </c>
      <c r="U47" s="1277" t="str">
        <f>IF(INDEX(intern2!$A$165:$BH$316,MATCH($A47,intern2!$A$165:$A$316,0),MATCH(U$8,intern2!_xlnm.Print_Titles,0))="","",
IF(INDEX(intern2!$A$165:$BH$316,MATCH($A47,intern2!$A$165:$A$316,0),MATCH(U$8,intern2!_xlnm.Print_Titles,0))="NOK","NOK",
IF(INDEX(intern3!$A$9:$BG$320,MATCH($A47,intern3!$A$9:$A$160,0),MATCH(intern4!U$8,intern3!$7:$7,0))="OK","OK","NOK")))</f>
        <v/>
      </c>
      <c r="V47" s="1277" t="str">
        <f>IF(INDEX(intern2!$A$165:$BH$316,MATCH($A47,intern2!$A$165:$A$316,0),MATCH(V$8,intern2!_xlnm.Print_Titles,0))="","",
IF(INDEX(intern2!$A$165:$BH$316,MATCH($A47,intern2!$A$165:$A$316,0),MATCH(V$8,intern2!_xlnm.Print_Titles,0))="NOK","NOK",
IF(INDEX(intern3!$A$9:$BG$320,MATCH($A47,intern3!$A$9:$A$160,0),MATCH(intern4!V$8,intern3!$7:$7,0))="OK","OK","NOK")))</f>
        <v/>
      </c>
      <c r="W47" s="1277" t="str">
        <f>IF(INDEX(intern2!$A$165:$BH$316,MATCH($A47,intern2!$A$165:$A$316,0),MATCH(W$8,intern2!_xlnm.Print_Titles,0))="","",
IF(INDEX(intern2!$A$165:$BH$316,MATCH($A47,intern2!$A$165:$A$316,0),MATCH(W$8,intern2!_xlnm.Print_Titles,0))="NOK","NOK",
IF(INDEX(intern3!$A$9:$BG$320,MATCH($A47,intern3!$A$9:$A$160,0),MATCH(intern4!W$8,intern3!$7:$7,0))="OK","OK","NOK")))</f>
        <v/>
      </c>
      <c r="X47" s="1277" t="str">
        <f>IF(INDEX(intern2!$A$165:$BH$316,MATCH($A47,intern2!$A$165:$A$316,0),MATCH(X$8,intern2!_xlnm.Print_Titles,0))="","",
IF(INDEX(intern2!$A$165:$BH$316,MATCH($A47,intern2!$A$165:$A$316,0),MATCH(X$8,intern2!_xlnm.Print_Titles,0))="NOK","NOK",
IF(INDEX(intern3!$A$9:$BG$320,MATCH($A47,intern3!$A$9:$A$160,0),MATCH(intern4!X$8,intern3!$7:$7,0))="OK","OK","NOK")))</f>
        <v/>
      </c>
      <c r="Y47" s="1277" t="str">
        <f>IF(INDEX(intern2!$A$165:$BH$316,MATCH($A47,intern2!$A$165:$A$316,0),MATCH(Y$8,intern2!_xlnm.Print_Titles,0))="","",
IF(INDEX(intern2!$A$165:$BH$316,MATCH($A47,intern2!$A$165:$A$316,0),MATCH(Y$8,intern2!_xlnm.Print_Titles,0))="NOK","NOK",
IF(INDEX(intern3!$A$9:$BG$320,MATCH($A47,intern3!$A$9:$A$160,0),MATCH(intern4!Y$8,intern3!$7:$7,0))="OK","OK","NOK")))</f>
        <v/>
      </c>
      <c r="Z47" s="1277" t="str">
        <f>IF(INDEX(intern2!$A$165:$BH$316,MATCH($A47,intern2!$A$165:$A$316,0),MATCH(Z$8,intern2!_xlnm.Print_Titles,0))="","",
IF(INDEX(intern2!$A$165:$BH$316,MATCH($A47,intern2!$A$165:$A$316,0),MATCH(Z$8,intern2!_xlnm.Print_Titles,0))="NOK","NOK",
IF(INDEX(intern3!$A$9:$BG$320,MATCH($A47,intern3!$A$9:$A$160,0),MATCH(intern4!Z$8,intern3!$7:$7,0))="OK","OK","NOK")))</f>
        <v/>
      </c>
      <c r="AA47" s="1277" t="str">
        <f>IF(INDEX(intern2!$A$165:$BH$316,MATCH($A47,intern2!$A$165:$A$316,0),MATCH(AA$8,intern2!_xlnm.Print_Titles,0))="","",
IF(INDEX(intern2!$A$165:$BH$316,MATCH($A47,intern2!$A$165:$A$316,0),MATCH(AA$8,intern2!_xlnm.Print_Titles,0))="NOK","NOK",
IF(INDEX(intern3!$A$9:$BG$320,MATCH($A47,intern3!$A$9:$A$160,0),MATCH(intern4!AA$8,intern3!$7:$7,0))="OK","OK","NOK")))</f>
        <v/>
      </c>
      <c r="AB47" s="1277" t="str">
        <f>IF(INDEX(intern2!$A$165:$BH$316,MATCH($A47,intern2!$A$165:$A$316,0),MATCH(AB$8,intern2!_xlnm.Print_Titles,0))="","",
IF(INDEX(intern2!$A$165:$BH$316,MATCH($A47,intern2!$A$165:$A$316,0),MATCH(AB$8,intern2!_xlnm.Print_Titles,0))="NOK","NOK",
IF(INDEX(intern3!$A$9:$BG$320,MATCH($A47,intern3!$A$9:$A$160,0),MATCH(intern4!AB$8,intern3!$7:$7,0))="OK","OK","NOK")))</f>
        <v/>
      </c>
      <c r="AC47" s="1277" t="str">
        <f>IF(INDEX(intern2!$A$165:$BH$316,MATCH($A47,intern2!$A$165:$A$316,0),MATCH(AC$8,intern2!_xlnm.Print_Titles,0))="","",
IF(INDEX(intern2!$A$165:$BH$316,MATCH($A47,intern2!$A$165:$A$316,0),MATCH(AC$8,intern2!_xlnm.Print_Titles,0))="NOK","NOK",
IF(INDEX(intern3!$A$9:$BG$320,MATCH($A47,intern3!$A$9:$A$160,0),MATCH(intern4!AC$8,intern3!$7:$7,0))="OK","OK","NOK")))</f>
        <v/>
      </c>
      <c r="AD47" s="1277" t="str">
        <f>IF(INDEX(intern2!$A$165:$BH$316,MATCH($A47,intern2!$A$165:$A$316,0),MATCH(AD$8,intern2!_xlnm.Print_Titles,0))="","",
IF(INDEX(intern2!$A$165:$BH$316,MATCH($A47,intern2!$A$165:$A$316,0),MATCH(AD$8,intern2!_xlnm.Print_Titles,0))="NOK","NOK",
IF(INDEX(intern3!$A$9:$BG$320,MATCH($A47,intern3!$A$9:$A$160,0),MATCH(intern4!AD$8,intern3!$7:$7,0))="OK","OK","NOK")))</f>
        <v/>
      </c>
      <c r="AE47" s="1277" t="str">
        <f>IF(INDEX(intern2!$A$165:$BH$316,MATCH($A47,intern2!$A$165:$A$316,0),MATCH(AE$8,intern2!_xlnm.Print_Titles,0))="","",
IF(INDEX(intern2!$A$165:$BH$316,MATCH($A47,intern2!$A$165:$A$316,0),MATCH(AE$8,intern2!_xlnm.Print_Titles,0))="NOK","NOK",
IF(INDEX(intern3!$A$9:$BG$320,MATCH($A47,intern3!$A$9:$A$160,0),MATCH(intern4!AE$8,intern3!$7:$7,0))="OK","OK","NOK")))</f>
        <v/>
      </c>
      <c r="AF47" s="1277" t="str">
        <f>IF(INDEX(intern2!$A$165:$BH$316,MATCH($A47,intern2!$A$165:$A$316,0),MATCH(AF$8,intern2!_xlnm.Print_Titles,0))="","",
IF(INDEX(intern2!$A$165:$BH$316,MATCH($A47,intern2!$A$165:$A$316,0),MATCH(AF$8,intern2!_xlnm.Print_Titles,0))="NOK","NOK",
IF(INDEX(intern3!$A$9:$BG$320,MATCH($A47,intern3!$A$9:$A$160,0),MATCH(intern4!AF$8,intern3!$7:$7,0))="OK","OK","NOK")))</f>
        <v/>
      </c>
      <c r="AG47" s="1277" t="str">
        <f>IF(INDEX(intern2!$A$165:$BH$316,MATCH($A47,intern2!$A$165:$A$316,0),MATCH(AG$8,intern2!_xlnm.Print_Titles,0))="","",
IF(INDEX(intern2!$A$165:$BH$316,MATCH($A47,intern2!$A$165:$A$316,0),MATCH(AG$8,intern2!_xlnm.Print_Titles,0))="NOK","NOK",
IF(INDEX(intern3!$A$9:$BG$320,MATCH($A47,intern3!$A$9:$A$160,0),MATCH(intern4!AG$8,intern3!$7:$7,0))="OK","OK","NOK")))</f>
        <v/>
      </c>
      <c r="AH47" s="1277" t="str">
        <f>IF(INDEX(intern2!$A$165:$BH$316,MATCH($A47,intern2!$A$165:$A$316,0),MATCH(AH$8,intern2!_xlnm.Print_Titles,0))="","",
IF(INDEX(intern2!$A$165:$BH$316,MATCH($A47,intern2!$A$165:$A$316,0),MATCH(AH$8,intern2!_xlnm.Print_Titles,0))="NOK","NOK",
IF(INDEX(intern3!$A$9:$BG$320,MATCH($A47,intern3!$A$9:$A$160,0),MATCH(intern4!AH$8,intern3!$7:$7,0))="OK","OK","NOK")))</f>
        <v/>
      </c>
      <c r="AI47" s="1277" t="str">
        <f>IF(INDEX(intern2!$A$165:$BH$316,MATCH($A47,intern2!$A$165:$A$316,0),MATCH(AI$8,intern2!_xlnm.Print_Titles,0))="","",
IF(INDEX(intern2!$A$165:$BH$316,MATCH($A47,intern2!$A$165:$A$316,0),MATCH(AI$8,intern2!_xlnm.Print_Titles,0))="NOK","NOK",
IF(INDEX(intern3!$A$9:$BG$320,MATCH($A47,intern3!$A$9:$A$160,0),MATCH(intern4!AI$8,intern3!$7:$7,0))="OK","OK","NOK")))</f>
        <v/>
      </c>
      <c r="AJ47" s="1277" t="str">
        <f>IF(INDEX(intern2!$A$165:$BH$316,MATCH($A47,intern2!$A$165:$A$316,0),MATCH(AJ$8,intern2!_xlnm.Print_Titles,0))="","",
IF(INDEX(intern2!$A$165:$BH$316,MATCH($A47,intern2!$A$165:$A$316,0),MATCH(AJ$8,intern2!_xlnm.Print_Titles,0))="NOK","NOK",
IF(INDEX(intern3!$A$9:$BG$320,MATCH($A47,intern3!$A$9:$A$160,0),MATCH(intern4!AJ$8,intern3!$7:$7,0))="OK","OK","NOK")))</f>
        <v/>
      </c>
      <c r="AK47" s="1277" t="str">
        <f>IF(INDEX(intern2!$A$165:$BH$316,MATCH($A47,intern2!$A$165:$A$316,0),MATCH(AK$8,intern2!_xlnm.Print_Titles,0))="","",
IF(INDEX(intern2!$A$165:$BH$316,MATCH($A47,intern2!$A$165:$A$316,0),MATCH(AK$8,intern2!_xlnm.Print_Titles,0))="NOK","NOK",
IF(INDEX(intern3!$A$9:$BG$320,MATCH($A47,intern3!$A$9:$A$160,0),MATCH(intern4!AK$8,intern3!$7:$7,0))="OK","OK","NOK")))</f>
        <v/>
      </c>
      <c r="AL47" s="1277" t="str">
        <f ca="1">IF(INDEX(intern2!$A$165:$BH$316,MATCH($A47,intern2!$A$165:$A$316,0),MATCH(AL$8,intern2!_xlnm.Print_Titles,0))="","",
IF(INDEX(intern2!$A$165:$BH$316,MATCH($A47,intern2!$A$165:$A$316,0),MATCH(AL$8,intern2!_xlnm.Print_Titles,0))="NOK","NOK",
IF(INDEX(intern3!$A$9:$BG$320,MATCH($A47,intern3!$A$9:$A$160,0),MATCH(intern4!AL$8,intern3!$7:$7,0))="OK","OK","NOK")))</f>
        <v>NOK</v>
      </c>
      <c r="AM47" s="1277" t="str">
        <f>IF(INDEX(intern2!$A$165:$BH$316,MATCH($A47,intern2!$A$165:$A$316,0),MATCH(AM$8,intern2!_xlnm.Print_Titles,0))="","",
IF(INDEX(intern2!$A$165:$BH$316,MATCH($A47,intern2!$A$165:$A$316,0),MATCH(AM$8,intern2!_xlnm.Print_Titles,0))="NOK","NOK",
IF(INDEX(intern3!$A$9:$BG$320,MATCH($A47,intern3!$A$9:$A$160,0),MATCH(intern4!AM$8,intern3!$7:$7,0))="OK","OK","NOK")))</f>
        <v/>
      </c>
      <c r="AN47" s="1277" t="str">
        <f>IF(INDEX(intern2!$A$165:$BH$316,MATCH($A47,intern2!$A$165:$A$316,0),MATCH(AN$8,intern2!_xlnm.Print_Titles,0))="","",
IF(INDEX(intern2!$A$165:$BH$316,MATCH($A47,intern2!$A$165:$A$316,0),MATCH(AN$8,intern2!_xlnm.Print_Titles,0))="NOK","NOK",
IF(INDEX(intern3!$A$9:$BG$320,MATCH($A47,intern3!$A$9:$A$160,0),MATCH(intern4!AN$8,intern3!$7:$7,0))="OK","OK","NOK")))</f>
        <v/>
      </c>
      <c r="AO47" s="1277" t="str">
        <f>IF(INDEX(intern2!$A$165:$BH$316,MATCH($A47,intern2!$A$165:$A$316,0),MATCH(AO$8,intern2!_xlnm.Print_Titles,0))="","",
IF(INDEX(intern2!$A$165:$BH$316,MATCH($A47,intern2!$A$165:$A$316,0),MATCH(AO$8,intern2!_xlnm.Print_Titles,0))="NOK","NOK",
IF(INDEX(intern3!$A$9:$BG$320,MATCH($A47,intern3!$A$9:$A$160,0),MATCH(intern4!AO$8,intern3!$7:$7,0))="OK","OK","NOK")))</f>
        <v/>
      </c>
      <c r="AP47" s="1277" t="str">
        <f>IF(INDEX(intern2!$A$165:$BH$316,MATCH($A47,intern2!$A$165:$A$316,0),MATCH(AP$8,intern2!_xlnm.Print_Titles,0))="","",
IF(INDEX(intern2!$A$165:$BH$316,MATCH($A47,intern2!$A$165:$A$316,0),MATCH(AP$8,intern2!_xlnm.Print_Titles,0))="NOK","NOK",
IF(INDEX(intern3!$A$9:$BG$320,MATCH($A47,intern3!$A$9:$A$160,0),MATCH(intern4!AP$8,intern3!$7:$7,0))="OK","OK","NOK")))</f>
        <v/>
      </c>
      <c r="AQ47" s="1277" t="str">
        <f>IF(INDEX(intern2!$A$165:$BH$316,MATCH($A47,intern2!$A$165:$A$316,0),MATCH(AQ$8,intern2!_xlnm.Print_Titles,0))="","",
IF(INDEX(intern2!$A$165:$BH$316,MATCH($A47,intern2!$A$165:$A$316,0),MATCH(AQ$8,intern2!_xlnm.Print_Titles,0))="NOK","NOK",
IF(INDEX(intern3!$A$9:$BG$320,MATCH($A47,intern3!$A$9:$A$160,0),MATCH(intern4!AQ$8,intern3!$7:$7,0))="OK","OK","NOK")))</f>
        <v/>
      </c>
      <c r="AR47" s="1277" t="str">
        <f>IF(INDEX(intern2!$A$165:$BH$316,MATCH($A47,intern2!$A$165:$A$316,0),MATCH(AR$8,intern2!_xlnm.Print_Titles,0))="","",
IF(INDEX(intern2!$A$165:$BH$316,MATCH($A47,intern2!$A$165:$A$316,0),MATCH(AR$8,intern2!_xlnm.Print_Titles,0))="NOK","NOK",
IF(INDEX(intern3!$A$9:$BG$320,MATCH($A47,intern3!$A$9:$A$160,0),MATCH(intern4!AR$8,intern3!$7:$7,0))="OK","OK","NOK")))</f>
        <v/>
      </c>
      <c r="AS47" s="1277" t="str">
        <f>IF(INDEX(intern2!$A$165:$BH$316,MATCH($A47,intern2!$A$165:$A$316,0),MATCH(AS$8,intern2!_xlnm.Print_Titles,0))="","",
IF(INDEX(intern2!$A$165:$BH$316,MATCH($A47,intern2!$A$165:$A$316,0),MATCH(AS$8,intern2!_xlnm.Print_Titles,0))="NOK","NOK",
IF(INDEX(intern3!$A$9:$BG$320,MATCH($A47,intern3!$A$9:$A$160,0),MATCH(intern4!AS$8,intern3!$7:$7,0))="OK","OK","NOK")))</f>
        <v/>
      </c>
      <c r="AT47" s="1277" t="str">
        <f>IF(INDEX(intern2!$A$165:$BH$316,MATCH($A47,intern2!$A$165:$A$316,0),MATCH(AT$8,intern2!_xlnm.Print_Titles,0))="","",
IF(INDEX(intern2!$A$165:$BH$316,MATCH($A47,intern2!$A$165:$A$316,0),MATCH(AT$8,intern2!_xlnm.Print_Titles,0))="NOK","NOK",
IF(INDEX(intern3!$A$9:$BG$320,MATCH($A47,intern3!$A$9:$A$160,0),MATCH(intern4!AT$8,intern3!$7:$7,0))="OK","OK","NOK")))</f>
        <v/>
      </c>
      <c r="AU47" s="1277" t="str">
        <f>IF(INDEX(intern2!$A$165:$BH$316,MATCH($A47,intern2!$A$165:$A$316,0),MATCH(AU$8,intern2!_xlnm.Print_Titles,0))="","",
IF(INDEX(intern2!$A$165:$BH$316,MATCH($A47,intern2!$A$165:$A$316,0),MATCH(AU$8,intern2!_xlnm.Print_Titles,0))="NOK","NOK",
IF(INDEX(intern3!$A$9:$BG$320,MATCH($A47,intern3!$A$9:$A$160,0),MATCH(intern4!AU$8,intern3!$7:$7,0))="OK","OK","NOK")))</f>
        <v/>
      </c>
      <c r="AV47" s="1277" t="str">
        <f>IF(INDEX(intern2!$A$165:$BH$316,MATCH($A47,intern2!$A$165:$A$316,0),MATCH(AV$8,intern2!_xlnm.Print_Titles,0))="","",
IF(INDEX(intern2!$A$165:$BH$316,MATCH($A47,intern2!$A$165:$A$316,0),MATCH(AV$8,intern2!_xlnm.Print_Titles,0))="NOK","NOK",
IF(INDEX(intern3!$A$9:$BG$320,MATCH($A47,intern3!$A$9:$A$160,0),MATCH(intern4!AV$8,intern3!$7:$7,0))="OK","OK","NOK")))</f>
        <v/>
      </c>
      <c r="AW47" s="1277"/>
      <c r="AX47" s="1277" t="str">
        <f>IF(INDEX(intern2!$A$165:$BH$316,MATCH($A47,intern2!$A$165:$A$316,0),MATCH(AX$8,intern2!_xlnm.Print_Titles,0))="","",
IF(INDEX(intern2!$A$165:$BH$316,MATCH($A47,intern2!$A$165:$A$316,0),MATCH(AX$8,intern2!_xlnm.Print_Titles,0))="NOK","NOK",
IF(INDEX(intern3!$A$9:$BG$320,MATCH($A47,intern3!$A$9:$A$160,0),MATCH(intern4!AX$8,intern3!$7:$7,0))="OK","OK","NOK")))</f>
        <v/>
      </c>
      <c r="AY47" s="1277" t="str">
        <f>IF(INDEX(intern2!$A$165:$BH$316,MATCH($A47,intern2!$A$165:$A$316,0),MATCH(AY$8,intern2!_xlnm.Print_Titles,0))="","",
IF(INDEX(intern2!$A$165:$BH$316,MATCH($A47,intern2!$A$165:$A$316,0),MATCH(AY$8,intern2!_xlnm.Print_Titles,0))="NOK","NOK",
IF(INDEX(intern3!$A$9:$BG$320,MATCH($A47,intern3!$A$9:$A$160,0),MATCH(intern4!AY$8,intern3!$7:$7,0))="OK","OK","NOK")))</f>
        <v/>
      </c>
      <c r="AZ47" s="1277" t="str">
        <f>IF(INDEX(intern2!$A$165:$BH$316,MATCH($A47,intern2!$A$165:$A$316,0),MATCH(AZ$8,intern2!_xlnm.Print_Titles,0))="","",
IF(INDEX(intern2!$A$165:$BH$316,MATCH($A47,intern2!$A$165:$A$316,0),MATCH(AZ$8,intern2!_xlnm.Print_Titles,0))="NOK","NOK",
IF(INDEX(intern3!$A$9:$BG$320,MATCH($A47,intern3!$A$9:$A$160,0),MATCH(intern4!AZ$8,intern3!$7:$7,0))="OK","OK","NOK")))</f>
        <v/>
      </c>
      <c r="BA47" s="1277" t="str">
        <f>IF(INDEX(intern2!$A$165:$BH$316,MATCH($A47,intern2!$A$165:$A$316,0),MATCH(BA$8,intern2!_xlnm.Print_Titles,0))="","",
IF(INDEX(intern2!$A$165:$BH$316,MATCH($A47,intern2!$A$165:$A$316,0),MATCH(BA$8,intern2!_xlnm.Print_Titles,0))="NOK","NOK",
IF(INDEX(intern3!$A$9:$BG$320,MATCH($A47,intern3!$A$9:$A$160,0),MATCH(intern4!BA$8,intern3!$7:$7,0))="OK","OK","NOK")))</f>
        <v/>
      </c>
      <c r="BB47" s="1277" t="str">
        <f>IF(INDEX(intern2!$A$165:$BH$316,MATCH($A47,intern2!$A$165:$A$316,0),MATCH(BB$8,intern2!_xlnm.Print_Titles,0))="","",
IF(INDEX(intern2!$A$165:$BH$316,MATCH($A47,intern2!$A$165:$A$316,0),MATCH(BB$8,intern2!_xlnm.Print_Titles,0))="NOK","NOK",
IF(INDEX(intern3!$A$9:$BG$320,MATCH($A47,intern3!$A$9:$A$160,0),MATCH(intern4!BB$8,intern3!$7:$7,0))="OK","OK","NOK")))</f>
        <v/>
      </c>
      <c r="BC47" s="1277" t="str">
        <f>IF(INDEX(intern2!$A$165:$BH$316,MATCH($A47,intern2!$A$165:$A$316,0),MATCH(BC$8,intern2!_xlnm.Print_Titles,0))="","",
IF(INDEX(intern2!$A$165:$BH$316,MATCH($A47,intern2!$A$165:$A$316,0),MATCH(BC$8,intern2!_xlnm.Print_Titles,0))="NOK","NOK",
IF(INDEX(intern3!$A$9:$BG$320,MATCH($A47,intern3!$A$9:$A$160,0),MATCH(intern4!BC$8,intern3!$7:$7,0))="OK","OK","NOK")))</f>
        <v/>
      </c>
      <c r="BD47" s="1277" t="str">
        <f>IF(INDEX(intern2!$A$165:$BH$316,MATCH($A47,intern2!$A$165:$A$316,0),MATCH(BD$8,intern2!_xlnm.Print_Titles,0))="","",
IF(INDEX(intern2!$A$165:$BH$316,MATCH($A47,intern2!$A$165:$A$316,0),MATCH(BD$8,intern2!_xlnm.Print_Titles,0))="NOK","NOK",
IF(INDEX(intern3!$A$9:$BG$320,MATCH($A47,intern3!$A$9:$A$160,0),MATCH(intern4!BD$8,intern3!$7:$7,0))="OK","OK","NOK")))</f>
        <v/>
      </c>
      <c r="BE47" s="1277" t="str">
        <f>IF(INDEX(intern2!$A$165:$BH$316,MATCH($A47,intern2!$A$165:$A$316,0),MATCH(BE$8,intern2!_xlnm.Print_Titles,0))="","",
IF(INDEX(intern2!$A$165:$BH$316,MATCH($A47,intern2!$A$165:$A$316,0),MATCH(BE$8,intern2!_xlnm.Print_Titles,0))="NOK","NOK",
IF(INDEX(intern3!$A$9:$BG$320,MATCH($A47,intern3!$A$9:$A$160,0),MATCH(intern4!BE$8,intern3!$7:$7,0))="OK","OK","NOK")))</f>
        <v/>
      </c>
      <c r="BF47" s="1277" t="str">
        <f>IF(INDEX(intern2!$A$165:$BH$316,MATCH($A47,intern2!$A$165:$A$316,0),MATCH(BF$8,intern2!_xlnm.Print_Titles,0))="","",
IF(INDEX(intern2!$A$165:$BH$316,MATCH($A47,intern2!$A$165:$A$316,0),MATCH(BF$8,intern2!_xlnm.Print_Titles,0))="NOK","NOK",
IF(INDEX(intern3!$A$9:$BG$320,MATCH($A47,intern3!$A$9:$A$160,0),MATCH(intern4!BF$8,intern3!$7:$7,0))="OK","OK","NOK")))</f>
        <v/>
      </c>
      <c r="BG47" s="1277" t="str">
        <f>IF(INDEX(intern2!$A$165:$BH$316,MATCH($A47,intern2!$A$165:$A$316,0),MATCH(BG$8,intern2!_xlnm.Print_Titles,0))="","",
IF(INDEX(intern2!$A$165:$BH$316,MATCH($A47,intern2!$A$165:$A$316,0),MATCH(BG$8,intern2!_xlnm.Print_Titles,0))="NOK","NOK",
IF(INDEX(intern3!$A$9:$BG$320,MATCH($A47,intern3!$A$9:$A$160,0),MATCH(intern4!BG$8,intern3!$7:$7,0))="OK","OK","NOK")))</f>
        <v/>
      </c>
      <c r="BH47" s="200" t="str">
        <f t="shared" ca="1" si="2"/>
        <v>NOK</v>
      </c>
      <c r="BI47" s="186"/>
      <c r="BJ47" t="b">
        <f ca="1">IF(VLOOKUP($A47,intern1!$C:$Q,15,FALSE)="MAS","",IF(VLOOKUP($A47,'3.10'!$C:$AP,9,FALSE)=0,"NOK",IF(VLOOKUP($A47,'3.10'!$C:$AP,11,FALSE)=0,"NOK","OK"))=BH47)</f>
        <v>1</v>
      </c>
    </row>
    <row r="48" spans="1:62" x14ac:dyDescent="0.25">
      <c r="A48" t="str">
        <f>+intern2!A43</f>
        <v>AUG1.3</v>
      </c>
      <c r="C48" s="1277" t="str">
        <f>IF(INDEX(intern2!$A$165:$BH$316,MATCH($A48,intern2!$A$165:$A$316,0),MATCH(C$8,intern2!_xlnm.Print_Titles,0))="","",
IF(INDEX(intern2!$A$165:$BH$316,MATCH($A48,intern2!$A$165:$A$316,0),MATCH(C$8,intern2!_xlnm.Print_Titles,0))="NOK","NOK",
IF(INDEX(intern3!$A$9:$BG$320,MATCH($A48,intern3!$A$9:$A$160,0),MATCH(intern4!C$8,intern3!$7:$7,0))="OK","OK","NOK")))</f>
        <v/>
      </c>
      <c r="D48" s="1277" t="str">
        <f>IF(INDEX(intern2!$A$165:$BH$316,MATCH($A48,intern2!$A$165:$A$316,0),MATCH(D$8,intern2!_xlnm.Print_Titles,0))="","",
IF(INDEX(intern2!$A$165:$BH$316,MATCH($A48,intern2!$A$165:$A$316,0),MATCH(D$8,intern2!_xlnm.Print_Titles,0))="NOK","NOK",
IF(INDEX(intern3!$A$9:$BG$320,MATCH($A48,intern3!$A$9:$A$160,0),MATCH(intern4!D$8,intern3!$7:$7,0))="OK","OK","NOK")))</f>
        <v/>
      </c>
      <c r="E48" s="1277" t="str">
        <f>IF(INDEX(intern2!$A$165:$BH$316,MATCH($A48,intern2!$A$165:$A$316,0),MATCH(E$8,intern2!_xlnm.Print_Titles,0))="","",
IF(INDEX(intern2!$A$165:$BH$316,MATCH($A48,intern2!$A$165:$A$316,0),MATCH(E$8,intern2!_xlnm.Print_Titles,0))="NOK","NOK",
IF(INDEX(intern3!$A$9:$BG$320,MATCH($A48,intern3!$A$9:$A$160,0),MATCH(intern4!E$8,intern3!$7:$7,0))="OK","OK","NOK")))</f>
        <v/>
      </c>
      <c r="F48" s="1277" t="str">
        <f>IF(INDEX(intern2!$A$165:$BH$316,MATCH($A48,intern2!$A$165:$A$316,0),MATCH(F$8,intern2!_xlnm.Print_Titles,0))="","",
IF(INDEX(intern2!$A$165:$BH$316,MATCH($A48,intern2!$A$165:$A$316,0),MATCH(F$8,intern2!_xlnm.Print_Titles,0))="NOK","NOK",
IF(INDEX(intern3!$A$9:$BG$320,MATCH($A48,intern3!$A$9:$A$160,0),MATCH(intern4!F$8,intern3!$7:$7,0))="OK","OK","NOK")))</f>
        <v/>
      </c>
      <c r="G48" s="1277" t="str">
        <f>IF(INDEX(intern2!$A$165:$BH$316,MATCH($A48,intern2!$A$165:$A$316,0),MATCH(G$8,intern2!_xlnm.Print_Titles,0))="","",
IF(INDEX(intern2!$A$165:$BH$316,MATCH($A48,intern2!$A$165:$A$316,0),MATCH(G$8,intern2!_xlnm.Print_Titles,0))="NOK","NOK",
IF(INDEX(intern3!$A$9:$BG$320,MATCH($A48,intern3!$A$9:$A$160,0),MATCH(intern4!G$8,intern3!$7:$7,0))="OK","OK","NOK")))</f>
        <v/>
      </c>
      <c r="H48" s="1277" t="str">
        <f>IF(INDEX(intern2!$A$165:$BH$316,MATCH($A48,intern2!$A$165:$A$316,0),MATCH(H$8,intern2!_xlnm.Print_Titles,0))="","",
IF(INDEX(intern2!$A$165:$BH$316,MATCH($A48,intern2!$A$165:$A$316,0),MATCH(H$8,intern2!_xlnm.Print_Titles,0))="NOK","NOK",
IF(INDEX(intern3!$A$9:$BG$320,MATCH($A48,intern3!$A$9:$A$160,0),MATCH(intern4!H$8,intern3!$7:$7,0))="OK","OK","NOK")))</f>
        <v/>
      </c>
      <c r="I48" s="1277" t="str">
        <f>IF(INDEX(intern2!$A$165:$BH$316,MATCH($A48,intern2!$A$165:$A$316,0),MATCH(I$8,intern2!_xlnm.Print_Titles,0))="","",
IF(INDEX(intern2!$A$165:$BH$316,MATCH($A48,intern2!$A$165:$A$316,0),MATCH(I$8,intern2!_xlnm.Print_Titles,0))="NOK","NOK",
IF(INDEX(intern3!$A$9:$BG$320,MATCH($A48,intern3!$A$9:$A$160,0),MATCH(intern4!I$8,intern3!$7:$7,0))="OK","OK","NOK")))</f>
        <v/>
      </c>
      <c r="J48" s="1277" t="str">
        <f>IF(INDEX(intern2!$A$165:$BH$316,MATCH($A48,intern2!$A$165:$A$316,0),MATCH(J$8,intern2!_xlnm.Print_Titles,0))="","",
IF(INDEX(intern2!$A$165:$BH$316,MATCH($A48,intern2!$A$165:$A$316,0),MATCH(J$8,intern2!_xlnm.Print_Titles,0))="NOK","NOK",
IF(INDEX(intern3!$A$9:$BG$320,MATCH($A48,intern3!$A$9:$A$160,0),MATCH(intern4!J$8,intern3!$7:$7,0))="OK","OK","NOK")))</f>
        <v/>
      </c>
      <c r="K48" s="1277" t="str">
        <f>IF(INDEX(intern2!$A$165:$BH$316,MATCH($A48,intern2!$A$165:$A$316,0),MATCH(K$8,intern2!_xlnm.Print_Titles,0))="","",
IF(INDEX(intern2!$A$165:$BH$316,MATCH($A48,intern2!$A$165:$A$316,0),MATCH(K$8,intern2!_xlnm.Print_Titles,0))="NOK","NOK",
IF(INDEX(intern3!$A$9:$BG$320,MATCH($A48,intern3!$A$9:$A$160,0),MATCH(intern4!K$8,intern3!$7:$7,0))="OK","OK","NOK")))</f>
        <v/>
      </c>
      <c r="L48" s="1277" t="str">
        <f>IF(INDEX(intern2!$A$165:$BH$316,MATCH($A48,intern2!$A$165:$A$316,0),MATCH(L$8,intern2!_xlnm.Print_Titles,0))="","",
IF(INDEX(intern2!$A$165:$BH$316,MATCH($A48,intern2!$A$165:$A$316,0),MATCH(L$8,intern2!_xlnm.Print_Titles,0))="NOK","NOK",
IF(INDEX(intern3!$A$9:$BG$320,MATCH($A48,intern3!$A$9:$A$160,0),MATCH(intern4!L$8,intern3!$7:$7,0))="OK","OK","NOK")))</f>
        <v/>
      </c>
      <c r="M48" s="1277" t="str">
        <f>IF(INDEX(intern2!$A$165:$BH$316,MATCH($A48,intern2!$A$165:$A$316,0),MATCH(M$8,intern2!_xlnm.Print_Titles,0))="","",
IF(INDEX(intern2!$A$165:$BH$316,MATCH($A48,intern2!$A$165:$A$316,0),MATCH(M$8,intern2!_xlnm.Print_Titles,0))="NOK","NOK",
IF(INDEX(intern3!$A$9:$BG$320,MATCH($A48,intern3!$A$9:$A$160,0),MATCH(intern4!M$8,intern3!$7:$7,0))="OK","OK","NOK")))</f>
        <v/>
      </c>
      <c r="N48" s="1277" t="str">
        <f>IF(INDEX(intern2!$A$165:$BH$316,MATCH($A48,intern2!$A$165:$A$316,0),MATCH(N$8,intern2!_xlnm.Print_Titles,0))="","",
IF(INDEX(intern2!$A$165:$BH$316,MATCH($A48,intern2!$A$165:$A$316,0),MATCH(N$8,intern2!_xlnm.Print_Titles,0))="NOK","NOK",
IF(INDEX(intern3!$A$9:$BG$320,MATCH($A48,intern3!$A$9:$A$160,0),MATCH(intern4!N$8,intern3!$7:$7,0))="OK","OK","NOK")))</f>
        <v/>
      </c>
      <c r="O48" s="1277" t="str">
        <f>IF(INDEX(intern2!$A$165:$BH$316,MATCH($A48,intern2!$A$165:$A$316,0),MATCH(O$8,intern2!_xlnm.Print_Titles,0))="","",
IF(INDEX(intern2!$A$165:$BH$316,MATCH($A48,intern2!$A$165:$A$316,0),MATCH(O$8,intern2!_xlnm.Print_Titles,0))="NOK","NOK",
IF(INDEX(intern3!$A$9:$BG$320,MATCH($A48,intern3!$A$9:$A$160,0),MATCH(intern4!O$8,intern3!$7:$7,0))="OK","OK","NOK")))</f>
        <v/>
      </c>
      <c r="P48" s="1277" t="str">
        <f>IF(INDEX(intern2!$A$165:$BH$316,MATCH($A48,intern2!$A$165:$A$316,0),MATCH(P$8,intern2!_xlnm.Print_Titles,0))="","",
IF(INDEX(intern2!$A$165:$BH$316,MATCH($A48,intern2!$A$165:$A$316,0),MATCH(P$8,intern2!_xlnm.Print_Titles,0))="NOK","NOK",
IF(INDEX(intern3!$A$9:$BG$320,MATCH($A48,intern3!$A$9:$A$160,0),MATCH(intern4!P$8,intern3!$7:$7,0))="OK","OK","NOK")))</f>
        <v/>
      </c>
      <c r="Q48" s="1277" t="str">
        <f>IF(INDEX(intern2!$A$165:$BH$316,MATCH($A48,intern2!$A$165:$A$316,0),MATCH(Q$8,intern2!_xlnm.Print_Titles,0))="","",
IF(INDEX(intern2!$A$165:$BH$316,MATCH($A48,intern2!$A$165:$A$316,0),MATCH(Q$8,intern2!_xlnm.Print_Titles,0))="NOK","NOK",
IF(INDEX(intern3!$A$9:$BG$320,MATCH($A48,intern3!$A$9:$A$160,0),MATCH(intern4!Q$8,intern3!$7:$7,0))="OK","OK","NOK")))</f>
        <v/>
      </c>
      <c r="R48" s="1277" t="str">
        <f>IF(INDEX(intern2!$A$165:$BH$316,MATCH($A48,intern2!$A$165:$A$316,0),MATCH(R$8,intern2!_xlnm.Print_Titles,0))="","",
IF(INDEX(intern2!$A$165:$BH$316,MATCH($A48,intern2!$A$165:$A$316,0),MATCH(R$8,intern2!_xlnm.Print_Titles,0))="NOK","NOK",
IF(INDEX(intern3!$A$9:$BG$320,MATCH($A48,intern3!$A$9:$A$160,0),MATCH(intern4!R$8,intern3!$7:$7,0))="OK","OK","NOK")))</f>
        <v/>
      </c>
      <c r="S48" s="1277" t="str">
        <f>IF(INDEX(intern2!$A$165:$BH$316,MATCH($A48,intern2!$A$165:$A$316,0),MATCH(S$8,intern2!_xlnm.Print_Titles,0))="","",
IF(INDEX(intern2!$A$165:$BH$316,MATCH($A48,intern2!$A$165:$A$316,0),MATCH(S$8,intern2!_xlnm.Print_Titles,0))="NOK","NOK",
IF(INDEX(intern3!$A$9:$BG$320,MATCH($A48,intern3!$A$9:$A$160,0),MATCH(intern4!S$8,intern3!$7:$7,0))="OK","OK","NOK")))</f>
        <v/>
      </c>
      <c r="T48" s="1277" t="str">
        <f>IF(INDEX(intern2!$A$165:$BH$316,MATCH($A48,intern2!$A$165:$A$316,0),MATCH(T$8,intern2!_xlnm.Print_Titles,0))="","",
IF(INDEX(intern2!$A$165:$BH$316,MATCH($A48,intern2!$A$165:$A$316,0),MATCH(T$8,intern2!_xlnm.Print_Titles,0))="NOK","NOK",
IF(INDEX(intern3!$A$9:$BG$320,MATCH($A48,intern3!$A$9:$A$160,0),MATCH(intern4!T$8,intern3!$7:$7,0))="OK","OK","NOK")))</f>
        <v/>
      </c>
      <c r="U48" s="1277" t="str">
        <f>IF(INDEX(intern2!$A$165:$BH$316,MATCH($A48,intern2!$A$165:$A$316,0),MATCH(U$8,intern2!_xlnm.Print_Titles,0))="","",
IF(INDEX(intern2!$A$165:$BH$316,MATCH($A48,intern2!$A$165:$A$316,0),MATCH(U$8,intern2!_xlnm.Print_Titles,0))="NOK","NOK",
IF(INDEX(intern3!$A$9:$BG$320,MATCH($A48,intern3!$A$9:$A$160,0),MATCH(intern4!U$8,intern3!$7:$7,0))="OK","OK","NOK")))</f>
        <v/>
      </c>
      <c r="V48" s="1277" t="str">
        <f>IF(INDEX(intern2!$A$165:$BH$316,MATCH($A48,intern2!$A$165:$A$316,0),MATCH(V$8,intern2!_xlnm.Print_Titles,0))="","",
IF(INDEX(intern2!$A$165:$BH$316,MATCH($A48,intern2!$A$165:$A$316,0),MATCH(V$8,intern2!_xlnm.Print_Titles,0))="NOK","NOK",
IF(INDEX(intern3!$A$9:$BG$320,MATCH($A48,intern3!$A$9:$A$160,0),MATCH(intern4!V$8,intern3!$7:$7,0))="OK","OK","NOK")))</f>
        <v/>
      </c>
      <c r="W48" s="1277" t="str">
        <f>IF(INDEX(intern2!$A$165:$BH$316,MATCH($A48,intern2!$A$165:$A$316,0),MATCH(W$8,intern2!_xlnm.Print_Titles,0))="","",
IF(INDEX(intern2!$A$165:$BH$316,MATCH($A48,intern2!$A$165:$A$316,0),MATCH(W$8,intern2!_xlnm.Print_Titles,0))="NOK","NOK",
IF(INDEX(intern3!$A$9:$BG$320,MATCH($A48,intern3!$A$9:$A$160,0),MATCH(intern4!W$8,intern3!$7:$7,0))="OK","OK","NOK")))</f>
        <v/>
      </c>
      <c r="X48" s="1277" t="str">
        <f>IF(INDEX(intern2!$A$165:$BH$316,MATCH($A48,intern2!$A$165:$A$316,0),MATCH(X$8,intern2!_xlnm.Print_Titles,0))="","",
IF(INDEX(intern2!$A$165:$BH$316,MATCH($A48,intern2!$A$165:$A$316,0),MATCH(X$8,intern2!_xlnm.Print_Titles,0))="NOK","NOK",
IF(INDEX(intern3!$A$9:$BG$320,MATCH($A48,intern3!$A$9:$A$160,0),MATCH(intern4!X$8,intern3!$7:$7,0))="OK","OK","NOK")))</f>
        <v/>
      </c>
      <c r="Y48" s="1277" t="str">
        <f>IF(INDEX(intern2!$A$165:$BH$316,MATCH($A48,intern2!$A$165:$A$316,0),MATCH(Y$8,intern2!_xlnm.Print_Titles,0))="","",
IF(INDEX(intern2!$A$165:$BH$316,MATCH($A48,intern2!$A$165:$A$316,0),MATCH(Y$8,intern2!_xlnm.Print_Titles,0))="NOK","NOK",
IF(INDEX(intern3!$A$9:$BG$320,MATCH($A48,intern3!$A$9:$A$160,0),MATCH(intern4!Y$8,intern3!$7:$7,0))="OK","OK","NOK")))</f>
        <v/>
      </c>
      <c r="Z48" s="1277" t="str">
        <f>IF(INDEX(intern2!$A$165:$BH$316,MATCH($A48,intern2!$A$165:$A$316,0),MATCH(Z$8,intern2!_xlnm.Print_Titles,0))="","",
IF(INDEX(intern2!$A$165:$BH$316,MATCH($A48,intern2!$A$165:$A$316,0),MATCH(Z$8,intern2!_xlnm.Print_Titles,0))="NOK","NOK",
IF(INDEX(intern3!$A$9:$BG$320,MATCH($A48,intern3!$A$9:$A$160,0),MATCH(intern4!Z$8,intern3!$7:$7,0))="OK","OK","NOK")))</f>
        <v/>
      </c>
      <c r="AA48" s="1277" t="str">
        <f>IF(INDEX(intern2!$A$165:$BH$316,MATCH($A48,intern2!$A$165:$A$316,0),MATCH(AA$8,intern2!_xlnm.Print_Titles,0))="","",
IF(INDEX(intern2!$A$165:$BH$316,MATCH($A48,intern2!$A$165:$A$316,0),MATCH(AA$8,intern2!_xlnm.Print_Titles,0))="NOK","NOK",
IF(INDEX(intern3!$A$9:$BG$320,MATCH($A48,intern3!$A$9:$A$160,0),MATCH(intern4!AA$8,intern3!$7:$7,0))="OK","OK","NOK")))</f>
        <v/>
      </c>
      <c r="AB48" s="1277" t="str">
        <f>IF(INDEX(intern2!$A$165:$BH$316,MATCH($A48,intern2!$A$165:$A$316,0),MATCH(AB$8,intern2!_xlnm.Print_Titles,0))="","",
IF(INDEX(intern2!$A$165:$BH$316,MATCH($A48,intern2!$A$165:$A$316,0),MATCH(AB$8,intern2!_xlnm.Print_Titles,0))="NOK","NOK",
IF(INDEX(intern3!$A$9:$BG$320,MATCH($A48,intern3!$A$9:$A$160,0),MATCH(intern4!AB$8,intern3!$7:$7,0))="OK","OK","NOK")))</f>
        <v/>
      </c>
      <c r="AC48" s="1277" t="str">
        <f>IF(INDEX(intern2!$A$165:$BH$316,MATCH($A48,intern2!$A$165:$A$316,0),MATCH(AC$8,intern2!_xlnm.Print_Titles,0))="","",
IF(INDEX(intern2!$A$165:$BH$316,MATCH($A48,intern2!$A$165:$A$316,0),MATCH(AC$8,intern2!_xlnm.Print_Titles,0))="NOK","NOK",
IF(INDEX(intern3!$A$9:$BG$320,MATCH($A48,intern3!$A$9:$A$160,0),MATCH(intern4!AC$8,intern3!$7:$7,0))="OK","OK","NOK")))</f>
        <v/>
      </c>
      <c r="AD48" s="1277" t="str">
        <f>IF(INDEX(intern2!$A$165:$BH$316,MATCH($A48,intern2!$A$165:$A$316,0),MATCH(AD$8,intern2!_xlnm.Print_Titles,0))="","",
IF(INDEX(intern2!$A$165:$BH$316,MATCH($A48,intern2!$A$165:$A$316,0),MATCH(AD$8,intern2!_xlnm.Print_Titles,0))="NOK","NOK",
IF(INDEX(intern3!$A$9:$BG$320,MATCH($A48,intern3!$A$9:$A$160,0),MATCH(intern4!AD$8,intern3!$7:$7,0))="OK","OK","NOK")))</f>
        <v/>
      </c>
      <c r="AE48" s="1277" t="str">
        <f>IF(INDEX(intern2!$A$165:$BH$316,MATCH($A48,intern2!$A$165:$A$316,0),MATCH(AE$8,intern2!_xlnm.Print_Titles,0))="","",
IF(INDEX(intern2!$A$165:$BH$316,MATCH($A48,intern2!$A$165:$A$316,0),MATCH(AE$8,intern2!_xlnm.Print_Titles,0))="NOK","NOK",
IF(INDEX(intern3!$A$9:$BG$320,MATCH($A48,intern3!$A$9:$A$160,0),MATCH(intern4!AE$8,intern3!$7:$7,0))="OK","OK","NOK")))</f>
        <v/>
      </c>
      <c r="AF48" s="1277" t="str">
        <f>IF(INDEX(intern2!$A$165:$BH$316,MATCH($A48,intern2!$A$165:$A$316,0),MATCH(AF$8,intern2!_xlnm.Print_Titles,0))="","",
IF(INDEX(intern2!$A$165:$BH$316,MATCH($A48,intern2!$A$165:$A$316,0),MATCH(AF$8,intern2!_xlnm.Print_Titles,0))="NOK","NOK",
IF(INDEX(intern3!$A$9:$BG$320,MATCH($A48,intern3!$A$9:$A$160,0),MATCH(intern4!AF$8,intern3!$7:$7,0))="OK","OK","NOK")))</f>
        <v/>
      </c>
      <c r="AG48" s="1277" t="str">
        <f>IF(INDEX(intern2!$A$165:$BH$316,MATCH($A48,intern2!$A$165:$A$316,0),MATCH(AG$8,intern2!_xlnm.Print_Titles,0))="","",
IF(INDEX(intern2!$A$165:$BH$316,MATCH($A48,intern2!$A$165:$A$316,0),MATCH(AG$8,intern2!_xlnm.Print_Titles,0))="NOK","NOK",
IF(INDEX(intern3!$A$9:$BG$320,MATCH($A48,intern3!$A$9:$A$160,0),MATCH(intern4!AG$8,intern3!$7:$7,0))="OK","OK","NOK")))</f>
        <v/>
      </c>
      <c r="AH48" s="1277" t="str">
        <f>IF(INDEX(intern2!$A$165:$BH$316,MATCH($A48,intern2!$A$165:$A$316,0),MATCH(AH$8,intern2!_xlnm.Print_Titles,0))="","",
IF(INDEX(intern2!$A$165:$BH$316,MATCH($A48,intern2!$A$165:$A$316,0),MATCH(AH$8,intern2!_xlnm.Print_Titles,0))="NOK","NOK",
IF(INDEX(intern3!$A$9:$BG$320,MATCH($A48,intern3!$A$9:$A$160,0),MATCH(intern4!AH$8,intern3!$7:$7,0))="OK","OK","NOK")))</f>
        <v/>
      </c>
      <c r="AI48" s="1277" t="str">
        <f>IF(INDEX(intern2!$A$165:$BH$316,MATCH($A48,intern2!$A$165:$A$316,0),MATCH(AI$8,intern2!_xlnm.Print_Titles,0))="","",
IF(INDEX(intern2!$A$165:$BH$316,MATCH($A48,intern2!$A$165:$A$316,0),MATCH(AI$8,intern2!_xlnm.Print_Titles,0))="NOK","NOK",
IF(INDEX(intern3!$A$9:$BG$320,MATCH($A48,intern3!$A$9:$A$160,0),MATCH(intern4!AI$8,intern3!$7:$7,0))="OK","OK","NOK")))</f>
        <v/>
      </c>
      <c r="AJ48" s="1277" t="str">
        <f>IF(INDEX(intern2!$A$165:$BH$316,MATCH($A48,intern2!$A$165:$A$316,0),MATCH(AJ$8,intern2!_xlnm.Print_Titles,0))="","",
IF(INDEX(intern2!$A$165:$BH$316,MATCH($A48,intern2!$A$165:$A$316,0),MATCH(AJ$8,intern2!_xlnm.Print_Titles,0))="NOK","NOK",
IF(INDEX(intern3!$A$9:$BG$320,MATCH($A48,intern3!$A$9:$A$160,0),MATCH(intern4!AJ$8,intern3!$7:$7,0))="OK","OK","NOK")))</f>
        <v/>
      </c>
      <c r="AK48" s="1277" t="str">
        <f>IF(INDEX(intern2!$A$165:$BH$316,MATCH($A48,intern2!$A$165:$A$316,0),MATCH(AK$8,intern2!_xlnm.Print_Titles,0))="","",
IF(INDEX(intern2!$A$165:$BH$316,MATCH($A48,intern2!$A$165:$A$316,0),MATCH(AK$8,intern2!_xlnm.Print_Titles,0))="NOK","NOK",
IF(INDEX(intern3!$A$9:$BG$320,MATCH($A48,intern3!$A$9:$A$160,0),MATCH(intern4!AK$8,intern3!$7:$7,0))="OK","OK","NOK")))</f>
        <v/>
      </c>
      <c r="AL48" s="1277" t="str">
        <f ca="1">IF(INDEX(intern2!$A$165:$BH$316,MATCH($A48,intern2!$A$165:$A$316,0),MATCH(AL$8,intern2!_xlnm.Print_Titles,0))="","",
IF(INDEX(intern2!$A$165:$BH$316,MATCH($A48,intern2!$A$165:$A$316,0),MATCH(AL$8,intern2!_xlnm.Print_Titles,0))="NOK","NOK",
IF(INDEX(intern3!$A$9:$BG$320,MATCH($A48,intern3!$A$9:$A$160,0),MATCH(intern4!AL$8,intern3!$7:$7,0))="OK","OK","NOK")))</f>
        <v>NOK</v>
      </c>
      <c r="AM48" s="1277" t="str">
        <f>IF(INDEX(intern2!$A$165:$BH$316,MATCH($A48,intern2!$A$165:$A$316,0),MATCH(AM$8,intern2!_xlnm.Print_Titles,0))="","",
IF(INDEX(intern2!$A$165:$BH$316,MATCH($A48,intern2!$A$165:$A$316,0),MATCH(AM$8,intern2!_xlnm.Print_Titles,0))="NOK","NOK",
IF(INDEX(intern3!$A$9:$BG$320,MATCH($A48,intern3!$A$9:$A$160,0),MATCH(intern4!AM$8,intern3!$7:$7,0))="OK","OK","NOK")))</f>
        <v/>
      </c>
      <c r="AN48" s="1277" t="str">
        <f>IF(INDEX(intern2!$A$165:$BH$316,MATCH($A48,intern2!$A$165:$A$316,0),MATCH(AN$8,intern2!_xlnm.Print_Titles,0))="","",
IF(INDEX(intern2!$A$165:$BH$316,MATCH($A48,intern2!$A$165:$A$316,0),MATCH(AN$8,intern2!_xlnm.Print_Titles,0))="NOK","NOK",
IF(INDEX(intern3!$A$9:$BG$320,MATCH($A48,intern3!$A$9:$A$160,0),MATCH(intern4!AN$8,intern3!$7:$7,0))="OK","OK","NOK")))</f>
        <v/>
      </c>
      <c r="AO48" s="1277" t="str">
        <f>IF(INDEX(intern2!$A$165:$BH$316,MATCH($A48,intern2!$A$165:$A$316,0),MATCH(AO$8,intern2!_xlnm.Print_Titles,0))="","",
IF(INDEX(intern2!$A$165:$BH$316,MATCH($A48,intern2!$A$165:$A$316,0),MATCH(AO$8,intern2!_xlnm.Print_Titles,0))="NOK","NOK",
IF(INDEX(intern3!$A$9:$BG$320,MATCH($A48,intern3!$A$9:$A$160,0),MATCH(intern4!AO$8,intern3!$7:$7,0))="OK","OK","NOK")))</f>
        <v/>
      </c>
      <c r="AP48" s="1277" t="str">
        <f>IF(INDEX(intern2!$A$165:$BH$316,MATCH($A48,intern2!$A$165:$A$316,0),MATCH(AP$8,intern2!_xlnm.Print_Titles,0))="","",
IF(INDEX(intern2!$A$165:$BH$316,MATCH($A48,intern2!$A$165:$A$316,0),MATCH(AP$8,intern2!_xlnm.Print_Titles,0))="NOK","NOK",
IF(INDEX(intern3!$A$9:$BG$320,MATCH($A48,intern3!$A$9:$A$160,0),MATCH(intern4!AP$8,intern3!$7:$7,0))="OK","OK","NOK")))</f>
        <v/>
      </c>
      <c r="AQ48" s="1277" t="str">
        <f>IF(INDEX(intern2!$A$165:$BH$316,MATCH($A48,intern2!$A$165:$A$316,0),MATCH(AQ$8,intern2!_xlnm.Print_Titles,0))="","",
IF(INDEX(intern2!$A$165:$BH$316,MATCH($A48,intern2!$A$165:$A$316,0),MATCH(AQ$8,intern2!_xlnm.Print_Titles,0))="NOK","NOK",
IF(INDEX(intern3!$A$9:$BG$320,MATCH($A48,intern3!$A$9:$A$160,0),MATCH(intern4!AQ$8,intern3!$7:$7,0))="OK","OK","NOK")))</f>
        <v/>
      </c>
      <c r="AR48" s="1277" t="str">
        <f>IF(INDEX(intern2!$A$165:$BH$316,MATCH($A48,intern2!$A$165:$A$316,0),MATCH(AR$8,intern2!_xlnm.Print_Titles,0))="","",
IF(INDEX(intern2!$A$165:$BH$316,MATCH($A48,intern2!$A$165:$A$316,0),MATCH(AR$8,intern2!_xlnm.Print_Titles,0))="NOK","NOK",
IF(INDEX(intern3!$A$9:$BG$320,MATCH($A48,intern3!$A$9:$A$160,0),MATCH(intern4!AR$8,intern3!$7:$7,0))="OK","OK","NOK")))</f>
        <v/>
      </c>
      <c r="AS48" s="1277" t="str">
        <f>IF(INDEX(intern2!$A$165:$BH$316,MATCH($A48,intern2!$A$165:$A$316,0),MATCH(AS$8,intern2!_xlnm.Print_Titles,0))="","",
IF(INDEX(intern2!$A$165:$BH$316,MATCH($A48,intern2!$A$165:$A$316,0),MATCH(AS$8,intern2!_xlnm.Print_Titles,0))="NOK","NOK",
IF(INDEX(intern3!$A$9:$BG$320,MATCH($A48,intern3!$A$9:$A$160,0),MATCH(intern4!AS$8,intern3!$7:$7,0))="OK","OK","NOK")))</f>
        <v/>
      </c>
      <c r="AT48" s="1277" t="str">
        <f>IF(INDEX(intern2!$A$165:$BH$316,MATCH($A48,intern2!$A$165:$A$316,0),MATCH(AT$8,intern2!_xlnm.Print_Titles,0))="","",
IF(INDEX(intern2!$A$165:$BH$316,MATCH($A48,intern2!$A$165:$A$316,0),MATCH(AT$8,intern2!_xlnm.Print_Titles,0))="NOK","NOK",
IF(INDEX(intern3!$A$9:$BG$320,MATCH($A48,intern3!$A$9:$A$160,0),MATCH(intern4!AT$8,intern3!$7:$7,0))="OK","OK","NOK")))</f>
        <v/>
      </c>
      <c r="AU48" s="1277" t="str">
        <f>IF(INDEX(intern2!$A$165:$BH$316,MATCH($A48,intern2!$A$165:$A$316,0),MATCH(AU$8,intern2!_xlnm.Print_Titles,0))="","",
IF(INDEX(intern2!$A$165:$BH$316,MATCH($A48,intern2!$A$165:$A$316,0),MATCH(AU$8,intern2!_xlnm.Print_Titles,0))="NOK","NOK",
IF(INDEX(intern3!$A$9:$BG$320,MATCH($A48,intern3!$A$9:$A$160,0),MATCH(intern4!AU$8,intern3!$7:$7,0))="OK","OK","NOK")))</f>
        <v/>
      </c>
      <c r="AV48" s="1277" t="str">
        <f>IF(INDEX(intern2!$A$165:$BH$316,MATCH($A48,intern2!$A$165:$A$316,0),MATCH(AV$8,intern2!_xlnm.Print_Titles,0))="","",
IF(INDEX(intern2!$A$165:$BH$316,MATCH($A48,intern2!$A$165:$A$316,0),MATCH(AV$8,intern2!_xlnm.Print_Titles,0))="NOK","NOK",
IF(INDEX(intern3!$A$9:$BG$320,MATCH($A48,intern3!$A$9:$A$160,0),MATCH(intern4!AV$8,intern3!$7:$7,0))="OK","OK","NOK")))</f>
        <v/>
      </c>
      <c r="AW48" s="1277"/>
      <c r="AX48" s="1277" t="str">
        <f>IF(INDEX(intern2!$A$165:$BH$316,MATCH($A48,intern2!$A$165:$A$316,0),MATCH(AX$8,intern2!_xlnm.Print_Titles,0))="","",
IF(INDEX(intern2!$A$165:$BH$316,MATCH($A48,intern2!$A$165:$A$316,0),MATCH(AX$8,intern2!_xlnm.Print_Titles,0))="NOK","NOK",
IF(INDEX(intern3!$A$9:$BG$320,MATCH($A48,intern3!$A$9:$A$160,0),MATCH(intern4!AX$8,intern3!$7:$7,0))="OK","OK","NOK")))</f>
        <v/>
      </c>
      <c r="AY48" s="1277" t="str">
        <f>IF(INDEX(intern2!$A$165:$BH$316,MATCH($A48,intern2!$A$165:$A$316,0),MATCH(AY$8,intern2!_xlnm.Print_Titles,0))="","",
IF(INDEX(intern2!$A$165:$BH$316,MATCH($A48,intern2!$A$165:$A$316,0),MATCH(AY$8,intern2!_xlnm.Print_Titles,0))="NOK","NOK",
IF(INDEX(intern3!$A$9:$BG$320,MATCH($A48,intern3!$A$9:$A$160,0),MATCH(intern4!AY$8,intern3!$7:$7,0))="OK","OK","NOK")))</f>
        <v/>
      </c>
      <c r="AZ48" s="1277" t="str">
        <f>IF(INDEX(intern2!$A$165:$BH$316,MATCH($A48,intern2!$A$165:$A$316,0),MATCH(AZ$8,intern2!_xlnm.Print_Titles,0))="","",
IF(INDEX(intern2!$A$165:$BH$316,MATCH($A48,intern2!$A$165:$A$316,0),MATCH(AZ$8,intern2!_xlnm.Print_Titles,0))="NOK","NOK",
IF(INDEX(intern3!$A$9:$BG$320,MATCH($A48,intern3!$A$9:$A$160,0),MATCH(intern4!AZ$8,intern3!$7:$7,0))="OK","OK","NOK")))</f>
        <v/>
      </c>
      <c r="BA48" s="1277" t="str">
        <f>IF(INDEX(intern2!$A$165:$BH$316,MATCH($A48,intern2!$A$165:$A$316,0),MATCH(BA$8,intern2!_xlnm.Print_Titles,0))="","",
IF(INDEX(intern2!$A$165:$BH$316,MATCH($A48,intern2!$A$165:$A$316,0),MATCH(BA$8,intern2!_xlnm.Print_Titles,0))="NOK","NOK",
IF(INDEX(intern3!$A$9:$BG$320,MATCH($A48,intern3!$A$9:$A$160,0),MATCH(intern4!BA$8,intern3!$7:$7,0))="OK","OK","NOK")))</f>
        <v/>
      </c>
      <c r="BB48" s="1277" t="str">
        <f>IF(INDEX(intern2!$A$165:$BH$316,MATCH($A48,intern2!$A$165:$A$316,0),MATCH(BB$8,intern2!_xlnm.Print_Titles,0))="","",
IF(INDEX(intern2!$A$165:$BH$316,MATCH($A48,intern2!$A$165:$A$316,0),MATCH(BB$8,intern2!_xlnm.Print_Titles,0))="NOK","NOK",
IF(INDEX(intern3!$A$9:$BG$320,MATCH($A48,intern3!$A$9:$A$160,0),MATCH(intern4!BB$8,intern3!$7:$7,0))="OK","OK","NOK")))</f>
        <v/>
      </c>
      <c r="BC48" s="1277" t="str">
        <f>IF(INDEX(intern2!$A$165:$BH$316,MATCH($A48,intern2!$A$165:$A$316,0),MATCH(BC$8,intern2!_xlnm.Print_Titles,0))="","",
IF(INDEX(intern2!$A$165:$BH$316,MATCH($A48,intern2!$A$165:$A$316,0),MATCH(BC$8,intern2!_xlnm.Print_Titles,0))="NOK","NOK",
IF(INDEX(intern3!$A$9:$BG$320,MATCH($A48,intern3!$A$9:$A$160,0),MATCH(intern4!BC$8,intern3!$7:$7,0))="OK","OK","NOK")))</f>
        <v/>
      </c>
      <c r="BD48" s="1277" t="str">
        <f>IF(INDEX(intern2!$A$165:$BH$316,MATCH($A48,intern2!$A$165:$A$316,0),MATCH(BD$8,intern2!_xlnm.Print_Titles,0))="","",
IF(INDEX(intern2!$A$165:$BH$316,MATCH($A48,intern2!$A$165:$A$316,0),MATCH(BD$8,intern2!_xlnm.Print_Titles,0))="NOK","NOK",
IF(INDEX(intern3!$A$9:$BG$320,MATCH($A48,intern3!$A$9:$A$160,0),MATCH(intern4!BD$8,intern3!$7:$7,0))="OK","OK","NOK")))</f>
        <v/>
      </c>
      <c r="BE48" s="1277" t="str">
        <f>IF(INDEX(intern2!$A$165:$BH$316,MATCH($A48,intern2!$A$165:$A$316,0),MATCH(BE$8,intern2!_xlnm.Print_Titles,0))="","",
IF(INDEX(intern2!$A$165:$BH$316,MATCH($A48,intern2!$A$165:$A$316,0),MATCH(BE$8,intern2!_xlnm.Print_Titles,0))="NOK","NOK",
IF(INDEX(intern3!$A$9:$BG$320,MATCH($A48,intern3!$A$9:$A$160,0),MATCH(intern4!BE$8,intern3!$7:$7,0))="OK","OK","NOK")))</f>
        <v/>
      </c>
      <c r="BF48" s="1277" t="str">
        <f>IF(INDEX(intern2!$A$165:$BH$316,MATCH($A48,intern2!$A$165:$A$316,0),MATCH(BF$8,intern2!_xlnm.Print_Titles,0))="","",
IF(INDEX(intern2!$A$165:$BH$316,MATCH($A48,intern2!$A$165:$A$316,0),MATCH(BF$8,intern2!_xlnm.Print_Titles,0))="NOK","NOK",
IF(INDEX(intern3!$A$9:$BG$320,MATCH($A48,intern3!$A$9:$A$160,0),MATCH(intern4!BF$8,intern3!$7:$7,0))="OK","OK","NOK")))</f>
        <v/>
      </c>
      <c r="BG48" s="1277" t="str">
        <f>IF(INDEX(intern2!$A$165:$BH$316,MATCH($A48,intern2!$A$165:$A$316,0),MATCH(BG$8,intern2!_xlnm.Print_Titles,0))="","",
IF(INDEX(intern2!$A$165:$BH$316,MATCH($A48,intern2!$A$165:$A$316,0),MATCH(BG$8,intern2!_xlnm.Print_Titles,0))="NOK","NOK",
IF(INDEX(intern3!$A$9:$BG$320,MATCH($A48,intern3!$A$9:$A$160,0),MATCH(intern4!BG$8,intern3!$7:$7,0))="OK","OK","NOK")))</f>
        <v/>
      </c>
      <c r="BH48" s="200" t="str">
        <f t="shared" ca="1" si="2"/>
        <v>NOK</v>
      </c>
      <c r="BI48" s="186"/>
      <c r="BJ48" t="b">
        <f ca="1">IF(VLOOKUP($A48,intern1!$C:$Q,15,FALSE)="MAS","",IF(VLOOKUP($A48,'3.10'!$C:$AP,9,FALSE)=0,"NOK",IF(VLOOKUP($A48,'3.10'!$C:$AP,11,FALSE)=0,"NOK","OK"))=BH48)</f>
        <v>1</v>
      </c>
    </row>
    <row r="49" spans="1:62" x14ac:dyDescent="0.25">
      <c r="A49" t="str">
        <f>+intern2!A44</f>
        <v>AUG1.4</v>
      </c>
      <c r="C49" s="1277" t="str">
        <f>IF(INDEX(intern2!$A$165:$BH$316,MATCH($A49,intern2!$A$165:$A$316,0),MATCH(C$8,intern2!_xlnm.Print_Titles,0))="","",
IF(INDEX(intern2!$A$165:$BH$316,MATCH($A49,intern2!$A$165:$A$316,0),MATCH(C$8,intern2!_xlnm.Print_Titles,0))="NOK","NOK",
IF(INDEX(intern3!$A$9:$BG$320,MATCH($A49,intern3!$A$9:$A$160,0),MATCH(intern4!C$8,intern3!$7:$7,0))="OK","OK","NOK")))</f>
        <v/>
      </c>
      <c r="D49" s="1277" t="str">
        <f>IF(INDEX(intern2!$A$165:$BH$316,MATCH($A49,intern2!$A$165:$A$316,0),MATCH(D$8,intern2!_xlnm.Print_Titles,0))="","",
IF(INDEX(intern2!$A$165:$BH$316,MATCH($A49,intern2!$A$165:$A$316,0),MATCH(D$8,intern2!_xlnm.Print_Titles,0))="NOK","NOK",
IF(INDEX(intern3!$A$9:$BG$320,MATCH($A49,intern3!$A$9:$A$160,0),MATCH(intern4!D$8,intern3!$7:$7,0))="OK","OK","NOK")))</f>
        <v/>
      </c>
      <c r="E49" s="1277" t="str">
        <f>IF(INDEX(intern2!$A$165:$BH$316,MATCH($A49,intern2!$A$165:$A$316,0),MATCH(E$8,intern2!_xlnm.Print_Titles,0))="","",
IF(INDEX(intern2!$A$165:$BH$316,MATCH($A49,intern2!$A$165:$A$316,0),MATCH(E$8,intern2!_xlnm.Print_Titles,0))="NOK","NOK",
IF(INDEX(intern3!$A$9:$BG$320,MATCH($A49,intern3!$A$9:$A$160,0),MATCH(intern4!E$8,intern3!$7:$7,0))="OK","OK","NOK")))</f>
        <v/>
      </c>
      <c r="F49" s="1277" t="str">
        <f>IF(INDEX(intern2!$A$165:$BH$316,MATCH($A49,intern2!$A$165:$A$316,0),MATCH(F$8,intern2!_xlnm.Print_Titles,0))="","",
IF(INDEX(intern2!$A$165:$BH$316,MATCH($A49,intern2!$A$165:$A$316,0),MATCH(F$8,intern2!_xlnm.Print_Titles,0))="NOK","NOK",
IF(INDEX(intern3!$A$9:$BG$320,MATCH($A49,intern3!$A$9:$A$160,0),MATCH(intern4!F$8,intern3!$7:$7,0))="OK","OK","NOK")))</f>
        <v/>
      </c>
      <c r="G49" s="1277" t="str">
        <f>IF(INDEX(intern2!$A$165:$BH$316,MATCH($A49,intern2!$A$165:$A$316,0),MATCH(G$8,intern2!_xlnm.Print_Titles,0))="","",
IF(INDEX(intern2!$A$165:$BH$316,MATCH($A49,intern2!$A$165:$A$316,0),MATCH(G$8,intern2!_xlnm.Print_Titles,0))="NOK","NOK",
IF(INDEX(intern3!$A$9:$BG$320,MATCH($A49,intern3!$A$9:$A$160,0),MATCH(intern4!G$8,intern3!$7:$7,0))="OK","OK","NOK")))</f>
        <v/>
      </c>
      <c r="H49" s="1277" t="str">
        <f>IF(INDEX(intern2!$A$165:$BH$316,MATCH($A49,intern2!$A$165:$A$316,0),MATCH(H$8,intern2!_xlnm.Print_Titles,0))="","",
IF(INDEX(intern2!$A$165:$BH$316,MATCH($A49,intern2!$A$165:$A$316,0),MATCH(H$8,intern2!_xlnm.Print_Titles,0))="NOK","NOK",
IF(INDEX(intern3!$A$9:$BG$320,MATCH($A49,intern3!$A$9:$A$160,0),MATCH(intern4!H$8,intern3!$7:$7,0))="OK","OK","NOK")))</f>
        <v/>
      </c>
      <c r="I49" s="1277" t="str">
        <f>IF(INDEX(intern2!$A$165:$BH$316,MATCH($A49,intern2!$A$165:$A$316,0),MATCH(I$8,intern2!_xlnm.Print_Titles,0))="","",
IF(INDEX(intern2!$A$165:$BH$316,MATCH($A49,intern2!$A$165:$A$316,0),MATCH(I$8,intern2!_xlnm.Print_Titles,0))="NOK","NOK",
IF(INDEX(intern3!$A$9:$BG$320,MATCH($A49,intern3!$A$9:$A$160,0),MATCH(intern4!I$8,intern3!$7:$7,0))="OK","OK","NOK")))</f>
        <v/>
      </c>
      <c r="J49" s="1277" t="str">
        <f>IF(INDEX(intern2!$A$165:$BH$316,MATCH($A49,intern2!$A$165:$A$316,0),MATCH(J$8,intern2!_xlnm.Print_Titles,0))="","",
IF(INDEX(intern2!$A$165:$BH$316,MATCH($A49,intern2!$A$165:$A$316,0),MATCH(J$8,intern2!_xlnm.Print_Titles,0))="NOK","NOK",
IF(INDEX(intern3!$A$9:$BG$320,MATCH($A49,intern3!$A$9:$A$160,0),MATCH(intern4!J$8,intern3!$7:$7,0))="OK","OK","NOK")))</f>
        <v/>
      </c>
      <c r="K49" s="1277" t="str">
        <f>IF(INDEX(intern2!$A$165:$BH$316,MATCH($A49,intern2!$A$165:$A$316,0),MATCH(K$8,intern2!_xlnm.Print_Titles,0))="","",
IF(INDEX(intern2!$A$165:$BH$316,MATCH($A49,intern2!$A$165:$A$316,0),MATCH(K$8,intern2!_xlnm.Print_Titles,0))="NOK","NOK",
IF(INDEX(intern3!$A$9:$BG$320,MATCH($A49,intern3!$A$9:$A$160,0),MATCH(intern4!K$8,intern3!$7:$7,0))="OK","OK","NOK")))</f>
        <v/>
      </c>
      <c r="L49" s="1277" t="str">
        <f>IF(INDEX(intern2!$A$165:$BH$316,MATCH($A49,intern2!$A$165:$A$316,0),MATCH(L$8,intern2!_xlnm.Print_Titles,0))="","",
IF(INDEX(intern2!$A$165:$BH$316,MATCH($A49,intern2!$A$165:$A$316,0),MATCH(L$8,intern2!_xlnm.Print_Titles,0))="NOK","NOK",
IF(INDEX(intern3!$A$9:$BG$320,MATCH($A49,intern3!$A$9:$A$160,0),MATCH(intern4!L$8,intern3!$7:$7,0))="OK","OK","NOK")))</f>
        <v/>
      </c>
      <c r="M49" s="1277" t="str">
        <f>IF(INDEX(intern2!$A$165:$BH$316,MATCH($A49,intern2!$A$165:$A$316,0),MATCH(M$8,intern2!_xlnm.Print_Titles,0))="","",
IF(INDEX(intern2!$A$165:$BH$316,MATCH($A49,intern2!$A$165:$A$316,0),MATCH(M$8,intern2!_xlnm.Print_Titles,0))="NOK","NOK",
IF(INDEX(intern3!$A$9:$BG$320,MATCH($A49,intern3!$A$9:$A$160,0),MATCH(intern4!M$8,intern3!$7:$7,0))="OK","OK","NOK")))</f>
        <v/>
      </c>
      <c r="N49" s="1277" t="str">
        <f>IF(INDEX(intern2!$A$165:$BH$316,MATCH($A49,intern2!$A$165:$A$316,0),MATCH(N$8,intern2!_xlnm.Print_Titles,0))="","",
IF(INDEX(intern2!$A$165:$BH$316,MATCH($A49,intern2!$A$165:$A$316,0),MATCH(N$8,intern2!_xlnm.Print_Titles,0))="NOK","NOK",
IF(INDEX(intern3!$A$9:$BG$320,MATCH($A49,intern3!$A$9:$A$160,0),MATCH(intern4!N$8,intern3!$7:$7,0))="OK","OK","NOK")))</f>
        <v/>
      </c>
      <c r="O49" s="1277" t="str">
        <f>IF(INDEX(intern2!$A$165:$BH$316,MATCH($A49,intern2!$A$165:$A$316,0),MATCH(O$8,intern2!_xlnm.Print_Titles,0))="","",
IF(INDEX(intern2!$A$165:$BH$316,MATCH($A49,intern2!$A$165:$A$316,0),MATCH(O$8,intern2!_xlnm.Print_Titles,0))="NOK","NOK",
IF(INDEX(intern3!$A$9:$BG$320,MATCH($A49,intern3!$A$9:$A$160,0),MATCH(intern4!O$8,intern3!$7:$7,0))="OK","OK","NOK")))</f>
        <v/>
      </c>
      <c r="P49" s="1277" t="str">
        <f>IF(INDEX(intern2!$A$165:$BH$316,MATCH($A49,intern2!$A$165:$A$316,0),MATCH(P$8,intern2!_xlnm.Print_Titles,0))="","",
IF(INDEX(intern2!$A$165:$BH$316,MATCH($A49,intern2!$A$165:$A$316,0),MATCH(P$8,intern2!_xlnm.Print_Titles,0))="NOK","NOK",
IF(INDEX(intern3!$A$9:$BG$320,MATCH($A49,intern3!$A$9:$A$160,0),MATCH(intern4!P$8,intern3!$7:$7,0))="OK","OK","NOK")))</f>
        <v/>
      </c>
      <c r="Q49" s="1277" t="str">
        <f>IF(INDEX(intern2!$A$165:$BH$316,MATCH($A49,intern2!$A$165:$A$316,0),MATCH(Q$8,intern2!_xlnm.Print_Titles,0))="","",
IF(INDEX(intern2!$A$165:$BH$316,MATCH($A49,intern2!$A$165:$A$316,0),MATCH(Q$8,intern2!_xlnm.Print_Titles,0))="NOK","NOK",
IF(INDEX(intern3!$A$9:$BG$320,MATCH($A49,intern3!$A$9:$A$160,0),MATCH(intern4!Q$8,intern3!$7:$7,0))="OK","OK","NOK")))</f>
        <v/>
      </c>
      <c r="R49" s="1277" t="str">
        <f>IF(INDEX(intern2!$A$165:$BH$316,MATCH($A49,intern2!$A$165:$A$316,0),MATCH(R$8,intern2!_xlnm.Print_Titles,0))="","",
IF(INDEX(intern2!$A$165:$BH$316,MATCH($A49,intern2!$A$165:$A$316,0),MATCH(R$8,intern2!_xlnm.Print_Titles,0))="NOK","NOK",
IF(INDEX(intern3!$A$9:$BG$320,MATCH($A49,intern3!$A$9:$A$160,0),MATCH(intern4!R$8,intern3!$7:$7,0))="OK","OK","NOK")))</f>
        <v/>
      </c>
      <c r="S49" s="1277" t="str">
        <f>IF(INDEX(intern2!$A$165:$BH$316,MATCH($A49,intern2!$A$165:$A$316,0),MATCH(S$8,intern2!_xlnm.Print_Titles,0))="","",
IF(INDEX(intern2!$A$165:$BH$316,MATCH($A49,intern2!$A$165:$A$316,0),MATCH(S$8,intern2!_xlnm.Print_Titles,0))="NOK","NOK",
IF(INDEX(intern3!$A$9:$BG$320,MATCH($A49,intern3!$A$9:$A$160,0),MATCH(intern4!S$8,intern3!$7:$7,0))="OK","OK","NOK")))</f>
        <v/>
      </c>
      <c r="T49" s="1277" t="str">
        <f>IF(INDEX(intern2!$A$165:$BH$316,MATCH($A49,intern2!$A$165:$A$316,0),MATCH(T$8,intern2!_xlnm.Print_Titles,0))="","",
IF(INDEX(intern2!$A$165:$BH$316,MATCH($A49,intern2!$A$165:$A$316,0),MATCH(T$8,intern2!_xlnm.Print_Titles,0))="NOK","NOK",
IF(INDEX(intern3!$A$9:$BG$320,MATCH($A49,intern3!$A$9:$A$160,0),MATCH(intern4!T$8,intern3!$7:$7,0))="OK","OK","NOK")))</f>
        <v/>
      </c>
      <c r="U49" s="1277" t="str">
        <f>IF(INDEX(intern2!$A$165:$BH$316,MATCH($A49,intern2!$A$165:$A$316,0),MATCH(U$8,intern2!_xlnm.Print_Titles,0))="","",
IF(INDEX(intern2!$A$165:$BH$316,MATCH($A49,intern2!$A$165:$A$316,0),MATCH(U$8,intern2!_xlnm.Print_Titles,0))="NOK","NOK",
IF(INDEX(intern3!$A$9:$BG$320,MATCH($A49,intern3!$A$9:$A$160,0),MATCH(intern4!U$8,intern3!$7:$7,0))="OK","OK","NOK")))</f>
        <v/>
      </c>
      <c r="V49" s="1277" t="str">
        <f>IF(INDEX(intern2!$A$165:$BH$316,MATCH($A49,intern2!$A$165:$A$316,0),MATCH(V$8,intern2!_xlnm.Print_Titles,0))="","",
IF(INDEX(intern2!$A$165:$BH$316,MATCH($A49,intern2!$A$165:$A$316,0),MATCH(V$8,intern2!_xlnm.Print_Titles,0))="NOK","NOK",
IF(INDEX(intern3!$A$9:$BG$320,MATCH($A49,intern3!$A$9:$A$160,0),MATCH(intern4!V$8,intern3!$7:$7,0))="OK","OK","NOK")))</f>
        <v/>
      </c>
      <c r="W49" s="1277" t="str">
        <f>IF(INDEX(intern2!$A$165:$BH$316,MATCH($A49,intern2!$A$165:$A$316,0),MATCH(W$8,intern2!_xlnm.Print_Titles,0))="","",
IF(INDEX(intern2!$A$165:$BH$316,MATCH($A49,intern2!$A$165:$A$316,0),MATCH(W$8,intern2!_xlnm.Print_Titles,0))="NOK","NOK",
IF(INDEX(intern3!$A$9:$BG$320,MATCH($A49,intern3!$A$9:$A$160,0),MATCH(intern4!W$8,intern3!$7:$7,0))="OK","OK","NOK")))</f>
        <v/>
      </c>
      <c r="X49" s="1277" t="str">
        <f>IF(INDEX(intern2!$A$165:$BH$316,MATCH($A49,intern2!$A$165:$A$316,0),MATCH(X$8,intern2!_xlnm.Print_Titles,0))="","",
IF(INDEX(intern2!$A$165:$BH$316,MATCH($A49,intern2!$A$165:$A$316,0),MATCH(X$8,intern2!_xlnm.Print_Titles,0))="NOK","NOK",
IF(INDEX(intern3!$A$9:$BG$320,MATCH($A49,intern3!$A$9:$A$160,0),MATCH(intern4!X$8,intern3!$7:$7,0))="OK","OK","NOK")))</f>
        <v/>
      </c>
      <c r="Y49" s="1277" t="str">
        <f>IF(INDEX(intern2!$A$165:$BH$316,MATCH($A49,intern2!$A$165:$A$316,0),MATCH(Y$8,intern2!_xlnm.Print_Titles,0))="","",
IF(INDEX(intern2!$A$165:$BH$316,MATCH($A49,intern2!$A$165:$A$316,0),MATCH(Y$8,intern2!_xlnm.Print_Titles,0))="NOK","NOK",
IF(INDEX(intern3!$A$9:$BG$320,MATCH($A49,intern3!$A$9:$A$160,0),MATCH(intern4!Y$8,intern3!$7:$7,0))="OK","OK","NOK")))</f>
        <v/>
      </c>
      <c r="Z49" s="1277" t="str">
        <f>IF(INDEX(intern2!$A$165:$BH$316,MATCH($A49,intern2!$A$165:$A$316,0),MATCH(Z$8,intern2!_xlnm.Print_Titles,0))="","",
IF(INDEX(intern2!$A$165:$BH$316,MATCH($A49,intern2!$A$165:$A$316,0),MATCH(Z$8,intern2!_xlnm.Print_Titles,0))="NOK","NOK",
IF(INDEX(intern3!$A$9:$BG$320,MATCH($A49,intern3!$A$9:$A$160,0),MATCH(intern4!Z$8,intern3!$7:$7,0))="OK","OK","NOK")))</f>
        <v/>
      </c>
      <c r="AA49" s="1277" t="str">
        <f>IF(INDEX(intern2!$A$165:$BH$316,MATCH($A49,intern2!$A$165:$A$316,0),MATCH(AA$8,intern2!_xlnm.Print_Titles,0))="","",
IF(INDEX(intern2!$A$165:$BH$316,MATCH($A49,intern2!$A$165:$A$316,0),MATCH(AA$8,intern2!_xlnm.Print_Titles,0))="NOK","NOK",
IF(INDEX(intern3!$A$9:$BG$320,MATCH($A49,intern3!$A$9:$A$160,0),MATCH(intern4!AA$8,intern3!$7:$7,0))="OK","OK","NOK")))</f>
        <v/>
      </c>
      <c r="AB49" s="1277" t="str">
        <f>IF(INDEX(intern2!$A$165:$BH$316,MATCH($A49,intern2!$A$165:$A$316,0),MATCH(AB$8,intern2!_xlnm.Print_Titles,0))="","",
IF(INDEX(intern2!$A$165:$BH$316,MATCH($A49,intern2!$A$165:$A$316,0),MATCH(AB$8,intern2!_xlnm.Print_Titles,0))="NOK","NOK",
IF(INDEX(intern3!$A$9:$BG$320,MATCH($A49,intern3!$A$9:$A$160,0),MATCH(intern4!AB$8,intern3!$7:$7,0))="OK","OK","NOK")))</f>
        <v/>
      </c>
      <c r="AC49" s="1277" t="str">
        <f>IF(INDEX(intern2!$A$165:$BH$316,MATCH($A49,intern2!$A$165:$A$316,0),MATCH(AC$8,intern2!_xlnm.Print_Titles,0))="","",
IF(INDEX(intern2!$A$165:$BH$316,MATCH($A49,intern2!$A$165:$A$316,0),MATCH(AC$8,intern2!_xlnm.Print_Titles,0))="NOK","NOK",
IF(INDEX(intern3!$A$9:$BG$320,MATCH($A49,intern3!$A$9:$A$160,0),MATCH(intern4!AC$8,intern3!$7:$7,0))="OK","OK","NOK")))</f>
        <v/>
      </c>
      <c r="AD49" s="1277" t="str">
        <f>IF(INDEX(intern2!$A$165:$BH$316,MATCH($A49,intern2!$A$165:$A$316,0),MATCH(AD$8,intern2!_xlnm.Print_Titles,0))="","",
IF(INDEX(intern2!$A$165:$BH$316,MATCH($A49,intern2!$A$165:$A$316,0),MATCH(AD$8,intern2!_xlnm.Print_Titles,0))="NOK","NOK",
IF(INDEX(intern3!$A$9:$BG$320,MATCH($A49,intern3!$A$9:$A$160,0),MATCH(intern4!AD$8,intern3!$7:$7,0))="OK","OK","NOK")))</f>
        <v/>
      </c>
      <c r="AE49" s="1277" t="str">
        <f>IF(INDEX(intern2!$A$165:$BH$316,MATCH($A49,intern2!$A$165:$A$316,0),MATCH(AE$8,intern2!_xlnm.Print_Titles,0))="","",
IF(INDEX(intern2!$A$165:$BH$316,MATCH($A49,intern2!$A$165:$A$316,0),MATCH(AE$8,intern2!_xlnm.Print_Titles,0))="NOK","NOK",
IF(INDEX(intern3!$A$9:$BG$320,MATCH($A49,intern3!$A$9:$A$160,0),MATCH(intern4!AE$8,intern3!$7:$7,0))="OK","OK","NOK")))</f>
        <v/>
      </c>
      <c r="AF49" s="1277" t="str">
        <f>IF(INDEX(intern2!$A$165:$BH$316,MATCH($A49,intern2!$A$165:$A$316,0),MATCH(AF$8,intern2!_xlnm.Print_Titles,0))="","",
IF(INDEX(intern2!$A$165:$BH$316,MATCH($A49,intern2!$A$165:$A$316,0),MATCH(AF$8,intern2!_xlnm.Print_Titles,0))="NOK","NOK",
IF(INDEX(intern3!$A$9:$BG$320,MATCH($A49,intern3!$A$9:$A$160,0),MATCH(intern4!AF$8,intern3!$7:$7,0))="OK","OK","NOK")))</f>
        <v/>
      </c>
      <c r="AG49" s="1277" t="str">
        <f>IF(INDEX(intern2!$A$165:$BH$316,MATCH($A49,intern2!$A$165:$A$316,0),MATCH(AG$8,intern2!_xlnm.Print_Titles,0))="","",
IF(INDEX(intern2!$A$165:$BH$316,MATCH($A49,intern2!$A$165:$A$316,0),MATCH(AG$8,intern2!_xlnm.Print_Titles,0))="NOK","NOK",
IF(INDEX(intern3!$A$9:$BG$320,MATCH($A49,intern3!$A$9:$A$160,0),MATCH(intern4!AG$8,intern3!$7:$7,0))="OK","OK","NOK")))</f>
        <v/>
      </c>
      <c r="AH49" s="1277" t="str">
        <f>IF(INDEX(intern2!$A$165:$BH$316,MATCH($A49,intern2!$A$165:$A$316,0),MATCH(AH$8,intern2!_xlnm.Print_Titles,0))="","",
IF(INDEX(intern2!$A$165:$BH$316,MATCH($A49,intern2!$A$165:$A$316,0),MATCH(AH$8,intern2!_xlnm.Print_Titles,0))="NOK","NOK",
IF(INDEX(intern3!$A$9:$BG$320,MATCH($A49,intern3!$A$9:$A$160,0),MATCH(intern4!AH$8,intern3!$7:$7,0))="OK","OK","NOK")))</f>
        <v/>
      </c>
      <c r="AI49" s="1277" t="str">
        <f>IF(INDEX(intern2!$A$165:$BH$316,MATCH($A49,intern2!$A$165:$A$316,0),MATCH(AI$8,intern2!_xlnm.Print_Titles,0))="","",
IF(INDEX(intern2!$A$165:$BH$316,MATCH($A49,intern2!$A$165:$A$316,0),MATCH(AI$8,intern2!_xlnm.Print_Titles,0))="NOK","NOK",
IF(INDEX(intern3!$A$9:$BG$320,MATCH($A49,intern3!$A$9:$A$160,0),MATCH(intern4!AI$8,intern3!$7:$7,0))="OK","OK","NOK")))</f>
        <v/>
      </c>
      <c r="AJ49" s="1277" t="str">
        <f>IF(INDEX(intern2!$A$165:$BH$316,MATCH($A49,intern2!$A$165:$A$316,0),MATCH(AJ$8,intern2!_xlnm.Print_Titles,0))="","",
IF(INDEX(intern2!$A$165:$BH$316,MATCH($A49,intern2!$A$165:$A$316,0),MATCH(AJ$8,intern2!_xlnm.Print_Titles,0))="NOK","NOK",
IF(INDEX(intern3!$A$9:$BG$320,MATCH($A49,intern3!$A$9:$A$160,0),MATCH(intern4!AJ$8,intern3!$7:$7,0))="OK","OK","NOK")))</f>
        <v/>
      </c>
      <c r="AK49" s="1277" t="str">
        <f>IF(INDEX(intern2!$A$165:$BH$316,MATCH($A49,intern2!$A$165:$A$316,0),MATCH(AK$8,intern2!_xlnm.Print_Titles,0))="","",
IF(INDEX(intern2!$A$165:$BH$316,MATCH($A49,intern2!$A$165:$A$316,0),MATCH(AK$8,intern2!_xlnm.Print_Titles,0))="NOK","NOK",
IF(INDEX(intern3!$A$9:$BG$320,MATCH($A49,intern3!$A$9:$A$160,0),MATCH(intern4!AK$8,intern3!$7:$7,0))="OK","OK","NOK")))</f>
        <v/>
      </c>
      <c r="AL49" s="1277" t="str">
        <f ca="1">IF(INDEX(intern2!$A$165:$BH$316,MATCH($A49,intern2!$A$165:$A$316,0),MATCH(AL$8,intern2!_xlnm.Print_Titles,0))="","",
IF(INDEX(intern2!$A$165:$BH$316,MATCH($A49,intern2!$A$165:$A$316,0),MATCH(AL$8,intern2!_xlnm.Print_Titles,0))="NOK","NOK",
IF(INDEX(intern3!$A$9:$BG$320,MATCH($A49,intern3!$A$9:$A$160,0),MATCH(intern4!AL$8,intern3!$7:$7,0))="OK","OK","NOK")))</f>
        <v>NOK</v>
      </c>
      <c r="AM49" s="1277" t="str">
        <f>IF(INDEX(intern2!$A$165:$BH$316,MATCH($A49,intern2!$A$165:$A$316,0),MATCH(AM$8,intern2!_xlnm.Print_Titles,0))="","",
IF(INDEX(intern2!$A$165:$BH$316,MATCH($A49,intern2!$A$165:$A$316,0),MATCH(AM$8,intern2!_xlnm.Print_Titles,0))="NOK","NOK",
IF(INDEX(intern3!$A$9:$BG$320,MATCH($A49,intern3!$A$9:$A$160,0),MATCH(intern4!AM$8,intern3!$7:$7,0))="OK","OK","NOK")))</f>
        <v/>
      </c>
      <c r="AN49" s="1277" t="str">
        <f>IF(INDEX(intern2!$A$165:$BH$316,MATCH($A49,intern2!$A$165:$A$316,0),MATCH(AN$8,intern2!_xlnm.Print_Titles,0))="","",
IF(INDEX(intern2!$A$165:$BH$316,MATCH($A49,intern2!$A$165:$A$316,0),MATCH(AN$8,intern2!_xlnm.Print_Titles,0))="NOK","NOK",
IF(INDEX(intern3!$A$9:$BG$320,MATCH($A49,intern3!$A$9:$A$160,0),MATCH(intern4!AN$8,intern3!$7:$7,0))="OK","OK","NOK")))</f>
        <v/>
      </c>
      <c r="AO49" s="1277" t="str">
        <f>IF(INDEX(intern2!$A$165:$BH$316,MATCH($A49,intern2!$A$165:$A$316,0),MATCH(AO$8,intern2!_xlnm.Print_Titles,0))="","",
IF(INDEX(intern2!$A$165:$BH$316,MATCH($A49,intern2!$A$165:$A$316,0),MATCH(AO$8,intern2!_xlnm.Print_Titles,0))="NOK","NOK",
IF(INDEX(intern3!$A$9:$BG$320,MATCH($A49,intern3!$A$9:$A$160,0),MATCH(intern4!AO$8,intern3!$7:$7,0))="OK","OK","NOK")))</f>
        <v/>
      </c>
      <c r="AP49" s="1277" t="str">
        <f>IF(INDEX(intern2!$A$165:$BH$316,MATCH($A49,intern2!$A$165:$A$316,0),MATCH(AP$8,intern2!_xlnm.Print_Titles,0))="","",
IF(INDEX(intern2!$A$165:$BH$316,MATCH($A49,intern2!$A$165:$A$316,0),MATCH(AP$8,intern2!_xlnm.Print_Titles,0))="NOK","NOK",
IF(INDEX(intern3!$A$9:$BG$320,MATCH($A49,intern3!$A$9:$A$160,0),MATCH(intern4!AP$8,intern3!$7:$7,0))="OK","OK","NOK")))</f>
        <v/>
      </c>
      <c r="AQ49" s="1277" t="str">
        <f>IF(INDEX(intern2!$A$165:$BH$316,MATCH($A49,intern2!$A$165:$A$316,0),MATCH(AQ$8,intern2!_xlnm.Print_Titles,0))="","",
IF(INDEX(intern2!$A$165:$BH$316,MATCH($A49,intern2!$A$165:$A$316,0),MATCH(AQ$8,intern2!_xlnm.Print_Titles,0))="NOK","NOK",
IF(INDEX(intern3!$A$9:$BG$320,MATCH($A49,intern3!$A$9:$A$160,0),MATCH(intern4!AQ$8,intern3!$7:$7,0))="OK","OK","NOK")))</f>
        <v/>
      </c>
      <c r="AR49" s="1277" t="str">
        <f>IF(INDEX(intern2!$A$165:$BH$316,MATCH($A49,intern2!$A$165:$A$316,0),MATCH(AR$8,intern2!_xlnm.Print_Titles,0))="","",
IF(INDEX(intern2!$A$165:$BH$316,MATCH($A49,intern2!$A$165:$A$316,0),MATCH(AR$8,intern2!_xlnm.Print_Titles,0))="NOK","NOK",
IF(INDEX(intern3!$A$9:$BG$320,MATCH($A49,intern3!$A$9:$A$160,0),MATCH(intern4!AR$8,intern3!$7:$7,0))="OK","OK","NOK")))</f>
        <v/>
      </c>
      <c r="AS49" s="1277" t="str">
        <f>IF(INDEX(intern2!$A$165:$BH$316,MATCH($A49,intern2!$A$165:$A$316,0),MATCH(AS$8,intern2!_xlnm.Print_Titles,0))="","",
IF(INDEX(intern2!$A$165:$BH$316,MATCH($A49,intern2!$A$165:$A$316,0),MATCH(AS$8,intern2!_xlnm.Print_Titles,0))="NOK","NOK",
IF(INDEX(intern3!$A$9:$BG$320,MATCH($A49,intern3!$A$9:$A$160,0),MATCH(intern4!AS$8,intern3!$7:$7,0))="OK","OK","NOK")))</f>
        <v/>
      </c>
      <c r="AT49" s="1277" t="str">
        <f>IF(INDEX(intern2!$A$165:$BH$316,MATCH($A49,intern2!$A$165:$A$316,0),MATCH(AT$8,intern2!_xlnm.Print_Titles,0))="","",
IF(INDEX(intern2!$A$165:$BH$316,MATCH($A49,intern2!$A$165:$A$316,0),MATCH(AT$8,intern2!_xlnm.Print_Titles,0))="NOK","NOK",
IF(INDEX(intern3!$A$9:$BG$320,MATCH($A49,intern3!$A$9:$A$160,0),MATCH(intern4!AT$8,intern3!$7:$7,0))="OK","OK","NOK")))</f>
        <v/>
      </c>
      <c r="AU49" s="1277" t="str">
        <f>IF(INDEX(intern2!$A$165:$BH$316,MATCH($A49,intern2!$A$165:$A$316,0),MATCH(AU$8,intern2!_xlnm.Print_Titles,0))="","",
IF(INDEX(intern2!$A$165:$BH$316,MATCH($A49,intern2!$A$165:$A$316,0),MATCH(AU$8,intern2!_xlnm.Print_Titles,0))="NOK","NOK",
IF(INDEX(intern3!$A$9:$BG$320,MATCH($A49,intern3!$A$9:$A$160,0),MATCH(intern4!AU$8,intern3!$7:$7,0))="OK","OK","NOK")))</f>
        <v/>
      </c>
      <c r="AV49" s="1277" t="str">
        <f>IF(INDEX(intern2!$A$165:$BH$316,MATCH($A49,intern2!$A$165:$A$316,0),MATCH(AV$8,intern2!_xlnm.Print_Titles,0))="","",
IF(INDEX(intern2!$A$165:$BH$316,MATCH($A49,intern2!$A$165:$A$316,0),MATCH(AV$8,intern2!_xlnm.Print_Titles,0))="NOK","NOK",
IF(INDEX(intern3!$A$9:$BG$320,MATCH($A49,intern3!$A$9:$A$160,0),MATCH(intern4!AV$8,intern3!$7:$7,0))="OK","OK","NOK")))</f>
        <v/>
      </c>
      <c r="AW49" s="1277"/>
      <c r="AX49" s="1277" t="str">
        <f>IF(INDEX(intern2!$A$165:$BH$316,MATCH($A49,intern2!$A$165:$A$316,0),MATCH(AX$8,intern2!_xlnm.Print_Titles,0))="","",
IF(INDEX(intern2!$A$165:$BH$316,MATCH($A49,intern2!$A$165:$A$316,0),MATCH(AX$8,intern2!_xlnm.Print_Titles,0))="NOK","NOK",
IF(INDEX(intern3!$A$9:$BG$320,MATCH($A49,intern3!$A$9:$A$160,0),MATCH(intern4!AX$8,intern3!$7:$7,0))="OK","OK","NOK")))</f>
        <v/>
      </c>
      <c r="AY49" s="1277" t="str">
        <f>IF(INDEX(intern2!$A$165:$BH$316,MATCH($A49,intern2!$A$165:$A$316,0),MATCH(AY$8,intern2!_xlnm.Print_Titles,0))="","",
IF(INDEX(intern2!$A$165:$BH$316,MATCH($A49,intern2!$A$165:$A$316,0),MATCH(AY$8,intern2!_xlnm.Print_Titles,0))="NOK","NOK",
IF(INDEX(intern3!$A$9:$BG$320,MATCH($A49,intern3!$A$9:$A$160,0),MATCH(intern4!AY$8,intern3!$7:$7,0))="OK","OK","NOK")))</f>
        <v/>
      </c>
      <c r="AZ49" s="1277" t="str">
        <f>IF(INDEX(intern2!$A$165:$BH$316,MATCH($A49,intern2!$A$165:$A$316,0),MATCH(AZ$8,intern2!_xlnm.Print_Titles,0))="","",
IF(INDEX(intern2!$A$165:$BH$316,MATCH($A49,intern2!$A$165:$A$316,0),MATCH(AZ$8,intern2!_xlnm.Print_Titles,0))="NOK","NOK",
IF(INDEX(intern3!$A$9:$BG$320,MATCH($A49,intern3!$A$9:$A$160,0),MATCH(intern4!AZ$8,intern3!$7:$7,0))="OK","OK","NOK")))</f>
        <v/>
      </c>
      <c r="BA49" s="1277" t="str">
        <f>IF(INDEX(intern2!$A$165:$BH$316,MATCH($A49,intern2!$A$165:$A$316,0),MATCH(BA$8,intern2!_xlnm.Print_Titles,0))="","",
IF(INDEX(intern2!$A$165:$BH$316,MATCH($A49,intern2!$A$165:$A$316,0),MATCH(BA$8,intern2!_xlnm.Print_Titles,0))="NOK","NOK",
IF(INDEX(intern3!$A$9:$BG$320,MATCH($A49,intern3!$A$9:$A$160,0),MATCH(intern4!BA$8,intern3!$7:$7,0))="OK","OK","NOK")))</f>
        <v/>
      </c>
      <c r="BB49" s="1277" t="str">
        <f>IF(INDEX(intern2!$A$165:$BH$316,MATCH($A49,intern2!$A$165:$A$316,0),MATCH(BB$8,intern2!_xlnm.Print_Titles,0))="","",
IF(INDEX(intern2!$A$165:$BH$316,MATCH($A49,intern2!$A$165:$A$316,0),MATCH(BB$8,intern2!_xlnm.Print_Titles,0))="NOK","NOK",
IF(INDEX(intern3!$A$9:$BG$320,MATCH($A49,intern3!$A$9:$A$160,0),MATCH(intern4!BB$8,intern3!$7:$7,0))="OK","OK","NOK")))</f>
        <v/>
      </c>
      <c r="BC49" s="1277" t="str">
        <f>IF(INDEX(intern2!$A$165:$BH$316,MATCH($A49,intern2!$A$165:$A$316,0),MATCH(BC$8,intern2!_xlnm.Print_Titles,0))="","",
IF(INDEX(intern2!$A$165:$BH$316,MATCH($A49,intern2!$A$165:$A$316,0),MATCH(BC$8,intern2!_xlnm.Print_Titles,0))="NOK","NOK",
IF(INDEX(intern3!$A$9:$BG$320,MATCH($A49,intern3!$A$9:$A$160,0),MATCH(intern4!BC$8,intern3!$7:$7,0))="OK","OK","NOK")))</f>
        <v/>
      </c>
      <c r="BD49" s="1277" t="str">
        <f>IF(INDEX(intern2!$A$165:$BH$316,MATCH($A49,intern2!$A$165:$A$316,0),MATCH(BD$8,intern2!_xlnm.Print_Titles,0))="","",
IF(INDEX(intern2!$A$165:$BH$316,MATCH($A49,intern2!$A$165:$A$316,0),MATCH(BD$8,intern2!_xlnm.Print_Titles,0))="NOK","NOK",
IF(INDEX(intern3!$A$9:$BG$320,MATCH($A49,intern3!$A$9:$A$160,0),MATCH(intern4!BD$8,intern3!$7:$7,0))="OK","OK","NOK")))</f>
        <v/>
      </c>
      <c r="BE49" s="1277" t="str">
        <f>IF(INDEX(intern2!$A$165:$BH$316,MATCH($A49,intern2!$A$165:$A$316,0),MATCH(BE$8,intern2!_xlnm.Print_Titles,0))="","",
IF(INDEX(intern2!$A$165:$BH$316,MATCH($A49,intern2!$A$165:$A$316,0),MATCH(BE$8,intern2!_xlnm.Print_Titles,0))="NOK","NOK",
IF(INDEX(intern3!$A$9:$BG$320,MATCH($A49,intern3!$A$9:$A$160,0),MATCH(intern4!BE$8,intern3!$7:$7,0))="OK","OK","NOK")))</f>
        <v/>
      </c>
      <c r="BF49" s="1277" t="str">
        <f>IF(INDEX(intern2!$A$165:$BH$316,MATCH($A49,intern2!$A$165:$A$316,0),MATCH(BF$8,intern2!_xlnm.Print_Titles,0))="","",
IF(INDEX(intern2!$A$165:$BH$316,MATCH($A49,intern2!$A$165:$A$316,0),MATCH(BF$8,intern2!_xlnm.Print_Titles,0))="NOK","NOK",
IF(INDEX(intern3!$A$9:$BG$320,MATCH($A49,intern3!$A$9:$A$160,0),MATCH(intern4!BF$8,intern3!$7:$7,0))="OK","OK","NOK")))</f>
        <v/>
      </c>
      <c r="BG49" s="1277" t="str">
        <f>IF(INDEX(intern2!$A$165:$BH$316,MATCH($A49,intern2!$A$165:$A$316,0),MATCH(BG$8,intern2!_xlnm.Print_Titles,0))="","",
IF(INDEX(intern2!$A$165:$BH$316,MATCH($A49,intern2!$A$165:$A$316,0),MATCH(BG$8,intern2!_xlnm.Print_Titles,0))="NOK","NOK",
IF(INDEX(intern3!$A$9:$BG$320,MATCH($A49,intern3!$A$9:$A$160,0),MATCH(intern4!BG$8,intern3!$7:$7,0))="OK","OK","NOK")))</f>
        <v/>
      </c>
      <c r="BH49" s="200" t="str">
        <f t="shared" ca="1" si="2"/>
        <v>NOK</v>
      </c>
      <c r="BI49" s="186"/>
      <c r="BJ49" t="b">
        <f ca="1">IF(VLOOKUP($A49,intern1!$C:$Q,15,FALSE)="MAS","",IF(VLOOKUP($A49,'3.10'!$C:$AP,9,FALSE)=0,"NOK",IF(VLOOKUP($A49,'3.10'!$C:$AP,11,FALSE)=0,"NOK","OK"))=BH49)</f>
        <v>1</v>
      </c>
    </row>
    <row r="50" spans="1:62" x14ac:dyDescent="0.25">
      <c r="A50" t="str">
        <f>+intern2!A45</f>
        <v>AUG1.5</v>
      </c>
      <c r="C50" s="1277" t="str">
        <f>IF(INDEX(intern2!$A$165:$BH$316,MATCH($A50,intern2!$A$165:$A$316,0),MATCH(C$8,intern2!_xlnm.Print_Titles,0))="","",
IF(INDEX(intern2!$A$165:$BH$316,MATCH($A50,intern2!$A$165:$A$316,0),MATCH(C$8,intern2!_xlnm.Print_Titles,0))="NOK","NOK",
IF(INDEX(intern3!$A$9:$BG$320,MATCH($A50,intern3!$A$9:$A$160,0),MATCH(intern4!C$8,intern3!$7:$7,0))="OK","OK","NOK")))</f>
        <v/>
      </c>
      <c r="D50" s="1277" t="str">
        <f>IF(INDEX(intern2!$A$165:$BH$316,MATCH($A50,intern2!$A$165:$A$316,0),MATCH(D$8,intern2!_xlnm.Print_Titles,0))="","",
IF(INDEX(intern2!$A$165:$BH$316,MATCH($A50,intern2!$A$165:$A$316,0),MATCH(D$8,intern2!_xlnm.Print_Titles,0))="NOK","NOK",
IF(INDEX(intern3!$A$9:$BG$320,MATCH($A50,intern3!$A$9:$A$160,0),MATCH(intern4!D$8,intern3!$7:$7,0))="OK","OK","NOK")))</f>
        <v/>
      </c>
      <c r="E50" s="1277" t="str">
        <f>IF(INDEX(intern2!$A$165:$BH$316,MATCH($A50,intern2!$A$165:$A$316,0),MATCH(E$8,intern2!_xlnm.Print_Titles,0))="","",
IF(INDEX(intern2!$A$165:$BH$316,MATCH($A50,intern2!$A$165:$A$316,0),MATCH(E$8,intern2!_xlnm.Print_Titles,0))="NOK","NOK",
IF(INDEX(intern3!$A$9:$BG$320,MATCH($A50,intern3!$A$9:$A$160,0),MATCH(intern4!E$8,intern3!$7:$7,0))="OK","OK","NOK")))</f>
        <v/>
      </c>
      <c r="F50" s="1277" t="str">
        <f>IF(INDEX(intern2!$A$165:$BH$316,MATCH($A50,intern2!$A$165:$A$316,0),MATCH(F$8,intern2!_xlnm.Print_Titles,0))="","",
IF(INDEX(intern2!$A$165:$BH$316,MATCH($A50,intern2!$A$165:$A$316,0),MATCH(F$8,intern2!_xlnm.Print_Titles,0))="NOK","NOK",
IF(INDEX(intern3!$A$9:$BG$320,MATCH($A50,intern3!$A$9:$A$160,0),MATCH(intern4!F$8,intern3!$7:$7,0))="OK","OK","NOK")))</f>
        <v/>
      </c>
      <c r="G50" s="1277" t="str">
        <f>IF(INDEX(intern2!$A$165:$BH$316,MATCH($A50,intern2!$A$165:$A$316,0),MATCH(G$8,intern2!_xlnm.Print_Titles,0))="","",
IF(INDEX(intern2!$A$165:$BH$316,MATCH($A50,intern2!$A$165:$A$316,0),MATCH(G$8,intern2!_xlnm.Print_Titles,0))="NOK","NOK",
IF(INDEX(intern3!$A$9:$BG$320,MATCH($A50,intern3!$A$9:$A$160,0),MATCH(intern4!G$8,intern3!$7:$7,0))="OK","OK","NOK")))</f>
        <v/>
      </c>
      <c r="H50" s="1277" t="str">
        <f>IF(INDEX(intern2!$A$165:$BH$316,MATCH($A50,intern2!$A$165:$A$316,0),MATCH(H$8,intern2!_xlnm.Print_Titles,0))="","",
IF(INDEX(intern2!$A$165:$BH$316,MATCH($A50,intern2!$A$165:$A$316,0),MATCH(H$8,intern2!_xlnm.Print_Titles,0))="NOK","NOK",
IF(INDEX(intern3!$A$9:$BG$320,MATCH($A50,intern3!$A$9:$A$160,0),MATCH(intern4!H$8,intern3!$7:$7,0))="OK","OK","NOK")))</f>
        <v/>
      </c>
      <c r="I50" s="1277" t="str">
        <f>IF(INDEX(intern2!$A$165:$BH$316,MATCH($A50,intern2!$A$165:$A$316,0),MATCH(I$8,intern2!_xlnm.Print_Titles,0))="","",
IF(INDEX(intern2!$A$165:$BH$316,MATCH($A50,intern2!$A$165:$A$316,0),MATCH(I$8,intern2!_xlnm.Print_Titles,0))="NOK","NOK",
IF(INDEX(intern3!$A$9:$BG$320,MATCH($A50,intern3!$A$9:$A$160,0),MATCH(intern4!I$8,intern3!$7:$7,0))="OK","OK","NOK")))</f>
        <v/>
      </c>
      <c r="J50" s="1277" t="str">
        <f>IF(INDEX(intern2!$A$165:$BH$316,MATCH($A50,intern2!$A$165:$A$316,0),MATCH(J$8,intern2!_xlnm.Print_Titles,0))="","",
IF(INDEX(intern2!$A$165:$BH$316,MATCH($A50,intern2!$A$165:$A$316,0),MATCH(J$8,intern2!_xlnm.Print_Titles,0))="NOK","NOK",
IF(INDEX(intern3!$A$9:$BG$320,MATCH($A50,intern3!$A$9:$A$160,0),MATCH(intern4!J$8,intern3!$7:$7,0))="OK","OK","NOK")))</f>
        <v/>
      </c>
      <c r="K50" s="1277" t="str">
        <f>IF(INDEX(intern2!$A$165:$BH$316,MATCH($A50,intern2!$A$165:$A$316,0),MATCH(K$8,intern2!_xlnm.Print_Titles,0))="","",
IF(INDEX(intern2!$A$165:$BH$316,MATCH($A50,intern2!$A$165:$A$316,0),MATCH(K$8,intern2!_xlnm.Print_Titles,0))="NOK","NOK",
IF(INDEX(intern3!$A$9:$BG$320,MATCH($A50,intern3!$A$9:$A$160,0),MATCH(intern4!K$8,intern3!$7:$7,0))="OK","OK","NOK")))</f>
        <v/>
      </c>
      <c r="L50" s="1277" t="str">
        <f>IF(INDEX(intern2!$A$165:$BH$316,MATCH($A50,intern2!$A$165:$A$316,0),MATCH(L$8,intern2!_xlnm.Print_Titles,0))="","",
IF(INDEX(intern2!$A$165:$BH$316,MATCH($A50,intern2!$A$165:$A$316,0),MATCH(L$8,intern2!_xlnm.Print_Titles,0))="NOK","NOK",
IF(INDEX(intern3!$A$9:$BG$320,MATCH($A50,intern3!$A$9:$A$160,0),MATCH(intern4!L$8,intern3!$7:$7,0))="OK","OK","NOK")))</f>
        <v/>
      </c>
      <c r="M50" s="1277" t="str">
        <f>IF(INDEX(intern2!$A$165:$BH$316,MATCH($A50,intern2!$A$165:$A$316,0),MATCH(M$8,intern2!_xlnm.Print_Titles,0))="","",
IF(INDEX(intern2!$A$165:$BH$316,MATCH($A50,intern2!$A$165:$A$316,0),MATCH(M$8,intern2!_xlnm.Print_Titles,0))="NOK","NOK",
IF(INDEX(intern3!$A$9:$BG$320,MATCH($A50,intern3!$A$9:$A$160,0),MATCH(intern4!M$8,intern3!$7:$7,0))="OK","OK","NOK")))</f>
        <v/>
      </c>
      <c r="N50" s="1277" t="str">
        <f>IF(INDEX(intern2!$A$165:$BH$316,MATCH($A50,intern2!$A$165:$A$316,0),MATCH(N$8,intern2!_xlnm.Print_Titles,0))="","",
IF(INDEX(intern2!$A$165:$BH$316,MATCH($A50,intern2!$A$165:$A$316,0),MATCH(N$8,intern2!_xlnm.Print_Titles,0))="NOK","NOK",
IF(INDEX(intern3!$A$9:$BG$320,MATCH($A50,intern3!$A$9:$A$160,0),MATCH(intern4!N$8,intern3!$7:$7,0))="OK","OK","NOK")))</f>
        <v/>
      </c>
      <c r="O50" s="1277" t="str">
        <f>IF(INDEX(intern2!$A$165:$BH$316,MATCH($A50,intern2!$A$165:$A$316,0),MATCH(O$8,intern2!_xlnm.Print_Titles,0))="","",
IF(INDEX(intern2!$A$165:$BH$316,MATCH($A50,intern2!$A$165:$A$316,0),MATCH(O$8,intern2!_xlnm.Print_Titles,0))="NOK","NOK",
IF(INDEX(intern3!$A$9:$BG$320,MATCH($A50,intern3!$A$9:$A$160,0),MATCH(intern4!O$8,intern3!$7:$7,0))="OK","OK","NOK")))</f>
        <v/>
      </c>
      <c r="P50" s="1277" t="str">
        <f>IF(INDEX(intern2!$A$165:$BH$316,MATCH($A50,intern2!$A$165:$A$316,0),MATCH(P$8,intern2!_xlnm.Print_Titles,0))="","",
IF(INDEX(intern2!$A$165:$BH$316,MATCH($A50,intern2!$A$165:$A$316,0),MATCH(P$8,intern2!_xlnm.Print_Titles,0))="NOK","NOK",
IF(INDEX(intern3!$A$9:$BG$320,MATCH($A50,intern3!$A$9:$A$160,0),MATCH(intern4!P$8,intern3!$7:$7,0))="OK","OK","NOK")))</f>
        <v/>
      </c>
      <c r="Q50" s="1277" t="str">
        <f>IF(INDEX(intern2!$A$165:$BH$316,MATCH($A50,intern2!$A$165:$A$316,0),MATCH(Q$8,intern2!_xlnm.Print_Titles,0))="","",
IF(INDEX(intern2!$A$165:$BH$316,MATCH($A50,intern2!$A$165:$A$316,0),MATCH(Q$8,intern2!_xlnm.Print_Titles,0))="NOK","NOK",
IF(INDEX(intern3!$A$9:$BG$320,MATCH($A50,intern3!$A$9:$A$160,0),MATCH(intern4!Q$8,intern3!$7:$7,0))="OK","OK","NOK")))</f>
        <v/>
      </c>
      <c r="R50" s="1277" t="str">
        <f>IF(INDEX(intern2!$A$165:$BH$316,MATCH($A50,intern2!$A$165:$A$316,0),MATCH(R$8,intern2!_xlnm.Print_Titles,0))="","",
IF(INDEX(intern2!$A$165:$BH$316,MATCH($A50,intern2!$A$165:$A$316,0),MATCH(R$8,intern2!_xlnm.Print_Titles,0))="NOK","NOK",
IF(INDEX(intern3!$A$9:$BG$320,MATCH($A50,intern3!$A$9:$A$160,0),MATCH(intern4!R$8,intern3!$7:$7,0))="OK","OK","NOK")))</f>
        <v/>
      </c>
      <c r="S50" s="1277" t="str">
        <f>IF(INDEX(intern2!$A$165:$BH$316,MATCH($A50,intern2!$A$165:$A$316,0),MATCH(S$8,intern2!_xlnm.Print_Titles,0))="","",
IF(INDEX(intern2!$A$165:$BH$316,MATCH($A50,intern2!$A$165:$A$316,0),MATCH(S$8,intern2!_xlnm.Print_Titles,0))="NOK","NOK",
IF(INDEX(intern3!$A$9:$BG$320,MATCH($A50,intern3!$A$9:$A$160,0),MATCH(intern4!S$8,intern3!$7:$7,0))="OK","OK","NOK")))</f>
        <v/>
      </c>
      <c r="T50" s="1277" t="str">
        <f>IF(INDEX(intern2!$A$165:$BH$316,MATCH($A50,intern2!$A$165:$A$316,0),MATCH(T$8,intern2!_xlnm.Print_Titles,0))="","",
IF(INDEX(intern2!$A$165:$BH$316,MATCH($A50,intern2!$A$165:$A$316,0),MATCH(T$8,intern2!_xlnm.Print_Titles,0))="NOK","NOK",
IF(INDEX(intern3!$A$9:$BG$320,MATCH($A50,intern3!$A$9:$A$160,0),MATCH(intern4!T$8,intern3!$7:$7,0))="OK","OK","NOK")))</f>
        <v/>
      </c>
      <c r="U50" s="1277" t="str">
        <f>IF(INDEX(intern2!$A$165:$BH$316,MATCH($A50,intern2!$A$165:$A$316,0),MATCH(U$8,intern2!_xlnm.Print_Titles,0))="","",
IF(INDEX(intern2!$A$165:$BH$316,MATCH($A50,intern2!$A$165:$A$316,0),MATCH(U$8,intern2!_xlnm.Print_Titles,0))="NOK","NOK",
IF(INDEX(intern3!$A$9:$BG$320,MATCH($A50,intern3!$A$9:$A$160,0),MATCH(intern4!U$8,intern3!$7:$7,0))="OK","OK","NOK")))</f>
        <v/>
      </c>
      <c r="V50" s="1277" t="str">
        <f>IF(INDEX(intern2!$A$165:$BH$316,MATCH($A50,intern2!$A$165:$A$316,0),MATCH(V$8,intern2!_xlnm.Print_Titles,0))="","",
IF(INDEX(intern2!$A$165:$BH$316,MATCH($A50,intern2!$A$165:$A$316,0),MATCH(V$8,intern2!_xlnm.Print_Titles,0))="NOK","NOK",
IF(INDEX(intern3!$A$9:$BG$320,MATCH($A50,intern3!$A$9:$A$160,0),MATCH(intern4!V$8,intern3!$7:$7,0))="OK","OK","NOK")))</f>
        <v/>
      </c>
      <c r="W50" s="1277" t="str">
        <f>IF(INDEX(intern2!$A$165:$BH$316,MATCH($A50,intern2!$A$165:$A$316,0),MATCH(W$8,intern2!_xlnm.Print_Titles,0))="","",
IF(INDEX(intern2!$A$165:$BH$316,MATCH($A50,intern2!$A$165:$A$316,0),MATCH(W$8,intern2!_xlnm.Print_Titles,0))="NOK","NOK",
IF(INDEX(intern3!$A$9:$BG$320,MATCH($A50,intern3!$A$9:$A$160,0),MATCH(intern4!W$8,intern3!$7:$7,0))="OK","OK","NOK")))</f>
        <v/>
      </c>
      <c r="X50" s="1277" t="str">
        <f>IF(INDEX(intern2!$A$165:$BH$316,MATCH($A50,intern2!$A$165:$A$316,0),MATCH(X$8,intern2!_xlnm.Print_Titles,0))="","",
IF(INDEX(intern2!$A$165:$BH$316,MATCH($A50,intern2!$A$165:$A$316,0),MATCH(X$8,intern2!_xlnm.Print_Titles,0))="NOK","NOK",
IF(INDEX(intern3!$A$9:$BG$320,MATCH($A50,intern3!$A$9:$A$160,0),MATCH(intern4!X$8,intern3!$7:$7,0))="OK","OK","NOK")))</f>
        <v/>
      </c>
      <c r="Y50" s="1277" t="str">
        <f>IF(INDEX(intern2!$A$165:$BH$316,MATCH($A50,intern2!$A$165:$A$316,0),MATCH(Y$8,intern2!_xlnm.Print_Titles,0))="","",
IF(INDEX(intern2!$A$165:$BH$316,MATCH($A50,intern2!$A$165:$A$316,0),MATCH(Y$8,intern2!_xlnm.Print_Titles,0))="NOK","NOK",
IF(INDEX(intern3!$A$9:$BG$320,MATCH($A50,intern3!$A$9:$A$160,0),MATCH(intern4!Y$8,intern3!$7:$7,0))="OK","OK","NOK")))</f>
        <v/>
      </c>
      <c r="Z50" s="1277" t="str">
        <f>IF(INDEX(intern2!$A$165:$BH$316,MATCH($A50,intern2!$A$165:$A$316,0),MATCH(Z$8,intern2!_xlnm.Print_Titles,0))="","",
IF(INDEX(intern2!$A$165:$BH$316,MATCH($A50,intern2!$A$165:$A$316,0),MATCH(Z$8,intern2!_xlnm.Print_Titles,0))="NOK","NOK",
IF(INDEX(intern3!$A$9:$BG$320,MATCH($A50,intern3!$A$9:$A$160,0),MATCH(intern4!Z$8,intern3!$7:$7,0))="OK","OK","NOK")))</f>
        <v/>
      </c>
      <c r="AA50" s="1277" t="str">
        <f>IF(INDEX(intern2!$A$165:$BH$316,MATCH($A50,intern2!$A$165:$A$316,0),MATCH(AA$8,intern2!_xlnm.Print_Titles,0))="","",
IF(INDEX(intern2!$A$165:$BH$316,MATCH($A50,intern2!$A$165:$A$316,0),MATCH(AA$8,intern2!_xlnm.Print_Titles,0))="NOK","NOK",
IF(INDEX(intern3!$A$9:$BG$320,MATCH($A50,intern3!$A$9:$A$160,0),MATCH(intern4!AA$8,intern3!$7:$7,0))="OK","OK","NOK")))</f>
        <v/>
      </c>
      <c r="AB50" s="1277" t="str">
        <f>IF(INDEX(intern2!$A$165:$BH$316,MATCH($A50,intern2!$A$165:$A$316,0),MATCH(AB$8,intern2!_xlnm.Print_Titles,0))="","",
IF(INDEX(intern2!$A$165:$BH$316,MATCH($A50,intern2!$A$165:$A$316,0),MATCH(AB$8,intern2!_xlnm.Print_Titles,0))="NOK","NOK",
IF(INDEX(intern3!$A$9:$BG$320,MATCH($A50,intern3!$A$9:$A$160,0),MATCH(intern4!AB$8,intern3!$7:$7,0))="OK","OK","NOK")))</f>
        <v/>
      </c>
      <c r="AC50" s="1277" t="str">
        <f>IF(INDEX(intern2!$A$165:$BH$316,MATCH($A50,intern2!$A$165:$A$316,0),MATCH(AC$8,intern2!_xlnm.Print_Titles,0))="","",
IF(INDEX(intern2!$A$165:$BH$316,MATCH($A50,intern2!$A$165:$A$316,0),MATCH(AC$8,intern2!_xlnm.Print_Titles,0))="NOK","NOK",
IF(INDEX(intern3!$A$9:$BG$320,MATCH($A50,intern3!$A$9:$A$160,0),MATCH(intern4!AC$8,intern3!$7:$7,0))="OK","OK","NOK")))</f>
        <v/>
      </c>
      <c r="AD50" s="1277" t="str">
        <f>IF(INDEX(intern2!$A$165:$BH$316,MATCH($A50,intern2!$A$165:$A$316,0),MATCH(AD$8,intern2!_xlnm.Print_Titles,0))="","",
IF(INDEX(intern2!$A$165:$BH$316,MATCH($A50,intern2!$A$165:$A$316,0),MATCH(AD$8,intern2!_xlnm.Print_Titles,0))="NOK","NOK",
IF(INDEX(intern3!$A$9:$BG$320,MATCH($A50,intern3!$A$9:$A$160,0),MATCH(intern4!AD$8,intern3!$7:$7,0))="OK","OK","NOK")))</f>
        <v/>
      </c>
      <c r="AE50" s="1277" t="str">
        <f>IF(INDEX(intern2!$A$165:$BH$316,MATCH($A50,intern2!$A$165:$A$316,0),MATCH(AE$8,intern2!_xlnm.Print_Titles,0))="","",
IF(INDEX(intern2!$A$165:$BH$316,MATCH($A50,intern2!$A$165:$A$316,0),MATCH(AE$8,intern2!_xlnm.Print_Titles,0))="NOK","NOK",
IF(INDEX(intern3!$A$9:$BG$320,MATCH($A50,intern3!$A$9:$A$160,0),MATCH(intern4!AE$8,intern3!$7:$7,0))="OK","OK","NOK")))</f>
        <v/>
      </c>
      <c r="AF50" s="1277" t="str">
        <f>IF(INDEX(intern2!$A$165:$BH$316,MATCH($A50,intern2!$A$165:$A$316,0),MATCH(AF$8,intern2!_xlnm.Print_Titles,0))="","",
IF(INDEX(intern2!$A$165:$BH$316,MATCH($A50,intern2!$A$165:$A$316,0),MATCH(AF$8,intern2!_xlnm.Print_Titles,0))="NOK","NOK",
IF(INDEX(intern3!$A$9:$BG$320,MATCH($A50,intern3!$A$9:$A$160,0),MATCH(intern4!AF$8,intern3!$7:$7,0))="OK","OK","NOK")))</f>
        <v/>
      </c>
      <c r="AG50" s="1277" t="str">
        <f>IF(INDEX(intern2!$A$165:$BH$316,MATCH($A50,intern2!$A$165:$A$316,0),MATCH(AG$8,intern2!_xlnm.Print_Titles,0))="","",
IF(INDEX(intern2!$A$165:$BH$316,MATCH($A50,intern2!$A$165:$A$316,0),MATCH(AG$8,intern2!_xlnm.Print_Titles,0))="NOK","NOK",
IF(INDEX(intern3!$A$9:$BG$320,MATCH($A50,intern3!$A$9:$A$160,0),MATCH(intern4!AG$8,intern3!$7:$7,0))="OK","OK","NOK")))</f>
        <v/>
      </c>
      <c r="AH50" s="1277" t="str">
        <f>IF(INDEX(intern2!$A$165:$BH$316,MATCH($A50,intern2!$A$165:$A$316,0),MATCH(AH$8,intern2!_xlnm.Print_Titles,0))="","",
IF(INDEX(intern2!$A$165:$BH$316,MATCH($A50,intern2!$A$165:$A$316,0),MATCH(AH$8,intern2!_xlnm.Print_Titles,0))="NOK","NOK",
IF(INDEX(intern3!$A$9:$BG$320,MATCH($A50,intern3!$A$9:$A$160,0),MATCH(intern4!AH$8,intern3!$7:$7,0))="OK","OK","NOK")))</f>
        <v/>
      </c>
      <c r="AI50" s="1277" t="str">
        <f>IF(INDEX(intern2!$A$165:$BH$316,MATCH($A50,intern2!$A$165:$A$316,0),MATCH(AI$8,intern2!_xlnm.Print_Titles,0))="","",
IF(INDEX(intern2!$A$165:$BH$316,MATCH($A50,intern2!$A$165:$A$316,0),MATCH(AI$8,intern2!_xlnm.Print_Titles,0))="NOK","NOK",
IF(INDEX(intern3!$A$9:$BG$320,MATCH($A50,intern3!$A$9:$A$160,0),MATCH(intern4!AI$8,intern3!$7:$7,0))="OK","OK","NOK")))</f>
        <v/>
      </c>
      <c r="AJ50" s="1277" t="str">
        <f>IF(INDEX(intern2!$A$165:$BH$316,MATCH($A50,intern2!$A$165:$A$316,0),MATCH(AJ$8,intern2!_xlnm.Print_Titles,0))="","",
IF(INDEX(intern2!$A$165:$BH$316,MATCH($A50,intern2!$A$165:$A$316,0),MATCH(AJ$8,intern2!_xlnm.Print_Titles,0))="NOK","NOK",
IF(INDEX(intern3!$A$9:$BG$320,MATCH($A50,intern3!$A$9:$A$160,0),MATCH(intern4!AJ$8,intern3!$7:$7,0))="OK","OK","NOK")))</f>
        <v/>
      </c>
      <c r="AK50" s="1277" t="str">
        <f>IF(INDEX(intern2!$A$165:$BH$316,MATCH($A50,intern2!$A$165:$A$316,0),MATCH(AK$8,intern2!_xlnm.Print_Titles,0))="","",
IF(INDEX(intern2!$A$165:$BH$316,MATCH($A50,intern2!$A$165:$A$316,0),MATCH(AK$8,intern2!_xlnm.Print_Titles,0))="NOK","NOK",
IF(INDEX(intern3!$A$9:$BG$320,MATCH($A50,intern3!$A$9:$A$160,0),MATCH(intern4!AK$8,intern3!$7:$7,0))="OK","OK","NOK")))</f>
        <v/>
      </c>
      <c r="AL50" s="1277" t="str">
        <f ca="1">IF(INDEX(intern2!$A$165:$BH$316,MATCH($A50,intern2!$A$165:$A$316,0),MATCH(AL$8,intern2!_xlnm.Print_Titles,0))="","",
IF(INDEX(intern2!$A$165:$BH$316,MATCH($A50,intern2!$A$165:$A$316,0),MATCH(AL$8,intern2!_xlnm.Print_Titles,0))="NOK","NOK",
IF(INDEX(intern3!$A$9:$BG$320,MATCH($A50,intern3!$A$9:$A$160,0),MATCH(intern4!AL$8,intern3!$7:$7,0))="OK","OK","NOK")))</f>
        <v>NOK</v>
      </c>
      <c r="AM50" s="1277" t="str">
        <f>IF(INDEX(intern2!$A$165:$BH$316,MATCH($A50,intern2!$A$165:$A$316,0),MATCH(AM$8,intern2!_xlnm.Print_Titles,0))="","",
IF(INDEX(intern2!$A$165:$BH$316,MATCH($A50,intern2!$A$165:$A$316,0),MATCH(AM$8,intern2!_xlnm.Print_Titles,0))="NOK","NOK",
IF(INDEX(intern3!$A$9:$BG$320,MATCH($A50,intern3!$A$9:$A$160,0),MATCH(intern4!AM$8,intern3!$7:$7,0))="OK","OK","NOK")))</f>
        <v/>
      </c>
      <c r="AN50" s="1277" t="str">
        <f>IF(INDEX(intern2!$A$165:$BH$316,MATCH($A50,intern2!$A$165:$A$316,0),MATCH(AN$8,intern2!_xlnm.Print_Titles,0))="","",
IF(INDEX(intern2!$A$165:$BH$316,MATCH($A50,intern2!$A$165:$A$316,0),MATCH(AN$8,intern2!_xlnm.Print_Titles,0))="NOK","NOK",
IF(INDEX(intern3!$A$9:$BG$320,MATCH($A50,intern3!$A$9:$A$160,0),MATCH(intern4!AN$8,intern3!$7:$7,0))="OK","OK","NOK")))</f>
        <v/>
      </c>
      <c r="AO50" s="1277" t="str">
        <f>IF(INDEX(intern2!$A$165:$BH$316,MATCH($A50,intern2!$A$165:$A$316,0),MATCH(AO$8,intern2!_xlnm.Print_Titles,0))="","",
IF(INDEX(intern2!$A$165:$BH$316,MATCH($A50,intern2!$A$165:$A$316,0),MATCH(AO$8,intern2!_xlnm.Print_Titles,0))="NOK","NOK",
IF(INDEX(intern3!$A$9:$BG$320,MATCH($A50,intern3!$A$9:$A$160,0),MATCH(intern4!AO$8,intern3!$7:$7,0))="OK","OK","NOK")))</f>
        <v/>
      </c>
      <c r="AP50" s="1277" t="str">
        <f>IF(INDEX(intern2!$A$165:$BH$316,MATCH($A50,intern2!$A$165:$A$316,0),MATCH(AP$8,intern2!_xlnm.Print_Titles,0))="","",
IF(INDEX(intern2!$A$165:$BH$316,MATCH($A50,intern2!$A$165:$A$316,0),MATCH(AP$8,intern2!_xlnm.Print_Titles,0))="NOK","NOK",
IF(INDEX(intern3!$A$9:$BG$320,MATCH($A50,intern3!$A$9:$A$160,0),MATCH(intern4!AP$8,intern3!$7:$7,0))="OK","OK","NOK")))</f>
        <v/>
      </c>
      <c r="AQ50" s="1277" t="str">
        <f>IF(INDEX(intern2!$A$165:$BH$316,MATCH($A50,intern2!$A$165:$A$316,0),MATCH(AQ$8,intern2!_xlnm.Print_Titles,0))="","",
IF(INDEX(intern2!$A$165:$BH$316,MATCH($A50,intern2!$A$165:$A$316,0),MATCH(AQ$8,intern2!_xlnm.Print_Titles,0))="NOK","NOK",
IF(INDEX(intern3!$A$9:$BG$320,MATCH($A50,intern3!$A$9:$A$160,0),MATCH(intern4!AQ$8,intern3!$7:$7,0))="OK","OK","NOK")))</f>
        <v/>
      </c>
      <c r="AR50" s="1277" t="str">
        <f>IF(INDEX(intern2!$A$165:$BH$316,MATCH($A50,intern2!$A$165:$A$316,0),MATCH(AR$8,intern2!_xlnm.Print_Titles,0))="","",
IF(INDEX(intern2!$A$165:$BH$316,MATCH($A50,intern2!$A$165:$A$316,0),MATCH(AR$8,intern2!_xlnm.Print_Titles,0))="NOK","NOK",
IF(INDEX(intern3!$A$9:$BG$320,MATCH($A50,intern3!$A$9:$A$160,0),MATCH(intern4!AR$8,intern3!$7:$7,0))="OK","OK","NOK")))</f>
        <v/>
      </c>
      <c r="AS50" s="1277" t="str">
        <f>IF(INDEX(intern2!$A$165:$BH$316,MATCH($A50,intern2!$A$165:$A$316,0),MATCH(AS$8,intern2!_xlnm.Print_Titles,0))="","",
IF(INDEX(intern2!$A$165:$BH$316,MATCH($A50,intern2!$A$165:$A$316,0),MATCH(AS$8,intern2!_xlnm.Print_Titles,0))="NOK","NOK",
IF(INDEX(intern3!$A$9:$BG$320,MATCH($A50,intern3!$A$9:$A$160,0),MATCH(intern4!AS$8,intern3!$7:$7,0))="OK","OK","NOK")))</f>
        <v/>
      </c>
      <c r="AT50" s="1277" t="str">
        <f>IF(INDEX(intern2!$A$165:$BH$316,MATCH($A50,intern2!$A$165:$A$316,0),MATCH(AT$8,intern2!_xlnm.Print_Titles,0))="","",
IF(INDEX(intern2!$A$165:$BH$316,MATCH($A50,intern2!$A$165:$A$316,0),MATCH(AT$8,intern2!_xlnm.Print_Titles,0))="NOK","NOK",
IF(INDEX(intern3!$A$9:$BG$320,MATCH($A50,intern3!$A$9:$A$160,0),MATCH(intern4!AT$8,intern3!$7:$7,0))="OK","OK","NOK")))</f>
        <v/>
      </c>
      <c r="AU50" s="1277" t="str">
        <f>IF(INDEX(intern2!$A$165:$BH$316,MATCH($A50,intern2!$A$165:$A$316,0),MATCH(AU$8,intern2!_xlnm.Print_Titles,0))="","",
IF(INDEX(intern2!$A$165:$BH$316,MATCH($A50,intern2!$A$165:$A$316,0),MATCH(AU$8,intern2!_xlnm.Print_Titles,0))="NOK","NOK",
IF(INDEX(intern3!$A$9:$BG$320,MATCH($A50,intern3!$A$9:$A$160,0),MATCH(intern4!AU$8,intern3!$7:$7,0))="OK","OK","NOK")))</f>
        <v/>
      </c>
      <c r="AV50" s="1277" t="str">
        <f>IF(INDEX(intern2!$A$165:$BH$316,MATCH($A50,intern2!$A$165:$A$316,0),MATCH(AV$8,intern2!_xlnm.Print_Titles,0))="","",
IF(INDEX(intern2!$A$165:$BH$316,MATCH($A50,intern2!$A$165:$A$316,0),MATCH(AV$8,intern2!_xlnm.Print_Titles,0))="NOK","NOK",
IF(INDEX(intern3!$A$9:$BG$320,MATCH($A50,intern3!$A$9:$A$160,0),MATCH(intern4!AV$8,intern3!$7:$7,0))="OK","OK","NOK")))</f>
        <v/>
      </c>
      <c r="AW50" s="1277"/>
      <c r="AX50" s="1277" t="str">
        <f>IF(INDEX(intern2!$A$165:$BH$316,MATCH($A50,intern2!$A$165:$A$316,0),MATCH(AX$8,intern2!_xlnm.Print_Titles,0))="","",
IF(INDEX(intern2!$A$165:$BH$316,MATCH($A50,intern2!$A$165:$A$316,0),MATCH(AX$8,intern2!_xlnm.Print_Titles,0))="NOK","NOK",
IF(INDEX(intern3!$A$9:$BG$320,MATCH($A50,intern3!$A$9:$A$160,0),MATCH(intern4!AX$8,intern3!$7:$7,0))="OK","OK","NOK")))</f>
        <v/>
      </c>
      <c r="AY50" s="1277" t="str">
        <f>IF(INDEX(intern2!$A$165:$BH$316,MATCH($A50,intern2!$A$165:$A$316,0),MATCH(AY$8,intern2!_xlnm.Print_Titles,0))="","",
IF(INDEX(intern2!$A$165:$BH$316,MATCH($A50,intern2!$A$165:$A$316,0),MATCH(AY$8,intern2!_xlnm.Print_Titles,0))="NOK","NOK",
IF(INDEX(intern3!$A$9:$BG$320,MATCH($A50,intern3!$A$9:$A$160,0),MATCH(intern4!AY$8,intern3!$7:$7,0))="OK","OK","NOK")))</f>
        <v/>
      </c>
      <c r="AZ50" s="1277" t="str">
        <f>IF(INDEX(intern2!$A$165:$BH$316,MATCH($A50,intern2!$A$165:$A$316,0),MATCH(AZ$8,intern2!_xlnm.Print_Titles,0))="","",
IF(INDEX(intern2!$A$165:$BH$316,MATCH($A50,intern2!$A$165:$A$316,0),MATCH(AZ$8,intern2!_xlnm.Print_Titles,0))="NOK","NOK",
IF(INDEX(intern3!$A$9:$BG$320,MATCH($A50,intern3!$A$9:$A$160,0),MATCH(intern4!AZ$8,intern3!$7:$7,0))="OK","OK","NOK")))</f>
        <v/>
      </c>
      <c r="BA50" s="1277" t="str">
        <f>IF(INDEX(intern2!$A$165:$BH$316,MATCH($A50,intern2!$A$165:$A$316,0),MATCH(BA$8,intern2!_xlnm.Print_Titles,0))="","",
IF(INDEX(intern2!$A$165:$BH$316,MATCH($A50,intern2!$A$165:$A$316,0),MATCH(BA$8,intern2!_xlnm.Print_Titles,0))="NOK","NOK",
IF(INDEX(intern3!$A$9:$BG$320,MATCH($A50,intern3!$A$9:$A$160,0),MATCH(intern4!BA$8,intern3!$7:$7,0))="OK","OK","NOK")))</f>
        <v/>
      </c>
      <c r="BB50" s="1277" t="str">
        <f>IF(INDEX(intern2!$A$165:$BH$316,MATCH($A50,intern2!$A$165:$A$316,0),MATCH(BB$8,intern2!_xlnm.Print_Titles,0))="","",
IF(INDEX(intern2!$A$165:$BH$316,MATCH($A50,intern2!$A$165:$A$316,0),MATCH(BB$8,intern2!_xlnm.Print_Titles,0))="NOK","NOK",
IF(INDEX(intern3!$A$9:$BG$320,MATCH($A50,intern3!$A$9:$A$160,0),MATCH(intern4!BB$8,intern3!$7:$7,0))="OK","OK","NOK")))</f>
        <v/>
      </c>
      <c r="BC50" s="1277" t="str">
        <f>IF(INDEX(intern2!$A$165:$BH$316,MATCH($A50,intern2!$A$165:$A$316,0),MATCH(BC$8,intern2!_xlnm.Print_Titles,0))="","",
IF(INDEX(intern2!$A$165:$BH$316,MATCH($A50,intern2!$A$165:$A$316,0),MATCH(BC$8,intern2!_xlnm.Print_Titles,0))="NOK","NOK",
IF(INDEX(intern3!$A$9:$BG$320,MATCH($A50,intern3!$A$9:$A$160,0),MATCH(intern4!BC$8,intern3!$7:$7,0))="OK","OK","NOK")))</f>
        <v/>
      </c>
      <c r="BD50" s="1277" t="str">
        <f>IF(INDEX(intern2!$A$165:$BH$316,MATCH($A50,intern2!$A$165:$A$316,0),MATCH(BD$8,intern2!_xlnm.Print_Titles,0))="","",
IF(INDEX(intern2!$A$165:$BH$316,MATCH($A50,intern2!$A$165:$A$316,0),MATCH(BD$8,intern2!_xlnm.Print_Titles,0))="NOK","NOK",
IF(INDEX(intern3!$A$9:$BG$320,MATCH($A50,intern3!$A$9:$A$160,0),MATCH(intern4!BD$8,intern3!$7:$7,0))="OK","OK","NOK")))</f>
        <v/>
      </c>
      <c r="BE50" s="1277" t="str">
        <f>IF(INDEX(intern2!$A$165:$BH$316,MATCH($A50,intern2!$A$165:$A$316,0),MATCH(BE$8,intern2!_xlnm.Print_Titles,0))="","",
IF(INDEX(intern2!$A$165:$BH$316,MATCH($A50,intern2!$A$165:$A$316,0),MATCH(BE$8,intern2!_xlnm.Print_Titles,0))="NOK","NOK",
IF(INDEX(intern3!$A$9:$BG$320,MATCH($A50,intern3!$A$9:$A$160,0),MATCH(intern4!BE$8,intern3!$7:$7,0))="OK","OK","NOK")))</f>
        <v/>
      </c>
      <c r="BF50" s="1277" t="str">
        <f>IF(INDEX(intern2!$A$165:$BH$316,MATCH($A50,intern2!$A$165:$A$316,0),MATCH(BF$8,intern2!_xlnm.Print_Titles,0))="","",
IF(INDEX(intern2!$A$165:$BH$316,MATCH($A50,intern2!$A$165:$A$316,0),MATCH(BF$8,intern2!_xlnm.Print_Titles,0))="NOK","NOK",
IF(INDEX(intern3!$A$9:$BG$320,MATCH($A50,intern3!$A$9:$A$160,0),MATCH(intern4!BF$8,intern3!$7:$7,0))="OK","OK","NOK")))</f>
        <v/>
      </c>
      <c r="BG50" s="1277" t="str">
        <f>IF(INDEX(intern2!$A$165:$BH$316,MATCH($A50,intern2!$A$165:$A$316,0),MATCH(BG$8,intern2!_xlnm.Print_Titles,0))="","",
IF(INDEX(intern2!$A$165:$BH$316,MATCH($A50,intern2!$A$165:$A$316,0),MATCH(BG$8,intern2!_xlnm.Print_Titles,0))="NOK","NOK",
IF(INDEX(intern3!$A$9:$BG$320,MATCH($A50,intern3!$A$9:$A$160,0),MATCH(intern4!BG$8,intern3!$7:$7,0))="OK","OK","NOK")))</f>
        <v/>
      </c>
      <c r="BH50" s="200" t="str">
        <f t="shared" ca="1" si="2"/>
        <v>NOK</v>
      </c>
      <c r="BI50" s="186"/>
      <c r="BJ50" t="b">
        <f ca="1">IF(VLOOKUP($A50,intern1!$C:$Q,15,FALSE)="MAS","",IF(VLOOKUP($A50,'3.10'!$C:$AP,9,FALSE)=0,"NOK",IF(VLOOKUP($A50,'3.10'!$C:$AP,11,FALSE)=0,"NOK","OK"))=BH50)</f>
        <v>1</v>
      </c>
    </row>
    <row r="51" spans="1:62" x14ac:dyDescent="0.25">
      <c r="A51" t="str">
        <f>+intern2!A46</f>
        <v>END1</v>
      </c>
      <c r="C51" s="1277" t="str">
        <f>IF(INDEX(intern2!$A$165:$BH$316,MATCH($A51,intern2!$A$165:$A$316,0),MATCH(C$8,intern2!_xlnm.Print_Titles,0))="","",
IF(INDEX(intern2!$A$165:$BH$316,MATCH($A51,intern2!$A$165:$A$316,0),MATCH(C$8,intern2!_xlnm.Print_Titles,0))="NOK","NOK",
IF(INDEX(intern3!$A$9:$BG$320,MATCH($A51,intern3!$A$9:$A$160,0),MATCH(intern4!C$8,intern3!$7:$7,0))="OK","OK","NOK")))</f>
        <v/>
      </c>
      <c r="D51" s="1277" t="str">
        <f>IF(INDEX(intern2!$A$165:$BH$316,MATCH($A51,intern2!$A$165:$A$316,0),MATCH(D$8,intern2!_xlnm.Print_Titles,0))="","",
IF(INDEX(intern2!$A$165:$BH$316,MATCH($A51,intern2!$A$165:$A$316,0),MATCH(D$8,intern2!_xlnm.Print_Titles,0))="NOK","NOK",
IF(INDEX(intern3!$A$9:$BG$320,MATCH($A51,intern3!$A$9:$A$160,0),MATCH(intern4!D$8,intern3!$7:$7,0))="OK","OK","NOK")))</f>
        <v/>
      </c>
      <c r="E51" s="1277" t="str">
        <f>IF(INDEX(intern2!$A$165:$BH$316,MATCH($A51,intern2!$A$165:$A$316,0),MATCH(E$8,intern2!_xlnm.Print_Titles,0))="","",
IF(INDEX(intern2!$A$165:$BH$316,MATCH($A51,intern2!$A$165:$A$316,0),MATCH(E$8,intern2!_xlnm.Print_Titles,0))="NOK","NOK",
IF(INDEX(intern3!$A$9:$BG$320,MATCH($A51,intern3!$A$9:$A$160,0),MATCH(intern4!E$8,intern3!$7:$7,0))="OK","OK","NOK")))</f>
        <v/>
      </c>
      <c r="F51" s="1277" t="str">
        <f>IF(INDEX(intern2!$A$165:$BH$316,MATCH($A51,intern2!$A$165:$A$316,0),MATCH(F$8,intern2!_xlnm.Print_Titles,0))="","",
IF(INDEX(intern2!$A$165:$BH$316,MATCH($A51,intern2!$A$165:$A$316,0),MATCH(F$8,intern2!_xlnm.Print_Titles,0))="NOK","NOK",
IF(INDEX(intern3!$A$9:$BG$320,MATCH($A51,intern3!$A$9:$A$160,0),MATCH(intern4!F$8,intern3!$7:$7,0))="OK","OK","NOK")))</f>
        <v/>
      </c>
      <c r="G51" s="1277" t="str">
        <f>IF(INDEX(intern2!$A$165:$BH$316,MATCH($A51,intern2!$A$165:$A$316,0),MATCH(G$8,intern2!_xlnm.Print_Titles,0))="","",
IF(INDEX(intern2!$A$165:$BH$316,MATCH($A51,intern2!$A$165:$A$316,0),MATCH(G$8,intern2!_xlnm.Print_Titles,0))="NOK","NOK",
IF(INDEX(intern3!$A$9:$BG$320,MATCH($A51,intern3!$A$9:$A$160,0),MATCH(intern4!G$8,intern3!$7:$7,0))="OK","OK","NOK")))</f>
        <v/>
      </c>
      <c r="H51" s="1277" t="str">
        <f>IF(INDEX(intern2!$A$165:$BH$316,MATCH($A51,intern2!$A$165:$A$316,0),MATCH(H$8,intern2!_xlnm.Print_Titles,0))="","",
IF(INDEX(intern2!$A$165:$BH$316,MATCH($A51,intern2!$A$165:$A$316,0),MATCH(H$8,intern2!_xlnm.Print_Titles,0))="NOK","NOK",
IF(INDEX(intern3!$A$9:$BG$320,MATCH($A51,intern3!$A$9:$A$160,0),MATCH(intern4!H$8,intern3!$7:$7,0))="OK","OK","NOK")))</f>
        <v/>
      </c>
      <c r="I51" s="1277" t="str">
        <f>IF(INDEX(intern2!$A$165:$BH$316,MATCH($A51,intern2!$A$165:$A$316,0),MATCH(I$8,intern2!_xlnm.Print_Titles,0))="","",
IF(INDEX(intern2!$A$165:$BH$316,MATCH($A51,intern2!$A$165:$A$316,0),MATCH(I$8,intern2!_xlnm.Print_Titles,0))="NOK","NOK",
IF(INDEX(intern3!$A$9:$BG$320,MATCH($A51,intern3!$A$9:$A$160,0),MATCH(intern4!I$8,intern3!$7:$7,0))="OK","OK","NOK")))</f>
        <v/>
      </c>
      <c r="J51" s="1277" t="str">
        <f>IF(INDEX(intern2!$A$165:$BH$316,MATCH($A51,intern2!$A$165:$A$316,0),MATCH(J$8,intern2!_xlnm.Print_Titles,0))="","",
IF(INDEX(intern2!$A$165:$BH$316,MATCH($A51,intern2!$A$165:$A$316,0),MATCH(J$8,intern2!_xlnm.Print_Titles,0))="NOK","NOK",
IF(INDEX(intern3!$A$9:$BG$320,MATCH($A51,intern3!$A$9:$A$160,0),MATCH(intern4!J$8,intern3!$7:$7,0))="OK","OK","NOK")))</f>
        <v/>
      </c>
      <c r="K51" s="1277" t="str">
        <f>IF(INDEX(intern2!$A$165:$BH$316,MATCH($A51,intern2!$A$165:$A$316,0),MATCH(K$8,intern2!_xlnm.Print_Titles,0))="","",
IF(INDEX(intern2!$A$165:$BH$316,MATCH($A51,intern2!$A$165:$A$316,0),MATCH(K$8,intern2!_xlnm.Print_Titles,0))="NOK","NOK",
IF(INDEX(intern3!$A$9:$BG$320,MATCH($A51,intern3!$A$9:$A$160,0),MATCH(intern4!K$8,intern3!$7:$7,0))="OK","OK","NOK")))</f>
        <v/>
      </c>
      <c r="L51" s="1277" t="str">
        <f>IF(INDEX(intern2!$A$165:$BH$316,MATCH($A51,intern2!$A$165:$A$316,0),MATCH(L$8,intern2!_xlnm.Print_Titles,0))="","",
IF(INDEX(intern2!$A$165:$BH$316,MATCH($A51,intern2!$A$165:$A$316,0),MATCH(L$8,intern2!_xlnm.Print_Titles,0))="NOK","NOK",
IF(INDEX(intern3!$A$9:$BG$320,MATCH($A51,intern3!$A$9:$A$160,0),MATCH(intern4!L$8,intern3!$7:$7,0))="OK","OK","NOK")))</f>
        <v/>
      </c>
      <c r="M51" s="1277" t="str">
        <f>IF(INDEX(intern2!$A$165:$BH$316,MATCH($A51,intern2!$A$165:$A$316,0),MATCH(M$8,intern2!_xlnm.Print_Titles,0))="","",
IF(INDEX(intern2!$A$165:$BH$316,MATCH($A51,intern2!$A$165:$A$316,0),MATCH(M$8,intern2!_xlnm.Print_Titles,0))="NOK","NOK",
IF(INDEX(intern3!$A$9:$BG$320,MATCH($A51,intern3!$A$9:$A$160,0),MATCH(intern4!M$8,intern3!$7:$7,0))="OK","OK","NOK")))</f>
        <v/>
      </c>
      <c r="N51" s="1277" t="str">
        <f>IF(INDEX(intern2!$A$165:$BH$316,MATCH($A51,intern2!$A$165:$A$316,0),MATCH(N$8,intern2!_xlnm.Print_Titles,0))="","",
IF(INDEX(intern2!$A$165:$BH$316,MATCH($A51,intern2!$A$165:$A$316,0),MATCH(N$8,intern2!_xlnm.Print_Titles,0))="NOK","NOK",
IF(INDEX(intern3!$A$9:$BG$320,MATCH($A51,intern3!$A$9:$A$160,0),MATCH(intern4!N$8,intern3!$7:$7,0))="OK","OK","NOK")))</f>
        <v/>
      </c>
      <c r="O51" s="1277" t="str">
        <f>IF(INDEX(intern2!$A$165:$BH$316,MATCH($A51,intern2!$A$165:$A$316,0),MATCH(O$8,intern2!_xlnm.Print_Titles,0))="","",
IF(INDEX(intern2!$A$165:$BH$316,MATCH($A51,intern2!$A$165:$A$316,0),MATCH(O$8,intern2!_xlnm.Print_Titles,0))="NOK","NOK",
IF(INDEX(intern3!$A$9:$BG$320,MATCH($A51,intern3!$A$9:$A$160,0),MATCH(intern4!O$8,intern3!$7:$7,0))="OK","OK","NOK")))</f>
        <v/>
      </c>
      <c r="P51" s="1277" t="str">
        <f>IF(INDEX(intern2!$A$165:$BH$316,MATCH($A51,intern2!$A$165:$A$316,0),MATCH(P$8,intern2!_xlnm.Print_Titles,0))="","",
IF(INDEX(intern2!$A$165:$BH$316,MATCH($A51,intern2!$A$165:$A$316,0),MATCH(P$8,intern2!_xlnm.Print_Titles,0))="NOK","NOK",
IF(INDEX(intern3!$A$9:$BG$320,MATCH($A51,intern3!$A$9:$A$160,0),MATCH(intern4!P$8,intern3!$7:$7,0))="OK","OK","NOK")))</f>
        <v/>
      </c>
      <c r="Q51" s="1277" t="str">
        <f>IF(INDEX(intern2!$A$165:$BH$316,MATCH($A51,intern2!$A$165:$A$316,0),MATCH(Q$8,intern2!_xlnm.Print_Titles,0))="","",
IF(INDEX(intern2!$A$165:$BH$316,MATCH($A51,intern2!$A$165:$A$316,0),MATCH(Q$8,intern2!_xlnm.Print_Titles,0))="NOK","NOK",
IF(INDEX(intern3!$A$9:$BG$320,MATCH($A51,intern3!$A$9:$A$160,0),MATCH(intern4!Q$8,intern3!$7:$7,0))="OK","OK","NOK")))</f>
        <v/>
      </c>
      <c r="R51" s="1277" t="str">
        <f>IF(INDEX(intern2!$A$165:$BH$316,MATCH($A51,intern2!$A$165:$A$316,0),MATCH(R$8,intern2!_xlnm.Print_Titles,0))="","",
IF(INDEX(intern2!$A$165:$BH$316,MATCH($A51,intern2!$A$165:$A$316,0),MATCH(R$8,intern2!_xlnm.Print_Titles,0))="NOK","NOK",
IF(INDEX(intern3!$A$9:$BG$320,MATCH($A51,intern3!$A$9:$A$160,0),MATCH(intern4!R$8,intern3!$7:$7,0))="OK","OK","NOK")))</f>
        <v/>
      </c>
      <c r="S51" s="1277" t="str">
        <f>IF(INDEX(intern2!$A$165:$BH$316,MATCH($A51,intern2!$A$165:$A$316,0),MATCH(S$8,intern2!_xlnm.Print_Titles,0))="","",
IF(INDEX(intern2!$A$165:$BH$316,MATCH($A51,intern2!$A$165:$A$316,0),MATCH(S$8,intern2!_xlnm.Print_Titles,0))="NOK","NOK",
IF(INDEX(intern3!$A$9:$BG$320,MATCH($A51,intern3!$A$9:$A$160,0),MATCH(intern4!S$8,intern3!$7:$7,0))="OK","OK","NOK")))</f>
        <v/>
      </c>
      <c r="T51" s="1277" t="str">
        <f>IF(INDEX(intern2!$A$165:$BH$316,MATCH($A51,intern2!$A$165:$A$316,0),MATCH(T$8,intern2!_xlnm.Print_Titles,0))="","",
IF(INDEX(intern2!$A$165:$BH$316,MATCH($A51,intern2!$A$165:$A$316,0),MATCH(T$8,intern2!_xlnm.Print_Titles,0))="NOK","NOK",
IF(INDEX(intern3!$A$9:$BG$320,MATCH($A51,intern3!$A$9:$A$160,0),MATCH(intern4!T$8,intern3!$7:$7,0))="OK","OK","NOK")))</f>
        <v/>
      </c>
      <c r="U51" s="1277" t="str">
        <f ca="1">IF(INDEX(intern2!$A$165:$BH$316,MATCH($A51,intern2!$A$165:$A$316,0),MATCH(U$8,intern2!_xlnm.Print_Titles,0))="","",
IF(INDEX(intern2!$A$165:$BH$316,MATCH($A51,intern2!$A$165:$A$316,0),MATCH(U$8,intern2!_xlnm.Print_Titles,0))="NOK","NOK",
IF(INDEX(intern3!$A$9:$BG$320,MATCH($A51,intern3!$A$9:$A$160,0),MATCH(intern4!U$8,intern3!$7:$7,0))="OK","OK","NOK")))</f>
        <v>NOK</v>
      </c>
      <c r="V51" s="1277" t="str">
        <f>IF(INDEX(intern2!$A$165:$BH$316,MATCH($A51,intern2!$A$165:$A$316,0),MATCH(V$8,intern2!_xlnm.Print_Titles,0))="","",
IF(INDEX(intern2!$A$165:$BH$316,MATCH($A51,intern2!$A$165:$A$316,0),MATCH(V$8,intern2!_xlnm.Print_Titles,0))="NOK","NOK",
IF(INDEX(intern3!$A$9:$BG$320,MATCH($A51,intern3!$A$9:$A$160,0),MATCH(intern4!V$8,intern3!$7:$7,0))="OK","OK","NOK")))</f>
        <v/>
      </c>
      <c r="W51" s="1277" t="str">
        <f>IF(INDEX(intern2!$A$165:$BH$316,MATCH($A51,intern2!$A$165:$A$316,0),MATCH(W$8,intern2!_xlnm.Print_Titles,0))="","",
IF(INDEX(intern2!$A$165:$BH$316,MATCH($A51,intern2!$A$165:$A$316,0),MATCH(W$8,intern2!_xlnm.Print_Titles,0))="NOK","NOK",
IF(INDEX(intern3!$A$9:$BG$320,MATCH($A51,intern3!$A$9:$A$160,0),MATCH(intern4!W$8,intern3!$7:$7,0))="OK","OK","NOK")))</f>
        <v/>
      </c>
      <c r="X51" s="1277" t="str">
        <f>IF(INDEX(intern2!$A$165:$BH$316,MATCH($A51,intern2!$A$165:$A$316,0),MATCH(X$8,intern2!_xlnm.Print_Titles,0))="","",
IF(INDEX(intern2!$A$165:$BH$316,MATCH($A51,intern2!$A$165:$A$316,0),MATCH(X$8,intern2!_xlnm.Print_Titles,0))="NOK","NOK",
IF(INDEX(intern3!$A$9:$BG$320,MATCH($A51,intern3!$A$9:$A$160,0),MATCH(intern4!X$8,intern3!$7:$7,0))="OK","OK","NOK")))</f>
        <v/>
      </c>
      <c r="Y51" s="1277" t="str">
        <f>IF(INDEX(intern2!$A$165:$BH$316,MATCH($A51,intern2!$A$165:$A$316,0),MATCH(Y$8,intern2!_xlnm.Print_Titles,0))="","",
IF(INDEX(intern2!$A$165:$BH$316,MATCH($A51,intern2!$A$165:$A$316,0),MATCH(Y$8,intern2!_xlnm.Print_Titles,0))="NOK","NOK",
IF(INDEX(intern3!$A$9:$BG$320,MATCH($A51,intern3!$A$9:$A$160,0),MATCH(intern4!Y$8,intern3!$7:$7,0))="OK","OK","NOK")))</f>
        <v/>
      </c>
      <c r="Z51" s="1277" t="str">
        <f>IF(INDEX(intern2!$A$165:$BH$316,MATCH($A51,intern2!$A$165:$A$316,0),MATCH(Z$8,intern2!_xlnm.Print_Titles,0))="","",
IF(INDEX(intern2!$A$165:$BH$316,MATCH($A51,intern2!$A$165:$A$316,0),MATCH(Z$8,intern2!_xlnm.Print_Titles,0))="NOK","NOK",
IF(INDEX(intern3!$A$9:$BG$320,MATCH($A51,intern3!$A$9:$A$160,0),MATCH(intern4!Z$8,intern3!$7:$7,0))="OK","OK","NOK")))</f>
        <v/>
      </c>
      <c r="AA51" s="1277" t="str">
        <f>IF(INDEX(intern2!$A$165:$BH$316,MATCH($A51,intern2!$A$165:$A$316,0),MATCH(AA$8,intern2!_xlnm.Print_Titles,0))="","",
IF(INDEX(intern2!$A$165:$BH$316,MATCH($A51,intern2!$A$165:$A$316,0),MATCH(AA$8,intern2!_xlnm.Print_Titles,0))="NOK","NOK",
IF(INDEX(intern3!$A$9:$BG$320,MATCH($A51,intern3!$A$9:$A$160,0),MATCH(intern4!AA$8,intern3!$7:$7,0))="OK","OK","NOK")))</f>
        <v/>
      </c>
      <c r="AB51" s="1277" t="str">
        <f>IF(INDEX(intern2!$A$165:$BH$316,MATCH($A51,intern2!$A$165:$A$316,0),MATCH(AB$8,intern2!_xlnm.Print_Titles,0))="","",
IF(INDEX(intern2!$A$165:$BH$316,MATCH($A51,intern2!$A$165:$A$316,0),MATCH(AB$8,intern2!_xlnm.Print_Titles,0))="NOK","NOK",
IF(INDEX(intern3!$A$9:$BG$320,MATCH($A51,intern3!$A$9:$A$160,0),MATCH(intern4!AB$8,intern3!$7:$7,0))="OK","OK","NOK")))</f>
        <v/>
      </c>
      <c r="AC51" s="1277" t="str">
        <f>IF(INDEX(intern2!$A$165:$BH$316,MATCH($A51,intern2!$A$165:$A$316,0),MATCH(AC$8,intern2!_xlnm.Print_Titles,0))="","",
IF(INDEX(intern2!$A$165:$BH$316,MATCH($A51,intern2!$A$165:$A$316,0),MATCH(AC$8,intern2!_xlnm.Print_Titles,0))="NOK","NOK",
IF(INDEX(intern3!$A$9:$BG$320,MATCH($A51,intern3!$A$9:$A$160,0),MATCH(intern4!AC$8,intern3!$7:$7,0))="OK","OK","NOK")))</f>
        <v/>
      </c>
      <c r="AD51" s="1277" t="str">
        <f>IF(INDEX(intern2!$A$165:$BH$316,MATCH($A51,intern2!$A$165:$A$316,0),MATCH(AD$8,intern2!_xlnm.Print_Titles,0))="","",
IF(INDEX(intern2!$A$165:$BH$316,MATCH($A51,intern2!$A$165:$A$316,0),MATCH(AD$8,intern2!_xlnm.Print_Titles,0))="NOK","NOK",
IF(INDEX(intern3!$A$9:$BG$320,MATCH($A51,intern3!$A$9:$A$160,0),MATCH(intern4!AD$8,intern3!$7:$7,0))="OK","OK","NOK")))</f>
        <v/>
      </c>
      <c r="AE51" s="1277" t="str">
        <f>IF(INDEX(intern2!$A$165:$BH$316,MATCH($A51,intern2!$A$165:$A$316,0),MATCH(AE$8,intern2!_xlnm.Print_Titles,0))="","",
IF(INDEX(intern2!$A$165:$BH$316,MATCH($A51,intern2!$A$165:$A$316,0),MATCH(AE$8,intern2!_xlnm.Print_Titles,0))="NOK","NOK",
IF(INDEX(intern3!$A$9:$BG$320,MATCH($A51,intern3!$A$9:$A$160,0),MATCH(intern4!AE$8,intern3!$7:$7,0))="OK","OK","NOK")))</f>
        <v/>
      </c>
      <c r="AF51" s="1277" t="str">
        <f>IF(INDEX(intern2!$A$165:$BH$316,MATCH($A51,intern2!$A$165:$A$316,0),MATCH(AF$8,intern2!_xlnm.Print_Titles,0))="","",
IF(INDEX(intern2!$A$165:$BH$316,MATCH($A51,intern2!$A$165:$A$316,0),MATCH(AF$8,intern2!_xlnm.Print_Titles,0))="NOK","NOK",
IF(INDEX(intern3!$A$9:$BG$320,MATCH($A51,intern3!$A$9:$A$160,0),MATCH(intern4!AF$8,intern3!$7:$7,0))="OK","OK","NOK")))</f>
        <v/>
      </c>
      <c r="AG51" s="1277" t="str">
        <f>IF(INDEX(intern2!$A$165:$BH$316,MATCH($A51,intern2!$A$165:$A$316,0),MATCH(AG$8,intern2!_xlnm.Print_Titles,0))="","",
IF(INDEX(intern2!$A$165:$BH$316,MATCH($A51,intern2!$A$165:$A$316,0),MATCH(AG$8,intern2!_xlnm.Print_Titles,0))="NOK","NOK",
IF(INDEX(intern3!$A$9:$BG$320,MATCH($A51,intern3!$A$9:$A$160,0),MATCH(intern4!AG$8,intern3!$7:$7,0))="OK","OK","NOK")))</f>
        <v/>
      </c>
      <c r="AH51" s="1277" t="str">
        <f>IF(INDEX(intern2!$A$165:$BH$316,MATCH($A51,intern2!$A$165:$A$316,0),MATCH(AH$8,intern2!_xlnm.Print_Titles,0))="","",
IF(INDEX(intern2!$A$165:$BH$316,MATCH($A51,intern2!$A$165:$A$316,0),MATCH(AH$8,intern2!_xlnm.Print_Titles,0))="NOK","NOK",
IF(INDEX(intern3!$A$9:$BG$320,MATCH($A51,intern3!$A$9:$A$160,0),MATCH(intern4!AH$8,intern3!$7:$7,0))="OK","OK","NOK")))</f>
        <v/>
      </c>
      <c r="AI51" s="1277" t="str">
        <f>IF(INDEX(intern2!$A$165:$BH$316,MATCH($A51,intern2!$A$165:$A$316,0),MATCH(AI$8,intern2!_xlnm.Print_Titles,0))="","",
IF(INDEX(intern2!$A$165:$BH$316,MATCH($A51,intern2!$A$165:$A$316,0),MATCH(AI$8,intern2!_xlnm.Print_Titles,0))="NOK","NOK",
IF(INDEX(intern3!$A$9:$BG$320,MATCH($A51,intern3!$A$9:$A$160,0),MATCH(intern4!AI$8,intern3!$7:$7,0))="OK","OK","NOK")))</f>
        <v/>
      </c>
      <c r="AJ51" s="1277" t="str">
        <f>IF(INDEX(intern2!$A$165:$BH$316,MATCH($A51,intern2!$A$165:$A$316,0),MATCH(AJ$8,intern2!_xlnm.Print_Titles,0))="","",
IF(INDEX(intern2!$A$165:$BH$316,MATCH($A51,intern2!$A$165:$A$316,0),MATCH(AJ$8,intern2!_xlnm.Print_Titles,0))="NOK","NOK",
IF(INDEX(intern3!$A$9:$BG$320,MATCH($A51,intern3!$A$9:$A$160,0),MATCH(intern4!AJ$8,intern3!$7:$7,0))="OK","OK","NOK")))</f>
        <v/>
      </c>
      <c r="AK51" s="1277" t="str">
        <f>IF(INDEX(intern2!$A$165:$BH$316,MATCH($A51,intern2!$A$165:$A$316,0),MATCH(AK$8,intern2!_xlnm.Print_Titles,0))="","",
IF(INDEX(intern2!$A$165:$BH$316,MATCH($A51,intern2!$A$165:$A$316,0),MATCH(AK$8,intern2!_xlnm.Print_Titles,0))="NOK","NOK",
IF(INDEX(intern3!$A$9:$BG$320,MATCH($A51,intern3!$A$9:$A$160,0),MATCH(intern4!AK$8,intern3!$7:$7,0))="OK","OK","NOK")))</f>
        <v/>
      </c>
      <c r="AL51" s="1277" t="str">
        <f>IF(INDEX(intern2!$A$165:$BH$316,MATCH($A51,intern2!$A$165:$A$316,0),MATCH(AL$8,intern2!_xlnm.Print_Titles,0))="","",
IF(INDEX(intern2!$A$165:$BH$316,MATCH($A51,intern2!$A$165:$A$316,0),MATCH(AL$8,intern2!_xlnm.Print_Titles,0))="NOK","NOK",
IF(INDEX(intern3!$A$9:$BG$320,MATCH($A51,intern3!$A$9:$A$160,0),MATCH(intern4!AL$8,intern3!$7:$7,0))="OK","OK","NOK")))</f>
        <v/>
      </c>
      <c r="AM51" s="1277" t="str">
        <f>IF(INDEX(intern2!$A$165:$BH$316,MATCH($A51,intern2!$A$165:$A$316,0),MATCH(AM$8,intern2!_xlnm.Print_Titles,0))="","",
IF(INDEX(intern2!$A$165:$BH$316,MATCH($A51,intern2!$A$165:$A$316,0),MATCH(AM$8,intern2!_xlnm.Print_Titles,0))="NOK","NOK",
IF(INDEX(intern3!$A$9:$BG$320,MATCH($A51,intern3!$A$9:$A$160,0),MATCH(intern4!AM$8,intern3!$7:$7,0))="OK","OK","NOK")))</f>
        <v/>
      </c>
      <c r="AN51" s="1277" t="str">
        <f>IF(INDEX(intern2!$A$165:$BH$316,MATCH($A51,intern2!$A$165:$A$316,0),MATCH(AN$8,intern2!_xlnm.Print_Titles,0))="","",
IF(INDEX(intern2!$A$165:$BH$316,MATCH($A51,intern2!$A$165:$A$316,0),MATCH(AN$8,intern2!_xlnm.Print_Titles,0))="NOK","NOK",
IF(INDEX(intern3!$A$9:$BG$320,MATCH($A51,intern3!$A$9:$A$160,0),MATCH(intern4!AN$8,intern3!$7:$7,0))="OK","OK","NOK")))</f>
        <v/>
      </c>
      <c r="AO51" s="1277" t="str">
        <f>IF(INDEX(intern2!$A$165:$BH$316,MATCH($A51,intern2!$A$165:$A$316,0),MATCH(AO$8,intern2!_xlnm.Print_Titles,0))="","",
IF(INDEX(intern2!$A$165:$BH$316,MATCH($A51,intern2!$A$165:$A$316,0),MATCH(AO$8,intern2!_xlnm.Print_Titles,0))="NOK","NOK",
IF(INDEX(intern3!$A$9:$BG$320,MATCH($A51,intern3!$A$9:$A$160,0),MATCH(intern4!AO$8,intern3!$7:$7,0))="OK","OK","NOK")))</f>
        <v/>
      </c>
      <c r="AP51" s="1277" t="str">
        <f>IF(INDEX(intern2!$A$165:$BH$316,MATCH($A51,intern2!$A$165:$A$316,0),MATCH(AP$8,intern2!_xlnm.Print_Titles,0))="","",
IF(INDEX(intern2!$A$165:$BH$316,MATCH($A51,intern2!$A$165:$A$316,0),MATCH(AP$8,intern2!_xlnm.Print_Titles,0))="NOK","NOK",
IF(INDEX(intern3!$A$9:$BG$320,MATCH($A51,intern3!$A$9:$A$160,0),MATCH(intern4!AP$8,intern3!$7:$7,0))="OK","OK","NOK")))</f>
        <v/>
      </c>
      <c r="AQ51" s="1277" t="str">
        <f>IF(INDEX(intern2!$A$165:$BH$316,MATCH($A51,intern2!$A$165:$A$316,0),MATCH(AQ$8,intern2!_xlnm.Print_Titles,0))="","",
IF(INDEX(intern2!$A$165:$BH$316,MATCH($A51,intern2!$A$165:$A$316,0),MATCH(AQ$8,intern2!_xlnm.Print_Titles,0))="NOK","NOK",
IF(INDEX(intern3!$A$9:$BG$320,MATCH($A51,intern3!$A$9:$A$160,0),MATCH(intern4!AQ$8,intern3!$7:$7,0))="OK","OK","NOK")))</f>
        <v/>
      </c>
      <c r="AR51" s="1277" t="str">
        <f>IF(INDEX(intern2!$A$165:$BH$316,MATCH($A51,intern2!$A$165:$A$316,0),MATCH(AR$8,intern2!_xlnm.Print_Titles,0))="","",
IF(INDEX(intern2!$A$165:$BH$316,MATCH($A51,intern2!$A$165:$A$316,0),MATCH(AR$8,intern2!_xlnm.Print_Titles,0))="NOK","NOK",
IF(INDEX(intern3!$A$9:$BG$320,MATCH($A51,intern3!$A$9:$A$160,0),MATCH(intern4!AR$8,intern3!$7:$7,0))="OK","OK","NOK")))</f>
        <v/>
      </c>
      <c r="AS51" s="1277" t="str">
        <f>IF(INDEX(intern2!$A$165:$BH$316,MATCH($A51,intern2!$A$165:$A$316,0),MATCH(AS$8,intern2!_xlnm.Print_Titles,0))="","",
IF(INDEX(intern2!$A$165:$BH$316,MATCH($A51,intern2!$A$165:$A$316,0),MATCH(AS$8,intern2!_xlnm.Print_Titles,0))="NOK","NOK",
IF(INDEX(intern3!$A$9:$BG$320,MATCH($A51,intern3!$A$9:$A$160,0),MATCH(intern4!AS$8,intern3!$7:$7,0))="OK","OK","NOK")))</f>
        <v/>
      </c>
      <c r="AT51" s="1277" t="str">
        <f>IF(INDEX(intern2!$A$165:$BH$316,MATCH($A51,intern2!$A$165:$A$316,0),MATCH(AT$8,intern2!_xlnm.Print_Titles,0))="","",
IF(INDEX(intern2!$A$165:$BH$316,MATCH($A51,intern2!$A$165:$A$316,0),MATCH(AT$8,intern2!_xlnm.Print_Titles,0))="NOK","NOK",
IF(INDEX(intern3!$A$9:$BG$320,MATCH($A51,intern3!$A$9:$A$160,0),MATCH(intern4!AT$8,intern3!$7:$7,0))="OK","OK","NOK")))</f>
        <v/>
      </c>
      <c r="AU51" s="1277" t="str">
        <f>IF(INDEX(intern2!$A$165:$BH$316,MATCH($A51,intern2!$A$165:$A$316,0),MATCH(AU$8,intern2!_xlnm.Print_Titles,0))="","",
IF(INDEX(intern2!$A$165:$BH$316,MATCH($A51,intern2!$A$165:$A$316,0),MATCH(AU$8,intern2!_xlnm.Print_Titles,0))="NOK","NOK",
IF(INDEX(intern3!$A$9:$BG$320,MATCH($A51,intern3!$A$9:$A$160,0),MATCH(intern4!AU$8,intern3!$7:$7,0))="OK","OK","NOK")))</f>
        <v/>
      </c>
      <c r="AV51" s="1277" t="str">
        <f>IF(INDEX(intern2!$A$165:$BH$316,MATCH($A51,intern2!$A$165:$A$316,0),MATCH(AV$8,intern2!_xlnm.Print_Titles,0))="","",
IF(INDEX(intern2!$A$165:$BH$316,MATCH($A51,intern2!$A$165:$A$316,0),MATCH(AV$8,intern2!_xlnm.Print_Titles,0))="NOK","NOK",
IF(INDEX(intern3!$A$9:$BG$320,MATCH($A51,intern3!$A$9:$A$160,0),MATCH(intern4!AV$8,intern3!$7:$7,0))="OK","OK","NOK")))</f>
        <v/>
      </c>
      <c r="AW51" s="1277"/>
      <c r="AX51" s="1277" t="str">
        <f>IF(INDEX(intern2!$A$165:$BH$316,MATCH($A51,intern2!$A$165:$A$316,0),MATCH(AX$8,intern2!_xlnm.Print_Titles,0))="","",
IF(INDEX(intern2!$A$165:$BH$316,MATCH($A51,intern2!$A$165:$A$316,0),MATCH(AX$8,intern2!_xlnm.Print_Titles,0))="NOK","NOK",
IF(INDEX(intern3!$A$9:$BG$320,MATCH($A51,intern3!$A$9:$A$160,0),MATCH(intern4!AX$8,intern3!$7:$7,0))="OK","OK","NOK")))</f>
        <v/>
      </c>
      <c r="AY51" s="1277" t="str">
        <f>IF(INDEX(intern2!$A$165:$BH$316,MATCH($A51,intern2!$A$165:$A$316,0),MATCH(AY$8,intern2!_xlnm.Print_Titles,0))="","",
IF(INDEX(intern2!$A$165:$BH$316,MATCH($A51,intern2!$A$165:$A$316,0),MATCH(AY$8,intern2!_xlnm.Print_Titles,0))="NOK","NOK",
IF(INDEX(intern3!$A$9:$BG$320,MATCH($A51,intern3!$A$9:$A$160,0),MATCH(intern4!AY$8,intern3!$7:$7,0))="OK","OK","NOK")))</f>
        <v/>
      </c>
      <c r="AZ51" s="1277" t="str">
        <f>IF(INDEX(intern2!$A$165:$BH$316,MATCH($A51,intern2!$A$165:$A$316,0),MATCH(AZ$8,intern2!_xlnm.Print_Titles,0))="","",
IF(INDEX(intern2!$A$165:$BH$316,MATCH($A51,intern2!$A$165:$A$316,0),MATCH(AZ$8,intern2!_xlnm.Print_Titles,0))="NOK","NOK",
IF(INDEX(intern3!$A$9:$BG$320,MATCH($A51,intern3!$A$9:$A$160,0),MATCH(intern4!AZ$8,intern3!$7:$7,0))="OK","OK","NOK")))</f>
        <v/>
      </c>
      <c r="BA51" s="1277" t="str">
        <f>IF(INDEX(intern2!$A$165:$BH$316,MATCH($A51,intern2!$A$165:$A$316,0),MATCH(BA$8,intern2!_xlnm.Print_Titles,0))="","",
IF(INDEX(intern2!$A$165:$BH$316,MATCH($A51,intern2!$A$165:$A$316,0),MATCH(BA$8,intern2!_xlnm.Print_Titles,0))="NOK","NOK",
IF(INDEX(intern3!$A$9:$BG$320,MATCH($A51,intern3!$A$9:$A$160,0),MATCH(intern4!BA$8,intern3!$7:$7,0))="OK","OK","NOK")))</f>
        <v/>
      </c>
      <c r="BB51" s="1277" t="str">
        <f>IF(INDEX(intern2!$A$165:$BH$316,MATCH($A51,intern2!$A$165:$A$316,0),MATCH(BB$8,intern2!_xlnm.Print_Titles,0))="","",
IF(INDEX(intern2!$A$165:$BH$316,MATCH($A51,intern2!$A$165:$A$316,0),MATCH(BB$8,intern2!_xlnm.Print_Titles,0))="NOK","NOK",
IF(INDEX(intern3!$A$9:$BG$320,MATCH($A51,intern3!$A$9:$A$160,0),MATCH(intern4!BB$8,intern3!$7:$7,0))="OK","OK","NOK")))</f>
        <v/>
      </c>
      <c r="BC51" s="1277" t="str">
        <f>IF(INDEX(intern2!$A$165:$BH$316,MATCH($A51,intern2!$A$165:$A$316,0),MATCH(BC$8,intern2!_xlnm.Print_Titles,0))="","",
IF(INDEX(intern2!$A$165:$BH$316,MATCH($A51,intern2!$A$165:$A$316,0),MATCH(BC$8,intern2!_xlnm.Print_Titles,0))="NOK","NOK",
IF(INDEX(intern3!$A$9:$BG$320,MATCH($A51,intern3!$A$9:$A$160,0),MATCH(intern4!BC$8,intern3!$7:$7,0))="OK","OK","NOK")))</f>
        <v/>
      </c>
      <c r="BD51" s="1277" t="str">
        <f>IF(INDEX(intern2!$A$165:$BH$316,MATCH($A51,intern2!$A$165:$A$316,0),MATCH(BD$8,intern2!_xlnm.Print_Titles,0))="","",
IF(INDEX(intern2!$A$165:$BH$316,MATCH($A51,intern2!$A$165:$A$316,0),MATCH(BD$8,intern2!_xlnm.Print_Titles,0))="NOK","NOK",
IF(INDEX(intern3!$A$9:$BG$320,MATCH($A51,intern3!$A$9:$A$160,0),MATCH(intern4!BD$8,intern3!$7:$7,0))="OK","OK","NOK")))</f>
        <v/>
      </c>
      <c r="BE51" s="1277" t="str">
        <f>IF(INDEX(intern2!$A$165:$BH$316,MATCH($A51,intern2!$A$165:$A$316,0),MATCH(BE$8,intern2!_xlnm.Print_Titles,0))="","",
IF(INDEX(intern2!$A$165:$BH$316,MATCH($A51,intern2!$A$165:$A$316,0),MATCH(BE$8,intern2!_xlnm.Print_Titles,0))="NOK","NOK",
IF(INDEX(intern3!$A$9:$BG$320,MATCH($A51,intern3!$A$9:$A$160,0),MATCH(intern4!BE$8,intern3!$7:$7,0))="OK","OK","NOK")))</f>
        <v/>
      </c>
      <c r="BF51" s="1277" t="str">
        <f>IF(INDEX(intern2!$A$165:$BH$316,MATCH($A51,intern2!$A$165:$A$316,0),MATCH(BF$8,intern2!_xlnm.Print_Titles,0))="","",
IF(INDEX(intern2!$A$165:$BH$316,MATCH($A51,intern2!$A$165:$A$316,0),MATCH(BF$8,intern2!_xlnm.Print_Titles,0))="NOK","NOK",
IF(INDEX(intern3!$A$9:$BG$320,MATCH($A51,intern3!$A$9:$A$160,0),MATCH(intern4!BF$8,intern3!$7:$7,0))="OK","OK","NOK")))</f>
        <v/>
      </c>
      <c r="BG51" s="1277" t="str">
        <f>IF(INDEX(intern2!$A$165:$BH$316,MATCH($A51,intern2!$A$165:$A$316,0),MATCH(BG$8,intern2!_xlnm.Print_Titles,0))="","",
IF(INDEX(intern2!$A$165:$BH$316,MATCH($A51,intern2!$A$165:$A$316,0),MATCH(BG$8,intern2!_xlnm.Print_Titles,0))="NOK","NOK",
IF(INDEX(intern3!$A$9:$BG$320,MATCH($A51,intern3!$A$9:$A$160,0),MATCH(intern4!BG$8,intern3!$7:$7,0))="OK","OK","NOK")))</f>
        <v/>
      </c>
      <c r="BH51" s="200" t="str">
        <f t="shared" ca="1" si="2"/>
        <v>NOK</v>
      </c>
      <c r="BI51" s="186"/>
      <c r="BJ51" t="b">
        <f ca="1">IF(VLOOKUP($A51,intern1!$C:$Q,15,FALSE)="MAS","",IF(VLOOKUP($A51,'3.10'!$C:$AP,9,FALSE)=0,"NOK",IF(VLOOKUP($A51,'3.10'!$C:$AP,11,FALSE)=0,"NOK","OK"))=BH51)</f>
        <v>1</v>
      </c>
    </row>
    <row r="52" spans="1:62" x14ac:dyDescent="0.25">
      <c r="A52" t="str">
        <f>+intern2!A47</f>
        <v>GAE1</v>
      </c>
      <c r="C52" s="1277" t="str">
        <f>IF(INDEX(intern2!$A$165:$BH$316,MATCH($A52,intern2!$A$165:$A$316,0),MATCH(C$8,intern2!_xlnm.Print_Titles,0))="","",
IF(INDEX(intern2!$A$165:$BH$316,MATCH($A52,intern2!$A$165:$A$316,0),MATCH(C$8,intern2!_xlnm.Print_Titles,0))="NOK","NOK",
IF(INDEX(intern3!$A$9:$BG$320,MATCH($A52,intern3!$A$9:$A$160,0),MATCH(intern4!C$8,intern3!$7:$7,0))="OK","OK","NOK")))</f>
        <v/>
      </c>
      <c r="D52" s="1277" t="str">
        <f>IF(INDEX(intern2!$A$165:$BH$316,MATCH($A52,intern2!$A$165:$A$316,0),MATCH(D$8,intern2!_xlnm.Print_Titles,0))="","",
IF(INDEX(intern2!$A$165:$BH$316,MATCH($A52,intern2!$A$165:$A$316,0),MATCH(D$8,intern2!_xlnm.Print_Titles,0))="NOK","NOK",
IF(INDEX(intern3!$A$9:$BG$320,MATCH($A52,intern3!$A$9:$A$160,0),MATCH(intern4!D$8,intern3!$7:$7,0))="OK","OK","NOK")))</f>
        <v/>
      </c>
      <c r="E52" s="1277" t="str">
        <f>IF(INDEX(intern2!$A$165:$BH$316,MATCH($A52,intern2!$A$165:$A$316,0),MATCH(E$8,intern2!_xlnm.Print_Titles,0))="","",
IF(INDEX(intern2!$A$165:$BH$316,MATCH($A52,intern2!$A$165:$A$316,0),MATCH(E$8,intern2!_xlnm.Print_Titles,0))="NOK","NOK",
IF(INDEX(intern3!$A$9:$BG$320,MATCH($A52,intern3!$A$9:$A$160,0),MATCH(intern4!E$8,intern3!$7:$7,0))="OK","OK","NOK")))</f>
        <v/>
      </c>
      <c r="F52" s="1277" t="str">
        <f>IF(INDEX(intern2!$A$165:$BH$316,MATCH($A52,intern2!$A$165:$A$316,0),MATCH(F$8,intern2!_xlnm.Print_Titles,0))="","",
IF(INDEX(intern2!$A$165:$BH$316,MATCH($A52,intern2!$A$165:$A$316,0),MATCH(F$8,intern2!_xlnm.Print_Titles,0))="NOK","NOK",
IF(INDEX(intern3!$A$9:$BG$320,MATCH($A52,intern3!$A$9:$A$160,0),MATCH(intern4!F$8,intern3!$7:$7,0))="OK","OK","NOK")))</f>
        <v/>
      </c>
      <c r="G52" s="1277" t="str">
        <f>IF(INDEX(intern2!$A$165:$BH$316,MATCH($A52,intern2!$A$165:$A$316,0),MATCH(G$8,intern2!_xlnm.Print_Titles,0))="","",
IF(INDEX(intern2!$A$165:$BH$316,MATCH($A52,intern2!$A$165:$A$316,0),MATCH(G$8,intern2!_xlnm.Print_Titles,0))="NOK","NOK",
IF(INDEX(intern3!$A$9:$BG$320,MATCH($A52,intern3!$A$9:$A$160,0),MATCH(intern4!G$8,intern3!$7:$7,0))="OK","OK","NOK")))</f>
        <v/>
      </c>
      <c r="H52" s="1277" t="str">
        <f>IF(INDEX(intern2!$A$165:$BH$316,MATCH($A52,intern2!$A$165:$A$316,0),MATCH(H$8,intern2!_xlnm.Print_Titles,0))="","",
IF(INDEX(intern2!$A$165:$BH$316,MATCH($A52,intern2!$A$165:$A$316,0),MATCH(H$8,intern2!_xlnm.Print_Titles,0))="NOK","NOK",
IF(INDEX(intern3!$A$9:$BG$320,MATCH($A52,intern3!$A$9:$A$160,0),MATCH(intern4!H$8,intern3!$7:$7,0))="OK","OK","NOK")))</f>
        <v/>
      </c>
      <c r="I52" s="1277" t="str">
        <f>IF(INDEX(intern2!$A$165:$BH$316,MATCH($A52,intern2!$A$165:$A$316,0),MATCH(I$8,intern2!_xlnm.Print_Titles,0))="","",
IF(INDEX(intern2!$A$165:$BH$316,MATCH($A52,intern2!$A$165:$A$316,0),MATCH(I$8,intern2!_xlnm.Print_Titles,0))="NOK","NOK",
IF(INDEX(intern3!$A$9:$BG$320,MATCH($A52,intern3!$A$9:$A$160,0),MATCH(intern4!I$8,intern3!$7:$7,0))="OK","OK","NOK")))</f>
        <v/>
      </c>
      <c r="J52" s="1277" t="str">
        <f>IF(INDEX(intern2!$A$165:$BH$316,MATCH($A52,intern2!$A$165:$A$316,0),MATCH(J$8,intern2!_xlnm.Print_Titles,0))="","",
IF(INDEX(intern2!$A$165:$BH$316,MATCH($A52,intern2!$A$165:$A$316,0),MATCH(J$8,intern2!_xlnm.Print_Titles,0))="NOK","NOK",
IF(INDEX(intern3!$A$9:$BG$320,MATCH($A52,intern3!$A$9:$A$160,0),MATCH(intern4!J$8,intern3!$7:$7,0))="OK","OK","NOK")))</f>
        <v/>
      </c>
      <c r="K52" s="1277" t="str">
        <f>IF(INDEX(intern2!$A$165:$BH$316,MATCH($A52,intern2!$A$165:$A$316,0),MATCH(K$8,intern2!_xlnm.Print_Titles,0))="","",
IF(INDEX(intern2!$A$165:$BH$316,MATCH($A52,intern2!$A$165:$A$316,0),MATCH(K$8,intern2!_xlnm.Print_Titles,0))="NOK","NOK",
IF(INDEX(intern3!$A$9:$BG$320,MATCH($A52,intern3!$A$9:$A$160,0),MATCH(intern4!K$8,intern3!$7:$7,0))="OK","OK","NOK")))</f>
        <v/>
      </c>
      <c r="L52" s="1277" t="str">
        <f>IF(INDEX(intern2!$A$165:$BH$316,MATCH($A52,intern2!$A$165:$A$316,0),MATCH(L$8,intern2!_xlnm.Print_Titles,0))="","",
IF(INDEX(intern2!$A$165:$BH$316,MATCH($A52,intern2!$A$165:$A$316,0),MATCH(L$8,intern2!_xlnm.Print_Titles,0))="NOK","NOK",
IF(INDEX(intern3!$A$9:$BG$320,MATCH($A52,intern3!$A$9:$A$160,0),MATCH(intern4!L$8,intern3!$7:$7,0))="OK","OK","NOK")))</f>
        <v/>
      </c>
      <c r="M52" s="1277" t="str">
        <f>IF(INDEX(intern2!$A$165:$BH$316,MATCH($A52,intern2!$A$165:$A$316,0),MATCH(M$8,intern2!_xlnm.Print_Titles,0))="","",
IF(INDEX(intern2!$A$165:$BH$316,MATCH($A52,intern2!$A$165:$A$316,0),MATCH(M$8,intern2!_xlnm.Print_Titles,0))="NOK","NOK",
IF(INDEX(intern3!$A$9:$BG$320,MATCH($A52,intern3!$A$9:$A$160,0),MATCH(intern4!M$8,intern3!$7:$7,0))="OK","OK","NOK")))</f>
        <v/>
      </c>
      <c r="N52" s="1277" t="str">
        <f>IF(INDEX(intern2!$A$165:$BH$316,MATCH($A52,intern2!$A$165:$A$316,0),MATCH(N$8,intern2!_xlnm.Print_Titles,0))="","",
IF(INDEX(intern2!$A$165:$BH$316,MATCH($A52,intern2!$A$165:$A$316,0),MATCH(N$8,intern2!_xlnm.Print_Titles,0))="NOK","NOK",
IF(INDEX(intern3!$A$9:$BG$320,MATCH($A52,intern3!$A$9:$A$160,0),MATCH(intern4!N$8,intern3!$7:$7,0))="OK","OK","NOK")))</f>
        <v/>
      </c>
      <c r="O52" s="1277" t="str">
        <f>IF(INDEX(intern2!$A$165:$BH$316,MATCH($A52,intern2!$A$165:$A$316,0),MATCH(O$8,intern2!_xlnm.Print_Titles,0))="","",
IF(INDEX(intern2!$A$165:$BH$316,MATCH($A52,intern2!$A$165:$A$316,0),MATCH(O$8,intern2!_xlnm.Print_Titles,0))="NOK","NOK",
IF(INDEX(intern3!$A$9:$BG$320,MATCH($A52,intern3!$A$9:$A$160,0),MATCH(intern4!O$8,intern3!$7:$7,0))="OK","OK","NOK")))</f>
        <v/>
      </c>
      <c r="P52" s="1277" t="str">
        <f>IF(INDEX(intern2!$A$165:$BH$316,MATCH($A52,intern2!$A$165:$A$316,0),MATCH(P$8,intern2!_xlnm.Print_Titles,0))="","",
IF(INDEX(intern2!$A$165:$BH$316,MATCH($A52,intern2!$A$165:$A$316,0),MATCH(P$8,intern2!_xlnm.Print_Titles,0))="NOK","NOK",
IF(INDEX(intern3!$A$9:$BG$320,MATCH($A52,intern3!$A$9:$A$160,0),MATCH(intern4!P$8,intern3!$7:$7,0))="OK","OK","NOK")))</f>
        <v/>
      </c>
      <c r="Q52" s="1277" t="str">
        <f>IF(INDEX(intern2!$A$165:$BH$316,MATCH($A52,intern2!$A$165:$A$316,0),MATCH(Q$8,intern2!_xlnm.Print_Titles,0))="","",
IF(INDEX(intern2!$A$165:$BH$316,MATCH($A52,intern2!$A$165:$A$316,0),MATCH(Q$8,intern2!_xlnm.Print_Titles,0))="NOK","NOK",
IF(INDEX(intern3!$A$9:$BG$320,MATCH($A52,intern3!$A$9:$A$160,0),MATCH(intern4!Q$8,intern3!$7:$7,0))="OK","OK","NOK")))</f>
        <v/>
      </c>
      <c r="R52" s="1277" t="str">
        <f>IF(INDEX(intern2!$A$165:$BH$316,MATCH($A52,intern2!$A$165:$A$316,0),MATCH(R$8,intern2!_xlnm.Print_Titles,0))="","",
IF(INDEX(intern2!$A$165:$BH$316,MATCH($A52,intern2!$A$165:$A$316,0),MATCH(R$8,intern2!_xlnm.Print_Titles,0))="NOK","NOK",
IF(INDEX(intern3!$A$9:$BG$320,MATCH($A52,intern3!$A$9:$A$160,0),MATCH(intern4!R$8,intern3!$7:$7,0))="OK","OK","NOK")))</f>
        <v/>
      </c>
      <c r="S52" s="1277" t="str">
        <f>IF(INDEX(intern2!$A$165:$BH$316,MATCH($A52,intern2!$A$165:$A$316,0),MATCH(S$8,intern2!_xlnm.Print_Titles,0))="","",
IF(INDEX(intern2!$A$165:$BH$316,MATCH($A52,intern2!$A$165:$A$316,0),MATCH(S$8,intern2!_xlnm.Print_Titles,0))="NOK","NOK",
IF(INDEX(intern3!$A$9:$BG$320,MATCH($A52,intern3!$A$9:$A$160,0),MATCH(intern4!S$8,intern3!$7:$7,0))="OK","OK","NOK")))</f>
        <v/>
      </c>
      <c r="T52" s="1277" t="str">
        <f>IF(INDEX(intern2!$A$165:$BH$316,MATCH($A52,intern2!$A$165:$A$316,0),MATCH(T$8,intern2!_xlnm.Print_Titles,0))="","",
IF(INDEX(intern2!$A$165:$BH$316,MATCH($A52,intern2!$A$165:$A$316,0),MATCH(T$8,intern2!_xlnm.Print_Titles,0))="NOK","NOK",
IF(INDEX(intern3!$A$9:$BG$320,MATCH($A52,intern3!$A$9:$A$160,0),MATCH(intern4!T$8,intern3!$7:$7,0))="OK","OK","NOK")))</f>
        <v/>
      </c>
      <c r="U52" s="1277" t="str">
        <f>IF(INDEX(intern2!$A$165:$BH$316,MATCH($A52,intern2!$A$165:$A$316,0),MATCH(U$8,intern2!_xlnm.Print_Titles,0))="","",
IF(INDEX(intern2!$A$165:$BH$316,MATCH($A52,intern2!$A$165:$A$316,0),MATCH(U$8,intern2!_xlnm.Print_Titles,0))="NOK","NOK",
IF(INDEX(intern3!$A$9:$BG$320,MATCH($A52,intern3!$A$9:$A$160,0),MATCH(intern4!U$8,intern3!$7:$7,0))="OK","OK","NOK")))</f>
        <v/>
      </c>
      <c r="V52" s="1277" t="str">
        <f ca="1">IF(INDEX(intern2!$A$165:$BH$316,MATCH($A52,intern2!$A$165:$A$316,0),MATCH(V$8,intern2!_xlnm.Print_Titles,0))="","",
IF(INDEX(intern2!$A$165:$BH$316,MATCH($A52,intern2!$A$165:$A$316,0),MATCH(V$8,intern2!_xlnm.Print_Titles,0))="NOK","NOK",
IF(INDEX(intern3!$A$9:$BG$320,MATCH($A52,intern3!$A$9:$A$160,0),MATCH(intern4!V$8,intern3!$7:$7,0))="OK","OK","NOK")))</f>
        <v>NOK</v>
      </c>
      <c r="W52" s="1277" t="str">
        <f>IF(INDEX(intern2!$A$165:$BH$316,MATCH($A52,intern2!$A$165:$A$316,0),MATCH(W$8,intern2!_xlnm.Print_Titles,0))="","",
IF(INDEX(intern2!$A$165:$BH$316,MATCH($A52,intern2!$A$165:$A$316,0),MATCH(W$8,intern2!_xlnm.Print_Titles,0))="NOK","NOK",
IF(INDEX(intern3!$A$9:$BG$320,MATCH($A52,intern3!$A$9:$A$160,0),MATCH(intern4!W$8,intern3!$7:$7,0))="OK","OK","NOK")))</f>
        <v/>
      </c>
      <c r="X52" s="1277" t="str">
        <f>IF(INDEX(intern2!$A$165:$BH$316,MATCH($A52,intern2!$A$165:$A$316,0),MATCH(X$8,intern2!_xlnm.Print_Titles,0))="","",
IF(INDEX(intern2!$A$165:$BH$316,MATCH($A52,intern2!$A$165:$A$316,0),MATCH(X$8,intern2!_xlnm.Print_Titles,0))="NOK","NOK",
IF(INDEX(intern3!$A$9:$BG$320,MATCH($A52,intern3!$A$9:$A$160,0),MATCH(intern4!X$8,intern3!$7:$7,0))="OK","OK","NOK")))</f>
        <v/>
      </c>
      <c r="Y52" s="1277" t="str">
        <f>IF(INDEX(intern2!$A$165:$BH$316,MATCH($A52,intern2!$A$165:$A$316,0),MATCH(Y$8,intern2!_xlnm.Print_Titles,0))="","",
IF(INDEX(intern2!$A$165:$BH$316,MATCH($A52,intern2!$A$165:$A$316,0),MATCH(Y$8,intern2!_xlnm.Print_Titles,0))="NOK","NOK",
IF(INDEX(intern3!$A$9:$BG$320,MATCH($A52,intern3!$A$9:$A$160,0),MATCH(intern4!Y$8,intern3!$7:$7,0))="OK","OK","NOK")))</f>
        <v/>
      </c>
      <c r="Z52" s="1277" t="str">
        <f>IF(INDEX(intern2!$A$165:$BH$316,MATCH($A52,intern2!$A$165:$A$316,0),MATCH(Z$8,intern2!_xlnm.Print_Titles,0))="","",
IF(INDEX(intern2!$A$165:$BH$316,MATCH($A52,intern2!$A$165:$A$316,0),MATCH(Z$8,intern2!_xlnm.Print_Titles,0))="NOK","NOK",
IF(INDEX(intern3!$A$9:$BG$320,MATCH($A52,intern3!$A$9:$A$160,0),MATCH(intern4!Z$8,intern3!$7:$7,0))="OK","OK","NOK")))</f>
        <v/>
      </c>
      <c r="AA52" s="1277" t="str">
        <f>IF(INDEX(intern2!$A$165:$BH$316,MATCH($A52,intern2!$A$165:$A$316,0),MATCH(AA$8,intern2!_xlnm.Print_Titles,0))="","",
IF(INDEX(intern2!$A$165:$BH$316,MATCH($A52,intern2!$A$165:$A$316,0),MATCH(AA$8,intern2!_xlnm.Print_Titles,0))="NOK","NOK",
IF(INDEX(intern3!$A$9:$BG$320,MATCH($A52,intern3!$A$9:$A$160,0),MATCH(intern4!AA$8,intern3!$7:$7,0))="OK","OK","NOK")))</f>
        <v/>
      </c>
      <c r="AB52" s="1277" t="str">
        <f>IF(INDEX(intern2!$A$165:$BH$316,MATCH($A52,intern2!$A$165:$A$316,0),MATCH(AB$8,intern2!_xlnm.Print_Titles,0))="","",
IF(INDEX(intern2!$A$165:$BH$316,MATCH($A52,intern2!$A$165:$A$316,0),MATCH(AB$8,intern2!_xlnm.Print_Titles,0))="NOK","NOK",
IF(INDEX(intern3!$A$9:$BG$320,MATCH($A52,intern3!$A$9:$A$160,0),MATCH(intern4!AB$8,intern3!$7:$7,0))="OK","OK","NOK")))</f>
        <v/>
      </c>
      <c r="AC52" s="1277" t="str">
        <f>IF(INDEX(intern2!$A$165:$BH$316,MATCH($A52,intern2!$A$165:$A$316,0),MATCH(AC$8,intern2!_xlnm.Print_Titles,0))="","",
IF(INDEX(intern2!$A$165:$BH$316,MATCH($A52,intern2!$A$165:$A$316,0),MATCH(AC$8,intern2!_xlnm.Print_Titles,0))="NOK","NOK",
IF(INDEX(intern3!$A$9:$BG$320,MATCH($A52,intern3!$A$9:$A$160,0),MATCH(intern4!AC$8,intern3!$7:$7,0))="OK","OK","NOK")))</f>
        <v/>
      </c>
      <c r="AD52" s="1277" t="str">
        <f>IF(INDEX(intern2!$A$165:$BH$316,MATCH($A52,intern2!$A$165:$A$316,0),MATCH(AD$8,intern2!_xlnm.Print_Titles,0))="","",
IF(INDEX(intern2!$A$165:$BH$316,MATCH($A52,intern2!$A$165:$A$316,0),MATCH(AD$8,intern2!_xlnm.Print_Titles,0))="NOK","NOK",
IF(INDEX(intern3!$A$9:$BG$320,MATCH($A52,intern3!$A$9:$A$160,0),MATCH(intern4!AD$8,intern3!$7:$7,0))="OK","OK","NOK")))</f>
        <v/>
      </c>
      <c r="AE52" s="1277" t="str">
        <f>IF(INDEX(intern2!$A$165:$BH$316,MATCH($A52,intern2!$A$165:$A$316,0),MATCH(AE$8,intern2!_xlnm.Print_Titles,0))="","",
IF(INDEX(intern2!$A$165:$BH$316,MATCH($A52,intern2!$A$165:$A$316,0),MATCH(AE$8,intern2!_xlnm.Print_Titles,0))="NOK","NOK",
IF(INDEX(intern3!$A$9:$BG$320,MATCH($A52,intern3!$A$9:$A$160,0),MATCH(intern4!AE$8,intern3!$7:$7,0))="OK","OK","NOK")))</f>
        <v/>
      </c>
      <c r="AF52" s="1277" t="str">
        <f>IF(INDEX(intern2!$A$165:$BH$316,MATCH($A52,intern2!$A$165:$A$316,0),MATCH(AF$8,intern2!_xlnm.Print_Titles,0))="","",
IF(INDEX(intern2!$A$165:$BH$316,MATCH($A52,intern2!$A$165:$A$316,0),MATCH(AF$8,intern2!_xlnm.Print_Titles,0))="NOK","NOK",
IF(INDEX(intern3!$A$9:$BG$320,MATCH($A52,intern3!$A$9:$A$160,0),MATCH(intern4!AF$8,intern3!$7:$7,0))="OK","OK","NOK")))</f>
        <v/>
      </c>
      <c r="AG52" s="1277" t="str">
        <f>IF(INDEX(intern2!$A$165:$BH$316,MATCH($A52,intern2!$A$165:$A$316,0),MATCH(AG$8,intern2!_xlnm.Print_Titles,0))="","",
IF(INDEX(intern2!$A$165:$BH$316,MATCH($A52,intern2!$A$165:$A$316,0),MATCH(AG$8,intern2!_xlnm.Print_Titles,0))="NOK","NOK",
IF(INDEX(intern3!$A$9:$BG$320,MATCH($A52,intern3!$A$9:$A$160,0),MATCH(intern4!AG$8,intern3!$7:$7,0))="OK","OK","NOK")))</f>
        <v/>
      </c>
      <c r="AH52" s="1277" t="str">
        <f>IF(INDEX(intern2!$A$165:$BH$316,MATCH($A52,intern2!$A$165:$A$316,0),MATCH(AH$8,intern2!_xlnm.Print_Titles,0))="","",
IF(INDEX(intern2!$A$165:$BH$316,MATCH($A52,intern2!$A$165:$A$316,0),MATCH(AH$8,intern2!_xlnm.Print_Titles,0))="NOK","NOK",
IF(INDEX(intern3!$A$9:$BG$320,MATCH($A52,intern3!$A$9:$A$160,0),MATCH(intern4!AH$8,intern3!$7:$7,0))="OK","OK","NOK")))</f>
        <v/>
      </c>
      <c r="AI52" s="1277" t="str">
        <f>IF(INDEX(intern2!$A$165:$BH$316,MATCH($A52,intern2!$A$165:$A$316,0),MATCH(AI$8,intern2!_xlnm.Print_Titles,0))="","",
IF(INDEX(intern2!$A$165:$BH$316,MATCH($A52,intern2!$A$165:$A$316,0),MATCH(AI$8,intern2!_xlnm.Print_Titles,0))="NOK","NOK",
IF(INDEX(intern3!$A$9:$BG$320,MATCH($A52,intern3!$A$9:$A$160,0),MATCH(intern4!AI$8,intern3!$7:$7,0))="OK","OK","NOK")))</f>
        <v/>
      </c>
      <c r="AJ52" s="1277" t="str">
        <f>IF(INDEX(intern2!$A$165:$BH$316,MATCH($A52,intern2!$A$165:$A$316,0),MATCH(AJ$8,intern2!_xlnm.Print_Titles,0))="","",
IF(INDEX(intern2!$A$165:$BH$316,MATCH($A52,intern2!$A$165:$A$316,0),MATCH(AJ$8,intern2!_xlnm.Print_Titles,0))="NOK","NOK",
IF(INDEX(intern3!$A$9:$BG$320,MATCH($A52,intern3!$A$9:$A$160,0),MATCH(intern4!AJ$8,intern3!$7:$7,0))="OK","OK","NOK")))</f>
        <v/>
      </c>
      <c r="AK52" s="1277" t="str">
        <f>IF(INDEX(intern2!$A$165:$BH$316,MATCH($A52,intern2!$A$165:$A$316,0),MATCH(AK$8,intern2!_xlnm.Print_Titles,0))="","",
IF(INDEX(intern2!$A$165:$BH$316,MATCH($A52,intern2!$A$165:$A$316,0),MATCH(AK$8,intern2!_xlnm.Print_Titles,0))="NOK","NOK",
IF(INDEX(intern3!$A$9:$BG$320,MATCH($A52,intern3!$A$9:$A$160,0),MATCH(intern4!AK$8,intern3!$7:$7,0))="OK","OK","NOK")))</f>
        <v/>
      </c>
      <c r="AL52" s="1277" t="str">
        <f>IF(INDEX(intern2!$A$165:$BH$316,MATCH($A52,intern2!$A$165:$A$316,0),MATCH(AL$8,intern2!_xlnm.Print_Titles,0))="","",
IF(INDEX(intern2!$A$165:$BH$316,MATCH($A52,intern2!$A$165:$A$316,0),MATCH(AL$8,intern2!_xlnm.Print_Titles,0))="NOK","NOK",
IF(INDEX(intern3!$A$9:$BG$320,MATCH($A52,intern3!$A$9:$A$160,0),MATCH(intern4!AL$8,intern3!$7:$7,0))="OK","OK","NOK")))</f>
        <v/>
      </c>
      <c r="AM52" s="1277" t="str">
        <f>IF(INDEX(intern2!$A$165:$BH$316,MATCH($A52,intern2!$A$165:$A$316,0),MATCH(AM$8,intern2!_xlnm.Print_Titles,0))="","",
IF(INDEX(intern2!$A$165:$BH$316,MATCH($A52,intern2!$A$165:$A$316,0),MATCH(AM$8,intern2!_xlnm.Print_Titles,0))="NOK","NOK",
IF(INDEX(intern3!$A$9:$BG$320,MATCH($A52,intern3!$A$9:$A$160,0),MATCH(intern4!AM$8,intern3!$7:$7,0))="OK","OK","NOK")))</f>
        <v/>
      </c>
      <c r="AN52" s="1277" t="str">
        <f>IF(INDEX(intern2!$A$165:$BH$316,MATCH($A52,intern2!$A$165:$A$316,0),MATCH(AN$8,intern2!_xlnm.Print_Titles,0))="","",
IF(INDEX(intern2!$A$165:$BH$316,MATCH($A52,intern2!$A$165:$A$316,0),MATCH(AN$8,intern2!_xlnm.Print_Titles,0))="NOK","NOK",
IF(INDEX(intern3!$A$9:$BG$320,MATCH($A52,intern3!$A$9:$A$160,0),MATCH(intern4!AN$8,intern3!$7:$7,0))="OK","OK","NOK")))</f>
        <v/>
      </c>
      <c r="AO52" s="1277" t="str">
        <f>IF(INDEX(intern2!$A$165:$BH$316,MATCH($A52,intern2!$A$165:$A$316,0),MATCH(AO$8,intern2!_xlnm.Print_Titles,0))="","",
IF(INDEX(intern2!$A$165:$BH$316,MATCH($A52,intern2!$A$165:$A$316,0),MATCH(AO$8,intern2!_xlnm.Print_Titles,0))="NOK","NOK",
IF(INDEX(intern3!$A$9:$BG$320,MATCH($A52,intern3!$A$9:$A$160,0),MATCH(intern4!AO$8,intern3!$7:$7,0))="OK","OK","NOK")))</f>
        <v/>
      </c>
      <c r="AP52" s="1277" t="str">
        <f>IF(INDEX(intern2!$A$165:$BH$316,MATCH($A52,intern2!$A$165:$A$316,0),MATCH(AP$8,intern2!_xlnm.Print_Titles,0))="","",
IF(INDEX(intern2!$A$165:$BH$316,MATCH($A52,intern2!$A$165:$A$316,0),MATCH(AP$8,intern2!_xlnm.Print_Titles,0))="NOK","NOK",
IF(INDEX(intern3!$A$9:$BG$320,MATCH($A52,intern3!$A$9:$A$160,0),MATCH(intern4!AP$8,intern3!$7:$7,0))="OK","OK","NOK")))</f>
        <v/>
      </c>
      <c r="AQ52" s="1277" t="str">
        <f>IF(INDEX(intern2!$A$165:$BH$316,MATCH($A52,intern2!$A$165:$A$316,0),MATCH(AQ$8,intern2!_xlnm.Print_Titles,0))="","",
IF(INDEX(intern2!$A$165:$BH$316,MATCH($A52,intern2!$A$165:$A$316,0),MATCH(AQ$8,intern2!_xlnm.Print_Titles,0))="NOK","NOK",
IF(INDEX(intern3!$A$9:$BG$320,MATCH($A52,intern3!$A$9:$A$160,0),MATCH(intern4!AQ$8,intern3!$7:$7,0))="OK","OK","NOK")))</f>
        <v/>
      </c>
      <c r="AR52" s="1277" t="str">
        <f>IF(INDEX(intern2!$A$165:$BH$316,MATCH($A52,intern2!$A$165:$A$316,0),MATCH(AR$8,intern2!_xlnm.Print_Titles,0))="","",
IF(INDEX(intern2!$A$165:$BH$316,MATCH($A52,intern2!$A$165:$A$316,0),MATCH(AR$8,intern2!_xlnm.Print_Titles,0))="NOK","NOK",
IF(INDEX(intern3!$A$9:$BG$320,MATCH($A52,intern3!$A$9:$A$160,0),MATCH(intern4!AR$8,intern3!$7:$7,0))="OK","OK","NOK")))</f>
        <v/>
      </c>
      <c r="AS52" s="1277" t="str">
        <f>IF(INDEX(intern2!$A$165:$BH$316,MATCH($A52,intern2!$A$165:$A$316,0),MATCH(AS$8,intern2!_xlnm.Print_Titles,0))="","",
IF(INDEX(intern2!$A$165:$BH$316,MATCH($A52,intern2!$A$165:$A$316,0),MATCH(AS$8,intern2!_xlnm.Print_Titles,0))="NOK","NOK",
IF(INDEX(intern3!$A$9:$BG$320,MATCH($A52,intern3!$A$9:$A$160,0),MATCH(intern4!AS$8,intern3!$7:$7,0))="OK","OK","NOK")))</f>
        <v/>
      </c>
      <c r="AT52" s="1277" t="str">
        <f>IF(INDEX(intern2!$A$165:$BH$316,MATCH($A52,intern2!$A$165:$A$316,0),MATCH(AT$8,intern2!_xlnm.Print_Titles,0))="","",
IF(INDEX(intern2!$A$165:$BH$316,MATCH($A52,intern2!$A$165:$A$316,0),MATCH(AT$8,intern2!_xlnm.Print_Titles,0))="NOK","NOK",
IF(INDEX(intern3!$A$9:$BG$320,MATCH($A52,intern3!$A$9:$A$160,0),MATCH(intern4!AT$8,intern3!$7:$7,0))="OK","OK","NOK")))</f>
        <v/>
      </c>
      <c r="AU52" s="1277" t="str">
        <f>IF(INDEX(intern2!$A$165:$BH$316,MATCH($A52,intern2!$A$165:$A$316,0),MATCH(AU$8,intern2!_xlnm.Print_Titles,0))="","",
IF(INDEX(intern2!$A$165:$BH$316,MATCH($A52,intern2!$A$165:$A$316,0),MATCH(AU$8,intern2!_xlnm.Print_Titles,0))="NOK","NOK",
IF(INDEX(intern3!$A$9:$BG$320,MATCH($A52,intern3!$A$9:$A$160,0),MATCH(intern4!AU$8,intern3!$7:$7,0))="OK","OK","NOK")))</f>
        <v/>
      </c>
      <c r="AV52" s="1277" t="str">
        <f>IF(INDEX(intern2!$A$165:$BH$316,MATCH($A52,intern2!$A$165:$A$316,0),MATCH(AV$8,intern2!_xlnm.Print_Titles,0))="","",
IF(INDEX(intern2!$A$165:$BH$316,MATCH($A52,intern2!$A$165:$A$316,0),MATCH(AV$8,intern2!_xlnm.Print_Titles,0))="NOK","NOK",
IF(INDEX(intern3!$A$9:$BG$320,MATCH($A52,intern3!$A$9:$A$160,0),MATCH(intern4!AV$8,intern3!$7:$7,0))="OK","OK","NOK")))</f>
        <v/>
      </c>
      <c r="AW52" s="1277"/>
      <c r="AX52" s="1277" t="str">
        <f>IF(INDEX(intern2!$A$165:$BH$316,MATCH($A52,intern2!$A$165:$A$316,0),MATCH(AX$8,intern2!_xlnm.Print_Titles,0))="","",
IF(INDEX(intern2!$A$165:$BH$316,MATCH($A52,intern2!$A$165:$A$316,0),MATCH(AX$8,intern2!_xlnm.Print_Titles,0))="NOK","NOK",
IF(INDEX(intern3!$A$9:$BG$320,MATCH($A52,intern3!$A$9:$A$160,0),MATCH(intern4!AX$8,intern3!$7:$7,0))="OK","OK","NOK")))</f>
        <v/>
      </c>
      <c r="AY52" s="1277" t="str">
        <f>IF(INDEX(intern2!$A$165:$BH$316,MATCH($A52,intern2!$A$165:$A$316,0),MATCH(AY$8,intern2!_xlnm.Print_Titles,0))="","",
IF(INDEX(intern2!$A$165:$BH$316,MATCH($A52,intern2!$A$165:$A$316,0),MATCH(AY$8,intern2!_xlnm.Print_Titles,0))="NOK","NOK",
IF(INDEX(intern3!$A$9:$BG$320,MATCH($A52,intern3!$A$9:$A$160,0),MATCH(intern4!AY$8,intern3!$7:$7,0))="OK","OK","NOK")))</f>
        <v/>
      </c>
      <c r="AZ52" s="1277" t="str">
        <f>IF(INDEX(intern2!$A$165:$BH$316,MATCH($A52,intern2!$A$165:$A$316,0),MATCH(AZ$8,intern2!_xlnm.Print_Titles,0))="","",
IF(INDEX(intern2!$A$165:$BH$316,MATCH($A52,intern2!$A$165:$A$316,0),MATCH(AZ$8,intern2!_xlnm.Print_Titles,0))="NOK","NOK",
IF(INDEX(intern3!$A$9:$BG$320,MATCH($A52,intern3!$A$9:$A$160,0),MATCH(intern4!AZ$8,intern3!$7:$7,0))="OK","OK","NOK")))</f>
        <v/>
      </c>
      <c r="BA52" s="1277" t="str">
        <f>IF(INDEX(intern2!$A$165:$BH$316,MATCH($A52,intern2!$A$165:$A$316,0),MATCH(BA$8,intern2!_xlnm.Print_Titles,0))="","",
IF(INDEX(intern2!$A$165:$BH$316,MATCH($A52,intern2!$A$165:$A$316,0),MATCH(BA$8,intern2!_xlnm.Print_Titles,0))="NOK","NOK",
IF(INDEX(intern3!$A$9:$BG$320,MATCH($A52,intern3!$A$9:$A$160,0),MATCH(intern4!BA$8,intern3!$7:$7,0))="OK","OK","NOK")))</f>
        <v/>
      </c>
      <c r="BB52" s="1277" t="str">
        <f>IF(INDEX(intern2!$A$165:$BH$316,MATCH($A52,intern2!$A$165:$A$316,0),MATCH(BB$8,intern2!_xlnm.Print_Titles,0))="","",
IF(INDEX(intern2!$A$165:$BH$316,MATCH($A52,intern2!$A$165:$A$316,0),MATCH(BB$8,intern2!_xlnm.Print_Titles,0))="NOK","NOK",
IF(INDEX(intern3!$A$9:$BG$320,MATCH($A52,intern3!$A$9:$A$160,0),MATCH(intern4!BB$8,intern3!$7:$7,0))="OK","OK","NOK")))</f>
        <v/>
      </c>
      <c r="BC52" s="1277" t="str">
        <f>IF(INDEX(intern2!$A$165:$BH$316,MATCH($A52,intern2!$A$165:$A$316,0),MATCH(BC$8,intern2!_xlnm.Print_Titles,0))="","",
IF(INDEX(intern2!$A$165:$BH$316,MATCH($A52,intern2!$A$165:$A$316,0),MATCH(BC$8,intern2!_xlnm.Print_Titles,0))="NOK","NOK",
IF(INDEX(intern3!$A$9:$BG$320,MATCH($A52,intern3!$A$9:$A$160,0),MATCH(intern4!BC$8,intern3!$7:$7,0))="OK","OK","NOK")))</f>
        <v/>
      </c>
      <c r="BD52" s="1277" t="str">
        <f>IF(INDEX(intern2!$A$165:$BH$316,MATCH($A52,intern2!$A$165:$A$316,0),MATCH(BD$8,intern2!_xlnm.Print_Titles,0))="","",
IF(INDEX(intern2!$A$165:$BH$316,MATCH($A52,intern2!$A$165:$A$316,0),MATCH(BD$8,intern2!_xlnm.Print_Titles,0))="NOK","NOK",
IF(INDEX(intern3!$A$9:$BG$320,MATCH($A52,intern3!$A$9:$A$160,0),MATCH(intern4!BD$8,intern3!$7:$7,0))="OK","OK","NOK")))</f>
        <v/>
      </c>
      <c r="BE52" s="1277" t="str">
        <f>IF(INDEX(intern2!$A$165:$BH$316,MATCH($A52,intern2!$A$165:$A$316,0),MATCH(BE$8,intern2!_xlnm.Print_Titles,0))="","",
IF(INDEX(intern2!$A$165:$BH$316,MATCH($A52,intern2!$A$165:$A$316,0),MATCH(BE$8,intern2!_xlnm.Print_Titles,0))="NOK","NOK",
IF(INDEX(intern3!$A$9:$BG$320,MATCH($A52,intern3!$A$9:$A$160,0),MATCH(intern4!BE$8,intern3!$7:$7,0))="OK","OK","NOK")))</f>
        <v/>
      </c>
      <c r="BF52" s="1277" t="str">
        <f>IF(INDEX(intern2!$A$165:$BH$316,MATCH($A52,intern2!$A$165:$A$316,0),MATCH(BF$8,intern2!_xlnm.Print_Titles,0))="","",
IF(INDEX(intern2!$A$165:$BH$316,MATCH($A52,intern2!$A$165:$A$316,0),MATCH(BF$8,intern2!_xlnm.Print_Titles,0))="NOK","NOK",
IF(INDEX(intern3!$A$9:$BG$320,MATCH($A52,intern3!$A$9:$A$160,0),MATCH(intern4!BF$8,intern3!$7:$7,0))="OK","OK","NOK")))</f>
        <v/>
      </c>
      <c r="BG52" s="1277" t="str">
        <f>IF(INDEX(intern2!$A$165:$BH$316,MATCH($A52,intern2!$A$165:$A$316,0),MATCH(BG$8,intern2!_xlnm.Print_Titles,0))="","",
IF(INDEX(intern2!$A$165:$BH$316,MATCH($A52,intern2!$A$165:$A$316,0),MATCH(BG$8,intern2!_xlnm.Print_Titles,0))="NOK","NOK",
IF(INDEX(intern3!$A$9:$BG$320,MATCH($A52,intern3!$A$9:$A$160,0),MATCH(intern4!BG$8,intern3!$7:$7,0))="OK","OK","NOK")))</f>
        <v/>
      </c>
      <c r="BH52" s="200" t="str">
        <f t="shared" ca="1" si="2"/>
        <v>NOK</v>
      </c>
      <c r="BI52" s="186"/>
      <c r="BJ52" t="b">
        <f ca="1">IF(VLOOKUP($A52,intern1!$C:$Q,15,FALSE)="MAS","",IF(VLOOKUP($A52,'3.10'!$C:$AP,9,FALSE)=0,"NOK",IF(VLOOKUP($A52,'3.10'!$C:$AP,11,FALSE)=0,"NOK","OK"))=BH52)</f>
        <v>1</v>
      </c>
    </row>
    <row r="53" spans="1:62" x14ac:dyDescent="0.25">
      <c r="A53" t="str">
        <f>+intern2!A48</f>
        <v>GAE1.1</v>
      </c>
      <c r="C53" s="1277" t="str">
        <f>IF(INDEX(intern2!$A$165:$BH$316,MATCH($A53,intern2!$A$165:$A$316,0),MATCH(C$8,intern2!_xlnm.Print_Titles,0))="","",
IF(INDEX(intern2!$A$165:$BH$316,MATCH($A53,intern2!$A$165:$A$316,0),MATCH(C$8,intern2!_xlnm.Print_Titles,0))="NOK","NOK",
IF(INDEX(intern3!$A$9:$BG$320,MATCH($A53,intern3!$A$9:$A$160,0),MATCH(intern4!C$8,intern3!$7:$7,0))="OK","OK","NOK")))</f>
        <v/>
      </c>
      <c r="D53" s="1277" t="str">
        <f>IF(INDEX(intern2!$A$165:$BH$316,MATCH($A53,intern2!$A$165:$A$316,0),MATCH(D$8,intern2!_xlnm.Print_Titles,0))="","",
IF(INDEX(intern2!$A$165:$BH$316,MATCH($A53,intern2!$A$165:$A$316,0),MATCH(D$8,intern2!_xlnm.Print_Titles,0))="NOK","NOK",
IF(INDEX(intern3!$A$9:$BG$320,MATCH($A53,intern3!$A$9:$A$160,0),MATCH(intern4!D$8,intern3!$7:$7,0))="OK","OK","NOK")))</f>
        <v/>
      </c>
      <c r="E53" s="1277" t="str">
        <f>IF(INDEX(intern2!$A$165:$BH$316,MATCH($A53,intern2!$A$165:$A$316,0),MATCH(E$8,intern2!_xlnm.Print_Titles,0))="","",
IF(INDEX(intern2!$A$165:$BH$316,MATCH($A53,intern2!$A$165:$A$316,0),MATCH(E$8,intern2!_xlnm.Print_Titles,0))="NOK","NOK",
IF(INDEX(intern3!$A$9:$BG$320,MATCH($A53,intern3!$A$9:$A$160,0),MATCH(intern4!E$8,intern3!$7:$7,0))="OK","OK","NOK")))</f>
        <v/>
      </c>
      <c r="F53" s="1277" t="str">
        <f>IF(INDEX(intern2!$A$165:$BH$316,MATCH($A53,intern2!$A$165:$A$316,0),MATCH(F$8,intern2!_xlnm.Print_Titles,0))="","",
IF(INDEX(intern2!$A$165:$BH$316,MATCH($A53,intern2!$A$165:$A$316,0),MATCH(F$8,intern2!_xlnm.Print_Titles,0))="NOK","NOK",
IF(INDEX(intern3!$A$9:$BG$320,MATCH($A53,intern3!$A$9:$A$160,0),MATCH(intern4!F$8,intern3!$7:$7,0))="OK","OK","NOK")))</f>
        <v/>
      </c>
      <c r="G53" s="1277" t="str">
        <f>IF(INDEX(intern2!$A$165:$BH$316,MATCH($A53,intern2!$A$165:$A$316,0),MATCH(G$8,intern2!_xlnm.Print_Titles,0))="","",
IF(INDEX(intern2!$A$165:$BH$316,MATCH($A53,intern2!$A$165:$A$316,0),MATCH(G$8,intern2!_xlnm.Print_Titles,0))="NOK","NOK",
IF(INDEX(intern3!$A$9:$BG$320,MATCH($A53,intern3!$A$9:$A$160,0),MATCH(intern4!G$8,intern3!$7:$7,0))="OK","OK","NOK")))</f>
        <v/>
      </c>
      <c r="H53" s="1277" t="str">
        <f>IF(INDEX(intern2!$A$165:$BH$316,MATCH($A53,intern2!$A$165:$A$316,0),MATCH(H$8,intern2!_xlnm.Print_Titles,0))="","",
IF(INDEX(intern2!$A$165:$BH$316,MATCH($A53,intern2!$A$165:$A$316,0),MATCH(H$8,intern2!_xlnm.Print_Titles,0))="NOK","NOK",
IF(INDEX(intern3!$A$9:$BG$320,MATCH($A53,intern3!$A$9:$A$160,0),MATCH(intern4!H$8,intern3!$7:$7,0))="OK","OK","NOK")))</f>
        <v/>
      </c>
      <c r="I53" s="1277" t="str">
        <f>IF(INDEX(intern2!$A$165:$BH$316,MATCH($A53,intern2!$A$165:$A$316,0),MATCH(I$8,intern2!_xlnm.Print_Titles,0))="","",
IF(INDEX(intern2!$A$165:$BH$316,MATCH($A53,intern2!$A$165:$A$316,0),MATCH(I$8,intern2!_xlnm.Print_Titles,0))="NOK","NOK",
IF(INDEX(intern3!$A$9:$BG$320,MATCH($A53,intern3!$A$9:$A$160,0),MATCH(intern4!I$8,intern3!$7:$7,0))="OK","OK","NOK")))</f>
        <v/>
      </c>
      <c r="J53" s="1277" t="str">
        <f>IF(INDEX(intern2!$A$165:$BH$316,MATCH($A53,intern2!$A$165:$A$316,0),MATCH(J$8,intern2!_xlnm.Print_Titles,0))="","",
IF(INDEX(intern2!$A$165:$BH$316,MATCH($A53,intern2!$A$165:$A$316,0),MATCH(J$8,intern2!_xlnm.Print_Titles,0))="NOK","NOK",
IF(INDEX(intern3!$A$9:$BG$320,MATCH($A53,intern3!$A$9:$A$160,0),MATCH(intern4!J$8,intern3!$7:$7,0))="OK","OK","NOK")))</f>
        <v/>
      </c>
      <c r="K53" s="1277" t="str">
        <f>IF(INDEX(intern2!$A$165:$BH$316,MATCH($A53,intern2!$A$165:$A$316,0),MATCH(K$8,intern2!_xlnm.Print_Titles,0))="","",
IF(INDEX(intern2!$A$165:$BH$316,MATCH($A53,intern2!$A$165:$A$316,0),MATCH(K$8,intern2!_xlnm.Print_Titles,0))="NOK","NOK",
IF(INDEX(intern3!$A$9:$BG$320,MATCH($A53,intern3!$A$9:$A$160,0),MATCH(intern4!K$8,intern3!$7:$7,0))="OK","OK","NOK")))</f>
        <v/>
      </c>
      <c r="L53" s="1277" t="str">
        <f>IF(INDEX(intern2!$A$165:$BH$316,MATCH($A53,intern2!$A$165:$A$316,0),MATCH(L$8,intern2!_xlnm.Print_Titles,0))="","",
IF(INDEX(intern2!$A$165:$BH$316,MATCH($A53,intern2!$A$165:$A$316,0),MATCH(L$8,intern2!_xlnm.Print_Titles,0))="NOK","NOK",
IF(INDEX(intern3!$A$9:$BG$320,MATCH($A53,intern3!$A$9:$A$160,0),MATCH(intern4!L$8,intern3!$7:$7,0))="OK","OK","NOK")))</f>
        <v/>
      </c>
      <c r="M53" s="1277" t="str">
        <f>IF(INDEX(intern2!$A$165:$BH$316,MATCH($A53,intern2!$A$165:$A$316,0),MATCH(M$8,intern2!_xlnm.Print_Titles,0))="","",
IF(INDEX(intern2!$A$165:$BH$316,MATCH($A53,intern2!$A$165:$A$316,0),MATCH(M$8,intern2!_xlnm.Print_Titles,0))="NOK","NOK",
IF(INDEX(intern3!$A$9:$BG$320,MATCH($A53,intern3!$A$9:$A$160,0),MATCH(intern4!M$8,intern3!$7:$7,0))="OK","OK","NOK")))</f>
        <v/>
      </c>
      <c r="N53" s="1277" t="str">
        <f>IF(INDEX(intern2!$A$165:$BH$316,MATCH($A53,intern2!$A$165:$A$316,0),MATCH(N$8,intern2!_xlnm.Print_Titles,0))="","",
IF(INDEX(intern2!$A$165:$BH$316,MATCH($A53,intern2!$A$165:$A$316,0),MATCH(N$8,intern2!_xlnm.Print_Titles,0))="NOK","NOK",
IF(INDEX(intern3!$A$9:$BG$320,MATCH($A53,intern3!$A$9:$A$160,0),MATCH(intern4!N$8,intern3!$7:$7,0))="OK","OK","NOK")))</f>
        <v/>
      </c>
      <c r="O53" s="1277" t="str">
        <f>IF(INDEX(intern2!$A$165:$BH$316,MATCH($A53,intern2!$A$165:$A$316,0),MATCH(O$8,intern2!_xlnm.Print_Titles,0))="","",
IF(INDEX(intern2!$A$165:$BH$316,MATCH($A53,intern2!$A$165:$A$316,0),MATCH(O$8,intern2!_xlnm.Print_Titles,0))="NOK","NOK",
IF(INDEX(intern3!$A$9:$BG$320,MATCH($A53,intern3!$A$9:$A$160,0),MATCH(intern4!O$8,intern3!$7:$7,0))="OK","OK","NOK")))</f>
        <v/>
      </c>
      <c r="P53" s="1277" t="str">
        <f>IF(INDEX(intern2!$A$165:$BH$316,MATCH($A53,intern2!$A$165:$A$316,0),MATCH(P$8,intern2!_xlnm.Print_Titles,0))="","",
IF(INDEX(intern2!$A$165:$BH$316,MATCH($A53,intern2!$A$165:$A$316,0),MATCH(P$8,intern2!_xlnm.Print_Titles,0))="NOK","NOK",
IF(INDEX(intern3!$A$9:$BG$320,MATCH($A53,intern3!$A$9:$A$160,0),MATCH(intern4!P$8,intern3!$7:$7,0))="OK","OK","NOK")))</f>
        <v/>
      </c>
      <c r="Q53" s="1277" t="str">
        <f>IF(INDEX(intern2!$A$165:$BH$316,MATCH($A53,intern2!$A$165:$A$316,0),MATCH(Q$8,intern2!_xlnm.Print_Titles,0))="","",
IF(INDEX(intern2!$A$165:$BH$316,MATCH($A53,intern2!$A$165:$A$316,0),MATCH(Q$8,intern2!_xlnm.Print_Titles,0))="NOK","NOK",
IF(INDEX(intern3!$A$9:$BG$320,MATCH($A53,intern3!$A$9:$A$160,0),MATCH(intern4!Q$8,intern3!$7:$7,0))="OK","OK","NOK")))</f>
        <v/>
      </c>
      <c r="R53" s="1277" t="str">
        <f>IF(INDEX(intern2!$A$165:$BH$316,MATCH($A53,intern2!$A$165:$A$316,0),MATCH(R$8,intern2!_xlnm.Print_Titles,0))="","",
IF(INDEX(intern2!$A$165:$BH$316,MATCH($A53,intern2!$A$165:$A$316,0),MATCH(R$8,intern2!_xlnm.Print_Titles,0))="NOK","NOK",
IF(INDEX(intern3!$A$9:$BG$320,MATCH($A53,intern3!$A$9:$A$160,0),MATCH(intern4!R$8,intern3!$7:$7,0))="OK","OK","NOK")))</f>
        <v/>
      </c>
      <c r="S53" s="1277" t="str">
        <f>IF(INDEX(intern2!$A$165:$BH$316,MATCH($A53,intern2!$A$165:$A$316,0),MATCH(S$8,intern2!_xlnm.Print_Titles,0))="","",
IF(INDEX(intern2!$A$165:$BH$316,MATCH($A53,intern2!$A$165:$A$316,0),MATCH(S$8,intern2!_xlnm.Print_Titles,0))="NOK","NOK",
IF(INDEX(intern3!$A$9:$BG$320,MATCH($A53,intern3!$A$9:$A$160,0),MATCH(intern4!S$8,intern3!$7:$7,0))="OK","OK","NOK")))</f>
        <v/>
      </c>
      <c r="T53" s="1277" t="str">
        <f>IF(INDEX(intern2!$A$165:$BH$316,MATCH($A53,intern2!$A$165:$A$316,0),MATCH(T$8,intern2!_xlnm.Print_Titles,0))="","",
IF(INDEX(intern2!$A$165:$BH$316,MATCH($A53,intern2!$A$165:$A$316,0),MATCH(T$8,intern2!_xlnm.Print_Titles,0))="NOK","NOK",
IF(INDEX(intern3!$A$9:$BG$320,MATCH($A53,intern3!$A$9:$A$160,0),MATCH(intern4!T$8,intern3!$7:$7,0))="OK","OK","NOK")))</f>
        <v/>
      </c>
      <c r="U53" s="1277" t="str">
        <f>IF(INDEX(intern2!$A$165:$BH$316,MATCH($A53,intern2!$A$165:$A$316,0),MATCH(U$8,intern2!_xlnm.Print_Titles,0))="","",
IF(INDEX(intern2!$A$165:$BH$316,MATCH($A53,intern2!$A$165:$A$316,0),MATCH(U$8,intern2!_xlnm.Print_Titles,0))="NOK","NOK",
IF(INDEX(intern3!$A$9:$BG$320,MATCH($A53,intern3!$A$9:$A$160,0),MATCH(intern4!U$8,intern3!$7:$7,0))="OK","OK","NOK")))</f>
        <v/>
      </c>
      <c r="V53" s="1277" t="str">
        <f ca="1">IF(INDEX(intern2!$A$165:$BH$316,MATCH($A53,intern2!$A$165:$A$316,0),MATCH(V$8,intern2!_xlnm.Print_Titles,0))="","",
IF(INDEX(intern2!$A$165:$BH$316,MATCH($A53,intern2!$A$165:$A$316,0),MATCH(V$8,intern2!_xlnm.Print_Titles,0))="NOK","NOK",
IF(INDEX(intern3!$A$9:$BG$320,MATCH($A53,intern3!$A$9:$A$160,0),MATCH(intern4!V$8,intern3!$7:$7,0))="OK","OK","NOK")))</f>
        <v>NOK</v>
      </c>
      <c r="W53" s="1277" t="str">
        <f>IF(INDEX(intern2!$A$165:$BH$316,MATCH($A53,intern2!$A$165:$A$316,0),MATCH(W$8,intern2!_xlnm.Print_Titles,0))="","",
IF(INDEX(intern2!$A$165:$BH$316,MATCH($A53,intern2!$A$165:$A$316,0),MATCH(W$8,intern2!_xlnm.Print_Titles,0))="NOK","NOK",
IF(INDEX(intern3!$A$9:$BG$320,MATCH($A53,intern3!$A$9:$A$160,0),MATCH(intern4!W$8,intern3!$7:$7,0))="OK","OK","NOK")))</f>
        <v/>
      </c>
      <c r="X53" s="1277" t="str">
        <f>IF(INDEX(intern2!$A$165:$BH$316,MATCH($A53,intern2!$A$165:$A$316,0),MATCH(X$8,intern2!_xlnm.Print_Titles,0))="","",
IF(INDEX(intern2!$A$165:$BH$316,MATCH($A53,intern2!$A$165:$A$316,0),MATCH(X$8,intern2!_xlnm.Print_Titles,0))="NOK","NOK",
IF(INDEX(intern3!$A$9:$BG$320,MATCH($A53,intern3!$A$9:$A$160,0),MATCH(intern4!X$8,intern3!$7:$7,0))="OK","OK","NOK")))</f>
        <v/>
      </c>
      <c r="Y53" s="1277" t="str">
        <f>IF(INDEX(intern2!$A$165:$BH$316,MATCH($A53,intern2!$A$165:$A$316,0),MATCH(Y$8,intern2!_xlnm.Print_Titles,0))="","",
IF(INDEX(intern2!$A$165:$BH$316,MATCH($A53,intern2!$A$165:$A$316,0),MATCH(Y$8,intern2!_xlnm.Print_Titles,0))="NOK","NOK",
IF(INDEX(intern3!$A$9:$BG$320,MATCH($A53,intern3!$A$9:$A$160,0),MATCH(intern4!Y$8,intern3!$7:$7,0))="OK","OK","NOK")))</f>
        <v/>
      </c>
      <c r="Z53" s="1277" t="str">
        <f>IF(INDEX(intern2!$A$165:$BH$316,MATCH($A53,intern2!$A$165:$A$316,0),MATCH(Z$8,intern2!_xlnm.Print_Titles,0))="","",
IF(INDEX(intern2!$A$165:$BH$316,MATCH($A53,intern2!$A$165:$A$316,0),MATCH(Z$8,intern2!_xlnm.Print_Titles,0))="NOK","NOK",
IF(INDEX(intern3!$A$9:$BG$320,MATCH($A53,intern3!$A$9:$A$160,0),MATCH(intern4!Z$8,intern3!$7:$7,0))="OK","OK","NOK")))</f>
        <v/>
      </c>
      <c r="AA53" s="1277" t="str">
        <f>IF(INDEX(intern2!$A$165:$BH$316,MATCH($A53,intern2!$A$165:$A$316,0),MATCH(AA$8,intern2!_xlnm.Print_Titles,0))="","",
IF(INDEX(intern2!$A$165:$BH$316,MATCH($A53,intern2!$A$165:$A$316,0),MATCH(AA$8,intern2!_xlnm.Print_Titles,0))="NOK","NOK",
IF(INDEX(intern3!$A$9:$BG$320,MATCH($A53,intern3!$A$9:$A$160,0),MATCH(intern4!AA$8,intern3!$7:$7,0))="OK","OK","NOK")))</f>
        <v/>
      </c>
      <c r="AB53" s="1277" t="str">
        <f>IF(INDEX(intern2!$A$165:$BH$316,MATCH($A53,intern2!$A$165:$A$316,0),MATCH(AB$8,intern2!_xlnm.Print_Titles,0))="","",
IF(INDEX(intern2!$A$165:$BH$316,MATCH($A53,intern2!$A$165:$A$316,0),MATCH(AB$8,intern2!_xlnm.Print_Titles,0))="NOK","NOK",
IF(INDEX(intern3!$A$9:$BG$320,MATCH($A53,intern3!$A$9:$A$160,0),MATCH(intern4!AB$8,intern3!$7:$7,0))="OK","OK","NOK")))</f>
        <v/>
      </c>
      <c r="AC53" s="1277" t="str">
        <f>IF(INDEX(intern2!$A$165:$BH$316,MATCH($A53,intern2!$A$165:$A$316,0),MATCH(AC$8,intern2!_xlnm.Print_Titles,0))="","",
IF(INDEX(intern2!$A$165:$BH$316,MATCH($A53,intern2!$A$165:$A$316,0),MATCH(AC$8,intern2!_xlnm.Print_Titles,0))="NOK","NOK",
IF(INDEX(intern3!$A$9:$BG$320,MATCH($A53,intern3!$A$9:$A$160,0),MATCH(intern4!AC$8,intern3!$7:$7,0))="OK","OK","NOK")))</f>
        <v/>
      </c>
      <c r="AD53" s="1277" t="str">
        <f>IF(INDEX(intern2!$A$165:$BH$316,MATCH($A53,intern2!$A$165:$A$316,0),MATCH(AD$8,intern2!_xlnm.Print_Titles,0))="","",
IF(INDEX(intern2!$A$165:$BH$316,MATCH($A53,intern2!$A$165:$A$316,0),MATCH(AD$8,intern2!_xlnm.Print_Titles,0))="NOK","NOK",
IF(INDEX(intern3!$A$9:$BG$320,MATCH($A53,intern3!$A$9:$A$160,0),MATCH(intern4!AD$8,intern3!$7:$7,0))="OK","OK","NOK")))</f>
        <v/>
      </c>
      <c r="AE53" s="1277" t="str">
        <f>IF(INDEX(intern2!$A$165:$BH$316,MATCH($A53,intern2!$A$165:$A$316,0),MATCH(AE$8,intern2!_xlnm.Print_Titles,0))="","",
IF(INDEX(intern2!$A$165:$BH$316,MATCH($A53,intern2!$A$165:$A$316,0),MATCH(AE$8,intern2!_xlnm.Print_Titles,0))="NOK","NOK",
IF(INDEX(intern3!$A$9:$BG$320,MATCH($A53,intern3!$A$9:$A$160,0),MATCH(intern4!AE$8,intern3!$7:$7,0))="OK","OK","NOK")))</f>
        <v/>
      </c>
      <c r="AF53" s="1277" t="str">
        <f>IF(INDEX(intern2!$A$165:$BH$316,MATCH($A53,intern2!$A$165:$A$316,0),MATCH(AF$8,intern2!_xlnm.Print_Titles,0))="","",
IF(INDEX(intern2!$A$165:$BH$316,MATCH($A53,intern2!$A$165:$A$316,0),MATCH(AF$8,intern2!_xlnm.Print_Titles,0))="NOK","NOK",
IF(INDEX(intern3!$A$9:$BG$320,MATCH($A53,intern3!$A$9:$A$160,0),MATCH(intern4!AF$8,intern3!$7:$7,0))="OK","OK","NOK")))</f>
        <v/>
      </c>
      <c r="AG53" s="1277" t="str">
        <f>IF(INDEX(intern2!$A$165:$BH$316,MATCH($A53,intern2!$A$165:$A$316,0),MATCH(AG$8,intern2!_xlnm.Print_Titles,0))="","",
IF(INDEX(intern2!$A$165:$BH$316,MATCH($A53,intern2!$A$165:$A$316,0),MATCH(AG$8,intern2!_xlnm.Print_Titles,0))="NOK","NOK",
IF(INDEX(intern3!$A$9:$BG$320,MATCH($A53,intern3!$A$9:$A$160,0),MATCH(intern4!AG$8,intern3!$7:$7,0))="OK","OK","NOK")))</f>
        <v/>
      </c>
      <c r="AH53" s="1277" t="str">
        <f>IF(INDEX(intern2!$A$165:$BH$316,MATCH($A53,intern2!$A$165:$A$316,0),MATCH(AH$8,intern2!_xlnm.Print_Titles,0))="","",
IF(INDEX(intern2!$A$165:$BH$316,MATCH($A53,intern2!$A$165:$A$316,0),MATCH(AH$8,intern2!_xlnm.Print_Titles,0))="NOK","NOK",
IF(INDEX(intern3!$A$9:$BG$320,MATCH($A53,intern3!$A$9:$A$160,0),MATCH(intern4!AH$8,intern3!$7:$7,0))="OK","OK","NOK")))</f>
        <v/>
      </c>
      <c r="AI53" s="1277" t="str">
        <f>IF(INDEX(intern2!$A$165:$BH$316,MATCH($A53,intern2!$A$165:$A$316,0),MATCH(AI$8,intern2!_xlnm.Print_Titles,0))="","",
IF(INDEX(intern2!$A$165:$BH$316,MATCH($A53,intern2!$A$165:$A$316,0),MATCH(AI$8,intern2!_xlnm.Print_Titles,0))="NOK","NOK",
IF(INDEX(intern3!$A$9:$BG$320,MATCH($A53,intern3!$A$9:$A$160,0),MATCH(intern4!AI$8,intern3!$7:$7,0))="OK","OK","NOK")))</f>
        <v/>
      </c>
      <c r="AJ53" s="1277" t="str">
        <f>IF(INDEX(intern2!$A$165:$BH$316,MATCH($A53,intern2!$A$165:$A$316,0),MATCH(AJ$8,intern2!_xlnm.Print_Titles,0))="","",
IF(INDEX(intern2!$A$165:$BH$316,MATCH($A53,intern2!$A$165:$A$316,0),MATCH(AJ$8,intern2!_xlnm.Print_Titles,0))="NOK","NOK",
IF(INDEX(intern3!$A$9:$BG$320,MATCH($A53,intern3!$A$9:$A$160,0),MATCH(intern4!AJ$8,intern3!$7:$7,0))="OK","OK","NOK")))</f>
        <v/>
      </c>
      <c r="AK53" s="1277" t="str">
        <f>IF(INDEX(intern2!$A$165:$BH$316,MATCH($A53,intern2!$A$165:$A$316,0),MATCH(AK$8,intern2!_xlnm.Print_Titles,0))="","",
IF(INDEX(intern2!$A$165:$BH$316,MATCH($A53,intern2!$A$165:$A$316,0),MATCH(AK$8,intern2!_xlnm.Print_Titles,0))="NOK","NOK",
IF(INDEX(intern3!$A$9:$BG$320,MATCH($A53,intern3!$A$9:$A$160,0),MATCH(intern4!AK$8,intern3!$7:$7,0))="OK","OK","NOK")))</f>
        <v/>
      </c>
      <c r="AL53" s="1277" t="str">
        <f>IF(INDEX(intern2!$A$165:$BH$316,MATCH($A53,intern2!$A$165:$A$316,0),MATCH(AL$8,intern2!_xlnm.Print_Titles,0))="","",
IF(INDEX(intern2!$A$165:$BH$316,MATCH($A53,intern2!$A$165:$A$316,0),MATCH(AL$8,intern2!_xlnm.Print_Titles,0))="NOK","NOK",
IF(INDEX(intern3!$A$9:$BG$320,MATCH($A53,intern3!$A$9:$A$160,0),MATCH(intern4!AL$8,intern3!$7:$7,0))="OK","OK","NOK")))</f>
        <v/>
      </c>
      <c r="AM53" s="1277" t="str">
        <f>IF(INDEX(intern2!$A$165:$BH$316,MATCH($A53,intern2!$A$165:$A$316,0),MATCH(AM$8,intern2!_xlnm.Print_Titles,0))="","",
IF(INDEX(intern2!$A$165:$BH$316,MATCH($A53,intern2!$A$165:$A$316,0),MATCH(AM$8,intern2!_xlnm.Print_Titles,0))="NOK","NOK",
IF(INDEX(intern3!$A$9:$BG$320,MATCH($A53,intern3!$A$9:$A$160,0),MATCH(intern4!AM$8,intern3!$7:$7,0))="OK","OK","NOK")))</f>
        <v/>
      </c>
      <c r="AN53" s="1277" t="str">
        <f>IF(INDEX(intern2!$A$165:$BH$316,MATCH($A53,intern2!$A$165:$A$316,0),MATCH(AN$8,intern2!_xlnm.Print_Titles,0))="","",
IF(INDEX(intern2!$A$165:$BH$316,MATCH($A53,intern2!$A$165:$A$316,0),MATCH(AN$8,intern2!_xlnm.Print_Titles,0))="NOK","NOK",
IF(INDEX(intern3!$A$9:$BG$320,MATCH($A53,intern3!$A$9:$A$160,0),MATCH(intern4!AN$8,intern3!$7:$7,0))="OK","OK","NOK")))</f>
        <v/>
      </c>
      <c r="AO53" s="1277" t="str">
        <f>IF(INDEX(intern2!$A$165:$BH$316,MATCH($A53,intern2!$A$165:$A$316,0),MATCH(AO$8,intern2!_xlnm.Print_Titles,0))="","",
IF(INDEX(intern2!$A$165:$BH$316,MATCH($A53,intern2!$A$165:$A$316,0),MATCH(AO$8,intern2!_xlnm.Print_Titles,0))="NOK","NOK",
IF(INDEX(intern3!$A$9:$BG$320,MATCH($A53,intern3!$A$9:$A$160,0),MATCH(intern4!AO$8,intern3!$7:$7,0))="OK","OK","NOK")))</f>
        <v/>
      </c>
      <c r="AP53" s="1277" t="str">
        <f>IF(INDEX(intern2!$A$165:$BH$316,MATCH($A53,intern2!$A$165:$A$316,0),MATCH(AP$8,intern2!_xlnm.Print_Titles,0))="","",
IF(INDEX(intern2!$A$165:$BH$316,MATCH($A53,intern2!$A$165:$A$316,0),MATCH(AP$8,intern2!_xlnm.Print_Titles,0))="NOK","NOK",
IF(INDEX(intern3!$A$9:$BG$320,MATCH($A53,intern3!$A$9:$A$160,0),MATCH(intern4!AP$8,intern3!$7:$7,0))="OK","OK","NOK")))</f>
        <v/>
      </c>
      <c r="AQ53" s="1277" t="str">
        <f>IF(INDEX(intern2!$A$165:$BH$316,MATCH($A53,intern2!$A$165:$A$316,0),MATCH(AQ$8,intern2!_xlnm.Print_Titles,0))="","",
IF(INDEX(intern2!$A$165:$BH$316,MATCH($A53,intern2!$A$165:$A$316,0),MATCH(AQ$8,intern2!_xlnm.Print_Titles,0))="NOK","NOK",
IF(INDEX(intern3!$A$9:$BG$320,MATCH($A53,intern3!$A$9:$A$160,0),MATCH(intern4!AQ$8,intern3!$7:$7,0))="OK","OK","NOK")))</f>
        <v/>
      </c>
      <c r="AR53" s="1277" t="str">
        <f>IF(INDEX(intern2!$A$165:$BH$316,MATCH($A53,intern2!$A$165:$A$316,0),MATCH(AR$8,intern2!_xlnm.Print_Titles,0))="","",
IF(INDEX(intern2!$A$165:$BH$316,MATCH($A53,intern2!$A$165:$A$316,0),MATCH(AR$8,intern2!_xlnm.Print_Titles,0))="NOK","NOK",
IF(INDEX(intern3!$A$9:$BG$320,MATCH($A53,intern3!$A$9:$A$160,0),MATCH(intern4!AR$8,intern3!$7:$7,0))="OK","OK","NOK")))</f>
        <v/>
      </c>
      <c r="AS53" s="1277" t="str">
        <f>IF(INDEX(intern2!$A$165:$BH$316,MATCH($A53,intern2!$A$165:$A$316,0),MATCH(AS$8,intern2!_xlnm.Print_Titles,0))="","",
IF(INDEX(intern2!$A$165:$BH$316,MATCH($A53,intern2!$A$165:$A$316,0),MATCH(AS$8,intern2!_xlnm.Print_Titles,0))="NOK","NOK",
IF(INDEX(intern3!$A$9:$BG$320,MATCH($A53,intern3!$A$9:$A$160,0),MATCH(intern4!AS$8,intern3!$7:$7,0))="OK","OK","NOK")))</f>
        <v/>
      </c>
      <c r="AT53" s="1277" t="str">
        <f>IF(INDEX(intern2!$A$165:$BH$316,MATCH($A53,intern2!$A$165:$A$316,0),MATCH(AT$8,intern2!_xlnm.Print_Titles,0))="","",
IF(INDEX(intern2!$A$165:$BH$316,MATCH($A53,intern2!$A$165:$A$316,0),MATCH(AT$8,intern2!_xlnm.Print_Titles,0))="NOK","NOK",
IF(INDEX(intern3!$A$9:$BG$320,MATCH($A53,intern3!$A$9:$A$160,0),MATCH(intern4!AT$8,intern3!$7:$7,0))="OK","OK","NOK")))</f>
        <v/>
      </c>
      <c r="AU53" s="1277" t="str">
        <f>IF(INDEX(intern2!$A$165:$BH$316,MATCH($A53,intern2!$A$165:$A$316,0),MATCH(AU$8,intern2!_xlnm.Print_Titles,0))="","",
IF(INDEX(intern2!$A$165:$BH$316,MATCH($A53,intern2!$A$165:$A$316,0),MATCH(AU$8,intern2!_xlnm.Print_Titles,0))="NOK","NOK",
IF(INDEX(intern3!$A$9:$BG$320,MATCH($A53,intern3!$A$9:$A$160,0),MATCH(intern4!AU$8,intern3!$7:$7,0))="OK","OK","NOK")))</f>
        <v/>
      </c>
      <c r="AV53" s="1277" t="str">
        <f>IF(INDEX(intern2!$A$165:$BH$316,MATCH($A53,intern2!$A$165:$A$316,0),MATCH(AV$8,intern2!_xlnm.Print_Titles,0))="","",
IF(INDEX(intern2!$A$165:$BH$316,MATCH($A53,intern2!$A$165:$A$316,0),MATCH(AV$8,intern2!_xlnm.Print_Titles,0))="NOK","NOK",
IF(INDEX(intern3!$A$9:$BG$320,MATCH($A53,intern3!$A$9:$A$160,0),MATCH(intern4!AV$8,intern3!$7:$7,0))="OK","OK","NOK")))</f>
        <v/>
      </c>
      <c r="AW53" s="1277"/>
      <c r="AX53" s="1277" t="str">
        <f>IF(INDEX(intern2!$A$165:$BH$316,MATCH($A53,intern2!$A$165:$A$316,0),MATCH(AX$8,intern2!_xlnm.Print_Titles,0))="","",
IF(INDEX(intern2!$A$165:$BH$316,MATCH($A53,intern2!$A$165:$A$316,0),MATCH(AX$8,intern2!_xlnm.Print_Titles,0))="NOK","NOK",
IF(INDEX(intern3!$A$9:$BG$320,MATCH($A53,intern3!$A$9:$A$160,0),MATCH(intern4!AX$8,intern3!$7:$7,0))="OK","OK","NOK")))</f>
        <v/>
      </c>
      <c r="AY53" s="1277" t="str">
        <f>IF(INDEX(intern2!$A$165:$BH$316,MATCH($A53,intern2!$A$165:$A$316,0),MATCH(AY$8,intern2!_xlnm.Print_Titles,0))="","",
IF(INDEX(intern2!$A$165:$BH$316,MATCH($A53,intern2!$A$165:$A$316,0),MATCH(AY$8,intern2!_xlnm.Print_Titles,0))="NOK","NOK",
IF(INDEX(intern3!$A$9:$BG$320,MATCH($A53,intern3!$A$9:$A$160,0),MATCH(intern4!AY$8,intern3!$7:$7,0))="OK","OK","NOK")))</f>
        <v/>
      </c>
      <c r="AZ53" s="1277" t="str">
        <f>IF(INDEX(intern2!$A$165:$BH$316,MATCH($A53,intern2!$A$165:$A$316,0),MATCH(AZ$8,intern2!_xlnm.Print_Titles,0))="","",
IF(INDEX(intern2!$A$165:$BH$316,MATCH($A53,intern2!$A$165:$A$316,0),MATCH(AZ$8,intern2!_xlnm.Print_Titles,0))="NOK","NOK",
IF(INDEX(intern3!$A$9:$BG$320,MATCH($A53,intern3!$A$9:$A$160,0),MATCH(intern4!AZ$8,intern3!$7:$7,0))="OK","OK","NOK")))</f>
        <v/>
      </c>
      <c r="BA53" s="1277" t="str">
        <f>IF(INDEX(intern2!$A$165:$BH$316,MATCH($A53,intern2!$A$165:$A$316,0),MATCH(BA$8,intern2!_xlnm.Print_Titles,0))="","",
IF(INDEX(intern2!$A$165:$BH$316,MATCH($A53,intern2!$A$165:$A$316,0),MATCH(BA$8,intern2!_xlnm.Print_Titles,0))="NOK","NOK",
IF(INDEX(intern3!$A$9:$BG$320,MATCH($A53,intern3!$A$9:$A$160,0),MATCH(intern4!BA$8,intern3!$7:$7,0))="OK","OK","NOK")))</f>
        <v/>
      </c>
      <c r="BB53" s="1277" t="str">
        <f>IF(INDEX(intern2!$A$165:$BH$316,MATCH($A53,intern2!$A$165:$A$316,0),MATCH(BB$8,intern2!_xlnm.Print_Titles,0))="","",
IF(INDEX(intern2!$A$165:$BH$316,MATCH($A53,intern2!$A$165:$A$316,0),MATCH(BB$8,intern2!_xlnm.Print_Titles,0))="NOK","NOK",
IF(INDEX(intern3!$A$9:$BG$320,MATCH($A53,intern3!$A$9:$A$160,0),MATCH(intern4!BB$8,intern3!$7:$7,0))="OK","OK","NOK")))</f>
        <v/>
      </c>
      <c r="BC53" s="1277" t="str">
        <f>IF(INDEX(intern2!$A$165:$BH$316,MATCH($A53,intern2!$A$165:$A$316,0),MATCH(BC$8,intern2!_xlnm.Print_Titles,0))="","",
IF(INDEX(intern2!$A$165:$BH$316,MATCH($A53,intern2!$A$165:$A$316,0),MATCH(BC$8,intern2!_xlnm.Print_Titles,0))="NOK","NOK",
IF(INDEX(intern3!$A$9:$BG$320,MATCH($A53,intern3!$A$9:$A$160,0),MATCH(intern4!BC$8,intern3!$7:$7,0))="OK","OK","NOK")))</f>
        <v/>
      </c>
      <c r="BD53" s="1277" t="str">
        <f>IF(INDEX(intern2!$A$165:$BH$316,MATCH($A53,intern2!$A$165:$A$316,0),MATCH(BD$8,intern2!_xlnm.Print_Titles,0))="","",
IF(INDEX(intern2!$A$165:$BH$316,MATCH($A53,intern2!$A$165:$A$316,0),MATCH(BD$8,intern2!_xlnm.Print_Titles,0))="NOK","NOK",
IF(INDEX(intern3!$A$9:$BG$320,MATCH($A53,intern3!$A$9:$A$160,0),MATCH(intern4!BD$8,intern3!$7:$7,0))="OK","OK","NOK")))</f>
        <v/>
      </c>
      <c r="BE53" s="1277" t="str">
        <f>IF(INDEX(intern2!$A$165:$BH$316,MATCH($A53,intern2!$A$165:$A$316,0),MATCH(BE$8,intern2!_xlnm.Print_Titles,0))="","",
IF(INDEX(intern2!$A$165:$BH$316,MATCH($A53,intern2!$A$165:$A$316,0),MATCH(BE$8,intern2!_xlnm.Print_Titles,0))="NOK","NOK",
IF(INDEX(intern3!$A$9:$BG$320,MATCH($A53,intern3!$A$9:$A$160,0),MATCH(intern4!BE$8,intern3!$7:$7,0))="OK","OK","NOK")))</f>
        <v/>
      </c>
      <c r="BF53" s="1277" t="str">
        <f>IF(INDEX(intern2!$A$165:$BH$316,MATCH($A53,intern2!$A$165:$A$316,0),MATCH(BF$8,intern2!_xlnm.Print_Titles,0))="","",
IF(INDEX(intern2!$A$165:$BH$316,MATCH($A53,intern2!$A$165:$A$316,0),MATCH(BF$8,intern2!_xlnm.Print_Titles,0))="NOK","NOK",
IF(INDEX(intern3!$A$9:$BG$320,MATCH($A53,intern3!$A$9:$A$160,0),MATCH(intern4!BF$8,intern3!$7:$7,0))="OK","OK","NOK")))</f>
        <v/>
      </c>
      <c r="BG53" s="1277" t="str">
        <f>IF(INDEX(intern2!$A$165:$BH$316,MATCH($A53,intern2!$A$165:$A$316,0),MATCH(BG$8,intern2!_xlnm.Print_Titles,0))="","",
IF(INDEX(intern2!$A$165:$BH$316,MATCH($A53,intern2!$A$165:$A$316,0),MATCH(BG$8,intern2!_xlnm.Print_Titles,0))="NOK","NOK",
IF(INDEX(intern3!$A$9:$BG$320,MATCH($A53,intern3!$A$9:$A$160,0),MATCH(intern4!BG$8,intern3!$7:$7,0))="OK","OK","NOK")))</f>
        <v/>
      </c>
      <c r="BH53" s="200" t="str">
        <f t="shared" ca="1" si="2"/>
        <v>NOK</v>
      </c>
      <c r="BI53" s="186"/>
      <c r="BJ53" t="b">
        <f ca="1">IF(VLOOKUP($A53,intern1!$C:$Q,15,FALSE)="MAS","",IF(VLOOKUP($A53,'3.10'!$C:$AP,9,FALSE)=0,"NOK",IF(VLOOKUP($A53,'3.10'!$C:$AP,11,FALSE)=0,"NOK","OK"))=BH53)</f>
        <v>1</v>
      </c>
    </row>
    <row r="54" spans="1:62" x14ac:dyDescent="0.25">
      <c r="A54" t="str">
        <f>+intern2!A49</f>
        <v>VIS1</v>
      </c>
      <c r="C54" s="1277" t="str">
        <f>IF(INDEX(intern2!$A$165:$BH$316,MATCH($A54,intern2!$A$165:$A$316,0),MATCH(C$8,intern2!_xlnm.Print_Titles,0))="","",
IF(INDEX(intern2!$A$165:$BH$316,MATCH($A54,intern2!$A$165:$A$316,0),MATCH(C$8,intern2!_xlnm.Print_Titles,0))="NOK","NOK",
IF(INDEX(intern3!$A$9:$BG$320,MATCH($A54,intern3!$A$9:$A$160,0),MATCH(intern4!C$8,intern3!$7:$7,0))="OK","OK","NOK")))</f>
        <v/>
      </c>
      <c r="D54" s="1277" t="str">
        <f>IF(INDEX(intern2!$A$165:$BH$316,MATCH($A54,intern2!$A$165:$A$316,0),MATCH(D$8,intern2!_xlnm.Print_Titles,0))="","",
IF(INDEX(intern2!$A$165:$BH$316,MATCH($A54,intern2!$A$165:$A$316,0),MATCH(D$8,intern2!_xlnm.Print_Titles,0))="NOK","NOK",
IF(INDEX(intern3!$A$9:$BG$320,MATCH($A54,intern3!$A$9:$A$160,0),MATCH(intern4!D$8,intern3!$7:$7,0))="OK","OK","NOK")))</f>
        <v/>
      </c>
      <c r="E54" s="1277" t="str">
        <f>IF(INDEX(intern2!$A$165:$BH$316,MATCH($A54,intern2!$A$165:$A$316,0),MATCH(E$8,intern2!_xlnm.Print_Titles,0))="","",
IF(INDEX(intern2!$A$165:$BH$316,MATCH($A54,intern2!$A$165:$A$316,0),MATCH(E$8,intern2!_xlnm.Print_Titles,0))="NOK","NOK",
IF(INDEX(intern3!$A$9:$BG$320,MATCH($A54,intern3!$A$9:$A$160,0),MATCH(intern4!E$8,intern3!$7:$7,0))="OK","OK","NOK")))</f>
        <v/>
      </c>
      <c r="F54" s="1277" t="str">
        <f>IF(INDEX(intern2!$A$165:$BH$316,MATCH($A54,intern2!$A$165:$A$316,0),MATCH(F$8,intern2!_xlnm.Print_Titles,0))="","",
IF(INDEX(intern2!$A$165:$BH$316,MATCH($A54,intern2!$A$165:$A$316,0),MATCH(F$8,intern2!_xlnm.Print_Titles,0))="NOK","NOK",
IF(INDEX(intern3!$A$9:$BG$320,MATCH($A54,intern3!$A$9:$A$160,0),MATCH(intern4!F$8,intern3!$7:$7,0))="OK","OK","NOK")))</f>
        <v/>
      </c>
      <c r="G54" s="1277" t="str">
        <f>IF(INDEX(intern2!$A$165:$BH$316,MATCH($A54,intern2!$A$165:$A$316,0),MATCH(G$8,intern2!_xlnm.Print_Titles,0))="","",
IF(INDEX(intern2!$A$165:$BH$316,MATCH($A54,intern2!$A$165:$A$316,0),MATCH(G$8,intern2!_xlnm.Print_Titles,0))="NOK","NOK",
IF(INDEX(intern3!$A$9:$BG$320,MATCH($A54,intern3!$A$9:$A$160,0),MATCH(intern4!G$8,intern3!$7:$7,0))="OK","OK","NOK")))</f>
        <v/>
      </c>
      <c r="H54" s="1277" t="str">
        <f>IF(INDEX(intern2!$A$165:$BH$316,MATCH($A54,intern2!$A$165:$A$316,0),MATCH(H$8,intern2!_xlnm.Print_Titles,0))="","",
IF(INDEX(intern2!$A$165:$BH$316,MATCH($A54,intern2!$A$165:$A$316,0),MATCH(H$8,intern2!_xlnm.Print_Titles,0))="NOK","NOK",
IF(INDEX(intern3!$A$9:$BG$320,MATCH($A54,intern3!$A$9:$A$160,0),MATCH(intern4!H$8,intern3!$7:$7,0))="OK","OK","NOK")))</f>
        <v/>
      </c>
      <c r="I54" s="1277" t="str">
        <f ca="1">IF(INDEX(intern2!$A$165:$BH$316,MATCH($A54,intern2!$A$165:$A$316,0),MATCH(I$8,intern2!_xlnm.Print_Titles,0))="","",
IF(INDEX(intern2!$A$165:$BH$316,MATCH($A54,intern2!$A$165:$A$316,0),MATCH(I$8,intern2!_xlnm.Print_Titles,0))="NOK","NOK",
IF(INDEX(intern3!$A$9:$BG$320,MATCH($A54,intern3!$A$9:$A$160,0),MATCH(intern4!I$8,intern3!$7:$7,0))="OK","OK","NOK")))</f>
        <v>NOK</v>
      </c>
      <c r="J54" s="1277" t="str">
        <f>IF(INDEX(intern2!$A$165:$BH$316,MATCH($A54,intern2!$A$165:$A$316,0),MATCH(J$8,intern2!_xlnm.Print_Titles,0))="","",
IF(INDEX(intern2!$A$165:$BH$316,MATCH($A54,intern2!$A$165:$A$316,0),MATCH(J$8,intern2!_xlnm.Print_Titles,0))="NOK","NOK",
IF(INDEX(intern3!$A$9:$BG$320,MATCH($A54,intern3!$A$9:$A$160,0),MATCH(intern4!J$8,intern3!$7:$7,0))="OK","OK","NOK")))</f>
        <v/>
      </c>
      <c r="K54" s="1277" t="str">
        <f>IF(INDEX(intern2!$A$165:$BH$316,MATCH($A54,intern2!$A$165:$A$316,0),MATCH(K$8,intern2!_xlnm.Print_Titles,0))="","",
IF(INDEX(intern2!$A$165:$BH$316,MATCH($A54,intern2!$A$165:$A$316,0),MATCH(K$8,intern2!_xlnm.Print_Titles,0))="NOK","NOK",
IF(INDEX(intern3!$A$9:$BG$320,MATCH($A54,intern3!$A$9:$A$160,0),MATCH(intern4!K$8,intern3!$7:$7,0))="OK","OK","NOK")))</f>
        <v/>
      </c>
      <c r="L54" s="1277" t="str">
        <f>IF(INDEX(intern2!$A$165:$BH$316,MATCH($A54,intern2!$A$165:$A$316,0),MATCH(L$8,intern2!_xlnm.Print_Titles,0))="","",
IF(INDEX(intern2!$A$165:$BH$316,MATCH($A54,intern2!$A$165:$A$316,0),MATCH(L$8,intern2!_xlnm.Print_Titles,0))="NOK","NOK",
IF(INDEX(intern3!$A$9:$BG$320,MATCH($A54,intern3!$A$9:$A$160,0),MATCH(intern4!L$8,intern3!$7:$7,0))="OK","OK","NOK")))</f>
        <v/>
      </c>
      <c r="M54" s="1277" t="str">
        <f>IF(INDEX(intern2!$A$165:$BH$316,MATCH($A54,intern2!$A$165:$A$316,0),MATCH(M$8,intern2!_xlnm.Print_Titles,0))="","",
IF(INDEX(intern2!$A$165:$BH$316,MATCH($A54,intern2!$A$165:$A$316,0),MATCH(M$8,intern2!_xlnm.Print_Titles,0))="NOK","NOK",
IF(INDEX(intern3!$A$9:$BG$320,MATCH($A54,intern3!$A$9:$A$160,0),MATCH(intern4!M$8,intern3!$7:$7,0))="OK","OK","NOK")))</f>
        <v/>
      </c>
      <c r="N54" s="1277" t="str">
        <f>IF(INDEX(intern2!$A$165:$BH$316,MATCH($A54,intern2!$A$165:$A$316,0),MATCH(N$8,intern2!_xlnm.Print_Titles,0))="","",
IF(INDEX(intern2!$A$165:$BH$316,MATCH($A54,intern2!$A$165:$A$316,0),MATCH(N$8,intern2!_xlnm.Print_Titles,0))="NOK","NOK",
IF(INDEX(intern3!$A$9:$BG$320,MATCH($A54,intern3!$A$9:$A$160,0),MATCH(intern4!N$8,intern3!$7:$7,0))="OK","OK","NOK")))</f>
        <v/>
      </c>
      <c r="O54" s="1277" t="str">
        <f>IF(INDEX(intern2!$A$165:$BH$316,MATCH($A54,intern2!$A$165:$A$316,0),MATCH(O$8,intern2!_xlnm.Print_Titles,0))="","",
IF(INDEX(intern2!$A$165:$BH$316,MATCH($A54,intern2!$A$165:$A$316,0),MATCH(O$8,intern2!_xlnm.Print_Titles,0))="NOK","NOK",
IF(INDEX(intern3!$A$9:$BG$320,MATCH($A54,intern3!$A$9:$A$160,0),MATCH(intern4!O$8,intern3!$7:$7,0))="OK","OK","NOK")))</f>
        <v/>
      </c>
      <c r="P54" s="1277" t="str">
        <f>IF(INDEX(intern2!$A$165:$BH$316,MATCH($A54,intern2!$A$165:$A$316,0),MATCH(P$8,intern2!_xlnm.Print_Titles,0))="","",
IF(INDEX(intern2!$A$165:$BH$316,MATCH($A54,intern2!$A$165:$A$316,0),MATCH(P$8,intern2!_xlnm.Print_Titles,0))="NOK","NOK",
IF(INDEX(intern3!$A$9:$BG$320,MATCH($A54,intern3!$A$9:$A$160,0),MATCH(intern4!P$8,intern3!$7:$7,0))="OK","OK","NOK")))</f>
        <v/>
      </c>
      <c r="Q54" s="1277" t="str">
        <f>IF(INDEX(intern2!$A$165:$BH$316,MATCH($A54,intern2!$A$165:$A$316,0),MATCH(Q$8,intern2!_xlnm.Print_Titles,0))="","",
IF(INDEX(intern2!$A$165:$BH$316,MATCH($A54,intern2!$A$165:$A$316,0),MATCH(Q$8,intern2!_xlnm.Print_Titles,0))="NOK","NOK",
IF(INDEX(intern3!$A$9:$BG$320,MATCH($A54,intern3!$A$9:$A$160,0),MATCH(intern4!Q$8,intern3!$7:$7,0))="OK","OK","NOK")))</f>
        <v/>
      </c>
      <c r="R54" s="1277" t="str">
        <f>IF(INDEX(intern2!$A$165:$BH$316,MATCH($A54,intern2!$A$165:$A$316,0),MATCH(R$8,intern2!_xlnm.Print_Titles,0))="","",
IF(INDEX(intern2!$A$165:$BH$316,MATCH($A54,intern2!$A$165:$A$316,0),MATCH(R$8,intern2!_xlnm.Print_Titles,0))="NOK","NOK",
IF(INDEX(intern3!$A$9:$BG$320,MATCH($A54,intern3!$A$9:$A$160,0),MATCH(intern4!R$8,intern3!$7:$7,0))="OK","OK","NOK")))</f>
        <v/>
      </c>
      <c r="S54" s="1277" t="str">
        <f>IF(INDEX(intern2!$A$165:$BH$316,MATCH($A54,intern2!$A$165:$A$316,0),MATCH(S$8,intern2!_xlnm.Print_Titles,0))="","",
IF(INDEX(intern2!$A$165:$BH$316,MATCH($A54,intern2!$A$165:$A$316,0),MATCH(S$8,intern2!_xlnm.Print_Titles,0))="NOK","NOK",
IF(INDEX(intern3!$A$9:$BG$320,MATCH($A54,intern3!$A$9:$A$160,0),MATCH(intern4!S$8,intern3!$7:$7,0))="OK","OK","NOK")))</f>
        <v/>
      </c>
      <c r="T54" s="1277" t="str">
        <f>IF(INDEX(intern2!$A$165:$BH$316,MATCH($A54,intern2!$A$165:$A$316,0),MATCH(T$8,intern2!_xlnm.Print_Titles,0))="","",
IF(INDEX(intern2!$A$165:$BH$316,MATCH($A54,intern2!$A$165:$A$316,0),MATCH(T$8,intern2!_xlnm.Print_Titles,0))="NOK","NOK",
IF(INDEX(intern3!$A$9:$BG$320,MATCH($A54,intern3!$A$9:$A$160,0),MATCH(intern4!T$8,intern3!$7:$7,0))="OK","OK","NOK")))</f>
        <v/>
      </c>
      <c r="U54" s="1277" t="str">
        <f>IF(INDEX(intern2!$A$165:$BH$316,MATCH($A54,intern2!$A$165:$A$316,0),MATCH(U$8,intern2!_xlnm.Print_Titles,0))="","",
IF(INDEX(intern2!$A$165:$BH$316,MATCH($A54,intern2!$A$165:$A$316,0),MATCH(U$8,intern2!_xlnm.Print_Titles,0))="NOK","NOK",
IF(INDEX(intern3!$A$9:$BG$320,MATCH($A54,intern3!$A$9:$A$160,0),MATCH(intern4!U$8,intern3!$7:$7,0))="OK","OK","NOK")))</f>
        <v/>
      </c>
      <c r="V54" s="1277" t="str">
        <f>IF(INDEX(intern2!$A$165:$BH$316,MATCH($A54,intern2!$A$165:$A$316,0),MATCH(V$8,intern2!_xlnm.Print_Titles,0))="","",
IF(INDEX(intern2!$A$165:$BH$316,MATCH($A54,intern2!$A$165:$A$316,0),MATCH(V$8,intern2!_xlnm.Print_Titles,0))="NOK","NOK",
IF(INDEX(intern3!$A$9:$BG$320,MATCH($A54,intern3!$A$9:$A$160,0),MATCH(intern4!V$8,intern3!$7:$7,0))="OK","OK","NOK")))</f>
        <v/>
      </c>
      <c r="W54" s="1277" t="str">
        <f>IF(INDEX(intern2!$A$165:$BH$316,MATCH($A54,intern2!$A$165:$A$316,0),MATCH(W$8,intern2!_xlnm.Print_Titles,0))="","",
IF(INDEX(intern2!$A$165:$BH$316,MATCH($A54,intern2!$A$165:$A$316,0),MATCH(W$8,intern2!_xlnm.Print_Titles,0))="NOK","NOK",
IF(INDEX(intern3!$A$9:$BG$320,MATCH($A54,intern3!$A$9:$A$160,0),MATCH(intern4!W$8,intern3!$7:$7,0))="OK","OK","NOK")))</f>
        <v/>
      </c>
      <c r="X54" s="1277" t="str">
        <f>IF(INDEX(intern2!$A$165:$BH$316,MATCH($A54,intern2!$A$165:$A$316,0),MATCH(X$8,intern2!_xlnm.Print_Titles,0))="","",
IF(INDEX(intern2!$A$165:$BH$316,MATCH($A54,intern2!$A$165:$A$316,0),MATCH(X$8,intern2!_xlnm.Print_Titles,0))="NOK","NOK",
IF(INDEX(intern3!$A$9:$BG$320,MATCH($A54,intern3!$A$9:$A$160,0),MATCH(intern4!X$8,intern3!$7:$7,0))="OK","OK","NOK")))</f>
        <v/>
      </c>
      <c r="Y54" s="1277" t="str">
        <f>IF(INDEX(intern2!$A$165:$BH$316,MATCH($A54,intern2!$A$165:$A$316,0),MATCH(Y$8,intern2!_xlnm.Print_Titles,0))="","",
IF(INDEX(intern2!$A$165:$BH$316,MATCH($A54,intern2!$A$165:$A$316,0),MATCH(Y$8,intern2!_xlnm.Print_Titles,0))="NOK","NOK",
IF(INDEX(intern3!$A$9:$BG$320,MATCH($A54,intern3!$A$9:$A$160,0),MATCH(intern4!Y$8,intern3!$7:$7,0))="OK","OK","NOK")))</f>
        <v/>
      </c>
      <c r="Z54" s="1277" t="str">
        <f>IF(INDEX(intern2!$A$165:$BH$316,MATCH($A54,intern2!$A$165:$A$316,0),MATCH(Z$8,intern2!_xlnm.Print_Titles,0))="","",
IF(INDEX(intern2!$A$165:$BH$316,MATCH($A54,intern2!$A$165:$A$316,0),MATCH(Z$8,intern2!_xlnm.Print_Titles,0))="NOK","NOK",
IF(INDEX(intern3!$A$9:$BG$320,MATCH($A54,intern3!$A$9:$A$160,0),MATCH(intern4!Z$8,intern3!$7:$7,0))="OK","OK","NOK")))</f>
        <v/>
      </c>
      <c r="AA54" s="1277" t="str">
        <f>IF(INDEX(intern2!$A$165:$BH$316,MATCH($A54,intern2!$A$165:$A$316,0),MATCH(AA$8,intern2!_xlnm.Print_Titles,0))="","",
IF(INDEX(intern2!$A$165:$BH$316,MATCH($A54,intern2!$A$165:$A$316,0),MATCH(AA$8,intern2!_xlnm.Print_Titles,0))="NOK","NOK",
IF(INDEX(intern3!$A$9:$BG$320,MATCH($A54,intern3!$A$9:$A$160,0),MATCH(intern4!AA$8,intern3!$7:$7,0))="OK","OK","NOK")))</f>
        <v/>
      </c>
      <c r="AB54" s="1277" t="str">
        <f>IF(INDEX(intern2!$A$165:$BH$316,MATCH($A54,intern2!$A$165:$A$316,0),MATCH(AB$8,intern2!_xlnm.Print_Titles,0))="","",
IF(INDEX(intern2!$A$165:$BH$316,MATCH($A54,intern2!$A$165:$A$316,0),MATCH(AB$8,intern2!_xlnm.Print_Titles,0))="NOK","NOK",
IF(INDEX(intern3!$A$9:$BG$320,MATCH($A54,intern3!$A$9:$A$160,0),MATCH(intern4!AB$8,intern3!$7:$7,0))="OK","OK","NOK")))</f>
        <v/>
      </c>
      <c r="AC54" s="1277" t="str">
        <f>IF(INDEX(intern2!$A$165:$BH$316,MATCH($A54,intern2!$A$165:$A$316,0),MATCH(AC$8,intern2!_xlnm.Print_Titles,0))="","",
IF(INDEX(intern2!$A$165:$BH$316,MATCH($A54,intern2!$A$165:$A$316,0),MATCH(AC$8,intern2!_xlnm.Print_Titles,0))="NOK","NOK",
IF(INDEX(intern3!$A$9:$BG$320,MATCH($A54,intern3!$A$9:$A$160,0),MATCH(intern4!AC$8,intern3!$7:$7,0))="OK","OK","NOK")))</f>
        <v/>
      </c>
      <c r="AD54" s="1277" t="str">
        <f>IF(INDEX(intern2!$A$165:$BH$316,MATCH($A54,intern2!$A$165:$A$316,0),MATCH(AD$8,intern2!_xlnm.Print_Titles,0))="","",
IF(INDEX(intern2!$A$165:$BH$316,MATCH($A54,intern2!$A$165:$A$316,0),MATCH(AD$8,intern2!_xlnm.Print_Titles,0))="NOK","NOK",
IF(INDEX(intern3!$A$9:$BG$320,MATCH($A54,intern3!$A$9:$A$160,0),MATCH(intern4!AD$8,intern3!$7:$7,0))="OK","OK","NOK")))</f>
        <v/>
      </c>
      <c r="AE54" s="1277" t="str">
        <f>IF(INDEX(intern2!$A$165:$BH$316,MATCH($A54,intern2!$A$165:$A$316,0),MATCH(AE$8,intern2!_xlnm.Print_Titles,0))="","",
IF(INDEX(intern2!$A$165:$BH$316,MATCH($A54,intern2!$A$165:$A$316,0),MATCH(AE$8,intern2!_xlnm.Print_Titles,0))="NOK","NOK",
IF(INDEX(intern3!$A$9:$BG$320,MATCH($A54,intern3!$A$9:$A$160,0),MATCH(intern4!AE$8,intern3!$7:$7,0))="OK","OK","NOK")))</f>
        <v/>
      </c>
      <c r="AF54" s="1277" t="str">
        <f>IF(INDEX(intern2!$A$165:$BH$316,MATCH($A54,intern2!$A$165:$A$316,0),MATCH(AF$8,intern2!_xlnm.Print_Titles,0))="","",
IF(INDEX(intern2!$A$165:$BH$316,MATCH($A54,intern2!$A$165:$A$316,0),MATCH(AF$8,intern2!_xlnm.Print_Titles,0))="NOK","NOK",
IF(INDEX(intern3!$A$9:$BG$320,MATCH($A54,intern3!$A$9:$A$160,0),MATCH(intern4!AF$8,intern3!$7:$7,0))="OK","OK","NOK")))</f>
        <v/>
      </c>
      <c r="AG54" s="1277" t="str">
        <f>IF(INDEX(intern2!$A$165:$BH$316,MATCH($A54,intern2!$A$165:$A$316,0),MATCH(AG$8,intern2!_xlnm.Print_Titles,0))="","",
IF(INDEX(intern2!$A$165:$BH$316,MATCH($A54,intern2!$A$165:$A$316,0),MATCH(AG$8,intern2!_xlnm.Print_Titles,0))="NOK","NOK",
IF(INDEX(intern3!$A$9:$BG$320,MATCH($A54,intern3!$A$9:$A$160,0),MATCH(intern4!AG$8,intern3!$7:$7,0))="OK","OK","NOK")))</f>
        <v/>
      </c>
      <c r="AH54" s="1277" t="str">
        <f>IF(INDEX(intern2!$A$165:$BH$316,MATCH($A54,intern2!$A$165:$A$316,0),MATCH(AH$8,intern2!_xlnm.Print_Titles,0))="","",
IF(INDEX(intern2!$A$165:$BH$316,MATCH($A54,intern2!$A$165:$A$316,0),MATCH(AH$8,intern2!_xlnm.Print_Titles,0))="NOK","NOK",
IF(INDEX(intern3!$A$9:$BG$320,MATCH($A54,intern3!$A$9:$A$160,0),MATCH(intern4!AH$8,intern3!$7:$7,0))="OK","OK","NOK")))</f>
        <v/>
      </c>
      <c r="AI54" s="1277" t="str">
        <f>IF(INDEX(intern2!$A$165:$BH$316,MATCH($A54,intern2!$A$165:$A$316,0),MATCH(AI$8,intern2!_xlnm.Print_Titles,0))="","",
IF(INDEX(intern2!$A$165:$BH$316,MATCH($A54,intern2!$A$165:$A$316,0),MATCH(AI$8,intern2!_xlnm.Print_Titles,0))="NOK","NOK",
IF(INDEX(intern3!$A$9:$BG$320,MATCH($A54,intern3!$A$9:$A$160,0),MATCH(intern4!AI$8,intern3!$7:$7,0))="OK","OK","NOK")))</f>
        <v/>
      </c>
      <c r="AJ54" s="1277" t="str">
        <f>IF(INDEX(intern2!$A$165:$BH$316,MATCH($A54,intern2!$A$165:$A$316,0),MATCH(AJ$8,intern2!_xlnm.Print_Titles,0))="","",
IF(INDEX(intern2!$A$165:$BH$316,MATCH($A54,intern2!$A$165:$A$316,0),MATCH(AJ$8,intern2!_xlnm.Print_Titles,0))="NOK","NOK",
IF(INDEX(intern3!$A$9:$BG$320,MATCH($A54,intern3!$A$9:$A$160,0),MATCH(intern4!AJ$8,intern3!$7:$7,0))="OK","OK","NOK")))</f>
        <v/>
      </c>
      <c r="AK54" s="1277" t="str">
        <f>IF(INDEX(intern2!$A$165:$BH$316,MATCH($A54,intern2!$A$165:$A$316,0),MATCH(AK$8,intern2!_xlnm.Print_Titles,0))="","",
IF(INDEX(intern2!$A$165:$BH$316,MATCH($A54,intern2!$A$165:$A$316,0),MATCH(AK$8,intern2!_xlnm.Print_Titles,0))="NOK","NOK",
IF(INDEX(intern3!$A$9:$BG$320,MATCH($A54,intern3!$A$9:$A$160,0),MATCH(intern4!AK$8,intern3!$7:$7,0))="OK","OK","NOK")))</f>
        <v/>
      </c>
      <c r="AL54" s="1277" t="str">
        <f>IF(INDEX(intern2!$A$165:$BH$316,MATCH($A54,intern2!$A$165:$A$316,0),MATCH(AL$8,intern2!_xlnm.Print_Titles,0))="","",
IF(INDEX(intern2!$A$165:$BH$316,MATCH($A54,intern2!$A$165:$A$316,0),MATCH(AL$8,intern2!_xlnm.Print_Titles,0))="NOK","NOK",
IF(INDEX(intern3!$A$9:$BG$320,MATCH($A54,intern3!$A$9:$A$160,0),MATCH(intern4!AL$8,intern3!$7:$7,0))="OK","OK","NOK")))</f>
        <v/>
      </c>
      <c r="AM54" s="1277" t="str">
        <f>IF(INDEX(intern2!$A$165:$BH$316,MATCH($A54,intern2!$A$165:$A$316,0),MATCH(AM$8,intern2!_xlnm.Print_Titles,0))="","",
IF(INDEX(intern2!$A$165:$BH$316,MATCH($A54,intern2!$A$165:$A$316,0),MATCH(AM$8,intern2!_xlnm.Print_Titles,0))="NOK","NOK",
IF(INDEX(intern3!$A$9:$BG$320,MATCH($A54,intern3!$A$9:$A$160,0),MATCH(intern4!AM$8,intern3!$7:$7,0))="OK","OK","NOK")))</f>
        <v/>
      </c>
      <c r="AN54" s="1277" t="str">
        <f>IF(INDEX(intern2!$A$165:$BH$316,MATCH($A54,intern2!$A$165:$A$316,0),MATCH(AN$8,intern2!_xlnm.Print_Titles,0))="","",
IF(INDEX(intern2!$A$165:$BH$316,MATCH($A54,intern2!$A$165:$A$316,0),MATCH(AN$8,intern2!_xlnm.Print_Titles,0))="NOK","NOK",
IF(INDEX(intern3!$A$9:$BG$320,MATCH($A54,intern3!$A$9:$A$160,0),MATCH(intern4!AN$8,intern3!$7:$7,0))="OK","OK","NOK")))</f>
        <v/>
      </c>
      <c r="AO54" s="1277" t="str">
        <f>IF(INDEX(intern2!$A$165:$BH$316,MATCH($A54,intern2!$A$165:$A$316,0),MATCH(AO$8,intern2!_xlnm.Print_Titles,0))="","",
IF(INDEX(intern2!$A$165:$BH$316,MATCH($A54,intern2!$A$165:$A$316,0),MATCH(AO$8,intern2!_xlnm.Print_Titles,0))="NOK","NOK",
IF(INDEX(intern3!$A$9:$BG$320,MATCH($A54,intern3!$A$9:$A$160,0),MATCH(intern4!AO$8,intern3!$7:$7,0))="OK","OK","NOK")))</f>
        <v/>
      </c>
      <c r="AP54" s="1277" t="str">
        <f>IF(INDEX(intern2!$A$165:$BH$316,MATCH($A54,intern2!$A$165:$A$316,0),MATCH(AP$8,intern2!_xlnm.Print_Titles,0))="","",
IF(INDEX(intern2!$A$165:$BH$316,MATCH($A54,intern2!$A$165:$A$316,0),MATCH(AP$8,intern2!_xlnm.Print_Titles,0))="NOK","NOK",
IF(INDEX(intern3!$A$9:$BG$320,MATCH($A54,intern3!$A$9:$A$160,0),MATCH(intern4!AP$8,intern3!$7:$7,0))="OK","OK","NOK")))</f>
        <v/>
      </c>
      <c r="AQ54" s="1277" t="str">
        <f>IF(INDEX(intern2!$A$165:$BH$316,MATCH($A54,intern2!$A$165:$A$316,0),MATCH(AQ$8,intern2!_xlnm.Print_Titles,0))="","",
IF(INDEX(intern2!$A$165:$BH$316,MATCH($A54,intern2!$A$165:$A$316,0),MATCH(AQ$8,intern2!_xlnm.Print_Titles,0))="NOK","NOK",
IF(INDEX(intern3!$A$9:$BG$320,MATCH($A54,intern3!$A$9:$A$160,0),MATCH(intern4!AQ$8,intern3!$7:$7,0))="OK","OK","NOK")))</f>
        <v/>
      </c>
      <c r="AR54" s="1277" t="str">
        <f>IF(INDEX(intern2!$A$165:$BH$316,MATCH($A54,intern2!$A$165:$A$316,0),MATCH(AR$8,intern2!_xlnm.Print_Titles,0))="","",
IF(INDEX(intern2!$A$165:$BH$316,MATCH($A54,intern2!$A$165:$A$316,0),MATCH(AR$8,intern2!_xlnm.Print_Titles,0))="NOK","NOK",
IF(INDEX(intern3!$A$9:$BG$320,MATCH($A54,intern3!$A$9:$A$160,0),MATCH(intern4!AR$8,intern3!$7:$7,0))="OK","OK","NOK")))</f>
        <v/>
      </c>
      <c r="AS54" s="1277" t="str">
        <f>IF(INDEX(intern2!$A$165:$BH$316,MATCH($A54,intern2!$A$165:$A$316,0),MATCH(AS$8,intern2!_xlnm.Print_Titles,0))="","",
IF(INDEX(intern2!$A$165:$BH$316,MATCH($A54,intern2!$A$165:$A$316,0),MATCH(AS$8,intern2!_xlnm.Print_Titles,0))="NOK","NOK",
IF(INDEX(intern3!$A$9:$BG$320,MATCH($A54,intern3!$A$9:$A$160,0),MATCH(intern4!AS$8,intern3!$7:$7,0))="OK","OK","NOK")))</f>
        <v/>
      </c>
      <c r="AT54" s="1277" t="str">
        <f>IF(INDEX(intern2!$A$165:$BH$316,MATCH($A54,intern2!$A$165:$A$316,0),MATCH(AT$8,intern2!_xlnm.Print_Titles,0))="","",
IF(INDEX(intern2!$A$165:$BH$316,MATCH($A54,intern2!$A$165:$A$316,0),MATCH(AT$8,intern2!_xlnm.Print_Titles,0))="NOK","NOK",
IF(INDEX(intern3!$A$9:$BG$320,MATCH($A54,intern3!$A$9:$A$160,0),MATCH(intern4!AT$8,intern3!$7:$7,0))="OK","OK","NOK")))</f>
        <v/>
      </c>
      <c r="AU54" s="1277" t="str">
        <f>IF(INDEX(intern2!$A$165:$BH$316,MATCH($A54,intern2!$A$165:$A$316,0),MATCH(AU$8,intern2!_xlnm.Print_Titles,0))="","",
IF(INDEX(intern2!$A$165:$BH$316,MATCH($A54,intern2!$A$165:$A$316,0),MATCH(AU$8,intern2!_xlnm.Print_Titles,0))="NOK","NOK",
IF(INDEX(intern3!$A$9:$BG$320,MATCH($A54,intern3!$A$9:$A$160,0),MATCH(intern4!AU$8,intern3!$7:$7,0))="OK","OK","NOK")))</f>
        <v/>
      </c>
      <c r="AV54" s="1277" t="str">
        <f>IF(INDEX(intern2!$A$165:$BH$316,MATCH($A54,intern2!$A$165:$A$316,0),MATCH(AV$8,intern2!_xlnm.Print_Titles,0))="","",
IF(INDEX(intern2!$A$165:$BH$316,MATCH($A54,intern2!$A$165:$A$316,0),MATCH(AV$8,intern2!_xlnm.Print_Titles,0))="NOK","NOK",
IF(INDEX(intern3!$A$9:$BG$320,MATCH($A54,intern3!$A$9:$A$160,0),MATCH(intern4!AV$8,intern3!$7:$7,0))="OK","OK","NOK")))</f>
        <v/>
      </c>
      <c r="AW54" s="1277"/>
      <c r="AX54" s="1277" t="str">
        <f>IF(INDEX(intern2!$A$165:$BH$316,MATCH($A54,intern2!$A$165:$A$316,0),MATCH(AX$8,intern2!_xlnm.Print_Titles,0))="","",
IF(INDEX(intern2!$A$165:$BH$316,MATCH($A54,intern2!$A$165:$A$316,0),MATCH(AX$8,intern2!_xlnm.Print_Titles,0))="NOK","NOK",
IF(INDEX(intern3!$A$9:$BG$320,MATCH($A54,intern3!$A$9:$A$160,0),MATCH(intern4!AX$8,intern3!$7:$7,0))="OK","OK","NOK")))</f>
        <v/>
      </c>
      <c r="AY54" s="1277" t="str">
        <f>IF(INDEX(intern2!$A$165:$BH$316,MATCH($A54,intern2!$A$165:$A$316,0),MATCH(AY$8,intern2!_xlnm.Print_Titles,0))="","",
IF(INDEX(intern2!$A$165:$BH$316,MATCH($A54,intern2!$A$165:$A$316,0),MATCH(AY$8,intern2!_xlnm.Print_Titles,0))="NOK","NOK",
IF(INDEX(intern3!$A$9:$BG$320,MATCH($A54,intern3!$A$9:$A$160,0),MATCH(intern4!AY$8,intern3!$7:$7,0))="OK","OK","NOK")))</f>
        <v/>
      </c>
      <c r="AZ54" s="1277" t="str">
        <f>IF(INDEX(intern2!$A$165:$BH$316,MATCH($A54,intern2!$A$165:$A$316,0),MATCH(AZ$8,intern2!_xlnm.Print_Titles,0))="","",
IF(INDEX(intern2!$A$165:$BH$316,MATCH($A54,intern2!$A$165:$A$316,0),MATCH(AZ$8,intern2!_xlnm.Print_Titles,0))="NOK","NOK",
IF(INDEX(intern3!$A$9:$BG$320,MATCH($A54,intern3!$A$9:$A$160,0),MATCH(intern4!AZ$8,intern3!$7:$7,0))="OK","OK","NOK")))</f>
        <v/>
      </c>
      <c r="BA54" s="1277" t="str">
        <f>IF(INDEX(intern2!$A$165:$BH$316,MATCH($A54,intern2!$A$165:$A$316,0),MATCH(BA$8,intern2!_xlnm.Print_Titles,0))="","",
IF(INDEX(intern2!$A$165:$BH$316,MATCH($A54,intern2!$A$165:$A$316,0),MATCH(BA$8,intern2!_xlnm.Print_Titles,0))="NOK","NOK",
IF(INDEX(intern3!$A$9:$BG$320,MATCH($A54,intern3!$A$9:$A$160,0),MATCH(intern4!BA$8,intern3!$7:$7,0))="OK","OK","NOK")))</f>
        <v/>
      </c>
      <c r="BB54" s="1277" t="str">
        <f>IF(INDEX(intern2!$A$165:$BH$316,MATCH($A54,intern2!$A$165:$A$316,0),MATCH(BB$8,intern2!_xlnm.Print_Titles,0))="","",
IF(INDEX(intern2!$A$165:$BH$316,MATCH($A54,intern2!$A$165:$A$316,0),MATCH(BB$8,intern2!_xlnm.Print_Titles,0))="NOK","NOK",
IF(INDEX(intern3!$A$9:$BG$320,MATCH($A54,intern3!$A$9:$A$160,0),MATCH(intern4!BB$8,intern3!$7:$7,0))="OK","OK","NOK")))</f>
        <v/>
      </c>
      <c r="BC54" s="1277" t="str">
        <f>IF(INDEX(intern2!$A$165:$BH$316,MATCH($A54,intern2!$A$165:$A$316,0),MATCH(BC$8,intern2!_xlnm.Print_Titles,0))="","",
IF(INDEX(intern2!$A$165:$BH$316,MATCH($A54,intern2!$A$165:$A$316,0),MATCH(BC$8,intern2!_xlnm.Print_Titles,0))="NOK","NOK",
IF(INDEX(intern3!$A$9:$BG$320,MATCH($A54,intern3!$A$9:$A$160,0),MATCH(intern4!BC$8,intern3!$7:$7,0))="OK","OK","NOK")))</f>
        <v/>
      </c>
      <c r="BD54" s="1277" t="str">
        <f>IF(INDEX(intern2!$A$165:$BH$316,MATCH($A54,intern2!$A$165:$A$316,0),MATCH(BD$8,intern2!_xlnm.Print_Titles,0))="","",
IF(INDEX(intern2!$A$165:$BH$316,MATCH($A54,intern2!$A$165:$A$316,0),MATCH(BD$8,intern2!_xlnm.Print_Titles,0))="NOK","NOK",
IF(INDEX(intern3!$A$9:$BG$320,MATCH($A54,intern3!$A$9:$A$160,0),MATCH(intern4!BD$8,intern3!$7:$7,0))="OK","OK","NOK")))</f>
        <v/>
      </c>
      <c r="BE54" s="1277" t="str">
        <f>IF(INDEX(intern2!$A$165:$BH$316,MATCH($A54,intern2!$A$165:$A$316,0),MATCH(BE$8,intern2!_xlnm.Print_Titles,0))="","",
IF(INDEX(intern2!$A$165:$BH$316,MATCH($A54,intern2!$A$165:$A$316,0),MATCH(BE$8,intern2!_xlnm.Print_Titles,0))="NOK","NOK",
IF(INDEX(intern3!$A$9:$BG$320,MATCH($A54,intern3!$A$9:$A$160,0),MATCH(intern4!BE$8,intern3!$7:$7,0))="OK","OK","NOK")))</f>
        <v/>
      </c>
      <c r="BF54" s="1277" t="str">
        <f>IF(INDEX(intern2!$A$165:$BH$316,MATCH($A54,intern2!$A$165:$A$316,0),MATCH(BF$8,intern2!_xlnm.Print_Titles,0))="","",
IF(INDEX(intern2!$A$165:$BH$316,MATCH($A54,intern2!$A$165:$A$316,0),MATCH(BF$8,intern2!_xlnm.Print_Titles,0))="NOK","NOK",
IF(INDEX(intern3!$A$9:$BG$320,MATCH($A54,intern3!$A$9:$A$160,0),MATCH(intern4!BF$8,intern3!$7:$7,0))="OK","OK","NOK")))</f>
        <v/>
      </c>
      <c r="BG54" s="1277" t="str">
        <f>IF(INDEX(intern2!$A$165:$BH$316,MATCH($A54,intern2!$A$165:$A$316,0),MATCH(BG$8,intern2!_xlnm.Print_Titles,0))="","",
IF(INDEX(intern2!$A$165:$BH$316,MATCH($A54,intern2!$A$165:$A$316,0),MATCH(BG$8,intern2!_xlnm.Print_Titles,0))="NOK","NOK",
IF(INDEX(intern3!$A$9:$BG$320,MATCH($A54,intern3!$A$9:$A$160,0),MATCH(intern4!BG$8,intern3!$7:$7,0))="OK","OK","NOK")))</f>
        <v/>
      </c>
      <c r="BH54" s="200" t="str">
        <f t="shared" ca="1" si="2"/>
        <v>NOK</v>
      </c>
      <c r="BI54" s="186"/>
      <c r="BJ54" t="b">
        <f ca="1">IF(VLOOKUP($A54,intern1!$C:$Q,15,FALSE)="MAS","",IF(VLOOKUP($A54,'3.10'!$C:$AP,9,FALSE)=0,"NOK",IF(VLOOKUP($A54,'3.10'!$C:$AP,11,FALSE)=0,"NOK","OK"))=BH54)</f>
        <v>1</v>
      </c>
    </row>
    <row r="55" spans="1:62" x14ac:dyDescent="0.25">
      <c r="A55" t="str">
        <f>+intern2!A50</f>
        <v>VIS1.1</v>
      </c>
      <c r="C55" s="1277" t="str">
        <f>IF(INDEX(intern2!$A$165:$BH$316,MATCH($A55,intern2!$A$165:$A$316,0),MATCH(C$8,intern2!_xlnm.Print_Titles,0))="","",
IF(INDEX(intern2!$A$165:$BH$316,MATCH($A55,intern2!$A$165:$A$316,0),MATCH(C$8,intern2!_xlnm.Print_Titles,0))="NOK","NOK",
IF(INDEX(intern3!$A$9:$BG$320,MATCH($A55,intern3!$A$9:$A$160,0),MATCH(intern4!C$8,intern3!$7:$7,0))="OK","OK","NOK")))</f>
        <v/>
      </c>
      <c r="D55" s="1277" t="str">
        <f>IF(INDEX(intern2!$A$165:$BH$316,MATCH($A55,intern2!$A$165:$A$316,0),MATCH(D$8,intern2!_xlnm.Print_Titles,0))="","",
IF(INDEX(intern2!$A$165:$BH$316,MATCH($A55,intern2!$A$165:$A$316,0),MATCH(D$8,intern2!_xlnm.Print_Titles,0))="NOK","NOK",
IF(INDEX(intern3!$A$9:$BG$320,MATCH($A55,intern3!$A$9:$A$160,0),MATCH(intern4!D$8,intern3!$7:$7,0))="OK","OK","NOK")))</f>
        <v/>
      </c>
      <c r="E55" s="1277" t="str">
        <f>IF(INDEX(intern2!$A$165:$BH$316,MATCH($A55,intern2!$A$165:$A$316,0),MATCH(E$8,intern2!_xlnm.Print_Titles,0))="","",
IF(INDEX(intern2!$A$165:$BH$316,MATCH($A55,intern2!$A$165:$A$316,0),MATCH(E$8,intern2!_xlnm.Print_Titles,0))="NOK","NOK",
IF(INDEX(intern3!$A$9:$BG$320,MATCH($A55,intern3!$A$9:$A$160,0),MATCH(intern4!E$8,intern3!$7:$7,0))="OK","OK","NOK")))</f>
        <v/>
      </c>
      <c r="F55" s="1277" t="str">
        <f>IF(INDEX(intern2!$A$165:$BH$316,MATCH($A55,intern2!$A$165:$A$316,0),MATCH(F$8,intern2!_xlnm.Print_Titles,0))="","",
IF(INDEX(intern2!$A$165:$BH$316,MATCH($A55,intern2!$A$165:$A$316,0),MATCH(F$8,intern2!_xlnm.Print_Titles,0))="NOK","NOK",
IF(INDEX(intern3!$A$9:$BG$320,MATCH($A55,intern3!$A$9:$A$160,0),MATCH(intern4!F$8,intern3!$7:$7,0))="OK","OK","NOK")))</f>
        <v/>
      </c>
      <c r="G55" s="1277" t="str">
        <f>IF(INDEX(intern2!$A$165:$BH$316,MATCH($A55,intern2!$A$165:$A$316,0),MATCH(G$8,intern2!_xlnm.Print_Titles,0))="","",
IF(INDEX(intern2!$A$165:$BH$316,MATCH($A55,intern2!$A$165:$A$316,0),MATCH(G$8,intern2!_xlnm.Print_Titles,0))="NOK","NOK",
IF(INDEX(intern3!$A$9:$BG$320,MATCH($A55,intern3!$A$9:$A$160,0),MATCH(intern4!G$8,intern3!$7:$7,0))="OK","OK","NOK")))</f>
        <v/>
      </c>
      <c r="H55" s="1277" t="str">
        <f>IF(INDEX(intern2!$A$165:$BH$316,MATCH($A55,intern2!$A$165:$A$316,0),MATCH(H$8,intern2!_xlnm.Print_Titles,0))="","",
IF(INDEX(intern2!$A$165:$BH$316,MATCH($A55,intern2!$A$165:$A$316,0),MATCH(H$8,intern2!_xlnm.Print_Titles,0))="NOK","NOK",
IF(INDEX(intern3!$A$9:$BG$320,MATCH($A55,intern3!$A$9:$A$160,0),MATCH(intern4!H$8,intern3!$7:$7,0))="OK","OK","NOK")))</f>
        <v/>
      </c>
      <c r="I55" s="1277" t="str">
        <f>IF(INDEX(intern2!$A$165:$BH$316,MATCH($A55,intern2!$A$165:$A$316,0),MATCH(I$8,intern2!_xlnm.Print_Titles,0))="","",
IF(INDEX(intern2!$A$165:$BH$316,MATCH($A55,intern2!$A$165:$A$316,0),MATCH(I$8,intern2!_xlnm.Print_Titles,0))="NOK","NOK",
IF(INDEX(intern3!$A$9:$BG$320,MATCH($A55,intern3!$A$9:$A$160,0),MATCH(intern4!I$8,intern3!$7:$7,0))="OK","OK","NOK")))</f>
        <v/>
      </c>
      <c r="J55" s="1277" t="str">
        <f>IF(INDEX(intern2!$A$165:$BH$316,MATCH($A55,intern2!$A$165:$A$316,0),MATCH(J$8,intern2!_xlnm.Print_Titles,0))="","",
IF(INDEX(intern2!$A$165:$BH$316,MATCH($A55,intern2!$A$165:$A$316,0),MATCH(J$8,intern2!_xlnm.Print_Titles,0))="NOK","NOK",
IF(INDEX(intern3!$A$9:$BG$320,MATCH($A55,intern3!$A$9:$A$160,0),MATCH(intern4!J$8,intern3!$7:$7,0))="OK","OK","NOK")))</f>
        <v/>
      </c>
      <c r="K55" s="1277" t="str">
        <f>IF(INDEX(intern2!$A$165:$BH$316,MATCH($A55,intern2!$A$165:$A$316,0),MATCH(K$8,intern2!_xlnm.Print_Titles,0))="","",
IF(INDEX(intern2!$A$165:$BH$316,MATCH($A55,intern2!$A$165:$A$316,0),MATCH(K$8,intern2!_xlnm.Print_Titles,0))="NOK","NOK",
IF(INDEX(intern3!$A$9:$BG$320,MATCH($A55,intern3!$A$9:$A$160,0),MATCH(intern4!K$8,intern3!$7:$7,0))="OK","OK","NOK")))</f>
        <v/>
      </c>
      <c r="L55" s="1277" t="str">
        <f>IF(INDEX(intern2!$A$165:$BH$316,MATCH($A55,intern2!$A$165:$A$316,0),MATCH(L$8,intern2!_xlnm.Print_Titles,0))="","",
IF(INDEX(intern2!$A$165:$BH$316,MATCH($A55,intern2!$A$165:$A$316,0),MATCH(L$8,intern2!_xlnm.Print_Titles,0))="NOK","NOK",
IF(INDEX(intern3!$A$9:$BG$320,MATCH($A55,intern3!$A$9:$A$160,0),MATCH(intern4!L$8,intern3!$7:$7,0))="OK","OK","NOK")))</f>
        <v/>
      </c>
      <c r="M55" s="1277" t="str">
        <f>IF(INDEX(intern2!$A$165:$BH$316,MATCH($A55,intern2!$A$165:$A$316,0),MATCH(M$8,intern2!_xlnm.Print_Titles,0))="","",
IF(INDEX(intern2!$A$165:$BH$316,MATCH($A55,intern2!$A$165:$A$316,0),MATCH(M$8,intern2!_xlnm.Print_Titles,0))="NOK","NOK",
IF(INDEX(intern3!$A$9:$BG$320,MATCH($A55,intern3!$A$9:$A$160,0),MATCH(intern4!M$8,intern3!$7:$7,0))="OK","OK","NOK")))</f>
        <v/>
      </c>
      <c r="N55" s="1277" t="str">
        <f>IF(INDEX(intern2!$A$165:$BH$316,MATCH($A55,intern2!$A$165:$A$316,0),MATCH(N$8,intern2!_xlnm.Print_Titles,0))="","",
IF(INDEX(intern2!$A$165:$BH$316,MATCH($A55,intern2!$A$165:$A$316,0),MATCH(N$8,intern2!_xlnm.Print_Titles,0))="NOK","NOK",
IF(INDEX(intern3!$A$9:$BG$320,MATCH($A55,intern3!$A$9:$A$160,0),MATCH(intern4!N$8,intern3!$7:$7,0))="OK","OK","NOK")))</f>
        <v/>
      </c>
      <c r="O55" s="1277" t="str">
        <f>IF(INDEX(intern2!$A$165:$BH$316,MATCH($A55,intern2!$A$165:$A$316,0),MATCH(O$8,intern2!_xlnm.Print_Titles,0))="","",
IF(INDEX(intern2!$A$165:$BH$316,MATCH($A55,intern2!$A$165:$A$316,0),MATCH(O$8,intern2!_xlnm.Print_Titles,0))="NOK","NOK",
IF(INDEX(intern3!$A$9:$BG$320,MATCH($A55,intern3!$A$9:$A$160,0),MATCH(intern4!O$8,intern3!$7:$7,0))="OK","OK","NOK")))</f>
        <v/>
      </c>
      <c r="P55" s="1277" t="str">
        <f>IF(INDEX(intern2!$A$165:$BH$316,MATCH($A55,intern2!$A$165:$A$316,0),MATCH(P$8,intern2!_xlnm.Print_Titles,0))="","",
IF(INDEX(intern2!$A$165:$BH$316,MATCH($A55,intern2!$A$165:$A$316,0),MATCH(P$8,intern2!_xlnm.Print_Titles,0))="NOK","NOK",
IF(INDEX(intern3!$A$9:$BG$320,MATCH($A55,intern3!$A$9:$A$160,0),MATCH(intern4!P$8,intern3!$7:$7,0))="OK","OK","NOK")))</f>
        <v/>
      </c>
      <c r="Q55" s="1277" t="str">
        <f>IF(INDEX(intern2!$A$165:$BH$316,MATCH($A55,intern2!$A$165:$A$316,0),MATCH(Q$8,intern2!_xlnm.Print_Titles,0))="","",
IF(INDEX(intern2!$A$165:$BH$316,MATCH($A55,intern2!$A$165:$A$316,0),MATCH(Q$8,intern2!_xlnm.Print_Titles,0))="NOK","NOK",
IF(INDEX(intern3!$A$9:$BG$320,MATCH($A55,intern3!$A$9:$A$160,0),MATCH(intern4!Q$8,intern3!$7:$7,0))="OK","OK","NOK")))</f>
        <v/>
      </c>
      <c r="R55" s="1277" t="str">
        <f>IF(INDEX(intern2!$A$165:$BH$316,MATCH($A55,intern2!$A$165:$A$316,0),MATCH(R$8,intern2!_xlnm.Print_Titles,0))="","",
IF(INDEX(intern2!$A$165:$BH$316,MATCH($A55,intern2!$A$165:$A$316,0),MATCH(R$8,intern2!_xlnm.Print_Titles,0))="NOK","NOK",
IF(INDEX(intern3!$A$9:$BG$320,MATCH($A55,intern3!$A$9:$A$160,0),MATCH(intern4!R$8,intern3!$7:$7,0))="OK","OK","NOK")))</f>
        <v/>
      </c>
      <c r="S55" s="1277" t="str">
        <f>IF(INDEX(intern2!$A$165:$BH$316,MATCH($A55,intern2!$A$165:$A$316,0),MATCH(S$8,intern2!_xlnm.Print_Titles,0))="","",
IF(INDEX(intern2!$A$165:$BH$316,MATCH($A55,intern2!$A$165:$A$316,0),MATCH(S$8,intern2!_xlnm.Print_Titles,0))="NOK","NOK",
IF(INDEX(intern3!$A$9:$BG$320,MATCH($A55,intern3!$A$9:$A$160,0),MATCH(intern4!S$8,intern3!$7:$7,0))="OK","OK","NOK")))</f>
        <v/>
      </c>
      <c r="T55" s="1277" t="str">
        <f>IF(INDEX(intern2!$A$165:$BH$316,MATCH($A55,intern2!$A$165:$A$316,0),MATCH(T$8,intern2!_xlnm.Print_Titles,0))="","",
IF(INDEX(intern2!$A$165:$BH$316,MATCH($A55,intern2!$A$165:$A$316,0),MATCH(T$8,intern2!_xlnm.Print_Titles,0))="NOK","NOK",
IF(INDEX(intern3!$A$9:$BG$320,MATCH($A55,intern3!$A$9:$A$160,0),MATCH(intern4!T$8,intern3!$7:$7,0))="OK","OK","NOK")))</f>
        <v/>
      </c>
      <c r="U55" s="1277" t="str">
        <f>IF(INDEX(intern2!$A$165:$BH$316,MATCH($A55,intern2!$A$165:$A$316,0),MATCH(U$8,intern2!_xlnm.Print_Titles,0))="","",
IF(INDEX(intern2!$A$165:$BH$316,MATCH($A55,intern2!$A$165:$A$316,0),MATCH(U$8,intern2!_xlnm.Print_Titles,0))="NOK","NOK",
IF(INDEX(intern3!$A$9:$BG$320,MATCH($A55,intern3!$A$9:$A$160,0),MATCH(intern4!U$8,intern3!$7:$7,0))="OK","OK","NOK")))</f>
        <v/>
      </c>
      <c r="V55" s="1277" t="str">
        <f>IF(INDEX(intern2!$A$165:$BH$316,MATCH($A55,intern2!$A$165:$A$316,0),MATCH(V$8,intern2!_xlnm.Print_Titles,0))="","",
IF(INDEX(intern2!$A$165:$BH$316,MATCH($A55,intern2!$A$165:$A$316,0),MATCH(V$8,intern2!_xlnm.Print_Titles,0))="NOK","NOK",
IF(INDEX(intern3!$A$9:$BG$320,MATCH($A55,intern3!$A$9:$A$160,0),MATCH(intern4!V$8,intern3!$7:$7,0))="OK","OK","NOK")))</f>
        <v/>
      </c>
      <c r="W55" s="1277" t="str">
        <f>IF(INDEX(intern2!$A$165:$BH$316,MATCH($A55,intern2!$A$165:$A$316,0),MATCH(W$8,intern2!_xlnm.Print_Titles,0))="","",
IF(INDEX(intern2!$A$165:$BH$316,MATCH($A55,intern2!$A$165:$A$316,0),MATCH(W$8,intern2!_xlnm.Print_Titles,0))="NOK","NOK",
IF(INDEX(intern3!$A$9:$BG$320,MATCH($A55,intern3!$A$9:$A$160,0),MATCH(intern4!W$8,intern3!$7:$7,0))="OK","OK","NOK")))</f>
        <v/>
      </c>
      <c r="X55" s="1277" t="str">
        <f>IF(INDEX(intern2!$A$165:$BH$316,MATCH($A55,intern2!$A$165:$A$316,0),MATCH(X$8,intern2!_xlnm.Print_Titles,0))="","",
IF(INDEX(intern2!$A$165:$BH$316,MATCH($A55,intern2!$A$165:$A$316,0),MATCH(X$8,intern2!_xlnm.Print_Titles,0))="NOK","NOK",
IF(INDEX(intern3!$A$9:$BG$320,MATCH($A55,intern3!$A$9:$A$160,0),MATCH(intern4!X$8,intern3!$7:$7,0))="OK","OK","NOK")))</f>
        <v/>
      </c>
      <c r="Y55" s="1277" t="str">
        <f>IF(INDEX(intern2!$A$165:$BH$316,MATCH($A55,intern2!$A$165:$A$316,0),MATCH(Y$8,intern2!_xlnm.Print_Titles,0))="","",
IF(INDEX(intern2!$A$165:$BH$316,MATCH($A55,intern2!$A$165:$A$316,0),MATCH(Y$8,intern2!_xlnm.Print_Titles,0))="NOK","NOK",
IF(INDEX(intern3!$A$9:$BG$320,MATCH($A55,intern3!$A$9:$A$160,0),MATCH(intern4!Y$8,intern3!$7:$7,0))="OK","OK","NOK")))</f>
        <v/>
      </c>
      <c r="Z55" s="1277" t="str">
        <f>IF(INDEX(intern2!$A$165:$BH$316,MATCH($A55,intern2!$A$165:$A$316,0),MATCH(Z$8,intern2!_xlnm.Print_Titles,0))="","",
IF(INDEX(intern2!$A$165:$BH$316,MATCH($A55,intern2!$A$165:$A$316,0),MATCH(Z$8,intern2!_xlnm.Print_Titles,0))="NOK","NOK",
IF(INDEX(intern3!$A$9:$BG$320,MATCH($A55,intern3!$A$9:$A$160,0),MATCH(intern4!Z$8,intern3!$7:$7,0))="OK","OK","NOK")))</f>
        <v/>
      </c>
      <c r="AA55" s="1277" t="str">
        <f>IF(INDEX(intern2!$A$165:$BH$316,MATCH($A55,intern2!$A$165:$A$316,0),MATCH(AA$8,intern2!_xlnm.Print_Titles,0))="","",
IF(INDEX(intern2!$A$165:$BH$316,MATCH($A55,intern2!$A$165:$A$316,0),MATCH(AA$8,intern2!_xlnm.Print_Titles,0))="NOK","NOK",
IF(INDEX(intern3!$A$9:$BG$320,MATCH($A55,intern3!$A$9:$A$160,0),MATCH(intern4!AA$8,intern3!$7:$7,0))="OK","OK","NOK")))</f>
        <v/>
      </c>
      <c r="AB55" s="1277" t="str">
        <f>IF(INDEX(intern2!$A$165:$BH$316,MATCH($A55,intern2!$A$165:$A$316,0),MATCH(AB$8,intern2!_xlnm.Print_Titles,0))="","",
IF(INDEX(intern2!$A$165:$BH$316,MATCH($A55,intern2!$A$165:$A$316,0),MATCH(AB$8,intern2!_xlnm.Print_Titles,0))="NOK","NOK",
IF(INDEX(intern3!$A$9:$BG$320,MATCH($A55,intern3!$A$9:$A$160,0),MATCH(intern4!AB$8,intern3!$7:$7,0))="OK","OK","NOK")))</f>
        <v/>
      </c>
      <c r="AC55" s="1277" t="str">
        <f>IF(INDEX(intern2!$A$165:$BH$316,MATCH($A55,intern2!$A$165:$A$316,0),MATCH(AC$8,intern2!_xlnm.Print_Titles,0))="","",
IF(INDEX(intern2!$A$165:$BH$316,MATCH($A55,intern2!$A$165:$A$316,0),MATCH(AC$8,intern2!_xlnm.Print_Titles,0))="NOK","NOK",
IF(INDEX(intern3!$A$9:$BG$320,MATCH($A55,intern3!$A$9:$A$160,0),MATCH(intern4!AC$8,intern3!$7:$7,0))="OK","OK","NOK")))</f>
        <v/>
      </c>
      <c r="AD55" s="1277" t="str">
        <f>IF(INDEX(intern2!$A$165:$BH$316,MATCH($A55,intern2!$A$165:$A$316,0),MATCH(AD$8,intern2!_xlnm.Print_Titles,0))="","",
IF(INDEX(intern2!$A$165:$BH$316,MATCH($A55,intern2!$A$165:$A$316,0),MATCH(AD$8,intern2!_xlnm.Print_Titles,0))="NOK","NOK",
IF(INDEX(intern3!$A$9:$BG$320,MATCH($A55,intern3!$A$9:$A$160,0),MATCH(intern4!AD$8,intern3!$7:$7,0))="OK","OK","NOK")))</f>
        <v/>
      </c>
      <c r="AE55" s="1277" t="str">
        <f>IF(INDEX(intern2!$A$165:$BH$316,MATCH($A55,intern2!$A$165:$A$316,0),MATCH(AE$8,intern2!_xlnm.Print_Titles,0))="","",
IF(INDEX(intern2!$A$165:$BH$316,MATCH($A55,intern2!$A$165:$A$316,0),MATCH(AE$8,intern2!_xlnm.Print_Titles,0))="NOK","NOK",
IF(INDEX(intern3!$A$9:$BG$320,MATCH($A55,intern3!$A$9:$A$160,0),MATCH(intern4!AE$8,intern3!$7:$7,0))="OK","OK","NOK")))</f>
        <v/>
      </c>
      <c r="AF55" s="1277" t="str">
        <f>IF(INDEX(intern2!$A$165:$BH$316,MATCH($A55,intern2!$A$165:$A$316,0),MATCH(AF$8,intern2!_xlnm.Print_Titles,0))="","",
IF(INDEX(intern2!$A$165:$BH$316,MATCH($A55,intern2!$A$165:$A$316,0),MATCH(AF$8,intern2!_xlnm.Print_Titles,0))="NOK","NOK",
IF(INDEX(intern3!$A$9:$BG$320,MATCH($A55,intern3!$A$9:$A$160,0),MATCH(intern4!AF$8,intern3!$7:$7,0))="OK","OK","NOK")))</f>
        <v/>
      </c>
      <c r="AG55" s="1277" t="str">
        <f>IF(INDEX(intern2!$A$165:$BH$316,MATCH($A55,intern2!$A$165:$A$316,0),MATCH(AG$8,intern2!_xlnm.Print_Titles,0))="","",
IF(INDEX(intern2!$A$165:$BH$316,MATCH($A55,intern2!$A$165:$A$316,0),MATCH(AG$8,intern2!_xlnm.Print_Titles,0))="NOK","NOK",
IF(INDEX(intern3!$A$9:$BG$320,MATCH($A55,intern3!$A$9:$A$160,0),MATCH(intern4!AG$8,intern3!$7:$7,0))="OK","OK","NOK")))</f>
        <v/>
      </c>
      <c r="AH55" s="1277" t="str">
        <f>IF(INDEX(intern2!$A$165:$BH$316,MATCH($A55,intern2!$A$165:$A$316,0),MATCH(AH$8,intern2!_xlnm.Print_Titles,0))="","",
IF(INDEX(intern2!$A$165:$BH$316,MATCH($A55,intern2!$A$165:$A$316,0),MATCH(AH$8,intern2!_xlnm.Print_Titles,0))="NOK","NOK",
IF(INDEX(intern3!$A$9:$BG$320,MATCH($A55,intern3!$A$9:$A$160,0),MATCH(intern4!AH$8,intern3!$7:$7,0))="OK","OK","NOK")))</f>
        <v/>
      </c>
      <c r="AI55" s="1277" t="str">
        <f>IF(INDEX(intern2!$A$165:$BH$316,MATCH($A55,intern2!$A$165:$A$316,0),MATCH(AI$8,intern2!_xlnm.Print_Titles,0))="","",
IF(INDEX(intern2!$A$165:$BH$316,MATCH($A55,intern2!$A$165:$A$316,0),MATCH(AI$8,intern2!_xlnm.Print_Titles,0))="NOK","NOK",
IF(INDEX(intern3!$A$9:$BG$320,MATCH($A55,intern3!$A$9:$A$160,0),MATCH(intern4!AI$8,intern3!$7:$7,0))="OK","OK","NOK")))</f>
        <v/>
      </c>
      <c r="AJ55" s="1277" t="str">
        <f>IF(INDEX(intern2!$A$165:$BH$316,MATCH($A55,intern2!$A$165:$A$316,0),MATCH(AJ$8,intern2!_xlnm.Print_Titles,0))="","",
IF(INDEX(intern2!$A$165:$BH$316,MATCH($A55,intern2!$A$165:$A$316,0),MATCH(AJ$8,intern2!_xlnm.Print_Titles,0))="NOK","NOK",
IF(INDEX(intern3!$A$9:$BG$320,MATCH($A55,intern3!$A$9:$A$160,0),MATCH(intern4!AJ$8,intern3!$7:$7,0))="OK","OK","NOK")))</f>
        <v/>
      </c>
      <c r="AK55" s="1277" t="str">
        <f>IF(INDEX(intern2!$A$165:$BH$316,MATCH($A55,intern2!$A$165:$A$316,0),MATCH(AK$8,intern2!_xlnm.Print_Titles,0))="","",
IF(INDEX(intern2!$A$165:$BH$316,MATCH($A55,intern2!$A$165:$A$316,0),MATCH(AK$8,intern2!_xlnm.Print_Titles,0))="NOK","NOK",
IF(INDEX(intern3!$A$9:$BG$320,MATCH($A55,intern3!$A$9:$A$160,0),MATCH(intern4!AK$8,intern3!$7:$7,0))="OK","OK","NOK")))</f>
        <v/>
      </c>
      <c r="AL55" s="1277" t="str">
        <f>IF(INDEX(intern2!$A$165:$BH$316,MATCH($A55,intern2!$A$165:$A$316,0),MATCH(AL$8,intern2!_xlnm.Print_Titles,0))="","",
IF(INDEX(intern2!$A$165:$BH$316,MATCH($A55,intern2!$A$165:$A$316,0),MATCH(AL$8,intern2!_xlnm.Print_Titles,0))="NOK","NOK",
IF(INDEX(intern3!$A$9:$BG$320,MATCH($A55,intern3!$A$9:$A$160,0),MATCH(intern4!AL$8,intern3!$7:$7,0))="OK","OK","NOK")))</f>
        <v/>
      </c>
      <c r="AM55" s="1277" t="str">
        <f>IF(INDEX(intern2!$A$165:$BH$316,MATCH($A55,intern2!$A$165:$A$316,0),MATCH(AM$8,intern2!_xlnm.Print_Titles,0))="","",
IF(INDEX(intern2!$A$165:$BH$316,MATCH($A55,intern2!$A$165:$A$316,0),MATCH(AM$8,intern2!_xlnm.Print_Titles,0))="NOK","NOK",
IF(INDEX(intern3!$A$9:$BG$320,MATCH($A55,intern3!$A$9:$A$160,0),MATCH(intern4!AM$8,intern3!$7:$7,0))="OK","OK","NOK")))</f>
        <v/>
      </c>
      <c r="AN55" s="1277" t="str">
        <f>IF(INDEX(intern2!$A$165:$BH$316,MATCH($A55,intern2!$A$165:$A$316,0),MATCH(AN$8,intern2!_xlnm.Print_Titles,0))="","",
IF(INDEX(intern2!$A$165:$BH$316,MATCH($A55,intern2!$A$165:$A$316,0),MATCH(AN$8,intern2!_xlnm.Print_Titles,0))="NOK","NOK",
IF(INDEX(intern3!$A$9:$BG$320,MATCH($A55,intern3!$A$9:$A$160,0),MATCH(intern4!AN$8,intern3!$7:$7,0))="OK","OK","NOK")))</f>
        <v/>
      </c>
      <c r="AO55" s="1277" t="str">
        <f>IF(INDEX(intern2!$A$165:$BH$316,MATCH($A55,intern2!$A$165:$A$316,0),MATCH(AO$8,intern2!_xlnm.Print_Titles,0))="","",
IF(INDEX(intern2!$A$165:$BH$316,MATCH($A55,intern2!$A$165:$A$316,0),MATCH(AO$8,intern2!_xlnm.Print_Titles,0))="NOK","NOK",
IF(INDEX(intern3!$A$9:$BG$320,MATCH($A55,intern3!$A$9:$A$160,0),MATCH(intern4!AO$8,intern3!$7:$7,0))="OK","OK","NOK")))</f>
        <v/>
      </c>
      <c r="AP55" s="1277" t="str">
        <f>IF(INDEX(intern2!$A$165:$BH$316,MATCH($A55,intern2!$A$165:$A$316,0),MATCH(AP$8,intern2!_xlnm.Print_Titles,0))="","",
IF(INDEX(intern2!$A$165:$BH$316,MATCH($A55,intern2!$A$165:$A$316,0),MATCH(AP$8,intern2!_xlnm.Print_Titles,0))="NOK","NOK",
IF(INDEX(intern3!$A$9:$BG$320,MATCH($A55,intern3!$A$9:$A$160,0),MATCH(intern4!AP$8,intern3!$7:$7,0))="OK","OK","NOK")))</f>
        <v/>
      </c>
      <c r="AQ55" s="1277" t="str">
        <f>IF(INDEX(intern2!$A$165:$BH$316,MATCH($A55,intern2!$A$165:$A$316,0),MATCH(AQ$8,intern2!_xlnm.Print_Titles,0))="","",
IF(INDEX(intern2!$A$165:$BH$316,MATCH($A55,intern2!$A$165:$A$316,0),MATCH(AQ$8,intern2!_xlnm.Print_Titles,0))="NOK","NOK",
IF(INDEX(intern3!$A$9:$BG$320,MATCH($A55,intern3!$A$9:$A$160,0),MATCH(intern4!AQ$8,intern3!$7:$7,0))="OK","OK","NOK")))</f>
        <v/>
      </c>
      <c r="AR55" s="1277" t="str">
        <f>IF(INDEX(intern2!$A$165:$BH$316,MATCH($A55,intern2!$A$165:$A$316,0),MATCH(AR$8,intern2!_xlnm.Print_Titles,0))="","",
IF(INDEX(intern2!$A$165:$BH$316,MATCH($A55,intern2!$A$165:$A$316,0),MATCH(AR$8,intern2!_xlnm.Print_Titles,0))="NOK","NOK",
IF(INDEX(intern3!$A$9:$BG$320,MATCH($A55,intern3!$A$9:$A$160,0),MATCH(intern4!AR$8,intern3!$7:$7,0))="OK","OK","NOK")))</f>
        <v/>
      </c>
      <c r="AS55" s="1277" t="str">
        <f>IF(INDEX(intern2!$A$165:$BH$316,MATCH($A55,intern2!$A$165:$A$316,0),MATCH(AS$8,intern2!_xlnm.Print_Titles,0))="","",
IF(INDEX(intern2!$A$165:$BH$316,MATCH($A55,intern2!$A$165:$A$316,0),MATCH(AS$8,intern2!_xlnm.Print_Titles,0))="NOK","NOK",
IF(INDEX(intern3!$A$9:$BG$320,MATCH($A55,intern3!$A$9:$A$160,0),MATCH(intern4!AS$8,intern3!$7:$7,0))="OK","OK","NOK")))</f>
        <v/>
      </c>
      <c r="AT55" s="1277" t="str">
        <f>IF(INDEX(intern2!$A$165:$BH$316,MATCH($A55,intern2!$A$165:$A$316,0),MATCH(AT$8,intern2!_xlnm.Print_Titles,0))="","",
IF(INDEX(intern2!$A$165:$BH$316,MATCH($A55,intern2!$A$165:$A$316,0),MATCH(AT$8,intern2!_xlnm.Print_Titles,0))="NOK","NOK",
IF(INDEX(intern3!$A$9:$BG$320,MATCH($A55,intern3!$A$9:$A$160,0),MATCH(intern4!AT$8,intern3!$7:$7,0))="OK","OK","NOK")))</f>
        <v/>
      </c>
      <c r="AU55" s="1277" t="str">
        <f>IF(INDEX(intern2!$A$165:$BH$316,MATCH($A55,intern2!$A$165:$A$316,0),MATCH(AU$8,intern2!_xlnm.Print_Titles,0))="","",
IF(INDEX(intern2!$A$165:$BH$316,MATCH($A55,intern2!$A$165:$A$316,0),MATCH(AU$8,intern2!_xlnm.Print_Titles,0))="NOK","NOK",
IF(INDEX(intern3!$A$9:$BG$320,MATCH($A55,intern3!$A$9:$A$160,0),MATCH(intern4!AU$8,intern3!$7:$7,0))="OK","OK","NOK")))</f>
        <v/>
      </c>
      <c r="AV55" s="1277" t="str">
        <f>IF(INDEX(intern2!$A$165:$BH$316,MATCH($A55,intern2!$A$165:$A$316,0),MATCH(AV$8,intern2!_xlnm.Print_Titles,0))="","",
IF(INDEX(intern2!$A$165:$BH$316,MATCH($A55,intern2!$A$165:$A$316,0),MATCH(AV$8,intern2!_xlnm.Print_Titles,0))="NOK","NOK",
IF(INDEX(intern3!$A$9:$BG$320,MATCH($A55,intern3!$A$9:$A$160,0),MATCH(intern4!AV$8,intern3!$7:$7,0))="OK","OK","NOK")))</f>
        <v/>
      </c>
      <c r="AW55" s="1277"/>
      <c r="AX55" s="1277" t="str">
        <f>IF(INDEX(intern2!$A$165:$BH$316,MATCH($A55,intern2!$A$165:$A$316,0),MATCH(AX$8,intern2!_xlnm.Print_Titles,0))="","",
IF(INDEX(intern2!$A$165:$BH$316,MATCH($A55,intern2!$A$165:$A$316,0),MATCH(AX$8,intern2!_xlnm.Print_Titles,0))="NOK","NOK",
IF(INDEX(intern3!$A$9:$BG$320,MATCH($A55,intern3!$A$9:$A$160,0),MATCH(intern4!AX$8,intern3!$7:$7,0))="OK","OK","NOK")))</f>
        <v/>
      </c>
      <c r="AY55" s="1277" t="str">
        <f>IF(INDEX(intern2!$A$165:$BH$316,MATCH($A55,intern2!$A$165:$A$316,0),MATCH(AY$8,intern2!_xlnm.Print_Titles,0))="","",
IF(INDEX(intern2!$A$165:$BH$316,MATCH($A55,intern2!$A$165:$A$316,0),MATCH(AY$8,intern2!_xlnm.Print_Titles,0))="NOK","NOK",
IF(INDEX(intern3!$A$9:$BG$320,MATCH($A55,intern3!$A$9:$A$160,0),MATCH(intern4!AY$8,intern3!$7:$7,0))="OK","OK","NOK")))</f>
        <v/>
      </c>
      <c r="AZ55" s="1277" t="str">
        <f>IF(INDEX(intern2!$A$165:$BH$316,MATCH($A55,intern2!$A$165:$A$316,0),MATCH(AZ$8,intern2!_xlnm.Print_Titles,0))="","",
IF(INDEX(intern2!$A$165:$BH$316,MATCH($A55,intern2!$A$165:$A$316,0),MATCH(AZ$8,intern2!_xlnm.Print_Titles,0))="NOK","NOK",
IF(INDEX(intern3!$A$9:$BG$320,MATCH($A55,intern3!$A$9:$A$160,0),MATCH(intern4!AZ$8,intern3!$7:$7,0))="OK","OK","NOK")))</f>
        <v/>
      </c>
      <c r="BA55" s="1277" t="str">
        <f>IF(INDEX(intern2!$A$165:$BH$316,MATCH($A55,intern2!$A$165:$A$316,0),MATCH(BA$8,intern2!_xlnm.Print_Titles,0))="","",
IF(INDEX(intern2!$A$165:$BH$316,MATCH($A55,intern2!$A$165:$A$316,0),MATCH(BA$8,intern2!_xlnm.Print_Titles,0))="NOK","NOK",
IF(INDEX(intern3!$A$9:$BG$320,MATCH($A55,intern3!$A$9:$A$160,0),MATCH(intern4!BA$8,intern3!$7:$7,0))="OK","OK","NOK")))</f>
        <v/>
      </c>
      <c r="BB55" s="1277" t="str">
        <f>IF(INDEX(intern2!$A$165:$BH$316,MATCH($A55,intern2!$A$165:$A$316,0),MATCH(BB$8,intern2!_xlnm.Print_Titles,0))="","",
IF(INDEX(intern2!$A$165:$BH$316,MATCH($A55,intern2!$A$165:$A$316,0),MATCH(BB$8,intern2!_xlnm.Print_Titles,0))="NOK","NOK",
IF(INDEX(intern3!$A$9:$BG$320,MATCH($A55,intern3!$A$9:$A$160,0),MATCH(intern4!BB$8,intern3!$7:$7,0))="OK","OK","NOK")))</f>
        <v/>
      </c>
      <c r="BC55" s="1277" t="str">
        <f>IF(INDEX(intern2!$A$165:$BH$316,MATCH($A55,intern2!$A$165:$A$316,0),MATCH(BC$8,intern2!_xlnm.Print_Titles,0))="","",
IF(INDEX(intern2!$A$165:$BH$316,MATCH($A55,intern2!$A$165:$A$316,0),MATCH(BC$8,intern2!_xlnm.Print_Titles,0))="NOK","NOK",
IF(INDEX(intern3!$A$9:$BG$320,MATCH($A55,intern3!$A$9:$A$160,0),MATCH(intern4!BC$8,intern3!$7:$7,0))="OK","OK","NOK")))</f>
        <v/>
      </c>
      <c r="BD55" s="1277" t="str">
        <f>IF(INDEX(intern2!$A$165:$BH$316,MATCH($A55,intern2!$A$165:$A$316,0),MATCH(BD$8,intern2!_xlnm.Print_Titles,0))="","",
IF(INDEX(intern2!$A$165:$BH$316,MATCH($A55,intern2!$A$165:$A$316,0),MATCH(BD$8,intern2!_xlnm.Print_Titles,0))="NOK","NOK",
IF(INDEX(intern3!$A$9:$BG$320,MATCH($A55,intern3!$A$9:$A$160,0),MATCH(intern4!BD$8,intern3!$7:$7,0))="OK","OK","NOK")))</f>
        <v/>
      </c>
      <c r="BE55" s="1277" t="str">
        <f>IF(INDEX(intern2!$A$165:$BH$316,MATCH($A55,intern2!$A$165:$A$316,0),MATCH(BE$8,intern2!_xlnm.Print_Titles,0))="","",
IF(INDEX(intern2!$A$165:$BH$316,MATCH($A55,intern2!$A$165:$A$316,0),MATCH(BE$8,intern2!_xlnm.Print_Titles,0))="NOK","NOK",
IF(INDEX(intern3!$A$9:$BG$320,MATCH($A55,intern3!$A$9:$A$160,0),MATCH(intern4!BE$8,intern3!$7:$7,0))="OK","OK","NOK")))</f>
        <v/>
      </c>
      <c r="BF55" s="1277" t="str">
        <f>IF(INDEX(intern2!$A$165:$BH$316,MATCH($A55,intern2!$A$165:$A$316,0),MATCH(BF$8,intern2!_xlnm.Print_Titles,0))="","",
IF(INDEX(intern2!$A$165:$BH$316,MATCH($A55,intern2!$A$165:$A$316,0),MATCH(BF$8,intern2!_xlnm.Print_Titles,0))="NOK","NOK",
IF(INDEX(intern3!$A$9:$BG$320,MATCH($A55,intern3!$A$9:$A$160,0),MATCH(intern4!BF$8,intern3!$7:$7,0))="OK","OK","NOK")))</f>
        <v/>
      </c>
      <c r="BG55" s="1277" t="str">
        <f>IF(INDEX(intern2!$A$165:$BH$316,MATCH($A55,intern2!$A$165:$A$316,0),MATCH(BG$8,intern2!_xlnm.Print_Titles,0))="","",
IF(INDEX(intern2!$A$165:$BH$316,MATCH($A55,intern2!$A$165:$A$316,0),MATCH(BG$8,intern2!_xlnm.Print_Titles,0))="NOK","NOK",
IF(INDEX(intern3!$A$9:$BG$320,MATCH($A55,intern3!$A$9:$A$160,0),MATCH(intern4!BG$8,intern3!$7:$7,0))="OK","OK","NOK")))</f>
        <v/>
      </c>
      <c r="BH55" s="200" t="str">
        <f t="shared" si="2"/>
        <v>OK</v>
      </c>
      <c r="BI55" s="186"/>
      <c r="BJ55" t="str">
        <f>IF(VLOOKUP($A55,intern1!$C:$Q,15,FALSE)="MAS","",IF(VLOOKUP($A55,'3.10'!$C:$AP,9,FALSE)=0,"NOK",IF(VLOOKUP($A55,'3.10'!$C:$AP,11,FALSE)=0,"NOK","OK"))=BH55)</f>
        <v/>
      </c>
    </row>
    <row r="56" spans="1:62" x14ac:dyDescent="0.25">
      <c r="A56" t="str">
        <f>+intern2!A51</f>
        <v>VIS1.2</v>
      </c>
      <c r="C56" s="1277" t="str">
        <f>IF(INDEX(intern2!$A$165:$BH$316,MATCH($A56,intern2!$A$165:$A$316,0),MATCH(C$8,intern2!_xlnm.Print_Titles,0))="","",
IF(INDEX(intern2!$A$165:$BH$316,MATCH($A56,intern2!$A$165:$A$316,0),MATCH(C$8,intern2!_xlnm.Print_Titles,0))="NOK","NOK",
IF(INDEX(intern3!$A$9:$BG$320,MATCH($A56,intern3!$A$9:$A$160,0),MATCH(intern4!C$8,intern3!$7:$7,0))="OK","OK","NOK")))</f>
        <v/>
      </c>
      <c r="D56" s="1277" t="str">
        <f>IF(INDEX(intern2!$A$165:$BH$316,MATCH($A56,intern2!$A$165:$A$316,0),MATCH(D$8,intern2!_xlnm.Print_Titles,0))="","",
IF(INDEX(intern2!$A$165:$BH$316,MATCH($A56,intern2!$A$165:$A$316,0),MATCH(D$8,intern2!_xlnm.Print_Titles,0))="NOK","NOK",
IF(INDEX(intern3!$A$9:$BG$320,MATCH($A56,intern3!$A$9:$A$160,0),MATCH(intern4!D$8,intern3!$7:$7,0))="OK","OK","NOK")))</f>
        <v/>
      </c>
      <c r="E56" s="1277" t="str">
        <f>IF(INDEX(intern2!$A$165:$BH$316,MATCH($A56,intern2!$A$165:$A$316,0),MATCH(E$8,intern2!_xlnm.Print_Titles,0))="","",
IF(INDEX(intern2!$A$165:$BH$316,MATCH($A56,intern2!$A$165:$A$316,0),MATCH(E$8,intern2!_xlnm.Print_Titles,0))="NOK","NOK",
IF(INDEX(intern3!$A$9:$BG$320,MATCH($A56,intern3!$A$9:$A$160,0),MATCH(intern4!E$8,intern3!$7:$7,0))="OK","OK","NOK")))</f>
        <v/>
      </c>
      <c r="F56" s="1277" t="str">
        <f>IF(INDEX(intern2!$A$165:$BH$316,MATCH($A56,intern2!$A$165:$A$316,0),MATCH(F$8,intern2!_xlnm.Print_Titles,0))="","",
IF(INDEX(intern2!$A$165:$BH$316,MATCH($A56,intern2!$A$165:$A$316,0),MATCH(F$8,intern2!_xlnm.Print_Titles,0))="NOK","NOK",
IF(INDEX(intern3!$A$9:$BG$320,MATCH($A56,intern3!$A$9:$A$160,0),MATCH(intern4!F$8,intern3!$7:$7,0))="OK","OK","NOK")))</f>
        <v/>
      </c>
      <c r="G56" s="1277" t="str">
        <f>IF(INDEX(intern2!$A$165:$BH$316,MATCH($A56,intern2!$A$165:$A$316,0),MATCH(G$8,intern2!_xlnm.Print_Titles,0))="","",
IF(INDEX(intern2!$A$165:$BH$316,MATCH($A56,intern2!$A$165:$A$316,0),MATCH(G$8,intern2!_xlnm.Print_Titles,0))="NOK","NOK",
IF(INDEX(intern3!$A$9:$BG$320,MATCH($A56,intern3!$A$9:$A$160,0),MATCH(intern4!G$8,intern3!$7:$7,0))="OK","OK","NOK")))</f>
        <v/>
      </c>
      <c r="H56" s="1277" t="str">
        <f>IF(INDEX(intern2!$A$165:$BH$316,MATCH($A56,intern2!$A$165:$A$316,0),MATCH(H$8,intern2!_xlnm.Print_Titles,0))="","",
IF(INDEX(intern2!$A$165:$BH$316,MATCH($A56,intern2!$A$165:$A$316,0),MATCH(H$8,intern2!_xlnm.Print_Titles,0))="NOK","NOK",
IF(INDEX(intern3!$A$9:$BG$320,MATCH($A56,intern3!$A$9:$A$160,0),MATCH(intern4!H$8,intern3!$7:$7,0))="OK","OK","NOK")))</f>
        <v/>
      </c>
      <c r="I56" s="1277" t="str">
        <f>IF(INDEX(intern2!$A$165:$BH$316,MATCH($A56,intern2!$A$165:$A$316,0),MATCH(I$8,intern2!_xlnm.Print_Titles,0))="","",
IF(INDEX(intern2!$A$165:$BH$316,MATCH($A56,intern2!$A$165:$A$316,0),MATCH(I$8,intern2!_xlnm.Print_Titles,0))="NOK","NOK",
IF(INDEX(intern3!$A$9:$BG$320,MATCH($A56,intern3!$A$9:$A$160,0),MATCH(intern4!I$8,intern3!$7:$7,0))="OK","OK","NOK")))</f>
        <v/>
      </c>
      <c r="J56" s="1277" t="str">
        <f>IF(INDEX(intern2!$A$165:$BH$316,MATCH($A56,intern2!$A$165:$A$316,0),MATCH(J$8,intern2!_xlnm.Print_Titles,0))="","",
IF(INDEX(intern2!$A$165:$BH$316,MATCH($A56,intern2!$A$165:$A$316,0),MATCH(J$8,intern2!_xlnm.Print_Titles,0))="NOK","NOK",
IF(INDEX(intern3!$A$9:$BG$320,MATCH($A56,intern3!$A$9:$A$160,0),MATCH(intern4!J$8,intern3!$7:$7,0))="OK","OK","NOK")))</f>
        <v/>
      </c>
      <c r="K56" s="1277" t="str">
        <f>IF(INDEX(intern2!$A$165:$BH$316,MATCH($A56,intern2!$A$165:$A$316,0),MATCH(K$8,intern2!_xlnm.Print_Titles,0))="","",
IF(INDEX(intern2!$A$165:$BH$316,MATCH($A56,intern2!$A$165:$A$316,0),MATCH(K$8,intern2!_xlnm.Print_Titles,0))="NOK","NOK",
IF(INDEX(intern3!$A$9:$BG$320,MATCH($A56,intern3!$A$9:$A$160,0),MATCH(intern4!K$8,intern3!$7:$7,0))="OK","OK","NOK")))</f>
        <v/>
      </c>
      <c r="L56" s="1277" t="str">
        <f>IF(INDEX(intern2!$A$165:$BH$316,MATCH($A56,intern2!$A$165:$A$316,0),MATCH(L$8,intern2!_xlnm.Print_Titles,0))="","",
IF(INDEX(intern2!$A$165:$BH$316,MATCH($A56,intern2!$A$165:$A$316,0),MATCH(L$8,intern2!_xlnm.Print_Titles,0))="NOK","NOK",
IF(INDEX(intern3!$A$9:$BG$320,MATCH($A56,intern3!$A$9:$A$160,0),MATCH(intern4!L$8,intern3!$7:$7,0))="OK","OK","NOK")))</f>
        <v/>
      </c>
      <c r="M56" s="1277" t="str">
        <f>IF(INDEX(intern2!$A$165:$BH$316,MATCH($A56,intern2!$A$165:$A$316,0),MATCH(M$8,intern2!_xlnm.Print_Titles,0))="","",
IF(INDEX(intern2!$A$165:$BH$316,MATCH($A56,intern2!$A$165:$A$316,0),MATCH(M$8,intern2!_xlnm.Print_Titles,0))="NOK","NOK",
IF(INDEX(intern3!$A$9:$BG$320,MATCH($A56,intern3!$A$9:$A$160,0),MATCH(intern4!M$8,intern3!$7:$7,0))="OK","OK","NOK")))</f>
        <v/>
      </c>
      <c r="N56" s="1277" t="str">
        <f>IF(INDEX(intern2!$A$165:$BH$316,MATCH($A56,intern2!$A$165:$A$316,0),MATCH(N$8,intern2!_xlnm.Print_Titles,0))="","",
IF(INDEX(intern2!$A$165:$BH$316,MATCH($A56,intern2!$A$165:$A$316,0),MATCH(N$8,intern2!_xlnm.Print_Titles,0))="NOK","NOK",
IF(INDEX(intern3!$A$9:$BG$320,MATCH($A56,intern3!$A$9:$A$160,0),MATCH(intern4!N$8,intern3!$7:$7,0))="OK","OK","NOK")))</f>
        <v/>
      </c>
      <c r="O56" s="1277" t="str">
        <f>IF(INDEX(intern2!$A$165:$BH$316,MATCH($A56,intern2!$A$165:$A$316,0),MATCH(O$8,intern2!_xlnm.Print_Titles,0))="","",
IF(INDEX(intern2!$A$165:$BH$316,MATCH($A56,intern2!$A$165:$A$316,0),MATCH(O$8,intern2!_xlnm.Print_Titles,0))="NOK","NOK",
IF(INDEX(intern3!$A$9:$BG$320,MATCH($A56,intern3!$A$9:$A$160,0),MATCH(intern4!O$8,intern3!$7:$7,0))="OK","OK","NOK")))</f>
        <v/>
      </c>
      <c r="P56" s="1277" t="str">
        <f>IF(INDEX(intern2!$A$165:$BH$316,MATCH($A56,intern2!$A$165:$A$316,0),MATCH(P$8,intern2!_xlnm.Print_Titles,0))="","",
IF(INDEX(intern2!$A$165:$BH$316,MATCH($A56,intern2!$A$165:$A$316,0),MATCH(P$8,intern2!_xlnm.Print_Titles,0))="NOK","NOK",
IF(INDEX(intern3!$A$9:$BG$320,MATCH($A56,intern3!$A$9:$A$160,0),MATCH(intern4!P$8,intern3!$7:$7,0))="OK","OK","NOK")))</f>
        <v/>
      </c>
      <c r="Q56" s="1277" t="str">
        <f>IF(INDEX(intern2!$A$165:$BH$316,MATCH($A56,intern2!$A$165:$A$316,0),MATCH(Q$8,intern2!_xlnm.Print_Titles,0))="","",
IF(INDEX(intern2!$A$165:$BH$316,MATCH($A56,intern2!$A$165:$A$316,0),MATCH(Q$8,intern2!_xlnm.Print_Titles,0))="NOK","NOK",
IF(INDEX(intern3!$A$9:$BG$320,MATCH($A56,intern3!$A$9:$A$160,0),MATCH(intern4!Q$8,intern3!$7:$7,0))="OK","OK","NOK")))</f>
        <v/>
      </c>
      <c r="R56" s="1277" t="str">
        <f>IF(INDEX(intern2!$A$165:$BH$316,MATCH($A56,intern2!$A$165:$A$316,0),MATCH(R$8,intern2!_xlnm.Print_Titles,0))="","",
IF(INDEX(intern2!$A$165:$BH$316,MATCH($A56,intern2!$A$165:$A$316,0),MATCH(R$8,intern2!_xlnm.Print_Titles,0))="NOK","NOK",
IF(INDEX(intern3!$A$9:$BG$320,MATCH($A56,intern3!$A$9:$A$160,0),MATCH(intern4!R$8,intern3!$7:$7,0))="OK","OK","NOK")))</f>
        <v/>
      </c>
      <c r="S56" s="1277" t="str">
        <f>IF(INDEX(intern2!$A$165:$BH$316,MATCH($A56,intern2!$A$165:$A$316,0),MATCH(S$8,intern2!_xlnm.Print_Titles,0))="","",
IF(INDEX(intern2!$A$165:$BH$316,MATCH($A56,intern2!$A$165:$A$316,0),MATCH(S$8,intern2!_xlnm.Print_Titles,0))="NOK","NOK",
IF(INDEX(intern3!$A$9:$BG$320,MATCH($A56,intern3!$A$9:$A$160,0),MATCH(intern4!S$8,intern3!$7:$7,0))="OK","OK","NOK")))</f>
        <v/>
      </c>
      <c r="T56" s="1277" t="str">
        <f>IF(INDEX(intern2!$A$165:$BH$316,MATCH($A56,intern2!$A$165:$A$316,0),MATCH(T$8,intern2!_xlnm.Print_Titles,0))="","",
IF(INDEX(intern2!$A$165:$BH$316,MATCH($A56,intern2!$A$165:$A$316,0),MATCH(T$8,intern2!_xlnm.Print_Titles,0))="NOK","NOK",
IF(INDEX(intern3!$A$9:$BG$320,MATCH($A56,intern3!$A$9:$A$160,0),MATCH(intern4!T$8,intern3!$7:$7,0))="OK","OK","NOK")))</f>
        <v/>
      </c>
      <c r="U56" s="1277" t="str">
        <f>IF(INDEX(intern2!$A$165:$BH$316,MATCH($A56,intern2!$A$165:$A$316,0),MATCH(U$8,intern2!_xlnm.Print_Titles,0))="","",
IF(INDEX(intern2!$A$165:$BH$316,MATCH($A56,intern2!$A$165:$A$316,0),MATCH(U$8,intern2!_xlnm.Print_Titles,0))="NOK","NOK",
IF(INDEX(intern3!$A$9:$BG$320,MATCH($A56,intern3!$A$9:$A$160,0),MATCH(intern4!U$8,intern3!$7:$7,0))="OK","OK","NOK")))</f>
        <v/>
      </c>
      <c r="V56" s="1277" t="str">
        <f>IF(INDEX(intern2!$A$165:$BH$316,MATCH($A56,intern2!$A$165:$A$316,0),MATCH(V$8,intern2!_xlnm.Print_Titles,0))="","",
IF(INDEX(intern2!$A$165:$BH$316,MATCH($A56,intern2!$A$165:$A$316,0),MATCH(V$8,intern2!_xlnm.Print_Titles,0))="NOK","NOK",
IF(INDEX(intern3!$A$9:$BG$320,MATCH($A56,intern3!$A$9:$A$160,0),MATCH(intern4!V$8,intern3!$7:$7,0))="OK","OK","NOK")))</f>
        <v/>
      </c>
      <c r="W56" s="1277" t="str">
        <f>IF(INDEX(intern2!$A$165:$BH$316,MATCH($A56,intern2!$A$165:$A$316,0),MATCH(W$8,intern2!_xlnm.Print_Titles,0))="","",
IF(INDEX(intern2!$A$165:$BH$316,MATCH($A56,intern2!$A$165:$A$316,0),MATCH(W$8,intern2!_xlnm.Print_Titles,0))="NOK","NOK",
IF(INDEX(intern3!$A$9:$BG$320,MATCH($A56,intern3!$A$9:$A$160,0),MATCH(intern4!W$8,intern3!$7:$7,0))="OK","OK","NOK")))</f>
        <v/>
      </c>
      <c r="X56" s="1277" t="str">
        <f>IF(INDEX(intern2!$A$165:$BH$316,MATCH($A56,intern2!$A$165:$A$316,0),MATCH(X$8,intern2!_xlnm.Print_Titles,0))="","",
IF(INDEX(intern2!$A$165:$BH$316,MATCH($A56,intern2!$A$165:$A$316,0),MATCH(X$8,intern2!_xlnm.Print_Titles,0))="NOK","NOK",
IF(INDEX(intern3!$A$9:$BG$320,MATCH($A56,intern3!$A$9:$A$160,0),MATCH(intern4!X$8,intern3!$7:$7,0))="OK","OK","NOK")))</f>
        <v/>
      </c>
      <c r="Y56" s="1277" t="str">
        <f>IF(INDEX(intern2!$A$165:$BH$316,MATCH($A56,intern2!$A$165:$A$316,0),MATCH(Y$8,intern2!_xlnm.Print_Titles,0))="","",
IF(INDEX(intern2!$A$165:$BH$316,MATCH($A56,intern2!$A$165:$A$316,0),MATCH(Y$8,intern2!_xlnm.Print_Titles,0))="NOK","NOK",
IF(INDEX(intern3!$A$9:$BG$320,MATCH($A56,intern3!$A$9:$A$160,0),MATCH(intern4!Y$8,intern3!$7:$7,0))="OK","OK","NOK")))</f>
        <v/>
      </c>
      <c r="Z56" s="1277" t="str">
        <f>IF(INDEX(intern2!$A$165:$BH$316,MATCH($A56,intern2!$A$165:$A$316,0),MATCH(Z$8,intern2!_xlnm.Print_Titles,0))="","",
IF(INDEX(intern2!$A$165:$BH$316,MATCH($A56,intern2!$A$165:$A$316,0),MATCH(Z$8,intern2!_xlnm.Print_Titles,0))="NOK","NOK",
IF(INDEX(intern3!$A$9:$BG$320,MATCH($A56,intern3!$A$9:$A$160,0),MATCH(intern4!Z$8,intern3!$7:$7,0))="OK","OK","NOK")))</f>
        <v/>
      </c>
      <c r="AA56" s="1277" t="str">
        <f>IF(INDEX(intern2!$A$165:$BH$316,MATCH($A56,intern2!$A$165:$A$316,0),MATCH(AA$8,intern2!_xlnm.Print_Titles,0))="","",
IF(INDEX(intern2!$A$165:$BH$316,MATCH($A56,intern2!$A$165:$A$316,0),MATCH(AA$8,intern2!_xlnm.Print_Titles,0))="NOK","NOK",
IF(INDEX(intern3!$A$9:$BG$320,MATCH($A56,intern3!$A$9:$A$160,0),MATCH(intern4!AA$8,intern3!$7:$7,0))="OK","OK","NOK")))</f>
        <v/>
      </c>
      <c r="AB56" s="1277" t="str">
        <f>IF(INDEX(intern2!$A$165:$BH$316,MATCH($A56,intern2!$A$165:$A$316,0),MATCH(AB$8,intern2!_xlnm.Print_Titles,0))="","",
IF(INDEX(intern2!$A$165:$BH$316,MATCH($A56,intern2!$A$165:$A$316,0),MATCH(AB$8,intern2!_xlnm.Print_Titles,0))="NOK","NOK",
IF(INDEX(intern3!$A$9:$BG$320,MATCH($A56,intern3!$A$9:$A$160,0),MATCH(intern4!AB$8,intern3!$7:$7,0))="OK","OK","NOK")))</f>
        <v/>
      </c>
      <c r="AC56" s="1277" t="str">
        <f>IF(INDEX(intern2!$A$165:$BH$316,MATCH($A56,intern2!$A$165:$A$316,0),MATCH(AC$8,intern2!_xlnm.Print_Titles,0))="","",
IF(INDEX(intern2!$A$165:$BH$316,MATCH($A56,intern2!$A$165:$A$316,0),MATCH(AC$8,intern2!_xlnm.Print_Titles,0))="NOK","NOK",
IF(INDEX(intern3!$A$9:$BG$320,MATCH($A56,intern3!$A$9:$A$160,0),MATCH(intern4!AC$8,intern3!$7:$7,0))="OK","OK","NOK")))</f>
        <v/>
      </c>
      <c r="AD56" s="1277" t="str">
        <f>IF(INDEX(intern2!$A$165:$BH$316,MATCH($A56,intern2!$A$165:$A$316,0),MATCH(AD$8,intern2!_xlnm.Print_Titles,0))="","",
IF(INDEX(intern2!$A$165:$BH$316,MATCH($A56,intern2!$A$165:$A$316,0),MATCH(AD$8,intern2!_xlnm.Print_Titles,0))="NOK","NOK",
IF(INDEX(intern3!$A$9:$BG$320,MATCH($A56,intern3!$A$9:$A$160,0),MATCH(intern4!AD$8,intern3!$7:$7,0))="OK","OK","NOK")))</f>
        <v/>
      </c>
      <c r="AE56" s="1277" t="str">
        <f>IF(INDEX(intern2!$A$165:$BH$316,MATCH($A56,intern2!$A$165:$A$316,0),MATCH(AE$8,intern2!_xlnm.Print_Titles,0))="","",
IF(INDEX(intern2!$A$165:$BH$316,MATCH($A56,intern2!$A$165:$A$316,0),MATCH(AE$8,intern2!_xlnm.Print_Titles,0))="NOK","NOK",
IF(INDEX(intern3!$A$9:$BG$320,MATCH($A56,intern3!$A$9:$A$160,0),MATCH(intern4!AE$8,intern3!$7:$7,0))="OK","OK","NOK")))</f>
        <v/>
      </c>
      <c r="AF56" s="1277" t="str">
        <f>IF(INDEX(intern2!$A$165:$BH$316,MATCH($A56,intern2!$A$165:$A$316,0),MATCH(AF$8,intern2!_xlnm.Print_Titles,0))="","",
IF(INDEX(intern2!$A$165:$BH$316,MATCH($A56,intern2!$A$165:$A$316,0),MATCH(AF$8,intern2!_xlnm.Print_Titles,0))="NOK","NOK",
IF(INDEX(intern3!$A$9:$BG$320,MATCH($A56,intern3!$A$9:$A$160,0),MATCH(intern4!AF$8,intern3!$7:$7,0))="OK","OK","NOK")))</f>
        <v/>
      </c>
      <c r="AG56" s="1277" t="str">
        <f>IF(INDEX(intern2!$A$165:$BH$316,MATCH($A56,intern2!$A$165:$A$316,0),MATCH(AG$8,intern2!_xlnm.Print_Titles,0))="","",
IF(INDEX(intern2!$A$165:$BH$316,MATCH($A56,intern2!$A$165:$A$316,0),MATCH(AG$8,intern2!_xlnm.Print_Titles,0))="NOK","NOK",
IF(INDEX(intern3!$A$9:$BG$320,MATCH($A56,intern3!$A$9:$A$160,0),MATCH(intern4!AG$8,intern3!$7:$7,0))="OK","OK","NOK")))</f>
        <v/>
      </c>
      <c r="AH56" s="1277" t="str">
        <f>IF(INDEX(intern2!$A$165:$BH$316,MATCH($A56,intern2!$A$165:$A$316,0),MATCH(AH$8,intern2!_xlnm.Print_Titles,0))="","",
IF(INDEX(intern2!$A$165:$BH$316,MATCH($A56,intern2!$A$165:$A$316,0),MATCH(AH$8,intern2!_xlnm.Print_Titles,0))="NOK","NOK",
IF(INDEX(intern3!$A$9:$BG$320,MATCH($A56,intern3!$A$9:$A$160,0),MATCH(intern4!AH$8,intern3!$7:$7,0))="OK","OK","NOK")))</f>
        <v/>
      </c>
      <c r="AI56" s="1277" t="str">
        <f>IF(INDEX(intern2!$A$165:$BH$316,MATCH($A56,intern2!$A$165:$A$316,0),MATCH(AI$8,intern2!_xlnm.Print_Titles,0))="","",
IF(INDEX(intern2!$A$165:$BH$316,MATCH($A56,intern2!$A$165:$A$316,0),MATCH(AI$8,intern2!_xlnm.Print_Titles,0))="NOK","NOK",
IF(INDEX(intern3!$A$9:$BG$320,MATCH($A56,intern3!$A$9:$A$160,0),MATCH(intern4!AI$8,intern3!$7:$7,0))="OK","OK","NOK")))</f>
        <v/>
      </c>
      <c r="AJ56" s="1277" t="str">
        <f>IF(INDEX(intern2!$A$165:$BH$316,MATCH($A56,intern2!$A$165:$A$316,0),MATCH(AJ$8,intern2!_xlnm.Print_Titles,0))="","",
IF(INDEX(intern2!$A$165:$BH$316,MATCH($A56,intern2!$A$165:$A$316,0),MATCH(AJ$8,intern2!_xlnm.Print_Titles,0))="NOK","NOK",
IF(INDEX(intern3!$A$9:$BG$320,MATCH($A56,intern3!$A$9:$A$160,0),MATCH(intern4!AJ$8,intern3!$7:$7,0))="OK","OK","NOK")))</f>
        <v/>
      </c>
      <c r="AK56" s="1277" t="str">
        <f>IF(INDEX(intern2!$A$165:$BH$316,MATCH($A56,intern2!$A$165:$A$316,0),MATCH(AK$8,intern2!_xlnm.Print_Titles,0))="","",
IF(INDEX(intern2!$A$165:$BH$316,MATCH($A56,intern2!$A$165:$A$316,0),MATCH(AK$8,intern2!_xlnm.Print_Titles,0))="NOK","NOK",
IF(INDEX(intern3!$A$9:$BG$320,MATCH($A56,intern3!$A$9:$A$160,0),MATCH(intern4!AK$8,intern3!$7:$7,0))="OK","OK","NOK")))</f>
        <v/>
      </c>
      <c r="AL56" s="1277" t="str">
        <f>IF(INDEX(intern2!$A$165:$BH$316,MATCH($A56,intern2!$A$165:$A$316,0),MATCH(AL$8,intern2!_xlnm.Print_Titles,0))="","",
IF(INDEX(intern2!$A$165:$BH$316,MATCH($A56,intern2!$A$165:$A$316,0),MATCH(AL$8,intern2!_xlnm.Print_Titles,0))="NOK","NOK",
IF(INDEX(intern3!$A$9:$BG$320,MATCH($A56,intern3!$A$9:$A$160,0),MATCH(intern4!AL$8,intern3!$7:$7,0))="OK","OK","NOK")))</f>
        <v/>
      </c>
      <c r="AM56" s="1277" t="str">
        <f>IF(INDEX(intern2!$A$165:$BH$316,MATCH($A56,intern2!$A$165:$A$316,0),MATCH(AM$8,intern2!_xlnm.Print_Titles,0))="","",
IF(INDEX(intern2!$A$165:$BH$316,MATCH($A56,intern2!$A$165:$A$316,0),MATCH(AM$8,intern2!_xlnm.Print_Titles,0))="NOK","NOK",
IF(INDEX(intern3!$A$9:$BG$320,MATCH($A56,intern3!$A$9:$A$160,0),MATCH(intern4!AM$8,intern3!$7:$7,0))="OK","OK","NOK")))</f>
        <v/>
      </c>
      <c r="AN56" s="1277" t="str">
        <f>IF(INDEX(intern2!$A$165:$BH$316,MATCH($A56,intern2!$A$165:$A$316,0),MATCH(AN$8,intern2!_xlnm.Print_Titles,0))="","",
IF(INDEX(intern2!$A$165:$BH$316,MATCH($A56,intern2!$A$165:$A$316,0),MATCH(AN$8,intern2!_xlnm.Print_Titles,0))="NOK","NOK",
IF(INDEX(intern3!$A$9:$BG$320,MATCH($A56,intern3!$A$9:$A$160,0),MATCH(intern4!AN$8,intern3!$7:$7,0))="OK","OK","NOK")))</f>
        <v/>
      </c>
      <c r="AO56" s="1277" t="str">
        <f>IF(INDEX(intern2!$A$165:$BH$316,MATCH($A56,intern2!$A$165:$A$316,0),MATCH(AO$8,intern2!_xlnm.Print_Titles,0))="","",
IF(INDEX(intern2!$A$165:$BH$316,MATCH($A56,intern2!$A$165:$A$316,0),MATCH(AO$8,intern2!_xlnm.Print_Titles,0))="NOK","NOK",
IF(INDEX(intern3!$A$9:$BG$320,MATCH($A56,intern3!$A$9:$A$160,0),MATCH(intern4!AO$8,intern3!$7:$7,0))="OK","OK","NOK")))</f>
        <v/>
      </c>
      <c r="AP56" s="1277" t="str">
        <f>IF(INDEX(intern2!$A$165:$BH$316,MATCH($A56,intern2!$A$165:$A$316,0),MATCH(AP$8,intern2!_xlnm.Print_Titles,0))="","",
IF(INDEX(intern2!$A$165:$BH$316,MATCH($A56,intern2!$A$165:$A$316,0),MATCH(AP$8,intern2!_xlnm.Print_Titles,0))="NOK","NOK",
IF(INDEX(intern3!$A$9:$BG$320,MATCH($A56,intern3!$A$9:$A$160,0),MATCH(intern4!AP$8,intern3!$7:$7,0))="OK","OK","NOK")))</f>
        <v/>
      </c>
      <c r="AQ56" s="1277" t="str">
        <f>IF(INDEX(intern2!$A$165:$BH$316,MATCH($A56,intern2!$A$165:$A$316,0),MATCH(AQ$8,intern2!_xlnm.Print_Titles,0))="","",
IF(INDEX(intern2!$A$165:$BH$316,MATCH($A56,intern2!$A$165:$A$316,0),MATCH(AQ$8,intern2!_xlnm.Print_Titles,0))="NOK","NOK",
IF(INDEX(intern3!$A$9:$BG$320,MATCH($A56,intern3!$A$9:$A$160,0),MATCH(intern4!AQ$8,intern3!$7:$7,0))="OK","OK","NOK")))</f>
        <v/>
      </c>
      <c r="AR56" s="1277" t="str">
        <f>IF(INDEX(intern2!$A$165:$BH$316,MATCH($A56,intern2!$A$165:$A$316,0),MATCH(AR$8,intern2!_xlnm.Print_Titles,0))="","",
IF(INDEX(intern2!$A$165:$BH$316,MATCH($A56,intern2!$A$165:$A$316,0),MATCH(AR$8,intern2!_xlnm.Print_Titles,0))="NOK","NOK",
IF(INDEX(intern3!$A$9:$BG$320,MATCH($A56,intern3!$A$9:$A$160,0),MATCH(intern4!AR$8,intern3!$7:$7,0))="OK","OK","NOK")))</f>
        <v/>
      </c>
      <c r="AS56" s="1277" t="str">
        <f>IF(INDEX(intern2!$A$165:$BH$316,MATCH($A56,intern2!$A$165:$A$316,0),MATCH(AS$8,intern2!_xlnm.Print_Titles,0))="","",
IF(INDEX(intern2!$A$165:$BH$316,MATCH($A56,intern2!$A$165:$A$316,0),MATCH(AS$8,intern2!_xlnm.Print_Titles,0))="NOK","NOK",
IF(INDEX(intern3!$A$9:$BG$320,MATCH($A56,intern3!$A$9:$A$160,0),MATCH(intern4!AS$8,intern3!$7:$7,0))="OK","OK","NOK")))</f>
        <v/>
      </c>
      <c r="AT56" s="1277" t="str">
        <f>IF(INDEX(intern2!$A$165:$BH$316,MATCH($A56,intern2!$A$165:$A$316,0),MATCH(AT$8,intern2!_xlnm.Print_Titles,0))="","",
IF(INDEX(intern2!$A$165:$BH$316,MATCH($A56,intern2!$A$165:$A$316,0),MATCH(AT$8,intern2!_xlnm.Print_Titles,0))="NOK","NOK",
IF(INDEX(intern3!$A$9:$BG$320,MATCH($A56,intern3!$A$9:$A$160,0),MATCH(intern4!AT$8,intern3!$7:$7,0))="OK","OK","NOK")))</f>
        <v/>
      </c>
      <c r="AU56" s="1277" t="str">
        <f>IF(INDEX(intern2!$A$165:$BH$316,MATCH($A56,intern2!$A$165:$A$316,0),MATCH(AU$8,intern2!_xlnm.Print_Titles,0))="","",
IF(INDEX(intern2!$A$165:$BH$316,MATCH($A56,intern2!$A$165:$A$316,0),MATCH(AU$8,intern2!_xlnm.Print_Titles,0))="NOK","NOK",
IF(INDEX(intern3!$A$9:$BG$320,MATCH($A56,intern3!$A$9:$A$160,0),MATCH(intern4!AU$8,intern3!$7:$7,0))="OK","OK","NOK")))</f>
        <v/>
      </c>
      <c r="AV56" s="1277" t="str">
        <f>IF(INDEX(intern2!$A$165:$BH$316,MATCH($A56,intern2!$A$165:$A$316,0),MATCH(AV$8,intern2!_xlnm.Print_Titles,0))="","",
IF(INDEX(intern2!$A$165:$BH$316,MATCH($A56,intern2!$A$165:$A$316,0),MATCH(AV$8,intern2!_xlnm.Print_Titles,0))="NOK","NOK",
IF(INDEX(intern3!$A$9:$BG$320,MATCH($A56,intern3!$A$9:$A$160,0),MATCH(intern4!AV$8,intern3!$7:$7,0))="OK","OK","NOK")))</f>
        <v/>
      </c>
      <c r="AW56" s="1277"/>
      <c r="AX56" s="1277" t="str">
        <f>IF(INDEX(intern2!$A$165:$BH$316,MATCH($A56,intern2!$A$165:$A$316,0),MATCH(AX$8,intern2!_xlnm.Print_Titles,0))="","",
IF(INDEX(intern2!$A$165:$BH$316,MATCH($A56,intern2!$A$165:$A$316,0),MATCH(AX$8,intern2!_xlnm.Print_Titles,0))="NOK","NOK",
IF(INDEX(intern3!$A$9:$BG$320,MATCH($A56,intern3!$A$9:$A$160,0),MATCH(intern4!AX$8,intern3!$7:$7,0))="OK","OK","NOK")))</f>
        <v/>
      </c>
      <c r="AY56" s="1277" t="str">
        <f>IF(INDEX(intern2!$A$165:$BH$316,MATCH($A56,intern2!$A$165:$A$316,0),MATCH(AY$8,intern2!_xlnm.Print_Titles,0))="","",
IF(INDEX(intern2!$A$165:$BH$316,MATCH($A56,intern2!$A$165:$A$316,0),MATCH(AY$8,intern2!_xlnm.Print_Titles,0))="NOK","NOK",
IF(INDEX(intern3!$A$9:$BG$320,MATCH($A56,intern3!$A$9:$A$160,0),MATCH(intern4!AY$8,intern3!$7:$7,0))="OK","OK","NOK")))</f>
        <v/>
      </c>
      <c r="AZ56" s="1277" t="str">
        <f>IF(INDEX(intern2!$A$165:$BH$316,MATCH($A56,intern2!$A$165:$A$316,0),MATCH(AZ$8,intern2!_xlnm.Print_Titles,0))="","",
IF(INDEX(intern2!$A$165:$BH$316,MATCH($A56,intern2!$A$165:$A$316,0),MATCH(AZ$8,intern2!_xlnm.Print_Titles,0))="NOK","NOK",
IF(INDEX(intern3!$A$9:$BG$320,MATCH($A56,intern3!$A$9:$A$160,0),MATCH(intern4!AZ$8,intern3!$7:$7,0))="OK","OK","NOK")))</f>
        <v/>
      </c>
      <c r="BA56" s="1277" t="str">
        <f>IF(INDEX(intern2!$A$165:$BH$316,MATCH($A56,intern2!$A$165:$A$316,0),MATCH(BA$8,intern2!_xlnm.Print_Titles,0))="","",
IF(INDEX(intern2!$A$165:$BH$316,MATCH($A56,intern2!$A$165:$A$316,0),MATCH(BA$8,intern2!_xlnm.Print_Titles,0))="NOK","NOK",
IF(INDEX(intern3!$A$9:$BG$320,MATCH($A56,intern3!$A$9:$A$160,0),MATCH(intern4!BA$8,intern3!$7:$7,0))="OK","OK","NOK")))</f>
        <v/>
      </c>
      <c r="BB56" s="1277" t="str">
        <f>IF(INDEX(intern2!$A$165:$BH$316,MATCH($A56,intern2!$A$165:$A$316,0),MATCH(BB$8,intern2!_xlnm.Print_Titles,0))="","",
IF(INDEX(intern2!$A$165:$BH$316,MATCH($A56,intern2!$A$165:$A$316,0),MATCH(BB$8,intern2!_xlnm.Print_Titles,0))="NOK","NOK",
IF(INDEX(intern3!$A$9:$BG$320,MATCH($A56,intern3!$A$9:$A$160,0),MATCH(intern4!BB$8,intern3!$7:$7,0))="OK","OK","NOK")))</f>
        <v/>
      </c>
      <c r="BC56" s="1277" t="str">
        <f>IF(INDEX(intern2!$A$165:$BH$316,MATCH($A56,intern2!$A$165:$A$316,0),MATCH(BC$8,intern2!_xlnm.Print_Titles,0))="","",
IF(INDEX(intern2!$A$165:$BH$316,MATCH($A56,intern2!$A$165:$A$316,0),MATCH(BC$8,intern2!_xlnm.Print_Titles,0))="NOK","NOK",
IF(INDEX(intern3!$A$9:$BG$320,MATCH($A56,intern3!$A$9:$A$160,0),MATCH(intern4!BC$8,intern3!$7:$7,0))="OK","OK","NOK")))</f>
        <v/>
      </c>
      <c r="BD56" s="1277" t="str">
        <f>IF(INDEX(intern2!$A$165:$BH$316,MATCH($A56,intern2!$A$165:$A$316,0),MATCH(BD$8,intern2!_xlnm.Print_Titles,0))="","",
IF(INDEX(intern2!$A$165:$BH$316,MATCH($A56,intern2!$A$165:$A$316,0),MATCH(BD$8,intern2!_xlnm.Print_Titles,0))="NOK","NOK",
IF(INDEX(intern3!$A$9:$BG$320,MATCH($A56,intern3!$A$9:$A$160,0),MATCH(intern4!BD$8,intern3!$7:$7,0))="OK","OK","NOK")))</f>
        <v/>
      </c>
      <c r="BE56" s="1277" t="str">
        <f>IF(INDEX(intern2!$A$165:$BH$316,MATCH($A56,intern2!$A$165:$A$316,0),MATCH(BE$8,intern2!_xlnm.Print_Titles,0))="","",
IF(INDEX(intern2!$A$165:$BH$316,MATCH($A56,intern2!$A$165:$A$316,0),MATCH(BE$8,intern2!_xlnm.Print_Titles,0))="NOK","NOK",
IF(INDEX(intern3!$A$9:$BG$320,MATCH($A56,intern3!$A$9:$A$160,0),MATCH(intern4!BE$8,intern3!$7:$7,0))="OK","OK","NOK")))</f>
        <v/>
      </c>
      <c r="BF56" s="1277" t="str">
        <f>IF(INDEX(intern2!$A$165:$BH$316,MATCH($A56,intern2!$A$165:$A$316,0),MATCH(BF$8,intern2!_xlnm.Print_Titles,0))="","",
IF(INDEX(intern2!$A$165:$BH$316,MATCH($A56,intern2!$A$165:$A$316,0),MATCH(BF$8,intern2!_xlnm.Print_Titles,0))="NOK","NOK",
IF(INDEX(intern3!$A$9:$BG$320,MATCH($A56,intern3!$A$9:$A$160,0),MATCH(intern4!BF$8,intern3!$7:$7,0))="OK","OK","NOK")))</f>
        <v/>
      </c>
      <c r="BG56" s="1277" t="str">
        <f>IF(INDEX(intern2!$A$165:$BH$316,MATCH($A56,intern2!$A$165:$A$316,0),MATCH(BG$8,intern2!_xlnm.Print_Titles,0))="","",
IF(INDEX(intern2!$A$165:$BH$316,MATCH($A56,intern2!$A$165:$A$316,0),MATCH(BG$8,intern2!_xlnm.Print_Titles,0))="NOK","NOK",
IF(INDEX(intern3!$A$9:$BG$320,MATCH($A56,intern3!$A$9:$A$160,0),MATCH(intern4!BG$8,intern3!$7:$7,0))="OK","OK","NOK")))</f>
        <v/>
      </c>
      <c r="BH56" s="200" t="str">
        <f t="shared" si="2"/>
        <v>OK</v>
      </c>
      <c r="BI56" s="186"/>
      <c r="BJ56" t="str">
        <f>IF(VLOOKUP($A56,intern1!$C:$Q,15,FALSE)="MAS","",IF(VLOOKUP($A56,'3.10'!$C:$AP,9,FALSE)=0,"NOK",IF(VLOOKUP($A56,'3.10'!$C:$AP,11,FALSE)=0,"NOK","OK"))=BH56)</f>
        <v/>
      </c>
    </row>
    <row r="57" spans="1:62" x14ac:dyDescent="0.25">
      <c r="A57" t="str">
        <f>+intern2!A52</f>
        <v>VIS1.3</v>
      </c>
      <c r="C57" s="1277" t="str">
        <f>IF(INDEX(intern2!$A$165:$BH$316,MATCH($A57,intern2!$A$165:$A$316,0),MATCH(C$8,intern2!_xlnm.Print_Titles,0))="","",
IF(INDEX(intern2!$A$165:$BH$316,MATCH($A57,intern2!$A$165:$A$316,0),MATCH(C$8,intern2!_xlnm.Print_Titles,0))="NOK","NOK",
IF(INDEX(intern3!$A$9:$BG$320,MATCH($A57,intern3!$A$9:$A$160,0),MATCH(intern4!C$8,intern3!$7:$7,0))="OK","OK","NOK")))</f>
        <v/>
      </c>
      <c r="D57" s="1277" t="str">
        <f>IF(INDEX(intern2!$A$165:$BH$316,MATCH($A57,intern2!$A$165:$A$316,0),MATCH(D$8,intern2!_xlnm.Print_Titles,0))="","",
IF(INDEX(intern2!$A$165:$BH$316,MATCH($A57,intern2!$A$165:$A$316,0),MATCH(D$8,intern2!_xlnm.Print_Titles,0))="NOK","NOK",
IF(INDEX(intern3!$A$9:$BG$320,MATCH($A57,intern3!$A$9:$A$160,0),MATCH(intern4!D$8,intern3!$7:$7,0))="OK","OK","NOK")))</f>
        <v/>
      </c>
      <c r="E57" s="1277" t="str">
        <f>IF(INDEX(intern2!$A$165:$BH$316,MATCH($A57,intern2!$A$165:$A$316,0),MATCH(E$8,intern2!_xlnm.Print_Titles,0))="","",
IF(INDEX(intern2!$A$165:$BH$316,MATCH($A57,intern2!$A$165:$A$316,0),MATCH(E$8,intern2!_xlnm.Print_Titles,0))="NOK","NOK",
IF(INDEX(intern3!$A$9:$BG$320,MATCH($A57,intern3!$A$9:$A$160,0),MATCH(intern4!E$8,intern3!$7:$7,0))="OK","OK","NOK")))</f>
        <v/>
      </c>
      <c r="F57" s="1277" t="str">
        <f>IF(INDEX(intern2!$A$165:$BH$316,MATCH($A57,intern2!$A$165:$A$316,0),MATCH(F$8,intern2!_xlnm.Print_Titles,0))="","",
IF(INDEX(intern2!$A$165:$BH$316,MATCH($A57,intern2!$A$165:$A$316,0),MATCH(F$8,intern2!_xlnm.Print_Titles,0))="NOK","NOK",
IF(INDEX(intern3!$A$9:$BG$320,MATCH($A57,intern3!$A$9:$A$160,0),MATCH(intern4!F$8,intern3!$7:$7,0))="OK","OK","NOK")))</f>
        <v/>
      </c>
      <c r="G57" s="1277" t="str">
        <f>IF(INDEX(intern2!$A$165:$BH$316,MATCH($A57,intern2!$A$165:$A$316,0),MATCH(G$8,intern2!_xlnm.Print_Titles,0))="","",
IF(INDEX(intern2!$A$165:$BH$316,MATCH($A57,intern2!$A$165:$A$316,0),MATCH(G$8,intern2!_xlnm.Print_Titles,0))="NOK","NOK",
IF(INDEX(intern3!$A$9:$BG$320,MATCH($A57,intern3!$A$9:$A$160,0),MATCH(intern4!G$8,intern3!$7:$7,0))="OK","OK","NOK")))</f>
        <v/>
      </c>
      <c r="H57" s="1277" t="str">
        <f>IF(INDEX(intern2!$A$165:$BH$316,MATCH($A57,intern2!$A$165:$A$316,0),MATCH(H$8,intern2!_xlnm.Print_Titles,0))="","",
IF(INDEX(intern2!$A$165:$BH$316,MATCH($A57,intern2!$A$165:$A$316,0),MATCH(H$8,intern2!_xlnm.Print_Titles,0))="NOK","NOK",
IF(INDEX(intern3!$A$9:$BG$320,MATCH($A57,intern3!$A$9:$A$160,0),MATCH(intern4!H$8,intern3!$7:$7,0))="OK","OK","NOK")))</f>
        <v/>
      </c>
      <c r="I57" s="1277" t="str">
        <f>IF(INDEX(intern2!$A$165:$BH$316,MATCH($A57,intern2!$A$165:$A$316,0),MATCH(I$8,intern2!_xlnm.Print_Titles,0))="","",
IF(INDEX(intern2!$A$165:$BH$316,MATCH($A57,intern2!$A$165:$A$316,0),MATCH(I$8,intern2!_xlnm.Print_Titles,0))="NOK","NOK",
IF(INDEX(intern3!$A$9:$BG$320,MATCH($A57,intern3!$A$9:$A$160,0),MATCH(intern4!I$8,intern3!$7:$7,0))="OK","OK","NOK")))</f>
        <v/>
      </c>
      <c r="J57" s="1277" t="str">
        <f>IF(INDEX(intern2!$A$165:$BH$316,MATCH($A57,intern2!$A$165:$A$316,0),MATCH(J$8,intern2!_xlnm.Print_Titles,0))="","",
IF(INDEX(intern2!$A$165:$BH$316,MATCH($A57,intern2!$A$165:$A$316,0),MATCH(J$8,intern2!_xlnm.Print_Titles,0))="NOK","NOK",
IF(INDEX(intern3!$A$9:$BG$320,MATCH($A57,intern3!$A$9:$A$160,0),MATCH(intern4!J$8,intern3!$7:$7,0))="OK","OK","NOK")))</f>
        <v/>
      </c>
      <c r="K57" s="1277" t="str">
        <f>IF(INDEX(intern2!$A$165:$BH$316,MATCH($A57,intern2!$A$165:$A$316,0),MATCH(K$8,intern2!_xlnm.Print_Titles,0))="","",
IF(INDEX(intern2!$A$165:$BH$316,MATCH($A57,intern2!$A$165:$A$316,0),MATCH(K$8,intern2!_xlnm.Print_Titles,0))="NOK","NOK",
IF(INDEX(intern3!$A$9:$BG$320,MATCH($A57,intern3!$A$9:$A$160,0),MATCH(intern4!K$8,intern3!$7:$7,0))="OK","OK","NOK")))</f>
        <v/>
      </c>
      <c r="L57" s="1277" t="str">
        <f>IF(INDEX(intern2!$A$165:$BH$316,MATCH($A57,intern2!$A$165:$A$316,0),MATCH(L$8,intern2!_xlnm.Print_Titles,0))="","",
IF(INDEX(intern2!$A$165:$BH$316,MATCH($A57,intern2!$A$165:$A$316,0),MATCH(L$8,intern2!_xlnm.Print_Titles,0))="NOK","NOK",
IF(INDEX(intern3!$A$9:$BG$320,MATCH($A57,intern3!$A$9:$A$160,0),MATCH(intern4!L$8,intern3!$7:$7,0))="OK","OK","NOK")))</f>
        <v/>
      </c>
      <c r="M57" s="1277" t="str">
        <f>IF(INDEX(intern2!$A$165:$BH$316,MATCH($A57,intern2!$A$165:$A$316,0),MATCH(M$8,intern2!_xlnm.Print_Titles,0))="","",
IF(INDEX(intern2!$A$165:$BH$316,MATCH($A57,intern2!$A$165:$A$316,0),MATCH(M$8,intern2!_xlnm.Print_Titles,0))="NOK","NOK",
IF(INDEX(intern3!$A$9:$BG$320,MATCH($A57,intern3!$A$9:$A$160,0),MATCH(intern4!M$8,intern3!$7:$7,0))="OK","OK","NOK")))</f>
        <v/>
      </c>
      <c r="N57" s="1277" t="str">
        <f>IF(INDEX(intern2!$A$165:$BH$316,MATCH($A57,intern2!$A$165:$A$316,0),MATCH(N$8,intern2!_xlnm.Print_Titles,0))="","",
IF(INDEX(intern2!$A$165:$BH$316,MATCH($A57,intern2!$A$165:$A$316,0),MATCH(N$8,intern2!_xlnm.Print_Titles,0))="NOK","NOK",
IF(INDEX(intern3!$A$9:$BG$320,MATCH($A57,intern3!$A$9:$A$160,0),MATCH(intern4!N$8,intern3!$7:$7,0))="OK","OK","NOK")))</f>
        <v/>
      </c>
      <c r="O57" s="1277" t="str">
        <f>IF(INDEX(intern2!$A$165:$BH$316,MATCH($A57,intern2!$A$165:$A$316,0),MATCH(O$8,intern2!_xlnm.Print_Titles,0))="","",
IF(INDEX(intern2!$A$165:$BH$316,MATCH($A57,intern2!$A$165:$A$316,0),MATCH(O$8,intern2!_xlnm.Print_Titles,0))="NOK","NOK",
IF(INDEX(intern3!$A$9:$BG$320,MATCH($A57,intern3!$A$9:$A$160,0),MATCH(intern4!O$8,intern3!$7:$7,0))="OK","OK","NOK")))</f>
        <v/>
      </c>
      <c r="P57" s="1277" t="str">
        <f>IF(INDEX(intern2!$A$165:$BH$316,MATCH($A57,intern2!$A$165:$A$316,0),MATCH(P$8,intern2!_xlnm.Print_Titles,0))="","",
IF(INDEX(intern2!$A$165:$BH$316,MATCH($A57,intern2!$A$165:$A$316,0),MATCH(P$8,intern2!_xlnm.Print_Titles,0))="NOK","NOK",
IF(INDEX(intern3!$A$9:$BG$320,MATCH($A57,intern3!$A$9:$A$160,0),MATCH(intern4!P$8,intern3!$7:$7,0))="OK","OK","NOK")))</f>
        <v/>
      </c>
      <c r="Q57" s="1277" t="str">
        <f>IF(INDEX(intern2!$A$165:$BH$316,MATCH($A57,intern2!$A$165:$A$316,0),MATCH(Q$8,intern2!_xlnm.Print_Titles,0))="","",
IF(INDEX(intern2!$A$165:$BH$316,MATCH($A57,intern2!$A$165:$A$316,0),MATCH(Q$8,intern2!_xlnm.Print_Titles,0))="NOK","NOK",
IF(INDEX(intern3!$A$9:$BG$320,MATCH($A57,intern3!$A$9:$A$160,0),MATCH(intern4!Q$8,intern3!$7:$7,0))="OK","OK","NOK")))</f>
        <v/>
      </c>
      <c r="R57" s="1277" t="str">
        <f>IF(INDEX(intern2!$A$165:$BH$316,MATCH($A57,intern2!$A$165:$A$316,0),MATCH(R$8,intern2!_xlnm.Print_Titles,0))="","",
IF(INDEX(intern2!$A$165:$BH$316,MATCH($A57,intern2!$A$165:$A$316,0),MATCH(R$8,intern2!_xlnm.Print_Titles,0))="NOK","NOK",
IF(INDEX(intern3!$A$9:$BG$320,MATCH($A57,intern3!$A$9:$A$160,0),MATCH(intern4!R$8,intern3!$7:$7,0))="OK","OK","NOK")))</f>
        <v/>
      </c>
      <c r="S57" s="1277" t="str">
        <f>IF(INDEX(intern2!$A$165:$BH$316,MATCH($A57,intern2!$A$165:$A$316,0),MATCH(S$8,intern2!_xlnm.Print_Titles,0))="","",
IF(INDEX(intern2!$A$165:$BH$316,MATCH($A57,intern2!$A$165:$A$316,0),MATCH(S$8,intern2!_xlnm.Print_Titles,0))="NOK","NOK",
IF(INDEX(intern3!$A$9:$BG$320,MATCH($A57,intern3!$A$9:$A$160,0),MATCH(intern4!S$8,intern3!$7:$7,0))="OK","OK","NOK")))</f>
        <v/>
      </c>
      <c r="T57" s="1277" t="str">
        <f>IF(INDEX(intern2!$A$165:$BH$316,MATCH($A57,intern2!$A$165:$A$316,0),MATCH(T$8,intern2!_xlnm.Print_Titles,0))="","",
IF(INDEX(intern2!$A$165:$BH$316,MATCH($A57,intern2!$A$165:$A$316,0),MATCH(T$8,intern2!_xlnm.Print_Titles,0))="NOK","NOK",
IF(INDEX(intern3!$A$9:$BG$320,MATCH($A57,intern3!$A$9:$A$160,0),MATCH(intern4!T$8,intern3!$7:$7,0))="OK","OK","NOK")))</f>
        <v/>
      </c>
      <c r="U57" s="1277" t="str">
        <f>IF(INDEX(intern2!$A$165:$BH$316,MATCH($A57,intern2!$A$165:$A$316,0),MATCH(U$8,intern2!_xlnm.Print_Titles,0))="","",
IF(INDEX(intern2!$A$165:$BH$316,MATCH($A57,intern2!$A$165:$A$316,0),MATCH(U$8,intern2!_xlnm.Print_Titles,0))="NOK","NOK",
IF(INDEX(intern3!$A$9:$BG$320,MATCH($A57,intern3!$A$9:$A$160,0),MATCH(intern4!U$8,intern3!$7:$7,0))="OK","OK","NOK")))</f>
        <v/>
      </c>
      <c r="V57" s="1277" t="str">
        <f>IF(INDEX(intern2!$A$165:$BH$316,MATCH($A57,intern2!$A$165:$A$316,0),MATCH(V$8,intern2!_xlnm.Print_Titles,0))="","",
IF(INDEX(intern2!$A$165:$BH$316,MATCH($A57,intern2!$A$165:$A$316,0),MATCH(V$8,intern2!_xlnm.Print_Titles,0))="NOK","NOK",
IF(INDEX(intern3!$A$9:$BG$320,MATCH($A57,intern3!$A$9:$A$160,0),MATCH(intern4!V$8,intern3!$7:$7,0))="OK","OK","NOK")))</f>
        <v/>
      </c>
      <c r="W57" s="1277" t="str">
        <f>IF(INDEX(intern2!$A$165:$BH$316,MATCH($A57,intern2!$A$165:$A$316,0),MATCH(W$8,intern2!_xlnm.Print_Titles,0))="","",
IF(INDEX(intern2!$A$165:$BH$316,MATCH($A57,intern2!$A$165:$A$316,0),MATCH(W$8,intern2!_xlnm.Print_Titles,0))="NOK","NOK",
IF(INDEX(intern3!$A$9:$BG$320,MATCH($A57,intern3!$A$9:$A$160,0),MATCH(intern4!W$8,intern3!$7:$7,0))="OK","OK","NOK")))</f>
        <v/>
      </c>
      <c r="X57" s="1277" t="str">
        <f>IF(INDEX(intern2!$A$165:$BH$316,MATCH($A57,intern2!$A$165:$A$316,0),MATCH(X$8,intern2!_xlnm.Print_Titles,0))="","",
IF(INDEX(intern2!$A$165:$BH$316,MATCH($A57,intern2!$A$165:$A$316,0),MATCH(X$8,intern2!_xlnm.Print_Titles,0))="NOK","NOK",
IF(INDEX(intern3!$A$9:$BG$320,MATCH($A57,intern3!$A$9:$A$160,0),MATCH(intern4!X$8,intern3!$7:$7,0))="OK","OK","NOK")))</f>
        <v/>
      </c>
      <c r="Y57" s="1277" t="str">
        <f>IF(INDEX(intern2!$A$165:$BH$316,MATCH($A57,intern2!$A$165:$A$316,0),MATCH(Y$8,intern2!_xlnm.Print_Titles,0))="","",
IF(INDEX(intern2!$A$165:$BH$316,MATCH($A57,intern2!$A$165:$A$316,0),MATCH(Y$8,intern2!_xlnm.Print_Titles,0))="NOK","NOK",
IF(INDEX(intern3!$A$9:$BG$320,MATCH($A57,intern3!$A$9:$A$160,0),MATCH(intern4!Y$8,intern3!$7:$7,0))="OK","OK","NOK")))</f>
        <v/>
      </c>
      <c r="Z57" s="1277" t="str">
        <f>IF(INDEX(intern2!$A$165:$BH$316,MATCH($A57,intern2!$A$165:$A$316,0),MATCH(Z$8,intern2!_xlnm.Print_Titles,0))="","",
IF(INDEX(intern2!$A$165:$BH$316,MATCH($A57,intern2!$A$165:$A$316,0),MATCH(Z$8,intern2!_xlnm.Print_Titles,0))="NOK","NOK",
IF(INDEX(intern3!$A$9:$BG$320,MATCH($A57,intern3!$A$9:$A$160,0),MATCH(intern4!Z$8,intern3!$7:$7,0))="OK","OK","NOK")))</f>
        <v/>
      </c>
      <c r="AA57" s="1277" t="str">
        <f>IF(INDEX(intern2!$A$165:$BH$316,MATCH($A57,intern2!$A$165:$A$316,0),MATCH(AA$8,intern2!_xlnm.Print_Titles,0))="","",
IF(INDEX(intern2!$A$165:$BH$316,MATCH($A57,intern2!$A$165:$A$316,0),MATCH(AA$8,intern2!_xlnm.Print_Titles,0))="NOK","NOK",
IF(INDEX(intern3!$A$9:$BG$320,MATCH($A57,intern3!$A$9:$A$160,0),MATCH(intern4!AA$8,intern3!$7:$7,0))="OK","OK","NOK")))</f>
        <v/>
      </c>
      <c r="AB57" s="1277" t="str">
        <f>IF(INDEX(intern2!$A$165:$BH$316,MATCH($A57,intern2!$A$165:$A$316,0),MATCH(AB$8,intern2!_xlnm.Print_Titles,0))="","",
IF(INDEX(intern2!$A$165:$BH$316,MATCH($A57,intern2!$A$165:$A$316,0),MATCH(AB$8,intern2!_xlnm.Print_Titles,0))="NOK","NOK",
IF(INDEX(intern3!$A$9:$BG$320,MATCH($A57,intern3!$A$9:$A$160,0),MATCH(intern4!AB$8,intern3!$7:$7,0))="OK","OK","NOK")))</f>
        <v/>
      </c>
      <c r="AC57" s="1277" t="str">
        <f>IF(INDEX(intern2!$A$165:$BH$316,MATCH($A57,intern2!$A$165:$A$316,0),MATCH(AC$8,intern2!_xlnm.Print_Titles,0))="","",
IF(INDEX(intern2!$A$165:$BH$316,MATCH($A57,intern2!$A$165:$A$316,0),MATCH(AC$8,intern2!_xlnm.Print_Titles,0))="NOK","NOK",
IF(INDEX(intern3!$A$9:$BG$320,MATCH($A57,intern3!$A$9:$A$160,0),MATCH(intern4!AC$8,intern3!$7:$7,0))="OK","OK","NOK")))</f>
        <v/>
      </c>
      <c r="AD57" s="1277" t="str">
        <f>IF(INDEX(intern2!$A$165:$BH$316,MATCH($A57,intern2!$A$165:$A$316,0),MATCH(AD$8,intern2!_xlnm.Print_Titles,0))="","",
IF(INDEX(intern2!$A$165:$BH$316,MATCH($A57,intern2!$A$165:$A$316,0),MATCH(AD$8,intern2!_xlnm.Print_Titles,0))="NOK","NOK",
IF(INDEX(intern3!$A$9:$BG$320,MATCH($A57,intern3!$A$9:$A$160,0),MATCH(intern4!AD$8,intern3!$7:$7,0))="OK","OK","NOK")))</f>
        <v/>
      </c>
      <c r="AE57" s="1277" t="str">
        <f>IF(INDEX(intern2!$A$165:$BH$316,MATCH($A57,intern2!$A$165:$A$316,0),MATCH(AE$8,intern2!_xlnm.Print_Titles,0))="","",
IF(INDEX(intern2!$A$165:$BH$316,MATCH($A57,intern2!$A$165:$A$316,0),MATCH(AE$8,intern2!_xlnm.Print_Titles,0))="NOK","NOK",
IF(INDEX(intern3!$A$9:$BG$320,MATCH($A57,intern3!$A$9:$A$160,0),MATCH(intern4!AE$8,intern3!$7:$7,0))="OK","OK","NOK")))</f>
        <v/>
      </c>
      <c r="AF57" s="1277" t="str">
        <f>IF(INDEX(intern2!$A$165:$BH$316,MATCH($A57,intern2!$A$165:$A$316,0),MATCH(AF$8,intern2!_xlnm.Print_Titles,0))="","",
IF(INDEX(intern2!$A$165:$BH$316,MATCH($A57,intern2!$A$165:$A$316,0),MATCH(AF$8,intern2!_xlnm.Print_Titles,0))="NOK","NOK",
IF(INDEX(intern3!$A$9:$BG$320,MATCH($A57,intern3!$A$9:$A$160,0),MATCH(intern4!AF$8,intern3!$7:$7,0))="OK","OK","NOK")))</f>
        <v/>
      </c>
      <c r="AG57" s="1277" t="str">
        <f>IF(INDEX(intern2!$A$165:$BH$316,MATCH($A57,intern2!$A$165:$A$316,0),MATCH(AG$8,intern2!_xlnm.Print_Titles,0))="","",
IF(INDEX(intern2!$A$165:$BH$316,MATCH($A57,intern2!$A$165:$A$316,0),MATCH(AG$8,intern2!_xlnm.Print_Titles,0))="NOK","NOK",
IF(INDEX(intern3!$A$9:$BG$320,MATCH($A57,intern3!$A$9:$A$160,0),MATCH(intern4!AG$8,intern3!$7:$7,0))="OK","OK","NOK")))</f>
        <v/>
      </c>
      <c r="AH57" s="1277" t="str">
        <f>IF(INDEX(intern2!$A$165:$BH$316,MATCH($A57,intern2!$A$165:$A$316,0),MATCH(AH$8,intern2!_xlnm.Print_Titles,0))="","",
IF(INDEX(intern2!$A$165:$BH$316,MATCH($A57,intern2!$A$165:$A$316,0),MATCH(AH$8,intern2!_xlnm.Print_Titles,0))="NOK","NOK",
IF(INDEX(intern3!$A$9:$BG$320,MATCH($A57,intern3!$A$9:$A$160,0),MATCH(intern4!AH$8,intern3!$7:$7,0))="OK","OK","NOK")))</f>
        <v/>
      </c>
      <c r="AI57" s="1277" t="str">
        <f>IF(INDEX(intern2!$A$165:$BH$316,MATCH($A57,intern2!$A$165:$A$316,0),MATCH(AI$8,intern2!_xlnm.Print_Titles,0))="","",
IF(INDEX(intern2!$A$165:$BH$316,MATCH($A57,intern2!$A$165:$A$316,0),MATCH(AI$8,intern2!_xlnm.Print_Titles,0))="NOK","NOK",
IF(INDEX(intern3!$A$9:$BG$320,MATCH($A57,intern3!$A$9:$A$160,0),MATCH(intern4!AI$8,intern3!$7:$7,0))="OK","OK","NOK")))</f>
        <v/>
      </c>
      <c r="AJ57" s="1277" t="str">
        <f>IF(INDEX(intern2!$A$165:$BH$316,MATCH($A57,intern2!$A$165:$A$316,0),MATCH(AJ$8,intern2!_xlnm.Print_Titles,0))="","",
IF(INDEX(intern2!$A$165:$BH$316,MATCH($A57,intern2!$A$165:$A$316,0),MATCH(AJ$8,intern2!_xlnm.Print_Titles,0))="NOK","NOK",
IF(INDEX(intern3!$A$9:$BG$320,MATCH($A57,intern3!$A$9:$A$160,0),MATCH(intern4!AJ$8,intern3!$7:$7,0))="OK","OK","NOK")))</f>
        <v/>
      </c>
      <c r="AK57" s="1277" t="str">
        <f>IF(INDEX(intern2!$A$165:$BH$316,MATCH($A57,intern2!$A$165:$A$316,0),MATCH(AK$8,intern2!_xlnm.Print_Titles,0))="","",
IF(INDEX(intern2!$A$165:$BH$316,MATCH($A57,intern2!$A$165:$A$316,0),MATCH(AK$8,intern2!_xlnm.Print_Titles,0))="NOK","NOK",
IF(INDEX(intern3!$A$9:$BG$320,MATCH($A57,intern3!$A$9:$A$160,0),MATCH(intern4!AK$8,intern3!$7:$7,0))="OK","OK","NOK")))</f>
        <v/>
      </c>
      <c r="AL57" s="1277" t="str">
        <f>IF(INDEX(intern2!$A$165:$BH$316,MATCH($A57,intern2!$A$165:$A$316,0),MATCH(AL$8,intern2!_xlnm.Print_Titles,0))="","",
IF(INDEX(intern2!$A$165:$BH$316,MATCH($A57,intern2!$A$165:$A$316,0),MATCH(AL$8,intern2!_xlnm.Print_Titles,0))="NOK","NOK",
IF(INDEX(intern3!$A$9:$BG$320,MATCH($A57,intern3!$A$9:$A$160,0),MATCH(intern4!AL$8,intern3!$7:$7,0))="OK","OK","NOK")))</f>
        <v/>
      </c>
      <c r="AM57" s="1277" t="str">
        <f>IF(INDEX(intern2!$A$165:$BH$316,MATCH($A57,intern2!$A$165:$A$316,0),MATCH(AM$8,intern2!_xlnm.Print_Titles,0))="","",
IF(INDEX(intern2!$A$165:$BH$316,MATCH($A57,intern2!$A$165:$A$316,0),MATCH(AM$8,intern2!_xlnm.Print_Titles,0))="NOK","NOK",
IF(INDEX(intern3!$A$9:$BG$320,MATCH($A57,intern3!$A$9:$A$160,0),MATCH(intern4!AM$8,intern3!$7:$7,0))="OK","OK","NOK")))</f>
        <v/>
      </c>
      <c r="AN57" s="1277" t="str">
        <f>IF(INDEX(intern2!$A$165:$BH$316,MATCH($A57,intern2!$A$165:$A$316,0),MATCH(AN$8,intern2!_xlnm.Print_Titles,0))="","",
IF(INDEX(intern2!$A$165:$BH$316,MATCH($A57,intern2!$A$165:$A$316,0),MATCH(AN$8,intern2!_xlnm.Print_Titles,0))="NOK","NOK",
IF(INDEX(intern3!$A$9:$BG$320,MATCH($A57,intern3!$A$9:$A$160,0),MATCH(intern4!AN$8,intern3!$7:$7,0))="OK","OK","NOK")))</f>
        <v/>
      </c>
      <c r="AO57" s="1277" t="str">
        <f>IF(INDEX(intern2!$A$165:$BH$316,MATCH($A57,intern2!$A$165:$A$316,0),MATCH(AO$8,intern2!_xlnm.Print_Titles,0))="","",
IF(INDEX(intern2!$A$165:$BH$316,MATCH($A57,intern2!$A$165:$A$316,0),MATCH(AO$8,intern2!_xlnm.Print_Titles,0))="NOK","NOK",
IF(INDEX(intern3!$A$9:$BG$320,MATCH($A57,intern3!$A$9:$A$160,0),MATCH(intern4!AO$8,intern3!$7:$7,0))="OK","OK","NOK")))</f>
        <v/>
      </c>
      <c r="AP57" s="1277" t="str">
        <f>IF(INDEX(intern2!$A$165:$BH$316,MATCH($A57,intern2!$A$165:$A$316,0),MATCH(AP$8,intern2!_xlnm.Print_Titles,0))="","",
IF(INDEX(intern2!$A$165:$BH$316,MATCH($A57,intern2!$A$165:$A$316,0),MATCH(AP$8,intern2!_xlnm.Print_Titles,0))="NOK","NOK",
IF(INDEX(intern3!$A$9:$BG$320,MATCH($A57,intern3!$A$9:$A$160,0),MATCH(intern4!AP$8,intern3!$7:$7,0))="OK","OK","NOK")))</f>
        <v/>
      </c>
      <c r="AQ57" s="1277" t="str">
        <f>IF(INDEX(intern2!$A$165:$BH$316,MATCH($A57,intern2!$A$165:$A$316,0),MATCH(AQ$8,intern2!_xlnm.Print_Titles,0))="","",
IF(INDEX(intern2!$A$165:$BH$316,MATCH($A57,intern2!$A$165:$A$316,0),MATCH(AQ$8,intern2!_xlnm.Print_Titles,0))="NOK","NOK",
IF(INDEX(intern3!$A$9:$BG$320,MATCH($A57,intern3!$A$9:$A$160,0),MATCH(intern4!AQ$8,intern3!$7:$7,0))="OK","OK","NOK")))</f>
        <v/>
      </c>
      <c r="AR57" s="1277" t="str">
        <f>IF(INDEX(intern2!$A$165:$BH$316,MATCH($A57,intern2!$A$165:$A$316,0),MATCH(AR$8,intern2!_xlnm.Print_Titles,0))="","",
IF(INDEX(intern2!$A$165:$BH$316,MATCH($A57,intern2!$A$165:$A$316,0),MATCH(AR$8,intern2!_xlnm.Print_Titles,0))="NOK","NOK",
IF(INDEX(intern3!$A$9:$BG$320,MATCH($A57,intern3!$A$9:$A$160,0),MATCH(intern4!AR$8,intern3!$7:$7,0))="OK","OK","NOK")))</f>
        <v/>
      </c>
      <c r="AS57" s="1277" t="str">
        <f>IF(INDEX(intern2!$A$165:$BH$316,MATCH($A57,intern2!$A$165:$A$316,0),MATCH(AS$8,intern2!_xlnm.Print_Titles,0))="","",
IF(INDEX(intern2!$A$165:$BH$316,MATCH($A57,intern2!$A$165:$A$316,0),MATCH(AS$8,intern2!_xlnm.Print_Titles,0))="NOK","NOK",
IF(INDEX(intern3!$A$9:$BG$320,MATCH($A57,intern3!$A$9:$A$160,0),MATCH(intern4!AS$8,intern3!$7:$7,0))="OK","OK","NOK")))</f>
        <v/>
      </c>
      <c r="AT57" s="1277" t="str">
        <f>IF(INDEX(intern2!$A$165:$BH$316,MATCH($A57,intern2!$A$165:$A$316,0),MATCH(AT$8,intern2!_xlnm.Print_Titles,0))="","",
IF(INDEX(intern2!$A$165:$BH$316,MATCH($A57,intern2!$A$165:$A$316,0),MATCH(AT$8,intern2!_xlnm.Print_Titles,0))="NOK","NOK",
IF(INDEX(intern3!$A$9:$BG$320,MATCH($A57,intern3!$A$9:$A$160,0),MATCH(intern4!AT$8,intern3!$7:$7,0))="OK","OK","NOK")))</f>
        <v/>
      </c>
      <c r="AU57" s="1277" t="str">
        <f>IF(INDEX(intern2!$A$165:$BH$316,MATCH($A57,intern2!$A$165:$A$316,0),MATCH(AU$8,intern2!_xlnm.Print_Titles,0))="","",
IF(INDEX(intern2!$A$165:$BH$316,MATCH($A57,intern2!$A$165:$A$316,0),MATCH(AU$8,intern2!_xlnm.Print_Titles,0))="NOK","NOK",
IF(INDEX(intern3!$A$9:$BG$320,MATCH($A57,intern3!$A$9:$A$160,0),MATCH(intern4!AU$8,intern3!$7:$7,0))="OK","OK","NOK")))</f>
        <v/>
      </c>
      <c r="AV57" s="1277" t="str">
        <f>IF(INDEX(intern2!$A$165:$BH$316,MATCH($A57,intern2!$A$165:$A$316,0),MATCH(AV$8,intern2!_xlnm.Print_Titles,0))="","",
IF(INDEX(intern2!$A$165:$BH$316,MATCH($A57,intern2!$A$165:$A$316,0),MATCH(AV$8,intern2!_xlnm.Print_Titles,0))="NOK","NOK",
IF(INDEX(intern3!$A$9:$BG$320,MATCH($A57,intern3!$A$9:$A$160,0),MATCH(intern4!AV$8,intern3!$7:$7,0))="OK","OK","NOK")))</f>
        <v/>
      </c>
      <c r="AW57" s="1277"/>
      <c r="AX57" s="1277" t="str">
        <f>IF(INDEX(intern2!$A$165:$BH$316,MATCH($A57,intern2!$A$165:$A$316,0),MATCH(AX$8,intern2!_xlnm.Print_Titles,0))="","",
IF(INDEX(intern2!$A$165:$BH$316,MATCH($A57,intern2!$A$165:$A$316,0),MATCH(AX$8,intern2!_xlnm.Print_Titles,0))="NOK","NOK",
IF(INDEX(intern3!$A$9:$BG$320,MATCH($A57,intern3!$A$9:$A$160,0),MATCH(intern4!AX$8,intern3!$7:$7,0))="OK","OK","NOK")))</f>
        <v/>
      </c>
      <c r="AY57" s="1277" t="str">
        <f>IF(INDEX(intern2!$A$165:$BH$316,MATCH($A57,intern2!$A$165:$A$316,0),MATCH(AY$8,intern2!_xlnm.Print_Titles,0))="","",
IF(INDEX(intern2!$A$165:$BH$316,MATCH($A57,intern2!$A$165:$A$316,0),MATCH(AY$8,intern2!_xlnm.Print_Titles,0))="NOK","NOK",
IF(INDEX(intern3!$A$9:$BG$320,MATCH($A57,intern3!$A$9:$A$160,0),MATCH(intern4!AY$8,intern3!$7:$7,0))="OK","OK","NOK")))</f>
        <v/>
      </c>
      <c r="AZ57" s="1277" t="str">
        <f>IF(INDEX(intern2!$A$165:$BH$316,MATCH($A57,intern2!$A$165:$A$316,0),MATCH(AZ$8,intern2!_xlnm.Print_Titles,0))="","",
IF(INDEX(intern2!$A$165:$BH$316,MATCH($A57,intern2!$A$165:$A$316,0),MATCH(AZ$8,intern2!_xlnm.Print_Titles,0))="NOK","NOK",
IF(INDEX(intern3!$A$9:$BG$320,MATCH($A57,intern3!$A$9:$A$160,0),MATCH(intern4!AZ$8,intern3!$7:$7,0))="OK","OK","NOK")))</f>
        <v/>
      </c>
      <c r="BA57" s="1277" t="str">
        <f>IF(INDEX(intern2!$A$165:$BH$316,MATCH($A57,intern2!$A$165:$A$316,0),MATCH(BA$8,intern2!_xlnm.Print_Titles,0))="","",
IF(INDEX(intern2!$A$165:$BH$316,MATCH($A57,intern2!$A$165:$A$316,0),MATCH(BA$8,intern2!_xlnm.Print_Titles,0))="NOK","NOK",
IF(INDEX(intern3!$A$9:$BG$320,MATCH($A57,intern3!$A$9:$A$160,0),MATCH(intern4!BA$8,intern3!$7:$7,0))="OK","OK","NOK")))</f>
        <v/>
      </c>
      <c r="BB57" s="1277" t="str">
        <f>IF(INDEX(intern2!$A$165:$BH$316,MATCH($A57,intern2!$A$165:$A$316,0),MATCH(BB$8,intern2!_xlnm.Print_Titles,0))="","",
IF(INDEX(intern2!$A$165:$BH$316,MATCH($A57,intern2!$A$165:$A$316,0),MATCH(BB$8,intern2!_xlnm.Print_Titles,0))="NOK","NOK",
IF(INDEX(intern3!$A$9:$BG$320,MATCH($A57,intern3!$A$9:$A$160,0),MATCH(intern4!BB$8,intern3!$7:$7,0))="OK","OK","NOK")))</f>
        <v/>
      </c>
      <c r="BC57" s="1277" t="str">
        <f>IF(INDEX(intern2!$A$165:$BH$316,MATCH($A57,intern2!$A$165:$A$316,0),MATCH(BC$8,intern2!_xlnm.Print_Titles,0))="","",
IF(INDEX(intern2!$A$165:$BH$316,MATCH($A57,intern2!$A$165:$A$316,0),MATCH(BC$8,intern2!_xlnm.Print_Titles,0))="NOK","NOK",
IF(INDEX(intern3!$A$9:$BG$320,MATCH($A57,intern3!$A$9:$A$160,0),MATCH(intern4!BC$8,intern3!$7:$7,0))="OK","OK","NOK")))</f>
        <v/>
      </c>
      <c r="BD57" s="1277" t="str">
        <f>IF(INDEX(intern2!$A$165:$BH$316,MATCH($A57,intern2!$A$165:$A$316,0),MATCH(BD$8,intern2!_xlnm.Print_Titles,0))="","",
IF(INDEX(intern2!$A$165:$BH$316,MATCH($A57,intern2!$A$165:$A$316,0),MATCH(BD$8,intern2!_xlnm.Print_Titles,0))="NOK","NOK",
IF(INDEX(intern3!$A$9:$BG$320,MATCH($A57,intern3!$A$9:$A$160,0),MATCH(intern4!BD$8,intern3!$7:$7,0))="OK","OK","NOK")))</f>
        <v/>
      </c>
      <c r="BE57" s="1277" t="str">
        <f>IF(INDEX(intern2!$A$165:$BH$316,MATCH($A57,intern2!$A$165:$A$316,0),MATCH(BE$8,intern2!_xlnm.Print_Titles,0))="","",
IF(INDEX(intern2!$A$165:$BH$316,MATCH($A57,intern2!$A$165:$A$316,0),MATCH(BE$8,intern2!_xlnm.Print_Titles,0))="NOK","NOK",
IF(INDEX(intern3!$A$9:$BG$320,MATCH($A57,intern3!$A$9:$A$160,0),MATCH(intern4!BE$8,intern3!$7:$7,0))="OK","OK","NOK")))</f>
        <v/>
      </c>
      <c r="BF57" s="1277" t="str">
        <f>IF(INDEX(intern2!$A$165:$BH$316,MATCH($A57,intern2!$A$165:$A$316,0),MATCH(BF$8,intern2!_xlnm.Print_Titles,0))="","",
IF(INDEX(intern2!$A$165:$BH$316,MATCH($A57,intern2!$A$165:$A$316,0),MATCH(BF$8,intern2!_xlnm.Print_Titles,0))="NOK","NOK",
IF(INDEX(intern3!$A$9:$BG$320,MATCH($A57,intern3!$A$9:$A$160,0),MATCH(intern4!BF$8,intern3!$7:$7,0))="OK","OK","NOK")))</f>
        <v/>
      </c>
      <c r="BG57" s="1277" t="str">
        <f>IF(INDEX(intern2!$A$165:$BH$316,MATCH($A57,intern2!$A$165:$A$316,0),MATCH(BG$8,intern2!_xlnm.Print_Titles,0))="","",
IF(INDEX(intern2!$A$165:$BH$316,MATCH($A57,intern2!$A$165:$A$316,0),MATCH(BG$8,intern2!_xlnm.Print_Titles,0))="NOK","NOK",
IF(INDEX(intern3!$A$9:$BG$320,MATCH($A57,intern3!$A$9:$A$160,0),MATCH(intern4!BG$8,intern3!$7:$7,0))="OK","OK","NOK")))</f>
        <v/>
      </c>
      <c r="BH57" s="200" t="str">
        <f t="shared" si="2"/>
        <v>OK</v>
      </c>
      <c r="BI57" s="186"/>
      <c r="BJ57" t="str">
        <f>IF(VLOOKUP($A57,intern1!$C:$Q,15,FALSE)="MAS","",IF(VLOOKUP($A57,'3.10'!$C:$AP,9,FALSE)=0,"NOK",IF(VLOOKUP($A57,'3.10'!$C:$AP,11,FALSE)=0,"NOK","OK"))=BH57)</f>
        <v/>
      </c>
    </row>
    <row r="58" spans="1:62" x14ac:dyDescent="0.25">
      <c r="A58" t="str">
        <f>+intern2!A53</f>
        <v>VIS1.4</v>
      </c>
      <c r="C58" s="1277" t="str">
        <f>IF(INDEX(intern2!$A$165:$BH$316,MATCH($A58,intern2!$A$165:$A$316,0),MATCH(C$8,intern2!_xlnm.Print_Titles,0))="","",
IF(INDEX(intern2!$A$165:$BH$316,MATCH($A58,intern2!$A$165:$A$316,0),MATCH(C$8,intern2!_xlnm.Print_Titles,0))="NOK","NOK",
IF(INDEX(intern3!$A$9:$BG$320,MATCH($A58,intern3!$A$9:$A$160,0),MATCH(intern4!C$8,intern3!$7:$7,0))="OK","OK","NOK")))</f>
        <v/>
      </c>
      <c r="D58" s="1277" t="str">
        <f>IF(INDEX(intern2!$A$165:$BH$316,MATCH($A58,intern2!$A$165:$A$316,0),MATCH(D$8,intern2!_xlnm.Print_Titles,0))="","",
IF(INDEX(intern2!$A$165:$BH$316,MATCH($A58,intern2!$A$165:$A$316,0),MATCH(D$8,intern2!_xlnm.Print_Titles,0))="NOK","NOK",
IF(INDEX(intern3!$A$9:$BG$320,MATCH($A58,intern3!$A$9:$A$160,0),MATCH(intern4!D$8,intern3!$7:$7,0))="OK","OK","NOK")))</f>
        <v/>
      </c>
      <c r="E58" s="1277" t="str">
        <f>IF(INDEX(intern2!$A$165:$BH$316,MATCH($A58,intern2!$A$165:$A$316,0),MATCH(E$8,intern2!_xlnm.Print_Titles,0))="","",
IF(INDEX(intern2!$A$165:$BH$316,MATCH($A58,intern2!$A$165:$A$316,0),MATCH(E$8,intern2!_xlnm.Print_Titles,0))="NOK","NOK",
IF(INDEX(intern3!$A$9:$BG$320,MATCH($A58,intern3!$A$9:$A$160,0),MATCH(intern4!E$8,intern3!$7:$7,0))="OK","OK","NOK")))</f>
        <v/>
      </c>
      <c r="F58" s="1277" t="str">
        <f>IF(INDEX(intern2!$A$165:$BH$316,MATCH($A58,intern2!$A$165:$A$316,0),MATCH(F$8,intern2!_xlnm.Print_Titles,0))="","",
IF(INDEX(intern2!$A$165:$BH$316,MATCH($A58,intern2!$A$165:$A$316,0),MATCH(F$8,intern2!_xlnm.Print_Titles,0))="NOK","NOK",
IF(INDEX(intern3!$A$9:$BG$320,MATCH($A58,intern3!$A$9:$A$160,0),MATCH(intern4!F$8,intern3!$7:$7,0))="OK","OK","NOK")))</f>
        <v/>
      </c>
      <c r="G58" s="1277" t="str">
        <f ca="1">IF(INDEX(intern2!$A$165:$BH$316,MATCH($A58,intern2!$A$165:$A$316,0),MATCH(G$8,intern2!_xlnm.Print_Titles,0))="","",
IF(INDEX(intern2!$A$165:$BH$316,MATCH($A58,intern2!$A$165:$A$316,0),MATCH(G$8,intern2!_xlnm.Print_Titles,0))="NOK","NOK",
IF(INDEX(intern3!$A$9:$BG$320,MATCH($A58,intern3!$A$9:$A$160,0),MATCH(intern4!G$8,intern3!$7:$7,0))="OK","OK","NOK")))</f>
        <v>NOK</v>
      </c>
      <c r="H58" s="1277" t="str">
        <f>IF(INDEX(intern2!$A$165:$BH$316,MATCH($A58,intern2!$A$165:$A$316,0),MATCH(H$8,intern2!_xlnm.Print_Titles,0))="","",
IF(INDEX(intern2!$A$165:$BH$316,MATCH($A58,intern2!$A$165:$A$316,0),MATCH(H$8,intern2!_xlnm.Print_Titles,0))="NOK","NOK",
IF(INDEX(intern3!$A$9:$BG$320,MATCH($A58,intern3!$A$9:$A$160,0),MATCH(intern4!H$8,intern3!$7:$7,0))="OK","OK","NOK")))</f>
        <v/>
      </c>
      <c r="I58" s="1277" t="str">
        <f>IF(INDEX(intern2!$A$165:$BH$316,MATCH($A58,intern2!$A$165:$A$316,0),MATCH(I$8,intern2!_xlnm.Print_Titles,0))="","",
IF(INDEX(intern2!$A$165:$BH$316,MATCH($A58,intern2!$A$165:$A$316,0),MATCH(I$8,intern2!_xlnm.Print_Titles,0))="NOK","NOK",
IF(INDEX(intern3!$A$9:$BG$320,MATCH($A58,intern3!$A$9:$A$160,0),MATCH(intern4!I$8,intern3!$7:$7,0))="OK","OK","NOK")))</f>
        <v/>
      </c>
      <c r="J58" s="1277" t="str">
        <f>IF(INDEX(intern2!$A$165:$BH$316,MATCH($A58,intern2!$A$165:$A$316,0),MATCH(J$8,intern2!_xlnm.Print_Titles,0))="","",
IF(INDEX(intern2!$A$165:$BH$316,MATCH($A58,intern2!$A$165:$A$316,0),MATCH(J$8,intern2!_xlnm.Print_Titles,0))="NOK","NOK",
IF(INDEX(intern3!$A$9:$BG$320,MATCH($A58,intern3!$A$9:$A$160,0),MATCH(intern4!J$8,intern3!$7:$7,0))="OK","OK","NOK")))</f>
        <v/>
      </c>
      <c r="K58" s="1277" t="str">
        <f>IF(INDEX(intern2!$A$165:$BH$316,MATCH($A58,intern2!$A$165:$A$316,0),MATCH(K$8,intern2!_xlnm.Print_Titles,0))="","",
IF(INDEX(intern2!$A$165:$BH$316,MATCH($A58,intern2!$A$165:$A$316,0),MATCH(K$8,intern2!_xlnm.Print_Titles,0))="NOK","NOK",
IF(INDEX(intern3!$A$9:$BG$320,MATCH($A58,intern3!$A$9:$A$160,0),MATCH(intern4!K$8,intern3!$7:$7,0))="OK","OK","NOK")))</f>
        <v/>
      </c>
      <c r="L58" s="1277" t="str">
        <f>IF(INDEX(intern2!$A$165:$BH$316,MATCH($A58,intern2!$A$165:$A$316,0),MATCH(L$8,intern2!_xlnm.Print_Titles,0))="","",
IF(INDEX(intern2!$A$165:$BH$316,MATCH($A58,intern2!$A$165:$A$316,0),MATCH(L$8,intern2!_xlnm.Print_Titles,0))="NOK","NOK",
IF(INDEX(intern3!$A$9:$BG$320,MATCH($A58,intern3!$A$9:$A$160,0),MATCH(intern4!L$8,intern3!$7:$7,0))="OK","OK","NOK")))</f>
        <v/>
      </c>
      <c r="M58" s="1277" t="str">
        <f>IF(INDEX(intern2!$A$165:$BH$316,MATCH($A58,intern2!$A$165:$A$316,0),MATCH(M$8,intern2!_xlnm.Print_Titles,0))="","",
IF(INDEX(intern2!$A$165:$BH$316,MATCH($A58,intern2!$A$165:$A$316,0),MATCH(M$8,intern2!_xlnm.Print_Titles,0))="NOK","NOK",
IF(INDEX(intern3!$A$9:$BG$320,MATCH($A58,intern3!$A$9:$A$160,0),MATCH(intern4!M$8,intern3!$7:$7,0))="OK","OK","NOK")))</f>
        <v/>
      </c>
      <c r="N58" s="1277" t="str">
        <f>IF(INDEX(intern2!$A$165:$BH$316,MATCH($A58,intern2!$A$165:$A$316,0),MATCH(N$8,intern2!_xlnm.Print_Titles,0))="","",
IF(INDEX(intern2!$A$165:$BH$316,MATCH($A58,intern2!$A$165:$A$316,0),MATCH(N$8,intern2!_xlnm.Print_Titles,0))="NOK","NOK",
IF(INDEX(intern3!$A$9:$BG$320,MATCH($A58,intern3!$A$9:$A$160,0),MATCH(intern4!N$8,intern3!$7:$7,0))="OK","OK","NOK")))</f>
        <v/>
      </c>
      <c r="O58" s="1277" t="str">
        <f>IF(INDEX(intern2!$A$165:$BH$316,MATCH($A58,intern2!$A$165:$A$316,0),MATCH(O$8,intern2!_xlnm.Print_Titles,0))="","",
IF(INDEX(intern2!$A$165:$BH$316,MATCH($A58,intern2!$A$165:$A$316,0),MATCH(O$8,intern2!_xlnm.Print_Titles,0))="NOK","NOK",
IF(INDEX(intern3!$A$9:$BG$320,MATCH($A58,intern3!$A$9:$A$160,0),MATCH(intern4!O$8,intern3!$7:$7,0))="OK","OK","NOK")))</f>
        <v/>
      </c>
      <c r="P58" s="1277" t="str">
        <f>IF(INDEX(intern2!$A$165:$BH$316,MATCH($A58,intern2!$A$165:$A$316,0),MATCH(P$8,intern2!_xlnm.Print_Titles,0))="","",
IF(INDEX(intern2!$A$165:$BH$316,MATCH($A58,intern2!$A$165:$A$316,0),MATCH(P$8,intern2!_xlnm.Print_Titles,0))="NOK","NOK",
IF(INDEX(intern3!$A$9:$BG$320,MATCH($A58,intern3!$A$9:$A$160,0),MATCH(intern4!P$8,intern3!$7:$7,0))="OK","OK","NOK")))</f>
        <v/>
      </c>
      <c r="Q58" s="1277" t="str">
        <f>IF(INDEX(intern2!$A$165:$BH$316,MATCH($A58,intern2!$A$165:$A$316,0),MATCH(Q$8,intern2!_xlnm.Print_Titles,0))="","",
IF(INDEX(intern2!$A$165:$BH$316,MATCH($A58,intern2!$A$165:$A$316,0),MATCH(Q$8,intern2!_xlnm.Print_Titles,0))="NOK","NOK",
IF(INDEX(intern3!$A$9:$BG$320,MATCH($A58,intern3!$A$9:$A$160,0),MATCH(intern4!Q$8,intern3!$7:$7,0))="OK","OK","NOK")))</f>
        <v/>
      </c>
      <c r="R58" s="1277" t="str">
        <f>IF(INDEX(intern2!$A$165:$BH$316,MATCH($A58,intern2!$A$165:$A$316,0),MATCH(R$8,intern2!_xlnm.Print_Titles,0))="","",
IF(INDEX(intern2!$A$165:$BH$316,MATCH($A58,intern2!$A$165:$A$316,0),MATCH(R$8,intern2!_xlnm.Print_Titles,0))="NOK","NOK",
IF(INDEX(intern3!$A$9:$BG$320,MATCH($A58,intern3!$A$9:$A$160,0),MATCH(intern4!R$8,intern3!$7:$7,0))="OK","OK","NOK")))</f>
        <v/>
      </c>
      <c r="S58" s="1277" t="str">
        <f>IF(INDEX(intern2!$A$165:$BH$316,MATCH($A58,intern2!$A$165:$A$316,0),MATCH(S$8,intern2!_xlnm.Print_Titles,0))="","",
IF(INDEX(intern2!$A$165:$BH$316,MATCH($A58,intern2!$A$165:$A$316,0),MATCH(S$8,intern2!_xlnm.Print_Titles,0))="NOK","NOK",
IF(INDEX(intern3!$A$9:$BG$320,MATCH($A58,intern3!$A$9:$A$160,0),MATCH(intern4!S$8,intern3!$7:$7,0))="OK","OK","NOK")))</f>
        <v/>
      </c>
      <c r="T58" s="1277" t="str">
        <f>IF(INDEX(intern2!$A$165:$BH$316,MATCH($A58,intern2!$A$165:$A$316,0),MATCH(T$8,intern2!_xlnm.Print_Titles,0))="","",
IF(INDEX(intern2!$A$165:$BH$316,MATCH($A58,intern2!$A$165:$A$316,0),MATCH(T$8,intern2!_xlnm.Print_Titles,0))="NOK","NOK",
IF(INDEX(intern3!$A$9:$BG$320,MATCH($A58,intern3!$A$9:$A$160,0),MATCH(intern4!T$8,intern3!$7:$7,0))="OK","OK","NOK")))</f>
        <v/>
      </c>
      <c r="U58" s="1277" t="str">
        <f>IF(INDEX(intern2!$A$165:$BH$316,MATCH($A58,intern2!$A$165:$A$316,0),MATCH(U$8,intern2!_xlnm.Print_Titles,0))="","",
IF(INDEX(intern2!$A$165:$BH$316,MATCH($A58,intern2!$A$165:$A$316,0),MATCH(U$8,intern2!_xlnm.Print_Titles,0))="NOK","NOK",
IF(INDEX(intern3!$A$9:$BG$320,MATCH($A58,intern3!$A$9:$A$160,0),MATCH(intern4!U$8,intern3!$7:$7,0))="OK","OK","NOK")))</f>
        <v/>
      </c>
      <c r="V58" s="1277" t="str">
        <f>IF(INDEX(intern2!$A$165:$BH$316,MATCH($A58,intern2!$A$165:$A$316,0),MATCH(V$8,intern2!_xlnm.Print_Titles,0))="","",
IF(INDEX(intern2!$A$165:$BH$316,MATCH($A58,intern2!$A$165:$A$316,0),MATCH(V$8,intern2!_xlnm.Print_Titles,0))="NOK","NOK",
IF(INDEX(intern3!$A$9:$BG$320,MATCH($A58,intern3!$A$9:$A$160,0),MATCH(intern4!V$8,intern3!$7:$7,0))="OK","OK","NOK")))</f>
        <v/>
      </c>
      <c r="W58" s="1277" t="str">
        <f>IF(INDEX(intern2!$A$165:$BH$316,MATCH($A58,intern2!$A$165:$A$316,0),MATCH(W$8,intern2!_xlnm.Print_Titles,0))="","",
IF(INDEX(intern2!$A$165:$BH$316,MATCH($A58,intern2!$A$165:$A$316,0),MATCH(W$8,intern2!_xlnm.Print_Titles,0))="NOK","NOK",
IF(INDEX(intern3!$A$9:$BG$320,MATCH($A58,intern3!$A$9:$A$160,0),MATCH(intern4!W$8,intern3!$7:$7,0))="OK","OK","NOK")))</f>
        <v/>
      </c>
      <c r="X58" s="1277" t="str">
        <f>IF(INDEX(intern2!$A$165:$BH$316,MATCH($A58,intern2!$A$165:$A$316,0),MATCH(X$8,intern2!_xlnm.Print_Titles,0))="","",
IF(INDEX(intern2!$A$165:$BH$316,MATCH($A58,intern2!$A$165:$A$316,0),MATCH(X$8,intern2!_xlnm.Print_Titles,0))="NOK","NOK",
IF(INDEX(intern3!$A$9:$BG$320,MATCH($A58,intern3!$A$9:$A$160,0),MATCH(intern4!X$8,intern3!$7:$7,0))="OK","OK","NOK")))</f>
        <v/>
      </c>
      <c r="Y58" s="1277" t="str">
        <f>IF(INDEX(intern2!$A$165:$BH$316,MATCH($A58,intern2!$A$165:$A$316,0),MATCH(Y$8,intern2!_xlnm.Print_Titles,0))="","",
IF(INDEX(intern2!$A$165:$BH$316,MATCH($A58,intern2!$A$165:$A$316,0),MATCH(Y$8,intern2!_xlnm.Print_Titles,0))="NOK","NOK",
IF(INDEX(intern3!$A$9:$BG$320,MATCH($A58,intern3!$A$9:$A$160,0),MATCH(intern4!Y$8,intern3!$7:$7,0))="OK","OK","NOK")))</f>
        <v/>
      </c>
      <c r="Z58" s="1277" t="str">
        <f>IF(INDEX(intern2!$A$165:$BH$316,MATCH($A58,intern2!$A$165:$A$316,0),MATCH(Z$8,intern2!_xlnm.Print_Titles,0))="","",
IF(INDEX(intern2!$A$165:$BH$316,MATCH($A58,intern2!$A$165:$A$316,0),MATCH(Z$8,intern2!_xlnm.Print_Titles,0))="NOK","NOK",
IF(INDEX(intern3!$A$9:$BG$320,MATCH($A58,intern3!$A$9:$A$160,0),MATCH(intern4!Z$8,intern3!$7:$7,0))="OK","OK","NOK")))</f>
        <v/>
      </c>
      <c r="AA58" s="1277" t="str">
        <f>IF(INDEX(intern2!$A$165:$BH$316,MATCH($A58,intern2!$A$165:$A$316,0),MATCH(AA$8,intern2!_xlnm.Print_Titles,0))="","",
IF(INDEX(intern2!$A$165:$BH$316,MATCH($A58,intern2!$A$165:$A$316,0),MATCH(AA$8,intern2!_xlnm.Print_Titles,0))="NOK","NOK",
IF(INDEX(intern3!$A$9:$BG$320,MATCH($A58,intern3!$A$9:$A$160,0),MATCH(intern4!AA$8,intern3!$7:$7,0))="OK","OK","NOK")))</f>
        <v/>
      </c>
      <c r="AB58" s="1277" t="str">
        <f>IF(INDEX(intern2!$A$165:$BH$316,MATCH($A58,intern2!$A$165:$A$316,0),MATCH(AB$8,intern2!_xlnm.Print_Titles,0))="","",
IF(INDEX(intern2!$A$165:$BH$316,MATCH($A58,intern2!$A$165:$A$316,0),MATCH(AB$8,intern2!_xlnm.Print_Titles,0))="NOK","NOK",
IF(INDEX(intern3!$A$9:$BG$320,MATCH($A58,intern3!$A$9:$A$160,0),MATCH(intern4!AB$8,intern3!$7:$7,0))="OK","OK","NOK")))</f>
        <v/>
      </c>
      <c r="AC58" s="1277" t="str">
        <f>IF(INDEX(intern2!$A$165:$BH$316,MATCH($A58,intern2!$A$165:$A$316,0),MATCH(AC$8,intern2!_xlnm.Print_Titles,0))="","",
IF(INDEX(intern2!$A$165:$BH$316,MATCH($A58,intern2!$A$165:$A$316,0),MATCH(AC$8,intern2!_xlnm.Print_Titles,0))="NOK","NOK",
IF(INDEX(intern3!$A$9:$BG$320,MATCH($A58,intern3!$A$9:$A$160,0),MATCH(intern4!AC$8,intern3!$7:$7,0))="OK","OK","NOK")))</f>
        <v/>
      </c>
      <c r="AD58" s="1277" t="str">
        <f>IF(INDEX(intern2!$A$165:$BH$316,MATCH($A58,intern2!$A$165:$A$316,0),MATCH(AD$8,intern2!_xlnm.Print_Titles,0))="","",
IF(INDEX(intern2!$A$165:$BH$316,MATCH($A58,intern2!$A$165:$A$316,0),MATCH(AD$8,intern2!_xlnm.Print_Titles,0))="NOK","NOK",
IF(INDEX(intern3!$A$9:$BG$320,MATCH($A58,intern3!$A$9:$A$160,0),MATCH(intern4!AD$8,intern3!$7:$7,0))="OK","OK","NOK")))</f>
        <v/>
      </c>
      <c r="AE58" s="1277" t="str">
        <f>IF(INDEX(intern2!$A$165:$BH$316,MATCH($A58,intern2!$A$165:$A$316,0),MATCH(AE$8,intern2!_xlnm.Print_Titles,0))="","",
IF(INDEX(intern2!$A$165:$BH$316,MATCH($A58,intern2!$A$165:$A$316,0),MATCH(AE$8,intern2!_xlnm.Print_Titles,0))="NOK","NOK",
IF(INDEX(intern3!$A$9:$BG$320,MATCH($A58,intern3!$A$9:$A$160,0),MATCH(intern4!AE$8,intern3!$7:$7,0))="OK","OK","NOK")))</f>
        <v/>
      </c>
      <c r="AF58" s="1277" t="str">
        <f>IF(INDEX(intern2!$A$165:$BH$316,MATCH($A58,intern2!$A$165:$A$316,0),MATCH(AF$8,intern2!_xlnm.Print_Titles,0))="","",
IF(INDEX(intern2!$A$165:$BH$316,MATCH($A58,intern2!$A$165:$A$316,0),MATCH(AF$8,intern2!_xlnm.Print_Titles,0))="NOK","NOK",
IF(INDEX(intern3!$A$9:$BG$320,MATCH($A58,intern3!$A$9:$A$160,0),MATCH(intern4!AF$8,intern3!$7:$7,0))="OK","OK","NOK")))</f>
        <v/>
      </c>
      <c r="AG58" s="1277" t="str">
        <f>IF(INDEX(intern2!$A$165:$BH$316,MATCH($A58,intern2!$A$165:$A$316,0),MATCH(AG$8,intern2!_xlnm.Print_Titles,0))="","",
IF(INDEX(intern2!$A$165:$BH$316,MATCH($A58,intern2!$A$165:$A$316,0),MATCH(AG$8,intern2!_xlnm.Print_Titles,0))="NOK","NOK",
IF(INDEX(intern3!$A$9:$BG$320,MATCH($A58,intern3!$A$9:$A$160,0),MATCH(intern4!AG$8,intern3!$7:$7,0))="OK","OK","NOK")))</f>
        <v/>
      </c>
      <c r="AH58" s="1277" t="str">
        <f>IF(INDEX(intern2!$A$165:$BH$316,MATCH($A58,intern2!$A$165:$A$316,0),MATCH(AH$8,intern2!_xlnm.Print_Titles,0))="","",
IF(INDEX(intern2!$A$165:$BH$316,MATCH($A58,intern2!$A$165:$A$316,0),MATCH(AH$8,intern2!_xlnm.Print_Titles,0))="NOK","NOK",
IF(INDEX(intern3!$A$9:$BG$320,MATCH($A58,intern3!$A$9:$A$160,0),MATCH(intern4!AH$8,intern3!$7:$7,0))="OK","OK","NOK")))</f>
        <v/>
      </c>
      <c r="AI58" s="1277" t="str">
        <f>IF(INDEX(intern2!$A$165:$BH$316,MATCH($A58,intern2!$A$165:$A$316,0),MATCH(AI$8,intern2!_xlnm.Print_Titles,0))="","",
IF(INDEX(intern2!$A$165:$BH$316,MATCH($A58,intern2!$A$165:$A$316,0),MATCH(AI$8,intern2!_xlnm.Print_Titles,0))="NOK","NOK",
IF(INDEX(intern3!$A$9:$BG$320,MATCH($A58,intern3!$A$9:$A$160,0),MATCH(intern4!AI$8,intern3!$7:$7,0))="OK","OK","NOK")))</f>
        <v/>
      </c>
      <c r="AJ58" s="1277" t="str">
        <f>IF(INDEX(intern2!$A$165:$BH$316,MATCH($A58,intern2!$A$165:$A$316,0),MATCH(AJ$8,intern2!_xlnm.Print_Titles,0))="","",
IF(INDEX(intern2!$A$165:$BH$316,MATCH($A58,intern2!$A$165:$A$316,0),MATCH(AJ$8,intern2!_xlnm.Print_Titles,0))="NOK","NOK",
IF(INDEX(intern3!$A$9:$BG$320,MATCH($A58,intern3!$A$9:$A$160,0),MATCH(intern4!AJ$8,intern3!$7:$7,0))="OK","OK","NOK")))</f>
        <v/>
      </c>
      <c r="AK58" s="1277" t="str">
        <f>IF(INDEX(intern2!$A$165:$BH$316,MATCH($A58,intern2!$A$165:$A$316,0),MATCH(AK$8,intern2!_xlnm.Print_Titles,0))="","",
IF(INDEX(intern2!$A$165:$BH$316,MATCH($A58,intern2!$A$165:$A$316,0),MATCH(AK$8,intern2!_xlnm.Print_Titles,0))="NOK","NOK",
IF(INDEX(intern3!$A$9:$BG$320,MATCH($A58,intern3!$A$9:$A$160,0),MATCH(intern4!AK$8,intern3!$7:$7,0))="OK","OK","NOK")))</f>
        <v/>
      </c>
      <c r="AL58" s="1277" t="str">
        <f>IF(INDEX(intern2!$A$165:$BH$316,MATCH($A58,intern2!$A$165:$A$316,0),MATCH(AL$8,intern2!_xlnm.Print_Titles,0))="","",
IF(INDEX(intern2!$A$165:$BH$316,MATCH($A58,intern2!$A$165:$A$316,0),MATCH(AL$8,intern2!_xlnm.Print_Titles,0))="NOK","NOK",
IF(INDEX(intern3!$A$9:$BG$320,MATCH($A58,intern3!$A$9:$A$160,0),MATCH(intern4!AL$8,intern3!$7:$7,0))="OK","OK","NOK")))</f>
        <v/>
      </c>
      <c r="AM58" s="1277" t="str">
        <f>IF(INDEX(intern2!$A$165:$BH$316,MATCH($A58,intern2!$A$165:$A$316,0),MATCH(AM$8,intern2!_xlnm.Print_Titles,0))="","",
IF(INDEX(intern2!$A$165:$BH$316,MATCH($A58,intern2!$A$165:$A$316,0),MATCH(AM$8,intern2!_xlnm.Print_Titles,0))="NOK","NOK",
IF(INDEX(intern3!$A$9:$BG$320,MATCH($A58,intern3!$A$9:$A$160,0),MATCH(intern4!AM$8,intern3!$7:$7,0))="OK","OK","NOK")))</f>
        <v/>
      </c>
      <c r="AN58" s="1277" t="str">
        <f>IF(INDEX(intern2!$A$165:$BH$316,MATCH($A58,intern2!$A$165:$A$316,0),MATCH(AN$8,intern2!_xlnm.Print_Titles,0))="","",
IF(INDEX(intern2!$A$165:$BH$316,MATCH($A58,intern2!$A$165:$A$316,0),MATCH(AN$8,intern2!_xlnm.Print_Titles,0))="NOK","NOK",
IF(INDEX(intern3!$A$9:$BG$320,MATCH($A58,intern3!$A$9:$A$160,0),MATCH(intern4!AN$8,intern3!$7:$7,0))="OK","OK","NOK")))</f>
        <v/>
      </c>
      <c r="AO58" s="1277" t="str">
        <f>IF(INDEX(intern2!$A$165:$BH$316,MATCH($A58,intern2!$A$165:$A$316,0),MATCH(AO$8,intern2!_xlnm.Print_Titles,0))="","",
IF(INDEX(intern2!$A$165:$BH$316,MATCH($A58,intern2!$A$165:$A$316,0),MATCH(AO$8,intern2!_xlnm.Print_Titles,0))="NOK","NOK",
IF(INDEX(intern3!$A$9:$BG$320,MATCH($A58,intern3!$A$9:$A$160,0),MATCH(intern4!AO$8,intern3!$7:$7,0))="OK","OK","NOK")))</f>
        <v/>
      </c>
      <c r="AP58" s="1277" t="str">
        <f>IF(INDEX(intern2!$A$165:$BH$316,MATCH($A58,intern2!$A$165:$A$316,0),MATCH(AP$8,intern2!_xlnm.Print_Titles,0))="","",
IF(INDEX(intern2!$A$165:$BH$316,MATCH($A58,intern2!$A$165:$A$316,0),MATCH(AP$8,intern2!_xlnm.Print_Titles,0))="NOK","NOK",
IF(INDEX(intern3!$A$9:$BG$320,MATCH($A58,intern3!$A$9:$A$160,0),MATCH(intern4!AP$8,intern3!$7:$7,0))="OK","OK","NOK")))</f>
        <v/>
      </c>
      <c r="AQ58" s="1277" t="str">
        <f>IF(INDEX(intern2!$A$165:$BH$316,MATCH($A58,intern2!$A$165:$A$316,0),MATCH(AQ$8,intern2!_xlnm.Print_Titles,0))="","",
IF(INDEX(intern2!$A$165:$BH$316,MATCH($A58,intern2!$A$165:$A$316,0),MATCH(AQ$8,intern2!_xlnm.Print_Titles,0))="NOK","NOK",
IF(INDEX(intern3!$A$9:$BG$320,MATCH($A58,intern3!$A$9:$A$160,0),MATCH(intern4!AQ$8,intern3!$7:$7,0))="OK","OK","NOK")))</f>
        <v/>
      </c>
      <c r="AR58" s="1277" t="str">
        <f>IF(INDEX(intern2!$A$165:$BH$316,MATCH($A58,intern2!$A$165:$A$316,0),MATCH(AR$8,intern2!_xlnm.Print_Titles,0))="","",
IF(INDEX(intern2!$A$165:$BH$316,MATCH($A58,intern2!$A$165:$A$316,0),MATCH(AR$8,intern2!_xlnm.Print_Titles,0))="NOK","NOK",
IF(INDEX(intern3!$A$9:$BG$320,MATCH($A58,intern3!$A$9:$A$160,0),MATCH(intern4!AR$8,intern3!$7:$7,0))="OK","OK","NOK")))</f>
        <v/>
      </c>
      <c r="AS58" s="1277" t="str">
        <f>IF(INDEX(intern2!$A$165:$BH$316,MATCH($A58,intern2!$A$165:$A$316,0),MATCH(AS$8,intern2!_xlnm.Print_Titles,0))="","",
IF(INDEX(intern2!$A$165:$BH$316,MATCH($A58,intern2!$A$165:$A$316,0),MATCH(AS$8,intern2!_xlnm.Print_Titles,0))="NOK","NOK",
IF(INDEX(intern3!$A$9:$BG$320,MATCH($A58,intern3!$A$9:$A$160,0),MATCH(intern4!AS$8,intern3!$7:$7,0))="OK","OK","NOK")))</f>
        <v/>
      </c>
      <c r="AT58" s="1277" t="str">
        <f>IF(INDEX(intern2!$A$165:$BH$316,MATCH($A58,intern2!$A$165:$A$316,0),MATCH(AT$8,intern2!_xlnm.Print_Titles,0))="","",
IF(INDEX(intern2!$A$165:$BH$316,MATCH($A58,intern2!$A$165:$A$316,0),MATCH(AT$8,intern2!_xlnm.Print_Titles,0))="NOK","NOK",
IF(INDEX(intern3!$A$9:$BG$320,MATCH($A58,intern3!$A$9:$A$160,0),MATCH(intern4!AT$8,intern3!$7:$7,0))="OK","OK","NOK")))</f>
        <v/>
      </c>
      <c r="AU58" s="1277" t="str">
        <f>IF(INDEX(intern2!$A$165:$BH$316,MATCH($A58,intern2!$A$165:$A$316,0),MATCH(AU$8,intern2!_xlnm.Print_Titles,0))="","",
IF(INDEX(intern2!$A$165:$BH$316,MATCH($A58,intern2!$A$165:$A$316,0),MATCH(AU$8,intern2!_xlnm.Print_Titles,0))="NOK","NOK",
IF(INDEX(intern3!$A$9:$BG$320,MATCH($A58,intern3!$A$9:$A$160,0),MATCH(intern4!AU$8,intern3!$7:$7,0))="OK","OK","NOK")))</f>
        <v/>
      </c>
      <c r="AV58" s="1277" t="str">
        <f>IF(INDEX(intern2!$A$165:$BH$316,MATCH($A58,intern2!$A$165:$A$316,0),MATCH(AV$8,intern2!_xlnm.Print_Titles,0))="","",
IF(INDEX(intern2!$A$165:$BH$316,MATCH($A58,intern2!$A$165:$A$316,0),MATCH(AV$8,intern2!_xlnm.Print_Titles,0))="NOK","NOK",
IF(INDEX(intern3!$A$9:$BG$320,MATCH($A58,intern3!$A$9:$A$160,0),MATCH(intern4!AV$8,intern3!$7:$7,0))="OK","OK","NOK")))</f>
        <v/>
      </c>
      <c r="AW58" s="1277"/>
      <c r="AX58" s="1277" t="str">
        <f>IF(INDEX(intern2!$A$165:$BH$316,MATCH($A58,intern2!$A$165:$A$316,0),MATCH(AX$8,intern2!_xlnm.Print_Titles,0))="","",
IF(INDEX(intern2!$A$165:$BH$316,MATCH($A58,intern2!$A$165:$A$316,0),MATCH(AX$8,intern2!_xlnm.Print_Titles,0))="NOK","NOK",
IF(INDEX(intern3!$A$9:$BG$320,MATCH($A58,intern3!$A$9:$A$160,0),MATCH(intern4!AX$8,intern3!$7:$7,0))="OK","OK","NOK")))</f>
        <v/>
      </c>
      <c r="AY58" s="1277" t="str">
        <f>IF(INDEX(intern2!$A$165:$BH$316,MATCH($A58,intern2!$A$165:$A$316,0),MATCH(AY$8,intern2!_xlnm.Print_Titles,0))="","",
IF(INDEX(intern2!$A$165:$BH$316,MATCH($A58,intern2!$A$165:$A$316,0),MATCH(AY$8,intern2!_xlnm.Print_Titles,0))="NOK","NOK",
IF(INDEX(intern3!$A$9:$BG$320,MATCH($A58,intern3!$A$9:$A$160,0),MATCH(intern4!AY$8,intern3!$7:$7,0))="OK","OK","NOK")))</f>
        <v/>
      </c>
      <c r="AZ58" s="1277" t="str">
        <f>IF(INDEX(intern2!$A$165:$BH$316,MATCH($A58,intern2!$A$165:$A$316,0),MATCH(AZ$8,intern2!_xlnm.Print_Titles,0))="","",
IF(INDEX(intern2!$A$165:$BH$316,MATCH($A58,intern2!$A$165:$A$316,0),MATCH(AZ$8,intern2!_xlnm.Print_Titles,0))="NOK","NOK",
IF(INDEX(intern3!$A$9:$BG$320,MATCH($A58,intern3!$A$9:$A$160,0),MATCH(intern4!AZ$8,intern3!$7:$7,0))="OK","OK","NOK")))</f>
        <v/>
      </c>
      <c r="BA58" s="1277" t="str">
        <f>IF(INDEX(intern2!$A$165:$BH$316,MATCH($A58,intern2!$A$165:$A$316,0),MATCH(BA$8,intern2!_xlnm.Print_Titles,0))="","",
IF(INDEX(intern2!$A$165:$BH$316,MATCH($A58,intern2!$A$165:$A$316,0),MATCH(BA$8,intern2!_xlnm.Print_Titles,0))="NOK","NOK",
IF(INDEX(intern3!$A$9:$BG$320,MATCH($A58,intern3!$A$9:$A$160,0),MATCH(intern4!BA$8,intern3!$7:$7,0))="OK","OK","NOK")))</f>
        <v/>
      </c>
      <c r="BB58" s="1277" t="str">
        <f>IF(INDEX(intern2!$A$165:$BH$316,MATCH($A58,intern2!$A$165:$A$316,0),MATCH(BB$8,intern2!_xlnm.Print_Titles,0))="","",
IF(INDEX(intern2!$A$165:$BH$316,MATCH($A58,intern2!$A$165:$A$316,0),MATCH(BB$8,intern2!_xlnm.Print_Titles,0))="NOK","NOK",
IF(INDEX(intern3!$A$9:$BG$320,MATCH($A58,intern3!$A$9:$A$160,0),MATCH(intern4!BB$8,intern3!$7:$7,0))="OK","OK","NOK")))</f>
        <v/>
      </c>
      <c r="BC58" s="1277" t="str">
        <f>IF(INDEX(intern2!$A$165:$BH$316,MATCH($A58,intern2!$A$165:$A$316,0),MATCH(BC$8,intern2!_xlnm.Print_Titles,0))="","",
IF(INDEX(intern2!$A$165:$BH$316,MATCH($A58,intern2!$A$165:$A$316,0),MATCH(BC$8,intern2!_xlnm.Print_Titles,0))="NOK","NOK",
IF(INDEX(intern3!$A$9:$BG$320,MATCH($A58,intern3!$A$9:$A$160,0),MATCH(intern4!BC$8,intern3!$7:$7,0))="OK","OK","NOK")))</f>
        <v/>
      </c>
      <c r="BD58" s="1277" t="str">
        <f>IF(INDEX(intern2!$A$165:$BH$316,MATCH($A58,intern2!$A$165:$A$316,0),MATCH(BD$8,intern2!_xlnm.Print_Titles,0))="","",
IF(INDEX(intern2!$A$165:$BH$316,MATCH($A58,intern2!$A$165:$A$316,0),MATCH(BD$8,intern2!_xlnm.Print_Titles,0))="NOK","NOK",
IF(INDEX(intern3!$A$9:$BG$320,MATCH($A58,intern3!$A$9:$A$160,0),MATCH(intern4!BD$8,intern3!$7:$7,0))="OK","OK","NOK")))</f>
        <v/>
      </c>
      <c r="BE58" s="1277" t="str">
        <f>IF(INDEX(intern2!$A$165:$BH$316,MATCH($A58,intern2!$A$165:$A$316,0),MATCH(BE$8,intern2!_xlnm.Print_Titles,0))="","",
IF(INDEX(intern2!$A$165:$BH$316,MATCH($A58,intern2!$A$165:$A$316,0),MATCH(BE$8,intern2!_xlnm.Print_Titles,0))="NOK","NOK",
IF(INDEX(intern3!$A$9:$BG$320,MATCH($A58,intern3!$A$9:$A$160,0),MATCH(intern4!BE$8,intern3!$7:$7,0))="OK","OK","NOK")))</f>
        <v/>
      </c>
      <c r="BF58" s="1277" t="str">
        <f>IF(INDEX(intern2!$A$165:$BH$316,MATCH($A58,intern2!$A$165:$A$316,0),MATCH(BF$8,intern2!_xlnm.Print_Titles,0))="","",
IF(INDEX(intern2!$A$165:$BH$316,MATCH($A58,intern2!$A$165:$A$316,0),MATCH(BF$8,intern2!_xlnm.Print_Titles,0))="NOK","NOK",
IF(INDEX(intern3!$A$9:$BG$320,MATCH($A58,intern3!$A$9:$A$160,0),MATCH(intern4!BF$8,intern3!$7:$7,0))="OK","OK","NOK")))</f>
        <v/>
      </c>
      <c r="BG58" s="1277" t="str">
        <f>IF(INDEX(intern2!$A$165:$BH$316,MATCH($A58,intern2!$A$165:$A$316,0),MATCH(BG$8,intern2!_xlnm.Print_Titles,0))="","",
IF(INDEX(intern2!$A$165:$BH$316,MATCH($A58,intern2!$A$165:$A$316,0),MATCH(BG$8,intern2!_xlnm.Print_Titles,0))="NOK","NOK",
IF(INDEX(intern3!$A$9:$BG$320,MATCH($A58,intern3!$A$9:$A$160,0),MATCH(intern4!BG$8,intern3!$7:$7,0))="OK","OK","NOK")))</f>
        <v/>
      </c>
      <c r="BH58" s="200" t="str">
        <f t="shared" ca="1" si="2"/>
        <v>NOK</v>
      </c>
      <c r="BI58" s="186"/>
      <c r="BJ58" t="b">
        <f ca="1">IF(VLOOKUP($A58,intern1!$C:$Q,15,FALSE)="MAS","",IF(VLOOKUP($A58,'3.10'!$C:$AP,9,FALSE)=0,"NOK",IF(VLOOKUP($A58,'3.10'!$C:$AP,11,FALSE)=0,"NOK","OK"))=BH58)</f>
        <v>1</v>
      </c>
    </row>
    <row r="59" spans="1:62" x14ac:dyDescent="0.25">
      <c r="A59" t="str">
        <f>+intern2!A54</f>
        <v>VIS1.4.1</v>
      </c>
      <c r="C59" s="1277" t="str">
        <f>IF(INDEX(intern2!$A$165:$BH$316,MATCH($A59,intern2!$A$165:$A$316,0),MATCH(C$8,intern2!_xlnm.Print_Titles,0))="","",
IF(INDEX(intern2!$A$165:$BH$316,MATCH($A59,intern2!$A$165:$A$316,0),MATCH(C$8,intern2!_xlnm.Print_Titles,0))="NOK","NOK",
IF(INDEX(intern3!$A$9:$BG$320,MATCH($A59,intern3!$A$9:$A$160,0),MATCH(intern4!C$8,intern3!$7:$7,0))="OK","OK","NOK")))</f>
        <v/>
      </c>
      <c r="D59" s="1277" t="str">
        <f>IF(INDEX(intern2!$A$165:$BH$316,MATCH($A59,intern2!$A$165:$A$316,0),MATCH(D$8,intern2!_xlnm.Print_Titles,0))="","",
IF(INDEX(intern2!$A$165:$BH$316,MATCH($A59,intern2!$A$165:$A$316,0),MATCH(D$8,intern2!_xlnm.Print_Titles,0))="NOK","NOK",
IF(INDEX(intern3!$A$9:$BG$320,MATCH($A59,intern3!$A$9:$A$160,0),MATCH(intern4!D$8,intern3!$7:$7,0))="OK","OK","NOK")))</f>
        <v/>
      </c>
      <c r="E59" s="1277" t="str">
        <f>IF(INDEX(intern2!$A$165:$BH$316,MATCH($A59,intern2!$A$165:$A$316,0),MATCH(E$8,intern2!_xlnm.Print_Titles,0))="","",
IF(INDEX(intern2!$A$165:$BH$316,MATCH($A59,intern2!$A$165:$A$316,0),MATCH(E$8,intern2!_xlnm.Print_Titles,0))="NOK","NOK",
IF(INDEX(intern3!$A$9:$BG$320,MATCH($A59,intern3!$A$9:$A$160,0),MATCH(intern4!E$8,intern3!$7:$7,0))="OK","OK","NOK")))</f>
        <v/>
      </c>
      <c r="F59" s="1277" t="str">
        <f>IF(INDEX(intern2!$A$165:$BH$316,MATCH($A59,intern2!$A$165:$A$316,0),MATCH(F$8,intern2!_xlnm.Print_Titles,0))="","",
IF(INDEX(intern2!$A$165:$BH$316,MATCH($A59,intern2!$A$165:$A$316,0),MATCH(F$8,intern2!_xlnm.Print_Titles,0))="NOK","NOK",
IF(INDEX(intern3!$A$9:$BG$320,MATCH($A59,intern3!$A$9:$A$160,0),MATCH(intern4!F$8,intern3!$7:$7,0))="OK","OK","NOK")))</f>
        <v/>
      </c>
      <c r="G59" s="1277" t="str">
        <f>IF(INDEX(intern2!$A$165:$BH$316,MATCH($A59,intern2!$A$165:$A$316,0),MATCH(G$8,intern2!_xlnm.Print_Titles,0))="","",
IF(INDEX(intern2!$A$165:$BH$316,MATCH($A59,intern2!$A$165:$A$316,0),MATCH(G$8,intern2!_xlnm.Print_Titles,0))="NOK","NOK",
IF(INDEX(intern3!$A$9:$BG$320,MATCH($A59,intern3!$A$9:$A$160,0),MATCH(intern4!G$8,intern3!$7:$7,0))="OK","OK","NOK")))</f>
        <v/>
      </c>
      <c r="H59" s="1277" t="str">
        <f>IF(INDEX(intern2!$A$165:$BH$316,MATCH($A59,intern2!$A$165:$A$316,0),MATCH(H$8,intern2!_xlnm.Print_Titles,0))="","",
IF(INDEX(intern2!$A$165:$BH$316,MATCH($A59,intern2!$A$165:$A$316,0),MATCH(H$8,intern2!_xlnm.Print_Titles,0))="NOK","NOK",
IF(INDEX(intern3!$A$9:$BG$320,MATCH($A59,intern3!$A$9:$A$160,0),MATCH(intern4!H$8,intern3!$7:$7,0))="OK","OK","NOK")))</f>
        <v/>
      </c>
      <c r="I59" s="1277" t="str">
        <f>IF(INDEX(intern2!$A$165:$BH$316,MATCH($A59,intern2!$A$165:$A$316,0),MATCH(I$8,intern2!_xlnm.Print_Titles,0))="","",
IF(INDEX(intern2!$A$165:$BH$316,MATCH($A59,intern2!$A$165:$A$316,0),MATCH(I$8,intern2!_xlnm.Print_Titles,0))="NOK","NOK",
IF(INDEX(intern3!$A$9:$BG$320,MATCH($A59,intern3!$A$9:$A$160,0),MATCH(intern4!I$8,intern3!$7:$7,0))="OK","OK","NOK")))</f>
        <v/>
      </c>
      <c r="J59" s="1277" t="str">
        <f>IF(INDEX(intern2!$A$165:$BH$316,MATCH($A59,intern2!$A$165:$A$316,0),MATCH(J$8,intern2!_xlnm.Print_Titles,0))="","",
IF(INDEX(intern2!$A$165:$BH$316,MATCH($A59,intern2!$A$165:$A$316,0),MATCH(J$8,intern2!_xlnm.Print_Titles,0))="NOK","NOK",
IF(INDEX(intern3!$A$9:$BG$320,MATCH($A59,intern3!$A$9:$A$160,0),MATCH(intern4!J$8,intern3!$7:$7,0))="OK","OK","NOK")))</f>
        <v/>
      </c>
      <c r="K59" s="1277" t="str">
        <f>IF(INDEX(intern2!$A$165:$BH$316,MATCH($A59,intern2!$A$165:$A$316,0),MATCH(K$8,intern2!_xlnm.Print_Titles,0))="","",
IF(INDEX(intern2!$A$165:$BH$316,MATCH($A59,intern2!$A$165:$A$316,0),MATCH(K$8,intern2!_xlnm.Print_Titles,0))="NOK","NOK",
IF(INDEX(intern3!$A$9:$BG$320,MATCH($A59,intern3!$A$9:$A$160,0),MATCH(intern4!K$8,intern3!$7:$7,0))="OK","OK","NOK")))</f>
        <v/>
      </c>
      <c r="L59" s="1277" t="str">
        <f>IF(INDEX(intern2!$A$165:$BH$316,MATCH($A59,intern2!$A$165:$A$316,0),MATCH(L$8,intern2!_xlnm.Print_Titles,0))="","",
IF(INDEX(intern2!$A$165:$BH$316,MATCH($A59,intern2!$A$165:$A$316,0),MATCH(L$8,intern2!_xlnm.Print_Titles,0))="NOK","NOK",
IF(INDEX(intern3!$A$9:$BG$320,MATCH($A59,intern3!$A$9:$A$160,0),MATCH(intern4!L$8,intern3!$7:$7,0))="OK","OK","NOK")))</f>
        <v/>
      </c>
      <c r="M59" s="1277" t="str">
        <f>IF(INDEX(intern2!$A$165:$BH$316,MATCH($A59,intern2!$A$165:$A$316,0),MATCH(M$8,intern2!_xlnm.Print_Titles,0))="","",
IF(INDEX(intern2!$A$165:$BH$316,MATCH($A59,intern2!$A$165:$A$316,0),MATCH(M$8,intern2!_xlnm.Print_Titles,0))="NOK","NOK",
IF(INDEX(intern3!$A$9:$BG$320,MATCH($A59,intern3!$A$9:$A$160,0),MATCH(intern4!M$8,intern3!$7:$7,0))="OK","OK","NOK")))</f>
        <v/>
      </c>
      <c r="N59" s="1277" t="str">
        <f>IF(INDEX(intern2!$A$165:$BH$316,MATCH($A59,intern2!$A$165:$A$316,0),MATCH(N$8,intern2!_xlnm.Print_Titles,0))="","",
IF(INDEX(intern2!$A$165:$BH$316,MATCH($A59,intern2!$A$165:$A$316,0),MATCH(N$8,intern2!_xlnm.Print_Titles,0))="NOK","NOK",
IF(INDEX(intern3!$A$9:$BG$320,MATCH($A59,intern3!$A$9:$A$160,0),MATCH(intern4!N$8,intern3!$7:$7,0))="OK","OK","NOK")))</f>
        <v/>
      </c>
      <c r="O59" s="1277" t="str">
        <f>IF(INDEX(intern2!$A$165:$BH$316,MATCH($A59,intern2!$A$165:$A$316,0),MATCH(O$8,intern2!_xlnm.Print_Titles,0))="","",
IF(INDEX(intern2!$A$165:$BH$316,MATCH($A59,intern2!$A$165:$A$316,0),MATCH(O$8,intern2!_xlnm.Print_Titles,0))="NOK","NOK",
IF(INDEX(intern3!$A$9:$BG$320,MATCH($A59,intern3!$A$9:$A$160,0),MATCH(intern4!O$8,intern3!$7:$7,0))="OK","OK","NOK")))</f>
        <v/>
      </c>
      <c r="P59" s="1277" t="str">
        <f>IF(INDEX(intern2!$A$165:$BH$316,MATCH($A59,intern2!$A$165:$A$316,0),MATCH(P$8,intern2!_xlnm.Print_Titles,0))="","",
IF(INDEX(intern2!$A$165:$BH$316,MATCH($A59,intern2!$A$165:$A$316,0),MATCH(P$8,intern2!_xlnm.Print_Titles,0))="NOK","NOK",
IF(INDEX(intern3!$A$9:$BG$320,MATCH($A59,intern3!$A$9:$A$160,0),MATCH(intern4!P$8,intern3!$7:$7,0))="OK","OK","NOK")))</f>
        <v/>
      </c>
      <c r="Q59" s="1277" t="str">
        <f>IF(INDEX(intern2!$A$165:$BH$316,MATCH($A59,intern2!$A$165:$A$316,0),MATCH(Q$8,intern2!_xlnm.Print_Titles,0))="","",
IF(INDEX(intern2!$A$165:$BH$316,MATCH($A59,intern2!$A$165:$A$316,0),MATCH(Q$8,intern2!_xlnm.Print_Titles,0))="NOK","NOK",
IF(INDEX(intern3!$A$9:$BG$320,MATCH($A59,intern3!$A$9:$A$160,0),MATCH(intern4!Q$8,intern3!$7:$7,0))="OK","OK","NOK")))</f>
        <v/>
      </c>
      <c r="R59" s="1277" t="str">
        <f>IF(INDEX(intern2!$A$165:$BH$316,MATCH($A59,intern2!$A$165:$A$316,0),MATCH(R$8,intern2!_xlnm.Print_Titles,0))="","",
IF(INDEX(intern2!$A$165:$BH$316,MATCH($A59,intern2!$A$165:$A$316,0),MATCH(R$8,intern2!_xlnm.Print_Titles,0))="NOK","NOK",
IF(INDEX(intern3!$A$9:$BG$320,MATCH($A59,intern3!$A$9:$A$160,0),MATCH(intern4!R$8,intern3!$7:$7,0))="OK","OK","NOK")))</f>
        <v/>
      </c>
      <c r="S59" s="1277" t="str">
        <f>IF(INDEX(intern2!$A$165:$BH$316,MATCH($A59,intern2!$A$165:$A$316,0),MATCH(S$8,intern2!_xlnm.Print_Titles,0))="","",
IF(INDEX(intern2!$A$165:$BH$316,MATCH($A59,intern2!$A$165:$A$316,0),MATCH(S$8,intern2!_xlnm.Print_Titles,0))="NOK","NOK",
IF(INDEX(intern3!$A$9:$BG$320,MATCH($A59,intern3!$A$9:$A$160,0),MATCH(intern4!S$8,intern3!$7:$7,0))="OK","OK","NOK")))</f>
        <v/>
      </c>
      <c r="T59" s="1277" t="str">
        <f>IF(INDEX(intern2!$A$165:$BH$316,MATCH($A59,intern2!$A$165:$A$316,0),MATCH(T$8,intern2!_xlnm.Print_Titles,0))="","",
IF(INDEX(intern2!$A$165:$BH$316,MATCH($A59,intern2!$A$165:$A$316,0),MATCH(T$8,intern2!_xlnm.Print_Titles,0))="NOK","NOK",
IF(INDEX(intern3!$A$9:$BG$320,MATCH($A59,intern3!$A$9:$A$160,0),MATCH(intern4!T$8,intern3!$7:$7,0))="OK","OK","NOK")))</f>
        <v/>
      </c>
      <c r="U59" s="1277" t="str">
        <f>IF(INDEX(intern2!$A$165:$BH$316,MATCH($A59,intern2!$A$165:$A$316,0),MATCH(U$8,intern2!_xlnm.Print_Titles,0))="","",
IF(INDEX(intern2!$A$165:$BH$316,MATCH($A59,intern2!$A$165:$A$316,0),MATCH(U$8,intern2!_xlnm.Print_Titles,0))="NOK","NOK",
IF(INDEX(intern3!$A$9:$BG$320,MATCH($A59,intern3!$A$9:$A$160,0),MATCH(intern4!U$8,intern3!$7:$7,0))="OK","OK","NOK")))</f>
        <v/>
      </c>
      <c r="V59" s="1277" t="str">
        <f>IF(INDEX(intern2!$A$165:$BH$316,MATCH($A59,intern2!$A$165:$A$316,0),MATCH(V$8,intern2!_xlnm.Print_Titles,0))="","",
IF(INDEX(intern2!$A$165:$BH$316,MATCH($A59,intern2!$A$165:$A$316,0),MATCH(V$8,intern2!_xlnm.Print_Titles,0))="NOK","NOK",
IF(INDEX(intern3!$A$9:$BG$320,MATCH($A59,intern3!$A$9:$A$160,0),MATCH(intern4!V$8,intern3!$7:$7,0))="OK","OK","NOK")))</f>
        <v/>
      </c>
      <c r="W59" s="1277" t="str">
        <f>IF(INDEX(intern2!$A$165:$BH$316,MATCH($A59,intern2!$A$165:$A$316,0),MATCH(W$8,intern2!_xlnm.Print_Titles,0))="","",
IF(INDEX(intern2!$A$165:$BH$316,MATCH($A59,intern2!$A$165:$A$316,0),MATCH(W$8,intern2!_xlnm.Print_Titles,0))="NOK","NOK",
IF(INDEX(intern3!$A$9:$BG$320,MATCH($A59,intern3!$A$9:$A$160,0),MATCH(intern4!W$8,intern3!$7:$7,0))="OK","OK","NOK")))</f>
        <v/>
      </c>
      <c r="X59" s="1277" t="str">
        <f>IF(INDEX(intern2!$A$165:$BH$316,MATCH($A59,intern2!$A$165:$A$316,0),MATCH(X$8,intern2!_xlnm.Print_Titles,0))="","",
IF(INDEX(intern2!$A$165:$BH$316,MATCH($A59,intern2!$A$165:$A$316,0),MATCH(X$8,intern2!_xlnm.Print_Titles,0))="NOK","NOK",
IF(INDEX(intern3!$A$9:$BG$320,MATCH($A59,intern3!$A$9:$A$160,0),MATCH(intern4!X$8,intern3!$7:$7,0))="OK","OK","NOK")))</f>
        <v/>
      </c>
      <c r="Y59" s="1277" t="str">
        <f>IF(INDEX(intern2!$A$165:$BH$316,MATCH($A59,intern2!$A$165:$A$316,0),MATCH(Y$8,intern2!_xlnm.Print_Titles,0))="","",
IF(INDEX(intern2!$A$165:$BH$316,MATCH($A59,intern2!$A$165:$A$316,0),MATCH(Y$8,intern2!_xlnm.Print_Titles,0))="NOK","NOK",
IF(INDEX(intern3!$A$9:$BG$320,MATCH($A59,intern3!$A$9:$A$160,0),MATCH(intern4!Y$8,intern3!$7:$7,0))="OK","OK","NOK")))</f>
        <v/>
      </c>
      <c r="Z59" s="1277" t="str">
        <f>IF(INDEX(intern2!$A$165:$BH$316,MATCH($A59,intern2!$A$165:$A$316,0),MATCH(Z$8,intern2!_xlnm.Print_Titles,0))="","",
IF(INDEX(intern2!$A$165:$BH$316,MATCH($A59,intern2!$A$165:$A$316,0),MATCH(Z$8,intern2!_xlnm.Print_Titles,0))="NOK","NOK",
IF(INDEX(intern3!$A$9:$BG$320,MATCH($A59,intern3!$A$9:$A$160,0),MATCH(intern4!Z$8,intern3!$7:$7,0))="OK","OK","NOK")))</f>
        <v/>
      </c>
      <c r="AA59" s="1277" t="str">
        <f>IF(INDEX(intern2!$A$165:$BH$316,MATCH($A59,intern2!$A$165:$A$316,0),MATCH(AA$8,intern2!_xlnm.Print_Titles,0))="","",
IF(INDEX(intern2!$A$165:$BH$316,MATCH($A59,intern2!$A$165:$A$316,0),MATCH(AA$8,intern2!_xlnm.Print_Titles,0))="NOK","NOK",
IF(INDEX(intern3!$A$9:$BG$320,MATCH($A59,intern3!$A$9:$A$160,0),MATCH(intern4!AA$8,intern3!$7:$7,0))="OK","OK","NOK")))</f>
        <v/>
      </c>
      <c r="AB59" s="1277" t="str">
        <f>IF(INDEX(intern2!$A$165:$BH$316,MATCH($A59,intern2!$A$165:$A$316,0),MATCH(AB$8,intern2!_xlnm.Print_Titles,0))="","",
IF(INDEX(intern2!$A$165:$BH$316,MATCH($A59,intern2!$A$165:$A$316,0),MATCH(AB$8,intern2!_xlnm.Print_Titles,0))="NOK","NOK",
IF(INDEX(intern3!$A$9:$BG$320,MATCH($A59,intern3!$A$9:$A$160,0),MATCH(intern4!AB$8,intern3!$7:$7,0))="OK","OK","NOK")))</f>
        <v/>
      </c>
      <c r="AC59" s="1277" t="str">
        <f>IF(INDEX(intern2!$A$165:$BH$316,MATCH($A59,intern2!$A$165:$A$316,0),MATCH(AC$8,intern2!_xlnm.Print_Titles,0))="","",
IF(INDEX(intern2!$A$165:$BH$316,MATCH($A59,intern2!$A$165:$A$316,0),MATCH(AC$8,intern2!_xlnm.Print_Titles,0))="NOK","NOK",
IF(INDEX(intern3!$A$9:$BG$320,MATCH($A59,intern3!$A$9:$A$160,0),MATCH(intern4!AC$8,intern3!$7:$7,0))="OK","OK","NOK")))</f>
        <v/>
      </c>
      <c r="AD59" s="1277" t="str">
        <f>IF(INDEX(intern2!$A$165:$BH$316,MATCH($A59,intern2!$A$165:$A$316,0),MATCH(AD$8,intern2!_xlnm.Print_Titles,0))="","",
IF(INDEX(intern2!$A$165:$BH$316,MATCH($A59,intern2!$A$165:$A$316,0),MATCH(AD$8,intern2!_xlnm.Print_Titles,0))="NOK","NOK",
IF(INDEX(intern3!$A$9:$BG$320,MATCH($A59,intern3!$A$9:$A$160,0),MATCH(intern4!AD$8,intern3!$7:$7,0))="OK","OK","NOK")))</f>
        <v/>
      </c>
      <c r="AE59" s="1277" t="str">
        <f>IF(INDEX(intern2!$A$165:$BH$316,MATCH($A59,intern2!$A$165:$A$316,0),MATCH(AE$8,intern2!_xlnm.Print_Titles,0))="","",
IF(INDEX(intern2!$A$165:$BH$316,MATCH($A59,intern2!$A$165:$A$316,0),MATCH(AE$8,intern2!_xlnm.Print_Titles,0))="NOK","NOK",
IF(INDEX(intern3!$A$9:$BG$320,MATCH($A59,intern3!$A$9:$A$160,0),MATCH(intern4!AE$8,intern3!$7:$7,0))="OK","OK","NOK")))</f>
        <v/>
      </c>
      <c r="AF59" s="1277" t="str">
        <f>IF(INDEX(intern2!$A$165:$BH$316,MATCH($A59,intern2!$A$165:$A$316,0),MATCH(AF$8,intern2!_xlnm.Print_Titles,0))="","",
IF(INDEX(intern2!$A$165:$BH$316,MATCH($A59,intern2!$A$165:$A$316,0),MATCH(AF$8,intern2!_xlnm.Print_Titles,0))="NOK","NOK",
IF(INDEX(intern3!$A$9:$BG$320,MATCH($A59,intern3!$A$9:$A$160,0),MATCH(intern4!AF$8,intern3!$7:$7,0))="OK","OK","NOK")))</f>
        <v/>
      </c>
      <c r="AG59" s="1277" t="str">
        <f>IF(INDEX(intern2!$A$165:$BH$316,MATCH($A59,intern2!$A$165:$A$316,0),MATCH(AG$8,intern2!_xlnm.Print_Titles,0))="","",
IF(INDEX(intern2!$A$165:$BH$316,MATCH($A59,intern2!$A$165:$A$316,0),MATCH(AG$8,intern2!_xlnm.Print_Titles,0))="NOK","NOK",
IF(INDEX(intern3!$A$9:$BG$320,MATCH($A59,intern3!$A$9:$A$160,0),MATCH(intern4!AG$8,intern3!$7:$7,0))="OK","OK","NOK")))</f>
        <v/>
      </c>
      <c r="AH59" s="1277" t="str">
        <f>IF(INDEX(intern2!$A$165:$BH$316,MATCH($A59,intern2!$A$165:$A$316,0),MATCH(AH$8,intern2!_xlnm.Print_Titles,0))="","",
IF(INDEX(intern2!$A$165:$BH$316,MATCH($A59,intern2!$A$165:$A$316,0),MATCH(AH$8,intern2!_xlnm.Print_Titles,0))="NOK","NOK",
IF(INDEX(intern3!$A$9:$BG$320,MATCH($A59,intern3!$A$9:$A$160,0),MATCH(intern4!AH$8,intern3!$7:$7,0))="OK","OK","NOK")))</f>
        <v/>
      </c>
      <c r="AI59" s="1277" t="str">
        <f>IF(INDEX(intern2!$A$165:$BH$316,MATCH($A59,intern2!$A$165:$A$316,0),MATCH(AI$8,intern2!_xlnm.Print_Titles,0))="","",
IF(INDEX(intern2!$A$165:$BH$316,MATCH($A59,intern2!$A$165:$A$316,0),MATCH(AI$8,intern2!_xlnm.Print_Titles,0))="NOK","NOK",
IF(INDEX(intern3!$A$9:$BG$320,MATCH($A59,intern3!$A$9:$A$160,0),MATCH(intern4!AI$8,intern3!$7:$7,0))="OK","OK","NOK")))</f>
        <v/>
      </c>
      <c r="AJ59" s="1277" t="str">
        <f>IF(INDEX(intern2!$A$165:$BH$316,MATCH($A59,intern2!$A$165:$A$316,0),MATCH(AJ$8,intern2!_xlnm.Print_Titles,0))="","",
IF(INDEX(intern2!$A$165:$BH$316,MATCH($A59,intern2!$A$165:$A$316,0),MATCH(AJ$8,intern2!_xlnm.Print_Titles,0))="NOK","NOK",
IF(INDEX(intern3!$A$9:$BG$320,MATCH($A59,intern3!$A$9:$A$160,0),MATCH(intern4!AJ$8,intern3!$7:$7,0))="OK","OK","NOK")))</f>
        <v/>
      </c>
      <c r="AK59" s="1277" t="str">
        <f>IF(INDEX(intern2!$A$165:$BH$316,MATCH($A59,intern2!$A$165:$A$316,0),MATCH(AK$8,intern2!_xlnm.Print_Titles,0))="","",
IF(INDEX(intern2!$A$165:$BH$316,MATCH($A59,intern2!$A$165:$A$316,0),MATCH(AK$8,intern2!_xlnm.Print_Titles,0))="NOK","NOK",
IF(INDEX(intern3!$A$9:$BG$320,MATCH($A59,intern3!$A$9:$A$160,0),MATCH(intern4!AK$8,intern3!$7:$7,0))="OK","OK","NOK")))</f>
        <v/>
      </c>
      <c r="AL59" s="1277" t="str">
        <f>IF(INDEX(intern2!$A$165:$BH$316,MATCH($A59,intern2!$A$165:$A$316,0),MATCH(AL$8,intern2!_xlnm.Print_Titles,0))="","",
IF(INDEX(intern2!$A$165:$BH$316,MATCH($A59,intern2!$A$165:$A$316,0),MATCH(AL$8,intern2!_xlnm.Print_Titles,0))="NOK","NOK",
IF(INDEX(intern3!$A$9:$BG$320,MATCH($A59,intern3!$A$9:$A$160,0),MATCH(intern4!AL$8,intern3!$7:$7,0))="OK","OK","NOK")))</f>
        <v/>
      </c>
      <c r="AM59" s="1277" t="str">
        <f>IF(INDEX(intern2!$A$165:$BH$316,MATCH($A59,intern2!$A$165:$A$316,0),MATCH(AM$8,intern2!_xlnm.Print_Titles,0))="","",
IF(INDEX(intern2!$A$165:$BH$316,MATCH($A59,intern2!$A$165:$A$316,0),MATCH(AM$8,intern2!_xlnm.Print_Titles,0))="NOK","NOK",
IF(INDEX(intern3!$A$9:$BG$320,MATCH($A59,intern3!$A$9:$A$160,0),MATCH(intern4!AM$8,intern3!$7:$7,0))="OK","OK","NOK")))</f>
        <v/>
      </c>
      <c r="AN59" s="1277" t="str">
        <f>IF(INDEX(intern2!$A$165:$BH$316,MATCH($A59,intern2!$A$165:$A$316,0),MATCH(AN$8,intern2!_xlnm.Print_Titles,0))="","",
IF(INDEX(intern2!$A$165:$BH$316,MATCH($A59,intern2!$A$165:$A$316,0),MATCH(AN$8,intern2!_xlnm.Print_Titles,0))="NOK","NOK",
IF(INDEX(intern3!$A$9:$BG$320,MATCH($A59,intern3!$A$9:$A$160,0),MATCH(intern4!AN$8,intern3!$7:$7,0))="OK","OK","NOK")))</f>
        <v/>
      </c>
      <c r="AO59" s="1277" t="str">
        <f>IF(INDEX(intern2!$A$165:$BH$316,MATCH($A59,intern2!$A$165:$A$316,0),MATCH(AO$8,intern2!_xlnm.Print_Titles,0))="","",
IF(INDEX(intern2!$A$165:$BH$316,MATCH($A59,intern2!$A$165:$A$316,0),MATCH(AO$8,intern2!_xlnm.Print_Titles,0))="NOK","NOK",
IF(INDEX(intern3!$A$9:$BG$320,MATCH($A59,intern3!$A$9:$A$160,0),MATCH(intern4!AO$8,intern3!$7:$7,0))="OK","OK","NOK")))</f>
        <v/>
      </c>
      <c r="AP59" s="1277" t="str">
        <f>IF(INDEX(intern2!$A$165:$BH$316,MATCH($A59,intern2!$A$165:$A$316,0),MATCH(AP$8,intern2!_xlnm.Print_Titles,0))="","",
IF(INDEX(intern2!$A$165:$BH$316,MATCH($A59,intern2!$A$165:$A$316,0),MATCH(AP$8,intern2!_xlnm.Print_Titles,0))="NOK","NOK",
IF(INDEX(intern3!$A$9:$BG$320,MATCH($A59,intern3!$A$9:$A$160,0),MATCH(intern4!AP$8,intern3!$7:$7,0))="OK","OK","NOK")))</f>
        <v/>
      </c>
      <c r="AQ59" s="1277" t="str">
        <f>IF(INDEX(intern2!$A$165:$BH$316,MATCH($A59,intern2!$A$165:$A$316,0),MATCH(AQ$8,intern2!_xlnm.Print_Titles,0))="","",
IF(INDEX(intern2!$A$165:$BH$316,MATCH($A59,intern2!$A$165:$A$316,0),MATCH(AQ$8,intern2!_xlnm.Print_Titles,0))="NOK","NOK",
IF(INDEX(intern3!$A$9:$BG$320,MATCH($A59,intern3!$A$9:$A$160,0),MATCH(intern4!AQ$8,intern3!$7:$7,0))="OK","OK","NOK")))</f>
        <v/>
      </c>
      <c r="AR59" s="1277" t="str">
        <f>IF(INDEX(intern2!$A$165:$BH$316,MATCH($A59,intern2!$A$165:$A$316,0),MATCH(AR$8,intern2!_xlnm.Print_Titles,0))="","",
IF(INDEX(intern2!$A$165:$BH$316,MATCH($A59,intern2!$A$165:$A$316,0),MATCH(AR$8,intern2!_xlnm.Print_Titles,0))="NOK","NOK",
IF(INDEX(intern3!$A$9:$BG$320,MATCH($A59,intern3!$A$9:$A$160,0),MATCH(intern4!AR$8,intern3!$7:$7,0))="OK","OK","NOK")))</f>
        <v/>
      </c>
      <c r="AS59" s="1277" t="str">
        <f>IF(INDEX(intern2!$A$165:$BH$316,MATCH($A59,intern2!$A$165:$A$316,0),MATCH(AS$8,intern2!_xlnm.Print_Titles,0))="","",
IF(INDEX(intern2!$A$165:$BH$316,MATCH($A59,intern2!$A$165:$A$316,0),MATCH(AS$8,intern2!_xlnm.Print_Titles,0))="NOK","NOK",
IF(INDEX(intern3!$A$9:$BG$320,MATCH($A59,intern3!$A$9:$A$160,0),MATCH(intern4!AS$8,intern3!$7:$7,0))="OK","OK","NOK")))</f>
        <v/>
      </c>
      <c r="AT59" s="1277" t="str">
        <f>IF(INDEX(intern2!$A$165:$BH$316,MATCH($A59,intern2!$A$165:$A$316,0),MATCH(AT$8,intern2!_xlnm.Print_Titles,0))="","",
IF(INDEX(intern2!$A$165:$BH$316,MATCH($A59,intern2!$A$165:$A$316,0),MATCH(AT$8,intern2!_xlnm.Print_Titles,0))="NOK","NOK",
IF(INDEX(intern3!$A$9:$BG$320,MATCH($A59,intern3!$A$9:$A$160,0),MATCH(intern4!AT$8,intern3!$7:$7,0))="OK","OK","NOK")))</f>
        <v/>
      </c>
      <c r="AU59" s="1277" t="str">
        <f>IF(INDEX(intern2!$A$165:$BH$316,MATCH($A59,intern2!$A$165:$A$316,0),MATCH(AU$8,intern2!_xlnm.Print_Titles,0))="","",
IF(INDEX(intern2!$A$165:$BH$316,MATCH($A59,intern2!$A$165:$A$316,0),MATCH(AU$8,intern2!_xlnm.Print_Titles,0))="NOK","NOK",
IF(INDEX(intern3!$A$9:$BG$320,MATCH($A59,intern3!$A$9:$A$160,0),MATCH(intern4!AU$8,intern3!$7:$7,0))="OK","OK","NOK")))</f>
        <v/>
      </c>
      <c r="AV59" s="1277" t="str">
        <f>IF(INDEX(intern2!$A$165:$BH$316,MATCH($A59,intern2!$A$165:$A$316,0),MATCH(AV$8,intern2!_xlnm.Print_Titles,0))="","",
IF(INDEX(intern2!$A$165:$BH$316,MATCH($A59,intern2!$A$165:$A$316,0),MATCH(AV$8,intern2!_xlnm.Print_Titles,0))="NOK","NOK",
IF(INDEX(intern3!$A$9:$BG$320,MATCH($A59,intern3!$A$9:$A$160,0),MATCH(intern4!AV$8,intern3!$7:$7,0))="OK","OK","NOK")))</f>
        <v/>
      </c>
      <c r="AW59" s="1277"/>
      <c r="AX59" s="1277" t="str">
        <f>IF(INDEX(intern2!$A$165:$BH$316,MATCH($A59,intern2!$A$165:$A$316,0),MATCH(AX$8,intern2!_xlnm.Print_Titles,0))="","",
IF(INDEX(intern2!$A$165:$BH$316,MATCH($A59,intern2!$A$165:$A$316,0),MATCH(AX$8,intern2!_xlnm.Print_Titles,0))="NOK","NOK",
IF(INDEX(intern3!$A$9:$BG$320,MATCH($A59,intern3!$A$9:$A$160,0),MATCH(intern4!AX$8,intern3!$7:$7,0))="OK","OK","NOK")))</f>
        <v/>
      </c>
      <c r="AY59" s="1277" t="str">
        <f>IF(INDEX(intern2!$A$165:$BH$316,MATCH($A59,intern2!$A$165:$A$316,0),MATCH(AY$8,intern2!_xlnm.Print_Titles,0))="","",
IF(INDEX(intern2!$A$165:$BH$316,MATCH($A59,intern2!$A$165:$A$316,0),MATCH(AY$8,intern2!_xlnm.Print_Titles,0))="NOK","NOK",
IF(INDEX(intern3!$A$9:$BG$320,MATCH($A59,intern3!$A$9:$A$160,0),MATCH(intern4!AY$8,intern3!$7:$7,0))="OK","OK","NOK")))</f>
        <v/>
      </c>
      <c r="AZ59" s="1277" t="str">
        <f>IF(INDEX(intern2!$A$165:$BH$316,MATCH($A59,intern2!$A$165:$A$316,0),MATCH(AZ$8,intern2!_xlnm.Print_Titles,0))="","",
IF(INDEX(intern2!$A$165:$BH$316,MATCH($A59,intern2!$A$165:$A$316,0),MATCH(AZ$8,intern2!_xlnm.Print_Titles,0))="NOK","NOK",
IF(INDEX(intern3!$A$9:$BG$320,MATCH($A59,intern3!$A$9:$A$160,0),MATCH(intern4!AZ$8,intern3!$7:$7,0))="OK","OK","NOK")))</f>
        <v/>
      </c>
      <c r="BA59" s="1277" t="str">
        <f>IF(INDEX(intern2!$A$165:$BH$316,MATCH($A59,intern2!$A$165:$A$316,0),MATCH(BA$8,intern2!_xlnm.Print_Titles,0))="","",
IF(INDEX(intern2!$A$165:$BH$316,MATCH($A59,intern2!$A$165:$A$316,0),MATCH(BA$8,intern2!_xlnm.Print_Titles,0))="NOK","NOK",
IF(INDEX(intern3!$A$9:$BG$320,MATCH($A59,intern3!$A$9:$A$160,0),MATCH(intern4!BA$8,intern3!$7:$7,0))="OK","OK","NOK")))</f>
        <v/>
      </c>
      <c r="BB59" s="1277" t="str">
        <f>IF(INDEX(intern2!$A$165:$BH$316,MATCH($A59,intern2!$A$165:$A$316,0),MATCH(BB$8,intern2!_xlnm.Print_Titles,0))="","",
IF(INDEX(intern2!$A$165:$BH$316,MATCH($A59,intern2!$A$165:$A$316,0),MATCH(BB$8,intern2!_xlnm.Print_Titles,0))="NOK","NOK",
IF(INDEX(intern3!$A$9:$BG$320,MATCH($A59,intern3!$A$9:$A$160,0),MATCH(intern4!BB$8,intern3!$7:$7,0))="OK","OK","NOK")))</f>
        <v/>
      </c>
      <c r="BC59" s="1277" t="str">
        <f>IF(INDEX(intern2!$A$165:$BH$316,MATCH($A59,intern2!$A$165:$A$316,0),MATCH(BC$8,intern2!_xlnm.Print_Titles,0))="","",
IF(INDEX(intern2!$A$165:$BH$316,MATCH($A59,intern2!$A$165:$A$316,0),MATCH(BC$8,intern2!_xlnm.Print_Titles,0))="NOK","NOK",
IF(INDEX(intern3!$A$9:$BG$320,MATCH($A59,intern3!$A$9:$A$160,0),MATCH(intern4!BC$8,intern3!$7:$7,0))="OK","OK","NOK")))</f>
        <v/>
      </c>
      <c r="BD59" s="1277" t="str">
        <f>IF(INDEX(intern2!$A$165:$BH$316,MATCH($A59,intern2!$A$165:$A$316,0),MATCH(BD$8,intern2!_xlnm.Print_Titles,0))="","",
IF(INDEX(intern2!$A$165:$BH$316,MATCH($A59,intern2!$A$165:$A$316,0),MATCH(BD$8,intern2!_xlnm.Print_Titles,0))="NOK","NOK",
IF(INDEX(intern3!$A$9:$BG$320,MATCH($A59,intern3!$A$9:$A$160,0),MATCH(intern4!BD$8,intern3!$7:$7,0))="OK","OK","NOK")))</f>
        <v/>
      </c>
      <c r="BE59" s="1277" t="str">
        <f>IF(INDEX(intern2!$A$165:$BH$316,MATCH($A59,intern2!$A$165:$A$316,0),MATCH(BE$8,intern2!_xlnm.Print_Titles,0))="","",
IF(INDEX(intern2!$A$165:$BH$316,MATCH($A59,intern2!$A$165:$A$316,0),MATCH(BE$8,intern2!_xlnm.Print_Titles,0))="NOK","NOK",
IF(INDEX(intern3!$A$9:$BG$320,MATCH($A59,intern3!$A$9:$A$160,0),MATCH(intern4!BE$8,intern3!$7:$7,0))="OK","OK","NOK")))</f>
        <v/>
      </c>
      <c r="BF59" s="1277" t="str">
        <f>IF(INDEX(intern2!$A$165:$BH$316,MATCH($A59,intern2!$A$165:$A$316,0),MATCH(BF$8,intern2!_xlnm.Print_Titles,0))="","",
IF(INDEX(intern2!$A$165:$BH$316,MATCH($A59,intern2!$A$165:$A$316,0),MATCH(BF$8,intern2!_xlnm.Print_Titles,0))="NOK","NOK",
IF(INDEX(intern3!$A$9:$BG$320,MATCH($A59,intern3!$A$9:$A$160,0),MATCH(intern4!BF$8,intern3!$7:$7,0))="OK","OK","NOK")))</f>
        <v/>
      </c>
      <c r="BG59" s="1277" t="str">
        <f>IF(INDEX(intern2!$A$165:$BH$316,MATCH($A59,intern2!$A$165:$A$316,0),MATCH(BG$8,intern2!_xlnm.Print_Titles,0))="","",
IF(INDEX(intern2!$A$165:$BH$316,MATCH($A59,intern2!$A$165:$A$316,0),MATCH(BG$8,intern2!_xlnm.Print_Titles,0))="NOK","NOK",
IF(INDEX(intern3!$A$9:$BG$320,MATCH($A59,intern3!$A$9:$A$160,0),MATCH(intern4!BG$8,intern3!$7:$7,0))="OK","OK","NOK")))</f>
        <v/>
      </c>
      <c r="BH59" s="200" t="str">
        <f t="shared" si="2"/>
        <v>OK</v>
      </c>
      <c r="BI59" s="186"/>
      <c r="BJ59" t="str">
        <f>IF(VLOOKUP($A59,intern1!$C:$Q,15,FALSE)="MAS","",IF(VLOOKUP($A59,'3.10'!$C:$AP,9,FALSE)=0,"NOK",IF(VLOOKUP($A59,'3.10'!$C:$AP,11,FALSE)=0,"NOK","OK"))=BH59)</f>
        <v/>
      </c>
    </row>
    <row r="60" spans="1:62" x14ac:dyDescent="0.25">
      <c r="A60" t="str">
        <f>+intern2!A55</f>
        <v>VIS1.5</v>
      </c>
      <c r="C60" s="1277" t="str">
        <f>IF(INDEX(intern2!$A$165:$BH$316,MATCH($A60,intern2!$A$165:$A$316,0),MATCH(C$8,intern2!_xlnm.Print_Titles,0))="","",
IF(INDEX(intern2!$A$165:$BH$316,MATCH($A60,intern2!$A$165:$A$316,0),MATCH(C$8,intern2!_xlnm.Print_Titles,0))="NOK","NOK",
IF(INDEX(intern3!$A$9:$BG$320,MATCH($A60,intern3!$A$9:$A$160,0),MATCH(intern4!C$8,intern3!$7:$7,0))="OK","OK","NOK")))</f>
        <v/>
      </c>
      <c r="D60" s="1277" t="str">
        <f>IF(INDEX(intern2!$A$165:$BH$316,MATCH($A60,intern2!$A$165:$A$316,0),MATCH(D$8,intern2!_xlnm.Print_Titles,0))="","",
IF(INDEX(intern2!$A$165:$BH$316,MATCH($A60,intern2!$A$165:$A$316,0),MATCH(D$8,intern2!_xlnm.Print_Titles,0))="NOK","NOK",
IF(INDEX(intern3!$A$9:$BG$320,MATCH($A60,intern3!$A$9:$A$160,0),MATCH(intern4!D$8,intern3!$7:$7,0))="OK","OK","NOK")))</f>
        <v/>
      </c>
      <c r="E60" s="1277" t="str">
        <f>IF(INDEX(intern2!$A$165:$BH$316,MATCH($A60,intern2!$A$165:$A$316,0),MATCH(E$8,intern2!_xlnm.Print_Titles,0))="","",
IF(INDEX(intern2!$A$165:$BH$316,MATCH($A60,intern2!$A$165:$A$316,0),MATCH(E$8,intern2!_xlnm.Print_Titles,0))="NOK","NOK",
IF(INDEX(intern3!$A$9:$BG$320,MATCH($A60,intern3!$A$9:$A$160,0),MATCH(intern4!E$8,intern3!$7:$7,0))="OK","OK","NOK")))</f>
        <v/>
      </c>
      <c r="F60" s="1277" t="str">
        <f>IF(INDEX(intern2!$A$165:$BH$316,MATCH($A60,intern2!$A$165:$A$316,0),MATCH(F$8,intern2!_xlnm.Print_Titles,0))="","",
IF(INDEX(intern2!$A$165:$BH$316,MATCH($A60,intern2!$A$165:$A$316,0),MATCH(F$8,intern2!_xlnm.Print_Titles,0))="NOK","NOK",
IF(INDEX(intern3!$A$9:$BG$320,MATCH($A60,intern3!$A$9:$A$160,0),MATCH(intern4!F$8,intern3!$7:$7,0))="OK","OK","NOK")))</f>
        <v/>
      </c>
      <c r="G60" s="1277" t="str">
        <f>IF(INDEX(intern2!$A$165:$BH$316,MATCH($A60,intern2!$A$165:$A$316,0),MATCH(G$8,intern2!_xlnm.Print_Titles,0))="","",
IF(INDEX(intern2!$A$165:$BH$316,MATCH($A60,intern2!$A$165:$A$316,0),MATCH(G$8,intern2!_xlnm.Print_Titles,0))="NOK","NOK",
IF(INDEX(intern3!$A$9:$BG$320,MATCH($A60,intern3!$A$9:$A$160,0),MATCH(intern4!G$8,intern3!$7:$7,0))="OK","OK","NOK")))</f>
        <v/>
      </c>
      <c r="H60" s="1277" t="str">
        <f>IF(INDEX(intern2!$A$165:$BH$316,MATCH($A60,intern2!$A$165:$A$316,0),MATCH(H$8,intern2!_xlnm.Print_Titles,0))="","",
IF(INDEX(intern2!$A$165:$BH$316,MATCH($A60,intern2!$A$165:$A$316,0),MATCH(H$8,intern2!_xlnm.Print_Titles,0))="NOK","NOK",
IF(INDEX(intern3!$A$9:$BG$320,MATCH($A60,intern3!$A$9:$A$160,0),MATCH(intern4!H$8,intern3!$7:$7,0))="OK","OK","NOK")))</f>
        <v/>
      </c>
      <c r="I60" s="1277" t="str">
        <f>IF(INDEX(intern2!$A$165:$BH$316,MATCH($A60,intern2!$A$165:$A$316,0),MATCH(I$8,intern2!_xlnm.Print_Titles,0))="","",
IF(INDEX(intern2!$A$165:$BH$316,MATCH($A60,intern2!$A$165:$A$316,0),MATCH(I$8,intern2!_xlnm.Print_Titles,0))="NOK","NOK",
IF(INDEX(intern3!$A$9:$BG$320,MATCH($A60,intern3!$A$9:$A$160,0),MATCH(intern4!I$8,intern3!$7:$7,0))="OK","OK","NOK")))</f>
        <v/>
      </c>
      <c r="J60" s="1277" t="str">
        <f>IF(INDEX(intern2!$A$165:$BH$316,MATCH($A60,intern2!$A$165:$A$316,0),MATCH(J$8,intern2!_xlnm.Print_Titles,0))="","",
IF(INDEX(intern2!$A$165:$BH$316,MATCH($A60,intern2!$A$165:$A$316,0),MATCH(J$8,intern2!_xlnm.Print_Titles,0))="NOK","NOK",
IF(INDEX(intern3!$A$9:$BG$320,MATCH($A60,intern3!$A$9:$A$160,0),MATCH(intern4!J$8,intern3!$7:$7,0))="OK","OK","NOK")))</f>
        <v/>
      </c>
      <c r="K60" s="1277" t="str">
        <f>IF(INDEX(intern2!$A$165:$BH$316,MATCH($A60,intern2!$A$165:$A$316,0),MATCH(K$8,intern2!_xlnm.Print_Titles,0))="","",
IF(INDEX(intern2!$A$165:$BH$316,MATCH($A60,intern2!$A$165:$A$316,0),MATCH(K$8,intern2!_xlnm.Print_Titles,0))="NOK","NOK",
IF(INDEX(intern3!$A$9:$BG$320,MATCH($A60,intern3!$A$9:$A$160,0),MATCH(intern4!K$8,intern3!$7:$7,0))="OK","OK","NOK")))</f>
        <v/>
      </c>
      <c r="L60" s="1277" t="str">
        <f>IF(INDEX(intern2!$A$165:$BH$316,MATCH($A60,intern2!$A$165:$A$316,0),MATCH(L$8,intern2!_xlnm.Print_Titles,0))="","",
IF(INDEX(intern2!$A$165:$BH$316,MATCH($A60,intern2!$A$165:$A$316,0),MATCH(L$8,intern2!_xlnm.Print_Titles,0))="NOK","NOK",
IF(INDEX(intern3!$A$9:$BG$320,MATCH($A60,intern3!$A$9:$A$160,0),MATCH(intern4!L$8,intern3!$7:$7,0))="OK","OK","NOK")))</f>
        <v/>
      </c>
      <c r="M60" s="1277" t="str">
        <f>IF(INDEX(intern2!$A$165:$BH$316,MATCH($A60,intern2!$A$165:$A$316,0),MATCH(M$8,intern2!_xlnm.Print_Titles,0))="","",
IF(INDEX(intern2!$A$165:$BH$316,MATCH($A60,intern2!$A$165:$A$316,0),MATCH(M$8,intern2!_xlnm.Print_Titles,0))="NOK","NOK",
IF(INDEX(intern3!$A$9:$BG$320,MATCH($A60,intern3!$A$9:$A$160,0),MATCH(intern4!M$8,intern3!$7:$7,0))="OK","OK","NOK")))</f>
        <v/>
      </c>
      <c r="N60" s="1277" t="str">
        <f>IF(INDEX(intern2!$A$165:$BH$316,MATCH($A60,intern2!$A$165:$A$316,0),MATCH(N$8,intern2!_xlnm.Print_Titles,0))="","",
IF(INDEX(intern2!$A$165:$BH$316,MATCH($A60,intern2!$A$165:$A$316,0),MATCH(N$8,intern2!_xlnm.Print_Titles,0))="NOK","NOK",
IF(INDEX(intern3!$A$9:$BG$320,MATCH($A60,intern3!$A$9:$A$160,0),MATCH(intern4!N$8,intern3!$7:$7,0))="OK","OK","NOK")))</f>
        <v/>
      </c>
      <c r="O60" s="1277" t="str">
        <f>IF(INDEX(intern2!$A$165:$BH$316,MATCH($A60,intern2!$A$165:$A$316,0),MATCH(O$8,intern2!_xlnm.Print_Titles,0))="","",
IF(INDEX(intern2!$A$165:$BH$316,MATCH($A60,intern2!$A$165:$A$316,0),MATCH(O$8,intern2!_xlnm.Print_Titles,0))="NOK","NOK",
IF(INDEX(intern3!$A$9:$BG$320,MATCH($A60,intern3!$A$9:$A$160,0),MATCH(intern4!O$8,intern3!$7:$7,0))="OK","OK","NOK")))</f>
        <v/>
      </c>
      <c r="P60" s="1277" t="str">
        <f>IF(INDEX(intern2!$A$165:$BH$316,MATCH($A60,intern2!$A$165:$A$316,0),MATCH(P$8,intern2!_xlnm.Print_Titles,0))="","",
IF(INDEX(intern2!$A$165:$BH$316,MATCH($A60,intern2!$A$165:$A$316,0),MATCH(P$8,intern2!_xlnm.Print_Titles,0))="NOK","NOK",
IF(INDEX(intern3!$A$9:$BG$320,MATCH($A60,intern3!$A$9:$A$160,0),MATCH(intern4!P$8,intern3!$7:$7,0))="OK","OK","NOK")))</f>
        <v/>
      </c>
      <c r="Q60" s="1277" t="str">
        <f>IF(INDEX(intern2!$A$165:$BH$316,MATCH($A60,intern2!$A$165:$A$316,0),MATCH(Q$8,intern2!_xlnm.Print_Titles,0))="","",
IF(INDEX(intern2!$A$165:$BH$316,MATCH($A60,intern2!$A$165:$A$316,0),MATCH(Q$8,intern2!_xlnm.Print_Titles,0))="NOK","NOK",
IF(INDEX(intern3!$A$9:$BG$320,MATCH($A60,intern3!$A$9:$A$160,0),MATCH(intern4!Q$8,intern3!$7:$7,0))="OK","OK","NOK")))</f>
        <v/>
      </c>
      <c r="R60" s="1277" t="str">
        <f>IF(INDEX(intern2!$A$165:$BH$316,MATCH($A60,intern2!$A$165:$A$316,0),MATCH(R$8,intern2!_xlnm.Print_Titles,0))="","",
IF(INDEX(intern2!$A$165:$BH$316,MATCH($A60,intern2!$A$165:$A$316,0),MATCH(R$8,intern2!_xlnm.Print_Titles,0))="NOK","NOK",
IF(INDEX(intern3!$A$9:$BG$320,MATCH($A60,intern3!$A$9:$A$160,0),MATCH(intern4!R$8,intern3!$7:$7,0))="OK","OK","NOK")))</f>
        <v/>
      </c>
      <c r="S60" s="1277" t="str">
        <f>IF(INDEX(intern2!$A$165:$BH$316,MATCH($A60,intern2!$A$165:$A$316,0),MATCH(S$8,intern2!_xlnm.Print_Titles,0))="","",
IF(INDEX(intern2!$A$165:$BH$316,MATCH($A60,intern2!$A$165:$A$316,0),MATCH(S$8,intern2!_xlnm.Print_Titles,0))="NOK","NOK",
IF(INDEX(intern3!$A$9:$BG$320,MATCH($A60,intern3!$A$9:$A$160,0),MATCH(intern4!S$8,intern3!$7:$7,0))="OK","OK","NOK")))</f>
        <v/>
      </c>
      <c r="T60" s="1277" t="str">
        <f>IF(INDEX(intern2!$A$165:$BH$316,MATCH($A60,intern2!$A$165:$A$316,0),MATCH(T$8,intern2!_xlnm.Print_Titles,0))="","",
IF(INDEX(intern2!$A$165:$BH$316,MATCH($A60,intern2!$A$165:$A$316,0),MATCH(T$8,intern2!_xlnm.Print_Titles,0))="NOK","NOK",
IF(INDEX(intern3!$A$9:$BG$320,MATCH($A60,intern3!$A$9:$A$160,0),MATCH(intern4!T$8,intern3!$7:$7,0))="OK","OK","NOK")))</f>
        <v/>
      </c>
      <c r="U60" s="1277" t="str">
        <f>IF(INDEX(intern2!$A$165:$BH$316,MATCH($A60,intern2!$A$165:$A$316,0),MATCH(U$8,intern2!_xlnm.Print_Titles,0))="","",
IF(INDEX(intern2!$A$165:$BH$316,MATCH($A60,intern2!$A$165:$A$316,0),MATCH(U$8,intern2!_xlnm.Print_Titles,0))="NOK","NOK",
IF(INDEX(intern3!$A$9:$BG$320,MATCH($A60,intern3!$A$9:$A$160,0),MATCH(intern4!U$8,intern3!$7:$7,0))="OK","OK","NOK")))</f>
        <v/>
      </c>
      <c r="V60" s="1277" t="str">
        <f>IF(INDEX(intern2!$A$165:$BH$316,MATCH($A60,intern2!$A$165:$A$316,0),MATCH(V$8,intern2!_xlnm.Print_Titles,0))="","",
IF(INDEX(intern2!$A$165:$BH$316,MATCH($A60,intern2!$A$165:$A$316,0),MATCH(V$8,intern2!_xlnm.Print_Titles,0))="NOK","NOK",
IF(INDEX(intern3!$A$9:$BG$320,MATCH($A60,intern3!$A$9:$A$160,0),MATCH(intern4!V$8,intern3!$7:$7,0))="OK","OK","NOK")))</f>
        <v/>
      </c>
      <c r="W60" s="1277" t="str">
        <f>IF(INDEX(intern2!$A$165:$BH$316,MATCH($A60,intern2!$A$165:$A$316,0),MATCH(W$8,intern2!_xlnm.Print_Titles,0))="","",
IF(INDEX(intern2!$A$165:$BH$316,MATCH($A60,intern2!$A$165:$A$316,0),MATCH(W$8,intern2!_xlnm.Print_Titles,0))="NOK","NOK",
IF(INDEX(intern3!$A$9:$BG$320,MATCH($A60,intern3!$A$9:$A$160,0),MATCH(intern4!W$8,intern3!$7:$7,0))="OK","OK","NOK")))</f>
        <v/>
      </c>
      <c r="X60" s="1277" t="str">
        <f>IF(INDEX(intern2!$A$165:$BH$316,MATCH($A60,intern2!$A$165:$A$316,0),MATCH(X$8,intern2!_xlnm.Print_Titles,0))="","",
IF(INDEX(intern2!$A$165:$BH$316,MATCH($A60,intern2!$A$165:$A$316,0),MATCH(X$8,intern2!_xlnm.Print_Titles,0))="NOK","NOK",
IF(INDEX(intern3!$A$9:$BG$320,MATCH($A60,intern3!$A$9:$A$160,0),MATCH(intern4!X$8,intern3!$7:$7,0))="OK","OK","NOK")))</f>
        <v/>
      </c>
      <c r="Y60" s="1277" t="str">
        <f>IF(INDEX(intern2!$A$165:$BH$316,MATCH($A60,intern2!$A$165:$A$316,0),MATCH(Y$8,intern2!_xlnm.Print_Titles,0))="","",
IF(INDEX(intern2!$A$165:$BH$316,MATCH($A60,intern2!$A$165:$A$316,0),MATCH(Y$8,intern2!_xlnm.Print_Titles,0))="NOK","NOK",
IF(INDEX(intern3!$A$9:$BG$320,MATCH($A60,intern3!$A$9:$A$160,0),MATCH(intern4!Y$8,intern3!$7:$7,0))="OK","OK","NOK")))</f>
        <v/>
      </c>
      <c r="Z60" s="1277" t="str">
        <f>IF(INDEX(intern2!$A$165:$BH$316,MATCH($A60,intern2!$A$165:$A$316,0),MATCH(Z$8,intern2!_xlnm.Print_Titles,0))="","",
IF(INDEX(intern2!$A$165:$BH$316,MATCH($A60,intern2!$A$165:$A$316,0),MATCH(Z$8,intern2!_xlnm.Print_Titles,0))="NOK","NOK",
IF(INDEX(intern3!$A$9:$BG$320,MATCH($A60,intern3!$A$9:$A$160,0),MATCH(intern4!Z$8,intern3!$7:$7,0))="OK","OK","NOK")))</f>
        <v/>
      </c>
      <c r="AA60" s="1277" t="str">
        <f>IF(INDEX(intern2!$A$165:$BH$316,MATCH($A60,intern2!$A$165:$A$316,0),MATCH(AA$8,intern2!_xlnm.Print_Titles,0))="","",
IF(INDEX(intern2!$A$165:$BH$316,MATCH($A60,intern2!$A$165:$A$316,0),MATCH(AA$8,intern2!_xlnm.Print_Titles,0))="NOK","NOK",
IF(INDEX(intern3!$A$9:$BG$320,MATCH($A60,intern3!$A$9:$A$160,0),MATCH(intern4!AA$8,intern3!$7:$7,0))="OK","OK","NOK")))</f>
        <v/>
      </c>
      <c r="AB60" s="1277" t="str">
        <f>IF(INDEX(intern2!$A$165:$BH$316,MATCH($A60,intern2!$A$165:$A$316,0),MATCH(AB$8,intern2!_xlnm.Print_Titles,0))="","",
IF(INDEX(intern2!$A$165:$BH$316,MATCH($A60,intern2!$A$165:$A$316,0),MATCH(AB$8,intern2!_xlnm.Print_Titles,0))="NOK","NOK",
IF(INDEX(intern3!$A$9:$BG$320,MATCH($A60,intern3!$A$9:$A$160,0),MATCH(intern4!AB$8,intern3!$7:$7,0))="OK","OK","NOK")))</f>
        <v/>
      </c>
      <c r="AC60" s="1277" t="str">
        <f>IF(INDEX(intern2!$A$165:$BH$316,MATCH($A60,intern2!$A$165:$A$316,0),MATCH(AC$8,intern2!_xlnm.Print_Titles,0))="","",
IF(INDEX(intern2!$A$165:$BH$316,MATCH($A60,intern2!$A$165:$A$316,0),MATCH(AC$8,intern2!_xlnm.Print_Titles,0))="NOK","NOK",
IF(INDEX(intern3!$A$9:$BG$320,MATCH($A60,intern3!$A$9:$A$160,0),MATCH(intern4!AC$8,intern3!$7:$7,0))="OK","OK","NOK")))</f>
        <v/>
      </c>
      <c r="AD60" s="1277" t="str">
        <f>IF(INDEX(intern2!$A$165:$BH$316,MATCH($A60,intern2!$A$165:$A$316,0),MATCH(AD$8,intern2!_xlnm.Print_Titles,0))="","",
IF(INDEX(intern2!$A$165:$BH$316,MATCH($A60,intern2!$A$165:$A$316,0),MATCH(AD$8,intern2!_xlnm.Print_Titles,0))="NOK","NOK",
IF(INDEX(intern3!$A$9:$BG$320,MATCH($A60,intern3!$A$9:$A$160,0),MATCH(intern4!AD$8,intern3!$7:$7,0))="OK","OK","NOK")))</f>
        <v/>
      </c>
      <c r="AE60" s="1277" t="str">
        <f>IF(INDEX(intern2!$A$165:$BH$316,MATCH($A60,intern2!$A$165:$A$316,0),MATCH(AE$8,intern2!_xlnm.Print_Titles,0))="","",
IF(INDEX(intern2!$A$165:$BH$316,MATCH($A60,intern2!$A$165:$A$316,0),MATCH(AE$8,intern2!_xlnm.Print_Titles,0))="NOK","NOK",
IF(INDEX(intern3!$A$9:$BG$320,MATCH($A60,intern3!$A$9:$A$160,0),MATCH(intern4!AE$8,intern3!$7:$7,0))="OK","OK","NOK")))</f>
        <v/>
      </c>
      <c r="AF60" s="1277" t="str">
        <f>IF(INDEX(intern2!$A$165:$BH$316,MATCH($A60,intern2!$A$165:$A$316,0),MATCH(AF$8,intern2!_xlnm.Print_Titles,0))="","",
IF(INDEX(intern2!$A$165:$BH$316,MATCH($A60,intern2!$A$165:$A$316,0),MATCH(AF$8,intern2!_xlnm.Print_Titles,0))="NOK","NOK",
IF(INDEX(intern3!$A$9:$BG$320,MATCH($A60,intern3!$A$9:$A$160,0),MATCH(intern4!AF$8,intern3!$7:$7,0))="OK","OK","NOK")))</f>
        <v/>
      </c>
      <c r="AG60" s="1277" t="str">
        <f>IF(INDEX(intern2!$A$165:$BH$316,MATCH($A60,intern2!$A$165:$A$316,0),MATCH(AG$8,intern2!_xlnm.Print_Titles,0))="","",
IF(INDEX(intern2!$A$165:$BH$316,MATCH($A60,intern2!$A$165:$A$316,0),MATCH(AG$8,intern2!_xlnm.Print_Titles,0))="NOK","NOK",
IF(INDEX(intern3!$A$9:$BG$320,MATCH($A60,intern3!$A$9:$A$160,0),MATCH(intern4!AG$8,intern3!$7:$7,0))="OK","OK","NOK")))</f>
        <v/>
      </c>
      <c r="AH60" s="1277" t="str">
        <f>IF(INDEX(intern2!$A$165:$BH$316,MATCH($A60,intern2!$A$165:$A$316,0),MATCH(AH$8,intern2!_xlnm.Print_Titles,0))="","",
IF(INDEX(intern2!$A$165:$BH$316,MATCH($A60,intern2!$A$165:$A$316,0),MATCH(AH$8,intern2!_xlnm.Print_Titles,0))="NOK","NOK",
IF(INDEX(intern3!$A$9:$BG$320,MATCH($A60,intern3!$A$9:$A$160,0),MATCH(intern4!AH$8,intern3!$7:$7,0))="OK","OK","NOK")))</f>
        <v/>
      </c>
      <c r="AI60" s="1277" t="str">
        <f>IF(INDEX(intern2!$A$165:$BH$316,MATCH($A60,intern2!$A$165:$A$316,0),MATCH(AI$8,intern2!_xlnm.Print_Titles,0))="","",
IF(INDEX(intern2!$A$165:$BH$316,MATCH($A60,intern2!$A$165:$A$316,0),MATCH(AI$8,intern2!_xlnm.Print_Titles,0))="NOK","NOK",
IF(INDEX(intern3!$A$9:$BG$320,MATCH($A60,intern3!$A$9:$A$160,0),MATCH(intern4!AI$8,intern3!$7:$7,0))="OK","OK","NOK")))</f>
        <v/>
      </c>
      <c r="AJ60" s="1277" t="str">
        <f>IF(INDEX(intern2!$A$165:$BH$316,MATCH($A60,intern2!$A$165:$A$316,0),MATCH(AJ$8,intern2!_xlnm.Print_Titles,0))="","",
IF(INDEX(intern2!$A$165:$BH$316,MATCH($A60,intern2!$A$165:$A$316,0),MATCH(AJ$8,intern2!_xlnm.Print_Titles,0))="NOK","NOK",
IF(INDEX(intern3!$A$9:$BG$320,MATCH($A60,intern3!$A$9:$A$160,0),MATCH(intern4!AJ$8,intern3!$7:$7,0))="OK","OK","NOK")))</f>
        <v/>
      </c>
      <c r="AK60" s="1277" t="str">
        <f>IF(INDEX(intern2!$A$165:$BH$316,MATCH($A60,intern2!$A$165:$A$316,0),MATCH(AK$8,intern2!_xlnm.Print_Titles,0))="","",
IF(INDEX(intern2!$A$165:$BH$316,MATCH($A60,intern2!$A$165:$A$316,0),MATCH(AK$8,intern2!_xlnm.Print_Titles,0))="NOK","NOK",
IF(INDEX(intern3!$A$9:$BG$320,MATCH($A60,intern3!$A$9:$A$160,0),MATCH(intern4!AK$8,intern3!$7:$7,0))="OK","OK","NOK")))</f>
        <v/>
      </c>
      <c r="AL60" s="1277" t="str">
        <f>IF(INDEX(intern2!$A$165:$BH$316,MATCH($A60,intern2!$A$165:$A$316,0),MATCH(AL$8,intern2!_xlnm.Print_Titles,0))="","",
IF(INDEX(intern2!$A$165:$BH$316,MATCH($A60,intern2!$A$165:$A$316,0),MATCH(AL$8,intern2!_xlnm.Print_Titles,0))="NOK","NOK",
IF(INDEX(intern3!$A$9:$BG$320,MATCH($A60,intern3!$A$9:$A$160,0),MATCH(intern4!AL$8,intern3!$7:$7,0))="OK","OK","NOK")))</f>
        <v/>
      </c>
      <c r="AM60" s="1277" t="str">
        <f>IF(INDEX(intern2!$A$165:$BH$316,MATCH($A60,intern2!$A$165:$A$316,0),MATCH(AM$8,intern2!_xlnm.Print_Titles,0))="","",
IF(INDEX(intern2!$A$165:$BH$316,MATCH($A60,intern2!$A$165:$A$316,0),MATCH(AM$8,intern2!_xlnm.Print_Titles,0))="NOK","NOK",
IF(INDEX(intern3!$A$9:$BG$320,MATCH($A60,intern3!$A$9:$A$160,0),MATCH(intern4!AM$8,intern3!$7:$7,0))="OK","OK","NOK")))</f>
        <v/>
      </c>
      <c r="AN60" s="1277" t="str">
        <f>IF(INDEX(intern2!$A$165:$BH$316,MATCH($A60,intern2!$A$165:$A$316,0),MATCH(AN$8,intern2!_xlnm.Print_Titles,0))="","",
IF(INDEX(intern2!$A$165:$BH$316,MATCH($A60,intern2!$A$165:$A$316,0),MATCH(AN$8,intern2!_xlnm.Print_Titles,0))="NOK","NOK",
IF(INDEX(intern3!$A$9:$BG$320,MATCH($A60,intern3!$A$9:$A$160,0),MATCH(intern4!AN$8,intern3!$7:$7,0))="OK","OK","NOK")))</f>
        <v/>
      </c>
      <c r="AO60" s="1277" t="str">
        <f>IF(INDEX(intern2!$A$165:$BH$316,MATCH($A60,intern2!$A$165:$A$316,0),MATCH(AO$8,intern2!_xlnm.Print_Titles,0))="","",
IF(INDEX(intern2!$A$165:$BH$316,MATCH($A60,intern2!$A$165:$A$316,0),MATCH(AO$8,intern2!_xlnm.Print_Titles,0))="NOK","NOK",
IF(INDEX(intern3!$A$9:$BG$320,MATCH($A60,intern3!$A$9:$A$160,0),MATCH(intern4!AO$8,intern3!$7:$7,0))="OK","OK","NOK")))</f>
        <v/>
      </c>
      <c r="AP60" s="1277" t="str">
        <f>IF(INDEX(intern2!$A$165:$BH$316,MATCH($A60,intern2!$A$165:$A$316,0),MATCH(AP$8,intern2!_xlnm.Print_Titles,0))="","",
IF(INDEX(intern2!$A$165:$BH$316,MATCH($A60,intern2!$A$165:$A$316,0),MATCH(AP$8,intern2!_xlnm.Print_Titles,0))="NOK","NOK",
IF(INDEX(intern3!$A$9:$BG$320,MATCH($A60,intern3!$A$9:$A$160,0),MATCH(intern4!AP$8,intern3!$7:$7,0))="OK","OK","NOK")))</f>
        <v/>
      </c>
      <c r="AQ60" s="1277" t="str">
        <f>IF(INDEX(intern2!$A$165:$BH$316,MATCH($A60,intern2!$A$165:$A$316,0),MATCH(AQ$8,intern2!_xlnm.Print_Titles,0))="","",
IF(INDEX(intern2!$A$165:$BH$316,MATCH($A60,intern2!$A$165:$A$316,0),MATCH(AQ$8,intern2!_xlnm.Print_Titles,0))="NOK","NOK",
IF(INDEX(intern3!$A$9:$BG$320,MATCH($A60,intern3!$A$9:$A$160,0),MATCH(intern4!AQ$8,intern3!$7:$7,0))="OK","OK","NOK")))</f>
        <v/>
      </c>
      <c r="AR60" s="1277" t="str">
        <f>IF(INDEX(intern2!$A$165:$BH$316,MATCH($A60,intern2!$A$165:$A$316,0),MATCH(AR$8,intern2!_xlnm.Print_Titles,0))="","",
IF(INDEX(intern2!$A$165:$BH$316,MATCH($A60,intern2!$A$165:$A$316,0),MATCH(AR$8,intern2!_xlnm.Print_Titles,0))="NOK","NOK",
IF(INDEX(intern3!$A$9:$BG$320,MATCH($A60,intern3!$A$9:$A$160,0),MATCH(intern4!AR$8,intern3!$7:$7,0))="OK","OK","NOK")))</f>
        <v/>
      </c>
      <c r="AS60" s="1277" t="str">
        <f>IF(INDEX(intern2!$A$165:$BH$316,MATCH($A60,intern2!$A$165:$A$316,0),MATCH(AS$8,intern2!_xlnm.Print_Titles,0))="","",
IF(INDEX(intern2!$A$165:$BH$316,MATCH($A60,intern2!$A$165:$A$316,0),MATCH(AS$8,intern2!_xlnm.Print_Titles,0))="NOK","NOK",
IF(INDEX(intern3!$A$9:$BG$320,MATCH($A60,intern3!$A$9:$A$160,0),MATCH(intern4!AS$8,intern3!$7:$7,0))="OK","OK","NOK")))</f>
        <v/>
      </c>
      <c r="AT60" s="1277" t="str">
        <f>IF(INDEX(intern2!$A$165:$BH$316,MATCH($A60,intern2!$A$165:$A$316,0),MATCH(AT$8,intern2!_xlnm.Print_Titles,0))="","",
IF(INDEX(intern2!$A$165:$BH$316,MATCH($A60,intern2!$A$165:$A$316,0),MATCH(AT$8,intern2!_xlnm.Print_Titles,0))="NOK","NOK",
IF(INDEX(intern3!$A$9:$BG$320,MATCH($A60,intern3!$A$9:$A$160,0),MATCH(intern4!AT$8,intern3!$7:$7,0))="OK","OK","NOK")))</f>
        <v/>
      </c>
      <c r="AU60" s="1277" t="str">
        <f>IF(INDEX(intern2!$A$165:$BH$316,MATCH($A60,intern2!$A$165:$A$316,0),MATCH(AU$8,intern2!_xlnm.Print_Titles,0))="","",
IF(INDEX(intern2!$A$165:$BH$316,MATCH($A60,intern2!$A$165:$A$316,0),MATCH(AU$8,intern2!_xlnm.Print_Titles,0))="NOK","NOK",
IF(INDEX(intern3!$A$9:$BG$320,MATCH($A60,intern3!$A$9:$A$160,0),MATCH(intern4!AU$8,intern3!$7:$7,0))="OK","OK","NOK")))</f>
        <v/>
      </c>
      <c r="AV60" s="1277" t="str">
        <f>IF(INDEX(intern2!$A$165:$BH$316,MATCH($A60,intern2!$A$165:$A$316,0),MATCH(AV$8,intern2!_xlnm.Print_Titles,0))="","",
IF(INDEX(intern2!$A$165:$BH$316,MATCH($A60,intern2!$A$165:$A$316,0),MATCH(AV$8,intern2!_xlnm.Print_Titles,0))="NOK","NOK",
IF(INDEX(intern3!$A$9:$BG$320,MATCH($A60,intern3!$A$9:$A$160,0),MATCH(intern4!AV$8,intern3!$7:$7,0))="OK","OK","NOK")))</f>
        <v/>
      </c>
      <c r="AW60" s="1277"/>
      <c r="AX60" s="1277" t="str">
        <f>IF(INDEX(intern2!$A$165:$BH$316,MATCH($A60,intern2!$A$165:$A$316,0),MATCH(AX$8,intern2!_xlnm.Print_Titles,0))="","",
IF(INDEX(intern2!$A$165:$BH$316,MATCH($A60,intern2!$A$165:$A$316,0),MATCH(AX$8,intern2!_xlnm.Print_Titles,0))="NOK","NOK",
IF(INDEX(intern3!$A$9:$BG$320,MATCH($A60,intern3!$A$9:$A$160,0),MATCH(intern4!AX$8,intern3!$7:$7,0))="OK","OK","NOK")))</f>
        <v/>
      </c>
      <c r="AY60" s="1277" t="str">
        <f>IF(INDEX(intern2!$A$165:$BH$316,MATCH($A60,intern2!$A$165:$A$316,0),MATCH(AY$8,intern2!_xlnm.Print_Titles,0))="","",
IF(INDEX(intern2!$A$165:$BH$316,MATCH($A60,intern2!$A$165:$A$316,0),MATCH(AY$8,intern2!_xlnm.Print_Titles,0))="NOK","NOK",
IF(INDEX(intern3!$A$9:$BG$320,MATCH($A60,intern3!$A$9:$A$160,0),MATCH(intern4!AY$8,intern3!$7:$7,0))="OK","OK","NOK")))</f>
        <v/>
      </c>
      <c r="AZ60" s="1277" t="str">
        <f>IF(INDEX(intern2!$A$165:$BH$316,MATCH($A60,intern2!$A$165:$A$316,0),MATCH(AZ$8,intern2!_xlnm.Print_Titles,0))="","",
IF(INDEX(intern2!$A$165:$BH$316,MATCH($A60,intern2!$A$165:$A$316,0),MATCH(AZ$8,intern2!_xlnm.Print_Titles,0))="NOK","NOK",
IF(INDEX(intern3!$A$9:$BG$320,MATCH($A60,intern3!$A$9:$A$160,0),MATCH(intern4!AZ$8,intern3!$7:$7,0))="OK","OK","NOK")))</f>
        <v/>
      </c>
      <c r="BA60" s="1277" t="str">
        <f>IF(INDEX(intern2!$A$165:$BH$316,MATCH($A60,intern2!$A$165:$A$316,0),MATCH(BA$8,intern2!_xlnm.Print_Titles,0))="","",
IF(INDEX(intern2!$A$165:$BH$316,MATCH($A60,intern2!$A$165:$A$316,0),MATCH(BA$8,intern2!_xlnm.Print_Titles,0))="NOK","NOK",
IF(INDEX(intern3!$A$9:$BG$320,MATCH($A60,intern3!$A$9:$A$160,0),MATCH(intern4!BA$8,intern3!$7:$7,0))="OK","OK","NOK")))</f>
        <v/>
      </c>
      <c r="BB60" s="1277" t="str">
        <f>IF(INDEX(intern2!$A$165:$BH$316,MATCH($A60,intern2!$A$165:$A$316,0),MATCH(BB$8,intern2!_xlnm.Print_Titles,0))="","",
IF(INDEX(intern2!$A$165:$BH$316,MATCH($A60,intern2!$A$165:$A$316,0),MATCH(BB$8,intern2!_xlnm.Print_Titles,0))="NOK","NOK",
IF(INDEX(intern3!$A$9:$BG$320,MATCH($A60,intern3!$A$9:$A$160,0),MATCH(intern4!BB$8,intern3!$7:$7,0))="OK","OK","NOK")))</f>
        <v/>
      </c>
      <c r="BC60" s="1277" t="str">
        <f>IF(INDEX(intern2!$A$165:$BH$316,MATCH($A60,intern2!$A$165:$A$316,0),MATCH(BC$8,intern2!_xlnm.Print_Titles,0))="","",
IF(INDEX(intern2!$A$165:$BH$316,MATCH($A60,intern2!$A$165:$A$316,0),MATCH(BC$8,intern2!_xlnm.Print_Titles,0))="NOK","NOK",
IF(INDEX(intern3!$A$9:$BG$320,MATCH($A60,intern3!$A$9:$A$160,0),MATCH(intern4!BC$8,intern3!$7:$7,0))="OK","OK","NOK")))</f>
        <v/>
      </c>
      <c r="BD60" s="1277" t="str">
        <f>IF(INDEX(intern2!$A$165:$BH$316,MATCH($A60,intern2!$A$165:$A$316,0),MATCH(BD$8,intern2!_xlnm.Print_Titles,0))="","",
IF(INDEX(intern2!$A$165:$BH$316,MATCH($A60,intern2!$A$165:$A$316,0),MATCH(BD$8,intern2!_xlnm.Print_Titles,0))="NOK","NOK",
IF(INDEX(intern3!$A$9:$BG$320,MATCH($A60,intern3!$A$9:$A$160,0),MATCH(intern4!BD$8,intern3!$7:$7,0))="OK","OK","NOK")))</f>
        <v/>
      </c>
      <c r="BE60" s="1277" t="str">
        <f>IF(INDEX(intern2!$A$165:$BH$316,MATCH($A60,intern2!$A$165:$A$316,0),MATCH(BE$8,intern2!_xlnm.Print_Titles,0))="","",
IF(INDEX(intern2!$A$165:$BH$316,MATCH($A60,intern2!$A$165:$A$316,0),MATCH(BE$8,intern2!_xlnm.Print_Titles,0))="NOK","NOK",
IF(INDEX(intern3!$A$9:$BG$320,MATCH($A60,intern3!$A$9:$A$160,0),MATCH(intern4!BE$8,intern3!$7:$7,0))="OK","OK","NOK")))</f>
        <v/>
      </c>
      <c r="BF60" s="1277" t="str">
        <f>IF(INDEX(intern2!$A$165:$BH$316,MATCH($A60,intern2!$A$165:$A$316,0),MATCH(BF$8,intern2!_xlnm.Print_Titles,0))="","",
IF(INDEX(intern2!$A$165:$BH$316,MATCH($A60,intern2!$A$165:$A$316,0),MATCH(BF$8,intern2!_xlnm.Print_Titles,0))="NOK","NOK",
IF(INDEX(intern3!$A$9:$BG$320,MATCH($A60,intern3!$A$9:$A$160,0),MATCH(intern4!BF$8,intern3!$7:$7,0))="OK","OK","NOK")))</f>
        <v/>
      </c>
      <c r="BG60" s="1277" t="str">
        <f>IF(INDEX(intern2!$A$165:$BH$316,MATCH($A60,intern2!$A$165:$A$316,0),MATCH(BG$8,intern2!_xlnm.Print_Titles,0))="","",
IF(INDEX(intern2!$A$165:$BH$316,MATCH($A60,intern2!$A$165:$A$316,0),MATCH(BG$8,intern2!_xlnm.Print_Titles,0))="NOK","NOK",
IF(INDEX(intern3!$A$9:$BG$320,MATCH($A60,intern3!$A$9:$A$160,0),MATCH(intern4!BG$8,intern3!$7:$7,0))="OK","OK","NOK")))</f>
        <v/>
      </c>
      <c r="BH60" s="200" t="str">
        <f t="shared" si="2"/>
        <v>OK</v>
      </c>
      <c r="BI60" s="186"/>
      <c r="BJ60" t="str">
        <f>IF(VLOOKUP($A60,intern1!$C:$Q,15,FALSE)="MAS","",IF(VLOOKUP($A60,'3.10'!$C:$AP,9,FALSE)=0,"NOK",IF(VLOOKUP($A60,'3.10'!$C:$AP,11,FALSE)=0,"NOK","OK"))=BH60)</f>
        <v/>
      </c>
    </row>
    <row r="61" spans="1:62" x14ac:dyDescent="0.25">
      <c r="A61" t="str">
        <f>+intern2!A56</f>
        <v>HAE1</v>
      </c>
      <c r="C61" s="1277" t="str">
        <f>IF(INDEX(intern2!$A$165:$BH$316,MATCH($A61,intern2!$A$165:$A$316,0),MATCH(C$8,intern2!_xlnm.Print_Titles,0))="","",
IF(INDEX(intern2!$A$165:$BH$316,MATCH($A61,intern2!$A$165:$A$316,0),MATCH(C$8,intern2!_xlnm.Print_Titles,0))="NOK","NOK",
IF(INDEX(intern3!$A$9:$BG$320,MATCH($A61,intern3!$A$9:$A$160,0),MATCH(intern4!C$8,intern3!$7:$7,0))="OK","OK","NOK")))</f>
        <v/>
      </c>
      <c r="D61" s="1277" t="str">
        <f>IF(INDEX(intern2!$A$165:$BH$316,MATCH($A61,intern2!$A$165:$A$316,0),MATCH(D$8,intern2!_xlnm.Print_Titles,0))="","",
IF(INDEX(intern2!$A$165:$BH$316,MATCH($A61,intern2!$A$165:$A$316,0),MATCH(D$8,intern2!_xlnm.Print_Titles,0))="NOK","NOK",
IF(INDEX(intern3!$A$9:$BG$320,MATCH($A61,intern3!$A$9:$A$160,0),MATCH(intern4!D$8,intern3!$7:$7,0))="OK","OK","NOK")))</f>
        <v/>
      </c>
      <c r="E61" s="1277" t="str">
        <f>IF(INDEX(intern2!$A$165:$BH$316,MATCH($A61,intern2!$A$165:$A$316,0),MATCH(E$8,intern2!_xlnm.Print_Titles,0))="","",
IF(INDEX(intern2!$A$165:$BH$316,MATCH($A61,intern2!$A$165:$A$316,0),MATCH(E$8,intern2!_xlnm.Print_Titles,0))="NOK","NOK",
IF(INDEX(intern3!$A$9:$BG$320,MATCH($A61,intern3!$A$9:$A$160,0),MATCH(intern4!E$8,intern3!$7:$7,0))="OK","OK","NOK")))</f>
        <v/>
      </c>
      <c r="F61" s="1277" t="str">
        <f>IF(INDEX(intern2!$A$165:$BH$316,MATCH($A61,intern2!$A$165:$A$316,0),MATCH(F$8,intern2!_xlnm.Print_Titles,0))="","",
IF(INDEX(intern2!$A$165:$BH$316,MATCH($A61,intern2!$A$165:$A$316,0),MATCH(F$8,intern2!_xlnm.Print_Titles,0))="NOK","NOK",
IF(INDEX(intern3!$A$9:$BG$320,MATCH($A61,intern3!$A$9:$A$160,0),MATCH(intern4!F$8,intern3!$7:$7,0))="OK","OK","NOK")))</f>
        <v/>
      </c>
      <c r="G61" s="1277" t="str">
        <f>IF(INDEX(intern2!$A$165:$BH$316,MATCH($A61,intern2!$A$165:$A$316,0),MATCH(G$8,intern2!_xlnm.Print_Titles,0))="","",
IF(INDEX(intern2!$A$165:$BH$316,MATCH($A61,intern2!$A$165:$A$316,0),MATCH(G$8,intern2!_xlnm.Print_Titles,0))="NOK","NOK",
IF(INDEX(intern3!$A$9:$BG$320,MATCH($A61,intern3!$A$9:$A$160,0),MATCH(intern4!G$8,intern3!$7:$7,0))="OK","OK","NOK")))</f>
        <v/>
      </c>
      <c r="H61" s="1277" t="str">
        <f>IF(INDEX(intern2!$A$165:$BH$316,MATCH($A61,intern2!$A$165:$A$316,0),MATCH(H$8,intern2!_xlnm.Print_Titles,0))="","",
IF(INDEX(intern2!$A$165:$BH$316,MATCH($A61,intern2!$A$165:$A$316,0),MATCH(H$8,intern2!_xlnm.Print_Titles,0))="NOK","NOK",
IF(INDEX(intern3!$A$9:$BG$320,MATCH($A61,intern3!$A$9:$A$160,0),MATCH(intern4!H$8,intern3!$7:$7,0))="OK","OK","NOK")))</f>
        <v/>
      </c>
      <c r="I61" s="1277" t="str">
        <f>IF(INDEX(intern2!$A$165:$BH$316,MATCH($A61,intern2!$A$165:$A$316,0),MATCH(I$8,intern2!_xlnm.Print_Titles,0))="","",
IF(INDEX(intern2!$A$165:$BH$316,MATCH($A61,intern2!$A$165:$A$316,0),MATCH(I$8,intern2!_xlnm.Print_Titles,0))="NOK","NOK",
IF(INDEX(intern3!$A$9:$BG$320,MATCH($A61,intern3!$A$9:$A$160,0),MATCH(intern4!I$8,intern3!$7:$7,0))="OK","OK","NOK")))</f>
        <v/>
      </c>
      <c r="J61" s="1277" t="str">
        <f>IF(INDEX(intern2!$A$165:$BH$316,MATCH($A61,intern2!$A$165:$A$316,0),MATCH(J$8,intern2!_xlnm.Print_Titles,0))="","",
IF(INDEX(intern2!$A$165:$BH$316,MATCH($A61,intern2!$A$165:$A$316,0),MATCH(J$8,intern2!_xlnm.Print_Titles,0))="NOK","NOK",
IF(INDEX(intern3!$A$9:$BG$320,MATCH($A61,intern3!$A$9:$A$160,0),MATCH(intern4!J$8,intern3!$7:$7,0))="OK","OK","NOK")))</f>
        <v/>
      </c>
      <c r="K61" s="1277" t="str">
        <f>IF(INDEX(intern2!$A$165:$BH$316,MATCH($A61,intern2!$A$165:$A$316,0),MATCH(K$8,intern2!_xlnm.Print_Titles,0))="","",
IF(INDEX(intern2!$A$165:$BH$316,MATCH($A61,intern2!$A$165:$A$316,0),MATCH(K$8,intern2!_xlnm.Print_Titles,0))="NOK","NOK",
IF(INDEX(intern3!$A$9:$BG$320,MATCH($A61,intern3!$A$9:$A$160,0),MATCH(intern4!K$8,intern3!$7:$7,0))="OK","OK","NOK")))</f>
        <v/>
      </c>
      <c r="L61" s="1277" t="str">
        <f>IF(INDEX(intern2!$A$165:$BH$316,MATCH($A61,intern2!$A$165:$A$316,0),MATCH(L$8,intern2!_xlnm.Print_Titles,0))="","",
IF(INDEX(intern2!$A$165:$BH$316,MATCH($A61,intern2!$A$165:$A$316,0),MATCH(L$8,intern2!_xlnm.Print_Titles,0))="NOK","NOK",
IF(INDEX(intern3!$A$9:$BG$320,MATCH($A61,intern3!$A$9:$A$160,0),MATCH(intern4!L$8,intern3!$7:$7,0))="OK","OK","NOK")))</f>
        <v/>
      </c>
      <c r="M61" s="1277" t="str">
        <f>IF(INDEX(intern2!$A$165:$BH$316,MATCH($A61,intern2!$A$165:$A$316,0),MATCH(M$8,intern2!_xlnm.Print_Titles,0))="","",
IF(INDEX(intern2!$A$165:$BH$316,MATCH($A61,intern2!$A$165:$A$316,0),MATCH(M$8,intern2!_xlnm.Print_Titles,0))="NOK","NOK",
IF(INDEX(intern3!$A$9:$BG$320,MATCH($A61,intern3!$A$9:$A$160,0),MATCH(intern4!M$8,intern3!$7:$7,0))="OK","OK","NOK")))</f>
        <v/>
      </c>
      <c r="N61" s="1277" t="str">
        <f>IF(INDEX(intern2!$A$165:$BH$316,MATCH($A61,intern2!$A$165:$A$316,0),MATCH(N$8,intern2!_xlnm.Print_Titles,0))="","",
IF(INDEX(intern2!$A$165:$BH$316,MATCH($A61,intern2!$A$165:$A$316,0),MATCH(N$8,intern2!_xlnm.Print_Titles,0))="NOK","NOK",
IF(INDEX(intern3!$A$9:$BG$320,MATCH($A61,intern3!$A$9:$A$160,0),MATCH(intern4!N$8,intern3!$7:$7,0))="OK","OK","NOK")))</f>
        <v/>
      </c>
      <c r="O61" s="1277" t="str">
        <f>IF(INDEX(intern2!$A$165:$BH$316,MATCH($A61,intern2!$A$165:$A$316,0),MATCH(O$8,intern2!_xlnm.Print_Titles,0))="","",
IF(INDEX(intern2!$A$165:$BH$316,MATCH($A61,intern2!$A$165:$A$316,0),MATCH(O$8,intern2!_xlnm.Print_Titles,0))="NOK","NOK",
IF(INDEX(intern3!$A$9:$BG$320,MATCH($A61,intern3!$A$9:$A$160,0),MATCH(intern4!O$8,intern3!$7:$7,0))="OK","OK","NOK")))</f>
        <v/>
      </c>
      <c r="P61" s="1277" t="str">
        <f>IF(INDEX(intern2!$A$165:$BH$316,MATCH($A61,intern2!$A$165:$A$316,0),MATCH(P$8,intern2!_xlnm.Print_Titles,0))="","",
IF(INDEX(intern2!$A$165:$BH$316,MATCH($A61,intern2!$A$165:$A$316,0),MATCH(P$8,intern2!_xlnm.Print_Titles,0))="NOK","NOK",
IF(INDEX(intern3!$A$9:$BG$320,MATCH($A61,intern3!$A$9:$A$160,0),MATCH(intern4!P$8,intern3!$7:$7,0))="OK","OK","NOK")))</f>
        <v/>
      </c>
      <c r="Q61" s="1277" t="str">
        <f>IF(INDEX(intern2!$A$165:$BH$316,MATCH($A61,intern2!$A$165:$A$316,0),MATCH(Q$8,intern2!_xlnm.Print_Titles,0))="","",
IF(INDEX(intern2!$A$165:$BH$316,MATCH($A61,intern2!$A$165:$A$316,0),MATCH(Q$8,intern2!_xlnm.Print_Titles,0))="NOK","NOK",
IF(INDEX(intern3!$A$9:$BG$320,MATCH($A61,intern3!$A$9:$A$160,0),MATCH(intern4!Q$8,intern3!$7:$7,0))="OK","OK","NOK")))</f>
        <v/>
      </c>
      <c r="R61" s="1277" t="str">
        <f>IF(INDEX(intern2!$A$165:$BH$316,MATCH($A61,intern2!$A$165:$A$316,0),MATCH(R$8,intern2!_xlnm.Print_Titles,0))="","",
IF(INDEX(intern2!$A$165:$BH$316,MATCH($A61,intern2!$A$165:$A$316,0),MATCH(R$8,intern2!_xlnm.Print_Titles,0))="NOK","NOK",
IF(INDEX(intern3!$A$9:$BG$320,MATCH($A61,intern3!$A$9:$A$160,0),MATCH(intern4!R$8,intern3!$7:$7,0))="OK","OK","NOK")))</f>
        <v/>
      </c>
      <c r="S61" s="1277" t="str">
        <f>IF(INDEX(intern2!$A$165:$BH$316,MATCH($A61,intern2!$A$165:$A$316,0),MATCH(S$8,intern2!_xlnm.Print_Titles,0))="","",
IF(INDEX(intern2!$A$165:$BH$316,MATCH($A61,intern2!$A$165:$A$316,0),MATCH(S$8,intern2!_xlnm.Print_Titles,0))="NOK","NOK",
IF(INDEX(intern3!$A$9:$BG$320,MATCH($A61,intern3!$A$9:$A$160,0),MATCH(intern4!S$8,intern3!$7:$7,0))="OK","OK","NOK")))</f>
        <v/>
      </c>
      <c r="T61" s="1277" t="str">
        <f ca="1">IF(INDEX(intern2!$A$165:$BH$316,MATCH($A61,intern2!$A$165:$A$316,0),MATCH(T$8,intern2!_xlnm.Print_Titles,0))="","",
IF(INDEX(intern2!$A$165:$BH$316,MATCH($A61,intern2!$A$165:$A$316,0),MATCH(T$8,intern2!_xlnm.Print_Titles,0))="NOK","NOK",
IF(INDEX(intern3!$A$9:$BG$320,MATCH($A61,intern3!$A$9:$A$160,0),MATCH(intern4!T$8,intern3!$7:$7,0))="OK","OK","NOK")))</f>
        <v>NOK</v>
      </c>
      <c r="U61" s="1277" t="str">
        <f>IF(INDEX(intern2!$A$165:$BH$316,MATCH($A61,intern2!$A$165:$A$316,0),MATCH(U$8,intern2!_xlnm.Print_Titles,0))="","",
IF(INDEX(intern2!$A$165:$BH$316,MATCH($A61,intern2!$A$165:$A$316,0),MATCH(U$8,intern2!_xlnm.Print_Titles,0))="NOK","NOK",
IF(INDEX(intern3!$A$9:$BG$320,MATCH($A61,intern3!$A$9:$A$160,0),MATCH(intern4!U$8,intern3!$7:$7,0))="OK","OK","NOK")))</f>
        <v/>
      </c>
      <c r="V61" s="1277" t="str">
        <f>IF(INDEX(intern2!$A$165:$BH$316,MATCH($A61,intern2!$A$165:$A$316,0),MATCH(V$8,intern2!_xlnm.Print_Titles,0))="","",
IF(INDEX(intern2!$A$165:$BH$316,MATCH($A61,intern2!$A$165:$A$316,0),MATCH(V$8,intern2!_xlnm.Print_Titles,0))="NOK","NOK",
IF(INDEX(intern3!$A$9:$BG$320,MATCH($A61,intern3!$A$9:$A$160,0),MATCH(intern4!V$8,intern3!$7:$7,0))="OK","OK","NOK")))</f>
        <v/>
      </c>
      <c r="W61" s="1277" t="str">
        <f>IF(INDEX(intern2!$A$165:$BH$316,MATCH($A61,intern2!$A$165:$A$316,0),MATCH(W$8,intern2!_xlnm.Print_Titles,0))="","",
IF(INDEX(intern2!$A$165:$BH$316,MATCH($A61,intern2!$A$165:$A$316,0),MATCH(W$8,intern2!_xlnm.Print_Titles,0))="NOK","NOK",
IF(INDEX(intern3!$A$9:$BG$320,MATCH($A61,intern3!$A$9:$A$160,0),MATCH(intern4!W$8,intern3!$7:$7,0))="OK","OK","NOK")))</f>
        <v/>
      </c>
      <c r="X61" s="1277" t="str">
        <f>IF(INDEX(intern2!$A$165:$BH$316,MATCH($A61,intern2!$A$165:$A$316,0),MATCH(X$8,intern2!_xlnm.Print_Titles,0))="","",
IF(INDEX(intern2!$A$165:$BH$316,MATCH($A61,intern2!$A$165:$A$316,0),MATCH(X$8,intern2!_xlnm.Print_Titles,0))="NOK","NOK",
IF(INDEX(intern3!$A$9:$BG$320,MATCH($A61,intern3!$A$9:$A$160,0),MATCH(intern4!X$8,intern3!$7:$7,0))="OK","OK","NOK")))</f>
        <v/>
      </c>
      <c r="Y61" s="1277" t="str">
        <f>IF(INDEX(intern2!$A$165:$BH$316,MATCH($A61,intern2!$A$165:$A$316,0),MATCH(Y$8,intern2!_xlnm.Print_Titles,0))="","",
IF(INDEX(intern2!$A$165:$BH$316,MATCH($A61,intern2!$A$165:$A$316,0),MATCH(Y$8,intern2!_xlnm.Print_Titles,0))="NOK","NOK",
IF(INDEX(intern3!$A$9:$BG$320,MATCH($A61,intern3!$A$9:$A$160,0),MATCH(intern4!Y$8,intern3!$7:$7,0))="OK","OK","NOK")))</f>
        <v/>
      </c>
      <c r="Z61" s="1277" t="str">
        <f>IF(INDEX(intern2!$A$165:$BH$316,MATCH($A61,intern2!$A$165:$A$316,0),MATCH(Z$8,intern2!_xlnm.Print_Titles,0))="","",
IF(INDEX(intern2!$A$165:$BH$316,MATCH($A61,intern2!$A$165:$A$316,0),MATCH(Z$8,intern2!_xlnm.Print_Titles,0))="NOK","NOK",
IF(INDEX(intern3!$A$9:$BG$320,MATCH($A61,intern3!$A$9:$A$160,0),MATCH(intern4!Z$8,intern3!$7:$7,0))="OK","OK","NOK")))</f>
        <v/>
      </c>
      <c r="AA61" s="1277" t="str">
        <f>IF(INDEX(intern2!$A$165:$BH$316,MATCH($A61,intern2!$A$165:$A$316,0),MATCH(AA$8,intern2!_xlnm.Print_Titles,0))="","",
IF(INDEX(intern2!$A$165:$BH$316,MATCH($A61,intern2!$A$165:$A$316,0),MATCH(AA$8,intern2!_xlnm.Print_Titles,0))="NOK","NOK",
IF(INDEX(intern3!$A$9:$BG$320,MATCH($A61,intern3!$A$9:$A$160,0),MATCH(intern4!AA$8,intern3!$7:$7,0))="OK","OK","NOK")))</f>
        <v/>
      </c>
      <c r="AB61" s="1277" t="str">
        <f>IF(INDEX(intern2!$A$165:$BH$316,MATCH($A61,intern2!$A$165:$A$316,0),MATCH(AB$8,intern2!_xlnm.Print_Titles,0))="","",
IF(INDEX(intern2!$A$165:$BH$316,MATCH($A61,intern2!$A$165:$A$316,0),MATCH(AB$8,intern2!_xlnm.Print_Titles,0))="NOK","NOK",
IF(INDEX(intern3!$A$9:$BG$320,MATCH($A61,intern3!$A$9:$A$160,0),MATCH(intern4!AB$8,intern3!$7:$7,0))="OK","OK","NOK")))</f>
        <v/>
      </c>
      <c r="AC61" s="1277" t="str">
        <f>IF(INDEX(intern2!$A$165:$BH$316,MATCH($A61,intern2!$A$165:$A$316,0),MATCH(AC$8,intern2!_xlnm.Print_Titles,0))="","",
IF(INDEX(intern2!$A$165:$BH$316,MATCH($A61,intern2!$A$165:$A$316,0),MATCH(AC$8,intern2!_xlnm.Print_Titles,0))="NOK","NOK",
IF(INDEX(intern3!$A$9:$BG$320,MATCH($A61,intern3!$A$9:$A$160,0),MATCH(intern4!AC$8,intern3!$7:$7,0))="OK","OK","NOK")))</f>
        <v/>
      </c>
      <c r="AD61" s="1277" t="str">
        <f>IF(INDEX(intern2!$A$165:$BH$316,MATCH($A61,intern2!$A$165:$A$316,0),MATCH(AD$8,intern2!_xlnm.Print_Titles,0))="","",
IF(INDEX(intern2!$A$165:$BH$316,MATCH($A61,intern2!$A$165:$A$316,0),MATCH(AD$8,intern2!_xlnm.Print_Titles,0))="NOK","NOK",
IF(INDEX(intern3!$A$9:$BG$320,MATCH($A61,intern3!$A$9:$A$160,0),MATCH(intern4!AD$8,intern3!$7:$7,0))="OK","OK","NOK")))</f>
        <v/>
      </c>
      <c r="AE61" s="1277" t="str">
        <f>IF(INDEX(intern2!$A$165:$BH$316,MATCH($A61,intern2!$A$165:$A$316,0),MATCH(AE$8,intern2!_xlnm.Print_Titles,0))="","",
IF(INDEX(intern2!$A$165:$BH$316,MATCH($A61,intern2!$A$165:$A$316,0),MATCH(AE$8,intern2!_xlnm.Print_Titles,0))="NOK","NOK",
IF(INDEX(intern3!$A$9:$BG$320,MATCH($A61,intern3!$A$9:$A$160,0),MATCH(intern4!AE$8,intern3!$7:$7,0))="OK","OK","NOK")))</f>
        <v/>
      </c>
      <c r="AF61" s="1277" t="str">
        <f ca="1">IF(INDEX(intern2!$A$165:$BH$316,MATCH($A61,intern2!$A$165:$A$316,0),MATCH(AF$8,intern2!_xlnm.Print_Titles,0))="","",
IF(INDEX(intern2!$A$165:$BH$316,MATCH($A61,intern2!$A$165:$A$316,0),MATCH(AF$8,intern2!_xlnm.Print_Titles,0))="NOK","NOK",
IF(INDEX(intern3!$A$9:$BG$320,MATCH($A61,intern3!$A$9:$A$160,0),MATCH(intern4!AF$8,intern3!$7:$7,0))="OK","OK","NOK")))</f>
        <v>NOK</v>
      </c>
      <c r="AG61" s="1277" t="str">
        <f>IF(INDEX(intern2!$A$165:$BH$316,MATCH($A61,intern2!$A$165:$A$316,0),MATCH(AG$8,intern2!_xlnm.Print_Titles,0))="","",
IF(INDEX(intern2!$A$165:$BH$316,MATCH($A61,intern2!$A$165:$A$316,0),MATCH(AG$8,intern2!_xlnm.Print_Titles,0))="NOK","NOK",
IF(INDEX(intern3!$A$9:$BG$320,MATCH($A61,intern3!$A$9:$A$160,0),MATCH(intern4!AG$8,intern3!$7:$7,0))="OK","OK","NOK")))</f>
        <v/>
      </c>
      <c r="AH61" s="1277" t="str">
        <f>IF(INDEX(intern2!$A$165:$BH$316,MATCH($A61,intern2!$A$165:$A$316,0),MATCH(AH$8,intern2!_xlnm.Print_Titles,0))="","",
IF(INDEX(intern2!$A$165:$BH$316,MATCH($A61,intern2!$A$165:$A$316,0),MATCH(AH$8,intern2!_xlnm.Print_Titles,0))="NOK","NOK",
IF(INDEX(intern3!$A$9:$BG$320,MATCH($A61,intern3!$A$9:$A$160,0),MATCH(intern4!AH$8,intern3!$7:$7,0))="OK","OK","NOK")))</f>
        <v/>
      </c>
      <c r="AI61" s="1277" t="str">
        <f>IF(INDEX(intern2!$A$165:$BH$316,MATCH($A61,intern2!$A$165:$A$316,0),MATCH(AI$8,intern2!_xlnm.Print_Titles,0))="","",
IF(INDEX(intern2!$A$165:$BH$316,MATCH($A61,intern2!$A$165:$A$316,0),MATCH(AI$8,intern2!_xlnm.Print_Titles,0))="NOK","NOK",
IF(INDEX(intern3!$A$9:$BG$320,MATCH($A61,intern3!$A$9:$A$160,0),MATCH(intern4!AI$8,intern3!$7:$7,0))="OK","OK","NOK")))</f>
        <v/>
      </c>
      <c r="AJ61" s="1277" t="str">
        <f>IF(INDEX(intern2!$A$165:$BH$316,MATCH($A61,intern2!$A$165:$A$316,0),MATCH(AJ$8,intern2!_xlnm.Print_Titles,0))="","",
IF(INDEX(intern2!$A$165:$BH$316,MATCH($A61,intern2!$A$165:$A$316,0),MATCH(AJ$8,intern2!_xlnm.Print_Titles,0))="NOK","NOK",
IF(INDEX(intern3!$A$9:$BG$320,MATCH($A61,intern3!$A$9:$A$160,0),MATCH(intern4!AJ$8,intern3!$7:$7,0))="OK","OK","NOK")))</f>
        <v/>
      </c>
      <c r="AK61" s="1277" t="str">
        <f>IF(INDEX(intern2!$A$165:$BH$316,MATCH($A61,intern2!$A$165:$A$316,0),MATCH(AK$8,intern2!_xlnm.Print_Titles,0))="","",
IF(INDEX(intern2!$A$165:$BH$316,MATCH($A61,intern2!$A$165:$A$316,0),MATCH(AK$8,intern2!_xlnm.Print_Titles,0))="NOK","NOK",
IF(INDEX(intern3!$A$9:$BG$320,MATCH($A61,intern3!$A$9:$A$160,0),MATCH(intern4!AK$8,intern3!$7:$7,0))="OK","OK","NOK")))</f>
        <v/>
      </c>
      <c r="AL61" s="1277" t="str">
        <f>IF(INDEX(intern2!$A$165:$BH$316,MATCH($A61,intern2!$A$165:$A$316,0),MATCH(AL$8,intern2!_xlnm.Print_Titles,0))="","",
IF(INDEX(intern2!$A$165:$BH$316,MATCH($A61,intern2!$A$165:$A$316,0),MATCH(AL$8,intern2!_xlnm.Print_Titles,0))="NOK","NOK",
IF(INDEX(intern3!$A$9:$BG$320,MATCH($A61,intern3!$A$9:$A$160,0),MATCH(intern4!AL$8,intern3!$7:$7,0))="OK","OK","NOK")))</f>
        <v/>
      </c>
      <c r="AM61" s="1277" t="str">
        <f>IF(INDEX(intern2!$A$165:$BH$316,MATCH($A61,intern2!$A$165:$A$316,0),MATCH(AM$8,intern2!_xlnm.Print_Titles,0))="","",
IF(INDEX(intern2!$A$165:$BH$316,MATCH($A61,intern2!$A$165:$A$316,0),MATCH(AM$8,intern2!_xlnm.Print_Titles,0))="NOK","NOK",
IF(INDEX(intern3!$A$9:$BG$320,MATCH($A61,intern3!$A$9:$A$160,0),MATCH(intern4!AM$8,intern3!$7:$7,0))="OK","OK","NOK")))</f>
        <v/>
      </c>
      <c r="AN61" s="1277" t="str">
        <f ca="1">IF(INDEX(intern2!$A$165:$BH$316,MATCH($A61,intern2!$A$165:$A$316,0),MATCH(AN$8,intern2!_xlnm.Print_Titles,0))="","",
IF(INDEX(intern2!$A$165:$BH$316,MATCH($A61,intern2!$A$165:$A$316,0),MATCH(AN$8,intern2!_xlnm.Print_Titles,0))="NOK","NOK",
IF(INDEX(intern3!$A$9:$BG$320,MATCH($A61,intern3!$A$9:$A$160,0),MATCH(intern4!AN$8,intern3!$7:$7,0))="OK","OK","NOK")))</f>
        <v>NOK</v>
      </c>
      <c r="AO61" s="1277" t="str">
        <f>IF(INDEX(intern2!$A$165:$BH$316,MATCH($A61,intern2!$A$165:$A$316,0),MATCH(AO$8,intern2!_xlnm.Print_Titles,0))="","",
IF(INDEX(intern2!$A$165:$BH$316,MATCH($A61,intern2!$A$165:$A$316,0),MATCH(AO$8,intern2!_xlnm.Print_Titles,0))="NOK","NOK",
IF(INDEX(intern3!$A$9:$BG$320,MATCH($A61,intern3!$A$9:$A$160,0),MATCH(intern4!AO$8,intern3!$7:$7,0))="OK","OK","NOK")))</f>
        <v/>
      </c>
      <c r="AP61" s="1277" t="str">
        <f>IF(INDEX(intern2!$A$165:$BH$316,MATCH($A61,intern2!$A$165:$A$316,0),MATCH(AP$8,intern2!_xlnm.Print_Titles,0))="","",
IF(INDEX(intern2!$A$165:$BH$316,MATCH($A61,intern2!$A$165:$A$316,0),MATCH(AP$8,intern2!_xlnm.Print_Titles,0))="NOK","NOK",
IF(INDEX(intern3!$A$9:$BG$320,MATCH($A61,intern3!$A$9:$A$160,0),MATCH(intern4!AP$8,intern3!$7:$7,0))="OK","OK","NOK")))</f>
        <v/>
      </c>
      <c r="AQ61" s="1277" t="str">
        <f>IF(INDEX(intern2!$A$165:$BH$316,MATCH($A61,intern2!$A$165:$A$316,0),MATCH(AQ$8,intern2!_xlnm.Print_Titles,0))="","",
IF(INDEX(intern2!$A$165:$BH$316,MATCH($A61,intern2!$A$165:$A$316,0),MATCH(AQ$8,intern2!_xlnm.Print_Titles,0))="NOK","NOK",
IF(INDEX(intern3!$A$9:$BG$320,MATCH($A61,intern3!$A$9:$A$160,0),MATCH(intern4!AQ$8,intern3!$7:$7,0))="OK","OK","NOK")))</f>
        <v/>
      </c>
      <c r="AR61" s="1277" t="str">
        <f>IF(INDEX(intern2!$A$165:$BH$316,MATCH($A61,intern2!$A$165:$A$316,0),MATCH(AR$8,intern2!_xlnm.Print_Titles,0))="","",
IF(INDEX(intern2!$A$165:$BH$316,MATCH($A61,intern2!$A$165:$A$316,0),MATCH(AR$8,intern2!_xlnm.Print_Titles,0))="NOK","NOK",
IF(INDEX(intern3!$A$9:$BG$320,MATCH($A61,intern3!$A$9:$A$160,0),MATCH(intern4!AR$8,intern3!$7:$7,0))="OK","OK","NOK")))</f>
        <v/>
      </c>
      <c r="AS61" s="1277" t="str">
        <f>IF(INDEX(intern2!$A$165:$BH$316,MATCH($A61,intern2!$A$165:$A$316,0),MATCH(AS$8,intern2!_xlnm.Print_Titles,0))="","",
IF(INDEX(intern2!$A$165:$BH$316,MATCH($A61,intern2!$A$165:$A$316,0),MATCH(AS$8,intern2!_xlnm.Print_Titles,0))="NOK","NOK",
IF(INDEX(intern3!$A$9:$BG$320,MATCH($A61,intern3!$A$9:$A$160,0),MATCH(intern4!AS$8,intern3!$7:$7,0))="OK","OK","NOK")))</f>
        <v/>
      </c>
      <c r="AT61" s="1277" t="str">
        <f>IF(INDEX(intern2!$A$165:$BH$316,MATCH($A61,intern2!$A$165:$A$316,0),MATCH(AT$8,intern2!_xlnm.Print_Titles,0))="","",
IF(INDEX(intern2!$A$165:$BH$316,MATCH($A61,intern2!$A$165:$A$316,0),MATCH(AT$8,intern2!_xlnm.Print_Titles,0))="NOK","NOK",
IF(INDEX(intern3!$A$9:$BG$320,MATCH($A61,intern3!$A$9:$A$160,0),MATCH(intern4!AT$8,intern3!$7:$7,0))="OK","OK","NOK")))</f>
        <v/>
      </c>
      <c r="AU61" s="1277" t="str">
        <f>IF(INDEX(intern2!$A$165:$BH$316,MATCH($A61,intern2!$A$165:$A$316,0),MATCH(AU$8,intern2!_xlnm.Print_Titles,0))="","",
IF(INDEX(intern2!$A$165:$BH$316,MATCH($A61,intern2!$A$165:$A$316,0),MATCH(AU$8,intern2!_xlnm.Print_Titles,0))="NOK","NOK",
IF(INDEX(intern3!$A$9:$BG$320,MATCH($A61,intern3!$A$9:$A$160,0),MATCH(intern4!AU$8,intern3!$7:$7,0))="OK","OK","NOK")))</f>
        <v/>
      </c>
      <c r="AV61" s="1277" t="str">
        <f>IF(INDEX(intern2!$A$165:$BH$316,MATCH($A61,intern2!$A$165:$A$316,0),MATCH(AV$8,intern2!_xlnm.Print_Titles,0))="","",
IF(INDEX(intern2!$A$165:$BH$316,MATCH($A61,intern2!$A$165:$A$316,0),MATCH(AV$8,intern2!_xlnm.Print_Titles,0))="NOK","NOK",
IF(INDEX(intern3!$A$9:$BG$320,MATCH($A61,intern3!$A$9:$A$160,0),MATCH(intern4!AV$8,intern3!$7:$7,0))="OK","OK","NOK")))</f>
        <v/>
      </c>
      <c r="AW61" s="1277"/>
      <c r="AX61" s="1277" t="str">
        <f>IF(INDEX(intern2!$A$165:$BH$316,MATCH($A61,intern2!$A$165:$A$316,0),MATCH(AX$8,intern2!_xlnm.Print_Titles,0))="","",
IF(INDEX(intern2!$A$165:$BH$316,MATCH($A61,intern2!$A$165:$A$316,0),MATCH(AX$8,intern2!_xlnm.Print_Titles,0))="NOK","NOK",
IF(INDEX(intern3!$A$9:$BG$320,MATCH($A61,intern3!$A$9:$A$160,0),MATCH(intern4!AX$8,intern3!$7:$7,0))="OK","OK","NOK")))</f>
        <v/>
      </c>
      <c r="AY61" s="1277" t="str">
        <f>IF(INDEX(intern2!$A$165:$BH$316,MATCH($A61,intern2!$A$165:$A$316,0),MATCH(AY$8,intern2!_xlnm.Print_Titles,0))="","",
IF(INDEX(intern2!$A$165:$BH$316,MATCH($A61,intern2!$A$165:$A$316,0),MATCH(AY$8,intern2!_xlnm.Print_Titles,0))="NOK","NOK",
IF(INDEX(intern3!$A$9:$BG$320,MATCH($A61,intern3!$A$9:$A$160,0),MATCH(intern4!AY$8,intern3!$7:$7,0))="OK","OK","NOK")))</f>
        <v/>
      </c>
      <c r="AZ61" s="1277" t="str">
        <f>IF(INDEX(intern2!$A$165:$BH$316,MATCH($A61,intern2!$A$165:$A$316,0),MATCH(AZ$8,intern2!_xlnm.Print_Titles,0))="","",
IF(INDEX(intern2!$A$165:$BH$316,MATCH($A61,intern2!$A$165:$A$316,0),MATCH(AZ$8,intern2!_xlnm.Print_Titles,0))="NOK","NOK",
IF(INDEX(intern3!$A$9:$BG$320,MATCH($A61,intern3!$A$9:$A$160,0),MATCH(intern4!AZ$8,intern3!$7:$7,0))="OK","OK","NOK")))</f>
        <v/>
      </c>
      <c r="BA61" s="1277" t="str">
        <f>IF(INDEX(intern2!$A$165:$BH$316,MATCH($A61,intern2!$A$165:$A$316,0),MATCH(BA$8,intern2!_xlnm.Print_Titles,0))="","",
IF(INDEX(intern2!$A$165:$BH$316,MATCH($A61,intern2!$A$165:$A$316,0),MATCH(BA$8,intern2!_xlnm.Print_Titles,0))="NOK","NOK",
IF(INDEX(intern3!$A$9:$BG$320,MATCH($A61,intern3!$A$9:$A$160,0),MATCH(intern4!BA$8,intern3!$7:$7,0))="OK","OK","NOK")))</f>
        <v/>
      </c>
      <c r="BB61" s="1277" t="str">
        <f>IF(INDEX(intern2!$A$165:$BH$316,MATCH($A61,intern2!$A$165:$A$316,0),MATCH(BB$8,intern2!_xlnm.Print_Titles,0))="","",
IF(INDEX(intern2!$A$165:$BH$316,MATCH($A61,intern2!$A$165:$A$316,0),MATCH(BB$8,intern2!_xlnm.Print_Titles,0))="NOK","NOK",
IF(INDEX(intern3!$A$9:$BG$320,MATCH($A61,intern3!$A$9:$A$160,0),MATCH(intern4!BB$8,intern3!$7:$7,0))="OK","OK","NOK")))</f>
        <v/>
      </c>
      <c r="BC61" s="1277" t="str">
        <f>IF(INDEX(intern2!$A$165:$BH$316,MATCH($A61,intern2!$A$165:$A$316,0),MATCH(BC$8,intern2!_xlnm.Print_Titles,0))="","",
IF(INDEX(intern2!$A$165:$BH$316,MATCH($A61,intern2!$A$165:$A$316,0),MATCH(BC$8,intern2!_xlnm.Print_Titles,0))="NOK","NOK",
IF(INDEX(intern3!$A$9:$BG$320,MATCH($A61,intern3!$A$9:$A$160,0),MATCH(intern4!BC$8,intern3!$7:$7,0))="OK","OK","NOK")))</f>
        <v/>
      </c>
      <c r="BD61" s="1277" t="str">
        <f>IF(INDEX(intern2!$A$165:$BH$316,MATCH($A61,intern2!$A$165:$A$316,0),MATCH(BD$8,intern2!_xlnm.Print_Titles,0))="","",
IF(INDEX(intern2!$A$165:$BH$316,MATCH($A61,intern2!$A$165:$A$316,0),MATCH(BD$8,intern2!_xlnm.Print_Titles,0))="NOK","NOK",
IF(INDEX(intern3!$A$9:$BG$320,MATCH($A61,intern3!$A$9:$A$160,0),MATCH(intern4!BD$8,intern3!$7:$7,0))="OK","OK","NOK")))</f>
        <v/>
      </c>
      <c r="BE61" s="1277" t="str">
        <f>IF(INDEX(intern2!$A$165:$BH$316,MATCH($A61,intern2!$A$165:$A$316,0),MATCH(BE$8,intern2!_xlnm.Print_Titles,0))="","",
IF(INDEX(intern2!$A$165:$BH$316,MATCH($A61,intern2!$A$165:$A$316,0),MATCH(BE$8,intern2!_xlnm.Print_Titles,0))="NOK","NOK",
IF(INDEX(intern3!$A$9:$BG$320,MATCH($A61,intern3!$A$9:$A$160,0),MATCH(intern4!BE$8,intern3!$7:$7,0))="OK","OK","NOK")))</f>
        <v/>
      </c>
      <c r="BF61" s="1277" t="str">
        <f>IF(INDEX(intern2!$A$165:$BH$316,MATCH($A61,intern2!$A$165:$A$316,0),MATCH(BF$8,intern2!_xlnm.Print_Titles,0))="","",
IF(INDEX(intern2!$A$165:$BH$316,MATCH($A61,intern2!$A$165:$A$316,0),MATCH(BF$8,intern2!_xlnm.Print_Titles,0))="NOK","NOK",
IF(INDEX(intern3!$A$9:$BG$320,MATCH($A61,intern3!$A$9:$A$160,0),MATCH(intern4!BF$8,intern3!$7:$7,0))="OK","OK","NOK")))</f>
        <v/>
      </c>
      <c r="BG61" s="1277" t="str">
        <f>IF(INDEX(intern2!$A$165:$BH$316,MATCH($A61,intern2!$A$165:$A$316,0),MATCH(BG$8,intern2!_xlnm.Print_Titles,0))="","",
IF(INDEX(intern2!$A$165:$BH$316,MATCH($A61,intern2!$A$165:$A$316,0),MATCH(BG$8,intern2!_xlnm.Print_Titles,0))="NOK","NOK",
IF(INDEX(intern3!$A$9:$BG$320,MATCH($A61,intern3!$A$9:$A$160,0),MATCH(intern4!BG$8,intern3!$7:$7,0))="OK","OK","NOK")))</f>
        <v/>
      </c>
      <c r="BH61" s="200" t="str">
        <f t="shared" ca="1" si="2"/>
        <v>NOK</v>
      </c>
      <c r="BI61" s="186"/>
      <c r="BJ61" t="b">
        <f ca="1">IF(VLOOKUP($A61,intern1!$C:$Q,15,FALSE)="MAS","",IF(VLOOKUP($A61,'3.10'!$C:$AP,9,FALSE)=0,"NOK",IF(VLOOKUP($A61,'3.10'!$C:$AP,11,FALSE)=0,"NOK","OK"))=BH61)</f>
        <v>1</v>
      </c>
    </row>
    <row r="62" spans="1:62" x14ac:dyDescent="0.25">
      <c r="A62" t="str">
        <f>+intern2!A57</f>
        <v>HAE1.1</v>
      </c>
      <c r="C62" s="1277" t="str">
        <f>IF(INDEX(intern2!$A$165:$BH$316,MATCH($A62,intern2!$A$165:$A$316,0),MATCH(C$8,intern2!_xlnm.Print_Titles,0))="","",
IF(INDEX(intern2!$A$165:$BH$316,MATCH($A62,intern2!$A$165:$A$316,0),MATCH(C$8,intern2!_xlnm.Print_Titles,0))="NOK","NOK",
IF(INDEX(intern3!$A$9:$BG$320,MATCH($A62,intern3!$A$9:$A$160,0),MATCH(intern4!C$8,intern3!$7:$7,0))="OK","OK","NOK")))</f>
        <v/>
      </c>
      <c r="D62" s="1277" t="str">
        <f>IF(INDEX(intern2!$A$165:$BH$316,MATCH($A62,intern2!$A$165:$A$316,0),MATCH(D$8,intern2!_xlnm.Print_Titles,0))="","",
IF(INDEX(intern2!$A$165:$BH$316,MATCH($A62,intern2!$A$165:$A$316,0),MATCH(D$8,intern2!_xlnm.Print_Titles,0))="NOK","NOK",
IF(INDEX(intern3!$A$9:$BG$320,MATCH($A62,intern3!$A$9:$A$160,0),MATCH(intern4!D$8,intern3!$7:$7,0))="OK","OK","NOK")))</f>
        <v/>
      </c>
      <c r="E62" s="1277" t="str">
        <f>IF(INDEX(intern2!$A$165:$BH$316,MATCH($A62,intern2!$A$165:$A$316,0),MATCH(E$8,intern2!_xlnm.Print_Titles,0))="","",
IF(INDEX(intern2!$A$165:$BH$316,MATCH($A62,intern2!$A$165:$A$316,0),MATCH(E$8,intern2!_xlnm.Print_Titles,0))="NOK","NOK",
IF(INDEX(intern3!$A$9:$BG$320,MATCH($A62,intern3!$A$9:$A$160,0),MATCH(intern4!E$8,intern3!$7:$7,0))="OK","OK","NOK")))</f>
        <v/>
      </c>
      <c r="F62" s="1277" t="str">
        <f>IF(INDEX(intern2!$A$165:$BH$316,MATCH($A62,intern2!$A$165:$A$316,0),MATCH(F$8,intern2!_xlnm.Print_Titles,0))="","",
IF(INDEX(intern2!$A$165:$BH$316,MATCH($A62,intern2!$A$165:$A$316,0),MATCH(F$8,intern2!_xlnm.Print_Titles,0))="NOK","NOK",
IF(INDEX(intern3!$A$9:$BG$320,MATCH($A62,intern3!$A$9:$A$160,0),MATCH(intern4!F$8,intern3!$7:$7,0))="OK","OK","NOK")))</f>
        <v/>
      </c>
      <c r="G62" s="1277" t="str">
        <f>IF(INDEX(intern2!$A$165:$BH$316,MATCH($A62,intern2!$A$165:$A$316,0),MATCH(G$8,intern2!_xlnm.Print_Titles,0))="","",
IF(INDEX(intern2!$A$165:$BH$316,MATCH($A62,intern2!$A$165:$A$316,0),MATCH(G$8,intern2!_xlnm.Print_Titles,0))="NOK","NOK",
IF(INDEX(intern3!$A$9:$BG$320,MATCH($A62,intern3!$A$9:$A$160,0),MATCH(intern4!G$8,intern3!$7:$7,0))="OK","OK","NOK")))</f>
        <v/>
      </c>
      <c r="H62" s="1277" t="str">
        <f>IF(INDEX(intern2!$A$165:$BH$316,MATCH($A62,intern2!$A$165:$A$316,0),MATCH(H$8,intern2!_xlnm.Print_Titles,0))="","",
IF(INDEX(intern2!$A$165:$BH$316,MATCH($A62,intern2!$A$165:$A$316,0),MATCH(H$8,intern2!_xlnm.Print_Titles,0))="NOK","NOK",
IF(INDEX(intern3!$A$9:$BG$320,MATCH($A62,intern3!$A$9:$A$160,0),MATCH(intern4!H$8,intern3!$7:$7,0))="OK","OK","NOK")))</f>
        <v/>
      </c>
      <c r="I62" s="1277" t="str">
        <f>IF(INDEX(intern2!$A$165:$BH$316,MATCH($A62,intern2!$A$165:$A$316,0),MATCH(I$8,intern2!_xlnm.Print_Titles,0))="","",
IF(INDEX(intern2!$A$165:$BH$316,MATCH($A62,intern2!$A$165:$A$316,0),MATCH(I$8,intern2!_xlnm.Print_Titles,0))="NOK","NOK",
IF(INDEX(intern3!$A$9:$BG$320,MATCH($A62,intern3!$A$9:$A$160,0),MATCH(intern4!I$8,intern3!$7:$7,0))="OK","OK","NOK")))</f>
        <v/>
      </c>
      <c r="J62" s="1277" t="str">
        <f>IF(INDEX(intern2!$A$165:$BH$316,MATCH($A62,intern2!$A$165:$A$316,0),MATCH(J$8,intern2!_xlnm.Print_Titles,0))="","",
IF(INDEX(intern2!$A$165:$BH$316,MATCH($A62,intern2!$A$165:$A$316,0),MATCH(J$8,intern2!_xlnm.Print_Titles,0))="NOK","NOK",
IF(INDEX(intern3!$A$9:$BG$320,MATCH($A62,intern3!$A$9:$A$160,0),MATCH(intern4!J$8,intern3!$7:$7,0))="OK","OK","NOK")))</f>
        <v/>
      </c>
      <c r="K62" s="1277" t="str">
        <f>IF(INDEX(intern2!$A$165:$BH$316,MATCH($A62,intern2!$A$165:$A$316,0),MATCH(K$8,intern2!_xlnm.Print_Titles,0))="","",
IF(INDEX(intern2!$A$165:$BH$316,MATCH($A62,intern2!$A$165:$A$316,0),MATCH(K$8,intern2!_xlnm.Print_Titles,0))="NOK","NOK",
IF(INDEX(intern3!$A$9:$BG$320,MATCH($A62,intern3!$A$9:$A$160,0),MATCH(intern4!K$8,intern3!$7:$7,0))="OK","OK","NOK")))</f>
        <v/>
      </c>
      <c r="L62" s="1277" t="str">
        <f>IF(INDEX(intern2!$A$165:$BH$316,MATCH($A62,intern2!$A$165:$A$316,0),MATCH(L$8,intern2!_xlnm.Print_Titles,0))="","",
IF(INDEX(intern2!$A$165:$BH$316,MATCH($A62,intern2!$A$165:$A$316,0),MATCH(L$8,intern2!_xlnm.Print_Titles,0))="NOK","NOK",
IF(INDEX(intern3!$A$9:$BG$320,MATCH($A62,intern3!$A$9:$A$160,0),MATCH(intern4!L$8,intern3!$7:$7,0))="OK","OK","NOK")))</f>
        <v/>
      </c>
      <c r="M62" s="1277" t="str">
        <f>IF(INDEX(intern2!$A$165:$BH$316,MATCH($A62,intern2!$A$165:$A$316,0),MATCH(M$8,intern2!_xlnm.Print_Titles,0))="","",
IF(INDEX(intern2!$A$165:$BH$316,MATCH($A62,intern2!$A$165:$A$316,0),MATCH(M$8,intern2!_xlnm.Print_Titles,0))="NOK","NOK",
IF(INDEX(intern3!$A$9:$BG$320,MATCH($A62,intern3!$A$9:$A$160,0),MATCH(intern4!M$8,intern3!$7:$7,0))="OK","OK","NOK")))</f>
        <v/>
      </c>
      <c r="N62" s="1277" t="str">
        <f>IF(INDEX(intern2!$A$165:$BH$316,MATCH($A62,intern2!$A$165:$A$316,0),MATCH(N$8,intern2!_xlnm.Print_Titles,0))="","",
IF(INDEX(intern2!$A$165:$BH$316,MATCH($A62,intern2!$A$165:$A$316,0),MATCH(N$8,intern2!_xlnm.Print_Titles,0))="NOK","NOK",
IF(INDEX(intern3!$A$9:$BG$320,MATCH($A62,intern3!$A$9:$A$160,0),MATCH(intern4!N$8,intern3!$7:$7,0))="OK","OK","NOK")))</f>
        <v/>
      </c>
      <c r="O62" s="1277" t="str">
        <f>IF(INDEX(intern2!$A$165:$BH$316,MATCH($A62,intern2!$A$165:$A$316,0),MATCH(O$8,intern2!_xlnm.Print_Titles,0))="","",
IF(INDEX(intern2!$A$165:$BH$316,MATCH($A62,intern2!$A$165:$A$316,0),MATCH(O$8,intern2!_xlnm.Print_Titles,0))="NOK","NOK",
IF(INDEX(intern3!$A$9:$BG$320,MATCH($A62,intern3!$A$9:$A$160,0),MATCH(intern4!O$8,intern3!$7:$7,0))="OK","OK","NOK")))</f>
        <v/>
      </c>
      <c r="P62" s="1277" t="str">
        <f>IF(INDEX(intern2!$A$165:$BH$316,MATCH($A62,intern2!$A$165:$A$316,0),MATCH(P$8,intern2!_xlnm.Print_Titles,0))="","",
IF(INDEX(intern2!$A$165:$BH$316,MATCH($A62,intern2!$A$165:$A$316,0),MATCH(P$8,intern2!_xlnm.Print_Titles,0))="NOK","NOK",
IF(INDEX(intern3!$A$9:$BG$320,MATCH($A62,intern3!$A$9:$A$160,0),MATCH(intern4!P$8,intern3!$7:$7,0))="OK","OK","NOK")))</f>
        <v/>
      </c>
      <c r="Q62" s="1277" t="str">
        <f>IF(INDEX(intern2!$A$165:$BH$316,MATCH($A62,intern2!$A$165:$A$316,0),MATCH(Q$8,intern2!_xlnm.Print_Titles,0))="","",
IF(INDEX(intern2!$A$165:$BH$316,MATCH($A62,intern2!$A$165:$A$316,0),MATCH(Q$8,intern2!_xlnm.Print_Titles,0))="NOK","NOK",
IF(INDEX(intern3!$A$9:$BG$320,MATCH($A62,intern3!$A$9:$A$160,0),MATCH(intern4!Q$8,intern3!$7:$7,0))="OK","OK","NOK")))</f>
        <v/>
      </c>
      <c r="R62" s="1277" t="str">
        <f>IF(INDEX(intern2!$A$165:$BH$316,MATCH($A62,intern2!$A$165:$A$316,0),MATCH(R$8,intern2!_xlnm.Print_Titles,0))="","",
IF(INDEX(intern2!$A$165:$BH$316,MATCH($A62,intern2!$A$165:$A$316,0),MATCH(R$8,intern2!_xlnm.Print_Titles,0))="NOK","NOK",
IF(INDEX(intern3!$A$9:$BG$320,MATCH($A62,intern3!$A$9:$A$160,0),MATCH(intern4!R$8,intern3!$7:$7,0))="OK","OK","NOK")))</f>
        <v/>
      </c>
      <c r="S62" s="1277" t="str">
        <f>IF(INDEX(intern2!$A$165:$BH$316,MATCH($A62,intern2!$A$165:$A$316,0),MATCH(S$8,intern2!_xlnm.Print_Titles,0))="","",
IF(INDEX(intern2!$A$165:$BH$316,MATCH($A62,intern2!$A$165:$A$316,0),MATCH(S$8,intern2!_xlnm.Print_Titles,0))="NOK","NOK",
IF(INDEX(intern3!$A$9:$BG$320,MATCH($A62,intern3!$A$9:$A$160,0),MATCH(intern4!S$8,intern3!$7:$7,0))="OK","OK","NOK")))</f>
        <v/>
      </c>
      <c r="T62" s="1277" t="str">
        <f ca="1">IF(INDEX(intern2!$A$165:$BH$316,MATCH($A62,intern2!$A$165:$A$316,0),MATCH(T$8,intern2!_xlnm.Print_Titles,0))="","",
IF(INDEX(intern2!$A$165:$BH$316,MATCH($A62,intern2!$A$165:$A$316,0),MATCH(T$8,intern2!_xlnm.Print_Titles,0))="NOK","NOK",
IF(INDEX(intern3!$A$9:$BG$320,MATCH($A62,intern3!$A$9:$A$160,0),MATCH(intern4!T$8,intern3!$7:$7,0))="OK","OK","NOK")))</f>
        <v>NOK</v>
      </c>
      <c r="U62" s="1277" t="str">
        <f>IF(INDEX(intern2!$A$165:$BH$316,MATCH($A62,intern2!$A$165:$A$316,0),MATCH(U$8,intern2!_xlnm.Print_Titles,0))="","",
IF(INDEX(intern2!$A$165:$BH$316,MATCH($A62,intern2!$A$165:$A$316,0),MATCH(U$8,intern2!_xlnm.Print_Titles,0))="NOK","NOK",
IF(INDEX(intern3!$A$9:$BG$320,MATCH($A62,intern3!$A$9:$A$160,0),MATCH(intern4!U$8,intern3!$7:$7,0))="OK","OK","NOK")))</f>
        <v/>
      </c>
      <c r="V62" s="1277" t="str">
        <f>IF(INDEX(intern2!$A$165:$BH$316,MATCH($A62,intern2!$A$165:$A$316,0),MATCH(V$8,intern2!_xlnm.Print_Titles,0))="","",
IF(INDEX(intern2!$A$165:$BH$316,MATCH($A62,intern2!$A$165:$A$316,0),MATCH(V$8,intern2!_xlnm.Print_Titles,0))="NOK","NOK",
IF(INDEX(intern3!$A$9:$BG$320,MATCH($A62,intern3!$A$9:$A$160,0),MATCH(intern4!V$8,intern3!$7:$7,0))="OK","OK","NOK")))</f>
        <v/>
      </c>
      <c r="W62" s="1277" t="str">
        <f>IF(INDEX(intern2!$A$165:$BH$316,MATCH($A62,intern2!$A$165:$A$316,0),MATCH(W$8,intern2!_xlnm.Print_Titles,0))="","",
IF(INDEX(intern2!$A$165:$BH$316,MATCH($A62,intern2!$A$165:$A$316,0),MATCH(W$8,intern2!_xlnm.Print_Titles,0))="NOK","NOK",
IF(INDEX(intern3!$A$9:$BG$320,MATCH($A62,intern3!$A$9:$A$160,0),MATCH(intern4!W$8,intern3!$7:$7,0))="OK","OK","NOK")))</f>
        <v/>
      </c>
      <c r="X62" s="1277" t="str">
        <f>IF(INDEX(intern2!$A$165:$BH$316,MATCH($A62,intern2!$A$165:$A$316,0),MATCH(X$8,intern2!_xlnm.Print_Titles,0))="","",
IF(INDEX(intern2!$A$165:$BH$316,MATCH($A62,intern2!$A$165:$A$316,0),MATCH(X$8,intern2!_xlnm.Print_Titles,0))="NOK","NOK",
IF(INDEX(intern3!$A$9:$BG$320,MATCH($A62,intern3!$A$9:$A$160,0),MATCH(intern4!X$8,intern3!$7:$7,0))="OK","OK","NOK")))</f>
        <v/>
      </c>
      <c r="Y62" s="1277" t="str">
        <f>IF(INDEX(intern2!$A$165:$BH$316,MATCH($A62,intern2!$A$165:$A$316,0),MATCH(Y$8,intern2!_xlnm.Print_Titles,0))="","",
IF(INDEX(intern2!$A$165:$BH$316,MATCH($A62,intern2!$A$165:$A$316,0),MATCH(Y$8,intern2!_xlnm.Print_Titles,0))="NOK","NOK",
IF(INDEX(intern3!$A$9:$BG$320,MATCH($A62,intern3!$A$9:$A$160,0),MATCH(intern4!Y$8,intern3!$7:$7,0))="OK","OK","NOK")))</f>
        <v/>
      </c>
      <c r="Z62" s="1277" t="str">
        <f>IF(INDEX(intern2!$A$165:$BH$316,MATCH($A62,intern2!$A$165:$A$316,0),MATCH(Z$8,intern2!_xlnm.Print_Titles,0))="","",
IF(INDEX(intern2!$A$165:$BH$316,MATCH($A62,intern2!$A$165:$A$316,0),MATCH(Z$8,intern2!_xlnm.Print_Titles,0))="NOK","NOK",
IF(INDEX(intern3!$A$9:$BG$320,MATCH($A62,intern3!$A$9:$A$160,0),MATCH(intern4!Z$8,intern3!$7:$7,0))="OK","OK","NOK")))</f>
        <v/>
      </c>
      <c r="AA62" s="1277" t="str">
        <f>IF(INDEX(intern2!$A$165:$BH$316,MATCH($A62,intern2!$A$165:$A$316,0),MATCH(AA$8,intern2!_xlnm.Print_Titles,0))="","",
IF(INDEX(intern2!$A$165:$BH$316,MATCH($A62,intern2!$A$165:$A$316,0),MATCH(AA$8,intern2!_xlnm.Print_Titles,0))="NOK","NOK",
IF(INDEX(intern3!$A$9:$BG$320,MATCH($A62,intern3!$A$9:$A$160,0),MATCH(intern4!AA$8,intern3!$7:$7,0))="OK","OK","NOK")))</f>
        <v/>
      </c>
      <c r="AB62" s="1277" t="str">
        <f>IF(INDEX(intern2!$A$165:$BH$316,MATCH($A62,intern2!$A$165:$A$316,0),MATCH(AB$8,intern2!_xlnm.Print_Titles,0))="","",
IF(INDEX(intern2!$A$165:$BH$316,MATCH($A62,intern2!$A$165:$A$316,0),MATCH(AB$8,intern2!_xlnm.Print_Titles,0))="NOK","NOK",
IF(INDEX(intern3!$A$9:$BG$320,MATCH($A62,intern3!$A$9:$A$160,0),MATCH(intern4!AB$8,intern3!$7:$7,0))="OK","OK","NOK")))</f>
        <v/>
      </c>
      <c r="AC62" s="1277" t="str">
        <f>IF(INDEX(intern2!$A$165:$BH$316,MATCH($A62,intern2!$A$165:$A$316,0),MATCH(AC$8,intern2!_xlnm.Print_Titles,0))="","",
IF(INDEX(intern2!$A$165:$BH$316,MATCH($A62,intern2!$A$165:$A$316,0),MATCH(AC$8,intern2!_xlnm.Print_Titles,0))="NOK","NOK",
IF(INDEX(intern3!$A$9:$BG$320,MATCH($A62,intern3!$A$9:$A$160,0),MATCH(intern4!AC$8,intern3!$7:$7,0))="OK","OK","NOK")))</f>
        <v/>
      </c>
      <c r="AD62" s="1277" t="str">
        <f>IF(INDEX(intern2!$A$165:$BH$316,MATCH($A62,intern2!$A$165:$A$316,0),MATCH(AD$8,intern2!_xlnm.Print_Titles,0))="","",
IF(INDEX(intern2!$A$165:$BH$316,MATCH($A62,intern2!$A$165:$A$316,0),MATCH(AD$8,intern2!_xlnm.Print_Titles,0))="NOK","NOK",
IF(INDEX(intern3!$A$9:$BG$320,MATCH($A62,intern3!$A$9:$A$160,0),MATCH(intern4!AD$8,intern3!$7:$7,0))="OK","OK","NOK")))</f>
        <v/>
      </c>
      <c r="AE62" s="1277" t="str">
        <f>IF(INDEX(intern2!$A$165:$BH$316,MATCH($A62,intern2!$A$165:$A$316,0),MATCH(AE$8,intern2!_xlnm.Print_Titles,0))="","",
IF(INDEX(intern2!$A$165:$BH$316,MATCH($A62,intern2!$A$165:$A$316,0),MATCH(AE$8,intern2!_xlnm.Print_Titles,0))="NOK","NOK",
IF(INDEX(intern3!$A$9:$BG$320,MATCH($A62,intern3!$A$9:$A$160,0),MATCH(intern4!AE$8,intern3!$7:$7,0))="OK","OK","NOK")))</f>
        <v/>
      </c>
      <c r="AF62" s="1277" t="str">
        <f ca="1">IF(INDEX(intern2!$A$165:$BH$316,MATCH($A62,intern2!$A$165:$A$316,0),MATCH(AF$8,intern2!_xlnm.Print_Titles,0))="","",
IF(INDEX(intern2!$A$165:$BH$316,MATCH($A62,intern2!$A$165:$A$316,0),MATCH(AF$8,intern2!_xlnm.Print_Titles,0))="NOK","NOK",
IF(INDEX(intern3!$A$9:$BG$320,MATCH($A62,intern3!$A$9:$A$160,0),MATCH(intern4!AF$8,intern3!$7:$7,0))="OK","OK","NOK")))</f>
        <v>NOK</v>
      </c>
      <c r="AG62" s="1277" t="str">
        <f>IF(INDEX(intern2!$A$165:$BH$316,MATCH($A62,intern2!$A$165:$A$316,0),MATCH(AG$8,intern2!_xlnm.Print_Titles,0))="","",
IF(INDEX(intern2!$A$165:$BH$316,MATCH($A62,intern2!$A$165:$A$316,0),MATCH(AG$8,intern2!_xlnm.Print_Titles,0))="NOK","NOK",
IF(INDEX(intern3!$A$9:$BG$320,MATCH($A62,intern3!$A$9:$A$160,0),MATCH(intern4!AG$8,intern3!$7:$7,0))="OK","OK","NOK")))</f>
        <v/>
      </c>
      <c r="AH62" s="1277" t="str">
        <f>IF(INDEX(intern2!$A$165:$BH$316,MATCH($A62,intern2!$A$165:$A$316,0),MATCH(AH$8,intern2!_xlnm.Print_Titles,0))="","",
IF(INDEX(intern2!$A$165:$BH$316,MATCH($A62,intern2!$A$165:$A$316,0),MATCH(AH$8,intern2!_xlnm.Print_Titles,0))="NOK","NOK",
IF(INDEX(intern3!$A$9:$BG$320,MATCH($A62,intern3!$A$9:$A$160,0),MATCH(intern4!AH$8,intern3!$7:$7,0))="OK","OK","NOK")))</f>
        <v/>
      </c>
      <c r="AI62" s="1277" t="str">
        <f>IF(INDEX(intern2!$A$165:$BH$316,MATCH($A62,intern2!$A$165:$A$316,0),MATCH(AI$8,intern2!_xlnm.Print_Titles,0))="","",
IF(INDEX(intern2!$A$165:$BH$316,MATCH($A62,intern2!$A$165:$A$316,0),MATCH(AI$8,intern2!_xlnm.Print_Titles,0))="NOK","NOK",
IF(INDEX(intern3!$A$9:$BG$320,MATCH($A62,intern3!$A$9:$A$160,0),MATCH(intern4!AI$8,intern3!$7:$7,0))="OK","OK","NOK")))</f>
        <v/>
      </c>
      <c r="AJ62" s="1277" t="str">
        <f>IF(INDEX(intern2!$A$165:$BH$316,MATCH($A62,intern2!$A$165:$A$316,0),MATCH(AJ$8,intern2!_xlnm.Print_Titles,0))="","",
IF(INDEX(intern2!$A$165:$BH$316,MATCH($A62,intern2!$A$165:$A$316,0),MATCH(AJ$8,intern2!_xlnm.Print_Titles,0))="NOK","NOK",
IF(INDEX(intern3!$A$9:$BG$320,MATCH($A62,intern3!$A$9:$A$160,0),MATCH(intern4!AJ$8,intern3!$7:$7,0))="OK","OK","NOK")))</f>
        <v/>
      </c>
      <c r="AK62" s="1277" t="str">
        <f>IF(INDEX(intern2!$A$165:$BH$316,MATCH($A62,intern2!$A$165:$A$316,0),MATCH(AK$8,intern2!_xlnm.Print_Titles,0))="","",
IF(INDEX(intern2!$A$165:$BH$316,MATCH($A62,intern2!$A$165:$A$316,0),MATCH(AK$8,intern2!_xlnm.Print_Titles,0))="NOK","NOK",
IF(INDEX(intern3!$A$9:$BG$320,MATCH($A62,intern3!$A$9:$A$160,0),MATCH(intern4!AK$8,intern3!$7:$7,0))="OK","OK","NOK")))</f>
        <v/>
      </c>
      <c r="AL62" s="1277" t="str">
        <f>IF(INDEX(intern2!$A$165:$BH$316,MATCH($A62,intern2!$A$165:$A$316,0),MATCH(AL$8,intern2!_xlnm.Print_Titles,0))="","",
IF(INDEX(intern2!$A$165:$BH$316,MATCH($A62,intern2!$A$165:$A$316,0),MATCH(AL$8,intern2!_xlnm.Print_Titles,0))="NOK","NOK",
IF(INDEX(intern3!$A$9:$BG$320,MATCH($A62,intern3!$A$9:$A$160,0),MATCH(intern4!AL$8,intern3!$7:$7,0))="OK","OK","NOK")))</f>
        <v/>
      </c>
      <c r="AM62" s="1277" t="str">
        <f>IF(INDEX(intern2!$A$165:$BH$316,MATCH($A62,intern2!$A$165:$A$316,0),MATCH(AM$8,intern2!_xlnm.Print_Titles,0))="","",
IF(INDEX(intern2!$A$165:$BH$316,MATCH($A62,intern2!$A$165:$A$316,0),MATCH(AM$8,intern2!_xlnm.Print_Titles,0))="NOK","NOK",
IF(INDEX(intern3!$A$9:$BG$320,MATCH($A62,intern3!$A$9:$A$160,0),MATCH(intern4!AM$8,intern3!$7:$7,0))="OK","OK","NOK")))</f>
        <v/>
      </c>
      <c r="AN62" s="1277" t="str">
        <f ca="1">IF(INDEX(intern2!$A$165:$BH$316,MATCH($A62,intern2!$A$165:$A$316,0),MATCH(AN$8,intern2!_xlnm.Print_Titles,0))="","",
IF(INDEX(intern2!$A$165:$BH$316,MATCH($A62,intern2!$A$165:$A$316,0),MATCH(AN$8,intern2!_xlnm.Print_Titles,0))="NOK","NOK",
IF(INDEX(intern3!$A$9:$BG$320,MATCH($A62,intern3!$A$9:$A$160,0),MATCH(intern4!AN$8,intern3!$7:$7,0))="OK","OK","NOK")))</f>
        <v>NOK</v>
      </c>
      <c r="AO62" s="1277" t="str">
        <f>IF(INDEX(intern2!$A$165:$BH$316,MATCH($A62,intern2!$A$165:$A$316,0),MATCH(AO$8,intern2!_xlnm.Print_Titles,0))="","",
IF(INDEX(intern2!$A$165:$BH$316,MATCH($A62,intern2!$A$165:$A$316,0),MATCH(AO$8,intern2!_xlnm.Print_Titles,0))="NOK","NOK",
IF(INDEX(intern3!$A$9:$BG$320,MATCH($A62,intern3!$A$9:$A$160,0),MATCH(intern4!AO$8,intern3!$7:$7,0))="OK","OK","NOK")))</f>
        <v/>
      </c>
      <c r="AP62" s="1277" t="str">
        <f>IF(INDEX(intern2!$A$165:$BH$316,MATCH($A62,intern2!$A$165:$A$316,0),MATCH(AP$8,intern2!_xlnm.Print_Titles,0))="","",
IF(INDEX(intern2!$A$165:$BH$316,MATCH($A62,intern2!$A$165:$A$316,0),MATCH(AP$8,intern2!_xlnm.Print_Titles,0))="NOK","NOK",
IF(INDEX(intern3!$A$9:$BG$320,MATCH($A62,intern3!$A$9:$A$160,0),MATCH(intern4!AP$8,intern3!$7:$7,0))="OK","OK","NOK")))</f>
        <v/>
      </c>
      <c r="AQ62" s="1277" t="str">
        <f>IF(INDEX(intern2!$A$165:$BH$316,MATCH($A62,intern2!$A$165:$A$316,0),MATCH(AQ$8,intern2!_xlnm.Print_Titles,0))="","",
IF(INDEX(intern2!$A$165:$BH$316,MATCH($A62,intern2!$A$165:$A$316,0),MATCH(AQ$8,intern2!_xlnm.Print_Titles,0))="NOK","NOK",
IF(INDEX(intern3!$A$9:$BG$320,MATCH($A62,intern3!$A$9:$A$160,0),MATCH(intern4!AQ$8,intern3!$7:$7,0))="OK","OK","NOK")))</f>
        <v/>
      </c>
      <c r="AR62" s="1277" t="str">
        <f>IF(INDEX(intern2!$A$165:$BH$316,MATCH($A62,intern2!$A$165:$A$316,0),MATCH(AR$8,intern2!_xlnm.Print_Titles,0))="","",
IF(INDEX(intern2!$A$165:$BH$316,MATCH($A62,intern2!$A$165:$A$316,0),MATCH(AR$8,intern2!_xlnm.Print_Titles,0))="NOK","NOK",
IF(INDEX(intern3!$A$9:$BG$320,MATCH($A62,intern3!$A$9:$A$160,0),MATCH(intern4!AR$8,intern3!$7:$7,0))="OK","OK","NOK")))</f>
        <v/>
      </c>
      <c r="AS62" s="1277" t="str">
        <f>IF(INDEX(intern2!$A$165:$BH$316,MATCH($A62,intern2!$A$165:$A$316,0),MATCH(AS$8,intern2!_xlnm.Print_Titles,0))="","",
IF(INDEX(intern2!$A$165:$BH$316,MATCH($A62,intern2!$A$165:$A$316,0),MATCH(AS$8,intern2!_xlnm.Print_Titles,0))="NOK","NOK",
IF(INDEX(intern3!$A$9:$BG$320,MATCH($A62,intern3!$A$9:$A$160,0),MATCH(intern4!AS$8,intern3!$7:$7,0))="OK","OK","NOK")))</f>
        <v/>
      </c>
      <c r="AT62" s="1277" t="str">
        <f>IF(INDEX(intern2!$A$165:$BH$316,MATCH($A62,intern2!$A$165:$A$316,0),MATCH(AT$8,intern2!_xlnm.Print_Titles,0))="","",
IF(INDEX(intern2!$A$165:$BH$316,MATCH($A62,intern2!$A$165:$A$316,0),MATCH(AT$8,intern2!_xlnm.Print_Titles,0))="NOK","NOK",
IF(INDEX(intern3!$A$9:$BG$320,MATCH($A62,intern3!$A$9:$A$160,0),MATCH(intern4!AT$8,intern3!$7:$7,0))="OK","OK","NOK")))</f>
        <v/>
      </c>
      <c r="AU62" s="1277" t="str">
        <f>IF(INDEX(intern2!$A$165:$BH$316,MATCH($A62,intern2!$A$165:$A$316,0),MATCH(AU$8,intern2!_xlnm.Print_Titles,0))="","",
IF(INDEX(intern2!$A$165:$BH$316,MATCH($A62,intern2!$A$165:$A$316,0),MATCH(AU$8,intern2!_xlnm.Print_Titles,0))="NOK","NOK",
IF(INDEX(intern3!$A$9:$BG$320,MATCH($A62,intern3!$A$9:$A$160,0),MATCH(intern4!AU$8,intern3!$7:$7,0))="OK","OK","NOK")))</f>
        <v/>
      </c>
      <c r="AV62" s="1277" t="str">
        <f>IF(INDEX(intern2!$A$165:$BH$316,MATCH($A62,intern2!$A$165:$A$316,0),MATCH(AV$8,intern2!_xlnm.Print_Titles,0))="","",
IF(INDEX(intern2!$A$165:$BH$316,MATCH($A62,intern2!$A$165:$A$316,0),MATCH(AV$8,intern2!_xlnm.Print_Titles,0))="NOK","NOK",
IF(INDEX(intern3!$A$9:$BG$320,MATCH($A62,intern3!$A$9:$A$160,0),MATCH(intern4!AV$8,intern3!$7:$7,0))="OK","OK","NOK")))</f>
        <v/>
      </c>
      <c r="AW62" s="1277"/>
      <c r="AX62" s="1277" t="str">
        <f>IF(INDEX(intern2!$A$165:$BH$316,MATCH($A62,intern2!$A$165:$A$316,0),MATCH(AX$8,intern2!_xlnm.Print_Titles,0))="","",
IF(INDEX(intern2!$A$165:$BH$316,MATCH($A62,intern2!$A$165:$A$316,0),MATCH(AX$8,intern2!_xlnm.Print_Titles,0))="NOK","NOK",
IF(INDEX(intern3!$A$9:$BG$320,MATCH($A62,intern3!$A$9:$A$160,0),MATCH(intern4!AX$8,intern3!$7:$7,0))="OK","OK","NOK")))</f>
        <v/>
      </c>
      <c r="AY62" s="1277" t="str">
        <f>IF(INDEX(intern2!$A$165:$BH$316,MATCH($A62,intern2!$A$165:$A$316,0),MATCH(AY$8,intern2!_xlnm.Print_Titles,0))="","",
IF(INDEX(intern2!$A$165:$BH$316,MATCH($A62,intern2!$A$165:$A$316,0),MATCH(AY$8,intern2!_xlnm.Print_Titles,0))="NOK","NOK",
IF(INDEX(intern3!$A$9:$BG$320,MATCH($A62,intern3!$A$9:$A$160,0),MATCH(intern4!AY$8,intern3!$7:$7,0))="OK","OK","NOK")))</f>
        <v/>
      </c>
      <c r="AZ62" s="1277" t="str">
        <f>IF(INDEX(intern2!$A$165:$BH$316,MATCH($A62,intern2!$A$165:$A$316,0),MATCH(AZ$8,intern2!_xlnm.Print_Titles,0))="","",
IF(INDEX(intern2!$A$165:$BH$316,MATCH($A62,intern2!$A$165:$A$316,0),MATCH(AZ$8,intern2!_xlnm.Print_Titles,0))="NOK","NOK",
IF(INDEX(intern3!$A$9:$BG$320,MATCH($A62,intern3!$A$9:$A$160,0),MATCH(intern4!AZ$8,intern3!$7:$7,0))="OK","OK","NOK")))</f>
        <v/>
      </c>
      <c r="BA62" s="1277" t="str">
        <f>IF(INDEX(intern2!$A$165:$BH$316,MATCH($A62,intern2!$A$165:$A$316,0),MATCH(BA$8,intern2!_xlnm.Print_Titles,0))="","",
IF(INDEX(intern2!$A$165:$BH$316,MATCH($A62,intern2!$A$165:$A$316,0),MATCH(BA$8,intern2!_xlnm.Print_Titles,0))="NOK","NOK",
IF(INDEX(intern3!$A$9:$BG$320,MATCH($A62,intern3!$A$9:$A$160,0),MATCH(intern4!BA$8,intern3!$7:$7,0))="OK","OK","NOK")))</f>
        <v/>
      </c>
      <c r="BB62" s="1277" t="str">
        <f>IF(INDEX(intern2!$A$165:$BH$316,MATCH($A62,intern2!$A$165:$A$316,0),MATCH(BB$8,intern2!_xlnm.Print_Titles,0))="","",
IF(INDEX(intern2!$A$165:$BH$316,MATCH($A62,intern2!$A$165:$A$316,0),MATCH(BB$8,intern2!_xlnm.Print_Titles,0))="NOK","NOK",
IF(INDEX(intern3!$A$9:$BG$320,MATCH($A62,intern3!$A$9:$A$160,0),MATCH(intern4!BB$8,intern3!$7:$7,0))="OK","OK","NOK")))</f>
        <v/>
      </c>
      <c r="BC62" s="1277" t="str">
        <f>IF(INDEX(intern2!$A$165:$BH$316,MATCH($A62,intern2!$A$165:$A$316,0),MATCH(BC$8,intern2!_xlnm.Print_Titles,0))="","",
IF(INDEX(intern2!$A$165:$BH$316,MATCH($A62,intern2!$A$165:$A$316,0),MATCH(BC$8,intern2!_xlnm.Print_Titles,0))="NOK","NOK",
IF(INDEX(intern3!$A$9:$BG$320,MATCH($A62,intern3!$A$9:$A$160,0),MATCH(intern4!BC$8,intern3!$7:$7,0))="OK","OK","NOK")))</f>
        <v/>
      </c>
      <c r="BD62" s="1277" t="str">
        <f>IF(INDEX(intern2!$A$165:$BH$316,MATCH($A62,intern2!$A$165:$A$316,0),MATCH(BD$8,intern2!_xlnm.Print_Titles,0))="","",
IF(INDEX(intern2!$A$165:$BH$316,MATCH($A62,intern2!$A$165:$A$316,0),MATCH(BD$8,intern2!_xlnm.Print_Titles,0))="NOK","NOK",
IF(INDEX(intern3!$A$9:$BG$320,MATCH($A62,intern3!$A$9:$A$160,0),MATCH(intern4!BD$8,intern3!$7:$7,0))="OK","OK","NOK")))</f>
        <v/>
      </c>
      <c r="BE62" s="1277" t="str">
        <f>IF(INDEX(intern2!$A$165:$BH$316,MATCH($A62,intern2!$A$165:$A$316,0),MATCH(BE$8,intern2!_xlnm.Print_Titles,0))="","",
IF(INDEX(intern2!$A$165:$BH$316,MATCH($A62,intern2!$A$165:$A$316,0),MATCH(BE$8,intern2!_xlnm.Print_Titles,0))="NOK","NOK",
IF(INDEX(intern3!$A$9:$BG$320,MATCH($A62,intern3!$A$9:$A$160,0),MATCH(intern4!BE$8,intern3!$7:$7,0))="OK","OK","NOK")))</f>
        <v/>
      </c>
      <c r="BF62" s="1277" t="str">
        <f>IF(INDEX(intern2!$A$165:$BH$316,MATCH($A62,intern2!$A$165:$A$316,0),MATCH(BF$8,intern2!_xlnm.Print_Titles,0))="","",
IF(INDEX(intern2!$A$165:$BH$316,MATCH($A62,intern2!$A$165:$A$316,0),MATCH(BF$8,intern2!_xlnm.Print_Titles,0))="NOK","NOK",
IF(INDEX(intern3!$A$9:$BG$320,MATCH($A62,intern3!$A$9:$A$160,0),MATCH(intern4!BF$8,intern3!$7:$7,0))="OK","OK","NOK")))</f>
        <v/>
      </c>
      <c r="BG62" s="1277" t="str">
        <f>IF(INDEX(intern2!$A$165:$BH$316,MATCH($A62,intern2!$A$165:$A$316,0),MATCH(BG$8,intern2!_xlnm.Print_Titles,0))="","",
IF(INDEX(intern2!$A$165:$BH$316,MATCH($A62,intern2!$A$165:$A$316,0),MATCH(BG$8,intern2!_xlnm.Print_Titles,0))="NOK","NOK",
IF(INDEX(intern3!$A$9:$BG$320,MATCH($A62,intern3!$A$9:$A$160,0),MATCH(intern4!BG$8,intern3!$7:$7,0))="OK","OK","NOK")))</f>
        <v/>
      </c>
      <c r="BH62" s="200" t="str">
        <f t="shared" ca="1" si="2"/>
        <v>NOK</v>
      </c>
      <c r="BI62" s="186"/>
      <c r="BJ62" t="b">
        <f ca="1">IF(VLOOKUP($A62,intern1!$C:$Q,15,FALSE)="MAS","",IF(VLOOKUP($A62,'3.10'!$C:$AP,9,FALSE)=0,"NOK",IF(VLOOKUP($A62,'3.10'!$C:$AP,11,FALSE)=0,"NOK","OK"))=BH62)</f>
        <v>1</v>
      </c>
    </row>
    <row r="63" spans="1:62" x14ac:dyDescent="0.25">
      <c r="A63" t="str">
        <f>+intern2!A58</f>
        <v>HAE2</v>
      </c>
      <c r="C63" s="1277" t="str">
        <f>IF(INDEX(intern2!$A$165:$BH$316,MATCH($A63,intern2!$A$165:$A$316,0),MATCH(C$8,intern2!_xlnm.Print_Titles,0))="","",
IF(INDEX(intern2!$A$165:$BH$316,MATCH($A63,intern2!$A$165:$A$316,0),MATCH(C$8,intern2!_xlnm.Print_Titles,0))="NOK","NOK",
IF(INDEX(intern3!$A$9:$BG$320,MATCH($A63,intern3!$A$9:$A$160,0),MATCH(intern4!C$8,intern3!$7:$7,0))="OK","OK","NOK")))</f>
        <v/>
      </c>
      <c r="D63" s="1277" t="str">
        <f>IF(INDEX(intern2!$A$165:$BH$316,MATCH($A63,intern2!$A$165:$A$316,0),MATCH(D$8,intern2!_xlnm.Print_Titles,0))="","",
IF(INDEX(intern2!$A$165:$BH$316,MATCH($A63,intern2!$A$165:$A$316,0),MATCH(D$8,intern2!_xlnm.Print_Titles,0))="NOK","NOK",
IF(INDEX(intern3!$A$9:$BG$320,MATCH($A63,intern3!$A$9:$A$160,0),MATCH(intern4!D$8,intern3!$7:$7,0))="OK","OK","NOK")))</f>
        <v/>
      </c>
      <c r="E63" s="1277" t="str">
        <f>IF(INDEX(intern2!$A$165:$BH$316,MATCH($A63,intern2!$A$165:$A$316,0),MATCH(E$8,intern2!_xlnm.Print_Titles,0))="","",
IF(INDEX(intern2!$A$165:$BH$316,MATCH($A63,intern2!$A$165:$A$316,0),MATCH(E$8,intern2!_xlnm.Print_Titles,0))="NOK","NOK",
IF(INDEX(intern3!$A$9:$BG$320,MATCH($A63,intern3!$A$9:$A$160,0),MATCH(intern4!E$8,intern3!$7:$7,0))="OK","OK","NOK")))</f>
        <v/>
      </c>
      <c r="F63" s="1277" t="str">
        <f>IF(INDEX(intern2!$A$165:$BH$316,MATCH($A63,intern2!$A$165:$A$316,0),MATCH(F$8,intern2!_xlnm.Print_Titles,0))="","",
IF(INDEX(intern2!$A$165:$BH$316,MATCH($A63,intern2!$A$165:$A$316,0),MATCH(F$8,intern2!_xlnm.Print_Titles,0))="NOK","NOK",
IF(INDEX(intern3!$A$9:$BG$320,MATCH($A63,intern3!$A$9:$A$160,0),MATCH(intern4!F$8,intern3!$7:$7,0))="OK","OK","NOK")))</f>
        <v/>
      </c>
      <c r="G63" s="1277" t="str">
        <f>IF(INDEX(intern2!$A$165:$BH$316,MATCH($A63,intern2!$A$165:$A$316,0),MATCH(G$8,intern2!_xlnm.Print_Titles,0))="","",
IF(INDEX(intern2!$A$165:$BH$316,MATCH($A63,intern2!$A$165:$A$316,0),MATCH(G$8,intern2!_xlnm.Print_Titles,0))="NOK","NOK",
IF(INDEX(intern3!$A$9:$BG$320,MATCH($A63,intern3!$A$9:$A$160,0),MATCH(intern4!G$8,intern3!$7:$7,0))="OK","OK","NOK")))</f>
        <v/>
      </c>
      <c r="H63" s="1277" t="str">
        <f>IF(INDEX(intern2!$A$165:$BH$316,MATCH($A63,intern2!$A$165:$A$316,0),MATCH(H$8,intern2!_xlnm.Print_Titles,0))="","",
IF(INDEX(intern2!$A$165:$BH$316,MATCH($A63,intern2!$A$165:$A$316,0),MATCH(H$8,intern2!_xlnm.Print_Titles,0))="NOK","NOK",
IF(INDEX(intern3!$A$9:$BG$320,MATCH($A63,intern3!$A$9:$A$160,0),MATCH(intern4!H$8,intern3!$7:$7,0))="OK","OK","NOK")))</f>
        <v/>
      </c>
      <c r="I63" s="1277" t="str">
        <f>IF(INDEX(intern2!$A$165:$BH$316,MATCH($A63,intern2!$A$165:$A$316,0),MATCH(I$8,intern2!_xlnm.Print_Titles,0))="","",
IF(INDEX(intern2!$A$165:$BH$316,MATCH($A63,intern2!$A$165:$A$316,0),MATCH(I$8,intern2!_xlnm.Print_Titles,0))="NOK","NOK",
IF(INDEX(intern3!$A$9:$BG$320,MATCH($A63,intern3!$A$9:$A$160,0),MATCH(intern4!I$8,intern3!$7:$7,0))="OK","OK","NOK")))</f>
        <v/>
      </c>
      <c r="J63" s="1277" t="str">
        <f>IF(INDEX(intern2!$A$165:$BH$316,MATCH($A63,intern2!$A$165:$A$316,0),MATCH(J$8,intern2!_xlnm.Print_Titles,0))="","",
IF(INDEX(intern2!$A$165:$BH$316,MATCH($A63,intern2!$A$165:$A$316,0),MATCH(J$8,intern2!_xlnm.Print_Titles,0))="NOK","NOK",
IF(INDEX(intern3!$A$9:$BG$320,MATCH($A63,intern3!$A$9:$A$160,0),MATCH(intern4!J$8,intern3!$7:$7,0))="OK","OK","NOK")))</f>
        <v/>
      </c>
      <c r="K63" s="1277" t="str">
        <f>IF(INDEX(intern2!$A$165:$BH$316,MATCH($A63,intern2!$A$165:$A$316,0),MATCH(K$8,intern2!_xlnm.Print_Titles,0))="","",
IF(INDEX(intern2!$A$165:$BH$316,MATCH($A63,intern2!$A$165:$A$316,0),MATCH(K$8,intern2!_xlnm.Print_Titles,0))="NOK","NOK",
IF(INDEX(intern3!$A$9:$BG$320,MATCH($A63,intern3!$A$9:$A$160,0),MATCH(intern4!K$8,intern3!$7:$7,0))="OK","OK","NOK")))</f>
        <v/>
      </c>
      <c r="L63" s="1277" t="str">
        <f>IF(INDEX(intern2!$A$165:$BH$316,MATCH($A63,intern2!$A$165:$A$316,0),MATCH(L$8,intern2!_xlnm.Print_Titles,0))="","",
IF(INDEX(intern2!$A$165:$BH$316,MATCH($A63,intern2!$A$165:$A$316,0),MATCH(L$8,intern2!_xlnm.Print_Titles,0))="NOK","NOK",
IF(INDEX(intern3!$A$9:$BG$320,MATCH($A63,intern3!$A$9:$A$160,0),MATCH(intern4!L$8,intern3!$7:$7,0))="OK","OK","NOK")))</f>
        <v/>
      </c>
      <c r="M63" s="1277" t="str">
        <f>IF(INDEX(intern2!$A$165:$BH$316,MATCH($A63,intern2!$A$165:$A$316,0),MATCH(M$8,intern2!_xlnm.Print_Titles,0))="","",
IF(INDEX(intern2!$A$165:$BH$316,MATCH($A63,intern2!$A$165:$A$316,0),MATCH(M$8,intern2!_xlnm.Print_Titles,0))="NOK","NOK",
IF(INDEX(intern3!$A$9:$BG$320,MATCH($A63,intern3!$A$9:$A$160,0),MATCH(intern4!M$8,intern3!$7:$7,0))="OK","OK","NOK")))</f>
        <v/>
      </c>
      <c r="N63" s="1277" t="str">
        <f>IF(INDEX(intern2!$A$165:$BH$316,MATCH($A63,intern2!$A$165:$A$316,0),MATCH(N$8,intern2!_xlnm.Print_Titles,0))="","",
IF(INDEX(intern2!$A$165:$BH$316,MATCH($A63,intern2!$A$165:$A$316,0),MATCH(N$8,intern2!_xlnm.Print_Titles,0))="NOK","NOK",
IF(INDEX(intern3!$A$9:$BG$320,MATCH($A63,intern3!$A$9:$A$160,0),MATCH(intern4!N$8,intern3!$7:$7,0))="OK","OK","NOK")))</f>
        <v/>
      </c>
      <c r="O63" s="1277" t="str">
        <f>IF(INDEX(intern2!$A$165:$BH$316,MATCH($A63,intern2!$A$165:$A$316,0),MATCH(O$8,intern2!_xlnm.Print_Titles,0))="","",
IF(INDEX(intern2!$A$165:$BH$316,MATCH($A63,intern2!$A$165:$A$316,0),MATCH(O$8,intern2!_xlnm.Print_Titles,0))="NOK","NOK",
IF(INDEX(intern3!$A$9:$BG$320,MATCH($A63,intern3!$A$9:$A$160,0),MATCH(intern4!O$8,intern3!$7:$7,0))="OK","OK","NOK")))</f>
        <v/>
      </c>
      <c r="P63" s="1277" t="str">
        <f>IF(INDEX(intern2!$A$165:$BH$316,MATCH($A63,intern2!$A$165:$A$316,0),MATCH(P$8,intern2!_xlnm.Print_Titles,0))="","",
IF(INDEX(intern2!$A$165:$BH$316,MATCH($A63,intern2!$A$165:$A$316,0),MATCH(P$8,intern2!_xlnm.Print_Titles,0))="NOK","NOK",
IF(INDEX(intern3!$A$9:$BG$320,MATCH($A63,intern3!$A$9:$A$160,0),MATCH(intern4!P$8,intern3!$7:$7,0))="OK","OK","NOK")))</f>
        <v/>
      </c>
      <c r="Q63" s="1277" t="str">
        <f>IF(INDEX(intern2!$A$165:$BH$316,MATCH($A63,intern2!$A$165:$A$316,0),MATCH(Q$8,intern2!_xlnm.Print_Titles,0))="","",
IF(INDEX(intern2!$A$165:$BH$316,MATCH($A63,intern2!$A$165:$A$316,0),MATCH(Q$8,intern2!_xlnm.Print_Titles,0))="NOK","NOK",
IF(INDEX(intern3!$A$9:$BG$320,MATCH($A63,intern3!$A$9:$A$160,0),MATCH(intern4!Q$8,intern3!$7:$7,0))="OK","OK","NOK")))</f>
        <v/>
      </c>
      <c r="R63" s="1277" t="str">
        <f>IF(INDEX(intern2!$A$165:$BH$316,MATCH($A63,intern2!$A$165:$A$316,0),MATCH(R$8,intern2!_xlnm.Print_Titles,0))="","",
IF(INDEX(intern2!$A$165:$BH$316,MATCH($A63,intern2!$A$165:$A$316,0),MATCH(R$8,intern2!_xlnm.Print_Titles,0))="NOK","NOK",
IF(INDEX(intern3!$A$9:$BG$320,MATCH($A63,intern3!$A$9:$A$160,0),MATCH(intern4!R$8,intern3!$7:$7,0))="OK","OK","NOK")))</f>
        <v/>
      </c>
      <c r="S63" s="1277" t="str">
        <f>IF(INDEX(intern2!$A$165:$BH$316,MATCH($A63,intern2!$A$165:$A$316,0),MATCH(S$8,intern2!_xlnm.Print_Titles,0))="","",
IF(INDEX(intern2!$A$165:$BH$316,MATCH($A63,intern2!$A$165:$A$316,0),MATCH(S$8,intern2!_xlnm.Print_Titles,0))="NOK","NOK",
IF(INDEX(intern3!$A$9:$BG$320,MATCH($A63,intern3!$A$9:$A$160,0),MATCH(intern4!S$8,intern3!$7:$7,0))="OK","OK","NOK")))</f>
        <v/>
      </c>
      <c r="T63" s="1277" t="str">
        <f ca="1">IF(INDEX(intern2!$A$165:$BH$316,MATCH($A63,intern2!$A$165:$A$316,0),MATCH(T$8,intern2!_xlnm.Print_Titles,0))="","",
IF(INDEX(intern2!$A$165:$BH$316,MATCH($A63,intern2!$A$165:$A$316,0),MATCH(T$8,intern2!_xlnm.Print_Titles,0))="NOK","NOK",
IF(INDEX(intern3!$A$9:$BG$320,MATCH($A63,intern3!$A$9:$A$160,0),MATCH(intern4!T$8,intern3!$7:$7,0))="OK","OK","NOK")))</f>
        <v>NOK</v>
      </c>
      <c r="U63" s="1277" t="str">
        <f>IF(INDEX(intern2!$A$165:$BH$316,MATCH($A63,intern2!$A$165:$A$316,0),MATCH(U$8,intern2!_xlnm.Print_Titles,0))="","",
IF(INDEX(intern2!$A$165:$BH$316,MATCH($A63,intern2!$A$165:$A$316,0),MATCH(U$8,intern2!_xlnm.Print_Titles,0))="NOK","NOK",
IF(INDEX(intern3!$A$9:$BG$320,MATCH($A63,intern3!$A$9:$A$160,0),MATCH(intern4!U$8,intern3!$7:$7,0))="OK","OK","NOK")))</f>
        <v/>
      </c>
      <c r="V63" s="1277" t="str">
        <f>IF(INDEX(intern2!$A$165:$BH$316,MATCH($A63,intern2!$A$165:$A$316,0),MATCH(V$8,intern2!_xlnm.Print_Titles,0))="","",
IF(INDEX(intern2!$A$165:$BH$316,MATCH($A63,intern2!$A$165:$A$316,0),MATCH(V$8,intern2!_xlnm.Print_Titles,0))="NOK","NOK",
IF(INDEX(intern3!$A$9:$BG$320,MATCH($A63,intern3!$A$9:$A$160,0),MATCH(intern4!V$8,intern3!$7:$7,0))="OK","OK","NOK")))</f>
        <v/>
      </c>
      <c r="W63" s="1277" t="str">
        <f>IF(INDEX(intern2!$A$165:$BH$316,MATCH($A63,intern2!$A$165:$A$316,0),MATCH(W$8,intern2!_xlnm.Print_Titles,0))="","",
IF(INDEX(intern2!$A$165:$BH$316,MATCH($A63,intern2!$A$165:$A$316,0),MATCH(W$8,intern2!_xlnm.Print_Titles,0))="NOK","NOK",
IF(INDEX(intern3!$A$9:$BG$320,MATCH($A63,intern3!$A$9:$A$160,0),MATCH(intern4!W$8,intern3!$7:$7,0))="OK","OK","NOK")))</f>
        <v/>
      </c>
      <c r="X63" s="1277" t="str">
        <f>IF(INDEX(intern2!$A$165:$BH$316,MATCH($A63,intern2!$A$165:$A$316,0),MATCH(X$8,intern2!_xlnm.Print_Titles,0))="","",
IF(INDEX(intern2!$A$165:$BH$316,MATCH($A63,intern2!$A$165:$A$316,0),MATCH(X$8,intern2!_xlnm.Print_Titles,0))="NOK","NOK",
IF(INDEX(intern3!$A$9:$BG$320,MATCH($A63,intern3!$A$9:$A$160,0),MATCH(intern4!X$8,intern3!$7:$7,0))="OK","OK","NOK")))</f>
        <v/>
      </c>
      <c r="Y63" s="1277" t="str">
        <f>IF(INDEX(intern2!$A$165:$BH$316,MATCH($A63,intern2!$A$165:$A$316,0),MATCH(Y$8,intern2!_xlnm.Print_Titles,0))="","",
IF(INDEX(intern2!$A$165:$BH$316,MATCH($A63,intern2!$A$165:$A$316,0),MATCH(Y$8,intern2!_xlnm.Print_Titles,0))="NOK","NOK",
IF(INDEX(intern3!$A$9:$BG$320,MATCH($A63,intern3!$A$9:$A$160,0),MATCH(intern4!Y$8,intern3!$7:$7,0))="OK","OK","NOK")))</f>
        <v/>
      </c>
      <c r="Z63" s="1277" t="str">
        <f>IF(INDEX(intern2!$A$165:$BH$316,MATCH($A63,intern2!$A$165:$A$316,0),MATCH(Z$8,intern2!_xlnm.Print_Titles,0))="","",
IF(INDEX(intern2!$A$165:$BH$316,MATCH($A63,intern2!$A$165:$A$316,0),MATCH(Z$8,intern2!_xlnm.Print_Titles,0))="NOK","NOK",
IF(INDEX(intern3!$A$9:$BG$320,MATCH($A63,intern3!$A$9:$A$160,0),MATCH(intern4!Z$8,intern3!$7:$7,0))="OK","OK","NOK")))</f>
        <v/>
      </c>
      <c r="AA63" s="1277" t="str">
        <f>IF(INDEX(intern2!$A$165:$BH$316,MATCH($A63,intern2!$A$165:$A$316,0),MATCH(AA$8,intern2!_xlnm.Print_Titles,0))="","",
IF(INDEX(intern2!$A$165:$BH$316,MATCH($A63,intern2!$A$165:$A$316,0),MATCH(AA$8,intern2!_xlnm.Print_Titles,0))="NOK","NOK",
IF(INDEX(intern3!$A$9:$BG$320,MATCH($A63,intern3!$A$9:$A$160,0),MATCH(intern4!AA$8,intern3!$7:$7,0))="OK","OK","NOK")))</f>
        <v/>
      </c>
      <c r="AB63" s="1277" t="str">
        <f>IF(INDEX(intern2!$A$165:$BH$316,MATCH($A63,intern2!$A$165:$A$316,0),MATCH(AB$8,intern2!_xlnm.Print_Titles,0))="","",
IF(INDEX(intern2!$A$165:$BH$316,MATCH($A63,intern2!$A$165:$A$316,0),MATCH(AB$8,intern2!_xlnm.Print_Titles,0))="NOK","NOK",
IF(INDEX(intern3!$A$9:$BG$320,MATCH($A63,intern3!$A$9:$A$160,0),MATCH(intern4!AB$8,intern3!$7:$7,0))="OK","OK","NOK")))</f>
        <v/>
      </c>
      <c r="AC63" s="1277" t="str">
        <f>IF(INDEX(intern2!$A$165:$BH$316,MATCH($A63,intern2!$A$165:$A$316,0),MATCH(AC$8,intern2!_xlnm.Print_Titles,0))="","",
IF(INDEX(intern2!$A$165:$BH$316,MATCH($A63,intern2!$A$165:$A$316,0),MATCH(AC$8,intern2!_xlnm.Print_Titles,0))="NOK","NOK",
IF(INDEX(intern3!$A$9:$BG$320,MATCH($A63,intern3!$A$9:$A$160,0),MATCH(intern4!AC$8,intern3!$7:$7,0))="OK","OK","NOK")))</f>
        <v/>
      </c>
      <c r="AD63" s="1277" t="str">
        <f>IF(INDEX(intern2!$A$165:$BH$316,MATCH($A63,intern2!$A$165:$A$316,0),MATCH(AD$8,intern2!_xlnm.Print_Titles,0))="","",
IF(INDEX(intern2!$A$165:$BH$316,MATCH($A63,intern2!$A$165:$A$316,0),MATCH(AD$8,intern2!_xlnm.Print_Titles,0))="NOK","NOK",
IF(INDEX(intern3!$A$9:$BG$320,MATCH($A63,intern3!$A$9:$A$160,0),MATCH(intern4!AD$8,intern3!$7:$7,0))="OK","OK","NOK")))</f>
        <v/>
      </c>
      <c r="AE63" s="1277" t="str">
        <f>IF(INDEX(intern2!$A$165:$BH$316,MATCH($A63,intern2!$A$165:$A$316,0),MATCH(AE$8,intern2!_xlnm.Print_Titles,0))="","",
IF(INDEX(intern2!$A$165:$BH$316,MATCH($A63,intern2!$A$165:$A$316,0),MATCH(AE$8,intern2!_xlnm.Print_Titles,0))="NOK","NOK",
IF(INDEX(intern3!$A$9:$BG$320,MATCH($A63,intern3!$A$9:$A$160,0),MATCH(intern4!AE$8,intern3!$7:$7,0))="OK","OK","NOK")))</f>
        <v/>
      </c>
      <c r="AF63" s="1277" t="str">
        <f ca="1">IF(INDEX(intern2!$A$165:$BH$316,MATCH($A63,intern2!$A$165:$A$316,0),MATCH(AF$8,intern2!_xlnm.Print_Titles,0))="","",
IF(INDEX(intern2!$A$165:$BH$316,MATCH($A63,intern2!$A$165:$A$316,0),MATCH(AF$8,intern2!_xlnm.Print_Titles,0))="NOK","NOK",
IF(INDEX(intern3!$A$9:$BG$320,MATCH($A63,intern3!$A$9:$A$160,0),MATCH(intern4!AF$8,intern3!$7:$7,0))="OK","OK","NOK")))</f>
        <v>NOK</v>
      </c>
      <c r="AG63" s="1277" t="str">
        <f>IF(INDEX(intern2!$A$165:$BH$316,MATCH($A63,intern2!$A$165:$A$316,0),MATCH(AG$8,intern2!_xlnm.Print_Titles,0))="","",
IF(INDEX(intern2!$A$165:$BH$316,MATCH($A63,intern2!$A$165:$A$316,0),MATCH(AG$8,intern2!_xlnm.Print_Titles,0))="NOK","NOK",
IF(INDEX(intern3!$A$9:$BG$320,MATCH($A63,intern3!$A$9:$A$160,0),MATCH(intern4!AG$8,intern3!$7:$7,0))="OK","OK","NOK")))</f>
        <v/>
      </c>
      <c r="AH63" s="1277" t="str">
        <f>IF(INDEX(intern2!$A$165:$BH$316,MATCH($A63,intern2!$A$165:$A$316,0),MATCH(AH$8,intern2!_xlnm.Print_Titles,0))="","",
IF(INDEX(intern2!$A$165:$BH$316,MATCH($A63,intern2!$A$165:$A$316,0),MATCH(AH$8,intern2!_xlnm.Print_Titles,0))="NOK","NOK",
IF(INDEX(intern3!$A$9:$BG$320,MATCH($A63,intern3!$A$9:$A$160,0),MATCH(intern4!AH$8,intern3!$7:$7,0))="OK","OK","NOK")))</f>
        <v/>
      </c>
      <c r="AI63" s="1277" t="str">
        <f>IF(INDEX(intern2!$A$165:$BH$316,MATCH($A63,intern2!$A$165:$A$316,0),MATCH(AI$8,intern2!_xlnm.Print_Titles,0))="","",
IF(INDEX(intern2!$A$165:$BH$316,MATCH($A63,intern2!$A$165:$A$316,0),MATCH(AI$8,intern2!_xlnm.Print_Titles,0))="NOK","NOK",
IF(INDEX(intern3!$A$9:$BG$320,MATCH($A63,intern3!$A$9:$A$160,0),MATCH(intern4!AI$8,intern3!$7:$7,0))="OK","OK","NOK")))</f>
        <v/>
      </c>
      <c r="AJ63" s="1277" t="str">
        <f>IF(INDEX(intern2!$A$165:$BH$316,MATCH($A63,intern2!$A$165:$A$316,0),MATCH(AJ$8,intern2!_xlnm.Print_Titles,0))="","",
IF(INDEX(intern2!$A$165:$BH$316,MATCH($A63,intern2!$A$165:$A$316,0),MATCH(AJ$8,intern2!_xlnm.Print_Titles,0))="NOK","NOK",
IF(INDEX(intern3!$A$9:$BG$320,MATCH($A63,intern3!$A$9:$A$160,0),MATCH(intern4!AJ$8,intern3!$7:$7,0))="OK","OK","NOK")))</f>
        <v/>
      </c>
      <c r="AK63" s="1277" t="str">
        <f>IF(INDEX(intern2!$A$165:$BH$316,MATCH($A63,intern2!$A$165:$A$316,0),MATCH(AK$8,intern2!_xlnm.Print_Titles,0))="","",
IF(INDEX(intern2!$A$165:$BH$316,MATCH($A63,intern2!$A$165:$A$316,0),MATCH(AK$8,intern2!_xlnm.Print_Titles,0))="NOK","NOK",
IF(INDEX(intern3!$A$9:$BG$320,MATCH($A63,intern3!$A$9:$A$160,0),MATCH(intern4!AK$8,intern3!$7:$7,0))="OK","OK","NOK")))</f>
        <v/>
      </c>
      <c r="AL63" s="1277" t="str">
        <f>IF(INDEX(intern2!$A$165:$BH$316,MATCH($A63,intern2!$A$165:$A$316,0),MATCH(AL$8,intern2!_xlnm.Print_Titles,0))="","",
IF(INDEX(intern2!$A$165:$BH$316,MATCH($A63,intern2!$A$165:$A$316,0),MATCH(AL$8,intern2!_xlnm.Print_Titles,0))="NOK","NOK",
IF(INDEX(intern3!$A$9:$BG$320,MATCH($A63,intern3!$A$9:$A$160,0),MATCH(intern4!AL$8,intern3!$7:$7,0))="OK","OK","NOK")))</f>
        <v/>
      </c>
      <c r="AM63" s="1277" t="str">
        <f>IF(INDEX(intern2!$A$165:$BH$316,MATCH($A63,intern2!$A$165:$A$316,0),MATCH(AM$8,intern2!_xlnm.Print_Titles,0))="","",
IF(INDEX(intern2!$A$165:$BH$316,MATCH($A63,intern2!$A$165:$A$316,0),MATCH(AM$8,intern2!_xlnm.Print_Titles,0))="NOK","NOK",
IF(INDEX(intern3!$A$9:$BG$320,MATCH($A63,intern3!$A$9:$A$160,0),MATCH(intern4!AM$8,intern3!$7:$7,0))="OK","OK","NOK")))</f>
        <v/>
      </c>
      <c r="AN63" s="1277" t="str">
        <f ca="1">IF(INDEX(intern2!$A$165:$BH$316,MATCH($A63,intern2!$A$165:$A$316,0),MATCH(AN$8,intern2!_xlnm.Print_Titles,0))="","",
IF(INDEX(intern2!$A$165:$BH$316,MATCH($A63,intern2!$A$165:$A$316,0),MATCH(AN$8,intern2!_xlnm.Print_Titles,0))="NOK","NOK",
IF(INDEX(intern3!$A$9:$BG$320,MATCH($A63,intern3!$A$9:$A$160,0),MATCH(intern4!AN$8,intern3!$7:$7,0))="OK","OK","NOK")))</f>
        <v>NOK</v>
      </c>
      <c r="AO63" s="1277" t="str">
        <f>IF(INDEX(intern2!$A$165:$BH$316,MATCH($A63,intern2!$A$165:$A$316,0),MATCH(AO$8,intern2!_xlnm.Print_Titles,0))="","",
IF(INDEX(intern2!$A$165:$BH$316,MATCH($A63,intern2!$A$165:$A$316,0),MATCH(AO$8,intern2!_xlnm.Print_Titles,0))="NOK","NOK",
IF(INDEX(intern3!$A$9:$BG$320,MATCH($A63,intern3!$A$9:$A$160,0),MATCH(intern4!AO$8,intern3!$7:$7,0))="OK","OK","NOK")))</f>
        <v/>
      </c>
      <c r="AP63" s="1277" t="str">
        <f>IF(INDEX(intern2!$A$165:$BH$316,MATCH($A63,intern2!$A$165:$A$316,0),MATCH(AP$8,intern2!_xlnm.Print_Titles,0))="","",
IF(INDEX(intern2!$A$165:$BH$316,MATCH($A63,intern2!$A$165:$A$316,0),MATCH(AP$8,intern2!_xlnm.Print_Titles,0))="NOK","NOK",
IF(INDEX(intern3!$A$9:$BG$320,MATCH($A63,intern3!$A$9:$A$160,0),MATCH(intern4!AP$8,intern3!$7:$7,0))="OK","OK","NOK")))</f>
        <v/>
      </c>
      <c r="AQ63" s="1277" t="str">
        <f>IF(INDEX(intern2!$A$165:$BH$316,MATCH($A63,intern2!$A$165:$A$316,0),MATCH(AQ$8,intern2!_xlnm.Print_Titles,0))="","",
IF(INDEX(intern2!$A$165:$BH$316,MATCH($A63,intern2!$A$165:$A$316,0),MATCH(AQ$8,intern2!_xlnm.Print_Titles,0))="NOK","NOK",
IF(INDEX(intern3!$A$9:$BG$320,MATCH($A63,intern3!$A$9:$A$160,0),MATCH(intern4!AQ$8,intern3!$7:$7,0))="OK","OK","NOK")))</f>
        <v/>
      </c>
      <c r="AR63" s="1277" t="str">
        <f>IF(INDEX(intern2!$A$165:$BH$316,MATCH($A63,intern2!$A$165:$A$316,0),MATCH(AR$8,intern2!_xlnm.Print_Titles,0))="","",
IF(INDEX(intern2!$A$165:$BH$316,MATCH($A63,intern2!$A$165:$A$316,0),MATCH(AR$8,intern2!_xlnm.Print_Titles,0))="NOK","NOK",
IF(INDEX(intern3!$A$9:$BG$320,MATCH($A63,intern3!$A$9:$A$160,0),MATCH(intern4!AR$8,intern3!$7:$7,0))="OK","OK","NOK")))</f>
        <v/>
      </c>
      <c r="AS63" s="1277" t="str">
        <f>IF(INDEX(intern2!$A$165:$BH$316,MATCH($A63,intern2!$A$165:$A$316,0),MATCH(AS$8,intern2!_xlnm.Print_Titles,0))="","",
IF(INDEX(intern2!$A$165:$BH$316,MATCH($A63,intern2!$A$165:$A$316,0),MATCH(AS$8,intern2!_xlnm.Print_Titles,0))="NOK","NOK",
IF(INDEX(intern3!$A$9:$BG$320,MATCH($A63,intern3!$A$9:$A$160,0),MATCH(intern4!AS$8,intern3!$7:$7,0))="OK","OK","NOK")))</f>
        <v/>
      </c>
      <c r="AT63" s="1277" t="str">
        <f>IF(INDEX(intern2!$A$165:$BH$316,MATCH($A63,intern2!$A$165:$A$316,0),MATCH(AT$8,intern2!_xlnm.Print_Titles,0))="","",
IF(INDEX(intern2!$A$165:$BH$316,MATCH($A63,intern2!$A$165:$A$316,0),MATCH(AT$8,intern2!_xlnm.Print_Titles,0))="NOK","NOK",
IF(INDEX(intern3!$A$9:$BG$320,MATCH($A63,intern3!$A$9:$A$160,0),MATCH(intern4!AT$8,intern3!$7:$7,0))="OK","OK","NOK")))</f>
        <v/>
      </c>
      <c r="AU63" s="1277" t="str">
        <f>IF(INDEX(intern2!$A$165:$BH$316,MATCH($A63,intern2!$A$165:$A$316,0),MATCH(AU$8,intern2!_xlnm.Print_Titles,0))="","",
IF(INDEX(intern2!$A$165:$BH$316,MATCH($A63,intern2!$A$165:$A$316,0),MATCH(AU$8,intern2!_xlnm.Print_Titles,0))="NOK","NOK",
IF(INDEX(intern3!$A$9:$BG$320,MATCH($A63,intern3!$A$9:$A$160,0),MATCH(intern4!AU$8,intern3!$7:$7,0))="OK","OK","NOK")))</f>
        <v/>
      </c>
      <c r="AV63" s="1277" t="str">
        <f>IF(INDEX(intern2!$A$165:$BH$316,MATCH($A63,intern2!$A$165:$A$316,0),MATCH(AV$8,intern2!_xlnm.Print_Titles,0))="","",
IF(INDEX(intern2!$A$165:$BH$316,MATCH($A63,intern2!$A$165:$A$316,0),MATCH(AV$8,intern2!_xlnm.Print_Titles,0))="NOK","NOK",
IF(INDEX(intern3!$A$9:$BG$320,MATCH($A63,intern3!$A$9:$A$160,0),MATCH(intern4!AV$8,intern3!$7:$7,0))="OK","OK","NOK")))</f>
        <v/>
      </c>
      <c r="AW63" s="1277"/>
      <c r="AX63" s="1277" t="str">
        <f>IF(INDEX(intern2!$A$165:$BH$316,MATCH($A63,intern2!$A$165:$A$316,0),MATCH(AX$8,intern2!_xlnm.Print_Titles,0))="","",
IF(INDEX(intern2!$A$165:$BH$316,MATCH($A63,intern2!$A$165:$A$316,0),MATCH(AX$8,intern2!_xlnm.Print_Titles,0))="NOK","NOK",
IF(INDEX(intern3!$A$9:$BG$320,MATCH($A63,intern3!$A$9:$A$160,0),MATCH(intern4!AX$8,intern3!$7:$7,0))="OK","OK","NOK")))</f>
        <v/>
      </c>
      <c r="AY63" s="1277" t="str">
        <f>IF(INDEX(intern2!$A$165:$BH$316,MATCH($A63,intern2!$A$165:$A$316,0),MATCH(AY$8,intern2!_xlnm.Print_Titles,0))="","",
IF(INDEX(intern2!$A$165:$BH$316,MATCH($A63,intern2!$A$165:$A$316,0),MATCH(AY$8,intern2!_xlnm.Print_Titles,0))="NOK","NOK",
IF(INDEX(intern3!$A$9:$BG$320,MATCH($A63,intern3!$A$9:$A$160,0),MATCH(intern4!AY$8,intern3!$7:$7,0))="OK","OK","NOK")))</f>
        <v/>
      </c>
      <c r="AZ63" s="1277" t="str">
        <f>IF(INDEX(intern2!$A$165:$BH$316,MATCH($A63,intern2!$A$165:$A$316,0),MATCH(AZ$8,intern2!_xlnm.Print_Titles,0))="","",
IF(INDEX(intern2!$A$165:$BH$316,MATCH($A63,intern2!$A$165:$A$316,0),MATCH(AZ$8,intern2!_xlnm.Print_Titles,0))="NOK","NOK",
IF(INDEX(intern3!$A$9:$BG$320,MATCH($A63,intern3!$A$9:$A$160,0),MATCH(intern4!AZ$8,intern3!$7:$7,0))="OK","OK","NOK")))</f>
        <v/>
      </c>
      <c r="BA63" s="1277" t="str">
        <f>IF(INDEX(intern2!$A$165:$BH$316,MATCH($A63,intern2!$A$165:$A$316,0),MATCH(BA$8,intern2!_xlnm.Print_Titles,0))="","",
IF(INDEX(intern2!$A$165:$BH$316,MATCH($A63,intern2!$A$165:$A$316,0),MATCH(BA$8,intern2!_xlnm.Print_Titles,0))="NOK","NOK",
IF(INDEX(intern3!$A$9:$BG$320,MATCH($A63,intern3!$A$9:$A$160,0),MATCH(intern4!BA$8,intern3!$7:$7,0))="OK","OK","NOK")))</f>
        <v/>
      </c>
      <c r="BB63" s="1277" t="str">
        <f>IF(INDEX(intern2!$A$165:$BH$316,MATCH($A63,intern2!$A$165:$A$316,0),MATCH(BB$8,intern2!_xlnm.Print_Titles,0))="","",
IF(INDEX(intern2!$A$165:$BH$316,MATCH($A63,intern2!$A$165:$A$316,0),MATCH(BB$8,intern2!_xlnm.Print_Titles,0))="NOK","NOK",
IF(INDEX(intern3!$A$9:$BG$320,MATCH($A63,intern3!$A$9:$A$160,0),MATCH(intern4!BB$8,intern3!$7:$7,0))="OK","OK","NOK")))</f>
        <v/>
      </c>
      <c r="BC63" s="1277" t="str">
        <f>IF(INDEX(intern2!$A$165:$BH$316,MATCH($A63,intern2!$A$165:$A$316,0),MATCH(BC$8,intern2!_xlnm.Print_Titles,0))="","",
IF(INDEX(intern2!$A$165:$BH$316,MATCH($A63,intern2!$A$165:$A$316,0),MATCH(BC$8,intern2!_xlnm.Print_Titles,0))="NOK","NOK",
IF(INDEX(intern3!$A$9:$BG$320,MATCH($A63,intern3!$A$9:$A$160,0),MATCH(intern4!BC$8,intern3!$7:$7,0))="OK","OK","NOK")))</f>
        <v/>
      </c>
      <c r="BD63" s="1277" t="str">
        <f>IF(INDEX(intern2!$A$165:$BH$316,MATCH($A63,intern2!$A$165:$A$316,0),MATCH(BD$8,intern2!_xlnm.Print_Titles,0))="","",
IF(INDEX(intern2!$A$165:$BH$316,MATCH($A63,intern2!$A$165:$A$316,0),MATCH(BD$8,intern2!_xlnm.Print_Titles,0))="NOK","NOK",
IF(INDEX(intern3!$A$9:$BG$320,MATCH($A63,intern3!$A$9:$A$160,0),MATCH(intern4!BD$8,intern3!$7:$7,0))="OK","OK","NOK")))</f>
        <v/>
      </c>
      <c r="BE63" s="1277" t="str">
        <f>IF(INDEX(intern2!$A$165:$BH$316,MATCH($A63,intern2!$A$165:$A$316,0),MATCH(BE$8,intern2!_xlnm.Print_Titles,0))="","",
IF(INDEX(intern2!$A$165:$BH$316,MATCH($A63,intern2!$A$165:$A$316,0),MATCH(BE$8,intern2!_xlnm.Print_Titles,0))="NOK","NOK",
IF(INDEX(intern3!$A$9:$BG$320,MATCH($A63,intern3!$A$9:$A$160,0),MATCH(intern4!BE$8,intern3!$7:$7,0))="OK","OK","NOK")))</f>
        <v/>
      </c>
      <c r="BF63" s="1277" t="str">
        <f>IF(INDEX(intern2!$A$165:$BH$316,MATCH($A63,intern2!$A$165:$A$316,0),MATCH(BF$8,intern2!_xlnm.Print_Titles,0))="","",
IF(INDEX(intern2!$A$165:$BH$316,MATCH($A63,intern2!$A$165:$A$316,0),MATCH(BF$8,intern2!_xlnm.Print_Titles,0))="NOK","NOK",
IF(INDEX(intern3!$A$9:$BG$320,MATCH($A63,intern3!$A$9:$A$160,0),MATCH(intern4!BF$8,intern3!$7:$7,0))="OK","OK","NOK")))</f>
        <v/>
      </c>
      <c r="BG63" s="1277" t="str">
        <f>IF(INDEX(intern2!$A$165:$BH$316,MATCH($A63,intern2!$A$165:$A$316,0),MATCH(BG$8,intern2!_xlnm.Print_Titles,0))="","",
IF(INDEX(intern2!$A$165:$BH$316,MATCH($A63,intern2!$A$165:$A$316,0),MATCH(BG$8,intern2!_xlnm.Print_Titles,0))="NOK","NOK",
IF(INDEX(intern3!$A$9:$BG$320,MATCH($A63,intern3!$A$9:$A$160,0),MATCH(intern4!BG$8,intern3!$7:$7,0))="OK","OK","NOK")))</f>
        <v/>
      </c>
      <c r="BH63" s="200" t="str">
        <f t="shared" ca="1" si="2"/>
        <v>NOK</v>
      </c>
      <c r="BI63" s="186"/>
      <c r="BJ63" t="b">
        <f ca="1">IF(VLOOKUP($A63,intern1!$C:$Q,15,FALSE)="MAS","",IF(VLOOKUP($A63,'3.10'!$C:$AP,9,FALSE)=0,"NOK",IF(VLOOKUP($A63,'3.10'!$C:$AP,11,FALSE)=0,"NOK","OK"))=BH63)</f>
        <v>1</v>
      </c>
    </row>
    <row r="64" spans="1:62" x14ac:dyDescent="0.25">
      <c r="A64" t="str">
        <f>+intern2!A59</f>
        <v>HAE3</v>
      </c>
      <c r="C64" s="1277" t="str">
        <f>IF(INDEX(intern2!$A$165:$BH$316,MATCH($A64,intern2!$A$165:$A$316,0),MATCH(C$8,intern2!_xlnm.Print_Titles,0))="","",
IF(INDEX(intern2!$A$165:$BH$316,MATCH($A64,intern2!$A$165:$A$316,0),MATCH(C$8,intern2!_xlnm.Print_Titles,0))="NOK","NOK",
IF(INDEX(intern3!$A$9:$BG$320,MATCH($A64,intern3!$A$9:$A$160,0),MATCH(intern4!C$8,intern3!$7:$7,0))="OK","OK","NOK")))</f>
        <v/>
      </c>
      <c r="D64" s="1277" t="str">
        <f>IF(INDEX(intern2!$A$165:$BH$316,MATCH($A64,intern2!$A$165:$A$316,0),MATCH(D$8,intern2!_xlnm.Print_Titles,0))="","",
IF(INDEX(intern2!$A$165:$BH$316,MATCH($A64,intern2!$A$165:$A$316,0),MATCH(D$8,intern2!_xlnm.Print_Titles,0))="NOK","NOK",
IF(INDEX(intern3!$A$9:$BG$320,MATCH($A64,intern3!$A$9:$A$160,0),MATCH(intern4!D$8,intern3!$7:$7,0))="OK","OK","NOK")))</f>
        <v/>
      </c>
      <c r="E64" s="1277" t="str">
        <f>IF(INDEX(intern2!$A$165:$BH$316,MATCH($A64,intern2!$A$165:$A$316,0),MATCH(E$8,intern2!_xlnm.Print_Titles,0))="","",
IF(INDEX(intern2!$A$165:$BH$316,MATCH($A64,intern2!$A$165:$A$316,0),MATCH(E$8,intern2!_xlnm.Print_Titles,0))="NOK","NOK",
IF(INDEX(intern3!$A$9:$BG$320,MATCH($A64,intern3!$A$9:$A$160,0),MATCH(intern4!E$8,intern3!$7:$7,0))="OK","OK","NOK")))</f>
        <v/>
      </c>
      <c r="F64" s="1277" t="str">
        <f>IF(INDEX(intern2!$A$165:$BH$316,MATCH($A64,intern2!$A$165:$A$316,0),MATCH(F$8,intern2!_xlnm.Print_Titles,0))="","",
IF(INDEX(intern2!$A$165:$BH$316,MATCH($A64,intern2!$A$165:$A$316,0),MATCH(F$8,intern2!_xlnm.Print_Titles,0))="NOK","NOK",
IF(INDEX(intern3!$A$9:$BG$320,MATCH($A64,intern3!$A$9:$A$160,0),MATCH(intern4!F$8,intern3!$7:$7,0))="OK","OK","NOK")))</f>
        <v/>
      </c>
      <c r="G64" s="1277" t="str">
        <f>IF(INDEX(intern2!$A$165:$BH$316,MATCH($A64,intern2!$A$165:$A$316,0),MATCH(G$8,intern2!_xlnm.Print_Titles,0))="","",
IF(INDEX(intern2!$A$165:$BH$316,MATCH($A64,intern2!$A$165:$A$316,0),MATCH(G$8,intern2!_xlnm.Print_Titles,0))="NOK","NOK",
IF(INDEX(intern3!$A$9:$BG$320,MATCH($A64,intern3!$A$9:$A$160,0),MATCH(intern4!G$8,intern3!$7:$7,0))="OK","OK","NOK")))</f>
        <v/>
      </c>
      <c r="H64" s="1277" t="str">
        <f>IF(INDEX(intern2!$A$165:$BH$316,MATCH($A64,intern2!$A$165:$A$316,0),MATCH(H$8,intern2!_xlnm.Print_Titles,0))="","",
IF(INDEX(intern2!$A$165:$BH$316,MATCH($A64,intern2!$A$165:$A$316,0),MATCH(H$8,intern2!_xlnm.Print_Titles,0))="NOK","NOK",
IF(INDEX(intern3!$A$9:$BG$320,MATCH($A64,intern3!$A$9:$A$160,0),MATCH(intern4!H$8,intern3!$7:$7,0))="OK","OK","NOK")))</f>
        <v/>
      </c>
      <c r="I64" s="1277" t="str">
        <f>IF(INDEX(intern2!$A$165:$BH$316,MATCH($A64,intern2!$A$165:$A$316,0),MATCH(I$8,intern2!_xlnm.Print_Titles,0))="","",
IF(INDEX(intern2!$A$165:$BH$316,MATCH($A64,intern2!$A$165:$A$316,0),MATCH(I$8,intern2!_xlnm.Print_Titles,0))="NOK","NOK",
IF(INDEX(intern3!$A$9:$BG$320,MATCH($A64,intern3!$A$9:$A$160,0),MATCH(intern4!I$8,intern3!$7:$7,0))="OK","OK","NOK")))</f>
        <v/>
      </c>
      <c r="J64" s="1277" t="str">
        <f>IF(INDEX(intern2!$A$165:$BH$316,MATCH($A64,intern2!$A$165:$A$316,0),MATCH(J$8,intern2!_xlnm.Print_Titles,0))="","",
IF(INDEX(intern2!$A$165:$BH$316,MATCH($A64,intern2!$A$165:$A$316,0),MATCH(J$8,intern2!_xlnm.Print_Titles,0))="NOK","NOK",
IF(INDEX(intern3!$A$9:$BG$320,MATCH($A64,intern3!$A$9:$A$160,0),MATCH(intern4!J$8,intern3!$7:$7,0))="OK","OK","NOK")))</f>
        <v/>
      </c>
      <c r="K64" s="1277" t="str">
        <f>IF(INDEX(intern2!$A$165:$BH$316,MATCH($A64,intern2!$A$165:$A$316,0),MATCH(K$8,intern2!_xlnm.Print_Titles,0))="","",
IF(INDEX(intern2!$A$165:$BH$316,MATCH($A64,intern2!$A$165:$A$316,0),MATCH(K$8,intern2!_xlnm.Print_Titles,0))="NOK","NOK",
IF(INDEX(intern3!$A$9:$BG$320,MATCH($A64,intern3!$A$9:$A$160,0),MATCH(intern4!K$8,intern3!$7:$7,0))="OK","OK","NOK")))</f>
        <v/>
      </c>
      <c r="L64" s="1277" t="str">
        <f>IF(INDEX(intern2!$A$165:$BH$316,MATCH($A64,intern2!$A$165:$A$316,0),MATCH(L$8,intern2!_xlnm.Print_Titles,0))="","",
IF(INDEX(intern2!$A$165:$BH$316,MATCH($A64,intern2!$A$165:$A$316,0),MATCH(L$8,intern2!_xlnm.Print_Titles,0))="NOK","NOK",
IF(INDEX(intern3!$A$9:$BG$320,MATCH($A64,intern3!$A$9:$A$160,0),MATCH(intern4!L$8,intern3!$7:$7,0))="OK","OK","NOK")))</f>
        <v/>
      </c>
      <c r="M64" s="1277" t="str">
        <f>IF(INDEX(intern2!$A$165:$BH$316,MATCH($A64,intern2!$A$165:$A$316,0),MATCH(M$8,intern2!_xlnm.Print_Titles,0))="","",
IF(INDEX(intern2!$A$165:$BH$316,MATCH($A64,intern2!$A$165:$A$316,0),MATCH(M$8,intern2!_xlnm.Print_Titles,0))="NOK","NOK",
IF(INDEX(intern3!$A$9:$BG$320,MATCH($A64,intern3!$A$9:$A$160,0),MATCH(intern4!M$8,intern3!$7:$7,0))="OK","OK","NOK")))</f>
        <v/>
      </c>
      <c r="N64" s="1277" t="str">
        <f>IF(INDEX(intern2!$A$165:$BH$316,MATCH($A64,intern2!$A$165:$A$316,0),MATCH(N$8,intern2!_xlnm.Print_Titles,0))="","",
IF(INDEX(intern2!$A$165:$BH$316,MATCH($A64,intern2!$A$165:$A$316,0),MATCH(N$8,intern2!_xlnm.Print_Titles,0))="NOK","NOK",
IF(INDEX(intern3!$A$9:$BG$320,MATCH($A64,intern3!$A$9:$A$160,0),MATCH(intern4!N$8,intern3!$7:$7,0))="OK","OK","NOK")))</f>
        <v/>
      </c>
      <c r="O64" s="1277" t="str">
        <f>IF(INDEX(intern2!$A$165:$BH$316,MATCH($A64,intern2!$A$165:$A$316,0),MATCH(O$8,intern2!_xlnm.Print_Titles,0))="","",
IF(INDEX(intern2!$A$165:$BH$316,MATCH($A64,intern2!$A$165:$A$316,0),MATCH(O$8,intern2!_xlnm.Print_Titles,0))="NOK","NOK",
IF(INDEX(intern3!$A$9:$BG$320,MATCH($A64,intern3!$A$9:$A$160,0),MATCH(intern4!O$8,intern3!$7:$7,0))="OK","OK","NOK")))</f>
        <v/>
      </c>
      <c r="P64" s="1277" t="str">
        <f>IF(INDEX(intern2!$A$165:$BH$316,MATCH($A64,intern2!$A$165:$A$316,0),MATCH(P$8,intern2!_xlnm.Print_Titles,0))="","",
IF(INDEX(intern2!$A$165:$BH$316,MATCH($A64,intern2!$A$165:$A$316,0),MATCH(P$8,intern2!_xlnm.Print_Titles,0))="NOK","NOK",
IF(INDEX(intern3!$A$9:$BG$320,MATCH($A64,intern3!$A$9:$A$160,0),MATCH(intern4!P$8,intern3!$7:$7,0))="OK","OK","NOK")))</f>
        <v/>
      </c>
      <c r="Q64" s="1277" t="str">
        <f>IF(INDEX(intern2!$A$165:$BH$316,MATCH($A64,intern2!$A$165:$A$316,0),MATCH(Q$8,intern2!_xlnm.Print_Titles,0))="","",
IF(INDEX(intern2!$A$165:$BH$316,MATCH($A64,intern2!$A$165:$A$316,0),MATCH(Q$8,intern2!_xlnm.Print_Titles,0))="NOK","NOK",
IF(INDEX(intern3!$A$9:$BG$320,MATCH($A64,intern3!$A$9:$A$160,0),MATCH(intern4!Q$8,intern3!$7:$7,0))="OK","OK","NOK")))</f>
        <v/>
      </c>
      <c r="R64" s="1277" t="str">
        <f>IF(INDEX(intern2!$A$165:$BH$316,MATCH($A64,intern2!$A$165:$A$316,0),MATCH(R$8,intern2!_xlnm.Print_Titles,0))="","",
IF(INDEX(intern2!$A$165:$BH$316,MATCH($A64,intern2!$A$165:$A$316,0),MATCH(R$8,intern2!_xlnm.Print_Titles,0))="NOK","NOK",
IF(INDEX(intern3!$A$9:$BG$320,MATCH($A64,intern3!$A$9:$A$160,0),MATCH(intern4!R$8,intern3!$7:$7,0))="OK","OK","NOK")))</f>
        <v/>
      </c>
      <c r="S64" s="1277" t="str">
        <f>IF(INDEX(intern2!$A$165:$BH$316,MATCH($A64,intern2!$A$165:$A$316,0),MATCH(S$8,intern2!_xlnm.Print_Titles,0))="","",
IF(INDEX(intern2!$A$165:$BH$316,MATCH($A64,intern2!$A$165:$A$316,0),MATCH(S$8,intern2!_xlnm.Print_Titles,0))="NOK","NOK",
IF(INDEX(intern3!$A$9:$BG$320,MATCH($A64,intern3!$A$9:$A$160,0),MATCH(intern4!S$8,intern3!$7:$7,0))="OK","OK","NOK")))</f>
        <v/>
      </c>
      <c r="T64" s="1277" t="str">
        <f ca="1">IF(INDEX(intern2!$A$165:$BH$316,MATCH($A64,intern2!$A$165:$A$316,0),MATCH(T$8,intern2!_xlnm.Print_Titles,0))="","",
IF(INDEX(intern2!$A$165:$BH$316,MATCH($A64,intern2!$A$165:$A$316,0),MATCH(T$8,intern2!_xlnm.Print_Titles,0))="NOK","NOK",
IF(INDEX(intern3!$A$9:$BG$320,MATCH($A64,intern3!$A$9:$A$160,0),MATCH(intern4!T$8,intern3!$7:$7,0))="OK","OK","NOK")))</f>
        <v>NOK</v>
      </c>
      <c r="U64" s="1277" t="str">
        <f>IF(INDEX(intern2!$A$165:$BH$316,MATCH($A64,intern2!$A$165:$A$316,0),MATCH(U$8,intern2!_xlnm.Print_Titles,0))="","",
IF(INDEX(intern2!$A$165:$BH$316,MATCH($A64,intern2!$A$165:$A$316,0),MATCH(U$8,intern2!_xlnm.Print_Titles,0))="NOK","NOK",
IF(INDEX(intern3!$A$9:$BG$320,MATCH($A64,intern3!$A$9:$A$160,0),MATCH(intern4!U$8,intern3!$7:$7,0))="OK","OK","NOK")))</f>
        <v/>
      </c>
      <c r="V64" s="1277" t="str">
        <f>IF(INDEX(intern2!$A$165:$BH$316,MATCH($A64,intern2!$A$165:$A$316,0),MATCH(V$8,intern2!_xlnm.Print_Titles,0))="","",
IF(INDEX(intern2!$A$165:$BH$316,MATCH($A64,intern2!$A$165:$A$316,0),MATCH(V$8,intern2!_xlnm.Print_Titles,0))="NOK","NOK",
IF(INDEX(intern3!$A$9:$BG$320,MATCH($A64,intern3!$A$9:$A$160,0),MATCH(intern4!V$8,intern3!$7:$7,0))="OK","OK","NOK")))</f>
        <v/>
      </c>
      <c r="W64" s="1277" t="str">
        <f>IF(INDEX(intern2!$A$165:$BH$316,MATCH($A64,intern2!$A$165:$A$316,0),MATCH(W$8,intern2!_xlnm.Print_Titles,0))="","",
IF(INDEX(intern2!$A$165:$BH$316,MATCH($A64,intern2!$A$165:$A$316,0),MATCH(W$8,intern2!_xlnm.Print_Titles,0))="NOK","NOK",
IF(INDEX(intern3!$A$9:$BG$320,MATCH($A64,intern3!$A$9:$A$160,0),MATCH(intern4!W$8,intern3!$7:$7,0))="OK","OK","NOK")))</f>
        <v/>
      </c>
      <c r="X64" s="1277" t="str">
        <f>IF(INDEX(intern2!$A$165:$BH$316,MATCH($A64,intern2!$A$165:$A$316,0),MATCH(X$8,intern2!_xlnm.Print_Titles,0))="","",
IF(INDEX(intern2!$A$165:$BH$316,MATCH($A64,intern2!$A$165:$A$316,0),MATCH(X$8,intern2!_xlnm.Print_Titles,0))="NOK","NOK",
IF(INDEX(intern3!$A$9:$BG$320,MATCH($A64,intern3!$A$9:$A$160,0),MATCH(intern4!X$8,intern3!$7:$7,0))="OK","OK","NOK")))</f>
        <v/>
      </c>
      <c r="Y64" s="1277" t="str">
        <f>IF(INDEX(intern2!$A$165:$BH$316,MATCH($A64,intern2!$A$165:$A$316,0),MATCH(Y$8,intern2!_xlnm.Print_Titles,0))="","",
IF(INDEX(intern2!$A$165:$BH$316,MATCH($A64,intern2!$A$165:$A$316,0),MATCH(Y$8,intern2!_xlnm.Print_Titles,0))="NOK","NOK",
IF(INDEX(intern3!$A$9:$BG$320,MATCH($A64,intern3!$A$9:$A$160,0),MATCH(intern4!Y$8,intern3!$7:$7,0))="OK","OK","NOK")))</f>
        <v/>
      </c>
      <c r="Z64" s="1277" t="str">
        <f>IF(INDEX(intern2!$A$165:$BH$316,MATCH($A64,intern2!$A$165:$A$316,0),MATCH(Z$8,intern2!_xlnm.Print_Titles,0))="","",
IF(INDEX(intern2!$A$165:$BH$316,MATCH($A64,intern2!$A$165:$A$316,0),MATCH(Z$8,intern2!_xlnm.Print_Titles,0))="NOK","NOK",
IF(INDEX(intern3!$A$9:$BG$320,MATCH($A64,intern3!$A$9:$A$160,0),MATCH(intern4!Z$8,intern3!$7:$7,0))="OK","OK","NOK")))</f>
        <v/>
      </c>
      <c r="AA64" s="1277" t="str">
        <f>IF(INDEX(intern2!$A$165:$BH$316,MATCH($A64,intern2!$A$165:$A$316,0),MATCH(AA$8,intern2!_xlnm.Print_Titles,0))="","",
IF(INDEX(intern2!$A$165:$BH$316,MATCH($A64,intern2!$A$165:$A$316,0),MATCH(AA$8,intern2!_xlnm.Print_Titles,0))="NOK","NOK",
IF(INDEX(intern3!$A$9:$BG$320,MATCH($A64,intern3!$A$9:$A$160,0),MATCH(intern4!AA$8,intern3!$7:$7,0))="OK","OK","NOK")))</f>
        <v/>
      </c>
      <c r="AB64" s="1277" t="str">
        <f>IF(INDEX(intern2!$A$165:$BH$316,MATCH($A64,intern2!$A$165:$A$316,0),MATCH(AB$8,intern2!_xlnm.Print_Titles,0))="","",
IF(INDEX(intern2!$A$165:$BH$316,MATCH($A64,intern2!$A$165:$A$316,0),MATCH(AB$8,intern2!_xlnm.Print_Titles,0))="NOK","NOK",
IF(INDEX(intern3!$A$9:$BG$320,MATCH($A64,intern3!$A$9:$A$160,0),MATCH(intern4!AB$8,intern3!$7:$7,0))="OK","OK","NOK")))</f>
        <v/>
      </c>
      <c r="AC64" s="1277" t="str">
        <f>IF(INDEX(intern2!$A$165:$BH$316,MATCH($A64,intern2!$A$165:$A$316,0),MATCH(AC$8,intern2!_xlnm.Print_Titles,0))="","",
IF(INDEX(intern2!$A$165:$BH$316,MATCH($A64,intern2!$A$165:$A$316,0),MATCH(AC$8,intern2!_xlnm.Print_Titles,0))="NOK","NOK",
IF(INDEX(intern3!$A$9:$BG$320,MATCH($A64,intern3!$A$9:$A$160,0),MATCH(intern4!AC$8,intern3!$7:$7,0))="OK","OK","NOK")))</f>
        <v/>
      </c>
      <c r="AD64" s="1277" t="str">
        <f>IF(INDEX(intern2!$A$165:$BH$316,MATCH($A64,intern2!$A$165:$A$316,0),MATCH(AD$8,intern2!_xlnm.Print_Titles,0))="","",
IF(INDEX(intern2!$A$165:$BH$316,MATCH($A64,intern2!$A$165:$A$316,0),MATCH(AD$8,intern2!_xlnm.Print_Titles,0))="NOK","NOK",
IF(INDEX(intern3!$A$9:$BG$320,MATCH($A64,intern3!$A$9:$A$160,0),MATCH(intern4!AD$8,intern3!$7:$7,0))="OK","OK","NOK")))</f>
        <v/>
      </c>
      <c r="AE64" s="1277" t="str">
        <f>IF(INDEX(intern2!$A$165:$BH$316,MATCH($A64,intern2!$A$165:$A$316,0),MATCH(AE$8,intern2!_xlnm.Print_Titles,0))="","",
IF(INDEX(intern2!$A$165:$BH$316,MATCH($A64,intern2!$A$165:$A$316,0),MATCH(AE$8,intern2!_xlnm.Print_Titles,0))="NOK","NOK",
IF(INDEX(intern3!$A$9:$BG$320,MATCH($A64,intern3!$A$9:$A$160,0),MATCH(intern4!AE$8,intern3!$7:$7,0))="OK","OK","NOK")))</f>
        <v/>
      </c>
      <c r="AF64" s="1277" t="str">
        <f ca="1">IF(INDEX(intern2!$A$165:$BH$316,MATCH($A64,intern2!$A$165:$A$316,0),MATCH(AF$8,intern2!_xlnm.Print_Titles,0))="","",
IF(INDEX(intern2!$A$165:$BH$316,MATCH($A64,intern2!$A$165:$A$316,0),MATCH(AF$8,intern2!_xlnm.Print_Titles,0))="NOK","NOK",
IF(INDEX(intern3!$A$9:$BG$320,MATCH($A64,intern3!$A$9:$A$160,0),MATCH(intern4!AF$8,intern3!$7:$7,0))="OK","OK","NOK")))</f>
        <v>NOK</v>
      </c>
      <c r="AG64" s="1277" t="str">
        <f>IF(INDEX(intern2!$A$165:$BH$316,MATCH($A64,intern2!$A$165:$A$316,0),MATCH(AG$8,intern2!_xlnm.Print_Titles,0))="","",
IF(INDEX(intern2!$A$165:$BH$316,MATCH($A64,intern2!$A$165:$A$316,0),MATCH(AG$8,intern2!_xlnm.Print_Titles,0))="NOK","NOK",
IF(INDEX(intern3!$A$9:$BG$320,MATCH($A64,intern3!$A$9:$A$160,0),MATCH(intern4!AG$8,intern3!$7:$7,0))="OK","OK","NOK")))</f>
        <v/>
      </c>
      <c r="AH64" s="1277" t="str">
        <f>IF(INDEX(intern2!$A$165:$BH$316,MATCH($A64,intern2!$A$165:$A$316,0),MATCH(AH$8,intern2!_xlnm.Print_Titles,0))="","",
IF(INDEX(intern2!$A$165:$BH$316,MATCH($A64,intern2!$A$165:$A$316,0),MATCH(AH$8,intern2!_xlnm.Print_Titles,0))="NOK","NOK",
IF(INDEX(intern3!$A$9:$BG$320,MATCH($A64,intern3!$A$9:$A$160,0),MATCH(intern4!AH$8,intern3!$7:$7,0))="OK","OK","NOK")))</f>
        <v/>
      </c>
      <c r="AI64" s="1277" t="str">
        <f>IF(INDEX(intern2!$A$165:$BH$316,MATCH($A64,intern2!$A$165:$A$316,0),MATCH(AI$8,intern2!_xlnm.Print_Titles,0))="","",
IF(INDEX(intern2!$A$165:$BH$316,MATCH($A64,intern2!$A$165:$A$316,0),MATCH(AI$8,intern2!_xlnm.Print_Titles,0))="NOK","NOK",
IF(INDEX(intern3!$A$9:$BG$320,MATCH($A64,intern3!$A$9:$A$160,0),MATCH(intern4!AI$8,intern3!$7:$7,0))="OK","OK","NOK")))</f>
        <v/>
      </c>
      <c r="AJ64" s="1277" t="str">
        <f>IF(INDEX(intern2!$A$165:$BH$316,MATCH($A64,intern2!$A$165:$A$316,0),MATCH(AJ$8,intern2!_xlnm.Print_Titles,0))="","",
IF(INDEX(intern2!$A$165:$BH$316,MATCH($A64,intern2!$A$165:$A$316,0),MATCH(AJ$8,intern2!_xlnm.Print_Titles,0))="NOK","NOK",
IF(INDEX(intern3!$A$9:$BG$320,MATCH($A64,intern3!$A$9:$A$160,0),MATCH(intern4!AJ$8,intern3!$7:$7,0))="OK","OK","NOK")))</f>
        <v/>
      </c>
      <c r="AK64" s="1277" t="str">
        <f>IF(INDEX(intern2!$A$165:$BH$316,MATCH($A64,intern2!$A$165:$A$316,0),MATCH(AK$8,intern2!_xlnm.Print_Titles,0))="","",
IF(INDEX(intern2!$A$165:$BH$316,MATCH($A64,intern2!$A$165:$A$316,0),MATCH(AK$8,intern2!_xlnm.Print_Titles,0))="NOK","NOK",
IF(INDEX(intern3!$A$9:$BG$320,MATCH($A64,intern3!$A$9:$A$160,0),MATCH(intern4!AK$8,intern3!$7:$7,0))="OK","OK","NOK")))</f>
        <v/>
      </c>
      <c r="AL64" s="1277" t="str">
        <f>IF(INDEX(intern2!$A$165:$BH$316,MATCH($A64,intern2!$A$165:$A$316,0),MATCH(AL$8,intern2!_xlnm.Print_Titles,0))="","",
IF(INDEX(intern2!$A$165:$BH$316,MATCH($A64,intern2!$A$165:$A$316,0),MATCH(AL$8,intern2!_xlnm.Print_Titles,0))="NOK","NOK",
IF(INDEX(intern3!$A$9:$BG$320,MATCH($A64,intern3!$A$9:$A$160,0),MATCH(intern4!AL$8,intern3!$7:$7,0))="OK","OK","NOK")))</f>
        <v/>
      </c>
      <c r="AM64" s="1277" t="str">
        <f>IF(INDEX(intern2!$A$165:$BH$316,MATCH($A64,intern2!$A$165:$A$316,0),MATCH(AM$8,intern2!_xlnm.Print_Titles,0))="","",
IF(INDEX(intern2!$A$165:$BH$316,MATCH($A64,intern2!$A$165:$A$316,0),MATCH(AM$8,intern2!_xlnm.Print_Titles,0))="NOK","NOK",
IF(INDEX(intern3!$A$9:$BG$320,MATCH($A64,intern3!$A$9:$A$160,0),MATCH(intern4!AM$8,intern3!$7:$7,0))="OK","OK","NOK")))</f>
        <v/>
      </c>
      <c r="AN64" s="1277" t="str">
        <f ca="1">IF(INDEX(intern2!$A$165:$BH$316,MATCH($A64,intern2!$A$165:$A$316,0),MATCH(AN$8,intern2!_xlnm.Print_Titles,0))="","",
IF(INDEX(intern2!$A$165:$BH$316,MATCH($A64,intern2!$A$165:$A$316,0),MATCH(AN$8,intern2!_xlnm.Print_Titles,0))="NOK","NOK",
IF(INDEX(intern3!$A$9:$BG$320,MATCH($A64,intern3!$A$9:$A$160,0),MATCH(intern4!AN$8,intern3!$7:$7,0))="OK","OK","NOK")))</f>
        <v>NOK</v>
      </c>
      <c r="AO64" s="1277" t="str">
        <f>IF(INDEX(intern2!$A$165:$BH$316,MATCH($A64,intern2!$A$165:$A$316,0),MATCH(AO$8,intern2!_xlnm.Print_Titles,0))="","",
IF(INDEX(intern2!$A$165:$BH$316,MATCH($A64,intern2!$A$165:$A$316,0),MATCH(AO$8,intern2!_xlnm.Print_Titles,0))="NOK","NOK",
IF(INDEX(intern3!$A$9:$BG$320,MATCH($A64,intern3!$A$9:$A$160,0),MATCH(intern4!AO$8,intern3!$7:$7,0))="OK","OK","NOK")))</f>
        <v/>
      </c>
      <c r="AP64" s="1277" t="str">
        <f>IF(INDEX(intern2!$A$165:$BH$316,MATCH($A64,intern2!$A$165:$A$316,0),MATCH(AP$8,intern2!_xlnm.Print_Titles,0))="","",
IF(INDEX(intern2!$A$165:$BH$316,MATCH($A64,intern2!$A$165:$A$316,0),MATCH(AP$8,intern2!_xlnm.Print_Titles,0))="NOK","NOK",
IF(INDEX(intern3!$A$9:$BG$320,MATCH($A64,intern3!$A$9:$A$160,0),MATCH(intern4!AP$8,intern3!$7:$7,0))="OK","OK","NOK")))</f>
        <v/>
      </c>
      <c r="AQ64" s="1277" t="str">
        <f>IF(INDEX(intern2!$A$165:$BH$316,MATCH($A64,intern2!$A$165:$A$316,0),MATCH(AQ$8,intern2!_xlnm.Print_Titles,0))="","",
IF(INDEX(intern2!$A$165:$BH$316,MATCH($A64,intern2!$A$165:$A$316,0),MATCH(AQ$8,intern2!_xlnm.Print_Titles,0))="NOK","NOK",
IF(INDEX(intern3!$A$9:$BG$320,MATCH($A64,intern3!$A$9:$A$160,0),MATCH(intern4!AQ$8,intern3!$7:$7,0))="OK","OK","NOK")))</f>
        <v/>
      </c>
      <c r="AR64" s="1277" t="str">
        <f>IF(INDEX(intern2!$A$165:$BH$316,MATCH($A64,intern2!$A$165:$A$316,0),MATCH(AR$8,intern2!_xlnm.Print_Titles,0))="","",
IF(INDEX(intern2!$A$165:$BH$316,MATCH($A64,intern2!$A$165:$A$316,0),MATCH(AR$8,intern2!_xlnm.Print_Titles,0))="NOK","NOK",
IF(INDEX(intern3!$A$9:$BG$320,MATCH($A64,intern3!$A$9:$A$160,0),MATCH(intern4!AR$8,intern3!$7:$7,0))="OK","OK","NOK")))</f>
        <v/>
      </c>
      <c r="AS64" s="1277" t="str">
        <f>IF(INDEX(intern2!$A$165:$BH$316,MATCH($A64,intern2!$A$165:$A$316,0),MATCH(AS$8,intern2!_xlnm.Print_Titles,0))="","",
IF(INDEX(intern2!$A$165:$BH$316,MATCH($A64,intern2!$A$165:$A$316,0),MATCH(AS$8,intern2!_xlnm.Print_Titles,0))="NOK","NOK",
IF(INDEX(intern3!$A$9:$BG$320,MATCH($A64,intern3!$A$9:$A$160,0),MATCH(intern4!AS$8,intern3!$7:$7,0))="OK","OK","NOK")))</f>
        <v/>
      </c>
      <c r="AT64" s="1277" t="str">
        <f>IF(INDEX(intern2!$A$165:$BH$316,MATCH($A64,intern2!$A$165:$A$316,0),MATCH(AT$8,intern2!_xlnm.Print_Titles,0))="","",
IF(INDEX(intern2!$A$165:$BH$316,MATCH($A64,intern2!$A$165:$A$316,0),MATCH(AT$8,intern2!_xlnm.Print_Titles,0))="NOK","NOK",
IF(INDEX(intern3!$A$9:$BG$320,MATCH($A64,intern3!$A$9:$A$160,0),MATCH(intern4!AT$8,intern3!$7:$7,0))="OK","OK","NOK")))</f>
        <v/>
      </c>
      <c r="AU64" s="1277" t="str">
        <f>IF(INDEX(intern2!$A$165:$BH$316,MATCH($A64,intern2!$A$165:$A$316,0),MATCH(AU$8,intern2!_xlnm.Print_Titles,0))="","",
IF(INDEX(intern2!$A$165:$BH$316,MATCH($A64,intern2!$A$165:$A$316,0),MATCH(AU$8,intern2!_xlnm.Print_Titles,0))="NOK","NOK",
IF(INDEX(intern3!$A$9:$BG$320,MATCH($A64,intern3!$A$9:$A$160,0),MATCH(intern4!AU$8,intern3!$7:$7,0))="OK","OK","NOK")))</f>
        <v/>
      </c>
      <c r="AV64" s="1277" t="str">
        <f>IF(INDEX(intern2!$A$165:$BH$316,MATCH($A64,intern2!$A$165:$A$316,0),MATCH(AV$8,intern2!_xlnm.Print_Titles,0))="","",
IF(INDEX(intern2!$A$165:$BH$316,MATCH($A64,intern2!$A$165:$A$316,0),MATCH(AV$8,intern2!_xlnm.Print_Titles,0))="NOK","NOK",
IF(INDEX(intern3!$A$9:$BG$320,MATCH($A64,intern3!$A$9:$A$160,0),MATCH(intern4!AV$8,intern3!$7:$7,0))="OK","OK","NOK")))</f>
        <v/>
      </c>
      <c r="AW64" s="1277"/>
      <c r="AX64" s="1277" t="str">
        <f>IF(INDEX(intern2!$A$165:$BH$316,MATCH($A64,intern2!$A$165:$A$316,0),MATCH(AX$8,intern2!_xlnm.Print_Titles,0))="","",
IF(INDEX(intern2!$A$165:$BH$316,MATCH($A64,intern2!$A$165:$A$316,0),MATCH(AX$8,intern2!_xlnm.Print_Titles,0))="NOK","NOK",
IF(INDEX(intern3!$A$9:$BG$320,MATCH($A64,intern3!$A$9:$A$160,0),MATCH(intern4!AX$8,intern3!$7:$7,0))="OK","OK","NOK")))</f>
        <v/>
      </c>
      <c r="AY64" s="1277" t="str">
        <f>IF(INDEX(intern2!$A$165:$BH$316,MATCH($A64,intern2!$A$165:$A$316,0),MATCH(AY$8,intern2!_xlnm.Print_Titles,0))="","",
IF(INDEX(intern2!$A$165:$BH$316,MATCH($A64,intern2!$A$165:$A$316,0),MATCH(AY$8,intern2!_xlnm.Print_Titles,0))="NOK","NOK",
IF(INDEX(intern3!$A$9:$BG$320,MATCH($A64,intern3!$A$9:$A$160,0),MATCH(intern4!AY$8,intern3!$7:$7,0))="OK","OK","NOK")))</f>
        <v/>
      </c>
      <c r="AZ64" s="1277" t="str">
        <f>IF(INDEX(intern2!$A$165:$BH$316,MATCH($A64,intern2!$A$165:$A$316,0),MATCH(AZ$8,intern2!_xlnm.Print_Titles,0))="","",
IF(INDEX(intern2!$A$165:$BH$316,MATCH($A64,intern2!$A$165:$A$316,0),MATCH(AZ$8,intern2!_xlnm.Print_Titles,0))="NOK","NOK",
IF(INDEX(intern3!$A$9:$BG$320,MATCH($A64,intern3!$A$9:$A$160,0),MATCH(intern4!AZ$8,intern3!$7:$7,0))="OK","OK","NOK")))</f>
        <v/>
      </c>
      <c r="BA64" s="1277" t="str">
        <f>IF(INDEX(intern2!$A$165:$BH$316,MATCH($A64,intern2!$A$165:$A$316,0),MATCH(BA$8,intern2!_xlnm.Print_Titles,0))="","",
IF(INDEX(intern2!$A$165:$BH$316,MATCH($A64,intern2!$A$165:$A$316,0),MATCH(BA$8,intern2!_xlnm.Print_Titles,0))="NOK","NOK",
IF(INDEX(intern3!$A$9:$BG$320,MATCH($A64,intern3!$A$9:$A$160,0),MATCH(intern4!BA$8,intern3!$7:$7,0))="OK","OK","NOK")))</f>
        <v/>
      </c>
      <c r="BB64" s="1277" t="str">
        <f>IF(INDEX(intern2!$A$165:$BH$316,MATCH($A64,intern2!$A$165:$A$316,0),MATCH(BB$8,intern2!_xlnm.Print_Titles,0))="","",
IF(INDEX(intern2!$A$165:$BH$316,MATCH($A64,intern2!$A$165:$A$316,0),MATCH(BB$8,intern2!_xlnm.Print_Titles,0))="NOK","NOK",
IF(INDEX(intern3!$A$9:$BG$320,MATCH($A64,intern3!$A$9:$A$160,0),MATCH(intern4!BB$8,intern3!$7:$7,0))="OK","OK","NOK")))</f>
        <v/>
      </c>
      <c r="BC64" s="1277" t="str">
        <f>IF(INDEX(intern2!$A$165:$BH$316,MATCH($A64,intern2!$A$165:$A$316,0),MATCH(BC$8,intern2!_xlnm.Print_Titles,0))="","",
IF(INDEX(intern2!$A$165:$BH$316,MATCH($A64,intern2!$A$165:$A$316,0),MATCH(BC$8,intern2!_xlnm.Print_Titles,0))="NOK","NOK",
IF(INDEX(intern3!$A$9:$BG$320,MATCH($A64,intern3!$A$9:$A$160,0),MATCH(intern4!BC$8,intern3!$7:$7,0))="OK","OK","NOK")))</f>
        <v/>
      </c>
      <c r="BD64" s="1277" t="str">
        <f>IF(INDEX(intern2!$A$165:$BH$316,MATCH($A64,intern2!$A$165:$A$316,0),MATCH(BD$8,intern2!_xlnm.Print_Titles,0))="","",
IF(INDEX(intern2!$A$165:$BH$316,MATCH($A64,intern2!$A$165:$A$316,0),MATCH(BD$8,intern2!_xlnm.Print_Titles,0))="NOK","NOK",
IF(INDEX(intern3!$A$9:$BG$320,MATCH($A64,intern3!$A$9:$A$160,0),MATCH(intern4!BD$8,intern3!$7:$7,0))="OK","OK","NOK")))</f>
        <v/>
      </c>
      <c r="BE64" s="1277" t="str">
        <f>IF(INDEX(intern2!$A$165:$BH$316,MATCH($A64,intern2!$A$165:$A$316,0),MATCH(BE$8,intern2!_xlnm.Print_Titles,0))="","",
IF(INDEX(intern2!$A$165:$BH$316,MATCH($A64,intern2!$A$165:$A$316,0),MATCH(BE$8,intern2!_xlnm.Print_Titles,0))="NOK","NOK",
IF(INDEX(intern3!$A$9:$BG$320,MATCH($A64,intern3!$A$9:$A$160,0),MATCH(intern4!BE$8,intern3!$7:$7,0))="OK","OK","NOK")))</f>
        <v/>
      </c>
      <c r="BF64" s="1277" t="str">
        <f>IF(INDEX(intern2!$A$165:$BH$316,MATCH($A64,intern2!$A$165:$A$316,0),MATCH(BF$8,intern2!_xlnm.Print_Titles,0))="","",
IF(INDEX(intern2!$A$165:$BH$316,MATCH($A64,intern2!$A$165:$A$316,0),MATCH(BF$8,intern2!_xlnm.Print_Titles,0))="NOK","NOK",
IF(INDEX(intern3!$A$9:$BG$320,MATCH($A64,intern3!$A$9:$A$160,0),MATCH(intern4!BF$8,intern3!$7:$7,0))="OK","OK","NOK")))</f>
        <v/>
      </c>
      <c r="BG64" s="1277" t="str">
        <f>IF(INDEX(intern2!$A$165:$BH$316,MATCH($A64,intern2!$A$165:$A$316,0),MATCH(BG$8,intern2!_xlnm.Print_Titles,0))="","",
IF(INDEX(intern2!$A$165:$BH$316,MATCH($A64,intern2!$A$165:$A$316,0),MATCH(BG$8,intern2!_xlnm.Print_Titles,0))="NOK","NOK",
IF(INDEX(intern3!$A$9:$BG$320,MATCH($A64,intern3!$A$9:$A$160,0),MATCH(intern4!BG$8,intern3!$7:$7,0))="OK","OK","NOK")))</f>
        <v/>
      </c>
      <c r="BH64" s="200" t="str">
        <f t="shared" ca="1" si="2"/>
        <v>NOK</v>
      </c>
      <c r="BI64" s="186"/>
      <c r="BJ64" t="b">
        <f ca="1">IF(VLOOKUP($A64,intern1!$C:$Q,15,FALSE)="MAS","",IF(VLOOKUP($A64,'3.10'!$C:$AP,9,FALSE)=0,"NOK",IF(VLOOKUP($A64,'3.10'!$C:$AP,11,FALSE)=0,"NOK","OK"))=BH64)</f>
        <v>1</v>
      </c>
    </row>
    <row r="65" spans="1:62" x14ac:dyDescent="0.25">
      <c r="A65" t="str">
        <f>+intern2!A60</f>
        <v>HAE4</v>
      </c>
      <c r="C65" s="1277" t="str">
        <f>IF(INDEX(intern2!$A$165:$BH$316,MATCH($A65,intern2!$A$165:$A$316,0),MATCH(C$8,intern2!_xlnm.Print_Titles,0))="","",
IF(INDEX(intern2!$A$165:$BH$316,MATCH($A65,intern2!$A$165:$A$316,0),MATCH(C$8,intern2!_xlnm.Print_Titles,0))="NOK","NOK",
IF(INDEX(intern3!$A$9:$BG$320,MATCH($A65,intern3!$A$9:$A$160,0),MATCH(intern4!C$8,intern3!$7:$7,0))="OK","OK","NOK")))</f>
        <v/>
      </c>
      <c r="D65" s="1277" t="str">
        <f>IF(INDEX(intern2!$A$165:$BH$316,MATCH($A65,intern2!$A$165:$A$316,0),MATCH(D$8,intern2!_xlnm.Print_Titles,0))="","",
IF(INDEX(intern2!$A$165:$BH$316,MATCH($A65,intern2!$A$165:$A$316,0),MATCH(D$8,intern2!_xlnm.Print_Titles,0))="NOK","NOK",
IF(INDEX(intern3!$A$9:$BG$320,MATCH($A65,intern3!$A$9:$A$160,0),MATCH(intern4!D$8,intern3!$7:$7,0))="OK","OK","NOK")))</f>
        <v/>
      </c>
      <c r="E65" s="1277" t="str">
        <f>IF(INDEX(intern2!$A$165:$BH$316,MATCH($A65,intern2!$A$165:$A$316,0),MATCH(E$8,intern2!_xlnm.Print_Titles,0))="","",
IF(INDEX(intern2!$A$165:$BH$316,MATCH($A65,intern2!$A$165:$A$316,0),MATCH(E$8,intern2!_xlnm.Print_Titles,0))="NOK","NOK",
IF(INDEX(intern3!$A$9:$BG$320,MATCH($A65,intern3!$A$9:$A$160,0),MATCH(intern4!E$8,intern3!$7:$7,0))="OK","OK","NOK")))</f>
        <v/>
      </c>
      <c r="F65" s="1277" t="str">
        <f>IF(INDEX(intern2!$A$165:$BH$316,MATCH($A65,intern2!$A$165:$A$316,0),MATCH(F$8,intern2!_xlnm.Print_Titles,0))="","",
IF(INDEX(intern2!$A$165:$BH$316,MATCH($A65,intern2!$A$165:$A$316,0),MATCH(F$8,intern2!_xlnm.Print_Titles,0))="NOK","NOK",
IF(INDEX(intern3!$A$9:$BG$320,MATCH($A65,intern3!$A$9:$A$160,0),MATCH(intern4!F$8,intern3!$7:$7,0))="OK","OK","NOK")))</f>
        <v/>
      </c>
      <c r="G65" s="1277" t="str">
        <f>IF(INDEX(intern2!$A$165:$BH$316,MATCH($A65,intern2!$A$165:$A$316,0),MATCH(G$8,intern2!_xlnm.Print_Titles,0))="","",
IF(INDEX(intern2!$A$165:$BH$316,MATCH($A65,intern2!$A$165:$A$316,0),MATCH(G$8,intern2!_xlnm.Print_Titles,0))="NOK","NOK",
IF(INDEX(intern3!$A$9:$BG$320,MATCH($A65,intern3!$A$9:$A$160,0),MATCH(intern4!G$8,intern3!$7:$7,0))="OK","OK","NOK")))</f>
        <v/>
      </c>
      <c r="H65" s="1277" t="str">
        <f>IF(INDEX(intern2!$A$165:$BH$316,MATCH($A65,intern2!$A$165:$A$316,0),MATCH(H$8,intern2!_xlnm.Print_Titles,0))="","",
IF(INDEX(intern2!$A$165:$BH$316,MATCH($A65,intern2!$A$165:$A$316,0),MATCH(H$8,intern2!_xlnm.Print_Titles,0))="NOK","NOK",
IF(INDEX(intern3!$A$9:$BG$320,MATCH($A65,intern3!$A$9:$A$160,0),MATCH(intern4!H$8,intern3!$7:$7,0))="OK","OK","NOK")))</f>
        <v/>
      </c>
      <c r="I65" s="1277" t="str">
        <f>IF(INDEX(intern2!$A$165:$BH$316,MATCH($A65,intern2!$A$165:$A$316,0),MATCH(I$8,intern2!_xlnm.Print_Titles,0))="","",
IF(INDEX(intern2!$A$165:$BH$316,MATCH($A65,intern2!$A$165:$A$316,0),MATCH(I$8,intern2!_xlnm.Print_Titles,0))="NOK","NOK",
IF(INDEX(intern3!$A$9:$BG$320,MATCH($A65,intern3!$A$9:$A$160,0),MATCH(intern4!I$8,intern3!$7:$7,0))="OK","OK","NOK")))</f>
        <v/>
      </c>
      <c r="J65" s="1277" t="str">
        <f>IF(INDEX(intern2!$A$165:$BH$316,MATCH($A65,intern2!$A$165:$A$316,0),MATCH(J$8,intern2!_xlnm.Print_Titles,0))="","",
IF(INDEX(intern2!$A$165:$BH$316,MATCH($A65,intern2!$A$165:$A$316,0),MATCH(J$8,intern2!_xlnm.Print_Titles,0))="NOK","NOK",
IF(INDEX(intern3!$A$9:$BG$320,MATCH($A65,intern3!$A$9:$A$160,0),MATCH(intern4!J$8,intern3!$7:$7,0))="OK","OK","NOK")))</f>
        <v/>
      </c>
      <c r="K65" s="1277" t="str">
        <f>IF(INDEX(intern2!$A$165:$BH$316,MATCH($A65,intern2!$A$165:$A$316,0),MATCH(K$8,intern2!_xlnm.Print_Titles,0))="","",
IF(INDEX(intern2!$A$165:$BH$316,MATCH($A65,intern2!$A$165:$A$316,0),MATCH(K$8,intern2!_xlnm.Print_Titles,0))="NOK","NOK",
IF(INDEX(intern3!$A$9:$BG$320,MATCH($A65,intern3!$A$9:$A$160,0),MATCH(intern4!K$8,intern3!$7:$7,0))="OK","OK","NOK")))</f>
        <v/>
      </c>
      <c r="L65" s="1277" t="str">
        <f>IF(INDEX(intern2!$A$165:$BH$316,MATCH($A65,intern2!$A$165:$A$316,0),MATCH(L$8,intern2!_xlnm.Print_Titles,0))="","",
IF(INDEX(intern2!$A$165:$BH$316,MATCH($A65,intern2!$A$165:$A$316,0),MATCH(L$8,intern2!_xlnm.Print_Titles,0))="NOK","NOK",
IF(INDEX(intern3!$A$9:$BG$320,MATCH($A65,intern3!$A$9:$A$160,0),MATCH(intern4!L$8,intern3!$7:$7,0))="OK","OK","NOK")))</f>
        <v/>
      </c>
      <c r="M65" s="1277" t="str">
        <f>IF(INDEX(intern2!$A$165:$BH$316,MATCH($A65,intern2!$A$165:$A$316,0),MATCH(M$8,intern2!_xlnm.Print_Titles,0))="","",
IF(INDEX(intern2!$A$165:$BH$316,MATCH($A65,intern2!$A$165:$A$316,0),MATCH(M$8,intern2!_xlnm.Print_Titles,0))="NOK","NOK",
IF(INDEX(intern3!$A$9:$BG$320,MATCH($A65,intern3!$A$9:$A$160,0),MATCH(intern4!M$8,intern3!$7:$7,0))="OK","OK","NOK")))</f>
        <v/>
      </c>
      <c r="N65" s="1277" t="str">
        <f>IF(INDEX(intern2!$A$165:$BH$316,MATCH($A65,intern2!$A$165:$A$316,0),MATCH(N$8,intern2!_xlnm.Print_Titles,0))="","",
IF(INDEX(intern2!$A$165:$BH$316,MATCH($A65,intern2!$A$165:$A$316,0),MATCH(N$8,intern2!_xlnm.Print_Titles,0))="NOK","NOK",
IF(INDEX(intern3!$A$9:$BG$320,MATCH($A65,intern3!$A$9:$A$160,0),MATCH(intern4!N$8,intern3!$7:$7,0))="OK","OK","NOK")))</f>
        <v/>
      </c>
      <c r="O65" s="1277" t="str">
        <f>IF(INDEX(intern2!$A$165:$BH$316,MATCH($A65,intern2!$A$165:$A$316,0),MATCH(O$8,intern2!_xlnm.Print_Titles,0))="","",
IF(INDEX(intern2!$A$165:$BH$316,MATCH($A65,intern2!$A$165:$A$316,0),MATCH(O$8,intern2!_xlnm.Print_Titles,0))="NOK","NOK",
IF(INDEX(intern3!$A$9:$BG$320,MATCH($A65,intern3!$A$9:$A$160,0),MATCH(intern4!O$8,intern3!$7:$7,0))="OK","OK","NOK")))</f>
        <v/>
      </c>
      <c r="P65" s="1277" t="str">
        <f>IF(INDEX(intern2!$A$165:$BH$316,MATCH($A65,intern2!$A$165:$A$316,0),MATCH(P$8,intern2!_xlnm.Print_Titles,0))="","",
IF(INDEX(intern2!$A$165:$BH$316,MATCH($A65,intern2!$A$165:$A$316,0),MATCH(P$8,intern2!_xlnm.Print_Titles,0))="NOK","NOK",
IF(INDEX(intern3!$A$9:$BG$320,MATCH($A65,intern3!$A$9:$A$160,0),MATCH(intern4!P$8,intern3!$7:$7,0))="OK","OK","NOK")))</f>
        <v/>
      </c>
      <c r="Q65" s="1277" t="str">
        <f>IF(INDEX(intern2!$A$165:$BH$316,MATCH($A65,intern2!$A$165:$A$316,0),MATCH(Q$8,intern2!_xlnm.Print_Titles,0))="","",
IF(INDEX(intern2!$A$165:$BH$316,MATCH($A65,intern2!$A$165:$A$316,0),MATCH(Q$8,intern2!_xlnm.Print_Titles,0))="NOK","NOK",
IF(INDEX(intern3!$A$9:$BG$320,MATCH($A65,intern3!$A$9:$A$160,0),MATCH(intern4!Q$8,intern3!$7:$7,0))="OK","OK","NOK")))</f>
        <v/>
      </c>
      <c r="R65" s="1277" t="str">
        <f>IF(INDEX(intern2!$A$165:$BH$316,MATCH($A65,intern2!$A$165:$A$316,0),MATCH(R$8,intern2!_xlnm.Print_Titles,0))="","",
IF(INDEX(intern2!$A$165:$BH$316,MATCH($A65,intern2!$A$165:$A$316,0),MATCH(R$8,intern2!_xlnm.Print_Titles,0))="NOK","NOK",
IF(INDEX(intern3!$A$9:$BG$320,MATCH($A65,intern3!$A$9:$A$160,0),MATCH(intern4!R$8,intern3!$7:$7,0))="OK","OK","NOK")))</f>
        <v/>
      </c>
      <c r="S65" s="1277" t="str">
        <f>IF(INDEX(intern2!$A$165:$BH$316,MATCH($A65,intern2!$A$165:$A$316,0),MATCH(S$8,intern2!_xlnm.Print_Titles,0))="","",
IF(INDEX(intern2!$A$165:$BH$316,MATCH($A65,intern2!$A$165:$A$316,0),MATCH(S$8,intern2!_xlnm.Print_Titles,0))="NOK","NOK",
IF(INDEX(intern3!$A$9:$BG$320,MATCH($A65,intern3!$A$9:$A$160,0),MATCH(intern4!S$8,intern3!$7:$7,0))="OK","OK","NOK")))</f>
        <v/>
      </c>
      <c r="T65" s="1277" t="str">
        <f ca="1">IF(INDEX(intern2!$A$165:$BH$316,MATCH($A65,intern2!$A$165:$A$316,0),MATCH(T$8,intern2!_xlnm.Print_Titles,0))="","",
IF(INDEX(intern2!$A$165:$BH$316,MATCH($A65,intern2!$A$165:$A$316,0),MATCH(T$8,intern2!_xlnm.Print_Titles,0))="NOK","NOK",
IF(INDEX(intern3!$A$9:$BG$320,MATCH($A65,intern3!$A$9:$A$160,0),MATCH(intern4!T$8,intern3!$7:$7,0))="OK","OK","NOK")))</f>
        <v>NOK</v>
      </c>
      <c r="U65" s="1277" t="str">
        <f>IF(INDEX(intern2!$A$165:$BH$316,MATCH($A65,intern2!$A$165:$A$316,0),MATCH(U$8,intern2!_xlnm.Print_Titles,0))="","",
IF(INDEX(intern2!$A$165:$BH$316,MATCH($A65,intern2!$A$165:$A$316,0),MATCH(U$8,intern2!_xlnm.Print_Titles,0))="NOK","NOK",
IF(INDEX(intern3!$A$9:$BG$320,MATCH($A65,intern3!$A$9:$A$160,0),MATCH(intern4!U$8,intern3!$7:$7,0))="OK","OK","NOK")))</f>
        <v/>
      </c>
      <c r="V65" s="1277" t="str">
        <f>IF(INDEX(intern2!$A$165:$BH$316,MATCH($A65,intern2!$A$165:$A$316,0),MATCH(V$8,intern2!_xlnm.Print_Titles,0))="","",
IF(INDEX(intern2!$A$165:$BH$316,MATCH($A65,intern2!$A$165:$A$316,0),MATCH(V$8,intern2!_xlnm.Print_Titles,0))="NOK","NOK",
IF(INDEX(intern3!$A$9:$BG$320,MATCH($A65,intern3!$A$9:$A$160,0),MATCH(intern4!V$8,intern3!$7:$7,0))="OK","OK","NOK")))</f>
        <v/>
      </c>
      <c r="W65" s="1277" t="str">
        <f>IF(INDEX(intern2!$A$165:$BH$316,MATCH($A65,intern2!$A$165:$A$316,0),MATCH(W$8,intern2!_xlnm.Print_Titles,0))="","",
IF(INDEX(intern2!$A$165:$BH$316,MATCH($A65,intern2!$A$165:$A$316,0),MATCH(W$8,intern2!_xlnm.Print_Titles,0))="NOK","NOK",
IF(INDEX(intern3!$A$9:$BG$320,MATCH($A65,intern3!$A$9:$A$160,0),MATCH(intern4!W$8,intern3!$7:$7,0))="OK","OK","NOK")))</f>
        <v/>
      </c>
      <c r="X65" s="1277" t="str">
        <f>IF(INDEX(intern2!$A$165:$BH$316,MATCH($A65,intern2!$A$165:$A$316,0),MATCH(X$8,intern2!_xlnm.Print_Titles,0))="","",
IF(INDEX(intern2!$A$165:$BH$316,MATCH($A65,intern2!$A$165:$A$316,0),MATCH(X$8,intern2!_xlnm.Print_Titles,0))="NOK","NOK",
IF(INDEX(intern3!$A$9:$BG$320,MATCH($A65,intern3!$A$9:$A$160,0),MATCH(intern4!X$8,intern3!$7:$7,0))="OK","OK","NOK")))</f>
        <v/>
      </c>
      <c r="Y65" s="1277" t="str">
        <f>IF(INDEX(intern2!$A$165:$BH$316,MATCH($A65,intern2!$A$165:$A$316,0),MATCH(Y$8,intern2!_xlnm.Print_Titles,0))="","",
IF(INDEX(intern2!$A$165:$BH$316,MATCH($A65,intern2!$A$165:$A$316,0),MATCH(Y$8,intern2!_xlnm.Print_Titles,0))="NOK","NOK",
IF(INDEX(intern3!$A$9:$BG$320,MATCH($A65,intern3!$A$9:$A$160,0),MATCH(intern4!Y$8,intern3!$7:$7,0))="OK","OK","NOK")))</f>
        <v/>
      </c>
      <c r="Z65" s="1277" t="str">
        <f>IF(INDEX(intern2!$A$165:$BH$316,MATCH($A65,intern2!$A$165:$A$316,0),MATCH(Z$8,intern2!_xlnm.Print_Titles,0))="","",
IF(INDEX(intern2!$A$165:$BH$316,MATCH($A65,intern2!$A$165:$A$316,0),MATCH(Z$8,intern2!_xlnm.Print_Titles,0))="NOK","NOK",
IF(INDEX(intern3!$A$9:$BG$320,MATCH($A65,intern3!$A$9:$A$160,0),MATCH(intern4!Z$8,intern3!$7:$7,0))="OK","OK","NOK")))</f>
        <v/>
      </c>
      <c r="AA65" s="1277" t="str">
        <f>IF(INDEX(intern2!$A$165:$BH$316,MATCH($A65,intern2!$A$165:$A$316,0),MATCH(AA$8,intern2!_xlnm.Print_Titles,0))="","",
IF(INDEX(intern2!$A$165:$BH$316,MATCH($A65,intern2!$A$165:$A$316,0),MATCH(AA$8,intern2!_xlnm.Print_Titles,0))="NOK","NOK",
IF(INDEX(intern3!$A$9:$BG$320,MATCH($A65,intern3!$A$9:$A$160,0),MATCH(intern4!AA$8,intern3!$7:$7,0))="OK","OK","NOK")))</f>
        <v/>
      </c>
      <c r="AB65" s="1277" t="str">
        <f>IF(INDEX(intern2!$A$165:$BH$316,MATCH($A65,intern2!$A$165:$A$316,0),MATCH(AB$8,intern2!_xlnm.Print_Titles,0))="","",
IF(INDEX(intern2!$A$165:$BH$316,MATCH($A65,intern2!$A$165:$A$316,0),MATCH(AB$8,intern2!_xlnm.Print_Titles,0))="NOK","NOK",
IF(INDEX(intern3!$A$9:$BG$320,MATCH($A65,intern3!$A$9:$A$160,0),MATCH(intern4!AB$8,intern3!$7:$7,0))="OK","OK","NOK")))</f>
        <v/>
      </c>
      <c r="AC65" s="1277" t="str">
        <f>IF(INDEX(intern2!$A$165:$BH$316,MATCH($A65,intern2!$A$165:$A$316,0),MATCH(AC$8,intern2!_xlnm.Print_Titles,0))="","",
IF(INDEX(intern2!$A$165:$BH$316,MATCH($A65,intern2!$A$165:$A$316,0),MATCH(AC$8,intern2!_xlnm.Print_Titles,0))="NOK","NOK",
IF(INDEX(intern3!$A$9:$BG$320,MATCH($A65,intern3!$A$9:$A$160,0),MATCH(intern4!AC$8,intern3!$7:$7,0))="OK","OK","NOK")))</f>
        <v/>
      </c>
      <c r="AD65" s="1277" t="str">
        <f>IF(INDEX(intern2!$A$165:$BH$316,MATCH($A65,intern2!$A$165:$A$316,0),MATCH(AD$8,intern2!_xlnm.Print_Titles,0))="","",
IF(INDEX(intern2!$A$165:$BH$316,MATCH($A65,intern2!$A$165:$A$316,0),MATCH(AD$8,intern2!_xlnm.Print_Titles,0))="NOK","NOK",
IF(INDEX(intern3!$A$9:$BG$320,MATCH($A65,intern3!$A$9:$A$160,0),MATCH(intern4!AD$8,intern3!$7:$7,0))="OK","OK","NOK")))</f>
        <v/>
      </c>
      <c r="AE65" s="1277" t="str">
        <f>IF(INDEX(intern2!$A$165:$BH$316,MATCH($A65,intern2!$A$165:$A$316,0),MATCH(AE$8,intern2!_xlnm.Print_Titles,0))="","",
IF(INDEX(intern2!$A$165:$BH$316,MATCH($A65,intern2!$A$165:$A$316,0),MATCH(AE$8,intern2!_xlnm.Print_Titles,0))="NOK","NOK",
IF(INDEX(intern3!$A$9:$BG$320,MATCH($A65,intern3!$A$9:$A$160,0),MATCH(intern4!AE$8,intern3!$7:$7,0))="OK","OK","NOK")))</f>
        <v/>
      </c>
      <c r="AF65" s="1277" t="str">
        <f>IF(INDEX(intern2!$A$165:$BH$316,MATCH($A65,intern2!$A$165:$A$316,0),MATCH(AF$8,intern2!_xlnm.Print_Titles,0))="","",
IF(INDEX(intern2!$A$165:$BH$316,MATCH($A65,intern2!$A$165:$A$316,0),MATCH(AF$8,intern2!_xlnm.Print_Titles,0))="NOK","NOK",
IF(INDEX(intern3!$A$9:$BG$320,MATCH($A65,intern3!$A$9:$A$160,0),MATCH(intern4!AF$8,intern3!$7:$7,0))="OK","OK","NOK")))</f>
        <v/>
      </c>
      <c r="AG65" s="1277" t="str">
        <f>IF(INDEX(intern2!$A$165:$BH$316,MATCH($A65,intern2!$A$165:$A$316,0),MATCH(AG$8,intern2!_xlnm.Print_Titles,0))="","",
IF(INDEX(intern2!$A$165:$BH$316,MATCH($A65,intern2!$A$165:$A$316,0),MATCH(AG$8,intern2!_xlnm.Print_Titles,0))="NOK","NOK",
IF(INDEX(intern3!$A$9:$BG$320,MATCH($A65,intern3!$A$9:$A$160,0),MATCH(intern4!AG$8,intern3!$7:$7,0))="OK","OK","NOK")))</f>
        <v/>
      </c>
      <c r="AH65" s="1277" t="str">
        <f>IF(INDEX(intern2!$A$165:$BH$316,MATCH($A65,intern2!$A$165:$A$316,0),MATCH(AH$8,intern2!_xlnm.Print_Titles,0))="","",
IF(INDEX(intern2!$A$165:$BH$316,MATCH($A65,intern2!$A$165:$A$316,0),MATCH(AH$8,intern2!_xlnm.Print_Titles,0))="NOK","NOK",
IF(INDEX(intern3!$A$9:$BG$320,MATCH($A65,intern3!$A$9:$A$160,0),MATCH(intern4!AH$8,intern3!$7:$7,0))="OK","OK","NOK")))</f>
        <v/>
      </c>
      <c r="AI65" s="1277" t="str">
        <f>IF(INDEX(intern2!$A$165:$BH$316,MATCH($A65,intern2!$A$165:$A$316,0),MATCH(AI$8,intern2!_xlnm.Print_Titles,0))="","",
IF(INDEX(intern2!$A$165:$BH$316,MATCH($A65,intern2!$A$165:$A$316,0),MATCH(AI$8,intern2!_xlnm.Print_Titles,0))="NOK","NOK",
IF(INDEX(intern3!$A$9:$BG$320,MATCH($A65,intern3!$A$9:$A$160,0),MATCH(intern4!AI$8,intern3!$7:$7,0))="OK","OK","NOK")))</f>
        <v/>
      </c>
      <c r="AJ65" s="1277" t="str">
        <f>IF(INDEX(intern2!$A$165:$BH$316,MATCH($A65,intern2!$A$165:$A$316,0),MATCH(AJ$8,intern2!_xlnm.Print_Titles,0))="","",
IF(INDEX(intern2!$A$165:$BH$316,MATCH($A65,intern2!$A$165:$A$316,0),MATCH(AJ$8,intern2!_xlnm.Print_Titles,0))="NOK","NOK",
IF(INDEX(intern3!$A$9:$BG$320,MATCH($A65,intern3!$A$9:$A$160,0),MATCH(intern4!AJ$8,intern3!$7:$7,0))="OK","OK","NOK")))</f>
        <v/>
      </c>
      <c r="AK65" s="1277" t="str">
        <f>IF(INDEX(intern2!$A$165:$BH$316,MATCH($A65,intern2!$A$165:$A$316,0),MATCH(AK$8,intern2!_xlnm.Print_Titles,0))="","",
IF(INDEX(intern2!$A$165:$BH$316,MATCH($A65,intern2!$A$165:$A$316,0),MATCH(AK$8,intern2!_xlnm.Print_Titles,0))="NOK","NOK",
IF(INDEX(intern3!$A$9:$BG$320,MATCH($A65,intern3!$A$9:$A$160,0),MATCH(intern4!AK$8,intern3!$7:$7,0))="OK","OK","NOK")))</f>
        <v/>
      </c>
      <c r="AL65" s="1277" t="str">
        <f>IF(INDEX(intern2!$A$165:$BH$316,MATCH($A65,intern2!$A$165:$A$316,0),MATCH(AL$8,intern2!_xlnm.Print_Titles,0))="","",
IF(INDEX(intern2!$A$165:$BH$316,MATCH($A65,intern2!$A$165:$A$316,0),MATCH(AL$8,intern2!_xlnm.Print_Titles,0))="NOK","NOK",
IF(INDEX(intern3!$A$9:$BG$320,MATCH($A65,intern3!$A$9:$A$160,0),MATCH(intern4!AL$8,intern3!$7:$7,0))="OK","OK","NOK")))</f>
        <v/>
      </c>
      <c r="AM65" s="1277" t="str">
        <f>IF(INDEX(intern2!$A$165:$BH$316,MATCH($A65,intern2!$A$165:$A$316,0),MATCH(AM$8,intern2!_xlnm.Print_Titles,0))="","",
IF(INDEX(intern2!$A$165:$BH$316,MATCH($A65,intern2!$A$165:$A$316,0),MATCH(AM$8,intern2!_xlnm.Print_Titles,0))="NOK","NOK",
IF(INDEX(intern3!$A$9:$BG$320,MATCH($A65,intern3!$A$9:$A$160,0),MATCH(intern4!AM$8,intern3!$7:$7,0))="OK","OK","NOK")))</f>
        <v/>
      </c>
      <c r="AN65" s="1277" t="str">
        <f ca="1">IF(INDEX(intern2!$A$165:$BH$316,MATCH($A65,intern2!$A$165:$A$316,0),MATCH(AN$8,intern2!_xlnm.Print_Titles,0))="","",
IF(INDEX(intern2!$A$165:$BH$316,MATCH($A65,intern2!$A$165:$A$316,0),MATCH(AN$8,intern2!_xlnm.Print_Titles,0))="NOK","NOK",
IF(INDEX(intern3!$A$9:$BG$320,MATCH($A65,intern3!$A$9:$A$160,0),MATCH(intern4!AN$8,intern3!$7:$7,0))="OK","OK","NOK")))</f>
        <v>NOK</v>
      </c>
      <c r="AO65" s="1277" t="str">
        <f>IF(INDEX(intern2!$A$165:$BH$316,MATCH($A65,intern2!$A$165:$A$316,0),MATCH(AO$8,intern2!_xlnm.Print_Titles,0))="","",
IF(INDEX(intern2!$A$165:$BH$316,MATCH($A65,intern2!$A$165:$A$316,0),MATCH(AO$8,intern2!_xlnm.Print_Titles,0))="NOK","NOK",
IF(INDEX(intern3!$A$9:$BG$320,MATCH($A65,intern3!$A$9:$A$160,0),MATCH(intern4!AO$8,intern3!$7:$7,0))="OK","OK","NOK")))</f>
        <v/>
      </c>
      <c r="AP65" s="1277" t="str">
        <f>IF(INDEX(intern2!$A$165:$BH$316,MATCH($A65,intern2!$A$165:$A$316,0),MATCH(AP$8,intern2!_xlnm.Print_Titles,0))="","",
IF(INDEX(intern2!$A$165:$BH$316,MATCH($A65,intern2!$A$165:$A$316,0),MATCH(AP$8,intern2!_xlnm.Print_Titles,0))="NOK","NOK",
IF(INDEX(intern3!$A$9:$BG$320,MATCH($A65,intern3!$A$9:$A$160,0),MATCH(intern4!AP$8,intern3!$7:$7,0))="OK","OK","NOK")))</f>
        <v/>
      </c>
      <c r="AQ65" s="1277" t="str">
        <f>IF(INDEX(intern2!$A$165:$BH$316,MATCH($A65,intern2!$A$165:$A$316,0),MATCH(AQ$8,intern2!_xlnm.Print_Titles,0))="","",
IF(INDEX(intern2!$A$165:$BH$316,MATCH($A65,intern2!$A$165:$A$316,0),MATCH(AQ$8,intern2!_xlnm.Print_Titles,0))="NOK","NOK",
IF(INDEX(intern3!$A$9:$BG$320,MATCH($A65,intern3!$A$9:$A$160,0),MATCH(intern4!AQ$8,intern3!$7:$7,0))="OK","OK","NOK")))</f>
        <v/>
      </c>
      <c r="AR65" s="1277" t="str">
        <f>IF(INDEX(intern2!$A$165:$BH$316,MATCH($A65,intern2!$A$165:$A$316,0),MATCH(AR$8,intern2!_xlnm.Print_Titles,0))="","",
IF(INDEX(intern2!$A$165:$BH$316,MATCH($A65,intern2!$A$165:$A$316,0),MATCH(AR$8,intern2!_xlnm.Print_Titles,0))="NOK","NOK",
IF(INDEX(intern3!$A$9:$BG$320,MATCH($A65,intern3!$A$9:$A$160,0),MATCH(intern4!AR$8,intern3!$7:$7,0))="OK","OK","NOK")))</f>
        <v/>
      </c>
      <c r="AS65" s="1277" t="str">
        <f>IF(INDEX(intern2!$A$165:$BH$316,MATCH($A65,intern2!$A$165:$A$316,0),MATCH(AS$8,intern2!_xlnm.Print_Titles,0))="","",
IF(INDEX(intern2!$A$165:$BH$316,MATCH($A65,intern2!$A$165:$A$316,0),MATCH(AS$8,intern2!_xlnm.Print_Titles,0))="NOK","NOK",
IF(INDEX(intern3!$A$9:$BG$320,MATCH($A65,intern3!$A$9:$A$160,0),MATCH(intern4!AS$8,intern3!$7:$7,0))="OK","OK","NOK")))</f>
        <v/>
      </c>
      <c r="AT65" s="1277" t="str">
        <f>IF(INDEX(intern2!$A$165:$BH$316,MATCH($A65,intern2!$A$165:$A$316,0),MATCH(AT$8,intern2!_xlnm.Print_Titles,0))="","",
IF(INDEX(intern2!$A$165:$BH$316,MATCH($A65,intern2!$A$165:$A$316,0),MATCH(AT$8,intern2!_xlnm.Print_Titles,0))="NOK","NOK",
IF(INDEX(intern3!$A$9:$BG$320,MATCH($A65,intern3!$A$9:$A$160,0),MATCH(intern4!AT$8,intern3!$7:$7,0))="OK","OK","NOK")))</f>
        <v/>
      </c>
      <c r="AU65" s="1277" t="str">
        <f>IF(INDEX(intern2!$A$165:$BH$316,MATCH($A65,intern2!$A$165:$A$316,0),MATCH(AU$8,intern2!_xlnm.Print_Titles,0))="","",
IF(INDEX(intern2!$A$165:$BH$316,MATCH($A65,intern2!$A$165:$A$316,0),MATCH(AU$8,intern2!_xlnm.Print_Titles,0))="NOK","NOK",
IF(INDEX(intern3!$A$9:$BG$320,MATCH($A65,intern3!$A$9:$A$160,0),MATCH(intern4!AU$8,intern3!$7:$7,0))="OK","OK","NOK")))</f>
        <v/>
      </c>
      <c r="AV65" s="1277" t="str">
        <f>IF(INDEX(intern2!$A$165:$BH$316,MATCH($A65,intern2!$A$165:$A$316,0),MATCH(AV$8,intern2!_xlnm.Print_Titles,0))="","",
IF(INDEX(intern2!$A$165:$BH$316,MATCH($A65,intern2!$A$165:$A$316,0),MATCH(AV$8,intern2!_xlnm.Print_Titles,0))="NOK","NOK",
IF(INDEX(intern3!$A$9:$BG$320,MATCH($A65,intern3!$A$9:$A$160,0),MATCH(intern4!AV$8,intern3!$7:$7,0))="OK","OK","NOK")))</f>
        <v/>
      </c>
      <c r="AW65" s="1277"/>
      <c r="AX65" s="1277" t="str">
        <f>IF(INDEX(intern2!$A$165:$BH$316,MATCH($A65,intern2!$A$165:$A$316,0),MATCH(AX$8,intern2!_xlnm.Print_Titles,0))="","",
IF(INDEX(intern2!$A$165:$BH$316,MATCH($A65,intern2!$A$165:$A$316,0),MATCH(AX$8,intern2!_xlnm.Print_Titles,0))="NOK","NOK",
IF(INDEX(intern3!$A$9:$BG$320,MATCH($A65,intern3!$A$9:$A$160,0),MATCH(intern4!AX$8,intern3!$7:$7,0))="OK","OK","NOK")))</f>
        <v/>
      </c>
      <c r="AY65" s="1277" t="str">
        <f>IF(INDEX(intern2!$A$165:$BH$316,MATCH($A65,intern2!$A$165:$A$316,0),MATCH(AY$8,intern2!_xlnm.Print_Titles,0))="","",
IF(INDEX(intern2!$A$165:$BH$316,MATCH($A65,intern2!$A$165:$A$316,0),MATCH(AY$8,intern2!_xlnm.Print_Titles,0))="NOK","NOK",
IF(INDEX(intern3!$A$9:$BG$320,MATCH($A65,intern3!$A$9:$A$160,0),MATCH(intern4!AY$8,intern3!$7:$7,0))="OK","OK","NOK")))</f>
        <v/>
      </c>
      <c r="AZ65" s="1277" t="str">
        <f>IF(INDEX(intern2!$A$165:$BH$316,MATCH($A65,intern2!$A$165:$A$316,0),MATCH(AZ$8,intern2!_xlnm.Print_Titles,0))="","",
IF(INDEX(intern2!$A$165:$BH$316,MATCH($A65,intern2!$A$165:$A$316,0),MATCH(AZ$8,intern2!_xlnm.Print_Titles,0))="NOK","NOK",
IF(INDEX(intern3!$A$9:$BG$320,MATCH($A65,intern3!$A$9:$A$160,0),MATCH(intern4!AZ$8,intern3!$7:$7,0))="OK","OK","NOK")))</f>
        <v/>
      </c>
      <c r="BA65" s="1277" t="str">
        <f>IF(INDEX(intern2!$A$165:$BH$316,MATCH($A65,intern2!$A$165:$A$316,0),MATCH(BA$8,intern2!_xlnm.Print_Titles,0))="","",
IF(INDEX(intern2!$A$165:$BH$316,MATCH($A65,intern2!$A$165:$A$316,0),MATCH(BA$8,intern2!_xlnm.Print_Titles,0))="NOK","NOK",
IF(INDEX(intern3!$A$9:$BG$320,MATCH($A65,intern3!$A$9:$A$160,0),MATCH(intern4!BA$8,intern3!$7:$7,0))="OK","OK","NOK")))</f>
        <v/>
      </c>
      <c r="BB65" s="1277" t="str">
        <f>IF(INDEX(intern2!$A$165:$BH$316,MATCH($A65,intern2!$A$165:$A$316,0),MATCH(BB$8,intern2!_xlnm.Print_Titles,0))="","",
IF(INDEX(intern2!$A$165:$BH$316,MATCH($A65,intern2!$A$165:$A$316,0),MATCH(BB$8,intern2!_xlnm.Print_Titles,0))="NOK","NOK",
IF(INDEX(intern3!$A$9:$BG$320,MATCH($A65,intern3!$A$9:$A$160,0),MATCH(intern4!BB$8,intern3!$7:$7,0))="OK","OK","NOK")))</f>
        <v/>
      </c>
      <c r="BC65" s="1277" t="str">
        <f>IF(INDEX(intern2!$A$165:$BH$316,MATCH($A65,intern2!$A$165:$A$316,0),MATCH(BC$8,intern2!_xlnm.Print_Titles,0))="","",
IF(INDEX(intern2!$A$165:$BH$316,MATCH($A65,intern2!$A$165:$A$316,0),MATCH(BC$8,intern2!_xlnm.Print_Titles,0))="NOK","NOK",
IF(INDEX(intern3!$A$9:$BG$320,MATCH($A65,intern3!$A$9:$A$160,0),MATCH(intern4!BC$8,intern3!$7:$7,0))="OK","OK","NOK")))</f>
        <v/>
      </c>
      <c r="BD65" s="1277" t="str">
        <f>IF(INDEX(intern2!$A$165:$BH$316,MATCH($A65,intern2!$A$165:$A$316,0),MATCH(BD$8,intern2!_xlnm.Print_Titles,0))="","",
IF(INDEX(intern2!$A$165:$BH$316,MATCH($A65,intern2!$A$165:$A$316,0),MATCH(BD$8,intern2!_xlnm.Print_Titles,0))="NOK","NOK",
IF(INDEX(intern3!$A$9:$BG$320,MATCH($A65,intern3!$A$9:$A$160,0),MATCH(intern4!BD$8,intern3!$7:$7,0))="OK","OK","NOK")))</f>
        <v/>
      </c>
      <c r="BE65" s="1277" t="str">
        <f>IF(INDEX(intern2!$A$165:$BH$316,MATCH($A65,intern2!$A$165:$A$316,0),MATCH(BE$8,intern2!_xlnm.Print_Titles,0))="","",
IF(INDEX(intern2!$A$165:$BH$316,MATCH($A65,intern2!$A$165:$A$316,0),MATCH(BE$8,intern2!_xlnm.Print_Titles,0))="NOK","NOK",
IF(INDEX(intern3!$A$9:$BG$320,MATCH($A65,intern3!$A$9:$A$160,0),MATCH(intern4!BE$8,intern3!$7:$7,0))="OK","OK","NOK")))</f>
        <v/>
      </c>
      <c r="BF65" s="1277" t="str">
        <f>IF(INDEX(intern2!$A$165:$BH$316,MATCH($A65,intern2!$A$165:$A$316,0),MATCH(BF$8,intern2!_xlnm.Print_Titles,0))="","",
IF(INDEX(intern2!$A$165:$BH$316,MATCH($A65,intern2!$A$165:$A$316,0),MATCH(BF$8,intern2!_xlnm.Print_Titles,0))="NOK","NOK",
IF(INDEX(intern3!$A$9:$BG$320,MATCH($A65,intern3!$A$9:$A$160,0),MATCH(intern4!BF$8,intern3!$7:$7,0))="OK","OK","NOK")))</f>
        <v/>
      </c>
      <c r="BG65" s="1277" t="str">
        <f>IF(INDEX(intern2!$A$165:$BH$316,MATCH($A65,intern2!$A$165:$A$316,0),MATCH(BG$8,intern2!_xlnm.Print_Titles,0))="","",
IF(INDEX(intern2!$A$165:$BH$316,MATCH($A65,intern2!$A$165:$A$316,0),MATCH(BG$8,intern2!_xlnm.Print_Titles,0))="NOK","NOK",
IF(INDEX(intern3!$A$9:$BG$320,MATCH($A65,intern3!$A$9:$A$160,0),MATCH(intern4!BG$8,intern3!$7:$7,0))="OK","OK","NOK")))</f>
        <v/>
      </c>
      <c r="BH65" s="200" t="str">
        <f t="shared" ca="1" si="2"/>
        <v>NOK</v>
      </c>
      <c r="BI65" s="186"/>
      <c r="BJ65" t="b">
        <f ca="1">IF(VLOOKUP($A65,intern1!$C:$Q,15,FALSE)="MAS","",IF(VLOOKUP($A65,'3.10'!$C:$AP,9,FALSE)=0,"NOK",IF(VLOOKUP($A65,'3.10'!$C:$AP,11,FALSE)=0,"NOK","OK"))=BH65)</f>
        <v>1</v>
      </c>
    </row>
    <row r="66" spans="1:62" x14ac:dyDescent="0.25">
      <c r="A66" t="str">
        <f>+intern2!A61</f>
        <v>HAE5</v>
      </c>
      <c r="C66" s="1277" t="str">
        <f>IF(INDEX(intern2!$A$165:$BH$316,MATCH($A66,intern2!$A$165:$A$316,0),MATCH(C$8,intern2!_xlnm.Print_Titles,0))="","",
IF(INDEX(intern2!$A$165:$BH$316,MATCH($A66,intern2!$A$165:$A$316,0),MATCH(C$8,intern2!_xlnm.Print_Titles,0))="NOK","NOK",
IF(INDEX(intern3!$A$9:$BG$320,MATCH($A66,intern3!$A$9:$A$160,0),MATCH(intern4!C$8,intern3!$7:$7,0))="OK","OK","NOK")))</f>
        <v/>
      </c>
      <c r="D66" s="1277" t="str">
        <f>IF(INDEX(intern2!$A$165:$BH$316,MATCH($A66,intern2!$A$165:$A$316,0),MATCH(D$8,intern2!_xlnm.Print_Titles,0))="","",
IF(INDEX(intern2!$A$165:$BH$316,MATCH($A66,intern2!$A$165:$A$316,0),MATCH(D$8,intern2!_xlnm.Print_Titles,0))="NOK","NOK",
IF(INDEX(intern3!$A$9:$BG$320,MATCH($A66,intern3!$A$9:$A$160,0),MATCH(intern4!D$8,intern3!$7:$7,0))="OK","OK","NOK")))</f>
        <v/>
      </c>
      <c r="E66" s="1277" t="str">
        <f>IF(INDEX(intern2!$A$165:$BH$316,MATCH($A66,intern2!$A$165:$A$316,0),MATCH(E$8,intern2!_xlnm.Print_Titles,0))="","",
IF(INDEX(intern2!$A$165:$BH$316,MATCH($A66,intern2!$A$165:$A$316,0),MATCH(E$8,intern2!_xlnm.Print_Titles,0))="NOK","NOK",
IF(INDEX(intern3!$A$9:$BG$320,MATCH($A66,intern3!$A$9:$A$160,0),MATCH(intern4!E$8,intern3!$7:$7,0))="OK","OK","NOK")))</f>
        <v/>
      </c>
      <c r="F66" s="1277" t="str">
        <f>IF(INDEX(intern2!$A$165:$BH$316,MATCH($A66,intern2!$A$165:$A$316,0),MATCH(F$8,intern2!_xlnm.Print_Titles,0))="","",
IF(INDEX(intern2!$A$165:$BH$316,MATCH($A66,intern2!$A$165:$A$316,0),MATCH(F$8,intern2!_xlnm.Print_Titles,0))="NOK","NOK",
IF(INDEX(intern3!$A$9:$BG$320,MATCH($A66,intern3!$A$9:$A$160,0),MATCH(intern4!F$8,intern3!$7:$7,0))="OK","OK","NOK")))</f>
        <v/>
      </c>
      <c r="G66" s="1277" t="str">
        <f>IF(INDEX(intern2!$A$165:$BH$316,MATCH($A66,intern2!$A$165:$A$316,0),MATCH(G$8,intern2!_xlnm.Print_Titles,0))="","",
IF(INDEX(intern2!$A$165:$BH$316,MATCH($A66,intern2!$A$165:$A$316,0),MATCH(G$8,intern2!_xlnm.Print_Titles,0))="NOK","NOK",
IF(INDEX(intern3!$A$9:$BG$320,MATCH($A66,intern3!$A$9:$A$160,0),MATCH(intern4!G$8,intern3!$7:$7,0))="OK","OK","NOK")))</f>
        <v/>
      </c>
      <c r="H66" s="1277" t="str">
        <f>IF(INDEX(intern2!$A$165:$BH$316,MATCH($A66,intern2!$A$165:$A$316,0),MATCH(H$8,intern2!_xlnm.Print_Titles,0))="","",
IF(INDEX(intern2!$A$165:$BH$316,MATCH($A66,intern2!$A$165:$A$316,0),MATCH(H$8,intern2!_xlnm.Print_Titles,0))="NOK","NOK",
IF(INDEX(intern3!$A$9:$BG$320,MATCH($A66,intern3!$A$9:$A$160,0),MATCH(intern4!H$8,intern3!$7:$7,0))="OK","OK","NOK")))</f>
        <v/>
      </c>
      <c r="I66" s="1277" t="str">
        <f>IF(INDEX(intern2!$A$165:$BH$316,MATCH($A66,intern2!$A$165:$A$316,0),MATCH(I$8,intern2!_xlnm.Print_Titles,0))="","",
IF(INDEX(intern2!$A$165:$BH$316,MATCH($A66,intern2!$A$165:$A$316,0),MATCH(I$8,intern2!_xlnm.Print_Titles,0))="NOK","NOK",
IF(INDEX(intern3!$A$9:$BG$320,MATCH($A66,intern3!$A$9:$A$160,0),MATCH(intern4!I$8,intern3!$7:$7,0))="OK","OK","NOK")))</f>
        <v/>
      </c>
      <c r="J66" s="1277" t="str">
        <f>IF(INDEX(intern2!$A$165:$BH$316,MATCH($A66,intern2!$A$165:$A$316,0),MATCH(J$8,intern2!_xlnm.Print_Titles,0))="","",
IF(INDEX(intern2!$A$165:$BH$316,MATCH($A66,intern2!$A$165:$A$316,0),MATCH(J$8,intern2!_xlnm.Print_Titles,0))="NOK","NOK",
IF(INDEX(intern3!$A$9:$BG$320,MATCH($A66,intern3!$A$9:$A$160,0),MATCH(intern4!J$8,intern3!$7:$7,0))="OK","OK","NOK")))</f>
        <v/>
      </c>
      <c r="K66" s="1277" t="str">
        <f>IF(INDEX(intern2!$A$165:$BH$316,MATCH($A66,intern2!$A$165:$A$316,0),MATCH(K$8,intern2!_xlnm.Print_Titles,0))="","",
IF(INDEX(intern2!$A$165:$BH$316,MATCH($A66,intern2!$A$165:$A$316,0),MATCH(K$8,intern2!_xlnm.Print_Titles,0))="NOK","NOK",
IF(INDEX(intern3!$A$9:$BG$320,MATCH($A66,intern3!$A$9:$A$160,0),MATCH(intern4!K$8,intern3!$7:$7,0))="OK","OK","NOK")))</f>
        <v/>
      </c>
      <c r="L66" s="1277" t="str">
        <f>IF(INDEX(intern2!$A$165:$BH$316,MATCH($A66,intern2!$A$165:$A$316,0),MATCH(L$8,intern2!_xlnm.Print_Titles,0))="","",
IF(INDEX(intern2!$A$165:$BH$316,MATCH($A66,intern2!$A$165:$A$316,0),MATCH(L$8,intern2!_xlnm.Print_Titles,0))="NOK","NOK",
IF(INDEX(intern3!$A$9:$BG$320,MATCH($A66,intern3!$A$9:$A$160,0),MATCH(intern4!L$8,intern3!$7:$7,0))="OK","OK","NOK")))</f>
        <v/>
      </c>
      <c r="M66" s="1277" t="str">
        <f>IF(INDEX(intern2!$A$165:$BH$316,MATCH($A66,intern2!$A$165:$A$316,0),MATCH(M$8,intern2!_xlnm.Print_Titles,0))="","",
IF(INDEX(intern2!$A$165:$BH$316,MATCH($A66,intern2!$A$165:$A$316,0),MATCH(M$8,intern2!_xlnm.Print_Titles,0))="NOK","NOK",
IF(INDEX(intern3!$A$9:$BG$320,MATCH($A66,intern3!$A$9:$A$160,0),MATCH(intern4!M$8,intern3!$7:$7,0))="OK","OK","NOK")))</f>
        <v/>
      </c>
      <c r="N66" s="1277" t="str">
        <f>IF(INDEX(intern2!$A$165:$BH$316,MATCH($A66,intern2!$A$165:$A$316,0),MATCH(N$8,intern2!_xlnm.Print_Titles,0))="","",
IF(INDEX(intern2!$A$165:$BH$316,MATCH($A66,intern2!$A$165:$A$316,0),MATCH(N$8,intern2!_xlnm.Print_Titles,0))="NOK","NOK",
IF(INDEX(intern3!$A$9:$BG$320,MATCH($A66,intern3!$A$9:$A$160,0),MATCH(intern4!N$8,intern3!$7:$7,0))="OK","OK","NOK")))</f>
        <v/>
      </c>
      <c r="O66" s="1277" t="str">
        <f>IF(INDEX(intern2!$A$165:$BH$316,MATCH($A66,intern2!$A$165:$A$316,0),MATCH(O$8,intern2!_xlnm.Print_Titles,0))="","",
IF(INDEX(intern2!$A$165:$BH$316,MATCH($A66,intern2!$A$165:$A$316,0),MATCH(O$8,intern2!_xlnm.Print_Titles,0))="NOK","NOK",
IF(INDEX(intern3!$A$9:$BG$320,MATCH($A66,intern3!$A$9:$A$160,0),MATCH(intern4!O$8,intern3!$7:$7,0))="OK","OK","NOK")))</f>
        <v/>
      </c>
      <c r="P66" s="1277" t="str">
        <f>IF(INDEX(intern2!$A$165:$BH$316,MATCH($A66,intern2!$A$165:$A$316,0),MATCH(P$8,intern2!_xlnm.Print_Titles,0))="","",
IF(INDEX(intern2!$A$165:$BH$316,MATCH($A66,intern2!$A$165:$A$316,0),MATCH(P$8,intern2!_xlnm.Print_Titles,0))="NOK","NOK",
IF(INDEX(intern3!$A$9:$BG$320,MATCH($A66,intern3!$A$9:$A$160,0),MATCH(intern4!P$8,intern3!$7:$7,0))="OK","OK","NOK")))</f>
        <v/>
      </c>
      <c r="Q66" s="1277" t="str">
        <f>IF(INDEX(intern2!$A$165:$BH$316,MATCH($A66,intern2!$A$165:$A$316,0),MATCH(Q$8,intern2!_xlnm.Print_Titles,0))="","",
IF(INDEX(intern2!$A$165:$BH$316,MATCH($A66,intern2!$A$165:$A$316,0),MATCH(Q$8,intern2!_xlnm.Print_Titles,0))="NOK","NOK",
IF(INDEX(intern3!$A$9:$BG$320,MATCH($A66,intern3!$A$9:$A$160,0),MATCH(intern4!Q$8,intern3!$7:$7,0))="OK","OK","NOK")))</f>
        <v/>
      </c>
      <c r="R66" s="1277" t="str">
        <f>IF(INDEX(intern2!$A$165:$BH$316,MATCH($A66,intern2!$A$165:$A$316,0),MATCH(R$8,intern2!_xlnm.Print_Titles,0))="","",
IF(INDEX(intern2!$A$165:$BH$316,MATCH($A66,intern2!$A$165:$A$316,0),MATCH(R$8,intern2!_xlnm.Print_Titles,0))="NOK","NOK",
IF(INDEX(intern3!$A$9:$BG$320,MATCH($A66,intern3!$A$9:$A$160,0),MATCH(intern4!R$8,intern3!$7:$7,0))="OK","OK","NOK")))</f>
        <v/>
      </c>
      <c r="S66" s="1277" t="str">
        <f>IF(INDEX(intern2!$A$165:$BH$316,MATCH($A66,intern2!$A$165:$A$316,0),MATCH(S$8,intern2!_xlnm.Print_Titles,0))="","",
IF(INDEX(intern2!$A$165:$BH$316,MATCH($A66,intern2!$A$165:$A$316,0),MATCH(S$8,intern2!_xlnm.Print_Titles,0))="NOK","NOK",
IF(INDEX(intern3!$A$9:$BG$320,MATCH($A66,intern3!$A$9:$A$160,0),MATCH(intern4!S$8,intern3!$7:$7,0))="OK","OK","NOK")))</f>
        <v/>
      </c>
      <c r="T66" s="1277" t="str">
        <f>IF(INDEX(intern2!$A$165:$BH$316,MATCH($A66,intern2!$A$165:$A$316,0),MATCH(T$8,intern2!_xlnm.Print_Titles,0))="","",
IF(INDEX(intern2!$A$165:$BH$316,MATCH($A66,intern2!$A$165:$A$316,0),MATCH(T$8,intern2!_xlnm.Print_Titles,0))="NOK","NOK",
IF(INDEX(intern3!$A$9:$BG$320,MATCH($A66,intern3!$A$9:$A$160,0),MATCH(intern4!T$8,intern3!$7:$7,0))="OK","OK","NOK")))</f>
        <v/>
      </c>
      <c r="U66" s="1277" t="str">
        <f>IF(INDEX(intern2!$A$165:$BH$316,MATCH($A66,intern2!$A$165:$A$316,0),MATCH(U$8,intern2!_xlnm.Print_Titles,0))="","",
IF(INDEX(intern2!$A$165:$BH$316,MATCH($A66,intern2!$A$165:$A$316,0),MATCH(U$8,intern2!_xlnm.Print_Titles,0))="NOK","NOK",
IF(INDEX(intern3!$A$9:$BG$320,MATCH($A66,intern3!$A$9:$A$160,0),MATCH(intern4!U$8,intern3!$7:$7,0))="OK","OK","NOK")))</f>
        <v/>
      </c>
      <c r="V66" s="1277" t="str">
        <f>IF(INDEX(intern2!$A$165:$BH$316,MATCH($A66,intern2!$A$165:$A$316,0),MATCH(V$8,intern2!_xlnm.Print_Titles,0))="","",
IF(INDEX(intern2!$A$165:$BH$316,MATCH($A66,intern2!$A$165:$A$316,0),MATCH(V$8,intern2!_xlnm.Print_Titles,0))="NOK","NOK",
IF(INDEX(intern3!$A$9:$BG$320,MATCH($A66,intern3!$A$9:$A$160,0),MATCH(intern4!V$8,intern3!$7:$7,0))="OK","OK","NOK")))</f>
        <v/>
      </c>
      <c r="W66" s="1277" t="str">
        <f>IF(INDEX(intern2!$A$165:$BH$316,MATCH($A66,intern2!$A$165:$A$316,0),MATCH(W$8,intern2!_xlnm.Print_Titles,0))="","",
IF(INDEX(intern2!$A$165:$BH$316,MATCH($A66,intern2!$A$165:$A$316,0),MATCH(W$8,intern2!_xlnm.Print_Titles,0))="NOK","NOK",
IF(INDEX(intern3!$A$9:$BG$320,MATCH($A66,intern3!$A$9:$A$160,0),MATCH(intern4!W$8,intern3!$7:$7,0))="OK","OK","NOK")))</f>
        <v/>
      </c>
      <c r="X66" s="1277" t="str">
        <f>IF(INDEX(intern2!$A$165:$BH$316,MATCH($A66,intern2!$A$165:$A$316,0),MATCH(X$8,intern2!_xlnm.Print_Titles,0))="","",
IF(INDEX(intern2!$A$165:$BH$316,MATCH($A66,intern2!$A$165:$A$316,0),MATCH(X$8,intern2!_xlnm.Print_Titles,0))="NOK","NOK",
IF(INDEX(intern3!$A$9:$BG$320,MATCH($A66,intern3!$A$9:$A$160,0),MATCH(intern4!X$8,intern3!$7:$7,0))="OK","OK","NOK")))</f>
        <v/>
      </c>
      <c r="Y66" s="1277" t="str">
        <f>IF(INDEX(intern2!$A$165:$BH$316,MATCH($A66,intern2!$A$165:$A$316,0),MATCH(Y$8,intern2!_xlnm.Print_Titles,0))="","",
IF(INDEX(intern2!$A$165:$BH$316,MATCH($A66,intern2!$A$165:$A$316,0),MATCH(Y$8,intern2!_xlnm.Print_Titles,0))="NOK","NOK",
IF(INDEX(intern3!$A$9:$BG$320,MATCH($A66,intern3!$A$9:$A$160,0),MATCH(intern4!Y$8,intern3!$7:$7,0))="OK","OK","NOK")))</f>
        <v/>
      </c>
      <c r="Z66" s="1277" t="str">
        <f>IF(INDEX(intern2!$A$165:$BH$316,MATCH($A66,intern2!$A$165:$A$316,0),MATCH(Z$8,intern2!_xlnm.Print_Titles,0))="","",
IF(INDEX(intern2!$A$165:$BH$316,MATCH($A66,intern2!$A$165:$A$316,0),MATCH(Z$8,intern2!_xlnm.Print_Titles,0))="NOK","NOK",
IF(INDEX(intern3!$A$9:$BG$320,MATCH($A66,intern3!$A$9:$A$160,0),MATCH(intern4!Z$8,intern3!$7:$7,0))="OK","OK","NOK")))</f>
        <v/>
      </c>
      <c r="AA66" s="1277" t="str">
        <f>IF(INDEX(intern2!$A$165:$BH$316,MATCH($A66,intern2!$A$165:$A$316,0),MATCH(AA$8,intern2!_xlnm.Print_Titles,0))="","",
IF(INDEX(intern2!$A$165:$BH$316,MATCH($A66,intern2!$A$165:$A$316,0),MATCH(AA$8,intern2!_xlnm.Print_Titles,0))="NOK","NOK",
IF(INDEX(intern3!$A$9:$BG$320,MATCH($A66,intern3!$A$9:$A$160,0),MATCH(intern4!AA$8,intern3!$7:$7,0))="OK","OK","NOK")))</f>
        <v/>
      </c>
      <c r="AB66" s="1277" t="str">
        <f>IF(INDEX(intern2!$A$165:$BH$316,MATCH($A66,intern2!$A$165:$A$316,0),MATCH(AB$8,intern2!_xlnm.Print_Titles,0))="","",
IF(INDEX(intern2!$A$165:$BH$316,MATCH($A66,intern2!$A$165:$A$316,0),MATCH(AB$8,intern2!_xlnm.Print_Titles,0))="NOK","NOK",
IF(INDEX(intern3!$A$9:$BG$320,MATCH($A66,intern3!$A$9:$A$160,0),MATCH(intern4!AB$8,intern3!$7:$7,0))="OK","OK","NOK")))</f>
        <v/>
      </c>
      <c r="AC66" s="1277" t="str">
        <f>IF(INDEX(intern2!$A$165:$BH$316,MATCH($A66,intern2!$A$165:$A$316,0),MATCH(AC$8,intern2!_xlnm.Print_Titles,0))="","",
IF(INDEX(intern2!$A$165:$BH$316,MATCH($A66,intern2!$A$165:$A$316,0),MATCH(AC$8,intern2!_xlnm.Print_Titles,0))="NOK","NOK",
IF(INDEX(intern3!$A$9:$BG$320,MATCH($A66,intern3!$A$9:$A$160,0),MATCH(intern4!AC$8,intern3!$7:$7,0))="OK","OK","NOK")))</f>
        <v/>
      </c>
      <c r="AD66" s="1277" t="str">
        <f>IF(INDEX(intern2!$A$165:$BH$316,MATCH($A66,intern2!$A$165:$A$316,0),MATCH(AD$8,intern2!_xlnm.Print_Titles,0))="","",
IF(INDEX(intern2!$A$165:$BH$316,MATCH($A66,intern2!$A$165:$A$316,0),MATCH(AD$8,intern2!_xlnm.Print_Titles,0))="NOK","NOK",
IF(INDEX(intern3!$A$9:$BG$320,MATCH($A66,intern3!$A$9:$A$160,0),MATCH(intern4!AD$8,intern3!$7:$7,0))="OK","OK","NOK")))</f>
        <v/>
      </c>
      <c r="AE66" s="1277" t="str">
        <f>IF(INDEX(intern2!$A$165:$BH$316,MATCH($A66,intern2!$A$165:$A$316,0),MATCH(AE$8,intern2!_xlnm.Print_Titles,0))="","",
IF(INDEX(intern2!$A$165:$BH$316,MATCH($A66,intern2!$A$165:$A$316,0),MATCH(AE$8,intern2!_xlnm.Print_Titles,0))="NOK","NOK",
IF(INDEX(intern3!$A$9:$BG$320,MATCH($A66,intern3!$A$9:$A$160,0),MATCH(intern4!AE$8,intern3!$7:$7,0))="OK","OK","NOK")))</f>
        <v/>
      </c>
      <c r="AF66" s="1277" t="str">
        <f>IF(INDEX(intern2!$A$165:$BH$316,MATCH($A66,intern2!$A$165:$A$316,0),MATCH(AF$8,intern2!_xlnm.Print_Titles,0))="","",
IF(INDEX(intern2!$A$165:$BH$316,MATCH($A66,intern2!$A$165:$A$316,0),MATCH(AF$8,intern2!_xlnm.Print_Titles,0))="NOK","NOK",
IF(INDEX(intern3!$A$9:$BG$320,MATCH($A66,intern3!$A$9:$A$160,0),MATCH(intern4!AF$8,intern3!$7:$7,0))="OK","OK","NOK")))</f>
        <v/>
      </c>
      <c r="AG66" s="1277" t="str">
        <f>IF(INDEX(intern2!$A$165:$BH$316,MATCH($A66,intern2!$A$165:$A$316,0),MATCH(AG$8,intern2!_xlnm.Print_Titles,0))="","",
IF(INDEX(intern2!$A$165:$BH$316,MATCH($A66,intern2!$A$165:$A$316,0),MATCH(AG$8,intern2!_xlnm.Print_Titles,0))="NOK","NOK",
IF(INDEX(intern3!$A$9:$BG$320,MATCH($A66,intern3!$A$9:$A$160,0),MATCH(intern4!AG$8,intern3!$7:$7,0))="OK","OK","NOK")))</f>
        <v/>
      </c>
      <c r="AH66" s="1277" t="str">
        <f>IF(INDEX(intern2!$A$165:$BH$316,MATCH($A66,intern2!$A$165:$A$316,0),MATCH(AH$8,intern2!_xlnm.Print_Titles,0))="","",
IF(INDEX(intern2!$A$165:$BH$316,MATCH($A66,intern2!$A$165:$A$316,0),MATCH(AH$8,intern2!_xlnm.Print_Titles,0))="NOK","NOK",
IF(INDEX(intern3!$A$9:$BG$320,MATCH($A66,intern3!$A$9:$A$160,0),MATCH(intern4!AH$8,intern3!$7:$7,0))="OK","OK","NOK")))</f>
        <v/>
      </c>
      <c r="AI66" s="1277" t="str">
        <f>IF(INDEX(intern2!$A$165:$BH$316,MATCH($A66,intern2!$A$165:$A$316,0),MATCH(AI$8,intern2!_xlnm.Print_Titles,0))="","",
IF(INDEX(intern2!$A$165:$BH$316,MATCH($A66,intern2!$A$165:$A$316,0),MATCH(AI$8,intern2!_xlnm.Print_Titles,0))="NOK","NOK",
IF(INDEX(intern3!$A$9:$BG$320,MATCH($A66,intern3!$A$9:$A$160,0),MATCH(intern4!AI$8,intern3!$7:$7,0))="OK","OK","NOK")))</f>
        <v/>
      </c>
      <c r="AJ66" s="1277" t="str">
        <f>IF(INDEX(intern2!$A$165:$BH$316,MATCH($A66,intern2!$A$165:$A$316,0),MATCH(AJ$8,intern2!_xlnm.Print_Titles,0))="","",
IF(INDEX(intern2!$A$165:$BH$316,MATCH($A66,intern2!$A$165:$A$316,0),MATCH(AJ$8,intern2!_xlnm.Print_Titles,0))="NOK","NOK",
IF(INDEX(intern3!$A$9:$BG$320,MATCH($A66,intern3!$A$9:$A$160,0),MATCH(intern4!AJ$8,intern3!$7:$7,0))="OK","OK","NOK")))</f>
        <v/>
      </c>
      <c r="AK66" s="1277" t="str">
        <f>IF(INDEX(intern2!$A$165:$BH$316,MATCH($A66,intern2!$A$165:$A$316,0),MATCH(AK$8,intern2!_xlnm.Print_Titles,0))="","",
IF(INDEX(intern2!$A$165:$BH$316,MATCH($A66,intern2!$A$165:$A$316,0),MATCH(AK$8,intern2!_xlnm.Print_Titles,0))="NOK","NOK",
IF(INDEX(intern3!$A$9:$BG$320,MATCH($A66,intern3!$A$9:$A$160,0),MATCH(intern4!AK$8,intern3!$7:$7,0))="OK","OK","NOK")))</f>
        <v/>
      </c>
      <c r="AL66" s="1277" t="str">
        <f>IF(INDEX(intern2!$A$165:$BH$316,MATCH($A66,intern2!$A$165:$A$316,0),MATCH(AL$8,intern2!_xlnm.Print_Titles,0))="","",
IF(INDEX(intern2!$A$165:$BH$316,MATCH($A66,intern2!$A$165:$A$316,0),MATCH(AL$8,intern2!_xlnm.Print_Titles,0))="NOK","NOK",
IF(INDEX(intern3!$A$9:$BG$320,MATCH($A66,intern3!$A$9:$A$160,0),MATCH(intern4!AL$8,intern3!$7:$7,0))="OK","OK","NOK")))</f>
        <v/>
      </c>
      <c r="AM66" s="1277" t="str">
        <f>IF(INDEX(intern2!$A$165:$BH$316,MATCH($A66,intern2!$A$165:$A$316,0),MATCH(AM$8,intern2!_xlnm.Print_Titles,0))="","",
IF(INDEX(intern2!$A$165:$BH$316,MATCH($A66,intern2!$A$165:$A$316,0),MATCH(AM$8,intern2!_xlnm.Print_Titles,0))="NOK","NOK",
IF(INDEX(intern3!$A$9:$BG$320,MATCH($A66,intern3!$A$9:$A$160,0),MATCH(intern4!AM$8,intern3!$7:$7,0))="OK","OK","NOK")))</f>
        <v/>
      </c>
      <c r="AN66" s="1277" t="str">
        <f>IF(INDEX(intern2!$A$165:$BH$316,MATCH($A66,intern2!$A$165:$A$316,0),MATCH(AN$8,intern2!_xlnm.Print_Titles,0))="","",
IF(INDEX(intern2!$A$165:$BH$316,MATCH($A66,intern2!$A$165:$A$316,0),MATCH(AN$8,intern2!_xlnm.Print_Titles,0))="NOK","NOK",
IF(INDEX(intern3!$A$9:$BG$320,MATCH($A66,intern3!$A$9:$A$160,0),MATCH(intern4!AN$8,intern3!$7:$7,0))="OK","OK","NOK")))</f>
        <v/>
      </c>
      <c r="AO66" s="1277" t="str">
        <f>IF(INDEX(intern2!$A$165:$BH$316,MATCH($A66,intern2!$A$165:$A$316,0),MATCH(AO$8,intern2!_xlnm.Print_Titles,0))="","",
IF(INDEX(intern2!$A$165:$BH$316,MATCH($A66,intern2!$A$165:$A$316,0),MATCH(AO$8,intern2!_xlnm.Print_Titles,0))="NOK","NOK",
IF(INDEX(intern3!$A$9:$BG$320,MATCH($A66,intern3!$A$9:$A$160,0),MATCH(intern4!AO$8,intern3!$7:$7,0))="OK","OK","NOK")))</f>
        <v/>
      </c>
      <c r="AP66" s="1277" t="str">
        <f>IF(INDEX(intern2!$A$165:$BH$316,MATCH($A66,intern2!$A$165:$A$316,0),MATCH(AP$8,intern2!_xlnm.Print_Titles,0))="","",
IF(INDEX(intern2!$A$165:$BH$316,MATCH($A66,intern2!$A$165:$A$316,0),MATCH(AP$8,intern2!_xlnm.Print_Titles,0))="NOK","NOK",
IF(INDEX(intern3!$A$9:$BG$320,MATCH($A66,intern3!$A$9:$A$160,0),MATCH(intern4!AP$8,intern3!$7:$7,0))="OK","OK","NOK")))</f>
        <v/>
      </c>
      <c r="AQ66" s="1277" t="str">
        <f>IF(INDEX(intern2!$A$165:$BH$316,MATCH($A66,intern2!$A$165:$A$316,0),MATCH(AQ$8,intern2!_xlnm.Print_Titles,0))="","",
IF(INDEX(intern2!$A$165:$BH$316,MATCH($A66,intern2!$A$165:$A$316,0),MATCH(AQ$8,intern2!_xlnm.Print_Titles,0))="NOK","NOK",
IF(INDEX(intern3!$A$9:$BG$320,MATCH($A66,intern3!$A$9:$A$160,0),MATCH(intern4!AQ$8,intern3!$7:$7,0))="OK","OK","NOK")))</f>
        <v/>
      </c>
      <c r="AR66" s="1277" t="str">
        <f>IF(INDEX(intern2!$A$165:$BH$316,MATCH($A66,intern2!$A$165:$A$316,0),MATCH(AR$8,intern2!_xlnm.Print_Titles,0))="","",
IF(INDEX(intern2!$A$165:$BH$316,MATCH($A66,intern2!$A$165:$A$316,0),MATCH(AR$8,intern2!_xlnm.Print_Titles,0))="NOK","NOK",
IF(INDEX(intern3!$A$9:$BG$320,MATCH($A66,intern3!$A$9:$A$160,0),MATCH(intern4!AR$8,intern3!$7:$7,0))="OK","OK","NOK")))</f>
        <v/>
      </c>
      <c r="AS66" s="1277" t="str">
        <f>IF(INDEX(intern2!$A$165:$BH$316,MATCH($A66,intern2!$A$165:$A$316,0),MATCH(AS$8,intern2!_xlnm.Print_Titles,0))="","",
IF(INDEX(intern2!$A$165:$BH$316,MATCH($A66,intern2!$A$165:$A$316,0),MATCH(AS$8,intern2!_xlnm.Print_Titles,0))="NOK","NOK",
IF(INDEX(intern3!$A$9:$BG$320,MATCH($A66,intern3!$A$9:$A$160,0),MATCH(intern4!AS$8,intern3!$7:$7,0))="OK","OK","NOK")))</f>
        <v/>
      </c>
      <c r="AT66" s="1277" t="str">
        <f>IF(INDEX(intern2!$A$165:$BH$316,MATCH($A66,intern2!$A$165:$A$316,0),MATCH(AT$8,intern2!_xlnm.Print_Titles,0))="","",
IF(INDEX(intern2!$A$165:$BH$316,MATCH($A66,intern2!$A$165:$A$316,0),MATCH(AT$8,intern2!_xlnm.Print_Titles,0))="NOK","NOK",
IF(INDEX(intern3!$A$9:$BG$320,MATCH($A66,intern3!$A$9:$A$160,0),MATCH(intern4!AT$8,intern3!$7:$7,0))="OK","OK","NOK")))</f>
        <v/>
      </c>
      <c r="AU66" s="1277" t="str">
        <f>IF(INDEX(intern2!$A$165:$BH$316,MATCH($A66,intern2!$A$165:$A$316,0),MATCH(AU$8,intern2!_xlnm.Print_Titles,0))="","",
IF(INDEX(intern2!$A$165:$BH$316,MATCH($A66,intern2!$A$165:$A$316,0),MATCH(AU$8,intern2!_xlnm.Print_Titles,0))="NOK","NOK",
IF(INDEX(intern3!$A$9:$BG$320,MATCH($A66,intern3!$A$9:$A$160,0),MATCH(intern4!AU$8,intern3!$7:$7,0))="OK","OK","NOK")))</f>
        <v/>
      </c>
      <c r="AV66" s="1277" t="str">
        <f>IF(INDEX(intern2!$A$165:$BH$316,MATCH($A66,intern2!$A$165:$A$316,0),MATCH(AV$8,intern2!_xlnm.Print_Titles,0))="","",
IF(INDEX(intern2!$A$165:$BH$316,MATCH($A66,intern2!$A$165:$A$316,0),MATCH(AV$8,intern2!_xlnm.Print_Titles,0))="NOK","NOK",
IF(INDEX(intern3!$A$9:$BG$320,MATCH($A66,intern3!$A$9:$A$160,0),MATCH(intern4!AV$8,intern3!$7:$7,0))="OK","OK","NOK")))</f>
        <v/>
      </c>
      <c r="AW66" s="1277"/>
      <c r="AX66" s="1277" t="str">
        <f>IF(INDEX(intern2!$A$165:$BH$316,MATCH($A66,intern2!$A$165:$A$316,0),MATCH(AX$8,intern2!_xlnm.Print_Titles,0))="","",
IF(INDEX(intern2!$A$165:$BH$316,MATCH($A66,intern2!$A$165:$A$316,0),MATCH(AX$8,intern2!_xlnm.Print_Titles,0))="NOK","NOK",
IF(INDEX(intern3!$A$9:$BG$320,MATCH($A66,intern3!$A$9:$A$160,0),MATCH(intern4!AX$8,intern3!$7:$7,0))="OK","OK","NOK")))</f>
        <v/>
      </c>
      <c r="AY66" s="1277" t="str">
        <f>IF(INDEX(intern2!$A$165:$BH$316,MATCH($A66,intern2!$A$165:$A$316,0),MATCH(AY$8,intern2!_xlnm.Print_Titles,0))="","",
IF(INDEX(intern2!$A$165:$BH$316,MATCH($A66,intern2!$A$165:$A$316,0),MATCH(AY$8,intern2!_xlnm.Print_Titles,0))="NOK","NOK",
IF(INDEX(intern3!$A$9:$BG$320,MATCH($A66,intern3!$A$9:$A$160,0),MATCH(intern4!AY$8,intern3!$7:$7,0))="OK","OK","NOK")))</f>
        <v/>
      </c>
      <c r="AZ66" s="1277" t="str">
        <f>IF(INDEX(intern2!$A$165:$BH$316,MATCH($A66,intern2!$A$165:$A$316,0),MATCH(AZ$8,intern2!_xlnm.Print_Titles,0))="","",
IF(INDEX(intern2!$A$165:$BH$316,MATCH($A66,intern2!$A$165:$A$316,0),MATCH(AZ$8,intern2!_xlnm.Print_Titles,0))="NOK","NOK",
IF(INDEX(intern3!$A$9:$BG$320,MATCH($A66,intern3!$A$9:$A$160,0),MATCH(intern4!AZ$8,intern3!$7:$7,0))="OK","OK","NOK")))</f>
        <v/>
      </c>
      <c r="BA66" s="1277" t="str">
        <f>IF(INDEX(intern2!$A$165:$BH$316,MATCH($A66,intern2!$A$165:$A$316,0),MATCH(BA$8,intern2!_xlnm.Print_Titles,0))="","",
IF(INDEX(intern2!$A$165:$BH$316,MATCH($A66,intern2!$A$165:$A$316,0),MATCH(BA$8,intern2!_xlnm.Print_Titles,0))="NOK","NOK",
IF(INDEX(intern3!$A$9:$BG$320,MATCH($A66,intern3!$A$9:$A$160,0),MATCH(intern4!BA$8,intern3!$7:$7,0))="OK","OK","NOK")))</f>
        <v/>
      </c>
      <c r="BB66" s="1277" t="str">
        <f>IF(INDEX(intern2!$A$165:$BH$316,MATCH($A66,intern2!$A$165:$A$316,0),MATCH(BB$8,intern2!_xlnm.Print_Titles,0))="","",
IF(INDEX(intern2!$A$165:$BH$316,MATCH($A66,intern2!$A$165:$A$316,0),MATCH(BB$8,intern2!_xlnm.Print_Titles,0))="NOK","NOK",
IF(INDEX(intern3!$A$9:$BG$320,MATCH($A66,intern3!$A$9:$A$160,0),MATCH(intern4!BB$8,intern3!$7:$7,0))="OK","OK","NOK")))</f>
        <v/>
      </c>
      <c r="BC66" s="1277" t="str">
        <f>IF(INDEX(intern2!$A$165:$BH$316,MATCH($A66,intern2!$A$165:$A$316,0),MATCH(BC$8,intern2!_xlnm.Print_Titles,0))="","",
IF(INDEX(intern2!$A$165:$BH$316,MATCH($A66,intern2!$A$165:$A$316,0),MATCH(BC$8,intern2!_xlnm.Print_Titles,0))="NOK","NOK",
IF(INDEX(intern3!$A$9:$BG$320,MATCH($A66,intern3!$A$9:$A$160,0),MATCH(intern4!BC$8,intern3!$7:$7,0))="OK","OK","NOK")))</f>
        <v/>
      </c>
      <c r="BD66" s="1277" t="str">
        <f>IF(INDEX(intern2!$A$165:$BH$316,MATCH($A66,intern2!$A$165:$A$316,0),MATCH(BD$8,intern2!_xlnm.Print_Titles,0))="","",
IF(INDEX(intern2!$A$165:$BH$316,MATCH($A66,intern2!$A$165:$A$316,0),MATCH(BD$8,intern2!_xlnm.Print_Titles,0))="NOK","NOK",
IF(INDEX(intern3!$A$9:$BG$320,MATCH($A66,intern3!$A$9:$A$160,0),MATCH(intern4!BD$8,intern3!$7:$7,0))="OK","OK","NOK")))</f>
        <v/>
      </c>
      <c r="BE66" s="1277" t="str">
        <f>IF(INDEX(intern2!$A$165:$BH$316,MATCH($A66,intern2!$A$165:$A$316,0),MATCH(BE$8,intern2!_xlnm.Print_Titles,0))="","",
IF(INDEX(intern2!$A$165:$BH$316,MATCH($A66,intern2!$A$165:$A$316,0),MATCH(BE$8,intern2!_xlnm.Print_Titles,0))="NOK","NOK",
IF(INDEX(intern3!$A$9:$BG$320,MATCH($A66,intern3!$A$9:$A$160,0),MATCH(intern4!BE$8,intern3!$7:$7,0))="OK","OK","NOK")))</f>
        <v/>
      </c>
      <c r="BF66" s="1277" t="str">
        <f>IF(INDEX(intern2!$A$165:$BH$316,MATCH($A66,intern2!$A$165:$A$316,0),MATCH(BF$8,intern2!_xlnm.Print_Titles,0))="","",
IF(INDEX(intern2!$A$165:$BH$316,MATCH($A66,intern2!$A$165:$A$316,0),MATCH(BF$8,intern2!_xlnm.Print_Titles,0))="NOK","NOK",
IF(INDEX(intern3!$A$9:$BG$320,MATCH($A66,intern3!$A$9:$A$160,0),MATCH(intern4!BF$8,intern3!$7:$7,0))="OK","OK","NOK")))</f>
        <v/>
      </c>
      <c r="BG66" s="1277" t="str">
        <f>IF(INDEX(intern2!$A$165:$BH$316,MATCH($A66,intern2!$A$165:$A$316,0),MATCH(BG$8,intern2!_xlnm.Print_Titles,0))="","",
IF(INDEX(intern2!$A$165:$BH$316,MATCH($A66,intern2!$A$165:$A$316,0),MATCH(BG$8,intern2!_xlnm.Print_Titles,0))="NOK","NOK",
IF(INDEX(intern3!$A$9:$BG$320,MATCH($A66,intern3!$A$9:$A$160,0),MATCH(intern4!BG$8,intern3!$7:$7,0))="OK","OK","NOK")))</f>
        <v/>
      </c>
      <c r="BH66" s="200" t="str">
        <f t="shared" si="2"/>
        <v>OK</v>
      </c>
      <c r="BI66" s="186"/>
      <c r="BJ66" t="str">
        <f>IF(VLOOKUP($A66,intern1!$C:$Q,15,FALSE)="MAS","",IF(VLOOKUP($A66,'3.10'!$C:$AP,9,FALSE)=0,"NOK",IF(VLOOKUP($A66,'3.10'!$C:$AP,11,FALSE)=0,"NOK","OK"))=BH66)</f>
        <v/>
      </c>
    </row>
    <row r="67" spans="1:62" x14ac:dyDescent="0.25">
      <c r="A67" t="str">
        <f>+intern2!A62</f>
        <v>GEF1</v>
      </c>
      <c r="C67" s="1277" t="str">
        <f>IF(INDEX(intern2!$A$165:$BH$316,MATCH($A67,intern2!$A$165:$A$316,0),MATCH(C$8,intern2!_xlnm.Print_Titles,0))="","",
IF(INDEX(intern2!$A$165:$BH$316,MATCH($A67,intern2!$A$165:$A$316,0),MATCH(C$8,intern2!_xlnm.Print_Titles,0))="NOK","NOK",
IF(INDEX(intern3!$A$9:$BG$320,MATCH($A67,intern3!$A$9:$A$160,0),MATCH(intern4!C$8,intern3!$7:$7,0))="OK","OK","NOK")))</f>
        <v/>
      </c>
      <c r="D67" s="1277" t="str">
        <f>IF(INDEX(intern2!$A$165:$BH$316,MATCH($A67,intern2!$A$165:$A$316,0),MATCH(D$8,intern2!_xlnm.Print_Titles,0))="","",
IF(INDEX(intern2!$A$165:$BH$316,MATCH($A67,intern2!$A$165:$A$316,0),MATCH(D$8,intern2!_xlnm.Print_Titles,0))="NOK","NOK",
IF(INDEX(intern3!$A$9:$BG$320,MATCH($A67,intern3!$A$9:$A$160,0),MATCH(intern4!D$8,intern3!$7:$7,0))="OK","OK","NOK")))</f>
        <v/>
      </c>
      <c r="E67" s="1277" t="str">
        <f>IF(INDEX(intern2!$A$165:$BH$316,MATCH($A67,intern2!$A$165:$A$316,0),MATCH(E$8,intern2!_xlnm.Print_Titles,0))="","",
IF(INDEX(intern2!$A$165:$BH$316,MATCH($A67,intern2!$A$165:$A$316,0),MATCH(E$8,intern2!_xlnm.Print_Titles,0))="NOK","NOK",
IF(INDEX(intern3!$A$9:$BG$320,MATCH($A67,intern3!$A$9:$A$160,0),MATCH(intern4!E$8,intern3!$7:$7,0))="OK","OK","NOK")))</f>
        <v/>
      </c>
      <c r="F67" s="1277" t="str">
        <f>IF(INDEX(intern2!$A$165:$BH$316,MATCH($A67,intern2!$A$165:$A$316,0),MATCH(F$8,intern2!_xlnm.Print_Titles,0))="","",
IF(INDEX(intern2!$A$165:$BH$316,MATCH($A67,intern2!$A$165:$A$316,0),MATCH(F$8,intern2!_xlnm.Print_Titles,0))="NOK","NOK",
IF(INDEX(intern3!$A$9:$BG$320,MATCH($A67,intern3!$A$9:$A$160,0),MATCH(intern4!F$8,intern3!$7:$7,0))="OK","OK","NOK")))</f>
        <v/>
      </c>
      <c r="G67" s="1277" t="str">
        <f>IF(INDEX(intern2!$A$165:$BH$316,MATCH($A67,intern2!$A$165:$A$316,0),MATCH(G$8,intern2!_xlnm.Print_Titles,0))="","",
IF(INDEX(intern2!$A$165:$BH$316,MATCH($A67,intern2!$A$165:$A$316,0),MATCH(G$8,intern2!_xlnm.Print_Titles,0))="NOK","NOK",
IF(INDEX(intern3!$A$9:$BG$320,MATCH($A67,intern3!$A$9:$A$160,0),MATCH(intern4!G$8,intern3!$7:$7,0))="OK","OK","NOK")))</f>
        <v/>
      </c>
      <c r="H67" s="1277" t="str">
        <f>IF(INDEX(intern2!$A$165:$BH$316,MATCH($A67,intern2!$A$165:$A$316,0),MATCH(H$8,intern2!_xlnm.Print_Titles,0))="","",
IF(INDEX(intern2!$A$165:$BH$316,MATCH($A67,intern2!$A$165:$A$316,0),MATCH(H$8,intern2!_xlnm.Print_Titles,0))="NOK","NOK",
IF(INDEX(intern3!$A$9:$BG$320,MATCH($A67,intern3!$A$9:$A$160,0),MATCH(intern4!H$8,intern3!$7:$7,0))="OK","OK","NOK")))</f>
        <v/>
      </c>
      <c r="I67" s="1277" t="str">
        <f>IF(INDEX(intern2!$A$165:$BH$316,MATCH($A67,intern2!$A$165:$A$316,0),MATCH(I$8,intern2!_xlnm.Print_Titles,0))="","",
IF(INDEX(intern2!$A$165:$BH$316,MATCH($A67,intern2!$A$165:$A$316,0),MATCH(I$8,intern2!_xlnm.Print_Titles,0))="NOK","NOK",
IF(INDEX(intern3!$A$9:$BG$320,MATCH($A67,intern3!$A$9:$A$160,0),MATCH(intern4!I$8,intern3!$7:$7,0))="OK","OK","NOK")))</f>
        <v/>
      </c>
      <c r="J67" s="1277" t="str">
        <f ca="1">IF(INDEX(intern2!$A$165:$BH$316,MATCH($A67,intern2!$A$165:$A$316,0),MATCH(J$8,intern2!_xlnm.Print_Titles,0))="","",
IF(INDEX(intern2!$A$165:$BH$316,MATCH($A67,intern2!$A$165:$A$316,0),MATCH(J$8,intern2!_xlnm.Print_Titles,0))="NOK","NOK",
IF(INDEX(intern3!$A$9:$BG$320,MATCH($A67,intern3!$A$9:$A$160,0),MATCH(intern4!J$8,intern3!$7:$7,0))="OK","OK","NOK")))</f>
        <v>NOK</v>
      </c>
      <c r="K67" s="1277" t="str">
        <f>IF(INDEX(intern2!$A$165:$BH$316,MATCH($A67,intern2!$A$165:$A$316,0),MATCH(K$8,intern2!_xlnm.Print_Titles,0))="","",
IF(INDEX(intern2!$A$165:$BH$316,MATCH($A67,intern2!$A$165:$A$316,0),MATCH(K$8,intern2!_xlnm.Print_Titles,0))="NOK","NOK",
IF(INDEX(intern3!$A$9:$BG$320,MATCH($A67,intern3!$A$9:$A$160,0),MATCH(intern4!K$8,intern3!$7:$7,0))="OK","OK","NOK")))</f>
        <v/>
      </c>
      <c r="L67" s="1277" t="str">
        <f>IF(INDEX(intern2!$A$165:$BH$316,MATCH($A67,intern2!$A$165:$A$316,0),MATCH(L$8,intern2!_xlnm.Print_Titles,0))="","",
IF(INDEX(intern2!$A$165:$BH$316,MATCH($A67,intern2!$A$165:$A$316,0),MATCH(L$8,intern2!_xlnm.Print_Titles,0))="NOK","NOK",
IF(INDEX(intern3!$A$9:$BG$320,MATCH($A67,intern3!$A$9:$A$160,0),MATCH(intern4!L$8,intern3!$7:$7,0))="OK","OK","NOK")))</f>
        <v/>
      </c>
      <c r="M67" s="1277" t="str">
        <f>IF(INDEX(intern2!$A$165:$BH$316,MATCH($A67,intern2!$A$165:$A$316,0),MATCH(M$8,intern2!_xlnm.Print_Titles,0))="","",
IF(INDEX(intern2!$A$165:$BH$316,MATCH($A67,intern2!$A$165:$A$316,0),MATCH(M$8,intern2!_xlnm.Print_Titles,0))="NOK","NOK",
IF(INDEX(intern3!$A$9:$BG$320,MATCH($A67,intern3!$A$9:$A$160,0),MATCH(intern4!M$8,intern3!$7:$7,0))="OK","OK","NOK")))</f>
        <v/>
      </c>
      <c r="N67" s="1277" t="str">
        <f>IF(INDEX(intern2!$A$165:$BH$316,MATCH($A67,intern2!$A$165:$A$316,0),MATCH(N$8,intern2!_xlnm.Print_Titles,0))="","",
IF(INDEX(intern2!$A$165:$BH$316,MATCH($A67,intern2!$A$165:$A$316,0),MATCH(N$8,intern2!_xlnm.Print_Titles,0))="NOK","NOK",
IF(INDEX(intern3!$A$9:$BG$320,MATCH($A67,intern3!$A$9:$A$160,0),MATCH(intern4!N$8,intern3!$7:$7,0))="OK","OK","NOK")))</f>
        <v/>
      </c>
      <c r="O67" s="1277" t="str">
        <f>IF(INDEX(intern2!$A$165:$BH$316,MATCH($A67,intern2!$A$165:$A$316,0),MATCH(O$8,intern2!_xlnm.Print_Titles,0))="","",
IF(INDEX(intern2!$A$165:$BH$316,MATCH($A67,intern2!$A$165:$A$316,0),MATCH(O$8,intern2!_xlnm.Print_Titles,0))="NOK","NOK",
IF(INDEX(intern3!$A$9:$BG$320,MATCH($A67,intern3!$A$9:$A$160,0),MATCH(intern4!O$8,intern3!$7:$7,0))="OK","OK","NOK")))</f>
        <v/>
      </c>
      <c r="P67" s="1277" t="str">
        <f>IF(INDEX(intern2!$A$165:$BH$316,MATCH($A67,intern2!$A$165:$A$316,0),MATCH(P$8,intern2!_xlnm.Print_Titles,0))="","",
IF(INDEX(intern2!$A$165:$BH$316,MATCH($A67,intern2!$A$165:$A$316,0),MATCH(P$8,intern2!_xlnm.Print_Titles,0))="NOK","NOK",
IF(INDEX(intern3!$A$9:$BG$320,MATCH($A67,intern3!$A$9:$A$160,0),MATCH(intern4!P$8,intern3!$7:$7,0))="OK","OK","NOK")))</f>
        <v/>
      </c>
      <c r="Q67" s="1277" t="str">
        <f>IF(INDEX(intern2!$A$165:$BH$316,MATCH($A67,intern2!$A$165:$A$316,0),MATCH(Q$8,intern2!_xlnm.Print_Titles,0))="","",
IF(INDEX(intern2!$A$165:$BH$316,MATCH($A67,intern2!$A$165:$A$316,0),MATCH(Q$8,intern2!_xlnm.Print_Titles,0))="NOK","NOK",
IF(INDEX(intern3!$A$9:$BG$320,MATCH($A67,intern3!$A$9:$A$160,0),MATCH(intern4!Q$8,intern3!$7:$7,0))="OK","OK","NOK")))</f>
        <v/>
      </c>
      <c r="R67" s="1277" t="str">
        <f ca="1">IF(INDEX(intern2!$A$165:$BH$316,MATCH($A67,intern2!$A$165:$A$316,0),MATCH(R$8,intern2!_xlnm.Print_Titles,0))="","",
IF(INDEX(intern2!$A$165:$BH$316,MATCH($A67,intern2!$A$165:$A$316,0),MATCH(R$8,intern2!_xlnm.Print_Titles,0))="NOK","NOK",
IF(INDEX(intern3!$A$9:$BG$320,MATCH($A67,intern3!$A$9:$A$160,0),MATCH(intern4!R$8,intern3!$7:$7,0))="OK","OK","NOK")))</f>
        <v>NOK</v>
      </c>
      <c r="S67" s="1277" t="str">
        <f>IF(INDEX(intern2!$A$165:$BH$316,MATCH($A67,intern2!$A$165:$A$316,0),MATCH(S$8,intern2!_xlnm.Print_Titles,0))="","",
IF(INDEX(intern2!$A$165:$BH$316,MATCH($A67,intern2!$A$165:$A$316,0),MATCH(S$8,intern2!_xlnm.Print_Titles,0))="NOK","NOK",
IF(INDEX(intern3!$A$9:$BG$320,MATCH($A67,intern3!$A$9:$A$160,0),MATCH(intern4!S$8,intern3!$7:$7,0))="OK","OK","NOK")))</f>
        <v/>
      </c>
      <c r="T67" s="1277" t="str">
        <f>IF(INDEX(intern2!$A$165:$BH$316,MATCH($A67,intern2!$A$165:$A$316,0),MATCH(T$8,intern2!_xlnm.Print_Titles,0))="","",
IF(INDEX(intern2!$A$165:$BH$316,MATCH($A67,intern2!$A$165:$A$316,0),MATCH(T$8,intern2!_xlnm.Print_Titles,0))="NOK","NOK",
IF(INDEX(intern3!$A$9:$BG$320,MATCH($A67,intern3!$A$9:$A$160,0),MATCH(intern4!T$8,intern3!$7:$7,0))="OK","OK","NOK")))</f>
        <v/>
      </c>
      <c r="U67" s="1277" t="str">
        <f>IF(INDEX(intern2!$A$165:$BH$316,MATCH($A67,intern2!$A$165:$A$316,0),MATCH(U$8,intern2!_xlnm.Print_Titles,0))="","",
IF(INDEX(intern2!$A$165:$BH$316,MATCH($A67,intern2!$A$165:$A$316,0),MATCH(U$8,intern2!_xlnm.Print_Titles,0))="NOK","NOK",
IF(INDEX(intern3!$A$9:$BG$320,MATCH($A67,intern3!$A$9:$A$160,0),MATCH(intern4!U$8,intern3!$7:$7,0))="OK","OK","NOK")))</f>
        <v/>
      </c>
      <c r="V67" s="1277" t="str">
        <f>IF(INDEX(intern2!$A$165:$BH$316,MATCH($A67,intern2!$A$165:$A$316,0),MATCH(V$8,intern2!_xlnm.Print_Titles,0))="","",
IF(INDEX(intern2!$A$165:$BH$316,MATCH($A67,intern2!$A$165:$A$316,0),MATCH(V$8,intern2!_xlnm.Print_Titles,0))="NOK","NOK",
IF(INDEX(intern3!$A$9:$BG$320,MATCH($A67,intern3!$A$9:$A$160,0),MATCH(intern4!V$8,intern3!$7:$7,0))="OK","OK","NOK")))</f>
        <v/>
      </c>
      <c r="W67" s="1277" t="str">
        <f>IF(INDEX(intern2!$A$165:$BH$316,MATCH($A67,intern2!$A$165:$A$316,0),MATCH(W$8,intern2!_xlnm.Print_Titles,0))="","",
IF(INDEX(intern2!$A$165:$BH$316,MATCH($A67,intern2!$A$165:$A$316,0),MATCH(W$8,intern2!_xlnm.Print_Titles,0))="NOK","NOK",
IF(INDEX(intern3!$A$9:$BG$320,MATCH($A67,intern3!$A$9:$A$160,0),MATCH(intern4!W$8,intern3!$7:$7,0))="OK","OK","NOK")))</f>
        <v/>
      </c>
      <c r="X67" s="1277" t="str">
        <f>IF(INDEX(intern2!$A$165:$BH$316,MATCH($A67,intern2!$A$165:$A$316,0),MATCH(X$8,intern2!_xlnm.Print_Titles,0))="","",
IF(INDEX(intern2!$A$165:$BH$316,MATCH($A67,intern2!$A$165:$A$316,0),MATCH(X$8,intern2!_xlnm.Print_Titles,0))="NOK","NOK",
IF(INDEX(intern3!$A$9:$BG$320,MATCH($A67,intern3!$A$9:$A$160,0),MATCH(intern4!X$8,intern3!$7:$7,0))="OK","OK","NOK")))</f>
        <v/>
      </c>
      <c r="Y67" s="1277" t="str">
        <f>IF(INDEX(intern2!$A$165:$BH$316,MATCH($A67,intern2!$A$165:$A$316,0),MATCH(Y$8,intern2!_xlnm.Print_Titles,0))="","",
IF(INDEX(intern2!$A$165:$BH$316,MATCH($A67,intern2!$A$165:$A$316,0),MATCH(Y$8,intern2!_xlnm.Print_Titles,0))="NOK","NOK",
IF(INDEX(intern3!$A$9:$BG$320,MATCH($A67,intern3!$A$9:$A$160,0),MATCH(intern4!Y$8,intern3!$7:$7,0))="OK","OK","NOK")))</f>
        <v/>
      </c>
      <c r="Z67" s="1277" t="str">
        <f>IF(INDEX(intern2!$A$165:$BH$316,MATCH($A67,intern2!$A$165:$A$316,0),MATCH(Z$8,intern2!_xlnm.Print_Titles,0))="","",
IF(INDEX(intern2!$A$165:$BH$316,MATCH($A67,intern2!$A$165:$A$316,0),MATCH(Z$8,intern2!_xlnm.Print_Titles,0))="NOK","NOK",
IF(INDEX(intern3!$A$9:$BG$320,MATCH($A67,intern3!$A$9:$A$160,0),MATCH(intern4!Z$8,intern3!$7:$7,0))="OK","OK","NOK")))</f>
        <v/>
      </c>
      <c r="AA67" s="1277" t="str">
        <f>IF(INDEX(intern2!$A$165:$BH$316,MATCH($A67,intern2!$A$165:$A$316,0),MATCH(AA$8,intern2!_xlnm.Print_Titles,0))="","",
IF(INDEX(intern2!$A$165:$BH$316,MATCH($A67,intern2!$A$165:$A$316,0),MATCH(AA$8,intern2!_xlnm.Print_Titles,0))="NOK","NOK",
IF(INDEX(intern3!$A$9:$BG$320,MATCH($A67,intern3!$A$9:$A$160,0),MATCH(intern4!AA$8,intern3!$7:$7,0))="OK","OK","NOK")))</f>
        <v/>
      </c>
      <c r="AB67" s="1277" t="str">
        <f>IF(INDEX(intern2!$A$165:$BH$316,MATCH($A67,intern2!$A$165:$A$316,0),MATCH(AB$8,intern2!_xlnm.Print_Titles,0))="","",
IF(INDEX(intern2!$A$165:$BH$316,MATCH($A67,intern2!$A$165:$A$316,0),MATCH(AB$8,intern2!_xlnm.Print_Titles,0))="NOK","NOK",
IF(INDEX(intern3!$A$9:$BG$320,MATCH($A67,intern3!$A$9:$A$160,0),MATCH(intern4!AB$8,intern3!$7:$7,0))="OK","OK","NOK")))</f>
        <v/>
      </c>
      <c r="AC67" s="1277" t="str">
        <f>IF(INDEX(intern2!$A$165:$BH$316,MATCH($A67,intern2!$A$165:$A$316,0),MATCH(AC$8,intern2!_xlnm.Print_Titles,0))="","",
IF(INDEX(intern2!$A$165:$BH$316,MATCH($A67,intern2!$A$165:$A$316,0),MATCH(AC$8,intern2!_xlnm.Print_Titles,0))="NOK","NOK",
IF(INDEX(intern3!$A$9:$BG$320,MATCH($A67,intern3!$A$9:$A$160,0),MATCH(intern4!AC$8,intern3!$7:$7,0))="OK","OK","NOK")))</f>
        <v/>
      </c>
      <c r="AD67" s="1277" t="str">
        <f>IF(INDEX(intern2!$A$165:$BH$316,MATCH($A67,intern2!$A$165:$A$316,0),MATCH(AD$8,intern2!_xlnm.Print_Titles,0))="","",
IF(INDEX(intern2!$A$165:$BH$316,MATCH($A67,intern2!$A$165:$A$316,0),MATCH(AD$8,intern2!_xlnm.Print_Titles,0))="NOK","NOK",
IF(INDEX(intern3!$A$9:$BG$320,MATCH($A67,intern3!$A$9:$A$160,0),MATCH(intern4!AD$8,intern3!$7:$7,0))="OK","OK","NOK")))</f>
        <v/>
      </c>
      <c r="AE67" s="1277" t="str">
        <f>IF(INDEX(intern2!$A$165:$BH$316,MATCH($A67,intern2!$A$165:$A$316,0),MATCH(AE$8,intern2!_xlnm.Print_Titles,0))="","",
IF(INDEX(intern2!$A$165:$BH$316,MATCH($A67,intern2!$A$165:$A$316,0),MATCH(AE$8,intern2!_xlnm.Print_Titles,0))="NOK","NOK",
IF(INDEX(intern3!$A$9:$BG$320,MATCH($A67,intern3!$A$9:$A$160,0),MATCH(intern4!AE$8,intern3!$7:$7,0))="OK","OK","NOK")))</f>
        <v/>
      </c>
      <c r="AF67" s="1277" t="str">
        <f>IF(INDEX(intern2!$A$165:$BH$316,MATCH($A67,intern2!$A$165:$A$316,0),MATCH(AF$8,intern2!_xlnm.Print_Titles,0))="","",
IF(INDEX(intern2!$A$165:$BH$316,MATCH($A67,intern2!$A$165:$A$316,0),MATCH(AF$8,intern2!_xlnm.Print_Titles,0))="NOK","NOK",
IF(INDEX(intern3!$A$9:$BG$320,MATCH($A67,intern3!$A$9:$A$160,0),MATCH(intern4!AF$8,intern3!$7:$7,0))="OK","OK","NOK")))</f>
        <v/>
      </c>
      <c r="AG67" s="1277" t="str">
        <f>IF(INDEX(intern2!$A$165:$BH$316,MATCH($A67,intern2!$A$165:$A$316,0),MATCH(AG$8,intern2!_xlnm.Print_Titles,0))="","",
IF(INDEX(intern2!$A$165:$BH$316,MATCH($A67,intern2!$A$165:$A$316,0),MATCH(AG$8,intern2!_xlnm.Print_Titles,0))="NOK","NOK",
IF(INDEX(intern3!$A$9:$BG$320,MATCH($A67,intern3!$A$9:$A$160,0),MATCH(intern4!AG$8,intern3!$7:$7,0))="OK","OK","NOK")))</f>
        <v/>
      </c>
      <c r="AH67" s="1277" t="str">
        <f>IF(INDEX(intern2!$A$165:$BH$316,MATCH($A67,intern2!$A$165:$A$316,0),MATCH(AH$8,intern2!_xlnm.Print_Titles,0))="","",
IF(INDEX(intern2!$A$165:$BH$316,MATCH($A67,intern2!$A$165:$A$316,0),MATCH(AH$8,intern2!_xlnm.Print_Titles,0))="NOK","NOK",
IF(INDEX(intern3!$A$9:$BG$320,MATCH($A67,intern3!$A$9:$A$160,0),MATCH(intern4!AH$8,intern3!$7:$7,0))="OK","OK","NOK")))</f>
        <v/>
      </c>
      <c r="AI67" s="1277" t="str">
        <f>IF(INDEX(intern2!$A$165:$BH$316,MATCH($A67,intern2!$A$165:$A$316,0),MATCH(AI$8,intern2!_xlnm.Print_Titles,0))="","",
IF(INDEX(intern2!$A$165:$BH$316,MATCH($A67,intern2!$A$165:$A$316,0),MATCH(AI$8,intern2!_xlnm.Print_Titles,0))="NOK","NOK",
IF(INDEX(intern3!$A$9:$BG$320,MATCH($A67,intern3!$A$9:$A$160,0),MATCH(intern4!AI$8,intern3!$7:$7,0))="OK","OK","NOK")))</f>
        <v/>
      </c>
      <c r="AJ67" s="1277" t="str">
        <f>IF(INDEX(intern2!$A$165:$BH$316,MATCH($A67,intern2!$A$165:$A$316,0),MATCH(AJ$8,intern2!_xlnm.Print_Titles,0))="","",
IF(INDEX(intern2!$A$165:$BH$316,MATCH($A67,intern2!$A$165:$A$316,0),MATCH(AJ$8,intern2!_xlnm.Print_Titles,0))="NOK","NOK",
IF(INDEX(intern3!$A$9:$BG$320,MATCH($A67,intern3!$A$9:$A$160,0),MATCH(intern4!AJ$8,intern3!$7:$7,0))="OK","OK","NOK")))</f>
        <v/>
      </c>
      <c r="AK67" s="1277" t="str">
        <f>IF(INDEX(intern2!$A$165:$BH$316,MATCH($A67,intern2!$A$165:$A$316,0),MATCH(AK$8,intern2!_xlnm.Print_Titles,0))="","",
IF(INDEX(intern2!$A$165:$BH$316,MATCH($A67,intern2!$A$165:$A$316,0),MATCH(AK$8,intern2!_xlnm.Print_Titles,0))="NOK","NOK",
IF(INDEX(intern3!$A$9:$BG$320,MATCH($A67,intern3!$A$9:$A$160,0),MATCH(intern4!AK$8,intern3!$7:$7,0))="OK","OK","NOK")))</f>
        <v/>
      </c>
      <c r="AL67" s="1277" t="str">
        <f>IF(INDEX(intern2!$A$165:$BH$316,MATCH($A67,intern2!$A$165:$A$316,0),MATCH(AL$8,intern2!_xlnm.Print_Titles,0))="","",
IF(INDEX(intern2!$A$165:$BH$316,MATCH($A67,intern2!$A$165:$A$316,0),MATCH(AL$8,intern2!_xlnm.Print_Titles,0))="NOK","NOK",
IF(INDEX(intern3!$A$9:$BG$320,MATCH($A67,intern3!$A$9:$A$160,0),MATCH(intern4!AL$8,intern3!$7:$7,0))="OK","OK","NOK")))</f>
        <v/>
      </c>
      <c r="AM67" s="1277" t="str">
        <f>IF(INDEX(intern2!$A$165:$BH$316,MATCH($A67,intern2!$A$165:$A$316,0),MATCH(AM$8,intern2!_xlnm.Print_Titles,0))="","",
IF(INDEX(intern2!$A$165:$BH$316,MATCH($A67,intern2!$A$165:$A$316,0),MATCH(AM$8,intern2!_xlnm.Print_Titles,0))="NOK","NOK",
IF(INDEX(intern3!$A$9:$BG$320,MATCH($A67,intern3!$A$9:$A$160,0),MATCH(intern4!AM$8,intern3!$7:$7,0))="OK","OK","NOK")))</f>
        <v/>
      </c>
      <c r="AN67" s="1277" t="str">
        <f>IF(INDEX(intern2!$A$165:$BH$316,MATCH($A67,intern2!$A$165:$A$316,0),MATCH(AN$8,intern2!_xlnm.Print_Titles,0))="","",
IF(INDEX(intern2!$A$165:$BH$316,MATCH($A67,intern2!$A$165:$A$316,0),MATCH(AN$8,intern2!_xlnm.Print_Titles,0))="NOK","NOK",
IF(INDEX(intern3!$A$9:$BG$320,MATCH($A67,intern3!$A$9:$A$160,0),MATCH(intern4!AN$8,intern3!$7:$7,0))="OK","OK","NOK")))</f>
        <v/>
      </c>
      <c r="AO67" s="1277" t="str">
        <f>IF(INDEX(intern2!$A$165:$BH$316,MATCH($A67,intern2!$A$165:$A$316,0),MATCH(AO$8,intern2!_xlnm.Print_Titles,0))="","",
IF(INDEX(intern2!$A$165:$BH$316,MATCH($A67,intern2!$A$165:$A$316,0),MATCH(AO$8,intern2!_xlnm.Print_Titles,0))="NOK","NOK",
IF(INDEX(intern3!$A$9:$BG$320,MATCH($A67,intern3!$A$9:$A$160,0),MATCH(intern4!AO$8,intern3!$7:$7,0))="OK","OK","NOK")))</f>
        <v/>
      </c>
      <c r="AP67" s="1277" t="str">
        <f>IF(INDEX(intern2!$A$165:$BH$316,MATCH($A67,intern2!$A$165:$A$316,0),MATCH(AP$8,intern2!_xlnm.Print_Titles,0))="","",
IF(INDEX(intern2!$A$165:$BH$316,MATCH($A67,intern2!$A$165:$A$316,0),MATCH(AP$8,intern2!_xlnm.Print_Titles,0))="NOK","NOK",
IF(INDEX(intern3!$A$9:$BG$320,MATCH($A67,intern3!$A$9:$A$160,0),MATCH(intern4!AP$8,intern3!$7:$7,0))="OK","OK","NOK")))</f>
        <v/>
      </c>
      <c r="AQ67" s="1277" t="str">
        <f>IF(INDEX(intern2!$A$165:$BH$316,MATCH($A67,intern2!$A$165:$A$316,0),MATCH(AQ$8,intern2!_xlnm.Print_Titles,0))="","",
IF(INDEX(intern2!$A$165:$BH$316,MATCH($A67,intern2!$A$165:$A$316,0),MATCH(AQ$8,intern2!_xlnm.Print_Titles,0))="NOK","NOK",
IF(INDEX(intern3!$A$9:$BG$320,MATCH($A67,intern3!$A$9:$A$160,0),MATCH(intern4!AQ$8,intern3!$7:$7,0))="OK","OK","NOK")))</f>
        <v/>
      </c>
      <c r="AR67" s="1277" t="str">
        <f>IF(INDEX(intern2!$A$165:$BH$316,MATCH($A67,intern2!$A$165:$A$316,0),MATCH(AR$8,intern2!_xlnm.Print_Titles,0))="","",
IF(INDEX(intern2!$A$165:$BH$316,MATCH($A67,intern2!$A$165:$A$316,0),MATCH(AR$8,intern2!_xlnm.Print_Titles,0))="NOK","NOK",
IF(INDEX(intern3!$A$9:$BG$320,MATCH($A67,intern3!$A$9:$A$160,0),MATCH(intern4!AR$8,intern3!$7:$7,0))="OK","OK","NOK")))</f>
        <v/>
      </c>
      <c r="AS67" s="1277" t="str">
        <f>IF(INDEX(intern2!$A$165:$BH$316,MATCH($A67,intern2!$A$165:$A$316,0),MATCH(AS$8,intern2!_xlnm.Print_Titles,0))="","",
IF(INDEX(intern2!$A$165:$BH$316,MATCH($A67,intern2!$A$165:$A$316,0),MATCH(AS$8,intern2!_xlnm.Print_Titles,0))="NOK","NOK",
IF(INDEX(intern3!$A$9:$BG$320,MATCH($A67,intern3!$A$9:$A$160,0),MATCH(intern4!AS$8,intern3!$7:$7,0))="OK","OK","NOK")))</f>
        <v/>
      </c>
      <c r="AT67" s="1277" t="str">
        <f>IF(INDEX(intern2!$A$165:$BH$316,MATCH($A67,intern2!$A$165:$A$316,0),MATCH(AT$8,intern2!_xlnm.Print_Titles,0))="","",
IF(INDEX(intern2!$A$165:$BH$316,MATCH($A67,intern2!$A$165:$A$316,0),MATCH(AT$8,intern2!_xlnm.Print_Titles,0))="NOK","NOK",
IF(INDEX(intern3!$A$9:$BG$320,MATCH($A67,intern3!$A$9:$A$160,0),MATCH(intern4!AT$8,intern3!$7:$7,0))="OK","OK","NOK")))</f>
        <v/>
      </c>
      <c r="AU67" s="1277" t="str">
        <f>IF(INDEX(intern2!$A$165:$BH$316,MATCH($A67,intern2!$A$165:$A$316,0),MATCH(AU$8,intern2!_xlnm.Print_Titles,0))="","",
IF(INDEX(intern2!$A$165:$BH$316,MATCH($A67,intern2!$A$165:$A$316,0),MATCH(AU$8,intern2!_xlnm.Print_Titles,0))="NOK","NOK",
IF(INDEX(intern3!$A$9:$BG$320,MATCH($A67,intern3!$A$9:$A$160,0),MATCH(intern4!AU$8,intern3!$7:$7,0))="OK","OK","NOK")))</f>
        <v/>
      </c>
      <c r="AV67" s="1277" t="str">
        <f>IF(INDEX(intern2!$A$165:$BH$316,MATCH($A67,intern2!$A$165:$A$316,0),MATCH(AV$8,intern2!_xlnm.Print_Titles,0))="","",
IF(INDEX(intern2!$A$165:$BH$316,MATCH($A67,intern2!$A$165:$A$316,0),MATCH(AV$8,intern2!_xlnm.Print_Titles,0))="NOK","NOK",
IF(INDEX(intern3!$A$9:$BG$320,MATCH($A67,intern3!$A$9:$A$160,0),MATCH(intern4!AV$8,intern3!$7:$7,0))="OK","OK","NOK")))</f>
        <v/>
      </c>
      <c r="AW67" s="1277"/>
      <c r="AX67" s="1277" t="str">
        <f>IF(INDEX(intern2!$A$165:$BH$316,MATCH($A67,intern2!$A$165:$A$316,0),MATCH(AX$8,intern2!_xlnm.Print_Titles,0))="","",
IF(INDEX(intern2!$A$165:$BH$316,MATCH($A67,intern2!$A$165:$A$316,0),MATCH(AX$8,intern2!_xlnm.Print_Titles,0))="NOK","NOK",
IF(INDEX(intern3!$A$9:$BG$320,MATCH($A67,intern3!$A$9:$A$160,0),MATCH(intern4!AX$8,intern3!$7:$7,0))="OK","OK","NOK")))</f>
        <v/>
      </c>
      <c r="AY67" s="1277" t="str">
        <f>IF(INDEX(intern2!$A$165:$BH$316,MATCH($A67,intern2!$A$165:$A$316,0),MATCH(AY$8,intern2!_xlnm.Print_Titles,0))="","",
IF(INDEX(intern2!$A$165:$BH$316,MATCH($A67,intern2!$A$165:$A$316,0),MATCH(AY$8,intern2!_xlnm.Print_Titles,0))="NOK","NOK",
IF(INDEX(intern3!$A$9:$BG$320,MATCH($A67,intern3!$A$9:$A$160,0),MATCH(intern4!AY$8,intern3!$7:$7,0))="OK","OK","NOK")))</f>
        <v/>
      </c>
      <c r="AZ67" s="1277" t="str">
        <f>IF(INDEX(intern2!$A$165:$BH$316,MATCH($A67,intern2!$A$165:$A$316,0),MATCH(AZ$8,intern2!_xlnm.Print_Titles,0))="","",
IF(INDEX(intern2!$A$165:$BH$316,MATCH($A67,intern2!$A$165:$A$316,0),MATCH(AZ$8,intern2!_xlnm.Print_Titles,0))="NOK","NOK",
IF(INDEX(intern3!$A$9:$BG$320,MATCH($A67,intern3!$A$9:$A$160,0),MATCH(intern4!AZ$8,intern3!$7:$7,0))="OK","OK","NOK")))</f>
        <v/>
      </c>
      <c r="BA67" s="1277" t="str">
        <f>IF(INDEX(intern2!$A$165:$BH$316,MATCH($A67,intern2!$A$165:$A$316,0),MATCH(BA$8,intern2!_xlnm.Print_Titles,0))="","",
IF(INDEX(intern2!$A$165:$BH$316,MATCH($A67,intern2!$A$165:$A$316,0),MATCH(BA$8,intern2!_xlnm.Print_Titles,0))="NOK","NOK",
IF(INDEX(intern3!$A$9:$BG$320,MATCH($A67,intern3!$A$9:$A$160,0),MATCH(intern4!BA$8,intern3!$7:$7,0))="OK","OK","NOK")))</f>
        <v/>
      </c>
      <c r="BB67" s="1277" t="str">
        <f>IF(INDEX(intern2!$A$165:$BH$316,MATCH($A67,intern2!$A$165:$A$316,0),MATCH(BB$8,intern2!_xlnm.Print_Titles,0))="","",
IF(INDEX(intern2!$A$165:$BH$316,MATCH($A67,intern2!$A$165:$A$316,0),MATCH(BB$8,intern2!_xlnm.Print_Titles,0))="NOK","NOK",
IF(INDEX(intern3!$A$9:$BG$320,MATCH($A67,intern3!$A$9:$A$160,0),MATCH(intern4!BB$8,intern3!$7:$7,0))="OK","OK","NOK")))</f>
        <v/>
      </c>
      <c r="BC67" s="1277" t="str">
        <f>IF(INDEX(intern2!$A$165:$BH$316,MATCH($A67,intern2!$A$165:$A$316,0),MATCH(BC$8,intern2!_xlnm.Print_Titles,0))="","",
IF(INDEX(intern2!$A$165:$BH$316,MATCH($A67,intern2!$A$165:$A$316,0),MATCH(BC$8,intern2!_xlnm.Print_Titles,0))="NOK","NOK",
IF(INDEX(intern3!$A$9:$BG$320,MATCH($A67,intern3!$A$9:$A$160,0),MATCH(intern4!BC$8,intern3!$7:$7,0))="OK","OK","NOK")))</f>
        <v/>
      </c>
      <c r="BD67" s="1277" t="str">
        <f>IF(INDEX(intern2!$A$165:$BH$316,MATCH($A67,intern2!$A$165:$A$316,0),MATCH(BD$8,intern2!_xlnm.Print_Titles,0))="","",
IF(INDEX(intern2!$A$165:$BH$316,MATCH($A67,intern2!$A$165:$A$316,0),MATCH(BD$8,intern2!_xlnm.Print_Titles,0))="NOK","NOK",
IF(INDEX(intern3!$A$9:$BG$320,MATCH($A67,intern3!$A$9:$A$160,0),MATCH(intern4!BD$8,intern3!$7:$7,0))="OK","OK","NOK")))</f>
        <v/>
      </c>
      <c r="BE67" s="1277" t="str">
        <f>IF(INDEX(intern2!$A$165:$BH$316,MATCH($A67,intern2!$A$165:$A$316,0),MATCH(BE$8,intern2!_xlnm.Print_Titles,0))="","",
IF(INDEX(intern2!$A$165:$BH$316,MATCH($A67,intern2!$A$165:$A$316,0),MATCH(BE$8,intern2!_xlnm.Print_Titles,0))="NOK","NOK",
IF(INDEX(intern3!$A$9:$BG$320,MATCH($A67,intern3!$A$9:$A$160,0),MATCH(intern4!BE$8,intern3!$7:$7,0))="OK","OK","NOK")))</f>
        <v/>
      </c>
      <c r="BF67" s="1277" t="str">
        <f>IF(INDEX(intern2!$A$165:$BH$316,MATCH($A67,intern2!$A$165:$A$316,0),MATCH(BF$8,intern2!_xlnm.Print_Titles,0))="","",
IF(INDEX(intern2!$A$165:$BH$316,MATCH($A67,intern2!$A$165:$A$316,0),MATCH(BF$8,intern2!_xlnm.Print_Titles,0))="NOK","NOK",
IF(INDEX(intern3!$A$9:$BG$320,MATCH($A67,intern3!$A$9:$A$160,0),MATCH(intern4!BF$8,intern3!$7:$7,0))="OK","OK","NOK")))</f>
        <v/>
      </c>
      <c r="BG67" s="1277" t="str">
        <f>IF(INDEX(intern2!$A$165:$BH$316,MATCH($A67,intern2!$A$165:$A$316,0),MATCH(BG$8,intern2!_xlnm.Print_Titles,0))="","",
IF(INDEX(intern2!$A$165:$BH$316,MATCH($A67,intern2!$A$165:$A$316,0),MATCH(BG$8,intern2!_xlnm.Print_Titles,0))="NOK","NOK",
IF(INDEX(intern3!$A$9:$BG$320,MATCH($A67,intern3!$A$9:$A$160,0),MATCH(intern4!BG$8,intern3!$7:$7,0))="OK","OK","NOK")))</f>
        <v/>
      </c>
      <c r="BH67" s="200" t="str">
        <f t="shared" ca="1" si="2"/>
        <v>NOK</v>
      </c>
      <c r="BI67" s="186"/>
      <c r="BJ67" t="b">
        <f ca="1">IF(VLOOKUP($A67,intern1!$C:$Q,15,FALSE)="MAS","",IF(VLOOKUP($A67,'3.10'!$C:$AP,9,FALSE)=0,"NOK",IF(VLOOKUP($A67,'3.10'!$C:$AP,11,FALSE)=0,"NOK","OK"))=BH67)</f>
        <v>1</v>
      </c>
    </row>
    <row r="68" spans="1:62" x14ac:dyDescent="0.25">
      <c r="A68" t="str">
        <f>+intern2!A63</f>
        <v>ANG1</v>
      </c>
      <c r="C68" s="1277" t="str">
        <f>IF(INDEX(intern2!$A$165:$BH$316,MATCH($A68,intern2!$A$165:$A$316,0),MATCH(C$8,intern2!_xlnm.Print_Titles,0))="","",
IF(INDEX(intern2!$A$165:$BH$316,MATCH($A68,intern2!$A$165:$A$316,0),MATCH(C$8,intern2!_xlnm.Print_Titles,0))="NOK","NOK",
IF(INDEX(intern3!$A$9:$BG$320,MATCH($A68,intern3!$A$9:$A$160,0),MATCH(intern4!C$8,intern3!$7:$7,0))="OK","OK","NOK")))</f>
        <v/>
      </c>
      <c r="D68" s="1277" t="str">
        <f ca="1">IF(INDEX(intern2!$A$165:$BH$316,MATCH($A68,intern2!$A$165:$A$316,0),MATCH(D$8,intern2!_xlnm.Print_Titles,0))="","",
IF(INDEX(intern2!$A$165:$BH$316,MATCH($A68,intern2!$A$165:$A$316,0),MATCH(D$8,intern2!_xlnm.Print_Titles,0))="NOK","NOK",
IF(INDEX(intern3!$A$9:$BG$320,MATCH($A68,intern3!$A$9:$A$160,0),MATCH(intern4!D$8,intern3!$7:$7,0))="OK","OK","NOK")))</f>
        <v>NOK</v>
      </c>
      <c r="E68" s="1277" t="str">
        <f ca="1">IF(INDEX(intern2!$A$165:$BH$316,MATCH($A68,intern2!$A$165:$A$316,0),MATCH(E$8,intern2!_xlnm.Print_Titles,0))="","",
IF(INDEX(intern2!$A$165:$BH$316,MATCH($A68,intern2!$A$165:$A$316,0),MATCH(E$8,intern2!_xlnm.Print_Titles,0))="NOK","NOK",
IF(INDEX(intern3!$A$9:$BG$320,MATCH($A68,intern3!$A$9:$A$160,0),MATCH(intern4!E$8,intern3!$7:$7,0))="OK","OK","NOK")))</f>
        <v>NOK</v>
      </c>
      <c r="F68" s="1277" t="str">
        <f>IF(INDEX(intern2!$A$165:$BH$316,MATCH($A68,intern2!$A$165:$A$316,0),MATCH(F$8,intern2!_xlnm.Print_Titles,0))="","",
IF(INDEX(intern2!$A$165:$BH$316,MATCH($A68,intern2!$A$165:$A$316,0),MATCH(F$8,intern2!_xlnm.Print_Titles,0))="NOK","NOK",
IF(INDEX(intern3!$A$9:$BG$320,MATCH($A68,intern3!$A$9:$A$160,0),MATCH(intern4!F$8,intern3!$7:$7,0))="OK","OK","NOK")))</f>
        <v/>
      </c>
      <c r="G68" s="1277" t="str">
        <f>IF(INDEX(intern2!$A$165:$BH$316,MATCH($A68,intern2!$A$165:$A$316,0),MATCH(G$8,intern2!_xlnm.Print_Titles,0))="","",
IF(INDEX(intern2!$A$165:$BH$316,MATCH($A68,intern2!$A$165:$A$316,0),MATCH(G$8,intern2!_xlnm.Print_Titles,0))="NOK","NOK",
IF(INDEX(intern3!$A$9:$BG$320,MATCH($A68,intern3!$A$9:$A$160,0),MATCH(intern4!G$8,intern3!$7:$7,0))="OK","OK","NOK")))</f>
        <v/>
      </c>
      <c r="H68" s="1277" t="str">
        <f>IF(INDEX(intern2!$A$165:$BH$316,MATCH($A68,intern2!$A$165:$A$316,0),MATCH(H$8,intern2!_xlnm.Print_Titles,0))="","",
IF(INDEX(intern2!$A$165:$BH$316,MATCH($A68,intern2!$A$165:$A$316,0),MATCH(H$8,intern2!_xlnm.Print_Titles,0))="NOK","NOK",
IF(INDEX(intern3!$A$9:$BG$320,MATCH($A68,intern3!$A$9:$A$160,0),MATCH(intern4!H$8,intern3!$7:$7,0))="OK","OK","NOK")))</f>
        <v/>
      </c>
      <c r="I68" s="1277" t="str">
        <f>IF(INDEX(intern2!$A$165:$BH$316,MATCH($A68,intern2!$A$165:$A$316,0),MATCH(I$8,intern2!_xlnm.Print_Titles,0))="","",
IF(INDEX(intern2!$A$165:$BH$316,MATCH($A68,intern2!$A$165:$A$316,0),MATCH(I$8,intern2!_xlnm.Print_Titles,0))="NOK","NOK",
IF(INDEX(intern3!$A$9:$BG$320,MATCH($A68,intern3!$A$9:$A$160,0),MATCH(intern4!I$8,intern3!$7:$7,0))="OK","OK","NOK")))</f>
        <v/>
      </c>
      <c r="J68" s="1277" t="str">
        <f>IF(INDEX(intern2!$A$165:$BH$316,MATCH($A68,intern2!$A$165:$A$316,0),MATCH(J$8,intern2!_xlnm.Print_Titles,0))="","",
IF(INDEX(intern2!$A$165:$BH$316,MATCH($A68,intern2!$A$165:$A$316,0),MATCH(J$8,intern2!_xlnm.Print_Titles,0))="NOK","NOK",
IF(INDEX(intern3!$A$9:$BG$320,MATCH($A68,intern3!$A$9:$A$160,0),MATCH(intern4!J$8,intern3!$7:$7,0))="OK","OK","NOK")))</f>
        <v/>
      </c>
      <c r="K68" s="1277" t="str">
        <f>IF(INDEX(intern2!$A$165:$BH$316,MATCH($A68,intern2!$A$165:$A$316,0),MATCH(K$8,intern2!_xlnm.Print_Titles,0))="","",
IF(INDEX(intern2!$A$165:$BH$316,MATCH($A68,intern2!$A$165:$A$316,0),MATCH(K$8,intern2!_xlnm.Print_Titles,0))="NOK","NOK",
IF(INDEX(intern3!$A$9:$BG$320,MATCH($A68,intern3!$A$9:$A$160,0),MATCH(intern4!K$8,intern3!$7:$7,0))="OK","OK","NOK")))</f>
        <v/>
      </c>
      <c r="L68" s="1277" t="str">
        <f>IF(INDEX(intern2!$A$165:$BH$316,MATCH($A68,intern2!$A$165:$A$316,0),MATCH(L$8,intern2!_xlnm.Print_Titles,0))="","",
IF(INDEX(intern2!$A$165:$BH$316,MATCH($A68,intern2!$A$165:$A$316,0),MATCH(L$8,intern2!_xlnm.Print_Titles,0))="NOK","NOK",
IF(INDEX(intern3!$A$9:$BG$320,MATCH($A68,intern3!$A$9:$A$160,0),MATCH(intern4!L$8,intern3!$7:$7,0))="OK","OK","NOK")))</f>
        <v/>
      </c>
      <c r="M68" s="1277" t="str">
        <f>IF(INDEX(intern2!$A$165:$BH$316,MATCH($A68,intern2!$A$165:$A$316,0),MATCH(M$8,intern2!_xlnm.Print_Titles,0))="","",
IF(INDEX(intern2!$A$165:$BH$316,MATCH($A68,intern2!$A$165:$A$316,0),MATCH(M$8,intern2!_xlnm.Print_Titles,0))="NOK","NOK",
IF(INDEX(intern3!$A$9:$BG$320,MATCH($A68,intern3!$A$9:$A$160,0),MATCH(intern4!M$8,intern3!$7:$7,0))="OK","OK","NOK")))</f>
        <v/>
      </c>
      <c r="N68" s="1277" t="str">
        <f>IF(INDEX(intern2!$A$165:$BH$316,MATCH($A68,intern2!$A$165:$A$316,0),MATCH(N$8,intern2!_xlnm.Print_Titles,0))="","",
IF(INDEX(intern2!$A$165:$BH$316,MATCH($A68,intern2!$A$165:$A$316,0),MATCH(N$8,intern2!_xlnm.Print_Titles,0))="NOK","NOK",
IF(INDEX(intern3!$A$9:$BG$320,MATCH($A68,intern3!$A$9:$A$160,0),MATCH(intern4!N$8,intern3!$7:$7,0))="OK","OK","NOK")))</f>
        <v/>
      </c>
      <c r="O68" s="1277" t="str">
        <f>IF(INDEX(intern2!$A$165:$BH$316,MATCH($A68,intern2!$A$165:$A$316,0),MATCH(O$8,intern2!_xlnm.Print_Titles,0))="","",
IF(INDEX(intern2!$A$165:$BH$316,MATCH($A68,intern2!$A$165:$A$316,0),MATCH(O$8,intern2!_xlnm.Print_Titles,0))="NOK","NOK",
IF(INDEX(intern3!$A$9:$BG$320,MATCH($A68,intern3!$A$9:$A$160,0),MATCH(intern4!O$8,intern3!$7:$7,0))="OK","OK","NOK")))</f>
        <v/>
      </c>
      <c r="P68" s="1277" t="str">
        <f>IF(INDEX(intern2!$A$165:$BH$316,MATCH($A68,intern2!$A$165:$A$316,0),MATCH(P$8,intern2!_xlnm.Print_Titles,0))="","",
IF(INDEX(intern2!$A$165:$BH$316,MATCH($A68,intern2!$A$165:$A$316,0),MATCH(P$8,intern2!_xlnm.Print_Titles,0))="NOK","NOK",
IF(INDEX(intern3!$A$9:$BG$320,MATCH($A68,intern3!$A$9:$A$160,0),MATCH(intern4!P$8,intern3!$7:$7,0))="OK","OK","NOK")))</f>
        <v/>
      </c>
      <c r="Q68" s="1277" t="str">
        <f>IF(INDEX(intern2!$A$165:$BH$316,MATCH($A68,intern2!$A$165:$A$316,0),MATCH(Q$8,intern2!_xlnm.Print_Titles,0))="","",
IF(INDEX(intern2!$A$165:$BH$316,MATCH($A68,intern2!$A$165:$A$316,0),MATCH(Q$8,intern2!_xlnm.Print_Titles,0))="NOK","NOK",
IF(INDEX(intern3!$A$9:$BG$320,MATCH($A68,intern3!$A$9:$A$160,0),MATCH(intern4!Q$8,intern3!$7:$7,0))="OK","OK","NOK")))</f>
        <v/>
      </c>
      <c r="R68" s="1277" t="str">
        <f ca="1">IF(INDEX(intern2!$A$165:$BH$316,MATCH($A68,intern2!$A$165:$A$316,0),MATCH(R$8,intern2!_xlnm.Print_Titles,0))="","",
IF(INDEX(intern2!$A$165:$BH$316,MATCH($A68,intern2!$A$165:$A$316,0),MATCH(R$8,intern2!_xlnm.Print_Titles,0))="NOK","NOK",
IF(INDEX(intern3!$A$9:$BG$320,MATCH($A68,intern3!$A$9:$A$160,0),MATCH(intern4!R$8,intern3!$7:$7,0))="OK","OK","NOK")))</f>
        <v>NOK</v>
      </c>
      <c r="S68" s="1277" t="str">
        <f>IF(INDEX(intern2!$A$165:$BH$316,MATCH($A68,intern2!$A$165:$A$316,0),MATCH(S$8,intern2!_xlnm.Print_Titles,0))="","",
IF(INDEX(intern2!$A$165:$BH$316,MATCH($A68,intern2!$A$165:$A$316,0),MATCH(S$8,intern2!_xlnm.Print_Titles,0))="NOK","NOK",
IF(INDEX(intern3!$A$9:$BG$320,MATCH($A68,intern3!$A$9:$A$160,0),MATCH(intern4!S$8,intern3!$7:$7,0))="OK","OK","NOK")))</f>
        <v/>
      </c>
      <c r="T68" s="1277" t="str">
        <f>IF(INDEX(intern2!$A$165:$BH$316,MATCH($A68,intern2!$A$165:$A$316,0),MATCH(T$8,intern2!_xlnm.Print_Titles,0))="","",
IF(INDEX(intern2!$A$165:$BH$316,MATCH($A68,intern2!$A$165:$A$316,0),MATCH(T$8,intern2!_xlnm.Print_Titles,0))="NOK","NOK",
IF(INDEX(intern3!$A$9:$BG$320,MATCH($A68,intern3!$A$9:$A$160,0),MATCH(intern4!T$8,intern3!$7:$7,0))="OK","OK","NOK")))</f>
        <v/>
      </c>
      <c r="U68" s="1277" t="str">
        <f>IF(INDEX(intern2!$A$165:$BH$316,MATCH($A68,intern2!$A$165:$A$316,0),MATCH(U$8,intern2!_xlnm.Print_Titles,0))="","",
IF(INDEX(intern2!$A$165:$BH$316,MATCH($A68,intern2!$A$165:$A$316,0),MATCH(U$8,intern2!_xlnm.Print_Titles,0))="NOK","NOK",
IF(INDEX(intern3!$A$9:$BG$320,MATCH($A68,intern3!$A$9:$A$160,0),MATCH(intern4!U$8,intern3!$7:$7,0))="OK","OK","NOK")))</f>
        <v/>
      </c>
      <c r="V68" s="1277" t="str">
        <f>IF(INDEX(intern2!$A$165:$BH$316,MATCH($A68,intern2!$A$165:$A$316,0),MATCH(V$8,intern2!_xlnm.Print_Titles,0))="","",
IF(INDEX(intern2!$A$165:$BH$316,MATCH($A68,intern2!$A$165:$A$316,0),MATCH(V$8,intern2!_xlnm.Print_Titles,0))="NOK","NOK",
IF(INDEX(intern3!$A$9:$BG$320,MATCH($A68,intern3!$A$9:$A$160,0),MATCH(intern4!V$8,intern3!$7:$7,0))="OK","OK","NOK")))</f>
        <v/>
      </c>
      <c r="W68" s="1277" t="str">
        <f>IF(INDEX(intern2!$A$165:$BH$316,MATCH($A68,intern2!$A$165:$A$316,0),MATCH(W$8,intern2!_xlnm.Print_Titles,0))="","",
IF(INDEX(intern2!$A$165:$BH$316,MATCH($A68,intern2!$A$165:$A$316,0),MATCH(W$8,intern2!_xlnm.Print_Titles,0))="NOK","NOK",
IF(INDEX(intern3!$A$9:$BG$320,MATCH($A68,intern3!$A$9:$A$160,0),MATCH(intern4!W$8,intern3!$7:$7,0))="OK","OK","NOK")))</f>
        <v/>
      </c>
      <c r="X68" s="1277" t="str">
        <f>IF(INDEX(intern2!$A$165:$BH$316,MATCH($A68,intern2!$A$165:$A$316,0),MATCH(X$8,intern2!_xlnm.Print_Titles,0))="","",
IF(INDEX(intern2!$A$165:$BH$316,MATCH($A68,intern2!$A$165:$A$316,0),MATCH(X$8,intern2!_xlnm.Print_Titles,0))="NOK","NOK",
IF(INDEX(intern3!$A$9:$BG$320,MATCH($A68,intern3!$A$9:$A$160,0),MATCH(intern4!X$8,intern3!$7:$7,0))="OK","OK","NOK")))</f>
        <v/>
      </c>
      <c r="Y68" s="1277" t="str">
        <f>IF(INDEX(intern2!$A$165:$BH$316,MATCH($A68,intern2!$A$165:$A$316,0),MATCH(Y$8,intern2!_xlnm.Print_Titles,0))="","",
IF(INDEX(intern2!$A$165:$BH$316,MATCH($A68,intern2!$A$165:$A$316,0),MATCH(Y$8,intern2!_xlnm.Print_Titles,0))="NOK","NOK",
IF(INDEX(intern3!$A$9:$BG$320,MATCH($A68,intern3!$A$9:$A$160,0),MATCH(intern4!Y$8,intern3!$7:$7,0))="OK","OK","NOK")))</f>
        <v/>
      </c>
      <c r="Z68" s="1277" t="str">
        <f>IF(INDEX(intern2!$A$165:$BH$316,MATCH($A68,intern2!$A$165:$A$316,0),MATCH(Z$8,intern2!_xlnm.Print_Titles,0))="","",
IF(INDEX(intern2!$A$165:$BH$316,MATCH($A68,intern2!$A$165:$A$316,0),MATCH(Z$8,intern2!_xlnm.Print_Titles,0))="NOK","NOK",
IF(INDEX(intern3!$A$9:$BG$320,MATCH($A68,intern3!$A$9:$A$160,0),MATCH(intern4!Z$8,intern3!$7:$7,0))="OK","OK","NOK")))</f>
        <v/>
      </c>
      <c r="AA68" s="1277" t="str">
        <f>IF(INDEX(intern2!$A$165:$BH$316,MATCH($A68,intern2!$A$165:$A$316,0),MATCH(AA$8,intern2!_xlnm.Print_Titles,0))="","",
IF(INDEX(intern2!$A$165:$BH$316,MATCH($A68,intern2!$A$165:$A$316,0),MATCH(AA$8,intern2!_xlnm.Print_Titles,0))="NOK","NOK",
IF(INDEX(intern3!$A$9:$BG$320,MATCH($A68,intern3!$A$9:$A$160,0),MATCH(intern4!AA$8,intern3!$7:$7,0))="OK","OK","NOK")))</f>
        <v/>
      </c>
      <c r="AB68" s="1277" t="str">
        <f>IF(INDEX(intern2!$A$165:$BH$316,MATCH($A68,intern2!$A$165:$A$316,0),MATCH(AB$8,intern2!_xlnm.Print_Titles,0))="","",
IF(INDEX(intern2!$A$165:$BH$316,MATCH($A68,intern2!$A$165:$A$316,0),MATCH(AB$8,intern2!_xlnm.Print_Titles,0))="NOK","NOK",
IF(INDEX(intern3!$A$9:$BG$320,MATCH($A68,intern3!$A$9:$A$160,0),MATCH(intern4!AB$8,intern3!$7:$7,0))="OK","OK","NOK")))</f>
        <v/>
      </c>
      <c r="AC68" s="1277" t="str">
        <f>IF(INDEX(intern2!$A$165:$BH$316,MATCH($A68,intern2!$A$165:$A$316,0),MATCH(AC$8,intern2!_xlnm.Print_Titles,0))="","",
IF(INDEX(intern2!$A$165:$BH$316,MATCH($A68,intern2!$A$165:$A$316,0),MATCH(AC$8,intern2!_xlnm.Print_Titles,0))="NOK","NOK",
IF(INDEX(intern3!$A$9:$BG$320,MATCH($A68,intern3!$A$9:$A$160,0),MATCH(intern4!AC$8,intern3!$7:$7,0))="OK","OK","NOK")))</f>
        <v/>
      </c>
      <c r="AD68" s="1277" t="str">
        <f>IF(INDEX(intern2!$A$165:$BH$316,MATCH($A68,intern2!$A$165:$A$316,0),MATCH(AD$8,intern2!_xlnm.Print_Titles,0))="","",
IF(INDEX(intern2!$A$165:$BH$316,MATCH($A68,intern2!$A$165:$A$316,0),MATCH(AD$8,intern2!_xlnm.Print_Titles,0))="NOK","NOK",
IF(INDEX(intern3!$A$9:$BG$320,MATCH($A68,intern3!$A$9:$A$160,0),MATCH(intern4!AD$8,intern3!$7:$7,0))="OK","OK","NOK")))</f>
        <v/>
      </c>
      <c r="AE68" s="1277" t="str">
        <f>IF(INDEX(intern2!$A$165:$BH$316,MATCH($A68,intern2!$A$165:$A$316,0),MATCH(AE$8,intern2!_xlnm.Print_Titles,0))="","",
IF(INDEX(intern2!$A$165:$BH$316,MATCH($A68,intern2!$A$165:$A$316,0),MATCH(AE$8,intern2!_xlnm.Print_Titles,0))="NOK","NOK",
IF(INDEX(intern3!$A$9:$BG$320,MATCH($A68,intern3!$A$9:$A$160,0),MATCH(intern4!AE$8,intern3!$7:$7,0))="OK","OK","NOK")))</f>
        <v/>
      </c>
      <c r="AF68" s="1277" t="str">
        <f>IF(INDEX(intern2!$A$165:$BH$316,MATCH($A68,intern2!$A$165:$A$316,0),MATCH(AF$8,intern2!_xlnm.Print_Titles,0))="","",
IF(INDEX(intern2!$A$165:$BH$316,MATCH($A68,intern2!$A$165:$A$316,0),MATCH(AF$8,intern2!_xlnm.Print_Titles,0))="NOK","NOK",
IF(INDEX(intern3!$A$9:$BG$320,MATCH($A68,intern3!$A$9:$A$160,0),MATCH(intern4!AF$8,intern3!$7:$7,0))="OK","OK","NOK")))</f>
        <v/>
      </c>
      <c r="AG68" s="1277" t="str">
        <f>IF(INDEX(intern2!$A$165:$BH$316,MATCH($A68,intern2!$A$165:$A$316,0),MATCH(AG$8,intern2!_xlnm.Print_Titles,0))="","",
IF(INDEX(intern2!$A$165:$BH$316,MATCH($A68,intern2!$A$165:$A$316,0),MATCH(AG$8,intern2!_xlnm.Print_Titles,0))="NOK","NOK",
IF(INDEX(intern3!$A$9:$BG$320,MATCH($A68,intern3!$A$9:$A$160,0),MATCH(intern4!AG$8,intern3!$7:$7,0))="OK","OK","NOK")))</f>
        <v/>
      </c>
      <c r="AH68" s="1277" t="str">
        <f>IF(INDEX(intern2!$A$165:$BH$316,MATCH($A68,intern2!$A$165:$A$316,0),MATCH(AH$8,intern2!_xlnm.Print_Titles,0))="","",
IF(INDEX(intern2!$A$165:$BH$316,MATCH($A68,intern2!$A$165:$A$316,0),MATCH(AH$8,intern2!_xlnm.Print_Titles,0))="NOK","NOK",
IF(INDEX(intern3!$A$9:$BG$320,MATCH($A68,intern3!$A$9:$A$160,0),MATCH(intern4!AH$8,intern3!$7:$7,0))="OK","OK","NOK")))</f>
        <v/>
      </c>
      <c r="AI68" s="1277" t="str">
        <f>IF(INDEX(intern2!$A$165:$BH$316,MATCH($A68,intern2!$A$165:$A$316,0),MATCH(AI$8,intern2!_xlnm.Print_Titles,0))="","",
IF(INDEX(intern2!$A$165:$BH$316,MATCH($A68,intern2!$A$165:$A$316,0),MATCH(AI$8,intern2!_xlnm.Print_Titles,0))="NOK","NOK",
IF(INDEX(intern3!$A$9:$BG$320,MATCH($A68,intern3!$A$9:$A$160,0),MATCH(intern4!AI$8,intern3!$7:$7,0))="OK","OK","NOK")))</f>
        <v/>
      </c>
      <c r="AJ68" s="1277" t="str">
        <f>IF(INDEX(intern2!$A$165:$BH$316,MATCH($A68,intern2!$A$165:$A$316,0),MATCH(AJ$8,intern2!_xlnm.Print_Titles,0))="","",
IF(INDEX(intern2!$A$165:$BH$316,MATCH($A68,intern2!$A$165:$A$316,0),MATCH(AJ$8,intern2!_xlnm.Print_Titles,0))="NOK","NOK",
IF(INDEX(intern3!$A$9:$BG$320,MATCH($A68,intern3!$A$9:$A$160,0),MATCH(intern4!AJ$8,intern3!$7:$7,0))="OK","OK","NOK")))</f>
        <v/>
      </c>
      <c r="AK68" s="1277" t="str">
        <f>IF(INDEX(intern2!$A$165:$BH$316,MATCH($A68,intern2!$A$165:$A$316,0),MATCH(AK$8,intern2!_xlnm.Print_Titles,0))="","",
IF(INDEX(intern2!$A$165:$BH$316,MATCH($A68,intern2!$A$165:$A$316,0),MATCH(AK$8,intern2!_xlnm.Print_Titles,0))="NOK","NOK",
IF(INDEX(intern3!$A$9:$BG$320,MATCH($A68,intern3!$A$9:$A$160,0),MATCH(intern4!AK$8,intern3!$7:$7,0))="OK","OK","NOK")))</f>
        <v/>
      </c>
      <c r="AL68" s="1277" t="str">
        <f>IF(INDEX(intern2!$A$165:$BH$316,MATCH($A68,intern2!$A$165:$A$316,0),MATCH(AL$8,intern2!_xlnm.Print_Titles,0))="","",
IF(INDEX(intern2!$A$165:$BH$316,MATCH($A68,intern2!$A$165:$A$316,0),MATCH(AL$8,intern2!_xlnm.Print_Titles,0))="NOK","NOK",
IF(INDEX(intern3!$A$9:$BG$320,MATCH($A68,intern3!$A$9:$A$160,0),MATCH(intern4!AL$8,intern3!$7:$7,0))="OK","OK","NOK")))</f>
        <v/>
      </c>
      <c r="AM68" s="1277" t="str">
        <f>IF(INDEX(intern2!$A$165:$BH$316,MATCH($A68,intern2!$A$165:$A$316,0),MATCH(AM$8,intern2!_xlnm.Print_Titles,0))="","",
IF(INDEX(intern2!$A$165:$BH$316,MATCH($A68,intern2!$A$165:$A$316,0),MATCH(AM$8,intern2!_xlnm.Print_Titles,0))="NOK","NOK",
IF(INDEX(intern3!$A$9:$BG$320,MATCH($A68,intern3!$A$9:$A$160,0),MATCH(intern4!AM$8,intern3!$7:$7,0))="OK","OK","NOK")))</f>
        <v/>
      </c>
      <c r="AN68" s="1277" t="str">
        <f ca="1">IF(INDEX(intern2!$A$165:$BH$316,MATCH($A68,intern2!$A$165:$A$316,0),MATCH(AN$8,intern2!_xlnm.Print_Titles,0))="","",
IF(INDEX(intern2!$A$165:$BH$316,MATCH($A68,intern2!$A$165:$A$316,0),MATCH(AN$8,intern2!_xlnm.Print_Titles,0))="NOK","NOK",
IF(INDEX(intern3!$A$9:$BG$320,MATCH($A68,intern3!$A$9:$A$160,0),MATCH(intern4!AN$8,intern3!$7:$7,0))="OK","OK","NOK")))</f>
        <v>NOK</v>
      </c>
      <c r="AO68" s="1277" t="str">
        <f>IF(INDEX(intern2!$A$165:$BH$316,MATCH($A68,intern2!$A$165:$A$316,0),MATCH(AO$8,intern2!_xlnm.Print_Titles,0))="","",
IF(INDEX(intern2!$A$165:$BH$316,MATCH($A68,intern2!$A$165:$A$316,0),MATCH(AO$8,intern2!_xlnm.Print_Titles,0))="NOK","NOK",
IF(INDEX(intern3!$A$9:$BG$320,MATCH($A68,intern3!$A$9:$A$160,0),MATCH(intern4!AO$8,intern3!$7:$7,0))="OK","OK","NOK")))</f>
        <v/>
      </c>
      <c r="AP68" s="1277" t="str">
        <f>IF(INDEX(intern2!$A$165:$BH$316,MATCH($A68,intern2!$A$165:$A$316,0),MATCH(AP$8,intern2!_xlnm.Print_Titles,0))="","",
IF(INDEX(intern2!$A$165:$BH$316,MATCH($A68,intern2!$A$165:$A$316,0),MATCH(AP$8,intern2!_xlnm.Print_Titles,0))="NOK","NOK",
IF(INDEX(intern3!$A$9:$BG$320,MATCH($A68,intern3!$A$9:$A$160,0),MATCH(intern4!AP$8,intern3!$7:$7,0))="OK","OK","NOK")))</f>
        <v/>
      </c>
      <c r="AQ68" s="1277" t="str">
        <f>IF(INDEX(intern2!$A$165:$BH$316,MATCH($A68,intern2!$A$165:$A$316,0),MATCH(AQ$8,intern2!_xlnm.Print_Titles,0))="","",
IF(INDEX(intern2!$A$165:$BH$316,MATCH($A68,intern2!$A$165:$A$316,0),MATCH(AQ$8,intern2!_xlnm.Print_Titles,0))="NOK","NOK",
IF(INDEX(intern3!$A$9:$BG$320,MATCH($A68,intern3!$A$9:$A$160,0),MATCH(intern4!AQ$8,intern3!$7:$7,0))="OK","OK","NOK")))</f>
        <v/>
      </c>
      <c r="AR68" s="1277" t="str">
        <f>IF(INDEX(intern2!$A$165:$BH$316,MATCH($A68,intern2!$A$165:$A$316,0),MATCH(AR$8,intern2!_xlnm.Print_Titles,0))="","",
IF(INDEX(intern2!$A$165:$BH$316,MATCH($A68,intern2!$A$165:$A$316,0),MATCH(AR$8,intern2!_xlnm.Print_Titles,0))="NOK","NOK",
IF(INDEX(intern3!$A$9:$BG$320,MATCH($A68,intern3!$A$9:$A$160,0),MATCH(intern4!AR$8,intern3!$7:$7,0))="OK","OK","NOK")))</f>
        <v/>
      </c>
      <c r="AS68" s="1277" t="str">
        <f>IF(INDEX(intern2!$A$165:$BH$316,MATCH($A68,intern2!$A$165:$A$316,0),MATCH(AS$8,intern2!_xlnm.Print_Titles,0))="","",
IF(INDEX(intern2!$A$165:$BH$316,MATCH($A68,intern2!$A$165:$A$316,0),MATCH(AS$8,intern2!_xlnm.Print_Titles,0))="NOK","NOK",
IF(INDEX(intern3!$A$9:$BG$320,MATCH($A68,intern3!$A$9:$A$160,0),MATCH(intern4!AS$8,intern3!$7:$7,0))="OK","OK","NOK")))</f>
        <v/>
      </c>
      <c r="AT68" s="1277" t="str">
        <f>IF(INDEX(intern2!$A$165:$BH$316,MATCH($A68,intern2!$A$165:$A$316,0),MATCH(AT$8,intern2!_xlnm.Print_Titles,0))="","",
IF(INDEX(intern2!$A$165:$BH$316,MATCH($A68,intern2!$A$165:$A$316,0),MATCH(AT$8,intern2!_xlnm.Print_Titles,0))="NOK","NOK",
IF(INDEX(intern3!$A$9:$BG$320,MATCH($A68,intern3!$A$9:$A$160,0),MATCH(intern4!AT$8,intern3!$7:$7,0))="OK","OK","NOK")))</f>
        <v/>
      </c>
      <c r="AU68" s="1277" t="str">
        <f>IF(INDEX(intern2!$A$165:$BH$316,MATCH($A68,intern2!$A$165:$A$316,0),MATCH(AU$8,intern2!_xlnm.Print_Titles,0))="","",
IF(INDEX(intern2!$A$165:$BH$316,MATCH($A68,intern2!$A$165:$A$316,0),MATCH(AU$8,intern2!_xlnm.Print_Titles,0))="NOK","NOK",
IF(INDEX(intern3!$A$9:$BG$320,MATCH($A68,intern3!$A$9:$A$160,0),MATCH(intern4!AU$8,intern3!$7:$7,0))="OK","OK","NOK")))</f>
        <v/>
      </c>
      <c r="AV68" s="1277" t="str">
        <f>IF(INDEX(intern2!$A$165:$BH$316,MATCH($A68,intern2!$A$165:$A$316,0),MATCH(AV$8,intern2!_xlnm.Print_Titles,0))="","",
IF(INDEX(intern2!$A$165:$BH$316,MATCH($A68,intern2!$A$165:$A$316,0),MATCH(AV$8,intern2!_xlnm.Print_Titles,0))="NOK","NOK",
IF(INDEX(intern3!$A$9:$BG$320,MATCH($A68,intern3!$A$9:$A$160,0),MATCH(intern4!AV$8,intern3!$7:$7,0))="OK","OK","NOK")))</f>
        <v/>
      </c>
      <c r="AW68" s="1277"/>
      <c r="AX68" s="1277" t="str">
        <f>IF(INDEX(intern2!$A$165:$BH$316,MATCH($A68,intern2!$A$165:$A$316,0),MATCH(AX$8,intern2!_xlnm.Print_Titles,0))="","",
IF(INDEX(intern2!$A$165:$BH$316,MATCH($A68,intern2!$A$165:$A$316,0),MATCH(AX$8,intern2!_xlnm.Print_Titles,0))="NOK","NOK",
IF(INDEX(intern3!$A$9:$BG$320,MATCH($A68,intern3!$A$9:$A$160,0),MATCH(intern4!AX$8,intern3!$7:$7,0))="OK","OK","NOK")))</f>
        <v/>
      </c>
      <c r="AY68" s="1277" t="str">
        <f>IF(INDEX(intern2!$A$165:$BH$316,MATCH($A68,intern2!$A$165:$A$316,0),MATCH(AY$8,intern2!_xlnm.Print_Titles,0))="","",
IF(INDEX(intern2!$A$165:$BH$316,MATCH($A68,intern2!$A$165:$A$316,0),MATCH(AY$8,intern2!_xlnm.Print_Titles,0))="NOK","NOK",
IF(INDEX(intern3!$A$9:$BG$320,MATCH($A68,intern3!$A$9:$A$160,0),MATCH(intern4!AY$8,intern3!$7:$7,0))="OK","OK","NOK")))</f>
        <v/>
      </c>
      <c r="AZ68" s="1277" t="str">
        <f>IF(INDEX(intern2!$A$165:$BH$316,MATCH($A68,intern2!$A$165:$A$316,0),MATCH(AZ$8,intern2!_xlnm.Print_Titles,0))="","",
IF(INDEX(intern2!$A$165:$BH$316,MATCH($A68,intern2!$A$165:$A$316,0),MATCH(AZ$8,intern2!_xlnm.Print_Titles,0))="NOK","NOK",
IF(INDEX(intern3!$A$9:$BG$320,MATCH($A68,intern3!$A$9:$A$160,0),MATCH(intern4!AZ$8,intern3!$7:$7,0))="OK","OK","NOK")))</f>
        <v/>
      </c>
      <c r="BA68" s="1277" t="str">
        <f>IF(INDEX(intern2!$A$165:$BH$316,MATCH($A68,intern2!$A$165:$A$316,0),MATCH(BA$8,intern2!_xlnm.Print_Titles,0))="","",
IF(INDEX(intern2!$A$165:$BH$316,MATCH($A68,intern2!$A$165:$A$316,0),MATCH(BA$8,intern2!_xlnm.Print_Titles,0))="NOK","NOK",
IF(INDEX(intern3!$A$9:$BG$320,MATCH($A68,intern3!$A$9:$A$160,0),MATCH(intern4!BA$8,intern3!$7:$7,0))="OK","OK","NOK")))</f>
        <v/>
      </c>
      <c r="BB68" s="1277" t="str">
        <f>IF(INDEX(intern2!$A$165:$BH$316,MATCH($A68,intern2!$A$165:$A$316,0),MATCH(BB$8,intern2!_xlnm.Print_Titles,0))="","",
IF(INDEX(intern2!$A$165:$BH$316,MATCH($A68,intern2!$A$165:$A$316,0),MATCH(BB$8,intern2!_xlnm.Print_Titles,0))="NOK","NOK",
IF(INDEX(intern3!$A$9:$BG$320,MATCH($A68,intern3!$A$9:$A$160,0),MATCH(intern4!BB$8,intern3!$7:$7,0))="OK","OK","NOK")))</f>
        <v/>
      </c>
      <c r="BC68" s="1277" t="str">
        <f>IF(INDEX(intern2!$A$165:$BH$316,MATCH($A68,intern2!$A$165:$A$316,0),MATCH(BC$8,intern2!_xlnm.Print_Titles,0))="","",
IF(INDEX(intern2!$A$165:$BH$316,MATCH($A68,intern2!$A$165:$A$316,0),MATCH(BC$8,intern2!_xlnm.Print_Titles,0))="NOK","NOK",
IF(INDEX(intern3!$A$9:$BG$320,MATCH($A68,intern3!$A$9:$A$160,0),MATCH(intern4!BC$8,intern3!$7:$7,0))="OK","OK","NOK")))</f>
        <v/>
      </c>
      <c r="BD68" s="1277" t="str">
        <f>IF(INDEX(intern2!$A$165:$BH$316,MATCH($A68,intern2!$A$165:$A$316,0),MATCH(BD$8,intern2!_xlnm.Print_Titles,0))="","",
IF(INDEX(intern2!$A$165:$BH$316,MATCH($A68,intern2!$A$165:$A$316,0),MATCH(BD$8,intern2!_xlnm.Print_Titles,0))="NOK","NOK",
IF(INDEX(intern3!$A$9:$BG$320,MATCH($A68,intern3!$A$9:$A$160,0),MATCH(intern4!BD$8,intern3!$7:$7,0))="OK","OK","NOK")))</f>
        <v/>
      </c>
      <c r="BE68" s="1277" t="str">
        <f>IF(INDEX(intern2!$A$165:$BH$316,MATCH($A68,intern2!$A$165:$A$316,0),MATCH(BE$8,intern2!_xlnm.Print_Titles,0))="","",
IF(INDEX(intern2!$A$165:$BH$316,MATCH($A68,intern2!$A$165:$A$316,0),MATCH(BE$8,intern2!_xlnm.Print_Titles,0))="NOK","NOK",
IF(INDEX(intern3!$A$9:$BG$320,MATCH($A68,intern3!$A$9:$A$160,0),MATCH(intern4!BE$8,intern3!$7:$7,0))="OK","OK","NOK")))</f>
        <v/>
      </c>
      <c r="BF68" s="1277" t="str">
        <f>IF(INDEX(intern2!$A$165:$BH$316,MATCH($A68,intern2!$A$165:$A$316,0),MATCH(BF$8,intern2!_xlnm.Print_Titles,0))="","",
IF(INDEX(intern2!$A$165:$BH$316,MATCH($A68,intern2!$A$165:$A$316,0),MATCH(BF$8,intern2!_xlnm.Print_Titles,0))="NOK","NOK",
IF(INDEX(intern3!$A$9:$BG$320,MATCH($A68,intern3!$A$9:$A$160,0),MATCH(intern4!BF$8,intern3!$7:$7,0))="OK","OK","NOK")))</f>
        <v/>
      </c>
      <c r="BG68" s="1277" t="str">
        <f>IF(INDEX(intern2!$A$165:$BH$316,MATCH($A68,intern2!$A$165:$A$316,0),MATCH(BG$8,intern2!_xlnm.Print_Titles,0))="","",
IF(INDEX(intern2!$A$165:$BH$316,MATCH($A68,intern2!$A$165:$A$316,0),MATCH(BG$8,intern2!_xlnm.Print_Titles,0))="NOK","NOK",
IF(INDEX(intern3!$A$9:$BG$320,MATCH($A68,intern3!$A$9:$A$160,0),MATCH(intern4!BG$8,intern3!$7:$7,0))="OK","OK","NOK")))</f>
        <v/>
      </c>
      <c r="BH68" s="200" t="str">
        <f t="shared" ca="1" si="2"/>
        <v>NOK</v>
      </c>
      <c r="BI68" s="186"/>
      <c r="BJ68" t="b">
        <f ca="1">IF(VLOOKUP($A68,intern1!$C:$Q,15,FALSE)="MAS","",IF(VLOOKUP($A68,'3.10'!$C:$AP,9,FALSE)=0,"NOK",IF(VLOOKUP($A68,'3.10'!$C:$AP,11,FALSE)=0,"NOK","OK"))=BH68)</f>
        <v>1</v>
      </c>
    </row>
    <row r="69" spans="1:62" x14ac:dyDescent="0.25">
      <c r="A69" t="str">
        <f>+intern2!A64</f>
        <v>GEFA</v>
      </c>
      <c r="C69" s="1277" t="str">
        <f>IF(INDEX(intern2!$A$165:$BH$316,MATCH($A69,intern2!$A$165:$A$316,0),MATCH(C$8,intern2!_xlnm.Print_Titles,0))="","",
IF(INDEX(intern2!$A$165:$BH$316,MATCH($A69,intern2!$A$165:$A$316,0),MATCH(C$8,intern2!_xlnm.Print_Titles,0))="NOK","NOK",
IF(INDEX(intern3!$A$9:$BG$320,MATCH($A69,intern3!$A$9:$A$160,0),MATCH(intern4!C$8,intern3!$7:$7,0))="OK","OK","NOK")))</f>
        <v/>
      </c>
      <c r="D69" s="1277" t="str">
        <f ca="1">IF(INDEX(intern2!$A$165:$BH$316,MATCH($A69,intern2!$A$165:$A$316,0),MATCH(D$8,intern2!_xlnm.Print_Titles,0))="","",
IF(INDEX(intern2!$A$165:$BH$316,MATCH($A69,intern2!$A$165:$A$316,0),MATCH(D$8,intern2!_xlnm.Print_Titles,0))="NOK","NOK",
IF(INDEX(intern3!$A$9:$BG$320,MATCH($A69,intern3!$A$9:$A$160,0),MATCH(intern4!D$8,intern3!$7:$7,0))="OK","OK","NOK")))</f>
        <v>NOK</v>
      </c>
      <c r="E69" s="1277" t="str">
        <f ca="1">IF(INDEX(intern2!$A$165:$BH$316,MATCH($A69,intern2!$A$165:$A$316,0),MATCH(E$8,intern2!_xlnm.Print_Titles,0))="","",
IF(INDEX(intern2!$A$165:$BH$316,MATCH($A69,intern2!$A$165:$A$316,0),MATCH(E$8,intern2!_xlnm.Print_Titles,0))="NOK","NOK",
IF(INDEX(intern3!$A$9:$BG$320,MATCH($A69,intern3!$A$9:$A$160,0),MATCH(intern4!E$8,intern3!$7:$7,0))="OK","OK","NOK")))</f>
        <v>NOK</v>
      </c>
      <c r="F69" s="1277" t="str">
        <f>IF(INDEX(intern2!$A$165:$BH$316,MATCH($A69,intern2!$A$165:$A$316,0),MATCH(F$8,intern2!_xlnm.Print_Titles,0))="","",
IF(INDEX(intern2!$A$165:$BH$316,MATCH($A69,intern2!$A$165:$A$316,0),MATCH(F$8,intern2!_xlnm.Print_Titles,0))="NOK","NOK",
IF(INDEX(intern3!$A$9:$BG$320,MATCH($A69,intern3!$A$9:$A$160,0),MATCH(intern4!F$8,intern3!$7:$7,0))="OK","OK","NOK")))</f>
        <v/>
      </c>
      <c r="G69" s="1277" t="str">
        <f>IF(INDEX(intern2!$A$165:$BH$316,MATCH($A69,intern2!$A$165:$A$316,0),MATCH(G$8,intern2!_xlnm.Print_Titles,0))="","",
IF(INDEX(intern2!$A$165:$BH$316,MATCH($A69,intern2!$A$165:$A$316,0),MATCH(G$8,intern2!_xlnm.Print_Titles,0))="NOK","NOK",
IF(INDEX(intern3!$A$9:$BG$320,MATCH($A69,intern3!$A$9:$A$160,0),MATCH(intern4!G$8,intern3!$7:$7,0))="OK","OK","NOK")))</f>
        <v/>
      </c>
      <c r="H69" s="1277" t="str">
        <f>IF(INDEX(intern2!$A$165:$BH$316,MATCH($A69,intern2!$A$165:$A$316,0),MATCH(H$8,intern2!_xlnm.Print_Titles,0))="","",
IF(INDEX(intern2!$A$165:$BH$316,MATCH($A69,intern2!$A$165:$A$316,0),MATCH(H$8,intern2!_xlnm.Print_Titles,0))="NOK","NOK",
IF(INDEX(intern3!$A$9:$BG$320,MATCH($A69,intern3!$A$9:$A$160,0),MATCH(intern4!H$8,intern3!$7:$7,0))="OK","OK","NOK")))</f>
        <v/>
      </c>
      <c r="I69" s="1277" t="str">
        <f>IF(INDEX(intern2!$A$165:$BH$316,MATCH($A69,intern2!$A$165:$A$316,0),MATCH(I$8,intern2!_xlnm.Print_Titles,0))="","",
IF(INDEX(intern2!$A$165:$BH$316,MATCH($A69,intern2!$A$165:$A$316,0),MATCH(I$8,intern2!_xlnm.Print_Titles,0))="NOK","NOK",
IF(INDEX(intern3!$A$9:$BG$320,MATCH($A69,intern3!$A$9:$A$160,0),MATCH(intern4!I$8,intern3!$7:$7,0))="OK","OK","NOK")))</f>
        <v/>
      </c>
      <c r="J69" s="1277" t="str">
        <f ca="1">IF(INDEX(intern2!$A$165:$BH$316,MATCH($A69,intern2!$A$165:$A$316,0),MATCH(J$8,intern2!_xlnm.Print_Titles,0))="","",
IF(INDEX(intern2!$A$165:$BH$316,MATCH($A69,intern2!$A$165:$A$316,0),MATCH(J$8,intern2!_xlnm.Print_Titles,0))="NOK","NOK",
IF(INDEX(intern3!$A$9:$BG$320,MATCH($A69,intern3!$A$9:$A$160,0),MATCH(intern4!J$8,intern3!$7:$7,0))="OK","OK","NOK")))</f>
        <v>NOK</v>
      </c>
      <c r="K69" s="1277" t="str">
        <f>IF(INDEX(intern2!$A$165:$BH$316,MATCH($A69,intern2!$A$165:$A$316,0),MATCH(K$8,intern2!_xlnm.Print_Titles,0))="","",
IF(INDEX(intern2!$A$165:$BH$316,MATCH($A69,intern2!$A$165:$A$316,0),MATCH(K$8,intern2!_xlnm.Print_Titles,0))="NOK","NOK",
IF(INDEX(intern3!$A$9:$BG$320,MATCH($A69,intern3!$A$9:$A$160,0),MATCH(intern4!K$8,intern3!$7:$7,0))="OK","OK","NOK")))</f>
        <v/>
      </c>
      <c r="L69" s="1277" t="str">
        <f>IF(INDEX(intern2!$A$165:$BH$316,MATCH($A69,intern2!$A$165:$A$316,0),MATCH(L$8,intern2!_xlnm.Print_Titles,0))="","",
IF(INDEX(intern2!$A$165:$BH$316,MATCH($A69,intern2!$A$165:$A$316,0),MATCH(L$8,intern2!_xlnm.Print_Titles,0))="NOK","NOK",
IF(INDEX(intern3!$A$9:$BG$320,MATCH($A69,intern3!$A$9:$A$160,0),MATCH(intern4!L$8,intern3!$7:$7,0))="OK","OK","NOK")))</f>
        <v/>
      </c>
      <c r="M69" s="1277" t="str">
        <f>IF(INDEX(intern2!$A$165:$BH$316,MATCH($A69,intern2!$A$165:$A$316,0),MATCH(M$8,intern2!_xlnm.Print_Titles,0))="","",
IF(INDEX(intern2!$A$165:$BH$316,MATCH($A69,intern2!$A$165:$A$316,0),MATCH(M$8,intern2!_xlnm.Print_Titles,0))="NOK","NOK",
IF(INDEX(intern3!$A$9:$BG$320,MATCH($A69,intern3!$A$9:$A$160,0),MATCH(intern4!M$8,intern3!$7:$7,0))="OK","OK","NOK")))</f>
        <v/>
      </c>
      <c r="N69" s="1277" t="str">
        <f>IF(INDEX(intern2!$A$165:$BH$316,MATCH($A69,intern2!$A$165:$A$316,0),MATCH(N$8,intern2!_xlnm.Print_Titles,0))="","",
IF(INDEX(intern2!$A$165:$BH$316,MATCH($A69,intern2!$A$165:$A$316,0),MATCH(N$8,intern2!_xlnm.Print_Titles,0))="NOK","NOK",
IF(INDEX(intern3!$A$9:$BG$320,MATCH($A69,intern3!$A$9:$A$160,0),MATCH(intern4!N$8,intern3!$7:$7,0))="OK","OK","NOK")))</f>
        <v/>
      </c>
      <c r="O69" s="1277" t="str">
        <f>IF(INDEX(intern2!$A$165:$BH$316,MATCH($A69,intern2!$A$165:$A$316,0),MATCH(O$8,intern2!_xlnm.Print_Titles,0))="","",
IF(INDEX(intern2!$A$165:$BH$316,MATCH($A69,intern2!$A$165:$A$316,0),MATCH(O$8,intern2!_xlnm.Print_Titles,0))="NOK","NOK",
IF(INDEX(intern3!$A$9:$BG$320,MATCH($A69,intern3!$A$9:$A$160,0),MATCH(intern4!O$8,intern3!$7:$7,0))="OK","OK","NOK")))</f>
        <v/>
      </c>
      <c r="P69" s="1277" t="str">
        <f>IF(INDEX(intern2!$A$165:$BH$316,MATCH($A69,intern2!$A$165:$A$316,0),MATCH(P$8,intern2!_xlnm.Print_Titles,0))="","",
IF(INDEX(intern2!$A$165:$BH$316,MATCH($A69,intern2!$A$165:$A$316,0),MATCH(P$8,intern2!_xlnm.Print_Titles,0))="NOK","NOK",
IF(INDEX(intern3!$A$9:$BG$320,MATCH($A69,intern3!$A$9:$A$160,0),MATCH(intern4!P$8,intern3!$7:$7,0))="OK","OK","NOK")))</f>
        <v/>
      </c>
      <c r="Q69" s="1277" t="str">
        <f>IF(INDEX(intern2!$A$165:$BH$316,MATCH($A69,intern2!$A$165:$A$316,0),MATCH(Q$8,intern2!_xlnm.Print_Titles,0))="","",
IF(INDEX(intern2!$A$165:$BH$316,MATCH($A69,intern2!$A$165:$A$316,0),MATCH(Q$8,intern2!_xlnm.Print_Titles,0))="NOK","NOK",
IF(INDEX(intern3!$A$9:$BG$320,MATCH($A69,intern3!$A$9:$A$160,0),MATCH(intern4!Q$8,intern3!$7:$7,0))="OK","OK","NOK")))</f>
        <v/>
      </c>
      <c r="R69" s="1277" t="str">
        <f ca="1">IF(INDEX(intern2!$A$165:$BH$316,MATCH($A69,intern2!$A$165:$A$316,0),MATCH(R$8,intern2!_xlnm.Print_Titles,0))="","",
IF(INDEX(intern2!$A$165:$BH$316,MATCH($A69,intern2!$A$165:$A$316,0),MATCH(R$8,intern2!_xlnm.Print_Titles,0))="NOK","NOK",
IF(INDEX(intern3!$A$9:$BG$320,MATCH($A69,intern3!$A$9:$A$160,0),MATCH(intern4!R$8,intern3!$7:$7,0))="OK","OK","NOK")))</f>
        <v>NOK</v>
      </c>
      <c r="S69" s="1277" t="str">
        <f>IF(INDEX(intern2!$A$165:$BH$316,MATCH($A69,intern2!$A$165:$A$316,0),MATCH(S$8,intern2!_xlnm.Print_Titles,0))="","",
IF(INDEX(intern2!$A$165:$BH$316,MATCH($A69,intern2!$A$165:$A$316,0),MATCH(S$8,intern2!_xlnm.Print_Titles,0))="NOK","NOK",
IF(INDEX(intern3!$A$9:$BG$320,MATCH($A69,intern3!$A$9:$A$160,0),MATCH(intern4!S$8,intern3!$7:$7,0))="OK","OK","NOK")))</f>
        <v/>
      </c>
      <c r="T69" s="1277" t="str">
        <f>IF(INDEX(intern2!$A$165:$BH$316,MATCH($A69,intern2!$A$165:$A$316,0),MATCH(T$8,intern2!_xlnm.Print_Titles,0))="","",
IF(INDEX(intern2!$A$165:$BH$316,MATCH($A69,intern2!$A$165:$A$316,0),MATCH(T$8,intern2!_xlnm.Print_Titles,0))="NOK","NOK",
IF(INDEX(intern3!$A$9:$BG$320,MATCH($A69,intern3!$A$9:$A$160,0),MATCH(intern4!T$8,intern3!$7:$7,0))="OK","OK","NOK")))</f>
        <v/>
      </c>
      <c r="U69" s="1277" t="str">
        <f>IF(INDEX(intern2!$A$165:$BH$316,MATCH($A69,intern2!$A$165:$A$316,0),MATCH(U$8,intern2!_xlnm.Print_Titles,0))="","",
IF(INDEX(intern2!$A$165:$BH$316,MATCH($A69,intern2!$A$165:$A$316,0),MATCH(U$8,intern2!_xlnm.Print_Titles,0))="NOK","NOK",
IF(INDEX(intern3!$A$9:$BG$320,MATCH($A69,intern3!$A$9:$A$160,0),MATCH(intern4!U$8,intern3!$7:$7,0))="OK","OK","NOK")))</f>
        <v/>
      </c>
      <c r="V69" s="1277" t="str">
        <f>IF(INDEX(intern2!$A$165:$BH$316,MATCH($A69,intern2!$A$165:$A$316,0),MATCH(V$8,intern2!_xlnm.Print_Titles,0))="","",
IF(INDEX(intern2!$A$165:$BH$316,MATCH($A69,intern2!$A$165:$A$316,0),MATCH(V$8,intern2!_xlnm.Print_Titles,0))="NOK","NOK",
IF(INDEX(intern3!$A$9:$BG$320,MATCH($A69,intern3!$A$9:$A$160,0),MATCH(intern4!V$8,intern3!$7:$7,0))="OK","OK","NOK")))</f>
        <v/>
      </c>
      <c r="W69" s="1277" t="str">
        <f>IF(INDEX(intern2!$A$165:$BH$316,MATCH($A69,intern2!$A$165:$A$316,0),MATCH(W$8,intern2!_xlnm.Print_Titles,0))="","",
IF(INDEX(intern2!$A$165:$BH$316,MATCH($A69,intern2!$A$165:$A$316,0),MATCH(W$8,intern2!_xlnm.Print_Titles,0))="NOK","NOK",
IF(INDEX(intern3!$A$9:$BG$320,MATCH($A69,intern3!$A$9:$A$160,0),MATCH(intern4!W$8,intern3!$7:$7,0))="OK","OK","NOK")))</f>
        <v/>
      </c>
      <c r="X69" s="1277" t="str">
        <f>IF(INDEX(intern2!$A$165:$BH$316,MATCH($A69,intern2!$A$165:$A$316,0),MATCH(X$8,intern2!_xlnm.Print_Titles,0))="","",
IF(INDEX(intern2!$A$165:$BH$316,MATCH($A69,intern2!$A$165:$A$316,0),MATCH(X$8,intern2!_xlnm.Print_Titles,0))="NOK","NOK",
IF(INDEX(intern3!$A$9:$BG$320,MATCH($A69,intern3!$A$9:$A$160,0),MATCH(intern4!X$8,intern3!$7:$7,0))="OK","OK","NOK")))</f>
        <v/>
      </c>
      <c r="Y69" s="1277" t="str">
        <f>IF(INDEX(intern2!$A$165:$BH$316,MATCH($A69,intern2!$A$165:$A$316,0),MATCH(Y$8,intern2!_xlnm.Print_Titles,0))="","",
IF(INDEX(intern2!$A$165:$BH$316,MATCH($A69,intern2!$A$165:$A$316,0),MATCH(Y$8,intern2!_xlnm.Print_Titles,0))="NOK","NOK",
IF(INDEX(intern3!$A$9:$BG$320,MATCH($A69,intern3!$A$9:$A$160,0),MATCH(intern4!Y$8,intern3!$7:$7,0))="OK","OK","NOK")))</f>
        <v/>
      </c>
      <c r="Z69" s="1277" t="str">
        <f>IF(INDEX(intern2!$A$165:$BH$316,MATCH($A69,intern2!$A$165:$A$316,0),MATCH(Z$8,intern2!_xlnm.Print_Titles,0))="","",
IF(INDEX(intern2!$A$165:$BH$316,MATCH($A69,intern2!$A$165:$A$316,0),MATCH(Z$8,intern2!_xlnm.Print_Titles,0))="NOK","NOK",
IF(INDEX(intern3!$A$9:$BG$320,MATCH($A69,intern3!$A$9:$A$160,0),MATCH(intern4!Z$8,intern3!$7:$7,0))="OK","OK","NOK")))</f>
        <v/>
      </c>
      <c r="AA69" s="1277" t="str">
        <f>IF(INDEX(intern2!$A$165:$BH$316,MATCH($A69,intern2!$A$165:$A$316,0),MATCH(AA$8,intern2!_xlnm.Print_Titles,0))="","",
IF(INDEX(intern2!$A$165:$BH$316,MATCH($A69,intern2!$A$165:$A$316,0),MATCH(AA$8,intern2!_xlnm.Print_Titles,0))="NOK","NOK",
IF(INDEX(intern3!$A$9:$BG$320,MATCH($A69,intern3!$A$9:$A$160,0),MATCH(intern4!AA$8,intern3!$7:$7,0))="OK","OK","NOK")))</f>
        <v/>
      </c>
      <c r="AB69" s="1277" t="str">
        <f>IF(INDEX(intern2!$A$165:$BH$316,MATCH($A69,intern2!$A$165:$A$316,0),MATCH(AB$8,intern2!_xlnm.Print_Titles,0))="","",
IF(INDEX(intern2!$A$165:$BH$316,MATCH($A69,intern2!$A$165:$A$316,0),MATCH(AB$8,intern2!_xlnm.Print_Titles,0))="NOK","NOK",
IF(INDEX(intern3!$A$9:$BG$320,MATCH($A69,intern3!$A$9:$A$160,0),MATCH(intern4!AB$8,intern3!$7:$7,0))="OK","OK","NOK")))</f>
        <v/>
      </c>
      <c r="AC69" s="1277" t="str">
        <f>IF(INDEX(intern2!$A$165:$BH$316,MATCH($A69,intern2!$A$165:$A$316,0),MATCH(AC$8,intern2!_xlnm.Print_Titles,0))="","",
IF(INDEX(intern2!$A$165:$BH$316,MATCH($A69,intern2!$A$165:$A$316,0),MATCH(AC$8,intern2!_xlnm.Print_Titles,0))="NOK","NOK",
IF(INDEX(intern3!$A$9:$BG$320,MATCH($A69,intern3!$A$9:$A$160,0),MATCH(intern4!AC$8,intern3!$7:$7,0))="OK","OK","NOK")))</f>
        <v/>
      </c>
      <c r="AD69" s="1277" t="str">
        <f>IF(INDEX(intern2!$A$165:$BH$316,MATCH($A69,intern2!$A$165:$A$316,0),MATCH(AD$8,intern2!_xlnm.Print_Titles,0))="","",
IF(INDEX(intern2!$A$165:$BH$316,MATCH($A69,intern2!$A$165:$A$316,0),MATCH(AD$8,intern2!_xlnm.Print_Titles,0))="NOK","NOK",
IF(INDEX(intern3!$A$9:$BG$320,MATCH($A69,intern3!$A$9:$A$160,0),MATCH(intern4!AD$8,intern3!$7:$7,0))="OK","OK","NOK")))</f>
        <v/>
      </c>
      <c r="AE69" s="1277" t="str">
        <f>IF(INDEX(intern2!$A$165:$BH$316,MATCH($A69,intern2!$A$165:$A$316,0),MATCH(AE$8,intern2!_xlnm.Print_Titles,0))="","",
IF(INDEX(intern2!$A$165:$BH$316,MATCH($A69,intern2!$A$165:$A$316,0),MATCH(AE$8,intern2!_xlnm.Print_Titles,0))="NOK","NOK",
IF(INDEX(intern3!$A$9:$BG$320,MATCH($A69,intern3!$A$9:$A$160,0),MATCH(intern4!AE$8,intern3!$7:$7,0))="OK","OK","NOK")))</f>
        <v/>
      </c>
      <c r="AF69" s="1277" t="str">
        <f>IF(INDEX(intern2!$A$165:$BH$316,MATCH($A69,intern2!$A$165:$A$316,0),MATCH(AF$8,intern2!_xlnm.Print_Titles,0))="","",
IF(INDEX(intern2!$A$165:$BH$316,MATCH($A69,intern2!$A$165:$A$316,0),MATCH(AF$8,intern2!_xlnm.Print_Titles,0))="NOK","NOK",
IF(INDEX(intern3!$A$9:$BG$320,MATCH($A69,intern3!$A$9:$A$160,0),MATCH(intern4!AF$8,intern3!$7:$7,0))="OK","OK","NOK")))</f>
        <v/>
      </c>
      <c r="AG69" s="1277" t="str">
        <f>IF(INDEX(intern2!$A$165:$BH$316,MATCH($A69,intern2!$A$165:$A$316,0),MATCH(AG$8,intern2!_xlnm.Print_Titles,0))="","",
IF(INDEX(intern2!$A$165:$BH$316,MATCH($A69,intern2!$A$165:$A$316,0),MATCH(AG$8,intern2!_xlnm.Print_Titles,0))="NOK","NOK",
IF(INDEX(intern3!$A$9:$BG$320,MATCH($A69,intern3!$A$9:$A$160,0),MATCH(intern4!AG$8,intern3!$7:$7,0))="OK","OK","NOK")))</f>
        <v/>
      </c>
      <c r="AH69" s="1277" t="str">
        <f>IF(INDEX(intern2!$A$165:$BH$316,MATCH($A69,intern2!$A$165:$A$316,0),MATCH(AH$8,intern2!_xlnm.Print_Titles,0))="","",
IF(INDEX(intern2!$A$165:$BH$316,MATCH($A69,intern2!$A$165:$A$316,0),MATCH(AH$8,intern2!_xlnm.Print_Titles,0))="NOK","NOK",
IF(INDEX(intern3!$A$9:$BG$320,MATCH($A69,intern3!$A$9:$A$160,0),MATCH(intern4!AH$8,intern3!$7:$7,0))="OK","OK","NOK")))</f>
        <v/>
      </c>
      <c r="AI69" s="1277" t="str">
        <f>IF(INDEX(intern2!$A$165:$BH$316,MATCH($A69,intern2!$A$165:$A$316,0),MATCH(AI$8,intern2!_xlnm.Print_Titles,0))="","",
IF(INDEX(intern2!$A$165:$BH$316,MATCH($A69,intern2!$A$165:$A$316,0),MATCH(AI$8,intern2!_xlnm.Print_Titles,0))="NOK","NOK",
IF(INDEX(intern3!$A$9:$BG$320,MATCH($A69,intern3!$A$9:$A$160,0),MATCH(intern4!AI$8,intern3!$7:$7,0))="OK","OK","NOK")))</f>
        <v/>
      </c>
      <c r="AJ69" s="1277" t="str">
        <f>IF(INDEX(intern2!$A$165:$BH$316,MATCH($A69,intern2!$A$165:$A$316,0),MATCH(AJ$8,intern2!_xlnm.Print_Titles,0))="","",
IF(INDEX(intern2!$A$165:$BH$316,MATCH($A69,intern2!$A$165:$A$316,0),MATCH(AJ$8,intern2!_xlnm.Print_Titles,0))="NOK","NOK",
IF(INDEX(intern3!$A$9:$BG$320,MATCH($A69,intern3!$A$9:$A$160,0),MATCH(intern4!AJ$8,intern3!$7:$7,0))="OK","OK","NOK")))</f>
        <v/>
      </c>
      <c r="AK69" s="1277" t="str">
        <f>IF(INDEX(intern2!$A$165:$BH$316,MATCH($A69,intern2!$A$165:$A$316,0),MATCH(AK$8,intern2!_xlnm.Print_Titles,0))="","",
IF(INDEX(intern2!$A$165:$BH$316,MATCH($A69,intern2!$A$165:$A$316,0),MATCH(AK$8,intern2!_xlnm.Print_Titles,0))="NOK","NOK",
IF(INDEX(intern3!$A$9:$BG$320,MATCH($A69,intern3!$A$9:$A$160,0),MATCH(intern4!AK$8,intern3!$7:$7,0))="OK","OK","NOK")))</f>
        <v/>
      </c>
      <c r="AL69" s="1277" t="str">
        <f>IF(INDEX(intern2!$A$165:$BH$316,MATCH($A69,intern2!$A$165:$A$316,0),MATCH(AL$8,intern2!_xlnm.Print_Titles,0))="","",
IF(INDEX(intern2!$A$165:$BH$316,MATCH($A69,intern2!$A$165:$A$316,0),MATCH(AL$8,intern2!_xlnm.Print_Titles,0))="NOK","NOK",
IF(INDEX(intern3!$A$9:$BG$320,MATCH($A69,intern3!$A$9:$A$160,0),MATCH(intern4!AL$8,intern3!$7:$7,0))="OK","OK","NOK")))</f>
        <v/>
      </c>
      <c r="AM69" s="1277" t="str">
        <f>IF(INDEX(intern2!$A$165:$BH$316,MATCH($A69,intern2!$A$165:$A$316,0),MATCH(AM$8,intern2!_xlnm.Print_Titles,0))="","",
IF(INDEX(intern2!$A$165:$BH$316,MATCH($A69,intern2!$A$165:$A$316,0),MATCH(AM$8,intern2!_xlnm.Print_Titles,0))="NOK","NOK",
IF(INDEX(intern3!$A$9:$BG$320,MATCH($A69,intern3!$A$9:$A$160,0),MATCH(intern4!AM$8,intern3!$7:$7,0))="OK","OK","NOK")))</f>
        <v/>
      </c>
      <c r="AN69" s="1277" t="str">
        <f>IF(INDEX(intern2!$A$165:$BH$316,MATCH($A69,intern2!$A$165:$A$316,0),MATCH(AN$8,intern2!_xlnm.Print_Titles,0))="","",
IF(INDEX(intern2!$A$165:$BH$316,MATCH($A69,intern2!$A$165:$A$316,0),MATCH(AN$8,intern2!_xlnm.Print_Titles,0))="NOK","NOK",
IF(INDEX(intern3!$A$9:$BG$320,MATCH($A69,intern3!$A$9:$A$160,0),MATCH(intern4!AN$8,intern3!$7:$7,0))="OK","OK","NOK")))</f>
        <v/>
      </c>
      <c r="AO69" s="1277" t="str">
        <f>IF(INDEX(intern2!$A$165:$BH$316,MATCH($A69,intern2!$A$165:$A$316,0),MATCH(AO$8,intern2!_xlnm.Print_Titles,0))="","",
IF(INDEX(intern2!$A$165:$BH$316,MATCH($A69,intern2!$A$165:$A$316,0),MATCH(AO$8,intern2!_xlnm.Print_Titles,0))="NOK","NOK",
IF(INDEX(intern3!$A$9:$BG$320,MATCH($A69,intern3!$A$9:$A$160,0),MATCH(intern4!AO$8,intern3!$7:$7,0))="OK","OK","NOK")))</f>
        <v/>
      </c>
      <c r="AP69" s="1277" t="str">
        <f>IF(INDEX(intern2!$A$165:$BH$316,MATCH($A69,intern2!$A$165:$A$316,0),MATCH(AP$8,intern2!_xlnm.Print_Titles,0))="","",
IF(INDEX(intern2!$A$165:$BH$316,MATCH($A69,intern2!$A$165:$A$316,0),MATCH(AP$8,intern2!_xlnm.Print_Titles,0))="NOK","NOK",
IF(INDEX(intern3!$A$9:$BG$320,MATCH($A69,intern3!$A$9:$A$160,0),MATCH(intern4!AP$8,intern3!$7:$7,0))="OK","OK","NOK")))</f>
        <v/>
      </c>
      <c r="AQ69" s="1277" t="str">
        <f>IF(INDEX(intern2!$A$165:$BH$316,MATCH($A69,intern2!$A$165:$A$316,0),MATCH(AQ$8,intern2!_xlnm.Print_Titles,0))="","",
IF(INDEX(intern2!$A$165:$BH$316,MATCH($A69,intern2!$A$165:$A$316,0),MATCH(AQ$8,intern2!_xlnm.Print_Titles,0))="NOK","NOK",
IF(INDEX(intern3!$A$9:$BG$320,MATCH($A69,intern3!$A$9:$A$160,0),MATCH(intern4!AQ$8,intern3!$7:$7,0))="OK","OK","NOK")))</f>
        <v/>
      </c>
      <c r="AR69" s="1277" t="str">
        <f>IF(INDEX(intern2!$A$165:$BH$316,MATCH($A69,intern2!$A$165:$A$316,0),MATCH(AR$8,intern2!_xlnm.Print_Titles,0))="","",
IF(INDEX(intern2!$A$165:$BH$316,MATCH($A69,intern2!$A$165:$A$316,0),MATCH(AR$8,intern2!_xlnm.Print_Titles,0))="NOK","NOK",
IF(INDEX(intern3!$A$9:$BG$320,MATCH($A69,intern3!$A$9:$A$160,0),MATCH(intern4!AR$8,intern3!$7:$7,0))="OK","OK","NOK")))</f>
        <v/>
      </c>
      <c r="AS69" s="1277" t="str">
        <f>IF(INDEX(intern2!$A$165:$BH$316,MATCH($A69,intern2!$A$165:$A$316,0),MATCH(AS$8,intern2!_xlnm.Print_Titles,0))="","",
IF(INDEX(intern2!$A$165:$BH$316,MATCH($A69,intern2!$A$165:$A$316,0),MATCH(AS$8,intern2!_xlnm.Print_Titles,0))="NOK","NOK",
IF(INDEX(intern3!$A$9:$BG$320,MATCH($A69,intern3!$A$9:$A$160,0),MATCH(intern4!AS$8,intern3!$7:$7,0))="OK","OK","NOK")))</f>
        <v/>
      </c>
      <c r="AT69" s="1277" t="str">
        <f>IF(INDEX(intern2!$A$165:$BH$316,MATCH($A69,intern2!$A$165:$A$316,0),MATCH(AT$8,intern2!_xlnm.Print_Titles,0))="","",
IF(INDEX(intern2!$A$165:$BH$316,MATCH($A69,intern2!$A$165:$A$316,0),MATCH(AT$8,intern2!_xlnm.Print_Titles,0))="NOK","NOK",
IF(INDEX(intern3!$A$9:$BG$320,MATCH($A69,intern3!$A$9:$A$160,0),MATCH(intern4!AT$8,intern3!$7:$7,0))="OK","OK","NOK")))</f>
        <v/>
      </c>
      <c r="AU69" s="1277" t="str">
        <f>IF(INDEX(intern2!$A$165:$BH$316,MATCH($A69,intern2!$A$165:$A$316,0),MATCH(AU$8,intern2!_xlnm.Print_Titles,0))="","",
IF(INDEX(intern2!$A$165:$BH$316,MATCH($A69,intern2!$A$165:$A$316,0),MATCH(AU$8,intern2!_xlnm.Print_Titles,0))="NOK","NOK",
IF(INDEX(intern3!$A$9:$BG$320,MATCH($A69,intern3!$A$9:$A$160,0),MATCH(intern4!AU$8,intern3!$7:$7,0))="OK","OK","NOK")))</f>
        <v/>
      </c>
      <c r="AV69" s="1277" t="str">
        <f>IF(INDEX(intern2!$A$165:$BH$316,MATCH($A69,intern2!$A$165:$A$316,0),MATCH(AV$8,intern2!_xlnm.Print_Titles,0))="","",
IF(INDEX(intern2!$A$165:$BH$316,MATCH($A69,intern2!$A$165:$A$316,0),MATCH(AV$8,intern2!_xlnm.Print_Titles,0))="NOK","NOK",
IF(INDEX(intern3!$A$9:$BG$320,MATCH($A69,intern3!$A$9:$A$160,0),MATCH(intern4!AV$8,intern3!$7:$7,0))="OK","OK","NOK")))</f>
        <v/>
      </c>
      <c r="AW69" s="1277"/>
      <c r="AX69" s="1277" t="str">
        <f>IF(INDEX(intern2!$A$165:$BH$316,MATCH($A69,intern2!$A$165:$A$316,0),MATCH(AX$8,intern2!_xlnm.Print_Titles,0))="","",
IF(INDEX(intern2!$A$165:$BH$316,MATCH($A69,intern2!$A$165:$A$316,0),MATCH(AX$8,intern2!_xlnm.Print_Titles,0))="NOK","NOK",
IF(INDEX(intern3!$A$9:$BG$320,MATCH($A69,intern3!$A$9:$A$160,0),MATCH(intern4!AX$8,intern3!$7:$7,0))="OK","OK","NOK")))</f>
        <v/>
      </c>
      <c r="AY69" s="1277" t="str">
        <f>IF(INDEX(intern2!$A$165:$BH$316,MATCH($A69,intern2!$A$165:$A$316,0),MATCH(AY$8,intern2!_xlnm.Print_Titles,0))="","",
IF(INDEX(intern2!$A$165:$BH$316,MATCH($A69,intern2!$A$165:$A$316,0),MATCH(AY$8,intern2!_xlnm.Print_Titles,0))="NOK","NOK",
IF(INDEX(intern3!$A$9:$BG$320,MATCH($A69,intern3!$A$9:$A$160,0),MATCH(intern4!AY$8,intern3!$7:$7,0))="OK","OK","NOK")))</f>
        <v/>
      </c>
      <c r="AZ69" s="1277" t="str">
        <f ca="1">IF(INDEX(intern2!$A$165:$BH$316,MATCH($A69,intern2!$A$165:$A$316,0),MATCH(AZ$8,intern2!_xlnm.Print_Titles,0))="","",
IF(INDEX(intern2!$A$165:$BH$316,MATCH($A69,intern2!$A$165:$A$316,0),MATCH(AZ$8,intern2!_xlnm.Print_Titles,0))="NOK","NOK",
IF(INDEX(intern3!$A$9:$BG$320,MATCH($A69,intern3!$A$9:$A$160,0),MATCH(intern4!AZ$8,intern3!$7:$7,0))="OK","OK","NOK")))</f>
        <v>NOK</v>
      </c>
      <c r="BA69" s="1277" t="str">
        <f>IF(INDEX(intern2!$A$165:$BH$316,MATCH($A69,intern2!$A$165:$A$316,0),MATCH(BA$8,intern2!_xlnm.Print_Titles,0))="","",
IF(INDEX(intern2!$A$165:$BH$316,MATCH($A69,intern2!$A$165:$A$316,0),MATCH(BA$8,intern2!_xlnm.Print_Titles,0))="NOK","NOK",
IF(INDEX(intern3!$A$9:$BG$320,MATCH($A69,intern3!$A$9:$A$160,0),MATCH(intern4!BA$8,intern3!$7:$7,0))="OK","OK","NOK")))</f>
        <v/>
      </c>
      <c r="BB69" s="1277" t="str">
        <f>IF(INDEX(intern2!$A$165:$BH$316,MATCH($A69,intern2!$A$165:$A$316,0),MATCH(BB$8,intern2!_xlnm.Print_Titles,0))="","",
IF(INDEX(intern2!$A$165:$BH$316,MATCH($A69,intern2!$A$165:$A$316,0),MATCH(BB$8,intern2!_xlnm.Print_Titles,0))="NOK","NOK",
IF(INDEX(intern3!$A$9:$BG$320,MATCH($A69,intern3!$A$9:$A$160,0),MATCH(intern4!BB$8,intern3!$7:$7,0))="OK","OK","NOK")))</f>
        <v/>
      </c>
      <c r="BC69" s="1277" t="str">
        <f>IF(INDEX(intern2!$A$165:$BH$316,MATCH($A69,intern2!$A$165:$A$316,0),MATCH(BC$8,intern2!_xlnm.Print_Titles,0))="","",
IF(INDEX(intern2!$A$165:$BH$316,MATCH($A69,intern2!$A$165:$A$316,0),MATCH(BC$8,intern2!_xlnm.Print_Titles,0))="NOK","NOK",
IF(INDEX(intern3!$A$9:$BG$320,MATCH($A69,intern3!$A$9:$A$160,0),MATCH(intern4!BC$8,intern3!$7:$7,0))="OK","OK","NOK")))</f>
        <v/>
      </c>
      <c r="BD69" s="1277" t="str">
        <f>IF(INDEX(intern2!$A$165:$BH$316,MATCH($A69,intern2!$A$165:$A$316,0),MATCH(BD$8,intern2!_xlnm.Print_Titles,0))="","",
IF(INDEX(intern2!$A$165:$BH$316,MATCH($A69,intern2!$A$165:$A$316,0),MATCH(BD$8,intern2!_xlnm.Print_Titles,0))="NOK","NOK",
IF(INDEX(intern3!$A$9:$BG$320,MATCH($A69,intern3!$A$9:$A$160,0),MATCH(intern4!BD$8,intern3!$7:$7,0))="OK","OK","NOK")))</f>
        <v/>
      </c>
      <c r="BE69" s="1277" t="str">
        <f>IF(INDEX(intern2!$A$165:$BH$316,MATCH($A69,intern2!$A$165:$A$316,0),MATCH(BE$8,intern2!_xlnm.Print_Titles,0))="","",
IF(INDEX(intern2!$A$165:$BH$316,MATCH($A69,intern2!$A$165:$A$316,0),MATCH(BE$8,intern2!_xlnm.Print_Titles,0))="NOK","NOK",
IF(INDEX(intern3!$A$9:$BG$320,MATCH($A69,intern3!$A$9:$A$160,0),MATCH(intern4!BE$8,intern3!$7:$7,0))="OK","OK","NOK")))</f>
        <v/>
      </c>
      <c r="BF69" s="1277" t="str">
        <f>IF(INDEX(intern2!$A$165:$BH$316,MATCH($A69,intern2!$A$165:$A$316,0),MATCH(BF$8,intern2!_xlnm.Print_Titles,0))="","",
IF(INDEX(intern2!$A$165:$BH$316,MATCH($A69,intern2!$A$165:$A$316,0),MATCH(BF$8,intern2!_xlnm.Print_Titles,0))="NOK","NOK",
IF(INDEX(intern3!$A$9:$BG$320,MATCH($A69,intern3!$A$9:$A$160,0),MATCH(intern4!BF$8,intern3!$7:$7,0))="OK","OK","NOK")))</f>
        <v/>
      </c>
      <c r="BG69" s="1277" t="str">
        <f>IF(INDEX(intern2!$A$165:$BH$316,MATCH($A69,intern2!$A$165:$A$316,0),MATCH(BG$8,intern2!_xlnm.Print_Titles,0))="","",
IF(INDEX(intern2!$A$165:$BH$316,MATCH($A69,intern2!$A$165:$A$316,0),MATCH(BG$8,intern2!_xlnm.Print_Titles,0))="NOK","NOK",
IF(INDEX(intern3!$A$9:$BG$320,MATCH($A69,intern3!$A$9:$A$160,0),MATCH(intern4!BG$8,intern3!$7:$7,0))="OK","OK","NOK")))</f>
        <v/>
      </c>
      <c r="BH69" s="200" t="str">
        <f t="shared" ca="1" si="2"/>
        <v>NOK</v>
      </c>
      <c r="BI69" s="186"/>
      <c r="BJ69" t="b">
        <f ca="1">IF(VLOOKUP($A69,intern1!$C:$Q,15,FALSE)="MAS","",IF(VLOOKUP($A69,'3.10'!$C:$AP,9,FALSE)=0,"NOK",IF(VLOOKUP($A69,'3.10'!$C:$AP,11,FALSE)=0,"NOK","OK"))=BH69)</f>
        <v>1</v>
      </c>
    </row>
    <row r="70" spans="1:62" x14ac:dyDescent="0.25">
      <c r="A70" t="str">
        <f>+intern2!A65</f>
        <v>GEF3</v>
      </c>
      <c r="C70" s="1277" t="str">
        <f>IF(INDEX(intern2!$A$165:$BH$316,MATCH($A70,intern2!$A$165:$A$316,0),MATCH(C$8,intern2!_xlnm.Print_Titles,0))="","",
IF(INDEX(intern2!$A$165:$BH$316,MATCH($A70,intern2!$A$165:$A$316,0),MATCH(C$8,intern2!_xlnm.Print_Titles,0))="NOK","NOK",
IF(INDEX(intern3!$A$9:$BG$320,MATCH($A70,intern3!$A$9:$A$160,0),MATCH(intern4!C$8,intern3!$7:$7,0))="OK","OK","NOK")))</f>
        <v/>
      </c>
      <c r="D70" s="1277" t="str">
        <f>IF(INDEX(intern2!$A$165:$BH$316,MATCH($A70,intern2!$A$165:$A$316,0),MATCH(D$8,intern2!_xlnm.Print_Titles,0))="","",
IF(INDEX(intern2!$A$165:$BH$316,MATCH($A70,intern2!$A$165:$A$316,0),MATCH(D$8,intern2!_xlnm.Print_Titles,0))="NOK","NOK",
IF(INDEX(intern3!$A$9:$BG$320,MATCH($A70,intern3!$A$9:$A$160,0),MATCH(intern4!D$8,intern3!$7:$7,0))="OK","OK","NOK")))</f>
        <v/>
      </c>
      <c r="E70" s="1277" t="str">
        <f>IF(INDEX(intern2!$A$165:$BH$316,MATCH($A70,intern2!$A$165:$A$316,0),MATCH(E$8,intern2!_xlnm.Print_Titles,0))="","",
IF(INDEX(intern2!$A$165:$BH$316,MATCH($A70,intern2!$A$165:$A$316,0),MATCH(E$8,intern2!_xlnm.Print_Titles,0))="NOK","NOK",
IF(INDEX(intern3!$A$9:$BG$320,MATCH($A70,intern3!$A$9:$A$160,0),MATCH(intern4!E$8,intern3!$7:$7,0))="OK","OK","NOK")))</f>
        <v/>
      </c>
      <c r="F70" s="1277" t="str">
        <f>IF(INDEX(intern2!$A$165:$BH$316,MATCH($A70,intern2!$A$165:$A$316,0),MATCH(F$8,intern2!_xlnm.Print_Titles,0))="","",
IF(INDEX(intern2!$A$165:$BH$316,MATCH($A70,intern2!$A$165:$A$316,0),MATCH(F$8,intern2!_xlnm.Print_Titles,0))="NOK","NOK",
IF(INDEX(intern3!$A$9:$BG$320,MATCH($A70,intern3!$A$9:$A$160,0),MATCH(intern4!F$8,intern3!$7:$7,0))="OK","OK","NOK")))</f>
        <v/>
      </c>
      <c r="G70" s="1277" t="str">
        <f>IF(INDEX(intern2!$A$165:$BH$316,MATCH($A70,intern2!$A$165:$A$316,0),MATCH(G$8,intern2!_xlnm.Print_Titles,0))="","",
IF(INDEX(intern2!$A$165:$BH$316,MATCH($A70,intern2!$A$165:$A$316,0),MATCH(G$8,intern2!_xlnm.Print_Titles,0))="NOK","NOK",
IF(INDEX(intern3!$A$9:$BG$320,MATCH($A70,intern3!$A$9:$A$160,0),MATCH(intern4!G$8,intern3!$7:$7,0))="OK","OK","NOK")))</f>
        <v/>
      </c>
      <c r="H70" s="1277" t="str">
        <f>IF(INDEX(intern2!$A$165:$BH$316,MATCH($A70,intern2!$A$165:$A$316,0),MATCH(H$8,intern2!_xlnm.Print_Titles,0))="","",
IF(INDEX(intern2!$A$165:$BH$316,MATCH($A70,intern2!$A$165:$A$316,0),MATCH(H$8,intern2!_xlnm.Print_Titles,0))="NOK","NOK",
IF(INDEX(intern3!$A$9:$BG$320,MATCH($A70,intern3!$A$9:$A$160,0),MATCH(intern4!H$8,intern3!$7:$7,0))="OK","OK","NOK")))</f>
        <v/>
      </c>
      <c r="I70" s="1277" t="str">
        <f>IF(INDEX(intern2!$A$165:$BH$316,MATCH($A70,intern2!$A$165:$A$316,0),MATCH(I$8,intern2!_xlnm.Print_Titles,0))="","",
IF(INDEX(intern2!$A$165:$BH$316,MATCH($A70,intern2!$A$165:$A$316,0),MATCH(I$8,intern2!_xlnm.Print_Titles,0))="NOK","NOK",
IF(INDEX(intern3!$A$9:$BG$320,MATCH($A70,intern3!$A$9:$A$160,0),MATCH(intern4!I$8,intern3!$7:$7,0))="OK","OK","NOK")))</f>
        <v/>
      </c>
      <c r="J70" s="1277" t="str">
        <f ca="1">IF(INDEX(intern2!$A$165:$BH$316,MATCH($A70,intern2!$A$165:$A$316,0),MATCH(J$8,intern2!_xlnm.Print_Titles,0))="","",
IF(INDEX(intern2!$A$165:$BH$316,MATCH($A70,intern2!$A$165:$A$316,0),MATCH(J$8,intern2!_xlnm.Print_Titles,0))="NOK","NOK",
IF(INDEX(intern3!$A$9:$BG$320,MATCH($A70,intern3!$A$9:$A$160,0),MATCH(intern4!J$8,intern3!$7:$7,0))="OK","OK","NOK")))</f>
        <v>NOK</v>
      </c>
      <c r="K70" s="1277" t="str">
        <f>IF(INDEX(intern2!$A$165:$BH$316,MATCH($A70,intern2!$A$165:$A$316,0),MATCH(K$8,intern2!_xlnm.Print_Titles,0))="","",
IF(INDEX(intern2!$A$165:$BH$316,MATCH($A70,intern2!$A$165:$A$316,0),MATCH(K$8,intern2!_xlnm.Print_Titles,0))="NOK","NOK",
IF(INDEX(intern3!$A$9:$BG$320,MATCH($A70,intern3!$A$9:$A$160,0),MATCH(intern4!K$8,intern3!$7:$7,0))="OK","OK","NOK")))</f>
        <v/>
      </c>
      <c r="L70" s="1277" t="str">
        <f>IF(INDEX(intern2!$A$165:$BH$316,MATCH($A70,intern2!$A$165:$A$316,0),MATCH(L$8,intern2!_xlnm.Print_Titles,0))="","",
IF(INDEX(intern2!$A$165:$BH$316,MATCH($A70,intern2!$A$165:$A$316,0),MATCH(L$8,intern2!_xlnm.Print_Titles,0))="NOK","NOK",
IF(INDEX(intern3!$A$9:$BG$320,MATCH($A70,intern3!$A$9:$A$160,0),MATCH(intern4!L$8,intern3!$7:$7,0))="OK","OK","NOK")))</f>
        <v/>
      </c>
      <c r="M70" s="1277" t="str">
        <f>IF(INDEX(intern2!$A$165:$BH$316,MATCH($A70,intern2!$A$165:$A$316,0),MATCH(M$8,intern2!_xlnm.Print_Titles,0))="","",
IF(INDEX(intern2!$A$165:$BH$316,MATCH($A70,intern2!$A$165:$A$316,0),MATCH(M$8,intern2!_xlnm.Print_Titles,0))="NOK","NOK",
IF(INDEX(intern3!$A$9:$BG$320,MATCH($A70,intern3!$A$9:$A$160,0),MATCH(intern4!M$8,intern3!$7:$7,0))="OK","OK","NOK")))</f>
        <v/>
      </c>
      <c r="N70" s="1277" t="str">
        <f>IF(INDEX(intern2!$A$165:$BH$316,MATCH($A70,intern2!$A$165:$A$316,0),MATCH(N$8,intern2!_xlnm.Print_Titles,0))="","",
IF(INDEX(intern2!$A$165:$BH$316,MATCH($A70,intern2!$A$165:$A$316,0),MATCH(N$8,intern2!_xlnm.Print_Titles,0))="NOK","NOK",
IF(INDEX(intern3!$A$9:$BG$320,MATCH($A70,intern3!$A$9:$A$160,0),MATCH(intern4!N$8,intern3!$7:$7,0))="OK","OK","NOK")))</f>
        <v/>
      </c>
      <c r="O70" s="1277" t="str">
        <f>IF(INDEX(intern2!$A$165:$BH$316,MATCH($A70,intern2!$A$165:$A$316,0),MATCH(O$8,intern2!_xlnm.Print_Titles,0))="","",
IF(INDEX(intern2!$A$165:$BH$316,MATCH($A70,intern2!$A$165:$A$316,0),MATCH(O$8,intern2!_xlnm.Print_Titles,0))="NOK","NOK",
IF(INDEX(intern3!$A$9:$BG$320,MATCH($A70,intern3!$A$9:$A$160,0),MATCH(intern4!O$8,intern3!$7:$7,0))="OK","OK","NOK")))</f>
        <v/>
      </c>
      <c r="P70" s="1277" t="str">
        <f>IF(INDEX(intern2!$A$165:$BH$316,MATCH($A70,intern2!$A$165:$A$316,0),MATCH(P$8,intern2!_xlnm.Print_Titles,0))="","",
IF(INDEX(intern2!$A$165:$BH$316,MATCH($A70,intern2!$A$165:$A$316,0),MATCH(P$8,intern2!_xlnm.Print_Titles,0))="NOK","NOK",
IF(INDEX(intern3!$A$9:$BG$320,MATCH($A70,intern3!$A$9:$A$160,0),MATCH(intern4!P$8,intern3!$7:$7,0))="OK","OK","NOK")))</f>
        <v/>
      </c>
      <c r="Q70" s="1277" t="str">
        <f>IF(INDEX(intern2!$A$165:$BH$316,MATCH($A70,intern2!$A$165:$A$316,0),MATCH(Q$8,intern2!_xlnm.Print_Titles,0))="","",
IF(INDEX(intern2!$A$165:$BH$316,MATCH($A70,intern2!$A$165:$A$316,0),MATCH(Q$8,intern2!_xlnm.Print_Titles,0))="NOK","NOK",
IF(INDEX(intern3!$A$9:$BG$320,MATCH($A70,intern3!$A$9:$A$160,0),MATCH(intern4!Q$8,intern3!$7:$7,0))="OK","OK","NOK")))</f>
        <v/>
      </c>
      <c r="R70" s="1277" t="str">
        <f ca="1">IF(INDEX(intern2!$A$165:$BH$316,MATCH($A70,intern2!$A$165:$A$316,0),MATCH(R$8,intern2!_xlnm.Print_Titles,0))="","",
IF(INDEX(intern2!$A$165:$BH$316,MATCH($A70,intern2!$A$165:$A$316,0),MATCH(R$8,intern2!_xlnm.Print_Titles,0))="NOK","NOK",
IF(INDEX(intern3!$A$9:$BG$320,MATCH($A70,intern3!$A$9:$A$160,0),MATCH(intern4!R$8,intern3!$7:$7,0))="OK","OK","NOK")))</f>
        <v>NOK</v>
      </c>
      <c r="S70" s="1277" t="str">
        <f>IF(INDEX(intern2!$A$165:$BH$316,MATCH($A70,intern2!$A$165:$A$316,0),MATCH(S$8,intern2!_xlnm.Print_Titles,0))="","",
IF(INDEX(intern2!$A$165:$BH$316,MATCH($A70,intern2!$A$165:$A$316,0),MATCH(S$8,intern2!_xlnm.Print_Titles,0))="NOK","NOK",
IF(INDEX(intern3!$A$9:$BG$320,MATCH($A70,intern3!$A$9:$A$160,0),MATCH(intern4!S$8,intern3!$7:$7,0))="OK","OK","NOK")))</f>
        <v/>
      </c>
      <c r="T70" s="1277" t="str">
        <f>IF(INDEX(intern2!$A$165:$BH$316,MATCH($A70,intern2!$A$165:$A$316,0),MATCH(T$8,intern2!_xlnm.Print_Titles,0))="","",
IF(INDEX(intern2!$A$165:$BH$316,MATCH($A70,intern2!$A$165:$A$316,0),MATCH(T$8,intern2!_xlnm.Print_Titles,0))="NOK","NOK",
IF(INDEX(intern3!$A$9:$BG$320,MATCH($A70,intern3!$A$9:$A$160,0),MATCH(intern4!T$8,intern3!$7:$7,0))="OK","OK","NOK")))</f>
        <v/>
      </c>
      <c r="U70" s="1277" t="str">
        <f>IF(INDEX(intern2!$A$165:$BH$316,MATCH($A70,intern2!$A$165:$A$316,0),MATCH(U$8,intern2!_xlnm.Print_Titles,0))="","",
IF(INDEX(intern2!$A$165:$BH$316,MATCH($A70,intern2!$A$165:$A$316,0),MATCH(U$8,intern2!_xlnm.Print_Titles,0))="NOK","NOK",
IF(INDEX(intern3!$A$9:$BG$320,MATCH($A70,intern3!$A$9:$A$160,0),MATCH(intern4!U$8,intern3!$7:$7,0))="OK","OK","NOK")))</f>
        <v/>
      </c>
      <c r="V70" s="1277" t="str">
        <f>IF(INDEX(intern2!$A$165:$BH$316,MATCH($A70,intern2!$A$165:$A$316,0),MATCH(V$8,intern2!_xlnm.Print_Titles,0))="","",
IF(INDEX(intern2!$A$165:$BH$316,MATCH($A70,intern2!$A$165:$A$316,0),MATCH(V$8,intern2!_xlnm.Print_Titles,0))="NOK","NOK",
IF(INDEX(intern3!$A$9:$BG$320,MATCH($A70,intern3!$A$9:$A$160,0),MATCH(intern4!V$8,intern3!$7:$7,0))="OK","OK","NOK")))</f>
        <v/>
      </c>
      <c r="W70" s="1277" t="str">
        <f>IF(INDEX(intern2!$A$165:$BH$316,MATCH($A70,intern2!$A$165:$A$316,0),MATCH(W$8,intern2!_xlnm.Print_Titles,0))="","",
IF(INDEX(intern2!$A$165:$BH$316,MATCH($A70,intern2!$A$165:$A$316,0),MATCH(W$8,intern2!_xlnm.Print_Titles,0))="NOK","NOK",
IF(INDEX(intern3!$A$9:$BG$320,MATCH($A70,intern3!$A$9:$A$160,0),MATCH(intern4!W$8,intern3!$7:$7,0))="OK","OK","NOK")))</f>
        <v/>
      </c>
      <c r="X70" s="1277" t="str">
        <f>IF(INDEX(intern2!$A$165:$BH$316,MATCH($A70,intern2!$A$165:$A$316,0),MATCH(X$8,intern2!_xlnm.Print_Titles,0))="","",
IF(INDEX(intern2!$A$165:$BH$316,MATCH($A70,intern2!$A$165:$A$316,0),MATCH(X$8,intern2!_xlnm.Print_Titles,0))="NOK","NOK",
IF(INDEX(intern3!$A$9:$BG$320,MATCH($A70,intern3!$A$9:$A$160,0),MATCH(intern4!X$8,intern3!$7:$7,0))="OK","OK","NOK")))</f>
        <v/>
      </c>
      <c r="Y70" s="1277" t="str">
        <f>IF(INDEX(intern2!$A$165:$BH$316,MATCH($A70,intern2!$A$165:$A$316,0),MATCH(Y$8,intern2!_xlnm.Print_Titles,0))="","",
IF(INDEX(intern2!$A$165:$BH$316,MATCH($A70,intern2!$A$165:$A$316,0),MATCH(Y$8,intern2!_xlnm.Print_Titles,0))="NOK","NOK",
IF(INDEX(intern3!$A$9:$BG$320,MATCH($A70,intern3!$A$9:$A$160,0),MATCH(intern4!Y$8,intern3!$7:$7,0))="OK","OK","NOK")))</f>
        <v/>
      </c>
      <c r="Z70" s="1277" t="str">
        <f>IF(INDEX(intern2!$A$165:$BH$316,MATCH($A70,intern2!$A$165:$A$316,0),MATCH(Z$8,intern2!_xlnm.Print_Titles,0))="","",
IF(INDEX(intern2!$A$165:$BH$316,MATCH($A70,intern2!$A$165:$A$316,0),MATCH(Z$8,intern2!_xlnm.Print_Titles,0))="NOK","NOK",
IF(INDEX(intern3!$A$9:$BG$320,MATCH($A70,intern3!$A$9:$A$160,0),MATCH(intern4!Z$8,intern3!$7:$7,0))="OK","OK","NOK")))</f>
        <v/>
      </c>
      <c r="AA70" s="1277" t="str">
        <f>IF(INDEX(intern2!$A$165:$BH$316,MATCH($A70,intern2!$A$165:$A$316,0),MATCH(AA$8,intern2!_xlnm.Print_Titles,0))="","",
IF(INDEX(intern2!$A$165:$BH$316,MATCH($A70,intern2!$A$165:$A$316,0),MATCH(AA$8,intern2!_xlnm.Print_Titles,0))="NOK","NOK",
IF(INDEX(intern3!$A$9:$BG$320,MATCH($A70,intern3!$A$9:$A$160,0),MATCH(intern4!AA$8,intern3!$7:$7,0))="OK","OK","NOK")))</f>
        <v/>
      </c>
      <c r="AB70" s="1277" t="str">
        <f>IF(INDEX(intern2!$A$165:$BH$316,MATCH($A70,intern2!$A$165:$A$316,0),MATCH(AB$8,intern2!_xlnm.Print_Titles,0))="","",
IF(INDEX(intern2!$A$165:$BH$316,MATCH($A70,intern2!$A$165:$A$316,0),MATCH(AB$8,intern2!_xlnm.Print_Titles,0))="NOK","NOK",
IF(INDEX(intern3!$A$9:$BG$320,MATCH($A70,intern3!$A$9:$A$160,0),MATCH(intern4!AB$8,intern3!$7:$7,0))="OK","OK","NOK")))</f>
        <v/>
      </c>
      <c r="AC70" s="1277" t="str">
        <f>IF(INDEX(intern2!$A$165:$BH$316,MATCH($A70,intern2!$A$165:$A$316,0),MATCH(AC$8,intern2!_xlnm.Print_Titles,0))="","",
IF(INDEX(intern2!$A$165:$BH$316,MATCH($A70,intern2!$A$165:$A$316,0),MATCH(AC$8,intern2!_xlnm.Print_Titles,0))="NOK","NOK",
IF(INDEX(intern3!$A$9:$BG$320,MATCH($A70,intern3!$A$9:$A$160,0),MATCH(intern4!AC$8,intern3!$7:$7,0))="OK","OK","NOK")))</f>
        <v/>
      </c>
      <c r="AD70" s="1277" t="str">
        <f>IF(INDEX(intern2!$A$165:$BH$316,MATCH($A70,intern2!$A$165:$A$316,0),MATCH(AD$8,intern2!_xlnm.Print_Titles,0))="","",
IF(INDEX(intern2!$A$165:$BH$316,MATCH($A70,intern2!$A$165:$A$316,0),MATCH(AD$8,intern2!_xlnm.Print_Titles,0))="NOK","NOK",
IF(INDEX(intern3!$A$9:$BG$320,MATCH($A70,intern3!$A$9:$A$160,0),MATCH(intern4!AD$8,intern3!$7:$7,0))="OK","OK","NOK")))</f>
        <v/>
      </c>
      <c r="AE70" s="1277" t="str">
        <f>IF(INDEX(intern2!$A$165:$BH$316,MATCH($A70,intern2!$A$165:$A$316,0),MATCH(AE$8,intern2!_xlnm.Print_Titles,0))="","",
IF(INDEX(intern2!$A$165:$BH$316,MATCH($A70,intern2!$A$165:$A$316,0),MATCH(AE$8,intern2!_xlnm.Print_Titles,0))="NOK","NOK",
IF(INDEX(intern3!$A$9:$BG$320,MATCH($A70,intern3!$A$9:$A$160,0),MATCH(intern4!AE$8,intern3!$7:$7,0))="OK","OK","NOK")))</f>
        <v/>
      </c>
      <c r="AF70" s="1277" t="str">
        <f>IF(INDEX(intern2!$A$165:$BH$316,MATCH($A70,intern2!$A$165:$A$316,0),MATCH(AF$8,intern2!_xlnm.Print_Titles,0))="","",
IF(INDEX(intern2!$A$165:$BH$316,MATCH($A70,intern2!$A$165:$A$316,0),MATCH(AF$8,intern2!_xlnm.Print_Titles,0))="NOK","NOK",
IF(INDEX(intern3!$A$9:$BG$320,MATCH($A70,intern3!$A$9:$A$160,0),MATCH(intern4!AF$8,intern3!$7:$7,0))="OK","OK","NOK")))</f>
        <v/>
      </c>
      <c r="AG70" s="1277" t="str">
        <f>IF(INDEX(intern2!$A$165:$BH$316,MATCH($A70,intern2!$A$165:$A$316,0),MATCH(AG$8,intern2!_xlnm.Print_Titles,0))="","",
IF(INDEX(intern2!$A$165:$BH$316,MATCH($A70,intern2!$A$165:$A$316,0),MATCH(AG$8,intern2!_xlnm.Print_Titles,0))="NOK","NOK",
IF(INDEX(intern3!$A$9:$BG$320,MATCH($A70,intern3!$A$9:$A$160,0),MATCH(intern4!AG$8,intern3!$7:$7,0))="OK","OK","NOK")))</f>
        <v/>
      </c>
      <c r="AH70" s="1277" t="str">
        <f>IF(INDEX(intern2!$A$165:$BH$316,MATCH($A70,intern2!$A$165:$A$316,0),MATCH(AH$8,intern2!_xlnm.Print_Titles,0))="","",
IF(INDEX(intern2!$A$165:$BH$316,MATCH($A70,intern2!$A$165:$A$316,0),MATCH(AH$8,intern2!_xlnm.Print_Titles,0))="NOK","NOK",
IF(INDEX(intern3!$A$9:$BG$320,MATCH($A70,intern3!$A$9:$A$160,0),MATCH(intern4!AH$8,intern3!$7:$7,0))="OK","OK","NOK")))</f>
        <v/>
      </c>
      <c r="AI70" s="1277" t="str">
        <f ca="1">IF(INDEX(intern2!$A$165:$BH$316,MATCH($A70,intern2!$A$165:$A$316,0),MATCH(AI$8,intern2!_xlnm.Print_Titles,0))="","",
IF(INDEX(intern2!$A$165:$BH$316,MATCH($A70,intern2!$A$165:$A$316,0),MATCH(AI$8,intern2!_xlnm.Print_Titles,0))="NOK","NOK",
IF(INDEX(intern3!$A$9:$BG$320,MATCH($A70,intern3!$A$9:$A$160,0),MATCH(intern4!AI$8,intern3!$7:$7,0))="OK","OK","NOK")))</f>
        <v>NOK</v>
      </c>
      <c r="AJ70" s="1277" t="str">
        <f>IF(INDEX(intern2!$A$165:$BH$316,MATCH($A70,intern2!$A$165:$A$316,0),MATCH(AJ$8,intern2!_xlnm.Print_Titles,0))="","",
IF(INDEX(intern2!$A$165:$BH$316,MATCH($A70,intern2!$A$165:$A$316,0),MATCH(AJ$8,intern2!_xlnm.Print_Titles,0))="NOK","NOK",
IF(INDEX(intern3!$A$9:$BG$320,MATCH($A70,intern3!$A$9:$A$160,0),MATCH(intern4!AJ$8,intern3!$7:$7,0))="OK","OK","NOK")))</f>
        <v/>
      </c>
      <c r="AK70" s="1277" t="str">
        <f>IF(INDEX(intern2!$A$165:$BH$316,MATCH($A70,intern2!$A$165:$A$316,0),MATCH(AK$8,intern2!_xlnm.Print_Titles,0))="","",
IF(INDEX(intern2!$A$165:$BH$316,MATCH($A70,intern2!$A$165:$A$316,0),MATCH(AK$8,intern2!_xlnm.Print_Titles,0))="NOK","NOK",
IF(INDEX(intern3!$A$9:$BG$320,MATCH($A70,intern3!$A$9:$A$160,0),MATCH(intern4!AK$8,intern3!$7:$7,0))="OK","OK","NOK")))</f>
        <v/>
      </c>
      <c r="AL70" s="1277" t="str">
        <f>IF(INDEX(intern2!$A$165:$BH$316,MATCH($A70,intern2!$A$165:$A$316,0),MATCH(AL$8,intern2!_xlnm.Print_Titles,0))="","",
IF(INDEX(intern2!$A$165:$BH$316,MATCH($A70,intern2!$A$165:$A$316,0),MATCH(AL$8,intern2!_xlnm.Print_Titles,0))="NOK","NOK",
IF(INDEX(intern3!$A$9:$BG$320,MATCH($A70,intern3!$A$9:$A$160,0),MATCH(intern4!AL$8,intern3!$7:$7,0))="OK","OK","NOK")))</f>
        <v/>
      </c>
      <c r="AM70" s="1277" t="str">
        <f>IF(INDEX(intern2!$A$165:$BH$316,MATCH($A70,intern2!$A$165:$A$316,0),MATCH(AM$8,intern2!_xlnm.Print_Titles,0))="","",
IF(INDEX(intern2!$A$165:$BH$316,MATCH($A70,intern2!$A$165:$A$316,0),MATCH(AM$8,intern2!_xlnm.Print_Titles,0))="NOK","NOK",
IF(INDEX(intern3!$A$9:$BG$320,MATCH($A70,intern3!$A$9:$A$160,0),MATCH(intern4!AM$8,intern3!$7:$7,0))="OK","OK","NOK")))</f>
        <v/>
      </c>
      <c r="AN70" s="1277" t="str">
        <f>IF(INDEX(intern2!$A$165:$BH$316,MATCH($A70,intern2!$A$165:$A$316,0),MATCH(AN$8,intern2!_xlnm.Print_Titles,0))="","",
IF(INDEX(intern2!$A$165:$BH$316,MATCH($A70,intern2!$A$165:$A$316,0),MATCH(AN$8,intern2!_xlnm.Print_Titles,0))="NOK","NOK",
IF(INDEX(intern3!$A$9:$BG$320,MATCH($A70,intern3!$A$9:$A$160,0),MATCH(intern4!AN$8,intern3!$7:$7,0))="OK","OK","NOK")))</f>
        <v/>
      </c>
      <c r="AO70" s="1277" t="str">
        <f>IF(INDEX(intern2!$A$165:$BH$316,MATCH($A70,intern2!$A$165:$A$316,0),MATCH(AO$8,intern2!_xlnm.Print_Titles,0))="","",
IF(INDEX(intern2!$A$165:$BH$316,MATCH($A70,intern2!$A$165:$A$316,0),MATCH(AO$8,intern2!_xlnm.Print_Titles,0))="NOK","NOK",
IF(INDEX(intern3!$A$9:$BG$320,MATCH($A70,intern3!$A$9:$A$160,0),MATCH(intern4!AO$8,intern3!$7:$7,0))="OK","OK","NOK")))</f>
        <v/>
      </c>
      <c r="AP70" s="1277" t="str">
        <f>IF(INDEX(intern2!$A$165:$BH$316,MATCH($A70,intern2!$A$165:$A$316,0),MATCH(AP$8,intern2!_xlnm.Print_Titles,0))="","",
IF(INDEX(intern2!$A$165:$BH$316,MATCH($A70,intern2!$A$165:$A$316,0),MATCH(AP$8,intern2!_xlnm.Print_Titles,0))="NOK","NOK",
IF(INDEX(intern3!$A$9:$BG$320,MATCH($A70,intern3!$A$9:$A$160,0),MATCH(intern4!AP$8,intern3!$7:$7,0))="OK","OK","NOK")))</f>
        <v/>
      </c>
      <c r="AQ70" s="1277" t="str">
        <f>IF(INDEX(intern2!$A$165:$BH$316,MATCH($A70,intern2!$A$165:$A$316,0),MATCH(AQ$8,intern2!_xlnm.Print_Titles,0))="","",
IF(INDEX(intern2!$A$165:$BH$316,MATCH($A70,intern2!$A$165:$A$316,0),MATCH(AQ$8,intern2!_xlnm.Print_Titles,0))="NOK","NOK",
IF(INDEX(intern3!$A$9:$BG$320,MATCH($A70,intern3!$A$9:$A$160,0),MATCH(intern4!AQ$8,intern3!$7:$7,0))="OK","OK","NOK")))</f>
        <v/>
      </c>
      <c r="AR70" s="1277" t="str">
        <f>IF(INDEX(intern2!$A$165:$BH$316,MATCH($A70,intern2!$A$165:$A$316,0),MATCH(AR$8,intern2!_xlnm.Print_Titles,0))="","",
IF(INDEX(intern2!$A$165:$BH$316,MATCH($A70,intern2!$A$165:$A$316,0),MATCH(AR$8,intern2!_xlnm.Print_Titles,0))="NOK","NOK",
IF(INDEX(intern3!$A$9:$BG$320,MATCH($A70,intern3!$A$9:$A$160,0),MATCH(intern4!AR$8,intern3!$7:$7,0))="OK","OK","NOK")))</f>
        <v/>
      </c>
      <c r="AS70" s="1277" t="str">
        <f>IF(INDEX(intern2!$A$165:$BH$316,MATCH($A70,intern2!$A$165:$A$316,0),MATCH(AS$8,intern2!_xlnm.Print_Titles,0))="","",
IF(INDEX(intern2!$A$165:$BH$316,MATCH($A70,intern2!$A$165:$A$316,0),MATCH(AS$8,intern2!_xlnm.Print_Titles,0))="NOK","NOK",
IF(INDEX(intern3!$A$9:$BG$320,MATCH($A70,intern3!$A$9:$A$160,0),MATCH(intern4!AS$8,intern3!$7:$7,0))="OK","OK","NOK")))</f>
        <v/>
      </c>
      <c r="AT70" s="1277" t="str">
        <f>IF(INDEX(intern2!$A$165:$BH$316,MATCH($A70,intern2!$A$165:$A$316,0),MATCH(AT$8,intern2!_xlnm.Print_Titles,0))="","",
IF(INDEX(intern2!$A$165:$BH$316,MATCH($A70,intern2!$A$165:$A$316,0),MATCH(AT$8,intern2!_xlnm.Print_Titles,0))="NOK","NOK",
IF(INDEX(intern3!$A$9:$BG$320,MATCH($A70,intern3!$A$9:$A$160,0),MATCH(intern4!AT$8,intern3!$7:$7,0))="OK","OK","NOK")))</f>
        <v/>
      </c>
      <c r="AU70" s="1277" t="str">
        <f>IF(INDEX(intern2!$A$165:$BH$316,MATCH($A70,intern2!$A$165:$A$316,0),MATCH(AU$8,intern2!_xlnm.Print_Titles,0))="","",
IF(INDEX(intern2!$A$165:$BH$316,MATCH($A70,intern2!$A$165:$A$316,0),MATCH(AU$8,intern2!_xlnm.Print_Titles,0))="NOK","NOK",
IF(INDEX(intern3!$A$9:$BG$320,MATCH($A70,intern3!$A$9:$A$160,0),MATCH(intern4!AU$8,intern3!$7:$7,0))="OK","OK","NOK")))</f>
        <v/>
      </c>
      <c r="AV70" s="1277" t="str">
        <f>IF(INDEX(intern2!$A$165:$BH$316,MATCH($A70,intern2!$A$165:$A$316,0),MATCH(AV$8,intern2!_xlnm.Print_Titles,0))="","",
IF(INDEX(intern2!$A$165:$BH$316,MATCH($A70,intern2!$A$165:$A$316,0),MATCH(AV$8,intern2!_xlnm.Print_Titles,0))="NOK","NOK",
IF(INDEX(intern3!$A$9:$BG$320,MATCH($A70,intern3!$A$9:$A$160,0),MATCH(intern4!AV$8,intern3!$7:$7,0))="OK","OK","NOK")))</f>
        <v/>
      </c>
      <c r="AW70" s="1277"/>
      <c r="AX70" s="1277" t="str">
        <f>IF(INDEX(intern2!$A$165:$BH$316,MATCH($A70,intern2!$A$165:$A$316,0),MATCH(AX$8,intern2!_xlnm.Print_Titles,0))="","",
IF(INDEX(intern2!$A$165:$BH$316,MATCH($A70,intern2!$A$165:$A$316,0),MATCH(AX$8,intern2!_xlnm.Print_Titles,0))="NOK","NOK",
IF(INDEX(intern3!$A$9:$BG$320,MATCH($A70,intern3!$A$9:$A$160,0),MATCH(intern4!AX$8,intern3!$7:$7,0))="OK","OK","NOK")))</f>
        <v/>
      </c>
      <c r="AY70" s="1277" t="str">
        <f>IF(INDEX(intern2!$A$165:$BH$316,MATCH($A70,intern2!$A$165:$A$316,0),MATCH(AY$8,intern2!_xlnm.Print_Titles,0))="","",
IF(INDEX(intern2!$A$165:$BH$316,MATCH($A70,intern2!$A$165:$A$316,0),MATCH(AY$8,intern2!_xlnm.Print_Titles,0))="NOK","NOK",
IF(INDEX(intern3!$A$9:$BG$320,MATCH($A70,intern3!$A$9:$A$160,0),MATCH(intern4!AY$8,intern3!$7:$7,0))="OK","OK","NOK")))</f>
        <v/>
      </c>
      <c r="AZ70" s="1277" t="str">
        <f>IF(INDEX(intern2!$A$165:$BH$316,MATCH($A70,intern2!$A$165:$A$316,0),MATCH(AZ$8,intern2!_xlnm.Print_Titles,0))="","",
IF(INDEX(intern2!$A$165:$BH$316,MATCH($A70,intern2!$A$165:$A$316,0),MATCH(AZ$8,intern2!_xlnm.Print_Titles,0))="NOK","NOK",
IF(INDEX(intern3!$A$9:$BG$320,MATCH($A70,intern3!$A$9:$A$160,0),MATCH(intern4!AZ$8,intern3!$7:$7,0))="OK","OK","NOK")))</f>
        <v/>
      </c>
      <c r="BA70" s="1277" t="str">
        <f>IF(INDEX(intern2!$A$165:$BH$316,MATCH($A70,intern2!$A$165:$A$316,0),MATCH(BA$8,intern2!_xlnm.Print_Titles,0))="","",
IF(INDEX(intern2!$A$165:$BH$316,MATCH($A70,intern2!$A$165:$A$316,0),MATCH(BA$8,intern2!_xlnm.Print_Titles,0))="NOK","NOK",
IF(INDEX(intern3!$A$9:$BG$320,MATCH($A70,intern3!$A$9:$A$160,0),MATCH(intern4!BA$8,intern3!$7:$7,0))="OK","OK","NOK")))</f>
        <v/>
      </c>
      <c r="BB70" s="1277" t="str">
        <f>IF(INDEX(intern2!$A$165:$BH$316,MATCH($A70,intern2!$A$165:$A$316,0),MATCH(BB$8,intern2!_xlnm.Print_Titles,0))="","",
IF(INDEX(intern2!$A$165:$BH$316,MATCH($A70,intern2!$A$165:$A$316,0),MATCH(BB$8,intern2!_xlnm.Print_Titles,0))="NOK","NOK",
IF(INDEX(intern3!$A$9:$BG$320,MATCH($A70,intern3!$A$9:$A$160,0),MATCH(intern4!BB$8,intern3!$7:$7,0))="OK","OK","NOK")))</f>
        <v/>
      </c>
      <c r="BC70" s="1277" t="str">
        <f>IF(INDEX(intern2!$A$165:$BH$316,MATCH($A70,intern2!$A$165:$A$316,0),MATCH(BC$8,intern2!_xlnm.Print_Titles,0))="","",
IF(INDEX(intern2!$A$165:$BH$316,MATCH($A70,intern2!$A$165:$A$316,0),MATCH(BC$8,intern2!_xlnm.Print_Titles,0))="NOK","NOK",
IF(INDEX(intern3!$A$9:$BG$320,MATCH($A70,intern3!$A$9:$A$160,0),MATCH(intern4!BC$8,intern3!$7:$7,0))="OK","OK","NOK")))</f>
        <v/>
      </c>
      <c r="BD70" s="1277" t="str">
        <f>IF(INDEX(intern2!$A$165:$BH$316,MATCH($A70,intern2!$A$165:$A$316,0),MATCH(BD$8,intern2!_xlnm.Print_Titles,0))="","",
IF(INDEX(intern2!$A$165:$BH$316,MATCH($A70,intern2!$A$165:$A$316,0),MATCH(BD$8,intern2!_xlnm.Print_Titles,0))="NOK","NOK",
IF(INDEX(intern3!$A$9:$BG$320,MATCH($A70,intern3!$A$9:$A$160,0),MATCH(intern4!BD$8,intern3!$7:$7,0))="OK","OK","NOK")))</f>
        <v/>
      </c>
      <c r="BE70" s="1277" t="str">
        <f>IF(INDEX(intern2!$A$165:$BH$316,MATCH($A70,intern2!$A$165:$A$316,0),MATCH(BE$8,intern2!_xlnm.Print_Titles,0))="","",
IF(INDEX(intern2!$A$165:$BH$316,MATCH($A70,intern2!$A$165:$A$316,0),MATCH(BE$8,intern2!_xlnm.Print_Titles,0))="NOK","NOK",
IF(INDEX(intern3!$A$9:$BG$320,MATCH($A70,intern3!$A$9:$A$160,0),MATCH(intern4!BE$8,intern3!$7:$7,0))="OK","OK","NOK")))</f>
        <v/>
      </c>
      <c r="BF70" s="1277" t="str">
        <f>IF(INDEX(intern2!$A$165:$BH$316,MATCH($A70,intern2!$A$165:$A$316,0),MATCH(BF$8,intern2!_xlnm.Print_Titles,0))="","",
IF(INDEX(intern2!$A$165:$BH$316,MATCH($A70,intern2!$A$165:$A$316,0),MATCH(BF$8,intern2!_xlnm.Print_Titles,0))="NOK","NOK",
IF(INDEX(intern3!$A$9:$BG$320,MATCH($A70,intern3!$A$9:$A$160,0),MATCH(intern4!BF$8,intern3!$7:$7,0))="OK","OK","NOK")))</f>
        <v/>
      </c>
      <c r="BG70" s="1277" t="str">
        <f>IF(INDEX(intern2!$A$165:$BH$316,MATCH($A70,intern2!$A$165:$A$316,0),MATCH(BG$8,intern2!_xlnm.Print_Titles,0))="","",
IF(INDEX(intern2!$A$165:$BH$316,MATCH($A70,intern2!$A$165:$A$316,0),MATCH(BG$8,intern2!_xlnm.Print_Titles,0))="NOK","NOK",
IF(INDEX(intern3!$A$9:$BG$320,MATCH($A70,intern3!$A$9:$A$160,0),MATCH(intern4!BG$8,intern3!$7:$7,0))="OK","OK","NOK")))</f>
        <v/>
      </c>
      <c r="BH70" s="200" t="str">
        <f t="shared" ca="1" si="2"/>
        <v>NOK</v>
      </c>
      <c r="BI70" s="186"/>
      <c r="BJ70" t="b">
        <f ca="1">IF(VLOOKUP($A70,intern1!$C:$Q,15,FALSE)="MAS","",IF(VLOOKUP($A70,'3.10'!$C:$AP,9,FALSE)=0,"NOK",IF(VLOOKUP($A70,'3.10'!$C:$AP,11,FALSE)=0,"NOK","OK"))=BH70)</f>
        <v>1</v>
      </c>
    </row>
    <row r="71" spans="1:62" x14ac:dyDescent="0.25">
      <c r="A71" t="str">
        <f>+intern2!A66</f>
        <v>ANG3</v>
      </c>
      <c r="C71" s="1277" t="str">
        <f>IF(INDEX(intern2!$A$165:$BH$316,MATCH($A71,intern2!$A$165:$A$316,0),MATCH(C$8,intern2!_xlnm.Print_Titles,0))="","",
IF(INDEX(intern2!$A$165:$BH$316,MATCH($A71,intern2!$A$165:$A$316,0),MATCH(C$8,intern2!_xlnm.Print_Titles,0))="NOK","NOK",
IF(INDEX(intern3!$A$9:$BG$320,MATCH($A71,intern3!$A$9:$A$160,0),MATCH(intern4!C$8,intern3!$7:$7,0))="OK","OK","NOK")))</f>
        <v/>
      </c>
      <c r="D71" s="1277" t="str">
        <f ca="1">IF(INDEX(intern2!$A$165:$BH$316,MATCH($A71,intern2!$A$165:$A$316,0),MATCH(D$8,intern2!_xlnm.Print_Titles,0))="","",
IF(INDEX(intern2!$A$165:$BH$316,MATCH($A71,intern2!$A$165:$A$316,0),MATCH(D$8,intern2!_xlnm.Print_Titles,0))="NOK","NOK",
IF(INDEX(intern3!$A$9:$BG$320,MATCH($A71,intern3!$A$9:$A$160,0),MATCH(intern4!D$8,intern3!$7:$7,0))="OK","OK","NOK")))</f>
        <v>NOK</v>
      </c>
      <c r="E71" s="1277" t="str">
        <f ca="1">IF(INDEX(intern2!$A$165:$BH$316,MATCH($A71,intern2!$A$165:$A$316,0),MATCH(E$8,intern2!_xlnm.Print_Titles,0))="","",
IF(INDEX(intern2!$A$165:$BH$316,MATCH($A71,intern2!$A$165:$A$316,0),MATCH(E$8,intern2!_xlnm.Print_Titles,0))="NOK","NOK",
IF(INDEX(intern3!$A$9:$BG$320,MATCH($A71,intern3!$A$9:$A$160,0),MATCH(intern4!E$8,intern3!$7:$7,0))="OK","OK","NOK")))</f>
        <v>NOK</v>
      </c>
      <c r="F71" s="1277" t="str">
        <f>IF(INDEX(intern2!$A$165:$BH$316,MATCH($A71,intern2!$A$165:$A$316,0),MATCH(F$8,intern2!_xlnm.Print_Titles,0))="","",
IF(INDEX(intern2!$A$165:$BH$316,MATCH($A71,intern2!$A$165:$A$316,0),MATCH(F$8,intern2!_xlnm.Print_Titles,0))="NOK","NOK",
IF(INDEX(intern3!$A$9:$BG$320,MATCH($A71,intern3!$A$9:$A$160,0),MATCH(intern4!F$8,intern3!$7:$7,0))="OK","OK","NOK")))</f>
        <v/>
      </c>
      <c r="G71" s="1277" t="str">
        <f>IF(INDEX(intern2!$A$165:$BH$316,MATCH($A71,intern2!$A$165:$A$316,0),MATCH(G$8,intern2!_xlnm.Print_Titles,0))="","",
IF(INDEX(intern2!$A$165:$BH$316,MATCH($A71,intern2!$A$165:$A$316,0),MATCH(G$8,intern2!_xlnm.Print_Titles,0))="NOK","NOK",
IF(INDEX(intern3!$A$9:$BG$320,MATCH($A71,intern3!$A$9:$A$160,0),MATCH(intern4!G$8,intern3!$7:$7,0))="OK","OK","NOK")))</f>
        <v/>
      </c>
      <c r="H71" s="1277" t="str">
        <f>IF(INDEX(intern2!$A$165:$BH$316,MATCH($A71,intern2!$A$165:$A$316,0),MATCH(H$8,intern2!_xlnm.Print_Titles,0))="","",
IF(INDEX(intern2!$A$165:$BH$316,MATCH($A71,intern2!$A$165:$A$316,0),MATCH(H$8,intern2!_xlnm.Print_Titles,0))="NOK","NOK",
IF(INDEX(intern3!$A$9:$BG$320,MATCH($A71,intern3!$A$9:$A$160,0),MATCH(intern4!H$8,intern3!$7:$7,0))="OK","OK","NOK")))</f>
        <v/>
      </c>
      <c r="I71" s="1277" t="str">
        <f>IF(INDEX(intern2!$A$165:$BH$316,MATCH($A71,intern2!$A$165:$A$316,0),MATCH(I$8,intern2!_xlnm.Print_Titles,0))="","",
IF(INDEX(intern2!$A$165:$BH$316,MATCH($A71,intern2!$A$165:$A$316,0),MATCH(I$8,intern2!_xlnm.Print_Titles,0))="NOK","NOK",
IF(INDEX(intern3!$A$9:$BG$320,MATCH($A71,intern3!$A$9:$A$160,0),MATCH(intern4!I$8,intern3!$7:$7,0))="OK","OK","NOK")))</f>
        <v/>
      </c>
      <c r="J71" s="1277" t="str">
        <f>IF(INDEX(intern2!$A$165:$BH$316,MATCH($A71,intern2!$A$165:$A$316,0),MATCH(J$8,intern2!_xlnm.Print_Titles,0))="","",
IF(INDEX(intern2!$A$165:$BH$316,MATCH($A71,intern2!$A$165:$A$316,0),MATCH(J$8,intern2!_xlnm.Print_Titles,0))="NOK","NOK",
IF(INDEX(intern3!$A$9:$BG$320,MATCH($A71,intern3!$A$9:$A$160,0),MATCH(intern4!J$8,intern3!$7:$7,0))="OK","OK","NOK")))</f>
        <v/>
      </c>
      <c r="K71" s="1277" t="str">
        <f>IF(INDEX(intern2!$A$165:$BH$316,MATCH($A71,intern2!$A$165:$A$316,0),MATCH(K$8,intern2!_xlnm.Print_Titles,0))="","",
IF(INDEX(intern2!$A$165:$BH$316,MATCH($A71,intern2!$A$165:$A$316,0),MATCH(K$8,intern2!_xlnm.Print_Titles,0))="NOK","NOK",
IF(INDEX(intern3!$A$9:$BG$320,MATCH($A71,intern3!$A$9:$A$160,0),MATCH(intern4!K$8,intern3!$7:$7,0))="OK","OK","NOK")))</f>
        <v/>
      </c>
      <c r="L71" s="1277" t="str">
        <f>IF(INDEX(intern2!$A$165:$BH$316,MATCH($A71,intern2!$A$165:$A$316,0),MATCH(L$8,intern2!_xlnm.Print_Titles,0))="","",
IF(INDEX(intern2!$A$165:$BH$316,MATCH($A71,intern2!$A$165:$A$316,0),MATCH(L$8,intern2!_xlnm.Print_Titles,0))="NOK","NOK",
IF(INDEX(intern3!$A$9:$BG$320,MATCH($A71,intern3!$A$9:$A$160,0),MATCH(intern4!L$8,intern3!$7:$7,0))="OK","OK","NOK")))</f>
        <v/>
      </c>
      <c r="M71" s="1277" t="str">
        <f>IF(INDEX(intern2!$A$165:$BH$316,MATCH($A71,intern2!$A$165:$A$316,0),MATCH(M$8,intern2!_xlnm.Print_Titles,0))="","",
IF(INDEX(intern2!$A$165:$BH$316,MATCH($A71,intern2!$A$165:$A$316,0),MATCH(M$8,intern2!_xlnm.Print_Titles,0))="NOK","NOK",
IF(INDEX(intern3!$A$9:$BG$320,MATCH($A71,intern3!$A$9:$A$160,0),MATCH(intern4!M$8,intern3!$7:$7,0))="OK","OK","NOK")))</f>
        <v/>
      </c>
      <c r="N71" s="1277" t="str">
        <f>IF(INDEX(intern2!$A$165:$BH$316,MATCH($A71,intern2!$A$165:$A$316,0),MATCH(N$8,intern2!_xlnm.Print_Titles,0))="","",
IF(INDEX(intern2!$A$165:$BH$316,MATCH($A71,intern2!$A$165:$A$316,0),MATCH(N$8,intern2!_xlnm.Print_Titles,0))="NOK","NOK",
IF(INDEX(intern3!$A$9:$BG$320,MATCH($A71,intern3!$A$9:$A$160,0),MATCH(intern4!N$8,intern3!$7:$7,0))="OK","OK","NOK")))</f>
        <v/>
      </c>
      <c r="O71" s="1277" t="str">
        <f>IF(INDEX(intern2!$A$165:$BH$316,MATCH($A71,intern2!$A$165:$A$316,0),MATCH(O$8,intern2!_xlnm.Print_Titles,0))="","",
IF(INDEX(intern2!$A$165:$BH$316,MATCH($A71,intern2!$A$165:$A$316,0),MATCH(O$8,intern2!_xlnm.Print_Titles,0))="NOK","NOK",
IF(INDEX(intern3!$A$9:$BG$320,MATCH($A71,intern3!$A$9:$A$160,0),MATCH(intern4!O$8,intern3!$7:$7,0))="OK","OK","NOK")))</f>
        <v/>
      </c>
      <c r="P71" s="1277" t="str">
        <f>IF(INDEX(intern2!$A$165:$BH$316,MATCH($A71,intern2!$A$165:$A$316,0),MATCH(P$8,intern2!_xlnm.Print_Titles,0))="","",
IF(INDEX(intern2!$A$165:$BH$316,MATCH($A71,intern2!$A$165:$A$316,0),MATCH(P$8,intern2!_xlnm.Print_Titles,0))="NOK","NOK",
IF(INDEX(intern3!$A$9:$BG$320,MATCH($A71,intern3!$A$9:$A$160,0),MATCH(intern4!P$8,intern3!$7:$7,0))="OK","OK","NOK")))</f>
        <v/>
      </c>
      <c r="Q71" s="1277" t="str">
        <f>IF(INDEX(intern2!$A$165:$BH$316,MATCH($A71,intern2!$A$165:$A$316,0),MATCH(Q$8,intern2!_xlnm.Print_Titles,0))="","",
IF(INDEX(intern2!$A$165:$BH$316,MATCH($A71,intern2!$A$165:$A$316,0),MATCH(Q$8,intern2!_xlnm.Print_Titles,0))="NOK","NOK",
IF(INDEX(intern3!$A$9:$BG$320,MATCH($A71,intern3!$A$9:$A$160,0),MATCH(intern4!Q$8,intern3!$7:$7,0))="OK","OK","NOK")))</f>
        <v/>
      </c>
      <c r="R71" s="1277" t="str">
        <f>IF(INDEX(intern2!$A$165:$BH$316,MATCH($A71,intern2!$A$165:$A$316,0),MATCH(R$8,intern2!_xlnm.Print_Titles,0))="","",
IF(INDEX(intern2!$A$165:$BH$316,MATCH($A71,intern2!$A$165:$A$316,0),MATCH(R$8,intern2!_xlnm.Print_Titles,0))="NOK","NOK",
IF(INDEX(intern3!$A$9:$BG$320,MATCH($A71,intern3!$A$9:$A$160,0),MATCH(intern4!R$8,intern3!$7:$7,0))="OK","OK","NOK")))</f>
        <v/>
      </c>
      <c r="S71" s="1277" t="str">
        <f>IF(INDEX(intern2!$A$165:$BH$316,MATCH($A71,intern2!$A$165:$A$316,0),MATCH(S$8,intern2!_xlnm.Print_Titles,0))="","",
IF(INDEX(intern2!$A$165:$BH$316,MATCH($A71,intern2!$A$165:$A$316,0),MATCH(S$8,intern2!_xlnm.Print_Titles,0))="NOK","NOK",
IF(INDEX(intern3!$A$9:$BG$320,MATCH($A71,intern3!$A$9:$A$160,0),MATCH(intern4!S$8,intern3!$7:$7,0))="OK","OK","NOK")))</f>
        <v/>
      </c>
      <c r="T71" s="1277" t="str">
        <f>IF(INDEX(intern2!$A$165:$BH$316,MATCH($A71,intern2!$A$165:$A$316,0),MATCH(T$8,intern2!_xlnm.Print_Titles,0))="","",
IF(INDEX(intern2!$A$165:$BH$316,MATCH($A71,intern2!$A$165:$A$316,0),MATCH(T$8,intern2!_xlnm.Print_Titles,0))="NOK","NOK",
IF(INDEX(intern3!$A$9:$BG$320,MATCH($A71,intern3!$A$9:$A$160,0),MATCH(intern4!T$8,intern3!$7:$7,0))="OK","OK","NOK")))</f>
        <v/>
      </c>
      <c r="U71" s="1277" t="str">
        <f>IF(INDEX(intern2!$A$165:$BH$316,MATCH($A71,intern2!$A$165:$A$316,0),MATCH(U$8,intern2!_xlnm.Print_Titles,0))="","",
IF(INDEX(intern2!$A$165:$BH$316,MATCH($A71,intern2!$A$165:$A$316,0),MATCH(U$8,intern2!_xlnm.Print_Titles,0))="NOK","NOK",
IF(INDEX(intern3!$A$9:$BG$320,MATCH($A71,intern3!$A$9:$A$160,0),MATCH(intern4!U$8,intern3!$7:$7,0))="OK","OK","NOK")))</f>
        <v/>
      </c>
      <c r="V71" s="1277" t="str">
        <f>IF(INDEX(intern2!$A$165:$BH$316,MATCH($A71,intern2!$A$165:$A$316,0),MATCH(V$8,intern2!_xlnm.Print_Titles,0))="","",
IF(INDEX(intern2!$A$165:$BH$316,MATCH($A71,intern2!$A$165:$A$316,0),MATCH(V$8,intern2!_xlnm.Print_Titles,0))="NOK","NOK",
IF(INDEX(intern3!$A$9:$BG$320,MATCH($A71,intern3!$A$9:$A$160,0),MATCH(intern4!V$8,intern3!$7:$7,0))="OK","OK","NOK")))</f>
        <v/>
      </c>
      <c r="W71" s="1277" t="str">
        <f>IF(INDEX(intern2!$A$165:$BH$316,MATCH($A71,intern2!$A$165:$A$316,0),MATCH(W$8,intern2!_xlnm.Print_Titles,0))="","",
IF(INDEX(intern2!$A$165:$BH$316,MATCH($A71,intern2!$A$165:$A$316,0),MATCH(W$8,intern2!_xlnm.Print_Titles,0))="NOK","NOK",
IF(INDEX(intern3!$A$9:$BG$320,MATCH($A71,intern3!$A$9:$A$160,0),MATCH(intern4!W$8,intern3!$7:$7,0))="OK","OK","NOK")))</f>
        <v/>
      </c>
      <c r="X71" s="1277" t="str">
        <f>IF(INDEX(intern2!$A$165:$BH$316,MATCH($A71,intern2!$A$165:$A$316,0),MATCH(X$8,intern2!_xlnm.Print_Titles,0))="","",
IF(INDEX(intern2!$A$165:$BH$316,MATCH($A71,intern2!$A$165:$A$316,0),MATCH(X$8,intern2!_xlnm.Print_Titles,0))="NOK","NOK",
IF(INDEX(intern3!$A$9:$BG$320,MATCH($A71,intern3!$A$9:$A$160,0),MATCH(intern4!X$8,intern3!$7:$7,0))="OK","OK","NOK")))</f>
        <v/>
      </c>
      <c r="Y71" s="1277" t="str">
        <f>IF(INDEX(intern2!$A$165:$BH$316,MATCH($A71,intern2!$A$165:$A$316,0),MATCH(Y$8,intern2!_xlnm.Print_Titles,0))="","",
IF(INDEX(intern2!$A$165:$BH$316,MATCH($A71,intern2!$A$165:$A$316,0),MATCH(Y$8,intern2!_xlnm.Print_Titles,0))="NOK","NOK",
IF(INDEX(intern3!$A$9:$BG$320,MATCH($A71,intern3!$A$9:$A$160,0),MATCH(intern4!Y$8,intern3!$7:$7,0))="OK","OK","NOK")))</f>
        <v/>
      </c>
      <c r="Z71" s="1277" t="str">
        <f>IF(INDEX(intern2!$A$165:$BH$316,MATCH($A71,intern2!$A$165:$A$316,0),MATCH(Z$8,intern2!_xlnm.Print_Titles,0))="","",
IF(INDEX(intern2!$A$165:$BH$316,MATCH($A71,intern2!$A$165:$A$316,0),MATCH(Z$8,intern2!_xlnm.Print_Titles,0))="NOK","NOK",
IF(INDEX(intern3!$A$9:$BG$320,MATCH($A71,intern3!$A$9:$A$160,0),MATCH(intern4!Z$8,intern3!$7:$7,0))="OK","OK","NOK")))</f>
        <v/>
      </c>
      <c r="AA71" s="1277" t="str">
        <f>IF(INDEX(intern2!$A$165:$BH$316,MATCH($A71,intern2!$A$165:$A$316,0),MATCH(AA$8,intern2!_xlnm.Print_Titles,0))="","",
IF(INDEX(intern2!$A$165:$BH$316,MATCH($A71,intern2!$A$165:$A$316,0),MATCH(AA$8,intern2!_xlnm.Print_Titles,0))="NOK","NOK",
IF(INDEX(intern3!$A$9:$BG$320,MATCH($A71,intern3!$A$9:$A$160,0),MATCH(intern4!AA$8,intern3!$7:$7,0))="OK","OK","NOK")))</f>
        <v/>
      </c>
      <c r="AB71" s="1277" t="str">
        <f>IF(INDEX(intern2!$A$165:$BH$316,MATCH($A71,intern2!$A$165:$A$316,0),MATCH(AB$8,intern2!_xlnm.Print_Titles,0))="","",
IF(INDEX(intern2!$A$165:$BH$316,MATCH($A71,intern2!$A$165:$A$316,0),MATCH(AB$8,intern2!_xlnm.Print_Titles,0))="NOK","NOK",
IF(INDEX(intern3!$A$9:$BG$320,MATCH($A71,intern3!$A$9:$A$160,0),MATCH(intern4!AB$8,intern3!$7:$7,0))="OK","OK","NOK")))</f>
        <v/>
      </c>
      <c r="AC71" s="1277" t="str">
        <f>IF(INDEX(intern2!$A$165:$BH$316,MATCH($A71,intern2!$A$165:$A$316,0),MATCH(AC$8,intern2!_xlnm.Print_Titles,0))="","",
IF(INDEX(intern2!$A$165:$BH$316,MATCH($A71,intern2!$A$165:$A$316,0),MATCH(AC$8,intern2!_xlnm.Print_Titles,0))="NOK","NOK",
IF(INDEX(intern3!$A$9:$BG$320,MATCH($A71,intern3!$A$9:$A$160,0),MATCH(intern4!AC$8,intern3!$7:$7,0))="OK","OK","NOK")))</f>
        <v/>
      </c>
      <c r="AD71" s="1277" t="str">
        <f>IF(INDEX(intern2!$A$165:$BH$316,MATCH($A71,intern2!$A$165:$A$316,0),MATCH(AD$8,intern2!_xlnm.Print_Titles,0))="","",
IF(INDEX(intern2!$A$165:$BH$316,MATCH($A71,intern2!$A$165:$A$316,0),MATCH(AD$8,intern2!_xlnm.Print_Titles,0))="NOK","NOK",
IF(INDEX(intern3!$A$9:$BG$320,MATCH($A71,intern3!$A$9:$A$160,0),MATCH(intern4!AD$8,intern3!$7:$7,0))="OK","OK","NOK")))</f>
        <v/>
      </c>
      <c r="AE71" s="1277" t="str">
        <f>IF(INDEX(intern2!$A$165:$BH$316,MATCH($A71,intern2!$A$165:$A$316,0),MATCH(AE$8,intern2!_xlnm.Print_Titles,0))="","",
IF(INDEX(intern2!$A$165:$BH$316,MATCH($A71,intern2!$A$165:$A$316,0),MATCH(AE$8,intern2!_xlnm.Print_Titles,0))="NOK","NOK",
IF(INDEX(intern3!$A$9:$BG$320,MATCH($A71,intern3!$A$9:$A$160,0),MATCH(intern4!AE$8,intern3!$7:$7,0))="OK","OK","NOK")))</f>
        <v/>
      </c>
      <c r="AF71" s="1277" t="str">
        <f>IF(INDEX(intern2!$A$165:$BH$316,MATCH($A71,intern2!$A$165:$A$316,0),MATCH(AF$8,intern2!_xlnm.Print_Titles,0))="","",
IF(INDEX(intern2!$A$165:$BH$316,MATCH($A71,intern2!$A$165:$A$316,0),MATCH(AF$8,intern2!_xlnm.Print_Titles,0))="NOK","NOK",
IF(INDEX(intern3!$A$9:$BG$320,MATCH($A71,intern3!$A$9:$A$160,0),MATCH(intern4!AF$8,intern3!$7:$7,0))="OK","OK","NOK")))</f>
        <v/>
      </c>
      <c r="AG71" s="1277" t="str">
        <f>IF(INDEX(intern2!$A$165:$BH$316,MATCH($A71,intern2!$A$165:$A$316,0),MATCH(AG$8,intern2!_xlnm.Print_Titles,0))="","",
IF(INDEX(intern2!$A$165:$BH$316,MATCH($A71,intern2!$A$165:$A$316,0),MATCH(AG$8,intern2!_xlnm.Print_Titles,0))="NOK","NOK",
IF(INDEX(intern3!$A$9:$BG$320,MATCH($A71,intern3!$A$9:$A$160,0),MATCH(intern4!AG$8,intern3!$7:$7,0))="OK","OK","NOK")))</f>
        <v/>
      </c>
      <c r="AH71" s="1277" t="str">
        <f>IF(INDEX(intern2!$A$165:$BH$316,MATCH($A71,intern2!$A$165:$A$316,0),MATCH(AH$8,intern2!_xlnm.Print_Titles,0))="","",
IF(INDEX(intern2!$A$165:$BH$316,MATCH($A71,intern2!$A$165:$A$316,0),MATCH(AH$8,intern2!_xlnm.Print_Titles,0))="NOK","NOK",
IF(INDEX(intern3!$A$9:$BG$320,MATCH($A71,intern3!$A$9:$A$160,0),MATCH(intern4!AH$8,intern3!$7:$7,0))="OK","OK","NOK")))</f>
        <v/>
      </c>
      <c r="AI71" s="1277" t="str">
        <f>IF(INDEX(intern2!$A$165:$BH$316,MATCH($A71,intern2!$A$165:$A$316,0),MATCH(AI$8,intern2!_xlnm.Print_Titles,0))="","",
IF(INDEX(intern2!$A$165:$BH$316,MATCH($A71,intern2!$A$165:$A$316,0),MATCH(AI$8,intern2!_xlnm.Print_Titles,0))="NOK","NOK",
IF(INDEX(intern3!$A$9:$BG$320,MATCH($A71,intern3!$A$9:$A$160,0),MATCH(intern4!AI$8,intern3!$7:$7,0))="OK","OK","NOK")))</f>
        <v/>
      </c>
      <c r="AJ71" s="1277" t="str">
        <f>IF(INDEX(intern2!$A$165:$BH$316,MATCH($A71,intern2!$A$165:$A$316,0),MATCH(AJ$8,intern2!_xlnm.Print_Titles,0))="","",
IF(INDEX(intern2!$A$165:$BH$316,MATCH($A71,intern2!$A$165:$A$316,0),MATCH(AJ$8,intern2!_xlnm.Print_Titles,0))="NOK","NOK",
IF(INDEX(intern3!$A$9:$BG$320,MATCH($A71,intern3!$A$9:$A$160,0),MATCH(intern4!AJ$8,intern3!$7:$7,0))="OK","OK","NOK")))</f>
        <v/>
      </c>
      <c r="AK71" s="1277" t="str">
        <f>IF(INDEX(intern2!$A$165:$BH$316,MATCH($A71,intern2!$A$165:$A$316,0),MATCH(AK$8,intern2!_xlnm.Print_Titles,0))="","",
IF(INDEX(intern2!$A$165:$BH$316,MATCH($A71,intern2!$A$165:$A$316,0),MATCH(AK$8,intern2!_xlnm.Print_Titles,0))="NOK","NOK",
IF(INDEX(intern3!$A$9:$BG$320,MATCH($A71,intern3!$A$9:$A$160,0),MATCH(intern4!AK$8,intern3!$7:$7,0))="OK","OK","NOK")))</f>
        <v/>
      </c>
      <c r="AL71" s="1277" t="str">
        <f>IF(INDEX(intern2!$A$165:$BH$316,MATCH($A71,intern2!$A$165:$A$316,0),MATCH(AL$8,intern2!_xlnm.Print_Titles,0))="","",
IF(INDEX(intern2!$A$165:$BH$316,MATCH($A71,intern2!$A$165:$A$316,0),MATCH(AL$8,intern2!_xlnm.Print_Titles,0))="NOK","NOK",
IF(INDEX(intern3!$A$9:$BG$320,MATCH($A71,intern3!$A$9:$A$160,0),MATCH(intern4!AL$8,intern3!$7:$7,0))="OK","OK","NOK")))</f>
        <v/>
      </c>
      <c r="AM71" s="1277" t="str">
        <f>IF(INDEX(intern2!$A$165:$BH$316,MATCH($A71,intern2!$A$165:$A$316,0),MATCH(AM$8,intern2!_xlnm.Print_Titles,0))="","",
IF(INDEX(intern2!$A$165:$BH$316,MATCH($A71,intern2!$A$165:$A$316,0),MATCH(AM$8,intern2!_xlnm.Print_Titles,0))="NOK","NOK",
IF(INDEX(intern3!$A$9:$BG$320,MATCH($A71,intern3!$A$9:$A$160,0),MATCH(intern4!AM$8,intern3!$7:$7,0))="OK","OK","NOK")))</f>
        <v/>
      </c>
      <c r="AN71" s="1277" t="str">
        <f>IF(INDEX(intern2!$A$165:$BH$316,MATCH($A71,intern2!$A$165:$A$316,0),MATCH(AN$8,intern2!_xlnm.Print_Titles,0))="","",
IF(INDEX(intern2!$A$165:$BH$316,MATCH($A71,intern2!$A$165:$A$316,0),MATCH(AN$8,intern2!_xlnm.Print_Titles,0))="NOK","NOK",
IF(INDEX(intern3!$A$9:$BG$320,MATCH($A71,intern3!$A$9:$A$160,0),MATCH(intern4!AN$8,intern3!$7:$7,0))="OK","OK","NOK")))</f>
        <v/>
      </c>
      <c r="AO71" s="1277" t="str">
        <f>IF(INDEX(intern2!$A$165:$BH$316,MATCH($A71,intern2!$A$165:$A$316,0),MATCH(AO$8,intern2!_xlnm.Print_Titles,0))="","",
IF(INDEX(intern2!$A$165:$BH$316,MATCH($A71,intern2!$A$165:$A$316,0),MATCH(AO$8,intern2!_xlnm.Print_Titles,0))="NOK","NOK",
IF(INDEX(intern3!$A$9:$BG$320,MATCH($A71,intern3!$A$9:$A$160,0),MATCH(intern4!AO$8,intern3!$7:$7,0))="OK","OK","NOK")))</f>
        <v/>
      </c>
      <c r="AP71" s="1277" t="str">
        <f>IF(INDEX(intern2!$A$165:$BH$316,MATCH($A71,intern2!$A$165:$A$316,0),MATCH(AP$8,intern2!_xlnm.Print_Titles,0))="","",
IF(INDEX(intern2!$A$165:$BH$316,MATCH($A71,intern2!$A$165:$A$316,0),MATCH(AP$8,intern2!_xlnm.Print_Titles,0))="NOK","NOK",
IF(INDEX(intern3!$A$9:$BG$320,MATCH($A71,intern3!$A$9:$A$160,0),MATCH(intern4!AP$8,intern3!$7:$7,0))="OK","OK","NOK")))</f>
        <v/>
      </c>
      <c r="AQ71" s="1277" t="str">
        <f>IF(INDEX(intern2!$A$165:$BH$316,MATCH($A71,intern2!$A$165:$A$316,0),MATCH(AQ$8,intern2!_xlnm.Print_Titles,0))="","",
IF(INDEX(intern2!$A$165:$BH$316,MATCH($A71,intern2!$A$165:$A$316,0),MATCH(AQ$8,intern2!_xlnm.Print_Titles,0))="NOK","NOK",
IF(INDEX(intern3!$A$9:$BG$320,MATCH($A71,intern3!$A$9:$A$160,0),MATCH(intern4!AQ$8,intern3!$7:$7,0))="OK","OK","NOK")))</f>
        <v/>
      </c>
      <c r="AR71" s="1277" t="str">
        <f>IF(INDEX(intern2!$A$165:$BH$316,MATCH($A71,intern2!$A$165:$A$316,0),MATCH(AR$8,intern2!_xlnm.Print_Titles,0))="","",
IF(INDEX(intern2!$A$165:$BH$316,MATCH($A71,intern2!$A$165:$A$316,0),MATCH(AR$8,intern2!_xlnm.Print_Titles,0))="NOK","NOK",
IF(INDEX(intern3!$A$9:$BG$320,MATCH($A71,intern3!$A$9:$A$160,0),MATCH(intern4!AR$8,intern3!$7:$7,0))="OK","OK","NOK")))</f>
        <v/>
      </c>
      <c r="AS71" s="1277" t="str">
        <f>IF(INDEX(intern2!$A$165:$BH$316,MATCH($A71,intern2!$A$165:$A$316,0),MATCH(AS$8,intern2!_xlnm.Print_Titles,0))="","",
IF(INDEX(intern2!$A$165:$BH$316,MATCH($A71,intern2!$A$165:$A$316,0),MATCH(AS$8,intern2!_xlnm.Print_Titles,0))="NOK","NOK",
IF(INDEX(intern3!$A$9:$BG$320,MATCH($A71,intern3!$A$9:$A$160,0),MATCH(intern4!AS$8,intern3!$7:$7,0))="OK","OK","NOK")))</f>
        <v/>
      </c>
      <c r="AT71" s="1277" t="str">
        <f>IF(INDEX(intern2!$A$165:$BH$316,MATCH($A71,intern2!$A$165:$A$316,0),MATCH(AT$8,intern2!_xlnm.Print_Titles,0))="","",
IF(INDEX(intern2!$A$165:$BH$316,MATCH($A71,intern2!$A$165:$A$316,0),MATCH(AT$8,intern2!_xlnm.Print_Titles,0))="NOK","NOK",
IF(INDEX(intern3!$A$9:$BG$320,MATCH($A71,intern3!$A$9:$A$160,0),MATCH(intern4!AT$8,intern3!$7:$7,0))="OK","OK","NOK")))</f>
        <v/>
      </c>
      <c r="AU71" s="1277" t="str">
        <f>IF(INDEX(intern2!$A$165:$BH$316,MATCH($A71,intern2!$A$165:$A$316,0),MATCH(AU$8,intern2!_xlnm.Print_Titles,0))="","",
IF(INDEX(intern2!$A$165:$BH$316,MATCH($A71,intern2!$A$165:$A$316,0),MATCH(AU$8,intern2!_xlnm.Print_Titles,0))="NOK","NOK",
IF(INDEX(intern3!$A$9:$BG$320,MATCH($A71,intern3!$A$9:$A$160,0),MATCH(intern4!AU$8,intern3!$7:$7,0))="OK","OK","NOK")))</f>
        <v/>
      </c>
      <c r="AV71" s="1277" t="str">
        <f>IF(INDEX(intern2!$A$165:$BH$316,MATCH($A71,intern2!$A$165:$A$316,0),MATCH(AV$8,intern2!_xlnm.Print_Titles,0))="","",
IF(INDEX(intern2!$A$165:$BH$316,MATCH($A71,intern2!$A$165:$A$316,0),MATCH(AV$8,intern2!_xlnm.Print_Titles,0))="NOK","NOK",
IF(INDEX(intern3!$A$9:$BG$320,MATCH($A71,intern3!$A$9:$A$160,0),MATCH(intern4!AV$8,intern3!$7:$7,0))="OK","OK","NOK")))</f>
        <v/>
      </c>
      <c r="AW71" s="1277"/>
      <c r="AX71" s="1277" t="str">
        <f>IF(INDEX(intern2!$A$165:$BH$316,MATCH($A71,intern2!$A$165:$A$316,0),MATCH(AX$8,intern2!_xlnm.Print_Titles,0))="","",
IF(INDEX(intern2!$A$165:$BH$316,MATCH($A71,intern2!$A$165:$A$316,0),MATCH(AX$8,intern2!_xlnm.Print_Titles,0))="NOK","NOK",
IF(INDEX(intern3!$A$9:$BG$320,MATCH($A71,intern3!$A$9:$A$160,0),MATCH(intern4!AX$8,intern3!$7:$7,0))="OK","OK","NOK")))</f>
        <v/>
      </c>
      <c r="AY71" s="1277" t="str">
        <f>IF(INDEX(intern2!$A$165:$BH$316,MATCH($A71,intern2!$A$165:$A$316,0),MATCH(AY$8,intern2!_xlnm.Print_Titles,0))="","",
IF(INDEX(intern2!$A$165:$BH$316,MATCH($A71,intern2!$A$165:$A$316,0),MATCH(AY$8,intern2!_xlnm.Print_Titles,0))="NOK","NOK",
IF(INDEX(intern3!$A$9:$BG$320,MATCH($A71,intern3!$A$9:$A$160,0),MATCH(intern4!AY$8,intern3!$7:$7,0))="OK","OK","NOK")))</f>
        <v/>
      </c>
      <c r="AZ71" s="1277" t="str">
        <f ca="1">IF(INDEX(intern2!$A$165:$BH$316,MATCH($A71,intern2!$A$165:$A$316,0),MATCH(AZ$8,intern2!_xlnm.Print_Titles,0))="","",
IF(INDEX(intern2!$A$165:$BH$316,MATCH($A71,intern2!$A$165:$A$316,0),MATCH(AZ$8,intern2!_xlnm.Print_Titles,0))="NOK","NOK",
IF(INDEX(intern3!$A$9:$BG$320,MATCH($A71,intern3!$A$9:$A$160,0),MATCH(intern4!AZ$8,intern3!$7:$7,0))="OK","OK","NOK")))</f>
        <v>NOK</v>
      </c>
      <c r="BA71" s="1277" t="str">
        <f>IF(INDEX(intern2!$A$165:$BH$316,MATCH($A71,intern2!$A$165:$A$316,0),MATCH(BA$8,intern2!_xlnm.Print_Titles,0))="","",
IF(INDEX(intern2!$A$165:$BH$316,MATCH($A71,intern2!$A$165:$A$316,0),MATCH(BA$8,intern2!_xlnm.Print_Titles,0))="NOK","NOK",
IF(INDEX(intern3!$A$9:$BG$320,MATCH($A71,intern3!$A$9:$A$160,0),MATCH(intern4!BA$8,intern3!$7:$7,0))="OK","OK","NOK")))</f>
        <v/>
      </c>
      <c r="BB71" s="1277" t="str">
        <f>IF(INDEX(intern2!$A$165:$BH$316,MATCH($A71,intern2!$A$165:$A$316,0),MATCH(BB$8,intern2!_xlnm.Print_Titles,0))="","",
IF(INDEX(intern2!$A$165:$BH$316,MATCH($A71,intern2!$A$165:$A$316,0),MATCH(BB$8,intern2!_xlnm.Print_Titles,0))="NOK","NOK",
IF(INDEX(intern3!$A$9:$BG$320,MATCH($A71,intern3!$A$9:$A$160,0),MATCH(intern4!BB$8,intern3!$7:$7,0))="OK","OK","NOK")))</f>
        <v/>
      </c>
      <c r="BC71" s="1277" t="str">
        <f>IF(INDEX(intern2!$A$165:$BH$316,MATCH($A71,intern2!$A$165:$A$316,0),MATCH(BC$8,intern2!_xlnm.Print_Titles,0))="","",
IF(INDEX(intern2!$A$165:$BH$316,MATCH($A71,intern2!$A$165:$A$316,0),MATCH(BC$8,intern2!_xlnm.Print_Titles,0))="NOK","NOK",
IF(INDEX(intern3!$A$9:$BG$320,MATCH($A71,intern3!$A$9:$A$160,0),MATCH(intern4!BC$8,intern3!$7:$7,0))="OK","OK","NOK")))</f>
        <v/>
      </c>
      <c r="BD71" s="1277" t="str">
        <f>IF(INDEX(intern2!$A$165:$BH$316,MATCH($A71,intern2!$A$165:$A$316,0),MATCH(BD$8,intern2!_xlnm.Print_Titles,0))="","",
IF(INDEX(intern2!$A$165:$BH$316,MATCH($A71,intern2!$A$165:$A$316,0),MATCH(BD$8,intern2!_xlnm.Print_Titles,0))="NOK","NOK",
IF(INDEX(intern3!$A$9:$BG$320,MATCH($A71,intern3!$A$9:$A$160,0),MATCH(intern4!BD$8,intern3!$7:$7,0))="OK","OK","NOK")))</f>
        <v/>
      </c>
      <c r="BE71" s="1277" t="str">
        <f>IF(INDEX(intern2!$A$165:$BH$316,MATCH($A71,intern2!$A$165:$A$316,0),MATCH(BE$8,intern2!_xlnm.Print_Titles,0))="","",
IF(INDEX(intern2!$A$165:$BH$316,MATCH($A71,intern2!$A$165:$A$316,0),MATCH(BE$8,intern2!_xlnm.Print_Titles,0))="NOK","NOK",
IF(INDEX(intern3!$A$9:$BG$320,MATCH($A71,intern3!$A$9:$A$160,0),MATCH(intern4!BE$8,intern3!$7:$7,0))="OK","OK","NOK")))</f>
        <v/>
      </c>
      <c r="BF71" s="1277" t="str">
        <f>IF(INDEX(intern2!$A$165:$BH$316,MATCH($A71,intern2!$A$165:$A$316,0),MATCH(BF$8,intern2!_xlnm.Print_Titles,0))="","",
IF(INDEX(intern2!$A$165:$BH$316,MATCH($A71,intern2!$A$165:$A$316,0),MATCH(BF$8,intern2!_xlnm.Print_Titles,0))="NOK","NOK",
IF(INDEX(intern3!$A$9:$BG$320,MATCH($A71,intern3!$A$9:$A$160,0),MATCH(intern4!BF$8,intern3!$7:$7,0))="OK","OK","NOK")))</f>
        <v/>
      </c>
      <c r="BG71" s="1277" t="str">
        <f>IF(INDEX(intern2!$A$165:$BH$316,MATCH($A71,intern2!$A$165:$A$316,0),MATCH(BG$8,intern2!_xlnm.Print_Titles,0))="","",
IF(INDEX(intern2!$A$165:$BH$316,MATCH($A71,intern2!$A$165:$A$316,0),MATCH(BG$8,intern2!_xlnm.Print_Titles,0))="NOK","NOK",
IF(INDEX(intern3!$A$9:$BG$320,MATCH($A71,intern3!$A$9:$A$160,0),MATCH(intern4!BG$8,intern3!$7:$7,0))="OK","OK","NOK")))</f>
        <v/>
      </c>
      <c r="BH71" s="200" t="str">
        <f t="shared" ca="1" si="2"/>
        <v>NOK</v>
      </c>
      <c r="BI71" s="186"/>
      <c r="BJ71" t="b">
        <f ca="1">IF(VLOOKUP($A71,intern1!$C:$Q,15,FALSE)="MAS","",IF(VLOOKUP($A71,'3.10'!$C:$AP,9,FALSE)=0,"NOK",IF(VLOOKUP($A71,'3.10'!$C:$AP,11,FALSE)=0,"NOK","OK"))=BH71)</f>
        <v>1</v>
      </c>
    </row>
    <row r="72" spans="1:62" x14ac:dyDescent="0.25">
      <c r="A72" t="str">
        <f>+intern2!A67</f>
        <v>RAD1</v>
      </c>
      <c r="C72" s="1277" t="str">
        <f>IF(INDEX(intern2!$A$165:$BH$316,MATCH($A72,intern2!$A$165:$A$316,0),MATCH(C$8,intern2!_xlnm.Print_Titles,0))="","",
IF(INDEX(intern2!$A$165:$BH$316,MATCH($A72,intern2!$A$165:$A$316,0),MATCH(C$8,intern2!_xlnm.Print_Titles,0))="NOK","NOK",
IF(INDEX(intern3!$A$9:$BG$320,MATCH($A72,intern3!$A$9:$A$160,0),MATCH(intern4!C$8,intern3!$7:$7,0))="OK","OK","NOK")))</f>
        <v/>
      </c>
      <c r="D72" s="1277" t="str">
        <f>IF(INDEX(intern2!$A$165:$BH$316,MATCH($A72,intern2!$A$165:$A$316,0),MATCH(D$8,intern2!_xlnm.Print_Titles,0))="","",
IF(INDEX(intern2!$A$165:$BH$316,MATCH($A72,intern2!$A$165:$A$316,0),MATCH(D$8,intern2!_xlnm.Print_Titles,0))="NOK","NOK",
IF(INDEX(intern3!$A$9:$BG$320,MATCH($A72,intern3!$A$9:$A$160,0),MATCH(intern4!D$8,intern3!$7:$7,0))="OK","OK","NOK")))</f>
        <v/>
      </c>
      <c r="E72" s="1277" t="str">
        <f>IF(INDEX(intern2!$A$165:$BH$316,MATCH($A72,intern2!$A$165:$A$316,0),MATCH(E$8,intern2!_xlnm.Print_Titles,0))="","",
IF(INDEX(intern2!$A$165:$BH$316,MATCH($A72,intern2!$A$165:$A$316,0),MATCH(E$8,intern2!_xlnm.Print_Titles,0))="NOK","NOK",
IF(INDEX(intern3!$A$9:$BG$320,MATCH($A72,intern3!$A$9:$A$160,0),MATCH(intern4!E$8,intern3!$7:$7,0))="OK","OK","NOK")))</f>
        <v/>
      </c>
      <c r="F72" s="1277" t="str">
        <f>IF(INDEX(intern2!$A$165:$BH$316,MATCH($A72,intern2!$A$165:$A$316,0),MATCH(F$8,intern2!_xlnm.Print_Titles,0))="","",
IF(INDEX(intern2!$A$165:$BH$316,MATCH($A72,intern2!$A$165:$A$316,0),MATCH(F$8,intern2!_xlnm.Print_Titles,0))="NOK","NOK",
IF(INDEX(intern3!$A$9:$BG$320,MATCH($A72,intern3!$A$9:$A$160,0),MATCH(intern4!F$8,intern3!$7:$7,0))="OK","OK","NOK")))</f>
        <v/>
      </c>
      <c r="G72" s="1277" t="str">
        <f>IF(INDEX(intern2!$A$165:$BH$316,MATCH($A72,intern2!$A$165:$A$316,0),MATCH(G$8,intern2!_xlnm.Print_Titles,0))="","",
IF(INDEX(intern2!$A$165:$BH$316,MATCH($A72,intern2!$A$165:$A$316,0),MATCH(G$8,intern2!_xlnm.Print_Titles,0))="NOK","NOK",
IF(INDEX(intern3!$A$9:$BG$320,MATCH($A72,intern3!$A$9:$A$160,0),MATCH(intern4!G$8,intern3!$7:$7,0))="OK","OK","NOK")))</f>
        <v/>
      </c>
      <c r="H72" s="1277" t="str">
        <f>IF(INDEX(intern2!$A$165:$BH$316,MATCH($A72,intern2!$A$165:$A$316,0),MATCH(H$8,intern2!_xlnm.Print_Titles,0))="","",
IF(INDEX(intern2!$A$165:$BH$316,MATCH($A72,intern2!$A$165:$A$316,0),MATCH(H$8,intern2!_xlnm.Print_Titles,0))="NOK","NOK",
IF(INDEX(intern3!$A$9:$BG$320,MATCH($A72,intern3!$A$9:$A$160,0),MATCH(intern4!H$8,intern3!$7:$7,0))="OK","OK","NOK")))</f>
        <v/>
      </c>
      <c r="I72" s="1277" t="str">
        <f>IF(INDEX(intern2!$A$165:$BH$316,MATCH($A72,intern2!$A$165:$A$316,0),MATCH(I$8,intern2!_xlnm.Print_Titles,0))="","",
IF(INDEX(intern2!$A$165:$BH$316,MATCH($A72,intern2!$A$165:$A$316,0),MATCH(I$8,intern2!_xlnm.Print_Titles,0))="NOK","NOK",
IF(INDEX(intern3!$A$9:$BG$320,MATCH($A72,intern3!$A$9:$A$160,0),MATCH(intern4!I$8,intern3!$7:$7,0))="OK","OK","NOK")))</f>
        <v/>
      </c>
      <c r="J72" s="1277" t="str">
        <f>IF(INDEX(intern2!$A$165:$BH$316,MATCH($A72,intern2!$A$165:$A$316,0),MATCH(J$8,intern2!_xlnm.Print_Titles,0))="","",
IF(INDEX(intern2!$A$165:$BH$316,MATCH($A72,intern2!$A$165:$A$316,0),MATCH(J$8,intern2!_xlnm.Print_Titles,0))="NOK","NOK",
IF(INDEX(intern3!$A$9:$BG$320,MATCH($A72,intern3!$A$9:$A$160,0),MATCH(intern4!J$8,intern3!$7:$7,0))="OK","OK","NOK")))</f>
        <v/>
      </c>
      <c r="K72" s="1277" t="str">
        <f>IF(INDEX(intern2!$A$165:$BH$316,MATCH($A72,intern2!$A$165:$A$316,0),MATCH(K$8,intern2!_xlnm.Print_Titles,0))="","",
IF(INDEX(intern2!$A$165:$BH$316,MATCH($A72,intern2!$A$165:$A$316,0),MATCH(K$8,intern2!_xlnm.Print_Titles,0))="NOK","NOK",
IF(INDEX(intern3!$A$9:$BG$320,MATCH($A72,intern3!$A$9:$A$160,0),MATCH(intern4!K$8,intern3!$7:$7,0))="OK","OK","NOK")))</f>
        <v/>
      </c>
      <c r="L72" s="1277" t="str">
        <f>IF(INDEX(intern2!$A$165:$BH$316,MATCH($A72,intern2!$A$165:$A$316,0),MATCH(L$8,intern2!_xlnm.Print_Titles,0))="","",
IF(INDEX(intern2!$A$165:$BH$316,MATCH($A72,intern2!$A$165:$A$316,0),MATCH(L$8,intern2!_xlnm.Print_Titles,0))="NOK","NOK",
IF(INDEX(intern3!$A$9:$BG$320,MATCH($A72,intern3!$A$9:$A$160,0),MATCH(intern4!L$8,intern3!$7:$7,0))="OK","OK","NOK")))</f>
        <v/>
      </c>
      <c r="M72" s="1277" t="str">
        <f>IF(INDEX(intern2!$A$165:$BH$316,MATCH($A72,intern2!$A$165:$A$316,0),MATCH(M$8,intern2!_xlnm.Print_Titles,0))="","",
IF(INDEX(intern2!$A$165:$BH$316,MATCH($A72,intern2!$A$165:$A$316,0),MATCH(M$8,intern2!_xlnm.Print_Titles,0))="NOK","NOK",
IF(INDEX(intern3!$A$9:$BG$320,MATCH($A72,intern3!$A$9:$A$160,0),MATCH(intern4!M$8,intern3!$7:$7,0))="OK","OK","NOK")))</f>
        <v/>
      </c>
      <c r="N72" s="1277" t="str">
        <f>IF(INDEX(intern2!$A$165:$BH$316,MATCH($A72,intern2!$A$165:$A$316,0),MATCH(N$8,intern2!_xlnm.Print_Titles,0))="","",
IF(INDEX(intern2!$A$165:$BH$316,MATCH($A72,intern2!$A$165:$A$316,0),MATCH(N$8,intern2!_xlnm.Print_Titles,0))="NOK","NOK",
IF(INDEX(intern3!$A$9:$BG$320,MATCH($A72,intern3!$A$9:$A$160,0),MATCH(intern4!N$8,intern3!$7:$7,0))="OK","OK","NOK")))</f>
        <v/>
      </c>
      <c r="O72" s="1277" t="str">
        <f>IF(INDEX(intern2!$A$165:$BH$316,MATCH($A72,intern2!$A$165:$A$316,0),MATCH(O$8,intern2!_xlnm.Print_Titles,0))="","",
IF(INDEX(intern2!$A$165:$BH$316,MATCH($A72,intern2!$A$165:$A$316,0),MATCH(O$8,intern2!_xlnm.Print_Titles,0))="NOK","NOK",
IF(INDEX(intern3!$A$9:$BG$320,MATCH($A72,intern3!$A$9:$A$160,0),MATCH(intern4!O$8,intern3!$7:$7,0))="OK","OK","NOK")))</f>
        <v/>
      </c>
      <c r="P72" s="1277" t="str">
        <f>IF(INDEX(intern2!$A$165:$BH$316,MATCH($A72,intern2!$A$165:$A$316,0),MATCH(P$8,intern2!_xlnm.Print_Titles,0))="","",
IF(INDEX(intern2!$A$165:$BH$316,MATCH($A72,intern2!$A$165:$A$316,0),MATCH(P$8,intern2!_xlnm.Print_Titles,0))="NOK","NOK",
IF(INDEX(intern3!$A$9:$BG$320,MATCH($A72,intern3!$A$9:$A$160,0),MATCH(intern4!P$8,intern3!$7:$7,0))="OK","OK","NOK")))</f>
        <v/>
      </c>
      <c r="Q72" s="1277" t="str">
        <f>IF(INDEX(intern2!$A$165:$BH$316,MATCH($A72,intern2!$A$165:$A$316,0),MATCH(Q$8,intern2!_xlnm.Print_Titles,0))="","",
IF(INDEX(intern2!$A$165:$BH$316,MATCH($A72,intern2!$A$165:$A$316,0),MATCH(Q$8,intern2!_xlnm.Print_Titles,0))="NOK","NOK",
IF(INDEX(intern3!$A$9:$BG$320,MATCH($A72,intern3!$A$9:$A$160,0),MATCH(intern4!Q$8,intern3!$7:$7,0))="OK","OK","NOK")))</f>
        <v/>
      </c>
      <c r="R72" s="1277" t="str">
        <f>IF(INDEX(intern2!$A$165:$BH$316,MATCH($A72,intern2!$A$165:$A$316,0),MATCH(R$8,intern2!_xlnm.Print_Titles,0))="","",
IF(INDEX(intern2!$A$165:$BH$316,MATCH($A72,intern2!$A$165:$A$316,0),MATCH(R$8,intern2!_xlnm.Print_Titles,0))="NOK","NOK",
IF(INDEX(intern3!$A$9:$BG$320,MATCH($A72,intern3!$A$9:$A$160,0),MATCH(intern4!R$8,intern3!$7:$7,0))="OK","OK","NOK")))</f>
        <v/>
      </c>
      <c r="S72" s="1277" t="str">
        <f>IF(INDEX(intern2!$A$165:$BH$316,MATCH($A72,intern2!$A$165:$A$316,0),MATCH(S$8,intern2!_xlnm.Print_Titles,0))="","",
IF(INDEX(intern2!$A$165:$BH$316,MATCH($A72,intern2!$A$165:$A$316,0),MATCH(S$8,intern2!_xlnm.Print_Titles,0))="NOK","NOK",
IF(INDEX(intern3!$A$9:$BG$320,MATCH($A72,intern3!$A$9:$A$160,0),MATCH(intern4!S$8,intern3!$7:$7,0))="OK","OK","NOK")))</f>
        <v/>
      </c>
      <c r="T72" s="1277" t="str">
        <f>IF(INDEX(intern2!$A$165:$BH$316,MATCH($A72,intern2!$A$165:$A$316,0),MATCH(T$8,intern2!_xlnm.Print_Titles,0))="","",
IF(INDEX(intern2!$A$165:$BH$316,MATCH($A72,intern2!$A$165:$A$316,0),MATCH(T$8,intern2!_xlnm.Print_Titles,0))="NOK","NOK",
IF(INDEX(intern3!$A$9:$BG$320,MATCH($A72,intern3!$A$9:$A$160,0),MATCH(intern4!T$8,intern3!$7:$7,0))="OK","OK","NOK")))</f>
        <v/>
      </c>
      <c r="U72" s="1277" t="str">
        <f>IF(INDEX(intern2!$A$165:$BH$316,MATCH($A72,intern2!$A$165:$A$316,0),MATCH(U$8,intern2!_xlnm.Print_Titles,0))="","",
IF(INDEX(intern2!$A$165:$BH$316,MATCH($A72,intern2!$A$165:$A$316,0),MATCH(U$8,intern2!_xlnm.Print_Titles,0))="NOK","NOK",
IF(INDEX(intern3!$A$9:$BG$320,MATCH($A72,intern3!$A$9:$A$160,0),MATCH(intern4!U$8,intern3!$7:$7,0))="OK","OK","NOK")))</f>
        <v/>
      </c>
      <c r="V72" s="1277" t="str">
        <f>IF(INDEX(intern2!$A$165:$BH$316,MATCH($A72,intern2!$A$165:$A$316,0),MATCH(V$8,intern2!_xlnm.Print_Titles,0))="","",
IF(INDEX(intern2!$A$165:$BH$316,MATCH($A72,intern2!$A$165:$A$316,0),MATCH(V$8,intern2!_xlnm.Print_Titles,0))="NOK","NOK",
IF(INDEX(intern3!$A$9:$BG$320,MATCH($A72,intern3!$A$9:$A$160,0),MATCH(intern4!V$8,intern3!$7:$7,0))="OK","OK","NOK")))</f>
        <v/>
      </c>
      <c r="W72" s="1277" t="str">
        <f>IF(INDEX(intern2!$A$165:$BH$316,MATCH($A72,intern2!$A$165:$A$316,0),MATCH(W$8,intern2!_xlnm.Print_Titles,0))="","",
IF(INDEX(intern2!$A$165:$BH$316,MATCH($A72,intern2!$A$165:$A$316,0),MATCH(W$8,intern2!_xlnm.Print_Titles,0))="NOK","NOK",
IF(INDEX(intern3!$A$9:$BG$320,MATCH($A72,intern3!$A$9:$A$160,0),MATCH(intern4!W$8,intern3!$7:$7,0))="OK","OK","NOK")))</f>
        <v/>
      </c>
      <c r="X72" s="1277" t="str">
        <f>IF(INDEX(intern2!$A$165:$BH$316,MATCH($A72,intern2!$A$165:$A$316,0),MATCH(X$8,intern2!_xlnm.Print_Titles,0))="","",
IF(INDEX(intern2!$A$165:$BH$316,MATCH($A72,intern2!$A$165:$A$316,0),MATCH(X$8,intern2!_xlnm.Print_Titles,0))="NOK","NOK",
IF(INDEX(intern3!$A$9:$BG$320,MATCH($A72,intern3!$A$9:$A$160,0),MATCH(intern4!X$8,intern3!$7:$7,0))="OK","OK","NOK")))</f>
        <v/>
      </c>
      <c r="Y72" s="1277" t="str">
        <f>IF(INDEX(intern2!$A$165:$BH$316,MATCH($A72,intern2!$A$165:$A$316,0),MATCH(Y$8,intern2!_xlnm.Print_Titles,0))="","",
IF(INDEX(intern2!$A$165:$BH$316,MATCH($A72,intern2!$A$165:$A$316,0),MATCH(Y$8,intern2!_xlnm.Print_Titles,0))="NOK","NOK",
IF(INDEX(intern3!$A$9:$BG$320,MATCH($A72,intern3!$A$9:$A$160,0),MATCH(intern4!Y$8,intern3!$7:$7,0))="OK","OK","NOK")))</f>
        <v/>
      </c>
      <c r="Z72" s="1277" t="str">
        <f>IF(INDEX(intern2!$A$165:$BH$316,MATCH($A72,intern2!$A$165:$A$316,0),MATCH(Z$8,intern2!_xlnm.Print_Titles,0))="","",
IF(INDEX(intern2!$A$165:$BH$316,MATCH($A72,intern2!$A$165:$A$316,0),MATCH(Z$8,intern2!_xlnm.Print_Titles,0))="NOK","NOK",
IF(INDEX(intern3!$A$9:$BG$320,MATCH($A72,intern3!$A$9:$A$160,0),MATCH(intern4!Z$8,intern3!$7:$7,0))="OK","OK","NOK")))</f>
        <v/>
      </c>
      <c r="AA72" s="1277" t="str">
        <f>IF(INDEX(intern2!$A$165:$BH$316,MATCH($A72,intern2!$A$165:$A$316,0),MATCH(AA$8,intern2!_xlnm.Print_Titles,0))="","",
IF(INDEX(intern2!$A$165:$BH$316,MATCH($A72,intern2!$A$165:$A$316,0),MATCH(AA$8,intern2!_xlnm.Print_Titles,0))="NOK","NOK",
IF(INDEX(intern3!$A$9:$BG$320,MATCH($A72,intern3!$A$9:$A$160,0),MATCH(intern4!AA$8,intern3!$7:$7,0))="OK","OK","NOK")))</f>
        <v/>
      </c>
      <c r="AB72" s="1277" t="str">
        <f>IF(INDEX(intern2!$A$165:$BH$316,MATCH($A72,intern2!$A$165:$A$316,0),MATCH(AB$8,intern2!_xlnm.Print_Titles,0))="","",
IF(INDEX(intern2!$A$165:$BH$316,MATCH($A72,intern2!$A$165:$A$316,0),MATCH(AB$8,intern2!_xlnm.Print_Titles,0))="NOK","NOK",
IF(INDEX(intern3!$A$9:$BG$320,MATCH($A72,intern3!$A$9:$A$160,0),MATCH(intern4!AB$8,intern3!$7:$7,0))="OK","OK","NOK")))</f>
        <v/>
      </c>
      <c r="AC72" s="1277" t="str">
        <f>IF(INDEX(intern2!$A$165:$BH$316,MATCH($A72,intern2!$A$165:$A$316,0),MATCH(AC$8,intern2!_xlnm.Print_Titles,0))="","",
IF(INDEX(intern2!$A$165:$BH$316,MATCH($A72,intern2!$A$165:$A$316,0),MATCH(AC$8,intern2!_xlnm.Print_Titles,0))="NOK","NOK",
IF(INDEX(intern3!$A$9:$BG$320,MATCH($A72,intern3!$A$9:$A$160,0),MATCH(intern4!AC$8,intern3!$7:$7,0))="OK","OK","NOK")))</f>
        <v/>
      </c>
      <c r="AD72" s="1277" t="str">
        <f>IF(INDEX(intern2!$A$165:$BH$316,MATCH($A72,intern2!$A$165:$A$316,0),MATCH(AD$8,intern2!_xlnm.Print_Titles,0))="","",
IF(INDEX(intern2!$A$165:$BH$316,MATCH($A72,intern2!$A$165:$A$316,0),MATCH(AD$8,intern2!_xlnm.Print_Titles,0))="NOK","NOK",
IF(INDEX(intern3!$A$9:$BG$320,MATCH($A72,intern3!$A$9:$A$160,0),MATCH(intern4!AD$8,intern3!$7:$7,0))="OK","OK","NOK")))</f>
        <v/>
      </c>
      <c r="AE72" s="1277" t="str">
        <f>IF(INDEX(intern2!$A$165:$BH$316,MATCH($A72,intern2!$A$165:$A$316,0),MATCH(AE$8,intern2!_xlnm.Print_Titles,0))="","",
IF(INDEX(intern2!$A$165:$BH$316,MATCH($A72,intern2!$A$165:$A$316,0),MATCH(AE$8,intern2!_xlnm.Print_Titles,0))="NOK","NOK",
IF(INDEX(intern3!$A$9:$BG$320,MATCH($A72,intern3!$A$9:$A$160,0),MATCH(intern4!AE$8,intern3!$7:$7,0))="OK","OK","NOK")))</f>
        <v/>
      </c>
      <c r="AF72" s="1277" t="str">
        <f>IF(INDEX(intern2!$A$165:$BH$316,MATCH($A72,intern2!$A$165:$A$316,0),MATCH(AF$8,intern2!_xlnm.Print_Titles,0))="","",
IF(INDEX(intern2!$A$165:$BH$316,MATCH($A72,intern2!$A$165:$A$316,0),MATCH(AF$8,intern2!_xlnm.Print_Titles,0))="NOK","NOK",
IF(INDEX(intern3!$A$9:$BG$320,MATCH($A72,intern3!$A$9:$A$160,0),MATCH(intern4!AF$8,intern3!$7:$7,0))="OK","OK","NOK")))</f>
        <v/>
      </c>
      <c r="AG72" s="1277" t="str">
        <f>IF(INDEX(intern2!$A$165:$BH$316,MATCH($A72,intern2!$A$165:$A$316,0),MATCH(AG$8,intern2!_xlnm.Print_Titles,0))="","",
IF(INDEX(intern2!$A$165:$BH$316,MATCH($A72,intern2!$A$165:$A$316,0),MATCH(AG$8,intern2!_xlnm.Print_Titles,0))="NOK","NOK",
IF(INDEX(intern3!$A$9:$BG$320,MATCH($A72,intern3!$A$9:$A$160,0),MATCH(intern4!AG$8,intern3!$7:$7,0))="OK","OK","NOK")))</f>
        <v/>
      </c>
      <c r="AH72" s="1277" t="str">
        <f>IF(INDEX(intern2!$A$165:$BH$316,MATCH($A72,intern2!$A$165:$A$316,0),MATCH(AH$8,intern2!_xlnm.Print_Titles,0))="","",
IF(INDEX(intern2!$A$165:$BH$316,MATCH($A72,intern2!$A$165:$A$316,0),MATCH(AH$8,intern2!_xlnm.Print_Titles,0))="NOK","NOK",
IF(INDEX(intern3!$A$9:$BG$320,MATCH($A72,intern3!$A$9:$A$160,0),MATCH(intern4!AH$8,intern3!$7:$7,0))="OK","OK","NOK")))</f>
        <v/>
      </c>
      <c r="AI72" s="1277" t="str">
        <f>IF(INDEX(intern2!$A$165:$BH$316,MATCH($A72,intern2!$A$165:$A$316,0),MATCH(AI$8,intern2!_xlnm.Print_Titles,0))="","",
IF(INDEX(intern2!$A$165:$BH$316,MATCH($A72,intern2!$A$165:$A$316,0),MATCH(AI$8,intern2!_xlnm.Print_Titles,0))="NOK","NOK",
IF(INDEX(intern3!$A$9:$BG$320,MATCH($A72,intern3!$A$9:$A$160,0),MATCH(intern4!AI$8,intern3!$7:$7,0))="OK","OK","NOK")))</f>
        <v/>
      </c>
      <c r="AJ72" s="1277" t="str">
        <f>IF(INDEX(intern2!$A$165:$BH$316,MATCH($A72,intern2!$A$165:$A$316,0),MATCH(AJ$8,intern2!_xlnm.Print_Titles,0))="","",
IF(INDEX(intern2!$A$165:$BH$316,MATCH($A72,intern2!$A$165:$A$316,0),MATCH(AJ$8,intern2!_xlnm.Print_Titles,0))="NOK","NOK",
IF(INDEX(intern3!$A$9:$BG$320,MATCH($A72,intern3!$A$9:$A$160,0),MATCH(intern4!AJ$8,intern3!$7:$7,0))="OK","OK","NOK")))</f>
        <v/>
      </c>
      <c r="AK72" s="1277" t="str">
        <f>IF(INDEX(intern2!$A$165:$BH$316,MATCH($A72,intern2!$A$165:$A$316,0),MATCH(AK$8,intern2!_xlnm.Print_Titles,0))="","",
IF(INDEX(intern2!$A$165:$BH$316,MATCH($A72,intern2!$A$165:$A$316,0),MATCH(AK$8,intern2!_xlnm.Print_Titles,0))="NOK","NOK",
IF(INDEX(intern3!$A$9:$BG$320,MATCH($A72,intern3!$A$9:$A$160,0),MATCH(intern4!AK$8,intern3!$7:$7,0))="OK","OK","NOK")))</f>
        <v/>
      </c>
      <c r="AL72" s="1277" t="str">
        <f>IF(INDEX(intern2!$A$165:$BH$316,MATCH($A72,intern2!$A$165:$A$316,0),MATCH(AL$8,intern2!_xlnm.Print_Titles,0))="","",
IF(INDEX(intern2!$A$165:$BH$316,MATCH($A72,intern2!$A$165:$A$316,0),MATCH(AL$8,intern2!_xlnm.Print_Titles,0))="NOK","NOK",
IF(INDEX(intern3!$A$9:$BG$320,MATCH($A72,intern3!$A$9:$A$160,0),MATCH(intern4!AL$8,intern3!$7:$7,0))="OK","OK","NOK")))</f>
        <v/>
      </c>
      <c r="AM72" s="1277" t="str">
        <f>IF(INDEX(intern2!$A$165:$BH$316,MATCH($A72,intern2!$A$165:$A$316,0),MATCH(AM$8,intern2!_xlnm.Print_Titles,0))="","",
IF(INDEX(intern2!$A$165:$BH$316,MATCH($A72,intern2!$A$165:$A$316,0),MATCH(AM$8,intern2!_xlnm.Print_Titles,0))="NOK","NOK",
IF(INDEX(intern3!$A$9:$BG$320,MATCH($A72,intern3!$A$9:$A$160,0),MATCH(intern4!AM$8,intern3!$7:$7,0))="OK","OK","NOK")))</f>
        <v/>
      </c>
      <c r="AN72" s="1277" t="str">
        <f>IF(INDEX(intern2!$A$165:$BH$316,MATCH($A72,intern2!$A$165:$A$316,0),MATCH(AN$8,intern2!_xlnm.Print_Titles,0))="","",
IF(INDEX(intern2!$A$165:$BH$316,MATCH($A72,intern2!$A$165:$A$316,0),MATCH(AN$8,intern2!_xlnm.Print_Titles,0))="NOK","NOK",
IF(INDEX(intern3!$A$9:$BG$320,MATCH($A72,intern3!$A$9:$A$160,0),MATCH(intern4!AN$8,intern3!$7:$7,0))="OK","OK","NOK")))</f>
        <v/>
      </c>
      <c r="AO72" s="1277" t="str">
        <f>IF(INDEX(intern2!$A$165:$BH$316,MATCH($A72,intern2!$A$165:$A$316,0),MATCH(AO$8,intern2!_xlnm.Print_Titles,0))="","",
IF(INDEX(intern2!$A$165:$BH$316,MATCH($A72,intern2!$A$165:$A$316,0),MATCH(AO$8,intern2!_xlnm.Print_Titles,0))="NOK","NOK",
IF(INDEX(intern3!$A$9:$BG$320,MATCH($A72,intern3!$A$9:$A$160,0),MATCH(intern4!AO$8,intern3!$7:$7,0))="OK","OK","NOK")))</f>
        <v/>
      </c>
      <c r="AP72" s="1277" t="str">
        <f>IF(INDEX(intern2!$A$165:$BH$316,MATCH($A72,intern2!$A$165:$A$316,0),MATCH(AP$8,intern2!_xlnm.Print_Titles,0))="","",
IF(INDEX(intern2!$A$165:$BH$316,MATCH($A72,intern2!$A$165:$A$316,0),MATCH(AP$8,intern2!_xlnm.Print_Titles,0))="NOK","NOK",
IF(INDEX(intern3!$A$9:$BG$320,MATCH($A72,intern3!$A$9:$A$160,0),MATCH(intern4!AP$8,intern3!$7:$7,0))="OK","OK","NOK")))</f>
        <v/>
      </c>
      <c r="AQ72" s="1277" t="str">
        <f>IF(INDEX(intern2!$A$165:$BH$316,MATCH($A72,intern2!$A$165:$A$316,0),MATCH(AQ$8,intern2!_xlnm.Print_Titles,0))="","",
IF(INDEX(intern2!$A$165:$BH$316,MATCH($A72,intern2!$A$165:$A$316,0),MATCH(AQ$8,intern2!_xlnm.Print_Titles,0))="NOK","NOK",
IF(INDEX(intern3!$A$9:$BG$320,MATCH($A72,intern3!$A$9:$A$160,0),MATCH(intern4!AQ$8,intern3!$7:$7,0))="OK","OK","NOK")))</f>
        <v/>
      </c>
      <c r="AR72" s="1277" t="str">
        <f>IF(INDEX(intern2!$A$165:$BH$316,MATCH($A72,intern2!$A$165:$A$316,0),MATCH(AR$8,intern2!_xlnm.Print_Titles,0))="","",
IF(INDEX(intern2!$A$165:$BH$316,MATCH($A72,intern2!$A$165:$A$316,0),MATCH(AR$8,intern2!_xlnm.Print_Titles,0))="NOK","NOK",
IF(INDEX(intern3!$A$9:$BG$320,MATCH($A72,intern3!$A$9:$A$160,0),MATCH(intern4!AR$8,intern3!$7:$7,0))="OK","OK","NOK")))</f>
        <v/>
      </c>
      <c r="AS72" s="1277" t="str">
        <f>IF(INDEX(intern2!$A$165:$BH$316,MATCH($A72,intern2!$A$165:$A$316,0),MATCH(AS$8,intern2!_xlnm.Print_Titles,0))="","",
IF(INDEX(intern2!$A$165:$BH$316,MATCH($A72,intern2!$A$165:$A$316,0),MATCH(AS$8,intern2!_xlnm.Print_Titles,0))="NOK","NOK",
IF(INDEX(intern3!$A$9:$BG$320,MATCH($A72,intern3!$A$9:$A$160,0),MATCH(intern4!AS$8,intern3!$7:$7,0))="OK","OK","NOK")))</f>
        <v/>
      </c>
      <c r="AT72" s="1277" t="str">
        <f>IF(INDEX(intern2!$A$165:$BH$316,MATCH($A72,intern2!$A$165:$A$316,0),MATCH(AT$8,intern2!_xlnm.Print_Titles,0))="","",
IF(INDEX(intern2!$A$165:$BH$316,MATCH($A72,intern2!$A$165:$A$316,0),MATCH(AT$8,intern2!_xlnm.Print_Titles,0))="NOK","NOK",
IF(INDEX(intern3!$A$9:$BG$320,MATCH($A72,intern3!$A$9:$A$160,0),MATCH(intern4!AT$8,intern3!$7:$7,0))="OK","OK","NOK")))</f>
        <v/>
      </c>
      <c r="AU72" s="1277" t="str">
        <f>IF(INDEX(intern2!$A$165:$BH$316,MATCH($A72,intern2!$A$165:$A$316,0),MATCH(AU$8,intern2!_xlnm.Print_Titles,0))="","",
IF(INDEX(intern2!$A$165:$BH$316,MATCH($A72,intern2!$A$165:$A$316,0),MATCH(AU$8,intern2!_xlnm.Print_Titles,0))="NOK","NOK",
IF(INDEX(intern3!$A$9:$BG$320,MATCH($A72,intern3!$A$9:$A$160,0),MATCH(intern4!AU$8,intern3!$7:$7,0))="OK","OK","NOK")))</f>
        <v/>
      </c>
      <c r="AV72" s="1277" t="str">
        <f>IF(INDEX(intern2!$A$165:$BH$316,MATCH($A72,intern2!$A$165:$A$316,0),MATCH(AV$8,intern2!_xlnm.Print_Titles,0))="","",
IF(INDEX(intern2!$A$165:$BH$316,MATCH($A72,intern2!$A$165:$A$316,0),MATCH(AV$8,intern2!_xlnm.Print_Titles,0))="NOK","NOK",
IF(INDEX(intern3!$A$9:$BG$320,MATCH($A72,intern3!$A$9:$A$160,0),MATCH(intern4!AV$8,intern3!$7:$7,0))="OK","OK","NOK")))</f>
        <v/>
      </c>
      <c r="AW72" s="1277"/>
      <c r="AX72" s="1277" t="str">
        <f>IF(INDEX(intern2!$A$165:$BH$316,MATCH($A72,intern2!$A$165:$A$316,0),MATCH(AX$8,intern2!_xlnm.Print_Titles,0))="","",
IF(INDEX(intern2!$A$165:$BH$316,MATCH($A72,intern2!$A$165:$A$316,0),MATCH(AX$8,intern2!_xlnm.Print_Titles,0))="NOK","NOK",
IF(INDEX(intern3!$A$9:$BG$320,MATCH($A72,intern3!$A$9:$A$160,0),MATCH(intern4!AX$8,intern3!$7:$7,0))="OK","OK","NOK")))</f>
        <v/>
      </c>
      <c r="AY72" s="1277" t="str">
        <f>IF(INDEX(intern2!$A$165:$BH$316,MATCH($A72,intern2!$A$165:$A$316,0),MATCH(AY$8,intern2!_xlnm.Print_Titles,0))="","",
IF(INDEX(intern2!$A$165:$BH$316,MATCH($A72,intern2!$A$165:$A$316,0),MATCH(AY$8,intern2!_xlnm.Print_Titles,0))="NOK","NOK",
IF(INDEX(intern3!$A$9:$BG$320,MATCH($A72,intern3!$A$9:$A$160,0),MATCH(intern4!AY$8,intern3!$7:$7,0))="OK","OK","NOK")))</f>
        <v/>
      </c>
      <c r="AZ72" s="1277" t="str">
        <f ca="1">IF(INDEX(intern2!$A$165:$BH$316,MATCH($A72,intern2!$A$165:$A$316,0),MATCH(AZ$8,intern2!_xlnm.Print_Titles,0))="","",
IF(INDEX(intern2!$A$165:$BH$316,MATCH($A72,intern2!$A$165:$A$316,0),MATCH(AZ$8,intern2!_xlnm.Print_Titles,0))="NOK","NOK",
IF(INDEX(intern3!$A$9:$BG$320,MATCH($A72,intern3!$A$9:$A$160,0),MATCH(intern4!AZ$8,intern3!$7:$7,0))="OK","OK","NOK")))</f>
        <v>NOK</v>
      </c>
      <c r="BA72" s="1277" t="str">
        <f>IF(INDEX(intern2!$A$165:$BH$316,MATCH($A72,intern2!$A$165:$A$316,0),MATCH(BA$8,intern2!_xlnm.Print_Titles,0))="","",
IF(INDEX(intern2!$A$165:$BH$316,MATCH($A72,intern2!$A$165:$A$316,0),MATCH(BA$8,intern2!_xlnm.Print_Titles,0))="NOK","NOK",
IF(INDEX(intern3!$A$9:$BG$320,MATCH($A72,intern3!$A$9:$A$160,0),MATCH(intern4!BA$8,intern3!$7:$7,0))="OK","OK","NOK")))</f>
        <v/>
      </c>
      <c r="BB72" s="1277" t="str">
        <f>IF(INDEX(intern2!$A$165:$BH$316,MATCH($A72,intern2!$A$165:$A$316,0),MATCH(BB$8,intern2!_xlnm.Print_Titles,0))="","",
IF(INDEX(intern2!$A$165:$BH$316,MATCH($A72,intern2!$A$165:$A$316,0),MATCH(BB$8,intern2!_xlnm.Print_Titles,0))="NOK","NOK",
IF(INDEX(intern3!$A$9:$BG$320,MATCH($A72,intern3!$A$9:$A$160,0),MATCH(intern4!BB$8,intern3!$7:$7,0))="OK","OK","NOK")))</f>
        <v/>
      </c>
      <c r="BC72" s="1277" t="str">
        <f>IF(INDEX(intern2!$A$165:$BH$316,MATCH($A72,intern2!$A$165:$A$316,0),MATCH(BC$8,intern2!_xlnm.Print_Titles,0))="","",
IF(INDEX(intern2!$A$165:$BH$316,MATCH($A72,intern2!$A$165:$A$316,0),MATCH(BC$8,intern2!_xlnm.Print_Titles,0))="NOK","NOK",
IF(INDEX(intern3!$A$9:$BG$320,MATCH($A72,intern3!$A$9:$A$160,0),MATCH(intern4!BC$8,intern3!$7:$7,0))="OK","OK","NOK")))</f>
        <v/>
      </c>
      <c r="BD72" s="1277" t="str">
        <f>IF(INDEX(intern2!$A$165:$BH$316,MATCH($A72,intern2!$A$165:$A$316,0),MATCH(BD$8,intern2!_xlnm.Print_Titles,0))="","",
IF(INDEX(intern2!$A$165:$BH$316,MATCH($A72,intern2!$A$165:$A$316,0),MATCH(BD$8,intern2!_xlnm.Print_Titles,0))="NOK","NOK",
IF(INDEX(intern3!$A$9:$BG$320,MATCH($A72,intern3!$A$9:$A$160,0),MATCH(intern4!BD$8,intern3!$7:$7,0))="OK","OK","NOK")))</f>
        <v/>
      </c>
      <c r="BE72" s="1277" t="str">
        <f>IF(INDEX(intern2!$A$165:$BH$316,MATCH($A72,intern2!$A$165:$A$316,0),MATCH(BE$8,intern2!_xlnm.Print_Titles,0))="","",
IF(INDEX(intern2!$A$165:$BH$316,MATCH($A72,intern2!$A$165:$A$316,0),MATCH(BE$8,intern2!_xlnm.Print_Titles,0))="NOK","NOK",
IF(INDEX(intern3!$A$9:$BG$320,MATCH($A72,intern3!$A$9:$A$160,0),MATCH(intern4!BE$8,intern3!$7:$7,0))="OK","OK","NOK")))</f>
        <v/>
      </c>
      <c r="BF72" s="1277" t="str">
        <f>IF(INDEX(intern2!$A$165:$BH$316,MATCH($A72,intern2!$A$165:$A$316,0),MATCH(BF$8,intern2!_xlnm.Print_Titles,0))="","",
IF(INDEX(intern2!$A$165:$BH$316,MATCH($A72,intern2!$A$165:$A$316,0),MATCH(BF$8,intern2!_xlnm.Print_Titles,0))="NOK","NOK",
IF(INDEX(intern3!$A$9:$BG$320,MATCH($A72,intern3!$A$9:$A$160,0),MATCH(intern4!BF$8,intern3!$7:$7,0))="OK","OK","NOK")))</f>
        <v/>
      </c>
      <c r="BG72" s="1277" t="str">
        <f>IF(INDEX(intern2!$A$165:$BH$316,MATCH($A72,intern2!$A$165:$A$316,0),MATCH(BG$8,intern2!_xlnm.Print_Titles,0))="","",
IF(INDEX(intern2!$A$165:$BH$316,MATCH($A72,intern2!$A$165:$A$316,0),MATCH(BG$8,intern2!_xlnm.Print_Titles,0))="NOK","NOK",
IF(INDEX(intern3!$A$9:$BG$320,MATCH($A72,intern3!$A$9:$A$160,0),MATCH(intern4!BG$8,intern3!$7:$7,0))="OK","OK","NOK")))</f>
        <v/>
      </c>
      <c r="BH72" s="200" t="str">
        <f t="shared" ca="1" si="2"/>
        <v>NOK</v>
      </c>
      <c r="BI72" s="186"/>
      <c r="BJ72" t="b">
        <f ca="1">IF(VLOOKUP($A72,intern1!$C:$Q,15,FALSE)="MAS","",IF(VLOOKUP($A72,'3.10'!$C:$AP,9,FALSE)=0,"NOK",IF(VLOOKUP($A72,'3.10'!$C:$AP,11,FALSE)=0,"NOK","OK"))=BH72)</f>
        <v>1</v>
      </c>
    </row>
    <row r="73" spans="1:62" x14ac:dyDescent="0.25">
      <c r="A73" t="str">
        <f>+intern2!A68</f>
        <v>RAD2</v>
      </c>
      <c r="C73" s="1277" t="str">
        <f>IF(INDEX(intern2!$A$165:$BH$316,MATCH($A73,intern2!$A$165:$A$316,0),MATCH(C$8,intern2!_xlnm.Print_Titles,0))="","",
IF(INDEX(intern2!$A$165:$BH$316,MATCH($A73,intern2!$A$165:$A$316,0),MATCH(C$8,intern2!_xlnm.Print_Titles,0))="NOK","NOK",
IF(INDEX(intern3!$A$9:$BG$320,MATCH($A73,intern3!$A$9:$A$160,0),MATCH(intern4!C$8,intern3!$7:$7,0))="OK","OK","NOK")))</f>
        <v/>
      </c>
      <c r="D73" s="1277" t="str">
        <f>IF(INDEX(intern2!$A$165:$BH$316,MATCH($A73,intern2!$A$165:$A$316,0),MATCH(D$8,intern2!_xlnm.Print_Titles,0))="","",
IF(INDEX(intern2!$A$165:$BH$316,MATCH($A73,intern2!$A$165:$A$316,0),MATCH(D$8,intern2!_xlnm.Print_Titles,0))="NOK","NOK",
IF(INDEX(intern3!$A$9:$BG$320,MATCH($A73,intern3!$A$9:$A$160,0),MATCH(intern4!D$8,intern3!$7:$7,0))="OK","OK","NOK")))</f>
        <v/>
      </c>
      <c r="E73" s="1277" t="str">
        <f>IF(INDEX(intern2!$A$165:$BH$316,MATCH($A73,intern2!$A$165:$A$316,0),MATCH(E$8,intern2!_xlnm.Print_Titles,0))="","",
IF(INDEX(intern2!$A$165:$BH$316,MATCH($A73,intern2!$A$165:$A$316,0),MATCH(E$8,intern2!_xlnm.Print_Titles,0))="NOK","NOK",
IF(INDEX(intern3!$A$9:$BG$320,MATCH($A73,intern3!$A$9:$A$160,0),MATCH(intern4!E$8,intern3!$7:$7,0))="OK","OK","NOK")))</f>
        <v/>
      </c>
      <c r="F73" s="1277" t="str">
        <f>IF(INDEX(intern2!$A$165:$BH$316,MATCH($A73,intern2!$A$165:$A$316,0),MATCH(F$8,intern2!_xlnm.Print_Titles,0))="","",
IF(INDEX(intern2!$A$165:$BH$316,MATCH($A73,intern2!$A$165:$A$316,0),MATCH(F$8,intern2!_xlnm.Print_Titles,0))="NOK","NOK",
IF(INDEX(intern3!$A$9:$BG$320,MATCH($A73,intern3!$A$9:$A$160,0),MATCH(intern4!F$8,intern3!$7:$7,0))="OK","OK","NOK")))</f>
        <v/>
      </c>
      <c r="G73" s="1277" t="str">
        <f>IF(INDEX(intern2!$A$165:$BH$316,MATCH($A73,intern2!$A$165:$A$316,0),MATCH(G$8,intern2!_xlnm.Print_Titles,0))="","",
IF(INDEX(intern2!$A$165:$BH$316,MATCH($A73,intern2!$A$165:$A$316,0),MATCH(G$8,intern2!_xlnm.Print_Titles,0))="NOK","NOK",
IF(INDEX(intern3!$A$9:$BG$320,MATCH($A73,intern3!$A$9:$A$160,0),MATCH(intern4!G$8,intern3!$7:$7,0))="OK","OK","NOK")))</f>
        <v/>
      </c>
      <c r="H73" s="1277" t="str">
        <f>IF(INDEX(intern2!$A$165:$BH$316,MATCH($A73,intern2!$A$165:$A$316,0),MATCH(H$8,intern2!_xlnm.Print_Titles,0))="","",
IF(INDEX(intern2!$A$165:$BH$316,MATCH($A73,intern2!$A$165:$A$316,0),MATCH(H$8,intern2!_xlnm.Print_Titles,0))="NOK","NOK",
IF(INDEX(intern3!$A$9:$BG$320,MATCH($A73,intern3!$A$9:$A$160,0),MATCH(intern4!H$8,intern3!$7:$7,0))="OK","OK","NOK")))</f>
        <v/>
      </c>
      <c r="I73" s="1277" t="str">
        <f>IF(INDEX(intern2!$A$165:$BH$316,MATCH($A73,intern2!$A$165:$A$316,0),MATCH(I$8,intern2!_xlnm.Print_Titles,0))="","",
IF(INDEX(intern2!$A$165:$BH$316,MATCH($A73,intern2!$A$165:$A$316,0),MATCH(I$8,intern2!_xlnm.Print_Titles,0))="NOK","NOK",
IF(INDEX(intern3!$A$9:$BG$320,MATCH($A73,intern3!$A$9:$A$160,0),MATCH(intern4!I$8,intern3!$7:$7,0))="OK","OK","NOK")))</f>
        <v/>
      </c>
      <c r="J73" s="1277" t="str">
        <f>IF(INDEX(intern2!$A$165:$BH$316,MATCH($A73,intern2!$A$165:$A$316,0),MATCH(J$8,intern2!_xlnm.Print_Titles,0))="","",
IF(INDEX(intern2!$A$165:$BH$316,MATCH($A73,intern2!$A$165:$A$316,0),MATCH(J$8,intern2!_xlnm.Print_Titles,0))="NOK","NOK",
IF(INDEX(intern3!$A$9:$BG$320,MATCH($A73,intern3!$A$9:$A$160,0),MATCH(intern4!J$8,intern3!$7:$7,0))="OK","OK","NOK")))</f>
        <v/>
      </c>
      <c r="K73" s="1277" t="str">
        <f>IF(INDEX(intern2!$A$165:$BH$316,MATCH($A73,intern2!$A$165:$A$316,0),MATCH(K$8,intern2!_xlnm.Print_Titles,0))="","",
IF(INDEX(intern2!$A$165:$BH$316,MATCH($A73,intern2!$A$165:$A$316,0),MATCH(K$8,intern2!_xlnm.Print_Titles,0))="NOK","NOK",
IF(INDEX(intern3!$A$9:$BG$320,MATCH($A73,intern3!$A$9:$A$160,0),MATCH(intern4!K$8,intern3!$7:$7,0))="OK","OK","NOK")))</f>
        <v/>
      </c>
      <c r="L73" s="1277" t="str">
        <f>IF(INDEX(intern2!$A$165:$BH$316,MATCH($A73,intern2!$A$165:$A$316,0),MATCH(L$8,intern2!_xlnm.Print_Titles,0))="","",
IF(INDEX(intern2!$A$165:$BH$316,MATCH($A73,intern2!$A$165:$A$316,0),MATCH(L$8,intern2!_xlnm.Print_Titles,0))="NOK","NOK",
IF(INDEX(intern3!$A$9:$BG$320,MATCH($A73,intern3!$A$9:$A$160,0),MATCH(intern4!L$8,intern3!$7:$7,0))="OK","OK","NOK")))</f>
        <v/>
      </c>
      <c r="M73" s="1277" t="str">
        <f>IF(INDEX(intern2!$A$165:$BH$316,MATCH($A73,intern2!$A$165:$A$316,0),MATCH(M$8,intern2!_xlnm.Print_Titles,0))="","",
IF(INDEX(intern2!$A$165:$BH$316,MATCH($A73,intern2!$A$165:$A$316,0),MATCH(M$8,intern2!_xlnm.Print_Titles,0))="NOK","NOK",
IF(INDEX(intern3!$A$9:$BG$320,MATCH($A73,intern3!$A$9:$A$160,0),MATCH(intern4!M$8,intern3!$7:$7,0))="OK","OK","NOK")))</f>
        <v/>
      </c>
      <c r="N73" s="1277" t="str">
        <f>IF(INDEX(intern2!$A$165:$BH$316,MATCH($A73,intern2!$A$165:$A$316,0),MATCH(N$8,intern2!_xlnm.Print_Titles,0))="","",
IF(INDEX(intern2!$A$165:$BH$316,MATCH($A73,intern2!$A$165:$A$316,0),MATCH(N$8,intern2!_xlnm.Print_Titles,0))="NOK","NOK",
IF(INDEX(intern3!$A$9:$BG$320,MATCH($A73,intern3!$A$9:$A$160,0),MATCH(intern4!N$8,intern3!$7:$7,0))="OK","OK","NOK")))</f>
        <v/>
      </c>
      <c r="O73" s="1277" t="str">
        <f>IF(INDEX(intern2!$A$165:$BH$316,MATCH($A73,intern2!$A$165:$A$316,0),MATCH(O$8,intern2!_xlnm.Print_Titles,0))="","",
IF(INDEX(intern2!$A$165:$BH$316,MATCH($A73,intern2!$A$165:$A$316,0),MATCH(O$8,intern2!_xlnm.Print_Titles,0))="NOK","NOK",
IF(INDEX(intern3!$A$9:$BG$320,MATCH($A73,intern3!$A$9:$A$160,0),MATCH(intern4!O$8,intern3!$7:$7,0))="OK","OK","NOK")))</f>
        <v/>
      </c>
      <c r="P73" s="1277" t="str">
        <f>IF(INDEX(intern2!$A$165:$BH$316,MATCH($A73,intern2!$A$165:$A$316,0),MATCH(P$8,intern2!_xlnm.Print_Titles,0))="","",
IF(INDEX(intern2!$A$165:$BH$316,MATCH($A73,intern2!$A$165:$A$316,0),MATCH(P$8,intern2!_xlnm.Print_Titles,0))="NOK","NOK",
IF(INDEX(intern3!$A$9:$BG$320,MATCH($A73,intern3!$A$9:$A$160,0),MATCH(intern4!P$8,intern3!$7:$7,0))="OK","OK","NOK")))</f>
        <v/>
      </c>
      <c r="Q73" s="1277" t="str">
        <f>IF(INDEX(intern2!$A$165:$BH$316,MATCH($A73,intern2!$A$165:$A$316,0),MATCH(Q$8,intern2!_xlnm.Print_Titles,0))="","",
IF(INDEX(intern2!$A$165:$BH$316,MATCH($A73,intern2!$A$165:$A$316,0),MATCH(Q$8,intern2!_xlnm.Print_Titles,0))="NOK","NOK",
IF(INDEX(intern3!$A$9:$BG$320,MATCH($A73,intern3!$A$9:$A$160,0),MATCH(intern4!Q$8,intern3!$7:$7,0))="OK","OK","NOK")))</f>
        <v/>
      </c>
      <c r="R73" s="1277" t="str">
        <f>IF(INDEX(intern2!$A$165:$BH$316,MATCH($A73,intern2!$A$165:$A$316,0),MATCH(R$8,intern2!_xlnm.Print_Titles,0))="","",
IF(INDEX(intern2!$A$165:$BH$316,MATCH($A73,intern2!$A$165:$A$316,0),MATCH(R$8,intern2!_xlnm.Print_Titles,0))="NOK","NOK",
IF(INDEX(intern3!$A$9:$BG$320,MATCH($A73,intern3!$A$9:$A$160,0),MATCH(intern4!R$8,intern3!$7:$7,0))="OK","OK","NOK")))</f>
        <v/>
      </c>
      <c r="S73" s="1277" t="str">
        <f>IF(INDEX(intern2!$A$165:$BH$316,MATCH($A73,intern2!$A$165:$A$316,0),MATCH(S$8,intern2!_xlnm.Print_Titles,0))="","",
IF(INDEX(intern2!$A$165:$BH$316,MATCH($A73,intern2!$A$165:$A$316,0),MATCH(S$8,intern2!_xlnm.Print_Titles,0))="NOK","NOK",
IF(INDEX(intern3!$A$9:$BG$320,MATCH($A73,intern3!$A$9:$A$160,0),MATCH(intern4!S$8,intern3!$7:$7,0))="OK","OK","NOK")))</f>
        <v/>
      </c>
      <c r="T73" s="1277" t="str">
        <f>IF(INDEX(intern2!$A$165:$BH$316,MATCH($A73,intern2!$A$165:$A$316,0),MATCH(T$8,intern2!_xlnm.Print_Titles,0))="","",
IF(INDEX(intern2!$A$165:$BH$316,MATCH($A73,intern2!$A$165:$A$316,0),MATCH(T$8,intern2!_xlnm.Print_Titles,0))="NOK","NOK",
IF(INDEX(intern3!$A$9:$BG$320,MATCH($A73,intern3!$A$9:$A$160,0),MATCH(intern4!T$8,intern3!$7:$7,0))="OK","OK","NOK")))</f>
        <v/>
      </c>
      <c r="U73" s="1277" t="str">
        <f>IF(INDEX(intern2!$A$165:$BH$316,MATCH($A73,intern2!$A$165:$A$316,0),MATCH(U$8,intern2!_xlnm.Print_Titles,0))="","",
IF(INDEX(intern2!$A$165:$BH$316,MATCH($A73,intern2!$A$165:$A$316,0),MATCH(U$8,intern2!_xlnm.Print_Titles,0))="NOK","NOK",
IF(INDEX(intern3!$A$9:$BG$320,MATCH($A73,intern3!$A$9:$A$160,0),MATCH(intern4!U$8,intern3!$7:$7,0))="OK","OK","NOK")))</f>
        <v/>
      </c>
      <c r="V73" s="1277" t="str">
        <f>IF(INDEX(intern2!$A$165:$BH$316,MATCH($A73,intern2!$A$165:$A$316,0),MATCH(V$8,intern2!_xlnm.Print_Titles,0))="","",
IF(INDEX(intern2!$A$165:$BH$316,MATCH($A73,intern2!$A$165:$A$316,0),MATCH(V$8,intern2!_xlnm.Print_Titles,0))="NOK","NOK",
IF(INDEX(intern3!$A$9:$BG$320,MATCH($A73,intern3!$A$9:$A$160,0),MATCH(intern4!V$8,intern3!$7:$7,0))="OK","OK","NOK")))</f>
        <v/>
      </c>
      <c r="W73" s="1277" t="str">
        <f>IF(INDEX(intern2!$A$165:$BH$316,MATCH($A73,intern2!$A$165:$A$316,0),MATCH(W$8,intern2!_xlnm.Print_Titles,0))="","",
IF(INDEX(intern2!$A$165:$BH$316,MATCH($A73,intern2!$A$165:$A$316,0),MATCH(W$8,intern2!_xlnm.Print_Titles,0))="NOK","NOK",
IF(INDEX(intern3!$A$9:$BG$320,MATCH($A73,intern3!$A$9:$A$160,0),MATCH(intern4!W$8,intern3!$7:$7,0))="OK","OK","NOK")))</f>
        <v/>
      </c>
      <c r="X73" s="1277" t="str">
        <f>IF(INDEX(intern2!$A$165:$BH$316,MATCH($A73,intern2!$A$165:$A$316,0),MATCH(X$8,intern2!_xlnm.Print_Titles,0))="","",
IF(INDEX(intern2!$A$165:$BH$316,MATCH($A73,intern2!$A$165:$A$316,0),MATCH(X$8,intern2!_xlnm.Print_Titles,0))="NOK","NOK",
IF(INDEX(intern3!$A$9:$BG$320,MATCH($A73,intern3!$A$9:$A$160,0),MATCH(intern4!X$8,intern3!$7:$7,0))="OK","OK","NOK")))</f>
        <v/>
      </c>
      <c r="Y73" s="1277" t="str">
        <f>IF(INDEX(intern2!$A$165:$BH$316,MATCH($A73,intern2!$A$165:$A$316,0),MATCH(Y$8,intern2!_xlnm.Print_Titles,0))="","",
IF(INDEX(intern2!$A$165:$BH$316,MATCH($A73,intern2!$A$165:$A$316,0),MATCH(Y$8,intern2!_xlnm.Print_Titles,0))="NOK","NOK",
IF(INDEX(intern3!$A$9:$BG$320,MATCH($A73,intern3!$A$9:$A$160,0),MATCH(intern4!Y$8,intern3!$7:$7,0))="OK","OK","NOK")))</f>
        <v/>
      </c>
      <c r="Z73" s="1277" t="str">
        <f>IF(INDEX(intern2!$A$165:$BH$316,MATCH($A73,intern2!$A$165:$A$316,0),MATCH(Z$8,intern2!_xlnm.Print_Titles,0))="","",
IF(INDEX(intern2!$A$165:$BH$316,MATCH($A73,intern2!$A$165:$A$316,0),MATCH(Z$8,intern2!_xlnm.Print_Titles,0))="NOK","NOK",
IF(INDEX(intern3!$A$9:$BG$320,MATCH($A73,intern3!$A$9:$A$160,0),MATCH(intern4!Z$8,intern3!$7:$7,0))="OK","OK","NOK")))</f>
        <v/>
      </c>
      <c r="AA73" s="1277" t="str">
        <f>IF(INDEX(intern2!$A$165:$BH$316,MATCH($A73,intern2!$A$165:$A$316,0),MATCH(AA$8,intern2!_xlnm.Print_Titles,0))="","",
IF(INDEX(intern2!$A$165:$BH$316,MATCH($A73,intern2!$A$165:$A$316,0),MATCH(AA$8,intern2!_xlnm.Print_Titles,0))="NOK","NOK",
IF(INDEX(intern3!$A$9:$BG$320,MATCH($A73,intern3!$A$9:$A$160,0),MATCH(intern4!AA$8,intern3!$7:$7,0))="OK","OK","NOK")))</f>
        <v/>
      </c>
      <c r="AB73" s="1277" t="str">
        <f>IF(INDEX(intern2!$A$165:$BH$316,MATCH($A73,intern2!$A$165:$A$316,0),MATCH(AB$8,intern2!_xlnm.Print_Titles,0))="","",
IF(INDEX(intern2!$A$165:$BH$316,MATCH($A73,intern2!$A$165:$A$316,0),MATCH(AB$8,intern2!_xlnm.Print_Titles,0))="NOK","NOK",
IF(INDEX(intern3!$A$9:$BG$320,MATCH($A73,intern3!$A$9:$A$160,0),MATCH(intern4!AB$8,intern3!$7:$7,0))="OK","OK","NOK")))</f>
        <v/>
      </c>
      <c r="AC73" s="1277" t="str">
        <f>IF(INDEX(intern2!$A$165:$BH$316,MATCH($A73,intern2!$A$165:$A$316,0),MATCH(AC$8,intern2!_xlnm.Print_Titles,0))="","",
IF(INDEX(intern2!$A$165:$BH$316,MATCH($A73,intern2!$A$165:$A$316,0),MATCH(AC$8,intern2!_xlnm.Print_Titles,0))="NOK","NOK",
IF(INDEX(intern3!$A$9:$BG$320,MATCH($A73,intern3!$A$9:$A$160,0),MATCH(intern4!AC$8,intern3!$7:$7,0))="OK","OK","NOK")))</f>
        <v/>
      </c>
      <c r="AD73" s="1277" t="str">
        <f>IF(INDEX(intern2!$A$165:$BH$316,MATCH($A73,intern2!$A$165:$A$316,0),MATCH(AD$8,intern2!_xlnm.Print_Titles,0))="","",
IF(INDEX(intern2!$A$165:$BH$316,MATCH($A73,intern2!$A$165:$A$316,0),MATCH(AD$8,intern2!_xlnm.Print_Titles,0))="NOK","NOK",
IF(INDEX(intern3!$A$9:$BG$320,MATCH($A73,intern3!$A$9:$A$160,0),MATCH(intern4!AD$8,intern3!$7:$7,0))="OK","OK","NOK")))</f>
        <v/>
      </c>
      <c r="AE73" s="1277" t="str">
        <f>IF(INDEX(intern2!$A$165:$BH$316,MATCH($A73,intern2!$A$165:$A$316,0),MATCH(AE$8,intern2!_xlnm.Print_Titles,0))="","",
IF(INDEX(intern2!$A$165:$BH$316,MATCH($A73,intern2!$A$165:$A$316,0),MATCH(AE$8,intern2!_xlnm.Print_Titles,0))="NOK","NOK",
IF(INDEX(intern3!$A$9:$BG$320,MATCH($A73,intern3!$A$9:$A$160,0),MATCH(intern4!AE$8,intern3!$7:$7,0))="OK","OK","NOK")))</f>
        <v/>
      </c>
      <c r="AF73" s="1277" t="str">
        <f>IF(INDEX(intern2!$A$165:$BH$316,MATCH($A73,intern2!$A$165:$A$316,0),MATCH(AF$8,intern2!_xlnm.Print_Titles,0))="","",
IF(INDEX(intern2!$A$165:$BH$316,MATCH($A73,intern2!$A$165:$A$316,0),MATCH(AF$8,intern2!_xlnm.Print_Titles,0))="NOK","NOK",
IF(INDEX(intern3!$A$9:$BG$320,MATCH($A73,intern3!$A$9:$A$160,0),MATCH(intern4!AF$8,intern3!$7:$7,0))="OK","OK","NOK")))</f>
        <v/>
      </c>
      <c r="AG73" s="1277" t="str">
        <f>IF(INDEX(intern2!$A$165:$BH$316,MATCH($A73,intern2!$A$165:$A$316,0),MATCH(AG$8,intern2!_xlnm.Print_Titles,0))="","",
IF(INDEX(intern2!$A$165:$BH$316,MATCH($A73,intern2!$A$165:$A$316,0),MATCH(AG$8,intern2!_xlnm.Print_Titles,0))="NOK","NOK",
IF(INDEX(intern3!$A$9:$BG$320,MATCH($A73,intern3!$A$9:$A$160,0),MATCH(intern4!AG$8,intern3!$7:$7,0))="OK","OK","NOK")))</f>
        <v/>
      </c>
      <c r="AH73" s="1277" t="str">
        <f>IF(INDEX(intern2!$A$165:$BH$316,MATCH($A73,intern2!$A$165:$A$316,0),MATCH(AH$8,intern2!_xlnm.Print_Titles,0))="","",
IF(INDEX(intern2!$A$165:$BH$316,MATCH($A73,intern2!$A$165:$A$316,0),MATCH(AH$8,intern2!_xlnm.Print_Titles,0))="NOK","NOK",
IF(INDEX(intern3!$A$9:$BG$320,MATCH($A73,intern3!$A$9:$A$160,0),MATCH(intern4!AH$8,intern3!$7:$7,0))="OK","OK","NOK")))</f>
        <v/>
      </c>
      <c r="AI73" s="1277" t="str">
        <f>IF(INDEX(intern2!$A$165:$BH$316,MATCH($A73,intern2!$A$165:$A$316,0),MATCH(AI$8,intern2!_xlnm.Print_Titles,0))="","",
IF(INDEX(intern2!$A$165:$BH$316,MATCH($A73,intern2!$A$165:$A$316,0),MATCH(AI$8,intern2!_xlnm.Print_Titles,0))="NOK","NOK",
IF(INDEX(intern3!$A$9:$BG$320,MATCH($A73,intern3!$A$9:$A$160,0),MATCH(intern4!AI$8,intern3!$7:$7,0))="OK","OK","NOK")))</f>
        <v/>
      </c>
      <c r="AJ73" s="1277" t="str">
        <f>IF(INDEX(intern2!$A$165:$BH$316,MATCH($A73,intern2!$A$165:$A$316,0),MATCH(AJ$8,intern2!_xlnm.Print_Titles,0))="","",
IF(INDEX(intern2!$A$165:$BH$316,MATCH($A73,intern2!$A$165:$A$316,0),MATCH(AJ$8,intern2!_xlnm.Print_Titles,0))="NOK","NOK",
IF(INDEX(intern3!$A$9:$BG$320,MATCH($A73,intern3!$A$9:$A$160,0),MATCH(intern4!AJ$8,intern3!$7:$7,0))="OK","OK","NOK")))</f>
        <v/>
      </c>
      <c r="AK73" s="1277" t="str">
        <f>IF(INDEX(intern2!$A$165:$BH$316,MATCH($A73,intern2!$A$165:$A$316,0),MATCH(AK$8,intern2!_xlnm.Print_Titles,0))="","",
IF(INDEX(intern2!$A$165:$BH$316,MATCH($A73,intern2!$A$165:$A$316,0),MATCH(AK$8,intern2!_xlnm.Print_Titles,0))="NOK","NOK",
IF(INDEX(intern3!$A$9:$BG$320,MATCH($A73,intern3!$A$9:$A$160,0),MATCH(intern4!AK$8,intern3!$7:$7,0))="OK","OK","NOK")))</f>
        <v/>
      </c>
      <c r="AL73" s="1277" t="str">
        <f>IF(INDEX(intern2!$A$165:$BH$316,MATCH($A73,intern2!$A$165:$A$316,0),MATCH(AL$8,intern2!_xlnm.Print_Titles,0))="","",
IF(INDEX(intern2!$A$165:$BH$316,MATCH($A73,intern2!$A$165:$A$316,0),MATCH(AL$8,intern2!_xlnm.Print_Titles,0))="NOK","NOK",
IF(INDEX(intern3!$A$9:$BG$320,MATCH($A73,intern3!$A$9:$A$160,0),MATCH(intern4!AL$8,intern3!$7:$7,0))="OK","OK","NOK")))</f>
        <v/>
      </c>
      <c r="AM73" s="1277" t="str">
        <f>IF(INDEX(intern2!$A$165:$BH$316,MATCH($A73,intern2!$A$165:$A$316,0),MATCH(AM$8,intern2!_xlnm.Print_Titles,0))="","",
IF(INDEX(intern2!$A$165:$BH$316,MATCH($A73,intern2!$A$165:$A$316,0),MATCH(AM$8,intern2!_xlnm.Print_Titles,0))="NOK","NOK",
IF(INDEX(intern3!$A$9:$BG$320,MATCH($A73,intern3!$A$9:$A$160,0),MATCH(intern4!AM$8,intern3!$7:$7,0))="OK","OK","NOK")))</f>
        <v/>
      </c>
      <c r="AN73" s="1277" t="str">
        <f>IF(INDEX(intern2!$A$165:$BH$316,MATCH($A73,intern2!$A$165:$A$316,0),MATCH(AN$8,intern2!_xlnm.Print_Titles,0))="","",
IF(INDEX(intern2!$A$165:$BH$316,MATCH($A73,intern2!$A$165:$A$316,0),MATCH(AN$8,intern2!_xlnm.Print_Titles,0))="NOK","NOK",
IF(INDEX(intern3!$A$9:$BG$320,MATCH($A73,intern3!$A$9:$A$160,0),MATCH(intern4!AN$8,intern3!$7:$7,0))="OK","OK","NOK")))</f>
        <v/>
      </c>
      <c r="AO73" s="1277" t="str">
        <f>IF(INDEX(intern2!$A$165:$BH$316,MATCH($A73,intern2!$A$165:$A$316,0),MATCH(AO$8,intern2!_xlnm.Print_Titles,0))="","",
IF(INDEX(intern2!$A$165:$BH$316,MATCH($A73,intern2!$A$165:$A$316,0),MATCH(AO$8,intern2!_xlnm.Print_Titles,0))="NOK","NOK",
IF(INDEX(intern3!$A$9:$BG$320,MATCH($A73,intern3!$A$9:$A$160,0),MATCH(intern4!AO$8,intern3!$7:$7,0))="OK","OK","NOK")))</f>
        <v/>
      </c>
      <c r="AP73" s="1277" t="str">
        <f>IF(INDEX(intern2!$A$165:$BH$316,MATCH($A73,intern2!$A$165:$A$316,0),MATCH(AP$8,intern2!_xlnm.Print_Titles,0))="","",
IF(INDEX(intern2!$A$165:$BH$316,MATCH($A73,intern2!$A$165:$A$316,0),MATCH(AP$8,intern2!_xlnm.Print_Titles,0))="NOK","NOK",
IF(INDEX(intern3!$A$9:$BG$320,MATCH($A73,intern3!$A$9:$A$160,0),MATCH(intern4!AP$8,intern3!$7:$7,0))="OK","OK","NOK")))</f>
        <v/>
      </c>
      <c r="AQ73" s="1277" t="str">
        <f>IF(INDEX(intern2!$A$165:$BH$316,MATCH($A73,intern2!$A$165:$A$316,0),MATCH(AQ$8,intern2!_xlnm.Print_Titles,0))="","",
IF(INDEX(intern2!$A$165:$BH$316,MATCH($A73,intern2!$A$165:$A$316,0),MATCH(AQ$8,intern2!_xlnm.Print_Titles,0))="NOK","NOK",
IF(INDEX(intern3!$A$9:$BG$320,MATCH($A73,intern3!$A$9:$A$160,0),MATCH(intern4!AQ$8,intern3!$7:$7,0))="OK","OK","NOK")))</f>
        <v/>
      </c>
      <c r="AR73" s="1277" t="str">
        <f>IF(INDEX(intern2!$A$165:$BH$316,MATCH($A73,intern2!$A$165:$A$316,0),MATCH(AR$8,intern2!_xlnm.Print_Titles,0))="","",
IF(INDEX(intern2!$A$165:$BH$316,MATCH($A73,intern2!$A$165:$A$316,0),MATCH(AR$8,intern2!_xlnm.Print_Titles,0))="NOK","NOK",
IF(INDEX(intern3!$A$9:$BG$320,MATCH($A73,intern3!$A$9:$A$160,0),MATCH(intern4!AR$8,intern3!$7:$7,0))="OK","OK","NOK")))</f>
        <v/>
      </c>
      <c r="AS73" s="1277" t="str">
        <f>IF(INDEX(intern2!$A$165:$BH$316,MATCH($A73,intern2!$A$165:$A$316,0),MATCH(AS$8,intern2!_xlnm.Print_Titles,0))="","",
IF(INDEX(intern2!$A$165:$BH$316,MATCH($A73,intern2!$A$165:$A$316,0),MATCH(AS$8,intern2!_xlnm.Print_Titles,0))="NOK","NOK",
IF(INDEX(intern3!$A$9:$BG$320,MATCH($A73,intern3!$A$9:$A$160,0),MATCH(intern4!AS$8,intern3!$7:$7,0))="OK","OK","NOK")))</f>
        <v/>
      </c>
      <c r="AT73" s="1277" t="str">
        <f>IF(INDEX(intern2!$A$165:$BH$316,MATCH($A73,intern2!$A$165:$A$316,0),MATCH(AT$8,intern2!_xlnm.Print_Titles,0))="","",
IF(INDEX(intern2!$A$165:$BH$316,MATCH($A73,intern2!$A$165:$A$316,0),MATCH(AT$8,intern2!_xlnm.Print_Titles,0))="NOK","NOK",
IF(INDEX(intern3!$A$9:$BG$320,MATCH($A73,intern3!$A$9:$A$160,0),MATCH(intern4!AT$8,intern3!$7:$7,0))="OK","OK","NOK")))</f>
        <v/>
      </c>
      <c r="AU73" s="1277" t="str">
        <f>IF(INDEX(intern2!$A$165:$BH$316,MATCH($A73,intern2!$A$165:$A$316,0),MATCH(AU$8,intern2!_xlnm.Print_Titles,0))="","",
IF(INDEX(intern2!$A$165:$BH$316,MATCH($A73,intern2!$A$165:$A$316,0),MATCH(AU$8,intern2!_xlnm.Print_Titles,0))="NOK","NOK",
IF(INDEX(intern3!$A$9:$BG$320,MATCH($A73,intern3!$A$9:$A$160,0),MATCH(intern4!AU$8,intern3!$7:$7,0))="OK","OK","NOK")))</f>
        <v/>
      </c>
      <c r="AV73" s="1277" t="str">
        <f>IF(INDEX(intern2!$A$165:$BH$316,MATCH($A73,intern2!$A$165:$A$316,0),MATCH(AV$8,intern2!_xlnm.Print_Titles,0))="","",
IF(INDEX(intern2!$A$165:$BH$316,MATCH($A73,intern2!$A$165:$A$316,0),MATCH(AV$8,intern2!_xlnm.Print_Titles,0))="NOK","NOK",
IF(INDEX(intern3!$A$9:$BG$320,MATCH($A73,intern3!$A$9:$A$160,0),MATCH(intern4!AV$8,intern3!$7:$7,0))="OK","OK","NOK")))</f>
        <v/>
      </c>
      <c r="AW73" s="1277"/>
      <c r="AX73" s="1277" t="str">
        <f>IF(INDEX(intern2!$A$165:$BH$316,MATCH($A73,intern2!$A$165:$A$316,0),MATCH(AX$8,intern2!_xlnm.Print_Titles,0))="","",
IF(INDEX(intern2!$A$165:$BH$316,MATCH($A73,intern2!$A$165:$A$316,0),MATCH(AX$8,intern2!_xlnm.Print_Titles,0))="NOK","NOK",
IF(INDEX(intern3!$A$9:$BG$320,MATCH($A73,intern3!$A$9:$A$160,0),MATCH(intern4!AX$8,intern3!$7:$7,0))="OK","OK","NOK")))</f>
        <v/>
      </c>
      <c r="AY73" s="1277" t="str">
        <f>IF(INDEX(intern2!$A$165:$BH$316,MATCH($A73,intern2!$A$165:$A$316,0),MATCH(AY$8,intern2!_xlnm.Print_Titles,0))="","",
IF(INDEX(intern2!$A$165:$BH$316,MATCH($A73,intern2!$A$165:$A$316,0),MATCH(AY$8,intern2!_xlnm.Print_Titles,0))="NOK","NOK",
IF(INDEX(intern3!$A$9:$BG$320,MATCH($A73,intern3!$A$9:$A$160,0),MATCH(intern4!AY$8,intern3!$7:$7,0))="OK","OK","NOK")))</f>
        <v/>
      </c>
      <c r="AZ73" s="1277" t="str">
        <f ca="1">IF(INDEX(intern2!$A$165:$BH$316,MATCH($A73,intern2!$A$165:$A$316,0),MATCH(AZ$8,intern2!_xlnm.Print_Titles,0))="","",
IF(INDEX(intern2!$A$165:$BH$316,MATCH($A73,intern2!$A$165:$A$316,0),MATCH(AZ$8,intern2!_xlnm.Print_Titles,0))="NOK","NOK",
IF(INDEX(intern3!$A$9:$BG$320,MATCH($A73,intern3!$A$9:$A$160,0),MATCH(intern4!AZ$8,intern3!$7:$7,0))="OK","OK","NOK")))</f>
        <v>NOK</v>
      </c>
      <c r="BA73" s="1277" t="str">
        <f>IF(INDEX(intern2!$A$165:$BH$316,MATCH($A73,intern2!$A$165:$A$316,0),MATCH(BA$8,intern2!_xlnm.Print_Titles,0))="","",
IF(INDEX(intern2!$A$165:$BH$316,MATCH($A73,intern2!$A$165:$A$316,0),MATCH(BA$8,intern2!_xlnm.Print_Titles,0))="NOK","NOK",
IF(INDEX(intern3!$A$9:$BG$320,MATCH($A73,intern3!$A$9:$A$160,0),MATCH(intern4!BA$8,intern3!$7:$7,0))="OK","OK","NOK")))</f>
        <v/>
      </c>
      <c r="BB73" s="1277" t="str">
        <f>IF(INDEX(intern2!$A$165:$BH$316,MATCH($A73,intern2!$A$165:$A$316,0),MATCH(BB$8,intern2!_xlnm.Print_Titles,0))="","",
IF(INDEX(intern2!$A$165:$BH$316,MATCH($A73,intern2!$A$165:$A$316,0),MATCH(BB$8,intern2!_xlnm.Print_Titles,0))="NOK","NOK",
IF(INDEX(intern3!$A$9:$BG$320,MATCH($A73,intern3!$A$9:$A$160,0),MATCH(intern4!BB$8,intern3!$7:$7,0))="OK","OK","NOK")))</f>
        <v/>
      </c>
      <c r="BC73" s="1277" t="str">
        <f>IF(INDEX(intern2!$A$165:$BH$316,MATCH($A73,intern2!$A$165:$A$316,0),MATCH(BC$8,intern2!_xlnm.Print_Titles,0))="","",
IF(INDEX(intern2!$A$165:$BH$316,MATCH($A73,intern2!$A$165:$A$316,0),MATCH(BC$8,intern2!_xlnm.Print_Titles,0))="NOK","NOK",
IF(INDEX(intern3!$A$9:$BG$320,MATCH($A73,intern3!$A$9:$A$160,0),MATCH(intern4!BC$8,intern3!$7:$7,0))="OK","OK","NOK")))</f>
        <v/>
      </c>
      <c r="BD73" s="1277" t="str">
        <f>IF(INDEX(intern2!$A$165:$BH$316,MATCH($A73,intern2!$A$165:$A$316,0),MATCH(BD$8,intern2!_xlnm.Print_Titles,0))="","",
IF(INDEX(intern2!$A$165:$BH$316,MATCH($A73,intern2!$A$165:$A$316,0),MATCH(BD$8,intern2!_xlnm.Print_Titles,0))="NOK","NOK",
IF(INDEX(intern3!$A$9:$BG$320,MATCH($A73,intern3!$A$9:$A$160,0),MATCH(intern4!BD$8,intern3!$7:$7,0))="OK","OK","NOK")))</f>
        <v/>
      </c>
      <c r="BE73" s="1277" t="str">
        <f>IF(INDEX(intern2!$A$165:$BH$316,MATCH($A73,intern2!$A$165:$A$316,0),MATCH(BE$8,intern2!_xlnm.Print_Titles,0))="","",
IF(INDEX(intern2!$A$165:$BH$316,MATCH($A73,intern2!$A$165:$A$316,0),MATCH(BE$8,intern2!_xlnm.Print_Titles,0))="NOK","NOK",
IF(INDEX(intern3!$A$9:$BG$320,MATCH($A73,intern3!$A$9:$A$160,0),MATCH(intern4!BE$8,intern3!$7:$7,0))="OK","OK","NOK")))</f>
        <v/>
      </c>
      <c r="BF73" s="1277" t="str">
        <f>IF(INDEX(intern2!$A$165:$BH$316,MATCH($A73,intern2!$A$165:$A$316,0),MATCH(BF$8,intern2!_xlnm.Print_Titles,0))="","",
IF(INDEX(intern2!$A$165:$BH$316,MATCH($A73,intern2!$A$165:$A$316,0),MATCH(BF$8,intern2!_xlnm.Print_Titles,0))="NOK","NOK",
IF(INDEX(intern3!$A$9:$BG$320,MATCH($A73,intern3!$A$9:$A$160,0),MATCH(intern4!BF$8,intern3!$7:$7,0))="OK","OK","NOK")))</f>
        <v/>
      </c>
      <c r="BG73" s="1277" t="str">
        <f>IF(INDEX(intern2!$A$165:$BH$316,MATCH($A73,intern2!$A$165:$A$316,0),MATCH(BG$8,intern2!_xlnm.Print_Titles,0))="","",
IF(INDEX(intern2!$A$165:$BH$316,MATCH($A73,intern2!$A$165:$A$316,0),MATCH(BG$8,intern2!_xlnm.Print_Titles,0))="NOK","NOK",
IF(INDEX(intern3!$A$9:$BG$320,MATCH($A73,intern3!$A$9:$A$160,0),MATCH(intern4!BG$8,intern3!$7:$7,0))="OK","OK","NOK")))</f>
        <v/>
      </c>
      <c r="BH73" s="200" t="str">
        <f t="shared" ca="1" si="2"/>
        <v>NOK</v>
      </c>
      <c r="BI73" s="186"/>
      <c r="BJ73" t="b">
        <f ca="1">IF(VLOOKUP($A73,intern1!$C:$Q,15,FALSE)="MAS","",IF(VLOOKUP($A73,'3.10'!$C:$AP,9,FALSE)=0,"NOK",IF(VLOOKUP($A73,'3.10'!$C:$AP,11,FALSE)=0,"NOK","OK"))=BH73)</f>
        <v>1</v>
      </c>
    </row>
    <row r="74" spans="1:62" x14ac:dyDescent="0.25">
      <c r="A74" t="str">
        <f>+intern2!A69</f>
        <v>HER1</v>
      </c>
      <c r="C74" s="1277" t="str">
        <f>IF(INDEX(intern2!$A$165:$BH$316,MATCH($A74,intern2!$A$165:$A$316,0),MATCH(C$8,intern2!_xlnm.Print_Titles,0))="","",
IF(INDEX(intern2!$A$165:$BH$316,MATCH($A74,intern2!$A$165:$A$316,0),MATCH(C$8,intern2!_xlnm.Print_Titles,0))="NOK","NOK",
IF(INDEX(intern3!$A$9:$BG$320,MATCH($A74,intern3!$A$9:$A$160,0),MATCH(intern4!C$8,intern3!$7:$7,0))="OK","OK","NOK")))</f>
        <v/>
      </c>
      <c r="D74" s="1277" t="str">
        <f>IF(INDEX(intern2!$A$165:$BH$316,MATCH($A74,intern2!$A$165:$A$316,0),MATCH(D$8,intern2!_xlnm.Print_Titles,0))="","",
IF(INDEX(intern2!$A$165:$BH$316,MATCH($A74,intern2!$A$165:$A$316,0),MATCH(D$8,intern2!_xlnm.Print_Titles,0))="NOK","NOK",
IF(INDEX(intern3!$A$9:$BG$320,MATCH($A74,intern3!$A$9:$A$160,0),MATCH(intern4!D$8,intern3!$7:$7,0))="OK","OK","NOK")))</f>
        <v/>
      </c>
      <c r="E74" s="1277" t="str">
        <f>IF(INDEX(intern2!$A$165:$BH$316,MATCH($A74,intern2!$A$165:$A$316,0),MATCH(E$8,intern2!_xlnm.Print_Titles,0))="","",
IF(INDEX(intern2!$A$165:$BH$316,MATCH($A74,intern2!$A$165:$A$316,0),MATCH(E$8,intern2!_xlnm.Print_Titles,0))="NOK","NOK",
IF(INDEX(intern3!$A$9:$BG$320,MATCH($A74,intern3!$A$9:$A$160,0),MATCH(intern4!E$8,intern3!$7:$7,0))="OK","OK","NOK")))</f>
        <v/>
      </c>
      <c r="F74" s="1277" t="str">
        <f>IF(INDEX(intern2!$A$165:$BH$316,MATCH($A74,intern2!$A$165:$A$316,0),MATCH(F$8,intern2!_xlnm.Print_Titles,0))="","",
IF(INDEX(intern2!$A$165:$BH$316,MATCH($A74,intern2!$A$165:$A$316,0),MATCH(F$8,intern2!_xlnm.Print_Titles,0))="NOK","NOK",
IF(INDEX(intern3!$A$9:$BG$320,MATCH($A74,intern3!$A$9:$A$160,0),MATCH(intern4!F$8,intern3!$7:$7,0))="OK","OK","NOK")))</f>
        <v/>
      </c>
      <c r="G74" s="1277" t="str">
        <f>IF(INDEX(intern2!$A$165:$BH$316,MATCH($A74,intern2!$A$165:$A$316,0),MATCH(G$8,intern2!_xlnm.Print_Titles,0))="","",
IF(INDEX(intern2!$A$165:$BH$316,MATCH($A74,intern2!$A$165:$A$316,0),MATCH(G$8,intern2!_xlnm.Print_Titles,0))="NOK","NOK",
IF(INDEX(intern3!$A$9:$BG$320,MATCH($A74,intern3!$A$9:$A$160,0),MATCH(intern4!G$8,intern3!$7:$7,0))="OK","OK","NOK")))</f>
        <v/>
      </c>
      <c r="H74" s="1277" t="str">
        <f>IF(INDEX(intern2!$A$165:$BH$316,MATCH($A74,intern2!$A$165:$A$316,0),MATCH(H$8,intern2!_xlnm.Print_Titles,0))="","",
IF(INDEX(intern2!$A$165:$BH$316,MATCH($A74,intern2!$A$165:$A$316,0),MATCH(H$8,intern2!_xlnm.Print_Titles,0))="NOK","NOK",
IF(INDEX(intern3!$A$9:$BG$320,MATCH($A74,intern3!$A$9:$A$160,0),MATCH(intern4!H$8,intern3!$7:$7,0))="OK","OK","NOK")))</f>
        <v/>
      </c>
      <c r="I74" s="1277" t="str">
        <f>IF(INDEX(intern2!$A$165:$BH$316,MATCH($A74,intern2!$A$165:$A$316,0),MATCH(I$8,intern2!_xlnm.Print_Titles,0))="","",
IF(INDEX(intern2!$A$165:$BH$316,MATCH($A74,intern2!$A$165:$A$316,0),MATCH(I$8,intern2!_xlnm.Print_Titles,0))="NOK","NOK",
IF(INDEX(intern3!$A$9:$BG$320,MATCH($A74,intern3!$A$9:$A$160,0),MATCH(intern4!I$8,intern3!$7:$7,0))="OK","OK","NOK")))</f>
        <v/>
      </c>
      <c r="J74" s="1277" t="str">
        <f ca="1">IF(INDEX(intern2!$A$165:$BH$316,MATCH($A74,intern2!$A$165:$A$316,0),MATCH(J$8,intern2!_xlnm.Print_Titles,0))="","",
IF(INDEX(intern2!$A$165:$BH$316,MATCH($A74,intern2!$A$165:$A$316,0),MATCH(J$8,intern2!_xlnm.Print_Titles,0))="NOK","NOK",
IF(INDEX(intern3!$A$9:$BG$320,MATCH($A74,intern3!$A$9:$A$160,0),MATCH(intern4!J$8,intern3!$7:$7,0))="OK","OK","NOK")))</f>
        <v>NOK</v>
      </c>
      <c r="K74" s="1277" t="str">
        <f>IF(INDEX(intern2!$A$165:$BH$316,MATCH($A74,intern2!$A$165:$A$316,0),MATCH(K$8,intern2!_xlnm.Print_Titles,0))="","",
IF(INDEX(intern2!$A$165:$BH$316,MATCH($A74,intern2!$A$165:$A$316,0),MATCH(K$8,intern2!_xlnm.Print_Titles,0))="NOK","NOK",
IF(INDEX(intern3!$A$9:$BG$320,MATCH($A74,intern3!$A$9:$A$160,0),MATCH(intern4!K$8,intern3!$7:$7,0))="OK","OK","NOK")))</f>
        <v/>
      </c>
      <c r="L74" s="1277" t="str">
        <f>IF(INDEX(intern2!$A$165:$BH$316,MATCH($A74,intern2!$A$165:$A$316,0),MATCH(L$8,intern2!_xlnm.Print_Titles,0))="","",
IF(INDEX(intern2!$A$165:$BH$316,MATCH($A74,intern2!$A$165:$A$316,0),MATCH(L$8,intern2!_xlnm.Print_Titles,0))="NOK","NOK",
IF(INDEX(intern3!$A$9:$BG$320,MATCH($A74,intern3!$A$9:$A$160,0),MATCH(intern4!L$8,intern3!$7:$7,0))="OK","OK","NOK")))</f>
        <v/>
      </c>
      <c r="M74" s="1277" t="str">
        <f>IF(INDEX(intern2!$A$165:$BH$316,MATCH($A74,intern2!$A$165:$A$316,0),MATCH(M$8,intern2!_xlnm.Print_Titles,0))="","",
IF(INDEX(intern2!$A$165:$BH$316,MATCH($A74,intern2!$A$165:$A$316,0),MATCH(M$8,intern2!_xlnm.Print_Titles,0))="NOK","NOK",
IF(INDEX(intern3!$A$9:$BG$320,MATCH($A74,intern3!$A$9:$A$160,0),MATCH(intern4!M$8,intern3!$7:$7,0))="OK","OK","NOK")))</f>
        <v/>
      </c>
      <c r="N74" s="1277" t="str">
        <f>IF(INDEX(intern2!$A$165:$BH$316,MATCH($A74,intern2!$A$165:$A$316,0),MATCH(N$8,intern2!_xlnm.Print_Titles,0))="","",
IF(INDEX(intern2!$A$165:$BH$316,MATCH($A74,intern2!$A$165:$A$316,0),MATCH(N$8,intern2!_xlnm.Print_Titles,0))="NOK","NOK",
IF(INDEX(intern3!$A$9:$BG$320,MATCH($A74,intern3!$A$9:$A$160,0),MATCH(intern4!N$8,intern3!$7:$7,0))="OK","OK","NOK")))</f>
        <v/>
      </c>
      <c r="O74" s="1277" t="str">
        <f>IF(INDEX(intern2!$A$165:$BH$316,MATCH($A74,intern2!$A$165:$A$316,0),MATCH(O$8,intern2!_xlnm.Print_Titles,0))="","",
IF(INDEX(intern2!$A$165:$BH$316,MATCH($A74,intern2!$A$165:$A$316,0),MATCH(O$8,intern2!_xlnm.Print_Titles,0))="NOK","NOK",
IF(INDEX(intern3!$A$9:$BG$320,MATCH($A74,intern3!$A$9:$A$160,0),MATCH(intern4!O$8,intern3!$7:$7,0))="OK","OK","NOK")))</f>
        <v/>
      </c>
      <c r="P74" s="1277" t="str">
        <f>IF(INDEX(intern2!$A$165:$BH$316,MATCH($A74,intern2!$A$165:$A$316,0),MATCH(P$8,intern2!_xlnm.Print_Titles,0))="","",
IF(INDEX(intern2!$A$165:$BH$316,MATCH($A74,intern2!$A$165:$A$316,0),MATCH(P$8,intern2!_xlnm.Print_Titles,0))="NOK","NOK",
IF(INDEX(intern3!$A$9:$BG$320,MATCH($A74,intern3!$A$9:$A$160,0),MATCH(intern4!P$8,intern3!$7:$7,0))="OK","OK","NOK")))</f>
        <v/>
      </c>
      <c r="Q74" s="1277" t="str">
        <f>IF(INDEX(intern2!$A$165:$BH$316,MATCH($A74,intern2!$A$165:$A$316,0),MATCH(Q$8,intern2!_xlnm.Print_Titles,0))="","",
IF(INDEX(intern2!$A$165:$BH$316,MATCH($A74,intern2!$A$165:$A$316,0),MATCH(Q$8,intern2!_xlnm.Print_Titles,0))="NOK","NOK",
IF(INDEX(intern3!$A$9:$BG$320,MATCH($A74,intern3!$A$9:$A$160,0),MATCH(intern4!Q$8,intern3!$7:$7,0))="OK","OK","NOK")))</f>
        <v/>
      </c>
      <c r="R74" s="1277" t="str">
        <f>IF(INDEX(intern2!$A$165:$BH$316,MATCH($A74,intern2!$A$165:$A$316,0),MATCH(R$8,intern2!_xlnm.Print_Titles,0))="","",
IF(INDEX(intern2!$A$165:$BH$316,MATCH($A74,intern2!$A$165:$A$316,0),MATCH(R$8,intern2!_xlnm.Print_Titles,0))="NOK","NOK",
IF(INDEX(intern3!$A$9:$BG$320,MATCH($A74,intern3!$A$9:$A$160,0),MATCH(intern4!R$8,intern3!$7:$7,0))="OK","OK","NOK")))</f>
        <v/>
      </c>
      <c r="S74" s="1277" t="str">
        <f>IF(INDEX(intern2!$A$165:$BH$316,MATCH($A74,intern2!$A$165:$A$316,0),MATCH(S$8,intern2!_xlnm.Print_Titles,0))="","",
IF(INDEX(intern2!$A$165:$BH$316,MATCH($A74,intern2!$A$165:$A$316,0),MATCH(S$8,intern2!_xlnm.Print_Titles,0))="NOK","NOK",
IF(INDEX(intern3!$A$9:$BG$320,MATCH($A74,intern3!$A$9:$A$160,0),MATCH(intern4!S$8,intern3!$7:$7,0))="OK","OK","NOK")))</f>
        <v/>
      </c>
      <c r="T74" s="1277" t="str">
        <f>IF(INDEX(intern2!$A$165:$BH$316,MATCH($A74,intern2!$A$165:$A$316,0),MATCH(T$8,intern2!_xlnm.Print_Titles,0))="","",
IF(INDEX(intern2!$A$165:$BH$316,MATCH($A74,intern2!$A$165:$A$316,0),MATCH(T$8,intern2!_xlnm.Print_Titles,0))="NOK","NOK",
IF(INDEX(intern3!$A$9:$BG$320,MATCH($A74,intern3!$A$9:$A$160,0),MATCH(intern4!T$8,intern3!$7:$7,0))="OK","OK","NOK")))</f>
        <v/>
      </c>
      <c r="U74" s="1277" t="str">
        <f>IF(INDEX(intern2!$A$165:$BH$316,MATCH($A74,intern2!$A$165:$A$316,0),MATCH(U$8,intern2!_xlnm.Print_Titles,0))="","",
IF(INDEX(intern2!$A$165:$BH$316,MATCH($A74,intern2!$A$165:$A$316,0),MATCH(U$8,intern2!_xlnm.Print_Titles,0))="NOK","NOK",
IF(INDEX(intern3!$A$9:$BG$320,MATCH($A74,intern3!$A$9:$A$160,0),MATCH(intern4!U$8,intern3!$7:$7,0))="OK","OK","NOK")))</f>
        <v/>
      </c>
      <c r="V74" s="1277" t="str">
        <f>IF(INDEX(intern2!$A$165:$BH$316,MATCH($A74,intern2!$A$165:$A$316,0),MATCH(V$8,intern2!_xlnm.Print_Titles,0))="","",
IF(INDEX(intern2!$A$165:$BH$316,MATCH($A74,intern2!$A$165:$A$316,0),MATCH(V$8,intern2!_xlnm.Print_Titles,0))="NOK","NOK",
IF(INDEX(intern3!$A$9:$BG$320,MATCH($A74,intern3!$A$9:$A$160,0),MATCH(intern4!V$8,intern3!$7:$7,0))="OK","OK","NOK")))</f>
        <v/>
      </c>
      <c r="W74" s="1277" t="str">
        <f>IF(INDEX(intern2!$A$165:$BH$316,MATCH($A74,intern2!$A$165:$A$316,0),MATCH(W$8,intern2!_xlnm.Print_Titles,0))="","",
IF(INDEX(intern2!$A$165:$BH$316,MATCH($A74,intern2!$A$165:$A$316,0),MATCH(W$8,intern2!_xlnm.Print_Titles,0))="NOK","NOK",
IF(INDEX(intern3!$A$9:$BG$320,MATCH($A74,intern3!$A$9:$A$160,0),MATCH(intern4!W$8,intern3!$7:$7,0))="OK","OK","NOK")))</f>
        <v/>
      </c>
      <c r="X74" s="1277" t="str">
        <f>IF(INDEX(intern2!$A$165:$BH$316,MATCH($A74,intern2!$A$165:$A$316,0),MATCH(X$8,intern2!_xlnm.Print_Titles,0))="","",
IF(INDEX(intern2!$A$165:$BH$316,MATCH($A74,intern2!$A$165:$A$316,0),MATCH(X$8,intern2!_xlnm.Print_Titles,0))="NOK","NOK",
IF(INDEX(intern3!$A$9:$BG$320,MATCH($A74,intern3!$A$9:$A$160,0),MATCH(intern4!X$8,intern3!$7:$7,0))="OK","OK","NOK")))</f>
        <v/>
      </c>
      <c r="Y74" s="1277" t="str">
        <f>IF(INDEX(intern2!$A$165:$BH$316,MATCH($A74,intern2!$A$165:$A$316,0),MATCH(Y$8,intern2!_xlnm.Print_Titles,0))="","",
IF(INDEX(intern2!$A$165:$BH$316,MATCH($A74,intern2!$A$165:$A$316,0),MATCH(Y$8,intern2!_xlnm.Print_Titles,0))="NOK","NOK",
IF(INDEX(intern3!$A$9:$BG$320,MATCH($A74,intern3!$A$9:$A$160,0),MATCH(intern4!Y$8,intern3!$7:$7,0))="OK","OK","NOK")))</f>
        <v/>
      </c>
      <c r="Z74" s="1277" t="str">
        <f>IF(INDEX(intern2!$A$165:$BH$316,MATCH($A74,intern2!$A$165:$A$316,0),MATCH(Z$8,intern2!_xlnm.Print_Titles,0))="","",
IF(INDEX(intern2!$A$165:$BH$316,MATCH($A74,intern2!$A$165:$A$316,0),MATCH(Z$8,intern2!_xlnm.Print_Titles,0))="NOK","NOK",
IF(INDEX(intern3!$A$9:$BG$320,MATCH($A74,intern3!$A$9:$A$160,0),MATCH(intern4!Z$8,intern3!$7:$7,0))="OK","OK","NOK")))</f>
        <v/>
      </c>
      <c r="AA74" s="1277" t="str">
        <f>IF(INDEX(intern2!$A$165:$BH$316,MATCH($A74,intern2!$A$165:$A$316,0),MATCH(AA$8,intern2!_xlnm.Print_Titles,0))="","",
IF(INDEX(intern2!$A$165:$BH$316,MATCH($A74,intern2!$A$165:$A$316,0),MATCH(AA$8,intern2!_xlnm.Print_Titles,0))="NOK","NOK",
IF(INDEX(intern3!$A$9:$BG$320,MATCH($A74,intern3!$A$9:$A$160,0),MATCH(intern4!AA$8,intern3!$7:$7,0))="OK","OK","NOK")))</f>
        <v/>
      </c>
      <c r="AB74" s="1277" t="str">
        <f>IF(INDEX(intern2!$A$165:$BH$316,MATCH($A74,intern2!$A$165:$A$316,0),MATCH(AB$8,intern2!_xlnm.Print_Titles,0))="","",
IF(INDEX(intern2!$A$165:$BH$316,MATCH($A74,intern2!$A$165:$A$316,0),MATCH(AB$8,intern2!_xlnm.Print_Titles,0))="NOK","NOK",
IF(INDEX(intern3!$A$9:$BG$320,MATCH($A74,intern3!$A$9:$A$160,0),MATCH(intern4!AB$8,intern3!$7:$7,0))="OK","OK","NOK")))</f>
        <v/>
      </c>
      <c r="AC74" s="1277" t="str">
        <f>IF(INDEX(intern2!$A$165:$BH$316,MATCH($A74,intern2!$A$165:$A$316,0),MATCH(AC$8,intern2!_xlnm.Print_Titles,0))="","",
IF(INDEX(intern2!$A$165:$BH$316,MATCH($A74,intern2!$A$165:$A$316,0),MATCH(AC$8,intern2!_xlnm.Print_Titles,0))="NOK","NOK",
IF(INDEX(intern3!$A$9:$BG$320,MATCH($A74,intern3!$A$9:$A$160,0),MATCH(intern4!AC$8,intern3!$7:$7,0))="OK","OK","NOK")))</f>
        <v/>
      </c>
      <c r="AD74" s="1277" t="str">
        <f>IF(INDEX(intern2!$A$165:$BH$316,MATCH($A74,intern2!$A$165:$A$316,0),MATCH(AD$8,intern2!_xlnm.Print_Titles,0))="","",
IF(INDEX(intern2!$A$165:$BH$316,MATCH($A74,intern2!$A$165:$A$316,0),MATCH(AD$8,intern2!_xlnm.Print_Titles,0))="NOK","NOK",
IF(INDEX(intern3!$A$9:$BG$320,MATCH($A74,intern3!$A$9:$A$160,0),MATCH(intern4!AD$8,intern3!$7:$7,0))="OK","OK","NOK")))</f>
        <v/>
      </c>
      <c r="AE74" s="1277" t="str">
        <f>IF(INDEX(intern2!$A$165:$BH$316,MATCH($A74,intern2!$A$165:$A$316,0),MATCH(AE$8,intern2!_xlnm.Print_Titles,0))="","",
IF(INDEX(intern2!$A$165:$BH$316,MATCH($A74,intern2!$A$165:$A$316,0),MATCH(AE$8,intern2!_xlnm.Print_Titles,0))="NOK","NOK",
IF(INDEX(intern3!$A$9:$BG$320,MATCH($A74,intern3!$A$9:$A$160,0),MATCH(intern4!AE$8,intern3!$7:$7,0))="OK","OK","NOK")))</f>
        <v/>
      </c>
      <c r="AF74" s="1277" t="str">
        <f>IF(INDEX(intern2!$A$165:$BH$316,MATCH($A74,intern2!$A$165:$A$316,0),MATCH(AF$8,intern2!_xlnm.Print_Titles,0))="","",
IF(INDEX(intern2!$A$165:$BH$316,MATCH($A74,intern2!$A$165:$A$316,0),MATCH(AF$8,intern2!_xlnm.Print_Titles,0))="NOK","NOK",
IF(INDEX(intern3!$A$9:$BG$320,MATCH($A74,intern3!$A$9:$A$160,0),MATCH(intern4!AF$8,intern3!$7:$7,0))="OK","OK","NOK")))</f>
        <v/>
      </c>
      <c r="AG74" s="1277" t="str">
        <f>IF(INDEX(intern2!$A$165:$BH$316,MATCH($A74,intern2!$A$165:$A$316,0),MATCH(AG$8,intern2!_xlnm.Print_Titles,0))="","",
IF(INDEX(intern2!$A$165:$BH$316,MATCH($A74,intern2!$A$165:$A$316,0),MATCH(AG$8,intern2!_xlnm.Print_Titles,0))="NOK","NOK",
IF(INDEX(intern3!$A$9:$BG$320,MATCH($A74,intern3!$A$9:$A$160,0),MATCH(intern4!AG$8,intern3!$7:$7,0))="OK","OK","NOK")))</f>
        <v/>
      </c>
      <c r="AH74" s="1277" t="str">
        <f>IF(INDEX(intern2!$A$165:$BH$316,MATCH($A74,intern2!$A$165:$A$316,0),MATCH(AH$8,intern2!_xlnm.Print_Titles,0))="","",
IF(INDEX(intern2!$A$165:$BH$316,MATCH($A74,intern2!$A$165:$A$316,0),MATCH(AH$8,intern2!_xlnm.Print_Titles,0))="NOK","NOK",
IF(INDEX(intern3!$A$9:$BG$320,MATCH($A74,intern3!$A$9:$A$160,0),MATCH(intern4!AH$8,intern3!$7:$7,0))="OK","OK","NOK")))</f>
        <v/>
      </c>
      <c r="AI74" s="1277" t="str">
        <f>IF(INDEX(intern2!$A$165:$BH$316,MATCH($A74,intern2!$A$165:$A$316,0),MATCH(AI$8,intern2!_xlnm.Print_Titles,0))="","",
IF(INDEX(intern2!$A$165:$BH$316,MATCH($A74,intern2!$A$165:$A$316,0),MATCH(AI$8,intern2!_xlnm.Print_Titles,0))="NOK","NOK",
IF(INDEX(intern3!$A$9:$BG$320,MATCH($A74,intern3!$A$9:$A$160,0),MATCH(intern4!AI$8,intern3!$7:$7,0))="OK","OK","NOK")))</f>
        <v/>
      </c>
      <c r="AJ74" s="1277" t="str">
        <f>IF(INDEX(intern2!$A$165:$BH$316,MATCH($A74,intern2!$A$165:$A$316,0),MATCH(AJ$8,intern2!_xlnm.Print_Titles,0))="","",
IF(INDEX(intern2!$A$165:$BH$316,MATCH($A74,intern2!$A$165:$A$316,0),MATCH(AJ$8,intern2!_xlnm.Print_Titles,0))="NOK","NOK",
IF(INDEX(intern3!$A$9:$BG$320,MATCH($A74,intern3!$A$9:$A$160,0),MATCH(intern4!AJ$8,intern3!$7:$7,0))="OK","OK","NOK")))</f>
        <v/>
      </c>
      <c r="AK74" s="1277" t="str">
        <f>IF(INDEX(intern2!$A$165:$BH$316,MATCH($A74,intern2!$A$165:$A$316,0),MATCH(AK$8,intern2!_xlnm.Print_Titles,0))="","",
IF(INDEX(intern2!$A$165:$BH$316,MATCH($A74,intern2!$A$165:$A$316,0),MATCH(AK$8,intern2!_xlnm.Print_Titles,0))="NOK","NOK",
IF(INDEX(intern3!$A$9:$BG$320,MATCH($A74,intern3!$A$9:$A$160,0),MATCH(intern4!AK$8,intern3!$7:$7,0))="OK","OK","NOK")))</f>
        <v/>
      </c>
      <c r="AL74" s="1277" t="str">
        <f>IF(INDEX(intern2!$A$165:$BH$316,MATCH($A74,intern2!$A$165:$A$316,0),MATCH(AL$8,intern2!_xlnm.Print_Titles,0))="","",
IF(INDEX(intern2!$A$165:$BH$316,MATCH($A74,intern2!$A$165:$A$316,0),MATCH(AL$8,intern2!_xlnm.Print_Titles,0))="NOK","NOK",
IF(INDEX(intern3!$A$9:$BG$320,MATCH($A74,intern3!$A$9:$A$160,0),MATCH(intern4!AL$8,intern3!$7:$7,0))="OK","OK","NOK")))</f>
        <v/>
      </c>
      <c r="AM74" s="1277" t="str">
        <f>IF(INDEX(intern2!$A$165:$BH$316,MATCH($A74,intern2!$A$165:$A$316,0),MATCH(AM$8,intern2!_xlnm.Print_Titles,0))="","",
IF(INDEX(intern2!$A$165:$BH$316,MATCH($A74,intern2!$A$165:$A$316,0),MATCH(AM$8,intern2!_xlnm.Print_Titles,0))="NOK","NOK",
IF(INDEX(intern3!$A$9:$BG$320,MATCH($A74,intern3!$A$9:$A$160,0),MATCH(intern4!AM$8,intern3!$7:$7,0))="OK","OK","NOK")))</f>
        <v/>
      </c>
      <c r="AN74" s="1277" t="str">
        <f>IF(INDEX(intern2!$A$165:$BH$316,MATCH($A74,intern2!$A$165:$A$316,0),MATCH(AN$8,intern2!_xlnm.Print_Titles,0))="","",
IF(INDEX(intern2!$A$165:$BH$316,MATCH($A74,intern2!$A$165:$A$316,0),MATCH(AN$8,intern2!_xlnm.Print_Titles,0))="NOK","NOK",
IF(INDEX(intern3!$A$9:$BG$320,MATCH($A74,intern3!$A$9:$A$160,0),MATCH(intern4!AN$8,intern3!$7:$7,0))="OK","OK","NOK")))</f>
        <v/>
      </c>
      <c r="AO74" s="1277" t="str">
        <f>IF(INDEX(intern2!$A$165:$BH$316,MATCH($A74,intern2!$A$165:$A$316,0),MATCH(AO$8,intern2!_xlnm.Print_Titles,0))="","",
IF(INDEX(intern2!$A$165:$BH$316,MATCH($A74,intern2!$A$165:$A$316,0),MATCH(AO$8,intern2!_xlnm.Print_Titles,0))="NOK","NOK",
IF(INDEX(intern3!$A$9:$BG$320,MATCH($A74,intern3!$A$9:$A$160,0),MATCH(intern4!AO$8,intern3!$7:$7,0))="OK","OK","NOK")))</f>
        <v/>
      </c>
      <c r="AP74" s="1277" t="str">
        <f>IF(INDEX(intern2!$A$165:$BH$316,MATCH($A74,intern2!$A$165:$A$316,0),MATCH(AP$8,intern2!_xlnm.Print_Titles,0))="","",
IF(INDEX(intern2!$A$165:$BH$316,MATCH($A74,intern2!$A$165:$A$316,0),MATCH(AP$8,intern2!_xlnm.Print_Titles,0))="NOK","NOK",
IF(INDEX(intern3!$A$9:$BG$320,MATCH($A74,intern3!$A$9:$A$160,0),MATCH(intern4!AP$8,intern3!$7:$7,0))="OK","OK","NOK")))</f>
        <v/>
      </c>
      <c r="AQ74" s="1277" t="str">
        <f>IF(INDEX(intern2!$A$165:$BH$316,MATCH($A74,intern2!$A$165:$A$316,0),MATCH(AQ$8,intern2!_xlnm.Print_Titles,0))="","",
IF(INDEX(intern2!$A$165:$BH$316,MATCH($A74,intern2!$A$165:$A$316,0),MATCH(AQ$8,intern2!_xlnm.Print_Titles,0))="NOK","NOK",
IF(INDEX(intern3!$A$9:$BG$320,MATCH($A74,intern3!$A$9:$A$160,0),MATCH(intern4!AQ$8,intern3!$7:$7,0))="OK","OK","NOK")))</f>
        <v/>
      </c>
      <c r="AR74" s="1277" t="str">
        <f>IF(INDEX(intern2!$A$165:$BH$316,MATCH($A74,intern2!$A$165:$A$316,0),MATCH(AR$8,intern2!_xlnm.Print_Titles,0))="","",
IF(INDEX(intern2!$A$165:$BH$316,MATCH($A74,intern2!$A$165:$A$316,0),MATCH(AR$8,intern2!_xlnm.Print_Titles,0))="NOK","NOK",
IF(INDEX(intern3!$A$9:$BG$320,MATCH($A74,intern3!$A$9:$A$160,0),MATCH(intern4!AR$8,intern3!$7:$7,0))="OK","OK","NOK")))</f>
        <v/>
      </c>
      <c r="AS74" s="1277" t="str">
        <f>IF(INDEX(intern2!$A$165:$BH$316,MATCH($A74,intern2!$A$165:$A$316,0),MATCH(AS$8,intern2!_xlnm.Print_Titles,0))="","",
IF(INDEX(intern2!$A$165:$BH$316,MATCH($A74,intern2!$A$165:$A$316,0),MATCH(AS$8,intern2!_xlnm.Print_Titles,0))="NOK","NOK",
IF(INDEX(intern3!$A$9:$BG$320,MATCH($A74,intern3!$A$9:$A$160,0),MATCH(intern4!AS$8,intern3!$7:$7,0))="OK","OK","NOK")))</f>
        <v/>
      </c>
      <c r="AT74" s="1277" t="str">
        <f>IF(INDEX(intern2!$A$165:$BH$316,MATCH($A74,intern2!$A$165:$A$316,0),MATCH(AT$8,intern2!_xlnm.Print_Titles,0))="","",
IF(INDEX(intern2!$A$165:$BH$316,MATCH($A74,intern2!$A$165:$A$316,0),MATCH(AT$8,intern2!_xlnm.Print_Titles,0))="NOK","NOK",
IF(INDEX(intern3!$A$9:$BG$320,MATCH($A74,intern3!$A$9:$A$160,0),MATCH(intern4!AT$8,intern3!$7:$7,0))="OK","OK","NOK")))</f>
        <v/>
      </c>
      <c r="AU74" s="1277" t="str">
        <f>IF(INDEX(intern2!$A$165:$BH$316,MATCH($A74,intern2!$A$165:$A$316,0),MATCH(AU$8,intern2!_xlnm.Print_Titles,0))="","",
IF(INDEX(intern2!$A$165:$BH$316,MATCH($A74,intern2!$A$165:$A$316,0),MATCH(AU$8,intern2!_xlnm.Print_Titles,0))="NOK","NOK",
IF(INDEX(intern3!$A$9:$BG$320,MATCH($A74,intern3!$A$9:$A$160,0),MATCH(intern4!AU$8,intern3!$7:$7,0))="OK","OK","NOK")))</f>
        <v/>
      </c>
      <c r="AV74" s="1277" t="str">
        <f>IF(INDEX(intern2!$A$165:$BH$316,MATCH($A74,intern2!$A$165:$A$316,0),MATCH(AV$8,intern2!_xlnm.Print_Titles,0))="","",
IF(INDEX(intern2!$A$165:$BH$316,MATCH($A74,intern2!$A$165:$A$316,0),MATCH(AV$8,intern2!_xlnm.Print_Titles,0))="NOK","NOK",
IF(INDEX(intern3!$A$9:$BG$320,MATCH($A74,intern3!$A$9:$A$160,0),MATCH(intern4!AV$8,intern3!$7:$7,0))="OK","OK","NOK")))</f>
        <v/>
      </c>
      <c r="AW74" s="1277"/>
      <c r="AX74" s="1277" t="str">
        <f>IF(INDEX(intern2!$A$165:$BH$316,MATCH($A74,intern2!$A$165:$A$316,0),MATCH(AX$8,intern2!_xlnm.Print_Titles,0))="","",
IF(INDEX(intern2!$A$165:$BH$316,MATCH($A74,intern2!$A$165:$A$316,0),MATCH(AX$8,intern2!_xlnm.Print_Titles,0))="NOK","NOK",
IF(INDEX(intern3!$A$9:$BG$320,MATCH($A74,intern3!$A$9:$A$160,0),MATCH(intern4!AX$8,intern3!$7:$7,0))="OK","OK","NOK")))</f>
        <v/>
      </c>
      <c r="AY74" s="1277" t="str">
        <f>IF(INDEX(intern2!$A$165:$BH$316,MATCH($A74,intern2!$A$165:$A$316,0),MATCH(AY$8,intern2!_xlnm.Print_Titles,0))="","",
IF(INDEX(intern2!$A$165:$BH$316,MATCH($A74,intern2!$A$165:$A$316,0),MATCH(AY$8,intern2!_xlnm.Print_Titles,0))="NOK","NOK",
IF(INDEX(intern3!$A$9:$BG$320,MATCH($A74,intern3!$A$9:$A$160,0),MATCH(intern4!AY$8,intern3!$7:$7,0))="OK","OK","NOK")))</f>
        <v/>
      </c>
      <c r="AZ74" s="1277" t="str">
        <f>IF(INDEX(intern2!$A$165:$BH$316,MATCH($A74,intern2!$A$165:$A$316,0),MATCH(AZ$8,intern2!_xlnm.Print_Titles,0))="","",
IF(INDEX(intern2!$A$165:$BH$316,MATCH($A74,intern2!$A$165:$A$316,0),MATCH(AZ$8,intern2!_xlnm.Print_Titles,0))="NOK","NOK",
IF(INDEX(intern3!$A$9:$BG$320,MATCH($A74,intern3!$A$9:$A$160,0),MATCH(intern4!AZ$8,intern3!$7:$7,0))="OK","OK","NOK")))</f>
        <v/>
      </c>
      <c r="BA74" s="1277" t="str">
        <f>IF(INDEX(intern2!$A$165:$BH$316,MATCH($A74,intern2!$A$165:$A$316,0),MATCH(BA$8,intern2!_xlnm.Print_Titles,0))="","",
IF(INDEX(intern2!$A$165:$BH$316,MATCH($A74,intern2!$A$165:$A$316,0),MATCH(BA$8,intern2!_xlnm.Print_Titles,0))="NOK","NOK",
IF(INDEX(intern3!$A$9:$BG$320,MATCH($A74,intern3!$A$9:$A$160,0),MATCH(intern4!BA$8,intern3!$7:$7,0))="OK","OK","NOK")))</f>
        <v/>
      </c>
      <c r="BB74" s="1277" t="str">
        <f>IF(INDEX(intern2!$A$165:$BH$316,MATCH($A74,intern2!$A$165:$A$316,0),MATCH(BB$8,intern2!_xlnm.Print_Titles,0))="","",
IF(INDEX(intern2!$A$165:$BH$316,MATCH($A74,intern2!$A$165:$A$316,0),MATCH(BB$8,intern2!_xlnm.Print_Titles,0))="NOK","NOK",
IF(INDEX(intern3!$A$9:$BG$320,MATCH($A74,intern3!$A$9:$A$160,0),MATCH(intern4!BB$8,intern3!$7:$7,0))="OK","OK","NOK")))</f>
        <v/>
      </c>
      <c r="BC74" s="1277" t="str">
        <f>IF(INDEX(intern2!$A$165:$BH$316,MATCH($A74,intern2!$A$165:$A$316,0),MATCH(BC$8,intern2!_xlnm.Print_Titles,0))="","",
IF(INDEX(intern2!$A$165:$BH$316,MATCH($A74,intern2!$A$165:$A$316,0),MATCH(BC$8,intern2!_xlnm.Print_Titles,0))="NOK","NOK",
IF(INDEX(intern3!$A$9:$BG$320,MATCH($A74,intern3!$A$9:$A$160,0),MATCH(intern4!BC$8,intern3!$7:$7,0))="OK","OK","NOK")))</f>
        <v/>
      </c>
      <c r="BD74" s="1277" t="str">
        <f>IF(INDEX(intern2!$A$165:$BH$316,MATCH($A74,intern2!$A$165:$A$316,0),MATCH(BD$8,intern2!_xlnm.Print_Titles,0))="","",
IF(INDEX(intern2!$A$165:$BH$316,MATCH($A74,intern2!$A$165:$A$316,0),MATCH(BD$8,intern2!_xlnm.Print_Titles,0))="NOK","NOK",
IF(INDEX(intern3!$A$9:$BG$320,MATCH($A74,intern3!$A$9:$A$160,0),MATCH(intern4!BD$8,intern3!$7:$7,0))="OK","OK","NOK")))</f>
        <v/>
      </c>
      <c r="BE74" s="1277" t="str">
        <f>IF(INDEX(intern2!$A$165:$BH$316,MATCH($A74,intern2!$A$165:$A$316,0),MATCH(BE$8,intern2!_xlnm.Print_Titles,0))="","",
IF(INDEX(intern2!$A$165:$BH$316,MATCH($A74,intern2!$A$165:$A$316,0),MATCH(BE$8,intern2!_xlnm.Print_Titles,0))="NOK","NOK",
IF(INDEX(intern3!$A$9:$BG$320,MATCH($A74,intern3!$A$9:$A$160,0),MATCH(intern4!BE$8,intern3!$7:$7,0))="OK","OK","NOK")))</f>
        <v/>
      </c>
      <c r="BF74" s="1277" t="str">
        <f>IF(INDEX(intern2!$A$165:$BH$316,MATCH($A74,intern2!$A$165:$A$316,0),MATCH(BF$8,intern2!_xlnm.Print_Titles,0))="","",
IF(INDEX(intern2!$A$165:$BH$316,MATCH($A74,intern2!$A$165:$A$316,0),MATCH(BF$8,intern2!_xlnm.Print_Titles,0))="NOK","NOK",
IF(INDEX(intern3!$A$9:$BG$320,MATCH($A74,intern3!$A$9:$A$160,0),MATCH(intern4!BF$8,intern3!$7:$7,0))="OK","OK","NOK")))</f>
        <v/>
      </c>
      <c r="BG74" s="1277" t="str">
        <f>IF(INDEX(intern2!$A$165:$BH$316,MATCH($A74,intern2!$A$165:$A$316,0),MATCH(BG$8,intern2!_xlnm.Print_Titles,0))="","",
IF(INDEX(intern2!$A$165:$BH$316,MATCH($A74,intern2!$A$165:$A$316,0),MATCH(BG$8,intern2!_xlnm.Print_Titles,0))="NOK","NOK",
IF(INDEX(intern3!$A$9:$BG$320,MATCH($A74,intern3!$A$9:$A$160,0),MATCH(intern4!BG$8,intern3!$7:$7,0))="OK","OK","NOK")))</f>
        <v/>
      </c>
      <c r="BH74" s="200" t="str">
        <f t="shared" ca="1" si="2"/>
        <v>NOK</v>
      </c>
      <c r="BI74" s="186"/>
      <c r="BJ74" t="b">
        <f ca="1">IF(VLOOKUP($A74,intern1!$C:$Q,15,FALSE)="MAS","",IF(VLOOKUP($A74,'3.10'!$C:$AP,9,FALSE)=0,"NOK",IF(VLOOKUP($A74,'3.10'!$C:$AP,11,FALSE)=0,"NOK","OK"))=BH74)</f>
        <v>1</v>
      </c>
    </row>
    <row r="75" spans="1:62" x14ac:dyDescent="0.25">
      <c r="A75" t="str">
        <f>+intern2!A70</f>
        <v>HER1.1</v>
      </c>
      <c r="C75" s="1277" t="str">
        <f>IF(INDEX(intern2!$A$165:$BH$316,MATCH($A75,intern2!$A$165:$A$316,0),MATCH(C$8,intern2!_xlnm.Print_Titles,0))="","",
IF(INDEX(intern2!$A$165:$BH$316,MATCH($A75,intern2!$A$165:$A$316,0),MATCH(C$8,intern2!_xlnm.Print_Titles,0))="NOK","NOK",
IF(INDEX(intern3!$A$9:$BG$320,MATCH($A75,intern3!$A$9:$A$160,0),MATCH(intern4!C$8,intern3!$7:$7,0))="OK","OK","NOK")))</f>
        <v/>
      </c>
      <c r="D75" s="1277" t="str">
        <f>IF(INDEX(intern2!$A$165:$BH$316,MATCH($A75,intern2!$A$165:$A$316,0),MATCH(D$8,intern2!_xlnm.Print_Titles,0))="","",
IF(INDEX(intern2!$A$165:$BH$316,MATCH($A75,intern2!$A$165:$A$316,0),MATCH(D$8,intern2!_xlnm.Print_Titles,0))="NOK","NOK",
IF(INDEX(intern3!$A$9:$BG$320,MATCH($A75,intern3!$A$9:$A$160,0),MATCH(intern4!D$8,intern3!$7:$7,0))="OK","OK","NOK")))</f>
        <v/>
      </c>
      <c r="E75" s="1277" t="str">
        <f>IF(INDEX(intern2!$A$165:$BH$316,MATCH($A75,intern2!$A$165:$A$316,0),MATCH(E$8,intern2!_xlnm.Print_Titles,0))="","",
IF(INDEX(intern2!$A$165:$BH$316,MATCH($A75,intern2!$A$165:$A$316,0),MATCH(E$8,intern2!_xlnm.Print_Titles,0))="NOK","NOK",
IF(INDEX(intern3!$A$9:$BG$320,MATCH($A75,intern3!$A$9:$A$160,0),MATCH(intern4!E$8,intern3!$7:$7,0))="OK","OK","NOK")))</f>
        <v/>
      </c>
      <c r="F75" s="1277" t="str">
        <f>IF(INDEX(intern2!$A$165:$BH$316,MATCH($A75,intern2!$A$165:$A$316,0),MATCH(F$8,intern2!_xlnm.Print_Titles,0))="","",
IF(INDEX(intern2!$A$165:$BH$316,MATCH($A75,intern2!$A$165:$A$316,0),MATCH(F$8,intern2!_xlnm.Print_Titles,0))="NOK","NOK",
IF(INDEX(intern3!$A$9:$BG$320,MATCH($A75,intern3!$A$9:$A$160,0),MATCH(intern4!F$8,intern3!$7:$7,0))="OK","OK","NOK")))</f>
        <v/>
      </c>
      <c r="G75" s="1277" t="str">
        <f>IF(INDEX(intern2!$A$165:$BH$316,MATCH($A75,intern2!$A$165:$A$316,0),MATCH(G$8,intern2!_xlnm.Print_Titles,0))="","",
IF(INDEX(intern2!$A$165:$BH$316,MATCH($A75,intern2!$A$165:$A$316,0),MATCH(G$8,intern2!_xlnm.Print_Titles,0))="NOK","NOK",
IF(INDEX(intern3!$A$9:$BG$320,MATCH($A75,intern3!$A$9:$A$160,0),MATCH(intern4!G$8,intern3!$7:$7,0))="OK","OK","NOK")))</f>
        <v/>
      </c>
      <c r="H75" s="1277" t="str">
        <f>IF(INDEX(intern2!$A$165:$BH$316,MATCH($A75,intern2!$A$165:$A$316,0),MATCH(H$8,intern2!_xlnm.Print_Titles,0))="","",
IF(INDEX(intern2!$A$165:$BH$316,MATCH($A75,intern2!$A$165:$A$316,0),MATCH(H$8,intern2!_xlnm.Print_Titles,0))="NOK","NOK",
IF(INDEX(intern3!$A$9:$BG$320,MATCH($A75,intern3!$A$9:$A$160,0),MATCH(intern4!H$8,intern3!$7:$7,0))="OK","OK","NOK")))</f>
        <v/>
      </c>
      <c r="I75" s="1277" t="str">
        <f>IF(INDEX(intern2!$A$165:$BH$316,MATCH($A75,intern2!$A$165:$A$316,0),MATCH(I$8,intern2!_xlnm.Print_Titles,0))="","",
IF(INDEX(intern2!$A$165:$BH$316,MATCH($A75,intern2!$A$165:$A$316,0),MATCH(I$8,intern2!_xlnm.Print_Titles,0))="NOK","NOK",
IF(INDEX(intern3!$A$9:$BG$320,MATCH($A75,intern3!$A$9:$A$160,0),MATCH(intern4!I$8,intern3!$7:$7,0))="OK","OK","NOK")))</f>
        <v/>
      </c>
      <c r="J75" s="1277" t="str">
        <f ca="1">IF(INDEX(intern2!$A$165:$BH$316,MATCH($A75,intern2!$A$165:$A$316,0),MATCH(J$8,intern2!_xlnm.Print_Titles,0))="","",
IF(INDEX(intern2!$A$165:$BH$316,MATCH($A75,intern2!$A$165:$A$316,0),MATCH(J$8,intern2!_xlnm.Print_Titles,0))="NOK","NOK",
IF(INDEX(intern3!$A$9:$BG$320,MATCH($A75,intern3!$A$9:$A$160,0),MATCH(intern4!J$8,intern3!$7:$7,0))="OK","OK","NOK")))</f>
        <v>NOK</v>
      </c>
      <c r="K75" s="1277" t="str">
        <f>IF(INDEX(intern2!$A$165:$BH$316,MATCH($A75,intern2!$A$165:$A$316,0),MATCH(K$8,intern2!_xlnm.Print_Titles,0))="","",
IF(INDEX(intern2!$A$165:$BH$316,MATCH($A75,intern2!$A$165:$A$316,0),MATCH(K$8,intern2!_xlnm.Print_Titles,0))="NOK","NOK",
IF(INDEX(intern3!$A$9:$BG$320,MATCH($A75,intern3!$A$9:$A$160,0),MATCH(intern4!K$8,intern3!$7:$7,0))="OK","OK","NOK")))</f>
        <v/>
      </c>
      <c r="L75" s="1277" t="str">
        <f>IF(INDEX(intern2!$A$165:$BH$316,MATCH($A75,intern2!$A$165:$A$316,0),MATCH(L$8,intern2!_xlnm.Print_Titles,0))="","",
IF(INDEX(intern2!$A$165:$BH$316,MATCH($A75,intern2!$A$165:$A$316,0),MATCH(L$8,intern2!_xlnm.Print_Titles,0))="NOK","NOK",
IF(INDEX(intern3!$A$9:$BG$320,MATCH($A75,intern3!$A$9:$A$160,0),MATCH(intern4!L$8,intern3!$7:$7,0))="OK","OK","NOK")))</f>
        <v/>
      </c>
      <c r="M75" s="1277" t="str">
        <f>IF(INDEX(intern2!$A$165:$BH$316,MATCH($A75,intern2!$A$165:$A$316,0),MATCH(M$8,intern2!_xlnm.Print_Titles,0))="","",
IF(INDEX(intern2!$A$165:$BH$316,MATCH($A75,intern2!$A$165:$A$316,0),MATCH(M$8,intern2!_xlnm.Print_Titles,0))="NOK","NOK",
IF(INDEX(intern3!$A$9:$BG$320,MATCH($A75,intern3!$A$9:$A$160,0),MATCH(intern4!M$8,intern3!$7:$7,0))="OK","OK","NOK")))</f>
        <v/>
      </c>
      <c r="N75" s="1277" t="str">
        <f>IF(INDEX(intern2!$A$165:$BH$316,MATCH($A75,intern2!$A$165:$A$316,0),MATCH(N$8,intern2!_xlnm.Print_Titles,0))="","",
IF(INDEX(intern2!$A$165:$BH$316,MATCH($A75,intern2!$A$165:$A$316,0),MATCH(N$8,intern2!_xlnm.Print_Titles,0))="NOK","NOK",
IF(INDEX(intern3!$A$9:$BG$320,MATCH($A75,intern3!$A$9:$A$160,0),MATCH(intern4!N$8,intern3!$7:$7,0))="OK","OK","NOK")))</f>
        <v/>
      </c>
      <c r="O75" s="1277" t="str">
        <f>IF(INDEX(intern2!$A$165:$BH$316,MATCH($A75,intern2!$A$165:$A$316,0),MATCH(O$8,intern2!_xlnm.Print_Titles,0))="","",
IF(INDEX(intern2!$A$165:$BH$316,MATCH($A75,intern2!$A$165:$A$316,0),MATCH(O$8,intern2!_xlnm.Print_Titles,0))="NOK","NOK",
IF(INDEX(intern3!$A$9:$BG$320,MATCH($A75,intern3!$A$9:$A$160,0),MATCH(intern4!O$8,intern3!$7:$7,0))="OK","OK","NOK")))</f>
        <v/>
      </c>
      <c r="P75" s="1277" t="str">
        <f>IF(INDEX(intern2!$A$165:$BH$316,MATCH($A75,intern2!$A$165:$A$316,0),MATCH(P$8,intern2!_xlnm.Print_Titles,0))="","",
IF(INDEX(intern2!$A$165:$BH$316,MATCH($A75,intern2!$A$165:$A$316,0),MATCH(P$8,intern2!_xlnm.Print_Titles,0))="NOK","NOK",
IF(INDEX(intern3!$A$9:$BG$320,MATCH($A75,intern3!$A$9:$A$160,0),MATCH(intern4!P$8,intern3!$7:$7,0))="OK","OK","NOK")))</f>
        <v/>
      </c>
      <c r="Q75" s="1277" t="str">
        <f>IF(INDEX(intern2!$A$165:$BH$316,MATCH($A75,intern2!$A$165:$A$316,0),MATCH(Q$8,intern2!_xlnm.Print_Titles,0))="","",
IF(INDEX(intern2!$A$165:$BH$316,MATCH($A75,intern2!$A$165:$A$316,0),MATCH(Q$8,intern2!_xlnm.Print_Titles,0))="NOK","NOK",
IF(INDEX(intern3!$A$9:$BG$320,MATCH($A75,intern3!$A$9:$A$160,0),MATCH(intern4!Q$8,intern3!$7:$7,0))="OK","OK","NOK")))</f>
        <v/>
      </c>
      <c r="R75" s="1277" t="str">
        <f>IF(INDEX(intern2!$A$165:$BH$316,MATCH($A75,intern2!$A$165:$A$316,0),MATCH(R$8,intern2!_xlnm.Print_Titles,0))="","",
IF(INDEX(intern2!$A$165:$BH$316,MATCH($A75,intern2!$A$165:$A$316,0),MATCH(R$8,intern2!_xlnm.Print_Titles,0))="NOK","NOK",
IF(INDEX(intern3!$A$9:$BG$320,MATCH($A75,intern3!$A$9:$A$160,0),MATCH(intern4!R$8,intern3!$7:$7,0))="OK","OK","NOK")))</f>
        <v/>
      </c>
      <c r="S75" s="1277" t="str">
        <f>IF(INDEX(intern2!$A$165:$BH$316,MATCH($A75,intern2!$A$165:$A$316,0),MATCH(S$8,intern2!_xlnm.Print_Titles,0))="","",
IF(INDEX(intern2!$A$165:$BH$316,MATCH($A75,intern2!$A$165:$A$316,0),MATCH(S$8,intern2!_xlnm.Print_Titles,0))="NOK","NOK",
IF(INDEX(intern3!$A$9:$BG$320,MATCH($A75,intern3!$A$9:$A$160,0),MATCH(intern4!S$8,intern3!$7:$7,0))="OK","OK","NOK")))</f>
        <v/>
      </c>
      <c r="T75" s="1277" t="str">
        <f>IF(INDEX(intern2!$A$165:$BH$316,MATCH($A75,intern2!$A$165:$A$316,0),MATCH(T$8,intern2!_xlnm.Print_Titles,0))="","",
IF(INDEX(intern2!$A$165:$BH$316,MATCH($A75,intern2!$A$165:$A$316,0),MATCH(T$8,intern2!_xlnm.Print_Titles,0))="NOK","NOK",
IF(INDEX(intern3!$A$9:$BG$320,MATCH($A75,intern3!$A$9:$A$160,0),MATCH(intern4!T$8,intern3!$7:$7,0))="OK","OK","NOK")))</f>
        <v/>
      </c>
      <c r="U75" s="1277" t="str">
        <f>IF(INDEX(intern2!$A$165:$BH$316,MATCH($A75,intern2!$A$165:$A$316,0),MATCH(U$8,intern2!_xlnm.Print_Titles,0))="","",
IF(INDEX(intern2!$A$165:$BH$316,MATCH($A75,intern2!$A$165:$A$316,0),MATCH(U$8,intern2!_xlnm.Print_Titles,0))="NOK","NOK",
IF(INDEX(intern3!$A$9:$BG$320,MATCH($A75,intern3!$A$9:$A$160,0),MATCH(intern4!U$8,intern3!$7:$7,0))="OK","OK","NOK")))</f>
        <v/>
      </c>
      <c r="V75" s="1277" t="str">
        <f>IF(INDEX(intern2!$A$165:$BH$316,MATCH($A75,intern2!$A$165:$A$316,0),MATCH(V$8,intern2!_xlnm.Print_Titles,0))="","",
IF(INDEX(intern2!$A$165:$BH$316,MATCH($A75,intern2!$A$165:$A$316,0),MATCH(V$8,intern2!_xlnm.Print_Titles,0))="NOK","NOK",
IF(INDEX(intern3!$A$9:$BG$320,MATCH($A75,intern3!$A$9:$A$160,0),MATCH(intern4!V$8,intern3!$7:$7,0))="OK","OK","NOK")))</f>
        <v/>
      </c>
      <c r="W75" s="1277" t="str">
        <f>IF(INDEX(intern2!$A$165:$BH$316,MATCH($A75,intern2!$A$165:$A$316,0),MATCH(W$8,intern2!_xlnm.Print_Titles,0))="","",
IF(INDEX(intern2!$A$165:$BH$316,MATCH($A75,intern2!$A$165:$A$316,0),MATCH(W$8,intern2!_xlnm.Print_Titles,0))="NOK","NOK",
IF(INDEX(intern3!$A$9:$BG$320,MATCH($A75,intern3!$A$9:$A$160,0),MATCH(intern4!W$8,intern3!$7:$7,0))="OK","OK","NOK")))</f>
        <v/>
      </c>
      <c r="X75" s="1277" t="str">
        <f>IF(INDEX(intern2!$A$165:$BH$316,MATCH($A75,intern2!$A$165:$A$316,0),MATCH(X$8,intern2!_xlnm.Print_Titles,0))="","",
IF(INDEX(intern2!$A$165:$BH$316,MATCH($A75,intern2!$A$165:$A$316,0),MATCH(X$8,intern2!_xlnm.Print_Titles,0))="NOK","NOK",
IF(INDEX(intern3!$A$9:$BG$320,MATCH($A75,intern3!$A$9:$A$160,0),MATCH(intern4!X$8,intern3!$7:$7,0))="OK","OK","NOK")))</f>
        <v/>
      </c>
      <c r="Y75" s="1277" t="str">
        <f>IF(INDEX(intern2!$A$165:$BH$316,MATCH($A75,intern2!$A$165:$A$316,0),MATCH(Y$8,intern2!_xlnm.Print_Titles,0))="","",
IF(INDEX(intern2!$A$165:$BH$316,MATCH($A75,intern2!$A$165:$A$316,0),MATCH(Y$8,intern2!_xlnm.Print_Titles,0))="NOK","NOK",
IF(INDEX(intern3!$A$9:$BG$320,MATCH($A75,intern3!$A$9:$A$160,0),MATCH(intern4!Y$8,intern3!$7:$7,0))="OK","OK","NOK")))</f>
        <v/>
      </c>
      <c r="Z75" s="1277" t="str">
        <f>IF(INDEX(intern2!$A$165:$BH$316,MATCH($A75,intern2!$A$165:$A$316,0),MATCH(Z$8,intern2!_xlnm.Print_Titles,0))="","",
IF(INDEX(intern2!$A$165:$BH$316,MATCH($A75,intern2!$A$165:$A$316,0),MATCH(Z$8,intern2!_xlnm.Print_Titles,0))="NOK","NOK",
IF(INDEX(intern3!$A$9:$BG$320,MATCH($A75,intern3!$A$9:$A$160,0),MATCH(intern4!Z$8,intern3!$7:$7,0))="OK","OK","NOK")))</f>
        <v/>
      </c>
      <c r="AA75" s="1277" t="str">
        <f>IF(INDEX(intern2!$A$165:$BH$316,MATCH($A75,intern2!$A$165:$A$316,0),MATCH(AA$8,intern2!_xlnm.Print_Titles,0))="","",
IF(INDEX(intern2!$A$165:$BH$316,MATCH($A75,intern2!$A$165:$A$316,0),MATCH(AA$8,intern2!_xlnm.Print_Titles,0))="NOK","NOK",
IF(INDEX(intern3!$A$9:$BG$320,MATCH($A75,intern3!$A$9:$A$160,0),MATCH(intern4!AA$8,intern3!$7:$7,0))="OK","OK","NOK")))</f>
        <v/>
      </c>
      <c r="AB75" s="1277" t="str">
        <f>IF(INDEX(intern2!$A$165:$BH$316,MATCH($A75,intern2!$A$165:$A$316,0),MATCH(AB$8,intern2!_xlnm.Print_Titles,0))="","",
IF(INDEX(intern2!$A$165:$BH$316,MATCH($A75,intern2!$A$165:$A$316,0),MATCH(AB$8,intern2!_xlnm.Print_Titles,0))="NOK","NOK",
IF(INDEX(intern3!$A$9:$BG$320,MATCH($A75,intern3!$A$9:$A$160,0),MATCH(intern4!AB$8,intern3!$7:$7,0))="OK","OK","NOK")))</f>
        <v/>
      </c>
      <c r="AC75" s="1277" t="str">
        <f>IF(INDEX(intern2!$A$165:$BH$316,MATCH($A75,intern2!$A$165:$A$316,0),MATCH(AC$8,intern2!_xlnm.Print_Titles,0))="","",
IF(INDEX(intern2!$A$165:$BH$316,MATCH($A75,intern2!$A$165:$A$316,0),MATCH(AC$8,intern2!_xlnm.Print_Titles,0))="NOK","NOK",
IF(INDEX(intern3!$A$9:$BG$320,MATCH($A75,intern3!$A$9:$A$160,0),MATCH(intern4!AC$8,intern3!$7:$7,0))="OK","OK","NOK")))</f>
        <v/>
      </c>
      <c r="AD75" s="1277" t="str">
        <f>IF(INDEX(intern2!$A$165:$BH$316,MATCH($A75,intern2!$A$165:$A$316,0),MATCH(AD$8,intern2!_xlnm.Print_Titles,0))="","",
IF(INDEX(intern2!$A$165:$BH$316,MATCH($A75,intern2!$A$165:$A$316,0),MATCH(AD$8,intern2!_xlnm.Print_Titles,0))="NOK","NOK",
IF(INDEX(intern3!$A$9:$BG$320,MATCH($A75,intern3!$A$9:$A$160,0),MATCH(intern4!AD$8,intern3!$7:$7,0))="OK","OK","NOK")))</f>
        <v/>
      </c>
      <c r="AE75" s="1277" t="str">
        <f>IF(INDEX(intern2!$A$165:$BH$316,MATCH($A75,intern2!$A$165:$A$316,0),MATCH(AE$8,intern2!_xlnm.Print_Titles,0))="","",
IF(INDEX(intern2!$A$165:$BH$316,MATCH($A75,intern2!$A$165:$A$316,0),MATCH(AE$8,intern2!_xlnm.Print_Titles,0))="NOK","NOK",
IF(INDEX(intern3!$A$9:$BG$320,MATCH($A75,intern3!$A$9:$A$160,0),MATCH(intern4!AE$8,intern3!$7:$7,0))="OK","OK","NOK")))</f>
        <v/>
      </c>
      <c r="AF75" s="1277" t="str">
        <f>IF(INDEX(intern2!$A$165:$BH$316,MATCH($A75,intern2!$A$165:$A$316,0),MATCH(AF$8,intern2!_xlnm.Print_Titles,0))="","",
IF(INDEX(intern2!$A$165:$BH$316,MATCH($A75,intern2!$A$165:$A$316,0),MATCH(AF$8,intern2!_xlnm.Print_Titles,0))="NOK","NOK",
IF(INDEX(intern3!$A$9:$BG$320,MATCH($A75,intern3!$A$9:$A$160,0),MATCH(intern4!AF$8,intern3!$7:$7,0))="OK","OK","NOK")))</f>
        <v/>
      </c>
      <c r="AG75" s="1277" t="str">
        <f>IF(INDEX(intern2!$A$165:$BH$316,MATCH($A75,intern2!$A$165:$A$316,0),MATCH(AG$8,intern2!_xlnm.Print_Titles,0))="","",
IF(INDEX(intern2!$A$165:$BH$316,MATCH($A75,intern2!$A$165:$A$316,0),MATCH(AG$8,intern2!_xlnm.Print_Titles,0))="NOK","NOK",
IF(INDEX(intern3!$A$9:$BG$320,MATCH($A75,intern3!$A$9:$A$160,0),MATCH(intern4!AG$8,intern3!$7:$7,0))="OK","OK","NOK")))</f>
        <v/>
      </c>
      <c r="AH75" s="1277" t="str">
        <f>IF(INDEX(intern2!$A$165:$BH$316,MATCH($A75,intern2!$A$165:$A$316,0),MATCH(AH$8,intern2!_xlnm.Print_Titles,0))="","",
IF(INDEX(intern2!$A$165:$BH$316,MATCH($A75,intern2!$A$165:$A$316,0),MATCH(AH$8,intern2!_xlnm.Print_Titles,0))="NOK","NOK",
IF(INDEX(intern3!$A$9:$BG$320,MATCH($A75,intern3!$A$9:$A$160,0),MATCH(intern4!AH$8,intern3!$7:$7,0))="OK","OK","NOK")))</f>
        <v/>
      </c>
      <c r="AI75" s="1277" t="str">
        <f>IF(INDEX(intern2!$A$165:$BH$316,MATCH($A75,intern2!$A$165:$A$316,0),MATCH(AI$8,intern2!_xlnm.Print_Titles,0))="","",
IF(INDEX(intern2!$A$165:$BH$316,MATCH($A75,intern2!$A$165:$A$316,0),MATCH(AI$8,intern2!_xlnm.Print_Titles,0))="NOK","NOK",
IF(INDEX(intern3!$A$9:$BG$320,MATCH($A75,intern3!$A$9:$A$160,0),MATCH(intern4!AI$8,intern3!$7:$7,0))="OK","OK","NOK")))</f>
        <v/>
      </c>
      <c r="AJ75" s="1277" t="str">
        <f>IF(INDEX(intern2!$A$165:$BH$316,MATCH($A75,intern2!$A$165:$A$316,0),MATCH(AJ$8,intern2!_xlnm.Print_Titles,0))="","",
IF(INDEX(intern2!$A$165:$BH$316,MATCH($A75,intern2!$A$165:$A$316,0),MATCH(AJ$8,intern2!_xlnm.Print_Titles,0))="NOK","NOK",
IF(INDEX(intern3!$A$9:$BG$320,MATCH($A75,intern3!$A$9:$A$160,0),MATCH(intern4!AJ$8,intern3!$7:$7,0))="OK","OK","NOK")))</f>
        <v/>
      </c>
      <c r="AK75" s="1277" t="str">
        <f>IF(INDEX(intern2!$A$165:$BH$316,MATCH($A75,intern2!$A$165:$A$316,0),MATCH(AK$8,intern2!_xlnm.Print_Titles,0))="","",
IF(INDEX(intern2!$A$165:$BH$316,MATCH($A75,intern2!$A$165:$A$316,0),MATCH(AK$8,intern2!_xlnm.Print_Titles,0))="NOK","NOK",
IF(INDEX(intern3!$A$9:$BG$320,MATCH($A75,intern3!$A$9:$A$160,0),MATCH(intern4!AK$8,intern3!$7:$7,0))="OK","OK","NOK")))</f>
        <v/>
      </c>
      <c r="AL75" s="1277" t="str">
        <f>IF(INDEX(intern2!$A$165:$BH$316,MATCH($A75,intern2!$A$165:$A$316,0),MATCH(AL$8,intern2!_xlnm.Print_Titles,0))="","",
IF(INDEX(intern2!$A$165:$BH$316,MATCH($A75,intern2!$A$165:$A$316,0),MATCH(AL$8,intern2!_xlnm.Print_Titles,0))="NOK","NOK",
IF(INDEX(intern3!$A$9:$BG$320,MATCH($A75,intern3!$A$9:$A$160,0),MATCH(intern4!AL$8,intern3!$7:$7,0))="OK","OK","NOK")))</f>
        <v/>
      </c>
      <c r="AM75" s="1277" t="str">
        <f>IF(INDEX(intern2!$A$165:$BH$316,MATCH($A75,intern2!$A$165:$A$316,0),MATCH(AM$8,intern2!_xlnm.Print_Titles,0))="","",
IF(INDEX(intern2!$A$165:$BH$316,MATCH($A75,intern2!$A$165:$A$316,0),MATCH(AM$8,intern2!_xlnm.Print_Titles,0))="NOK","NOK",
IF(INDEX(intern3!$A$9:$BG$320,MATCH($A75,intern3!$A$9:$A$160,0),MATCH(intern4!AM$8,intern3!$7:$7,0))="OK","OK","NOK")))</f>
        <v/>
      </c>
      <c r="AN75" s="1277" t="str">
        <f>IF(INDEX(intern2!$A$165:$BH$316,MATCH($A75,intern2!$A$165:$A$316,0),MATCH(AN$8,intern2!_xlnm.Print_Titles,0))="","",
IF(INDEX(intern2!$A$165:$BH$316,MATCH($A75,intern2!$A$165:$A$316,0),MATCH(AN$8,intern2!_xlnm.Print_Titles,0))="NOK","NOK",
IF(INDEX(intern3!$A$9:$BG$320,MATCH($A75,intern3!$A$9:$A$160,0),MATCH(intern4!AN$8,intern3!$7:$7,0))="OK","OK","NOK")))</f>
        <v/>
      </c>
      <c r="AO75" s="1277" t="str">
        <f>IF(INDEX(intern2!$A$165:$BH$316,MATCH($A75,intern2!$A$165:$A$316,0),MATCH(AO$8,intern2!_xlnm.Print_Titles,0))="","",
IF(INDEX(intern2!$A$165:$BH$316,MATCH($A75,intern2!$A$165:$A$316,0),MATCH(AO$8,intern2!_xlnm.Print_Titles,0))="NOK","NOK",
IF(INDEX(intern3!$A$9:$BG$320,MATCH($A75,intern3!$A$9:$A$160,0),MATCH(intern4!AO$8,intern3!$7:$7,0))="OK","OK","NOK")))</f>
        <v/>
      </c>
      <c r="AP75" s="1277" t="str">
        <f>IF(INDEX(intern2!$A$165:$BH$316,MATCH($A75,intern2!$A$165:$A$316,0),MATCH(AP$8,intern2!_xlnm.Print_Titles,0))="","",
IF(INDEX(intern2!$A$165:$BH$316,MATCH($A75,intern2!$A$165:$A$316,0),MATCH(AP$8,intern2!_xlnm.Print_Titles,0))="NOK","NOK",
IF(INDEX(intern3!$A$9:$BG$320,MATCH($A75,intern3!$A$9:$A$160,0),MATCH(intern4!AP$8,intern3!$7:$7,0))="OK","OK","NOK")))</f>
        <v/>
      </c>
      <c r="AQ75" s="1277" t="str">
        <f>IF(INDEX(intern2!$A$165:$BH$316,MATCH($A75,intern2!$A$165:$A$316,0),MATCH(AQ$8,intern2!_xlnm.Print_Titles,0))="","",
IF(INDEX(intern2!$A$165:$BH$316,MATCH($A75,intern2!$A$165:$A$316,0),MATCH(AQ$8,intern2!_xlnm.Print_Titles,0))="NOK","NOK",
IF(INDEX(intern3!$A$9:$BG$320,MATCH($A75,intern3!$A$9:$A$160,0),MATCH(intern4!AQ$8,intern3!$7:$7,0))="OK","OK","NOK")))</f>
        <v/>
      </c>
      <c r="AR75" s="1277" t="str">
        <f>IF(INDEX(intern2!$A$165:$BH$316,MATCH($A75,intern2!$A$165:$A$316,0),MATCH(AR$8,intern2!_xlnm.Print_Titles,0))="","",
IF(INDEX(intern2!$A$165:$BH$316,MATCH($A75,intern2!$A$165:$A$316,0),MATCH(AR$8,intern2!_xlnm.Print_Titles,0))="NOK","NOK",
IF(INDEX(intern3!$A$9:$BG$320,MATCH($A75,intern3!$A$9:$A$160,0),MATCH(intern4!AR$8,intern3!$7:$7,0))="OK","OK","NOK")))</f>
        <v/>
      </c>
      <c r="AS75" s="1277" t="str">
        <f>IF(INDEX(intern2!$A$165:$BH$316,MATCH($A75,intern2!$A$165:$A$316,0),MATCH(AS$8,intern2!_xlnm.Print_Titles,0))="","",
IF(INDEX(intern2!$A$165:$BH$316,MATCH($A75,intern2!$A$165:$A$316,0),MATCH(AS$8,intern2!_xlnm.Print_Titles,0))="NOK","NOK",
IF(INDEX(intern3!$A$9:$BG$320,MATCH($A75,intern3!$A$9:$A$160,0),MATCH(intern4!AS$8,intern3!$7:$7,0))="OK","OK","NOK")))</f>
        <v/>
      </c>
      <c r="AT75" s="1277" t="str">
        <f>IF(INDEX(intern2!$A$165:$BH$316,MATCH($A75,intern2!$A$165:$A$316,0),MATCH(AT$8,intern2!_xlnm.Print_Titles,0))="","",
IF(INDEX(intern2!$A$165:$BH$316,MATCH($A75,intern2!$A$165:$A$316,0),MATCH(AT$8,intern2!_xlnm.Print_Titles,0))="NOK","NOK",
IF(INDEX(intern3!$A$9:$BG$320,MATCH($A75,intern3!$A$9:$A$160,0),MATCH(intern4!AT$8,intern3!$7:$7,0))="OK","OK","NOK")))</f>
        <v/>
      </c>
      <c r="AU75" s="1277" t="str">
        <f>IF(INDEX(intern2!$A$165:$BH$316,MATCH($A75,intern2!$A$165:$A$316,0),MATCH(AU$8,intern2!_xlnm.Print_Titles,0))="","",
IF(INDEX(intern2!$A$165:$BH$316,MATCH($A75,intern2!$A$165:$A$316,0),MATCH(AU$8,intern2!_xlnm.Print_Titles,0))="NOK","NOK",
IF(INDEX(intern3!$A$9:$BG$320,MATCH($A75,intern3!$A$9:$A$160,0),MATCH(intern4!AU$8,intern3!$7:$7,0))="OK","OK","NOK")))</f>
        <v/>
      </c>
      <c r="AV75" s="1277" t="str">
        <f>IF(INDEX(intern2!$A$165:$BH$316,MATCH($A75,intern2!$A$165:$A$316,0),MATCH(AV$8,intern2!_xlnm.Print_Titles,0))="","",
IF(INDEX(intern2!$A$165:$BH$316,MATCH($A75,intern2!$A$165:$A$316,0),MATCH(AV$8,intern2!_xlnm.Print_Titles,0))="NOK","NOK",
IF(INDEX(intern3!$A$9:$BG$320,MATCH($A75,intern3!$A$9:$A$160,0),MATCH(intern4!AV$8,intern3!$7:$7,0))="OK","OK","NOK")))</f>
        <v/>
      </c>
      <c r="AW75" s="1277"/>
      <c r="AX75" s="1277" t="str">
        <f>IF(INDEX(intern2!$A$165:$BH$316,MATCH($A75,intern2!$A$165:$A$316,0),MATCH(AX$8,intern2!_xlnm.Print_Titles,0))="","",
IF(INDEX(intern2!$A$165:$BH$316,MATCH($A75,intern2!$A$165:$A$316,0),MATCH(AX$8,intern2!_xlnm.Print_Titles,0))="NOK","NOK",
IF(INDEX(intern3!$A$9:$BG$320,MATCH($A75,intern3!$A$9:$A$160,0),MATCH(intern4!AX$8,intern3!$7:$7,0))="OK","OK","NOK")))</f>
        <v/>
      </c>
      <c r="AY75" s="1277" t="str">
        <f>IF(INDEX(intern2!$A$165:$BH$316,MATCH($A75,intern2!$A$165:$A$316,0),MATCH(AY$8,intern2!_xlnm.Print_Titles,0))="","",
IF(INDEX(intern2!$A$165:$BH$316,MATCH($A75,intern2!$A$165:$A$316,0),MATCH(AY$8,intern2!_xlnm.Print_Titles,0))="NOK","NOK",
IF(INDEX(intern3!$A$9:$BG$320,MATCH($A75,intern3!$A$9:$A$160,0),MATCH(intern4!AY$8,intern3!$7:$7,0))="OK","OK","NOK")))</f>
        <v/>
      </c>
      <c r="AZ75" s="1277" t="str">
        <f>IF(INDEX(intern2!$A$165:$BH$316,MATCH($A75,intern2!$A$165:$A$316,0),MATCH(AZ$8,intern2!_xlnm.Print_Titles,0))="","",
IF(INDEX(intern2!$A$165:$BH$316,MATCH($A75,intern2!$A$165:$A$316,0),MATCH(AZ$8,intern2!_xlnm.Print_Titles,0))="NOK","NOK",
IF(INDEX(intern3!$A$9:$BG$320,MATCH($A75,intern3!$A$9:$A$160,0),MATCH(intern4!AZ$8,intern3!$7:$7,0))="OK","OK","NOK")))</f>
        <v/>
      </c>
      <c r="BA75" s="1277" t="str">
        <f>IF(INDEX(intern2!$A$165:$BH$316,MATCH($A75,intern2!$A$165:$A$316,0),MATCH(BA$8,intern2!_xlnm.Print_Titles,0))="","",
IF(INDEX(intern2!$A$165:$BH$316,MATCH($A75,intern2!$A$165:$A$316,0),MATCH(BA$8,intern2!_xlnm.Print_Titles,0))="NOK","NOK",
IF(INDEX(intern3!$A$9:$BG$320,MATCH($A75,intern3!$A$9:$A$160,0),MATCH(intern4!BA$8,intern3!$7:$7,0))="OK","OK","NOK")))</f>
        <v/>
      </c>
      <c r="BB75" s="1277" t="str">
        <f>IF(INDEX(intern2!$A$165:$BH$316,MATCH($A75,intern2!$A$165:$A$316,0),MATCH(BB$8,intern2!_xlnm.Print_Titles,0))="","",
IF(INDEX(intern2!$A$165:$BH$316,MATCH($A75,intern2!$A$165:$A$316,0),MATCH(BB$8,intern2!_xlnm.Print_Titles,0))="NOK","NOK",
IF(INDEX(intern3!$A$9:$BG$320,MATCH($A75,intern3!$A$9:$A$160,0),MATCH(intern4!BB$8,intern3!$7:$7,0))="OK","OK","NOK")))</f>
        <v/>
      </c>
      <c r="BC75" s="1277" t="str">
        <f>IF(INDEX(intern2!$A$165:$BH$316,MATCH($A75,intern2!$A$165:$A$316,0),MATCH(BC$8,intern2!_xlnm.Print_Titles,0))="","",
IF(INDEX(intern2!$A$165:$BH$316,MATCH($A75,intern2!$A$165:$A$316,0),MATCH(BC$8,intern2!_xlnm.Print_Titles,0))="NOK","NOK",
IF(INDEX(intern3!$A$9:$BG$320,MATCH($A75,intern3!$A$9:$A$160,0),MATCH(intern4!BC$8,intern3!$7:$7,0))="OK","OK","NOK")))</f>
        <v/>
      </c>
      <c r="BD75" s="1277" t="str">
        <f>IF(INDEX(intern2!$A$165:$BH$316,MATCH($A75,intern2!$A$165:$A$316,0),MATCH(BD$8,intern2!_xlnm.Print_Titles,0))="","",
IF(INDEX(intern2!$A$165:$BH$316,MATCH($A75,intern2!$A$165:$A$316,0),MATCH(BD$8,intern2!_xlnm.Print_Titles,0))="NOK","NOK",
IF(INDEX(intern3!$A$9:$BG$320,MATCH($A75,intern3!$A$9:$A$160,0),MATCH(intern4!BD$8,intern3!$7:$7,0))="OK","OK","NOK")))</f>
        <v/>
      </c>
      <c r="BE75" s="1277" t="str">
        <f>IF(INDEX(intern2!$A$165:$BH$316,MATCH($A75,intern2!$A$165:$A$316,0),MATCH(BE$8,intern2!_xlnm.Print_Titles,0))="","",
IF(INDEX(intern2!$A$165:$BH$316,MATCH($A75,intern2!$A$165:$A$316,0),MATCH(BE$8,intern2!_xlnm.Print_Titles,0))="NOK","NOK",
IF(INDEX(intern3!$A$9:$BG$320,MATCH($A75,intern3!$A$9:$A$160,0),MATCH(intern4!BE$8,intern3!$7:$7,0))="OK","OK","NOK")))</f>
        <v/>
      </c>
      <c r="BF75" s="1277" t="str">
        <f>IF(INDEX(intern2!$A$165:$BH$316,MATCH($A75,intern2!$A$165:$A$316,0),MATCH(BF$8,intern2!_xlnm.Print_Titles,0))="","",
IF(INDEX(intern2!$A$165:$BH$316,MATCH($A75,intern2!$A$165:$A$316,0),MATCH(BF$8,intern2!_xlnm.Print_Titles,0))="NOK","NOK",
IF(INDEX(intern3!$A$9:$BG$320,MATCH($A75,intern3!$A$9:$A$160,0),MATCH(intern4!BF$8,intern3!$7:$7,0))="OK","OK","NOK")))</f>
        <v/>
      </c>
      <c r="BG75" s="1277" t="str">
        <f>IF(INDEX(intern2!$A$165:$BH$316,MATCH($A75,intern2!$A$165:$A$316,0),MATCH(BG$8,intern2!_xlnm.Print_Titles,0))="","",
IF(INDEX(intern2!$A$165:$BH$316,MATCH($A75,intern2!$A$165:$A$316,0),MATCH(BG$8,intern2!_xlnm.Print_Titles,0))="NOK","NOK",
IF(INDEX(intern3!$A$9:$BG$320,MATCH($A75,intern3!$A$9:$A$160,0),MATCH(intern4!BG$8,intern3!$7:$7,0))="OK","OK","NOK")))</f>
        <v/>
      </c>
      <c r="BH75" s="200" t="str">
        <f t="shared" ref="BH75:BH138" ca="1" si="3">IF(COUNTBLANK(C75:BG75)=57,"OK",
IF(BI75="C",
        IF((COUNTIF(C75:BG75,"OK")+COUNTIF(C75:BG75,"NOK")-IF(OR(I75="OK",I75="NOK"),3,0)-IF(OR(Z75="OK",Z75="NOK"),3,0)-IF(OR(AF75="OK",AF75="NOK"),2,0)-IF(OR(AM75="OK",AM75="NOK"),2,0)-IF(OR(AQ75="OK",AQ75="NOK"),2,0)-IF(OR(AT75="OK",AT75="NOK"),2,0)-IF(OR(AZ75="OK",AZ75="NOK"),2,0)-IF(OR(BG75="OK",BG75="NOK"),4,0))=
              (COUNTIF(C75:E75,"OK")+COUNTIF(IF(OR(I75="OK",I75="NOK"),I75,F75:H75),"OK")+COUNTIF(J75:V75,"OK")+COUNTIF(IF(OR(Z75="OK",Z75="NOK"),Z75,W75:Y75),"OK")+COUNTIF(AA75:AC75,"OK")+COUNTIF(IF(OR(AF75="OK",AF75="NOK"),AF75,AD75:AE75),"OK")+COUNTIF(AG75:AJ75,"OK")+COUNTIF(IF(OR(AM75="OK",AM75="NOK"),AM75,AK75:AL75),"OK")+COUNTIF(AN75,"OK")+COUNTIF(IF(OR(AQ75="OK",AQ75="NOK"),AQ75,AO75:AP75),"OK")
               +COUNTIF(IF(OR(AT75="OK",AT75="NOK"),AT75,AR75:AS75),"OK")+COUNTIF(AU75:AV75,"OK")+COUNTIF(IF(OR(AZ75="OK",AZ75="NOK"),AZ75,AX75:AY75),"OK")+COUNTIF(BA75:BB75,"OK")+COUNTIF(IF(OR(BG75="OK",BG75="NOK"),BG75,BC75:BF75),"OK")),"OK","NOK"),
         IF((COUNTIF(C75:E75,"OK")+COUNTIF(IF(OR(I75="OK",I75="NOK"),I75,F75:H75),"OK")+COUNTIF(J75:V75,"OK")+COUNTIF(IF(OR(Z75="OK",Z75="NOK"),Z75,W75:Y75),"OK")+COUNTIF(AA75:AC75,"OK")+COUNTIF(IF(OR(AF75="OK",AF75="NOK"),AF75,AD75:AE75),"OK")+COUNTIF(AG75:AJ75,"OK")+COUNTIF(IF(OR(AM75="OK",AM75="NOK"),AM75,AK75:AL75),"OK")+COUNTIF(AN75,"OK")+COUNTIF(IF(OR(AQ75="OK",AQ75="NOK"),AQ75,AO75:AP75),"OK")
               +COUNTIF(IF(OR(AT75="OK",AT75="NOK"),AT75,AR75:AS75),"OK")+COUNTIF(AU75:AV75,"OK")+COUNTIF(IF(OR(AZ75="OK",AZ75="NOK"),AZ75,AX75:AY75),"OK")+COUNTIF(BA75:BB75,"OK")+COUNTIF(IF(OR(BG75="OK",BG75="NOK"),BG75,BC75:BF75),"OK"))&gt;0,"OK","NOK")))</f>
        <v>NOK</v>
      </c>
      <c r="BI75" s="186"/>
      <c r="BJ75" t="b">
        <f ca="1">IF(VLOOKUP($A75,intern1!$C:$Q,15,FALSE)="MAS","",IF(VLOOKUP($A75,'3.10'!$C:$AP,9,FALSE)=0,"NOK",IF(VLOOKUP($A75,'3.10'!$C:$AP,11,FALSE)=0,"NOK","OK"))=BH75)</f>
        <v>1</v>
      </c>
    </row>
    <row r="76" spans="1:62" x14ac:dyDescent="0.25">
      <c r="A76" t="str">
        <f>+intern2!A71</f>
        <v>HER1.1.1</v>
      </c>
      <c r="C76" s="1277" t="str">
        <f>IF(INDEX(intern2!$A$165:$BH$316,MATCH($A76,intern2!$A$165:$A$316,0),MATCH(C$8,intern2!_xlnm.Print_Titles,0))="","",
IF(INDEX(intern2!$A$165:$BH$316,MATCH($A76,intern2!$A$165:$A$316,0),MATCH(C$8,intern2!_xlnm.Print_Titles,0))="NOK","NOK",
IF(INDEX(intern3!$A$9:$BG$320,MATCH($A76,intern3!$A$9:$A$160,0),MATCH(intern4!C$8,intern3!$7:$7,0))="OK","OK","NOK")))</f>
        <v/>
      </c>
      <c r="D76" s="1277" t="str">
        <f>IF(INDEX(intern2!$A$165:$BH$316,MATCH($A76,intern2!$A$165:$A$316,0),MATCH(D$8,intern2!_xlnm.Print_Titles,0))="","",
IF(INDEX(intern2!$A$165:$BH$316,MATCH($A76,intern2!$A$165:$A$316,0),MATCH(D$8,intern2!_xlnm.Print_Titles,0))="NOK","NOK",
IF(INDEX(intern3!$A$9:$BG$320,MATCH($A76,intern3!$A$9:$A$160,0),MATCH(intern4!D$8,intern3!$7:$7,0))="OK","OK","NOK")))</f>
        <v/>
      </c>
      <c r="E76" s="1277" t="str">
        <f>IF(INDEX(intern2!$A$165:$BH$316,MATCH($A76,intern2!$A$165:$A$316,0),MATCH(E$8,intern2!_xlnm.Print_Titles,0))="","",
IF(INDEX(intern2!$A$165:$BH$316,MATCH($A76,intern2!$A$165:$A$316,0),MATCH(E$8,intern2!_xlnm.Print_Titles,0))="NOK","NOK",
IF(INDEX(intern3!$A$9:$BG$320,MATCH($A76,intern3!$A$9:$A$160,0),MATCH(intern4!E$8,intern3!$7:$7,0))="OK","OK","NOK")))</f>
        <v/>
      </c>
      <c r="F76" s="1277" t="str">
        <f>IF(INDEX(intern2!$A$165:$BH$316,MATCH($A76,intern2!$A$165:$A$316,0),MATCH(F$8,intern2!_xlnm.Print_Titles,0))="","",
IF(INDEX(intern2!$A$165:$BH$316,MATCH($A76,intern2!$A$165:$A$316,0),MATCH(F$8,intern2!_xlnm.Print_Titles,0))="NOK","NOK",
IF(INDEX(intern3!$A$9:$BG$320,MATCH($A76,intern3!$A$9:$A$160,0),MATCH(intern4!F$8,intern3!$7:$7,0))="OK","OK","NOK")))</f>
        <v/>
      </c>
      <c r="G76" s="1277" t="str">
        <f>IF(INDEX(intern2!$A$165:$BH$316,MATCH($A76,intern2!$A$165:$A$316,0),MATCH(G$8,intern2!_xlnm.Print_Titles,0))="","",
IF(INDEX(intern2!$A$165:$BH$316,MATCH($A76,intern2!$A$165:$A$316,0),MATCH(G$8,intern2!_xlnm.Print_Titles,0))="NOK","NOK",
IF(INDEX(intern3!$A$9:$BG$320,MATCH($A76,intern3!$A$9:$A$160,0),MATCH(intern4!G$8,intern3!$7:$7,0))="OK","OK","NOK")))</f>
        <v/>
      </c>
      <c r="H76" s="1277" t="str">
        <f>IF(INDEX(intern2!$A$165:$BH$316,MATCH($A76,intern2!$A$165:$A$316,0),MATCH(H$8,intern2!_xlnm.Print_Titles,0))="","",
IF(INDEX(intern2!$A$165:$BH$316,MATCH($A76,intern2!$A$165:$A$316,0),MATCH(H$8,intern2!_xlnm.Print_Titles,0))="NOK","NOK",
IF(INDEX(intern3!$A$9:$BG$320,MATCH($A76,intern3!$A$9:$A$160,0),MATCH(intern4!H$8,intern3!$7:$7,0))="OK","OK","NOK")))</f>
        <v/>
      </c>
      <c r="I76" s="1277" t="str">
        <f>IF(INDEX(intern2!$A$165:$BH$316,MATCH($A76,intern2!$A$165:$A$316,0),MATCH(I$8,intern2!_xlnm.Print_Titles,0))="","",
IF(INDEX(intern2!$A$165:$BH$316,MATCH($A76,intern2!$A$165:$A$316,0),MATCH(I$8,intern2!_xlnm.Print_Titles,0))="NOK","NOK",
IF(INDEX(intern3!$A$9:$BG$320,MATCH($A76,intern3!$A$9:$A$160,0),MATCH(intern4!I$8,intern3!$7:$7,0))="OK","OK","NOK")))</f>
        <v/>
      </c>
      <c r="J76" s="1277" t="str">
        <f ca="1">IF(INDEX(intern2!$A$165:$BH$316,MATCH($A76,intern2!$A$165:$A$316,0),MATCH(J$8,intern2!_xlnm.Print_Titles,0))="","",
IF(INDEX(intern2!$A$165:$BH$316,MATCH($A76,intern2!$A$165:$A$316,0),MATCH(J$8,intern2!_xlnm.Print_Titles,0))="NOK","NOK",
IF(INDEX(intern3!$A$9:$BG$320,MATCH($A76,intern3!$A$9:$A$160,0),MATCH(intern4!J$8,intern3!$7:$7,0))="OK","OK","NOK")))</f>
        <v>NOK</v>
      </c>
      <c r="K76" s="1277" t="str">
        <f>IF(INDEX(intern2!$A$165:$BH$316,MATCH($A76,intern2!$A$165:$A$316,0),MATCH(K$8,intern2!_xlnm.Print_Titles,0))="","",
IF(INDEX(intern2!$A$165:$BH$316,MATCH($A76,intern2!$A$165:$A$316,0),MATCH(K$8,intern2!_xlnm.Print_Titles,0))="NOK","NOK",
IF(INDEX(intern3!$A$9:$BG$320,MATCH($A76,intern3!$A$9:$A$160,0),MATCH(intern4!K$8,intern3!$7:$7,0))="OK","OK","NOK")))</f>
        <v/>
      </c>
      <c r="L76" s="1277" t="str">
        <f>IF(INDEX(intern2!$A$165:$BH$316,MATCH($A76,intern2!$A$165:$A$316,0),MATCH(L$8,intern2!_xlnm.Print_Titles,0))="","",
IF(INDEX(intern2!$A$165:$BH$316,MATCH($A76,intern2!$A$165:$A$316,0),MATCH(L$8,intern2!_xlnm.Print_Titles,0))="NOK","NOK",
IF(INDEX(intern3!$A$9:$BG$320,MATCH($A76,intern3!$A$9:$A$160,0),MATCH(intern4!L$8,intern3!$7:$7,0))="OK","OK","NOK")))</f>
        <v/>
      </c>
      <c r="M76" s="1277" t="str">
        <f>IF(INDEX(intern2!$A$165:$BH$316,MATCH($A76,intern2!$A$165:$A$316,0),MATCH(M$8,intern2!_xlnm.Print_Titles,0))="","",
IF(INDEX(intern2!$A$165:$BH$316,MATCH($A76,intern2!$A$165:$A$316,0),MATCH(M$8,intern2!_xlnm.Print_Titles,0))="NOK","NOK",
IF(INDEX(intern3!$A$9:$BG$320,MATCH($A76,intern3!$A$9:$A$160,0),MATCH(intern4!M$8,intern3!$7:$7,0))="OK","OK","NOK")))</f>
        <v/>
      </c>
      <c r="N76" s="1277" t="str">
        <f>IF(INDEX(intern2!$A$165:$BH$316,MATCH($A76,intern2!$A$165:$A$316,0),MATCH(N$8,intern2!_xlnm.Print_Titles,0))="","",
IF(INDEX(intern2!$A$165:$BH$316,MATCH($A76,intern2!$A$165:$A$316,0),MATCH(N$8,intern2!_xlnm.Print_Titles,0))="NOK","NOK",
IF(INDEX(intern3!$A$9:$BG$320,MATCH($A76,intern3!$A$9:$A$160,0),MATCH(intern4!N$8,intern3!$7:$7,0))="OK","OK","NOK")))</f>
        <v/>
      </c>
      <c r="O76" s="1277" t="str">
        <f>IF(INDEX(intern2!$A$165:$BH$316,MATCH($A76,intern2!$A$165:$A$316,0),MATCH(O$8,intern2!_xlnm.Print_Titles,0))="","",
IF(INDEX(intern2!$A$165:$BH$316,MATCH($A76,intern2!$A$165:$A$316,0),MATCH(O$8,intern2!_xlnm.Print_Titles,0))="NOK","NOK",
IF(INDEX(intern3!$A$9:$BG$320,MATCH($A76,intern3!$A$9:$A$160,0),MATCH(intern4!O$8,intern3!$7:$7,0))="OK","OK","NOK")))</f>
        <v/>
      </c>
      <c r="P76" s="1277" t="str">
        <f>IF(INDEX(intern2!$A$165:$BH$316,MATCH($A76,intern2!$A$165:$A$316,0),MATCH(P$8,intern2!_xlnm.Print_Titles,0))="","",
IF(INDEX(intern2!$A$165:$BH$316,MATCH($A76,intern2!$A$165:$A$316,0),MATCH(P$8,intern2!_xlnm.Print_Titles,0))="NOK","NOK",
IF(INDEX(intern3!$A$9:$BG$320,MATCH($A76,intern3!$A$9:$A$160,0),MATCH(intern4!P$8,intern3!$7:$7,0))="OK","OK","NOK")))</f>
        <v/>
      </c>
      <c r="Q76" s="1277" t="str">
        <f>IF(INDEX(intern2!$A$165:$BH$316,MATCH($A76,intern2!$A$165:$A$316,0),MATCH(Q$8,intern2!_xlnm.Print_Titles,0))="","",
IF(INDEX(intern2!$A$165:$BH$316,MATCH($A76,intern2!$A$165:$A$316,0),MATCH(Q$8,intern2!_xlnm.Print_Titles,0))="NOK","NOK",
IF(INDEX(intern3!$A$9:$BG$320,MATCH($A76,intern3!$A$9:$A$160,0),MATCH(intern4!Q$8,intern3!$7:$7,0))="OK","OK","NOK")))</f>
        <v/>
      </c>
      <c r="R76" s="1277" t="str">
        <f>IF(INDEX(intern2!$A$165:$BH$316,MATCH($A76,intern2!$A$165:$A$316,0),MATCH(R$8,intern2!_xlnm.Print_Titles,0))="","",
IF(INDEX(intern2!$A$165:$BH$316,MATCH($A76,intern2!$A$165:$A$316,0),MATCH(R$8,intern2!_xlnm.Print_Titles,0))="NOK","NOK",
IF(INDEX(intern3!$A$9:$BG$320,MATCH($A76,intern3!$A$9:$A$160,0),MATCH(intern4!R$8,intern3!$7:$7,0))="OK","OK","NOK")))</f>
        <v/>
      </c>
      <c r="S76" s="1277" t="str">
        <f>IF(INDEX(intern2!$A$165:$BH$316,MATCH($A76,intern2!$A$165:$A$316,0),MATCH(S$8,intern2!_xlnm.Print_Titles,0))="","",
IF(INDEX(intern2!$A$165:$BH$316,MATCH($A76,intern2!$A$165:$A$316,0),MATCH(S$8,intern2!_xlnm.Print_Titles,0))="NOK","NOK",
IF(INDEX(intern3!$A$9:$BG$320,MATCH($A76,intern3!$A$9:$A$160,0),MATCH(intern4!S$8,intern3!$7:$7,0))="OK","OK","NOK")))</f>
        <v/>
      </c>
      <c r="T76" s="1277" t="str">
        <f>IF(INDEX(intern2!$A$165:$BH$316,MATCH($A76,intern2!$A$165:$A$316,0),MATCH(T$8,intern2!_xlnm.Print_Titles,0))="","",
IF(INDEX(intern2!$A$165:$BH$316,MATCH($A76,intern2!$A$165:$A$316,0),MATCH(T$8,intern2!_xlnm.Print_Titles,0))="NOK","NOK",
IF(INDEX(intern3!$A$9:$BG$320,MATCH($A76,intern3!$A$9:$A$160,0),MATCH(intern4!T$8,intern3!$7:$7,0))="OK","OK","NOK")))</f>
        <v/>
      </c>
      <c r="U76" s="1277" t="str">
        <f>IF(INDEX(intern2!$A$165:$BH$316,MATCH($A76,intern2!$A$165:$A$316,0),MATCH(U$8,intern2!_xlnm.Print_Titles,0))="","",
IF(INDEX(intern2!$A$165:$BH$316,MATCH($A76,intern2!$A$165:$A$316,0),MATCH(U$8,intern2!_xlnm.Print_Titles,0))="NOK","NOK",
IF(INDEX(intern3!$A$9:$BG$320,MATCH($A76,intern3!$A$9:$A$160,0),MATCH(intern4!U$8,intern3!$7:$7,0))="OK","OK","NOK")))</f>
        <v/>
      </c>
      <c r="V76" s="1277" t="str">
        <f>IF(INDEX(intern2!$A$165:$BH$316,MATCH($A76,intern2!$A$165:$A$316,0),MATCH(V$8,intern2!_xlnm.Print_Titles,0))="","",
IF(INDEX(intern2!$A$165:$BH$316,MATCH($A76,intern2!$A$165:$A$316,0),MATCH(V$8,intern2!_xlnm.Print_Titles,0))="NOK","NOK",
IF(INDEX(intern3!$A$9:$BG$320,MATCH($A76,intern3!$A$9:$A$160,0),MATCH(intern4!V$8,intern3!$7:$7,0))="OK","OK","NOK")))</f>
        <v/>
      </c>
      <c r="W76" s="1277" t="str">
        <f>IF(INDEX(intern2!$A$165:$BH$316,MATCH($A76,intern2!$A$165:$A$316,0),MATCH(W$8,intern2!_xlnm.Print_Titles,0))="","",
IF(INDEX(intern2!$A$165:$BH$316,MATCH($A76,intern2!$A$165:$A$316,0),MATCH(W$8,intern2!_xlnm.Print_Titles,0))="NOK","NOK",
IF(INDEX(intern3!$A$9:$BG$320,MATCH($A76,intern3!$A$9:$A$160,0),MATCH(intern4!W$8,intern3!$7:$7,0))="OK","OK","NOK")))</f>
        <v/>
      </c>
      <c r="X76" s="1277" t="str">
        <f>IF(INDEX(intern2!$A$165:$BH$316,MATCH($A76,intern2!$A$165:$A$316,0),MATCH(X$8,intern2!_xlnm.Print_Titles,0))="","",
IF(INDEX(intern2!$A$165:$BH$316,MATCH($A76,intern2!$A$165:$A$316,0),MATCH(X$8,intern2!_xlnm.Print_Titles,0))="NOK","NOK",
IF(INDEX(intern3!$A$9:$BG$320,MATCH($A76,intern3!$A$9:$A$160,0),MATCH(intern4!X$8,intern3!$7:$7,0))="OK","OK","NOK")))</f>
        <v/>
      </c>
      <c r="Y76" s="1277" t="str">
        <f>IF(INDEX(intern2!$A$165:$BH$316,MATCH($A76,intern2!$A$165:$A$316,0),MATCH(Y$8,intern2!_xlnm.Print_Titles,0))="","",
IF(INDEX(intern2!$A$165:$BH$316,MATCH($A76,intern2!$A$165:$A$316,0),MATCH(Y$8,intern2!_xlnm.Print_Titles,0))="NOK","NOK",
IF(INDEX(intern3!$A$9:$BG$320,MATCH($A76,intern3!$A$9:$A$160,0),MATCH(intern4!Y$8,intern3!$7:$7,0))="OK","OK","NOK")))</f>
        <v/>
      </c>
      <c r="Z76" s="1277" t="str">
        <f>IF(INDEX(intern2!$A$165:$BH$316,MATCH($A76,intern2!$A$165:$A$316,0),MATCH(Z$8,intern2!_xlnm.Print_Titles,0))="","",
IF(INDEX(intern2!$A$165:$BH$316,MATCH($A76,intern2!$A$165:$A$316,0),MATCH(Z$8,intern2!_xlnm.Print_Titles,0))="NOK","NOK",
IF(INDEX(intern3!$A$9:$BG$320,MATCH($A76,intern3!$A$9:$A$160,0),MATCH(intern4!Z$8,intern3!$7:$7,0))="OK","OK","NOK")))</f>
        <v/>
      </c>
      <c r="AA76" s="1277" t="str">
        <f>IF(INDEX(intern2!$A$165:$BH$316,MATCH($A76,intern2!$A$165:$A$316,0),MATCH(AA$8,intern2!_xlnm.Print_Titles,0))="","",
IF(INDEX(intern2!$A$165:$BH$316,MATCH($A76,intern2!$A$165:$A$316,0),MATCH(AA$8,intern2!_xlnm.Print_Titles,0))="NOK","NOK",
IF(INDEX(intern3!$A$9:$BG$320,MATCH($A76,intern3!$A$9:$A$160,0),MATCH(intern4!AA$8,intern3!$7:$7,0))="OK","OK","NOK")))</f>
        <v/>
      </c>
      <c r="AB76" s="1277" t="str">
        <f>IF(INDEX(intern2!$A$165:$BH$316,MATCH($A76,intern2!$A$165:$A$316,0),MATCH(AB$8,intern2!_xlnm.Print_Titles,0))="","",
IF(INDEX(intern2!$A$165:$BH$316,MATCH($A76,intern2!$A$165:$A$316,0),MATCH(AB$8,intern2!_xlnm.Print_Titles,0))="NOK","NOK",
IF(INDEX(intern3!$A$9:$BG$320,MATCH($A76,intern3!$A$9:$A$160,0),MATCH(intern4!AB$8,intern3!$7:$7,0))="OK","OK","NOK")))</f>
        <v/>
      </c>
      <c r="AC76" s="1277" t="str">
        <f>IF(INDEX(intern2!$A$165:$BH$316,MATCH($A76,intern2!$A$165:$A$316,0),MATCH(AC$8,intern2!_xlnm.Print_Titles,0))="","",
IF(INDEX(intern2!$A$165:$BH$316,MATCH($A76,intern2!$A$165:$A$316,0),MATCH(AC$8,intern2!_xlnm.Print_Titles,0))="NOK","NOK",
IF(INDEX(intern3!$A$9:$BG$320,MATCH($A76,intern3!$A$9:$A$160,0),MATCH(intern4!AC$8,intern3!$7:$7,0))="OK","OK","NOK")))</f>
        <v/>
      </c>
      <c r="AD76" s="1277" t="str">
        <f>IF(INDEX(intern2!$A$165:$BH$316,MATCH($A76,intern2!$A$165:$A$316,0),MATCH(AD$8,intern2!_xlnm.Print_Titles,0))="","",
IF(INDEX(intern2!$A$165:$BH$316,MATCH($A76,intern2!$A$165:$A$316,0),MATCH(AD$8,intern2!_xlnm.Print_Titles,0))="NOK","NOK",
IF(INDEX(intern3!$A$9:$BG$320,MATCH($A76,intern3!$A$9:$A$160,0),MATCH(intern4!AD$8,intern3!$7:$7,0))="OK","OK","NOK")))</f>
        <v/>
      </c>
      <c r="AE76" s="1277" t="str">
        <f>IF(INDEX(intern2!$A$165:$BH$316,MATCH($A76,intern2!$A$165:$A$316,0),MATCH(AE$8,intern2!_xlnm.Print_Titles,0))="","",
IF(INDEX(intern2!$A$165:$BH$316,MATCH($A76,intern2!$A$165:$A$316,0),MATCH(AE$8,intern2!_xlnm.Print_Titles,0))="NOK","NOK",
IF(INDEX(intern3!$A$9:$BG$320,MATCH($A76,intern3!$A$9:$A$160,0),MATCH(intern4!AE$8,intern3!$7:$7,0))="OK","OK","NOK")))</f>
        <v/>
      </c>
      <c r="AF76" s="1277" t="str">
        <f>IF(INDEX(intern2!$A$165:$BH$316,MATCH($A76,intern2!$A$165:$A$316,0),MATCH(AF$8,intern2!_xlnm.Print_Titles,0))="","",
IF(INDEX(intern2!$A$165:$BH$316,MATCH($A76,intern2!$A$165:$A$316,0),MATCH(AF$8,intern2!_xlnm.Print_Titles,0))="NOK","NOK",
IF(INDEX(intern3!$A$9:$BG$320,MATCH($A76,intern3!$A$9:$A$160,0),MATCH(intern4!AF$8,intern3!$7:$7,0))="OK","OK","NOK")))</f>
        <v/>
      </c>
      <c r="AG76" s="1277" t="str">
        <f>IF(INDEX(intern2!$A$165:$BH$316,MATCH($A76,intern2!$A$165:$A$316,0),MATCH(AG$8,intern2!_xlnm.Print_Titles,0))="","",
IF(INDEX(intern2!$A$165:$BH$316,MATCH($A76,intern2!$A$165:$A$316,0),MATCH(AG$8,intern2!_xlnm.Print_Titles,0))="NOK","NOK",
IF(INDEX(intern3!$A$9:$BG$320,MATCH($A76,intern3!$A$9:$A$160,0),MATCH(intern4!AG$8,intern3!$7:$7,0))="OK","OK","NOK")))</f>
        <v/>
      </c>
      <c r="AH76" s="1277" t="str">
        <f>IF(INDEX(intern2!$A$165:$BH$316,MATCH($A76,intern2!$A$165:$A$316,0),MATCH(AH$8,intern2!_xlnm.Print_Titles,0))="","",
IF(INDEX(intern2!$A$165:$BH$316,MATCH($A76,intern2!$A$165:$A$316,0),MATCH(AH$8,intern2!_xlnm.Print_Titles,0))="NOK","NOK",
IF(INDEX(intern3!$A$9:$BG$320,MATCH($A76,intern3!$A$9:$A$160,0),MATCH(intern4!AH$8,intern3!$7:$7,0))="OK","OK","NOK")))</f>
        <v/>
      </c>
      <c r="AI76" s="1277" t="str">
        <f>IF(INDEX(intern2!$A$165:$BH$316,MATCH($A76,intern2!$A$165:$A$316,0),MATCH(AI$8,intern2!_xlnm.Print_Titles,0))="","",
IF(INDEX(intern2!$A$165:$BH$316,MATCH($A76,intern2!$A$165:$A$316,0),MATCH(AI$8,intern2!_xlnm.Print_Titles,0))="NOK","NOK",
IF(INDEX(intern3!$A$9:$BG$320,MATCH($A76,intern3!$A$9:$A$160,0),MATCH(intern4!AI$8,intern3!$7:$7,0))="OK","OK","NOK")))</f>
        <v/>
      </c>
      <c r="AJ76" s="1277" t="str">
        <f>IF(INDEX(intern2!$A$165:$BH$316,MATCH($A76,intern2!$A$165:$A$316,0),MATCH(AJ$8,intern2!_xlnm.Print_Titles,0))="","",
IF(INDEX(intern2!$A$165:$BH$316,MATCH($A76,intern2!$A$165:$A$316,0),MATCH(AJ$8,intern2!_xlnm.Print_Titles,0))="NOK","NOK",
IF(INDEX(intern3!$A$9:$BG$320,MATCH($A76,intern3!$A$9:$A$160,0),MATCH(intern4!AJ$8,intern3!$7:$7,0))="OK","OK","NOK")))</f>
        <v/>
      </c>
      <c r="AK76" s="1277" t="str">
        <f>IF(INDEX(intern2!$A$165:$BH$316,MATCH($A76,intern2!$A$165:$A$316,0),MATCH(AK$8,intern2!_xlnm.Print_Titles,0))="","",
IF(INDEX(intern2!$A$165:$BH$316,MATCH($A76,intern2!$A$165:$A$316,0),MATCH(AK$8,intern2!_xlnm.Print_Titles,0))="NOK","NOK",
IF(INDEX(intern3!$A$9:$BG$320,MATCH($A76,intern3!$A$9:$A$160,0),MATCH(intern4!AK$8,intern3!$7:$7,0))="OK","OK","NOK")))</f>
        <v/>
      </c>
      <c r="AL76" s="1277" t="str">
        <f>IF(INDEX(intern2!$A$165:$BH$316,MATCH($A76,intern2!$A$165:$A$316,0),MATCH(AL$8,intern2!_xlnm.Print_Titles,0))="","",
IF(INDEX(intern2!$A$165:$BH$316,MATCH($A76,intern2!$A$165:$A$316,0),MATCH(AL$8,intern2!_xlnm.Print_Titles,0))="NOK","NOK",
IF(INDEX(intern3!$A$9:$BG$320,MATCH($A76,intern3!$A$9:$A$160,0),MATCH(intern4!AL$8,intern3!$7:$7,0))="OK","OK","NOK")))</f>
        <v/>
      </c>
      <c r="AM76" s="1277" t="str">
        <f>IF(INDEX(intern2!$A$165:$BH$316,MATCH($A76,intern2!$A$165:$A$316,0),MATCH(AM$8,intern2!_xlnm.Print_Titles,0))="","",
IF(INDEX(intern2!$A$165:$BH$316,MATCH($A76,intern2!$A$165:$A$316,0),MATCH(AM$8,intern2!_xlnm.Print_Titles,0))="NOK","NOK",
IF(INDEX(intern3!$A$9:$BG$320,MATCH($A76,intern3!$A$9:$A$160,0),MATCH(intern4!AM$8,intern3!$7:$7,0))="OK","OK","NOK")))</f>
        <v/>
      </c>
      <c r="AN76" s="1277" t="str">
        <f>IF(INDEX(intern2!$A$165:$BH$316,MATCH($A76,intern2!$A$165:$A$316,0),MATCH(AN$8,intern2!_xlnm.Print_Titles,0))="","",
IF(INDEX(intern2!$A$165:$BH$316,MATCH($A76,intern2!$A$165:$A$316,0),MATCH(AN$8,intern2!_xlnm.Print_Titles,0))="NOK","NOK",
IF(INDEX(intern3!$A$9:$BG$320,MATCH($A76,intern3!$A$9:$A$160,0),MATCH(intern4!AN$8,intern3!$7:$7,0))="OK","OK","NOK")))</f>
        <v/>
      </c>
      <c r="AO76" s="1277" t="str">
        <f>IF(INDEX(intern2!$A$165:$BH$316,MATCH($A76,intern2!$A$165:$A$316,0),MATCH(AO$8,intern2!_xlnm.Print_Titles,0))="","",
IF(INDEX(intern2!$A$165:$BH$316,MATCH($A76,intern2!$A$165:$A$316,0),MATCH(AO$8,intern2!_xlnm.Print_Titles,0))="NOK","NOK",
IF(INDEX(intern3!$A$9:$BG$320,MATCH($A76,intern3!$A$9:$A$160,0),MATCH(intern4!AO$8,intern3!$7:$7,0))="OK","OK","NOK")))</f>
        <v/>
      </c>
      <c r="AP76" s="1277" t="str">
        <f>IF(INDEX(intern2!$A$165:$BH$316,MATCH($A76,intern2!$A$165:$A$316,0),MATCH(AP$8,intern2!_xlnm.Print_Titles,0))="","",
IF(INDEX(intern2!$A$165:$BH$316,MATCH($A76,intern2!$A$165:$A$316,0),MATCH(AP$8,intern2!_xlnm.Print_Titles,0))="NOK","NOK",
IF(INDEX(intern3!$A$9:$BG$320,MATCH($A76,intern3!$A$9:$A$160,0),MATCH(intern4!AP$8,intern3!$7:$7,0))="OK","OK","NOK")))</f>
        <v/>
      </c>
      <c r="AQ76" s="1277" t="str">
        <f>IF(INDEX(intern2!$A$165:$BH$316,MATCH($A76,intern2!$A$165:$A$316,0),MATCH(AQ$8,intern2!_xlnm.Print_Titles,0))="","",
IF(INDEX(intern2!$A$165:$BH$316,MATCH($A76,intern2!$A$165:$A$316,0),MATCH(AQ$8,intern2!_xlnm.Print_Titles,0))="NOK","NOK",
IF(INDEX(intern3!$A$9:$BG$320,MATCH($A76,intern3!$A$9:$A$160,0),MATCH(intern4!AQ$8,intern3!$7:$7,0))="OK","OK","NOK")))</f>
        <v/>
      </c>
      <c r="AR76" s="1277" t="str">
        <f>IF(INDEX(intern2!$A$165:$BH$316,MATCH($A76,intern2!$A$165:$A$316,0),MATCH(AR$8,intern2!_xlnm.Print_Titles,0))="","",
IF(INDEX(intern2!$A$165:$BH$316,MATCH($A76,intern2!$A$165:$A$316,0),MATCH(AR$8,intern2!_xlnm.Print_Titles,0))="NOK","NOK",
IF(INDEX(intern3!$A$9:$BG$320,MATCH($A76,intern3!$A$9:$A$160,0),MATCH(intern4!AR$8,intern3!$7:$7,0))="OK","OK","NOK")))</f>
        <v/>
      </c>
      <c r="AS76" s="1277" t="str">
        <f>IF(INDEX(intern2!$A$165:$BH$316,MATCH($A76,intern2!$A$165:$A$316,0),MATCH(AS$8,intern2!_xlnm.Print_Titles,0))="","",
IF(INDEX(intern2!$A$165:$BH$316,MATCH($A76,intern2!$A$165:$A$316,0),MATCH(AS$8,intern2!_xlnm.Print_Titles,0))="NOK","NOK",
IF(INDEX(intern3!$A$9:$BG$320,MATCH($A76,intern3!$A$9:$A$160,0),MATCH(intern4!AS$8,intern3!$7:$7,0))="OK","OK","NOK")))</f>
        <v/>
      </c>
      <c r="AT76" s="1277" t="str">
        <f>IF(INDEX(intern2!$A$165:$BH$316,MATCH($A76,intern2!$A$165:$A$316,0),MATCH(AT$8,intern2!_xlnm.Print_Titles,0))="","",
IF(INDEX(intern2!$A$165:$BH$316,MATCH($A76,intern2!$A$165:$A$316,0),MATCH(AT$8,intern2!_xlnm.Print_Titles,0))="NOK","NOK",
IF(INDEX(intern3!$A$9:$BG$320,MATCH($A76,intern3!$A$9:$A$160,0),MATCH(intern4!AT$8,intern3!$7:$7,0))="OK","OK","NOK")))</f>
        <v/>
      </c>
      <c r="AU76" s="1277" t="str">
        <f>IF(INDEX(intern2!$A$165:$BH$316,MATCH($A76,intern2!$A$165:$A$316,0),MATCH(AU$8,intern2!_xlnm.Print_Titles,0))="","",
IF(INDEX(intern2!$A$165:$BH$316,MATCH($A76,intern2!$A$165:$A$316,0),MATCH(AU$8,intern2!_xlnm.Print_Titles,0))="NOK","NOK",
IF(INDEX(intern3!$A$9:$BG$320,MATCH($A76,intern3!$A$9:$A$160,0),MATCH(intern4!AU$8,intern3!$7:$7,0))="OK","OK","NOK")))</f>
        <v/>
      </c>
      <c r="AV76" s="1277" t="str">
        <f>IF(INDEX(intern2!$A$165:$BH$316,MATCH($A76,intern2!$A$165:$A$316,0),MATCH(AV$8,intern2!_xlnm.Print_Titles,0))="","",
IF(INDEX(intern2!$A$165:$BH$316,MATCH($A76,intern2!$A$165:$A$316,0),MATCH(AV$8,intern2!_xlnm.Print_Titles,0))="NOK","NOK",
IF(INDEX(intern3!$A$9:$BG$320,MATCH($A76,intern3!$A$9:$A$160,0),MATCH(intern4!AV$8,intern3!$7:$7,0))="OK","OK","NOK")))</f>
        <v/>
      </c>
      <c r="AW76" s="1277"/>
      <c r="AX76" s="1277" t="str">
        <f>IF(INDEX(intern2!$A$165:$BH$316,MATCH($A76,intern2!$A$165:$A$316,0),MATCH(AX$8,intern2!_xlnm.Print_Titles,0))="","",
IF(INDEX(intern2!$A$165:$BH$316,MATCH($A76,intern2!$A$165:$A$316,0),MATCH(AX$8,intern2!_xlnm.Print_Titles,0))="NOK","NOK",
IF(INDEX(intern3!$A$9:$BG$320,MATCH($A76,intern3!$A$9:$A$160,0),MATCH(intern4!AX$8,intern3!$7:$7,0))="OK","OK","NOK")))</f>
        <v/>
      </c>
      <c r="AY76" s="1277" t="str">
        <f>IF(INDEX(intern2!$A$165:$BH$316,MATCH($A76,intern2!$A$165:$A$316,0),MATCH(AY$8,intern2!_xlnm.Print_Titles,0))="","",
IF(INDEX(intern2!$A$165:$BH$316,MATCH($A76,intern2!$A$165:$A$316,0),MATCH(AY$8,intern2!_xlnm.Print_Titles,0))="NOK","NOK",
IF(INDEX(intern3!$A$9:$BG$320,MATCH($A76,intern3!$A$9:$A$160,0),MATCH(intern4!AY$8,intern3!$7:$7,0))="OK","OK","NOK")))</f>
        <v/>
      </c>
      <c r="AZ76" s="1277" t="str">
        <f>IF(INDEX(intern2!$A$165:$BH$316,MATCH($A76,intern2!$A$165:$A$316,0),MATCH(AZ$8,intern2!_xlnm.Print_Titles,0))="","",
IF(INDEX(intern2!$A$165:$BH$316,MATCH($A76,intern2!$A$165:$A$316,0),MATCH(AZ$8,intern2!_xlnm.Print_Titles,0))="NOK","NOK",
IF(INDEX(intern3!$A$9:$BG$320,MATCH($A76,intern3!$A$9:$A$160,0),MATCH(intern4!AZ$8,intern3!$7:$7,0))="OK","OK","NOK")))</f>
        <v/>
      </c>
      <c r="BA76" s="1277" t="str">
        <f>IF(INDEX(intern2!$A$165:$BH$316,MATCH($A76,intern2!$A$165:$A$316,0),MATCH(BA$8,intern2!_xlnm.Print_Titles,0))="","",
IF(INDEX(intern2!$A$165:$BH$316,MATCH($A76,intern2!$A$165:$A$316,0),MATCH(BA$8,intern2!_xlnm.Print_Titles,0))="NOK","NOK",
IF(INDEX(intern3!$A$9:$BG$320,MATCH($A76,intern3!$A$9:$A$160,0),MATCH(intern4!BA$8,intern3!$7:$7,0))="OK","OK","NOK")))</f>
        <v/>
      </c>
      <c r="BB76" s="1277" t="str">
        <f>IF(INDEX(intern2!$A$165:$BH$316,MATCH($A76,intern2!$A$165:$A$316,0),MATCH(BB$8,intern2!_xlnm.Print_Titles,0))="","",
IF(INDEX(intern2!$A$165:$BH$316,MATCH($A76,intern2!$A$165:$A$316,0),MATCH(BB$8,intern2!_xlnm.Print_Titles,0))="NOK","NOK",
IF(INDEX(intern3!$A$9:$BG$320,MATCH($A76,intern3!$A$9:$A$160,0),MATCH(intern4!BB$8,intern3!$7:$7,0))="OK","OK","NOK")))</f>
        <v/>
      </c>
      <c r="BC76" s="1277" t="str">
        <f>IF(INDEX(intern2!$A$165:$BH$316,MATCH($A76,intern2!$A$165:$A$316,0),MATCH(BC$8,intern2!_xlnm.Print_Titles,0))="","",
IF(INDEX(intern2!$A$165:$BH$316,MATCH($A76,intern2!$A$165:$A$316,0),MATCH(BC$8,intern2!_xlnm.Print_Titles,0))="NOK","NOK",
IF(INDEX(intern3!$A$9:$BG$320,MATCH($A76,intern3!$A$9:$A$160,0),MATCH(intern4!BC$8,intern3!$7:$7,0))="OK","OK","NOK")))</f>
        <v/>
      </c>
      <c r="BD76" s="1277" t="str">
        <f>IF(INDEX(intern2!$A$165:$BH$316,MATCH($A76,intern2!$A$165:$A$316,0),MATCH(BD$8,intern2!_xlnm.Print_Titles,0))="","",
IF(INDEX(intern2!$A$165:$BH$316,MATCH($A76,intern2!$A$165:$A$316,0),MATCH(BD$8,intern2!_xlnm.Print_Titles,0))="NOK","NOK",
IF(INDEX(intern3!$A$9:$BG$320,MATCH($A76,intern3!$A$9:$A$160,0),MATCH(intern4!BD$8,intern3!$7:$7,0))="OK","OK","NOK")))</f>
        <v/>
      </c>
      <c r="BE76" s="1277" t="str">
        <f>IF(INDEX(intern2!$A$165:$BH$316,MATCH($A76,intern2!$A$165:$A$316,0),MATCH(BE$8,intern2!_xlnm.Print_Titles,0))="","",
IF(INDEX(intern2!$A$165:$BH$316,MATCH($A76,intern2!$A$165:$A$316,0),MATCH(BE$8,intern2!_xlnm.Print_Titles,0))="NOK","NOK",
IF(INDEX(intern3!$A$9:$BG$320,MATCH($A76,intern3!$A$9:$A$160,0),MATCH(intern4!BE$8,intern3!$7:$7,0))="OK","OK","NOK")))</f>
        <v/>
      </c>
      <c r="BF76" s="1277" t="str">
        <f>IF(INDEX(intern2!$A$165:$BH$316,MATCH($A76,intern2!$A$165:$A$316,0),MATCH(BF$8,intern2!_xlnm.Print_Titles,0))="","",
IF(INDEX(intern2!$A$165:$BH$316,MATCH($A76,intern2!$A$165:$A$316,0),MATCH(BF$8,intern2!_xlnm.Print_Titles,0))="NOK","NOK",
IF(INDEX(intern3!$A$9:$BG$320,MATCH($A76,intern3!$A$9:$A$160,0),MATCH(intern4!BF$8,intern3!$7:$7,0))="OK","OK","NOK")))</f>
        <v/>
      </c>
      <c r="BG76" s="1277" t="str">
        <f>IF(INDEX(intern2!$A$165:$BH$316,MATCH($A76,intern2!$A$165:$A$316,0),MATCH(BG$8,intern2!_xlnm.Print_Titles,0))="","",
IF(INDEX(intern2!$A$165:$BH$316,MATCH($A76,intern2!$A$165:$A$316,0),MATCH(BG$8,intern2!_xlnm.Print_Titles,0))="NOK","NOK",
IF(INDEX(intern3!$A$9:$BG$320,MATCH($A76,intern3!$A$9:$A$160,0),MATCH(intern4!BG$8,intern3!$7:$7,0))="OK","OK","NOK")))</f>
        <v/>
      </c>
      <c r="BH76" s="200" t="str">
        <f t="shared" ca="1" si="3"/>
        <v>NOK</v>
      </c>
      <c r="BI76" s="186"/>
      <c r="BJ76" t="b">
        <f ca="1">IF(VLOOKUP($A76,intern1!$C:$Q,15,FALSE)="MAS","",IF(VLOOKUP($A76,'3.10'!$C:$AP,9,FALSE)=0,"NOK",IF(VLOOKUP($A76,'3.10'!$C:$AP,11,FALSE)=0,"NOK","OK"))=BH76)</f>
        <v>1</v>
      </c>
    </row>
    <row r="77" spans="1:62" x14ac:dyDescent="0.25">
      <c r="A77" t="str">
        <f>+intern2!A72</f>
        <v>HER1.1.2</v>
      </c>
      <c r="C77" s="1277" t="str">
        <f>IF(INDEX(intern2!$A$165:$BH$316,MATCH($A77,intern2!$A$165:$A$316,0),MATCH(C$8,intern2!_xlnm.Print_Titles,0))="","",
IF(INDEX(intern2!$A$165:$BH$316,MATCH($A77,intern2!$A$165:$A$316,0),MATCH(C$8,intern2!_xlnm.Print_Titles,0))="NOK","NOK",
IF(INDEX(intern3!$A$9:$BG$320,MATCH($A77,intern3!$A$9:$A$160,0),MATCH(intern4!C$8,intern3!$7:$7,0))="OK","OK","NOK")))</f>
        <v/>
      </c>
      <c r="D77" s="1277" t="str">
        <f>IF(INDEX(intern2!$A$165:$BH$316,MATCH($A77,intern2!$A$165:$A$316,0),MATCH(D$8,intern2!_xlnm.Print_Titles,0))="","",
IF(INDEX(intern2!$A$165:$BH$316,MATCH($A77,intern2!$A$165:$A$316,0),MATCH(D$8,intern2!_xlnm.Print_Titles,0))="NOK","NOK",
IF(INDEX(intern3!$A$9:$BG$320,MATCH($A77,intern3!$A$9:$A$160,0),MATCH(intern4!D$8,intern3!$7:$7,0))="OK","OK","NOK")))</f>
        <v/>
      </c>
      <c r="E77" s="1277" t="str">
        <f ca="1">IF(INDEX(intern2!$A$165:$BH$316,MATCH($A77,intern2!$A$165:$A$316,0),MATCH(E$8,intern2!_xlnm.Print_Titles,0))="","",
IF(INDEX(intern2!$A$165:$BH$316,MATCH($A77,intern2!$A$165:$A$316,0),MATCH(E$8,intern2!_xlnm.Print_Titles,0))="NOK","NOK",
IF(INDEX(intern3!$A$9:$BG$320,MATCH($A77,intern3!$A$9:$A$160,0),MATCH(intern4!E$8,intern3!$7:$7,0))="OK","OK","NOK")))</f>
        <v>NOK</v>
      </c>
      <c r="F77" s="1277" t="str">
        <f>IF(INDEX(intern2!$A$165:$BH$316,MATCH($A77,intern2!$A$165:$A$316,0),MATCH(F$8,intern2!_xlnm.Print_Titles,0))="","",
IF(INDEX(intern2!$A$165:$BH$316,MATCH($A77,intern2!$A$165:$A$316,0),MATCH(F$8,intern2!_xlnm.Print_Titles,0))="NOK","NOK",
IF(INDEX(intern3!$A$9:$BG$320,MATCH($A77,intern3!$A$9:$A$160,0),MATCH(intern4!F$8,intern3!$7:$7,0))="OK","OK","NOK")))</f>
        <v/>
      </c>
      <c r="G77" s="1277" t="str">
        <f>IF(INDEX(intern2!$A$165:$BH$316,MATCH($A77,intern2!$A$165:$A$316,0),MATCH(G$8,intern2!_xlnm.Print_Titles,0))="","",
IF(INDEX(intern2!$A$165:$BH$316,MATCH($A77,intern2!$A$165:$A$316,0),MATCH(G$8,intern2!_xlnm.Print_Titles,0))="NOK","NOK",
IF(INDEX(intern3!$A$9:$BG$320,MATCH($A77,intern3!$A$9:$A$160,0),MATCH(intern4!G$8,intern3!$7:$7,0))="OK","OK","NOK")))</f>
        <v/>
      </c>
      <c r="H77" s="1277" t="str">
        <f>IF(INDEX(intern2!$A$165:$BH$316,MATCH($A77,intern2!$A$165:$A$316,0),MATCH(H$8,intern2!_xlnm.Print_Titles,0))="","",
IF(INDEX(intern2!$A$165:$BH$316,MATCH($A77,intern2!$A$165:$A$316,0),MATCH(H$8,intern2!_xlnm.Print_Titles,0))="NOK","NOK",
IF(INDEX(intern3!$A$9:$BG$320,MATCH($A77,intern3!$A$9:$A$160,0),MATCH(intern4!H$8,intern3!$7:$7,0))="OK","OK","NOK")))</f>
        <v/>
      </c>
      <c r="I77" s="1277" t="str">
        <f>IF(INDEX(intern2!$A$165:$BH$316,MATCH($A77,intern2!$A$165:$A$316,0),MATCH(I$8,intern2!_xlnm.Print_Titles,0))="","",
IF(INDEX(intern2!$A$165:$BH$316,MATCH($A77,intern2!$A$165:$A$316,0),MATCH(I$8,intern2!_xlnm.Print_Titles,0))="NOK","NOK",
IF(INDEX(intern3!$A$9:$BG$320,MATCH($A77,intern3!$A$9:$A$160,0),MATCH(intern4!I$8,intern3!$7:$7,0))="OK","OK","NOK")))</f>
        <v/>
      </c>
      <c r="J77" s="1277" t="str">
        <f ca="1">IF(INDEX(intern2!$A$165:$BH$316,MATCH($A77,intern2!$A$165:$A$316,0),MATCH(J$8,intern2!_xlnm.Print_Titles,0))="","",
IF(INDEX(intern2!$A$165:$BH$316,MATCH($A77,intern2!$A$165:$A$316,0),MATCH(J$8,intern2!_xlnm.Print_Titles,0))="NOK","NOK",
IF(INDEX(intern3!$A$9:$BG$320,MATCH($A77,intern3!$A$9:$A$160,0),MATCH(intern4!J$8,intern3!$7:$7,0))="OK","OK","NOK")))</f>
        <v>NOK</v>
      </c>
      <c r="K77" s="1277" t="str">
        <f>IF(INDEX(intern2!$A$165:$BH$316,MATCH($A77,intern2!$A$165:$A$316,0),MATCH(K$8,intern2!_xlnm.Print_Titles,0))="","",
IF(INDEX(intern2!$A$165:$BH$316,MATCH($A77,intern2!$A$165:$A$316,0),MATCH(K$8,intern2!_xlnm.Print_Titles,0))="NOK","NOK",
IF(INDEX(intern3!$A$9:$BG$320,MATCH($A77,intern3!$A$9:$A$160,0),MATCH(intern4!K$8,intern3!$7:$7,0))="OK","OK","NOK")))</f>
        <v/>
      </c>
      <c r="L77" s="1277" t="str">
        <f>IF(INDEX(intern2!$A$165:$BH$316,MATCH($A77,intern2!$A$165:$A$316,0),MATCH(L$8,intern2!_xlnm.Print_Titles,0))="","",
IF(INDEX(intern2!$A$165:$BH$316,MATCH($A77,intern2!$A$165:$A$316,0),MATCH(L$8,intern2!_xlnm.Print_Titles,0))="NOK","NOK",
IF(INDEX(intern3!$A$9:$BG$320,MATCH($A77,intern3!$A$9:$A$160,0),MATCH(intern4!L$8,intern3!$7:$7,0))="OK","OK","NOK")))</f>
        <v/>
      </c>
      <c r="M77" s="1277" t="str">
        <f>IF(INDEX(intern2!$A$165:$BH$316,MATCH($A77,intern2!$A$165:$A$316,0),MATCH(M$8,intern2!_xlnm.Print_Titles,0))="","",
IF(INDEX(intern2!$A$165:$BH$316,MATCH($A77,intern2!$A$165:$A$316,0),MATCH(M$8,intern2!_xlnm.Print_Titles,0))="NOK","NOK",
IF(INDEX(intern3!$A$9:$BG$320,MATCH($A77,intern3!$A$9:$A$160,0),MATCH(intern4!M$8,intern3!$7:$7,0))="OK","OK","NOK")))</f>
        <v/>
      </c>
      <c r="N77" s="1277" t="str">
        <f>IF(INDEX(intern2!$A$165:$BH$316,MATCH($A77,intern2!$A$165:$A$316,0),MATCH(N$8,intern2!_xlnm.Print_Titles,0))="","",
IF(INDEX(intern2!$A$165:$BH$316,MATCH($A77,intern2!$A$165:$A$316,0),MATCH(N$8,intern2!_xlnm.Print_Titles,0))="NOK","NOK",
IF(INDEX(intern3!$A$9:$BG$320,MATCH($A77,intern3!$A$9:$A$160,0),MATCH(intern4!N$8,intern3!$7:$7,0))="OK","OK","NOK")))</f>
        <v/>
      </c>
      <c r="O77" s="1277" t="str">
        <f>IF(INDEX(intern2!$A$165:$BH$316,MATCH($A77,intern2!$A$165:$A$316,0),MATCH(O$8,intern2!_xlnm.Print_Titles,0))="","",
IF(INDEX(intern2!$A$165:$BH$316,MATCH($A77,intern2!$A$165:$A$316,0),MATCH(O$8,intern2!_xlnm.Print_Titles,0))="NOK","NOK",
IF(INDEX(intern3!$A$9:$BG$320,MATCH($A77,intern3!$A$9:$A$160,0),MATCH(intern4!O$8,intern3!$7:$7,0))="OK","OK","NOK")))</f>
        <v/>
      </c>
      <c r="P77" s="1277" t="str">
        <f>IF(INDEX(intern2!$A$165:$BH$316,MATCH($A77,intern2!$A$165:$A$316,0),MATCH(P$8,intern2!_xlnm.Print_Titles,0))="","",
IF(INDEX(intern2!$A$165:$BH$316,MATCH($A77,intern2!$A$165:$A$316,0),MATCH(P$8,intern2!_xlnm.Print_Titles,0))="NOK","NOK",
IF(INDEX(intern3!$A$9:$BG$320,MATCH($A77,intern3!$A$9:$A$160,0),MATCH(intern4!P$8,intern3!$7:$7,0))="OK","OK","NOK")))</f>
        <v/>
      </c>
      <c r="Q77" s="1277" t="str">
        <f>IF(INDEX(intern2!$A$165:$BH$316,MATCH($A77,intern2!$A$165:$A$316,0),MATCH(Q$8,intern2!_xlnm.Print_Titles,0))="","",
IF(INDEX(intern2!$A$165:$BH$316,MATCH($A77,intern2!$A$165:$A$316,0),MATCH(Q$8,intern2!_xlnm.Print_Titles,0))="NOK","NOK",
IF(INDEX(intern3!$A$9:$BG$320,MATCH($A77,intern3!$A$9:$A$160,0),MATCH(intern4!Q$8,intern3!$7:$7,0))="OK","OK","NOK")))</f>
        <v/>
      </c>
      <c r="R77" s="1277" t="str">
        <f>IF(INDEX(intern2!$A$165:$BH$316,MATCH($A77,intern2!$A$165:$A$316,0),MATCH(R$8,intern2!_xlnm.Print_Titles,0))="","",
IF(INDEX(intern2!$A$165:$BH$316,MATCH($A77,intern2!$A$165:$A$316,0),MATCH(R$8,intern2!_xlnm.Print_Titles,0))="NOK","NOK",
IF(INDEX(intern3!$A$9:$BG$320,MATCH($A77,intern3!$A$9:$A$160,0),MATCH(intern4!R$8,intern3!$7:$7,0))="OK","OK","NOK")))</f>
        <v/>
      </c>
      <c r="S77" s="1277" t="str">
        <f>IF(INDEX(intern2!$A$165:$BH$316,MATCH($A77,intern2!$A$165:$A$316,0),MATCH(S$8,intern2!_xlnm.Print_Titles,0))="","",
IF(INDEX(intern2!$A$165:$BH$316,MATCH($A77,intern2!$A$165:$A$316,0),MATCH(S$8,intern2!_xlnm.Print_Titles,0))="NOK","NOK",
IF(INDEX(intern3!$A$9:$BG$320,MATCH($A77,intern3!$A$9:$A$160,0),MATCH(intern4!S$8,intern3!$7:$7,0))="OK","OK","NOK")))</f>
        <v/>
      </c>
      <c r="T77" s="1277" t="str">
        <f>IF(INDEX(intern2!$A$165:$BH$316,MATCH($A77,intern2!$A$165:$A$316,0),MATCH(T$8,intern2!_xlnm.Print_Titles,0))="","",
IF(INDEX(intern2!$A$165:$BH$316,MATCH($A77,intern2!$A$165:$A$316,0),MATCH(T$8,intern2!_xlnm.Print_Titles,0))="NOK","NOK",
IF(INDEX(intern3!$A$9:$BG$320,MATCH($A77,intern3!$A$9:$A$160,0),MATCH(intern4!T$8,intern3!$7:$7,0))="OK","OK","NOK")))</f>
        <v/>
      </c>
      <c r="U77" s="1277" t="str">
        <f>IF(INDEX(intern2!$A$165:$BH$316,MATCH($A77,intern2!$A$165:$A$316,0),MATCH(U$8,intern2!_xlnm.Print_Titles,0))="","",
IF(INDEX(intern2!$A$165:$BH$316,MATCH($A77,intern2!$A$165:$A$316,0),MATCH(U$8,intern2!_xlnm.Print_Titles,0))="NOK","NOK",
IF(INDEX(intern3!$A$9:$BG$320,MATCH($A77,intern3!$A$9:$A$160,0),MATCH(intern4!U$8,intern3!$7:$7,0))="OK","OK","NOK")))</f>
        <v/>
      </c>
      <c r="V77" s="1277" t="str">
        <f>IF(INDEX(intern2!$A$165:$BH$316,MATCH($A77,intern2!$A$165:$A$316,0),MATCH(V$8,intern2!_xlnm.Print_Titles,0))="","",
IF(INDEX(intern2!$A$165:$BH$316,MATCH($A77,intern2!$A$165:$A$316,0),MATCH(V$8,intern2!_xlnm.Print_Titles,0))="NOK","NOK",
IF(INDEX(intern3!$A$9:$BG$320,MATCH($A77,intern3!$A$9:$A$160,0),MATCH(intern4!V$8,intern3!$7:$7,0))="OK","OK","NOK")))</f>
        <v/>
      </c>
      <c r="W77" s="1277" t="str">
        <f>IF(INDEX(intern2!$A$165:$BH$316,MATCH($A77,intern2!$A$165:$A$316,0),MATCH(W$8,intern2!_xlnm.Print_Titles,0))="","",
IF(INDEX(intern2!$A$165:$BH$316,MATCH($A77,intern2!$A$165:$A$316,0),MATCH(W$8,intern2!_xlnm.Print_Titles,0))="NOK","NOK",
IF(INDEX(intern3!$A$9:$BG$320,MATCH($A77,intern3!$A$9:$A$160,0),MATCH(intern4!W$8,intern3!$7:$7,0))="OK","OK","NOK")))</f>
        <v/>
      </c>
      <c r="X77" s="1277" t="str">
        <f>IF(INDEX(intern2!$A$165:$BH$316,MATCH($A77,intern2!$A$165:$A$316,0),MATCH(X$8,intern2!_xlnm.Print_Titles,0))="","",
IF(INDEX(intern2!$A$165:$BH$316,MATCH($A77,intern2!$A$165:$A$316,0),MATCH(X$8,intern2!_xlnm.Print_Titles,0))="NOK","NOK",
IF(INDEX(intern3!$A$9:$BG$320,MATCH($A77,intern3!$A$9:$A$160,0),MATCH(intern4!X$8,intern3!$7:$7,0))="OK","OK","NOK")))</f>
        <v/>
      </c>
      <c r="Y77" s="1277" t="str">
        <f>IF(INDEX(intern2!$A$165:$BH$316,MATCH($A77,intern2!$A$165:$A$316,0),MATCH(Y$8,intern2!_xlnm.Print_Titles,0))="","",
IF(INDEX(intern2!$A$165:$BH$316,MATCH($A77,intern2!$A$165:$A$316,0),MATCH(Y$8,intern2!_xlnm.Print_Titles,0))="NOK","NOK",
IF(INDEX(intern3!$A$9:$BG$320,MATCH($A77,intern3!$A$9:$A$160,0),MATCH(intern4!Y$8,intern3!$7:$7,0))="OK","OK","NOK")))</f>
        <v/>
      </c>
      <c r="Z77" s="1277" t="str">
        <f>IF(INDEX(intern2!$A$165:$BH$316,MATCH($A77,intern2!$A$165:$A$316,0),MATCH(Z$8,intern2!_xlnm.Print_Titles,0))="","",
IF(INDEX(intern2!$A$165:$BH$316,MATCH($A77,intern2!$A$165:$A$316,0),MATCH(Z$8,intern2!_xlnm.Print_Titles,0))="NOK","NOK",
IF(INDEX(intern3!$A$9:$BG$320,MATCH($A77,intern3!$A$9:$A$160,0),MATCH(intern4!Z$8,intern3!$7:$7,0))="OK","OK","NOK")))</f>
        <v/>
      </c>
      <c r="AA77" s="1277" t="str">
        <f>IF(INDEX(intern2!$A$165:$BH$316,MATCH($A77,intern2!$A$165:$A$316,0),MATCH(AA$8,intern2!_xlnm.Print_Titles,0))="","",
IF(INDEX(intern2!$A$165:$BH$316,MATCH($A77,intern2!$A$165:$A$316,0),MATCH(AA$8,intern2!_xlnm.Print_Titles,0))="NOK","NOK",
IF(INDEX(intern3!$A$9:$BG$320,MATCH($A77,intern3!$A$9:$A$160,0),MATCH(intern4!AA$8,intern3!$7:$7,0))="OK","OK","NOK")))</f>
        <v/>
      </c>
      <c r="AB77" s="1277" t="str">
        <f>IF(INDEX(intern2!$A$165:$BH$316,MATCH($A77,intern2!$A$165:$A$316,0),MATCH(AB$8,intern2!_xlnm.Print_Titles,0))="","",
IF(INDEX(intern2!$A$165:$BH$316,MATCH($A77,intern2!$A$165:$A$316,0),MATCH(AB$8,intern2!_xlnm.Print_Titles,0))="NOK","NOK",
IF(INDEX(intern3!$A$9:$BG$320,MATCH($A77,intern3!$A$9:$A$160,0),MATCH(intern4!AB$8,intern3!$7:$7,0))="OK","OK","NOK")))</f>
        <v/>
      </c>
      <c r="AC77" s="1277" t="str">
        <f>IF(INDEX(intern2!$A$165:$BH$316,MATCH($A77,intern2!$A$165:$A$316,0),MATCH(AC$8,intern2!_xlnm.Print_Titles,0))="","",
IF(INDEX(intern2!$A$165:$BH$316,MATCH($A77,intern2!$A$165:$A$316,0),MATCH(AC$8,intern2!_xlnm.Print_Titles,0))="NOK","NOK",
IF(INDEX(intern3!$A$9:$BG$320,MATCH($A77,intern3!$A$9:$A$160,0),MATCH(intern4!AC$8,intern3!$7:$7,0))="OK","OK","NOK")))</f>
        <v/>
      </c>
      <c r="AD77" s="1277" t="str">
        <f>IF(INDEX(intern2!$A$165:$BH$316,MATCH($A77,intern2!$A$165:$A$316,0),MATCH(AD$8,intern2!_xlnm.Print_Titles,0))="","",
IF(INDEX(intern2!$A$165:$BH$316,MATCH($A77,intern2!$A$165:$A$316,0),MATCH(AD$8,intern2!_xlnm.Print_Titles,0))="NOK","NOK",
IF(INDEX(intern3!$A$9:$BG$320,MATCH($A77,intern3!$A$9:$A$160,0),MATCH(intern4!AD$8,intern3!$7:$7,0))="OK","OK","NOK")))</f>
        <v/>
      </c>
      <c r="AE77" s="1277" t="str">
        <f>IF(INDEX(intern2!$A$165:$BH$316,MATCH($A77,intern2!$A$165:$A$316,0),MATCH(AE$8,intern2!_xlnm.Print_Titles,0))="","",
IF(INDEX(intern2!$A$165:$BH$316,MATCH($A77,intern2!$A$165:$A$316,0),MATCH(AE$8,intern2!_xlnm.Print_Titles,0))="NOK","NOK",
IF(INDEX(intern3!$A$9:$BG$320,MATCH($A77,intern3!$A$9:$A$160,0),MATCH(intern4!AE$8,intern3!$7:$7,0))="OK","OK","NOK")))</f>
        <v/>
      </c>
      <c r="AF77" s="1277" t="str">
        <f>IF(INDEX(intern2!$A$165:$BH$316,MATCH($A77,intern2!$A$165:$A$316,0),MATCH(AF$8,intern2!_xlnm.Print_Titles,0))="","",
IF(INDEX(intern2!$A$165:$BH$316,MATCH($A77,intern2!$A$165:$A$316,0),MATCH(AF$8,intern2!_xlnm.Print_Titles,0))="NOK","NOK",
IF(INDEX(intern3!$A$9:$BG$320,MATCH($A77,intern3!$A$9:$A$160,0),MATCH(intern4!AF$8,intern3!$7:$7,0))="OK","OK","NOK")))</f>
        <v/>
      </c>
      <c r="AG77" s="1277" t="str">
        <f>IF(INDEX(intern2!$A$165:$BH$316,MATCH($A77,intern2!$A$165:$A$316,0),MATCH(AG$8,intern2!_xlnm.Print_Titles,0))="","",
IF(INDEX(intern2!$A$165:$BH$316,MATCH($A77,intern2!$A$165:$A$316,0),MATCH(AG$8,intern2!_xlnm.Print_Titles,0))="NOK","NOK",
IF(INDEX(intern3!$A$9:$BG$320,MATCH($A77,intern3!$A$9:$A$160,0),MATCH(intern4!AG$8,intern3!$7:$7,0))="OK","OK","NOK")))</f>
        <v/>
      </c>
      <c r="AH77" s="1277" t="str">
        <f>IF(INDEX(intern2!$A$165:$BH$316,MATCH($A77,intern2!$A$165:$A$316,0),MATCH(AH$8,intern2!_xlnm.Print_Titles,0))="","",
IF(INDEX(intern2!$A$165:$BH$316,MATCH($A77,intern2!$A$165:$A$316,0),MATCH(AH$8,intern2!_xlnm.Print_Titles,0))="NOK","NOK",
IF(INDEX(intern3!$A$9:$BG$320,MATCH($A77,intern3!$A$9:$A$160,0),MATCH(intern4!AH$8,intern3!$7:$7,0))="OK","OK","NOK")))</f>
        <v/>
      </c>
      <c r="AI77" s="1277" t="str">
        <f>IF(INDEX(intern2!$A$165:$BH$316,MATCH($A77,intern2!$A$165:$A$316,0),MATCH(AI$8,intern2!_xlnm.Print_Titles,0))="","",
IF(INDEX(intern2!$A$165:$BH$316,MATCH($A77,intern2!$A$165:$A$316,0),MATCH(AI$8,intern2!_xlnm.Print_Titles,0))="NOK","NOK",
IF(INDEX(intern3!$A$9:$BG$320,MATCH($A77,intern3!$A$9:$A$160,0),MATCH(intern4!AI$8,intern3!$7:$7,0))="OK","OK","NOK")))</f>
        <v/>
      </c>
      <c r="AJ77" s="1277" t="str">
        <f>IF(INDEX(intern2!$A$165:$BH$316,MATCH($A77,intern2!$A$165:$A$316,0),MATCH(AJ$8,intern2!_xlnm.Print_Titles,0))="","",
IF(INDEX(intern2!$A$165:$BH$316,MATCH($A77,intern2!$A$165:$A$316,0),MATCH(AJ$8,intern2!_xlnm.Print_Titles,0))="NOK","NOK",
IF(INDEX(intern3!$A$9:$BG$320,MATCH($A77,intern3!$A$9:$A$160,0),MATCH(intern4!AJ$8,intern3!$7:$7,0))="OK","OK","NOK")))</f>
        <v/>
      </c>
      <c r="AK77" s="1277" t="str">
        <f>IF(INDEX(intern2!$A$165:$BH$316,MATCH($A77,intern2!$A$165:$A$316,0),MATCH(AK$8,intern2!_xlnm.Print_Titles,0))="","",
IF(INDEX(intern2!$A$165:$BH$316,MATCH($A77,intern2!$A$165:$A$316,0),MATCH(AK$8,intern2!_xlnm.Print_Titles,0))="NOK","NOK",
IF(INDEX(intern3!$A$9:$BG$320,MATCH($A77,intern3!$A$9:$A$160,0),MATCH(intern4!AK$8,intern3!$7:$7,0))="OK","OK","NOK")))</f>
        <v/>
      </c>
      <c r="AL77" s="1277" t="str">
        <f>IF(INDEX(intern2!$A$165:$BH$316,MATCH($A77,intern2!$A$165:$A$316,0),MATCH(AL$8,intern2!_xlnm.Print_Titles,0))="","",
IF(INDEX(intern2!$A$165:$BH$316,MATCH($A77,intern2!$A$165:$A$316,0),MATCH(AL$8,intern2!_xlnm.Print_Titles,0))="NOK","NOK",
IF(INDEX(intern3!$A$9:$BG$320,MATCH($A77,intern3!$A$9:$A$160,0),MATCH(intern4!AL$8,intern3!$7:$7,0))="OK","OK","NOK")))</f>
        <v/>
      </c>
      <c r="AM77" s="1277" t="str">
        <f>IF(INDEX(intern2!$A$165:$BH$316,MATCH($A77,intern2!$A$165:$A$316,0),MATCH(AM$8,intern2!_xlnm.Print_Titles,0))="","",
IF(INDEX(intern2!$A$165:$BH$316,MATCH($A77,intern2!$A$165:$A$316,0),MATCH(AM$8,intern2!_xlnm.Print_Titles,0))="NOK","NOK",
IF(INDEX(intern3!$A$9:$BG$320,MATCH($A77,intern3!$A$9:$A$160,0),MATCH(intern4!AM$8,intern3!$7:$7,0))="OK","OK","NOK")))</f>
        <v/>
      </c>
      <c r="AN77" s="1277" t="str">
        <f>IF(INDEX(intern2!$A$165:$BH$316,MATCH($A77,intern2!$A$165:$A$316,0),MATCH(AN$8,intern2!_xlnm.Print_Titles,0))="","",
IF(INDEX(intern2!$A$165:$BH$316,MATCH($A77,intern2!$A$165:$A$316,0),MATCH(AN$8,intern2!_xlnm.Print_Titles,0))="NOK","NOK",
IF(INDEX(intern3!$A$9:$BG$320,MATCH($A77,intern3!$A$9:$A$160,0),MATCH(intern4!AN$8,intern3!$7:$7,0))="OK","OK","NOK")))</f>
        <v/>
      </c>
      <c r="AO77" s="1277" t="str">
        <f>IF(INDEX(intern2!$A$165:$BH$316,MATCH($A77,intern2!$A$165:$A$316,0),MATCH(AO$8,intern2!_xlnm.Print_Titles,0))="","",
IF(INDEX(intern2!$A$165:$BH$316,MATCH($A77,intern2!$A$165:$A$316,0),MATCH(AO$8,intern2!_xlnm.Print_Titles,0))="NOK","NOK",
IF(INDEX(intern3!$A$9:$BG$320,MATCH($A77,intern3!$A$9:$A$160,0),MATCH(intern4!AO$8,intern3!$7:$7,0))="OK","OK","NOK")))</f>
        <v/>
      </c>
      <c r="AP77" s="1277" t="str">
        <f>IF(INDEX(intern2!$A$165:$BH$316,MATCH($A77,intern2!$A$165:$A$316,0),MATCH(AP$8,intern2!_xlnm.Print_Titles,0))="","",
IF(INDEX(intern2!$A$165:$BH$316,MATCH($A77,intern2!$A$165:$A$316,0),MATCH(AP$8,intern2!_xlnm.Print_Titles,0))="NOK","NOK",
IF(INDEX(intern3!$A$9:$BG$320,MATCH($A77,intern3!$A$9:$A$160,0),MATCH(intern4!AP$8,intern3!$7:$7,0))="OK","OK","NOK")))</f>
        <v/>
      </c>
      <c r="AQ77" s="1277" t="str">
        <f>IF(INDEX(intern2!$A$165:$BH$316,MATCH($A77,intern2!$A$165:$A$316,0),MATCH(AQ$8,intern2!_xlnm.Print_Titles,0))="","",
IF(INDEX(intern2!$A$165:$BH$316,MATCH($A77,intern2!$A$165:$A$316,0),MATCH(AQ$8,intern2!_xlnm.Print_Titles,0))="NOK","NOK",
IF(INDEX(intern3!$A$9:$BG$320,MATCH($A77,intern3!$A$9:$A$160,0),MATCH(intern4!AQ$8,intern3!$7:$7,0))="OK","OK","NOK")))</f>
        <v/>
      </c>
      <c r="AR77" s="1277" t="str">
        <f>IF(INDEX(intern2!$A$165:$BH$316,MATCH($A77,intern2!$A$165:$A$316,0),MATCH(AR$8,intern2!_xlnm.Print_Titles,0))="","",
IF(INDEX(intern2!$A$165:$BH$316,MATCH($A77,intern2!$A$165:$A$316,0),MATCH(AR$8,intern2!_xlnm.Print_Titles,0))="NOK","NOK",
IF(INDEX(intern3!$A$9:$BG$320,MATCH($A77,intern3!$A$9:$A$160,0),MATCH(intern4!AR$8,intern3!$7:$7,0))="OK","OK","NOK")))</f>
        <v/>
      </c>
      <c r="AS77" s="1277" t="str">
        <f>IF(INDEX(intern2!$A$165:$BH$316,MATCH($A77,intern2!$A$165:$A$316,0),MATCH(AS$8,intern2!_xlnm.Print_Titles,0))="","",
IF(INDEX(intern2!$A$165:$BH$316,MATCH($A77,intern2!$A$165:$A$316,0),MATCH(AS$8,intern2!_xlnm.Print_Titles,0))="NOK","NOK",
IF(INDEX(intern3!$A$9:$BG$320,MATCH($A77,intern3!$A$9:$A$160,0),MATCH(intern4!AS$8,intern3!$7:$7,0))="OK","OK","NOK")))</f>
        <v/>
      </c>
      <c r="AT77" s="1277" t="str">
        <f>IF(INDEX(intern2!$A$165:$BH$316,MATCH($A77,intern2!$A$165:$A$316,0),MATCH(AT$8,intern2!_xlnm.Print_Titles,0))="","",
IF(INDEX(intern2!$A$165:$BH$316,MATCH($A77,intern2!$A$165:$A$316,0),MATCH(AT$8,intern2!_xlnm.Print_Titles,0))="NOK","NOK",
IF(INDEX(intern3!$A$9:$BG$320,MATCH($A77,intern3!$A$9:$A$160,0),MATCH(intern4!AT$8,intern3!$7:$7,0))="OK","OK","NOK")))</f>
        <v/>
      </c>
      <c r="AU77" s="1277" t="str">
        <f>IF(INDEX(intern2!$A$165:$BH$316,MATCH($A77,intern2!$A$165:$A$316,0),MATCH(AU$8,intern2!_xlnm.Print_Titles,0))="","",
IF(INDEX(intern2!$A$165:$BH$316,MATCH($A77,intern2!$A$165:$A$316,0),MATCH(AU$8,intern2!_xlnm.Print_Titles,0))="NOK","NOK",
IF(INDEX(intern3!$A$9:$BG$320,MATCH($A77,intern3!$A$9:$A$160,0),MATCH(intern4!AU$8,intern3!$7:$7,0))="OK","OK","NOK")))</f>
        <v/>
      </c>
      <c r="AV77" s="1277" t="str">
        <f>IF(INDEX(intern2!$A$165:$BH$316,MATCH($A77,intern2!$A$165:$A$316,0),MATCH(AV$8,intern2!_xlnm.Print_Titles,0))="","",
IF(INDEX(intern2!$A$165:$BH$316,MATCH($A77,intern2!$A$165:$A$316,0),MATCH(AV$8,intern2!_xlnm.Print_Titles,0))="NOK","NOK",
IF(INDEX(intern3!$A$9:$BG$320,MATCH($A77,intern3!$A$9:$A$160,0),MATCH(intern4!AV$8,intern3!$7:$7,0))="OK","OK","NOK")))</f>
        <v/>
      </c>
      <c r="AW77" s="1277"/>
      <c r="AX77" s="1277" t="str">
        <f>IF(INDEX(intern2!$A$165:$BH$316,MATCH($A77,intern2!$A$165:$A$316,0),MATCH(AX$8,intern2!_xlnm.Print_Titles,0))="","",
IF(INDEX(intern2!$A$165:$BH$316,MATCH($A77,intern2!$A$165:$A$316,0),MATCH(AX$8,intern2!_xlnm.Print_Titles,0))="NOK","NOK",
IF(INDEX(intern3!$A$9:$BG$320,MATCH($A77,intern3!$A$9:$A$160,0),MATCH(intern4!AX$8,intern3!$7:$7,0))="OK","OK","NOK")))</f>
        <v/>
      </c>
      <c r="AY77" s="1277" t="str">
        <f>IF(INDEX(intern2!$A$165:$BH$316,MATCH($A77,intern2!$A$165:$A$316,0),MATCH(AY$8,intern2!_xlnm.Print_Titles,0))="","",
IF(INDEX(intern2!$A$165:$BH$316,MATCH($A77,intern2!$A$165:$A$316,0),MATCH(AY$8,intern2!_xlnm.Print_Titles,0))="NOK","NOK",
IF(INDEX(intern3!$A$9:$BG$320,MATCH($A77,intern3!$A$9:$A$160,0),MATCH(intern4!AY$8,intern3!$7:$7,0))="OK","OK","NOK")))</f>
        <v/>
      </c>
      <c r="AZ77" s="1277" t="str">
        <f>IF(INDEX(intern2!$A$165:$BH$316,MATCH($A77,intern2!$A$165:$A$316,0),MATCH(AZ$8,intern2!_xlnm.Print_Titles,0))="","",
IF(INDEX(intern2!$A$165:$BH$316,MATCH($A77,intern2!$A$165:$A$316,0),MATCH(AZ$8,intern2!_xlnm.Print_Titles,0))="NOK","NOK",
IF(INDEX(intern3!$A$9:$BG$320,MATCH($A77,intern3!$A$9:$A$160,0),MATCH(intern4!AZ$8,intern3!$7:$7,0))="OK","OK","NOK")))</f>
        <v/>
      </c>
      <c r="BA77" s="1277" t="str">
        <f>IF(INDEX(intern2!$A$165:$BH$316,MATCH($A77,intern2!$A$165:$A$316,0),MATCH(BA$8,intern2!_xlnm.Print_Titles,0))="","",
IF(INDEX(intern2!$A$165:$BH$316,MATCH($A77,intern2!$A$165:$A$316,0),MATCH(BA$8,intern2!_xlnm.Print_Titles,0))="NOK","NOK",
IF(INDEX(intern3!$A$9:$BG$320,MATCH($A77,intern3!$A$9:$A$160,0),MATCH(intern4!BA$8,intern3!$7:$7,0))="OK","OK","NOK")))</f>
        <v/>
      </c>
      <c r="BB77" s="1277" t="str">
        <f>IF(INDEX(intern2!$A$165:$BH$316,MATCH($A77,intern2!$A$165:$A$316,0),MATCH(BB$8,intern2!_xlnm.Print_Titles,0))="","",
IF(INDEX(intern2!$A$165:$BH$316,MATCH($A77,intern2!$A$165:$A$316,0),MATCH(BB$8,intern2!_xlnm.Print_Titles,0))="NOK","NOK",
IF(INDEX(intern3!$A$9:$BG$320,MATCH($A77,intern3!$A$9:$A$160,0),MATCH(intern4!BB$8,intern3!$7:$7,0))="OK","OK","NOK")))</f>
        <v/>
      </c>
      <c r="BC77" s="1277" t="str">
        <f>IF(INDEX(intern2!$A$165:$BH$316,MATCH($A77,intern2!$A$165:$A$316,0),MATCH(BC$8,intern2!_xlnm.Print_Titles,0))="","",
IF(INDEX(intern2!$A$165:$BH$316,MATCH($A77,intern2!$A$165:$A$316,0),MATCH(BC$8,intern2!_xlnm.Print_Titles,0))="NOK","NOK",
IF(INDEX(intern3!$A$9:$BG$320,MATCH($A77,intern3!$A$9:$A$160,0),MATCH(intern4!BC$8,intern3!$7:$7,0))="OK","OK","NOK")))</f>
        <v/>
      </c>
      <c r="BD77" s="1277" t="str">
        <f>IF(INDEX(intern2!$A$165:$BH$316,MATCH($A77,intern2!$A$165:$A$316,0),MATCH(BD$8,intern2!_xlnm.Print_Titles,0))="","",
IF(INDEX(intern2!$A$165:$BH$316,MATCH($A77,intern2!$A$165:$A$316,0),MATCH(BD$8,intern2!_xlnm.Print_Titles,0))="NOK","NOK",
IF(INDEX(intern3!$A$9:$BG$320,MATCH($A77,intern3!$A$9:$A$160,0),MATCH(intern4!BD$8,intern3!$7:$7,0))="OK","OK","NOK")))</f>
        <v/>
      </c>
      <c r="BE77" s="1277" t="str">
        <f>IF(INDEX(intern2!$A$165:$BH$316,MATCH($A77,intern2!$A$165:$A$316,0),MATCH(BE$8,intern2!_xlnm.Print_Titles,0))="","",
IF(INDEX(intern2!$A$165:$BH$316,MATCH($A77,intern2!$A$165:$A$316,0),MATCH(BE$8,intern2!_xlnm.Print_Titles,0))="NOK","NOK",
IF(INDEX(intern3!$A$9:$BG$320,MATCH($A77,intern3!$A$9:$A$160,0),MATCH(intern4!BE$8,intern3!$7:$7,0))="OK","OK","NOK")))</f>
        <v/>
      </c>
      <c r="BF77" s="1277" t="str">
        <f>IF(INDEX(intern2!$A$165:$BH$316,MATCH($A77,intern2!$A$165:$A$316,0),MATCH(BF$8,intern2!_xlnm.Print_Titles,0))="","",
IF(INDEX(intern2!$A$165:$BH$316,MATCH($A77,intern2!$A$165:$A$316,0),MATCH(BF$8,intern2!_xlnm.Print_Titles,0))="NOK","NOK",
IF(INDEX(intern3!$A$9:$BG$320,MATCH($A77,intern3!$A$9:$A$160,0),MATCH(intern4!BF$8,intern3!$7:$7,0))="OK","OK","NOK")))</f>
        <v/>
      </c>
      <c r="BG77" s="1277" t="str">
        <f>IF(INDEX(intern2!$A$165:$BH$316,MATCH($A77,intern2!$A$165:$A$316,0),MATCH(BG$8,intern2!_xlnm.Print_Titles,0))="","",
IF(INDEX(intern2!$A$165:$BH$316,MATCH($A77,intern2!$A$165:$A$316,0),MATCH(BG$8,intern2!_xlnm.Print_Titles,0))="NOK","NOK",
IF(INDEX(intern3!$A$9:$BG$320,MATCH($A77,intern3!$A$9:$A$160,0),MATCH(intern4!BG$8,intern3!$7:$7,0))="OK","OK","NOK")))</f>
        <v/>
      </c>
      <c r="BH77" s="200" t="str">
        <f t="shared" ca="1" si="3"/>
        <v>NOK</v>
      </c>
      <c r="BI77" s="186"/>
      <c r="BJ77" t="b">
        <f ca="1">IF(VLOOKUP($A77,intern1!$C:$Q,15,FALSE)="MAS","",IF(VLOOKUP($A77,'3.10'!$C:$AP,9,FALSE)=0,"NOK",IF(VLOOKUP($A77,'3.10'!$C:$AP,11,FALSE)=0,"NOK","OK"))=BH77)</f>
        <v>1</v>
      </c>
    </row>
    <row r="78" spans="1:62" x14ac:dyDescent="0.25">
      <c r="A78" t="str">
        <f>+intern2!A73</f>
        <v>HER1.1.3</v>
      </c>
      <c r="C78" s="1277" t="str">
        <f>IF(INDEX(intern2!$A$165:$BH$316,MATCH($A78,intern2!$A$165:$A$316,0),MATCH(C$8,intern2!_xlnm.Print_Titles,0))="","",
IF(INDEX(intern2!$A$165:$BH$316,MATCH($A78,intern2!$A$165:$A$316,0),MATCH(C$8,intern2!_xlnm.Print_Titles,0))="NOK","NOK",
IF(INDEX(intern3!$A$9:$BG$320,MATCH($A78,intern3!$A$9:$A$160,0),MATCH(intern4!C$8,intern3!$7:$7,0))="OK","OK","NOK")))</f>
        <v/>
      </c>
      <c r="D78" s="1277" t="str">
        <f>IF(INDEX(intern2!$A$165:$BH$316,MATCH($A78,intern2!$A$165:$A$316,0),MATCH(D$8,intern2!_xlnm.Print_Titles,0))="","",
IF(INDEX(intern2!$A$165:$BH$316,MATCH($A78,intern2!$A$165:$A$316,0),MATCH(D$8,intern2!_xlnm.Print_Titles,0))="NOK","NOK",
IF(INDEX(intern3!$A$9:$BG$320,MATCH($A78,intern3!$A$9:$A$160,0),MATCH(intern4!D$8,intern3!$7:$7,0))="OK","OK","NOK")))</f>
        <v/>
      </c>
      <c r="E78" s="1277" t="str">
        <f>IF(INDEX(intern2!$A$165:$BH$316,MATCH($A78,intern2!$A$165:$A$316,0),MATCH(E$8,intern2!_xlnm.Print_Titles,0))="","",
IF(INDEX(intern2!$A$165:$BH$316,MATCH($A78,intern2!$A$165:$A$316,0),MATCH(E$8,intern2!_xlnm.Print_Titles,0))="NOK","NOK",
IF(INDEX(intern3!$A$9:$BG$320,MATCH($A78,intern3!$A$9:$A$160,0),MATCH(intern4!E$8,intern3!$7:$7,0))="OK","OK","NOK")))</f>
        <v/>
      </c>
      <c r="F78" s="1277" t="str">
        <f>IF(INDEX(intern2!$A$165:$BH$316,MATCH($A78,intern2!$A$165:$A$316,0),MATCH(F$8,intern2!_xlnm.Print_Titles,0))="","",
IF(INDEX(intern2!$A$165:$BH$316,MATCH($A78,intern2!$A$165:$A$316,0),MATCH(F$8,intern2!_xlnm.Print_Titles,0))="NOK","NOK",
IF(INDEX(intern3!$A$9:$BG$320,MATCH($A78,intern3!$A$9:$A$160,0),MATCH(intern4!F$8,intern3!$7:$7,0))="OK","OK","NOK")))</f>
        <v/>
      </c>
      <c r="G78" s="1277" t="str">
        <f>IF(INDEX(intern2!$A$165:$BH$316,MATCH($A78,intern2!$A$165:$A$316,0),MATCH(G$8,intern2!_xlnm.Print_Titles,0))="","",
IF(INDEX(intern2!$A$165:$BH$316,MATCH($A78,intern2!$A$165:$A$316,0),MATCH(G$8,intern2!_xlnm.Print_Titles,0))="NOK","NOK",
IF(INDEX(intern3!$A$9:$BG$320,MATCH($A78,intern3!$A$9:$A$160,0),MATCH(intern4!G$8,intern3!$7:$7,0))="OK","OK","NOK")))</f>
        <v/>
      </c>
      <c r="H78" s="1277" t="str">
        <f>IF(INDEX(intern2!$A$165:$BH$316,MATCH($A78,intern2!$A$165:$A$316,0),MATCH(H$8,intern2!_xlnm.Print_Titles,0))="","",
IF(INDEX(intern2!$A$165:$BH$316,MATCH($A78,intern2!$A$165:$A$316,0),MATCH(H$8,intern2!_xlnm.Print_Titles,0))="NOK","NOK",
IF(INDEX(intern3!$A$9:$BG$320,MATCH($A78,intern3!$A$9:$A$160,0),MATCH(intern4!H$8,intern3!$7:$7,0))="OK","OK","NOK")))</f>
        <v/>
      </c>
      <c r="I78" s="1277" t="str">
        <f>IF(INDEX(intern2!$A$165:$BH$316,MATCH($A78,intern2!$A$165:$A$316,0),MATCH(I$8,intern2!_xlnm.Print_Titles,0))="","",
IF(INDEX(intern2!$A$165:$BH$316,MATCH($A78,intern2!$A$165:$A$316,0),MATCH(I$8,intern2!_xlnm.Print_Titles,0))="NOK","NOK",
IF(INDEX(intern3!$A$9:$BG$320,MATCH($A78,intern3!$A$9:$A$160,0),MATCH(intern4!I$8,intern3!$7:$7,0))="OK","OK","NOK")))</f>
        <v/>
      </c>
      <c r="J78" s="1277" t="str">
        <f ca="1">IF(INDEX(intern2!$A$165:$BH$316,MATCH($A78,intern2!$A$165:$A$316,0),MATCH(J$8,intern2!_xlnm.Print_Titles,0))="","",
IF(INDEX(intern2!$A$165:$BH$316,MATCH($A78,intern2!$A$165:$A$316,0),MATCH(J$8,intern2!_xlnm.Print_Titles,0))="NOK","NOK",
IF(INDEX(intern3!$A$9:$BG$320,MATCH($A78,intern3!$A$9:$A$160,0),MATCH(intern4!J$8,intern3!$7:$7,0))="OK","OK","NOK")))</f>
        <v>NOK</v>
      </c>
      <c r="K78" s="1277" t="str">
        <f>IF(INDEX(intern2!$A$165:$BH$316,MATCH($A78,intern2!$A$165:$A$316,0),MATCH(K$8,intern2!_xlnm.Print_Titles,0))="","",
IF(INDEX(intern2!$A$165:$BH$316,MATCH($A78,intern2!$A$165:$A$316,0),MATCH(K$8,intern2!_xlnm.Print_Titles,0))="NOK","NOK",
IF(INDEX(intern3!$A$9:$BG$320,MATCH($A78,intern3!$A$9:$A$160,0),MATCH(intern4!K$8,intern3!$7:$7,0))="OK","OK","NOK")))</f>
        <v/>
      </c>
      <c r="L78" s="1277" t="str">
        <f>IF(INDEX(intern2!$A$165:$BH$316,MATCH($A78,intern2!$A$165:$A$316,0),MATCH(L$8,intern2!_xlnm.Print_Titles,0))="","",
IF(INDEX(intern2!$A$165:$BH$316,MATCH($A78,intern2!$A$165:$A$316,0),MATCH(L$8,intern2!_xlnm.Print_Titles,0))="NOK","NOK",
IF(INDEX(intern3!$A$9:$BG$320,MATCH($A78,intern3!$A$9:$A$160,0),MATCH(intern4!L$8,intern3!$7:$7,0))="OK","OK","NOK")))</f>
        <v/>
      </c>
      <c r="M78" s="1277" t="str">
        <f>IF(INDEX(intern2!$A$165:$BH$316,MATCH($A78,intern2!$A$165:$A$316,0),MATCH(M$8,intern2!_xlnm.Print_Titles,0))="","",
IF(INDEX(intern2!$A$165:$BH$316,MATCH($A78,intern2!$A$165:$A$316,0),MATCH(M$8,intern2!_xlnm.Print_Titles,0))="NOK","NOK",
IF(INDEX(intern3!$A$9:$BG$320,MATCH($A78,intern3!$A$9:$A$160,0),MATCH(intern4!M$8,intern3!$7:$7,0))="OK","OK","NOK")))</f>
        <v/>
      </c>
      <c r="N78" s="1277" t="str">
        <f>IF(INDEX(intern2!$A$165:$BH$316,MATCH($A78,intern2!$A$165:$A$316,0),MATCH(N$8,intern2!_xlnm.Print_Titles,0))="","",
IF(INDEX(intern2!$A$165:$BH$316,MATCH($A78,intern2!$A$165:$A$316,0),MATCH(N$8,intern2!_xlnm.Print_Titles,0))="NOK","NOK",
IF(INDEX(intern3!$A$9:$BG$320,MATCH($A78,intern3!$A$9:$A$160,0),MATCH(intern4!N$8,intern3!$7:$7,0))="OK","OK","NOK")))</f>
        <v/>
      </c>
      <c r="O78" s="1277" t="str">
        <f>IF(INDEX(intern2!$A$165:$BH$316,MATCH($A78,intern2!$A$165:$A$316,0),MATCH(O$8,intern2!_xlnm.Print_Titles,0))="","",
IF(INDEX(intern2!$A$165:$BH$316,MATCH($A78,intern2!$A$165:$A$316,0),MATCH(O$8,intern2!_xlnm.Print_Titles,0))="NOK","NOK",
IF(INDEX(intern3!$A$9:$BG$320,MATCH($A78,intern3!$A$9:$A$160,0),MATCH(intern4!O$8,intern3!$7:$7,0))="OK","OK","NOK")))</f>
        <v/>
      </c>
      <c r="P78" s="1277" t="str">
        <f>IF(INDEX(intern2!$A$165:$BH$316,MATCH($A78,intern2!$A$165:$A$316,0),MATCH(P$8,intern2!_xlnm.Print_Titles,0))="","",
IF(INDEX(intern2!$A$165:$BH$316,MATCH($A78,intern2!$A$165:$A$316,0),MATCH(P$8,intern2!_xlnm.Print_Titles,0))="NOK","NOK",
IF(INDEX(intern3!$A$9:$BG$320,MATCH($A78,intern3!$A$9:$A$160,0),MATCH(intern4!P$8,intern3!$7:$7,0))="OK","OK","NOK")))</f>
        <v/>
      </c>
      <c r="Q78" s="1277" t="str">
        <f>IF(INDEX(intern2!$A$165:$BH$316,MATCH($A78,intern2!$A$165:$A$316,0),MATCH(Q$8,intern2!_xlnm.Print_Titles,0))="","",
IF(INDEX(intern2!$A$165:$BH$316,MATCH($A78,intern2!$A$165:$A$316,0),MATCH(Q$8,intern2!_xlnm.Print_Titles,0))="NOK","NOK",
IF(INDEX(intern3!$A$9:$BG$320,MATCH($A78,intern3!$A$9:$A$160,0),MATCH(intern4!Q$8,intern3!$7:$7,0))="OK","OK","NOK")))</f>
        <v/>
      </c>
      <c r="R78" s="1277" t="str">
        <f>IF(INDEX(intern2!$A$165:$BH$316,MATCH($A78,intern2!$A$165:$A$316,0),MATCH(R$8,intern2!_xlnm.Print_Titles,0))="","",
IF(INDEX(intern2!$A$165:$BH$316,MATCH($A78,intern2!$A$165:$A$316,0),MATCH(R$8,intern2!_xlnm.Print_Titles,0))="NOK","NOK",
IF(INDEX(intern3!$A$9:$BG$320,MATCH($A78,intern3!$A$9:$A$160,0),MATCH(intern4!R$8,intern3!$7:$7,0))="OK","OK","NOK")))</f>
        <v/>
      </c>
      <c r="S78" s="1277" t="str">
        <f>IF(INDEX(intern2!$A$165:$BH$316,MATCH($A78,intern2!$A$165:$A$316,0),MATCH(S$8,intern2!_xlnm.Print_Titles,0))="","",
IF(INDEX(intern2!$A$165:$BH$316,MATCH($A78,intern2!$A$165:$A$316,0),MATCH(S$8,intern2!_xlnm.Print_Titles,0))="NOK","NOK",
IF(INDEX(intern3!$A$9:$BG$320,MATCH($A78,intern3!$A$9:$A$160,0),MATCH(intern4!S$8,intern3!$7:$7,0))="OK","OK","NOK")))</f>
        <v/>
      </c>
      <c r="T78" s="1277" t="str">
        <f>IF(INDEX(intern2!$A$165:$BH$316,MATCH($A78,intern2!$A$165:$A$316,0),MATCH(T$8,intern2!_xlnm.Print_Titles,0))="","",
IF(INDEX(intern2!$A$165:$BH$316,MATCH($A78,intern2!$A$165:$A$316,0),MATCH(T$8,intern2!_xlnm.Print_Titles,0))="NOK","NOK",
IF(INDEX(intern3!$A$9:$BG$320,MATCH($A78,intern3!$A$9:$A$160,0),MATCH(intern4!T$8,intern3!$7:$7,0))="OK","OK","NOK")))</f>
        <v/>
      </c>
      <c r="U78" s="1277" t="str">
        <f>IF(INDEX(intern2!$A$165:$BH$316,MATCH($A78,intern2!$A$165:$A$316,0),MATCH(U$8,intern2!_xlnm.Print_Titles,0))="","",
IF(INDEX(intern2!$A$165:$BH$316,MATCH($A78,intern2!$A$165:$A$316,0),MATCH(U$8,intern2!_xlnm.Print_Titles,0))="NOK","NOK",
IF(INDEX(intern3!$A$9:$BG$320,MATCH($A78,intern3!$A$9:$A$160,0),MATCH(intern4!U$8,intern3!$7:$7,0))="OK","OK","NOK")))</f>
        <v/>
      </c>
      <c r="V78" s="1277" t="str">
        <f>IF(INDEX(intern2!$A$165:$BH$316,MATCH($A78,intern2!$A$165:$A$316,0),MATCH(V$8,intern2!_xlnm.Print_Titles,0))="","",
IF(INDEX(intern2!$A$165:$BH$316,MATCH($A78,intern2!$A$165:$A$316,0),MATCH(V$8,intern2!_xlnm.Print_Titles,0))="NOK","NOK",
IF(INDEX(intern3!$A$9:$BG$320,MATCH($A78,intern3!$A$9:$A$160,0),MATCH(intern4!V$8,intern3!$7:$7,0))="OK","OK","NOK")))</f>
        <v/>
      </c>
      <c r="W78" s="1277" t="str">
        <f>IF(INDEX(intern2!$A$165:$BH$316,MATCH($A78,intern2!$A$165:$A$316,0),MATCH(W$8,intern2!_xlnm.Print_Titles,0))="","",
IF(INDEX(intern2!$A$165:$BH$316,MATCH($A78,intern2!$A$165:$A$316,0),MATCH(W$8,intern2!_xlnm.Print_Titles,0))="NOK","NOK",
IF(INDEX(intern3!$A$9:$BG$320,MATCH($A78,intern3!$A$9:$A$160,0),MATCH(intern4!W$8,intern3!$7:$7,0))="OK","OK","NOK")))</f>
        <v/>
      </c>
      <c r="X78" s="1277" t="str">
        <f>IF(INDEX(intern2!$A$165:$BH$316,MATCH($A78,intern2!$A$165:$A$316,0),MATCH(X$8,intern2!_xlnm.Print_Titles,0))="","",
IF(INDEX(intern2!$A$165:$BH$316,MATCH($A78,intern2!$A$165:$A$316,0),MATCH(X$8,intern2!_xlnm.Print_Titles,0))="NOK","NOK",
IF(INDEX(intern3!$A$9:$BG$320,MATCH($A78,intern3!$A$9:$A$160,0),MATCH(intern4!X$8,intern3!$7:$7,0))="OK","OK","NOK")))</f>
        <v/>
      </c>
      <c r="Y78" s="1277" t="str">
        <f>IF(INDEX(intern2!$A$165:$BH$316,MATCH($A78,intern2!$A$165:$A$316,0),MATCH(Y$8,intern2!_xlnm.Print_Titles,0))="","",
IF(INDEX(intern2!$A$165:$BH$316,MATCH($A78,intern2!$A$165:$A$316,0),MATCH(Y$8,intern2!_xlnm.Print_Titles,0))="NOK","NOK",
IF(INDEX(intern3!$A$9:$BG$320,MATCH($A78,intern3!$A$9:$A$160,0),MATCH(intern4!Y$8,intern3!$7:$7,0))="OK","OK","NOK")))</f>
        <v/>
      </c>
      <c r="Z78" s="1277" t="str">
        <f>IF(INDEX(intern2!$A$165:$BH$316,MATCH($A78,intern2!$A$165:$A$316,0),MATCH(Z$8,intern2!_xlnm.Print_Titles,0))="","",
IF(INDEX(intern2!$A$165:$BH$316,MATCH($A78,intern2!$A$165:$A$316,0),MATCH(Z$8,intern2!_xlnm.Print_Titles,0))="NOK","NOK",
IF(INDEX(intern3!$A$9:$BG$320,MATCH($A78,intern3!$A$9:$A$160,0),MATCH(intern4!Z$8,intern3!$7:$7,0))="OK","OK","NOK")))</f>
        <v/>
      </c>
      <c r="AA78" s="1277" t="str">
        <f>IF(INDEX(intern2!$A$165:$BH$316,MATCH($A78,intern2!$A$165:$A$316,0),MATCH(AA$8,intern2!_xlnm.Print_Titles,0))="","",
IF(INDEX(intern2!$A$165:$BH$316,MATCH($A78,intern2!$A$165:$A$316,0),MATCH(AA$8,intern2!_xlnm.Print_Titles,0))="NOK","NOK",
IF(INDEX(intern3!$A$9:$BG$320,MATCH($A78,intern3!$A$9:$A$160,0),MATCH(intern4!AA$8,intern3!$7:$7,0))="OK","OK","NOK")))</f>
        <v/>
      </c>
      <c r="AB78" s="1277" t="str">
        <f>IF(INDEX(intern2!$A$165:$BH$316,MATCH($A78,intern2!$A$165:$A$316,0),MATCH(AB$8,intern2!_xlnm.Print_Titles,0))="","",
IF(INDEX(intern2!$A$165:$BH$316,MATCH($A78,intern2!$A$165:$A$316,0),MATCH(AB$8,intern2!_xlnm.Print_Titles,0))="NOK","NOK",
IF(INDEX(intern3!$A$9:$BG$320,MATCH($A78,intern3!$A$9:$A$160,0),MATCH(intern4!AB$8,intern3!$7:$7,0))="OK","OK","NOK")))</f>
        <v/>
      </c>
      <c r="AC78" s="1277" t="str">
        <f>IF(INDEX(intern2!$A$165:$BH$316,MATCH($A78,intern2!$A$165:$A$316,0),MATCH(AC$8,intern2!_xlnm.Print_Titles,0))="","",
IF(INDEX(intern2!$A$165:$BH$316,MATCH($A78,intern2!$A$165:$A$316,0),MATCH(AC$8,intern2!_xlnm.Print_Titles,0))="NOK","NOK",
IF(INDEX(intern3!$A$9:$BG$320,MATCH($A78,intern3!$A$9:$A$160,0),MATCH(intern4!AC$8,intern3!$7:$7,0))="OK","OK","NOK")))</f>
        <v/>
      </c>
      <c r="AD78" s="1277" t="str">
        <f>IF(INDEX(intern2!$A$165:$BH$316,MATCH($A78,intern2!$A$165:$A$316,0),MATCH(AD$8,intern2!_xlnm.Print_Titles,0))="","",
IF(INDEX(intern2!$A$165:$BH$316,MATCH($A78,intern2!$A$165:$A$316,0),MATCH(AD$8,intern2!_xlnm.Print_Titles,0))="NOK","NOK",
IF(INDEX(intern3!$A$9:$BG$320,MATCH($A78,intern3!$A$9:$A$160,0),MATCH(intern4!AD$8,intern3!$7:$7,0))="OK","OK","NOK")))</f>
        <v/>
      </c>
      <c r="AE78" s="1277" t="str">
        <f>IF(INDEX(intern2!$A$165:$BH$316,MATCH($A78,intern2!$A$165:$A$316,0),MATCH(AE$8,intern2!_xlnm.Print_Titles,0))="","",
IF(INDEX(intern2!$A$165:$BH$316,MATCH($A78,intern2!$A$165:$A$316,0),MATCH(AE$8,intern2!_xlnm.Print_Titles,0))="NOK","NOK",
IF(INDEX(intern3!$A$9:$BG$320,MATCH($A78,intern3!$A$9:$A$160,0),MATCH(intern4!AE$8,intern3!$7:$7,0))="OK","OK","NOK")))</f>
        <v/>
      </c>
      <c r="AF78" s="1277" t="str">
        <f>IF(INDEX(intern2!$A$165:$BH$316,MATCH($A78,intern2!$A$165:$A$316,0),MATCH(AF$8,intern2!_xlnm.Print_Titles,0))="","",
IF(INDEX(intern2!$A$165:$BH$316,MATCH($A78,intern2!$A$165:$A$316,0),MATCH(AF$8,intern2!_xlnm.Print_Titles,0))="NOK","NOK",
IF(INDEX(intern3!$A$9:$BG$320,MATCH($A78,intern3!$A$9:$A$160,0),MATCH(intern4!AF$8,intern3!$7:$7,0))="OK","OK","NOK")))</f>
        <v/>
      </c>
      <c r="AG78" s="1277" t="str">
        <f>IF(INDEX(intern2!$A$165:$BH$316,MATCH($A78,intern2!$A$165:$A$316,0),MATCH(AG$8,intern2!_xlnm.Print_Titles,0))="","",
IF(INDEX(intern2!$A$165:$BH$316,MATCH($A78,intern2!$A$165:$A$316,0),MATCH(AG$8,intern2!_xlnm.Print_Titles,0))="NOK","NOK",
IF(INDEX(intern3!$A$9:$BG$320,MATCH($A78,intern3!$A$9:$A$160,0),MATCH(intern4!AG$8,intern3!$7:$7,0))="OK","OK","NOK")))</f>
        <v/>
      </c>
      <c r="AH78" s="1277" t="str">
        <f>IF(INDEX(intern2!$A$165:$BH$316,MATCH($A78,intern2!$A$165:$A$316,0),MATCH(AH$8,intern2!_xlnm.Print_Titles,0))="","",
IF(INDEX(intern2!$A$165:$BH$316,MATCH($A78,intern2!$A$165:$A$316,0),MATCH(AH$8,intern2!_xlnm.Print_Titles,0))="NOK","NOK",
IF(INDEX(intern3!$A$9:$BG$320,MATCH($A78,intern3!$A$9:$A$160,0),MATCH(intern4!AH$8,intern3!$7:$7,0))="OK","OK","NOK")))</f>
        <v/>
      </c>
      <c r="AI78" s="1277" t="str">
        <f>IF(INDEX(intern2!$A$165:$BH$316,MATCH($A78,intern2!$A$165:$A$316,0),MATCH(AI$8,intern2!_xlnm.Print_Titles,0))="","",
IF(INDEX(intern2!$A$165:$BH$316,MATCH($A78,intern2!$A$165:$A$316,0),MATCH(AI$8,intern2!_xlnm.Print_Titles,0))="NOK","NOK",
IF(INDEX(intern3!$A$9:$BG$320,MATCH($A78,intern3!$A$9:$A$160,0),MATCH(intern4!AI$8,intern3!$7:$7,0))="OK","OK","NOK")))</f>
        <v/>
      </c>
      <c r="AJ78" s="1277" t="str">
        <f>IF(INDEX(intern2!$A$165:$BH$316,MATCH($A78,intern2!$A$165:$A$316,0),MATCH(AJ$8,intern2!_xlnm.Print_Titles,0))="","",
IF(INDEX(intern2!$A$165:$BH$316,MATCH($A78,intern2!$A$165:$A$316,0),MATCH(AJ$8,intern2!_xlnm.Print_Titles,0))="NOK","NOK",
IF(INDEX(intern3!$A$9:$BG$320,MATCH($A78,intern3!$A$9:$A$160,0),MATCH(intern4!AJ$8,intern3!$7:$7,0))="OK","OK","NOK")))</f>
        <v/>
      </c>
      <c r="AK78" s="1277" t="str">
        <f>IF(INDEX(intern2!$A$165:$BH$316,MATCH($A78,intern2!$A$165:$A$316,0),MATCH(AK$8,intern2!_xlnm.Print_Titles,0))="","",
IF(INDEX(intern2!$A$165:$BH$316,MATCH($A78,intern2!$A$165:$A$316,0),MATCH(AK$8,intern2!_xlnm.Print_Titles,0))="NOK","NOK",
IF(INDEX(intern3!$A$9:$BG$320,MATCH($A78,intern3!$A$9:$A$160,0),MATCH(intern4!AK$8,intern3!$7:$7,0))="OK","OK","NOK")))</f>
        <v/>
      </c>
      <c r="AL78" s="1277" t="str">
        <f>IF(INDEX(intern2!$A$165:$BH$316,MATCH($A78,intern2!$A$165:$A$316,0),MATCH(AL$8,intern2!_xlnm.Print_Titles,0))="","",
IF(INDEX(intern2!$A$165:$BH$316,MATCH($A78,intern2!$A$165:$A$316,0),MATCH(AL$8,intern2!_xlnm.Print_Titles,0))="NOK","NOK",
IF(INDEX(intern3!$A$9:$BG$320,MATCH($A78,intern3!$A$9:$A$160,0),MATCH(intern4!AL$8,intern3!$7:$7,0))="OK","OK","NOK")))</f>
        <v/>
      </c>
      <c r="AM78" s="1277" t="str">
        <f>IF(INDEX(intern2!$A$165:$BH$316,MATCH($A78,intern2!$A$165:$A$316,0),MATCH(AM$8,intern2!_xlnm.Print_Titles,0))="","",
IF(INDEX(intern2!$A$165:$BH$316,MATCH($A78,intern2!$A$165:$A$316,0),MATCH(AM$8,intern2!_xlnm.Print_Titles,0))="NOK","NOK",
IF(INDEX(intern3!$A$9:$BG$320,MATCH($A78,intern3!$A$9:$A$160,0),MATCH(intern4!AM$8,intern3!$7:$7,0))="OK","OK","NOK")))</f>
        <v/>
      </c>
      <c r="AN78" s="1277" t="str">
        <f>IF(INDEX(intern2!$A$165:$BH$316,MATCH($A78,intern2!$A$165:$A$316,0),MATCH(AN$8,intern2!_xlnm.Print_Titles,0))="","",
IF(INDEX(intern2!$A$165:$BH$316,MATCH($A78,intern2!$A$165:$A$316,0),MATCH(AN$8,intern2!_xlnm.Print_Titles,0))="NOK","NOK",
IF(INDEX(intern3!$A$9:$BG$320,MATCH($A78,intern3!$A$9:$A$160,0),MATCH(intern4!AN$8,intern3!$7:$7,0))="OK","OK","NOK")))</f>
        <v/>
      </c>
      <c r="AO78" s="1277" t="str">
        <f>IF(INDEX(intern2!$A$165:$BH$316,MATCH($A78,intern2!$A$165:$A$316,0),MATCH(AO$8,intern2!_xlnm.Print_Titles,0))="","",
IF(INDEX(intern2!$A$165:$BH$316,MATCH($A78,intern2!$A$165:$A$316,0),MATCH(AO$8,intern2!_xlnm.Print_Titles,0))="NOK","NOK",
IF(INDEX(intern3!$A$9:$BG$320,MATCH($A78,intern3!$A$9:$A$160,0),MATCH(intern4!AO$8,intern3!$7:$7,0))="OK","OK","NOK")))</f>
        <v/>
      </c>
      <c r="AP78" s="1277" t="str">
        <f>IF(INDEX(intern2!$A$165:$BH$316,MATCH($A78,intern2!$A$165:$A$316,0),MATCH(AP$8,intern2!_xlnm.Print_Titles,0))="","",
IF(INDEX(intern2!$A$165:$BH$316,MATCH($A78,intern2!$A$165:$A$316,0),MATCH(AP$8,intern2!_xlnm.Print_Titles,0))="NOK","NOK",
IF(INDEX(intern3!$A$9:$BG$320,MATCH($A78,intern3!$A$9:$A$160,0),MATCH(intern4!AP$8,intern3!$7:$7,0))="OK","OK","NOK")))</f>
        <v/>
      </c>
      <c r="AQ78" s="1277" t="str">
        <f>IF(INDEX(intern2!$A$165:$BH$316,MATCH($A78,intern2!$A$165:$A$316,0),MATCH(AQ$8,intern2!_xlnm.Print_Titles,0))="","",
IF(INDEX(intern2!$A$165:$BH$316,MATCH($A78,intern2!$A$165:$A$316,0),MATCH(AQ$8,intern2!_xlnm.Print_Titles,0))="NOK","NOK",
IF(INDEX(intern3!$A$9:$BG$320,MATCH($A78,intern3!$A$9:$A$160,0),MATCH(intern4!AQ$8,intern3!$7:$7,0))="OK","OK","NOK")))</f>
        <v/>
      </c>
      <c r="AR78" s="1277" t="str">
        <f>IF(INDEX(intern2!$A$165:$BH$316,MATCH($A78,intern2!$A$165:$A$316,0),MATCH(AR$8,intern2!_xlnm.Print_Titles,0))="","",
IF(INDEX(intern2!$A$165:$BH$316,MATCH($A78,intern2!$A$165:$A$316,0),MATCH(AR$8,intern2!_xlnm.Print_Titles,0))="NOK","NOK",
IF(INDEX(intern3!$A$9:$BG$320,MATCH($A78,intern3!$A$9:$A$160,0),MATCH(intern4!AR$8,intern3!$7:$7,0))="OK","OK","NOK")))</f>
        <v/>
      </c>
      <c r="AS78" s="1277" t="str">
        <f>IF(INDEX(intern2!$A$165:$BH$316,MATCH($A78,intern2!$A$165:$A$316,0),MATCH(AS$8,intern2!_xlnm.Print_Titles,0))="","",
IF(INDEX(intern2!$A$165:$BH$316,MATCH($A78,intern2!$A$165:$A$316,0),MATCH(AS$8,intern2!_xlnm.Print_Titles,0))="NOK","NOK",
IF(INDEX(intern3!$A$9:$BG$320,MATCH($A78,intern3!$A$9:$A$160,0),MATCH(intern4!AS$8,intern3!$7:$7,0))="OK","OK","NOK")))</f>
        <v/>
      </c>
      <c r="AT78" s="1277" t="str">
        <f>IF(INDEX(intern2!$A$165:$BH$316,MATCH($A78,intern2!$A$165:$A$316,0),MATCH(AT$8,intern2!_xlnm.Print_Titles,0))="","",
IF(INDEX(intern2!$A$165:$BH$316,MATCH($A78,intern2!$A$165:$A$316,0),MATCH(AT$8,intern2!_xlnm.Print_Titles,0))="NOK","NOK",
IF(INDEX(intern3!$A$9:$BG$320,MATCH($A78,intern3!$A$9:$A$160,0),MATCH(intern4!AT$8,intern3!$7:$7,0))="OK","OK","NOK")))</f>
        <v/>
      </c>
      <c r="AU78" s="1277" t="str">
        <f>IF(INDEX(intern2!$A$165:$BH$316,MATCH($A78,intern2!$A$165:$A$316,0),MATCH(AU$8,intern2!_xlnm.Print_Titles,0))="","",
IF(INDEX(intern2!$A$165:$BH$316,MATCH($A78,intern2!$A$165:$A$316,0),MATCH(AU$8,intern2!_xlnm.Print_Titles,0))="NOK","NOK",
IF(INDEX(intern3!$A$9:$BG$320,MATCH($A78,intern3!$A$9:$A$160,0),MATCH(intern4!AU$8,intern3!$7:$7,0))="OK","OK","NOK")))</f>
        <v/>
      </c>
      <c r="AV78" s="1277" t="str">
        <f>IF(INDEX(intern2!$A$165:$BH$316,MATCH($A78,intern2!$A$165:$A$316,0),MATCH(AV$8,intern2!_xlnm.Print_Titles,0))="","",
IF(INDEX(intern2!$A$165:$BH$316,MATCH($A78,intern2!$A$165:$A$316,0),MATCH(AV$8,intern2!_xlnm.Print_Titles,0))="NOK","NOK",
IF(INDEX(intern3!$A$9:$BG$320,MATCH($A78,intern3!$A$9:$A$160,0),MATCH(intern4!AV$8,intern3!$7:$7,0))="OK","OK","NOK")))</f>
        <v/>
      </c>
      <c r="AW78" s="1277"/>
      <c r="AX78" s="1277" t="str">
        <f>IF(INDEX(intern2!$A$165:$BH$316,MATCH($A78,intern2!$A$165:$A$316,0),MATCH(AX$8,intern2!_xlnm.Print_Titles,0))="","",
IF(INDEX(intern2!$A$165:$BH$316,MATCH($A78,intern2!$A$165:$A$316,0),MATCH(AX$8,intern2!_xlnm.Print_Titles,0))="NOK","NOK",
IF(INDEX(intern3!$A$9:$BG$320,MATCH($A78,intern3!$A$9:$A$160,0),MATCH(intern4!AX$8,intern3!$7:$7,0))="OK","OK","NOK")))</f>
        <v/>
      </c>
      <c r="AY78" s="1277" t="str">
        <f>IF(INDEX(intern2!$A$165:$BH$316,MATCH($A78,intern2!$A$165:$A$316,0),MATCH(AY$8,intern2!_xlnm.Print_Titles,0))="","",
IF(INDEX(intern2!$A$165:$BH$316,MATCH($A78,intern2!$A$165:$A$316,0),MATCH(AY$8,intern2!_xlnm.Print_Titles,0))="NOK","NOK",
IF(INDEX(intern3!$A$9:$BG$320,MATCH($A78,intern3!$A$9:$A$160,0),MATCH(intern4!AY$8,intern3!$7:$7,0))="OK","OK","NOK")))</f>
        <v/>
      </c>
      <c r="AZ78" s="1277" t="str">
        <f>IF(INDEX(intern2!$A$165:$BH$316,MATCH($A78,intern2!$A$165:$A$316,0),MATCH(AZ$8,intern2!_xlnm.Print_Titles,0))="","",
IF(INDEX(intern2!$A$165:$BH$316,MATCH($A78,intern2!$A$165:$A$316,0),MATCH(AZ$8,intern2!_xlnm.Print_Titles,0))="NOK","NOK",
IF(INDEX(intern3!$A$9:$BG$320,MATCH($A78,intern3!$A$9:$A$160,0),MATCH(intern4!AZ$8,intern3!$7:$7,0))="OK","OK","NOK")))</f>
        <v/>
      </c>
      <c r="BA78" s="1277" t="str">
        <f>IF(INDEX(intern2!$A$165:$BH$316,MATCH($A78,intern2!$A$165:$A$316,0),MATCH(BA$8,intern2!_xlnm.Print_Titles,0))="","",
IF(INDEX(intern2!$A$165:$BH$316,MATCH($A78,intern2!$A$165:$A$316,0),MATCH(BA$8,intern2!_xlnm.Print_Titles,0))="NOK","NOK",
IF(INDEX(intern3!$A$9:$BG$320,MATCH($A78,intern3!$A$9:$A$160,0),MATCH(intern4!BA$8,intern3!$7:$7,0))="OK","OK","NOK")))</f>
        <v/>
      </c>
      <c r="BB78" s="1277" t="str">
        <f>IF(INDEX(intern2!$A$165:$BH$316,MATCH($A78,intern2!$A$165:$A$316,0),MATCH(BB$8,intern2!_xlnm.Print_Titles,0))="","",
IF(INDEX(intern2!$A$165:$BH$316,MATCH($A78,intern2!$A$165:$A$316,0),MATCH(BB$8,intern2!_xlnm.Print_Titles,0))="NOK","NOK",
IF(INDEX(intern3!$A$9:$BG$320,MATCH($A78,intern3!$A$9:$A$160,0),MATCH(intern4!BB$8,intern3!$7:$7,0))="OK","OK","NOK")))</f>
        <v/>
      </c>
      <c r="BC78" s="1277" t="str">
        <f>IF(INDEX(intern2!$A$165:$BH$316,MATCH($A78,intern2!$A$165:$A$316,0),MATCH(BC$8,intern2!_xlnm.Print_Titles,0))="","",
IF(INDEX(intern2!$A$165:$BH$316,MATCH($A78,intern2!$A$165:$A$316,0),MATCH(BC$8,intern2!_xlnm.Print_Titles,0))="NOK","NOK",
IF(INDEX(intern3!$A$9:$BG$320,MATCH($A78,intern3!$A$9:$A$160,0),MATCH(intern4!BC$8,intern3!$7:$7,0))="OK","OK","NOK")))</f>
        <v/>
      </c>
      <c r="BD78" s="1277" t="str">
        <f>IF(INDEX(intern2!$A$165:$BH$316,MATCH($A78,intern2!$A$165:$A$316,0),MATCH(BD$8,intern2!_xlnm.Print_Titles,0))="","",
IF(INDEX(intern2!$A$165:$BH$316,MATCH($A78,intern2!$A$165:$A$316,0),MATCH(BD$8,intern2!_xlnm.Print_Titles,0))="NOK","NOK",
IF(INDEX(intern3!$A$9:$BG$320,MATCH($A78,intern3!$A$9:$A$160,0),MATCH(intern4!BD$8,intern3!$7:$7,0))="OK","OK","NOK")))</f>
        <v/>
      </c>
      <c r="BE78" s="1277" t="str">
        <f>IF(INDEX(intern2!$A$165:$BH$316,MATCH($A78,intern2!$A$165:$A$316,0),MATCH(BE$8,intern2!_xlnm.Print_Titles,0))="","",
IF(INDEX(intern2!$A$165:$BH$316,MATCH($A78,intern2!$A$165:$A$316,0),MATCH(BE$8,intern2!_xlnm.Print_Titles,0))="NOK","NOK",
IF(INDEX(intern3!$A$9:$BG$320,MATCH($A78,intern3!$A$9:$A$160,0),MATCH(intern4!BE$8,intern3!$7:$7,0))="OK","OK","NOK")))</f>
        <v/>
      </c>
      <c r="BF78" s="1277" t="str">
        <f>IF(INDEX(intern2!$A$165:$BH$316,MATCH($A78,intern2!$A$165:$A$316,0),MATCH(BF$8,intern2!_xlnm.Print_Titles,0))="","",
IF(INDEX(intern2!$A$165:$BH$316,MATCH($A78,intern2!$A$165:$A$316,0),MATCH(BF$8,intern2!_xlnm.Print_Titles,0))="NOK","NOK",
IF(INDEX(intern3!$A$9:$BG$320,MATCH($A78,intern3!$A$9:$A$160,0),MATCH(intern4!BF$8,intern3!$7:$7,0))="OK","OK","NOK")))</f>
        <v/>
      </c>
      <c r="BG78" s="1277" t="str">
        <f>IF(INDEX(intern2!$A$165:$BH$316,MATCH($A78,intern2!$A$165:$A$316,0),MATCH(BG$8,intern2!_xlnm.Print_Titles,0))="","",
IF(INDEX(intern2!$A$165:$BH$316,MATCH($A78,intern2!$A$165:$A$316,0),MATCH(BG$8,intern2!_xlnm.Print_Titles,0))="NOK","NOK",
IF(INDEX(intern3!$A$9:$BG$320,MATCH($A78,intern3!$A$9:$A$160,0),MATCH(intern4!BG$8,intern3!$7:$7,0))="OK","OK","NOK")))</f>
        <v/>
      </c>
      <c r="BH78" s="200" t="str">
        <f t="shared" ca="1" si="3"/>
        <v>NOK</v>
      </c>
      <c r="BI78" s="186"/>
      <c r="BJ78" t="b">
        <f ca="1">IF(VLOOKUP($A78,intern1!$C:$Q,15,FALSE)="MAS","",IF(VLOOKUP($A78,'3.10'!$C:$AP,9,FALSE)=0,"NOK",IF(VLOOKUP($A78,'3.10'!$C:$AP,11,FALSE)=0,"NOK","OK"))=BH78)</f>
        <v>1</v>
      </c>
    </row>
    <row r="79" spans="1:62" x14ac:dyDescent="0.25">
      <c r="A79" t="str">
        <f>+intern2!A74</f>
        <v>HER1.1.4</v>
      </c>
      <c r="C79" s="1277" t="str">
        <f>IF(INDEX(intern2!$A$165:$BH$316,MATCH($A79,intern2!$A$165:$A$316,0),MATCH(C$8,intern2!_xlnm.Print_Titles,0))="","",
IF(INDEX(intern2!$A$165:$BH$316,MATCH($A79,intern2!$A$165:$A$316,0),MATCH(C$8,intern2!_xlnm.Print_Titles,0))="NOK","NOK",
IF(INDEX(intern3!$A$9:$BG$320,MATCH($A79,intern3!$A$9:$A$160,0),MATCH(intern4!C$8,intern3!$7:$7,0))="OK","OK","NOK")))</f>
        <v/>
      </c>
      <c r="D79" s="1277" t="str">
        <f>IF(INDEX(intern2!$A$165:$BH$316,MATCH($A79,intern2!$A$165:$A$316,0),MATCH(D$8,intern2!_xlnm.Print_Titles,0))="","",
IF(INDEX(intern2!$A$165:$BH$316,MATCH($A79,intern2!$A$165:$A$316,0),MATCH(D$8,intern2!_xlnm.Print_Titles,0))="NOK","NOK",
IF(INDEX(intern3!$A$9:$BG$320,MATCH($A79,intern3!$A$9:$A$160,0),MATCH(intern4!D$8,intern3!$7:$7,0))="OK","OK","NOK")))</f>
        <v/>
      </c>
      <c r="E79" s="1277" t="str">
        <f>IF(INDEX(intern2!$A$165:$BH$316,MATCH($A79,intern2!$A$165:$A$316,0),MATCH(E$8,intern2!_xlnm.Print_Titles,0))="","",
IF(INDEX(intern2!$A$165:$BH$316,MATCH($A79,intern2!$A$165:$A$316,0),MATCH(E$8,intern2!_xlnm.Print_Titles,0))="NOK","NOK",
IF(INDEX(intern3!$A$9:$BG$320,MATCH($A79,intern3!$A$9:$A$160,0),MATCH(intern4!E$8,intern3!$7:$7,0))="OK","OK","NOK")))</f>
        <v/>
      </c>
      <c r="F79" s="1277" t="str">
        <f>IF(INDEX(intern2!$A$165:$BH$316,MATCH($A79,intern2!$A$165:$A$316,0),MATCH(F$8,intern2!_xlnm.Print_Titles,0))="","",
IF(INDEX(intern2!$A$165:$BH$316,MATCH($A79,intern2!$A$165:$A$316,0),MATCH(F$8,intern2!_xlnm.Print_Titles,0))="NOK","NOK",
IF(INDEX(intern3!$A$9:$BG$320,MATCH($A79,intern3!$A$9:$A$160,0),MATCH(intern4!F$8,intern3!$7:$7,0))="OK","OK","NOK")))</f>
        <v/>
      </c>
      <c r="G79" s="1277" t="str">
        <f>IF(INDEX(intern2!$A$165:$BH$316,MATCH($A79,intern2!$A$165:$A$316,0),MATCH(G$8,intern2!_xlnm.Print_Titles,0))="","",
IF(INDEX(intern2!$A$165:$BH$316,MATCH($A79,intern2!$A$165:$A$316,0),MATCH(G$8,intern2!_xlnm.Print_Titles,0))="NOK","NOK",
IF(INDEX(intern3!$A$9:$BG$320,MATCH($A79,intern3!$A$9:$A$160,0),MATCH(intern4!G$8,intern3!$7:$7,0))="OK","OK","NOK")))</f>
        <v/>
      </c>
      <c r="H79" s="1277" t="str">
        <f>IF(INDEX(intern2!$A$165:$BH$316,MATCH($A79,intern2!$A$165:$A$316,0),MATCH(H$8,intern2!_xlnm.Print_Titles,0))="","",
IF(INDEX(intern2!$A$165:$BH$316,MATCH($A79,intern2!$A$165:$A$316,0),MATCH(H$8,intern2!_xlnm.Print_Titles,0))="NOK","NOK",
IF(INDEX(intern3!$A$9:$BG$320,MATCH($A79,intern3!$A$9:$A$160,0),MATCH(intern4!H$8,intern3!$7:$7,0))="OK","OK","NOK")))</f>
        <v/>
      </c>
      <c r="I79" s="1277" t="str">
        <f>IF(INDEX(intern2!$A$165:$BH$316,MATCH($A79,intern2!$A$165:$A$316,0),MATCH(I$8,intern2!_xlnm.Print_Titles,0))="","",
IF(INDEX(intern2!$A$165:$BH$316,MATCH($A79,intern2!$A$165:$A$316,0),MATCH(I$8,intern2!_xlnm.Print_Titles,0))="NOK","NOK",
IF(INDEX(intern3!$A$9:$BG$320,MATCH($A79,intern3!$A$9:$A$160,0),MATCH(intern4!I$8,intern3!$7:$7,0))="OK","OK","NOK")))</f>
        <v/>
      </c>
      <c r="J79" s="1277" t="str">
        <f ca="1">IF(INDEX(intern2!$A$165:$BH$316,MATCH($A79,intern2!$A$165:$A$316,0),MATCH(J$8,intern2!_xlnm.Print_Titles,0))="","",
IF(INDEX(intern2!$A$165:$BH$316,MATCH($A79,intern2!$A$165:$A$316,0),MATCH(J$8,intern2!_xlnm.Print_Titles,0))="NOK","NOK",
IF(INDEX(intern3!$A$9:$BG$320,MATCH($A79,intern3!$A$9:$A$160,0),MATCH(intern4!J$8,intern3!$7:$7,0))="OK","OK","NOK")))</f>
        <v>NOK</v>
      </c>
      <c r="K79" s="1277" t="str">
        <f>IF(INDEX(intern2!$A$165:$BH$316,MATCH($A79,intern2!$A$165:$A$316,0),MATCH(K$8,intern2!_xlnm.Print_Titles,0))="","",
IF(INDEX(intern2!$A$165:$BH$316,MATCH($A79,intern2!$A$165:$A$316,0),MATCH(K$8,intern2!_xlnm.Print_Titles,0))="NOK","NOK",
IF(INDEX(intern3!$A$9:$BG$320,MATCH($A79,intern3!$A$9:$A$160,0),MATCH(intern4!K$8,intern3!$7:$7,0))="OK","OK","NOK")))</f>
        <v/>
      </c>
      <c r="L79" s="1277" t="str">
        <f>IF(INDEX(intern2!$A$165:$BH$316,MATCH($A79,intern2!$A$165:$A$316,0),MATCH(L$8,intern2!_xlnm.Print_Titles,0))="","",
IF(INDEX(intern2!$A$165:$BH$316,MATCH($A79,intern2!$A$165:$A$316,0),MATCH(L$8,intern2!_xlnm.Print_Titles,0))="NOK","NOK",
IF(INDEX(intern3!$A$9:$BG$320,MATCH($A79,intern3!$A$9:$A$160,0),MATCH(intern4!L$8,intern3!$7:$7,0))="OK","OK","NOK")))</f>
        <v/>
      </c>
      <c r="M79" s="1277" t="str">
        <f>IF(INDEX(intern2!$A$165:$BH$316,MATCH($A79,intern2!$A$165:$A$316,0),MATCH(M$8,intern2!_xlnm.Print_Titles,0))="","",
IF(INDEX(intern2!$A$165:$BH$316,MATCH($A79,intern2!$A$165:$A$316,0),MATCH(M$8,intern2!_xlnm.Print_Titles,0))="NOK","NOK",
IF(INDEX(intern3!$A$9:$BG$320,MATCH($A79,intern3!$A$9:$A$160,0),MATCH(intern4!M$8,intern3!$7:$7,0))="OK","OK","NOK")))</f>
        <v/>
      </c>
      <c r="N79" s="1277" t="str">
        <f>IF(INDEX(intern2!$A$165:$BH$316,MATCH($A79,intern2!$A$165:$A$316,0),MATCH(N$8,intern2!_xlnm.Print_Titles,0))="","",
IF(INDEX(intern2!$A$165:$BH$316,MATCH($A79,intern2!$A$165:$A$316,0),MATCH(N$8,intern2!_xlnm.Print_Titles,0))="NOK","NOK",
IF(INDEX(intern3!$A$9:$BG$320,MATCH($A79,intern3!$A$9:$A$160,0),MATCH(intern4!N$8,intern3!$7:$7,0))="OK","OK","NOK")))</f>
        <v/>
      </c>
      <c r="O79" s="1277" t="str">
        <f>IF(INDEX(intern2!$A$165:$BH$316,MATCH($A79,intern2!$A$165:$A$316,0),MATCH(O$8,intern2!_xlnm.Print_Titles,0))="","",
IF(INDEX(intern2!$A$165:$BH$316,MATCH($A79,intern2!$A$165:$A$316,0),MATCH(O$8,intern2!_xlnm.Print_Titles,0))="NOK","NOK",
IF(INDEX(intern3!$A$9:$BG$320,MATCH($A79,intern3!$A$9:$A$160,0),MATCH(intern4!O$8,intern3!$7:$7,0))="OK","OK","NOK")))</f>
        <v/>
      </c>
      <c r="P79" s="1277" t="str">
        <f>IF(INDEX(intern2!$A$165:$BH$316,MATCH($A79,intern2!$A$165:$A$316,0),MATCH(P$8,intern2!_xlnm.Print_Titles,0))="","",
IF(INDEX(intern2!$A$165:$BH$316,MATCH($A79,intern2!$A$165:$A$316,0),MATCH(P$8,intern2!_xlnm.Print_Titles,0))="NOK","NOK",
IF(INDEX(intern3!$A$9:$BG$320,MATCH($A79,intern3!$A$9:$A$160,0),MATCH(intern4!P$8,intern3!$7:$7,0))="OK","OK","NOK")))</f>
        <v/>
      </c>
      <c r="Q79" s="1277" t="str">
        <f>IF(INDEX(intern2!$A$165:$BH$316,MATCH($A79,intern2!$A$165:$A$316,0),MATCH(Q$8,intern2!_xlnm.Print_Titles,0))="","",
IF(INDEX(intern2!$A$165:$BH$316,MATCH($A79,intern2!$A$165:$A$316,0),MATCH(Q$8,intern2!_xlnm.Print_Titles,0))="NOK","NOK",
IF(INDEX(intern3!$A$9:$BG$320,MATCH($A79,intern3!$A$9:$A$160,0),MATCH(intern4!Q$8,intern3!$7:$7,0))="OK","OK","NOK")))</f>
        <v/>
      </c>
      <c r="R79" s="1277" t="str">
        <f>IF(INDEX(intern2!$A$165:$BH$316,MATCH($A79,intern2!$A$165:$A$316,0),MATCH(R$8,intern2!_xlnm.Print_Titles,0))="","",
IF(INDEX(intern2!$A$165:$BH$316,MATCH($A79,intern2!$A$165:$A$316,0),MATCH(R$8,intern2!_xlnm.Print_Titles,0))="NOK","NOK",
IF(INDEX(intern3!$A$9:$BG$320,MATCH($A79,intern3!$A$9:$A$160,0),MATCH(intern4!R$8,intern3!$7:$7,0))="OK","OK","NOK")))</f>
        <v/>
      </c>
      <c r="S79" s="1277" t="str">
        <f>IF(INDEX(intern2!$A$165:$BH$316,MATCH($A79,intern2!$A$165:$A$316,0),MATCH(S$8,intern2!_xlnm.Print_Titles,0))="","",
IF(INDEX(intern2!$A$165:$BH$316,MATCH($A79,intern2!$A$165:$A$316,0),MATCH(S$8,intern2!_xlnm.Print_Titles,0))="NOK","NOK",
IF(INDEX(intern3!$A$9:$BG$320,MATCH($A79,intern3!$A$9:$A$160,0),MATCH(intern4!S$8,intern3!$7:$7,0))="OK","OK","NOK")))</f>
        <v/>
      </c>
      <c r="T79" s="1277" t="str">
        <f>IF(INDEX(intern2!$A$165:$BH$316,MATCH($A79,intern2!$A$165:$A$316,0),MATCH(T$8,intern2!_xlnm.Print_Titles,0))="","",
IF(INDEX(intern2!$A$165:$BH$316,MATCH($A79,intern2!$A$165:$A$316,0),MATCH(T$8,intern2!_xlnm.Print_Titles,0))="NOK","NOK",
IF(INDEX(intern3!$A$9:$BG$320,MATCH($A79,intern3!$A$9:$A$160,0),MATCH(intern4!T$8,intern3!$7:$7,0))="OK","OK","NOK")))</f>
        <v/>
      </c>
      <c r="U79" s="1277" t="str">
        <f>IF(INDEX(intern2!$A$165:$BH$316,MATCH($A79,intern2!$A$165:$A$316,0),MATCH(U$8,intern2!_xlnm.Print_Titles,0))="","",
IF(INDEX(intern2!$A$165:$BH$316,MATCH($A79,intern2!$A$165:$A$316,0),MATCH(U$8,intern2!_xlnm.Print_Titles,0))="NOK","NOK",
IF(INDEX(intern3!$A$9:$BG$320,MATCH($A79,intern3!$A$9:$A$160,0),MATCH(intern4!U$8,intern3!$7:$7,0))="OK","OK","NOK")))</f>
        <v/>
      </c>
      <c r="V79" s="1277" t="str">
        <f>IF(INDEX(intern2!$A$165:$BH$316,MATCH($A79,intern2!$A$165:$A$316,0),MATCH(V$8,intern2!_xlnm.Print_Titles,0))="","",
IF(INDEX(intern2!$A$165:$BH$316,MATCH($A79,intern2!$A$165:$A$316,0),MATCH(V$8,intern2!_xlnm.Print_Titles,0))="NOK","NOK",
IF(INDEX(intern3!$A$9:$BG$320,MATCH($A79,intern3!$A$9:$A$160,0),MATCH(intern4!V$8,intern3!$7:$7,0))="OK","OK","NOK")))</f>
        <v/>
      </c>
      <c r="W79" s="1277" t="str">
        <f>IF(INDEX(intern2!$A$165:$BH$316,MATCH($A79,intern2!$A$165:$A$316,0),MATCH(W$8,intern2!_xlnm.Print_Titles,0))="","",
IF(INDEX(intern2!$A$165:$BH$316,MATCH($A79,intern2!$A$165:$A$316,0),MATCH(W$8,intern2!_xlnm.Print_Titles,0))="NOK","NOK",
IF(INDEX(intern3!$A$9:$BG$320,MATCH($A79,intern3!$A$9:$A$160,0),MATCH(intern4!W$8,intern3!$7:$7,0))="OK","OK","NOK")))</f>
        <v/>
      </c>
      <c r="X79" s="1277" t="str">
        <f>IF(INDEX(intern2!$A$165:$BH$316,MATCH($A79,intern2!$A$165:$A$316,0),MATCH(X$8,intern2!_xlnm.Print_Titles,0))="","",
IF(INDEX(intern2!$A$165:$BH$316,MATCH($A79,intern2!$A$165:$A$316,0),MATCH(X$8,intern2!_xlnm.Print_Titles,0))="NOK","NOK",
IF(INDEX(intern3!$A$9:$BG$320,MATCH($A79,intern3!$A$9:$A$160,0),MATCH(intern4!X$8,intern3!$7:$7,0))="OK","OK","NOK")))</f>
        <v/>
      </c>
      <c r="Y79" s="1277" t="str">
        <f>IF(INDEX(intern2!$A$165:$BH$316,MATCH($A79,intern2!$A$165:$A$316,0),MATCH(Y$8,intern2!_xlnm.Print_Titles,0))="","",
IF(INDEX(intern2!$A$165:$BH$316,MATCH($A79,intern2!$A$165:$A$316,0),MATCH(Y$8,intern2!_xlnm.Print_Titles,0))="NOK","NOK",
IF(INDEX(intern3!$A$9:$BG$320,MATCH($A79,intern3!$A$9:$A$160,0),MATCH(intern4!Y$8,intern3!$7:$7,0))="OK","OK","NOK")))</f>
        <v/>
      </c>
      <c r="Z79" s="1277" t="str">
        <f>IF(INDEX(intern2!$A$165:$BH$316,MATCH($A79,intern2!$A$165:$A$316,0),MATCH(Z$8,intern2!_xlnm.Print_Titles,0))="","",
IF(INDEX(intern2!$A$165:$BH$316,MATCH($A79,intern2!$A$165:$A$316,0),MATCH(Z$8,intern2!_xlnm.Print_Titles,0))="NOK","NOK",
IF(INDEX(intern3!$A$9:$BG$320,MATCH($A79,intern3!$A$9:$A$160,0),MATCH(intern4!Z$8,intern3!$7:$7,0))="OK","OK","NOK")))</f>
        <v/>
      </c>
      <c r="AA79" s="1277" t="str">
        <f>IF(INDEX(intern2!$A$165:$BH$316,MATCH($A79,intern2!$A$165:$A$316,0),MATCH(AA$8,intern2!_xlnm.Print_Titles,0))="","",
IF(INDEX(intern2!$A$165:$BH$316,MATCH($A79,intern2!$A$165:$A$316,0),MATCH(AA$8,intern2!_xlnm.Print_Titles,0))="NOK","NOK",
IF(INDEX(intern3!$A$9:$BG$320,MATCH($A79,intern3!$A$9:$A$160,0),MATCH(intern4!AA$8,intern3!$7:$7,0))="OK","OK","NOK")))</f>
        <v/>
      </c>
      <c r="AB79" s="1277" t="str">
        <f>IF(INDEX(intern2!$A$165:$BH$316,MATCH($A79,intern2!$A$165:$A$316,0),MATCH(AB$8,intern2!_xlnm.Print_Titles,0))="","",
IF(INDEX(intern2!$A$165:$BH$316,MATCH($A79,intern2!$A$165:$A$316,0),MATCH(AB$8,intern2!_xlnm.Print_Titles,0))="NOK","NOK",
IF(INDEX(intern3!$A$9:$BG$320,MATCH($A79,intern3!$A$9:$A$160,0),MATCH(intern4!AB$8,intern3!$7:$7,0))="OK","OK","NOK")))</f>
        <v/>
      </c>
      <c r="AC79" s="1277" t="str">
        <f>IF(INDEX(intern2!$A$165:$BH$316,MATCH($A79,intern2!$A$165:$A$316,0),MATCH(AC$8,intern2!_xlnm.Print_Titles,0))="","",
IF(INDEX(intern2!$A$165:$BH$316,MATCH($A79,intern2!$A$165:$A$316,0),MATCH(AC$8,intern2!_xlnm.Print_Titles,0))="NOK","NOK",
IF(INDEX(intern3!$A$9:$BG$320,MATCH($A79,intern3!$A$9:$A$160,0),MATCH(intern4!AC$8,intern3!$7:$7,0))="OK","OK","NOK")))</f>
        <v/>
      </c>
      <c r="AD79" s="1277" t="str">
        <f>IF(INDEX(intern2!$A$165:$BH$316,MATCH($A79,intern2!$A$165:$A$316,0),MATCH(AD$8,intern2!_xlnm.Print_Titles,0))="","",
IF(INDEX(intern2!$A$165:$BH$316,MATCH($A79,intern2!$A$165:$A$316,0),MATCH(AD$8,intern2!_xlnm.Print_Titles,0))="NOK","NOK",
IF(INDEX(intern3!$A$9:$BG$320,MATCH($A79,intern3!$A$9:$A$160,0),MATCH(intern4!AD$8,intern3!$7:$7,0))="OK","OK","NOK")))</f>
        <v/>
      </c>
      <c r="AE79" s="1277" t="str">
        <f>IF(INDEX(intern2!$A$165:$BH$316,MATCH($A79,intern2!$A$165:$A$316,0),MATCH(AE$8,intern2!_xlnm.Print_Titles,0))="","",
IF(INDEX(intern2!$A$165:$BH$316,MATCH($A79,intern2!$A$165:$A$316,0),MATCH(AE$8,intern2!_xlnm.Print_Titles,0))="NOK","NOK",
IF(INDEX(intern3!$A$9:$BG$320,MATCH($A79,intern3!$A$9:$A$160,0),MATCH(intern4!AE$8,intern3!$7:$7,0))="OK","OK","NOK")))</f>
        <v/>
      </c>
      <c r="AF79" s="1277" t="str">
        <f>IF(INDEX(intern2!$A$165:$BH$316,MATCH($A79,intern2!$A$165:$A$316,0),MATCH(AF$8,intern2!_xlnm.Print_Titles,0))="","",
IF(INDEX(intern2!$A$165:$BH$316,MATCH($A79,intern2!$A$165:$A$316,0),MATCH(AF$8,intern2!_xlnm.Print_Titles,0))="NOK","NOK",
IF(INDEX(intern3!$A$9:$BG$320,MATCH($A79,intern3!$A$9:$A$160,0),MATCH(intern4!AF$8,intern3!$7:$7,0))="OK","OK","NOK")))</f>
        <v/>
      </c>
      <c r="AG79" s="1277" t="str">
        <f>IF(INDEX(intern2!$A$165:$BH$316,MATCH($A79,intern2!$A$165:$A$316,0),MATCH(AG$8,intern2!_xlnm.Print_Titles,0))="","",
IF(INDEX(intern2!$A$165:$BH$316,MATCH($A79,intern2!$A$165:$A$316,0),MATCH(AG$8,intern2!_xlnm.Print_Titles,0))="NOK","NOK",
IF(INDEX(intern3!$A$9:$BG$320,MATCH($A79,intern3!$A$9:$A$160,0),MATCH(intern4!AG$8,intern3!$7:$7,0))="OK","OK","NOK")))</f>
        <v/>
      </c>
      <c r="AH79" s="1277" t="str">
        <f>IF(INDEX(intern2!$A$165:$BH$316,MATCH($A79,intern2!$A$165:$A$316,0),MATCH(AH$8,intern2!_xlnm.Print_Titles,0))="","",
IF(INDEX(intern2!$A$165:$BH$316,MATCH($A79,intern2!$A$165:$A$316,0),MATCH(AH$8,intern2!_xlnm.Print_Titles,0))="NOK","NOK",
IF(INDEX(intern3!$A$9:$BG$320,MATCH($A79,intern3!$A$9:$A$160,0),MATCH(intern4!AH$8,intern3!$7:$7,0))="OK","OK","NOK")))</f>
        <v/>
      </c>
      <c r="AI79" s="1277" t="str">
        <f>IF(INDEX(intern2!$A$165:$BH$316,MATCH($A79,intern2!$A$165:$A$316,0),MATCH(AI$8,intern2!_xlnm.Print_Titles,0))="","",
IF(INDEX(intern2!$A$165:$BH$316,MATCH($A79,intern2!$A$165:$A$316,0),MATCH(AI$8,intern2!_xlnm.Print_Titles,0))="NOK","NOK",
IF(INDEX(intern3!$A$9:$BG$320,MATCH($A79,intern3!$A$9:$A$160,0),MATCH(intern4!AI$8,intern3!$7:$7,0))="OK","OK","NOK")))</f>
        <v/>
      </c>
      <c r="AJ79" s="1277" t="str">
        <f>IF(INDEX(intern2!$A$165:$BH$316,MATCH($A79,intern2!$A$165:$A$316,0),MATCH(AJ$8,intern2!_xlnm.Print_Titles,0))="","",
IF(INDEX(intern2!$A$165:$BH$316,MATCH($A79,intern2!$A$165:$A$316,0),MATCH(AJ$8,intern2!_xlnm.Print_Titles,0))="NOK","NOK",
IF(INDEX(intern3!$A$9:$BG$320,MATCH($A79,intern3!$A$9:$A$160,0),MATCH(intern4!AJ$8,intern3!$7:$7,0))="OK","OK","NOK")))</f>
        <v/>
      </c>
      <c r="AK79" s="1277" t="str">
        <f>IF(INDEX(intern2!$A$165:$BH$316,MATCH($A79,intern2!$A$165:$A$316,0),MATCH(AK$8,intern2!_xlnm.Print_Titles,0))="","",
IF(INDEX(intern2!$A$165:$BH$316,MATCH($A79,intern2!$A$165:$A$316,0),MATCH(AK$8,intern2!_xlnm.Print_Titles,0))="NOK","NOK",
IF(INDEX(intern3!$A$9:$BG$320,MATCH($A79,intern3!$A$9:$A$160,0),MATCH(intern4!AK$8,intern3!$7:$7,0))="OK","OK","NOK")))</f>
        <v/>
      </c>
      <c r="AL79" s="1277" t="str">
        <f>IF(INDEX(intern2!$A$165:$BH$316,MATCH($A79,intern2!$A$165:$A$316,0),MATCH(AL$8,intern2!_xlnm.Print_Titles,0))="","",
IF(INDEX(intern2!$A$165:$BH$316,MATCH($A79,intern2!$A$165:$A$316,0),MATCH(AL$8,intern2!_xlnm.Print_Titles,0))="NOK","NOK",
IF(INDEX(intern3!$A$9:$BG$320,MATCH($A79,intern3!$A$9:$A$160,0),MATCH(intern4!AL$8,intern3!$7:$7,0))="OK","OK","NOK")))</f>
        <v/>
      </c>
      <c r="AM79" s="1277" t="str">
        <f>IF(INDEX(intern2!$A$165:$BH$316,MATCH($A79,intern2!$A$165:$A$316,0),MATCH(AM$8,intern2!_xlnm.Print_Titles,0))="","",
IF(INDEX(intern2!$A$165:$BH$316,MATCH($A79,intern2!$A$165:$A$316,0),MATCH(AM$8,intern2!_xlnm.Print_Titles,0))="NOK","NOK",
IF(INDEX(intern3!$A$9:$BG$320,MATCH($A79,intern3!$A$9:$A$160,0),MATCH(intern4!AM$8,intern3!$7:$7,0))="OK","OK","NOK")))</f>
        <v/>
      </c>
      <c r="AN79" s="1277" t="str">
        <f>IF(INDEX(intern2!$A$165:$BH$316,MATCH($A79,intern2!$A$165:$A$316,0),MATCH(AN$8,intern2!_xlnm.Print_Titles,0))="","",
IF(INDEX(intern2!$A$165:$BH$316,MATCH($A79,intern2!$A$165:$A$316,0),MATCH(AN$8,intern2!_xlnm.Print_Titles,0))="NOK","NOK",
IF(INDEX(intern3!$A$9:$BG$320,MATCH($A79,intern3!$A$9:$A$160,0),MATCH(intern4!AN$8,intern3!$7:$7,0))="OK","OK","NOK")))</f>
        <v/>
      </c>
      <c r="AO79" s="1277" t="str">
        <f>IF(INDEX(intern2!$A$165:$BH$316,MATCH($A79,intern2!$A$165:$A$316,0),MATCH(AO$8,intern2!_xlnm.Print_Titles,0))="","",
IF(INDEX(intern2!$A$165:$BH$316,MATCH($A79,intern2!$A$165:$A$316,0),MATCH(AO$8,intern2!_xlnm.Print_Titles,0))="NOK","NOK",
IF(INDEX(intern3!$A$9:$BG$320,MATCH($A79,intern3!$A$9:$A$160,0),MATCH(intern4!AO$8,intern3!$7:$7,0))="OK","OK","NOK")))</f>
        <v/>
      </c>
      <c r="AP79" s="1277" t="str">
        <f>IF(INDEX(intern2!$A$165:$BH$316,MATCH($A79,intern2!$A$165:$A$316,0),MATCH(AP$8,intern2!_xlnm.Print_Titles,0))="","",
IF(INDEX(intern2!$A$165:$BH$316,MATCH($A79,intern2!$A$165:$A$316,0),MATCH(AP$8,intern2!_xlnm.Print_Titles,0))="NOK","NOK",
IF(INDEX(intern3!$A$9:$BG$320,MATCH($A79,intern3!$A$9:$A$160,0),MATCH(intern4!AP$8,intern3!$7:$7,0))="OK","OK","NOK")))</f>
        <v/>
      </c>
      <c r="AQ79" s="1277" t="str">
        <f>IF(INDEX(intern2!$A$165:$BH$316,MATCH($A79,intern2!$A$165:$A$316,0),MATCH(AQ$8,intern2!_xlnm.Print_Titles,0))="","",
IF(INDEX(intern2!$A$165:$BH$316,MATCH($A79,intern2!$A$165:$A$316,0),MATCH(AQ$8,intern2!_xlnm.Print_Titles,0))="NOK","NOK",
IF(INDEX(intern3!$A$9:$BG$320,MATCH($A79,intern3!$A$9:$A$160,0),MATCH(intern4!AQ$8,intern3!$7:$7,0))="OK","OK","NOK")))</f>
        <v/>
      </c>
      <c r="AR79" s="1277" t="str">
        <f>IF(INDEX(intern2!$A$165:$BH$316,MATCH($A79,intern2!$A$165:$A$316,0),MATCH(AR$8,intern2!_xlnm.Print_Titles,0))="","",
IF(INDEX(intern2!$A$165:$BH$316,MATCH($A79,intern2!$A$165:$A$316,0),MATCH(AR$8,intern2!_xlnm.Print_Titles,0))="NOK","NOK",
IF(INDEX(intern3!$A$9:$BG$320,MATCH($A79,intern3!$A$9:$A$160,0),MATCH(intern4!AR$8,intern3!$7:$7,0))="OK","OK","NOK")))</f>
        <v/>
      </c>
      <c r="AS79" s="1277" t="str">
        <f>IF(INDEX(intern2!$A$165:$BH$316,MATCH($A79,intern2!$A$165:$A$316,0),MATCH(AS$8,intern2!_xlnm.Print_Titles,0))="","",
IF(INDEX(intern2!$A$165:$BH$316,MATCH($A79,intern2!$A$165:$A$316,0),MATCH(AS$8,intern2!_xlnm.Print_Titles,0))="NOK","NOK",
IF(INDEX(intern3!$A$9:$BG$320,MATCH($A79,intern3!$A$9:$A$160,0),MATCH(intern4!AS$8,intern3!$7:$7,0))="OK","OK","NOK")))</f>
        <v/>
      </c>
      <c r="AT79" s="1277" t="str">
        <f>IF(INDEX(intern2!$A$165:$BH$316,MATCH($A79,intern2!$A$165:$A$316,0),MATCH(AT$8,intern2!_xlnm.Print_Titles,0))="","",
IF(INDEX(intern2!$A$165:$BH$316,MATCH($A79,intern2!$A$165:$A$316,0),MATCH(AT$8,intern2!_xlnm.Print_Titles,0))="NOK","NOK",
IF(INDEX(intern3!$A$9:$BG$320,MATCH($A79,intern3!$A$9:$A$160,0),MATCH(intern4!AT$8,intern3!$7:$7,0))="OK","OK","NOK")))</f>
        <v/>
      </c>
      <c r="AU79" s="1277" t="str">
        <f>IF(INDEX(intern2!$A$165:$BH$316,MATCH($A79,intern2!$A$165:$A$316,0),MATCH(AU$8,intern2!_xlnm.Print_Titles,0))="","",
IF(INDEX(intern2!$A$165:$BH$316,MATCH($A79,intern2!$A$165:$A$316,0),MATCH(AU$8,intern2!_xlnm.Print_Titles,0))="NOK","NOK",
IF(INDEX(intern3!$A$9:$BG$320,MATCH($A79,intern3!$A$9:$A$160,0),MATCH(intern4!AU$8,intern3!$7:$7,0))="OK","OK","NOK")))</f>
        <v/>
      </c>
      <c r="AV79" s="1277" t="str">
        <f>IF(INDEX(intern2!$A$165:$BH$316,MATCH($A79,intern2!$A$165:$A$316,0),MATCH(AV$8,intern2!_xlnm.Print_Titles,0))="","",
IF(INDEX(intern2!$A$165:$BH$316,MATCH($A79,intern2!$A$165:$A$316,0),MATCH(AV$8,intern2!_xlnm.Print_Titles,0))="NOK","NOK",
IF(INDEX(intern3!$A$9:$BG$320,MATCH($A79,intern3!$A$9:$A$160,0),MATCH(intern4!AV$8,intern3!$7:$7,0))="OK","OK","NOK")))</f>
        <v/>
      </c>
      <c r="AW79" s="1277"/>
      <c r="AX79" s="1277" t="str">
        <f>IF(INDEX(intern2!$A$165:$BH$316,MATCH($A79,intern2!$A$165:$A$316,0),MATCH(AX$8,intern2!_xlnm.Print_Titles,0))="","",
IF(INDEX(intern2!$A$165:$BH$316,MATCH($A79,intern2!$A$165:$A$316,0),MATCH(AX$8,intern2!_xlnm.Print_Titles,0))="NOK","NOK",
IF(INDEX(intern3!$A$9:$BG$320,MATCH($A79,intern3!$A$9:$A$160,0),MATCH(intern4!AX$8,intern3!$7:$7,0))="OK","OK","NOK")))</f>
        <v/>
      </c>
      <c r="AY79" s="1277" t="str">
        <f>IF(INDEX(intern2!$A$165:$BH$316,MATCH($A79,intern2!$A$165:$A$316,0),MATCH(AY$8,intern2!_xlnm.Print_Titles,0))="","",
IF(INDEX(intern2!$A$165:$BH$316,MATCH($A79,intern2!$A$165:$A$316,0),MATCH(AY$8,intern2!_xlnm.Print_Titles,0))="NOK","NOK",
IF(INDEX(intern3!$A$9:$BG$320,MATCH($A79,intern3!$A$9:$A$160,0),MATCH(intern4!AY$8,intern3!$7:$7,0))="OK","OK","NOK")))</f>
        <v/>
      </c>
      <c r="AZ79" s="1277" t="str">
        <f>IF(INDEX(intern2!$A$165:$BH$316,MATCH($A79,intern2!$A$165:$A$316,0),MATCH(AZ$8,intern2!_xlnm.Print_Titles,0))="","",
IF(INDEX(intern2!$A$165:$BH$316,MATCH($A79,intern2!$A$165:$A$316,0),MATCH(AZ$8,intern2!_xlnm.Print_Titles,0))="NOK","NOK",
IF(INDEX(intern3!$A$9:$BG$320,MATCH($A79,intern3!$A$9:$A$160,0),MATCH(intern4!AZ$8,intern3!$7:$7,0))="OK","OK","NOK")))</f>
        <v/>
      </c>
      <c r="BA79" s="1277" t="str">
        <f>IF(INDEX(intern2!$A$165:$BH$316,MATCH($A79,intern2!$A$165:$A$316,0),MATCH(BA$8,intern2!_xlnm.Print_Titles,0))="","",
IF(INDEX(intern2!$A$165:$BH$316,MATCH($A79,intern2!$A$165:$A$316,0),MATCH(BA$8,intern2!_xlnm.Print_Titles,0))="NOK","NOK",
IF(INDEX(intern3!$A$9:$BG$320,MATCH($A79,intern3!$A$9:$A$160,0),MATCH(intern4!BA$8,intern3!$7:$7,0))="OK","OK","NOK")))</f>
        <v/>
      </c>
      <c r="BB79" s="1277" t="str">
        <f>IF(INDEX(intern2!$A$165:$BH$316,MATCH($A79,intern2!$A$165:$A$316,0),MATCH(BB$8,intern2!_xlnm.Print_Titles,0))="","",
IF(INDEX(intern2!$A$165:$BH$316,MATCH($A79,intern2!$A$165:$A$316,0),MATCH(BB$8,intern2!_xlnm.Print_Titles,0))="NOK","NOK",
IF(INDEX(intern3!$A$9:$BG$320,MATCH($A79,intern3!$A$9:$A$160,0),MATCH(intern4!BB$8,intern3!$7:$7,0))="OK","OK","NOK")))</f>
        <v/>
      </c>
      <c r="BC79" s="1277" t="str">
        <f>IF(INDEX(intern2!$A$165:$BH$316,MATCH($A79,intern2!$A$165:$A$316,0),MATCH(BC$8,intern2!_xlnm.Print_Titles,0))="","",
IF(INDEX(intern2!$A$165:$BH$316,MATCH($A79,intern2!$A$165:$A$316,0),MATCH(BC$8,intern2!_xlnm.Print_Titles,0))="NOK","NOK",
IF(INDEX(intern3!$A$9:$BG$320,MATCH($A79,intern3!$A$9:$A$160,0),MATCH(intern4!BC$8,intern3!$7:$7,0))="OK","OK","NOK")))</f>
        <v/>
      </c>
      <c r="BD79" s="1277" t="str">
        <f>IF(INDEX(intern2!$A$165:$BH$316,MATCH($A79,intern2!$A$165:$A$316,0),MATCH(BD$8,intern2!_xlnm.Print_Titles,0))="","",
IF(INDEX(intern2!$A$165:$BH$316,MATCH($A79,intern2!$A$165:$A$316,0),MATCH(BD$8,intern2!_xlnm.Print_Titles,0))="NOK","NOK",
IF(INDEX(intern3!$A$9:$BG$320,MATCH($A79,intern3!$A$9:$A$160,0),MATCH(intern4!BD$8,intern3!$7:$7,0))="OK","OK","NOK")))</f>
        <v/>
      </c>
      <c r="BE79" s="1277" t="str">
        <f>IF(INDEX(intern2!$A$165:$BH$316,MATCH($A79,intern2!$A$165:$A$316,0),MATCH(BE$8,intern2!_xlnm.Print_Titles,0))="","",
IF(INDEX(intern2!$A$165:$BH$316,MATCH($A79,intern2!$A$165:$A$316,0),MATCH(BE$8,intern2!_xlnm.Print_Titles,0))="NOK","NOK",
IF(INDEX(intern3!$A$9:$BG$320,MATCH($A79,intern3!$A$9:$A$160,0),MATCH(intern4!BE$8,intern3!$7:$7,0))="OK","OK","NOK")))</f>
        <v/>
      </c>
      <c r="BF79" s="1277" t="str">
        <f>IF(INDEX(intern2!$A$165:$BH$316,MATCH($A79,intern2!$A$165:$A$316,0),MATCH(BF$8,intern2!_xlnm.Print_Titles,0))="","",
IF(INDEX(intern2!$A$165:$BH$316,MATCH($A79,intern2!$A$165:$A$316,0),MATCH(BF$8,intern2!_xlnm.Print_Titles,0))="NOK","NOK",
IF(INDEX(intern3!$A$9:$BG$320,MATCH($A79,intern3!$A$9:$A$160,0),MATCH(intern4!BF$8,intern3!$7:$7,0))="OK","OK","NOK")))</f>
        <v/>
      </c>
      <c r="BG79" s="1277" t="str">
        <f>IF(INDEX(intern2!$A$165:$BH$316,MATCH($A79,intern2!$A$165:$A$316,0),MATCH(BG$8,intern2!_xlnm.Print_Titles,0))="","",
IF(INDEX(intern2!$A$165:$BH$316,MATCH($A79,intern2!$A$165:$A$316,0),MATCH(BG$8,intern2!_xlnm.Print_Titles,0))="NOK","NOK",
IF(INDEX(intern3!$A$9:$BG$320,MATCH($A79,intern3!$A$9:$A$160,0),MATCH(intern4!BG$8,intern3!$7:$7,0))="OK","OK","NOK")))</f>
        <v/>
      </c>
      <c r="BH79" s="200" t="str">
        <f t="shared" ca="1" si="3"/>
        <v>NOK</v>
      </c>
      <c r="BI79" s="186"/>
      <c r="BJ79" t="b">
        <f ca="1">IF(VLOOKUP($A79,intern1!$C:$Q,15,FALSE)="MAS","",IF(VLOOKUP($A79,'3.10'!$C:$AP,9,FALSE)=0,"NOK",IF(VLOOKUP($A79,'3.10'!$C:$AP,11,FALSE)=0,"NOK","OK"))=BH79)</f>
        <v>1</v>
      </c>
    </row>
    <row r="80" spans="1:62" x14ac:dyDescent="0.25">
      <c r="A80" t="str">
        <f>+intern2!A75</f>
        <v>HER1.1.5</v>
      </c>
      <c r="C80" s="1277" t="str">
        <f>IF(INDEX(intern2!$A$165:$BH$316,MATCH($A80,intern2!$A$165:$A$316,0),MATCH(C$8,intern2!_xlnm.Print_Titles,0))="","",
IF(INDEX(intern2!$A$165:$BH$316,MATCH($A80,intern2!$A$165:$A$316,0),MATCH(C$8,intern2!_xlnm.Print_Titles,0))="NOK","NOK",
IF(INDEX(intern3!$A$9:$BG$320,MATCH($A80,intern3!$A$9:$A$160,0),MATCH(intern4!C$8,intern3!$7:$7,0))="OK","OK","NOK")))</f>
        <v/>
      </c>
      <c r="D80" s="1277" t="str">
        <f>IF(INDEX(intern2!$A$165:$BH$316,MATCH($A80,intern2!$A$165:$A$316,0),MATCH(D$8,intern2!_xlnm.Print_Titles,0))="","",
IF(INDEX(intern2!$A$165:$BH$316,MATCH($A80,intern2!$A$165:$A$316,0),MATCH(D$8,intern2!_xlnm.Print_Titles,0))="NOK","NOK",
IF(INDEX(intern3!$A$9:$BG$320,MATCH($A80,intern3!$A$9:$A$160,0),MATCH(intern4!D$8,intern3!$7:$7,0))="OK","OK","NOK")))</f>
        <v/>
      </c>
      <c r="E80" s="1277" t="str">
        <f>IF(INDEX(intern2!$A$165:$BH$316,MATCH($A80,intern2!$A$165:$A$316,0),MATCH(E$8,intern2!_xlnm.Print_Titles,0))="","",
IF(INDEX(intern2!$A$165:$BH$316,MATCH($A80,intern2!$A$165:$A$316,0),MATCH(E$8,intern2!_xlnm.Print_Titles,0))="NOK","NOK",
IF(INDEX(intern3!$A$9:$BG$320,MATCH($A80,intern3!$A$9:$A$160,0),MATCH(intern4!E$8,intern3!$7:$7,0))="OK","OK","NOK")))</f>
        <v/>
      </c>
      <c r="F80" s="1277" t="str">
        <f>IF(INDEX(intern2!$A$165:$BH$316,MATCH($A80,intern2!$A$165:$A$316,0),MATCH(F$8,intern2!_xlnm.Print_Titles,0))="","",
IF(INDEX(intern2!$A$165:$BH$316,MATCH($A80,intern2!$A$165:$A$316,0),MATCH(F$8,intern2!_xlnm.Print_Titles,0))="NOK","NOK",
IF(INDEX(intern3!$A$9:$BG$320,MATCH($A80,intern3!$A$9:$A$160,0),MATCH(intern4!F$8,intern3!$7:$7,0))="OK","OK","NOK")))</f>
        <v/>
      </c>
      <c r="G80" s="1277" t="str">
        <f>IF(INDEX(intern2!$A$165:$BH$316,MATCH($A80,intern2!$A$165:$A$316,0),MATCH(G$8,intern2!_xlnm.Print_Titles,0))="","",
IF(INDEX(intern2!$A$165:$BH$316,MATCH($A80,intern2!$A$165:$A$316,0),MATCH(G$8,intern2!_xlnm.Print_Titles,0))="NOK","NOK",
IF(INDEX(intern3!$A$9:$BG$320,MATCH($A80,intern3!$A$9:$A$160,0),MATCH(intern4!G$8,intern3!$7:$7,0))="OK","OK","NOK")))</f>
        <v/>
      </c>
      <c r="H80" s="1277" t="str">
        <f>IF(INDEX(intern2!$A$165:$BH$316,MATCH($A80,intern2!$A$165:$A$316,0),MATCH(H$8,intern2!_xlnm.Print_Titles,0))="","",
IF(INDEX(intern2!$A$165:$BH$316,MATCH($A80,intern2!$A$165:$A$316,0),MATCH(H$8,intern2!_xlnm.Print_Titles,0))="NOK","NOK",
IF(INDEX(intern3!$A$9:$BG$320,MATCH($A80,intern3!$A$9:$A$160,0),MATCH(intern4!H$8,intern3!$7:$7,0))="OK","OK","NOK")))</f>
        <v/>
      </c>
      <c r="I80" s="1277" t="str">
        <f>IF(INDEX(intern2!$A$165:$BH$316,MATCH($A80,intern2!$A$165:$A$316,0),MATCH(I$8,intern2!_xlnm.Print_Titles,0))="","",
IF(INDEX(intern2!$A$165:$BH$316,MATCH($A80,intern2!$A$165:$A$316,0),MATCH(I$8,intern2!_xlnm.Print_Titles,0))="NOK","NOK",
IF(INDEX(intern3!$A$9:$BG$320,MATCH($A80,intern3!$A$9:$A$160,0),MATCH(intern4!I$8,intern3!$7:$7,0))="OK","OK","NOK")))</f>
        <v/>
      </c>
      <c r="J80" s="1277" t="str">
        <f ca="1">IF(INDEX(intern2!$A$165:$BH$316,MATCH($A80,intern2!$A$165:$A$316,0),MATCH(J$8,intern2!_xlnm.Print_Titles,0))="","",
IF(INDEX(intern2!$A$165:$BH$316,MATCH($A80,intern2!$A$165:$A$316,0),MATCH(J$8,intern2!_xlnm.Print_Titles,0))="NOK","NOK",
IF(INDEX(intern3!$A$9:$BG$320,MATCH($A80,intern3!$A$9:$A$160,0),MATCH(intern4!J$8,intern3!$7:$7,0))="OK","OK","NOK")))</f>
        <v>NOK</v>
      </c>
      <c r="K80" s="1277" t="str">
        <f>IF(INDEX(intern2!$A$165:$BH$316,MATCH($A80,intern2!$A$165:$A$316,0),MATCH(K$8,intern2!_xlnm.Print_Titles,0))="","",
IF(INDEX(intern2!$A$165:$BH$316,MATCH($A80,intern2!$A$165:$A$316,0),MATCH(K$8,intern2!_xlnm.Print_Titles,0))="NOK","NOK",
IF(INDEX(intern3!$A$9:$BG$320,MATCH($A80,intern3!$A$9:$A$160,0),MATCH(intern4!K$8,intern3!$7:$7,0))="OK","OK","NOK")))</f>
        <v/>
      </c>
      <c r="L80" s="1277" t="str">
        <f>IF(INDEX(intern2!$A$165:$BH$316,MATCH($A80,intern2!$A$165:$A$316,0),MATCH(L$8,intern2!_xlnm.Print_Titles,0))="","",
IF(INDEX(intern2!$A$165:$BH$316,MATCH($A80,intern2!$A$165:$A$316,0),MATCH(L$8,intern2!_xlnm.Print_Titles,0))="NOK","NOK",
IF(INDEX(intern3!$A$9:$BG$320,MATCH($A80,intern3!$A$9:$A$160,0),MATCH(intern4!L$8,intern3!$7:$7,0))="OK","OK","NOK")))</f>
        <v/>
      </c>
      <c r="M80" s="1277" t="str">
        <f>IF(INDEX(intern2!$A$165:$BH$316,MATCH($A80,intern2!$A$165:$A$316,0),MATCH(M$8,intern2!_xlnm.Print_Titles,0))="","",
IF(INDEX(intern2!$A$165:$BH$316,MATCH($A80,intern2!$A$165:$A$316,0),MATCH(M$8,intern2!_xlnm.Print_Titles,0))="NOK","NOK",
IF(INDEX(intern3!$A$9:$BG$320,MATCH($A80,intern3!$A$9:$A$160,0),MATCH(intern4!M$8,intern3!$7:$7,0))="OK","OK","NOK")))</f>
        <v/>
      </c>
      <c r="N80" s="1277" t="str">
        <f>IF(INDEX(intern2!$A$165:$BH$316,MATCH($A80,intern2!$A$165:$A$316,0),MATCH(N$8,intern2!_xlnm.Print_Titles,0))="","",
IF(INDEX(intern2!$A$165:$BH$316,MATCH($A80,intern2!$A$165:$A$316,0),MATCH(N$8,intern2!_xlnm.Print_Titles,0))="NOK","NOK",
IF(INDEX(intern3!$A$9:$BG$320,MATCH($A80,intern3!$A$9:$A$160,0),MATCH(intern4!N$8,intern3!$7:$7,0))="OK","OK","NOK")))</f>
        <v/>
      </c>
      <c r="O80" s="1277" t="str">
        <f>IF(INDEX(intern2!$A$165:$BH$316,MATCH($A80,intern2!$A$165:$A$316,0),MATCH(O$8,intern2!_xlnm.Print_Titles,0))="","",
IF(INDEX(intern2!$A$165:$BH$316,MATCH($A80,intern2!$A$165:$A$316,0),MATCH(O$8,intern2!_xlnm.Print_Titles,0))="NOK","NOK",
IF(INDEX(intern3!$A$9:$BG$320,MATCH($A80,intern3!$A$9:$A$160,0),MATCH(intern4!O$8,intern3!$7:$7,0))="OK","OK","NOK")))</f>
        <v/>
      </c>
      <c r="P80" s="1277" t="str">
        <f>IF(INDEX(intern2!$A$165:$BH$316,MATCH($A80,intern2!$A$165:$A$316,0),MATCH(P$8,intern2!_xlnm.Print_Titles,0))="","",
IF(INDEX(intern2!$A$165:$BH$316,MATCH($A80,intern2!$A$165:$A$316,0),MATCH(P$8,intern2!_xlnm.Print_Titles,0))="NOK","NOK",
IF(INDEX(intern3!$A$9:$BG$320,MATCH($A80,intern3!$A$9:$A$160,0),MATCH(intern4!P$8,intern3!$7:$7,0))="OK","OK","NOK")))</f>
        <v/>
      </c>
      <c r="Q80" s="1277" t="str">
        <f>IF(INDEX(intern2!$A$165:$BH$316,MATCH($A80,intern2!$A$165:$A$316,0),MATCH(Q$8,intern2!_xlnm.Print_Titles,0))="","",
IF(INDEX(intern2!$A$165:$BH$316,MATCH($A80,intern2!$A$165:$A$316,0),MATCH(Q$8,intern2!_xlnm.Print_Titles,0))="NOK","NOK",
IF(INDEX(intern3!$A$9:$BG$320,MATCH($A80,intern3!$A$9:$A$160,0),MATCH(intern4!Q$8,intern3!$7:$7,0))="OK","OK","NOK")))</f>
        <v/>
      </c>
      <c r="R80" s="1277" t="str">
        <f>IF(INDEX(intern2!$A$165:$BH$316,MATCH($A80,intern2!$A$165:$A$316,0),MATCH(R$8,intern2!_xlnm.Print_Titles,0))="","",
IF(INDEX(intern2!$A$165:$BH$316,MATCH($A80,intern2!$A$165:$A$316,0),MATCH(R$8,intern2!_xlnm.Print_Titles,0))="NOK","NOK",
IF(INDEX(intern3!$A$9:$BG$320,MATCH($A80,intern3!$A$9:$A$160,0),MATCH(intern4!R$8,intern3!$7:$7,0))="OK","OK","NOK")))</f>
        <v/>
      </c>
      <c r="S80" s="1277" t="str">
        <f>IF(INDEX(intern2!$A$165:$BH$316,MATCH($A80,intern2!$A$165:$A$316,0),MATCH(S$8,intern2!_xlnm.Print_Titles,0))="","",
IF(INDEX(intern2!$A$165:$BH$316,MATCH($A80,intern2!$A$165:$A$316,0),MATCH(S$8,intern2!_xlnm.Print_Titles,0))="NOK","NOK",
IF(INDEX(intern3!$A$9:$BG$320,MATCH($A80,intern3!$A$9:$A$160,0),MATCH(intern4!S$8,intern3!$7:$7,0))="OK","OK","NOK")))</f>
        <v/>
      </c>
      <c r="T80" s="1277" t="str">
        <f>IF(INDEX(intern2!$A$165:$BH$316,MATCH($A80,intern2!$A$165:$A$316,0),MATCH(T$8,intern2!_xlnm.Print_Titles,0))="","",
IF(INDEX(intern2!$A$165:$BH$316,MATCH($A80,intern2!$A$165:$A$316,0),MATCH(T$8,intern2!_xlnm.Print_Titles,0))="NOK","NOK",
IF(INDEX(intern3!$A$9:$BG$320,MATCH($A80,intern3!$A$9:$A$160,0),MATCH(intern4!T$8,intern3!$7:$7,0))="OK","OK","NOK")))</f>
        <v/>
      </c>
      <c r="U80" s="1277" t="str">
        <f>IF(INDEX(intern2!$A$165:$BH$316,MATCH($A80,intern2!$A$165:$A$316,0),MATCH(U$8,intern2!_xlnm.Print_Titles,0))="","",
IF(INDEX(intern2!$A$165:$BH$316,MATCH($A80,intern2!$A$165:$A$316,0),MATCH(U$8,intern2!_xlnm.Print_Titles,0))="NOK","NOK",
IF(INDEX(intern3!$A$9:$BG$320,MATCH($A80,intern3!$A$9:$A$160,0),MATCH(intern4!U$8,intern3!$7:$7,0))="OK","OK","NOK")))</f>
        <v/>
      </c>
      <c r="V80" s="1277" t="str">
        <f>IF(INDEX(intern2!$A$165:$BH$316,MATCH($A80,intern2!$A$165:$A$316,0),MATCH(V$8,intern2!_xlnm.Print_Titles,0))="","",
IF(INDEX(intern2!$A$165:$BH$316,MATCH($A80,intern2!$A$165:$A$316,0),MATCH(V$8,intern2!_xlnm.Print_Titles,0))="NOK","NOK",
IF(INDEX(intern3!$A$9:$BG$320,MATCH($A80,intern3!$A$9:$A$160,0),MATCH(intern4!V$8,intern3!$7:$7,0))="OK","OK","NOK")))</f>
        <v/>
      </c>
      <c r="W80" s="1277" t="str">
        <f>IF(INDEX(intern2!$A$165:$BH$316,MATCH($A80,intern2!$A$165:$A$316,0),MATCH(W$8,intern2!_xlnm.Print_Titles,0))="","",
IF(INDEX(intern2!$A$165:$BH$316,MATCH($A80,intern2!$A$165:$A$316,0),MATCH(W$8,intern2!_xlnm.Print_Titles,0))="NOK","NOK",
IF(INDEX(intern3!$A$9:$BG$320,MATCH($A80,intern3!$A$9:$A$160,0),MATCH(intern4!W$8,intern3!$7:$7,0))="OK","OK","NOK")))</f>
        <v/>
      </c>
      <c r="X80" s="1277" t="str">
        <f>IF(INDEX(intern2!$A$165:$BH$316,MATCH($A80,intern2!$A$165:$A$316,0),MATCH(X$8,intern2!_xlnm.Print_Titles,0))="","",
IF(INDEX(intern2!$A$165:$BH$316,MATCH($A80,intern2!$A$165:$A$316,0),MATCH(X$8,intern2!_xlnm.Print_Titles,0))="NOK","NOK",
IF(INDEX(intern3!$A$9:$BG$320,MATCH($A80,intern3!$A$9:$A$160,0),MATCH(intern4!X$8,intern3!$7:$7,0))="OK","OK","NOK")))</f>
        <v/>
      </c>
      <c r="Y80" s="1277" t="str">
        <f>IF(INDEX(intern2!$A$165:$BH$316,MATCH($A80,intern2!$A$165:$A$316,0),MATCH(Y$8,intern2!_xlnm.Print_Titles,0))="","",
IF(INDEX(intern2!$A$165:$BH$316,MATCH($A80,intern2!$A$165:$A$316,0),MATCH(Y$8,intern2!_xlnm.Print_Titles,0))="NOK","NOK",
IF(INDEX(intern3!$A$9:$BG$320,MATCH($A80,intern3!$A$9:$A$160,0),MATCH(intern4!Y$8,intern3!$7:$7,0))="OK","OK","NOK")))</f>
        <v/>
      </c>
      <c r="Z80" s="1277" t="str">
        <f>IF(INDEX(intern2!$A$165:$BH$316,MATCH($A80,intern2!$A$165:$A$316,0),MATCH(Z$8,intern2!_xlnm.Print_Titles,0))="","",
IF(INDEX(intern2!$A$165:$BH$316,MATCH($A80,intern2!$A$165:$A$316,0),MATCH(Z$8,intern2!_xlnm.Print_Titles,0))="NOK","NOK",
IF(INDEX(intern3!$A$9:$BG$320,MATCH($A80,intern3!$A$9:$A$160,0),MATCH(intern4!Z$8,intern3!$7:$7,0))="OK","OK","NOK")))</f>
        <v/>
      </c>
      <c r="AA80" s="1277" t="str">
        <f>IF(INDEX(intern2!$A$165:$BH$316,MATCH($A80,intern2!$A$165:$A$316,0),MATCH(AA$8,intern2!_xlnm.Print_Titles,0))="","",
IF(INDEX(intern2!$A$165:$BH$316,MATCH($A80,intern2!$A$165:$A$316,0),MATCH(AA$8,intern2!_xlnm.Print_Titles,0))="NOK","NOK",
IF(INDEX(intern3!$A$9:$BG$320,MATCH($A80,intern3!$A$9:$A$160,0),MATCH(intern4!AA$8,intern3!$7:$7,0))="OK","OK","NOK")))</f>
        <v/>
      </c>
      <c r="AB80" s="1277" t="str">
        <f>IF(INDEX(intern2!$A$165:$BH$316,MATCH($A80,intern2!$A$165:$A$316,0),MATCH(AB$8,intern2!_xlnm.Print_Titles,0))="","",
IF(INDEX(intern2!$A$165:$BH$316,MATCH($A80,intern2!$A$165:$A$316,0),MATCH(AB$8,intern2!_xlnm.Print_Titles,0))="NOK","NOK",
IF(INDEX(intern3!$A$9:$BG$320,MATCH($A80,intern3!$A$9:$A$160,0),MATCH(intern4!AB$8,intern3!$7:$7,0))="OK","OK","NOK")))</f>
        <v/>
      </c>
      <c r="AC80" s="1277" t="str">
        <f>IF(INDEX(intern2!$A$165:$BH$316,MATCH($A80,intern2!$A$165:$A$316,0),MATCH(AC$8,intern2!_xlnm.Print_Titles,0))="","",
IF(INDEX(intern2!$A$165:$BH$316,MATCH($A80,intern2!$A$165:$A$316,0),MATCH(AC$8,intern2!_xlnm.Print_Titles,0))="NOK","NOK",
IF(INDEX(intern3!$A$9:$BG$320,MATCH($A80,intern3!$A$9:$A$160,0),MATCH(intern4!AC$8,intern3!$7:$7,0))="OK","OK","NOK")))</f>
        <v/>
      </c>
      <c r="AD80" s="1277" t="str">
        <f>IF(INDEX(intern2!$A$165:$BH$316,MATCH($A80,intern2!$A$165:$A$316,0),MATCH(AD$8,intern2!_xlnm.Print_Titles,0))="","",
IF(INDEX(intern2!$A$165:$BH$316,MATCH($A80,intern2!$A$165:$A$316,0),MATCH(AD$8,intern2!_xlnm.Print_Titles,0))="NOK","NOK",
IF(INDEX(intern3!$A$9:$BG$320,MATCH($A80,intern3!$A$9:$A$160,0),MATCH(intern4!AD$8,intern3!$7:$7,0))="OK","OK","NOK")))</f>
        <v/>
      </c>
      <c r="AE80" s="1277" t="str">
        <f>IF(INDEX(intern2!$A$165:$BH$316,MATCH($A80,intern2!$A$165:$A$316,0),MATCH(AE$8,intern2!_xlnm.Print_Titles,0))="","",
IF(INDEX(intern2!$A$165:$BH$316,MATCH($A80,intern2!$A$165:$A$316,0),MATCH(AE$8,intern2!_xlnm.Print_Titles,0))="NOK","NOK",
IF(INDEX(intern3!$A$9:$BG$320,MATCH($A80,intern3!$A$9:$A$160,0),MATCH(intern4!AE$8,intern3!$7:$7,0))="OK","OK","NOK")))</f>
        <v/>
      </c>
      <c r="AF80" s="1277" t="str">
        <f>IF(INDEX(intern2!$A$165:$BH$316,MATCH($A80,intern2!$A$165:$A$316,0),MATCH(AF$8,intern2!_xlnm.Print_Titles,0))="","",
IF(INDEX(intern2!$A$165:$BH$316,MATCH($A80,intern2!$A$165:$A$316,0),MATCH(AF$8,intern2!_xlnm.Print_Titles,0))="NOK","NOK",
IF(INDEX(intern3!$A$9:$BG$320,MATCH($A80,intern3!$A$9:$A$160,0),MATCH(intern4!AF$8,intern3!$7:$7,0))="OK","OK","NOK")))</f>
        <v/>
      </c>
      <c r="AG80" s="1277" t="str">
        <f>IF(INDEX(intern2!$A$165:$BH$316,MATCH($A80,intern2!$A$165:$A$316,0),MATCH(AG$8,intern2!_xlnm.Print_Titles,0))="","",
IF(INDEX(intern2!$A$165:$BH$316,MATCH($A80,intern2!$A$165:$A$316,0),MATCH(AG$8,intern2!_xlnm.Print_Titles,0))="NOK","NOK",
IF(INDEX(intern3!$A$9:$BG$320,MATCH($A80,intern3!$A$9:$A$160,0),MATCH(intern4!AG$8,intern3!$7:$7,0))="OK","OK","NOK")))</f>
        <v/>
      </c>
      <c r="AH80" s="1277" t="str">
        <f>IF(INDEX(intern2!$A$165:$BH$316,MATCH($A80,intern2!$A$165:$A$316,0),MATCH(AH$8,intern2!_xlnm.Print_Titles,0))="","",
IF(INDEX(intern2!$A$165:$BH$316,MATCH($A80,intern2!$A$165:$A$316,0),MATCH(AH$8,intern2!_xlnm.Print_Titles,0))="NOK","NOK",
IF(INDEX(intern3!$A$9:$BG$320,MATCH($A80,intern3!$A$9:$A$160,0),MATCH(intern4!AH$8,intern3!$7:$7,0))="OK","OK","NOK")))</f>
        <v/>
      </c>
      <c r="AI80" s="1277" t="str">
        <f>IF(INDEX(intern2!$A$165:$BH$316,MATCH($A80,intern2!$A$165:$A$316,0),MATCH(AI$8,intern2!_xlnm.Print_Titles,0))="","",
IF(INDEX(intern2!$A$165:$BH$316,MATCH($A80,intern2!$A$165:$A$316,0),MATCH(AI$8,intern2!_xlnm.Print_Titles,0))="NOK","NOK",
IF(INDEX(intern3!$A$9:$BG$320,MATCH($A80,intern3!$A$9:$A$160,0),MATCH(intern4!AI$8,intern3!$7:$7,0))="OK","OK","NOK")))</f>
        <v/>
      </c>
      <c r="AJ80" s="1277" t="str">
        <f>IF(INDEX(intern2!$A$165:$BH$316,MATCH($A80,intern2!$A$165:$A$316,0),MATCH(AJ$8,intern2!_xlnm.Print_Titles,0))="","",
IF(INDEX(intern2!$A$165:$BH$316,MATCH($A80,intern2!$A$165:$A$316,0),MATCH(AJ$8,intern2!_xlnm.Print_Titles,0))="NOK","NOK",
IF(INDEX(intern3!$A$9:$BG$320,MATCH($A80,intern3!$A$9:$A$160,0),MATCH(intern4!AJ$8,intern3!$7:$7,0))="OK","OK","NOK")))</f>
        <v/>
      </c>
      <c r="AK80" s="1277" t="str">
        <f>IF(INDEX(intern2!$A$165:$BH$316,MATCH($A80,intern2!$A$165:$A$316,0),MATCH(AK$8,intern2!_xlnm.Print_Titles,0))="","",
IF(INDEX(intern2!$A$165:$BH$316,MATCH($A80,intern2!$A$165:$A$316,0),MATCH(AK$8,intern2!_xlnm.Print_Titles,0))="NOK","NOK",
IF(INDEX(intern3!$A$9:$BG$320,MATCH($A80,intern3!$A$9:$A$160,0),MATCH(intern4!AK$8,intern3!$7:$7,0))="OK","OK","NOK")))</f>
        <v/>
      </c>
      <c r="AL80" s="1277" t="str">
        <f>IF(INDEX(intern2!$A$165:$BH$316,MATCH($A80,intern2!$A$165:$A$316,0),MATCH(AL$8,intern2!_xlnm.Print_Titles,0))="","",
IF(INDEX(intern2!$A$165:$BH$316,MATCH($A80,intern2!$A$165:$A$316,0),MATCH(AL$8,intern2!_xlnm.Print_Titles,0))="NOK","NOK",
IF(INDEX(intern3!$A$9:$BG$320,MATCH($A80,intern3!$A$9:$A$160,0),MATCH(intern4!AL$8,intern3!$7:$7,0))="OK","OK","NOK")))</f>
        <v/>
      </c>
      <c r="AM80" s="1277" t="str">
        <f>IF(INDEX(intern2!$A$165:$BH$316,MATCH($A80,intern2!$A$165:$A$316,0),MATCH(AM$8,intern2!_xlnm.Print_Titles,0))="","",
IF(INDEX(intern2!$A$165:$BH$316,MATCH($A80,intern2!$A$165:$A$316,0),MATCH(AM$8,intern2!_xlnm.Print_Titles,0))="NOK","NOK",
IF(INDEX(intern3!$A$9:$BG$320,MATCH($A80,intern3!$A$9:$A$160,0),MATCH(intern4!AM$8,intern3!$7:$7,0))="OK","OK","NOK")))</f>
        <v/>
      </c>
      <c r="AN80" s="1277" t="str">
        <f>IF(INDEX(intern2!$A$165:$BH$316,MATCH($A80,intern2!$A$165:$A$316,0),MATCH(AN$8,intern2!_xlnm.Print_Titles,0))="","",
IF(INDEX(intern2!$A$165:$BH$316,MATCH($A80,intern2!$A$165:$A$316,0),MATCH(AN$8,intern2!_xlnm.Print_Titles,0))="NOK","NOK",
IF(INDEX(intern3!$A$9:$BG$320,MATCH($A80,intern3!$A$9:$A$160,0),MATCH(intern4!AN$8,intern3!$7:$7,0))="OK","OK","NOK")))</f>
        <v/>
      </c>
      <c r="AO80" s="1277" t="str">
        <f>IF(INDEX(intern2!$A$165:$BH$316,MATCH($A80,intern2!$A$165:$A$316,0),MATCH(AO$8,intern2!_xlnm.Print_Titles,0))="","",
IF(INDEX(intern2!$A$165:$BH$316,MATCH($A80,intern2!$A$165:$A$316,0),MATCH(AO$8,intern2!_xlnm.Print_Titles,0))="NOK","NOK",
IF(INDEX(intern3!$A$9:$BG$320,MATCH($A80,intern3!$A$9:$A$160,0),MATCH(intern4!AO$8,intern3!$7:$7,0))="OK","OK","NOK")))</f>
        <v/>
      </c>
      <c r="AP80" s="1277" t="str">
        <f>IF(INDEX(intern2!$A$165:$BH$316,MATCH($A80,intern2!$A$165:$A$316,0),MATCH(AP$8,intern2!_xlnm.Print_Titles,0))="","",
IF(INDEX(intern2!$A$165:$BH$316,MATCH($A80,intern2!$A$165:$A$316,0),MATCH(AP$8,intern2!_xlnm.Print_Titles,0))="NOK","NOK",
IF(INDEX(intern3!$A$9:$BG$320,MATCH($A80,intern3!$A$9:$A$160,0),MATCH(intern4!AP$8,intern3!$7:$7,0))="OK","OK","NOK")))</f>
        <v/>
      </c>
      <c r="AQ80" s="1277" t="str">
        <f>IF(INDEX(intern2!$A$165:$BH$316,MATCH($A80,intern2!$A$165:$A$316,0),MATCH(AQ$8,intern2!_xlnm.Print_Titles,0))="","",
IF(INDEX(intern2!$A$165:$BH$316,MATCH($A80,intern2!$A$165:$A$316,0),MATCH(AQ$8,intern2!_xlnm.Print_Titles,0))="NOK","NOK",
IF(INDEX(intern3!$A$9:$BG$320,MATCH($A80,intern3!$A$9:$A$160,0),MATCH(intern4!AQ$8,intern3!$7:$7,0))="OK","OK","NOK")))</f>
        <v/>
      </c>
      <c r="AR80" s="1277" t="str">
        <f>IF(INDEX(intern2!$A$165:$BH$316,MATCH($A80,intern2!$A$165:$A$316,0),MATCH(AR$8,intern2!_xlnm.Print_Titles,0))="","",
IF(INDEX(intern2!$A$165:$BH$316,MATCH($A80,intern2!$A$165:$A$316,0),MATCH(AR$8,intern2!_xlnm.Print_Titles,0))="NOK","NOK",
IF(INDEX(intern3!$A$9:$BG$320,MATCH($A80,intern3!$A$9:$A$160,0),MATCH(intern4!AR$8,intern3!$7:$7,0))="OK","OK","NOK")))</f>
        <v/>
      </c>
      <c r="AS80" s="1277" t="str">
        <f>IF(INDEX(intern2!$A$165:$BH$316,MATCH($A80,intern2!$A$165:$A$316,0),MATCH(AS$8,intern2!_xlnm.Print_Titles,0))="","",
IF(INDEX(intern2!$A$165:$BH$316,MATCH($A80,intern2!$A$165:$A$316,0),MATCH(AS$8,intern2!_xlnm.Print_Titles,0))="NOK","NOK",
IF(INDEX(intern3!$A$9:$BG$320,MATCH($A80,intern3!$A$9:$A$160,0),MATCH(intern4!AS$8,intern3!$7:$7,0))="OK","OK","NOK")))</f>
        <v/>
      </c>
      <c r="AT80" s="1277" t="str">
        <f>IF(INDEX(intern2!$A$165:$BH$316,MATCH($A80,intern2!$A$165:$A$316,0),MATCH(AT$8,intern2!_xlnm.Print_Titles,0))="","",
IF(INDEX(intern2!$A$165:$BH$316,MATCH($A80,intern2!$A$165:$A$316,0),MATCH(AT$8,intern2!_xlnm.Print_Titles,0))="NOK","NOK",
IF(INDEX(intern3!$A$9:$BG$320,MATCH($A80,intern3!$A$9:$A$160,0),MATCH(intern4!AT$8,intern3!$7:$7,0))="OK","OK","NOK")))</f>
        <v/>
      </c>
      <c r="AU80" s="1277" t="str">
        <f>IF(INDEX(intern2!$A$165:$BH$316,MATCH($A80,intern2!$A$165:$A$316,0),MATCH(AU$8,intern2!_xlnm.Print_Titles,0))="","",
IF(INDEX(intern2!$A$165:$BH$316,MATCH($A80,intern2!$A$165:$A$316,0),MATCH(AU$8,intern2!_xlnm.Print_Titles,0))="NOK","NOK",
IF(INDEX(intern3!$A$9:$BG$320,MATCH($A80,intern3!$A$9:$A$160,0),MATCH(intern4!AU$8,intern3!$7:$7,0))="OK","OK","NOK")))</f>
        <v/>
      </c>
      <c r="AV80" s="1277" t="str">
        <f>IF(INDEX(intern2!$A$165:$BH$316,MATCH($A80,intern2!$A$165:$A$316,0),MATCH(AV$8,intern2!_xlnm.Print_Titles,0))="","",
IF(INDEX(intern2!$A$165:$BH$316,MATCH($A80,intern2!$A$165:$A$316,0),MATCH(AV$8,intern2!_xlnm.Print_Titles,0))="NOK","NOK",
IF(INDEX(intern3!$A$9:$BG$320,MATCH($A80,intern3!$A$9:$A$160,0),MATCH(intern4!AV$8,intern3!$7:$7,0))="OK","OK","NOK")))</f>
        <v/>
      </c>
      <c r="AW80" s="1277"/>
      <c r="AX80" s="1277" t="str">
        <f>IF(INDEX(intern2!$A$165:$BH$316,MATCH($A80,intern2!$A$165:$A$316,0),MATCH(AX$8,intern2!_xlnm.Print_Titles,0))="","",
IF(INDEX(intern2!$A$165:$BH$316,MATCH($A80,intern2!$A$165:$A$316,0),MATCH(AX$8,intern2!_xlnm.Print_Titles,0))="NOK","NOK",
IF(INDEX(intern3!$A$9:$BG$320,MATCH($A80,intern3!$A$9:$A$160,0),MATCH(intern4!AX$8,intern3!$7:$7,0))="OK","OK","NOK")))</f>
        <v/>
      </c>
      <c r="AY80" s="1277" t="str">
        <f>IF(INDEX(intern2!$A$165:$BH$316,MATCH($A80,intern2!$A$165:$A$316,0),MATCH(AY$8,intern2!_xlnm.Print_Titles,0))="","",
IF(INDEX(intern2!$A$165:$BH$316,MATCH($A80,intern2!$A$165:$A$316,0),MATCH(AY$8,intern2!_xlnm.Print_Titles,0))="NOK","NOK",
IF(INDEX(intern3!$A$9:$BG$320,MATCH($A80,intern3!$A$9:$A$160,0),MATCH(intern4!AY$8,intern3!$7:$7,0))="OK","OK","NOK")))</f>
        <v/>
      </c>
      <c r="AZ80" s="1277" t="str">
        <f>IF(INDEX(intern2!$A$165:$BH$316,MATCH($A80,intern2!$A$165:$A$316,0),MATCH(AZ$8,intern2!_xlnm.Print_Titles,0))="","",
IF(INDEX(intern2!$A$165:$BH$316,MATCH($A80,intern2!$A$165:$A$316,0),MATCH(AZ$8,intern2!_xlnm.Print_Titles,0))="NOK","NOK",
IF(INDEX(intern3!$A$9:$BG$320,MATCH($A80,intern3!$A$9:$A$160,0),MATCH(intern4!AZ$8,intern3!$7:$7,0))="OK","OK","NOK")))</f>
        <v/>
      </c>
      <c r="BA80" s="1277" t="str">
        <f>IF(INDEX(intern2!$A$165:$BH$316,MATCH($A80,intern2!$A$165:$A$316,0),MATCH(BA$8,intern2!_xlnm.Print_Titles,0))="","",
IF(INDEX(intern2!$A$165:$BH$316,MATCH($A80,intern2!$A$165:$A$316,0),MATCH(BA$8,intern2!_xlnm.Print_Titles,0))="NOK","NOK",
IF(INDEX(intern3!$A$9:$BG$320,MATCH($A80,intern3!$A$9:$A$160,0),MATCH(intern4!BA$8,intern3!$7:$7,0))="OK","OK","NOK")))</f>
        <v/>
      </c>
      <c r="BB80" s="1277" t="str">
        <f>IF(INDEX(intern2!$A$165:$BH$316,MATCH($A80,intern2!$A$165:$A$316,0),MATCH(BB$8,intern2!_xlnm.Print_Titles,0))="","",
IF(INDEX(intern2!$A$165:$BH$316,MATCH($A80,intern2!$A$165:$A$316,0),MATCH(BB$8,intern2!_xlnm.Print_Titles,0))="NOK","NOK",
IF(INDEX(intern3!$A$9:$BG$320,MATCH($A80,intern3!$A$9:$A$160,0),MATCH(intern4!BB$8,intern3!$7:$7,0))="OK","OK","NOK")))</f>
        <v/>
      </c>
      <c r="BC80" s="1277" t="str">
        <f>IF(INDEX(intern2!$A$165:$BH$316,MATCH($A80,intern2!$A$165:$A$316,0),MATCH(BC$8,intern2!_xlnm.Print_Titles,0))="","",
IF(INDEX(intern2!$A$165:$BH$316,MATCH($A80,intern2!$A$165:$A$316,0),MATCH(BC$8,intern2!_xlnm.Print_Titles,0))="NOK","NOK",
IF(INDEX(intern3!$A$9:$BG$320,MATCH($A80,intern3!$A$9:$A$160,0),MATCH(intern4!BC$8,intern3!$7:$7,0))="OK","OK","NOK")))</f>
        <v/>
      </c>
      <c r="BD80" s="1277" t="str">
        <f>IF(INDEX(intern2!$A$165:$BH$316,MATCH($A80,intern2!$A$165:$A$316,0),MATCH(BD$8,intern2!_xlnm.Print_Titles,0))="","",
IF(INDEX(intern2!$A$165:$BH$316,MATCH($A80,intern2!$A$165:$A$316,0),MATCH(BD$8,intern2!_xlnm.Print_Titles,0))="NOK","NOK",
IF(INDEX(intern3!$A$9:$BG$320,MATCH($A80,intern3!$A$9:$A$160,0),MATCH(intern4!BD$8,intern3!$7:$7,0))="OK","OK","NOK")))</f>
        <v/>
      </c>
      <c r="BE80" s="1277" t="str">
        <f>IF(INDEX(intern2!$A$165:$BH$316,MATCH($A80,intern2!$A$165:$A$316,0),MATCH(BE$8,intern2!_xlnm.Print_Titles,0))="","",
IF(INDEX(intern2!$A$165:$BH$316,MATCH($A80,intern2!$A$165:$A$316,0),MATCH(BE$8,intern2!_xlnm.Print_Titles,0))="NOK","NOK",
IF(INDEX(intern3!$A$9:$BG$320,MATCH($A80,intern3!$A$9:$A$160,0),MATCH(intern4!BE$8,intern3!$7:$7,0))="OK","OK","NOK")))</f>
        <v/>
      </c>
      <c r="BF80" s="1277" t="str">
        <f>IF(INDEX(intern2!$A$165:$BH$316,MATCH($A80,intern2!$A$165:$A$316,0),MATCH(BF$8,intern2!_xlnm.Print_Titles,0))="","",
IF(INDEX(intern2!$A$165:$BH$316,MATCH($A80,intern2!$A$165:$A$316,0),MATCH(BF$8,intern2!_xlnm.Print_Titles,0))="NOK","NOK",
IF(INDEX(intern3!$A$9:$BG$320,MATCH($A80,intern3!$A$9:$A$160,0),MATCH(intern4!BF$8,intern3!$7:$7,0))="OK","OK","NOK")))</f>
        <v/>
      </c>
      <c r="BG80" s="1277" t="str">
        <f>IF(INDEX(intern2!$A$165:$BH$316,MATCH($A80,intern2!$A$165:$A$316,0),MATCH(BG$8,intern2!_xlnm.Print_Titles,0))="","",
IF(INDEX(intern2!$A$165:$BH$316,MATCH($A80,intern2!$A$165:$A$316,0),MATCH(BG$8,intern2!_xlnm.Print_Titles,0))="NOK","NOK",
IF(INDEX(intern3!$A$9:$BG$320,MATCH($A80,intern3!$A$9:$A$160,0),MATCH(intern4!BG$8,intern3!$7:$7,0))="OK","OK","NOK")))</f>
        <v/>
      </c>
      <c r="BH80" s="200" t="str">
        <f t="shared" ca="1" si="3"/>
        <v>NOK</v>
      </c>
      <c r="BI80" s="186"/>
      <c r="BJ80" t="b">
        <f ca="1">IF(VLOOKUP($A80,intern1!$C:$Q,15,FALSE)="MAS","",IF(VLOOKUP($A80,'3.10'!$C:$AP,9,FALSE)=0,"NOK",IF(VLOOKUP($A80,'3.10'!$C:$AP,11,FALSE)=0,"NOK","OK"))=BH80)</f>
        <v>1</v>
      </c>
    </row>
    <row r="81" spans="1:62" x14ac:dyDescent="0.25">
      <c r="A81" t="str">
        <f>+intern2!A76</f>
        <v>HER1.1.6</v>
      </c>
      <c r="C81" s="1277" t="str">
        <f>IF(INDEX(intern2!$A$165:$BH$316,MATCH($A81,intern2!$A$165:$A$316,0),MATCH(C$8,intern2!_xlnm.Print_Titles,0))="","",
IF(INDEX(intern2!$A$165:$BH$316,MATCH($A81,intern2!$A$165:$A$316,0),MATCH(C$8,intern2!_xlnm.Print_Titles,0))="NOK","NOK",
IF(INDEX(intern3!$A$9:$BG$320,MATCH($A81,intern3!$A$9:$A$160,0),MATCH(intern4!C$8,intern3!$7:$7,0))="OK","OK","NOK")))</f>
        <v/>
      </c>
      <c r="D81" s="1277" t="str">
        <f>IF(INDEX(intern2!$A$165:$BH$316,MATCH($A81,intern2!$A$165:$A$316,0),MATCH(D$8,intern2!_xlnm.Print_Titles,0))="","",
IF(INDEX(intern2!$A$165:$BH$316,MATCH($A81,intern2!$A$165:$A$316,0),MATCH(D$8,intern2!_xlnm.Print_Titles,0))="NOK","NOK",
IF(INDEX(intern3!$A$9:$BG$320,MATCH($A81,intern3!$A$9:$A$160,0),MATCH(intern4!D$8,intern3!$7:$7,0))="OK","OK","NOK")))</f>
        <v/>
      </c>
      <c r="E81" s="1277" t="str">
        <f>IF(INDEX(intern2!$A$165:$BH$316,MATCH($A81,intern2!$A$165:$A$316,0),MATCH(E$8,intern2!_xlnm.Print_Titles,0))="","",
IF(INDEX(intern2!$A$165:$BH$316,MATCH($A81,intern2!$A$165:$A$316,0),MATCH(E$8,intern2!_xlnm.Print_Titles,0))="NOK","NOK",
IF(INDEX(intern3!$A$9:$BG$320,MATCH($A81,intern3!$A$9:$A$160,0),MATCH(intern4!E$8,intern3!$7:$7,0))="OK","OK","NOK")))</f>
        <v/>
      </c>
      <c r="F81" s="1277" t="str">
        <f>IF(INDEX(intern2!$A$165:$BH$316,MATCH($A81,intern2!$A$165:$A$316,0),MATCH(F$8,intern2!_xlnm.Print_Titles,0))="","",
IF(INDEX(intern2!$A$165:$BH$316,MATCH($A81,intern2!$A$165:$A$316,0),MATCH(F$8,intern2!_xlnm.Print_Titles,0))="NOK","NOK",
IF(INDEX(intern3!$A$9:$BG$320,MATCH($A81,intern3!$A$9:$A$160,0),MATCH(intern4!F$8,intern3!$7:$7,0))="OK","OK","NOK")))</f>
        <v/>
      </c>
      <c r="G81" s="1277" t="str">
        <f>IF(INDEX(intern2!$A$165:$BH$316,MATCH($A81,intern2!$A$165:$A$316,0),MATCH(G$8,intern2!_xlnm.Print_Titles,0))="","",
IF(INDEX(intern2!$A$165:$BH$316,MATCH($A81,intern2!$A$165:$A$316,0),MATCH(G$8,intern2!_xlnm.Print_Titles,0))="NOK","NOK",
IF(INDEX(intern3!$A$9:$BG$320,MATCH($A81,intern3!$A$9:$A$160,0),MATCH(intern4!G$8,intern3!$7:$7,0))="OK","OK","NOK")))</f>
        <v/>
      </c>
      <c r="H81" s="1277" t="str">
        <f>IF(INDEX(intern2!$A$165:$BH$316,MATCH($A81,intern2!$A$165:$A$316,0),MATCH(H$8,intern2!_xlnm.Print_Titles,0))="","",
IF(INDEX(intern2!$A$165:$BH$316,MATCH($A81,intern2!$A$165:$A$316,0),MATCH(H$8,intern2!_xlnm.Print_Titles,0))="NOK","NOK",
IF(INDEX(intern3!$A$9:$BG$320,MATCH($A81,intern3!$A$9:$A$160,0),MATCH(intern4!H$8,intern3!$7:$7,0))="OK","OK","NOK")))</f>
        <v/>
      </c>
      <c r="I81" s="1277" t="str">
        <f>IF(INDEX(intern2!$A$165:$BH$316,MATCH($A81,intern2!$A$165:$A$316,0),MATCH(I$8,intern2!_xlnm.Print_Titles,0))="","",
IF(INDEX(intern2!$A$165:$BH$316,MATCH($A81,intern2!$A$165:$A$316,0),MATCH(I$8,intern2!_xlnm.Print_Titles,0))="NOK","NOK",
IF(INDEX(intern3!$A$9:$BG$320,MATCH($A81,intern3!$A$9:$A$160,0),MATCH(intern4!I$8,intern3!$7:$7,0))="OK","OK","NOK")))</f>
        <v/>
      </c>
      <c r="J81" s="1277" t="str">
        <f>IF(INDEX(intern2!$A$165:$BH$316,MATCH($A81,intern2!$A$165:$A$316,0),MATCH(J$8,intern2!_xlnm.Print_Titles,0))="","",
IF(INDEX(intern2!$A$165:$BH$316,MATCH($A81,intern2!$A$165:$A$316,0),MATCH(J$8,intern2!_xlnm.Print_Titles,0))="NOK","NOK",
IF(INDEX(intern3!$A$9:$BG$320,MATCH($A81,intern3!$A$9:$A$160,0),MATCH(intern4!J$8,intern3!$7:$7,0))="OK","OK","NOK")))</f>
        <v/>
      </c>
      <c r="K81" s="1277" t="str">
        <f>IF(INDEX(intern2!$A$165:$BH$316,MATCH($A81,intern2!$A$165:$A$316,0),MATCH(K$8,intern2!_xlnm.Print_Titles,0))="","",
IF(INDEX(intern2!$A$165:$BH$316,MATCH($A81,intern2!$A$165:$A$316,0),MATCH(K$8,intern2!_xlnm.Print_Titles,0))="NOK","NOK",
IF(INDEX(intern3!$A$9:$BG$320,MATCH($A81,intern3!$A$9:$A$160,0),MATCH(intern4!K$8,intern3!$7:$7,0))="OK","OK","NOK")))</f>
        <v/>
      </c>
      <c r="L81" s="1277" t="str">
        <f>IF(INDEX(intern2!$A$165:$BH$316,MATCH($A81,intern2!$A$165:$A$316,0),MATCH(L$8,intern2!_xlnm.Print_Titles,0))="","",
IF(INDEX(intern2!$A$165:$BH$316,MATCH($A81,intern2!$A$165:$A$316,0),MATCH(L$8,intern2!_xlnm.Print_Titles,0))="NOK","NOK",
IF(INDEX(intern3!$A$9:$BG$320,MATCH($A81,intern3!$A$9:$A$160,0),MATCH(intern4!L$8,intern3!$7:$7,0))="OK","OK","NOK")))</f>
        <v/>
      </c>
      <c r="M81" s="1277" t="str">
        <f>IF(INDEX(intern2!$A$165:$BH$316,MATCH($A81,intern2!$A$165:$A$316,0),MATCH(M$8,intern2!_xlnm.Print_Titles,0))="","",
IF(INDEX(intern2!$A$165:$BH$316,MATCH($A81,intern2!$A$165:$A$316,0),MATCH(M$8,intern2!_xlnm.Print_Titles,0))="NOK","NOK",
IF(INDEX(intern3!$A$9:$BG$320,MATCH($A81,intern3!$A$9:$A$160,0),MATCH(intern4!M$8,intern3!$7:$7,0))="OK","OK","NOK")))</f>
        <v/>
      </c>
      <c r="N81" s="1277" t="str">
        <f>IF(INDEX(intern2!$A$165:$BH$316,MATCH($A81,intern2!$A$165:$A$316,0),MATCH(N$8,intern2!_xlnm.Print_Titles,0))="","",
IF(INDEX(intern2!$A$165:$BH$316,MATCH($A81,intern2!$A$165:$A$316,0),MATCH(N$8,intern2!_xlnm.Print_Titles,0))="NOK","NOK",
IF(INDEX(intern3!$A$9:$BG$320,MATCH($A81,intern3!$A$9:$A$160,0),MATCH(intern4!N$8,intern3!$7:$7,0))="OK","OK","NOK")))</f>
        <v/>
      </c>
      <c r="O81" s="1277" t="str">
        <f>IF(INDEX(intern2!$A$165:$BH$316,MATCH($A81,intern2!$A$165:$A$316,0),MATCH(O$8,intern2!_xlnm.Print_Titles,0))="","",
IF(INDEX(intern2!$A$165:$BH$316,MATCH($A81,intern2!$A$165:$A$316,0),MATCH(O$8,intern2!_xlnm.Print_Titles,0))="NOK","NOK",
IF(INDEX(intern3!$A$9:$BG$320,MATCH($A81,intern3!$A$9:$A$160,0),MATCH(intern4!O$8,intern3!$7:$7,0))="OK","OK","NOK")))</f>
        <v/>
      </c>
      <c r="P81" s="1277" t="str">
        <f>IF(INDEX(intern2!$A$165:$BH$316,MATCH($A81,intern2!$A$165:$A$316,0),MATCH(P$8,intern2!_xlnm.Print_Titles,0))="","",
IF(INDEX(intern2!$A$165:$BH$316,MATCH($A81,intern2!$A$165:$A$316,0),MATCH(P$8,intern2!_xlnm.Print_Titles,0))="NOK","NOK",
IF(INDEX(intern3!$A$9:$BG$320,MATCH($A81,intern3!$A$9:$A$160,0),MATCH(intern4!P$8,intern3!$7:$7,0))="OK","OK","NOK")))</f>
        <v/>
      </c>
      <c r="Q81" s="1277" t="str">
        <f>IF(INDEX(intern2!$A$165:$BH$316,MATCH($A81,intern2!$A$165:$A$316,0),MATCH(Q$8,intern2!_xlnm.Print_Titles,0))="","",
IF(INDEX(intern2!$A$165:$BH$316,MATCH($A81,intern2!$A$165:$A$316,0),MATCH(Q$8,intern2!_xlnm.Print_Titles,0))="NOK","NOK",
IF(INDEX(intern3!$A$9:$BG$320,MATCH($A81,intern3!$A$9:$A$160,0),MATCH(intern4!Q$8,intern3!$7:$7,0))="OK","OK","NOK")))</f>
        <v/>
      </c>
      <c r="R81" s="1277" t="str">
        <f>IF(INDEX(intern2!$A$165:$BH$316,MATCH($A81,intern2!$A$165:$A$316,0),MATCH(R$8,intern2!_xlnm.Print_Titles,0))="","",
IF(INDEX(intern2!$A$165:$BH$316,MATCH($A81,intern2!$A$165:$A$316,0),MATCH(R$8,intern2!_xlnm.Print_Titles,0))="NOK","NOK",
IF(INDEX(intern3!$A$9:$BG$320,MATCH($A81,intern3!$A$9:$A$160,0),MATCH(intern4!R$8,intern3!$7:$7,0))="OK","OK","NOK")))</f>
        <v/>
      </c>
      <c r="S81" s="1277" t="str">
        <f>IF(INDEX(intern2!$A$165:$BH$316,MATCH($A81,intern2!$A$165:$A$316,0),MATCH(S$8,intern2!_xlnm.Print_Titles,0))="","",
IF(INDEX(intern2!$A$165:$BH$316,MATCH($A81,intern2!$A$165:$A$316,0),MATCH(S$8,intern2!_xlnm.Print_Titles,0))="NOK","NOK",
IF(INDEX(intern3!$A$9:$BG$320,MATCH($A81,intern3!$A$9:$A$160,0),MATCH(intern4!S$8,intern3!$7:$7,0))="OK","OK","NOK")))</f>
        <v/>
      </c>
      <c r="T81" s="1277" t="str">
        <f>IF(INDEX(intern2!$A$165:$BH$316,MATCH($A81,intern2!$A$165:$A$316,0),MATCH(T$8,intern2!_xlnm.Print_Titles,0))="","",
IF(INDEX(intern2!$A$165:$BH$316,MATCH($A81,intern2!$A$165:$A$316,0),MATCH(T$8,intern2!_xlnm.Print_Titles,0))="NOK","NOK",
IF(INDEX(intern3!$A$9:$BG$320,MATCH($A81,intern3!$A$9:$A$160,0),MATCH(intern4!T$8,intern3!$7:$7,0))="OK","OK","NOK")))</f>
        <v/>
      </c>
      <c r="U81" s="1277" t="str">
        <f>IF(INDEX(intern2!$A$165:$BH$316,MATCH($A81,intern2!$A$165:$A$316,0),MATCH(U$8,intern2!_xlnm.Print_Titles,0))="","",
IF(INDEX(intern2!$A$165:$BH$316,MATCH($A81,intern2!$A$165:$A$316,0),MATCH(U$8,intern2!_xlnm.Print_Titles,0))="NOK","NOK",
IF(INDEX(intern3!$A$9:$BG$320,MATCH($A81,intern3!$A$9:$A$160,0),MATCH(intern4!U$8,intern3!$7:$7,0))="OK","OK","NOK")))</f>
        <v/>
      </c>
      <c r="V81" s="1277" t="str">
        <f>IF(INDEX(intern2!$A$165:$BH$316,MATCH($A81,intern2!$A$165:$A$316,0),MATCH(V$8,intern2!_xlnm.Print_Titles,0))="","",
IF(INDEX(intern2!$A$165:$BH$316,MATCH($A81,intern2!$A$165:$A$316,0),MATCH(V$8,intern2!_xlnm.Print_Titles,0))="NOK","NOK",
IF(INDEX(intern3!$A$9:$BG$320,MATCH($A81,intern3!$A$9:$A$160,0),MATCH(intern4!V$8,intern3!$7:$7,0))="OK","OK","NOK")))</f>
        <v/>
      </c>
      <c r="W81" s="1277" t="str">
        <f>IF(INDEX(intern2!$A$165:$BH$316,MATCH($A81,intern2!$A$165:$A$316,0),MATCH(W$8,intern2!_xlnm.Print_Titles,0))="","",
IF(INDEX(intern2!$A$165:$BH$316,MATCH($A81,intern2!$A$165:$A$316,0),MATCH(W$8,intern2!_xlnm.Print_Titles,0))="NOK","NOK",
IF(INDEX(intern3!$A$9:$BG$320,MATCH($A81,intern3!$A$9:$A$160,0),MATCH(intern4!W$8,intern3!$7:$7,0))="OK","OK","NOK")))</f>
        <v/>
      </c>
      <c r="X81" s="1277" t="str">
        <f>IF(INDEX(intern2!$A$165:$BH$316,MATCH($A81,intern2!$A$165:$A$316,0),MATCH(X$8,intern2!_xlnm.Print_Titles,0))="","",
IF(INDEX(intern2!$A$165:$BH$316,MATCH($A81,intern2!$A$165:$A$316,0),MATCH(X$8,intern2!_xlnm.Print_Titles,0))="NOK","NOK",
IF(INDEX(intern3!$A$9:$BG$320,MATCH($A81,intern3!$A$9:$A$160,0),MATCH(intern4!X$8,intern3!$7:$7,0))="OK","OK","NOK")))</f>
        <v/>
      </c>
      <c r="Y81" s="1277" t="str">
        <f>IF(INDEX(intern2!$A$165:$BH$316,MATCH($A81,intern2!$A$165:$A$316,0),MATCH(Y$8,intern2!_xlnm.Print_Titles,0))="","",
IF(INDEX(intern2!$A$165:$BH$316,MATCH($A81,intern2!$A$165:$A$316,0),MATCH(Y$8,intern2!_xlnm.Print_Titles,0))="NOK","NOK",
IF(INDEX(intern3!$A$9:$BG$320,MATCH($A81,intern3!$A$9:$A$160,0),MATCH(intern4!Y$8,intern3!$7:$7,0))="OK","OK","NOK")))</f>
        <v/>
      </c>
      <c r="Z81" s="1277" t="str">
        <f>IF(INDEX(intern2!$A$165:$BH$316,MATCH($A81,intern2!$A$165:$A$316,0),MATCH(Z$8,intern2!_xlnm.Print_Titles,0))="","",
IF(INDEX(intern2!$A$165:$BH$316,MATCH($A81,intern2!$A$165:$A$316,0),MATCH(Z$8,intern2!_xlnm.Print_Titles,0))="NOK","NOK",
IF(INDEX(intern3!$A$9:$BG$320,MATCH($A81,intern3!$A$9:$A$160,0),MATCH(intern4!Z$8,intern3!$7:$7,0))="OK","OK","NOK")))</f>
        <v/>
      </c>
      <c r="AA81" s="1277" t="str">
        <f>IF(INDEX(intern2!$A$165:$BH$316,MATCH($A81,intern2!$A$165:$A$316,0),MATCH(AA$8,intern2!_xlnm.Print_Titles,0))="","",
IF(INDEX(intern2!$A$165:$BH$316,MATCH($A81,intern2!$A$165:$A$316,0),MATCH(AA$8,intern2!_xlnm.Print_Titles,0))="NOK","NOK",
IF(INDEX(intern3!$A$9:$BG$320,MATCH($A81,intern3!$A$9:$A$160,0),MATCH(intern4!AA$8,intern3!$7:$7,0))="OK","OK","NOK")))</f>
        <v/>
      </c>
      <c r="AB81" s="1277" t="str">
        <f>IF(INDEX(intern2!$A$165:$BH$316,MATCH($A81,intern2!$A$165:$A$316,0),MATCH(AB$8,intern2!_xlnm.Print_Titles,0))="","",
IF(INDEX(intern2!$A$165:$BH$316,MATCH($A81,intern2!$A$165:$A$316,0),MATCH(AB$8,intern2!_xlnm.Print_Titles,0))="NOK","NOK",
IF(INDEX(intern3!$A$9:$BG$320,MATCH($A81,intern3!$A$9:$A$160,0),MATCH(intern4!AB$8,intern3!$7:$7,0))="OK","OK","NOK")))</f>
        <v/>
      </c>
      <c r="AC81" s="1277" t="str">
        <f>IF(INDEX(intern2!$A$165:$BH$316,MATCH($A81,intern2!$A$165:$A$316,0),MATCH(AC$8,intern2!_xlnm.Print_Titles,0))="","",
IF(INDEX(intern2!$A$165:$BH$316,MATCH($A81,intern2!$A$165:$A$316,0),MATCH(AC$8,intern2!_xlnm.Print_Titles,0))="NOK","NOK",
IF(INDEX(intern3!$A$9:$BG$320,MATCH($A81,intern3!$A$9:$A$160,0),MATCH(intern4!AC$8,intern3!$7:$7,0))="OK","OK","NOK")))</f>
        <v/>
      </c>
      <c r="AD81" s="1277" t="str">
        <f>IF(INDEX(intern2!$A$165:$BH$316,MATCH($A81,intern2!$A$165:$A$316,0),MATCH(AD$8,intern2!_xlnm.Print_Titles,0))="","",
IF(INDEX(intern2!$A$165:$BH$316,MATCH($A81,intern2!$A$165:$A$316,0),MATCH(AD$8,intern2!_xlnm.Print_Titles,0))="NOK","NOK",
IF(INDEX(intern3!$A$9:$BG$320,MATCH($A81,intern3!$A$9:$A$160,0),MATCH(intern4!AD$8,intern3!$7:$7,0))="OK","OK","NOK")))</f>
        <v/>
      </c>
      <c r="AE81" s="1277" t="str">
        <f>IF(INDEX(intern2!$A$165:$BH$316,MATCH($A81,intern2!$A$165:$A$316,0),MATCH(AE$8,intern2!_xlnm.Print_Titles,0))="","",
IF(INDEX(intern2!$A$165:$BH$316,MATCH($A81,intern2!$A$165:$A$316,0),MATCH(AE$8,intern2!_xlnm.Print_Titles,0))="NOK","NOK",
IF(INDEX(intern3!$A$9:$BG$320,MATCH($A81,intern3!$A$9:$A$160,0),MATCH(intern4!AE$8,intern3!$7:$7,0))="OK","OK","NOK")))</f>
        <v/>
      </c>
      <c r="AF81" s="1277" t="str">
        <f>IF(INDEX(intern2!$A$165:$BH$316,MATCH($A81,intern2!$A$165:$A$316,0),MATCH(AF$8,intern2!_xlnm.Print_Titles,0))="","",
IF(INDEX(intern2!$A$165:$BH$316,MATCH($A81,intern2!$A$165:$A$316,0),MATCH(AF$8,intern2!_xlnm.Print_Titles,0))="NOK","NOK",
IF(INDEX(intern3!$A$9:$BG$320,MATCH($A81,intern3!$A$9:$A$160,0),MATCH(intern4!AF$8,intern3!$7:$7,0))="OK","OK","NOK")))</f>
        <v/>
      </c>
      <c r="AG81" s="1277" t="str">
        <f>IF(INDEX(intern2!$A$165:$BH$316,MATCH($A81,intern2!$A$165:$A$316,0),MATCH(AG$8,intern2!_xlnm.Print_Titles,0))="","",
IF(INDEX(intern2!$A$165:$BH$316,MATCH($A81,intern2!$A$165:$A$316,0),MATCH(AG$8,intern2!_xlnm.Print_Titles,0))="NOK","NOK",
IF(INDEX(intern3!$A$9:$BG$320,MATCH($A81,intern3!$A$9:$A$160,0),MATCH(intern4!AG$8,intern3!$7:$7,0))="OK","OK","NOK")))</f>
        <v/>
      </c>
      <c r="AH81" s="1277" t="str">
        <f>IF(INDEX(intern2!$A$165:$BH$316,MATCH($A81,intern2!$A$165:$A$316,0),MATCH(AH$8,intern2!_xlnm.Print_Titles,0))="","",
IF(INDEX(intern2!$A$165:$BH$316,MATCH($A81,intern2!$A$165:$A$316,0),MATCH(AH$8,intern2!_xlnm.Print_Titles,0))="NOK","NOK",
IF(INDEX(intern3!$A$9:$BG$320,MATCH($A81,intern3!$A$9:$A$160,0),MATCH(intern4!AH$8,intern3!$7:$7,0))="OK","OK","NOK")))</f>
        <v/>
      </c>
      <c r="AI81" s="1277" t="str">
        <f>IF(INDEX(intern2!$A$165:$BH$316,MATCH($A81,intern2!$A$165:$A$316,0),MATCH(AI$8,intern2!_xlnm.Print_Titles,0))="","",
IF(INDEX(intern2!$A$165:$BH$316,MATCH($A81,intern2!$A$165:$A$316,0),MATCH(AI$8,intern2!_xlnm.Print_Titles,0))="NOK","NOK",
IF(INDEX(intern3!$A$9:$BG$320,MATCH($A81,intern3!$A$9:$A$160,0),MATCH(intern4!AI$8,intern3!$7:$7,0))="OK","OK","NOK")))</f>
        <v/>
      </c>
      <c r="AJ81" s="1277" t="str">
        <f>IF(INDEX(intern2!$A$165:$BH$316,MATCH($A81,intern2!$A$165:$A$316,0),MATCH(AJ$8,intern2!_xlnm.Print_Titles,0))="","",
IF(INDEX(intern2!$A$165:$BH$316,MATCH($A81,intern2!$A$165:$A$316,0),MATCH(AJ$8,intern2!_xlnm.Print_Titles,0))="NOK","NOK",
IF(INDEX(intern3!$A$9:$BG$320,MATCH($A81,intern3!$A$9:$A$160,0),MATCH(intern4!AJ$8,intern3!$7:$7,0))="OK","OK","NOK")))</f>
        <v/>
      </c>
      <c r="AK81" s="1277" t="str">
        <f>IF(INDEX(intern2!$A$165:$BH$316,MATCH($A81,intern2!$A$165:$A$316,0),MATCH(AK$8,intern2!_xlnm.Print_Titles,0))="","",
IF(INDEX(intern2!$A$165:$BH$316,MATCH($A81,intern2!$A$165:$A$316,0),MATCH(AK$8,intern2!_xlnm.Print_Titles,0))="NOK","NOK",
IF(INDEX(intern3!$A$9:$BG$320,MATCH($A81,intern3!$A$9:$A$160,0),MATCH(intern4!AK$8,intern3!$7:$7,0))="OK","OK","NOK")))</f>
        <v/>
      </c>
      <c r="AL81" s="1277" t="str">
        <f>IF(INDEX(intern2!$A$165:$BH$316,MATCH($A81,intern2!$A$165:$A$316,0),MATCH(AL$8,intern2!_xlnm.Print_Titles,0))="","",
IF(INDEX(intern2!$A$165:$BH$316,MATCH($A81,intern2!$A$165:$A$316,0),MATCH(AL$8,intern2!_xlnm.Print_Titles,0))="NOK","NOK",
IF(INDEX(intern3!$A$9:$BG$320,MATCH($A81,intern3!$A$9:$A$160,0),MATCH(intern4!AL$8,intern3!$7:$7,0))="OK","OK","NOK")))</f>
        <v/>
      </c>
      <c r="AM81" s="1277" t="str">
        <f>IF(INDEX(intern2!$A$165:$BH$316,MATCH($A81,intern2!$A$165:$A$316,0),MATCH(AM$8,intern2!_xlnm.Print_Titles,0))="","",
IF(INDEX(intern2!$A$165:$BH$316,MATCH($A81,intern2!$A$165:$A$316,0),MATCH(AM$8,intern2!_xlnm.Print_Titles,0))="NOK","NOK",
IF(INDEX(intern3!$A$9:$BG$320,MATCH($A81,intern3!$A$9:$A$160,0),MATCH(intern4!AM$8,intern3!$7:$7,0))="OK","OK","NOK")))</f>
        <v/>
      </c>
      <c r="AN81" s="1277" t="str">
        <f>IF(INDEX(intern2!$A$165:$BH$316,MATCH($A81,intern2!$A$165:$A$316,0),MATCH(AN$8,intern2!_xlnm.Print_Titles,0))="","",
IF(INDEX(intern2!$A$165:$BH$316,MATCH($A81,intern2!$A$165:$A$316,0),MATCH(AN$8,intern2!_xlnm.Print_Titles,0))="NOK","NOK",
IF(INDEX(intern3!$A$9:$BG$320,MATCH($A81,intern3!$A$9:$A$160,0),MATCH(intern4!AN$8,intern3!$7:$7,0))="OK","OK","NOK")))</f>
        <v/>
      </c>
      <c r="AO81" s="1277" t="str">
        <f>IF(INDEX(intern2!$A$165:$BH$316,MATCH($A81,intern2!$A$165:$A$316,0),MATCH(AO$8,intern2!_xlnm.Print_Titles,0))="","",
IF(INDEX(intern2!$A$165:$BH$316,MATCH($A81,intern2!$A$165:$A$316,0),MATCH(AO$8,intern2!_xlnm.Print_Titles,0))="NOK","NOK",
IF(INDEX(intern3!$A$9:$BG$320,MATCH($A81,intern3!$A$9:$A$160,0),MATCH(intern4!AO$8,intern3!$7:$7,0))="OK","OK","NOK")))</f>
        <v/>
      </c>
      <c r="AP81" s="1277" t="str">
        <f>IF(INDEX(intern2!$A$165:$BH$316,MATCH($A81,intern2!$A$165:$A$316,0),MATCH(AP$8,intern2!_xlnm.Print_Titles,0))="","",
IF(INDEX(intern2!$A$165:$BH$316,MATCH($A81,intern2!$A$165:$A$316,0),MATCH(AP$8,intern2!_xlnm.Print_Titles,0))="NOK","NOK",
IF(INDEX(intern3!$A$9:$BG$320,MATCH($A81,intern3!$A$9:$A$160,0),MATCH(intern4!AP$8,intern3!$7:$7,0))="OK","OK","NOK")))</f>
        <v/>
      </c>
      <c r="AQ81" s="1277" t="str">
        <f>IF(INDEX(intern2!$A$165:$BH$316,MATCH($A81,intern2!$A$165:$A$316,0),MATCH(AQ$8,intern2!_xlnm.Print_Titles,0))="","",
IF(INDEX(intern2!$A$165:$BH$316,MATCH($A81,intern2!$A$165:$A$316,0),MATCH(AQ$8,intern2!_xlnm.Print_Titles,0))="NOK","NOK",
IF(INDEX(intern3!$A$9:$BG$320,MATCH($A81,intern3!$A$9:$A$160,0),MATCH(intern4!AQ$8,intern3!$7:$7,0))="OK","OK","NOK")))</f>
        <v/>
      </c>
      <c r="AR81" s="1277" t="str">
        <f>IF(INDEX(intern2!$A$165:$BH$316,MATCH($A81,intern2!$A$165:$A$316,0),MATCH(AR$8,intern2!_xlnm.Print_Titles,0))="","",
IF(INDEX(intern2!$A$165:$BH$316,MATCH($A81,intern2!$A$165:$A$316,0),MATCH(AR$8,intern2!_xlnm.Print_Titles,0))="NOK","NOK",
IF(INDEX(intern3!$A$9:$BG$320,MATCH($A81,intern3!$A$9:$A$160,0),MATCH(intern4!AR$8,intern3!$7:$7,0))="OK","OK","NOK")))</f>
        <v/>
      </c>
      <c r="AS81" s="1277" t="str">
        <f>IF(INDEX(intern2!$A$165:$BH$316,MATCH($A81,intern2!$A$165:$A$316,0),MATCH(AS$8,intern2!_xlnm.Print_Titles,0))="","",
IF(INDEX(intern2!$A$165:$BH$316,MATCH($A81,intern2!$A$165:$A$316,0),MATCH(AS$8,intern2!_xlnm.Print_Titles,0))="NOK","NOK",
IF(INDEX(intern3!$A$9:$BG$320,MATCH($A81,intern3!$A$9:$A$160,0),MATCH(intern4!AS$8,intern3!$7:$7,0))="OK","OK","NOK")))</f>
        <v/>
      </c>
      <c r="AT81" s="1277" t="str">
        <f>IF(INDEX(intern2!$A$165:$BH$316,MATCH($A81,intern2!$A$165:$A$316,0),MATCH(AT$8,intern2!_xlnm.Print_Titles,0))="","",
IF(INDEX(intern2!$A$165:$BH$316,MATCH($A81,intern2!$A$165:$A$316,0),MATCH(AT$8,intern2!_xlnm.Print_Titles,0))="NOK","NOK",
IF(INDEX(intern3!$A$9:$BG$320,MATCH($A81,intern3!$A$9:$A$160,0),MATCH(intern4!AT$8,intern3!$7:$7,0))="OK","OK","NOK")))</f>
        <v/>
      </c>
      <c r="AU81" s="1277" t="str">
        <f>IF(INDEX(intern2!$A$165:$BH$316,MATCH($A81,intern2!$A$165:$A$316,0),MATCH(AU$8,intern2!_xlnm.Print_Titles,0))="","",
IF(INDEX(intern2!$A$165:$BH$316,MATCH($A81,intern2!$A$165:$A$316,0),MATCH(AU$8,intern2!_xlnm.Print_Titles,0))="NOK","NOK",
IF(INDEX(intern3!$A$9:$BG$320,MATCH($A81,intern3!$A$9:$A$160,0),MATCH(intern4!AU$8,intern3!$7:$7,0))="OK","OK","NOK")))</f>
        <v/>
      </c>
      <c r="AV81" s="1277" t="str">
        <f>IF(INDEX(intern2!$A$165:$BH$316,MATCH($A81,intern2!$A$165:$A$316,0),MATCH(AV$8,intern2!_xlnm.Print_Titles,0))="","",
IF(INDEX(intern2!$A$165:$BH$316,MATCH($A81,intern2!$A$165:$A$316,0),MATCH(AV$8,intern2!_xlnm.Print_Titles,0))="NOK","NOK",
IF(INDEX(intern3!$A$9:$BG$320,MATCH($A81,intern3!$A$9:$A$160,0),MATCH(intern4!AV$8,intern3!$7:$7,0))="OK","OK","NOK")))</f>
        <v/>
      </c>
      <c r="AW81" s="1277"/>
      <c r="AX81" s="1277" t="str">
        <f>IF(INDEX(intern2!$A$165:$BH$316,MATCH($A81,intern2!$A$165:$A$316,0),MATCH(AX$8,intern2!_xlnm.Print_Titles,0))="","",
IF(INDEX(intern2!$A$165:$BH$316,MATCH($A81,intern2!$A$165:$A$316,0),MATCH(AX$8,intern2!_xlnm.Print_Titles,0))="NOK","NOK",
IF(INDEX(intern3!$A$9:$BG$320,MATCH($A81,intern3!$A$9:$A$160,0),MATCH(intern4!AX$8,intern3!$7:$7,0))="OK","OK","NOK")))</f>
        <v/>
      </c>
      <c r="AY81" s="1277" t="str">
        <f>IF(INDEX(intern2!$A$165:$BH$316,MATCH($A81,intern2!$A$165:$A$316,0),MATCH(AY$8,intern2!_xlnm.Print_Titles,0))="","",
IF(INDEX(intern2!$A$165:$BH$316,MATCH($A81,intern2!$A$165:$A$316,0),MATCH(AY$8,intern2!_xlnm.Print_Titles,0))="NOK","NOK",
IF(INDEX(intern3!$A$9:$BG$320,MATCH($A81,intern3!$A$9:$A$160,0),MATCH(intern4!AY$8,intern3!$7:$7,0))="OK","OK","NOK")))</f>
        <v/>
      </c>
      <c r="AZ81" s="1277" t="str">
        <f>IF(INDEX(intern2!$A$165:$BH$316,MATCH($A81,intern2!$A$165:$A$316,0),MATCH(AZ$8,intern2!_xlnm.Print_Titles,0))="","",
IF(INDEX(intern2!$A$165:$BH$316,MATCH($A81,intern2!$A$165:$A$316,0),MATCH(AZ$8,intern2!_xlnm.Print_Titles,0))="NOK","NOK",
IF(INDEX(intern3!$A$9:$BG$320,MATCH($A81,intern3!$A$9:$A$160,0),MATCH(intern4!AZ$8,intern3!$7:$7,0))="OK","OK","NOK")))</f>
        <v/>
      </c>
      <c r="BA81" s="1277" t="str">
        <f>IF(INDEX(intern2!$A$165:$BH$316,MATCH($A81,intern2!$A$165:$A$316,0),MATCH(BA$8,intern2!_xlnm.Print_Titles,0))="","",
IF(INDEX(intern2!$A$165:$BH$316,MATCH($A81,intern2!$A$165:$A$316,0),MATCH(BA$8,intern2!_xlnm.Print_Titles,0))="NOK","NOK",
IF(INDEX(intern3!$A$9:$BG$320,MATCH($A81,intern3!$A$9:$A$160,0),MATCH(intern4!BA$8,intern3!$7:$7,0))="OK","OK","NOK")))</f>
        <v/>
      </c>
      <c r="BB81" s="1277" t="str">
        <f>IF(INDEX(intern2!$A$165:$BH$316,MATCH($A81,intern2!$A$165:$A$316,0),MATCH(BB$8,intern2!_xlnm.Print_Titles,0))="","",
IF(INDEX(intern2!$A$165:$BH$316,MATCH($A81,intern2!$A$165:$A$316,0),MATCH(BB$8,intern2!_xlnm.Print_Titles,0))="NOK","NOK",
IF(INDEX(intern3!$A$9:$BG$320,MATCH($A81,intern3!$A$9:$A$160,0),MATCH(intern4!BB$8,intern3!$7:$7,0))="OK","OK","NOK")))</f>
        <v/>
      </c>
      <c r="BC81" s="1277" t="str">
        <f>IF(INDEX(intern2!$A$165:$BH$316,MATCH($A81,intern2!$A$165:$A$316,0),MATCH(BC$8,intern2!_xlnm.Print_Titles,0))="","",
IF(INDEX(intern2!$A$165:$BH$316,MATCH($A81,intern2!$A$165:$A$316,0),MATCH(BC$8,intern2!_xlnm.Print_Titles,0))="NOK","NOK",
IF(INDEX(intern3!$A$9:$BG$320,MATCH($A81,intern3!$A$9:$A$160,0),MATCH(intern4!BC$8,intern3!$7:$7,0))="OK","OK","NOK")))</f>
        <v/>
      </c>
      <c r="BD81" s="1277" t="str">
        <f>IF(INDEX(intern2!$A$165:$BH$316,MATCH($A81,intern2!$A$165:$A$316,0),MATCH(BD$8,intern2!_xlnm.Print_Titles,0))="","",
IF(INDEX(intern2!$A$165:$BH$316,MATCH($A81,intern2!$A$165:$A$316,0),MATCH(BD$8,intern2!_xlnm.Print_Titles,0))="NOK","NOK",
IF(INDEX(intern3!$A$9:$BG$320,MATCH($A81,intern3!$A$9:$A$160,0),MATCH(intern4!BD$8,intern3!$7:$7,0))="OK","OK","NOK")))</f>
        <v/>
      </c>
      <c r="BE81" s="1277" t="str">
        <f>IF(INDEX(intern2!$A$165:$BH$316,MATCH($A81,intern2!$A$165:$A$316,0),MATCH(BE$8,intern2!_xlnm.Print_Titles,0))="","",
IF(INDEX(intern2!$A$165:$BH$316,MATCH($A81,intern2!$A$165:$A$316,0),MATCH(BE$8,intern2!_xlnm.Print_Titles,0))="NOK","NOK",
IF(INDEX(intern3!$A$9:$BG$320,MATCH($A81,intern3!$A$9:$A$160,0),MATCH(intern4!BE$8,intern3!$7:$7,0))="OK","OK","NOK")))</f>
        <v/>
      </c>
      <c r="BF81" s="1277" t="str">
        <f>IF(INDEX(intern2!$A$165:$BH$316,MATCH($A81,intern2!$A$165:$A$316,0),MATCH(BF$8,intern2!_xlnm.Print_Titles,0))="","",
IF(INDEX(intern2!$A$165:$BH$316,MATCH($A81,intern2!$A$165:$A$316,0),MATCH(BF$8,intern2!_xlnm.Print_Titles,0))="NOK","NOK",
IF(INDEX(intern3!$A$9:$BG$320,MATCH($A81,intern3!$A$9:$A$160,0),MATCH(intern4!BF$8,intern3!$7:$7,0))="OK","OK","NOK")))</f>
        <v/>
      </c>
      <c r="BG81" s="1277" t="str">
        <f>IF(INDEX(intern2!$A$165:$BH$316,MATCH($A81,intern2!$A$165:$A$316,0),MATCH(BG$8,intern2!_xlnm.Print_Titles,0))="","",
IF(INDEX(intern2!$A$165:$BH$316,MATCH($A81,intern2!$A$165:$A$316,0),MATCH(BG$8,intern2!_xlnm.Print_Titles,0))="NOK","NOK",
IF(INDEX(intern3!$A$9:$BG$320,MATCH($A81,intern3!$A$9:$A$160,0),MATCH(intern4!BG$8,intern3!$7:$7,0))="OK","OK","NOK")))</f>
        <v/>
      </c>
      <c r="BH81" s="200" t="str">
        <f t="shared" si="3"/>
        <v>OK</v>
      </c>
      <c r="BI81" s="186"/>
      <c r="BJ81" t="str">
        <f>IF(VLOOKUP($A81,intern1!$C:$Q,15,FALSE)="MAS","",IF(VLOOKUP($A81,'3.10'!$C:$AP,9,FALSE)=0,"NOK",IF(VLOOKUP($A81,'3.10'!$C:$AP,11,FALSE)=0,"NOK","OK"))=BH81)</f>
        <v/>
      </c>
    </row>
    <row r="82" spans="1:62" x14ac:dyDescent="0.25">
      <c r="A82" t="str">
        <f>+intern2!A77</f>
        <v>KAR1</v>
      </c>
      <c r="C82" s="1277" t="str">
        <f>IF(INDEX(intern2!$A$165:$BH$316,MATCH($A82,intern2!$A$165:$A$316,0),MATCH(C$8,intern2!_xlnm.Print_Titles,0))="","",
IF(INDEX(intern2!$A$165:$BH$316,MATCH($A82,intern2!$A$165:$A$316,0),MATCH(C$8,intern2!_xlnm.Print_Titles,0))="NOK","NOK",
IF(INDEX(intern3!$A$9:$BG$320,MATCH($A82,intern3!$A$9:$A$160,0),MATCH(intern4!C$8,intern3!$7:$7,0))="OK","OK","NOK")))</f>
        <v/>
      </c>
      <c r="D82" s="1277" t="str">
        <f>IF(INDEX(intern2!$A$165:$BH$316,MATCH($A82,intern2!$A$165:$A$316,0),MATCH(D$8,intern2!_xlnm.Print_Titles,0))="","",
IF(INDEX(intern2!$A$165:$BH$316,MATCH($A82,intern2!$A$165:$A$316,0),MATCH(D$8,intern2!_xlnm.Print_Titles,0))="NOK","NOK",
IF(INDEX(intern3!$A$9:$BG$320,MATCH($A82,intern3!$A$9:$A$160,0),MATCH(intern4!D$8,intern3!$7:$7,0))="OK","OK","NOK")))</f>
        <v/>
      </c>
      <c r="E82" s="1277" t="str">
        <f ca="1">IF(INDEX(intern2!$A$165:$BH$316,MATCH($A82,intern2!$A$165:$A$316,0),MATCH(E$8,intern2!_xlnm.Print_Titles,0))="","",
IF(INDEX(intern2!$A$165:$BH$316,MATCH($A82,intern2!$A$165:$A$316,0),MATCH(E$8,intern2!_xlnm.Print_Titles,0))="NOK","NOK",
IF(INDEX(intern3!$A$9:$BG$320,MATCH($A82,intern3!$A$9:$A$160,0),MATCH(intern4!E$8,intern3!$7:$7,0))="OK","OK","NOK")))</f>
        <v>NOK</v>
      </c>
      <c r="F82" s="1277" t="str">
        <f>IF(INDEX(intern2!$A$165:$BH$316,MATCH($A82,intern2!$A$165:$A$316,0),MATCH(F$8,intern2!_xlnm.Print_Titles,0))="","",
IF(INDEX(intern2!$A$165:$BH$316,MATCH($A82,intern2!$A$165:$A$316,0),MATCH(F$8,intern2!_xlnm.Print_Titles,0))="NOK","NOK",
IF(INDEX(intern3!$A$9:$BG$320,MATCH($A82,intern3!$A$9:$A$160,0),MATCH(intern4!F$8,intern3!$7:$7,0))="OK","OK","NOK")))</f>
        <v/>
      </c>
      <c r="G82" s="1277" t="str">
        <f>IF(INDEX(intern2!$A$165:$BH$316,MATCH($A82,intern2!$A$165:$A$316,0),MATCH(G$8,intern2!_xlnm.Print_Titles,0))="","",
IF(INDEX(intern2!$A$165:$BH$316,MATCH($A82,intern2!$A$165:$A$316,0),MATCH(G$8,intern2!_xlnm.Print_Titles,0))="NOK","NOK",
IF(INDEX(intern3!$A$9:$BG$320,MATCH($A82,intern3!$A$9:$A$160,0),MATCH(intern4!G$8,intern3!$7:$7,0))="OK","OK","NOK")))</f>
        <v/>
      </c>
      <c r="H82" s="1277" t="str">
        <f>IF(INDEX(intern2!$A$165:$BH$316,MATCH($A82,intern2!$A$165:$A$316,0),MATCH(H$8,intern2!_xlnm.Print_Titles,0))="","",
IF(INDEX(intern2!$A$165:$BH$316,MATCH($A82,intern2!$A$165:$A$316,0),MATCH(H$8,intern2!_xlnm.Print_Titles,0))="NOK","NOK",
IF(INDEX(intern3!$A$9:$BG$320,MATCH($A82,intern3!$A$9:$A$160,0),MATCH(intern4!H$8,intern3!$7:$7,0))="OK","OK","NOK")))</f>
        <v/>
      </c>
      <c r="I82" s="1277" t="str">
        <f>IF(INDEX(intern2!$A$165:$BH$316,MATCH($A82,intern2!$A$165:$A$316,0),MATCH(I$8,intern2!_xlnm.Print_Titles,0))="","",
IF(INDEX(intern2!$A$165:$BH$316,MATCH($A82,intern2!$A$165:$A$316,0),MATCH(I$8,intern2!_xlnm.Print_Titles,0))="NOK","NOK",
IF(INDEX(intern3!$A$9:$BG$320,MATCH($A82,intern3!$A$9:$A$160,0),MATCH(intern4!I$8,intern3!$7:$7,0))="OK","OK","NOK")))</f>
        <v/>
      </c>
      <c r="J82" s="1277" t="str">
        <f ca="1">IF(INDEX(intern2!$A$165:$BH$316,MATCH($A82,intern2!$A$165:$A$316,0),MATCH(J$8,intern2!_xlnm.Print_Titles,0))="","",
IF(INDEX(intern2!$A$165:$BH$316,MATCH($A82,intern2!$A$165:$A$316,0),MATCH(J$8,intern2!_xlnm.Print_Titles,0))="NOK","NOK",
IF(INDEX(intern3!$A$9:$BG$320,MATCH($A82,intern3!$A$9:$A$160,0),MATCH(intern4!J$8,intern3!$7:$7,0))="OK","OK","NOK")))</f>
        <v>NOK</v>
      </c>
      <c r="K82" s="1277" t="str">
        <f>IF(INDEX(intern2!$A$165:$BH$316,MATCH($A82,intern2!$A$165:$A$316,0),MATCH(K$8,intern2!_xlnm.Print_Titles,0))="","",
IF(INDEX(intern2!$A$165:$BH$316,MATCH($A82,intern2!$A$165:$A$316,0),MATCH(K$8,intern2!_xlnm.Print_Titles,0))="NOK","NOK",
IF(INDEX(intern3!$A$9:$BG$320,MATCH($A82,intern3!$A$9:$A$160,0),MATCH(intern4!K$8,intern3!$7:$7,0))="OK","OK","NOK")))</f>
        <v/>
      </c>
      <c r="L82" s="1277" t="str">
        <f>IF(INDEX(intern2!$A$165:$BH$316,MATCH($A82,intern2!$A$165:$A$316,0),MATCH(L$8,intern2!_xlnm.Print_Titles,0))="","",
IF(INDEX(intern2!$A$165:$BH$316,MATCH($A82,intern2!$A$165:$A$316,0),MATCH(L$8,intern2!_xlnm.Print_Titles,0))="NOK","NOK",
IF(INDEX(intern3!$A$9:$BG$320,MATCH($A82,intern3!$A$9:$A$160,0),MATCH(intern4!L$8,intern3!$7:$7,0))="OK","OK","NOK")))</f>
        <v/>
      </c>
      <c r="M82" s="1277" t="str">
        <f>IF(INDEX(intern2!$A$165:$BH$316,MATCH($A82,intern2!$A$165:$A$316,0),MATCH(M$8,intern2!_xlnm.Print_Titles,0))="","",
IF(INDEX(intern2!$A$165:$BH$316,MATCH($A82,intern2!$A$165:$A$316,0),MATCH(M$8,intern2!_xlnm.Print_Titles,0))="NOK","NOK",
IF(INDEX(intern3!$A$9:$BG$320,MATCH($A82,intern3!$A$9:$A$160,0),MATCH(intern4!M$8,intern3!$7:$7,0))="OK","OK","NOK")))</f>
        <v/>
      </c>
      <c r="N82" s="1277" t="str">
        <f>IF(INDEX(intern2!$A$165:$BH$316,MATCH($A82,intern2!$A$165:$A$316,0),MATCH(N$8,intern2!_xlnm.Print_Titles,0))="","",
IF(INDEX(intern2!$A$165:$BH$316,MATCH($A82,intern2!$A$165:$A$316,0),MATCH(N$8,intern2!_xlnm.Print_Titles,0))="NOK","NOK",
IF(INDEX(intern3!$A$9:$BG$320,MATCH($A82,intern3!$A$9:$A$160,0),MATCH(intern4!N$8,intern3!$7:$7,0))="OK","OK","NOK")))</f>
        <v/>
      </c>
      <c r="O82" s="1277" t="str">
        <f>IF(INDEX(intern2!$A$165:$BH$316,MATCH($A82,intern2!$A$165:$A$316,0),MATCH(O$8,intern2!_xlnm.Print_Titles,0))="","",
IF(INDEX(intern2!$A$165:$BH$316,MATCH($A82,intern2!$A$165:$A$316,0),MATCH(O$8,intern2!_xlnm.Print_Titles,0))="NOK","NOK",
IF(INDEX(intern3!$A$9:$BG$320,MATCH($A82,intern3!$A$9:$A$160,0),MATCH(intern4!O$8,intern3!$7:$7,0))="OK","OK","NOK")))</f>
        <v/>
      </c>
      <c r="P82" s="1277" t="str">
        <f>IF(INDEX(intern2!$A$165:$BH$316,MATCH($A82,intern2!$A$165:$A$316,0),MATCH(P$8,intern2!_xlnm.Print_Titles,0))="","",
IF(INDEX(intern2!$A$165:$BH$316,MATCH($A82,intern2!$A$165:$A$316,0),MATCH(P$8,intern2!_xlnm.Print_Titles,0))="NOK","NOK",
IF(INDEX(intern3!$A$9:$BG$320,MATCH($A82,intern3!$A$9:$A$160,0),MATCH(intern4!P$8,intern3!$7:$7,0))="OK","OK","NOK")))</f>
        <v/>
      </c>
      <c r="Q82" s="1277" t="str">
        <f>IF(INDEX(intern2!$A$165:$BH$316,MATCH($A82,intern2!$A$165:$A$316,0),MATCH(Q$8,intern2!_xlnm.Print_Titles,0))="","",
IF(INDEX(intern2!$A$165:$BH$316,MATCH($A82,intern2!$A$165:$A$316,0),MATCH(Q$8,intern2!_xlnm.Print_Titles,0))="NOK","NOK",
IF(INDEX(intern3!$A$9:$BG$320,MATCH($A82,intern3!$A$9:$A$160,0),MATCH(intern4!Q$8,intern3!$7:$7,0))="OK","OK","NOK")))</f>
        <v/>
      </c>
      <c r="R82" s="1277" t="str">
        <f>IF(INDEX(intern2!$A$165:$BH$316,MATCH($A82,intern2!$A$165:$A$316,0),MATCH(R$8,intern2!_xlnm.Print_Titles,0))="","",
IF(INDEX(intern2!$A$165:$BH$316,MATCH($A82,intern2!$A$165:$A$316,0),MATCH(R$8,intern2!_xlnm.Print_Titles,0))="NOK","NOK",
IF(INDEX(intern3!$A$9:$BG$320,MATCH($A82,intern3!$A$9:$A$160,0),MATCH(intern4!R$8,intern3!$7:$7,0))="OK","OK","NOK")))</f>
        <v/>
      </c>
      <c r="S82" s="1277" t="str">
        <f>IF(INDEX(intern2!$A$165:$BH$316,MATCH($A82,intern2!$A$165:$A$316,0),MATCH(S$8,intern2!_xlnm.Print_Titles,0))="","",
IF(INDEX(intern2!$A$165:$BH$316,MATCH($A82,intern2!$A$165:$A$316,0),MATCH(S$8,intern2!_xlnm.Print_Titles,0))="NOK","NOK",
IF(INDEX(intern3!$A$9:$BG$320,MATCH($A82,intern3!$A$9:$A$160,0),MATCH(intern4!S$8,intern3!$7:$7,0))="OK","OK","NOK")))</f>
        <v/>
      </c>
      <c r="T82" s="1277" t="str">
        <f>IF(INDEX(intern2!$A$165:$BH$316,MATCH($A82,intern2!$A$165:$A$316,0),MATCH(T$8,intern2!_xlnm.Print_Titles,0))="","",
IF(INDEX(intern2!$A$165:$BH$316,MATCH($A82,intern2!$A$165:$A$316,0),MATCH(T$8,intern2!_xlnm.Print_Titles,0))="NOK","NOK",
IF(INDEX(intern3!$A$9:$BG$320,MATCH($A82,intern3!$A$9:$A$160,0),MATCH(intern4!T$8,intern3!$7:$7,0))="OK","OK","NOK")))</f>
        <v/>
      </c>
      <c r="U82" s="1277" t="str">
        <f>IF(INDEX(intern2!$A$165:$BH$316,MATCH($A82,intern2!$A$165:$A$316,0),MATCH(U$8,intern2!_xlnm.Print_Titles,0))="","",
IF(INDEX(intern2!$A$165:$BH$316,MATCH($A82,intern2!$A$165:$A$316,0),MATCH(U$8,intern2!_xlnm.Print_Titles,0))="NOK","NOK",
IF(INDEX(intern3!$A$9:$BG$320,MATCH($A82,intern3!$A$9:$A$160,0),MATCH(intern4!U$8,intern3!$7:$7,0))="OK","OK","NOK")))</f>
        <v/>
      </c>
      <c r="V82" s="1277" t="str">
        <f>IF(INDEX(intern2!$A$165:$BH$316,MATCH($A82,intern2!$A$165:$A$316,0),MATCH(V$8,intern2!_xlnm.Print_Titles,0))="","",
IF(INDEX(intern2!$A$165:$BH$316,MATCH($A82,intern2!$A$165:$A$316,0),MATCH(V$8,intern2!_xlnm.Print_Titles,0))="NOK","NOK",
IF(INDEX(intern3!$A$9:$BG$320,MATCH($A82,intern3!$A$9:$A$160,0),MATCH(intern4!V$8,intern3!$7:$7,0))="OK","OK","NOK")))</f>
        <v/>
      </c>
      <c r="W82" s="1277" t="str">
        <f>IF(INDEX(intern2!$A$165:$BH$316,MATCH($A82,intern2!$A$165:$A$316,0),MATCH(W$8,intern2!_xlnm.Print_Titles,0))="","",
IF(INDEX(intern2!$A$165:$BH$316,MATCH($A82,intern2!$A$165:$A$316,0),MATCH(W$8,intern2!_xlnm.Print_Titles,0))="NOK","NOK",
IF(INDEX(intern3!$A$9:$BG$320,MATCH($A82,intern3!$A$9:$A$160,0),MATCH(intern4!W$8,intern3!$7:$7,0))="OK","OK","NOK")))</f>
        <v/>
      </c>
      <c r="X82" s="1277" t="str">
        <f>IF(INDEX(intern2!$A$165:$BH$316,MATCH($A82,intern2!$A$165:$A$316,0),MATCH(X$8,intern2!_xlnm.Print_Titles,0))="","",
IF(INDEX(intern2!$A$165:$BH$316,MATCH($A82,intern2!$A$165:$A$316,0),MATCH(X$8,intern2!_xlnm.Print_Titles,0))="NOK","NOK",
IF(INDEX(intern3!$A$9:$BG$320,MATCH($A82,intern3!$A$9:$A$160,0),MATCH(intern4!X$8,intern3!$7:$7,0))="OK","OK","NOK")))</f>
        <v/>
      </c>
      <c r="Y82" s="1277" t="str">
        <f>IF(INDEX(intern2!$A$165:$BH$316,MATCH($A82,intern2!$A$165:$A$316,0),MATCH(Y$8,intern2!_xlnm.Print_Titles,0))="","",
IF(INDEX(intern2!$A$165:$BH$316,MATCH($A82,intern2!$A$165:$A$316,0),MATCH(Y$8,intern2!_xlnm.Print_Titles,0))="NOK","NOK",
IF(INDEX(intern3!$A$9:$BG$320,MATCH($A82,intern3!$A$9:$A$160,0),MATCH(intern4!Y$8,intern3!$7:$7,0))="OK","OK","NOK")))</f>
        <v/>
      </c>
      <c r="Z82" s="1277" t="str">
        <f>IF(INDEX(intern2!$A$165:$BH$316,MATCH($A82,intern2!$A$165:$A$316,0),MATCH(Z$8,intern2!_xlnm.Print_Titles,0))="","",
IF(INDEX(intern2!$A$165:$BH$316,MATCH($A82,intern2!$A$165:$A$316,0),MATCH(Z$8,intern2!_xlnm.Print_Titles,0))="NOK","NOK",
IF(INDEX(intern3!$A$9:$BG$320,MATCH($A82,intern3!$A$9:$A$160,0),MATCH(intern4!Z$8,intern3!$7:$7,0))="OK","OK","NOK")))</f>
        <v/>
      </c>
      <c r="AA82" s="1277" t="str">
        <f>IF(INDEX(intern2!$A$165:$BH$316,MATCH($A82,intern2!$A$165:$A$316,0),MATCH(AA$8,intern2!_xlnm.Print_Titles,0))="","",
IF(INDEX(intern2!$A$165:$BH$316,MATCH($A82,intern2!$A$165:$A$316,0),MATCH(AA$8,intern2!_xlnm.Print_Titles,0))="NOK","NOK",
IF(INDEX(intern3!$A$9:$BG$320,MATCH($A82,intern3!$A$9:$A$160,0),MATCH(intern4!AA$8,intern3!$7:$7,0))="OK","OK","NOK")))</f>
        <v/>
      </c>
      <c r="AB82" s="1277" t="str">
        <f>IF(INDEX(intern2!$A$165:$BH$316,MATCH($A82,intern2!$A$165:$A$316,0),MATCH(AB$8,intern2!_xlnm.Print_Titles,0))="","",
IF(INDEX(intern2!$A$165:$BH$316,MATCH($A82,intern2!$A$165:$A$316,0),MATCH(AB$8,intern2!_xlnm.Print_Titles,0))="NOK","NOK",
IF(INDEX(intern3!$A$9:$BG$320,MATCH($A82,intern3!$A$9:$A$160,0),MATCH(intern4!AB$8,intern3!$7:$7,0))="OK","OK","NOK")))</f>
        <v/>
      </c>
      <c r="AC82" s="1277" t="str">
        <f>IF(INDEX(intern2!$A$165:$BH$316,MATCH($A82,intern2!$A$165:$A$316,0),MATCH(AC$8,intern2!_xlnm.Print_Titles,0))="","",
IF(INDEX(intern2!$A$165:$BH$316,MATCH($A82,intern2!$A$165:$A$316,0),MATCH(AC$8,intern2!_xlnm.Print_Titles,0))="NOK","NOK",
IF(INDEX(intern3!$A$9:$BG$320,MATCH($A82,intern3!$A$9:$A$160,0),MATCH(intern4!AC$8,intern3!$7:$7,0))="OK","OK","NOK")))</f>
        <v/>
      </c>
      <c r="AD82" s="1277" t="str">
        <f>IF(INDEX(intern2!$A$165:$BH$316,MATCH($A82,intern2!$A$165:$A$316,0),MATCH(AD$8,intern2!_xlnm.Print_Titles,0))="","",
IF(INDEX(intern2!$A$165:$BH$316,MATCH($A82,intern2!$A$165:$A$316,0),MATCH(AD$8,intern2!_xlnm.Print_Titles,0))="NOK","NOK",
IF(INDEX(intern3!$A$9:$BG$320,MATCH($A82,intern3!$A$9:$A$160,0),MATCH(intern4!AD$8,intern3!$7:$7,0))="OK","OK","NOK")))</f>
        <v/>
      </c>
      <c r="AE82" s="1277" t="str">
        <f>IF(INDEX(intern2!$A$165:$BH$316,MATCH($A82,intern2!$A$165:$A$316,0),MATCH(AE$8,intern2!_xlnm.Print_Titles,0))="","",
IF(INDEX(intern2!$A$165:$BH$316,MATCH($A82,intern2!$A$165:$A$316,0),MATCH(AE$8,intern2!_xlnm.Print_Titles,0))="NOK","NOK",
IF(INDEX(intern3!$A$9:$BG$320,MATCH($A82,intern3!$A$9:$A$160,0),MATCH(intern4!AE$8,intern3!$7:$7,0))="OK","OK","NOK")))</f>
        <v/>
      </c>
      <c r="AF82" s="1277" t="str">
        <f>IF(INDEX(intern2!$A$165:$BH$316,MATCH($A82,intern2!$A$165:$A$316,0),MATCH(AF$8,intern2!_xlnm.Print_Titles,0))="","",
IF(INDEX(intern2!$A$165:$BH$316,MATCH($A82,intern2!$A$165:$A$316,0),MATCH(AF$8,intern2!_xlnm.Print_Titles,0))="NOK","NOK",
IF(INDEX(intern3!$A$9:$BG$320,MATCH($A82,intern3!$A$9:$A$160,0),MATCH(intern4!AF$8,intern3!$7:$7,0))="OK","OK","NOK")))</f>
        <v/>
      </c>
      <c r="AG82" s="1277" t="str">
        <f>IF(INDEX(intern2!$A$165:$BH$316,MATCH($A82,intern2!$A$165:$A$316,0),MATCH(AG$8,intern2!_xlnm.Print_Titles,0))="","",
IF(INDEX(intern2!$A$165:$BH$316,MATCH($A82,intern2!$A$165:$A$316,0),MATCH(AG$8,intern2!_xlnm.Print_Titles,0))="NOK","NOK",
IF(INDEX(intern3!$A$9:$BG$320,MATCH($A82,intern3!$A$9:$A$160,0),MATCH(intern4!AG$8,intern3!$7:$7,0))="OK","OK","NOK")))</f>
        <v/>
      </c>
      <c r="AH82" s="1277" t="str">
        <f>IF(INDEX(intern2!$A$165:$BH$316,MATCH($A82,intern2!$A$165:$A$316,0),MATCH(AH$8,intern2!_xlnm.Print_Titles,0))="","",
IF(INDEX(intern2!$A$165:$BH$316,MATCH($A82,intern2!$A$165:$A$316,0),MATCH(AH$8,intern2!_xlnm.Print_Titles,0))="NOK","NOK",
IF(INDEX(intern3!$A$9:$BG$320,MATCH($A82,intern3!$A$9:$A$160,0),MATCH(intern4!AH$8,intern3!$7:$7,0))="OK","OK","NOK")))</f>
        <v/>
      </c>
      <c r="AI82" s="1277" t="str">
        <f>IF(INDEX(intern2!$A$165:$BH$316,MATCH($A82,intern2!$A$165:$A$316,0),MATCH(AI$8,intern2!_xlnm.Print_Titles,0))="","",
IF(INDEX(intern2!$A$165:$BH$316,MATCH($A82,intern2!$A$165:$A$316,0),MATCH(AI$8,intern2!_xlnm.Print_Titles,0))="NOK","NOK",
IF(INDEX(intern3!$A$9:$BG$320,MATCH($A82,intern3!$A$9:$A$160,0),MATCH(intern4!AI$8,intern3!$7:$7,0))="OK","OK","NOK")))</f>
        <v/>
      </c>
      <c r="AJ82" s="1277" t="str">
        <f>IF(INDEX(intern2!$A$165:$BH$316,MATCH($A82,intern2!$A$165:$A$316,0),MATCH(AJ$8,intern2!_xlnm.Print_Titles,0))="","",
IF(INDEX(intern2!$A$165:$BH$316,MATCH($A82,intern2!$A$165:$A$316,0),MATCH(AJ$8,intern2!_xlnm.Print_Titles,0))="NOK","NOK",
IF(INDEX(intern3!$A$9:$BG$320,MATCH($A82,intern3!$A$9:$A$160,0),MATCH(intern4!AJ$8,intern3!$7:$7,0))="OK","OK","NOK")))</f>
        <v/>
      </c>
      <c r="AK82" s="1277" t="str">
        <f>IF(INDEX(intern2!$A$165:$BH$316,MATCH($A82,intern2!$A$165:$A$316,0),MATCH(AK$8,intern2!_xlnm.Print_Titles,0))="","",
IF(INDEX(intern2!$A$165:$BH$316,MATCH($A82,intern2!$A$165:$A$316,0),MATCH(AK$8,intern2!_xlnm.Print_Titles,0))="NOK","NOK",
IF(INDEX(intern3!$A$9:$BG$320,MATCH($A82,intern3!$A$9:$A$160,0),MATCH(intern4!AK$8,intern3!$7:$7,0))="OK","OK","NOK")))</f>
        <v/>
      </c>
      <c r="AL82" s="1277" t="str">
        <f>IF(INDEX(intern2!$A$165:$BH$316,MATCH($A82,intern2!$A$165:$A$316,0),MATCH(AL$8,intern2!_xlnm.Print_Titles,0))="","",
IF(INDEX(intern2!$A$165:$BH$316,MATCH($A82,intern2!$A$165:$A$316,0),MATCH(AL$8,intern2!_xlnm.Print_Titles,0))="NOK","NOK",
IF(INDEX(intern3!$A$9:$BG$320,MATCH($A82,intern3!$A$9:$A$160,0),MATCH(intern4!AL$8,intern3!$7:$7,0))="OK","OK","NOK")))</f>
        <v/>
      </c>
      <c r="AM82" s="1277" t="str">
        <f>IF(INDEX(intern2!$A$165:$BH$316,MATCH($A82,intern2!$A$165:$A$316,0),MATCH(AM$8,intern2!_xlnm.Print_Titles,0))="","",
IF(INDEX(intern2!$A$165:$BH$316,MATCH($A82,intern2!$A$165:$A$316,0),MATCH(AM$8,intern2!_xlnm.Print_Titles,0))="NOK","NOK",
IF(INDEX(intern3!$A$9:$BG$320,MATCH($A82,intern3!$A$9:$A$160,0),MATCH(intern4!AM$8,intern3!$7:$7,0))="OK","OK","NOK")))</f>
        <v/>
      </c>
      <c r="AN82" s="1277" t="str">
        <f>IF(INDEX(intern2!$A$165:$BH$316,MATCH($A82,intern2!$A$165:$A$316,0),MATCH(AN$8,intern2!_xlnm.Print_Titles,0))="","",
IF(INDEX(intern2!$A$165:$BH$316,MATCH($A82,intern2!$A$165:$A$316,0),MATCH(AN$8,intern2!_xlnm.Print_Titles,0))="NOK","NOK",
IF(INDEX(intern3!$A$9:$BG$320,MATCH($A82,intern3!$A$9:$A$160,0),MATCH(intern4!AN$8,intern3!$7:$7,0))="OK","OK","NOK")))</f>
        <v/>
      </c>
      <c r="AO82" s="1277" t="str">
        <f>IF(INDEX(intern2!$A$165:$BH$316,MATCH($A82,intern2!$A$165:$A$316,0),MATCH(AO$8,intern2!_xlnm.Print_Titles,0))="","",
IF(INDEX(intern2!$A$165:$BH$316,MATCH($A82,intern2!$A$165:$A$316,0),MATCH(AO$8,intern2!_xlnm.Print_Titles,0))="NOK","NOK",
IF(INDEX(intern3!$A$9:$BG$320,MATCH($A82,intern3!$A$9:$A$160,0),MATCH(intern4!AO$8,intern3!$7:$7,0))="OK","OK","NOK")))</f>
        <v/>
      </c>
      <c r="AP82" s="1277" t="str">
        <f>IF(INDEX(intern2!$A$165:$BH$316,MATCH($A82,intern2!$A$165:$A$316,0),MATCH(AP$8,intern2!_xlnm.Print_Titles,0))="","",
IF(INDEX(intern2!$A$165:$BH$316,MATCH($A82,intern2!$A$165:$A$316,0),MATCH(AP$8,intern2!_xlnm.Print_Titles,0))="NOK","NOK",
IF(INDEX(intern3!$A$9:$BG$320,MATCH($A82,intern3!$A$9:$A$160,0),MATCH(intern4!AP$8,intern3!$7:$7,0))="OK","OK","NOK")))</f>
        <v/>
      </c>
      <c r="AQ82" s="1277" t="str">
        <f>IF(INDEX(intern2!$A$165:$BH$316,MATCH($A82,intern2!$A$165:$A$316,0),MATCH(AQ$8,intern2!_xlnm.Print_Titles,0))="","",
IF(INDEX(intern2!$A$165:$BH$316,MATCH($A82,intern2!$A$165:$A$316,0),MATCH(AQ$8,intern2!_xlnm.Print_Titles,0))="NOK","NOK",
IF(INDEX(intern3!$A$9:$BG$320,MATCH($A82,intern3!$A$9:$A$160,0),MATCH(intern4!AQ$8,intern3!$7:$7,0))="OK","OK","NOK")))</f>
        <v/>
      </c>
      <c r="AR82" s="1277" t="str">
        <f>IF(INDEX(intern2!$A$165:$BH$316,MATCH($A82,intern2!$A$165:$A$316,0),MATCH(AR$8,intern2!_xlnm.Print_Titles,0))="","",
IF(INDEX(intern2!$A$165:$BH$316,MATCH($A82,intern2!$A$165:$A$316,0),MATCH(AR$8,intern2!_xlnm.Print_Titles,0))="NOK","NOK",
IF(INDEX(intern3!$A$9:$BG$320,MATCH($A82,intern3!$A$9:$A$160,0),MATCH(intern4!AR$8,intern3!$7:$7,0))="OK","OK","NOK")))</f>
        <v/>
      </c>
      <c r="AS82" s="1277" t="str">
        <f>IF(INDEX(intern2!$A$165:$BH$316,MATCH($A82,intern2!$A$165:$A$316,0),MATCH(AS$8,intern2!_xlnm.Print_Titles,0))="","",
IF(INDEX(intern2!$A$165:$BH$316,MATCH($A82,intern2!$A$165:$A$316,0),MATCH(AS$8,intern2!_xlnm.Print_Titles,0))="NOK","NOK",
IF(INDEX(intern3!$A$9:$BG$320,MATCH($A82,intern3!$A$9:$A$160,0),MATCH(intern4!AS$8,intern3!$7:$7,0))="OK","OK","NOK")))</f>
        <v/>
      </c>
      <c r="AT82" s="1277" t="str">
        <f>IF(INDEX(intern2!$A$165:$BH$316,MATCH($A82,intern2!$A$165:$A$316,0),MATCH(AT$8,intern2!_xlnm.Print_Titles,0))="","",
IF(INDEX(intern2!$A$165:$BH$316,MATCH($A82,intern2!$A$165:$A$316,0),MATCH(AT$8,intern2!_xlnm.Print_Titles,0))="NOK","NOK",
IF(INDEX(intern3!$A$9:$BG$320,MATCH($A82,intern3!$A$9:$A$160,0),MATCH(intern4!AT$8,intern3!$7:$7,0))="OK","OK","NOK")))</f>
        <v/>
      </c>
      <c r="AU82" s="1277" t="str">
        <f>IF(INDEX(intern2!$A$165:$BH$316,MATCH($A82,intern2!$A$165:$A$316,0),MATCH(AU$8,intern2!_xlnm.Print_Titles,0))="","",
IF(INDEX(intern2!$A$165:$BH$316,MATCH($A82,intern2!$A$165:$A$316,0),MATCH(AU$8,intern2!_xlnm.Print_Titles,0))="NOK","NOK",
IF(INDEX(intern3!$A$9:$BG$320,MATCH($A82,intern3!$A$9:$A$160,0),MATCH(intern4!AU$8,intern3!$7:$7,0))="OK","OK","NOK")))</f>
        <v/>
      </c>
      <c r="AV82" s="1277" t="str">
        <f>IF(INDEX(intern2!$A$165:$BH$316,MATCH($A82,intern2!$A$165:$A$316,0),MATCH(AV$8,intern2!_xlnm.Print_Titles,0))="","",
IF(INDEX(intern2!$A$165:$BH$316,MATCH($A82,intern2!$A$165:$A$316,0),MATCH(AV$8,intern2!_xlnm.Print_Titles,0))="NOK","NOK",
IF(INDEX(intern3!$A$9:$BG$320,MATCH($A82,intern3!$A$9:$A$160,0),MATCH(intern4!AV$8,intern3!$7:$7,0))="OK","OK","NOK")))</f>
        <v/>
      </c>
      <c r="AW82" s="1277"/>
      <c r="AX82" s="1277" t="str">
        <f>IF(INDEX(intern2!$A$165:$BH$316,MATCH($A82,intern2!$A$165:$A$316,0),MATCH(AX$8,intern2!_xlnm.Print_Titles,0))="","",
IF(INDEX(intern2!$A$165:$BH$316,MATCH($A82,intern2!$A$165:$A$316,0),MATCH(AX$8,intern2!_xlnm.Print_Titles,0))="NOK","NOK",
IF(INDEX(intern3!$A$9:$BG$320,MATCH($A82,intern3!$A$9:$A$160,0),MATCH(intern4!AX$8,intern3!$7:$7,0))="OK","OK","NOK")))</f>
        <v/>
      </c>
      <c r="AY82" s="1277" t="str">
        <f>IF(INDEX(intern2!$A$165:$BH$316,MATCH($A82,intern2!$A$165:$A$316,0),MATCH(AY$8,intern2!_xlnm.Print_Titles,0))="","",
IF(INDEX(intern2!$A$165:$BH$316,MATCH($A82,intern2!$A$165:$A$316,0),MATCH(AY$8,intern2!_xlnm.Print_Titles,0))="NOK","NOK",
IF(INDEX(intern3!$A$9:$BG$320,MATCH($A82,intern3!$A$9:$A$160,0),MATCH(intern4!AY$8,intern3!$7:$7,0))="OK","OK","NOK")))</f>
        <v/>
      </c>
      <c r="AZ82" s="1277" t="str">
        <f>IF(INDEX(intern2!$A$165:$BH$316,MATCH($A82,intern2!$A$165:$A$316,0),MATCH(AZ$8,intern2!_xlnm.Print_Titles,0))="","",
IF(INDEX(intern2!$A$165:$BH$316,MATCH($A82,intern2!$A$165:$A$316,0),MATCH(AZ$8,intern2!_xlnm.Print_Titles,0))="NOK","NOK",
IF(INDEX(intern3!$A$9:$BG$320,MATCH($A82,intern3!$A$9:$A$160,0),MATCH(intern4!AZ$8,intern3!$7:$7,0))="OK","OK","NOK")))</f>
        <v/>
      </c>
      <c r="BA82" s="1277" t="str">
        <f>IF(INDEX(intern2!$A$165:$BH$316,MATCH($A82,intern2!$A$165:$A$316,0),MATCH(BA$8,intern2!_xlnm.Print_Titles,0))="","",
IF(INDEX(intern2!$A$165:$BH$316,MATCH($A82,intern2!$A$165:$A$316,0),MATCH(BA$8,intern2!_xlnm.Print_Titles,0))="NOK","NOK",
IF(INDEX(intern3!$A$9:$BG$320,MATCH($A82,intern3!$A$9:$A$160,0),MATCH(intern4!BA$8,intern3!$7:$7,0))="OK","OK","NOK")))</f>
        <v/>
      </c>
      <c r="BB82" s="1277" t="str">
        <f>IF(INDEX(intern2!$A$165:$BH$316,MATCH($A82,intern2!$A$165:$A$316,0),MATCH(BB$8,intern2!_xlnm.Print_Titles,0))="","",
IF(INDEX(intern2!$A$165:$BH$316,MATCH($A82,intern2!$A$165:$A$316,0),MATCH(BB$8,intern2!_xlnm.Print_Titles,0))="NOK","NOK",
IF(INDEX(intern3!$A$9:$BG$320,MATCH($A82,intern3!$A$9:$A$160,0),MATCH(intern4!BB$8,intern3!$7:$7,0))="OK","OK","NOK")))</f>
        <v/>
      </c>
      <c r="BC82" s="1277" t="str">
        <f>IF(INDEX(intern2!$A$165:$BH$316,MATCH($A82,intern2!$A$165:$A$316,0),MATCH(BC$8,intern2!_xlnm.Print_Titles,0))="","",
IF(INDEX(intern2!$A$165:$BH$316,MATCH($A82,intern2!$A$165:$A$316,0),MATCH(BC$8,intern2!_xlnm.Print_Titles,0))="NOK","NOK",
IF(INDEX(intern3!$A$9:$BG$320,MATCH($A82,intern3!$A$9:$A$160,0),MATCH(intern4!BC$8,intern3!$7:$7,0))="OK","OK","NOK")))</f>
        <v/>
      </c>
      <c r="BD82" s="1277" t="str">
        <f>IF(INDEX(intern2!$A$165:$BH$316,MATCH($A82,intern2!$A$165:$A$316,0),MATCH(BD$8,intern2!_xlnm.Print_Titles,0))="","",
IF(INDEX(intern2!$A$165:$BH$316,MATCH($A82,intern2!$A$165:$A$316,0),MATCH(BD$8,intern2!_xlnm.Print_Titles,0))="NOK","NOK",
IF(INDEX(intern3!$A$9:$BG$320,MATCH($A82,intern3!$A$9:$A$160,0),MATCH(intern4!BD$8,intern3!$7:$7,0))="OK","OK","NOK")))</f>
        <v/>
      </c>
      <c r="BE82" s="1277" t="str">
        <f>IF(INDEX(intern2!$A$165:$BH$316,MATCH($A82,intern2!$A$165:$A$316,0),MATCH(BE$8,intern2!_xlnm.Print_Titles,0))="","",
IF(INDEX(intern2!$A$165:$BH$316,MATCH($A82,intern2!$A$165:$A$316,0),MATCH(BE$8,intern2!_xlnm.Print_Titles,0))="NOK","NOK",
IF(INDEX(intern3!$A$9:$BG$320,MATCH($A82,intern3!$A$9:$A$160,0),MATCH(intern4!BE$8,intern3!$7:$7,0))="OK","OK","NOK")))</f>
        <v/>
      </c>
      <c r="BF82" s="1277" t="str">
        <f>IF(INDEX(intern2!$A$165:$BH$316,MATCH($A82,intern2!$A$165:$A$316,0),MATCH(BF$8,intern2!_xlnm.Print_Titles,0))="","",
IF(INDEX(intern2!$A$165:$BH$316,MATCH($A82,intern2!$A$165:$A$316,0),MATCH(BF$8,intern2!_xlnm.Print_Titles,0))="NOK","NOK",
IF(INDEX(intern3!$A$9:$BG$320,MATCH($A82,intern3!$A$9:$A$160,0),MATCH(intern4!BF$8,intern3!$7:$7,0))="OK","OK","NOK")))</f>
        <v/>
      </c>
      <c r="BG82" s="1277" t="str">
        <f>IF(INDEX(intern2!$A$165:$BH$316,MATCH($A82,intern2!$A$165:$A$316,0),MATCH(BG$8,intern2!_xlnm.Print_Titles,0))="","",
IF(INDEX(intern2!$A$165:$BH$316,MATCH($A82,intern2!$A$165:$A$316,0),MATCH(BG$8,intern2!_xlnm.Print_Titles,0))="NOK","NOK",
IF(INDEX(intern3!$A$9:$BG$320,MATCH($A82,intern3!$A$9:$A$160,0),MATCH(intern4!BG$8,intern3!$7:$7,0))="OK","OK","NOK")))</f>
        <v/>
      </c>
      <c r="BH82" s="200" t="str">
        <f t="shared" ca="1" si="3"/>
        <v>NOK</v>
      </c>
      <c r="BI82" s="186"/>
      <c r="BJ82" t="b">
        <f ca="1">IF(VLOOKUP($A82,intern1!$C:$Q,15,FALSE)="MAS","",IF(VLOOKUP($A82,'3.10'!$C:$AP,9,FALSE)=0,"NOK",IF(VLOOKUP($A82,'3.10'!$C:$AP,11,FALSE)=0,"NOK","OK"))=BH82)</f>
        <v>1</v>
      </c>
    </row>
    <row r="83" spans="1:62" x14ac:dyDescent="0.25">
      <c r="A83" t="str">
        <f>+intern2!A78</f>
        <v>KAR2</v>
      </c>
      <c r="C83" s="1277" t="str">
        <f>IF(INDEX(intern2!$A$165:$BH$316,MATCH($A83,intern2!$A$165:$A$316,0),MATCH(C$8,intern2!_xlnm.Print_Titles,0))="","",
IF(INDEX(intern2!$A$165:$BH$316,MATCH($A83,intern2!$A$165:$A$316,0),MATCH(C$8,intern2!_xlnm.Print_Titles,0))="NOK","NOK",
IF(INDEX(intern3!$A$9:$BG$320,MATCH($A83,intern3!$A$9:$A$160,0),MATCH(intern4!C$8,intern3!$7:$7,0))="OK","OK","NOK")))</f>
        <v/>
      </c>
      <c r="D83" s="1277" t="str">
        <f>IF(INDEX(intern2!$A$165:$BH$316,MATCH($A83,intern2!$A$165:$A$316,0),MATCH(D$8,intern2!_xlnm.Print_Titles,0))="","",
IF(INDEX(intern2!$A$165:$BH$316,MATCH($A83,intern2!$A$165:$A$316,0),MATCH(D$8,intern2!_xlnm.Print_Titles,0))="NOK","NOK",
IF(INDEX(intern3!$A$9:$BG$320,MATCH($A83,intern3!$A$9:$A$160,0),MATCH(intern4!D$8,intern3!$7:$7,0))="OK","OK","NOK")))</f>
        <v/>
      </c>
      <c r="E83" s="1277" t="str">
        <f ca="1">IF(INDEX(intern2!$A$165:$BH$316,MATCH($A83,intern2!$A$165:$A$316,0),MATCH(E$8,intern2!_xlnm.Print_Titles,0))="","",
IF(INDEX(intern2!$A$165:$BH$316,MATCH($A83,intern2!$A$165:$A$316,0),MATCH(E$8,intern2!_xlnm.Print_Titles,0))="NOK","NOK",
IF(INDEX(intern3!$A$9:$BG$320,MATCH($A83,intern3!$A$9:$A$160,0),MATCH(intern4!E$8,intern3!$7:$7,0))="OK","OK","NOK")))</f>
        <v>NOK</v>
      </c>
      <c r="F83" s="1277" t="str">
        <f>IF(INDEX(intern2!$A$165:$BH$316,MATCH($A83,intern2!$A$165:$A$316,0),MATCH(F$8,intern2!_xlnm.Print_Titles,0))="","",
IF(INDEX(intern2!$A$165:$BH$316,MATCH($A83,intern2!$A$165:$A$316,0),MATCH(F$8,intern2!_xlnm.Print_Titles,0))="NOK","NOK",
IF(INDEX(intern3!$A$9:$BG$320,MATCH($A83,intern3!$A$9:$A$160,0),MATCH(intern4!F$8,intern3!$7:$7,0))="OK","OK","NOK")))</f>
        <v/>
      </c>
      <c r="G83" s="1277" t="str">
        <f>IF(INDEX(intern2!$A$165:$BH$316,MATCH($A83,intern2!$A$165:$A$316,0),MATCH(G$8,intern2!_xlnm.Print_Titles,0))="","",
IF(INDEX(intern2!$A$165:$BH$316,MATCH($A83,intern2!$A$165:$A$316,0),MATCH(G$8,intern2!_xlnm.Print_Titles,0))="NOK","NOK",
IF(INDEX(intern3!$A$9:$BG$320,MATCH($A83,intern3!$A$9:$A$160,0),MATCH(intern4!G$8,intern3!$7:$7,0))="OK","OK","NOK")))</f>
        <v/>
      </c>
      <c r="H83" s="1277" t="str">
        <f>IF(INDEX(intern2!$A$165:$BH$316,MATCH($A83,intern2!$A$165:$A$316,0),MATCH(H$8,intern2!_xlnm.Print_Titles,0))="","",
IF(INDEX(intern2!$A$165:$BH$316,MATCH($A83,intern2!$A$165:$A$316,0),MATCH(H$8,intern2!_xlnm.Print_Titles,0))="NOK","NOK",
IF(INDEX(intern3!$A$9:$BG$320,MATCH($A83,intern3!$A$9:$A$160,0),MATCH(intern4!H$8,intern3!$7:$7,0))="OK","OK","NOK")))</f>
        <v/>
      </c>
      <c r="I83" s="1277" t="str">
        <f>IF(INDEX(intern2!$A$165:$BH$316,MATCH($A83,intern2!$A$165:$A$316,0),MATCH(I$8,intern2!_xlnm.Print_Titles,0))="","",
IF(INDEX(intern2!$A$165:$BH$316,MATCH($A83,intern2!$A$165:$A$316,0),MATCH(I$8,intern2!_xlnm.Print_Titles,0))="NOK","NOK",
IF(INDEX(intern3!$A$9:$BG$320,MATCH($A83,intern3!$A$9:$A$160,0),MATCH(intern4!I$8,intern3!$7:$7,0))="OK","OK","NOK")))</f>
        <v/>
      </c>
      <c r="J83" s="1277" t="str">
        <f>IF(INDEX(intern2!$A$165:$BH$316,MATCH($A83,intern2!$A$165:$A$316,0),MATCH(J$8,intern2!_xlnm.Print_Titles,0))="","",
IF(INDEX(intern2!$A$165:$BH$316,MATCH($A83,intern2!$A$165:$A$316,0),MATCH(J$8,intern2!_xlnm.Print_Titles,0))="NOK","NOK",
IF(INDEX(intern3!$A$9:$BG$320,MATCH($A83,intern3!$A$9:$A$160,0),MATCH(intern4!J$8,intern3!$7:$7,0))="OK","OK","NOK")))</f>
        <v/>
      </c>
      <c r="K83" s="1277" t="str">
        <f>IF(INDEX(intern2!$A$165:$BH$316,MATCH($A83,intern2!$A$165:$A$316,0),MATCH(K$8,intern2!_xlnm.Print_Titles,0))="","",
IF(INDEX(intern2!$A$165:$BH$316,MATCH($A83,intern2!$A$165:$A$316,0),MATCH(K$8,intern2!_xlnm.Print_Titles,0))="NOK","NOK",
IF(INDEX(intern3!$A$9:$BG$320,MATCH($A83,intern3!$A$9:$A$160,0),MATCH(intern4!K$8,intern3!$7:$7,0))="OK","OK","NOK")))</f>
        <v/>
      </c>
      <c r="L83" s="1277" t="str">
        <f>IF(INDEX(intern2!$A$165:$BH$316,MATCH($A83,intern2!$A$165:$A$316,0),MATCH(L$8,intern2!_xlnm.Print_Titles,0))="","",
IF(INDEX(intern2!$A$165:$BH$316,MATCH($A83,intern2!$A$165:$A$316,0),MATCH(L$8,intern2!_xlnm.Print_Titles,0))="NOK","NOK",
IF(INDEX(intern3!$A$9:$BG$320,MATCH($A83,intern3!$A$9:$A$160,0),MATCH(intern4!L$8,intern3!$7:$7,0))="OK","OK","NOK")))</f>
        <v/>
      </c>
      <c r="M83" s="1277" t="str">
        <f>IF(INDEX(intern2!$A$165:$BH$316,MATCH($A83,intern2!$A$165:$A$316,0),MATCH(M$8,intern2!_xlnm.Print_Titles,0))="","",
IF(INDEX(intern2!$A$165:$BH$316,MATCH($A83,intern2!$A$165:$A$316,0),MATCH(M$8,intern2!_xlnm.Print_Titles,0))="NOK","NOK",
IF(INDEX(intern3!$A$9:$BG$320,MATCH($A83,intern3!$A$9:$A$160,0),MATCH(intern4!M$8,intern3!$7:$7,0))="OK","OK","NOK")))</f>
        <v/>
      </c>
      <c r="N83" s="1277" t="str">
        <f>IF(INDEX(intern2!$A$165:$BH$316,MATCH($A83,intern2!$A$165:$A$316,0),MATCH(N$8,intern2!_xlnm.Print_Titles,0))="","",
IF(INDEX(intern2!$A$165:$BH$316,MATCH($A83,intern2!$A$165:$A$316,0),MATCH(N$8,intern2!_xlnm.Print_Titles,0))="NOK","NOK",
IF(INDEX(intern3!$A$9:$BG$320,MATCH($A83,intern3!$A$9:$A$160,0),MATCH(intern4!N$8,intern3!$7:$7,0))="OK","OK","NOK")))</f>
        <v/>
      </c>
      <c r="O83" s="1277" t="str">
        <f>IF(INDEX(intern2!$A$165:$BH$316,MATCH($A83,intern2!$A$165:$A$316,0),MATCH(O$8,intern2!_xlnm.Print_Titles,0))="","",
IF(INDEX(intern2!$A$165:$BH$316,MATCH($A83,intern2!$A$165:$A$316,0),MATCH(O$8,intern2!_xlnm.Print_Titles,0))="NOK","NOK",
IF(INDEX(intern3!$A$9:$BG$320,MATCH($A83,intern3!$A$9:$A$160,0),MATCH(intern4!O$8,intern3!$7:$7,0))="OK","OK","NOK")))</f>
        <v/>
      </c>
      <c r="P83" s="1277" t="str">
        <f>IF(INDEX(intern2!$A$165:$BH$316,MATCH($A83,intern2!$A$165:$A$316,0),MATCH(P$8,intern2!_xlnm.Print_Titles,0))="","",
IF(INDEX(intern2!$A$165:$BH$316,MATCH($A83,intern2!$A$165:$A$316,0),MATCH(P$8,intern2!_xlnm.Print_Titles,0))="NOK","NOK",
IF(INDEX(intern3!$A$9:$BG$320,MATCH($A83,intern3!$A$9:$A$160,0),MATCH(intern4!P$8,intern3!$7:$7,0))="OK","OK","NOK")))</f>
        <v/>
      </c>
      <c r="Q83" s="1277" t="str">
        <f>IF(INDEX(intern2!$A$165:$BH$316,MATCH($A83,intern2!$A$165:$A$316,0),MATCH(Q$8,intern2!_xlnm.Print_Titles,0))="","",
IF(INDEX(intern2!$A$165:$BH$316,MATCH($A83,intern2!$A$165:$A$316,0),MATCH(Q$8,intern2!_xlnm.Print_Titles,0))="NOK","NOK",
IF(INDEX(intern3!$A$9:$BG$320,MATCH($A83,intern3!$A$9:$A$160,0),MATCH(intern4!Q$8,intern3!$7:$7,0))="OK","OK","NOK")))</f>
        <v/>
      </c>
      <c r="R83" s="1277" t="str">
        <f>IF(INDEX(intern2!$A$165:$BH$316,MATCH($A83,intern2!$A$165:$A$316,0),MATCH(R$8,intern2!_xlnm.Print_Titles,0))="","",
IF(INDEX(intern2!$A$165:$BH$316,MATCH($A83,intern2!$A$165:$A$316,0),MATCH(R$8,intern2!_xlnm.Print_Titles,0))="NOK","NOK",
IF(INDEX(intern3!$A$9:$BG$320,MATCH($A83,intern3!$A$9:$A$160,0),MATCH(intern4!R$8,intern3!$7:$7,0))="OK","OK","NOK")))</f>
        <v/>
      </c>
      <c r="S83" s="1277" t="str">
        <f>IF(INDEX(intern2!$A$165:$BH$316,MATCH($A83,intern2!$A$165:$A$316,0),MATCH(S$8,intern2!_xlnm.Print_Titles,0))="","",
IF(INDEX(intern2!$A$165:$BH$316,MATCH($A83,intern2!$A$165:$A$316,0),MATCH(S$8,intern2!_xlnm.Print_Titles,0))="NOK","NOK",
IF(INDEX(intern3!$A$9:$BG$320,MATCH($A83,intern3!$A$9:$A$160,0),MATCH(intern4!S$8,intern3!$7:$7,0))="OK","OK","NOK")))</f>
        <v/>
      </c>
      <c r="T83" s="1277" t="str">
        <f>IF(INDEX(intern2!$A$165:$BH$316,MATCH($A83,intern2!$A$165:$A$316,0),MATCH(T$8,intern2!_xlnm.Print_Titles,0))="","",
IF(INDEX(intern2!$A$165:$BH$316,MATCH($A83,intern2!$A$165:$A$316,0),MATCH(T$8,intern2!_xlnm.Print_Titles,0))="NOK","NOK",
IF(INDEX(intern3!$A$9:$BG$320,MATCH($A83,intern3!$A$9:$A$160,0),MATCH(intern4!T$8,intern3!$7:$7,0))="OK","OK","NOK")))</f>
        <v/>
      </c>
      <c r="U83" s="1277" t="str">
        <f>IF(INDEX(intern2!$A$165:$BH$316,MATCH($A83,intern2!$A$165:$A$316,0),MATCH(U$8,intern2!_xlnm.Print_Titles,0))="","",
IF(INDEX(intern2!$A$165:$BH$316,MATCH($A83,intern2!$A$165:$A$316,0),MATCH(U$8,intern2!_xlnm.Print_Titles,0))="NOK","NOK",
IF(INDEX(intern3!$A$9:$BG$320,MATCH($A83,intern3!$A$9:$A$160,0),MATCH(intern4!U$8,intern3!$7:$7,0))="OK","OK","NOK")))</f>
        <v/>
      </c>
      <c r="V83" s="1277" t="str">
        <f>IF(INDEX(intern2!$A$165:$BH$316,MATCH($A83,intern2!$A$165:$A$316,0),MATCH(V$8,intern2!_xlnm.Print_Titles,0))="","",
IF(INDEX(intern2!$A$165:$BH$316,MATCH($A83,intern2!$A$165:$A$316,0),MATCH(V$8,intern2!_xlnm.Print_Titles,0))="NOK","NOK",
IF(INDEX(intern3!$A$9:$BG$320,MATCH($A83,intern3!$A$9:$A$160,0),MATCH(intern4!V$8,intern3!$7:$7,0))="OK","OK","NOK")))</f>
        <v/>
      </c>
      <c r="W83" s="1277" t="str">
        <f>IF(INDEX(intern2!$A$165:$BH$316,MATCH($A83,intern2!$A$165:$A$316,0),MATCH(W$8,intern2!_xlnm.Print_Titles,0))="","",
IF(INDEX(intern2!$A$165:$BH$316,MATCH($A83,intern2!$A$165:$A$316,0),MATCH(W$8,intern2!_xlnm.Print_Titles,0))="NOK","NOK",
IF(INDEX(intern3!$A$9:$BG$320,MATCH($A83,intern3!$A$9:$A$160,0),MATCH(intern4!W$8,intern3!$7:$7,0))="OK","OK","NOK")))</f>
        <v/>
      </c>
      <c r="X83" s="1277" t="str">
        <f>IF(INDEX(intern2!$A$165:$BH$316,MATCH($A83,intern2!$A$165:$A$316,0),MATCH(X$8,intern2!_xlnm.Print_Titles,0))="","",
IF(INDEX(intern2!$A$165:$BH$316,MATCH($A83,intern2!$A$165:$A$316,0),MATCH(X$8,intern2!_xlnm.Print_Titles,0))="NOK","NOK",
IF(INDEX(intern3!$A$9:$BG$320,MATCH($A83,intern3!$A$9:$A$160,0),MATCH(intern4!X$8,intern3!$7:$7,0))="OK","OK","NOK")))</f>
        <v/>
      </c>
      <c r="Y83" s="1277" t="str">
        <f>IF(INDEX(intern2!$A$165:$BH$316,MATCH($A83,intern2!$A$165:$A$316,0),MATCH(Y$8,intern2!_xlnm.Print_Titles,0))="","",
IF(INDEX(intern2!$A$165:$BH$316,MATCH($A83,intern2!$A$165:$A$316,0),MATCH(Y$8,intern2!_xlnm.Print_Titles,0))="NOK","NOK",
IF(INDEX(intern3!$A$9:$BG$320,MATCH($A83,intern3!$A$9:$A$160,0),MATCH(intern4!Y$8,intern3!$7:$7,0))="OK","OK","NOK")))</f>
        <v/>
      </c>
      <c r="Z83" s="1277" t="str">
        <f>IF(INDEX(intern2!$A$165:$BH$316,MATCH($A83,intern2!$A$165:$A$316,0),MATCH(Z$8,intern2!_xlnm.Print_Titles,0))="","",
IF(INDEX(intern2!$A$165:$BH$316,MATCH($A83,intern2!$A$165:$A$316,0),MATCH(Z$8,intern2!_xlnm.Print_Titles,0))="NOK","NOK",
IF(INDEX(intern3!$A$9:$BG$320,MATCH($A83,intern3!$A$9:$A$160,0),MATCH(intern4!Z$8,intern3!$7:$7,0))="OK","OK","NOK")))</f>
        <v/>
      </c>
      <c r="AA83" s="1277" t="str">
        <f>IF(INDEX(intern2!$A$165:$BH$316,MATCH($A83,intern2!$A$165:$A$316,0),MATCH(AA$8,intern2!_xlnm.Print_Titles,0))="","",
IF(INDEX(intern2!$A$165:$BH$316,MATCH($A83,intern2!$A$165:$A$316,0),MATCH(AA$8,intern2!_xlnm.Print_Titles,0))="NOK","NOK",
IF(INDEX(intern3!$A$9:$BG$320,MATCH($A83,intern3!$A$9:$A$160,0),MATCH(intern4!AA$8,intern3!$7:$7,0))="OK","OK","NOK")))</f>
        <v/>
      </c>
      <c r="AB83" s="1277" t="str">
        <f>IF(INDEX(intern2!$A$165:$BH$316,MATCH($A83,intern2!$A$165:$A$316,0),MATCH(AB$8,intern2!_xlnm.Print_Titles,0))="","",
IF(INDEX(intern2!$A$165:$BH$316,MATCH($A83,intern2!$A$165:$A$316,0),MATCH(AB$8,intern2!_xlnm.Print_Titles,0))="NOK","NOK",
IF(INDEX(intern3!$A$9:$BG$320,MATCH($A83,intern3!$A$9:$A$160,0),MATCH(intern4!AB$8,intern3!$7:$7,0))="OK","OK","NOK")))</f>
        <v/>
      </c>
      <c r="AC83" s="1277" t="str">
        <f>IF(INDEX(intern2!$A$165:$BH$316,MATCH($A83,intern2!$A$165:$A$316,0),MATCH(AC$8,intern2!_xlnm.Print_Titles,0))="","",
IF(INDEX(intern2!$A$165:$BH$316,MATCH($A83,intern2!$A$165:$A$316,0),MATCH(AC$8,intern2!_xlnm.Print_Titles,0))="NOK","NOK",
IF(INDEX(intern3!$A$9:$BG$320,MATCH($A83,intern3!$A$9:$A$160,0),MATCH(intern4!AC$8,intern3!$7:$7,0))="OK","OK","NOK")))</f>
        <v/>
      </c>
      <c r="AD83" s="1277" t="str">
        <f>IF(INDEX(intern2!$A$165:$BH$316,MATCH($A83,intern2!$A$165:$A$316,0),MATCH(AD$8,intern2!_xlnm.Print_Titles,0))="","",
IF(INDEX(intern2!$A$165:$BH$316,MATCH($A83,intern2!$A$165:$A$316,0),MATCH(AD$8,intern2!_xlnm.Print_Titles,0))="NOK","NOK",
IF(INDEX(intern3!$A$9:$BG$320,MATCH($A83,intern3!$A$9:$A$160,0),MATCH(intern4!AD$8,intern3!$7:$7,0))="OK","OK","NOK")))</f>
        <v/>
      </c>
      <c r="AE83" s="1277" t="str">
        <f>IF(INDEX(intern2!$A$165:$BH$316,MATCH($A83,intern2!$A$165:$A$316,0),MATCH(AE$8,intern2!_xlnm.Print_Titles,0))="","",
IF(INDEX(intern2!$A$165:$BH$316,MATCH($A83,intern2!$A$165:$A$316,0),MATCH(AE$8,intern2!_xlnm.Print_Titles,0))="NOK","NOK",
IF(INDEX(intern3!$A$9:$BG$320,MATCH($A83,intern3!$A$9:$A$160,0),MATCH(intern4!AE$8,intern3!$7:$7,0))="OK","OK","NOK")))</f>
        <v/>
      </c>
      <c r="AF83" s="1277" t="str">
        <f>IF(INDEX(intern2!$A$165:$BH$316,MATCH($A83,intern2!$A$165:$A$316,0),MATCH(AF$8,intern2!_xlnm.Print_Titles,0))="","",
IF(INDEX(intern2!$A$165:$BH$316,MATCH($A83,intern2!$A$165:$A$316,0),MATCH(AF$8,intern2!_xlnm.Print_Titles,0))="NOK","NOK",
IF(INDEX(intern3!$A$9:$BG$320,MATCH($A83,intern3!$A$9:$A$160,0),MATCH(intern4!AF$8,intern3!$7:$7,0))="OK","OK","NOK")))</f>
        <v/>
      </c>
      <c r="AG83" s="1277" t="str">
        <f>IF(INDEX(intern2!$A$165:$BH$316,MATCH($A83,intern2!$A$165:$A$316,0),MATCH(AG$8,intern2!_xlnm.Print_Titles,0))="","",
IF(INDEX(intern2!$A$165:$BH$316,MATCH($A83,intern2!$A$165:$A$316,0),MATCH(AG$8,intern2!_xlnm.Print_Titles,0))="NOK","NOK",
IF(INDEX(intern3!$A$9:$BG$320,MATCH($A83,intern3!$A$9:$A$160,0),MATCH(intern4!AG$8,intern3!$7:$7,0))="OK","OK","NOK")))</f>
        <v/>
      </c>
      <c r="AH83" s="1277" t="str">
        <f>IF(INDEX(intern2!$A$165:$BH$316,MATCH($A83,intern2!$A$165:$A$316,0),MATCH(AH$8,intern2!_xlnm.Print_Titles,0))="","",
IF(INDEX(intern2!$A$165:$BH$316,MATCH($A83,intern2!$A$165:$A$316,0),MATCH(AH$8,intern2!_xlnm.Print_Titles,0))="NOK","NOK",
IF(INDEX(intern3!$A$9:$BG$320,MATCH($A83,intern3!$A$9:$A$160,0),MATCH(intern4!AH$8,intern3!$7:$7,0))="OK","OK","NOK")))</f>
        <v/>
      </c>
      <c r="AI83" s="1277" t="str">
        <f>IF(INDEX(intern2!$A$165:$BH$316,MATCH($A83,intern2!$A$165:$A$316,0),MATCH(AI$8,intern2!_xlnm.Print_Titles,0))="","",
IF(INDEX(intern2!$A$165:$BH$316,MATCH($A83,intern2!$A$165:$A$316,0),MATCH(AI$8,intern2!_xlnm.Print_Titles,0))="NOK","NOK",
IF(INDEX(intern3!$A$9:$BG$320,MATCH($A83,intern3!$A$9:$A$160,0),MATCH(intern4!AI$8,intern3!$7:$7,0))="OK","OK","NOK")))</f>
        <v/>
      </c>
      <c r="AJ83" s="1277" t="str">
        <f>IF(INDEX(intern2!$A$165:$BH$316,MATCH($A83,intern2!$A$165:$A$316,0),MATCH(AJ$8,intern2!_xlnm.Print_Titles,0))="","",
IF(INDEX(intern2!$A$165:$BH$316,MATCH($A83,intern2!$A$165:$A$316,0),MATCH(AJ$8,intern2!_xlnm.Print_Titles,0))="NOK","NOK",
IF(INDEX(intern3!$A$9:$BG$320,MATCH($A83,intern3!$A$9:$A$160,0),MATCH(intern4!AJ$8,intern3!$7:$7,0))="OK","OK","NOK")))</f>
        <v/>
      </c>
      <c r="AK83" s="1277" t="str">
        <f>IF(INDEX(intern2!$A$165:$BH$316,MATCH($A83,intern2!$A$165:$A$316,0),MATCH(AK$8,intern2!_xlnm.Print_Titles,0))="","",
IF(INDEX(intern2!$A$165:$BH$316,MATCH($A83,intern2!$A$165:$A$316,0),MATCH(AK$8,intern2!_xlnm.Print_Titles,0))="NOK","NOK",
IF(INDEX(intern3!$A$9:$BG$320,MATCH($A83,intern3!$A$9:$A$160,0),MATCH(intern4!AK$8,intern3!$7:$7,0))="OK","OK","NOK")))</f>
        <v/>
      </c>
      <c r="AL83" s="1277" t="str">
        <f>IF(INDEX(intern2!$A$165:$BH$316,MATCH($A83,intern2!$A$165:$A$316,0),MATCH(AL$8,intern2!_xlnm.Print_Titles,0))="","",
IF(INDEX(intern2!$A$165:$BH$316,MATCH($A83,intern2!$A$165:$A$316,0),MATCH(AL$8,intern2!_xlnm.Print_Titles,0))="NOK","NOK",
IF(INDEX(intern3!$A$9:$BG$320,MATCH($A83,intern3!$A$9:$A$160,0),MATCH(intern4!AL$8,intern3!$7:$7,0))="OK","OK","NOK")))</f>
        <v/>
      </c>
      <c r="AM83" s="1277" t="str">
        <f>IF(INDEX(intern2!$A$165:$BH$316,MATCH($A83,intern2!$A$165:$A$316,0),MATCH(AM$8,intern2!_xlnm.Print_Titles,0))="","",
IF(INDEX(intern2!$A$165:$BH$316,MATCH($A83,intern2!$A$165:$A$316,0),MATCH(AM$8,intern2!_xlnm.Print_Titles,0))="NOK","NOK",
IF(INDEX(intern3!$A$9:$BG$320,MATCH($A83,intern3!$A$9:$A$160,0),MATCH(intern4!AM$8,intern3!$7:$7,0))="OK","OK","NOK")))</f>
        <v/>
      </c>
      <c r="AN83" s="1277" t="str">
        <f>IF(INDEX(intern2!$A$165:$BH$316,MATCH($A83,intern2!$A$165:$A$316,0),MATCH(AN$8,intern2!_xlnm.Print_Titles,0))="","",
IF(INDEX(intern2!$A$165:$BH$316,MATCH($A83,intern2!$A$165:$A$316,0),MATCH(AN$8,intern2!_xlnm.Print_Titles,0))="NOK","NOK",
IF(INDEX(intern3!$A$9:$BG$320,MATCH($A83,intern3!$A$9:$A$160,0),MATCH(intern4!AN$8,intern3!$7:$7,0))="OK","OK","NOK")))</f>
        <v/>
      </c>
      <c r="AO83" s="1277" t="str">
        <f>IF(INDEX(intern2!$A$165:$BH$316,MATCH($A83,intern2!$A$165:$A$316,0),MATCH(AO$8,intern2!_xlnm.Print_Titles,0))="","",
IF(INDEX(intern2!$A$165:$BH$316,MATCH($A83,intern2!$A$165:$A$316,0),MATCH(AO$8,intern2!_xlnm.Print_Titles,0))="NOK","NOK",
IF(INDEX(intern3!$A$9:$BG$320,MATCH($A83,intern3!$A$9:$A$160,0),MATCH(intern4!AO$8,intern3!$7:$7,0))="OK","OK","NOK")))</f>
        <v/>
      </c>
      <c r="AP83" s="1277" t="str">
        <f>IF(INDEX(intern2!$A$165:$BH$316,MATCH($A83,intern2!$A$165:$A$316,0),MATCH(AP$8,intern2!_xlnm.Print_Titles,0))="","",
IF(INDEX(intern2!$A$165:$BH$316,MATCH($A83,intern2!$A$165:$A$316,0),MATCH(AP$8,intern2!_xlnm.Print_Titles,0))="NOK","NOK",
IF(INDEX(intern3!$A$9:$BG$320,MATCH($A83,intern3!$A$9:$A$160,0),MATCH(intern4!AP$8,intern3!$7:$7,0))="OK","OK","NOK")))</f>
        <v/>
      </c>
      <c r="AQ83" s="1277" t="str">
        <f>IF(INDEX(intern2!$A$165:$BH$316,MATCH($A83,intern2!$A$165:$A$316,0),MATCH(AQ$8,intern2!_xlnm.Print_Titles,0))="","",
IF(INDEX(intern2!$A$165:$BH$316,MATCH($A83,intern2!$A$165:$A$316,0),MATCH(AQ$8,intern2!_xlnm.Print_Titles,0))="NOK","NOK",
IF(INDEX(intern3!$A$9:$BG$320,MATCH($A83,intern3!$A$9:$A$160,0),MATCH(intern4!AQ$8,intern3!$7:$7,0))="OK","OK","NOK")))</f>
        <v/>
      </c>
      <c r="AR83" s="1277" t="str">
        <f>IF(INDEX(intern2!$A$165:$BH$316,MATCH($A83,intern2!$A$165:$A$316,0),MATCH(AR$8,intern2!_xlnm.Print_Titles,0))="","",
IF(INDEX(intern2!$A$165:$BH$316,MATCH($A83,intern2!$A$165:$A$316,0),MATCH(AR$8,intern2!_xlnm.Print_Titles,0))="NOK","NOK",
IF(INDEX(intern3!$A$9:$BG$320,MATCH($A83,intern3!$A$9:$A$160,0),MATCH(intern4!AR$8,intern3!$7:$7,0))="OK","OK","NOK")))</f>
        <v/>
      </c>
      <c r="AS83" s="1277" t="str">
        <f>IF(INDEX(intern2!$A$165:$BH$316,MATCH($A83,intern2!$A$165:$A$316,0),MATCH(AS$8,intern2!_xlnm.Print_Titles,0))="","",
IF(INDEX(intern2!$A$165:$BH$316,MATCH($A83,intern2!$A$165:$A$316,0),MATCH(AS$8,intern2!_xlnm.Print_Titles,0))="NOK","NOK",
IF(INDEX(intern3!$A$9:$BG$320,MATCH($A83,intern3!$A$9:$A$160,0),MATCH(intern4!AS$8,intern3!$7:$7,0))="OK","OK","NOK")))</f>
        <v/>
      </c>
      <c r="AT83" s="1277" t="str">
        <f>IF(INDEX(intern2!$A$165:$BH$316,MATCH($A83,intern2!$A$165:$A$316,0),MATCH(AT$8,intern2!_xlnm.Print_Titles,0))="","",
IF(INDEX(intern2!$A$165:$BH$316,MATCH($A83,intern2!$A$165:$A$316,0),MATCH(AT$8,intern2!_xlnm.Print_Titles,0))="NOK","NOK",
IF(INDEX(intern3!$A$9:$BG$320,MATCH($A83,intern3!$A$9:$A$160,0),MATCH(intern4!AT$8,intern3!$7:$7,0))="OK","OK","NOK")))</f>
        <v/>
      </c>
      <c r="AU83" s="1277" t="str">
        <f>IF(INDEX(intern2!$A$165:$BH$316,MATCH($A83,intern2!$A$165:$A$316,0),MATCH(AU$8,intern2!_xlnm.Print_Titles,0))="","",
IF(INDEX(intern2!$A$165:$BH$316,MATCH($A83,intern2!$A$165:$A$316,0),MATCH(AU$8,intern2!_xlnm.Print_Titles,0))="NOK","NOK",
IF(INDEX(intern3!$A$9:$BG$320,MATCH($A83,intern3!$A$9:$A$160,0),MATCH(intern4!AU$8,intern3!$7:$7,0))="OK","OK","NOK")))</f>
        <v/>
      </c>
      <c r="AV83" s="1277" t="str">
        <f>IF(INDEX(intern2!$A$165:$BH$316,MATCH($A83,intern2!$A$165:$A$316,0),MATCH(AV$8,intern2!_xlnm.Print_Titles,0))="","",
IF(INDEX(intern2!$A$165:$BH$316,MATCH($A83,intern2!$A$165:$A$316,0),MATCH(AV$8,intern2!_xlnm.Print_Titles,0))="NOK","NOK",
IF(INDEX(intern3!$A$9:$BG$320,MATCH($A83,intern3!$A$9:$A$160,0),MATCH(intern4!AV$8,intern3!$7:$7,0))="OK","OK","NOK")))</f>
        <v/>
      </c>
      <c r="AW83" s="1277"/>
      <c r="AX83" s="1277" t="str">
        <f>IF(INDEX(intern2!$A$165:$BH$316,MATCH($A83,intern2!$A$165:$A$316,0),MATCH(AX$8,intern2!_xlnm.Print_Titles,0))="","",
IF(INDEX(intern2!$A$165:$BH$316,MATCH($A83,intern2!$A$165:$A$316,0),MATCH(AX$8,intern2!_xlnm.Print_Titles,0))="NOK","NOK",
IF(INDEX(intern3!$A$9:$BG$320,MATCH($A83,intern3!$A$9:$A$160,0),MATCH(intern4!AX$8,intern3!$7:$7,0))="OK","OK","NOK")))</f>
        <v/>
      </c>
      <c r="AY83" s="1277" t="str">
        <f>IF(INDEX(intern2!$A$165:$BH$316,MATCH($A83,intern2!$A$165:$A$316,0),MATCH(AY$8,intern2!_xlnm.Print_Titles,0))="","",
IF(INDEX(intern2!$A$165:$BH$316,MATCH($A83,intern2!$A$165:$A$316,0),MATCH(AY$8,intern2!_xlnm.Print_Titles,0))="NOK","NOK",
IF(INDEX(intern3!$A$9:$BG$320,MATCH($A83,intern3!$A$9:$A$160,0),MATCH(intern4!AY$8,intern3!$7:$7,0))="OK","OK","NOK")))</f>
        <v/>
      </c>
      <c r="AZ83" s="1277" t="str">
        <f>IF(INDEX(intern2!$A$165:$BH$316,MATCH($A83,intern2!$A$165:$A$316,0),MATCH(AZ$8,intern2!_xlnm.Print_Titles,0))="","",
IF(INDEX(intern2!$A$165:$BH$316,MATCH($A83,intern2!$A$165:$A$316,0),MATCH(AZ$8,intern2!_xlnm.Print_Titles,0))="NOK","NOK",
IF(INDEX(intern3!$A$9:$BG$320,MATCH($A83,intern3!$A$9:$A$160,0),MATCH(intern4!AZ$8,intern3!$7:$7,0))="OK","OK","NOK")))</f>
        <v/>
      </c>
      <c r="BA83" s="1277" t="str">
        <f>IF(INDEX(intern2!$A$165:$BH$316,MATCH($A83,intern2!$A$165:$A$316,0),MATCH(BA$8,intern2!_xlnm.Print_Titles,0))="","",
IF(INDEX(intern2!$A$165:$BH$316,MATCH($A83,intern2!$A$165:$A$316,0),MATCH(BA$8,intern2!_xlnm.Print_Titles,0))="NOK","NOK",
IF(INDEX(intern3!$A$9:$BG$320,MATCH($A83,intern3!$A$9:$A$160,0),MATCH(intern4!BA$8,intern3!$7:$7,0))="OK","OK","NOK")))</f>
        <v/>
      </c>
      <c r="BB83" s="1277" t="str">
        <f>IF(INDEX(intern2!$A$165:$BH$316,MATCH($A83,intern2!$A$165:$A$316,0),MATCH(BB$8,intern2!_xlnm.Print_Titles,0))="","",
IF(INDEX(intern2!$A$165:$BH$316,MATCH($A83,intern2!$A$165:$A$316,0),MATCH(BB$8,intern2!_xlnm.Print_Titles,0))="NOK","NOK",
IF(INDEX(intern3!$A$9:$BG$320,MATCH($A83,intern3!$A$9:$A$160,0),MATCH(intern4!BB$8,intern3!$7:$7,0))="OK","OK","NOK")))</f>
        <v/>
      </c>
      <c r="BC83" s="1277" t="str">
        <f>IF(INDEX(intern2!$A$165:$BH$316,MATCH($A83,intern2!$A$165:$A$316,0),MATCH(BC$8,intern2!_xlnm.Print_Titles,0))="","",
IF(INDEX(intern2!$A$165:$BH$316,MATCH($A83,intern2!$A$165:$A$316,0),MATCH(BC$8,intern2!_xlnm.Print_Titles,0))="NOK","NOK",
IF(INDEX(intern3!$A$9:$BG$320,MATCH($A83,intern3!$A$9:$A$160,0),MATCH(intern4!BC$8,intern3!$7:$7,0))="OK","OK","NOK")))</f>
        <v/>
      </c>
      <c r="BD83" s="1277" t="str">
        <f>IF(INDEX(intern2!$A$165:$BH$316,MATCH($A83,intern2!$A$165:$A$316,0),MATCH(BD$8,intern2!_xlnm.Print_Titles,0))="","",
IF(INDEX(intern2!$A$165:$BH$316,MATCH($A83,intern2!$A$165:$A$316,0),MATCH(BD$8,intern2!_xlnm.Print_Titles,0))="NOK","NOK",
IF(INDEX(intern3!$A$9:$BG$320,MATCH($A83,intern3!$A$9:$A$160,0),MATCH(intern4!BD$8,intern3!$7:$7,0))="OK","OK","NOK")))</f>
        <v/>
      </c>
      <c r="BE83" s="1277" t="str">
        <f>IF(INDEX(intern2!$A$165:$BH$316,MATCH($A83,intern2!$A$165:$A$316,0),MATCH(BE$8,intern2!_xlnm.Print_Titles,0))="","",
IF(INDEX(intern2!$A$165:$BH$316,MATCH($A83,intern2!$A$165:$A$316,0),MATCH(BE$8,intern2!_xlnm.Print_Titles,0))="NOK","NOK",
IF(INDEX(intern3!$A$9:$BG$320,MATCH($A83,intern3!$A$9:$A$160,0),MATCH(intern4!BE$8,intern3!$7:$7,0))="OK","OK","NOK")))</f>
        <v/>
      </c>
      <c r="BF83" s="1277" t="str">
        <f>IF(INDEX(intern2!$A$165:$BH$316,MATCH($A83,intern2!$A$165:$A$316,0),MATCH(BF$8,intern2!_xlnm.Print_Titles,0))="","",
IF(INDEX(intern2!$A$165:$BH$316,MATCH($A83,intern2!$A$165:$A$316,0),MATCH(BF$8,intern2!_xlnm.Print_Titles,0))="NOK","NOK",
IF(INDEX(intern3!$A$9:$BG$320,MATCH($A83,intern3!$A$9:$A$160,0),MATCH(intern4!BF$8,intern3!$7:$7,0))="OK","OK","NOK")))</f>
        <v/>
      </c>
      <c r="BG83" s="1277" t="str">
        <f>IF(INDEX(intern2!$A$165:$BH$316,MATCH($A83,intern2!$A$165:$A$316,0),MATCH(BG$8,intern2!_xlnm.Print_Titles,0))="","",
IF(INDEX(intern2!$A$165:$BH$316,MATCH($A83,intern2!$A$165:$A$316,0),MATCH(BG$8,intern2!_xlnm.Print_Titles,0))="NOK","NOK",
IF(INDEX(intern3!$A$9:$BG$320,MATCH($A83,intern3!$A$9:$A$160,0),MATCH(intern4!BG$8,intern3!$7:$7,0))="OK","OK","NOK")))</f>
        <v/>
      </c>
      <c r="BH83" s="200" t="str">
        <f t="shared" ca="1" si="3"/>
        <v>NOK</v>
      </c>
      <c r="BI83" s="186"/>
      <c r="BJ83" t="b">
        <f ca="1">IF(VLOOKUP($A83,intern1!$C:$Q,15,FALSE)="MAS","",IF(VLOOKUP($A83,'3.10'!$C:$AP,9,FALSE)=0,"NOK",IF(VLOOKUP($A83,'3.10'!$C:$AP,11,FALSE)=0,"NOK","OK"))=BH83)</f>
        <v>1</v>
      </c>
    </row>
    <row r="84" spans="1:62" x14ac:dyDescent="0.25">
      <c r="A84" t="str">
        <f>+intern2!A79</f>
        <v>KAR3</v>
      </c>
      <c r="C84" s="1277" t="str">
        <f>IF(INDEX(intern2!$A$165:$BH$316,MATCH($A84,intern2!$A$165:$A$316,0),MATCH(C$8,intern2!_xlnm.Print_Titles,0))="","",
IF(INDEX(intern2!$A$165:$BH$316,MATCH($A84,intern2!$A$165:$A$316,0),MATCH(C$8,intern2!_xlnm.Print_Titles,0))="NOK","NOK",
IF(INDEX(intern3!$A$9:$BG$320,MATCH($A84,intern3!$A$9:$A$160,0),MATCH(intern4!C$8,intern3!$7:$7,0))="OK","OK","NOK")))</f>
        <v/>
      </c>
      <c r="D84" s="1277" t="str">
        <f>IF(INDEX(intern2!$A$165:$BH$316,MATCH($A84,intern2!$A$165:$A$316,0),MATCH(D$8,intern2!_xlnm.Print_Titles,0))="","",
IF(INDEX(intern2!$A$165:$BH$316,MATCH($A84,intern2!$A$165:$A$316,0),MATCH(D$8,intern2!_xlnm.Print_Titles,0))="NOK","NOK",
IF(INDEX(intern3!$A$9:$BG$320,MATCH($A84,intern3!$A$9:$A$160,0),MATCH(intern4!D$8,intern3!$7:$7,0))="OK","OK","NOK")))</f>
        <v/>
      </c>
      <c r="E84" s="1277" t="str">
        <f ca="1">IF(INDEX(intern2!$A$165:$BH$316,MATCH($A84,intern2!$A$165:$A$316,0),MATCH(E$8,intern2!_xlnm.Print_Titles,0))="","",
IF(INDEX(intern2!$A$165:$BH$316,MATCH($A84,intern2!$A$165:$A$316,0),MATCH(E$8,intern2!_xlnm.Print_Titles,0))="NOK","NOK",
IF(INDEX(intern3!$A$9:$BG$320,MATCH($A84,intern3!$A$9:$A$160,0),MATCH(intern4!E$8,intern3!$7:$7,0))="OK","OK","NOK")))</f>
        <v>NOK</v>
      </c>
      <c r="F84" s="1277" t="str">
        <f>IF(INDEX(intern2!$A$165:$BH$316,MATCH($A84,intern2!$A$165:$A$316,0),MATCH(F$8,intern2!_xlnm.Print_Titles,0))="","",
IF(INDEX(intern2!$A$165:$BH$316,MATCH($A84,intern2!$A$165:$A$316,0),MATCH(F$8,intern2!_xlnm.Print_Titles,0))="NOK","NOK",
IF(INDEX(intern3!$A$9:$BG$320,MATCH($A84,intern3!$A$9:$A$160,0),MATCH(intern4!F$8,intern3!$7:$7,0))="OK","OK","NOK")))</f>
        <v/>
      </c>
      <c r="G84" s="1277" t="str">
        <f>IF(INDEX(intern2!$A$165:$BH$316,MATCH($A84,intern2!$A$165:$A$316,0),MATCH(G$8,intern2!_xlnm.Print_Titles,0))="","",
IF(INDEX(intern2!$A$165:$BH$316,MATCH($A84,intern2!$A$165:$A$316,0),MATCH(G$8,intern2!_xlnm.Print_Titles,0))="NOK","NOK",
IF(INDEX(intern3!$A$9:$BG$320,MATCH($A84,intern3!$A$9:$A$160,0),MATCH(intern4!G$8,intern3!$7:$7,0))="OK","OK","NOK")))</f>
        <v/>
      </c>
      <c r="H84" s="1277" t="str">
        <f>IF(INDEX(intern2!$A$165:$BH$316,MATCH($A84,intern2!$A$165:$A$316,0),MATCH(H$8,intern2!_xlnm.Print_Titles,0))="","",
IF(INDEX(intern2!$A$165:$BH$316,MATCH($A84,intern2!$A$165:$A$316,0),MATCH(H$8,intern2!_xlnm.Print_Titles,0))="NOK","NOK",
IF(INDEX(intern3!$A$9:$BG$320,MATCH($A84,intern3!$A$9:$A$160,0),MATCH(intern4!H$8,intern3!$7:$7,0))="OK","OK","NOK")))</f>
        <v/>
      </c>
      <c r="I84" s="1277" t="str">
        <f>IF(INDEX(intern2!$A$165:$BH$316,MATCH($A84,intern2!$A$165:$A$316,0),MATCH(I$8,intern2!_xlnm.Print_Titles,0))="","",
IF(INDEX(intern2!$A$165:$BH$316,MATCH($A84,intern2!$A$165:$A$316,0),MATCH(I$8,intern2!_xlnm.Print_Titles,0))="NOK","NOK",
IF(INDEX(intern3!$A$9:$BG$320,MATCH($A84,intern3!$A$9:$A$160,0),MATCH(intern4!I$8,intern3!$7:$7,0))="OK","OK","NOK")))</f>
        <v/>
      </c>
      <c r="J84" s="1277" t="str">
        <f>IF(INDEX(intern2!$A$165:$BH$316,MATCH($A84,intern2!$A$165:$A$316,0),MATCH(J$8,intern2!_xlnm.Print_Titles,0))="","",
IF(INDEX(intern2!$A$165:$BH$316,MATCH($A84,intern2!$A$165:$A$316,0),MATCH(J$8,intern2!_xlnm.Print_Titles,0))="NOK","NOK",
IF(INDEX(intern3!$A$9:$BG$320,MATCH($A84,intern3!$A$9:$A$160,0),MATCH(intern4!J$8,intern3!$7:$7,0))="OK","OK","NOK")))</f>
        <v/>
      </c>
      <c r="K84" s="1277" t="str">
        <f>IF(INDEX(intern2!$A$165:$BH$316,MATCH($A84,intern2!$A$165:$A$316,0),MATCH(K$8,intern2!_xlnm.Print_Titles,0))="","",
IF(INDEX(intern2!$A$165:$BH$316,MATCH($A84,intern2!$A$165:$A$316,0),MATCH(K$8,intern2!_xlnm.Print_Titles,0))="NOK","NOK",
IF(INDEX(intern3!$A$9:$BG$320,MATCH($A84,intern3!$A$9:$A$160,0),MATCH(intern4!K$8,intern3!$7:$7,0))="OK","OK","NOK")))</f>
        <v/>
      </c>
      <c r="L84" s="1277" t="str">
        <f>IF(INDEX(intern2!$A$165:$BH$316,MATCH($A84,intern2!$A$165:$A$316,0),MATCH(L$8,intern2!_xlnm.Print_Titles,0))="","",
IF(INDEX(intern2!$A$165:$BH$316,MATCH($A84,intern2!$A$165:$A$316,0),MATCH(L$8,intern2!_xlnm.Print_Titles,0))="NOK","NOK",
IF(INDEX(intern3!$A$9:$BG$320,MATCH($A84,intern3!$A$9:$A$160,0),MATCH(intern4!L$8,intern3!$7:$7,0))="OK","OK","NOK")))</f>
        <v/>
      </c>
      <c r="M84" s="1277" t="str">
        <f>IF(INDEX(intern2!$A$165:$BH$316,MATCH($A84,intern2!$A$165:$A$316,0),MATCH(M$8,intern2!_xlnm.Print_Titles,0))="","",
IF(INDEX(intern2!$A$165:$BH$316,MATCH($A84,intern2!$A$165:$A$316,0),MATCH(M$8,intern2!_xlnm.Print_Titles,0))="NOK","NOK",
IF(INDEX(intern3!$A$9:$BG$320,MATCH($A84,intern3!$A$9:$A$160,0),MATCH(intern4!M$8,intern3!$7:$7,0))="OK","OK","NOK")))</f>
        <v/>
      </c>
      <c r="N84" s="1277" t="str">
        <f>IF(INDEX(intern2!$A$165:$BH$316,MATCH($A84,intern2!$A$165:$A$316,0),MATCH(N$8,intern2!_xlnm.Print_Titles,0))="","",
IF(INDEX(intern2!$A$165:$BH$316,MATCH($A84,intern2!$A$165:$A$316,0),MATCH(N$8,intern2!_xlnm.Print_Titles,0))="NOK","NOK",
IF(INDEX(intern3!$A$9:$BG$320,MATCH($A84,intern3!$A$9:$A$160,0),MATCH(intern4!N$8,intern3!$7:$7,0))="OK","OK","NOK")))</f>
        <v/>
      </c>
      <c r="O84" s="1277" t="str">
        <f>IF(INDEX(intern2!$A$165:$BH$316,MATCH($A84,intern2!$A$165:$A$316,0),MATCH(O$8,intern2!_xlnm.Print_Titles,0))="","",
IF(INDEX(intern2!$A$165:$BH$316,MATCH($A84,intern2!$A$165:$A$316,0),MATCH(O$8,intern2!_xlnm.Print_Titles,0))="NOK","NOK",
IF(INDEX(intern3!$A$9:$BG$320,MATCH($A84,intern3!$A$9:$A$160,0),MATCH(intern4!O$8,intern3!$7:$7,0))="OK","OK","NOK")))</f>
        <v/>
      </c>
      <c r="P84" s="1277" t="str">
        <f>IF(INDEX(intern2!$A$165:$BH$316,MATCH($A84,intern2!$A$165:$A$316,0),MATCH(P$8,intern2!_xlnm.Print_Titles,0))="","",
IF(INDEX(intern2!$A$165:$BH$316,MATCH($A84,intern2!$A$165:$A$316,0),MATCH(P$8,intern2!_xlnm.Print_Titles,0))="NOK","NOK",
IF(INDEX(intern3!$A$9:$BG$320,MATCH($A84,intern3!$A$9:$A$160,0),MATCH(intern4!P$8,intern3!$7:$7,0))="OK","OK","NOK")))</f>
        <v/>
      </c>
      <c r="Q84" s="1277" t="str">
        <f>IF(INDEX(intern2!$A$165:$BH$316,MATCH($A84,intern2!$A$165:$A$316,0),MATCH(Q$8,intern2!_xlnm.Print_Titles,0))="","",
IF(INDEX(intern2!$A$165:$BH$316,MATCH($A84,intern2!$A$165:$A$316,0),MATCH(Q$8,intern2!_xlnm.Print_Titles,0))="NOK","NOK",
IF(INDEX(intern3!$A$9:$BG$320,MATCH($A84,intern3!$A$9:$A$160,0),MATCH(intern4!Q$8,intern3!$7:$7,0))="OK","OK","NOK")))</f>
        <v/>
      </c>
      <c r="R84" s="1277" t="str">
        <f>IF(INDEX(intern2!$A$165:$BH$316,MATCH($A84,intern2!$A$165:$A$316,0),MATCH(R$8,intern2!_xlnm.Print_Titles,0))="","",
IF(INDEX(intern2!$A$165:$BH$316,MATCH($A84,intern2!$A$165:$A$316,0),MATCH(R$8,intern2!_xlnm.Print_Titles,0))="NOK","NOK",
IF(INDEX(intern3!$A$9:$BG$320,MATCH($A84,intern3!$A$9:$A$160,0),MATCH(intern4!R$8,intern3!$7:$7,0))="OK","OK","NOK")))</f>
        <v/>
      </c>
      <c r="S84" s="1277" t="str">
        <f>IF(INDEX(intern2!$A$165:$BH$316,MATCH($A84,intern2!$A$165:$A$316,0),MATCH(S$8,intern2!_xlnm.Print_Titles,0))="","",
IF(INDEX(intern2!$A$165:$BH$316,MATCH($A84,intern2!$A$165:$A$316,0),MATCH(S$8,intern2!_xlnm.Print_Titles,0))="NOK","NOK",
IF(INDEX(intern3!$A$9:$BG$320,MATCH($A84,intern3!$A$9:$A$160,0),MATCH(intern4!S$8,intern3!$7:$7,0))="OK","OK","NOK")))</f>
        <v/>
      </c>
      <c r="T84" s="1277" t="str">
        <f>IF(INDEX(intern2!$A$165:$BH$316,MATCH($A84,intern2!$A$165:$A$316,0),MATCH(T$8,intern2!_xlnm.Print_Titles,0))="","",
IF(INDEX(intern2!$A$165:$BH$316,MATCH($A84,intern2!$A$165:$A$316,0),MATCH(T$8,intern2!_xlnm.Print_Titles,0))="NOK","NOK",
IF(INDEX(intern3!$A$9:$BG$320,MATCH($A84,intern3!$A$9:$A$160,0),MATCH(intern4!T$8,intern3!$7:$7,0))="OK","OK","NOK")))</f>
        <v/>
      </c>
      <c r="U84" s="1277" t="str">
        <f>IF(INDEX(intern2!$A$165:$BH$316,MATCH($A84,intern2!$A$165:$A$316,0),MATCH(U$8,intern2!_xlnm.Print_Titles,0))="","",
IF(INDEX(intern2!$A$165:$BH$316,MATCH($A84,intern2!$A$165:$A$316,0),MATCH(U$8,intern2!_xlnm.Print_Titles,0))="NOK","NOK",
IF(INDEX(intern3!$A$9:$BG$320,MATCH($A84,intern3!$A$9:$A$160,0),MATCH(intern4!U$8,intern3!$7:$7,0))="OK","OK","NOK")))</f>
        <v/>
      </c>
      <c r="V84" s="1277" t="str">
        <f>IF(INDEX(intern2!$A$165:$BH$316,MATCH($A84,intern2!$A$165:$A$316,0),MATCH(V$8,intern2!_xlnm.Print_Titles,0))="","",
IF(INDEX(intern2!$A$165:$BH$316,MATCH($A84,intern2!$A$165:$A$316,0),MATCH(V$8,intern2!_xlnm.Print_Titles,0))="NOK","NOK",
IF(INDEX(intern3!$A$9:$BG$320,MATCH($A84,intern3!$A$9:$A$160,0),MATCH(intern4!V$8,intern3!$7:$7,0))="OK","OK","NOK")))</f>
        <v/>
      </c>
      <c r="W84" s="1277" t="str">
        <f>IF(INDEX(intern2!$A$165:$BH$316,MATCH($A84,intern2!$A$165:$A$316,0),MATCH(W$8,intern2!_xlnm.Print_Titles,0))="","",
IF(INDEX(intern2!$A$165:$BH$316,MATCH($A84,intern2!$A$165:$A$316,0),MATCH(W$8,intern2!_xlnm.Print_Titles,0))="NOK","NOK",
IF(INDEX(intern3!$A$9:$BG$320,MATCH($A84,intern3!$A$9:$A$160,0),MATCH(intern4!W$8,intern3!$7:$7,0))="OK","OK","NOK")))</f>
        <v/>
      </c>
      <c r="X84" s="1277" t="str">
        <f>IF(INDEX(intern2!$A$165:$BH$316,MATCH($A84,intern2!$A$165:$A$316,0),MATCH(X$8,intern2!_xlnm.Print_Titles,0))="","",
IF(INDEX(intern2!$A$165:$BH$316,MATCH($A84,intern2!$A$165:$A$316,0),MATCH(X$8,intern2!_xlnm.Print_Titles,0))="NOK","NOK",
IF(INDEX(intern3!$A$9:$BG$320,MATCH($A84,intern3!$A$9:$A$160,0),MATCH(intern4!X$8,intern3!$7:$7,0))="OK","OK","NOK")))</f>
        <v/>
      </c>
      <c r="Y84" s="1277" t="str">
        <f>IF(INDEX(intern2!$A$165:$BH$316,MATCH($A84,intern2!$A$165:$A$316,0),MATCH(Y$8,intern2!_xlnm.Print_Titles,0))="","",
IF(INDEX(intern2!$A$165:$BH$316,MATCH($A84,intern2!$A$165:$A$316,0),MATCH(Y$8,intern2!_xlnm.Print_Titles,0))="NOK","NOK",
IF(INDEX(intern3!$A$9:$BG$320,MATCH($A84,intern3!$A$9:$A$160,0),MATCH(intern4!Y$8,intern3!$7:$7,0))="OK","OK","NOK")))</f>
        <v/>
      </c>
      <c r="Z84" s="1277" t="str">
        <f>IF(INDEX(intern2!$A$165:$BH$316,MATCH($A84,intern2!$A$165:$A$316,0),MATCH(Z$8,intern2!_xlnm.Print_Titles,0))="","",
IF(INDEX(intern2!$A$165:$BH$316,MATCH($A84,intern2!$A$165:$A$316,0),MATCH(Z$8,intern2!_xlnm.Print_Titles,0))="NOK","NOK",
IF(INDEX(intern3!$A$9:$BG$320,MATCH($A84,intern3!$A$9:$A$160,0),MATCH(intern4!Z$8,intern3!$7:$7,0))="OK","OK","NOK")))</f>
        <v/>
      </c>
      <c r="AA84" s="1277" t="str">
        <f>IF(INDEX(intern2!$A$165:$BH$316,MATCH($A84,intern2!$A$165:$A$316,0),MATCH(AA$8,intern2!_xlnm.Print_Titles,0))="","",
IF(INDEX(intern2!$A$165:$BH$316,MATCH($A84,intern2!$A$165:$A$316,0),MATCH(AA$8,intern2!_xlnm.Print_Titles,0))="NOK","NOK",
IF(INDEX(intern3!$A$9:$BG$320,MATCH($A84,intern3!$A$9:$A$160,0),MATCH(intern4!AA$8,intern3!$7:$7,0))="OK","OK","NOK")))</f>
        <v/>
      </c>
      <c r="AB84" s="1277" t="str">
        <f>IF(INDEX(intern2!$A$165:$BH$316,MATCH($A84,intern2!$A$165:$A$316,0),MATCH(AB$8,intern2!_xlnm.Print_Titles,0))="","",
IF(INDEX(intern2!$A$165:$BH$316,MATCH($A84,intern2!$A$165:$A$316,0),MATCH(AB$8,intern2!_xlnm.Print_Titles,0))="NOK","NOK",
IF(INDEX(intern3!$A$9:$BG$320,MATCH($A84,intern3!$A$9:$A$160,0),MATCH(intern4!AB$8,intern3!$7:$7,0))="OK","OK","NOK")))</f>
        <v/>
      </c>
      <c r="AC84" s="1277" t="str">
        <f>IF(INDEX(intern2!$A$165:$BH$316,MATCH($A84,intern2!$A$165:$A$316,0),MATCH(AC$8,intern2!_xlnm.Print_Titles,0))="","",
IF(INDEX(intern2!$A$165:$BH$316,MATCH($A84,intern2!$A$165:$A$316,0),MATCH(AC$8,intern2!_xlnm.Print_Titles,0))="NOK","NOK",
IF(INDEX(intern3!$A$9:$BG$320,MATCH($A84,intern3!$A$9:$A$160,0),MATCH(intern4!AC$8,intern3!$7:$7,0))="OK","OK","NOK")))</f>
        <v/>
      </c>
      <c r="AD84" s="1277" t="str">
        <f>IF(INDEX(intern2!$A$165:$BH$316,MATCH($A84,intern2!$A$165:$A$316,0),MATCH(AD$8,intern2!_xlnm.Print_Titles,0))="","",
IF(INDEX(intern2!$A$165:$BH$316,MATCH($A84,intern2!$A$165:$A$316,0),MATCH(AD$8,intern2!_xlnm.Print_Titles,0))="NOK","NOK",
IF(INDEX(intern3!$A$9:$BG$320,MATCH($A84,intern3!$A$9:$A$160,0),MATCH(intern4!AD$8,intern3!$7:$7,0))="OK","OK","NOK")))</f>
        <v/>
      </c>
      <c r="AE84" s="1277" t="str">
        <f>IF(INDEX(intern2!$A$165:$BH$316,MATCH($A84,intern2!$A$165:$A$316,0),MATCH(AE$8,intern2!_xlnm.Print_Titles,0))="","",
IF(INDEX(intern2!$A$165:$BH$316,MATCH($A84,intern2!$A$165:$A$316,0),MATCH(AE$8,intern2!_xlnm.Print_Titles,0))="NOK","NOK",
IF(INDEX(intern3!$A$9:$BG$320,MATCH($A84,intern3!$A$9:$A$160,0),MATCH(intern4!AE$8,intern3!$7:$7,0))="OK","OK","NOK")))</f>
        <v/>
      </c>
      <c r="AF84" s="1277" t="str">
        <f>IF(INDEX(intern2!$A$165:$BH$316,MATCH($A84,intern2!$A$165:$A$316,0),MATCH(AF$8,intern2!_xlnm.Print_Titles,0))="","",
IF(INDEX(intern2!$A$165:$BH$316,MATCH($A84,intern2!$A$165:$A$316,0),MATCH(AF$8,intern2!_xlnm.Print_Titles,0))="NOK","NOK",
IF(INDEX(intern3!$A$9:$BG$320,MATCH($A84,intern3!$A$9:$A$160,0),MATCH(intern4!AF$8,intern3!$7:$7,0))="OK","OK","NOK")))</f>
        <v/>
      </c>
      <c r="AG84" s="1277" t="str">
        <f>IF(INDEX(intern2!$A$165:$BH$316,MATCH($A84,intern2!$A$165:$A$316,0),MATCH(AG$8,intern2!_xlnm.Print_Titles,0))="","",
IF(INDEX(intern2!$A$165:$BH$316,MATCH($A84,intern2!$A$165:$A$316,0),MATCH(AG$8,intern2!_xlnm.Print_Titles,0))="NOK","NOK",
IF(INDEX(intern3!$A$9:$BG$320,MATCH($A84,intern3!$A$9:$A$160,0),MATCH(intern4!AG$8,intern3!$7:$7,0))="OK","OK","NOK")))</f>
        <v/>
      </c>
      <c r="AH84" s="1277" t="str">
        <f>IF(INDEX(intern2!$A$165:$BH$316,MATCH($A84,intern2!$A$165:$A$316,0),MATCH(AH$8,intern2!_xlnm.Print_Titles,0))="","",
IF(INDEX(intern2!$A$165:$BH$316,MATCH($A84,intern2!$A$165:$A$316,0),MATCH(AH$8,intern2!_xlnm.Print_Titles,0))="NOK","NOK",
IF(INDEX(intern3!$A$9:$BG$320,MATCH($A84,intern3!$A$9:$A$160,0),MATCH(intern4!AH$8,intern3!$7:$7,0))="OK","OK","NOK")))</f>
        <v/>
      </c>
      <c r="AI84" s="1277" t="str">
        <f>IF(INDEX(intern2!$A$165:$BH$316,MATCH($A84,intern2!$A$165:$A$316,0),MATCH(AI$8,intern2!_xlnm.Print_Titles,0))="","",
IF(INDEX(intern2!$A$165:$BH$316,MATCH($A84,intern2!$A$165:$A$316,0),MATCH(AI$8,intern2!_xlnm.Print_Titles,0))="NOK","NOK",
IF(INDEX(intern3!$A$9:$BG$320,MATCH($A84,intern3!$A$9:$A$160,0),MATCH(intern4!AI$8,intern3!$7:$7,0))="OK","OK","NOK")))</f>
        <v/>
      </c>
      <c r="AJ84" s="1277" t="str">
        <f>IF(INDEX(intern2!$A$165:$BH$316,MATCH($A84,intern2!$A$165:$A$316,0),MATCH(AJ$8,intern2!_xlnm.Print_Titles,0))="","",
IF(INDEX(intern2!$A$165:$BH$316,MATCH($A84,intern2!$A$165:$A$316,0),MATCH(AJ$8,intern2!_xlnm.Print_Titles,0))="NOK","NOK",
IF(INDEX(intern3!$A$9:$BG$320,MATCH($A84,intern3!$A$9:$A$160,0),MATCH(intern4!AJ$8,intern3!$7:$7,0))="OK","OK","NOK")))</f>
        <v/>
      </c>
      <c r="AK84" s="1277" t="str">
        <f>IF(INDEX(intern2!$A$165:$BH$316,MATCH($A84,intern2!$A$165:$A$316,0),MATCH(AK$8,intern2!_xlnm.Print_Titles,0))="","",
IF(INDEX(intern2!$A$165:$BH$316,MATCH($A84,intern2!$A$165:$A$316,0),MATCH(AK$8,intern2!_xlnm.Print_Titles,0))="NOK","NOK",
IF(INDEX(intern3!$A$9:$BG$320,MATCH($A84,intern3!$A$9:$A$160,0),MATCH(intern4!AK$8,intern3!$7:$7,0))="OK","OK","NOK")))</f>
        <v/>
      </c>
      <c r="AL84" s="1277" t="str">
        <f>IF(INDEX(intern2!$A$165:$BH$316,MATCH($A84,intern2!$A$165:$A$316,0),MATCH(AL$8,intern2!_xlnm.Print_Titles,0))="","",
IF(INDEX(intern2!$A$165:$BH$316,MATCH($A84,intern2!$A$165:$A$316,0),MATCH(AL$8,intern2!_xlnm.Print_Titles,0))="NOK","NOK",
IF(INDEX(intern3!$A$9:$BG$320,MATCH($A84,intern3!$A$9:$A$160,0),MATCH(intern4!AL$8,intern3!$7:$7,0))="OK","OK","NOK")))</f>
        <v/>
      </c>
      <c r="AM84" s="1277" t="str">
        <f>IF(INDEX(intern2!$A$165:$BH$316,MATCH($A84,intern2!$A$165:$A$316,0),MATCH(AM$8,intern2!_xlnm.Print_Titles,0))="","",
IF(INDEX(intern2!$A$165:$BH$316,MATCH($A84,intern2!$A$165:$A$316,0),MATCH(AM$8,intern2!_xlnm.Print_Titles,0))="NOK","NOK",
IF(INDEX(intern3!$A$9:$BG$320,MATCH($A84,intern3!$A$9:$A$160,0),MATCH(intern4!AM$8,intern3!$7:$7,0))="OK","OK","NOK")))</f>
        <v/>
      </c>
      <c r="AN84" s="1277" t="str">
        <f>IF(INDEX(intern2!$A$165:$BH$316,MATCH($A84,intern2!$A$165:$A$316,0),MATCH(AN$8,intern2!_xlnm.Print_Titles,0))="","",
IF(INDEX(intern2!$A$165:$BH$316,MATCH($A84,intern2!$A$165:$A$316,0),MATCH(AN$8,intern2!_xlnm.Print_Titles,0))="NOK","NOK",
IF(INDEX(intern3!$A$9:$BG$320,MATCH($A84,intern3!$A$9:$A$160,0),MATCH(intern4!AN$8,intern3!$7:$7,0))="OK","OK","NOK")))</f>
        <v/>
      </c>
      <c r="AO84" s="1277" t="str">
        <f>IF(INDEX(intern2!$A$165:$BH$316,MATCH($A84,intern2!$A$165:$A$316,0),MATCH(AO$8,intern2!_xlnm.Print_Titles,0))="","",
IF(INDEX(intern2!$A$165:$BH$316,MATCH($A84,intern2!$A$165:$A$316,0),MATCH(AO$8,intern2!_xlnm.Print_Titles,0))="NOK","NOK",
IF(INDEX(intern3!$A$9:$BG$320,MATCH($A84,intern3!$A$9:$A$160,0),MATCH(intern4!AO$8,intern3!$7:$7,0))="OK","OK","NOK")))</f>
        <v/>
      </c>
      <c r="AP84" s="1277" t="str">
        <f>IF(INDEX(intern2!$A$165:$BH$316,MATCH($A84,intern2!$A$165:$A$316,0),MATCH(AP$8,intern2!_xlnm.Print_Titles,0))="","",
IF(INDEX(intern2!$A$165:$BH$316,MATCH($A84,intern2!$A$165:$A$316,0),MATCH(AP$8,intern2!_xlnm.Print_Titles,0))="NOK","NOK",
IF(INDEX(intern3!$A$9:$BG$320,MATCH($A84,intern3!$A$9:$A$160,0),MATCH(intern4!AP$8,intern3!$7:$7,0))="OK","OK","NOK")))</f>
        <v/>
      </c>
      <c r="AQ84" s="1277" t="str">
        <f>IF(INDEX(intern2!$A$165:$BH$316,MATCH($A84,intern2!$A$165:$A$316,0),MATCH(AQ$8,intern2!_xlnm.Print_Titles,0))="","",
IF(INDEX(intern2!$A$165:$BH$316,MATCH($A84,intern2!$A$165:$A$316,0),MATCH(AQ$8,intern2!_xlnm.Print_Titles,0))="NOK","NOK",
IF(INDEX(intern3!$A$9:$BG$320,MATCH($A84,intern3!$A$9:$A$160,0),MATCH(intern4!AQ$8,intern3!$7:$7,0))="OK","OK","NOK")))</f>
        <v/>
      </c>
      <c r="AR84" s="1277" t="str">
        <f>IF(INDEX(intern2!$A$165:$BH$316,MATCH($A84,intern2!$A$165:$A$316,0),MATCH(AR$8,intern2!_xlnm.Print_Titles,0))="","",
IF(INDEX(intern2!$A$165:$BH$316,MATCH($A84,intern2!$A$165:$A$316,0),MATCH(AR$8,intern2!_xlnm.Print_Titles,0))="NOK","NOK",
IF(INDEX(intern3!$A$9:$BG$320,MATCH($A84,intern3!$A$9:$A$160,0),MATCH(intern4!AR$8,intern3!$7:$7,0))="OK","OK","NOK")))</f>
        <v/>
      </c>
      <c r="AS84" s="1277" t="str">
        <f>IF(INDEX(intern2!$A$165:$BH$316,MATCH($A84,intern2!$A$165:$A$316,0),MATCH(AS$8,intern2!_xlnm.Print_Titles,0))="","",
IF(INDEX(intern2!$A$165:$BH$316,MATCH($A84,intern2!$A$165:$A$316,0),MATCH(AS$8,intern2!_xlnm.Print_Titles,0))="NOK","NOK",
IF(INDEX(intern3!$A$9:$BG$320,MATCH($A84,intern3!$A$9:$A$160,0),MATCH(intern4!AS$8,intern3!$7:$7,0))="OK","OK","NOK")))</f>
        <v/>
      </c>
      <c r="AT84" s="1277" t="str">
        <f>IF(INDEX(intern2!$A$165:$BH$316,MATCH($A84,intern2!$A$165:$A$316,0),MATCH(AT$8,intern2!_xlnm.Print_Titles,0))="","",
IF(INDEX(intern2!$A$165:$BH$316,MATCH($A84,intern2!$A$165:$A$316,0),MATCH(AT$8,intern2!_xlnm.Print_Titles,0))="NOK","NOK",
IF(INDEX(intern3!$A$9:$BG$320,MATCH($A84,intern3!$A$9:$A$160,0),MATCH(intern4!AT$8,intern3!$7:$7,0))="OK","OK","NOK")))</f>
        <v/>
      </c>
      <c r="AU84" s="1277" t="str">
        <f>IF(INDEX(intern2!$A$165:$BH$316,MATCH($A84,intern2!$A$165:$A$316,0),MATCH(AU$8,intern2!_xlnm.Print_Titles,0))="","",
IF(INDEX(intern2!$A$165:$BH$316,MATCH($A84,intern2!$A$165:$A$316,0),MATCH(AU$8,intern2!_xlnm.Print_Titles,0))="NOK","NOK",
IF(INDEX(intern3!$A$9:$BG$320,MATCH($A84,intern3!$A$9:$A$160,0),MATCH(intern4!AU$8,intern3!$7:$7,0))="OK","OK","NOK")))</f>
        <v/>
      </c>
      <c r="AV84" s="1277" t="str">
        <f>IF(INDEX(intern2!$A$165:$BH$316,MATCH($A84,intern2!$A$165:$A$316,0),MATCH(AV$8,intern2!_xlnm.Print_Titles,0))="","",
IF(INDEX(intern2!$A$165:$BH$316,MATCH($A84,intern2!$A$165:$A$316,0),MATCH(AV$8,intern2!_xlnm.Print_Titles,0))="NOK","NOK",
IF(INDEX(intern3!$A$9:$BG$320,MATCH($A84,intern3!$A$9:$A$160,0),MATCH(intern4!AV$8,intern3!$7:$7,0))="OK","OK","NOK")))</f>
        <v/>
      </c>
      <c r="AW84" s="1277"/>
      <c r="AX84" s="1277" t="str">
        <f>IF(INDEX(intern2!$A$165:$BH$316,MATCH($A84,intern2!$A$165:$A$316,0),MATCH(AX$8,intern2!_xlnm.Print_Titles,0))="","",
IF(INDEX(intern2!$A$165:$BH$316,MATCH($A84,intern2!$A$165:$A$316,0),MATCH(AX$8,intern2!_xlnm.Print_Titles,0))="NOK","NOK",
IF(INDEX(intern3!$A$9:$BG$320,MATCH($A84,intern3!$A$9:$A$160,0),MATCH(intern4!AX$8,intern3!$7:$7,0))="OK","OK","NOK")))</f>
        <v/>
      </c>
      <c r="AY84" s="1277" t="str">
        <f>IF(INDEX(intern2!$A$165:$BH$316,MATCH($A84,intern2!$A$165:$A$316,0),MATCH(AY$8,intern2!_xlnm.Print_Titles,0))="","",
IF(INDEX(intern2!$A$165:$BH$316,MATCH($A84,intern2!$A$165:$A$316,0),MATCH(AY$8,intern2!_xlnm.Print_Titles,0))="NOK","NOK",
IF(INDEX(intern3!$A$9:$BG$320,MATCH($A84,intern3!$A$9:$A$160,0),MATCH(intern4!AY$8,intern3!$7:$7,0))="OK","OK","NOK")))</f>
        <v/>
      </c>
      <c r="AZ84" s="1277" t="str">
        <f>IF(INDEX(intern2!$A$165:$BH$316,MATCH($A84,intern2!$A$165:$A$316,0),MATCH(AZ$8,intern2!_xlnm.Print_Titles,0))="","",
IF(INDEX(intern2!$A$165:$BH$316,MATCH($A84,intern2!$A$165:$A$316,0),MATCH(AZ$8,intern2!_xlnm.Print_Titles,0))="NOK","NOK",
IF(INDEX(intern3!$A$9:$BG$320,MATCH($A84,intern3!$A$9:$A$160,0),MATCH(intern4!AZ$8,intern3!$7:$7,0))="OK","OK","NOK")))</f>
        <v/>
      </c>
      <c r="BA84" s="1277" t="str">
        <f>IF(INDEX(intern2!$A$165:$BH$316,MATCH($A84,intern2!$A$165:$A$316,0),MATCH(BA$8,intern2!_xlnm.Print_Titles,0))="","",
IF(INDEX(intern2!$A$165:$BH$316,MATCH($A84,intern2!$A$165:$A$316,0),MATCH(BA$8,intern2!_xlnm.Print_Titles,0))="NOK","NOK",
IF(INDEX(intern3!$A$9:$BG$320,MATCH($A84,intern3!$A$9:$A$160,0),MATCH(intern4!BA$8,intern3!$7:$7,0))="OK","OK","NOK")))</f>
        <v/>
      </c>
      <c r="BB84" s="1277" t="str">
        <f>IF(INDEX(intern2!$A$165:$BH$316,MATCH($A84,intern2!$A$165:$A$316,0),MATCH(BB$8,intern2!_xlnm.Print_Titles,0))="","",
IF(INDEX(intern2!$A$165:$BH$316,MATCH($A84,intern2!$A$165:$A$316,0),MATCH(BB$8,intern2!_xlnm.Print_Titles,0))="NOK","NOK",
IF(INDEX(intern3!$A$9:$BG$320,MATCH($A84,intern3!$A$9:$A$160,0),MATCH(intern4!BB$8,intern3!$7:$7,0))="OK","OK","NOK")))</f>
        <v/>
      </c>
      <c r="BC84" s="1277" t="str">
        <f>IF(INDEX(intern2!$A$165:$BH$316,MATCH($A84,intern2!$A$165:$A$316,0),MATCH(BC$8,intern2!_xlnm.Print_Titles,0))="","",
IF(INDEX(intern2!$A$165:$BH$316,MATCH($A84,intern2!$A$165:$A$316,0),MATCH(BC$8,intern2!_xlnm.Print_Titles,0))="NOK","NOK",
IF(INDEX(intern3!$A$9:$BG$320,MATCH($A84,intern3!$A$9:$A$160,0),MATCH(intern4!BC$8,intern3!$7:$7,0))="OK","OK","NOK")))</f>
        <v/>
      </c>
      <c r="BD84" s="1277" t="str">
        <f>IF(INDEX(intern2!$A$165:$BH$316,MATCH($A84,intern2!$A$165:$A$316,0),MATCH(BD$8,intern2!_xlnm.Print_Titles,0))="","",
IF(INDEX(intern2!$A$165:$BH$316,MATCH($A84,intern2!$A$165:$A$316,0),MATCH(BD$8,intern2!_xlnm.Print_Titles,0))="NOK","NOK",
IF(INDEX(intern3!$A$9:$BG$320,MATCH($A84,intern3!$A$9:$A$160,0),MATCH(intern4!BD$8,intern3!$7:$7,0))="OK","OK","NOK")))</f>
        <v/>
      </c>
      <c r="BE84" s="1277" t="str">
        <f>IF(INDEX(intern2!$A$165:$BH$316,MATCH($A84,intern2!$A$165:$A$316,0),MATCH(BE$8,intern2!_xlnm.Print_Titles,0))="","",
IF(INDEX(intern2!$A$165:$BH$316,MATCH($A84,intern2!$A$165:$A$316,0),MATCH(BE$8,intern2!_xlnm.Print_Titles,0))="NOK","NOK",
IF(INDEX(intern3!$A$9:$BG$320,MATCH($A84,intern3!$A$9:$A$160,0),MATCH(intern4!BE$8,intern3!$7:$7,0))="OK","OK","NOK")))</f>
        <v/>
      </c>
      <c r="BF84" s="1277" t="str">
        <f>IF(INDEX(intern2!$A$165:$BH$316,MATCH($A84,intern2!$A$165:$A$316,0),MATCH(BF$8,intern2!_xlnm.Print_Titles,0))="","",
IF(INDEX(intern2!$A$165:$BH$316,MATCH($A84,intern2!$A$165:$A$316,0),MATCH(BF$8,intern2!_xlnm.Print_Titles,0))="NOK","NOK",
IF(INDEX(intern3!$A$9:$BG$320,MATCH($A84,intern3!$A$9:$A$160,0),MATCH(intern4!BF$8,intern3!$7:$7,0))="OK","OK","NOK")))</f>
        <v/>
      </c>
      <c r="BG84" s="1277" t="str">
        <f>IF(INDEX(intern2!$A$165:$BH$316,MATCH($A84,intern2!$A$165:$A$316,0),MATCH(BG$8,intern2!_xlnm.Print_Titles,0))="","",
IF(INDEX(intern2!$A$165:$BH$316,MATCH($A84,intern2!$A$165:$A$316,0),MATCH(BG$8,intern2!_xlnm.Print_Titles,0))="NOK","NOK",
IF(INDEX(intern3!$A$9:$BG$320,MATCH($A84,intern3!$A$9:$A$160,0),MATCH(intern4!BG$8,intern3!$7:$7,0))="OK","OK","NOK")))</f>
        <v/>
      </c>
      <c r="BH84" s="200" t="str">
        <f t="shared" ca="1" si="3"/>
        <v>NOK</v>
      </c>
      <c r="BI84" s="186"/>
      <c r="BJ84" t="b">
        <f ca="1">IF(VLOOKUP($A84,intern1!$C:$Q,15,FALSE)="MAS","",IF(VLOOKUP($A84,'3.10'!$C:$AP,9,FALSE)=0,"NOK",IF(VLOOKUP($A84,'3.10'!$C:$AP,11,FALSE)=0,"NOK","OK"))=BH84)</f>
        <v>1</v>
      </c>
    </row>
    <row r="85" spans="1:62" x14ac:dyDescent="0.25">
      <c r="A85" t="str">
        <f>+intern2!A80</f>
        <v>KAR3.1</v>
      </c>
      <c r="C85" s="1277" t="str">
        <f>IF(INDEX(intern2!$A$165:$BH$316,MATCH($A85,intern2!$A$165:$A$316,0),MATCH(C$8,intern2!_xlnm.Print_Titles,0))="","",
IF(INDEX(intern2!$A$165:$BH$316,MATCH($A85,intern2!$A$165:$A$316,0),MATCH(C$8,intern2!_xlnm.Print_Titles,0))="NOK","NOK",
IF(INDEX(intern3!$A$9:$BG$320,MATCH($A85,intern3!$A$9:$A$160,0),MATCH(intern4!C$8,intern3!$7:$7,0))="OK","OK","NOK")))</f>
        <v/>
      </c>
      <c r="D85" s="1277" t="str">
        <f>IF(INDEX(intern2!$A$165:$BH$316,MATCH($A85,intern2!$A$165:$A$316,0),MATCH(D$8,intern2!_xlnm.Print_Titles,0))="","",
IF(INDEX(intern2!$A$165:$BH$316,MATCH($A85,intern2!$A$165:$A$316,0),MATCH(D$8,intern2!_xlnm.Print_Titles,0))="NOK","NOK",
IF(INDEX(intern3!$A$9:$BG$320,MATCH($A85,intern3!$A$9:$A$160,0),MATCH(intern4!D$8,intern3!$7:$7,0))="OK","OK","NOK")))</f>
        <v/>
      </c>
      <c r="E85" s="1277" t="str">
        <f ca="1">IF(INDEX(intern2!$A$165:$BH$316,MATCH($A85,intern2!$A$165:$A$316,0),MATCH(E$8,intern2!_xlnm.Print_Titles,0))="","",
IF(INDEX(intern2!$A$165:$BH$316,MATCH($A85,intern2!$A$165:$A$316,0),MATCH(E$8,intern2!_xlnm.Print_Titles,0))="NOK","NOK",
IF(INDEX(intern3!$A$9:$BG$320,MATCH($A85,intern3!$A$9:$A$160,0),MATCH(intern4!E$8,intern3!$7:$7,0))="OK","OK","NOK")))</f>
        <v>NOK</v>
      </c>
      <c r="F85" s="1277" t="str">
        <f>IF(INDEX(intern2!$A$165:$BH$316,MATCH($A85,intern2!$A$165:$A$316,0),MATCH(F$8,intern2!_xlnm.Print_Titles,0))="","",
IF(INDEX(intern2!$A$165:$BH$316,MATCH($A85,intern2!$A$165:$A$316,0),MATCH(F$8,intern2!_xlnm.Print_Titles,0))="NOK","NOK",
IF(INDEX(intern3!$A$9:$BG$320,MATCH($A85,intern3!$A$9:$A$160,0),MATCH(intern4!F$8,intern3!$7:$7,0))="OK","OK","NOK")))</f>
        <v/>
      </c>
      <c r="G85" s="1277" t="str">
        <f>IF(INDEX(intern2!$A$165:$BH$316,MATCH($A85,intern2!$A$165:$A$316,0),MATCH(G$8,intern2!_xlnm.Print_Titles,0))="","",
IF(INDEX(intern2!$A$165:$BH$316,MATCH($A85,intern2!$A$165:$A$316,0),MATCH(G$8,intern2!_xlnm.Print_Titles,0))="NOK","NOK",
IF(INDEX(intern3!$A$9:$BG$320,MATCH($A85,intern3!$A$9:$A$160,0),MATCH(intern4!G$8,intern3!$7:$7,0))="OK","OK","NOK")))</f>
        <v/>
      </c>
      <c r="H85" s="1277" t="str">
        <f>IF(INDEX(intern2!$A$165:$BH$316,MATCH($A85,intern2!$A$165:$A$316,0),MATCH(H$8,intern2!_xlnm.Print_Titles,0))="","",
IF(INDEX(intern2!$A$165:$BH$316,MATCH($A85,intern2!$A$165:$A$316,0),MATCH(H$8,intern2!_xlnm.Print_Titles,0))="NOK","NOK",
IF(INDEX(intern3!$A$9:$BG$320,MATCH($A85,intern3!$A$9:$A$160,0),MATCH(intern4!H$8,intern3!$7:$7,0))="OK","OK","NOK")))</f>
        <v/>
      </c>
      <c r="I85" s="1277" t="str">
        <f>IF(INDEX(intern2!$A$165:$BH$316,MATCH($A85,intern2!$A$165:$A$316,0),MATCH(I$8,intern2!_xlnm.Print_Titles,0))="","",
IF(INDEX(intern2!$A$165:$BH$316,MATCH($A85,intern2!$A$165:$A$316,0),MATCH(I$8,intern2!_xlnm.Print_Titles,0))="NOK","NOK",
IF(INDEX(intern3!$A$9:$BG$320,MATCH($A85,intern3!$A$9:$A$160,0),MATCH(intern4!I$8,intern3!$7:$7,0))="OK","OK","NOK")))</f>
        <v/>
      </c>
      <c r="J85" s="1277" t="str">
        <f ca="1">IF(INDEX(intern2!$A$165:$BH$316,MATCH($A85,intern2!$A$165:$A$316,0),MATCH(J$8,intern2!_xlnm.Print_Titles,0))="","",
IF(INDEX(intern2!$A$165:$BH$316,MATCH($A85,intern2!$A$165:$A$316,0),MATCH(J$8,intern2!_xlnm.Print_Titles,0))="NOK","NOK",
IF(INDEX(intern3!$A$9:$BG$320,MATCH($A85,intern3!$A$9:$A$160,0),MATCH(intern4!J$8,intern3!$7:$7,0))="OK","OK","NOK")))</f>
        <v>NOK</v>
      </c>
      <c r="K85" s="1277" t="str">
        <f>IF(INDEX(intern2!$A$165:$BH$316,MATCH($A85,intern2!$A$165:$A$316,0),MATCH(K$8,intern2!_xlnm.Print_Titles,0))="","",
IF(INDEX(intern2!$A$165:$BH$316,MATCH($A85,intern2!$A$165:$A$316,0),MATCH(K$8,intern2!_xlnm.Print_Titles,0))="NOK","NOK",
IF(INDEX(intern3!$A$9:$BG$320,MATCH($A85,intern3!$A$9:$A$160,0),MATCH(intern4!K$8,intern3!$7:$7,0))="OK","OK","NOK")))</f>
        <v/>
      </c>
      <c r="L85" s="1277" t="str">
        <f>IF(INDEX(intern2!$A$165:$BH$316,MATCH($A85,intern2!$A$165:$A$316,0),MATCH(L$8,intern2!_xlnm.Print_Titles,0))="","",
IF(INDEX(intern2!$A$165:$BH$316,MATCH($A85,intern2!$A$165:$A$316,0),MATCH(L$8,intern2!_xlnm.Print_Titles,0))="NOK","NOK",
IF(INDEX(intern3!$A$9:$BG$320,MATCH($A85,intern3!$A$9:$A$160,0),MATCH(intern4!L$8,intern3!$7:$7,0))="OK","OK","NOK")))</f>
        <v/>
      </c>
      <c r="M85" s="1277" t="str">
        <f>IF(INDEX(intern2!$A$165:$BH$316,MATCH($A85,intern2!$A$165:$A$316,0),MATCH(M$8,intern2!_xlnm.Print_Titles,0))="","",
IF(INDEX(intern2!$A$165:$BH$316,MATCH($A85,intern2!$A$165:$A$316,0),MATCH(M$8,intern2!_xlnm.Print_Titles,0))="NOK","NOK",
IF(INDEX(intern3!$A$9:$BG$320,MATCH($A85,intern3!$A$9:$A$160,0),MATCH(intern4!M$8,intern3!$7:$7,0))="OK","OK","NOK")))</f>
        <v/>
      </c>
      <c r="N85" s="1277" t="str">
        <f>IF(INDEX(intern2!$A$165:$BH$316,MATCH($A85,intern2!$A$165:$A$316,0),MATCH(N$8,intern2!_xlnm.Print_Titles,0))="","",
IF(INDEX(intern2!$A$165:$BH$316,MATCH($A85,intern2!$A$165:$A$316,0),MATCH(N$8,intern2!_xlnm.Print_Titles,0))="NOK","NOK",
IF(INDEX(intern3!$A$9:$BG$320,MATCH($A85,intern3!$A$9:$A$160,0),MATCH(intern4!N$8,intern3!$7:$7,0))="OK","OK","NOK")))</f>
        <v/>
      </c>
      <c r="O85" s="1277" t="str">
        <f>IF(INDEX(intern2!$A$165:$BH$316,MATCH($A85,intern2!$A$165:$A$316,0),MATCH(O$8,intern2!_xlnm.Print_Titles,0))="","",
IF(INDEX(intern2!$A$165:$BH$316,MATCH($A85,intern2!$A$165:$A$316,0),MATCH(O$8,intern2!_xlnm.Print_Titles,0))="NOK","NOK",
IF(INDEX(intern3!$A$9:$BG$320,MATCH($A85,intern3!$A$9:$A$160,0),MATCH(intern4!O$8,intern3!$7:$7,0))="OK","OK","NOK")))</f>
        <v/>
      </c>
      <c r="P85" s="1277" t="str">
        <f>IF(INDEX(intern2!$A$165:$BH$316,MATCH($A85,intern2!$A$165:$A$316,0),MATCH(P$8,intern2!_xlnm.Print_Titles,0))="","",
IF(INDEX(intern2!$A$165:$BH$316,MATCH($A85,intern2!$A$165:$A$316,0),MATCH(P$8,intern2!_xlnm.Print_Titles,0))="NOK","NOK",
IF(INDEX(intern3!$A$9:$BG$320,MATCH($A85,intern3!$A$9:$A$160,0),MATCH(intern4!P$8,intern3!$7:$7,0))="OK","OK","NOK")))</f>
        <v/>
      </c>
      <c r="Q85" s="1277" t="str">
        <f>IF(INDEX(intern2!$A$165:$BH$316,MATCH($A85,intern2!$A$165:$A$316,0),MATCH(Q$8,intern2!_xlnm.Print_Titles,0))="","",
IF(INDEX(intern2!$A$165:$BH$316,MATCH($A85,intern2!$A$165:$A$316,0),MATCH(Q$8,intern2!_xlnm.Print_Titles,0))="NOK","NOK",
IF(INDEX(intern3!$A$9:$BG$320,MATCH($A85,intern3!$A$9:$A$160,0),MATCH(intern4!Q$8,intern3!$7:$7,0))="OK","OK","NOK")))</f>
        <v/>
      </c>
      <c r="R85" s="1277" t="str">
        <f>IF(INDEX(intern2!$A$165:$BH$316,MATCH($A85,intern2!$A$165:$A$316,0),MATCH(R$8,intern2!_xlnm.Print_Titles,0))="","",
IF(INDEX(intern2!$A$165:$BH$316,MATCH($A85,intern2!$A$165:$A$316,0),MATCH(R$8,intern2!_xlnm.Print_Titles,0))="NOK","NOK",
IF(INDEX(intern3!$A$9:$BG$320,MATCH($A85,intern3!$A$9:$A$160,0),MATCH(intern4!R$8,intern3!$7:$7,0))="OK","OK","NOK")))</f>
        <v/>
      </c>
      <c r="S85" s="1277" t="str">
        <f>IF(INDEX(intern2!$A$165:$BH$316,MATCH($A85,intern2!$A$165:$A$316,0),MATCH(S$8,intern2!_xlnm.Print_Titles,0))="","",
IF(INDEX(intern2!$A$165:$BH$316,MATCH($A85,intern2!$A$165:$A$316,0),MATCH(S$8,intern2!_xlnm.Print_Titles,0))="NOK","NOK",
IF(INDEX(intern3!$A$9:$BG$320,MATCH($A85,intern3!$A$9:$A$160,0),MATCH(intern4!S$8,intern3!$7:$7,0))="OK","OK","NOK")))</f>
        <v/>
      </c>
      <c r="T85" s="1277" t="str">
        <f>IF(INDEX(intern2!$A$165:$BH$316,MATCH($A85,intern2!$A$165:$A$316,0),MATCH(T$8,intern2!_xlnm.Print_Titles,0))="","",
IF(INDEX(intern2!$A$165:$BH$316,MATCH($A85,intern2!$A$165:$A$316,0),MATCH(T$8,intern2!_xlnm.Print_Titles,0))="NOK","NOK",
IF(INDEX(intern3!$A$9:$BG$320,MATCH($A85,intern3!$A$9:$A$160,0),MATCH(intern4!T$8,intern3!$7:$7,0))="OK","OK","NOK")))</f>
        <v/>
      </c>
      <c r="U85" s="1277" t="str">
        <f>IF(INDEX(intern2!$A$165:$BH$316,MATCH($A85,intern2!$A$165:$A$316,0),MATCH(U$8,intern2!_xlnm.Print_Titles,0))="","",
IF(INDEX(intern2!$A$165:$BH$316,MATCH($A85,intern2!$A$165:$A$316,0),MATCH(U$8,intern2!_xlnm.Print_Titles,0))="NOK","NOK",
IF(INDEX(intern3!$A$9:$BG$320,MATCH($A85,intern3!$A$9:$A$160,0),MATCH(intern4!U$8,intern3!$7:$7,0))="OK","OK","NOK")))</f>
        <v/>
      </c>
      <c r="V85" s="1277" t="str">
        <f>IF(INDEX(intern2!$A$165:$BH$316,MATCH($A85,intern2!$A$165:$A$316,0),MATCH(V$8,intern2!_xlnm.Print_Titles,0))="","",
IF(INDEX(intern2!$A$165:$BH$316,MATCH($A85,intern2!$A$165:$A$316,0),MATCH(V$8,intern2!_xlnm.Print_Titles,0))="NOK","NOK",
IF(INDEX(intern3!$A$9:$BG$320,MATCH($A85,intern3!$A$9:$A$160,0),MATCH(intern4!V$8,intern3!$7:$7,0))="OK","OK","NOK")))</f>
        <v/>
      </c>
      <c r="W85" s="1277" t="str">
        <f>IF(INDEX(intern2!$A$165:$BH$316,MATCH($A85,intern2!$A$165:$A$316,0),MATCH(W$8,intern2!_xlnm.Print_Titles,0))="","",
IF(INDEX(intern2!$A$165:$BH$316,MATCH($A85,intern2!$A$165:$A$316,0),MATCH(W$8,intern2!_xlnm.Print_Titles,0))="NOK","NOK",
IF(INDEX(intern3!$A$9:$BG$320,MATCH($A85,intern3!$A$9:$A$160,0),MATCH(intern4!W$8,intern3!$7:$7,0))="OK","OK","NOK")))</f>
        <v/>
      </c>
      <c r="X85" s="1277" t="str">
        <f>IF(INDEX(intern2!$A$165:$BH$316,MATCH($A85,intern2!$A$165:$A$316,0),MATCH(X$8,intern2!_xlnm.Print_Titles,0))="","",
IF(INDEX(intern2!$A$165:$BH$316,MATCH($A85,intern2!$A$165:$A$316,0),MATCH(X$8,intern2!_xlnm.Print_Titles,0))="NOK","NOK",
IF(INDEX(intern3!$A$9:$BG$320,MATCH($A85,intern3!$A$9:$A$160,0),MATCH(intern4!X$8,intern3!$7:$7,0))="OK","OK","NOK")))</f>
        <v/>
      </c>
      <c r="Y85" s="1277" t="str">
        <f>IF(INDEX(intern2!$A$165:$BH$316,MATCH($A85,intern2!$A$165:$A$316,0),MATCH(Y$8,intern2!_xlnm.Print_Titles,0))="","",
IF(INDEX(intern2!$A$165:$BH$316,MATCH($A85,intern2!$A$165:$A$316,0),MATCH(Y$8,intern2!_xlnm.Print_Titles,0))="NOK","NOK",
IF(INDEX(intern3!$A$9:$BG$320,MATCH($A85,intern3!$A$9:$A$160,0),MATCH(intern4!Y$8,intern3!$7:$7,0))="OK","OK","NOK")))</f>
        <v/>
      </c>
      <c r="Z85" s="1277" t="str">
        <f>IF(INDEX(intern2!$A$165:$BH$316,MATCH($A85,intern2!$A$165:$A$316,0),MATCH(Z$8,intern2!_xlnm.Print_Titles,0))="","",
IF(INDEX(intern2!$A$165:$BH$316,MATCH($A85,intern2!$A$165:$A$316,0),MATCH(Z$8,intern2!_xlnm.Print_Titles,0))="NOK","NOK",
IF(INDEX(intern3!$A$9:$BG$320,MATCH($A85,intern3!$A$9:$A$160,0),MATCH(intern4!Z$8,intern3!$7:$7,0))="OK","OK","NOK")))</f>
        <v/>
      </c>
      <c r="AA85" s="1277" t="str">
        <f>IF(INDEX(intern2!$A$165:$BH$316,MATCH($A85,intern2!$A$165:$A$316,0),MATCH(AA$8,intern2!_xlnm.Print_Titles,0))="","",
IF(INDEX(intern2!$A$165:$BH$316,MATCH($A85,intern2!$A$165:$A$316,0),MATCH(AA$8,intern2!_xlnm.Print_Titles,0))="NOK","NOK",
IF(INDEX(intern3!$A$9:$BG$320,MATCH($A85,intern3!$A$9:$A$160,0),MATCH(intern4!AA$8,intern3!$7:$7,0))="OK","OK","NOK")))</f>
        <v/>
      </c>
      <c r="AB85" s="1277" t="str">
        <f>IF(INDEX(intern2!$A$165:$BH$316,MATCH($A85,intern2!$A$165:$A$316,0),MATCH(AB$8,intern2!_xlnm.Print_Titles,0))="","",
IF(INDEX(intern2!$A$165:$BH$316,MATCH($A85,intern2!$A$165:$A$316,0),MATCH(AB$8,intern2!_xlnm.Print_Titles,0))="NOK","NOK",
IF(INDEX(intern3!$A$9:$BG$320,MATCH($A85,intern3!$A$9:$A$160,0),MATCH(intern4!AB$8,intern3!$7:$7,0))="OK","OK","NOK")))</f>
        <v/>
      </c>
      <c r="AC85" s="1277" t="str">
        <f>IF(INDEX(intern2!$A$165:$BH$316,MATCH($A85,intern2!$A$165:$A$316,0),MATCH(AC$8,intern2!_xlnm.Print_Titles,0))="","",
IF(INDEX(intern2!$A$165:$BH$316,MATCH($A85,intern2!$A$165:$A$316,0),MATCH(AC$8,intern2!_xlnm.Print_Titles,0))="NOK","NOK",
IF(INDEX(intern3!$A$9:$BG$320,MATCH($A85,intern3!$A$9:$A$160,0),MATCH(intern4!AC$8,intern3!$7:$7,0))="OK","OK","NOK")))</f>
        <v/>
      </c>
      <c r="AD85" s="1277" t="str">
        <f>IF(INDEX(intern2!$A$165:$BH$316,MATCH($A85,intern2!$A$165:$A$316,0),MATCH(AD$8,intern2!_xlnm.Print_Titles,0))="","",
IF(INDEX(intern2!$A$165:$BH$316,MATCH($A85,intern2!$A$165:$A$316,0),MATCH(AD$8,intern2!_xlnm.Print_Titles,0))="NOK","NOK",
IF(INDEX(intern3!$A$9:$BG$320,MATCH($A85,intern3!$A$9:$A$160,0),MATCH(intern4!AD$8,intern3!$7:$7,0))="OK","OK","NOK")))</f>
        <v/>
      </c>
      <c r="AE85" s="1277" t="str">
        <f>IF(INDEX(intern2!$A$165:$BH$316,MATCH($A85,intern2!$A$165:$A$316,0),MATCH(AE$8,intern2!_xlnm.Print_Titles,0))="","",
IF(INDEX(intern2!$A$165:$BH$316,MATCH($A85,intern2!$A$165:$A$316,0),MATCH(AE$8,intern2!_xlnm.Print_Titles,0))="NOK","NOK",
IF(INDEX(intern3!$A$9:$BG$320,MATCH($A85,intern3!$A$9:$A$160,0),MATCH(intern4!AE$8,intern3!$7:$7,0))="OK","OK","NOK")))</f>
        <v/>
      </c>
      <c r="AF85" s="1277" t="str">
        <f>IF(INDEX(intern2!$A$165:$BH$316,MATCH($A85,intern2!$A$165:$A$316,0),MATCH(AF$8,intern2!_xlnm.Print_Titles,0))="","",
IF(INDEX(intern2!$A$165:$BH$316,MATCH($A85,intern2!$A$165:$A$316,0),MATCH(AF$8,intern2!_xlnm.Print_Titles,0))="NOK","NOK",
IF(INDEX(intern3!$A$9:$BG$320,MATCH($A85,intern3!$A$9:$A$160,0),MATCH(intern4!AF$8,intern3!$7:$7,0))="OK","OK","NOK")))</f>
        <v/>
      </c>
      <c r="AG85" s="1277" t="str">
        <f>IF(INDEX(intern2!$A$165:$BH$316,MATCH($A85,intern2!$A$165:$A$316,0),MATCH(AG$8,intern2!_xlnm.Print_Titles,0))="","",
IF(INDEX(intern2!$A$165:$BH$316,MATCH($A85,intern2!$A$165:$A$316,0),MATCH(AG$8,intern2!_xlnm.Print_Titles,0))="NOK","NOK",
IF(INDEX(intern3!$A$9:$BG$320,MATCH($A85,intern3!$A$9:$A$160,0),MATCH(intern4!AG$8,intern3!$7:$7,0))="OK","OK","NOK")))</f>
        <v/>
      </c>
      <c r="AH85" s="1277" t="str">
        <f>IF(INDEX(intern2!$A$165:$BH$316,MATCH($A85,intern2!$A$165:$A$316,0),MATCH(AH$8,intern2!_xlnm.Print_Titles,0))="","",
IF(INDEX(intern2!$A$165:$BH$316,MATCH($A85,intern2!$A$165:$A$316,0),MATCH(AH$8,intern2!_xlnm.Print_Titles,0))="NOK","NOK",
IF(INDEX(intern3!$A$9:$BG$320,MATCH($A85,intern3!$A$9:$A$160,0),MATCH(intern4!AH$8,intern3!$7:$7,0))="OK","OK","NOK")))</f>
        <v/>
      </c>
      <c r="AI85" s="1277" t="str">
        <f>IF(INDEX(intern2!$A$165:$BH$316,MATCH($A85,intern2!$A$165:$A$316,0),MATCH(AI$8,intern2!_xlnm.Print_Titles,0))="","",
IF(INDEX(intern2!$A$165:$BH$316,MATCH($A85,intern2!$A$165:$A$316,0),MATCH(AI$8,intern2!_xlnm.Print_Titles,0))="NOK","NOK",
IF(INDEX(intern3!$A$9:$BG$320,MATCH($A85,intern3!$A$9:$A$160,0),MATCH(intern4!AI$8,intern3!$7:$7,0))="OK","OK","NOK")))</f>
        <v/>
      </c>
      <c r="AJ85" s="1277" t="str">
        <f>IF(INDEX(intern2!$A$165:$BH$316,MATCH($A85,intern2!$A$165:$A$316,0),MATCH(AJ$8,intern2!_xlnm.Print_Titles,0))="","",
IF(INDEX(intern2!$A$165:$BH$316,MATCH($A85,intern2!$A$165:$A$316,0),MATCH(AJ$8,intern2!_xlnm.Print_Titles,0))="NOK","NOK",
IF(INDEX(intern3!$A$9:$BG$320,MATCH($A85,intern3!$A$9:$A$160,0),MATCH(intern4!AJ$8,intern3!$7:$7,0))="OK","OK","NOK")))</f>
        <v/>
      </c>
      <c r="AK85" s="1277" t="str">
        <f>IF(INDEX(intern2!$A$165:$BH$316,MATCH($A85,intern2!$A$165:$A$316,0),MATCH(AK$8,intern2!_xlnm.Print_Titles,0))="","",
IF(INDEX(intern2!$A$165:$BH$316,MATCH($A85,intern2!$A$165:$A$316,0),MATCH(AK$8,intern2!_xlnm.Print_Titles,0))="NOK","NOK",
IF(INDEX(intern3!$A$9:$BG$320,MATCH($A85,intern3!$A$9:$A$160,0),MATCH(intern4!AK$8,intern3!$7:$7,0))="OK","OK","NOK")))</f>
        <v/>
      </c>
      <c r="AL85" s="1277" t="str">
        <f>IF(INDEX(intern2!$A$165:$BH$316,MATCH($A85,intern2!$A$165:$A$316,0),MATCH(AL$8,intern2!_xlnm.Print_Titles,0))="","",
IF(INDEX(intern2!$A$165:$BH$316,MATCH($A85,intern2!$A$165:$A$316,0),MATCH(AL$8,intern2!_xlnm.Print_Titles,0))="NOK","NOK",
IF(INDEX(intern3!$A$9:$BG$320,MATCH($A85,intern3!$A$9:$A$160,0),MATCH(intern4!AL$8,intern3!$7:$7,0))="OK","OK","NOK")))</f>
        <v/>
      </c>
      <c r="AM85" s="1277" t="str">
        <f>IF(INDEX(intern2!$A$165:$BH$316,MATCH($A85,intern2!$A$165:$A$316,0),MATCH(AM$8,intern2!_xlnm.Print_Titles,0))="","",
IF(INDEX(intern2!$A$165:$BH$316,MATCH($A85,intern2!$A$165:$A$316,0),MATCH(AM$8,intern2!_xlnm.Print_Titles,0))="NOK","NOK",
IF(INDEX(intern3!$A$9:$BG$320,MATCH($A85,intern3!$A$9:$A$160,0),MATCH(intern4!AM$8,intern3!$7:$7,0))="OK","OK","NOK")))</f>
        <v/>
      </c>
      <c r="AN85" s="1277" t="str">
        <f>IF(INDEX(intern2!$A$165:$BH$316,MATCH($A85,intern2!$A$165:$A$316,0),MATCH(AN$8,intern2!_xlnm.Print_Titles,0))="","",
IF(INDEX(intern2!$A$165:$BH$316,MATCH($A85,intern2!$A$165:$A$316,0),MATCH(AN$8,intern2!_xlnm.Print_Titles,0))="NOK","NOK",
IF(INDEX(intern3!$A$9:$BG$320,MATCH($A85,intern3!$A$9:$A$160,0),MATCH(intern4!AN$8,intern3!$7:$7,0))="OK","OK","NOK")))</f>
        <v/>
      </c>
      <c r="AO85" s="1277" t="str">
        <f>IF(INDEX(intern2!$A$165:$BH$316,MATCH($A85,intern2!$A$165:$A$316,0),MATCH(AO$8,intern2!_xlnm.Print_Titles,0))="","",
IF(INDEX(intern2!$A$165:$BH$316,MATCH($A85,intern2!$A$165:$A$316,0),MATCH(AO$8,intern2!_xlnm.Print_Titles,0))="NOK","NOK",
IF(INDEX(intern3!$A$9:$BG$320,MATCH($A85,intern3!$A$9:$A$160,0),MATCH(intern4!AO$8,intern3!$7:$7,0))="OK","OK","NOK")))</f>
        <v/>
      </c>
      <c r="AP85" s="1277" t="str">
        <f>IF(INDEX(intern2!$A$165:$BH$316,MATCH($A85,intern2!$A$165:$A$316,0),MATCH(AP$8,intern2!_xlnm.Print_Titles,0))="","",
IF(INDEX(intern2!$A$165:$BH$316,MATCH($A85,intern2!$A$165:$A$316,0),MATCH(AP$8,intern2!_xlnm.Print_Titles,0))="NOK","NOK",
IF(INDEX(intern3!$A$9:$BG$320,MATCH($A85,intern3!$A$9:$A$160,0),MATCH(intern4!AP$8,intern3!$7:$7,0))="OK","OK","NOK")))</f>
        <v/>
      </c>
      <c r="AQ85" s="1277" t="str">
        <f>IF(INDEX(intern2!$A$165:$BH$316,MATCH($A85,intern2!$A$165:$A$316,0),MATCH(AQ$8,intern2!_xlnm.Print_Titles,0))="","",
IF(INDEX(intern2!$A$165:$BH$316,MATCH($A85,intern2!$A$165:$A$316,0),MATCH(AQ$8,intern2!_xlnm.Print_Titles,0))="NOK","NOK",
IF(INDEX(intern3!$A$9:$BG$320,MATCH($A85,intern3!$A$9:$A$160,0),MATCH(intern4!AQ$8,intern3!$7:$7,0))="OK","OK","NOK")))</f>
        <v/>
      </c>
      <c r="AR85" s="1277" t="str">
        <f>IF(INDEX(intern2!$A$165:$BH$316,MATCH($A85,intern2!$A$165:$A$316,0),MATCH(AR$8,intern2!_xlnm.Print_Titles,0))="","",
IF(INDEX(intern2!$A$165:$BH$316,MATCH($A85,intern2!$A$165:$A$316,0),MATCH(AR$8,intern2!_xlnm.Print_Titles,0))="NOK","NOK",
IF(INDEX(intern3!$A$9:$BG$320,MATCH($A85,intern3!$A$9:$A$160,0),MATCH(intern4!AR$8,intern3!$7:$7,0))="OK","OK","NOK")))</f>
        <v/>
      </c>
      <c r="AS85" s="1277" t="str">
        <f>IF(INDEX(intern2!$A$165:$BH$316,MATCH($A85,intern2!$A$165:$A$316,0),MATCH(AS$8,intern2!_xlnm.Print_Titles,0))="","",
IF(INDEX(intern2!$A$165:$BH$316,MATCH($A85,intern2!$A$165:$A$316,0),MATCH(AS$8,intern2!_xlnm.Print_Titles,0))="NOK","NOK",
IF(INDEX(intern3!$A$9:$BG$320,MATCH($A85,intern3!$A$9:$A$160,0),MATCH(intern4!AS$8,intern3!$7:$7,0))="OK","OK","NOK")))</f>
        <v/>
      </c>
      <c r="AT85" s="1277" t="str">
        <f>IF(INDEX(intern2!$A$165:$BH$316,MATCH($A85,intern2!$A$165:$A$316,0),MATCH(AT$8,intern2!_xlnm.Print_Titles,0))="","",
IF(INDEX(intern2!$A$165:$BH$316,MATCH($A85,intern2!$A$165:$A$316,0),MATCH(AT$8,intern2!_xlnm.Print_Titles,0))="NOK","NOK",
IF(INDEX(intern3!$A$9:$BG$320,MATCH($A85,intern3!$A$9:$A$160,0),MATCH(intern4!AT$8,intern3!$7:$7,0))="OK","OK","NOK")))</f>
        <v/>
      </c>
      <c r="AU85" s="1277" t="str">
        <f>IF(INDEX(intern2!$A$165:$BH$316,MATCH($A85,intern2!$A$165:$A$316,0),MATCH(AU$8,intern2!_xlnm.Print_Titles,0))="","",
IF(INDEX(intern2!$A$165:$BH$316,MATCH($A85,intern2!$A$165:$A$316,0),MATCH(AU$8,intern2!_xlnm.Print_Titles,0))="NOK","NOK",
IF(INDEX(intern3!$A$9:$BG$320,MATCH($A85,intern3!$A$9:$A$160,0),MATCH(intern4!AU$8,intern3!$7:$7,0))="OK","OK","NOK")))</f>
        <v/>
      </c>
      <c r="AV85" s="1277" t="str">
        <f>IF(INDEX(intern2!$A$165:$BH$316,MATCH($A85,intern2!$A$165:$A$316,0),MATCH(AV$8,intern2!_xlnm.Print_Titles,0))="","",
IF(INDEX(intern2!$A$165:$BH$316,MATCH($A85,intern2!$A$165:$A$316,0),MATCH(AV$8,intern2!_xlnm.Print_Titles,0))="NOK","NOK",
IF(INDEX(intern3!$A$9:$BG$320,MATCH($A85,intern3!$A$9:$A$160,0),MATCH(intern4!AV$8,intern3!$7:$7,0))="OK","OK","NOK")))</f>
        <v/>
      </c>
      <c r="AW85" s="1277"/>
      <c r="AX85" s="1277" t="str">
        <f>IF(INDEX(intern2!$A$165:$BH$316,MATCH($A85,intern2!$A$165:$A$316,0),MATCH(AX$8,intern2!_xlnm.Print_Titles,0))="","",
IF(INDEX(intern2!$A$165:$BH$316,MATCH($A85,intern2!$A$165:$A$316,0),MATCH(AX$8,intern2!_xlnm.Print_Titles,0))="NOK","NOK",
IF(INDEX(intern3!$A$9:$BG$320,MATCH($A85,intern3!$A$9:$A$160,0),MATCH(intern4!AX$8,intern3!$7:$7,0))="OK","OK","NOK")))</f>
        <v/>
      </c>
      <c r="AY85" s="1277" t="str">
        <f>IF(INDEX(intern2!$A$165:$BH$316,MATCH($A85,intern2!$A$165:$A$316,0),MATCH(AY$8,intern2!_xlnm.Print_Titles,0))="","",
IF(INDEX(intern2!$A$165:$BH$316,MATCH($A85,intern2!$A$165:$A$316,0),MATCH(AY$8,intern2!_xlnm.Print_Titles,0))="NOK","NOK",
IF(INDEX(intern3!$A$9:$BG$320,MATCH($A85,intern3!$A$9:$A$160,0),MATCH(intern4!AY$8,intern3!$7:$7,0))="OK","OK","NOK")))</f>
        <v/>
      </c>
      <c r="AZ85" s="1277" t="str">
        <f>IF(INDEX(intern2!$A$165:$BH$316,MATCH($A85,intern2!$A$165:$A$316,0),MATCH(AZ$8,intern2!_xlnm.Print_Titles,0))="","",
IF(INDEX(intern2!$A$165:$BH$316,MATCH($A85,intern2!$A$165:$A$316,0),MATCH(AZ$8,intern2!_xlnm.Print_Titles,0))="NOK","NOK",
IF(INDEX(intern3!$A$9:$BG$320,MATCH($A85,intern3!$A$9:$A$160,0),MATCH(intern4!AZ$8,intern3!$7:$7,0))="OK","OK","NOK")))</f>
        <v/>
      </c>
      <c r="BA85" s="1277" t="str">
        <f>IF(INDEX(intern2!$A$165:$BH$316,MATCH($A85,intern2!$A$165:$A$316,0),MATCH(BA$8,intern2!_xlnm.Print_Titles,0))="","",
IF(INDEX(intern2!$A$165:$BH$316,MATCH($A85,intern2!$A$165:$A$316,0),MATCH(BA$8,intern2!_xlnm.Print_Titles,0))="NOK","NOK",
IF(INDEX(intern3!$A$9:$BG$320,MATCH($A85,intern3!$A$9:$A$160,0),MATCH(intern4!BA$8,intern3!$7:$7,0))="OK","OK","NOK")))</f>
        <v/>
      </c>
      <c r="BB85" s="1277" t="str">
        <f>IF(INDEX(intern2!$A$165:$BH$316,MATCH($A85,intern2!$A$165:$A$316,0),MATCH(BB$8,intern2!_xlnm.Print_Titles,0))="","",
IF(INDEX(intern2!$A$165:$BH$316,MATCH($A85,intern2!$A$165:$A$316,0),MATCH(BB$8,intern2!_xlnm.Print_Titles,0))="NOK","NOK",
IF(INDEX(intern3!$A$9:$BG$320,MATCH($A85,intern3!$A$9:$A$160,0),MATCH(intern4!BB$8,intern3!$7:$7,0))="OK","OK","NOK")))</f>
        <v/>
      </c>
      <c r="BC85" s="1277" t="str">
        <f>IF(INDEX(intern2!$A$165:$BH$316,MATCH($A85,intern2!$A$165:$A$316,0),MATCH(BC$8,intern2!_xlnm.Print_Titles,0))="","",
IF(INDEX(intern2!$A$165:$BH$316,MATCH($A85,intern2!$A$165:$A$316,0),MATCH(BC$8,intern2!_xlnm.Print_Titles,0))="NOK","NOK",
IF(INDEX(intern3!$A$9:$BG$320,MATCH($A85,intern3!$A$9:$A$160,0),MATCH(intern4!BC$8,intern3!$7:$7,0))="OK","OK","NOK")))</f>
        <v/>
      </c>
      <c r="BD85" s="1277" t="str">
        <f>IF(INDEX(intern2!$A$165:$BH$316,MATCH($A85,intern2!$A$165:$A$316,0),MATCH(BD$8,intern2!_xlnm.Print_Titles,0))="","",
IF(INDEX(intern2!$A$165:$BH$316,MATCH($A85,intern2!$A$165:$A$316,0),MATCH(BD$8,intern2!_xlnm.Print_Titles,0))="NOK","NOK",
IF(INDEX(intern3!$A$9:$BG$320,MATCH($A85,intern3!$A$9:$A$160,0),MATCH(intern4!BD$8,intern3!$7:$7,0))="OK","OK","NOK")))</f>
        <v/>
      </c>
      <c r="BE85" s="1277" t="str">
        <f>IF(INDEX(intern2!$A$165:$BH$316,MATCH($A85,intern2!$A$165:$A$316,0),MATCH(BE$8,intern2!_xlnm.Print_Titles,0))="","",
IF(INDEX(intern2!$A$165:$BH$316,MATCH($A85,intern2!$A$165:$A$316,0),MATCH(BE$8,intern2!_xlnm.Print_Titles,0))="NOK","NOK",
IF(INDEX(intern3!$A$9:$BG$320,MATCH($A85,intern3!$A$9:$A$160,0),MATCH(intern4!BE$8,intern3!$7:$7,0))="OK","OK","NOK")))</f>
        <v/>
      </c>
      <c r="BF85" s="1277" t="str">
        <f>IF(INDEX(intern2!$A$165:$BH$316,MATCH($A85,intern2!$A$165:$A$316,0),MATCH(BF$8,intern2!_xlnm.Print_Titles,0))="","",
IF(INDEX(intern2!$A$165:$BH$316,MATCH($A85,intern2!$A$165:$A$316,0),MATCH(BF$8,intern2!_xlnm.Print_Titles,0))="NOK","NOK",
IF(INDEX(intern3!$A$9:$BG$320,MATCH($A85,intern3!$A$9:$A$160,0),MATCH(intern4!BF$8,intern3!$7:$7,0))="OK","OK","NOK")))</f>
        <v/>
      </c>
      <c r="BG85" s="1277" t="str">
        <f>IF(INDEX(intern2!$A$165:$BH$316,MATCH($A85,intern2!$A$165:$A$316,0),MATCH(BG$8,intern2!_xlnm.Print_Titles,0))="","",
IF(INDEX(intern2!$A$165:$BH$316,MATCH($A85,intern2!$A$165:$A$316,0),MATCH(BG$8,intern2!_xlnm.Print_Titles,0))="NOK","NOK",
IF(INDEX(intern3!$A$9:$BG$320,MATCH($A85,intern3!$A$9:$A$160,0),MATCH(intern4!BG$8,intern3!$7:$7,0))="OK","OK","NOK")))</f>
        <v/>
      </c>
      <c r="BH85" s="200" t="str">
        <f t="shared" ca="1" si="3"/>
        <v>NOK</v>
      </c>
      <c r="BI85" s="186"/>
      <c r="BJ85" t="b">
        <f ca="1">IF(VLOOKUP($A85,intern1!$C:$Q,15,FALSE)="MAS","",IF(VLOOKUP($A85,'3.10'!$C:$AP,9,FALSE)=0,"NOK",IF(VLOOKUP($A85,'3.10'!$C:$AP,11,FALSE)=0,"NOK","OK"))=BH85)</f>
        <v>1</v>
      </c>
    </row>
    <row r="86" spans="1:62" x14ac:dyDescent="0.25">
      <c r="A86" t="str">
        <f>+intern2!A81</f>
        <v>KAR3.1.1</v>
      </c>
      <c r="C86" s="1277" t="str">
        <f>IF(INDEX(intern2!$A$165:$BH$316,MATCH($A86,intern2!$A$165:$A$316,0),MATCH(C$8,intern2!_xlnm.Print_Titles,0))="","",
IF(INDEX(intern2!$A$165:$BH$316,MATCH($A86,intern2!$A$165:$A$316,0),MATCH(C$8,intern2!_xlnm.Print_Titles,0))="NOK","NOK",
IF(INDEX(intern3!$A$9:$BG$320,MATCH($A86,intern3!$A$9:$A$160,0),MATCH(intern4!C$8,intern3!$7:$7,0))="OK","OK","NOK")))</f>
        <v/>
      </c>
      <c r="D86" s="1277" t="str">
        <f>IF(INDEX(intern2!$A$165:$BH$316,MATCH($A86,intern2!$A$165:$A$316,0),MATCH(D$8,intern2!_xlnm.Print_Titles,0))="","",
IF(INDEX(intern2!$A$165:$BH$316,MATCH($A86,intern2!$A$165:$A$316,0),MATCH(D$8,intern2!_xlnm.Print_Titles,0))="NOK","NOK",
IF(INDEX(intern3!$A$9:$BG$320,MATCH($A86,intern3!$A$9:$A$160,0),MATCH(intern4!D$8,intern3!$7:$7,0))="OK","OK","NOK")))</f>
        <v/>
      </c>
      <c r="E86" s="1277" t="str">
        <f ca="1">IF(INDEX(intern2!$A$165:$BH$316,MATCH($A86,intern2!$A$165:$A$316,0),MATCH(E$8,intern2!_xlnm.Print_Titles,0))="","",
IF(INDEX(intern2!$A$165:$BH$316,MATCH($A86,intern2!$A$165:$A$316,0),MATCH(E$8,intern2!_xlnm.Print_Titles,0))="NOK","NOK",
IF(INDEX(intern3!$A$9:$BG$320,MATCH($A86,intern3!$A$9:$A$160,0),MATCH(intern4!E$8,intern3!$7:$7,0))="OK","OK","NOK")))</f>
        <v>NOK</v>
      </c>
      <c r="F86" s="1277" t="str">
        <f>IF(INDEX(intern2!$A$165:$BH$316,MATCH($A86,intern2!$A$165:$A$316,0),MATCH(F$8,intern2!_xlnm.Print_Titles,0))="","",
IF(INDEX(intern2!$A$165:$BH$316,MATCH($A86,intern2!$A$165:$A$316,0),MATCH(F$8,intern2!_xlnm.Print_Titles,0))="NOK","NOK",
IF(INDEX(intern3!$A$9:$BG$320,MATCH($A86,intern3!$A$9:$A$160,0),MATCH(intern4!F$8,intern3!$7:$7,0))="OK","OK","NOK")))</f>
        <v/>
      </c>
      <c r="G86" s="1277" t="str">
        <f>IF(INDEX(intern2!$A$165:$BH$316,MATCH($A86,intern2!$A$165:$A$316,0),MATCH(G$8,intern2!_xlnm.Print_Titles,0))="","",
IF(INDEX(intern2!$A$165:$BH$316,MATCH($A86,intern2!$A$165:$A$316,0),MATCH(G$8,intern2!_xlnm.Print_Titles,0))="NOK","NOK",
IF(INDEX(intern3!$A$9:$BG$320,MATCH($A86,intern3!$A$9:$A$160,0),MATCH(intern4!G$8,intern3!$7:$7,0))="OK","OK","NOK")))</f>
        <v/>
      </c>
      <c r="H86" s="1277" t="str">
        <f>IF(INDEX(intern2!$A$165:$BH$316,MATCH($A86,intern2!$A$165:$A$316,0),MATCH(H$8,intern2!_xlnm.Print_Titles,0))="","",
IF(INDEX(intern2!$A$165:$BH$316,MATCH($A86,intern2!$A$165:$A$316,0),MATCH(H$8,intern2!_xlnm.Print_Titles,0))="NOK","NOK",
IF(INDEX(intern3!$A$9:$BG$320,MATCH($A86,intern3!$A$9:$A$160,0),MATCH(intern4!H$8,intern3!$7:$7,0))="OK","OK","NOK")))</f>
        <v/>
      </c>
      <c r="I86" s="1277" t="str">
        <f>IF(INDEX(intern2!$A$165:$BH$316,MATCH($A86,intern2!$A$165:$A$316,0),MATCH(I$8,intern2!_xlnm.Print_Titles,0))="","",
IF(INDEX(intern2!$A$165:$BH$316,MATCH($A86,intern2!$A$165:$A$316,0),MATCH(I$8,intern2!_xlnm.Print_Titles,0))="NOK","NOK",
IF(INDEX(intern3!$A$9:$BG$320,MATCH($A86,intern3!$A$9:$A$160,0),MATCH(intern4!I$8,intern3!$7:$7,0))="OK","OK","NOK")))</f>
        <v/>
      </c>
      <c r="J86" s="1277" t="str">
        <f ca="1">IF(INDEX(intern2!$A$165:$BH$316,MATCH($A86,intern2!$A$165:$A$316,0),MATCH(J$8,intern2!_xlnm.Print_Titles,0))="","",
IF(INDEX(intern2!$A$165:$BH$316,MATCH($A86,intern2!$A$165:$A$316,0),MATCH(J$8,intern2!_xlnm.Print_Titles,0))="NOK","NOK",
IF(INDEX(intern3!$A$9:$BG$320,MATCH($A86,intern3!$A$9:$A$160,0),MATCH(intern4!J$8,intern3!$7:$7,0))="OK","OK","NOK")))</f>
        <v>NOK</v>
      </c>
      <c r="K86" s="1277" t="str">
        <f>IF(INDEX(intern2!$A$165:$BH$316,MATCH($A86,intern2!$A$165:$A$316,0),MATCH(K$8,intern2!_xlnm.Print_Titles,0))="","",
IF(INDEX(intern2!$A$165:$BH$316,MATCH($A86,intern2!$A$165:$A$316,0),MATCH(K$8,intern2!_xlnm.Print_Titles,0))="NOK","NOK",
IF(INDEX(intern3!$A$9:$BG$320,MATCH($A86,intern3!$A$9:$A$160,0),MATCH(intern4!K$8,intern3!$7:$7,0))="OK","OK","NOK")))</f>
        <v/>
      </c>
      <c r="L86" s="1277" t="str">
        <f>IF(INDEX(intern2!$A$165:$BH$316,MATCH($A86,intern2!$A$165:$A$316,0),MATCH(L$8,intern2!_xlnm.Print_Titles,0))="","",
IF(INDEX(intern2!$A$165:$BH$316,MATCH($A86,intern2!$A$165:$A$316,0),MATCH(L$8,intern2!_xlnm.Print_Titles,0))="NOK","NOK",
IF(INDEX(intern3!$A$9:$BG$320,MATCH($A86,intern3!$A$9:$A$160,0),MATCH(intern4!L$8,intern3!$7:$7,0))="OK","OK","NOK")))</f>
        <v/>
      </c>
      <c r="M86" s="1277" t="str">
        <f>IF(INDEX(intern2!$A$165:$BH$316,MATCH($A86,intern2!$A$165:$A$316,0),MATCH(M$8,intern2!_xlnm.Print_Titles,0))="","",
IF(INDEX(intern2!$A$165:$BH$316,MATCH($A86,intern2!$A$165:$A$316,0),MATCH(M$8,intern2!_xlnm.Print_Titles,0))="NOK","NOK",
IF(INDEX(intern3!$A$9:$BG$320,MATCH($A86,intern3!$A$9:$A$160,0),MATCH(intern4!M$8,intern3!$7:$7,0))="OK","OK","NOK")))</f>
        <v/>
      </c>
      <c r="N86" s="1277" t="str">
        <f>IF(INDEX(intern2!$A$165:$BH$316,MATCH($A86,intern2!$A$165:$A$316,0),MATCH(N$8,intern2!_xlnm.Print_Titles,0))="","",
IF(INDEX(intern2!$A$165:$BH$316,MATCH($A86,intern2!$A$165:$A$316,0),MATCH(N$8,intern2!_xlnm.Print_Titles,0))="NOK","NOK",
IF(INDEX(intern3!$A$9:$BG$320,MATCH($A86,intern3!$A$9:$A$160,0),MATCH(intern4!N$8,intern3!$7:$7,0))="OK","OK","NOK")))</f>
        <v/>
      </c>
      <c r="O86" s="1277" t="str">
        <f>IF(INDEX(intern2!$A$165:$BH$316,MATCH($A86,intern2!$A$165:$A$316,0),MATCH(O$8,intern2!_xlnm.Print_Titles,0))="","",
IF(INDEX(intern2!$A$165:$BH$316,MATCH($A86,intern2!$A$165:$A$316,0),MATCH(O$8,intern2!_xlnm.Print_Titles,0))="NOK","NOK",
IF(INDEX(intern3!$A$9:$BG$320,MATCH($A86,intern3!$A$9:$A$160,0),MATCH(intern4!O$8,intern3!$7:$7,0))="OK","OK","NOK")))</f>
        <v/>
      </c>
      <c r="P86" s="1277" t="str">
        <f>IF(INDEX(intern2!$A$165:$BH$316,MATCH($A86,intern2!$A$165:$A$316,0),MATCH(P$8,intern2!_xlnm.Print_Titles,0))="","",
IF(INDEX(intern2!$A$165:$BH$316,MATCH($A86,intern2!$A$165:$A$316,0),MATCH(P$8,intern2!_xlnm.Print_Titles,0))="NOK","NOK",
IF(INDEX(intern3!$A$9:$BG$320,MATCH($A86,intern3!$A$9:$A$160,0),MATCH(intern4!P$8,intern3!$7:$7,0))="OK","OK","NOK")))</f>
        <v/>
      </c>
      <c r="Q86" s="1277" t="str">
        <f>IF(INDEX(intern2!$A$165:$BH$316,MATCH($A86,intern2!$A$165:$A$316,0),MATCH(Q$8,intern2!_xlnm.Print_Titles,0))="","",
IF(INDEX(intern2!$A$165:$BH$316,MATCH($A86,intern2!$A$165:$A$316,0),MATCH(Q$8,intern2!_xlnm.Print_Titles,0))="NOK","NOK",
IF(INDEX(intern3!$A$9:$BG$320,MATCH($A86,intern3!$A$9:$A$160,0),MATCH(intern4!Q$8,intern3!$7:$7,0))="OK","OK","NOK")))</f>
        <v/>
      </c>
      <c r="R86" s="1277" t="str">
        <f>IF(INDEX(intern2!$A$165:$BH$316,MATCH($A86,intern2!$A$165:$A$316,0),MATCH(R$8,intern2!_xlnm.Print_Titles,0))="","",
IF(INDEX(intern2!$A$165:$BH$316,MATCH($A86,intern2!$A$165:$A$316,0),MATCH(R$8,intern2!_xlnm.Print_Titles,0))="NOK","NOK",
IF(INDEX(intern3!$A$9:$BG$320,MATCH($A86,intern3!$A$9:$A$160,0),MATCH(intern4!R$8,intern3!$7:$7,0))="OK","OK","NOK")))</f>
        <v/>
      </c>
      <c r="S86" s="1277" t="str">
        <f>IF(INDEX(intern2!$A$165:$BH$316,MATCH($A86,intern2!$A$165:$A$316,0),MATCH(S$8,intern2!_xlnm.Print_Titles,0))="","",
IF(INDEX(intern2!$A$165:$BH$316,MATCH($A86,intern2!$A$165:$A$316,0),MATCH(S$8,intern2!_xlnm.Print_Titles,0))="NOK","NOK",
IF(INDEX(intern3!$A$9:$BG$320,MATCH($A86,intern3!$A$9:$A$160,0),MATCH(intern4!S$8,intern3!$7:$7,0))="OK","OK","NOK")))</f>
        <v/>
      </c>
      <c r="T86" s="1277" t="str">
        <f>IF(INDEX(intern2!$A$165:$BH$316,MATCH($A86,intern2!$A$165:$A$316,0),MATCH(T$8,intern2!_xlnm.Print_Titles,0))="","",
IF(INDEX(intern2!$A$165:$BH$316,MATCH($A86,intern2!$A$165:$A$316,0),MATCH(T$8,intern2!_xlnm.Print_Titles,0))="NOK","NOK",
IF(INDEX(intern3!$A$9:$BG$320,MATCH($A86,intern3!$A$9:$A$160,0),MATCH(intern4!T$8,intern3!$7:$7,0))="OK","OK","NOK")))</f>
        <v/>
      </c>
      <c r="U86" s="1277" t="str">
        <f>IF(INDEX(intern2!$A$165:$BH$316,MATCH($A86,intern2!$A$165:$A$316,0),MATCH(U$8,intern2!_xlnm.Print_Titles,0))="","",
IF(INDEX(intern2!$A$165:$BH$316,MATCH($A86,intern2!$A$165:$A$316,0),MATCH(U$8,intern2!_xlnm.Print_Titles,0))="NOK","NOK",
IF(INDEX(intern3!$A$9:$BG$320,MATCH($A86,intern3!$A$9:$A$160,0),MATCH(intern4!U$8,intern3!$7:$7,0))="OK","OK","NOK")))</f>
        <v/>
      </c>
      <c r="V86" s="1277" t="str">
        <f>IF(INDEX(intern2!$A$165:$BH$316,MATCH($A86,intern2!$A$165:$A$316,0),MATCH(V$8,intern2!_xlnm.Print_Titles,0))="","",
IF(INDEX(intern2!$A$165:$BH$316,MATCH($A86,intern2!$A$165:$A$316,0),MATCH(V$8,intern2!_xlnm.Print_Titles,0))="NOK","NOK",
IF(INDEX(intern3!$A$9:$BG$320,MATCH($A86,intern3!$A$9:$A$160,0),MATCH(intern4!V$8,intern3!$7:$7,0))="OK","OK","NOK")))</f>
        <v/>
      </c>
      <c r="W86" s="1277" t="str">
        <f>IF(INDEX(intern2!$A$165:$BH$316,MATCH($A86,intern2!$A$165:$A$316,0),MATCH(W$8,intern2!_xlnm.Print_Titles,0))="","",
IF(INDEX(intern2!$A$165:$BH$316,MATCH($A86,intern2!$A$165:$A$316,0),MATCH(W$8,intern2!_xlnm.Print_Titles,0))="NOK","NOK",
IF(INDEX(intern3!$A$9:$BG$320,MATCH($A86,intern3!$A$9:$A$160,0),MATCH(intern4!W$8,intern3!$7:$7,0))="OK","OK","NOK")))</f>
        <v/>
      </c>
      <c r="X86" s="1277" t="str">
        <f>IF(INDEX(intern2!$A$165:$BH$316,MATCH($A86,intern2!$A$165:$A$316,0),MATCH(X$8,intern2!_xlnm.Print_Titles,0))="","",
IF(INDEX(intern2!$A$165:$BH$316,MATCH($A86,intern2!$A$165:$A$316,0),MATCH(X$8,intern2!_xlnm.Print_Titles,0))="NOK","NOK",
IF(INDEX(intern3!$A$9:$BG$320,MATCH($A86,intern3!$A$9:$A$160,0),MATCH(intern4!X$8,intern3!$7:$7,0))="OK","OK","NOK")))</f>
        <v/>
      </c>
      <c r="Y86" s="1277" t="str">
        <f>IF(INDEX(intern2!$A$165:$BH$316,MATCH($A86,intern2!$A$165:$A$316,0),MATCH(Y$8,intern2!_xlnm.Print_Titles,0))="","",
IF(INDEX(intern2!$A$165:$BH$316,MATCH($A86,intern2!$A$165:$A$316,0),MATCH(Y$8,intern2!_xlnm.Print_Titles,0))="NOK","NOK",
IF(INDEX(intern3!$A$9:$BG$320,MATCH($A86,intern3!$A$9:$A$160,0),MATCH(intern4!Y$8,intern3!$7:$7,0))="OK","OK","NOK")))</f>
        <v/>
      </c>
      <c r="Z86" s="1277" t="str">
        <f>IF(INDEX(intern2!$A$165:$BH$316,MATCH($A86,intern2!$A$165:$A$316,0),MATCH(Z$8,intern2!_xlnm.Print_Titles,0))="","",
IF(INDEX(intern2!$A$165:$BH$316,MATCH($A86,intern2!$A$165:$A$316,0),MATCH(Z$8,intern2!_xlnm.Print_Titles,0))="NOK","NOK",
IF(INDEX(intern3!$A$9:$BG$320,MATCH($A86,intern3!$A$9:$A$160,0),MATCH(intern4!Z$8,intern3!$7:$7,0))="OK","OK","NOK")))</f>
        <v/>
      </c>
      <c r="AA86" s="1277" t="str">
        <f>IF(INDEX(intern2!$A$165:$BH$316,MATCH($A86,intern2!$A$165:$A$316,0),MATCH(AA$8,intern2!_xlnm.Print_Titles,0))="","",
IF(INDEX(intern2!$A$165:$BH$316,MATCH($A86,intern2!$A$165:$A$316,0),MATCH(AA$8,intern2!_xlnm.Print_Titles,0))="NOK","NOK",
IF(INDEX(intern3!$A$9:$BG$320,MATCH($A86,intern3!$A$9:$A$160,0),MATCH(intern4!AA$8,intern3!$7:$7,0))="OK","OK","NOK")))</f>
        <v/>
      </c>
      <c r="AB86" s="1277" t="str">
        <f>IF(INDEX(intern2!$A$165:$BH$316,MATCH($A86,intern2!$A$165:$A$316,0),MATCH(AB$8,intern2!_xlnm.Print_Titles,0))="","",
IF(INDEX(intern2!$A$165:$BH$316,MATCH($A86,intern2!$A$165:$A$316,0),MATCH(AB$8,intern2!_xlnm.Print_Titles,0))="NOK","NOK",
IF(INDEX(intern3!$A$9:$BG$320,MATCH($A86,intern3!$A$9:$A$160,0),MATCH(intern4!AB$8,intern3!$7:$7,0))="OK","OK","NOK")))</f>
        <v/>
      </c>
      <c r="AC86" s="1277" t="str">
        <f>IF(INDEX(intern2!$A$165:$BH$316,MATCH($A86,intern2!$A$165:$A$316,0),MATCH(AC$8,intern2!_xlnm.Print_Titles,0))="","",
IF(INDEX(intern2!$A$165:$BH$316,MATCH($A86,intern2!$A$165:$A$316,0),MATCH(AC$8,intern2!_xlnm.Print_Titles,0))="NOK","NOK",
IF(INDEX(intern3!$A$9:$BG$320,MATCH($A86,intern3!$A$9:$A$160,0),MATCH(intern4!AC$8,intern3!$7:$7,0))="OK","OK","NOK")))</f>
        <v/>
      </c>
      <c r="AD86" s="1277" t="str">
        <f>IF(INDEX(intern2!$A$165:$BH$316,MATCH($A86,intern2!$A$165:$A$316,0),MATCH(AD$8,intern2!_xlnm.Print_Titles,0))="","",
IF(INDEX(intern2!$A$165:$BH$316,MATCH($A86,intern2!$A$165:$A$316,0),MATCH(AD$8,intern2!_xlnm.Print_Titles,0))="NOK","NOK",
IF(INDEX(intern3!$A$9:$BG$320,MATCH($A86,intern3!$A$9:$A$160,0),MATCH(intern4!AD$8,intern3!$7:$7,0))="OK","OK","NOK")))</f>
        <v/>
      </c>
      <c r="AE86" s="1277" t="str">
        <f>IF(INDEX(intern2!$A$165:$BH$316,MATCH($A86,intern2!$A$165:$A$316,0),MATCH(AE$8,intern2!_xlnm.Print_Titles,0))="","",
IF(INDEX(intern2!$A$165:$BH$316,MATCH($A86,intern2!$A$165:$A$316,0),MATCH(AE$8,intern2!_xlnm.Print_Titles,0))="NOK","NOK",
IF(INDEX(intern3!$A$9:$BG$320,MATCH($A86,intern3!$A$9:$A$160,0),MATCH(intern4!AE$8,intern3!$7:$7,0))="OK","OK","NOK")))</f>
        <v/>
      </c>
      <c r="AF86" s="1277" t="str">
        <f>IF(INDEX(intern2!$A$165:$BH$316,MATCH($A86,intern2!$A$165:$A$316,0),MATCH(AF$8,intern2!_xlnm.Print_Titles,0))="","",
IF(INDEX(intern2!$A$165:$BH$316,MATCH($A86,intern2!$A$165:$A$316,0),MATCH(AF$8,intern2!_xlnm.Print_Titles,0))="NOK","NOK",
IF(INDEX(intern3!$A$9:$BG$320,MATCH($A86,intern3!$A$9:$A$160,0),MATCH(intern4!AF$8,intern3!$7:$7,0))="OK","OK","NOK")))</f>
        <v/>
      </c>
      <c r="AG86" s="1277" t="str">
        <f>IF(INDEX(intern2!$A$165:$BH$316,MATCH($A86,intern2!$A$165:$A$316,0),MATCH(AG$8,intern2!_xlnm.Print_Titles,0))="","",
IF(INDEX(intern2!$A$165:$BH$316,MATCH($A86,intern2!$A$165:$A$316,0),MATCH(AG$8,intern2!_xlnm.Print_Titles,0))="NOK","NOK",
IF(INDEX(intern3!$A$9:$BG$320,MATCH($A86,intern3!$A$9:$A$160,0),MATCH(intern4!AG$8,intern3!$7:$7,0))="OK","OK","NOK")))</f>
        <v/>
      </c>
      <c r="AH86" s="1277" t="str">
        <f>IF(INDEX(intern2!$A$165:$BH$316,MATCH($A86,intern2!$A$165:$A$316,0),MATCH(AH$8,intern2!_xlnm.Print_Titles,0))="","",
IF(INDEX(intern2!$A$165:$BH$316,MATCH($A86,intern2!$A$165:$A$316,0),MATCH(AH$8,intern2!_xlnm.Print_Titles,0))="NOK","NOK",
IF(INDEX(intern3!$A$9:$BG$320,MATCH($A86,intern3!$A$9:$A$160,0),MATCH(intern4!AH$8,intern3!$7:$7,0))="OK","OK","NOK")))</f>
        <v/>
      </c>
      <c r="AI86" s="1277" t="str">
        <f>IF(INDEX(intern2!$A$165:$BH$316,MATCH($A86,intern2!$A$165:$A$316,0),MATCH(AI$8,intern2!_xlnm.Print_Titles,0))="","",
IF(INDEX(intern2!$A$165:$BH$316,MATCH($A86,intern2!$A$165:$A$316,0),MATCH(AI$8,intern2!_xlnm.Print_Titles,0))="NOK","NOK",
IF(INDEX(intern3!$A$9:$BG$320,MATCH($A86,intern3!$A$9:$A$160,0),MATCH(intern4!AI$8,intern3!$7:$7,0))="OK","OK","NOK")))</f>
        <v/>
      </c>
      <c r="AJ86" s="1277" t="str">
        <f>IF(INDEX(intern2!$A$165:$BH$316,MATCH($A86,intern2!$A$165:$A$316,0),MATCH(AJ$8,intern2!_xlnm.Print_Titles,0))="","",
IF(INDEX(intern2!$A$165:$BH$316,MATCH($A86,intern2!$A$165:$A$316,0),MATCH(AJ$8,intern2!_xlnm.Print_Titles,0))="NOK","NOK",
IF(INDEX(intern3!$A$9:$BG$320,MATCH($A86,intern3!$A$9:$A$160,0),MATCH(intern4!AJ$8,intern3!$7:$7,0))="OK","OK","NOK")))</f>
        <v/>
      </c>
      <c r="AK86" s="1277" t="str">
        <f>IF(INDEX(intern2!$A$165:$BH$316,MATCH($A86,intern2!$A$165:$A$316,0),MATCH(AK$8,intern2!_xlnm.Print_Titles,0))="","",
IF(INDEX(intern2!$A$165:$BH$316,MATCH($A86,intern2!$A$165:$A$316,0),MATCH(AK$8,intern2!_xlnm.Print_Titles,0))="NOK","NOK",
IF(INDEX(intern3!$A$9:$BG$320,MATCH($A86,intern3!$A$9:$A$160,0),MATCH(intern4!AK$8,intern3!$7:$7,0))="OK","OK","NOK")))</f>
        <v/>
      </c>
      <c r="AL86" s="1277" t="str">
        <f>IF(INDEX(intern2!$A$165:$BH$316,MATCH($A86,intern2!$A$165:$A$316,0),MATCH(AL$8,intern2!_xlnm.Print_Titles,0))="","",
IF(INDEX(intern2!$A$165:$BH$316,MATCH($A86,intern2!$A$165:$A$316,0),MATCH(AL$8,intern2!_xlnm.Print_Titles,0))="NOK","NOK",
IF(INDEX(intern3!$A$9:$BG$320,MATCH($A86,intern3!$A$9:$A$160,0),MATCH(intern4!AL$8,intern3!$7:$7,0))="OK","OK","NOK")))</f>
        <v/>
      </c>
      <c r="AM86" s="1277" t="str">
        <f>IF(INDEX(intern2!$A$165:$BH$316,MATCH($A86,intern2!$A$165:$A$316,0),MATCH(AM$8,intern2!_xlnm.Print_Titles,0))="","",
IF(INDEX(intern2!$A$165:$BH$316,MATCH($A86,intern2!$A$165:$A$316,0),MATCH(AM$8,intern2!_xlnm.Print_Titles,0))="NOK","NOK",
IF(INDEX(intern3!$A$9:$BG$320,MATCH($A86,intern3!$A$9:$A$160,0),MATCH(intern4!AM$8,intern3!$7:$7,0))="OK","OK","NOK")))</f>
        <v/>
      </c>
      <c r="AN86" s="1277" t="str">
        <f>IF(INDEX(intern2!$A$165:$BH$316,MATCH($A86,intern2!$A$165:$A$316,0),MATCH(AN$8,intern2!_xlnm.Print_Titles,0))="","",
IF(INDEX(intern2!$A$165:$BH$316,MATCH($A86,intern2!$A$165:$A$316,0),MATCH(AN$8,intern2!_xlnm.Print_Titles,0))="NOK","NOK",
IF(INDEX(intern3!$A$9:$BG$320,MATCH($A86,intern3!$A$9:$A$160,0),MATCH(intern4!AN$8,intern3!$7:$7,0))="OK","OK","NOK")))</f>
        <v/>
      </c>
      <c r="AO86" s="1277" t="str">
        <f>IF(INDEX(intern2!$A$165:$BH$316,MATCH($A86,intern2!$A$165:$A$316,0),MATCH(AO$8,intern2!_xlnm.Print_Titles,0))="","",
IF(INDEX(intern2!$A$165:$BH$316,MATCH($A86,intern2!$A$165:$A$316,0),MATCH(AO$8,intern2!_xlnm.Print_Titles,0))="NOK","NOK",
IF(INDEX(intern3!$A$9:$BG$320,MATCH($A86,intern3!$A$9:$A$160,0),MATCH(intern4!AO$8,intern3!$7:$7,0))="OK","OK","NOK")))</f>
        <v/>
      </c>
      <c r="AP86" s="1277" t="str">
        <f>IF(INDEX(intern2!$A$165:$BH$316,MATCH($A86,intern2!$A$165:$A$316,0),MATCH(AP$8,intern2!_xlnm.Print_Titles,0))="","",
IF(INDEX(intern2!$A$165:$BH$316,MATCH($A86,intern2!$A$165:$A$316,0),MATCH(AP$8,intern2!_xlnm.Print_Titles,0))="NOK","NOK",
IF(INDEX(intern3!$A$9:$BG$320,MATCH($A86,intern3!$A$9:$A$160,0),MATCH(intern4!AP$8,intern3!$7:$7,0))="OK","OK","NOK")))</f>
        <v/>
      </c>
      <c r="AQ86" s="1277" t="str">
        <f>IF(INDEX(intern2!$A$165:$BH$316,MATCH($A86,intern2!$A$165:$A$316,0),MATCH(AQ$8,intern2!_xlnm.Print_Titles,0))="","",
IF(INDEX(intern2!$A$165:$BH$316,MATCH($A86,intern2!$A$165:$A$316,0),MATCH(AQ$8,intern2!_xlnm.Print_Titles,0))="NOK","NOK",
IF(INDEX(intern3!$A$9:$BG$320,MATCH($A86,intern3!$A$9:$A$160,0),MATCH(intern4!AQ$8,intern3!$7:$7,0))="OK","OK","NOK")))</f>
        <v/>
      </c>
      <c r="AR86" s="1277" t="str">
        <f>IF(INDEX(intern2!$A$165:$BH$316,MATCH($A86,intern2!$A$165:$A$316,0),MATCH(AR$8,intern2!_xlnm.Print_Titles,0))="","",
IF(INDEX(intern2!$A$165:$BH$316,MATCH($A86,intern2!$A$165:$A$316,0),MATCH(AR$8,intern2!_xlnm.Print_Titles,0))="NOK","NOK",
IF(INDEX(intern3!$A$9:$BG$320,MATCH($A86,intern3!$A$9:$A$160,0),MATCH(intern4!AR$8,intern3!$7:$7,0))="OK","OK","NOK")))</f>
        <v/>
      </c>
      <c r="AS86" s="1277" t="str">
        <f>IF(INDEX(intern2!$A$165:$BH$316,MATCH($A86,intern2!$A$165:$A$316,0),MATCH(AS$8,intern2!_xlnm.Print_Titles,0))="","",
IF(INDEX(intern2!$A$165:$BH$316,MATCH($A86,intern2!$A$165:$A$316,0),MATCH(AS$8,intern2!_xlnm.Print_Titles,0))="NOK","NOK",
IF(INDEX(intern3!$A$9:$BG$320,MATCH($A86,intern3!$A$9:$A$160,0),MATCH(intern4!AS$8,intern3!$7:$7,0))="OK","OK","NOK")))</f>
        <v/>
      </c>
      <c r="AT86" s="1277" t="str">
        <f>IF(INDEX(intern2!$A$165:$BH$316,MATCH($A86,intern2!$A$165:$A$316,0),MATCH(AT$8,intern2!_xlnm.Print_Titles,0))="","",
IF(INDEX(intern2!$A$165:$BH$316,MATCH($A86,intern2!$A$165:$A$316,0),MATCH(AT$8,intern2!_xlnm.Print_Titles,0))="NOK","NOK",
IF(INDEX(intern3!$A$9:$BG$320,MATCH($A86,intern3!$A$9:$A$160,0),MATCH(intern4!AT$8,intern3!$7:$7,0))="OK","OK","NOK")))</f>
        <v/>
      </c>
      <c r="AU86" s="1277" t="str">
        <f>IF(INDEX(intern2!$A$165:$BH$316,MATCH($A86,intern2!$A$165:$A$316,0),MATCH(AU$8,intern2!_xlnm.Print_Titles,0))="","",
IF(INDEX(intern2!$A$165:$BH$316,MATCH($A86,intern2!$A$165:$A$316,0),MATCH(AU$8,intern2!_xlnm.Print_Titles,0))="NOK","NOK",
IF(INDEX(intern3!$A$9:$BG$320,MATCH($A86,intern3!$A$9:$A$160,0),MATCH(intern4!AU$8,intern3!$7:$7,0))="OK","OK","NOK")))</f>
        <v/>
      </c>
      <c r="AV86" s="1277" t="str">
        <f>IF(INDEX(intern2!$A$165:$BH$316,MATCH($A86,intern2!$A$165:$A$316,0),MATCH(AV$8,intern2!_xlnm.Print_Titles,0))="","",
IF(INDEX(intern2!$A$165:$BH$316,MATCH($A86,intern2!$A$165:$A$316,0),MATCH(AV$8,intern2!_xlnm.Print_Titles,0))="NOK","NOK",
IF(INDEX(intern3!$A$9:$BG$320,MATCH($A86,intern3!$A$9:$A$160,0),MATCH(intern4!AV$8,intern3!$7:$7,0))="OK","OK","NOK")))</f>
        <v/>
      </c>
      <c r="AW86" s="1277"/>
      <c r="AX86" s="1277" t="str">
        <f>IF(INDEX(intern2!$A$165:$BH$316,MATCH($A86,intern2!$A$165:$A$316,0),MATCH(AX$8,intern2!_xlnm.Print_Titles,0))="","",
IF(INDEX(intern2!$A$165:$BH$316,MATCH($A86,intern2!$A$165:$A$316,0),MATCH(AX$8,intern2!_xlnm.Print_Titles,0))="NOK","NOK",
IF(INDEX(intern3!$A$9:$BG$320,MATCH($A86,intern3!$A$9:$A$160,0),MATCH(intern4!AX$8,intern3!$7:$7,0))="OK","OK","NOK")))</f>
        <v/>
      </c>
      <c r="AY86" s="1277" t="str">
        <f>IF(INDEX(intern2!$A$165:$BH$316,MATCH($A86,intern2!$A$165:$A$316,0),MATCH(AY$8,intern2!_xlnm.Print_Titles,0))="","",
IF(INDEX(intern2!$A$165:$BH$316,MATCH($A86,intern2!$A$165:$A$316,0),MATCH(AY$8,intern2!_xlnm.Print_Titles,0))="NOK","NOK",
IF(INDEX(intern3!$A$9:$BG$320,MATCH($A86,intern3!$A$9:$A$160,0),MATCH(intern4!AY$8,intern3!$7:$7,0))="OK","OK","NOK")))</f>
        <v/>
      </c>
      <c r="AZ86" s="1277" t="str">
        <f>IF(INDEX(intern2!$A$165:$BH$316,MATCH($A86,intern2!$A$165:$A$316,0),MATCH(AZ$8,intern2!_xlnm.Print_Titles,0))="","",
IF(INDEX(intern2!$A$165:$BH$316,MATCH($A86,intern2!$A$165:$A$316,0),MATCH(AZ$8,intern2!_xlnm.Print_Titles,0))="NOK","NOK",
IF(INDEX(intern3!$A$9:$BG$320,MATCH($A86,intern3!$A$9:$A$160,0),MATCH(intern4!AZ$8,intern3!$7:$7,0))="OK","OK","NOK")))</f>
        <v/>
      </c>
      <c r="BA86" s="1277" t="str">
        <f>IF(INDEX(intern2!$A$165:$BH$316,MATCH($A86,intern2!$A$165:$A$316,0),MATCH(BA$8,intern2!_xlnm.Print_Titles,0))="","",
IF(INDEX(intern2!$A$165:$BH$316,MATCH($A86,intern2!$A$165:$A$316,0),MATCH(BA$8,intern2!_xlnm.Print_Titles,0))="NOK","NOK",
IF(INDEX(intern3!$A$9:$BG$320,MATCH($A86,intern3!$A$9:$A$160,0),MATCH(intern4!BA$8,intern3!$7:$7,0))="OK","OK","NOK")))</f>
        <v/>
      </c>
      <c r="BB86" s="1277" t="str">
        <f>IF(INDEX(intern2!$A$165:$BH$316,MATCH($A86,intern2!$A$165:$A$316,0),MATCH(BB$8,intern2!_xlnm.Print_Titles,0))="","",
IF(INDEX(intern2!$A$165:$BH$316,MATCH($A86,intern2!$A$165:$A$316,0),MATCH(BB$8,intern2!_xlnm.Print_Titles,0))="NOK","NOK",
IF(INDEX(intern3!$A$9:$BG$320,MATCH($A86,intern3!$A$9:$A$160,0),MATCH(intern4!BB$8,intern3!$7:$7,0))="OK","OK","NOK")))</f>
        <v/>
      </c>
      <c r="BC86" s="1277" t="str">
        <f>IF(INDEX(intern2!$A$165:$BH$316,MATCH($A86,intern2!$A$165:$A$316,0),MATCH(BC$8,intern2!_xlnm.Print_Titles,0))="","",
IF(INDEX(intern2!$A$165:$BH$316,MATCH($A86,intern2!$A$165:$A$316,0),MATCH(BC$8,intern2!_xlnm.Print_Titles,0))="NOK","NOK",
IF(INDEX(intern3!$A$9:$BG$320,MATCH($A86,intern3!$A$9:$A$160,0),MATCH(intern4!BC$8,intern3!$7:$7,0))="OK","OK","NOK")))</f>
        <v/>
      </c>
      <c r="BD86" s="1277" t="str">
        <f>IF(INDEX(intern2!$A$165:$BH$316,MATCH($A86,intern2!$A$165:$A$316,0),MATCH(BD$8,intern2!_xlnm.Print_Titles,0))="","",
IF(INDEX(intern2!$A$165:$BH$316,MATCH($A86,intern2!$A$165:$A$316,0),MATCH(BD$8,intern2!_xlnm.Print_Titles,0))="NOK","NOK",
IF(INDEX(intern3!$A$9:$BG$320,MATCH($A86,intern3!$A$9:$A$160,0),MATCH(intern4!BD$8,intern3!$7:$7,0))="OK","OK","NOK")))</f>
        <v/>
      </c>
      <c r="BE86" s="1277" t="str">
        <f>IF(INDEX(intern2!$A$165:$BH$316,MATCH($A86,intern2!$A$165:$A$316,0),MATCH(BE$8,intern2!_xlnm.Print_Titles,0))="","",
IF(INDEX(intern2!$A$165:$BH$316,MATCH($A86,intern2!$A$165:$A$316,0),MATCH(BE$8,intern2!_xlnm.Print_Titles,0))="NOK","NOK",
IF(INDEX(intern3!$A$9:$BG$320,MATCH($A86,intern3!$A$9:$A$160,0),MATCH(intern4!BE$8,intern3!$7:$7,0))="OK","OK","NOK")))</f>
        <v/>
      </c>
      <c r="BF86" s="1277" t="str">
        <f>IF(INDEX(intern2!$A$165:$BH$316,MATCH($A86,intern2!$A$165:$A$316,0),MATCH(BF$8,intern2!_xlnm.Print_Titles,0))="","",
IF(INDEX(intern2!$A$165:$BH$316,MATCH($A86,intern2!$A$165:$A$316,0),MATCH(BF$8,intern2!_xlnm.Print_Titles,0))="NOK","NOK",
IF(INDEX(intern3!$A$9:$BG$320,MATCH($A86,intern3!$A$9:$A$160,0),MATCH(intern4!BF$8,intern3!$7:$7,0))="OK","OK","NOK")))</f>
        <v/>
      </c>
      <c r="BG86" s="1277" t="str">
        <f>IF(INDEX(intern2!$A$165:$BH$316,MATCH($A86,intern2!$A$165:$A$316,0),MATCH(BG$8,intern2!_xlnm.Print_Titles,0))="","",
IF(INDEX(intern2!$A$165:$BH$316,MATCH($A86,intern2!$A$165:$A$316,0),MATCH(BG$8,intern2!_xlnm.Print_Titles,0))="NOK","NOK",
IF(INDEX(intern3!$A$9:$BG$320,MATCH($A86,intern3!$A$9:$A$160,0),MATCH(intern4!BG$8,intern3!$7:$7,0))="OK","OK","NOK")))</f>
        <v/>
      </c>
      <c r="BH86" s="200" t="str">
        <f t="shared" ca="1" si="3"/>
        <v>NOK</v>
      </c>
      <c r="BI86" s="186"/>
      <c r="BJ86" t="b">
        <f ca="1">IF(VLOOKUP($A86,intern1!$C:$Q,15,FALSE)="MAS","",IF(VLOOKUP($A86,'3.10'!$C:$AP,9,FALSE)=0,"NOK",IF(VLOOKUP($A86,'3.10'!$C:$AP,11,FALSE)=0,"NOK","OK"))=BH86)</f>
        <v>1</v>
      </c>
    </row>
    <row r="87" spans="1:62" x14ac:dyDescent="0.25">
      <c r="A87" t="str">
        <f>+intern2!A82</f>
        <v>NEP1</v>
      </c>
      <c r="C87" s="1277" t="str">
        <f>IF(INDEX(intern2!$A$165:$BH$316,MATCH($A87,intern2!$A$165:$A$316,0),MATCH(C$8,intern2!_xlnm.Print_Titles,0))="","",
IF(INDEX(intern2!$A$165:$BH$316,MATCH($A87,intern2!$A$165:$A$316,0),MATCH(C$8,intern2!_xlnm.Print_Titles,0))="NOK","NOK",
IF(INDEX(intern3!$A$9:$BG$320,MATCH($A87,intern3!$A$9:$A$160,0),MATCH(intern4!C$8,intern3!$7:$7,0))="OK","OK","NOK")))</f>
        <v/>
      </c>
      <c r="D87" s="1277" t="str">
        <f>IF(INDEX(intern2!$A$165:$BH$316,MATCH($A87,intern2!$A$165:$A$316,0),MATCH(D$8,intern2!_xlnm.Print_Titles,0))="","",
IF(INDEX(intern2!$A$165:$BH$316,MATCH($A87,intern2!$A$165:$A$316,0),MATCH(D$8,intern2!_xlnm.Print_Titles,0))="NOK","NOK",
IF(INDEX(intern3!$A$9:$BG$320,MATCH($A87,intern3!$A$9:$A$160,0),MATCH(intern4!D$8,intern3!$7:$7,0))="OK","OK","NOK")))</f>
        <v/>
      </c>
      <c r="E87" s="1277" t="str">
        <f>IF(INDEX(intern2!$A$165:$BH$316,MATCH($A87,intern2!$A$165:$A$316,0),MATCH(E$8,intern2!_xlnm.Print_Titles,0))="","",
IF(INDEX(intern2!$A$165:$BH$316,MATCH($A87,intern2!$A$165:$A$316,0),MATCH(E$8,intern2!_xlnm.Print_Titles,0))="NOK","NOK",
IF(INDEX(intern3!$A$9:$BG$320,MATCH($A87,intern3!$A$9:$A$160,0),MATCH(intern4!E$8,intern3!$7:$7,0))="OK","OK","NOK")))</f>
        <v/>
      </c>
      <c r="F87" s="1277" t="str">
        <f>IF(INDEX(intern2!$A$165:$BH$316,MATCH($A87,intern2!$A$165:$A$316,0),MATCH(F$8,intern2!_xlnm.Print_Titles,0))="","",
IF(INDEX(intern2!$A$165:$BH$316,MATCH($A87,intern2!$A$165:$A$316,0),MATCH(F$8,intern2!_xlnm.Print_Titles,0))="NOK","NOK",
IF(INDEX(intern3!$A$9:$BG$320,MATCH($A87,intern3!$A$9:$A$160,0),MATCH(intern4!F$8,intern3!$7:$7,0))="OK","OK","NOK")))</f>
        <v/>
      </c>
      <c r="G87" s="1277" t="str">
        <f>IF(INDEX(intern2!$A$165:$BH$316,MATCH($A87,intern2!$A$165:$A$316,0),MATCH(G$8,intern2!_xlnm.Print_Titles,0))="","",
IF(INDEX(intern2!$A$165:$BH$316,MATCH($A87,intern2!$A$165:$A$316,0),MATCH(G$8,intern2!_xlnm.Print_Titles,0))="NOK","NOK",
IF(INDEX(intern3!$A$9:$BG$320,MATCH($A87,intern3!$A$9:$A$160,0),MATCH(intern4!G$8,intern3!$7:$7,0))="OK","OK","NOK")))</f>
        <v/>
      </c>
      <c r="H87" s="1277" t="str">
        <f>IF(INDEX(intern2!$A$165:$BH$316,MATCH($A87,intern2!$A$165:$A$316,0),MATCH(H$8,intern2!_xlnm.Print_Titles,0))="","",
IF(INDEX(intern2!$A$165:$BH$316,MATCH($A87,intern2!$A$165:$A$316,0),MATCH(H$8,intern2!_xlnm.Print_Titles,0))="NOK","NOK",
IF(INDEX(intern3!$A$9:$BG$320,MATCH($A87,intern3!$A$9:$A$160,0),MATCH(intern4!H$8,intern3!$7:$7,0))="OK","OK","NOK")))</f>
        <v/>
      </c>
      <c r="I87" s="1277" t="str">
        <f>IF(INDEX(intern2!$A$165:$BH$316,MATCH($A87,intern2!$A$165:$A$316,0),MATCH(I$8,intern2!_xlnm.Print_Titles,0))="","",
IF(INDEX(intern2!$A$165:$BH$316,MATCH($A87,intern2!$A$165:$A$316,0),MATCH(I$8,intern2!_xlnm.Print_Titles,0))="NOK","NOK",
IF(INDEX(intern3!$A$9:$BG$320,MATCH($A87,intern3!$A$9:$A$160,0),MATCH(intern4!I$8,intern3!$7:$7,0))="OK","OK","NOK")))</f>
        <v/>
      </c>
      <c r="J87" s="1277" t="str">
        <f>IF(INDEX(intern2!$A$165:$BH$316,MATCH($A87,intern2!$A$165:$A$316,0),MATCH(J$8,intern2!_xlnm.Print_Titles,0))="","",
IF(INDEX(intern2!$A$165:$BH$316,MATCH($A87,intern2!$A$165:$A$316,0),MATCH(J$8,intern2!_xlnm.Print_Titles,0))="NOK","NOK",
IF(INDEX(intern3!$A$9:$BG$320,MATCH($A87,intern3!$A$9:$A$160,0),MATCH(intern4!J$8,intern3!$7:$7,0))="OK","OK","NOK")))</f>
        <v/>
      </c>
      <c r="K87" s="1277" t="str">
        <f>IF(INDEX(intern2!$A$165:$BH$316,MATCH($A87,intern2!$A$165:$A$316,0),MATCH(K$8,intern2!_xlnm.Print_Titles,0))="","",
IF(INDEX(intern2!$A$165:$BH$316,MATCH($A87,intern2!$A$165:$A$316,0),MATCH(K$8,intern2!_xlnm.Print_Titles,0))="NOK","NOK",
IF(INDEX(intern3!$A$9:$BG$320,MATCH($A87,intern3!$A$9:$A$160,0),MATCH(intern4!K$8,intern3!$7:$7,0))="OK","OK","NOK")))</f>
        <v/>
      </c>
      <c r="L87" s="1277" t="str">
        <f>IF(INDEX(intern2!$A$165:$BH$316,MATCH($A87,intern2!$A$165:$A$316,0),MATCH(L$8,intern2!_xlnm.Print_Titles,0))="","",
IF(INDEX(intern2!$A$165:$BH$316,MATCH($A87,intern2!$A$165:$A$316,0),MATCH(L$8,intern2!_xlnm.Print_Titles,0))="NOK","NOK",
IF(INDEX(intern3!$A$9:$BG$320,MATCH($A87,intern3!$A$9:$A$160,0),MATCH(intern4!L$8,intern3!$7:$7,0))="OK","OK","NOK")))</f>
        <v/>
      </c>
      <c r="M87" s="1277" t="str">
        <f>IF(INDEX(intern2!$A$165:$BH$316,MATCH($A87,intern2!$A$165:$A$316,0),MATCH(M$8,intern2!_xlnm.Print_Titles,0))="","",
IF(INDEX(intern2!$A$165:$BH$316,MATCH($A87,intern2!$A$165:$A$316,0),MATCH(M$8,intern2!_xlnm.Print_Titles,0))="NOK","NOK",
IF(INDEX(intern3!$A$9:$BG$320,MATCH($A87,intern3!$A$9:$A$160,0),MATCH(intern4!M$8,intern3!$7:$7,0))="OK","OK","NOK")))</f>
        <v/>
      </c>
      <c r="N87" s="1277" t="str">
        <f>IF(INDEX(intern2!$A$165:$BH$316,MATCH($A87,intern2!$A$165:$A$316,0),MATCH(N$8,intern2!_xlnm.Print_Titles,0))="","",
IF(INDEX(intern2!$A$165:$BH$316,MATCH($A87,intern2!$A$165:$A$316,0),MATCH(N$8,intern2!_xlnm.Print_Titles,0))="NOK","NOK",
IF(INDEX(intern3!$A$9:$BG$320,MATCH($A87,intern3!$A$9:$A$160,0),MATCH(intern4!N$8,intern3!$7:$7,0))="OK","OK","NOK")))</f>
        <v/>
      </c>
      <c r="O87" s="1277" t="str">
        <f>IF(INDEX(intern2!$A$165:$BH$316,MATCH($A87,intern2!$A$165:$A$316,0),MATCH(O$8,intern2!_xlnm.Print_Titles,0))="","",
IF(INDEX(intern2!$A$165:$BH$316,MATCH($A87,intern2!$A$165:$A$316,0),MATCH(O$8,intern2!_xlnm.Print_Titles,0))="NOK","NOK",
IF(INDEX(intern3!$A$9:$BG$320,MATCH($A87,intern3!$A$9:$A$160,0),MATCH(intern4!O$8,intern3!$7:$7,0))="OK","OK","NOK")))</f>
        <v/>
      </c>
      <c r="P87" s="1277" t="str">
        <f>IF(INDEX(intern2!$A$165:$BH$316,MATCH($A87,intern2!$A$165:$A$316,0),MATCH(P$8,intern2!_xlnm.Print_Titles,0))="","",
IF(INDEX(intern2!$A$165:$BH$316,MATCH($A87,intern2!$A$165:$A$316,0),MATCH(P$8,intern2!_xlnm.Print_Titles,0))="NOK","NOK",
IF(INDEX(intern3!$A$9:$BG$320,MATCH($A87,intern3!$A$9:$A$160,0),MATCH(intern4!P$8,intern3!$7:$7,0))="OK","OK","NOK")))</f>
        <v/>
      </c>
      <c r="Q87" s="1277" t="str">
        <f>IF(INDEX(intern2!$A$165:$BH$316,MATCH($A87,intern2!$A$165:$A$316,0),MATCH(Q$8,intern2!_xlnm.Print_Titles,0))="","",
IF(INDEX(intern2!$A$165:$BH$316,MATCH($A87,intern2!$A$165:$A$316,0),MATCH(Q$8,intern2!_xlnm.Print_Titles,0))="NOK","NOK",
IF(INDEX(intern3!$A$9:$BG$320,MATCH($A87,intern3!$A$9:$A$160,0),MATCH(intern4!Q$8,intern3!$7:$7,0))="OK","OK","NOK")))</f>
        <v/>
      </c>
      <c r="R87" s="1277" t="str">
        <f>IF(INDEX(intern2!$A$165:$BH$316,MATCH($A87,intern2!$A$165:$A$316,0),MATCH(R$8,intern2!_xlnm.Print_Titles,0))="","",
IF(INDEX(intern2!$A$165:$BH$316,MATCH($A87,intern2!$A$165:$A$316,0),MATCH(R$8,intern2!_xlnm.Print_Titles,0))="NOK","NOK",
IF(INDEX(intern3!$A$9:$BG$320,MATCH($A87,intern3!$A$9:$A$160,0),MATCH(intern4!R$8,intern3!$7:$7,0))="OK","OK","NOK")))</f>
        <v/>
      </c>
      <c r="S87" s="1277" t="str">
        <f>IF(INDEX(intern2!$A$165:$BH$316,MATCH($A87,intern2!$A$165:$A$316,0),MATCH(S$8,intern2!_xlnm.Print_Titles,0))="","",
IF(INDEX(intern2!$A$165:$BH$316,MATCH($A87,intern2!$A$165:$A$316,0),MATCH(S$8,intern2!_xlnm.Print_Titles,0))="NOK","NOK",
IF(INDEX(intern3!$A$9:$BG$320,MATCH($A87,intern3!$A$9:$A$160,0),MATCH(intern4!S$8,intern3!$7:$7,0))="OK","OK","NOK")))</f>
        <v/>
      </c>
      <c r="T87" s="1277" t="str">
        <f>IF(INDEX(intern2!$A$165:$BH$316,MATCH($A87,intern2!$A$165:$A$316,0),MATCH(T$8,intern2!_xlnm.Print_Titles,0))="","",
IF(INDEX(intern2!$A$165:$BH$316,MATCH($A87,intern2!$A$165:$A$316,0),MATCH(T$8,intern2!_xlnm.Print_Titles,0))="NOK","NOK",
IF(INDEX(intern3!$A$9:$BG$320,MATCH($A87,intern3!$A$9:$A$160,0),MATCH(intern4!T$8,intern3!$7:$7,0))="OK","OK","NOK")))</f>
        <v/>
      </c>
      <c r="U87" s="1277" t="str">
        <f>IF(INDEX(intern2!$A$165:$BH$316,MATCH($A87,intern2!$A$165:$A$316,0),MATCH(U$8,intern2!_xlnm.Print_Titles,0))="","",
IF(INDEX(intern2!$A$165:$BH$316,MATCH($A87,intern2!$A$165:$A$316,0),MATCH(U$8,intern2!_xlnm.Print_Titles,0))="NOK","NOK",
IF(INDEX(intern3!$A$9:$BG$320,MATCH($A87,intern3!$A$9:$A$160,0),MATCH(intern4!U$8,intern3!$7:$7,0))="OK","OK","NOK")))</f>
        <v/>
      </c>
      <c r="V87" s="1277" t="str">
        <f>IF(INDEX(intern2!$A$165:$BH$316,MATCH($A87,intern2!$A$165:$A$316,0),MATCH(V$8,intern2!_xlnm.Print_Titles,0))="","",
IF(INDEX(intern2!$A$165:$BH$316,MATCH($A87,intern2!$A$165:$A$316,0),MATCH(V$8,intern2!_xlnm.Print_Titles,0))="NOK","NOK",
IF(INDEX(intern3!$A$9:$BG$320,MATCH($A87,intern3!$A$9:$A$160,0),MATCH(intern4!V$8,intern3!$7:$7,0))="OK","OK","NOK")))</f>
        <v/>
      </c>
      <c r="W87" s="1277" t="str">
        <f>IF(INDEX(intern2!$A$165:$BH$316,MATCH($A87,intern2!$A$165:$A$316,0),MATCH(W$8,intern2!_xlnm.Print_Titles,0))="","",
IF(INDEX(intern2!$A$165:$BH$316,MATCH($A87,intern2!$A$165:$A$316,0),MATCH(W$8,intern2!_xlnm.Print_Titles,0))="NOK","NOK",
IF(INDEX(intern3!$A$9:$BG$320,MATCH($A87,intern3!$A$9:$A$160,0),MATCH(intern4!W$8,intern3!$7:$7,0))="OK","OK","NOK")))</f>
        <v/>
      </c>
      <c r="X87" s="1277" t="str">
        <f>IF(INDEX(intern2!$A$165:$BH$316,MATCH($A87,intern2!$A$165:$A$316,0),MATCH(X$8,intern2!_xlnm.Print_Titles,0))="","",
IF(INDEX(intern2!$A$165:$BH$316,MATCH($A87,intern2!$A$165:$A$316,0),MATCH(X$8,intern2!_xlnm.Print_Titles,0))="NOK","NOK",
IF(INDEX(intern3!$A$9:$BG$320,MATCH($A87,intern3!$A$9:$A$160,0),MATCH(intern4!X$8,intern3!$7:$7,0))="OK","OK","NOK")))</f>
        <v/>
      </c>
      <c r="Y87" s="1277" t="str">
        <f>IF(INDEX(intern2!$A$165:$BH$316,MATCH($A87,intern2!$A$165:$A$316,0),MATCH(Y$8,intern2!_xlnm.Print_Titles,0))="","",
IF(INDEX(intern2!$A$165:$BH$316,MATCH($A87,intern2!$A$165:$A$316,0),MATCH(Y$8,intern2!_xlnm.Print_Titles,0))="NOK","NOK",
IF(INDEX(intern3!$A$9:$BG$320,MATCH($A87,intern3!$A$9:$A$160,0),MATCH(intern4!Y$8,intern3!$7:$7,0))="OK","OK","NOK")))</f>
        <v/>
      </c>
      <c r="Z87" s="1277" t="str">
        <f>IF(INDEX(intern2!$A$165:$BH$316,MATCH($A87,intern2!$A$165:$A$316,0),MATCH(Z$8,intern2!_xlnm.Print_Titles,0))="","",
IF(INDEX(intern2!$A$165:$BH$316,MATCH($A87,intern2!$A$165:$A$316,0),MATCH(Z$8,intern2!_xlnm.Print_Titles,0))="NOK","NOK",
IF(INDEX(intern3!$A$9:$BG$320,MATCH($A87,intern3!$A$9:$A$160,0),MATCH(intern4!Z$8,intern3!$7:$7,0))="OK","OK","NOK")))</f>
        <v/>
      </c>
      <c r="AA87" s="1277" t="str">
        <f>IF(INDEX(intern2!$A$165:$BH$316,MATCH($A87,intern2!$A$165:$A$316,0),MATCH(AA$8,intern2!_xlnm.Print_Titles,0))="","",
IF(INDEX(intern2!$A$165:$BH$316,MATCH($A87,intern2!$A$165:$A$316,0),MATCH(AA$8,intern2!_xlnm.Print_Titles,0))="NOK","NOK",
IF(INDEX(intern3!$A$9:$BG$320,MATCH($A87,intern3!$A$9:$A$160,0),MATCH(intern4!AA$8,intern3!$7:$7,0))="OK","OK","NOK")))</f>
        <v/>
      </c>
      <c r="AB87" s="1277" t="str">
        <f>IF(INDEX(intern2!$A$165:$BH$316,MATCH($A87,intern2!$A$165:$A$316,0),MATCH(AB$8,intern2!_xlnm.Print_Titles,0))="","",
IF(INDEX(intern2!$A$165:$BH$316,MATCH($A87,intern2!$A$165:$A$316,0),MATCH(AB$8,intern2!_xlnm.Print_Titles,0))="NOK","NOK",
IF(INDEX(intern3!$A$9:$BG$320,MATCH($A87,intern3!$A$9:$A$160,0),MATCH(intern4!AB$8,intern3!$7:$7,0))="OK","OK","NOK")))</f>
        <v/>
      </c>
      <c r="AC87" s="1277" t="str">
        <f ca="1">IF(INDEX(intern2!$A$165:$BH$316,MATCH($A87,intern2!$A$165:$A$316,0),MATCH(AC$8,intern2!_xlnm.Print_Titles,0))="","",
IF(INDEX(intern2!$A$165:$BH$316,MATCH($A87,intern2!$A$165:$A$316,0),MATCH(AC$8,intern2!_xlnm.Print_Titles,0))="NOK","NOK",
IF(INDEX(intern3!$A$9:$BG$320,MATCH($A87,intern3!$A$9:$A$160,0),MATCH(intern4!AC$8,intern3!$7:$7,0))="OK","OK","NOK")))</f>
        <v>NOK</v>
      </c>
      <c r="AD87" s="1277" t="str">
        <f>IF(INDEX(intern2!$A$165:$BH$316,MATCH($A87,intern2!$A$165:$A$316,0),MATCH(AD$8,intern2!_xlnm.Print_Titles,0))="","",
IF(INDEX(intern2!$A$165:$BH$316,MATCH($A87,intern2!$A$165:$A$316,0),MATCH(AD$8,intern2!_xlnm.Print_Titles,0))="NOK","NOK",
IF(INDEX(intern3!$A$9:$BG$320,MATCH($A87,intern3!$A$9:$A$160,0),MATCH(intern4!AD$8,intern3!$7:$7,0))="OK","OK","NOK")))</f>
        <v/>
      </c>
      <c r="AE87" s="1277" t="str">
        <f>IF(INDEX(intern2!$A$165:$BH$316,MATCH($A87,intern2!$A$165:$A$316,0),MATCH(AE$8,intern2!_xlnm.Print_Titles,0))="","",
IF(INDEX(intern2!$A$165:$BH$316,MATCH($A87,intern2!$A$165:$A$316,0),MATCH(AE$8,intern2!_xlnm.Print_Titles,0))="NOK","NOK",
IF(INDEX(intern3!$A$9:$BG$320,MATCH($A87,intern3!$A$9:$A$160,0),MATCH(intern4!AE$8,intern3!$7:$7,0))="OK","OK","NOK")))</f>
        <v/>
      </c>
      <c r="AF87" s="1277" t="str">
        <f>IF(INDEX(intern2!$A$165:$BH$316,MATCH($A87,intern2!$A$165:$A$316,0),MATCH(AF$8,intern2!_xlnm.Print_Titles,0))="","",
IF(INDEX(intern2!$A$165:$BH$316,MATCH($A87,intern2!$A$165:$A$316,0),MATCH(AF$8,intern2!_xlnm.Print_Titles,0))="NOK","NOK",
IF(INDEX(intern3!$A$9:$BG$320,MATCH($A87,intern3!$A$9:$A$160,0),MATCH(intern4!AF$8,intern3!$7:$7,0))="OK","OK","NOK")))</f>
        <v/>
      </c>
      <c r="AG87" s="1277" t="str">
        <f>IF(INDEX(intern2!$A$165:$BH$316,MATCH($A87,intern2!$A$165:$A$316,0),MATCH(AG$8,intern2!_xlnm.Print_Titles,0))="","",
IF(INDEX(intern2!$A$165:$BH$316,MATCH($A87,intern2!$A$165:$A$316,0),MATCH(AG$8,intern2!_xlnm.Print_Titles,0))="NOK","NOK",
IF(INDEX(intern3!$A$9:$BG$320,MATCH($A87,intern3!$A$9:$A$160,0),MATCH(intern4!AG$8,intern3!$7:$7,0))="OK","OK","NOK")))</f>
        <v/>
      </c>
      <c r="AH87" s="1277" t="str">
        <f ca="1">IF(INDEX(intern2!$A$165:$BH$316,MATCH($A87,intern2!$A$165:$A$316,0),MATCH(AH$8,intern2!_xlnm.Print_Titles,0))="","",
IF(INDEX(intern2!$A$165:$BH$316,MATCH($A87,intern2!$A$165:$A$316,0),MATCH(AH$8,intern2!_xlnm.Print_Titles,0))="NOK","NOK",
IF(INDEX(intern3!$A$9:$BG$320,MATCH($A87,intern3!$A$9:$A$160,0),MATCH(intern4!AH$8,intern3!$7:$7,0))="OK","OK","NOK")))</f>
        <v>NOK</v>
      </c>
      <c r="AI87" s="1277" t="str">
        <f>IF(INDEX(intern2!$A$165:$BH$316,MATCH($A87,intern2!$A$165:$A$316,0),MATCH(AI$8,intern2!_xlnm.Print_Titles,0))="","",
IF(INDEX(intern2!$A$165:$BH$316,MATCH($A87,intern2!$A$165:$A$316,0),MATCH(AI$8,intern2!_xlnm.Print_Titles,0))="NOK","NOK",
IF(INDEX(intern3!$A$9:$BG$320,MATCH($A87,intern3!$A$9:$A$160,0),MATCH(intern4!AI$8,intern3!$7:$7,0))="OK","OK","NOK")))</f>
        <v/>
      </c>
      <c r="AJ87" s="1277" t="str">
        <f>IF(INDEX(intern2!$A$165:$BH$316,MATCH($A87,intern2!$A$165:$A$316,0),MATCH(AJ$8,intern2!_xlnm.Print_Titles,0))="","",
IF(INDEX(intern2!$A$165:$BH$316,MATCH($A87,intern2!$A$165:$A$316,0),MATCH(AJ$8,intern2!_xlnm.Print_Titles,0))="NOK","NOK",
IF(INDEX(intern3!$A$9:$BG$320,MATCH($A87,intern3!$A$9:$A$160,0),MATCH(intern4!AJ$8,intern3!$7:$7,0))="OK","OK","NOK")))</f>
        <v/>
      </c>
      <c r="AK87" s="1277" t="str">
        <f>IF(INDEX(intern2!$A$165:$BH$316,MATCH($A87,intern2!$A$165:$A$316,0),MATCH(AK$8,intern2!_xlnm.Print_Titles,0))="","",
IF(INDEX(intern2!$A$165:$BH$316,MATCH($A87,intern2!$A$165:$A$316,0),MATCH(AK$8,intern2!_xlnm.Print_Titles,0))="NOK","NOK",
IF(INDEX(intern3!$A$9:$BG$320,MATCH($A87,intern3!$A$9:$A$160,0),MATCH(intern4!AK$8,intern3!$7:$7,0))="OK","OK","NOK")))</f>
        <v/>
      </c>
      <c r="AL87" s="1277" t="str">
        <f>IF(INDEX(intern2!$A$165:$BH$316,MATCH($A87,intern2!$A$165:$A$316,0),MATCH(AL$8,intern2!_xlnm.Print_Titles,0))="","",
IF(INDEX(intern2!$A$165:$BH$316,MATCH($A87,intern2!$A$165:$A$316,0),MATCH(AL$8,intern2!_xlnm.Print_Titles,0))="NOK","NOK",
IF(INDEX(intern3!$A$9:$BG$320,MATCH($A87,intern3!$A$9:$A$160,0),MATCH(intern4!AL$8,intern3!$7:$7,0))="OK","OK","NOK")))</f>
        <v/>
      </c>
      <c r="AM87" s="1277" t="str">
        <f>IF(INDEX(intern2!$A$165:$BH$316,MATCH($A87,intern2!$A$165:$A$316,0),MATCH(AM$8,intern2!_xlnm.Print_Titles,0))="","",
IF(INDEX(intern2!$A$165:$BH$316,MATCH($A87,intern2!$A$165:$A$316,0),MATCH(AM$8,intern2!_xlnm.Print_Titles,0))="NOK","NOK",
IF(INDEX(intern3!$A$9:$BG$320,MATCH($A87,intern3!$A$9:$A$160,0),MATCH(intern4!AM$8,intern3!$7:$7,0))="OK","OK","NOK")))</f>
        <v/>
      </c>
      <c r="AN87" s="1277" t="str">
        <f>IF(INDEX(intern2!$A$165:$BH$316,MATCH($A87,intern2!$A$165:$A$316,0),MATCH(AN$8,intern2!_xlnm.Print_Titles,0))="","",
IF(INDEX(intern2!$A$165:$BH$316,MATCH($A87,intern2!$A$165:$A$316,0),MATCH(AN$8,intern2!_xlnm.Print_Titles,0))="NOK","NOK",
IF(INDEX(intern3!$A$9:$BG$320,MATCH($A87,intern3!$A$9:$A$160,0),MATCH(intern4!AN$8,intern3!$7:$7,0))="OK","OK","NOK")))</f>
        <v/>
      </c>
      <c r="AO87" s="1277" t="str">
        <f>IF(INDEX(intern2!$A$165:$BH$316,MATCH($A87,intern2!$A$165:$A$316,0),MATCH(AO$8,intern2!_xlnm.Print_Titles,0))="","",
IF(INDEX(intern2!$A$165:$BH$316,MATCH($A87,intern2!$A$165:$A$316,0),MATCH(AO$8,intern2!_xlnm.Print_Titles,0))="NOK","NOK",
IF(INDEX(intern3!$A$9:$BG$320,MATCH($A87,intern3!$A$9:$A$160,0),MATCH(intern4!AO$8,intern3!$7:$7,0))="OK","OK","NOK")))</f>
        <v/>
      </c>
      <c r="AP87" s="1277" t="str">
        <f>IF(INDEX(intern2!$A$165:$BH$316,MATCH($A87,intern2!$A$165:$A$316,0),MATCH(AP$8,intern2!_xlnm.Print_Titles,0))="","",
IF(INDEX(intern2!$A$165:$BH$316,MATCH($A87,intern2!$A$165:$A$316,0),MATCH(AP$8,intern2!_xlnm.Print_Titles,0))="NOK","NOK",
IF(INDEX(intern3!$A$9:$BG$320,MATCH($A87,intern3!$A$9:$A$160,0),MATCH(intern4!AP$8,intern3!$7:$7,0))="OK","OK","NOK")))</f>
        <v/>
      </c>
      <c r="AQ87" s="1277" t="str">
        <f>IF(INDEX(intern2!$A$165:$BH$316,MATCH($A87,intern2!$A$165:$A$316,0),MATCH(AQ$8,intern2!_xlnm.Print_Titles,0))="","",
IF(INDEX(intern2!$A$165:$BH$316,MATCH($A87,intern2!$A$165:$A$316,0),MATCH(AQ$8,intern2!_xlnm.Print_Titles,0))="NOK","NOK",
IF(INDEX(intern3!$A$9:$BG$320,MATCH($A87,intern3!$A$9:$A$160,0),MATCH(intern4!AQ$8,intern3!$7:$7,0))="OK","OK","NOK")))</f>
        <v/>
      </c>
      <c r="AR87" s="1277" t="str">
        <f>IF(INDEX(intern2!$A$165:$BH$316,MATCH($A87,intern2!$A$165:$A$316,0),MATCH(AR$8,intern2!_xlnm.Print_Titles,0))="","",
IF(INDEX(intern2!$A$165:$BH$316,MATCH($A87,intern2!$A$165:$A$316,0),MATCH(AR$8,intern2!_xlnm.Print_Titles,0))="NOK","NOK",
IF(INDEX(intern3!$A$9:$BG$320,MATCH($A87,intern3!$A$9:$A$160,0),MATCH(intern4!AR$8,intern3!$7:$7,0))="OK","OK","NOK")))</f>
        <v/>
      </c>
      <c r="AS87" s="1277" t="str">
        <f>IF(INDEX(intern2!$A$165:$BH$316,MATCH($A87,intern2!$A$165:$A$316,0),MATCH(AS$8,intern2!_xlnm.Print_Titles,0))="","",
IF(INDEX(intern2!$A$165:$BH$316,MATCH($A87,intern2!$A$165:$A$316,0),MATCH(AS$8,intern2!_xlnm.Print_Titles,0))="NOK","NOK",
IF(INDEX(intern3!$A$9:$BG$320,MATCH($A87,intern3!$A$9:$A$160,0),MATCH(intern4!AS$8,intern3!$7:$7,0))="OK","OK","NOK")))</f>
        <v/>
      </c>
      <c r="AT87" s="1277" t="str">
        <f>IF(INDEX(intern2!$A$165:$BH$316,MATCH($A87,intern2!$A$165:$A$316,0),MATCH(AT$8,intern2!_xlnm.Print_Titles,0))="","",
IF(INDEX(intern2!$A$165:$BH$316,MATCH($A87,intern2!$A$165:$A$316,0),MATCH(AT$8,intern2!_xlnm.Print_Titles,0))="NOK","NOK",
IF(INDEX(intern3!$A$9:$BG$320,MATCH($A87,intern3!$A$9:$A$160,0),MATCH(intern4!AT$8,intern3!$7:$7,0))="OK","OK","NOK")))</f>
        <v/>
      </c>
      <c r="AU87" s="1277" t="str">
        <f>IF(INDEX(intern2!$A$165:$BH$316,MATCH($A87,intern2!$A$165:$A$316,0),MATCH(AU$8,intern2!_xlnm.Print_Titles,0))="","",
IF(INDEX(intern2!$A$165:$BH$316,MATCH($A87,intern2!$A$165:$A$316,0),MATCH(AU$8,intern2!_xlnm.Print_Titles,0))="NOK","NOK",
IF(INDEX(intern3!$A$9:$BG$320,MATCH($A87,intern3!$A$9:$A$160,0),MATCH(intern4!AU$8,intern3!$7:$7,0))="OK","OK","NOK")))</f>
        <v/>
      </c>
      <c r="AV87" s="1277" t="str">
        <f>IF(INDEX(intern2!$A$165:$BH$316,MATCH($A87,intern2!$A$165:$A$316,0),MATCH(AV$8,intern2!_xlnm.Print_Titles,0))="","",
IF(INDEX(intern2!$A$165:$BH$316,MATCH($A87,intern2!$A$165:$A$316,0),MATCH(AV$8,intern2!_xlnm.Print_Titles,0))="NOK","NOK",
IF(INDEX(intern3!$A$9:$BG$320,MATCH($A87,intern3!$A$9:$A$160,0),MATCH(intern4!AV$8,intern3!$7:$7,0))="OK","OK","NOK")))</f>
        <v/>
      </c>
      <c r="AW87" s="1277"/>
      <c r="AX87" s="1277" t="str">
        <f>IF(INDEX(intern2!$A$165:$BH$316,MATCH($A87,intern2!$A$165:$A$316,0),MATCH(AX$8,intern2!_xlnm.Print_Titles,0))="","",
IF(INDEX(intern2!$A$165:$BH$316,MATCH($A87,intern2!$A$165:$A$316,0),MATCH(AX$8,intern2!_xlnm.Print_Titles,0))="NOK","NOK",
IF(INDEX(intern3!$A$9:$BG$320,MATCH($A87,intern3!$A$9:$A$160,0),MATCH(intern4!AX$8,intern3!$7:$7,0))="OK","OK","NOK")))</f>
        <v/>
      </c>
      <c r="AY87" s="1277" t="str">
        <f>IF(INDEX(intern2!$A$165:$BH$316,MATCH($A87,intern2!$A$165:$A$316,0),MATCH(AY$8,intern2!_xlnm.Print_Titles,0))="","",
IF(INDEX(intern2!$A$165:$BH$316,MATCH($A87,intern2!$A$165:$A$316,0),MATCH(AY$8,intern2!_xlnm.Print_Titles,0))="NOK","NOK",
IF(INDEX(intern3!$A$9:$BG$320,MATCH($A87,intern3!$A$9:$A$160,0),MATCH(intern4!AY$8,intern3!$7:$7,0))="OK","OK","NOK")))</f>
        <v/>
      </c>
      <c r="AZ87" s="1277" t="str">
        <f>IF(INDEX(intern2!$A$165:$BH$316,MATCH($A87,intern2!$A$165:$A$316,0),MATCH(AZ$8,intern2!_xlnm.Print_Titles,0))="","",
IF(INDEX(intern2!$A$165:$BH$316,MATCH($A87,intern2!$A$165:$A$316,0),MATCH(AZ$8,intern2!_xlnm.Print_Titles,0))="NOK","NOK",
IF(INDEX(intern3!$A$9:$BG$320,MATCH($A87,intern3!$A$9:$A$160,0),MATCH(intern4!AZ$8,intern3!$7:$7,0))="OK","OK","NOK")))</f>
        <v/>
      </c>
      <c r="BA87" s="1277" t="str">
        <f>IF(INDEX(intern2!$A$165:$BH$316,MATCH($A87,intern2!$A$165:$A$316,0),MATCH(BA$8,intern2!_xlnm.Print_Titles,0))="","",
IF(INDEX(intern2!$A$165:$BH$316,MATCH($A87,intern2!$A$165:$A$316,0),MATCH(BA$8,intern2!_xlnm.Print_Titles,0))="NOK","NOK",
IF(INDEX(intern3!$A$9:$BG$320,MATCH($A87,intern3!$A$9:$A$160,0),MATCH(intern4!BA$8,intern3!$7:$7,0))="OK","OK","NOK")))</f>
        <v/>
      </c>
      <c r="BB87" s="1277" t="str">
        <f>IF(INDEX(intern2!$A$165:$BH$316,MATCH($A87,intern2!$A$165:$A$316,0),MATCH(BB$8,intern2!_xlnm.Print_Titles,0))="","",
IF(INDEX(intern2!$A$165:$BH$316,MATCH($A87,intern2!$A$165:$A$316,0),MATCH(BB$8,intern2!_xlnm.Print_Titles,0))="NOK","NOK",
IF(INDEX(intern3!$A$9:$BG$320,MATCH($A87,intern3!$A$9:$A$160,0),MATCH(intern4!BB$8,intern3!$7:$7,0))="OK","OK","NOK")))</f>
        <v/>
      </c>
      <c r="BC87" s="1277" t="str">
        <f>IF(INDEX(intern2!$A$165:$BH$316,MATCH($A87,intern2!$A$165:$A$316,0),MATCH(BC$8,intern2!_xlnm.Print_Titles,0))="","",
IF(INDEX(intern2!$A$165:$BH$316,MATCH($A87,intern2!$A$165:$A$316,0),MATCH(BC$8,intern2!_xlnm.Print_Titles,0))="NOK","NOK",
IF(INDEX(intern3!$A$9:$BG$320,MATCH($A87,intern3!$A$9:$A$160,0),MATCH(intern4!BC$8,intern3!$7:$7,0))="OK","OK","NOK")))</f>
        <v/>
      </c>
      <c r="BD87" s="1277" t="str">
        <f>IF(INDEX(intern2!$A$165:$BH$316,MATCH($A87,intern2!$A$165:$A$316,0),MATCH(BD$8,intern2!_xlnm.Print_Titles,0))="","",
IF(INDEX(intern2!$A$165:$BH$316,MATCH($A87,intern2!$A$165:$A$316,0),MATCH(BD$8,intern2!_xlnm.Print_Titles,0))="NOK","NOK",
IF(INDEX(intern3!$A$9:$BG$320,MATCH($A87,intern3!$A$9:$A$160,0),MATCH(intern4!BD$8,intern3!$7:$7,0))="OK","OK","NOK")))</f>
        <v/>
      </c>
      <c r="BE87" s="1277" t="str">
        <f>IF(INDEX(intern2!$A$165:$BH$316,MATCH($A87,intern2!$A$165:$A$316,0),MATCH(BE$8,intern2!_xlnm.Print_Titles,0))="","",
IF(INDEX(intern2!$A$165:$BH$316,MATCH($A87,intern2!$A$165:$A$316,0),MATCH(BE$8,intern2!_xlnm.Print_Titles,0))="NOK","NOK",
IF(INDEX(intern3!$A$9:$BG$320,MATCH($A87,intern3!$A$9:$A$160,0),MATCH(intern4!BE$8,intern3!$7:$7,0))="OK","OK","NOK")))</f>
        <v/>
      </c>
      <c r="BF87" s="1277" t="str">
        <f>IF(INDEX(intern2!$A$165:$BH$316,MATCH($A87,intern2!$A$165:$A$316,0),MATCH(BF$8,intern2!_xlnm.Print_Titles,0))="","",
IF(INDEX(intern2!$A$165:$BH$316,MATCH($A87,intern2!$A$165:$A$316,0),MATCH(BF$8,intern2!_xlnm.Print_Titles,0))="NOK","NOK",
IF(INDEX(intern3!$A$9:$BG$320,MATCH($A87,intern3!$A$9:$A$160,0),MATCH(intern4!BF$8,intern3!$7:$7,0))="OK","OK","NOK")))</f>
        <v/>
      </c>
      <c r="BG87" s="1277" t="str">
        <f>IF(INDEX(intern2!$A$165:$BH$316,MATCH($A87,intern2!$A$165:$A$316,0),MATCH(BG$8,intern2!_xlnm.Print_Titles,0))="","",
IF(INDEX(intern2!$A$165:$BH$316,MATCH($A87,intern2!$A$165:$A$316,0),MATCH(BG$8,intern2!_xlnm.Print_Titles,0))="NOK","NOK",
IF(INDEX(intern3!$A$9:$BG$320,MATCH($A87,intern3!$A$9:$A$160,0),MATCH(intern4!BG$8,intern3!$7:$7,0))="OK","OK","NOK")))</f>
        <v/>
      </c>
      <c r="BH87" s="200" t="str">
        <f t="shared" ca="1" si="3"/>
        <v>NOK</v>
      </c>
      <c r="BI87" s="186"/>
      <c r="BJ87" t="b">
        <f ca="1">IF(VLOOKUP($A87,intern1!$C:$Q,15,FALSE)="MAS","",IF(VLOOKUP($A87,'3.10'!$C:$AP,9,FALSE)=0,"NOK",IF(VLOOKUP($A87,'3.10'!$C:$AP,11,FALSE)=0,"NOK","OK"))=BH87)</f>
        <v>1</v>
      </c>
    </row>
    <row r="88" spans="1:62" x14ac:dyDescent="0.25">
      <c r="A88" t="str">
        <f>+intern2!A83</f>
        <v>URO1</v>
      </c>
      <c r="C88" s="1277" t="str">
        <f>IF(INDEX(intern2!$A$165:$BH$316,MATCH($A88,intern2!$A$165:$A$316,0),MATCH(C$8,intern2!_xlnm.Print_Titles,0))="","",
IF(INDEX(intern2!$A$165:$BH$316,MATCH($A88,intern2!$A$165:$A$316,0),MATCH(C$8,intern2!_xlnm.Print_Titles,0))="NOK","NOK",
IF(INDEX(intern3!$A$9:$BG$320,MATCH($A88,intern3!$A$9:$A$160,0),MATCH(intern4!C$8,intern3!$7:$7,0))="OK","OK","NOK")))</f>
        <v/>
      </c>
      <c r="D88" s="1277" t="str">
        <f>IF(INDEX(intern2!$A$165:$BH$316,MATCH($A88,intern2!$A$165:$A$316,0),MATCH(D$8,intern2!_xlnm.Print_Titles,0))="","",
IF(INDEX(intern2!$A$165:$BH$316,MATCH($A88,intern2!$A$165:$A$316,0),MATCH(D$8,intern2!_xlnm.Print_Titles,0))="NOK","NOK",
IF(INDEX(intern3!$A$9:$BG$320,MATCH($A88,intern3!$A$9:$A$160,0),MATCH(intern4!D$8,intern3!$7:$7,0))="OK","OK","NOK")))</f>
        <v/>
      </c>
      <c r="E88" s="1277" t="str">
        <f>IF(INDEX(intern2!$A$165:$BH$316,MATCH($A88,intern2!$A$165:$A$316,0),MATCH(E$8,intern2!_xlnm.Print_Titles,0))="","",
IF(INDEX(intern2!$A$165:$BH$316,MATCH($A88,intern2!$A$165:$A$316,0),MATCH(E$8,intern2!_xlnm.Print_Titles,0))="NOK","NOK",
IF(INDEX(intern3!$A$9:$BG$320,MATCH($A88,intern3!$A$9:$A$160,0),MATCH(intern4!E$8,intern3!$7:$7,0))="OK","OK","NOK")))</f>
        <v/>
      </c>
      <c r="F88" s="1277" t="str">
        <f>IF(INDEX(intern2!$A$165:$BH$316,MATCH($A88,intern2!$A$165:$A$316,0),MATCH(F$8,intern2!_xlnm.Print_Titles,0))="","",
IF(INDEX(intern2!$A$165:$BH$316,MATCH($A88,intern2!$A$165:$A$316,0),MATCH(F$8,intern2!_xlnm.Print_Titles,0))="NOK","NOK",
IF(INDEX(intern3!$A$9:$BG$320,MATCH($A88,intern3!$A$9:$A$160,0),MATCH(intern4!F$8,intern3!$7:$7,0))="OK","OK","NOK")))</f>
        <v/>
      </c>
      <c r="G88" s="1277" t="str">
        <f>IF(INDEX(intern2!$A$165:$BH$316,MATCH($A88,intern2!$A$165:$A$316,0),MATCH(G$8,intern2!_xlnm.Print_Titles,0))="","",
IF(INDEX(intern2!$A$165:$BH$316,MATCH($A88,intern2!$A$165:$A$316,0),MATCH(G$8,intern2!_xlnm.Print_Titles,0))="NOK","NOK",
IF(INDEX(intern3!$A$9:$BG$320,MATCH($A88,intern3!$A$9:$A$160,0),MATCH(intern4!G$8,intern3!$7:$7,0))="OK","OK","NOK")))</f>
        <v/>
      </c>
      <c r="H88" s="1277" t="str">
        <f>IF(INDEX(intern2!$A$165:$BH$316,MATCH($A88,intern2!$A$165:$A$316,0),MATCH(H$8,intern2!_xlnm.Print_Titles,0))="","",
IF(INDEX(intern2!$A$165:$BH$316,MATCH($A88,intern2!$A$165:$A$316,0),MATCH(H$8,intern2!_xlnm.Print_Titles,0))="NOK","NOK",
IF(INDEX(intern3!$A$9:$BG$320,MATCH($A88,intern3!$A$9:$A$160,0),MATCH(intern4!H$8,intern3!$7:$7,0))="OK","OK","NOK")))</f>
        <v/>
      </c>
      <c r="I88" s="1277" t="str">
        <f>IF(INDEX(intern2!$A$165:$BH$316,MATCH($A88,intern2!$A$165:$A$316,0),MATCH(I$8,intern2!_xlnm.Print_Titles,0))="","",
IF(INDEX(intern2!$A$165:$BH$316,MATCH($A88,intern2!$A$165:$A$316,0),MATCH(I$8,intern2!_xlnm.Print_Titles,0))="NOK","NOK",
IF(INDEX(intern3!$A$9:$BG$320,MATCH($A88,intern3!$A$9:$A$160,0),MATCH(intern4!I$8,intern3!$7:$7,0))="OK","OK","NOK")))</f>
        <v/>
      </c>
      <c r="J88" s="1277" t="str">
        <f>IF(INDEX(intern2!$A$165:$BH$316,MATCH($A88,intern2!$A$165:$A$316,0),MATCH(J$8,intern2!_xlnm.Print_Titles,0))="","",
IF(INDEX(intern2!$A$165:$BH$316,MATCH($A88,intern2!$A$165:$A$316,0),MATCH(J$8,intern2!_xlnm.Print_Titles,0))="NOK","NOK",
IF(INDEX(intern3!$A$9:$BG$320,MATCH($A88,intern3!$A$9:$A$160,0),MATCH(intern4!J$8,intern3!$7:$7,0))="OK","OK","NOK")))</f>
        <v/>
      </c>
      <c r="K88" s="1277" t="str">
        <f>IF(INDEX(intern2!$A$165:$BH$316,MATCH($A88,intern2!$A$165:$A$316,0),MATCH(K$8,intern2!_xlnm.Print_Titles,0))="","",
IF(INDEX(intern2!$A$165:$BH$316,MATCH($A88,intern2!$A$165:$A$316,0),MATCH(K$8,intern2!_xlnm.Print_Titles,0))="NOK","NOK",
IF(INDEX(intern3!$A$9:$BG$320,MATCH($A88,intern3!$A$9:$A$160,0),MATCH(intern4!K$8,intern3!$7:$7,0))="OK","OK","NOK")))</f>
        <v/>
      </c>
      <c r="L88" s="1277" t="str">
        <f>IF(INDEX(intern2!$A$165:$BH$316,MATCH($A88,intern2!$A$165:$A$316,0),MATCH(L$8,intern2!_xlnm.Print_Titles,0))="","",
IF(INDEX(intern2!$A$165:$BH$316,MATCH($A88,intern2!$A$165:$A$316,0),MATCH(L$8,intern2!_xlnm.Print_Titles,0))="NOK","NOK",
IF(INDEX(intern3!$A$9:$BG$320,MATCH($A88,intern3!$A$9:$A$160,0),MATCH(intern4!L$8,intern3!$7:$7,0))="OK","OK","NOK")))</f>
        <v/>
      </c>
      <c r="M88" s="1277" t="str">
        <f>IF(INDEX(intern2!$A$165:$BH$316,MATCH($A88,intern2!$A$165:$A$316,0),MATCH(M$8,intern2!_xlnm.Print_Titles,0))="","",
IF(INDEX(intern2!$A$165:$BH$316,MATCH($A88,intern2!$A$165:$A$316,0),MATCH(M$8,intern2!_xlnm.Print_Titles,0))="NOK","NOK",
IF(INDEX(intern3!$A$9:$BG$320,MATCH($A88,intern3!$A$9:$A$160,0),MATCH(intern4!M$8,intern3!$7:$7,0))="OK","OK","NOK")))</f>
        <v/>
      </c>
      <c r="N88" s="1277" t="str">
        <f>IF(INDEX(intern2!$A$165:$BH$316,MATCH($A88,intern2!$A$165:$A$316,0),MATCH(N$8,intern2!_xlnm.Print_Titles,0))="","",
IF(INDEX(intern2!$A$165:$BH$316,MATCH($A88,intern2!$A$165:$A$316,0),MATCH(N$8,intern2!_xlnm.Print_Titles,0))="NOK","NOK",
IF(INDEX(intern3!$A$9:$BG$320,MATCH($A88,intern3!$A$9:$A$160,0),MATCH(intern4!N$8,intern3!$7:$7,0))="OK","OK","NOK")))</f>
        <v/>
      </c>
      <c r="O88" s="1277" t="str">
        <f>IF(INDEX(intern2!$A$165:$BH$316,MATCH($A88,intern2!$A$165:$A$316,0),MATCH(O$8,intern2!_xlnm.Print_Titles,0))="","",
IF(INDEX(intern2!$A$165:$BH$316,MATCH($A88,intern2!$A$165:$A$316,0),MATCH(O$8,intern2!_xlnm.Print_Titles,0))="NOK","NOK",
IF(INDEX(intern3!$A$9:$BG$320,MATCH($A88,intern3!$A$9:$A$160,0),MATCH(intern4!O$8,intern3!$7:$7,0))="OK","OK","NOK")))</f>
        <v/>
      </c>
      <c r="P88" s="1277" t="str">
        <f>IF(INDEX(intern2!$A$165:$BH$316,MATCH($A88,intern2!$A$165:$A$316,0),MATCH(P$8,intern2!_xlnm.Print_Titles,0))="","",
IF(INDEX(intern2!$A$165:$BH$316,MATCH($A88,intern2!$A$165:$A$316,0),MATCH(P$8,intern2!_xlnm.Print_Titles,0))="NOK","NOK",
IF(INDEX(intern3!$A$9:$BG$320,MATCH($A88,intern3!$A$9:$A$160,0),MATCH(intern4!P$8,intern3!$7:$7,0))="OK","OK","NOK")))</f>
        <v/>
      </c>
      <c r="Q88" s="1277" t="str">
        <f>IF(INDEX(intern2!$A$165:$BH$316,MATCH($A88,intern2!$A$165:$A$316,0),MATCH(Q$8,intern2!_xlnm.Print_Titles,0))="","",
IF(INDEX(intern2!$A$165:$BH$316,MATCH($A88,intern2!$A$165:$A$316,0),MATCH(Q$8,intern2!_xlnm.Print_Titles,0))="NOK","NOK",
IF(INDEX(intern3!$A$9:$BG$320,MATCH($A88,intern3!$A$9:$A$160,0),MATCH(intern4!Q$8,intern3!$7:$7,0))="OK","OK","NOK")))</f>
        <v/>
      </c>
      <c r="R88" s="1277" t="str">
        <f>IF(INDEX(intern2!$A$165:$BH$316,MATCH($A88,intern2!$A$165:$A$316,0),MATCH(R$8,intern2!_xlnm.Print_Titles,0))="","",
IF(INDEX(intern2!$A$165:$BH$316,MATCH($A88,intern2!$A$165:$A$316,0),MATCH(R$8,intern2!_xlnm.Print_Titles,0))="NOK","NOK",
IF(INDEX(intern3!$A$9:$BG$320,MATCH($A88,intern3!$A$9:$A$160,0),MATCH(intern4!R$8,intern3!$7:$7,0))="OK","OK","NOK")))</f>
        <v/>
      </c>
      <c r="S88" s="1277" t="str">
        <f>IF(INDEX(intern2!$A$165:$BH$316,MATCH($A88,intern2!$A$165:$A$316,0),MATCH(S$8,intern2!_xlnm.Print_Titles,0))="","",
IF(INDEX(intern2!$A$165:$BH$316,MATCH($A88,intern2!$A$165:$A$316,0),MATCH(S$8,intern2!_xlnm.Print_Titles,0))="NOK","NOK",
IF(INDEX(intern3!$A$9:$BG$320,MATCH($A88,intern3!$A$9:$A$160,0),MATCH(intern4!S$8,intern3!$7:$7,0))="OK","OK","NOK")))</f>
        <v/>
      </c>
      <c r="T88" s="1277" t="str">
        <f>IF(INDEX(intern2!$A$165:$BH$316,MATCH($A88,intern2!$A$165:$A$316,0),MATCH(T$8,intern2!_xlnm.Print_Titles,0))="","",
IF(INDEX(intern2!$A$165:$BH$316,MATCH($A88,intern2!$A$165:$A$316,0),MATCH(T$8,intern2!_xlnm.Print_Titles,0))="NOK","NOK",
IF(INDEX(intern3!$A$9:$BG$320,MATCH($A88,intern3!$A$9:$A$160,0),MATCH(intern4!T$8,intern3!$7:$7,0))="OK","OK","NOK")))</f>
        <v/>
      </c>
      <c r="U88" s="1277" t="str">
        <f>IF(INDEX(intern2!$A$165:$BH$316,MATCH($A88,intern2!$A$165:$A$316,0),MATCH(U$8,intern2!_xlnm.Print_Titles,0))="","",
IF(INDEX(intern2!$A$165:$BH$316,MATCH($A88,intern2!$A$165:$A$316,0),MATCH(U$8,intern2!_xlnm.Print_Titles,0))="NOK","NOK",
IF(INDEX(intern3!$A$9:$BG$320,MATCH($A88,intern3!$A$9:$A$160,0),MATCH(intern4!U$8,intern3!$7:$7,0))="OK","OK","NOK")))</f>
        <v/>
      </c>
      <c r="V88" s="1277" t="str">
        <f>IF(INDEX(intern2!$A$165:$BH$316,MATCH($A88,intern2!$A$165:$A$316,0),MATCH(V$8,intern2!_xlnm.Print_Titles,0))="","",
IF(INDEX(intern2!$A$165:$BH$316,MATCH($A88,intern2!$A$165:$A$316,0),MATCH(V$8,intern2!_xlnm.Print_Titles,0))="NOK","NOK",
IF(INDEX(intern3!$A$9:$BG$320,MATCH($A88,intern3!$A$9:$A$160,0),MATCH(intern4!V$8,intern3!$7:$7,0))="OK","OK","NOK")))</f>
        <v/>
      </c>
      <c r="W88" s="1277" t="str">
        <f>IF(INDEX(intern2!$A$165:$BH$316,MATCH($A88,intern2!$A$165:$A$316,0),MATCH(W$8,intern2!_xlnm.Print_Titles,0))="","",
IF(INDEX(intern2!$A$165:$BH$316,MATCH($A88,intern2!$A$165:$A$316,0),MATCH(W$8,intern2!_xlnm.Print_Titles,0))="NOK","NOK",
IF(INDEX(intern3!$A$9:$BG$320,MATCH($A88,intern3!$A$9:$A$160,0),MATCH(intern4!W$8,intern3!$7:$7,0))="OK","OK","NOK")))</f>
        <v/>
      </c>
      <c r="X88" s="1277" t="str">
        <f>IF(INDEX(intern2!$A$165:$BH$316,MATCH($A88,intern2!$A$165:$A$316,0),MATCH(X$8,intern2!_xlnm.Print_Titles,0))="","",
IF(INDEX(intern2!$A$165:$BH$316,MATCH($A88,intern2!$A$165:$A$316,0),MATCH(X$8,intern2!_xlnm.Print_Titles,0))="NOK","NOK",
IF(INDEX(intern3!$A$9:$BG$320,MATCH($A88,intern3!$A$9:$A$160,0),MATCH(intern4!X$8,intern3!$7:$7,0))="OK","OK","NOK")))</f>
        <v/>
      </c>
      <c r="Y88" s="1277" t="str">
        <f>IF(INDEX(intern2!$A$165:$BH$316,MATCH($A88,intern2!$A$165:$A$316,0),MATCH(Y$8,intern2!_xlnm.Print_Titles,0))="","",
IF(INDEX(intern2!$A$165:$BH$316,MATCH($A88,intern2!$A$165:$A$316,0),MATCH(Y$8,intern2!_xlnm.Print_Titles,0))="NOK","NOK",
IF(INDEX(intern3!$A$9:$BG$320,MATCH($A88,intern3!$A$9:$A$160,0),MATCH(intern4!Y$8,intern3!$7:$7,0))="OK","OK","NOK")))</f>
        <v/>
      </c>
      <c r="Z88" s="1277" t="str">
        <f>IF(INDEX(intern2!$A$165:$BH$316,MATCH($A88,intern2!$A$165:$A$316,0),MATCH(Z$8,intern2!_xlnm.Print_Titles,0))="","",
IF(INDEX(intern2!$A$165:$BH$316,MATCH($A88,intern2!$A$165:$A$316,0),MATCH(Z$8,intern2!_xlnm.Print_Titles,0))="NOK","NOK",
IF(INDEX(intern3!$A$9:$BG$320,MATCH($A88,intern3!$A$9:$A$160,0),MATCH(intern4!Z$8,intern3!$7:$7,0))="OK","OK","NOK")))</f>
        <v/>
      </c>
      <c r="AA88" s="1277" t="str">
        <f>IF(INDEX(intern2!$A$165:$BH$316,MATCH($A88,intern2!$A$165:$A$316,0),MATCH(AA$8,intern2!_xlnm.Print_Titles,0))="","",
IF(INDEX(intern2!$A$165:$BH$316,MATCH($A88,intern2!$A$165:$A$316,0),MATCH(AA$8,intern2!_xlnm.Print_Titles,0))="NOK","NOK",
IF(INDEX(intern3!$A$9:$BG$320,MATCH($A88,intern3!$A$9:$A$160,0),MATCH(intern4!AA$8,intern3!$7:$7,0))="OK","OK","NOK")))</f>
        <v/>
      </c>
      <c r="AB88" s="1277" t="str">
        <f>IF(INDEX(intern2!$A$165:$BH$316,MATCH($A88,intern2!$A$165:$A$316,0),MATCH(AB$8,intern2!_xlnm.Print_Titles,0))="","",
IF(INDEX(intern2!$A$165:$BH$316,MATCH($A88,intern2!$A$165:$A$316,0),MATCH(AB$8,intern2!_xlnm.Print_Titles,0))="NOK","NOK",
IF(INDEX(intern3!$A$9:$BG$320,MATCH($A88,intern3!$A$9:$A$160,0),MATCH(intern4!AB$8,intern3!$7:$7,0))="OK","OK","NOK")))</f>
        <v/>
      </c>
      <c r="AC88" s="1277" t="str">
        <f>IF(INDEX(intern2!$A$165:$BH$316,MATCH($A88,intern2!$A$165:$A$316,0),MATCH(AC$8,intern2!_xlnm.Print_Titles,0))="","",
IF(INDEX(intern2!$A$165:$BH$316,MATCH($A88,intern2!$A$165:$A$316,0),MATCH(AC$8,intern2!_xlnm.Print_Titles,0))="NOK","NOK",
IF(INDEX(intern3!$A$9:$BG$320,MATCH($A88,intern3!$A$9:$A$160,0),MATCH(intern4!AC$8,intern3!$7:$7,0))="OK","OK","NOK")))</f>
        <v/>
      </c>
      <c r="AD88" s="1277" t="str">
        <f>IF(INDEX(intern2!$A$165:$BH$316,MATCH($A88,intern2!$A$165:$A$316,0),MATCH(AD$8,intern2!_xlnm.Print_Titles,0))="","",
IF(INDEX(intern2!$A$165:$BH$316,MATCH($A88,intern2!$A$165:$A$316,0),MATCH(AD$8,intern2!_xlnm.Print_Titles,0))="NOK","NOK",
IF(INDEX(intern3!$A$9:$BG$320,MATCH($A88,intern3!$A$9:$A$160,0),MATCH(intern4!AD$8,intern3!$7:$7,0))="OK","OK","NOK")))</f>
        <v/>
      </c>
      <c r="AE88" s="1277" t="str">
        <f>IF(INDEX(intern2!$A$165:$BH$316,MATCH($A88,intern2!$A$165:$A$316,0),MATCH(AE$8,intern2!_xlnm.Print_Titles,0))="","",
IF(INDEX(intern2!$A$165:$BH$316,MATCH($A88,intern2!$A$165:$A$316,0),MATCH(AE$8,intern2!_xlnm.Print_Titles,0))="NOK","NOK",
IF(INDEX(intern3!$A$9:$BG$320,MATCH($A88,intern3!$A$9:$A$160,0),MATCH(intern4!AE$8,intern3!$7:$7,0))="OK","OK","NOK")))</f>
        <v/>
      </c>
      <c r="AF88" s="1277" t="str">
        <f>IF(INDEX(intern2!$A$165:$BH$316,MATCH($A88,intern2!$A$165:$A$316,0),MATCH(AF$8,intern2!_xlnm.Print_Titles,0))="","",
IF(INDEX(intern2!$A$165:$BH$316,MATCH($A88,intern2!$A$165:$A$316,0),MATCH(AF$8,intern2!_xlnm.Print_Titles,0))="NOK","NOK",
IF(INDEX(intern3!$A$9:$BG$320,MATCH($A88,intern3!$A$9:$A$160,0),MATCH(intern4!AF$8,intern3!$7:$7,0))="OK","OK","NOK")))</f>
        <v/>
      </c>
      <c r="AG88" s="1277" t="str">
        <f>IF(INDEX(intern2!$A$165:$BH$316,MATCH($A88,intern2!$A$165:$A$316,0),MATCH(AG$8,intern2!_xlnm.Print_Titles,0))="","",
IF(INDEX(intern2!$A$165:$BH$316,MATCH($A88,intern2!$A$165:$A$316,0),MATCH(AG$8,intern2!_xlnm.Print_Titles,0))="NOK","NOK",
IF(INDEX(intern3!$A$9:$BG$320,MATCH($A88,intern3!$A$9:$A$160,0),MATCH(intern4!AG$8,intern3!$7:$7,0))="OK","OK","NOK")))</f>
        <v/>
      </c>
      <c r="AH88" s="1277" t="str">
        <f>IF(INDEX(intern2!$A$165:$BH$316,MATCH($A88,intern2!$A$165:$A$316,0),MATCH(AH$8,intern2!_xlnm.Print_Titles,0))="","",
IF(INDEX(intern2!$A$165:$BH$316,MATCH($A88,intern2!$A$165:$A$316,0),MATCH(AH$8,intern2!_xlnm.Print_Titles,0))="NOK","NOK",
IF(INDEX(intern3!$A$9:$BG$320,MATCH($A88,intern3!$A$9:$A$160,0),MATCH(intern4!AH$8,intern3!$7:$7,0))="OK","OK","NOK")))</f>
        <v/>
      </c>
      <c r="AI88" s="1277" t="str">
        <f>IF(INDEX(intern2!$A$165:$BH$316,MATCH($A88,intern2!$A$165:$A$316,0),MATCH(AI$8,intern2!_xlnm.Print_Titles,0))="","",
IF(INDEX(intern2!$A$165:$BH$316,MATCH($A88,intern2!$A$165:$A$316,0),MATCH(AI$8,intern2!_xlnm.Print_Titles,0))="NOK","NOK",
IF(INDEX(intern3!$A$9:$BG$320,MATCH($A88,intern3!$A$9:$A$160,0),MATCH(intern4!AI$8,intern3!$7:$7,0))="OK","OK","NOK")))</f>
        <v/>
      </c>
      <c r="AJ88" s="1277" t="str">
        <f>IF(INDEX(intern2!$A$165:$BH$316,MATCH($A88,intern2!$A$165:$A$316,0),MATCH(AJ$8,intern2!_xlnm.Print_Titles,0))="","",
IF(INDEX(intern2!$A$165:$BH$316,MATCH($A88,intern2!$A$165:$A$316,0),MATCH(AJ$8,intern2!_xlnm.Print_Titles,0))="NOK","NOK",
IF(INDEX(intern3!$A$9:$BG$320,MATCH($A88,intern3!$A$9:$A$160,0),MATCH(intern4!AJ$8,intern3!$7:$7,0))="OK","OK","NOK")))</f>
        <v/>
      </c>
      <c r="AK88" s="1277" t="str">
        <f>IF(INDEX(intern2!$A$165:$BH$316,MATCH($A88,intern2!$A$165:$A$316,0),MATCH(AK$8,intern2!_xlnm.Print_Titles,0))="","",
IF(INDEX(intern2!$A$165:$BH$316,MATCH($A88,intern2!$A$165:$A$316,0),MATCH(AK$8,intern2!_xlnm.Print_Titles,0))="NOK","NOK",
IF(INDEX(intern3!$A$9:$BG$320,MATCH($A88,intern3!$A$9:$A$160,0),MATCH(intern4!AK$8,intern3!$7:$7,0))="OK","OK","NOK")))</f>
        <v/>
      </c>
      <c r="AL88" s="1277" t="str">
        <f>IF(INDEX(intern2!$A$165:$BH$316,MATCH($A88,intern2!$A$165:$A$316,0),MATCH(AL$8,intern2!_xlnm.Print_Titles,0))="","",
IF(INDEX(intern2!$A$165:$BH$316,MATCH($A88,intern2!$A$165:$A$316,0),MATCH(AL$8,intern2!_xlnm.Print_Titles,0))="NOK","NOK",
IF(INDEX(intern3!$A$9:$BG$320,MATCH($A88,intern3!$A$9:$A$160,0),MATCH(intern4!AL$8,intern3!$7:$7,0))="OK","OK","NOK")))</f>
        <v/>
      </c>
      <c r="AM88" s="1277" t="str">
        <f>IF(INDEX(intern2!$A$165:$BH$316,MATCH($A88,intern2!$A$165:$A$316,0),MATCH(AM$8,intern2!_xlnm.Print_Titles,0))="","",
IF(INDEX(intern2!$A$165:$BH$316,MATCH($A88,intern2!$A$165:$A$316,0),MATCH(AM$8,intern2!_xlnm.Print_Titles,0))="NOK","NOK",
IF(INDEX(intern3!$A$9:$BG$320,MATCH($A88,intern3!$A$9:$A$160,0),MATCH(intern4!AM$8,intern3!$7:$7,0))="OK","OK","NOK")))</f>
        <v/>
      </c>
      <c r="AN88" s="1277" t="str">
        <f>IF(INDEX(intern2!$A$165:$BH$316,MATCH($A88,intern2!$A$165:$A$316,0),MATCH(AN$8,intern2!_xlnm.Print_Titles,0))="","",
IF(INDEX(intern2!$A$165:$BH$316,MATCH($A88,intern2!$A$165:$A$316,0),MATCH(AN$8,intern2!_xlnm.Print_Titles,0))="NOK","NOK",
IF(INDEX(intern3!$A$9:$BG$320,MATCH($A88,intern3!$A$9:$A$160,0),MATCH(intern4!AN$8,intern3!$7:$7,0))="OK","OK","NOK")))</f>
        <v/>
      </c>
      <c r="AO88" s="1277" t="str">
        <f>IF(INDEX(intern2!$A$165:$BH$316,MATCH($A88,intern2!$A$165:$A$316,0),MATCH(AO$8,intern2!_xlnm.Print_Titles,0))="","",
IF(INDEX(intern2!$A$165:$BH$316,MATCH($A88,intern2!$A$165:$A$316,0),MATCH(AO$8,intern2!_xlnm.Print_Titles,0))="NOK","NOK",
IF(INDEX(intern3!$A$9:$BG$320,MATCH($A88,intern3!$A$9:$A$160,0),MATCH(intern4!AO$8,intern3!$7:$7,0))="OK","OK","NOK")))</f>
        <v/>
      </c>
      <c r="AP88" s="1277" t="str">
        <f>IF(INDEX(intern2!$A$165:$BH$316,MATCH($A88,intern2!$A$165:$A$316,0),MATCH(AP$8,intern2!_xlnm.Print_Titles,0))="","",
IF(INDEX(intern2!$A$165:$BH$316,MATCH($A88,intern2!$A$165:$A$316,0),MATCH(AP$8,intern2!_xlnm.Print_Titles,0))="NOK","NOK",
IF(INDEX(intern3!$A$9:$BG$320,MATCH($A88,intern3!$A$9:$A$160,0),MATCH(intern4!AP$8,intern3!$7:$7,0))="OK","OK","NOK")))</f>
        <v/>
      </c>
      <c r="AQ88" s="1277" t="str">
        <f>IF(INDEX(intern2!$A$165:$BH$316,MATCH($A88,intern2!$A$165:$A$316,0),MATCH(AQ$8,intern2!_xlnm.Print_Titles,0))="","",
IF(INDEX(intern2!$A$165:$BH$316,MATCH($A88,intern2!$A$165:$A$316,0),MATCH(AQ$8,intern2!_xlnm.Print_Titles,0))="NOK","NOK",
IF(INDEX(intern3!$A$9:$BG$320,MATCH($A88,intern3!$A$9:$A$160,0),MATCH(intern4!AQ$8,intern3!$7:$7,0))="OK","OK","NOK")))</f>
        <v/>
      </c>
      <c r="AR88" s="1277" t="str">
        <f>IF(INDEX(intern2!$A$165:$BH$316,MATCH($A88,intern2!$A$165:$A$316,0),MATCH(AR$8,intern2!_xlnm.Print_Titles,0))="","",
IF(INDEX(intern2!$A$165:$BH$316,MATCH($A88,intern2!$A$165:$A$316,0),MATCH(AR$8,intern2!_xlnm.Print_Titles,0))="NOK","NOK",
IF(INDEX(intern3!$A$9:$BG$320,MATCH($A88,intern3!$A$9:$A$160,0),MATCH(intern4!AR$8,intern3!$7:$7,0))="OK","OK","NOK")))</f>
        <v/>
      </c>
      <c r="AS88" s="1277" t="str">
        <f>IF(INDEX(intern2!$A$165:$BH$316,MATCH($A88,intern2!$A$165:$A$316,0),MATCH(AS$8,intern2!_xlnm.Print_Titles,0))="","",
IF(INDEX(intern2!$A$165:$BH$316,MATCH($A88,intern2!$A$165:$A$316,0),MATCH(AS$8,intern2!_xlnm.Print_Titles,0))="NOK","NOK",
IF(INDEX(intern3!$A$9:$BG$320,MATCH($A88,intern3!$A$9:$A$160,0),MATCH(intern4!AS$8,intern3!$7:$7,0))="OK","OK","NOK")))</f>
        <v/>
      </c>
      <c r="AT88" s="1277" t="str">
        <f>IF(INDEX(intern2!$A$165:$BH$316,MATCH($A88,intern2!$A$165:$A$316,0),MATCH(AT$8,intern2!_xlnm.Print_Titles,0))="","",
IF(INDEX(intern2!$A$165:$BH$316,MATCH($A88,intern2!$A$165:$A$316,0),MATCH(AT$8,intern2!_xlnm.Print_Titles,0))="NOK","NOK",
IF(INDEX(intern3!$A$9:$BG$320,MATCH($A88,intern3!$A$9:$A$160,0),MATCH(intern4!AT$8,intern3!$7:$7,0))="OK","OK","NOK")))</f>
        <v/>
      </c>
      <c r="AU88" s="1277" t="str">
        <f>IF(INDEX(intern2!$A$165:$BH$316,MATCH($A88,intern2!$A$165:$A$316,0),MATCH(AU$8,intern2!_xlnm.Print_Titles,0))="","",
IF(INDEX(intern2!$A$165:$BH$316,MATCH($A88,intern2!$A$165:$A$316,0),MATCH(AU$8,intern2!_xlnm.Print_Titles,0))="NOK","NOK",
IF(INDEX(intern3!$A$9:$BG$320,MATCH($A88,intern3!$A$9:$A$160,0),MATCH(intern4!AU$8,intern3!$7:$7,0))="OK","OK","NOK")))</f>
        <v/>
      </c>
      <c r="AV88" s="1277" t="str">
        <f>IF(INDEX(intern2!$A$165:$BH$316,MATCH($A88,intern2!$A$165:$A$316,0),MATCH(AV$8,intern2!_xlnm.Print_Titles,0))="","",
IF(INDEX(intern2!$A$165:$BH$316,MATCH($A88,intern2!$A$165:$A$316,0),MATCH(AV$8,intern2!_xlnm.Print_Titles,0))="NOK","NOK",
IF(INDEX(intern3!$A$9:$BG$320,MATCH($A88,intern3!$A$9:$A$160,0),MATCH(intern4!AV$8,intern3!$7:$7,0))="OK","OK","NOK")))</f>
        <v/>
      </c>
      <c r="AW88" s="1277"/>
      <c r="AX88" s="1277" t="str">
        <f>IF(INDEX(intern2!$A$165:$BH$316,MATCH($A88,intern2!$A$165:$A$316,0),MATCH(AX$8,intern2!_xlnm.Print_Titles,0))="","",
IF(INDEX(intern2!$A$165:$BH$316,MATCH($A88,intern2!$A$165:$A$316,0),MATCH(AX$8,intern2!_xlnm.Print_Titles,0))="NOK","NOK",
IF(INDEX(intern3!$A$9:$BG$320,MATCH($A88,intern3!$A$9:$A$160,0),MATCH(intern4!AX$8,intern3!$7:$7,0))="OK","OK","NOK")))</f>
        <v/>
      </c>
      <c r="AY88" s="1277" t="str">
        <f>IF(INDEX(intern2!$A$165:$BH$316,MATCH($A88,intern2!$A$165:$A$316,0),MATCH(AY$8,intern2!_xlnm.Print_Titles,0))="","",
IF(INDEX(intern2!$A$165:$BH$316,MATCH($A88,intern2!$A$165:$A$316,0),MATCH(AY$8,intern2!_xlnm.Print_Titles,0))="NOK","NOK",
IF(INDEX(intern3!$A$9:$BG$320,MATCH($A88,intern3!$A$9:$A$160,0),MATCH(intern4!AY$8,intern3!$7:$7,0))="OK","OK","NOK")))</f>
        <v/>
      </c>
      <c r="AZ88" s="1277" t="str">
        <f>IF(INDEX(intern2!$A$165:$BH$316,MATCH($A88,intern2!$A$165:$A$316,0),MATCH(AZ$8,intern2!_xlnm.Print_Titles,0))="","",
IF(INDEX(intern2!$A$165:$BH$316,MATCH($A88,intern2!$A$165:$A$316,0),MATCH(AZ$8,intern2!_xlnm.Print_Titles,0))="NOK","NOK",
IF(INDEX(intern3!$A$9:$BG$320,MATCH($A88,intern3!$A$9:$A$160,0),MATCH(intern4!AZ$8,intern3!$7:$7,0))="OK","OK","NOK")))</f>
        <v/>
      </c>
      <c r="BA88" s="1277" t="str">
        <f>IF(INDEX(intern2!$A$165:$BH$316,MATCH($A88,intern2!$A$165:$A$316,0),MATCH(BA$8,intern2!_xlnm.Print_Titles,0))="","",
IF(INDEX(intern2!$A$165:$BH$316,MATCH($A88,intern2!$A$165:$A$316,0),MATCH(BA$8,intern2!_xlnm.Print_Titles,0))="NOK","NOK",
IF(INDEX(intern3!$A$9:$BG$320,MATCH($A88,intern3!$A$9:$A$160,0),MATCH(intern4!BA$8,intern3!$7:$7,0))="OK","OK","NOK")))</f>
        <v/>
      </c>
      <c r="BB88" s="1277" t="str">
        <f>IF(INDEX(intern2!$A$165:$BH$316,MATCH($A88,intern2!$A$165:$A$316,0),MATCH(BB$8,intern2!_xlnm.Print_Titles,0))="","",
IF(INDEX(intern2!$A$165:$BH$316,MATCH($A88,intern2!$A$165:$A$316,0),MATCH(BB$8,intern2!_xlnm.Print_Titles,0))="NOK","NOK",
IF(INDEX(intern3!$A$9:$BG$320,MATCH($A88,intern3!$A$9:$A$160,0),MATCH(intern4!BB$8,intern3!$7:$7,0))="OK","OK","NOK")))</f>
        <v/>
      </c>
      <c r="BC88" s="1277" t="str">
        <f>IF(INDEX(intern2!$A$165:$BH$316,MATCH($A88,intern2!$A$165:$A$316,0),MATCH(BC$8,intern2!_xlnm.Print_Titles,0))="","",
IF(INDEX(intern2!$A$165:$BH$316,MATCH($A88,intern2!$A$165:$A$316,0),MATCH(BC$8,intern2!_xlnm.Print_Titles,0))="NOK","NOK",
IF(INDEX(intern3!$A$9:$BG$320,MATCH($A88,intern3!$A$9:$A$160,0),MATCH(intern4!BC$8,intern3!$7:$7,0))="OK","OK","NOK")))</f>
        <v/>
      </c>
      <c r="BD88" s="1277" t="str">
        <f>IF(INDEX(intern2!$A$165:$BH$316,MATCH($A88,intern2!$A$165:$A$316,0),MATCH(BD$8,intern2!_xlnm.Print_Titles,0))="","",
IF(INDEX(intern2!$A$165:$BH$316,MATCH($A88,intern2!$A$165:$A$316,0),MATCH(BD$8,intern2!_xlnm.Print_Titles,0))="NOK","NOK",
IF(INDEX(intern3!$A$9:$BG$320,MATCH($A88,intern3!$A$9:$A$160,0),MATCH(intern4!BD$8,intern3!$7:$7,0))="OK","OK","NOK")))</f>
        <v/>
      </c>
      <c r="BE88" s="1277" t="str">
        <f>IF(INDEX(intern2!$A$165:$BH$316,MATCH($A88,intern2!$A$165:$A$316,0),MATCH(BE$8,intern2!_xlnm.Print_Titles,0))="","",
IF(INDEX(intern2!$A$165:$BH$316,MATCH($A88,intern2!$A$165:$A$316,0),MATCH(BE$8,intern2!_xlnm.Print_Titles,0))="NOK","NOK",
IF(INDEX(intern3!$A$9:$BG$320,MATCH($A88,intern3!$A$9:$A$160,0),MATCH(intern4!BE$8,intern3!$7:$7,0))="OK","OK","NOK")))</f>
        <v/>
      </c>
      <c r="BF88" s="1277" t="str">
        <f>IF(INDEX(intern2!$A$165:$BH$316,MATCH($A88,intern2!$A$165:$A$316,0),MATCH(BF$8,intern2!_xlnm.Print_Titles,0))="","",
IF(INDEX(intern2!$A$165:$BH$316,MATCH($A88,intern2!$A$165:$A$316,0),MATCH(BF$8,intern2!_xlnm.Print_Titles,0))="NOK","NOK",
IF(INDEX(intern3!$A$9:$BG$320,MATCH($A88,intern3!$A$9:$A$160,0),MATCH(intern4!BF$8,intern3!$7:$7,0))="OK","OK","NOK")))</f>
        <v/>
      </c>
      <c r="BG88" s="1277" t="str">
        <f ca="1">IF(INDEX(intern2!$A$165:$BH$316,MATCH($A88,intern2!$A$165:$A$316,0),MATCH(BG$8,intern2!_xlnm.Print_Titles,0))="","",
IF(INDEX(intern2!$A$165:$BH$316,MATCH($A88,intern2!$A$165:$A$316,0),MATCH(BG$8,intern2!_xlnm.Print_Titles,0))="NOK","NOK",
IF(INDEX(intern3!$A$9:$BG$320,MATCH($A88,intern3!$A$9:$A$160,0),MATCH(intern4!BG$8,intern3!$7:$7,0))="OK","OK","NOK")))</f>
        <v>NOK</v>
      </c>
      <c r="BH88" s="200" t="str">
        <f t="shared" ca="1" si="3"/>
        <v>NOK</v>
      </c>
      <c r="BI88" s="186"/>
      <c r="BJ88" t="b">
        <f ca="1">IF(VLOOKUP($A88,intern1!$C:$Q,15,FALSE)="MAS","",IF(VLOOKUP($A88,'3.10'!$C:$AP,9,FALSE)=0,"NOK",IF(VLOOKUP($A88,'3.10'!$C:$AP,11,FALSE)=0,"NOK","OK"))=BH88)</f>
        <v>1</v>
      </c>
    </row>
    <row r="89" spans="1:62" x14ac:dyDescent="0.25">
      <c r="A89" t="str">
        <f>+intern2!A84</f>
        <v>URO1.1</v>
      </c>
      <c r="C89" s="1277" t="str">
        <f>IF(INDEX(intern2!$A$165:$BH$316,MATCH($A89,intern2!$A$165:$A$316,0),MATCH(C$8,intern2!_xlnm.Print_Titles,0))="","",
IF(INDEX(intern2!$A$165:$BH$316,MATCH($A89,intern2!$A$165:$A$316,0),MATCH(C$8,intern2!_xlnm.Print_Titles,0))="NOK","NOK",
IF(INDEX(intern3!$A$9:$BG$320,MATCH($A89,intern3!$A$9:$A$160,0),MATCH(intern4!C$8,intern3!$7:$7,0))="OK","OK","NOK")))</f>
        <v/>
      </c>
      <c r="D89" s="1277" t="str">
        <f>IF(INDEX(intern2!$A$165:$BH$316,MATCH($A89,intern2!$A$165:$A$316,0),MATCH(D$8,intern2!_xlnm.Print_Titles,0))="","",
IF(INDEX(intern2!$A$165:$BH$316,MATCH($A89,intern2!$A$165:$A$316,0),MATCH(D$8,intern2!_xlnm.Print_Titles,0))="NOK","NOK",
IF(INDEX(intern3!$A$9:$BG$320,MATCH($A89,intern3!$A$9:$A$160,0),MATCH(intern4!D$8,intern3!$7:$7,0))="OK","OK","NOK")))</f>
        <v/>
      </c>
      <c r="E89" s="1277" t="str">
        <f>IF(INDEX(intern2!$A$165:$BH$316,MATCH($A89,intern2!$A$165:$A$316,0),MATCH(E$8,intern2!_xlnm.Print_Titles,0))="","",
IF(INDEX(intern2!$A$165:$BH$316,MATCH($A89,intern2!$A$165:$A$316,0),MATCH(E$8,intern2!_xlnm.Print_Titles,0))="NOK","NOK",
IF(INDEX(intern3!$A$9:$BG$320,MATCH($A89,intern3!$A$9:$A$160,0),MATCH(intern4!E$8,intern3!$7:$7,0))="OK","OK","NOK")))</f>
        <v/>
      </c>
      <c r="F89" s="1277" t="str">
        <f>IF(INDEX(intern2!$A$165:$BH$316,MATCH($A89,intern2!$A$165:$A$316,0),MATCH(F$8,intern2!_xlnm.Print_Titles,0))="","",
IF(INDEX(intern2!$A$165:$BH$316,MATCH($A89,intern2!$A$165:$A$316,0),MATCH(F$8,intern2!_xlnm.Print_Titles,0))="NOK","NOK",
IF(INDEX(intern3!$A$9:$BG$320,MATCH($A89,intern3!$A$9:$A$160,0),MATCH(intern4!F$8,intern3!$7:$7,0))="OK","OK","NOK")))</f>
        <v/>
      </c>
      <c r="G89" s="1277" t="str">
        <f>IF(INDEX(intern2!$A$165:$BH$316,MATCH($A89,intern2!$A$165:$A$316,0),MATCH(G$8,intern2!_xlnm.Print_Titles,0))="","",
IF(INDEX(intern2!$A$165:$BH$316,MATCH($A89,intern2!$A$165:$A$316,0),MATCH(G$8,intern2!_xlnm.Print_Titles,0))="NOK","NOK",
IF(INDEX(intern3!$A$9:$BG$320,MATCH($A89,intern3!$A$9:$A$160,0),MATCH(intern4!G$8,intern3!$7:$7,0))="OK","OK","NOK")))</f>
        <v/>
      </c>
      <c r="H89" s="1277" t="str">
        <f>IF(INDEX(intern2!$A$165:$BH$316,MATCH($A89,intern2!$A$165:$A$316,0),MATCH(H$8,intern2!_xlnm.Print_Titles,0))="","",
IF(INDEX(intern2!$A$165:$BH$316,MATCH($A89,intern2!$A$165:$A$316,0),MATCH(H$8,intern2!_xlnm.Print_Titles,0))="NOK","NOK",
IF(INDEX(intern3!$A$9:$BG$320,MATCH($A89,intern3!$A$9:$A$160,0),MATCH(intern4!H$8,intern3!$7:$7,0))="OK","OK","NOK")))</f>
        <v/>
      </c>
      <c r="I89" s="1277" t="str">
        <f>IF(INDEX(intern2!$A$165:$BH$316,MATCH($A89,intern2!$A$165:$A$316,0),MATCH(I$8,intern2!_xlnm.Print_Titles,0))="","",
IF(INDEX(intern2!$A$165:$BH$316,MATCH($A89,intern2!$A$165:$A$316,0),MATCH(I$8,intern2!_xlnm.Print_Titles,0))="NOK","NOK",
IF(INDEX(intern3!$A$9:$BG$320,MATCH($A89,intern3!$A$9:$A$160,0),MATCH(intern4!I$8,intern3!$7:$7,0))="OK","OK","NOK")))</f>
        <v/>
      </c>
      <c r="J89" s="1277" t="str">
        <f>IF(INDEX(intern2!$A$165:$BH$316,MATCH($A89,intern2!$A$165:$A$316,0),MATCH(J$8,intern2!_xlnm.Print_Titles,0))="","",
IF(INDEX(intern2!$A$165:$BH$316,MATCH($A89,intern2!$A$165:$A$316,0),MATCH(J$8,intern2!_xlnm.Print_Titles,0))="NOK","NOK",
IF(INDEX(intern3!$A$9:$BG$320,MATCH($A89,intern3!$A$9:$A$160,0),MATCH(intern4!J$8,intern3!$7:$7,0))="OK","OK","NOK")))</f>
        <v/>
      </c>
      <c r="K89" s="1277" t="str">
        <f>IF(INDEX(intern2!$A$165:$BH$316,MATCH($A89,intern2!$A$165:$A$316,0),MATCH(K$8,intern2!_xlnm.Print_Titles,0))="","",
IF(INDEX(intern2!$A$165:$BH$316,MATCH($A89,intern2!$A$165:$A$316,0),MATCH(K$8,intern2!_xlnm.Print_Titles,0))="NOK","NOK",
IF(INDEX(intern3!$A$9:$BG$320,MATCH($A89,intern3!$A$9:$A$160,0),MATCH(intern4!K$8,intern3!$7:$7,0))="OK","OK","NOK")))</f>
        <v/>
      </c>
      <c r="L89" s="1277" t="str">
        <f>IF(INDEX(intern2!$A$165:$BH$316,MATCH($A89,intern2!$A$165:$A$316,0),MATCH(L$8,intern2!_xlnm.Print_Titles,0))="","",
IF(INDEX(intern2!$A$165:$BH$316,MATCH($A89,intern2!$A$165:$A$316,0),MATCH(L$8,intern2!_xlnm.Print_Titles,0))="NOK","NOK",
IF(INDEX(intern3!$A$9:$BG$320,MATCH($A89,intern3!$A$9:$A$160,0),MATCH(intern4!L$8,intern3!$7:$7,0))="OK","OK","NOK")))</f>
        <v/>
      </c>
      <c r="M89" s="1277" t="str">
        <f>IF(INDEX(intern2!$A$165:$BH$316,MATCH($A89,intern2!$A$165:$A$316,0),MATCH(M$8,intern2!_xlnm.Print_Titles,0))="","",
IF(INDEX(intern2!$A$165:$BH$316,MATCH($A89,intern2!$A$165:$A$316,0),MATCH(M$8,intern2!_xlnm.Print_Titles,0))="NOK","NOK",
IF(INDEX(intern3!$A$9:$BG$320,MATCH($A89,intern3!$A$9:$A$160,0),MATCH(intern4!M$8,intern3!$7:$7,0))="OK","OK","NOK")))</f>
        <v/>
      </c>
      <c r="N89" s="1277" t="str">
        <f>IF(INDEX(intern2!$A$165:$BH$316,MATCH($A89,intern2!$A$165:$A$316,0),MATCH(N$8,intern2!_xlnm.Print_Titles,0))="","",
IF(INDEX(intern2!$A$165:$BH$316,MATCH($A89,intern2!$A$165:$A$316,0),MATCH(N$8,intern2!_xlnm.Print_Titles,0))="NOK","NOK",
IF(INDEX(intern3!$A$9:$BG$320,MATCH($A89,intern3!$A$9:$A$160,0),MATCH(intern4!N$8,intern3!$7:$7,0))="OK","OK","NOK")))</f>
        <v/>
      </c>
      <c r="O89" s="1277" t="str">
        <f>IF(INDEX(intern2!$A$165:$BH$316,MATCH($A89,intern2!$A$165:$A$316,0),MATCH(O$8,intern2!_xlnm.Print_Titles,0))="","",
IF(INDEX(intern2!$A$165:$BH$316,MATCH($A89,intern2!$A$165:$A$316,0),MATCH(O$8,intern2!_xlnm.Print_Titles,0))="NOK","NOK",
IF(INDEX(intern3!$A$9:$BG$320,MATCH($A89,intern3!$A$9:$A$160,0),MATCH(intern4!O$8,intern3!$7:$7,0))="OK","OK","NOK")))</f>
        <v/>
      </c>
      <c r="P89" s="1277" t="str">
        <f>IF(INDEX(intern2!$A$165:$BH$316,MATCH($A89,intern2!$A$165:$A$316,0),MATCH(P$8,intern2!_xlnm.Print_Titles,0))="","",
IF(INDEX(intern2!$A$165:$BH$316,MATCH($A89,intern2!$A$165:$A$316,0),MATCH(P$8,intern2!_xlnm.Print_Titles,0))="NOK","NOK",
IF(INDEX(intern3!$A$9:$BG$320,MATCH($A89,intern3!$A$9:$A$160,0),MATCH(intern4!P$8,intern3!$7:$7,0))="OK","OK","NOK")))</f>
        <v/>
      </c>
      <c r="Q89" s="1277" t="str">
        <f>IF(INDEX(intern2!$A$165:$BH$316,MATCH($A89,intern2!$A$165:$A$316,0),MATCH(Q$8,intern2!_xlnm.Print_Titles,0))="","",
IF(INDEX(intern2!$A$165:$BH$316,MATCH($A89,intern2!$A$165:$A$316,0),MATCH(Q$8,intern2!_xlnm.Print_Titles,0))="NOK","NOK",
IF(INDEX(intern3!$A$9:$BG$320,MATCH($A89,intern3!$A$9:$A$160,0),MATCH(intern4!Q$8,intern3!$7:$7,0))="OK","OK","NOK")))</f>
        <v/>
      </c>
      <c r="R89" s="1277" t="str">
        <f>IF(INDEX(intern2!$A$165:$BH$316,MATCH($A89,intern2!$A$165:$A$316,0),MATCH(R$8,intern2!_xlnm.Print_Titles,0))="","",
IF(INDEX(intern2!$A$165:$BH$316,MATCH($A89,intern2!$A$165:$A$316,0),MATCH(R$8,intern2!_xlnm.Print_Titles,0))="NOK","NOK",
IF(INDEX(intern3!$A$9:$BG$320,MATCH($A89,intern3!$A$9:$A$160,0),MATCH(intern4!R$8,intern3!$7:$7,0))="OK","OK","NOK")))</f>
        <v/>
      </c>
      <c r="S89" s="1277" t="str">
        <f>IF(INDEX(intern2!$A$165:$BH$316,MATCH($A89,intern2!$A$165:$A$316,0),MATCH(S$8,intern2!_xlnm.Print_Titles,0))="","",
IF(INDEX(intern2!$A$165:$BH$316,MATCH($A89,intern2!$A$165:$A$316,0),MATCH(S$8,intern2!_xlnm.Print_Titles,0))="NOK","NOK",
IF(INDEX(intern3!$A$9:$BG$320,MATCH($A89,intern3!$A$9:$A$160,0),MATCH(intern4!S$8,intern3!$7:$7,0))="OK","OK","NOK")))</f>
        <v/>
      </c>
      <c r="T89" s="1277" t="str">
        <f>IF(INDEX(intern2!$A$165:$BH$316,MATCH($A89,intern2!$A$165:$A$316,0),MATCH(T$8,intern2!_xlnm.Print_Titles,0))="","",
IF(INDEX(intern2!$A$165:$BH$316,MATCH($A89,intern2!$A$165:$A$316,0),MATCH(T$8,intern2!_xlnm.Print_Titles,0))="NOK","NOK",
IF(INDEX(intern3!$A$9:$BG$320,MATCH($A89,intern3!$A$9:$A$160,0),MATCH(intern4!T$8,intern3!$7:$7,0))="OK","OK","NOK")))</f>
        <v/>
      </c>
      <c r="U89" s="1277" t="str">
        <f>IF(INDEX(intern2!$A$165:$BH$316,MATCH($A89,intern2!$A$165:$A$316,0),MATCH(U$8,intern2!_xlnm.Print_Titles,0))="","",
IF(INDEX(intern2!$A$165:$BH$316,MATCH($A89,intern2!$A$165:$A$316,0),MATCH(U$8,intern2!_xlnm.Print_Titles,0))="NOK","NOK",
IF(INDEX(intern3!$A$9:$BG$320,MATCH($A89,intern3!$A$9:$A$160,0),MATCH(intern4!U$8,intern3!$7:$7,0))="OK","OK","NOK")))</f>
        <v/>
      </c>
      <c r="V89" s="1277" t="str">
        <f>IF(INDEX(intern2!$A$165:$BH$316,MATCH($A89,intern2!$A$165:$A$316,0),MATCH(V$8,intern2!_xlnm.Print_Titles,0))="","",
IF(INDEX(intern2!$A$165:$BH$316,MATCH($A89,intern2!$A$165:$A$316,0),MATCH(V$8,intern2!_xlnm.Print_Titles,0))="NOK","NOK",
IF(INDEX(intern3!$A$9:$BG$320,MATCH($A89,intern3!$A$9:$A$160,0),MATCH(intern4!V$8,intern3!$7:$7,0))="OK","OK","NOK")))</f>
        <v/>
      </c>
      <c r="W89" s="1277" t="str">
        <f>IF(INDEX(intern2!$A$165:$BH$316,MATCH($A89,intern2!$A$165:$A$316,0),MATCH(W$8,intern2!_xlnm.Print_Titles,0))="","",
IF(INDEX(intern2!$A$165:$BH$316,MATCH($A89,intern2!$A$165:$A$316,0),MATCH(W$8,intern2!_xlnm.Print_Titles,0))="NOK","NOK",
IF(INDEX(intern3!$A$9:$BG$320,MATCH($A89,intern3!$A$9:$A$160,0),MATCH(intern4!W$8,intern3!$7:$7,0))="OK","OK","NOK")))</f>
        <v/>
      </c>
      <c r="X89" s="1277" t="str">
        <f>IF(INDEX(intern2!$A$165:$BH$316,MATCH($A89,intern2!$A$165:$A$316,0),MATCH(X$8,intern2!_xlnm.Print_Titles,0))="","",
IF(INDEX(intern2!$A$165:$BH$316,MATCH($A89,intern2!$A$165:$A$316,0),MATCH(X$8,intern2!_xlnm.Print_Titles,0))="NOK","NOK",
IF(INDEX(intern3!$A$9:$BG$320,MATCH($A89,intern3!$A$9:$A$160,0),MATCH(intern4!X$8,intern3!$7:$7,0))="OK","OK","NOK")))</f>
        <v/>
      </c>
      <c r="Y89" s="1277" t="str">
        <f>IF(INDEX(intern2!$A$165:$BH$316,MATCH($A89,intern2!$A$165:$A$316,0),MATCH(Y$8,intern2!_xlnm.Print_Titles,0))="","",
IF(INDEX(intern2!$A$165:$BH$316,MATCH($A89,intern2!$A$165:$A$316,0),MATCH(Y$8,intern2!_xlnm.Print_Titles,0))="NOK","NOK",
IF(INDEX(intern3!$A$9:$BG$320,MATCH($A89,intern3!$A$9:$A$160,0),MATCH(intern4!Y$8,intern3!$7:$7,0))="OK","OK","NOK")))</f>
        <v/>
      </c>
      <c r="Z89" s="1277" t="str">
        <f>IF(INDEX(intern2!$A$165:$BH$316,MATCH($A89,intern2!$A$165:$A$316,0),MATCH(Z$8,intern2!_xlnm.Print_Titles,0))="","",
IF(INDEX(intern2!$A$165:$BH$316,MATCH($A89,intern2!$A$165:$A$316,0),MATCH(Z$8,intern2!_xlnm.Print_Titles,0))="NOK","NOK",
IF(INDEX(intern3!$A$9:$BG$320,MATCH($A89,intern3!$A$9:$A$160,0),MATCH(intern4!Z$8,intern3!$7:$7,0))="OK","OK","NOK")))</f>
        <v/>
      </c>
      <c r="AA89" s="1277" t="str">
        <f>IF(INDEX(intern2!$A$165:$BH$316,MATCH($A89,intern2!$A$165:$A$316,0),MATCH(AA$8,intern2!_xlnm.Print_Titles,0))="","",
IF(INDEX(intern2!$A$165:$BH$316,MATCH($A89,intern2!$A$165:$A$316,0),MATCH(AA$8,intern2!_xlnm.Print_Titles,0))="NOK","NOK",
IF(INDEX(intern3!$A$9:$BG$320,MATCH($A89,intern3!$A$9:$A$160,0),MATCH(intern4!AA$8,intern3!$7:$7,0))="OK","OK","NOK")))</f>
        <v/>
      </c>
      <c r="AB89" s="1277" t="str">
        <f>IF(INDEX(intern2!$A$165:$BH$316,MATCH($A89,intern2!$A$165:$A$316,0),MATCH(AB$8,intern2!_xlnm.Print_Titles,0))="","",
IF(INDEX(intern2!$A$165:$BH$316,MATCH($A89,intern2!$A$165:$A$316,0),MATCH(AB$8,intern2!_xlnm.Print_Titles,0))="NOK","NOK",
IF(INDEX(intern3!$A$9:$BG$320,MATCH($A89,intern3!$A$9:$A$160,0),MATCH(intern4!AB$8,intern3!$7:$7,0))="OK","OK","NOK")))</f>
        <v/>
      </c>
      <c r="AC89" s="1277" t="str">
        <f>IF(INDEX(intern2!$A$165:$BH$316,MATCH($A89,intern2!$A$165:$A$316,0),MATCH(AC$8,intern2!_xlnm.Print_Titles,0))="","",
IF(INDEX(intern2!$A$165:$BH$316,MATCH($A89,intern2!$A$165:$A$316,0),MATCH(AC$8,intern2!_xlnm.Print_Titles,0))="NOK","NOK",
IF(INDEX(intern3!$A$9:$BG$320,MATCH($A89,intern3!$A$9:$A$160,0),MATCH(intern4!AC$8,intern3!$7:$7,0))="OK","OK","NOK")))</f>
        <v/>
      </c>
      <c r="AD89" s="1277" t="str">
        <f>IF(INDEX(intern2!$A$165:$BH$316,MATCH($A89,intern2!$A$165:$A$316,0),MATCH(AD$8,intern2!_xlnm.Print_Titles,0))="","",
IF(INDEX(intern2!$A$165:$BH$316,MATCH($A89,intern2!$A$165:$A$316,0),MATCH(AD$8,intern2!_xlnm.Print_Titles,0))="NOK","NOK",
IF(INDEX(intern3!$A$9:$BG$320,MATCH($A89,intern3!$A$9:$A$160,0),MATCH(intern4!AD$8,intern3!$7:$7,0))="OK","OK","NOK")))</f>
        <v/>
      </c>
      <c r="AE89" s="1277" t="str">
        <f>IF(INDEX(intern2!$A$165:$BH$316,MATCH($A89,intern2!$A$165:$A$316,0),MATCH(AE$8,intern2!_xlnm.Print_Titles,0))="","",
IF(INDEX(intern2!$A$165:$BH$316,MATCH($A89,intern2!$A$165:$A$316,0),MATCH(AE$8,intern2!_xlnm.Print_Titles,0))="NOK","NOK",
IF(INDEX(intern3!$A$9:$BG$320,MATCH($A89,intern3!$A$9:$A$160,0),MATCH(intern4!AE$8,intern3!$7:$7,0))="OK","OK","NOK")))</f>
        <v/>
      </c>
      <c r="AF89" s="1277" t="str">
        <f>IF(INDEX(intern2!$A$165:$BH$316,MATCH($A89,intern2!$A$165:$A$316,0),MATCH(AF$8,intern2!_xlnm.Print_Titles,0))="","",
IF(INDEX(intern2!$A$165:$BH$316,MATCH($A89,intern2!$A$165:$A$316,0),MATCH(AF$8,intern2!_xlnm.Print_Titles,0))="NOK","NOK",
IF(INDEX(intern3!$A$9:$BG$320,MATCH($A89,intern3!$A$9:$A$160,0),MATCH(intern4!AF$8,intern3!$7:$7,0))="OK","OK","NOK")))</f>
        <v/>
      </c>
      <c r="AG89" s="1277" t="str">
        <f>IF(INDEX(intern2!$A$165:$BH$316,MATCH($A89,intern2!$A$165:$A$316,0),MATCH(AG$8,intern2!_xlnm.Print_Titles,0))="","",
IF(INDEX(intern2!$A$165:$BH$316,MATCH($A89,intern2!$A$165:$A$316,0),MATCH(AG$8,intern2!_xlnm.Print_Titles,0))="NOK","NOK",
IF(INDEX(intern3!$A$9:$BG$320,MATCH($A89,intern3!$A$9:$A$160,0),MATCH(intern4!AG$8,intern3!$7:$7,0))="OK","OK","NOK")))</f>
        <v/>
      </c>
      <c r="AH89" s="1277" t="str">
        <f>IF(INDEX(intern2!$A$165:$BH$316,MATCH($A89,intern2!$A$165:$A$316,0),MATCH(AH$8,intern2!_xlnm.Print_Titles,0))="","",
IF(INDEX(intern2!$A$165:$BH$316,MATCH($A89,intern2!$A$165:$A$316,0),MATCH(AH$8,intern2!_xlnm.Print_Titles,0))="NOK","NOK",
IF(INDEX(intern3!$A$9:$BG$320,MATCH($A89,intern3!$A$9:$A$160,0),MATCH(intern4!AH$8,intern3!$7:$7,0))="OK","OK","NOK")))</f>
        <v/>
      </c>
      <c r="AI89" s="1277" t="str">
        <f>IF(INDEX(intern2!$A$165:$BH$316,MATCH($A89,intern2!$A$165:$A$316,0),MATCH(AI$8,intern2!_xlnm.Print_Titles,0))="","",
IF(INDEX(intern2!$A$165:$BH$316,MATCH($A89,intern2!$A$165:$A$316,0),MATCH(AI$8,intern2!_xlnm.Print_Titles,0))="NOK","NOK",
IF(INDEX(intern3!$A$9:$BG$320,MATCH($A89,intern3!$A$9:$A$160,0),MATCH(intern4!AI$8,intern3!$7:$7,0))="OK","OK","NOK")))</f>
        <v/>
      </c>
      <c r="AJ89" s="1277" t="str">
        <f>IF(INDEX(intern2!$A$165:$BH$316,MATCH($A89,intern2!$A$165:$A$316,0),MATCH(AJ$8,intern2!_xlnm.Print_Titles,0))="","",
IF(INDEX(intern2!$A$165:$BH$316,MATCH($A89,intern2!$A$165:$A$316,0),MATCH(AJ$8,intern2!_xlnm.Print_Titles,0))="NOK","NOK",
IF(INDEX(intern3!$A$9:$BG$320,MATCH($A89,intern3!$A$9:$A$160,0),MATCH(intern4!AJ$8,intern3!$7:$7,0))="OK","OK","NOK")))</f>
        <v/>
      </c>
      <c r="AK89" s="1277" t="str">
        <f>IF(INDEX(intern2!$A$165:$BH$316,MATCH($A89,intern2!$A$165:$A$316,0),MATCH(AK$8,intern2!_xlnm.Print_Titles,0))="","",
IF(INDEX(intern2!$A$165:$BH$316,MATCH($A89,intern2!$A$165:$A$316,0),MATCH(AK$8,intern2!_xlnm.Print_Titles,0))="NOK","NOK",
IF(INDEX(intern3!$A$9:$BG$320,MATCH($A89,intern3!$A$9:$A$160,0),MATCH(intern4!AK$8,intern3!$7:$7,0))="OK","OK","NOK")))</f>
        <v/>
      </c>
      <c r="AL89" s="1277" t="str">
        <f>IF(INDEX(intern2!$A$165:$BH$316,MATCH($A89,intern2!$A$165:$A$316,0),MATCH(AL$8,intern2!_xlnm.Print_Titles,0))="","",
IF(INDEX(intern2!$A$165:$BH$316,MATCH($A89,intern2!$A$165:$A$316,0),MATCH(AL$8,intern2!_xlnm.Print_Titles,0))="NOK","NOK",
IF(INDEX(intern3!$A$9:$BG$320,MATCH($A89,intern3!$A$9:$A$160,0),MATCH(intern4!AL$8,intern3!$7:$7,0))="OK","OK","NOK")))</f>
        <v/>
      </c>
      <c r="AM89" s="1277" t="str">
        <f>IF(INDEX(intern2!$A$165:$BH$316,MATCH($A89,intern2!$A$165:$A$316,0),MATCH(AM$8,intern2!_xlnm.Print_Titles,0))="","",
IF(INDEX(intern2!$A$165:$BH$316,MATCH($A89,intern2!$A$165:$A$316,0),MATCH(AM$8,intern2!_xlnm.Print_Titles,0))="NOK","NOK",
IF(INDEX(intern3!$A$9:$BG$320,MATCH($A89,intern3!$A$9:$A$160,0),MATCH(intern4!AM$8,intern3!$7:$7,0))="OK","OK","NOK")))</f>
        <v/>
      </c>
      <c r="AN89" s="1277" t="str">
        <f>IF(INDEX(intern2!$A$165:$BH$316,MATCH($A89,intern2!$A$165:$A$316,0),MATCH(AN$8,intern2!_xlnm.Print_Titles,0))="","",
IF(INDEX(intern2!$A$165:$BH$316,MATCH($A89,intern2!$A$165:$A$316,0),MATCH(AN$8,intern2!_xlnm.Print_Titles,0))="NOK","NOK",
IF(INDEX(intern3!$A$9:$BG$320,MATCH($A89,intern3!$A$9:$A$160,0),MATCH(intern4!AN$8,intern3!$7:$7,0))="OK","OK","NOK")))</f>
        <v/>
      </c>
      <c r="AO89" s="1277" t="str">
        <f>IF(INDEX(intern2!$A$165:$BH$316,MATCH($A89,intern2!$A$165:$A$316,0),MATCH(AO$8,intern2!_xlnm.Print_Titles,0))="","",
IF(INDEX(intern2!$A$165:$BH$316,MATCH($A89,intern2!$A$165:$A$316,0),MATCH(AO$8,intern2!_xlnm.Print_Titles,0))="NOK","NOK",
IF(INDEX(intern3!$A$9:$BG$320,MATCH($A89,intern3!$A$9:$A$160,0),MATCH(intern4!AO$8,intern3!$7:$7,0))="OK","OK","NOK")))</f>
        <v/>
      </c>
      <c r="AP89" s="1277" t="str">
        <f>IF(INDEX(intern2!$A$165:$BH$316,MATCH($A89,intern2!$A$165:$A$316,0),MATCH(AP$8,intern2!_xlnm.Print_Titles,0))="","",
IF(INDEX(intern2!$A$165:$BH$316,MATCH($A89,intern2!$A$165:$A$316,0),MATCH(AP$8,intern2!_xlnm.Print_Titles,0))="NOK","NOK",
IF(INDEX(intern3!$A$9:$BG$320,MATCH($A89,intern3!$A$9:$A$160,0),MATCH(intern4!AP$8,intern3!$7:$7,0))="OK","OK","NOK")))</f>
        <v/>
      </c>
      <c r="AQ89" s="1277" t="str">
        <f>IF(INDEX(intern2!$A$165:$BH$316,MATCH($A89,intern2!$A$165:$A$316,0),MATCH(AQ$8,intern2!_xlnm.Print_Titles,0))="","",
IF(INDEX(intern2!$A$165:$BH$316,MATCH($A89,intern2!$A$165:$A$316,0),MATCH(AQ$8,intern2!_xlnm.Print_Titles,0))="NOK","NOK",
IF(INDEX(intern3!$A$9:$BG$320,MATCH($A89,intern3!$A$9:$A$160,0),MATCH(intern4!AQ$8,intern3!$7:$7,0))="OK","OK","NOK")))</f>
        <v/>
      </c>
      <c r="AR89" s="1277" t="str">
        <f>IF(INDEX(intern2!$A$165:$BH$316,MATCH($A89,intern2!$A$165:$A$316,0),MATCH(AR$8,intern2!_xlnm.Print_Titles,0))="","",
IF(INDEX(intern2!$A$165:$BH$316,MATCH($A89,intern2!$A$165:$A$316,0),MATCH(AR$8,intern2!_xlnm.Print_Titles,0))="NOK","NOK",
IF(INDEX(intern3!$A$9:$BG$320,MATCH($A89,intern3!$A$9:$A$160,0),MATCH(intern4!AR$8,intern3!$7:$7,0))="OK","OK","NOK")))</f>
        <v/>
      </c>
      <c r="AS89" s="1277" t="str">
        <f>IF(INDEX(intern2!$A$165:$BH$316,MATCH($A89,intern2!$A$165:$A$316,0),MATCH(AS$8,intern2!_xlnm.Print_Titles,0))="","",
IF(INDEX(intern2!$A$165:$BH$316,MATCH($A89,intern2!$A$165:$A$316,0),MATCH(AS$8,intern2!_xlnm.Print_Titles,0))="NOK","NOK",
IF(INDEX(intern3!$A$9:$BG$320,MATCH($A89,intern3!$A$9:$A$160,0),MATCH(intern4!AS$8,intern3!$7:$7,0))="OK","OK","NOK")))</f>
        <v/>
      </c>
      <c r="AT89" s="1277" t="str">
        <f>IF(INDEX(intern2!$A$165:$BH$316,MATCH($A89,intern2!$A$165:$A$316,0),MATCH(AT$8,intern2!_xlnm.Print_Titles,0))="","",
IF(INDEX(intern2!$A$165:$BH$316,MATCH($A89,intern2!$A$165:$A$316,0),MATCH(AT$8,intern2!_xlnm.Print_Titles,0))="NOK","NOK",
IF(INDEX(intern3!$A$9:$BG$320,MATCH($A89,intern3!$A$9:$A$160,0),MATCH(intern4!AT$8,intern3!$7:$7,0))="OK","OK","NOK")))</f>
        <v/>
      </c>
      <c r="AU89" s="1277" t="str">
        <f>IF(INDEX(intern2!$A$165:$BH$316,MATCH($A89,intern2!$A$165:$A$316,0),MATCH(AU$8,intern2!_xlnm.Print_Titles,0))="","",
IF(INDEX(intern2!$A$165:$BH$316,MATCH($A89,intern2!$A$165:$A$316,0),MATCH(AU$8,intern2!_xlnm.Print_Titles,0))="NOK","NOK",
IF(INDEX(intern3!$A$9:$BG$320,MATCH($A89,intern3!$A$9:$A$160,0),MATCH(intern4!AU$8,intern3!$7:$7,0))="OK","OK","NOK")))</f>
        <v/>
      </c>
      <c r="AV89" s="1277" t="str">
        <f>IF(INDEX(intern2!$A$165:$BH$316,MATCH($A89,intern2!$A$165:$A$316,0),MATCH(AV$8,intern2!_xlnm.Print_Titles,0))="","",
IF(INDEX(intern2!$A$165:$BH$316,MATCH($A89,intern2!$A$165:$A$316,0),MATCH(AV$8,intern2!_xlnm.Print_Titles,0))="NOK","NOK",
IF(INDEX(intern3!$A$9:$BG$320,MATCH($A89,intern3!$A$9:$A$160,0),MATCH(intern4!AV$8,intern3!$7:$7,0))="OK","OK","NOK")))</f>
        <v/>
      </c>
      <c r="AW89" s="1277"/>
      <c r="AX89" s="1277" t="str">
        <f>IF(INDEX(intern2!$A$165:$BH$316,MATCH($A89,intern2!$A$165:$A$316,0),MATCH(AX$8,intern2!_xlnm.Print_Titles,0))="","",
IF(INDEX(intern2!$A$165:$BH$316,MATCH($A89,intern2!$A$165:$A$316,0),MATCH(AX$8,intern2!_xlnm.Print_Titles,0))="NOK","NOK",
IF(INDEX(intern3!$A$9:$BG$320,MATCH($A89,intern3!$A$9:$A$160,0),MATCH(intern4!AX$8,intern3!$7:$7,0))="OK","OK","NOK")))</f>
        <v/>
      </c>
      <c r="AY89" s="1277" t="str">
        <f>IF(INDEX(intern2!$A$165:$BH$316,MATCH($A89,intern2!$A$165:$A$316,0),MATCH(AY$8,intern2!_xlnm.Print_Titles,0))="","",
IF(INDEX(intern2!$A$165:$BH$316,MATCH($A89,intern2!$A$165:$A$316,0),MATCH(AY$8,intern2!_xlnm.Print_Titles,0))="NOK","NOK",
IF(INDEX(intern3!$A$9:$BG$320,MATCH($A89,intern3!$A$9:$A$160,0),MATCH(intern4!AY$8,intern3!$7:$7,0))="OK","OK","NOK")))</f>
        <v/>
      </c>
      <c r="AZ89" s="1277" t="str">
        <f>IF(INDEX(intern2!$A$165:$BH$316,MATCH($A89,intern2!$A$165:$A$316,0),MATCH(AZ$8,intern2!_xlnm.Print_Titles,0))="","",
IF(INDEX(intern2!$A$165:$BH$316,MATCH($A89,intern2!$A$165:$A$316,0),MATCH(AZ$8,intern2!_xlnm.Print_Titles,0))="NOK","NOK",
IF(INDEX(intern3!$A$9:$BG$320,MATCH($A89,intern3!$A$9:$A$160,0),MATCH(intern4!AZ$8,intern3!$7:$7,0))="OK","OK","NOK")))</f>
        <v/>
      </c>
      <c r="BA89" s="1277" t="str">
        <f>IF(INDEX(intern2!$A$165:$BH$316,MATCH($A89,intern2!$A$165:$A$316,0),MATCH(BA$8,intern2!_xlnm.Print_Titles,0))="","",
IF(INDEX(intern2!$A$165:$BH$316,MATCH($A89,intern2!$A$165:$A$316,0),MATCH(BA$8,intern2!_xlnm.Print_Titles,0))="NOK","NOK",
IF(INDEX(intern3!$A$9:$BG$320,MATCH($A89,intern3!$A$9:$A$160,0),MATCH(intern4!BA$8,intern3!$7:$7,0))="OK","OK","NOK")))</f>
        <v/>
      </c>
      <c r="BB89" s="1277" t="str">
        <f>IF(INDEX(intern2!$A$165:$BH$316,MATCH($A89,intern2!$A$165:$A$316,0),MATCH(BB$8,intern2!_xlnm.Print_Titles,0))="","",
IF(INDEX(intern2!$A$165:$BH$316,MATCH($A89,intern2!$A$165:$A$316,0),MATCH(BB$8,intern2!_xlnm.Print_Titles,0))="NOK","NOK",
IF(INDEX(intern3!$A$9:$BG$320,MATCH($A89,intern3!$A$9:$A$160,0),MATCH(intern4!BB$8,intern3!$7:$7,0))="OK","OK","NOK")))</f>
        <v/>
      </c>
      <c r="BC89" s="1277" t="str">
        <f>IF(INDEX(intern2!$A$165:$BH$316,MATCH($A89,intern2!$A$165:$A$316,0),MATCH(BC$8,intern2!_xlnm.Print_Titles,0))="","",
IF(INDEX(intern2!$A$165:$BH$316,MATCH($A89,intern2!$A$165:$A$316,0),MATCH(BC$8,intern2!_xlnm.Print_Titles,0))="NOK","NOK",
IF(INDEX(intern3!$A$9:$BG$320,MATCH($A89,intern3!$A$9:$A$160,0),MATCH(intern4!BC$8,intern3!$7:$7,0))="OK","OK","NOK")))</f>
        <v/>
      </c>
      <c r="BD89" s="1277" t="str">
        <f>IF(INDEX(intern2!$A$165:$BH$316,MATCH($A89,intern2!$A$165:$A$316,0),MATCH(BD$8,intern2!_xlnm.Print_Titles,0))="","",
IF(INDEX(intern2!$A$165:$BH$316,MATCH($A89,intern2!$A$165:$A$316,0),MATCH(BD$8,intern2!_xlnm.Print_Titles,0))="NOK","NOK",
IF(INDEX(intern3!$A$9:$BG$320,MATCH($A89,intern3!$A$9:$A$160,0),MATCH(intern4!BD$8,intern3!$7:$7,0))="OK","OK","NOK")))</f>
        <v/>
      </c>
      <c r="BE89" s="1277" t="str">
        <f>IF(INDEX(intern2!$A$165:$BH$316,MATCH($A89,intern2!$A$165:$A$316,0),MATCH(BE$8,intern2!_xlnm.Print_Titles,0))="","",
IF(INDEX(intern2!$A$165:$BH$316,MATCH($A89,intern2!$A$165:$A$316,0),MATCH(BE$8,intern2!_xlnm.Print_Titles,0))="NOK","NOK",
IF(INDEX(intern3!$A$9:$BG$320,MATCH($A89,intern3!$A$9:$A$160,0),MATCH(intern4!BE$8,intern3!$7:$7,0))="OK","OK","NOK")))</f>
        <v/>
      </c>
      <c r="BF89" s="1277" t="str">
        <f ca="1">IF(INDEX(intern2!$A$165:$BH$316,MATCH($A89,intern2!$A$165:$A$316,0),MATCH(BF$8,intern2!_xlnm.Print_Titles,0))="","",
IF(INDEX(intern2!$A$165:$BH$316,MATCH($A89,intern2!$A$165:$A$316,0),MATCH(BF$8,intern2!_xlnm.Print_Titles,0))="NOK","NOK",
IF(INDEX(intern3!$A$9:$BG$320,MATCH($A89,intern3!$A$9:$A$160,0),MATCH(intern4!BF$8,intern3!$7:$7,0))="OK","OK","NOK")))</f>
        <v>NOK</v>
      </c>
      <c r="BG89" s="1277" t="str">
        <f>IF(INDEX(intern2!$A$165:$BH$316,MATCH($A89,intern2!$A$165:$A$316,0),MATCH(BG$8,intern2!_xlnm.Print_Titles,0))="","",
IF(INDEX(intern2!$A$165:$BH$316,MATCH($A89,intern2!$A$165:$A$316,0),MATCH(BG$8,intern2!_xlnm.Print_Titles,0))="NOK","NOK",
IF(INDEX(intern3!$A$9:$BG$320,MATCH($A89,intern3!$A$9:$A$160,0),MATCH(intern4!BG$8,intern3!$7:$7,0))="OK","OK","NOK")))</f>
        <v/>
      </c>
      <c r="BH89" s="200" t="str">
        <f t="shared" ca="1" si="3"/>
        <v>NOK</v>
      </c>
      <c r="BI89" s="186"/>
      <c r="BJ89" t="b">
        <f ca="1">IF(VLOOKUP($A89,intern1!$C:$Q,15,FALSE)="MAS","",IF(VLOOKUP($A89,'3.10'!$C:$AP,9,FALSE)=0,"NOK",IF(VLOOKUP($A89,'3.10'!$C:$AP,11,FALSE)=0,"NOK","OK"))=BH89)</f>
        <v>1</v>
      </c>
    </row>
    <row r="90" spans="1:62" x14ac:dyDescent="0.25">
      <c r="A90" t="str">
        <f>+intern2!A85</f>
        <v>URO1.1.1</v>
      </c>
      <c r="C90" s="1277" t="str">
        <f>IF(INDEX(intern2!$A$165:$BH$316,MATCH($A90,intern2!$A$165:$A$316,0),MATCH(C$8,intern2!_xlnm.Print_Titles,0))="","",
IF(INDEX(intern2!$A$165:$BH$316,MATCH($A90,intern2!$A$165:$A$316,0),MATCH(C$8,intern2!_xlnm.Print_Titles,0))="NOK","NOK",
IF(INDEX(intern3!$A$9:$BG$320,MATCH($A90,intern3!$A$9:$A$160,0),MATCH(intern4!C$8,intern3!$7:$7,0))="OK","OK","NOK")))</f>
        <v/>
      </c>
      <c r="D90" s="1277" t="str">
        <f>IF(INDEX(intern2!$A$165:$BH$316,MATCH($A90,intern2!$A$165:$A$316,0),MATCH(D$8,intern2!_xlnm.Print_Titles,0))="","",
IF(INDEX(intern2!$A$165:$BH$316,MATCH($A90,intern2!$A$165:$A$316,0),MATCH(D$8,intern2!_xlnm.Print_Titles,0))="NOK","NOK",
IF(INDEX(intern3!$A$9:$BG$320,MATCH($A90,intern3!$A$9:$A$160,0),MATCH(intern4!D$8,intern3!$7:$7,0))="OK","OK","NOK")))</f>
        <v/>
      </c>
      <c r="E90" s="1277" t="str">
        <f>IF(INDEX(intern2!$A$165:$BH$316,MATCH($A90,intern2!$A$165:$A$316,0),MATCH(E$8,intern2!_xlnm.Print_Titles,0))="","",
IF(INDEX(intern2!$A$165:$BH$316,MATCH($A90,intern2!$A$165:$A$316,0),MATCH(E$8,intern2!_xlnm.Print_Titles,0))="NOK","NOK",
IF(INDEX(intern3!$A$9:$BG$320,MATCH($A90,intern3!$A$9:$A$160,0),MATCH(intern4!E$8,intern3!$7:$7,0))="OK","OK","NOK")))</f>
        <v/>
      </c>
      <c r="F90" s="1277" t="str">
        <f>IF(INDEX(intern2!$A$165:$BH$316,MATCH($A90,intern2!$A$165:$A$316,0),MATCH(F$8,intern2!_xlnm.Print_Titles,0))="","",
IF(INDEX(intern2!$A$165:$BH$316,MATCH($A90,intern2!$A$165:$A$316,0),MATCH(F$8,intern2!_xlnm.Print_Titles,0))="NOK","NOK",
IF(INDEX(intern3!$A$9:$BG$320,MATCH($A90,intern3!$A$9:$A$160,0),MATCH(intern4!F$8,intern3!$7:$7,0))="OK","OK","NOK")))</f>
        <v/>
      </c>
      <c r="G90" s="1277" t="str">
        <f>IF(INDEX(intern2!$A$165:$BH$316,MATCH($A90,intern2!$A$165:$A$316,0),MATCH(G$8,intern2!_xlnm.Print_Titles,0))="","",
IF(INDEX(intern2!$A$165:$BH$316,MATCH($A90,intern2!$A$165:$A$316,0),MATCH(G$8,intern2!_xlnm.Print_Titles,0))="NOK","NOK",
IF(INDEX(intern3!$A$9:$BG$320,MATCH($A90,intern3!$A$9:$A$160,0),MATCH(intern4!G$8,intern3!$7:$7,0))="OK","OK","NOK")))</f>
        <v/>
      </c>
      <c r="H90" s="1277" t="str">
        <f>IF(INDEX(intern2!$A$165:$BH$316,MATCH($A90,intern2!$A$165:$A$316,0),MATCH(H$8,intern2!_xlnm.Print_Titles,0))="","",
IF(INDEX(intern2!$A$165:$BH$316,MATCH($A90,intern2!$A$165:$A$316,0),MATCH(H$8,intern2!_xlnm.Print_Titles,0))="NOK","NOK",
IF(INDEX(intern3!$A$9:$BG$320,MATCH($A90,intern3!$A$9:$A$160,0),MATCH(intern4!H$8,intern3!$7:$7,0))="OK","OK","NOK")))</f>
        <v/>
      </c>
      <c r="I90" s="1277" t="str">
        <f>IF(INDEX(intern2!$A$165:$BH$316,MATCH($A90,intern2!$A$165:$A$316,0),MATCH(I$8,intern2!_xlnm.Print_Titles,0))="","",
IF(INDEX(intern2!$A$165:$BH$316,MATCH($A90,intern2!$A$165:$A$316,0),MATCH(I$8,intern2!_xlnm.Print_Titles,0))="NOK","NOK",
IF(INDEX(intern3!$A$9:$BG$320,MATCH($A90,intern3!$A$9:$A$160,0),MATCH(intern4!I$8,intern3!$7:$7,0))="OK","OK","NOK")))</f>
        <v/>
      </c>
      <c r="J90" s="1277" t="str">
        <f>IF(INDEX(intern2!$A$165:$BH$316,MATCH($A90,intern2!$A$165:$A$316,0),MATCH(J$8,intern2!_xlnm.Print_Titles,0))="","",
IF(INDEX(intern2!$A$165:$BH$316,MATCH($A90,intern2!$A$165:$A$316,0),MATCH(J$8,intern2!_xlnm.Print_Titles,0))="NOK","NOK",
IF(INDEX(intern3!$A$9:$BG$320,MATCH($A90,intern3!$A$9:$A$160,0),MATCH(intern4!J$8,intern3!$7:$7,0))="OK","OK","NOK")))</f>
        <v/>
      </c>
      <c r="K90" s="1277" t="str">
        <f>IF(INDEX(intern2!$A$165:$BH$316,MATCH($A90,intern2!$A$165:$A$316,0),MATCH(K$8,intern2!_xlnm.Print_Titles,0))="","",
IF(INDEX(intern2!$A$165:$BH$316,MATCH($A90,intern2!$A$165:$A$316,0),MATCH(K$8,intern2!_xlnm.Print_Titles,0))="NOK","NOK",
IF(INDEX(intern3!$A$9:$BG$320,MATCH($A90,intern3!$A$9:$A$160,0),MATCH(intern4!K$8,intern3!$7:$7,0))="OK","OK","NOK")))</f>
        <v/>
      </c>
      <c r="L90" s="1277" t="str">
        <f>IF(INDEX(intern2!$A$165:$BH$316,MATCH($A90,intern2!$A$165:$A$316,0),MATCH(L$8,intern2!_xlnm.Print_Titles,0))="","",
IF(INDEX(intern2!$A$165:$BH$316,MATCH($A90,intern2!$A$165:$A$316,0),MATCH(L$8,intern2!_xlnm.Print_Titles,0))="NOK","NOK",
IF(INDEX(intern3!$A$9:$BG$320,MATCH($A90,intern3!$A$9:$A$160,0),MATCH(intern4!L$8,intern3!$7:$7,0))="OK","OK","NOK")))</f>
        <v/>
      </c>
      <c r="M90" s="1277" t="str">
        <f>IF(INDEX(intern2!$A$165:$BH$316,MATCH($A90,intern2!$A$165:$A$316,0),MATCH(M$8,intern2!_xlnm.Print_Titles,0))="","",
IF(INDEX(intern2!$A$165:$BH$316,MATCH($A90,intern2!$A$165:$A$316,0),MATCH(M$8,intern2!_xlnm.Print_Titles,0))="NOK","NOK",
IF(INDEX(intern3!$A$9:$BG$320,MATCH($A90,intern3!$A$9:$A$160,0),MATCH(intern4!M$8,intern3!$7:$7,0))="OK","OK","NOK")))</f>
        <v/>
      </c>
      <c r="N90" s="1277" t="str">
        <f>IF(INDEX(intern2!$A$165:$BH$316,MATCH($A90,intern2!$A$165:$A$316,0),MATCH(N$8,intern2!_xlnm.Print_Titles,0))="","",
IF(INDEX(intern2!$A$165:$BH$316,MATCH($A90,intern2!$A$165:$A$316,0),MATCH(N$8,intern2!_xlnm.Print_Titles,0))="NOK","NOK",
IF(INDEX(intern3!$A$9:$BG$320,MATCH($A90,intern3!$A$9:$A$160,0),MATCH(intern4!N$8,intern3!$7:$7,0))="OK","OK","NOK")))</f>
        <v/>
      </c>
      <c r="O90" s="1277" t="str">
        <f>IF(INDEX(intern2!$A$165:$BH$316,MATCH($A90,intern2!$A$165:$A$316,0),MATCH(O$8,intern2!_xlnm.Print_Titles,0))="","",
IF(INDEX(intern2!$A$165:$BH$316,MATCH($A90,intern2!$A$165:$A$316,0),MATCH(O$8,intern2!_xlnm.Print_Titles,0))="NOK","NOK",
IF(INDEX(intern3!$A$9:$BG$320,MATCH($A90,intern3!$A$9:$A$160,0),MATCH(intern4!O$8,intern3!$7:$7,0))="OK","OK","NOK")))</f>
        <v/>
      </c>
      <c r="P90" s="1277" t="str">
        <f>IF(INDEX(intern2!$A$165:$BH$316,MATCH($A90,intern2!$A$165:$A$316,0),MATCH(P$8,intern2!_xlnm.Print_Titles,0))="","",
IF(INDEX(intern2!$A$165:$BH$316,MATCH($A90,intern2!$A$165:$A$316,0),MATCH(P$8,intern2!_xlnm.Print_Titles,0))="NOK","NOK",
IF(INDEX(intern3!$A$9:$BG$320,MATCH($A90,intern3!$A$9:$A$160,0),MATCH(intern4!P$8,intern3!$7:$7,0))="OK","OK","NOK")))</f>
        <v/>
      </c>
      <c r="Q90" s="1277" t="str">
        <f>IF(INDEX(intern2!$A$165:$BH$316,MATCH($A90,intern2!$A$165:$A$316,0),MATCH(Q$8,intern2!_xlnm.Print_Titles,0))="","",
IF(INDEX(intern2!$A$165:$BH$316,MATCH($A90,intern2!$A$165:$A$316,0),MATCH(Q$8,intern2!_xlnm.Print_Titles,0))="NOK","NOK",
IF(INDEX(intern3!$A$9:$BG$320,MATCH($A90,intern3!$A$9:$A$160,0),MATCH(intern4!Q$8,intern3!$7:$7,0))="OK","OK","NOK")))</f>
        <v/>
      </c>
      <c r="R90" s="1277" t="str">
        <f>IF(INDEX(intern2!$A$165:$BH$316,MATCH($A90,intern2!$A$165:$A$316,0),MATCH(R$8,intern2!_xlnm.Print_Titles,0))="","",
IF(INDEX(intern2!$A$165:$BH$316,MATCH($A90,intern2!$A$165:$A$316,0),MATCH(R$8,intern2!_xlnm.Print_Titles,0))="NOK","NOK",
IF(INDEX(intern3!$A$9:$BG$320,MATCH($A90,intern3!$A$9:$A$160,0),MATCH(intern4!R$8,intern3!$7:$7,0))="OK","OK","NOK")))</f>
        <v/>
      </c>
      <c r="S90" s="1277" t="str">
        <f>IF(INDEX(intern2!$A$165:$BH$316,MATCH($A90,intern2!$A$165:$A$316,0),MATCH(S$8,intern2!_xlnm.Print_Titles,0))="","",
IF(INDEX(intern2!$A$165:$BH$316,MATCH($A90,intern2!$A$165:$A$316,0),MATCH(S$8,intern2!_xlnm.Print_Titles,0))="NOK","NOK",
IF(INDEX(intern3!$A$9:$BG$320,MATCH($A90,intern3!$A$9:$A$160,0),MATCH(intern4!S$8,intern3!$7:$7,0))="OK","OK","NOK")))</f>
        <v/>
      </c>
      <c r="T90" s="1277" t="str">
        <f>IF(INDEX(intern2!$A$165:$BH$316,MATCH($A90,intern2!$A$165:$A$316,0),MATCH(T$8,intern2!_xlnm.Print_Titles,0))="","",
IF(INDEX(intern2!$A$165:$BH$316,MATCH($A90,intern2!$A$165:$A$316,0),MATCH(T$8,intern2!_xlnm.Print_Titles,0))="NOK","NOK",
IF(INDEX(intern3!$A$9:$BG$320,MATCH($A90,intern3!$A$9:$A$160,0),MATCH(intern4!T$8,intern3!$7:$7,0))="OK","OK","NOK")))</f>
        <v/>
      </c>
      <c r="U90" s="1277" t="str">
        <f>IF(INDEX(intern2!$A$165:$BH$316,MATCH($A90,intern2!$A$165:$A$316,0),MATCH(U$8,intern2!_xlnm.Print_Titles,0))="","",
IF(INDEX(intern2!$A$165:$BH$316,MATCH($A90,intern2!$A$165:$A$316,0),MATCH(U$8,intern2!_xlnm.Print_Titles,0))="NOK","NOK",
IF(INDEX(intern3!$A$9:$BG$320,MATCH($A90,intern3!$A$9:$A$160,0),MATCH(intern4!U$8,intern3!$7:$7,0))="OK","OK","NOK")))</f>
        <v/>
      </c>
      <c r="V90" s="1277" t="str">
        <f>IF(INDEX(intern2!$A$165:$BH$316,MATCH($A90,intern2!$A$165:$A$316,0),MATCH(V$8,intern2!_xlnm.Print_Titles,0))="","",
IF(INDEX(intern2!$A$165:$BH$316,MATCH($A90,intern2!$A$165:$A$316,0),MATCH(V$8,intern2!_xlnm.Print_Titles,0))="NOK","NOK",
IF(INDEX(intern3!$A$9:$BG$320,MATCH($A90,intern3!$A$9:$A$160,0),MATCH(intern4!V$8,intern3!$7:$7,0))="OK","OK","NOK")))</f>
        <v/>
      </c>
      <c r="W90" s="1277" t="str">
        <f>IF(INDEX(intern2!$A$165:$BH$316,MATCH($A90,intern2!$A$165:$A$316,0),MATCH(W$8,intern2!_xlnm.Print_Titles,0))="","",
IF(INDEX(intern2!$A$165:$BH$316,MATCH($A90,intern2!$A$165:$A$316,0),MATCH(W$8,intern2!_xlnm.Print_Titles,0))="NOK","NOK",
IF(INDEX(intern3!$A$9:$BG$320,MATCH($A90,intern3!$A$9:$A$160,0),MATCH(intern4!W$8,intern3!$7:$7,0))="OK","OK","NOK")))</f>
        <v/>
      </c>
      <c r="X90" s="1277" t="str">
        <f>IF(INDEX(intern2!$A$165:$BH$316,MATCH($A90,intern2!$A$165:$A$316,0),MATCH(X$8,intern2!_xlnm.Print_Titles,0))="","",
IF(INDEX(intern2!$A$165:$BH$316,MATCH($A90,intern2!$A$165:$A$316,0),MATCH(X$8,intern2!_xlnm.Print_Titles,0))="NOK","NOK",
IF(INDEX(intern3!$A$9:$BG$320,MATCH($A90,intern3!$A$9:$A$160,0),MATCH(intern4!X$8,intern3!$7:$7,0))="OK","OK","NOK")))</f>
        <v/>
      </c>
      <c r="Y90" s="1277" t="str">
        <f>IF(INDEX(intern2!$A$165:$BH$316,MATCH($A90,intern2!$A$165:$A$316,0),MATCH(Y$8,intern2!_xlnm.Print_Titles,0))="","",
IF(INDEX(intern2!$A$165:$BH$316,MATCH($A90,intern2!$A$165:$A$316,0),MATCH(Y$8,intern2!_xlnm.Print_Titles,0))="NOK","NOK",
IF(INDEX(intern3!$A$9:$BG$320,MATCH($A90,intern3!$A$9:$A$160,0),MATCH(intern4!Y$8,intern3!$7:$7,0))="OK","OK","NOK")))</f>
        <v/>
      </c>
      <c r="Z90" s="1277" t="str">
        <f>IF(INDEX(intern2!$A$165:$BH$316,MATCH($A90,intern2!$A$165:$A$316,0),MATCH(Z$8,intern2!_xlnm.Print_Titles,0))="","",
IF(INDEX(intern2!$A$165:$BH$316,MATCH($A90,intern2!$A$165:$A$316,0),MATCH(Z$8,intern2!_xlnm.Print_Titles,0))="NOK","NOK",
IF(INDEX(intern3!$A$9:$BG$320,MATCH($A90,intern3!$A$9:$A$160,0),MATCH(intern4!Z$8,intern3!$7:$7,0))="OK","OK","NOK")))</f>
        <v/>
      </c>
      <c r="AA90" s="1277" t="str">
        <f>IF(INDEX(intern2!$A$165:$BH$316,MATCH($A90,intern2!$A$165:$A$316,0),MATCH(AA$8,intern2!_xlnm.Print_Titles,0))="","",
IF(INDEX(intern2!$A$165:$BH$316,MATCH($A90,intern2!$A$165:$A$316,0),MATCH(AA$8,intern2!_xlnm.Print_Titles,0))="NOK","NOK",
IF(INDEX(intern3!$A$9:$BG$320,MATCH($A90,intern3!$A$9:$A$160,0),MATCH(intern4!AA$8,intern3!$7:$7,0))="OK","OK","NOK")))</f>
        <v/>
      </c>
      <c r="AB90" s="1277" t="str">
        <f>IF(INDEX(intern2!$A$165:$BH$316,MATCH($A90,intern2!$A$165:$A$316,0),MATCH(AB$8,intern2!_xlnm.Print_Titles,0))="","",
IF(INDEX(intern2!$A$165:$BH$316,MATCH($A90,intern2!$A$165:$A$316,0),MATCH(AB$8,intern2!_xlnm.Print_Titles,0))="NOK","NOK",
IF(INDEX(intern3!$A$9:$BG$320,MATCH($A90,intern3!$A$9:$A$160,0),MATCH(intern4!AB$8,intern3!$7:$7,0))="OK","OK","NOK")))</f>
        <v/>
      </c>
      <c r="AC90" s="1277" t="str">
        <f>IF(INDEX(intern2!$A$165:$BH$316,MATCH($A90,intern2!$A$165:$A$316,0),MATCH(AC$8,intern2!_xlnm.Print_Titles,0))="","",
IF(INDEX(intern2!$A$165:$BH$316,MATCH($A90,intern2!$A$165:$A$316,0),MATCH(AC$8,intern2!_xlnm.Print_Titles,0))="NOK","NOK",
IF(INDEX(intern3!$A$9:$BG$320,MATCH($A90,intern3!$A$9:$A$160,0),MATCH(intern4!AC$8,intern3!$7:$7,0))="OK","OK","NOK")))</f>
        <v/>
      </c>
      <c r="AD90" s="1277" t="str">
        <f>IF(INDEX(intern2!$A$165:$BH$316,MATCH($A90,intern2!$A$165:$A$316,0),MATCH(AD$8,intern2!_xlnm.Print_Titles,0))="","",
IF(INDEX(intern2!$A$165:$BH$316,MATCH($A90,intern2!$A$165:$A$316,0),MATCH(AD$8,intern2!_xlnm.Print_Titles,0))="NOK","NOK",
IF(INDEX(intern3!$A$9:$BG$320,MATCH($A90,intern3!$A$9:$A$160,0),MATCH(intern4!AD$8,intern3!$7:$7,0))="OK","OK","NOK")))</f>
        <v/>
      </c>
      <c r="AE90" s="1277" t="str">
        <f>IF(INDEX(intern2!$A$165:$BH$316,MATCH($A90,intern2!$A$165:$A$316,0),MATCH(AE$8,intern2!_xlnm.Print_Titles,0))="","",
IF(INDEX(intern2!$A$165:$BH$316,MATCH($A90,intern2!$A$165:$A$316,0),MATCH(AE$8,intern2!_xlnm.Print_Titles,0))="NOK","NOK",
IF(INDEX(intern3!$A$9:$BG$320,MATCH($A90,intern3!$A$9:$A$160,0),MATCH(intern4!AE$8,intern3!$7:$7,0))="OK","OK","NOK")))</f>
        <v/>
      </c>
      <c r="AF90" s="1277" t="str">
        <f>IF(INDEX(intern2!$A$165:$BH$316,MATCH($A90,intern2!$A$165:$A$316,0),MATCH(AF$8,intern2!_xlnm.Print_Titles,0))="","",
IF(INDEX(intern2!$A$165:$BH$316,MATCH($A90,intern2!$A$165:$A$316,0),MATCH(AF$8,intern2!_xlnm.Print_Titles,0))="NOK","NOK",
IF(INDEX(intern3!$A$9:$BG$320,MATCH($A90,intern3!$A$9:$A$160,0),MATCH(intern4!AF$8,intern3!$7:$7,0))="OK","OK","NOK")))</f>
        <v/>
      </c>
      <c r="AG90" s="1277" t="str">
        <f>IF(INDEX(intern2!$A$165:$BH$316,MATCH($A90,intern2!$A$165:$A$316,0),MATCH(AG$8,intern2!_xlnm.Print_Titles,0))="","",
IF(INDEX(intern2!$A$165:$BH$316,MATCH($A90,intern2!$A$165:$A$316,0),MATCH(AG$8,intern2!_xlnm.Print_Titles,0))="NOK","NOK",
IF(INDEX(intern3!$A$9:$BG$320,MATCH($A90,intern3!$A$9:$A$160,0),MATCH(intern4!AG$8,intern3!$7:$7,0))="OK","OK","NOK")))</f>
        <v/>
      </c>
      <c r="AH90" s="1277" t="str">
        <f>IF(INDEX(intern2!$A$165:$BH$316,MATCH($A90,intern2!$A$165:$A$316,0),MATCH(AH$8,intern2!_xlnm.Print_Titles,0))="","",
IF(INDEX(intern2!$A$165:$BH$316,MATCH($A90,intern2!$A$165:$A$316,0),MATCH(AH$8,intern2!_xlnm.Print_Titles,0))="NOK","NOK",
IF(INDEX(intern3!$A$9:$BG$320,MATCH($A90,intern3!$A$9:$A$160,0),MATCH(intern4!AH$8,intern3!$7:$7,0))="OK","OK","NOK")))</f>
        <v/>
      </c>
      <c r="AI90" s="1277" t="str">
        <f>IF(INDEX(intern2!$A$165:$BH$316,MATCH($A90,intern2!$A$165:$A$316,0),MATCH(AI$8,intern2!_xlnm.Print_Titles,0))="","",
IF(INDEX(intern2!$A$165:$BH$316,MATCH($A90,intern2!$A$165:$A$316,0),MATCH(AI$8,intern2!_xlnm.Print_Titles,0))="NOK","NOK",
IF(INDEX(intern3!$A$9:$BG$320,MATCH($A90,intern3!$A$9:$A$160,0),MATCH(intern4!AI$8,intern3!$7:$7,0))="OK","OK","NOK")))</f>
        <v/>
      </c>
      <c r="AJ90" s="1277" t="str">
        <f>IF(INDEX(intern2!$A$165:$BH$316,MATCH($A90,intern2!$A$165:$A$316,0),MATCH(AJ$8,intern2!_xlnm.Print_Titles,0))="","",
IF(INDEX(intern2!$A$165:$BH$316,MATCH($A90,intern2!$A$165:$A$316,0),MATCH(AJ$8,intern2!_xlnm.Print_Titles,0))="NOK","NOK",
IF(INDEX(intern3!$A$9:$BG$320,MATCH($A90,intern3!$A$9:$A$160,0),MATCH(intern4!AJ$8,intern3!$7:$7,0))="OK","OK","NOK")))</f>
        <v/>
      </c>
      <c r="AK90" s="1277" t="str">
        <f>IF(INDEX(intern2!$A$165:$BH$316,MATCH($A90,intern2!$A$165:$A$316,0),MATCH(AK$8,intern2!_xlnm.Print_Titles,0))="","",
IF(INDEX(intern2!$A$165:$BH$316,MATCH($A90,intern2!$A$165:$A$316,0),MATCH(AK$8,intern2!_xlnm.Print_Titles,0))="NOK","NOK",
IF(INDEX(intern3!$A$9:$BG$320,MATCH($A90,intern3!$A$9:$A$160,0),MATCH(intern4!AK$8,intern3!$7:$7,0))="OK","OK","NOK")))</f>
        <v/>
      </c>
      <c r="AL90" s="1277" t="str">
        <f>IF(INDEX(intern2!$A$165:$BH$316,MATCH($A90,intern2!$A$165:$A$316,0),MATCH(AL$8,intern2!_xlnm.Print_Titles,0))="","",
IF(INDEX(intern2!$A$165:$BH$316,MATCH($A90,intern2!$A$165:$A$316,0),MATCH(AL$8,intern2!_xlnm.Print_Titles,0))="NOK","NOK",
IF(INDEX(intern3!$A$9:$BG$320,MATCH($A90,intern3!$A$9:$A$160,0),MATCH(intern4!AL$8,intern3!$7:$7,0))="OK","OK","NOK")))</f>
        <v/>
      </c>
      <c r="AM90" s="1277" t="str">
        <f>IF(INDEX(intern2!$A$165:$BH$316,MATCH($A90,intern2!$A$165:$A$316,0),MATCH(AM$8,intern2!_xlnm.Print_Titles,0))="","",
IF(INDEX(intern2!$A$165:$BH$316,MATCH($A90,intern2!$A$165:$A$316,0),MATCH(AM$8,intern2!_xlnm.Print_Titles,0))="NOK","NOK",
IF(INDEX(intern3!$A$9:$BG$320,MATCH($A90,intern3!$A$9:$A$160,0),MATCH(intern4!AM$8,intern3!$7:$7,0))="OK","OK","NOK")))</f>
        <v/>
      </c>
      <c r="AN90" s="1277" t="str">
        <f>IF(INDEX(intern2!$A$165:$BH$316,MATCH($A90,intern2!$A$165:$A$316,0),MATCH(AN$8,intern2!_xlnm.Print_Titles,0))="","",
IF(INDEX(intern2!$A$165:$BH$316,MATCH($A90,intern2!$A$165:$A$316,0),MATCH(AN$8,intern2!_xlnm.Print_Titles,0))="NOK","NOK",
IF(INDEX(intern3!$A$9:$BG$320,MATCH($A90,intern3!$A$9:$A$160,0),MATCH(intern4!AN$8,intern3!$7:$7,0))="OK","OK","NOK")))</f>
        <v/>
      </c>
      <c r="AO90" s="1277" t="str">
        <f>IF(INDEX(intern2!$A$165:$BH$316,MATCH($A90,intern2!$A$165:$A$316,0),MATCH(AO$8,intern2!_xlnm.Print_Titles,0))="","",
IF(INDEX(intern2!$A$165:$BH$316,MATCH($A90,intern2!$A$165:$A$316,0),MATCH(AO$8,intern2!_xlnm.Print_Titles,0))="NOK","NOK",
IF(INDEX(intern3!$A$9:$BG$320,MATCH($A90,intern3!$A$9:$A$160,0),MATCH(intern4!AO$8,intern3!$7:$7,0))="OK","OK","NOK")))</f>
        <v/>
      </c>
      <c r="AP90" s="1277" t="str">
        <f>IF(INDEX(intern2!$A$165:$BH$316,MATCH($A90,intern2!$A$165:$A$316,0),MATCH(AP$8,intern2!_xlnm.Print_Titles,0))="","",
IF(INDEX(intern2!$A$165:$BH$316,MATCH($A90,intern2!$A$165:$A$316,0),MATCH(AP$8,intern2!_xlnm.Print_Titles,0))="NOK","NOK",
IF(INDEX(intern3!$A$9:$BG$320,MATCH($A90,intern3!$A$9:$A$160,0),MATCH(intern4!AP$8,intern3!$7:$7,0))="OK","OK","NOK")))</f>
        <v/>
      </c>
      <c r="AQ90" s="1277" t="str">
        <f>IF(INDEX(intern2!$A$165:$BH$316,MATCH($A90,intern2!$A$165:$A$316,0),MATCH(AQ$8,intern2!_xlnm.Print_Titles,0))="","",
IF(INDEX(intern2!$A$165:$BH$316,MATCH($A90,intern2!$A$165:$A$316,0),MATCH(AQ$8,intern2!_xlnm.Print_Titles,0))="NOK","NOK",
IF(INDEX(intern3!$A$9:$BG$320,MATCH($A90,intern3!$A$9:$A$160,0),MATCH(intern4!AQ$8,intern3!$7:$7,0))="OK","OK","NOK")))</f>
        <v/>
      </c>
      <c r="AR90" s="1277" t="str">
        <f>IF(INDEX(intern2!$A$165:$BH$316,MATCH($A90,intern2!$A$165:$A$316,0),MATCH(AR$8,intern2!_xlnm.Print_Titles,0))="","",
IF(INDEX(intern2!$A$165:$BH$316,MATCH($A90,intern2!$A$165:$A$316,0),MATCH(AR$8,intern2!_xlnm.Print_Titles,0))="NOK","NOK",
IF(INDEX(intern3!$A$9:$BG$320,MATCH($A90,intern3!$A$9:$A$160,0),MATCH(intern4!AR$8,intern3!$7:$7,0))="OK","OK","NOK")))</f>
        <v/>
      </c>
      <c r="AS90" s="1277" t="str">
        <f>IF(INDEX(intern2!$A$165:$BH$316,MATCH($A90,intern2!$A$165:$A$316,0),MATCH(AS$8,intern2!_xlnm.Print_Titles,0))="","",
IF(INDEX(intern2!$A$165:$BH$316,MATCH($A90,intern2!$A$165:$A$316,0),MATCH(AS$8,intern2!_xlnm.Print_Titles,0))="NOK","NOK",
IF(INDEX(intern3!$A$9:$BG$320,MATCH($A90,intern3!$A$9:$A$160,0),MATCH(intern4!AS$8,intern3!$7:$7,0))="OK","OK","NOK")))</f>
        <v/>
      </c>
      <c r="AT90" s="1277" t="str">
        <f>IF(INDEX(intern2!$A$165:$BH$316,MATCH($A90,intern2!$A$165:$A$316,0),MATCH(AT$8,intern2!_xlnm.Print_Titles,0))="","",
IF(INDEX(intern2!$A$165:$BH$316,MATCH($A90,intern2!$A$165:$A$316,0),MATCH(AT$8,intern2!_xlnm.Print_Titles,0))="NOK","NOK",
IF(INDEX(intern3!$A$9:$BG$320,MATCH($A90,intern3!$A$9:$A$160,0),MATCH(intern4!AT$8,intern3!$7:$7,0))="OK","OK","NOK")))</f>
        <v/>
      </c>
      <c r="AU90" s="1277" t="str">
        <f>IF(INDEX(intern2!$A$165:$BH$316,MATCH($A90,intern2!$A$165:$A$316,0),MATCH(AU$8,intern2!_xlnm.Print_Titles,0))="","",
IF(INDEX(intern2!$A$165:$BH$316,MATCH($A90,intern2!$A$165:$A$316,0),MATCH(AU$8,intern2!_xlnm.Print_Titles,0))="NOK","NOK",
IF(INDEX(intern3!$A$9:$BG$320,MATCH($A90,intern3!$A$9:$A$160,0),MATCH(intern4!AU$8,intern3!$7:$7,0))="OK","OK","NOK")))</f>
        <v/>
      </c>
      <c r="AV90" s="1277" t="str">
        <f>IF(INDEX(intern2!$A$165:$BH$316,MATCH($A90,intern2!$A$165:$A$316,0),MATCH(AV$8,intern2!_xlnm.Print_Titles,0))="","",
IF(INDEX(intern2!$A$165:$BH$316,MATCH($A90,intern2!$A$165:$A$316,0),MATCH(AV$8,intern2!_xlnm.Print_Titles,0))="NOK","NOK",
IF(INDEX(intern3!$A$9:$BG$320,MATCH($A90,intern3!$A$9:$A$160,0),MATCH(intern4!AV$8,intern3!$7:$7,0))="OK","OK","NOK")))</f>
        <v/>
      </c>
      <c r="AW90" s="1277"/>
      <c r="AX90" s="1277" t="str">
        <f>IF(INDEX(intern2!$A$165:$BH$316,MATCH($A90,intern2!$A$165:$A$316,0),MATCH(AX$8,intern2!_xlnm.Print_Titles,0))="","",
IF(INDEX(intern2!$A$165:$BH$316,MATCH($A90,intern2!$A$165:$A$316,0),MATCH(AX$8,intern2!_xlnm.Print_Titles,0))="NOK","NOK",
IF(INDEX(intern3!$A$9:$BG$320,MATCH($A90,intern3!$A$9:$A$160,0),MATCH(intern4!AX$8,intern3!$7:$7,0))="OK","OK","NOK")))</f>
        <v/>
      </c>
      <c r="AY90" s="1277" t="str">
        <f>IF(INDEX(intern2!$A$165:$BH$316,MATCH($A90,intern2!$A$165:$A$316,0),MATCH(AY$8,intern2!_xlnm.Print_Titles,0))="","",
IF(INDEX(intern2!$A$165:$BH$316,MATCH($A90,intern2!$A$165:$A$316,0),MATCH(AY$8,intern2!_xlnm.Print_Titles,0))="NOK","NOK",
IF(INDEX(intern3!$A$9:$BG$320,MATCH($A90,intern3!$A$9:$A$160,0),MATCH(intern4!AY$8,intern3!$7:$7,0))="OK","OK","NOK")))</f>
        <v/>
      </c>
      <c r="AZ90" s="1277" t="str">
        <f>IF(INDEX(intern2!$A$165:$BH$316,MATCH($A90,intern2!$A$165:$A$316,0),MATCH(AZ$8,intern2!_xlnm.Print_Titles,0))="","",
IF(INDEX(intern2!$A$165:$BH$316,MATCH($A90,intern2!$A$165:$A$316,0),MATCH(AZ$8,intern2!_xlnm.Print_Titles,0))="NOK","NOK",
IF(INDEX(intern3!$A$9:$BG$320,MATCH($A90,intern3!$A$9:$A$160,0),MATCH(intern4!AZ$8,intern3!$7:$7,0))="OK","OK","NOK")))</f>
        <v/>
      </c>
      <c r="BA90" s="1277" t="str">
        <f>IF(INDEX(intern2!$A$165:$BH$316,MATCH($A90,intern2!$A$165:$A$316,0),MATCH(BA$8,intern2!_xlnm.Print_Titles,0))="","",
IF(INDEX(intern2!$A$165:$BH$316,MATCH($A90,intern2!$A$165:$A$316,0),MATCH(BA$8,intern2!_xlnm.Print_Titles,0))="NOK","NOK",
IF(INDEX(intern3!$A$9:$BG$320,MATCH($A90,intern3!$A$9:$A$160,0),MATCH(intern4!BA$8,intern3!$7:$7,0))="OK","OK","NOK")))</f>
        <v/>
      </c>
      <c r="BB90" s="1277" t="str">
        <f>IF(INDEX(intern2!$A$165:$BH$316,MATCH($A90,intern2!$A$165:$A$316,0),MATCH(BB$8,intern2!_xlnm.Print_Titles,0))="","",
IF(INDEX(intern2!$A$165:$BH$316,MATCH($A90,intern2!$A$165:$A$316,0),MATCH(BB$8,intern2!_xlnm.Print_Titles,0))="NOK","NOK",
IF(INDEX(intern3!$A$9:$BG$320,MATCH($A90,intern3!$A$9:$A$160,0),MATCH(intern4!BB$8,intern3!$7:$7,0))="OK","OK","NOK")))</f>
        <v/>
      </c>
      <c r="BC90" s="1277" t="str">
        <f>IF(INDEX(intern2!$A$165:$BH$316,MATCH($A90,intern2!$A$165:$A$316,0),MATCH(BC$8,intern2!_xlnm.Print_Titles,0))="","",
IF(INDEX(intern2!$A$165:$BH$316,MATCH($A90,intern2!$A$165:$A$316,0),MATCH(BC$8,intern2!_xlnm.Print_Titles,0))="NOK","NOK",
IF(INDEX(intern3!$A$9:$BG$320,MATCH($A90,intern3!$A$9:$A$160,0),MATCH(intern4!BC$8,intern3!$7:$7,0))="OK","OK","NOK")))</f>
        <v/>
      </c>
      <c r="BD90" s="1277" t="str">
        <f>IF(INDEX(intern2!$A$165:$BH$316,MATCH($A90,intern2!$A$165:$A$316,0),MATCH(BD$8,intern2!_xlnm.Print_Titles,0))="","",
IF(INDEX(intern2!$A$165:$BH$316,MATCH($A90,intern2!$A$165:$A$316,0),MATCH(BD$8,intern2!_xlnm.Print_Titles,0))="NOK","NOK",
IF(INDEX(intern3!$A$9:$BG$320,MATCH($A90,intern3!$A$9:$A$160,0),MATCH(intern4!BD$8,intern3!$7:$7,0))="OK","OK","NOK")))</f>
        <v/>
      </c>
      <c r="BE90" s="1277" t="str">
        <f>IF(INDEX(intern2!$A$165:$BH$316,MATCH($A90,intern2!$A$165:$A$316,0),MATCH(BE$8,intern2!_xlnm.Print_Titles,0))="","",
IF(INDEX(intern2!$A$165:$BH$316,MATCH($A90,intern2!$A$165:$A$316,0),MATCH(BE$8,intern2!_xlnm.Print_Titles,0))="NOK","NOK",
IF(INDEX(intern3!$A$9:$BG$320,MATCH($A90,intern3!$A$9:$A$160,0),MATCH(intern4!BE$8,intern3!$7:$7,0))="OK","OK","NOK")))</f>
        <v/>
      </c>
      <c r="BF90" s="1277" t="str">
        <f ca="1">IF(INDEX(intern2!$A$165:$BH$316,MATCH($A90,intern2!$A$165:$A$316,0),MATCH(BF$8,intern2!_xlnm.Print_Titles,0))="","",
IF(INDEX(intern2!$A$165:$BH$316,MATCH($A90,intern2!$A$165:$A$316,0),MATCH(BF$8,intern2!_xlnm.Print_Titles,0))="NOK","NOK",
IF(INDEX(intern3!$A$9:$BG$320,MATCH($A90,intern3!$A$9:$A$160,0),MATCH(intern4!BF$8,intern3!$7:$7,0))="OK","OK","NOK")))</f>
        <v>NOK</v>
      </c>
      <c r="BG90" s="1277" t="str">
        <f>IF(INDEX(intern2!$A$165:$BH$316,MATCH($A90,intern2!$A$165:$A$316,0),MATCH(BG$8,intern2!_xlnm.Print_Titles,0))="","",
IF(INDEX(intern2!$A$165:$BH$316,MATCH($A90,intern2!$A$165:$A$316,0),MATCH(BG$8,intern2!_xlnm.Print_Titles,0))="NOK","NOK",
IF(INDEX(intern3!$A$9:$BG$320,MATCH($A90,intern3!$A$9:$A$160,0),MATCH(intern4!BG$8,intern3!$7:$7,0))="OK","OK","NOK")))</f>
        <v/>
      </c>
      <c r="BH90" s="200" t="str">
        <f t="shared" ca="1" si="3"/>
        <v>NOK</v>
      </c>
      <c r="BI90" s="186"/>
      <c r="BJ90" t="b">
        <f ca="1">IF(VLOOKUP($A90,intern1!$C:$Q,15,FALSE)="MAS","",IF(VLOOKUP($A90,'3.10'!$C:$AP,9,FALSE)=0,"NOK",IF(VLOOKUP($A90,'3.10'!$C:$AP,11,FALSE)=0,"NOK","OK"))=BH90)</f>
        <v>1</v>
      </c>
    </row>
    <row r="91" spans="1:62" x14ac:dyDescent="0.25">
      <c r="A91" t="str">
        <f>+intern2!A86</f>
        <v>URO1.1.2</v>
      </c>
      <c r="C91" s="1277" t="str">
        <f>IF(INDEX(intern2!$A$165:$BH$316,MATCH($A91,intern2!$A$165:$A$316,0),MATCH(C$8,intern2!_xlnm.Print_Titles,0))="","",
IF(INDEX(intern2!$A$165:$BH$316,MATCH($A91,intern2!$A$165:$A$316,0),MATCH(C$8,intern2!_xlnm.Print_Titles,0))="NOK","NOK",
IF(INDEX(intern3!$A$9:$BG$320,MATCH($A91,intern3!$A$9:$A$160,0),MATCH(intern4!C$8,intern3!$7:$7,0))="OK","OK","NOK")))</f>
        <v/>
      </c>
      <c r="D91" s="1277" t="str">
        <f>IF(INDEX(intern2!$A$165:$BH$316,MATCH($A91,intern2!$A$165:$A$316,0),MATCH(D$8,intern2!_xlnm.Print_Titles,0))="","",
IF(INDEX(intern2!$A$165:$BH$316,MATCH($A91,intern2!$A$165:$A$316,0),MATCH(D$8,intern2!_xlnm.Print_Titles,0))="NOK","NOK",
IF(INDEX(intern3!$A$9:$BG$320,MATCH($A91,intern3!$A$9:$A$160,0),MATCH(intern4!D$8,intern3!$7:$7,0))="OK","OK","NOK")))</f>
        <v/>
      </c>
      <c r="E91" s="1277" t="str">
        <f>IF(INDEX(intern2!$A$165:$BH$316,MATCH($A91,intern2!$A$165:$A$316,0),MATCH(E$8,intern2!_xlnm.Print_Titles,0))="","",
IF(INDEX(intern2!$A$165:$BH$316,MATCH($A91,intern2!$A$165:$A$316,0),MATCH(E$8,intern2!_xlnm.Print_Titles,0))="NOK","NOK",
IF(INDEX(intern3!$A$9:$BG$320,MATCH($A91,intern3!$A$9:$A$160,0),MATCH(intern4!E$8,intern3!$7:$7,0))="OK","OK","NOK")))</f>
        <v/>
      </c>
      <c r="F91" s="1277" t="str">
        <f>IF(INDEX(intern2!$A$165:$BH$316,MATCH($A91,intern2!$A$165:$A$316,0),MATCH(F$8,intern2!_xlnm.Print_Titles,0))="","",
IF(INDEX(intern2!$A$165:$BH$316,MATCH($A91,intern2!$A$165:$A$316,0),MATCH(F$8,intern2!_xlnm.Print_Titles,0))="NOK","NOK",
IF(INDEX(intern3!$A$9:$BG$320,MATCH($A91,intern3!$A$9:$A$160,0),MATCH(intern4!F$8,intern3!$7:$7,0))="OK","OK","NOK")))</f>
        <v/>
      </c>
      <c r="G91" s="1277" t="str">
        <f>IF(INDEX(intern2!$A$165:$BH$316,MATCH($A91,intern2!$A$165:$A$316,0),MATCH(G$8,intern2!_xlnm.Print_Titles,0))="","",
IF(INDEX(intern2!$A$165:$BH$316,MATCH($A91,intern2!$A$165:$A$316,0),MATCH(G$8,intern2!_xlnm.Print_Titles,0))="NOK","NOK",
IF(INDEX(intern3!$A$9:$BG$320,MATCH($A91,intern3!$A$9:$A$160,0),MATCH(intern4!G$8,intern3!$7:$7,0))="OK","OK","NOK")))</f>
        <v/>
      </c>
      <c r="H91" s="1277" t="str">
        <f>IF(INDEX(intern2!$A$165:$BH$316,MATCH($A91,intern2!$A$165:$A$316,0),MATCH(H$8,intern2!_xlnm.Print_Titles,0))="","",
IF(INDEX(intern2!$A$165:$BH$316,MATCH($A91,intern2!$A$165:$A$316,0),MATCH(H$8,intern2!_xlnm.Print_Titles,0))="NOK","NOK",
IF(INDEX(intern3!$A$9:$BG$320,MATCH($A91,intern3!$A$9:$A$160,0),MATCH(intern4!H$8,intern3!$7:$7,0))="OK","OK","NOK")))</f>
        <v/>
      </c>
      <c r="I91" s="1277" t="str">
        <f>IF(INDEX(intern2!$A$165:$BH$316,MATCH($A91,intern2!$A$165:$A$316,0),MATCH(I$8,intern2!_xlnm.Print_Titles,0))="","",
IF(INDEX(intern2!$A$165:$BH$316,MATCH($A91,intern2!$A$165:$A$316,0),MATCH(I$8,intern2!_xlnm.Print_Titles,0))="NOK","NOK",
IF(INDEX(intern3!$A$9:$BG$320,MATCH($A91,intern3!$A$9:$A$160,0),MATCH(intern4!I$8,intern3!$7:$7,0))="OK","OK","NOK")))</f>
        <v/>
      </c>
      <c r="J91" s="1277" t="str">
        <f>IF(INDEX(intern2!$A$165:$BH$316,MATCH($A91,intern2!$A$165:$A$316,0),MATCH(J$8,intern2!_xlnm.Print_Titles,0))="","",
IF(INDEX(intern2!$A$165:$BH$316,MATCH($A91,intern2!$A$165:$A$316,0),MATCH(J$8,intern2!_xlnm.Print_Titles,0))="NOK","NOK",
IF(INDEX(intern3!$A$9:$BG$320,MATCH($A91,intern3!$A$9:$A$160,0),MATCH(intern4!J$8,intern3!$7:$7,0))="OK","OK","NOK")))</f>
        <v/>
      </c>
      <c r="K91" s="1277" t="str">
        <f>IF(INDEX(intern2!$A$165:$BH$316,MATCH($A91,intern2!$A$165:$A$316,0),MATCH(K$8,intern2!_xlnm.Print_Titles,0))="","",
IF(INDEX(intern2!$A$165:$BH$316,MATCH($A91,intern2!$A$165:$A$316,0),MATCH(K$8,intern2!_xlnm.Print_Titles,0))="NOK","NOK",
IF(INDEX(intern3!$A$9:$BG$320,MATCH($A91,intern3!$A$9:$A$160,0),MATCH(intern4!K$8,intern3!$7:$7,0))="OK","OK","NOK")))</f>
        <v/>
      </c>
      <c r="L91" s="1277" t="str">
        <f>IF(INDEX(intern2!$A$165:$BH$316,MATCH($A91,intern2!$A$165:$A$316,0),MATCH(L$8,intern2!_xlnm.Print_Titles,0))="","",
IF(INDEX(intern2!$A$165:$BH$316,MATCH($A91,intern2!$A$165:$A$316,0),MATCH(L$8,intern2!_xlnm.Print_Titles,0))="NOK","NOK",
IF(INDEX(intern3!$A$9:$BG$320,MATCH($A91,intern3!$A$9:$A$160,0),MATCH(intern4!L$8,intern3!$7:$7,0))="OK","OK","NOK")))</f>
        <v/>
      </c>
      <c r="M91" s="1277" t="str">
        <f>IF(INDEX(intern2!$A$165:$BH$316,MATCH($A91,intern2!$A$165:$A$316,0),MATCH(M$8,intern2!_xlnm.Print_Titles,0))="","",
IF(INDEX(intern2!$A$165:$BH$316,MATCH($A91,intern2!$A$165:$A$316,0),MATCH(M$8,intern2!_xlnm.Print_Titles,0))="NOK","NOK",
IF(INDEX(intern3!$A$9:$BG$320,MATCH($A91,intern3!$A$9:$A$160,0),MATCH(intern4!M$8,intern3!$7:$7,0))="OK","OK","NOK")))</f>
        <v/>
      </c>
      <c r="N91" s="1277" t="str">
        <f>IF(INDEX(intern2!$A$165:$BH$316,MATCH($A91,intern2!$A$165:$A$316,0),MATCH(N$8,intern2!_xlnm.Print_Titles,0))="","",
IF(INDEX(intern2!$A$165:$BH$316,MATCH($A91,intern2!$A$165:$A$316,0),MATCH(N$8,intern2!_xlnm.Print_Titles,0))="NOK","NOK",
IF(INDEX(intern3!$A$9:$BG$320,MATCH($A91,intern3!$A$9:$A$160,0),MATCH(intern4!N$8,intern3!$7:$7,0))="OK","OK","NOK")))</f>
        <v/>
      </c>
      <c r="O91" s="1277" t="str">
        <f>IF(INDEX(intern2!$A$165:$BH$316,MATCH($A91,intern2!$A$165:$A$316,0),MATCH(O$8,intern2!_xlnm.Print_Titles,0))="","",
IF(INDEX(intern2!$A$165:$BH$316,MATCH($A91,intern2!$A$165:$A$316,0),MATCH(O$8,intern2!_xlnm.Print_Titles,0))="NOK","NOK",
IF(INDEX(intern3!$A$9:$BG$320,MATCH($A91,intern3!$A$9:$A$160,0),MATCH(intern4!O$8,intern3!$7:$7,0))="OK","OK","NOK")))</f>
        <v/>
      </c>
      <c r="P91" s="1277" t="str">
        <f>IF(INDEX(intern2!$A$165:$BH$316,MATCH($A91,intern2!$A$165:$A$316,0),MATCH(P$8,intern2!_xlnm.Print_Titles,0))="","",
IF(INDEX(intern2!$A$165:$BH$316,MATCH($A91,intern2!$A$165:$A$316,0),MATCH(P$8,intern2!_xlnm.Print_Titles,0))="NOK","NOK",
IF(INDEX(intern3!$A$9:$BG$320,MATCH($A91,intern3!$A$9:$A$160,0),MATCH(intern4!P$8,intern3!$7:$7,0))="OK","OK","NOK")))</f>
        <v/>
      </c>
      <c r="Q91" s="1277" t="str">
        <f>IF(INDEX(intern2!$A$165:$BH$316,MATCH($A91,intern2!$A$165:$A$316,0),MATCH(Q$8,intern2!_xlnm.Print_Titles,0))="","",
IF(INDEX(intern2!$A$165:$BH$316,MATCH($A91,intern2!$A$165:$A$316,0),MATCH(Q$8,intern2!_xlnm.Print_Titles,0))="NOK","NOK",
IF(INDEX(intern3!$A$9:$BG$320,MATCH($A91,intern3!$A$9:$A$160,0),MATCH(intern4!Q$8,intern3!$7:$7,0))="OK","OK","NOK")))</f>
        <v/>
      </c>
      <c r="R91" s="1277" t="str">
        <f>IF(INDEX(intern2!$A$165:$BH$316,MATCH($A91,intern2!$A$165:$A$316,0),MATCH(R$8,intern2!_xlnm.Print_Titles,0))="","",
IF(INDEX(intern2!$A$165:$BH$316,MATCH($A91,intern2!$A$165:$A$316,0),MATCH(R$8,intern2!_xlnm.Print_Titles,0))="NOK","NOK",
IF(INDEX(intern3!$A$9:$BG$320,MATCH($A91,intern3!$A$9:$A$160,0),MATCH(intern4!R$8,intern3!$7:$7,0))="OK","OK","NOK")))</f>
        <v/>
      </c>
      <c r="S91" s="1277" t="str">
        <f>IF(INDEX(intern2!$A$165:$BH$316,MATCH($A91,intern2!$A$165:$A$316,0),MATCH(S$8,intern2!_xlnm.Print_Titles,0))="","",
IF(INDEX(intern2!$A$165:$BH$316,MATCH($A91,intern2!$A$165:$A$316,0),MATCH(S$8,intern2!_xlnm.Print_Titles,0))="NOK","NOK",
IF(INDEX(intern3!$A$9:$BG$320,MATCH($A91,intern3!$A$9:$A$160,0),MATCH(intern4!S$8,intern3!$7:$7,0))="OK","OK","NOK")))</f>
        <v/>
      </c>
      <c r="T91" s="1277" t="str">
        <f>IF(INDEX(intern2!$A$165:$BH$316,MATCH($A91,intern2!$A$165:$A$316,0),MATCH(T$8,intern2!_xlnm.Print_Titles,0))="","",
IF(INDEX(intern2!$A$165:$BH$316,MATCH($A91,intern2!$A$165:$A$316,0),MATCH(T$8,intern2!_xlnm.Print_Titles,0))="NOK","NOK",
IF(INDEX(intern3!$A$9:$BG$320,MATCH($A91,intern3!$A$9:$A$160,0),MATCH(intern4!T$8,intern3!$7:$7,0))="OK","OK","NOK")))</f>
        <v/>
      </c>
      <c r="U91" s="1277" t="str">
        <f>IF(INDEX(intern2!$A$165:$BH$316,MATCH($A91,intern2!$A$165:$A$316,0),MATCH(U$8,intern2!_xlnm.Print_Titles,0))="","",
IF(INDEX(intern2!$A$165:$BH$316,MATCH($A91,intern2!$A$165:$A$316,0),MATCH(U$8,intern2!_xlnm.Print_Titles,0))="NOK","NOK",
IF(INDEX(intern3!$A$9:$BG$320,MATCH($A91,intern3!$A$9:$A$160,0),MATCH(intern4!U$8,intern3!$7:$7,0))="OK","OK","NOK")))</f>
        <v/>
      </c>
      <c r="V91" s="1277" t="str">
        <f>IF(INDEX(intern2!$A$165:$BH$316,MATCH($A91,intern2!$A$165:$A$316,0),MATCH(V$8,intern2!_xlnm.Print_Titles,0))="","",
IF(INDEX(intern2!$A$165:$BH$316,MATCH($A91,intern2!$A$165:$A$316,0),MATCH(V$8,intern2!_xlnm.Print_Titles,0))="NOK","NOK",
IF(INDEX(intern3!$A$9:$BG$320,MATCH($A91,intern3!$A$9:$A$160,0),MATCH(intern4!V$8,intern3!$7:$7,0))="OK","OK","NOK")))</f>
        <v/>
      </c>
      <c r="W91" s="1277" t="str">
        <f>IF(INDEX(intern2!$A$165:$BH$316,MATCH($A91,intern2!$A$165:$A$316,0),MATCH(W$8,intern2!_xlnm.Print_Titles,0))="","",
IF(INDEX(intern2!$A$165:$BH$316,MATCH($A91,intern2!$A$165:$A$316,0),MATCH(W$8,intern2!_xlnm.Print_Titles,0))="NOK","NOK",
IF(INDEX(intern3!$A$9:$BG$320,MATCH($A91,intern3!$A$9:$A$160,0),MATCH(intern4!W$8,intern3!$7:$7,0))="OK","OK","NOK")))</f>
        <v/>
      </c>
      <c r="X91" s="1277" t="str">
        <f>IF(INDEX(intern2!$A$165:$BH$316,MATCH($A91,intern2!$A$165:$A$316,0),MATCH(X$8,intern2!_xlnm.Print_Titles,0))="","",
IF(INDEX(intern2!$A$165:$BH$316,MATCH($A91,intern2!$A$165:$A$316,0),MATCH(X$8,intern2!_xlnm.Print_Titles,0))="NOK","NOK",
IF(INDEX(intern3!$A$9:$BG$320,MATCH($A91,intern3!$A$9:$A$160,0),MATCH(intern4!X$8,intern3!$7:$7,0))="OK","OK","NOK")))</f>
        <v/>
      </c>
      <c r="Y91" s="1277" t="str">
        <f>IF(INDEX(intern2!$A$165:$BH$316,MATCH($A91,intern2!$A$165:$A$316,0),MATCH(Y$8,intern2!_xlnm.Print_Titles,0))="","",
IF(INDEX(intern2!$A$165:$BH$316,MATCH($A91,intern2!$A$165:$A$316,0),MATCH(Y$8,intern2!_xlnm.Print_Titles,0))="NOK","NOK",
IF(INDEX(intern3!$A$9:$BG$320,MATCH($A91,intern3!$A$9:$A$160,0),MATCH(intern4!Y$8,intern3!$7:$7,0))="OK","OK","NOK")))</f>
        <v/>
      </c>
      <c r="Z91" s="1277" t="str">
        <f>IF(INDEX(intern2!$A$165:$BH$316,MATCH($A91,intern2!$A$165:$A$316,0),MATCH(Z$8,intern2!_xlnm.Print_Titles,0))="","",
IF(INDEX(intern2!$A$165:$BH$316,MATCH($A91,intern2!$A$165:$A$316,0),MATCH(Z$8,intern2!_xlnm.Print_Titles,0))="NOK","NOK",
IF(INDEX(intern3!$A$9:$BG$320,MATCH($A91,intern3!$A$9:$A$160,0),MATCH(intern4!Z$8,intern3!$7:$7,0))="OK","OK","NOK")))</f>
        <v/>
      </c>
      <c r="AA91" s="1277" t="str">
        <f>IF(INDEX(intern2!$A$165:$BH$316,MATCH($A91,intern2!$A$165:$A$316,0),MATCH(AA$8,intern2!_xlnm.Print_Titles,0))="","",
IF(INDEX(intern2!$A$165:$BH$316,MATCH($A91,intern2!$A$165:$A$316,0),MATCH(AA$8,intern2!_xlnm.Print_Titles,0))="NOK","NOK",
IF(INDEX(intern3!$A$9:$BG$320,MATCH($A91,intern3!$A$9:$A$160,0),MATCH(intern4!AA$8,intern3!$7:$7,0))="OK","OK","NOK")))</f>
        <v/>
      </c>
      <c r="AB91" s="1277" t="str">
        <f>IF(INDEX(intern2!$A$165:$BH$316,MATCH($A91,intern2!$A$165:$A$316,0),MATCH(AB$8,intern2!_xlnm.Print_Titles,0))="","",
IF(INDEX(intern2!$A$165:$BH$316,MATCH($A91,intern2!$A$165:$A$316,0),MATCH(AB$8,intern2!_xlnm.Print_Titles,0))="NOK","NOK",
IF(INDEX(intern3!$A$9:$BG$320,MATCH($A91,intern3!$A$9:$A$160,0),MATCH(intern4!AB$8,intern3!$7:$7,0))="OK","OK","NOK")))</f>
        <v/>
      </c>
      <c r="AC91" s="1277" t="str">
        <f>IF(INDEX(intern2!$A$165:$BH$316,MATCH($A91,intern2!$A$165:$A$316,0),MATCH(AC$8,intern2!_xlnm.Print_Titles,0))="","",
IF(INDEX(intern2!$A$165:$BH$316,MATCH($A91,intern2!$A$165:$A$316,0),MATCH(AC$8,intern2!_xlnm.Print_Titles,0))="NOK","NOK",
IF(INDEX(intern3!$A$9:$BG$320,MATCH($A91,intern3!$A$9:$A$160,0),MATCH(intern4!AC$8,intern3!$7:$7,0))="OK","OK","NOK")))</f>
        <v/>
      </c>
      <c r="AD91" s="1277" t="str">
        <f>IF(INDEX(intern2!$A$165:$BH$316,MATCH($A91,intern2!$A$165:$A$316,0),MATCH(AD$8,intern2!_xlnm.Print_Titles,0))="","",
IF(INDEX(intern2!$A$165:$BH$316,MATCH($A91,intern2!$A$165:$A$316,0),MATCH(AD$8,intern2!_xlnm.Print_Titles,0))="NOK","NOK",
IF(INDEX(intern3!$A$9:$BG$320,MATCH($A91,intern3!$A$9:$A$160,0),MATCH(intern4!AD$8,intern3!$7:$7,0))="OK","OK","NOK")))</f>
        <v/>
      </c>
      <c r="AE91" s="1277" t="str">
        <f>IF(INDEX(intern2!$A$165:$BH$316,MATCH($A91,intern2!$A$165:$A$316,0),MATCH(AE$8,intern2!_xlnm.Print_Titles,0))="","",
IF(INDEX(intern2!$A$165:$BH$316,MATCH($A91,intern2!$A$165:$A$316,0),MATCH(AE$8,intern2!_xlnm.Print_Titles,0))="NOK","NOK",
IF(INDEX(intern3!$A$9:$BG$320,MATCH($A91,intern3!$A$9:$A$160,0),MATCH(intern4!AE$8,intern3!$7:$7,0))="OK","OK","NOK")))</f>
        <v/>
      </c>
      <c r="AF91" s="1277" t="str">
        <f>IF(INDEX(intern2!$A$165:$BH$316,MATCH($A91,intern2!$A$165:$A$316,0),MATCH(AF$8,intern2!_xlnm.Print_Titles,0))="","",
IF(INDEX(intern2!$A$165:$BH$316,MATCH($A91,intern2!$A$165:$A$316,0),MATCH(AF$8,intern2!_xlnm.Print_Titles,0))="NOK","NOK",
IF(INDEX(intern3!$A$9:$BG$320,MATCH($A91,intern3!$A$9:$A$160,0),MATCH(intern4!AF$8,intern3!$7:$7,0))="OK","OK","NOK")))</f>
        <v/>
      </c>
      <c r="AG91" s="1277" t="str">
        <f>IF(INDEX(intern2!$A$165:$BH$316,MATCH($A91,intern2!$A$165:$A$316,0),MATCH(AG$8,intern2!_xlnm.Print_Titles,0))="","",
IF(INDEX(intern2!$A$165:$BH$316,MATCH($A91,intern2!$A$165:$A$316,0),MATCH(AG$8,intern2!_xlnm.Print_Titles,0))="NOK","NOK",
IF(INDEX(intern3!$A$9:$BG$320,MATCH($A91,intern3!$A$9:$A$160,0),MATCH(intern4!AG$8,intern3!$7:$7,0))="OK","OK","NOK")))</f>
        <v/>
      </c>
      <c r="AH91" s="1277" t="str">
        <f>IF(INDEX(intern2!$A$165:$BH$316,MATCH($A91,intern2!$A$165:$A$316,0),MATCH(AH$8,intern2!_xlnm.Print_Titles,0))="","",
IF(INDEX(intern2!$A$165:$BH$316,MATCH($A91,intern2!$A$165:$A$316,0),MATCH(AH$8,intern2!_xlnm.Print_Titles,0))="NOK","NOK",
IF(INDEX(intern3!$A$9:$BG$320,MATCH($A91,intern3!$A$9:$A$160,0),MATCH(intern4!AH$8,intern3!$7:$7,0))="OK","OK","NOK")))</f>
        <v/>
      </c>
      <c r="AI91" s="1277" t="str">
        <f>IF(INDEX(intern2!$A$165:$BH$316,MATCH($A91,intern2!$A$165:$A$316,0),MATCH(AI$8,intern2!_xlnm.Print_Titles,0))="","",
IF(INDEX(intern2!$A$165:$BH$316,MATCH($A91,intern2!$A$165:$A$316,0),MATCH(AI$8,intern2!_xlnm.Print_Titles,0))="NOK","NOK",
IF(INDEX(intern3!$A$9:$BG$320,MATCH($A91,intern3!$A$9:$A$160,0),MATCH(intern4!AI$8,intern3!$7:$7,0))="OK","OK","NOK")))</f>
        <v/>
      </c>
      <c r="AJ91" s="1277" t="str">
        <f>IF(INDEX(intern2!$A$165:$BH$316,MATCH($A91,intern2!$A$165:$A$316,0),MATCH(AJ$8,intern2!_xlnm.Print_Titles,0))="","",
IF(INDEX(intern2!$A$165:$BH$316,MATCH($A91,intern2!$A$165:$A$316,0),MATCH(AJ$8,intern2!_xlnm.Print_Titles,0))="NOK","NOK",
IF(INDEX(intern3!$A$9:$BG$320,MATCH($A91,intern3!$A$9:$A$160,0),MATCH(intern4!AJ$8,intern3!$7:$7,0))="OK","OK","NOK")))</f>
        <v/>
      </c>
      <c r="AK91" s="1277" t="str">
        <f>IF(INDEX(intern2!$A$165:$BH$316,MATCH($A91,intern2!$A$165:$A$316,0),MATCH(AK$8,intern2!_xlnm.Print_Titles,0))="","",
IF(INDEX(intern2!$A$165:$BH$316,MATCH($A91,intern2!$A$165:$A$316,0),MATCH(AK$8,intern2!_xlnm.Print_Titles,0))="NOK","NOK",
IF(INDEX(intern3!$A$9:$BG$320,MATCH($A91,intern3!$A$9:$A$160,0),MATCH(intern4!AK$8,intern3!$7:$7,0))="OK","OK","NOK")))</f>
        <v/>
      </c>
      <c r="AL91" s="1277" t="str">
        <f>IF(INDEX(intern2!$A$165:$BH$316,MATCH($A91,intern2!$A$165:$A$316,0),MATCH(AL$8,intern2!_xlnm.Print_Titles,0))="","",
IF(INDEX(intern2!$A$165:$BH$316,MATCH($A91,intern2!$A$165:$A$316,0),MATCH(AL$8,intern2!_xlnm.Print_Titles,0))="NOK","NOK",
IF(INDEX(intern3!$A$9:$BG$320,MATCH($A91,intern3!$A$9:$A$160,0),MATCH(intern4!AL$8,intern3!$7:$7,0))="OK","OK","NOK")))</f>
        <v/>
      </c>
      <c r="AM91" s="1277" t="str">
        <f>IF(INDEX(intern2!$A$165:$BH$316,MATCH($A91,intern2!$A$165:$A$316,0),MATCH(AM$8,intern2!_xlnm.Print_Titles,0))="","",
IF(INDEX(intern2!$A$165:$BH$316,MATCH($A91,intern2!$A$165:$A$316,0),MATCH(AM$8,intern2!_xlnm.Print_Titles,0))="NOK","NOK",
IF(INDEX(intern3!$A$9:$BG$320,MATCH($A91,intern3!$A$9:$A$160,0),MATCH(intern4!AM$8,intern3!$7:$7,0))="OK","OK","NOK")))</f>
        <v/>
      </c>
      <c r="AN91" s="1277" t="str">
        <f>IF(INDEX(intern2!$A$165:$BH$316,MATCH($A91,intern2!$A$165:$A$316,0),MATCH(AN$8,intern2!_xlnm.Print_Titles,0))="","",
IF(INDEX(intern2!$A$165:$BH$316,MATCH($A91,intern2!$A$165:$A$316,0),MATCH(AN$8,intern2!_xlnm.Print_Titles,0))="NOK","NOK",
IF(INDEX(intern3!$A$9:$BG$320,MATCH($A91,intern3!$A$9:$A$160,0),MATCH(intern4!AN$8,intern3!$7:$7,0))="OK","OK","NOK")))</f>
        <v/>
      </c>
      <c r="AO91" s="1277" t="str">
        <f>IF(INDEX(intern2!$A$165:$BH$316,MATCH($A91,intern2!$A$165:$A$316,0),MATCH(AO$8,intern2!_xlnm.Print_Titles,0))="","",
IF(INDEX(intern2!$A$165:$BH$316,MATCH($A91,intern2!$A$165:$A$316,0),MATCH(AO$8,intern2!_xlnm.Print_Titles,0))="NOK","NOK",
IF(INDEX(intern3!$A$9:$BG$320,MATCH($A91,intern3!$A$9:$A$160,0),MATCH(intern4!AO$8,intern3!$7:$7,0))="OK","OK","NOK")))</f>
        <v/>
      </c>
      <c r="AP91" s="1277" t="str">
        <f>IF(INDEX(intern2!$A$165:$BH$316,MATCH($A91,intern2!$A$165:$A$316,0),MATCH(AP$8,intern2!_xlnm.Print_Titles,0))="","",
IF(INDEX(intern2!$A$165:$BH$316,MATCH($A91,intern2!$A$165:$A$316,0),MATCH(AP$8,intern2!_xlnm.Print_Titles,0))="NOK","NOK",
IF(INDEX(intern3!$A$9:$BG$320,MATCH($A91,intern3!$A$9:$A$160,0),MATCH(intern4!AP$8,intern3!$7:$7,0))="OK","OK","NOK")))</f>
        <v/>
      </c>
      <c r="AQ91" s="1277" t="str">
        <f>IF(INDEX(intern2!$A$165:$BH$316,MATCH($A91,intern2!$A$165:$A$316,0),MATCH(AQ$8,intern2!_xlnm.Print_Titles,0))="","",
IF(INDEX(intern2!$A$165:$BH$316,MATCH($A91,intern2!$A$165:$A$316,0),MATCH(AQ$8,intern2!_xlnm.Print_Titles,0))="NOK","NOK",
IF(INDEX(intern3!$A$9:$BG$320,MATCH($A91,intern3!$A$9:$A$160,0),MATCH(intern4!AQ$8,intern3!$7:$7,0))="OK","OK","NOK")))</f>
        <v/>
      </c>
      <c r="AR91" s="1277" t="str">
        <f>IF(INDEX(intern2!$A$165:$BH$316,MATCH($A91,intern2!$A$165:$A$316,0),MATCH(AR$8,intern2!_xlnm.Print_Titles,0))="","",
IF(INDEX(intern2!$A$165:$BH$316,MATCH($A91,intern2!$A$165:$A$316,0),MATCH(AR$8,intern2!_xlnm.Print_Titles,0))="NOK","NOK",
IF(INDEX(intern3!$A$9:$BG$320,MATCH($A91,intern3!$A$9:$A$160,0),MATCH(intern4!AR$8,intern3!$7:$7,0))="OK","OK","NOK")))</f>
        <v/>
      </c>
      <c r="AS91" s="1277" t="str">
        <f>IF(INDEX(intern2!$A$165:$BH$316,MATCH($A91,intern2!$A$165:$A$316,0),MATCH(AS$8,intern2!_xlnm.Print_Titles,0))="","",
IF(INDEX(intern2!$A$165:$BH$316,MATCH($A91,intern2!$A$165:$A$316,0),MATCH(AS$8,intern2!_xlnm.Print_Titles,0))="NOK","NOK",
IF(INDEX(intern3!$A$9:$BG$320,MATCH($A91,intern3!$A$9:$A$160,0),MATCH(intern4!AS$8,intern3!$7:$7,0))="OK","OK","NOK")))</f>
        <v/>
      </c>
      <c r="AT91" s="1277" t="str">
        <f>IF(INDEX(intern2!$A$165:$BH$316,MATCH($A91,intern2!$A$165:$A$316,0),MATCH(AT$8,intern2!_xlnm.Print_Titles,0))="","",
IF(INDEX(intern2!$A$165:$BH$316,MATCH($A91,intern2!$A$165:$A$316,0),MATCH(AT$8,intern2!_xlnm.Print_Titles,0))="NOK","NOK",
IF(INDEX(intern3!$A$9:$BG$320,MATCH($A91,intern3!$A$9:$A$160,0),MATCH(intern4!AT$8,intern3!$7:$7,0))="OK","OK","NOK")))</f>
        <v/>
      </c>
      <c r="AU91" s="1277" t="str">
        <f>IF(INDEX(intern2!$A$165:$BH$316,MATCH($A91,intern2!$A$165:$A$316,0),MATCH(AU$8,intern2!_xlnm.Print_Titles,0))="","",
IF(INDEX(intern2!$A$165:$BH$316,MATCH($A91,intern2!$A$165:$A$316,0),MATCH(AU$8,intern2!_xlnm.Print_Titles,0))="NOK","NOK",
IF(INDEX(intern3!$A$9:$BG$320,MATCH($A91,intern3!$A$9:$A$160,0),MATCH(intern4!AU$8,intern3!$7:$7,0))="OK","OK","NOK")))</f>
        <v/>
      </c>
      <c r="AV91" s="1277" t="str">
        <f>IF(INDEX(intern2!$A$165:$BH$316,MATCH($A91,intern2!$A$165:$A$316,0),MATCH(AV$8,intern2!_xlnm.Print_Titles,0))="","",
IF(INDEX(intern2!$A$165:$BH$316,MATCH($A91,intern2!$A$165:$A$316,0),MATCH(AV$8,intern2!_xlnm.Print_Titles,0))="NOK","NOK",
IF(INDEX(intern3!$A$9:$BG$320,MATCH($A91,intern3!$A$9:$A$160,0),MATCH(intern4!AV$8,intern3!$7:$7,0))="OK","OK","NOK")))</f>
        <v/>
      </c>
      <c r="AW91" s="1277"/>
      <c r="AX91" s="1277" t="str">
        <f>IF(INDEX(intern2!$A$165:$BH$316,MATCH($A91,intern2!$A$165:$A$316,0),MATCH(AX$8,intern2!_xlnm.Print_Titles,0))="","",
IF(INDEX(intern2!$A$165:$BH$316,MATCH($A91,intern2!$A$165:$A$316,0),MATCH(AX$8,intern2!_xlnm.Print_Titles,0))="NOK","NOK",
IF(INDEX(intern3!$A$9:$BG$320,MATCH($A91,intern3!$A$9:$A$160,0),MATCH(intern4!AX$8,intern3!$7:$7,0))="OK","OK","NOK")))</f>
        <v/>
      </c>
      <c r="AY91" s="1277" t="str">
        <f>IF(INDEX(intern2!$A$165:$BH$316,MATCH($A91,intern2!$A$165:$A$316,0),MATCH(AY$8,intern2!_xlnm.Print_Titles,0))="","",
IF(INDEX(intern2!$A$165:$BH$316,MATCH($A91,intern2!$A$165:$A$316,0),MATCH(AY$8,intern2!_xlnm.Print_Titles,0))="NOK","NOK",
IF(INDEX(intern3!$A$9:$BG$320,MATCH($A91,intern3!$A$9:$A$160,0),MATCH(intern4!AY$8,intern3!$7:$7,0))="OK","OK","NOK")))</f>
        <v/>
      </c>
      <c r="AZ91" s="1277" t="str">
        <f>IF(INDEX(intern2!$A$165:$BH$316,MATCH($A91,intern2!$A$165:$A$316,0),MATCH(AZ$8,intern2!_xlnm.Print_Titles,0))="","",
IF(INDEX(intern2!$A$165:$BH$316,MATCH($A91,intern2!$A$165:$A$316,0),MATCH(AZ$8,intern2!_xlnm.Print_Titles,0))="NOK","NOK",
IF(INDEX(intern3!$A$9:$BG$320,MATCH($A91,intern3!$A$9:$A$160,0),MATCH(intern4!AZ$8,intern3!$7:$7,0))="OK","OK","NOK")))</f>
        <v/>
      </c>
      <c r="BA91" s="1277" t="str">
        <f>IF(INDEX(intern2!$A$165:$BH$316,MATCH($A91,intern2!$A$165:$A$316,0),MATCH(BA$8,intern2!_xlnm.Print_Titles,0))="","",
IF(INDEX(intern2!$A$165:$BH$316,MATCH($A91,intern2!$A$165:$A$316,0),MATCH(BA$8,intern2!_xlnm.Print_Titles,0))="NOK","NOK",
IF(INDEX(intern3!$A$9:$BG$320,MATCH($A91,intern3!$A$9:$A$160,0),MATCH(intern4!BA$8,intern3!$7:$7,0))="OK","OK","NOK")))</f>
        <v/>
      </c>
      <c r="BB91" s="1277" t="str">
        <f>IF(INDEX(intern2!$A$165:$BH$316,MATCH($A91,intern2!$A$165:$A$316,0),MATCH(BB$8,intern2!_xlnm.Print_Titles,0))="","",
IF(INDEX(intern2!$A$165:$BH$316,MATCH($A91,intern2!$A$165:$A$316,0),MATCH(BB$8,intern2!_xlnm.Print_Titles,0))="NOK","NOK",
IF(INDEX(intern3!$A$9:$BG$320,MATCH($A91,intern3!$A$9:$A$160,0),MATCH(intern4!BB$8,intern3!$7:$7,0))="OK","OK","NOK")))</f>
        <v/>
      </c>
      <c r="BC91" s="1277" t="str">
        <f>IF(INDEX(intern2!$A$165:$BH$316,MATCH($A91,intern2!$A$165:$A$316,0),MATCH(BC$8,intern2!_xlnm.Print_Titles,0))="","",
IF(INDEX(intern2!$A$165:$BH$316,MATCH($A91,intern2!$A$165:$A$316,0),MATCH(BC$8,intern2!_xlnm.Print_Titles,0))="NOK","NOK",
IF(INDEX(intern3!$A$9:$BG$320,MATCH($A91,intern3!$A$9:$A$160,0),MATCH(intern4!BC$8,intern3!$7:$7,0))="OK","OK","NOK")))</f>
        <v/>
      </c>
      <c r="BD91" s="1277" t="str">
        <f>IF(INDEX(intern2!$A$165:$BH$316,MATCH($A91,intern2!$A$165:$A$316,0),MATCH(BD$8,intern2!_xlnm.Print_Titles,0))="","",
IF(INDEX(intern2!$A$165:$BH$316,MATCH($A91,intern2!$A$165:$A$316,0),MATCH(BD$8,intern2!_xlnm.Print_Titles,0))="NOK","NOK",
IF(INDEX(intern3!$A$9:$BG$320,MATCH($A91,intern3!$A$9:$A$160,0),MATCH(intern4!BD$8,intern3!$7:$7,0))="OK","OK","NOK")))</f>
        <v/>
      </c>
      <c r="BE91" s="1277" t="str">
        <f>IF(INDEX(intern2!$A$165:$BH$316,MATCH($A91,intern2!$A$165:$A$316,0),MATCH(BE$8,intern2!_xlnm.Print_Titles,0))="","",
IF(INDEX(intern2!$A$165:$BH$316,MATCH($A91,intern2!$A$165:$A$316,0),MATCH(BE$8,intern2!_xlnm.Print_Titles,0))="NOK","NOK",
IF(INDEX(intern3!$A$9:$BG$320,MATCH($A91,intern3!$A$9:$A$160,0),MATCH(intern4!BE$8,intern3!$7:$7,0))="OK","OK","NOK")))</f>
        <v/>
      </c>
      <c r="BF91" s="1277" t="str">
        <f>IF(INDEX(intern2!$A$165:$BH$316,MATCH($A91,intern2!$A$165:$A$316,0),MATCH(BF$8,intern2!_xlnm.Print_Titles,0))="","",
IF(INDEX(intern2!$A$165:$BH$316,MATCH($A91,intern2!$A$165:$A$316,0),MATCH(BF$8,intern2!_xlnm.Print_Titles,0))="NOK","NOK",
IF(INDEX(intern3!$A$9:$BG$320,MATCH($A91,intern3!$A$9:$A$160,0),MATCH(intern4!BF$8,intern3!$7:$7,0))="OK","OK","NOK")))</f>
        <v/>
      </c>
      <c r="BG91" s="1277" t="str">
        <f>IF(INDEX(intern2!$A$165:$BH$316,MATCH($A91,intern2!$A$165:$A$316,0),MATCH(BG$8,intern2!_xlnm.Print_Titles,0))="","",
IF(INDEX(intern2!$A$165:$BH$316,MATCH($A91,intern2!$A$165:$A$316,0),MATCH(BG$8,intern2!_xlnm.Print_Titles,0))="NOK","NOK",
IF(INDEX(intern3!$A$9:$BG$320,MATCH($A91,intern3!$A$9:$A$160,0),MATCH(intern4!BG$8,intern3!$7:$7,0))="OK","OK","NOK")))</f>
        <v/>
      </c>
      <c r="BH91" s="200" t="str">
        <f t="shared" si="3"/>
        <v>OK</v>
      </c>
      <c r="BI91" s="186"/>
      <c r="BJ91" t="str">
        <f>IF(VLOOKUP($A91,intern1!$C:$Q,15,FALSE)="MAS","",IF(VLOOKUP($A91,'3.10'!$C:$AP,9,FALSE)=0,"NOK",IF(VLOOKUP($A91,'3.10'!$C:$AP,11,FALSE)=0,"NOK","OK"))=BH91)</f>
        <v/>
      </c>
    </row>
    <row r="92" spans="1:62" x14ac:dyDescent="0.25">
      <c r="A92" t="str">
        <f>+intern2!A87</f>
        <v>URO1.1.3</v>
      </c>
      <c r="C92" s="1277" t="str">
        <f>IF(INDEX(intern2!$A$165:$BH$316,MATCH($A92,intern2!$A$165:$A$316,0),MATCH(C$8,intern2!_xlnm.Print_Titles,0))="","",
IF(INDEX(intern2!$A$165:$BH$316,MATCH($A92,intern2!$A$165:$A$316,0),MATCH(C$8,intern2!_xlnm.Print_Titles,0))="NOK","NOK",
IF(INDEX(intern3!$A$9:$BG$320,MATCH($A92,intern3!$A$9:$A$160,0),MATCH(intern4!C$8,intern3!$7:$7,0))="OK","OK","NOK")))</f>
        <v/>
      </c>
      <c r="D92" s="1277" t="str">
        <f>IF(INDEX(intern2!$A$165:$BH$316,MATCH($A92,intern2!$A$165:$A$316,0),MATCH(D$8,intern2!_xlnm.Print_Titles,0))="","",
IF(INDEX(intern2!$A$165:$BH$316,MATCH($A92,intern2!$A$165:$A$316,0),MATCH(D$8,intern2!_xlnm.Print_Titles,0))="NOK","NOK",
IF(INDEX(intern3!$A$9:$BG$320,MATCH($A92,intern3!$A$9:$A$160,0),MATCH(intern4!D$8,intern3!$7:$7,0))="OK","OK","NOK")))</f>
        <v/>
      </c>
      <c r="E92" s="1277" t="str">
        <f>IF(INDEX(intern2!$A$165:$BH$316,MATCH($A92,intern2!$A$165:$A$316,0),MATCH(E$8,intern2!_xlnm.Print_Titles,0))="","",
IF(INDEX(intern2!$A$165:$BH$316,MATCH($A92,intern2!$A$165:$A$316,0),MATCH(E$8,intern2!_xlnm.Print_Titles,0))="NOK","NOK",
IF(INDEX(intern3!$A$9:$BG$320,MATCH($A92,intern3!$A$9:$A$160,0),MATCH(intern4!E$8,intern3!$7:$7,0))="OK","OK","NOK")))</f>
        <v/>
      </c>
      <c r="F92" s="1277" t="str">
        <f>IF(INDEX(intern2!$A$165:$BH$316,MATCH($A92,intern2!$A$165:$A$316,0),MATCH(F$8,intern2!_xlnm.Print_Titles,0))="","",
IF(INDEX(intern2!$A$165:$BH$316,MATCH($A92,intern2!$A$165:$A$316,0),MATCH(F$8,intern2!_xlnm.Print_Titles,0))="NOK","NOK",
IF(INDEX(intern3!$A$9:$BG$320,MATCH($A92,intern3!$A$9:$A$160,0),MATCH(intern4!F$8,intern3!$7:$7,0))="OK","OK","NOK")))</f>
        <v/>
      </c>
      <c r="G92" s="1277" t="str">
        <f>IF(INDEX(intern2!$A$165:$BH$316,MATCH($A92,intern2!$A$165:$A$316,0),MATCH(G$8,intern2!_xlnm.Print_Titles,0))="","",
IF(INDEX(intern2!$A$165:$BH$316,MATCH($A92,intern2!$A$165:$A$316,0),MATCH(G$8,intern2!_xlnm.Print_Titles,0))="NOK","NOK",
IF(INDEX(intern3!$A$9:$BG$320,MATCH($A92,intern3!$A$9:$A$160,0),MATCH(intern4!G$8,intern3!$7:$7,0))="OK","OK","NOK")))</f>
        <v/>
      </c>
      <c r="H92" s="1277" t="str">
        <f>IF(INDEX(intern2!$A$165:$BH$316,MATCH($A92,intern2!$A$165:$A$316,0),MATCH(H$8,intern2!_xlnm.Print_Titles,0))="","",
IF(INDEX(intern2!$A$165:$BH$316,MATCH($A92,intern2!$A$165:$A$316,0),MATCH(H$8,intern2!_xlnm.Print_Titles,0))="NOK","NOK",
IF(INDEX(intern3!$A$9:$BG$320,MATCH($A92,intern3!$A$9:$A$160,0),MATCH(intern4!H$8,intern3!$7:$7,0))="OK","OK","NOK")))</f>
        <v/>
      </c>
      <c r="I92" s="1277" t="str">
        <f>IF(INDEX(intern2!$A$165:$BH$316,MATCH($A92,intern2!$A$165:$A$316,0),MATCH(I$8,intern2!_xlnm.Print_Titles,0))="","",
IF(INDEX(intern2!$A$165:$BH$316,MATCH($A92,intern2!$A$165:$A$316,0),MATCH(I$8,intern2!_xlnm.Print_Titles,0))="NOK","NOK",
IF(INDEX(intern3!$A$9:$BG$320,MATCH($A92,intern3!$A$9:$A$160,0),MATCH(intern4!I$8,intern3!$7:$7,0))="OK","OK","NOK")))</f>
        <v/>
      </c>
      <c r="J92" s="1277" t="str">
        <f>IF(INDEX(intern2!$A$165:$BH$316,MATCH($A92,intern2!$A$165:$A$316,0),MATCH(J$8,intern2!_xlnm.Print_Titles,0))="","",
IF(INDEX(intern2!$A$165:$BH$316,MATCH($A92,intern2!$A$165:$A$316,0),MATCH(J$8,intern2!_xlnm.Print_Titles,0))="NOK","NOK",
IF(INDEX(intern3!$A$9:$BG$320,MATCH($A92,intern3!$A$9:$A$160,0),MATCH(intern4!J$8,intern3!$7:$7,0))="OK","OK","NOK")))</f>
        <v/>
      </c>
      <c r="K92" s="1277" t="str">
        <f>IF(INDEX(intern2!$A$165:$BH$316,MATCH($A92,intern2!$A$165:$A$316,0),MATCH(K$8,intern2!_xlnm.Print_Titles,0))="","",
IF(INDEX(intern2!$A$165:$BH$316,MATCH($A92,intern2!$A$165:$A$316,0),MATCH(K$8,intern2!_xlnm.Print_Titles,0))="NOK","NOK",
IF(INDEX(intern3!$A$9:$BG$320,MATCH($A92,intern3!$A$9:$A$160,0),MATCH(intern4!K$8,intern3!$7:$7,0))="OK","OK","NOK")))</f>
        <v/>
      </c>
      <c r="L92" s="1277" t="str">
        <f>IF(INDEX(intern2!$A$165:$BH$316,MATCH($A92,intern2!$A$165:$A$316,0),MATCH(L$8,intern2!_xlnm.Print_Titles,0))="","",
IF(INDEX(intern2!$A$165:$BH$316,MATCH($A92,intern2!$A$165:$A$316,0),MATCH(L$8,intern2!_xlnm.Print_Titles,0))="NOK","NOK",
IF(INDEX(intern3!$A$9:$BG$320,MATCH($A92,intern3!$A$9:$A$160,0),MATCH(intern4!L$8,intern3!$7:$7,0))="OK","OK","NOK")))</f>
        <v/>
      </c>
      <c r="M92" s="1277" t="str">
        <f>IF(INDEX(intern2!$A$165:$BH$316,MATCH($A92,intern2!$A$165:$A$316,0),MATCH(M$8,intern2!_xlnm.Print_Titles,0))="","",
IF(INDEX(intern2!$A$165:$BH$316,MATCH($A92,intern2!$A$165:$A$316,0),MATCH(M$8,intern2!_xlnm.Print_Titles,0))="NOK","NOK",
IF(INDEX(intern3!$A$9:$BG$320,MATCH($A92,intern3!$A$9:$A$160,0),MATCH(intern4!M$8,intern3!$7:$7,0))="OK","OK","NOK")))</f>
        <v/>
      </c>
      <c r="N92" s="1277" t="str">
        <f>IF(INDEX(intern2!$A$165:$BH$316,MATCH($A92,intern2!$A$165:$A$316,0),MATCH(N$8,intern2!_xlnm.Print_Titles,0))="","",
IF(INDEX(intern2!$A$165:$BH$316,MATCH($A92,intern2!$A$165:$A$316,0),MATCH(N$8,intern2!_xlnm.Print_Titles,0))="NOK","NOK",
IF(INDEX(intern3!$A$9:$BG$320,MATCH($A92,intern3!$A$9:$A$160,0),MATCH(intern4!N$8,intern3!$7:$7,0))="OK","OK","NOK")))</f>
        <v/>
      </c>
      <c r="O92" s="1277" t="str">
        <f>IF(INDEX(intern2!$A$165:$BH$316,MATCH($A92,intern2!$A$165:$A$316,0),MATCH(O$8,intern2!_xlnm.Print_Titles,0))="","",
IF(INDEX(intern2!$A$165:$BH$316,MATCH($A92,intern2!$A$165:$A$316,0),MATCH(O$8,intern2!_xlnm.Print_Titles,0))="NOK","NOK",
IF(INDEX(intern3!$A$9:$BG$320,MATCH($A92,intern3!$A$9:$A$160,0),MATCH(intern4!O$8,intern3!$7:$7,0))="OK","OK","NOK")))</f>
        <v/>
      </c>
      <c r="P92" s="1277" t="str">
        <f>IF(INDEX(intern2!$A$165:$BH$316,MATCH($A92,intern2!$A$165:$A$316,0),MATCH(P$8,intern2!_xlnm.Print_Titles,0))="","",
IF(INDEX(intern2!$A$165:$BH$316,MATCH($A92,intern2!$A$165:$A$316,0),MATCH(P$8,intern2!_xlnm.Print_Titles,0))="NOK","NOK",
IF(INDEX(intern3!$A$9:$BG$320,MATCH($A92,intern3!$A$9:$A$160,0),MATCH(intern4!P$8,intern3!$7:$7,0))="OK","OK","NOK")))</f>
        <v/>
      </c>
      <c r="Q92" s="1277" t="str">
        <f>IF(INDEX(intern2!$A$165:$BH$316,MATCH($A92,intern2!$A$165:$A$316,0),MATCH(Q$8,intern2!_xlnm.Print_Titles,0))="","",
IF(INDEX(intern2!$A$165:$BH$316,MATCH($A92,intern2!$A$165:$A$316,0),MATCH(Q$8,intern2!_xlnm.Print_Titles,0))="NOK","NOK",
IF(INDEX(intern3!$A$9:$BG$320,MATCH($A92,intern3!$A$9:$A$160,0),MATCH(intern4!Q$8,intern3!$7:$7,0))="OK","OK","NOK")))</f>
        <v/>
      </c>
      <c r="R92" s="1277" t="str">
        <f>IF(INDEX(intern2!$A$165:$BH$316,MATCH($A92,intern2!$A$165:$A$316,0),MATCH(R$8,intern2!_xlnm.Print_Titles,0))="","",
IF(INDEX(intern2!$A$165:$BH$316,MATCH($A92,intern2!$A$165:$A$316,0),MATCH(R$8,intern2!_xlnm.Print_Titles,0))="NOK","NOK",
IF(INDEX(intern3!$A$9:$BG$320,MATCH($A92,intern3!$A$9:$A$160,0),MATCH(intern4!R$8,intern3!$7:$7,0))="OK","OK","NOK")))</f>
        <v/>
      </c>
      <c r="S92" s="1277" t="str">
        <f>IF(INDEX(intern2!$A$165:$BH$316,MATCH($A92,intern2!$A$165:$A$316,0),MATCH(S$8,intern2!_xlnm.Print_Titles,0))="","",
IF(INDEX(intern2!$A$165:$BH$316,MATCH($A92,intern2!$A$165:$A$316,0),MATCH(S$8,intern2!_xlnm.Print_Titles,0))="NOK","NOK",
IF(INDEX(intern3!$A$9:$BG$320,MATCH($A92,intern3!$A$9:$A$160,0),MATCH(intern4!S$8,intern3!$7:$7,0))="OK","OK","NOK")))</f>
        <v/>
      </c>
      <c r="T92" s="1277" t="str">
        <f>IF(INDEX(intern2!$A$165:$BH$316,MATCH($A92,intern2!$A$165:$A$316,0),MATCH(T$8,intern2!_xlnm.Print_Titles,0))="","",
IF(INDEX(intern2!$A$165:$BH$316,MATCH($A92,intern2!$A$165:$A$316,0),MATCH(T$8,intern2!_xlnm.Print_Titles,0))="NOK","NOK",
IF(INDEX(intern3!$A$9:$BG$320,MATCH($A92,intern3!$A$9:$A$160,0),MATCH(intern4!T$8,intern3!$7:$7,0))="OK","OK","NOK")))</f>
        <v/>
      </c>
      <c r="U92" s="1277" t="str">
        <f>IF(INDEX(intern2!$A$165:$BH$316,MATCH($A92,intern2!$A$165:$A$316,0),MATCH(U$8,intern2!_xlnm.Print_Titles,0))="","",
IF(INDEX(intern2!$A$165:$BH$316,MATCH($A92,intern2!$A$165:$A$316,0),MATCH(U$8,intern2!_xlnm.Print_Titles,0))="NOK","NOK",
IF(INDEX(intern3!$A$9:$BG$320,MATCH($A92,intern3!$A$9:$A$160,0),MATCH(intern4!U$8,intern3!$7:$7,0))="OK","OK","NOK")))</f>
        <v/>
      </c>
      <c r="V92" s="1277" t="str">
        <f>IF(INDEX(intern2!$A$165:$BH$316,MATCH($A92,intern2!$A$165:$A$316,0),MATCH(V$8,intern2!_xlnm.Print_Titles,0))="","",
IF(INDEX(intern2!$A$165:$BH$316,MATCH($A92,intern2!$A$165:$A$316,0),MATCH(V$8,intern2!_xlnm.Print_Titles,0))="NOK","NOK",
IF(INDEX(intern3!$A$9:$BG$320,MATCH($A92,intern3!$A$9:$A$160,0),MATCH(intern4!V$8,intern3!$7:$7,0))="OK","OK","NOK")))</f>
        <v/>
      </c>
      <c r="W92" s="1277" t="str">
        <f>IF(INDEX(intern2!$A$165:$BH$316,MATCH($A92,intern2!$A$165:$A$316,0),MATCH(W$8,intern2!_xlnm.Print_Titles,0))="","",
IF(INDEX(intern2!$A$165:$BH$316,MATCH($A92,intern2!$A$165:$A$316,0),MATCH(W$8,intern2!_xlnm.Print_Titles,0))="NOK","NOK",
IF(INDEX(intern3!$A$9:$BG$320,MATCH($A92,intern3!$A$9:$A$160,0),MATCH(intern4!W$8,intern3!$7:$7,0))="OK","OK","NOK")))</f>
        <v/>
      </c>
      <c r="X92" s="1277" t="str">
        <f>IF(INDEX(intern2!$A$165:$BH$316,MATCH($A92,intern2!$A$165:$A$316,0),MATCH(X$8,intern2!_xlnm.Print_Titles,0))="","",
IF(INDEX(intern2!$A$165:$BH$316,MATCH($A92,intern2!$A$165:$A$316,0),MATCH(X$8,intern2!_xlnm.Print_Titles,0))="NOK","NOK",
IF(INDEX(intern3!$A$9:$BG$320,MATCH($A92,intern3!$A$9:$A$160,0),MATCH(intern4!X$8,intern3!$7:$7,0))="OK","OK","NOK")))</f>
        <v/>
      </c>
      <c r="Y92" s="1277" t="str">
        <f>IF(INDEX(intern2!$A$165:$BH$316,MATCH($A92,intern2!$A$165:$A$316,0),MATCH(Y$8,intern2!_xlnm.Print_Titles,0))="","",
IF(INDEX(intern2!$A$165:$BH$316,MATCH($A92,intern2!$A$165:$A$316,0),MATCH(Y$8,intern2!_xlnm.Print_Titles,0))="NOK","NOK",
IF(INDEX(intern3!$A$9:$BG$320,MATCH($A92,intern3!$A$9:$A$160,0),MATCH(intern4!Y$8,intern3!$7:$7,0))="OK","OK","NOK")))</f>
        <v/>
      </c>
      <c r="Z92" s="1277" t="str">
        <f>IF(INDEX(intern2!$A$165:$BH$316,MATCH($A92,intern2!$A$165:$A$316,0),MATCH(Z$8,intern2!_xlnm.Print_Titles,0))="","",
IF(INDEX(intern2!$A$165:$BH$316,MATCH($A92,intern2!$A$165:$A$316,0),MATCH(Z$8,intern2!_xlnm.Print_Titles,0))="NOK","NOK",
IF(INDEX(intern3!$A$9:$BG$320,MATCH($A92,intern3!$A$9:$A$160,0),MATCH(intern4!Z$8,intern3!$7:$7,0))="OK","OK","NOK")))</f>
        <v/>
      </c>
      <c r="AA92" s="1277" t="str">
        <f>IF(INDEX(intern2!$A$165:$BH$316,MATCH($A92,intern2!$A$165:$A$316,0),MATCH(AA$8,intern2!_xlnm.Print_Titles,0))="","",
IF(INDEX(intern2!$A$165:$BH$316,MATCH($A92,intern2!$A$165:$A$316,0),MATCH(AA$8,intern2!_xlnm.Print_Titles,0))="NOK","NOK",
IF(INDEX(intern3!$A$9:$BG$320,MATCH($A92,intern3!$A$9:$A$160,0),MATCH(intern4!AA$8,intern3!$7:$7,0))="OK","OK","NOK")))</f>
        <v/>
      </c>
      <c r="AB92" s="1277" t="str">
        <f>IF(INDEX(intern2!$A$165:$BH$316,MATCH($A92,intern2!$A$165:$A$316,0),MATCH(AB$8,intern2!_xlnm.Print_Titles,0))="","",
IF(INDEX(intern2!$A$165:$BH$316,MATCH($A92,intern2!$A$165:$A$316,0),MATCH(AB$8,intern2!_xlnm.Print_Titles,0))="NOK","NOK",
IF(INDEX(intern3!$A$9:$BG$320,MATCH($A92,intern3!$A$9:$A$160,0),MATCH(intern4!AB$8,intern3!$7:$7,0))="OK","OK","NOK")))</f>
        <v/>
      </c>
      <c r="AC92" s="1277" t="str">
        <f>IF(INDEX(intern2!$A$165:$BH$316,MATCH($A92,intern2!$A$165:$A$316,0),MATCH(AC$8,intern2!_xlnm.Print_Titles,0))="","",
IF(INDEX(intern2!$A$165:$BH$316,MATCH($A92,intern2!$A$165:$A$316,0),MATCH(AC$8,intern2!_xlnm.Print_Titles,0))="NOK","NOK",
IF(INDEX(intern3!$A$9:$BG$320,MATCH($A92,intern3!$A$9:$A$160,0),MATCH(intern4!AC$8,intern3!$7:$7,0))="OK","OK","NOK")))</f>
        <v/>
      </c>
      <c r="AD92" s="1277" t="str">
        <f>IF(INDEX(intern2!$A$165:$BH$316,MATCH($A92,intern2!$A$165:$A$316,0),MATCH(AD$8,intern2!_xlnm.Print_Titles,0))="","",
IF(INDEX(intern2!$A$165:$BH$316,MATCH($A92,intern2!$A$165:$A$316,0),MATCH(AD$8,intern2!_xlnm.Print_Titles,0))="NOK","NOK",
IF(INDEX(intern3!$A$9:$BG$320,MATCH($A92,intern3!$A$9:$A$160,0),MATCH(intern4!AD$8,intern3!$7:$7,0))="OK","OK","NOK")))</f>
        <v/>
      </c>
      <c r="AE92" s="1277" t="str">
        <f>IF(INDEX(intern2!$A$165:$BH$316,MATCH($A92,intern2!$A$165:$A$316,0),MATCH(AE$8,intern2!_xlnm.Print_Titles,0))="","",
IF(INDEX(intern2!$A$165:$BH$316,MATCH($A92,intern2!$A$165:$A$316,0),MATCH(AE$8,intern2!_xlnm.Print_Titles,0))="NOK","NOK",
IF(INDEX(intern3!$A$9:$BG$320,MATCH($A92,intern3!$A$9:$A$160,0),MATCH(intern4!AE$8,intern3!$7:$7,0))="OK","OK","NOK")))</f>
        <v/>
      </c>
      <c r="AF92" s="1277" t="str">
        <f>IF(INDEX(intern2!$A$165:$BH$316,MATCH($A92,intern2!$A$165:$A$316,0),MATCH(AF$8,intern2!_xlnm.Print_Titles,0))="","",
IF(INDEX(intern2!$A$165:$BH$316,MATCH($A92,intern2!$A$165:$A$316,0),MATCH(AF$8,intern2!_xlnm.Print_Titles,0))="NOK","NOK",
IF(INDEX(intern3!$A$9:$BG$320,MATCH($A92,intern3!$A$9:$A$160,0),MATCH(intern4!AF$8,intern3!$7:$7,0))="OK","OK","NOK")))</f>
        <v/>
      </c>
      <c r="AG92" s="1277" t="str">
        <f>IF(INDEX(intern2!$A$165:$BH$316,MATCH($A92,intern2!$A$165:$A$316,0),MATCH(AG$8,intern2!_xlnm.Print_Titles,0))="","",
IF(INDEX(intern2!$A$165:$BH$316,MATCH($A92,intern2!$A$165:$A$316,0),MATCH(AG$8,intern2!_xlnm.Print_Titles,0))="NOK","NOK",
IF(INDEX(intern3!$A$9:$BG$320,MATCH($A92,intern3!$A$9:$A$160,0),MATCH(intern4!AG$8,intern3!$7:$7,0))="OK","OK","NOK")))</f>
        <v/>
      </c>
      <c r="AH92" s="1277" t="str">
        <f>IF(INDEX(intern2!$A$165:$BH$316,MATCH($A92,intern2!$A$165:$A$316,0),MATCH(AH$8,intern2!_xlnm.Print_Titles,0))="","",
IF(INDEX(intern2!$A$165:$BH$316,MATCH($A92,intern2!$A$165:$A$316,0),MATCH(AH$8,intern2!_xlnm.Print_Titles,0))="NOK","NOK",
IF(INDEX(intern3!$A$9:$BG$320,MATCH($A92,intern3!$A$9:$A$160,0),MATCH(intern4!AH$8,intern3!$7:$7,0))="OK","OK","NOK")))</f>
        <v/>
      </c>
      <c r="AI92" s="1277" t="str">
        <f>IF(INDEX(intern2!$A$165:$BH$316,MATCH($A92,intern2!$A$165:$A$316,0),MATCH(AI$8,intern2!_xlnm.Print_Titles,0))="","",
IF(INDEX(intern2!$A$165:$BH$316,MATCH($A92,intern2!$A$165:$A$316,0),MATCH(AI$8,intern2!_xlnm.Print_Titles,0))="NOK","NOK",
IF(INDEX(intern3!$A$9:$BG$320,MATCH($A92,intern3!$A$9:$A$160,0),MATCH(intern4!AI$8,intern3!$7:$7,0))="OK","OK","NOK")))</f>
        <v/>
      </c>
      <c r="AJ92" s="1277" t="str">
        <f>IF(INDEX(intern2!$A$165:$BH$316,MATCH($A92,intern2!$A$165:$A$316,0),MATCH(AJ$8,intern2!_xlnm.Print_Titles,0))="","",
IF(INDEX(intern2!$A$165:$BH$316,MATCH($A92,intern2!$A$165:$A$316,0),MATCH(AJ$8,intern2!_xlnm.Print_Titles,0))="NOK","NOK",
IF(INDEX(intern3!$A$9:$BG$320,MATCH($A92,intern3!$A$9:$A$160,0),MATCH(intern4!AJ$8,intern3!$7:$7,0))="OK","OK","NOK")))</f>
        <v/>
      </c>
      <c r="AK92" s="1277" t="str">
        <f>IF(INDEX(intern2!$A$165:$BH$316,MATCH($A92,intern2!$A$165:$A$316,0),MATCH(AK$8,intern2!_xlnm.Print_Titles,0))="","",
IF(INDEX(intern2!$A$165:$BH$316,MATCH($A92,intern2!$A$165:$A$316,0),MATCH(AK$8,intern2!_xlnm.Print_Titles,0))="NOK","NOK",
IF(INDEX(intern3!$A$9:$BG$320,MATCH($A92,intern3!$A$9:$A$160,0),MATCH(intern4!AK$8,intern3!$7:$7,0))="OK","OK","NOK")))</f>
        <v/>
      </c>
      <c r="AL92" s="1277" t="str">
        <f>IF(INDEX(intern2!$A$165:$BH$316,MATCH($A92,intern2!$A$165:$A$316,0),MATCH(AL$8,intern2!_xlnm.Print_Titles,0))="","",
IF(INDEX(intern2!$A$165:$BH$316,MATCH($A92,intern2!$A$165:$A$316,0),MATCH(AL$8,intern2!_xlnm.Print_Titles,0))="NOK","NOK",
IF(INDEX(intern3!$A$9:$BG$320,MATCH($A92,intern3!$A$9:$A$160,0),MATCH(intern4!AL$8,intern3!$7:$7,0))="OK","OK","NOK")))</f>
        <v/>
      </c>
      <c r="AM92" s="1277" t="str">
        <f>IF(INDEX(intern2!$A$165:$BH$316,MATCH($A92,intern2!$A$165:$A$316,0),MATCH(AM$8,intern2!_xlnm.Print_Titles,0))="","",
IF(INDEX(intern2!$A$165:$BH$316,MATCH($A92,intern2!$A$165:$A$316,0),MATCH(AM$8,intern2!_xlnm.Print_Titles,0))="NOK","NOK",
IF(INDEX(intern3!$A$9:$BG$320,MATCH($A92,intern3!$A$9:$A$160,0),MATCH(intern4!AM$8,intern3!$7:$7,0))="OK","OK","NOK")))</f>
        <v/>
      </c>
      <c r="AN92" s="1277" t="str">
        <f>IF(INDEX(intern2!$A$165:$BH$316,MATCH($A92,intern2!$A$165:$A$316,0),MATCH(AN$8,intern2!_xlnm.Print_Titles,0))="","",
IF(INDEX(intern2!$A$165:$BH$316,MATCH($A92,intern2!$A$165:$A$316,0),MATCH(AN$8,intern2!_xlnm.Print_Titles,0))="NOK","NOK",
IF(INDEX(intern3!$A$9:$BG$320,MATCH($A92,intern3!$A$9:$A$160,0),MATCH(intern4!AN$8,intern3!$7:$7,0))="OK","OK","NOK")))</f>
        <v/>
      </c>
      <c r="AO92" s="1277" t="str">
        <f>IF(INDEX(intern2!$A$165:$BH$316,MATCH($A92,intern2!$A$165:$A$316,0),MATCH(AO$8,intern2!_xlnm.Print_Titles,0))="","",
IF(INDEX(intern2!$A$165:$BH$316,MATCH($A92,intern2!$A$165:$A$316,0),MATCH(AO$8,intern2!_xlnm.Print_Titles,0))="NOK","NOK",
IF(INDEX(intern3!$A$9:$BG$320,MATCH($A92,intern3!$A$9:$A$160,0),MATCH(intern4!AO$8,intern3!$7:$7,0))="OK","OK","NOK")))</f>
        <v/>
      </c>
      <c r="AP92" s="1277" t="str">
        <f>IF(INDEX(intern2!$A$165:$BH$316,MATCH($A92,intern2!$A$165:$A$316,0),MATCH(AP$8,intern2!_xlnm.Print_Titles,0))="","",
IF(INDEX(intern2!$A$165:$BH$316,MATCH($A92,intern2!$A$165:$A$316,0),MATCH(AP$8,intern2!_xlnm.Print_Titles,0))="NOK","NOK",
IF(INDEX(intern3!$A$9:$BG$320,MATCH($A92,intern3!$A$9:$A$160,0),MATCH(intern4!AP$8,intern3!$7:$7,0))="OK","OK","NOK")))</f>
        <v/>
      </c>
      <c r="AQ92" s="1277" t="str">
        <f>IF(INDEX(intern2!$A$165:$BH$316,MATCH($A92,intern2!$A$165:$A$316,0),MATCH(AQ$8,intern2!_xlnm.Print_Titles,0))="","",
IF(INDEX(intern2!$A$165:$BH$316,MATCH($A92,intern2!$A$165:$A$316,0),MATCH(AQ$8,intern2!_xlnm.Print_Titles,0))="NOK","NOK",
IF(INDEX(intern3!$A$9:$BG$320,MATCH($A92,intern3!$A$9:$A$160,0),MATCH(intern4!AQ$8,intern3!$7:$7,0))="OK","OK","NOK")))</f>
        <v/>
      </c>
      <c r="AR92" s="1277" t="str">
        <f>IF(INDEX(intern2!$A$165:$BH$316,MATCH($A92,intern2!$A$165:$A$316,0),MATCH(AR$8,intern2!_xlnm.Print_Titles,0))="","",
IF(INDEX(intern2!$A$165:$BH$316,MATCH($A92,intern2!$A$165:$A$316,0),MATCH(AR$8,intern2!_xlnm.Print_Titles,0))="NOK","NOK",
IF(INDEX(intern3!$A$9:$BG$320,MATCH($A92,intern3!$A$9:$A$160,0),MATCH(intern4!AR$8,intern3!$7:$7,0))="OK","OK","NOK")))</f>
        <v/>
      </c>
      <c r="AS92" s="1277" t="str">
        <f>IF(INDEX(intern2!$A$165:$BH$316,MATCH($A92,intern2!$A$165:$A$316,0),MATCH(AS$8,intern2!_xlnm.Print_Titles,0))="","",
IF(INDEX(intern2!$A$165:$BH$316,MATCH($A92,intern2!$A$165:$A$316,0),MATCH(AS$8,intern2!_xlnm.Print_Titles,0))="NOK","NOK",
IF(INDEX(intern3!$A$9:$BG$320,MATCH($A92,intern3!$A$9:$A$160,0),MATCH(intern4!AS$8,intern3!$7:$7,0))="OK","OK","NOK")))</f>
        <v/>
      </c>
      <c r="AT92" s="1277" t="str">
        <f>IF(INDEX(intern2!$A$165:$BH$316,MATCH($A92,intern2!$A$165:$A$316,0),MATCH(AT$8,intern2!_xlnm.Print_Titles,0))="","",
IF(INDEX(intern2!$A$165:$BH$316,MATCH($A92,intern2!$A$165:$A$316,0),MATCH(AT$8,intern2!_xlnm.Print_Titles,0))="NOK","NOK",
IF(INDEX(intern3!$A$9:$BG$320,MATCH($A92,intern3!$A$9:$A$160,0),MATCH(intern4!AT$8,intern3!$7:$7,0))="OK","OK","NOK")))</f>
        <v/>
      </c>
      <c r="AU92" s="1277" t="str">
        <f>IF(INDEX(intern2!$A$165:$BH$316,MATCH($A92,intern2!$A$165:$A$316,0),MATCH(AU$8,intern2!_xlnm.Print_Titles,0))="","",
IF(INDEX(intern2!$A$165:$BH$316,MATCH($A92,intern2!$A$165:$A$316,0),MATCH(AU$8,intern2!_xlnm.Print_Titles,0))="NOK","NOK",
IF(INDEX(intern3!$A$9:$BG$320,MATCH($A92,intern3!$A$9:$A$160,0),MATCH(intern4!AU$8,intern3!$7:$7,0))="OK","OK","NOK")))</f>
        <v/>
      </c>
      <c r="AV92" s="1277" t="str">
        <f>IF(INDEX(intern2!$A$165:$BH$316,MATCH($A92,intern2!$A$165:$A$316,0),MATCH(AV$8,intern2!_xlnm.Print_Titles,0))="","",
IF(INDEX(intern2!$A$165:$BH$316,MATCH($A92,intern2!$A$165:$A$316,0),MATCH(AV$8,intern2!_xlnm.Print_Titles,0))="NOK","NOK",
IF(INDEX(intern3!$A$9:$BG$320,MATCH($A92,intern3!$A$9:$A$160,0),MATCH(intern4!AV$8,intern3!$7:$7,0))="OK","OK","NOK")))</f>
        <v/>
      </c>
      <c r="AW92" s="1277"/>
      <c r="AX92" s="1277" t="str">
        <f>IF(INDEX(intern2!$A$165:$BH$316,MATCH($A92,intern2!$A$165:$A$316,0),MATCH(AX$8,intern2!_xlnm.Print_Titles,0))="","",
IF(INDEX(intern2!$A$165:$BH$316,MATCH($A92,intern2!$A$165:$A$316,0),MATCH(AX$8,intern2!_xlnm.Print_Titles,0))="NOK","NOK",
IF(INDEX(intern3!$A$9:$BG$320,MATCH($A92,intern3!$A$9:$A$160,0),MATCH(intern4!AX$8,intern3!$7:$7,0))="OK","OK","NOK")))</f>
        <v/>
      </c>
      <c r="AY92" s="1277" t="str">
        <f>IF(INDEX(intern2!$A$165:$BH$316,MATCH($A92,intern2!$A$165:$A$316,0),MATCH(AY$8,intern2!_xlnm.Print_Titles,0))="","",
IF(INDEX(intern2!$A$165:$BH$316,MATCH($A92,intern2!$A$165:$A$316,0),MATCH(AY$8,intern2!_xlnm.Print_Titles,0))="NOK","NOK",
IF(INDEX(intern3!$A$9:$BG$320,MATCH($A92,intern3!$A$9:$A$160,0),MATCH(intern4!AY$8,intern3!$7:$7,0))="OK","OK","NOK")))</f>
        <v/>
      </c>
      <c r="AZ92" s="1277" t="str">
        <f>IF(INDEX(intern2!$A$165:$BH$316,MATCH($A92,intern2!$A$165:$A$316,0),MATCH(AZ$8,intern2!_xlnm.Print_Titles,0))="","",
IF(INDEX(intern2!$A$165:$BH$316,MATCH($A92,intern2!$A$165:$A$316,0),MATCH(AZ$8,intern2!_xlnm.Print_Titles,0))="NOK","NOK",
IF(INDEX(intern3!$A$9:$BG$320,MATCH($A92,intern3!$A$9:$A$160,0),MATCH(intern4!AZ$8,intern3!$7:$7,0))="OK","OK","NOK")))</f>
        <v/>
      </c>
      <c r="BA92" s="1277" t="str">
        <f>IF(INDEX(intern2!$A$165:$BH$316,MATCH($A92,intern2!$A$165:$A$316,0),MATCH(BA$8,intern2!_xlnm.Print_Titles,0))="","",
IF(INDEX(intern2!$A$165:$BH$316,MATCH($A92,intern2!$A$165:$A$316,0),MATCH(BA$8,intern2!_xlnm.Print_Titles,0))="NOK","NOK",
IF(INDEX(intern3!$A$9:$BG$320,MATCH($A92,intern3!$A$9:$A$160,0),MATCH(intern4!BA$8,intern3!$7:$7,0))="OK","OK","NOK")))</f>
        <v/>
      </c>
      <c r="BB92" s="1277" t="str">
        <f>IF(INDEX(intern2!$A$165:$BH$316,MATCH($A92,intern2!$A$165:$A$316,0),MATCH(BB$8,intern2!_xlnm.Print_Titles,0))="","",
IF(INDEX(intern2!$A$165:$BH$316,MATCH($A92,intern2!$A$165:$A$316,0),MATCH(BB$8,intern2!_xlnm.Print_Titles,0))="NOK","NOK",
IF(INDEX(intern3!$A$9:$BG$320,MATCH($A92,intern3!$A$9:$A$160,0),MATCH(intern4!BB$8,intern3!$7:$7,0))="OK","OK","NOK")))</f>
        <v/>
      </c>
      <c r="BC92" s="1277" t="str">
        <f>IF(INDEX(intern2!$A$165:$BH$316,MATCH($A92,intern2!$A$165:$A$316,0),MATCH(BC$8,intern2!_xlnm.Print_Titles,0))="","",
IF(INDEX(intern2!$A$165:$BH$316,MATCH($A92,intern2!$A$165:$A$316,0),MATCH(BC$8,intern2!_xlnm.Print_Titles,0))="NOK","NOK",
IF(INDEX(intern3!$A$9:$BG$320,MATCH($A92,intern3!$A$9:$A$160,0),MATCH(intern4!BC$8,intern3!$7:$7,0))="OK","OK","NOK")))</f>
        <v/>
      </c>
      <c r="BD92" s="1277" t="str">
        <f>IF(INDEX(intern2!$A$165:$BH$316,MATCH($A92,intern2!$A$165:$A$316,0),MATCH(BD$8,intern2!_xlnm.Print_Titles,0))="","",
IF(INDEX(intern2!$A$165:$BH$316,MATCH($A92,intern2!$A$165:$A$316,0),MATCH(BD$8,intern2!_xlnm.Print_Titles,0))="NOK","NOK",
IF(INDEX(intern3!$A$9:$BG$320,MATCH($A92,intern3!$A$9:$A$160,0),MATCH(intern4!BD$8,intern3!$7:$7,0))="OK","OK","NOK")))</f>
        <v/>
      </c>
      <c r="BE92" s="1277" t="str">
        <f>IF(INDEX(intern2!$A$165:$BH$316,MATCH($A92,intern2!$A$165:$A$316,0),MATCH(BE$8,intern2!_xlnm.Print_Titles,0))="","",
IF(INDEX(intern2!$A$165:$BH$316,MATCH($A92,intern2!$A$165:$A$316,0),MATCH(BE$8,intern2!_xlnm.Print_Titles,0))="NOK","NOK",
IF(INDEX(intern3!$A$9:$BG$320,MATCH($A92,intern3!$A$9:$A$160,0),MATCH(intern4!BE$8,intern3!$7:$7,0))="OK","OK","NOK")))</f>
        <v/>
      </c>
      <c r="BF92" s="1277" t="str">
        <f ca="1">IF(INDEX(intern2!$A$165:$BH$316,MATCH($A92,intern2!$A$165:$A$316,0),MATCH(BF$8,intern2!_xlnm.Print_Titles,0))="","",
IF(INDEX(intern2!$A$165:$BH$316,MATCH($A92,intern2!$A$165:$A$316,0),MATCH(BF$8,intern2!_xlnm.Print_Titles,0))="NOK","NOK",
IF(INDEX(intern3!$A$9:$BG$320,MATCH($A92,intern3!$A$9:$A$160,0),MATCH(intern4!BF$8,intern3!$7:$7,0))="OK","OK","NOK")))</f>
        <v>NOK</v>
      </c>
      <c r="BG92" s="1277" t="str">
        <f>IF(INDEX(intern2!$A$165:$BH$316,MATCH($A92,intern2!$A$165:$A$316,0),MATCH(BG$8,intern2!_xlnm.Print_Titles,0))="","",
IF(INDEX(intern2!$A$165:$BH$316,MATCH($A92,intern2!$A$165:$A$316,0),MATCH(BG$8,intern2!_xlnm.Print_Titles,0))="NOK","NOK",
IF(INDEX(intern3!$A$9:$BG$320,MATCH($A92,intern3!$A$9:$A$160,0),MATCH(intern4!BG$8,intern3!$7:$7,0))="OK","OK","NOK")))</f>
        <v/>
      </c>
      <c r="BH92" s="200" t="str">
        <f t="shared" ca="1" si="3"/>
        <v>NOK</v>
      </c>
      <c r="BI92" s="186"/>
      <c r="BJ92" t="b">
        <f ca="1">IF(VLOOKUP($A92,intern1!$C:$Q,15,FALSE)="MAS","",IF(VLOOKUP($A92,'3.10'!$C:$AP,9,FALSE)=0,"NOK",IF(VLOOKUP($A92,'3.10'!$C:$AP,11,FALSE)=0,"NOK","OK"))=BH92)</f>
        <v>1</v>
      </c>
    </row>
    <row r="93" spans="1:62" x14ac:dyDescent="0.25">
      <c r="A93" t="str">
        <f>+intern2!A88</f>
        <v>URO1.1.4</v>
      </c>
      <c r="C93" s="1277" t="str">
        <f>IF(INDEX(intern2!$A$165:$BH$316,MATCH($A93,intern2!$A$165:$A$316,0),MATCH(C$8,intern2!_xlnm.Print_Titles,0))="","",
IF(INDEX(intern2!$A$165:$BH$316,MATCH($A93,intern2!$A$165:$A$316,0),MATCH(C$8,intern2!_xlnm.Print_Titles,0))="NOK","NOK",
IF(INDEX(intern3!$A$9:$BG$320,MATCH($A93,intern3!$A$9:$A$160,0),MATCH(intern4!C$8,intern3!$7:$7,0))="OK","OK","NOK")))</f>
        <v/>
      </c>
      <c r="D93" s="1277" t="str">
        <f>IF(INDEX(intern2!$A$165:$BH$316,MATCH($A93,intern2!$A$165:$A$316,0),MATCH(D$8,intern2!_xlnm.Print_Titles,0))="","",
IF(INDEX(intern2!$A$165:$BH$316,MATCH($A93,intern2!$A$165:$A$316,0),MATCH(D$8,intern2!_xlnm.Print_Titles,0))="NOK","NOK",
IF(INDEX(intern3!$A$9:$BG$320,MATCH($A93,intern3!$A$9:$A$160,0),MATCH(intern4!D$8,intern3!$7:$7,0))="OK","OK","NOK")))</f>
        <v/>
      </c>
      <c r="E93" s="1277" t="str">
        <f>IF(INDEX(intern2!$A$165:$BH$316,MATCH($A93,intern2!$A$165:$A$316,0),MATCH(E$8,intern2!_xlnm.Print_Titles,0))="","",
IF(INDEX(intern2!$A$165:$BH$316,MATCH($A93,intern2!$A$165:$A$316,0),MATCH(E$8,intern2!_xlnm.Print_Titles,0))="NOK","NOK",
IF(INDEX(intern3!$A$9:$BG$320,MATCH($A93,intern3!$A$9:$A$160,0),MATCH(intern4!E$8,intern3!$7:$7,0))="OK","OK","NOK")))</f>
        <v/>
      </c>
      <c r="F93" s="1277" t="str">
        <f>IF(INDEX(intern2!$A$165:$BH$316,MATCH($A93,intern2!$A$165:$A$316,0),MATCH(F$8,intern2!_xlnm.Print_Titles,0))="","",
IF(INDEX(intern2!$A$165:$BH$316,MATCH($A93,intern2!$A$165:$A$316,0),MATCH(F$8,intern2!_xlnm.Print_Titles,0))="NOK","NOK",
IF(INDEX(intern3!$A$9:$BG$320,MATCH($A93,intern3!$A$9:$A$160,0),MATCH(intern4!F$8,intern3!$7:$7,0))="OK","OK","NOK")))</f>
        <v/>
      </c>
      <c r="G93" s="1277" t="str">
        <f ca="1">IF(INDEX(intern2!$A$165:$BH$316,MATCH($A93,intern2!$A$165:$A$316,0),MATCH(G$8,intern2!_xlnm.Print_Titles,0))="","",
IF(INDEX(intern2!$A$165:$BH$316,MATCH($A93,intern2!$A$165:$A$316,0),MATCH(G$8,intern2!_xlnm.Print_Titles,0))="NOK","NOK",
IF(INDEX(intern3!$A$9:$BG$320,MATCH($A93,intern3!$A$9:$A$160,0),MATCH(intern4!G$8,intern3!$7:$7,0))="OK","OK","NOK")))</f>
        <v>NOK</v>
      </c>
      <c r="H93" s="1277" t="str">
        <f>IF(INDEX(intern2!$A$165:$BH$316,MATCH($A93,intern2!$A$165:$A$316,0),MATCH(H$8,intern2!_xlnm.Print_Titles,0))="","",
IF(INDEX(intern2!$A$165:$BH$316,MATCH($A93,intern2!$A$165:$A$316,0),MATCH(H$8,intern2!_xlnm.Print_Titles,0))="NOK","NOK",
IF(INDEX(intern3!$A$9:$BG$320,MATCH($A93,intern3!$A$9:$A$160,0),MATCH(intern4!H$8,intern3!$7:$7,0))="OK","OK","NOK")))</f>
        <v/>
      </c>
      <c r="I93" s="1277" t="str">
        <f>IF(INDEX(intern2!$A$165:$BH$316,MATCH($A93,intern2!$A$165:$A$316,0),MATCH(I$8,intern2!_xlnm.Print_Titles,0))="","",
IF(INDEX(intern2!$A$165:$BH$316,MATCH($A93,intern2!$A$165:$A$316,0),MATCH(I$8,intern2!_xlnm.Print_Titles,0))="NOK","NOK",
IF(INDEX(intern3!$A$9:$BG$320,MATCH($A93,intern3!$A$9:$A$160,0),MATCH(intern4!I$8,intern3!$7:$7,0))="OK","OK","NOK")))</f>
        <v/>
      </c>
      <c r="J93" s="1277" t="str">
        <f>IF(INDEX(intern2!$A$165:$BH$316,MATCH($A93,intern2!$A$165:$A$316,0),MATCH(J$8,intern2!_xlnm.Print_Titles,0))="","",
IF(INDEX(intern2!$A$165:$BH$316,MATCH($A93,intern2!$A$165:$A$316,0),MATCH(J$8,intern2!_xlnm.Print_Titles,0))="NOK","NOK",
IF(INDEX(intern3!$A$9:$BG$320,MATCH($A93,intern3!$A$9:$A$160,0),MATCH(intern4!J$8,intern3!$7:$7,0))="OK","OK","NOK")))</f>
        <v/>
      </c>
      <c r="K93" s="1277" t="str">
        <f>IF(INDEX(intern2!$A$165:$BH$316,MATCH($A93,intern2!$A$165:$A$316,0),MATCH(K$8,intern2!_xlnm.Print_Titles,0))="","",
IF(INDEX(intern2!$A$165:$BH$316,MATCH($A93,intern2!$A$165:$A$316,0),MATCH(K$8,intern2!_xlnm.Print_Titles,0))="NOK","NOK",
IF(INDEX(intern3!$A$9:$BG$320,MATCH($A93,intern3!$A$9:$A$160,0),MATCH(intern4!K$8,intern3!$7:$7,0))="OK","OK","NOK")))</f>
        <v/>
      </c>
      <c r="L93" s="1277" t="str">
        <f>IF(INDEX(intern2!$A$165:$BH$316,MATCH($A93,intern2!$A$165:$A$316,0),MATCH(L$8,intern2!_xlnm.Print_Titles,0))="","",
IF(INDEX(intern2!$A$165:$BH$316,MATCH($A93,intern2!$A$165:$A$316,0),MATCH(L$8,intern2!_xlnm.Print_Titles,0))="NOK","NOK",
IF(INDEX(intern3!$A$9:$BG$320,MATCH($A93,intern3!$A$9:$A$160,0),MATCH(intern4!L$8,intern3!$7:$7,0))="OK","OK","NOK")))</f>
        <v/>
      </c>
      <c r="M93" s="1277" t="str">
        <f>IF(INDEX(intern2!$A$165:$BH$316,MATCH($A93,intern2!$A$165:$A$316,0),MATCH(M$8,intern2!_xlnm.Print_Titles,0))="","",
IF(INDEX(intern2!$A$165:$BH$316,MATCH($A93,intern2!$A$165:$A$316,0),MATCH(M$8,intern2!_xlnm.Print_Titles,0))="NOK","NOK",
IF(INDEX(intern3!$A$9:$BG$320,MATCH($A93,intern3!$A$9:$A$160,0),MATCH(intern4!M$8,intern3!$7:$7,0))="OK","OK","NOK")))</f>
        <v/>
      </c>
      <c r="N93" s="1277" t="str">
        <f>IF(INDEX(intern2!$A$165:$BH$316,MATCH($A93,intern2!$A$165:$A$316,0),MATCH(N$8,intern2!_xlnm.Print_Titles,0))="","",
IF(INDEX(intern2!$A$165:$BH$316,MATCH($A93,intern2!$A$165:$A$316,0),MATCH(N$8,intern2!_xlnm.Print_Titles,0))="NOK","NOK",
IF(INDEX(intern3!$A$9:$BG$320,MATCH($A93,intern3!$A$9:$A$160,0),MATCH(intern4!N$8,intern3!$7:$7,0))="OK","OK","NOK")))</f>
        <v/>
      </c>
      <c r="O93" s="1277" t="str">
        <f>IF(INDEX(intern2!$A$165:$BH$316,MATCH($A93,intern2!$A$165:$A$316,0),MATCH(O$8,intern2!_xlnm.Print_Titles,0))="","",
IF(INDEX(intern2!$A$165:$BH$316,MATCH($A93,intern2!$A$165:$A$316,0),MATCH(O$8,intern2!_xlnm.Print_Titles,0))="NOK","NOK",
IF(INDEX(intern3!$A$9:$BG$320,MATCH($A93,intern3!$A$9:$A$160,0),MATCH(intern4!O$8,intern3!$7:$7,0))="OK","OK","NOK")))</f>
        <v/>
      </c>
      <c r="P93" s="1277" t="str">
        <f>IF(INDEX(intern2!$A$165:$BH$316,MATCH($A93,intern2!$A$165:$A$316,0),MATCH(P$8,intern2!_xlnm.Print_Titles,0))="","",
IF(INDEX(intern2!$A$165:$BH$316,MATCH($A93,intern2!$A$165:$A$316,0),MATCH(P$8,intern2!_xlnm.Print_Titles,0))="NOK","NOK",
IF(INDEX(intern3!$A$9:$BG$320,MATCH($A93,intern3!$A$9:$A$160,0),MATCH(intern4!P$8,intern3!$7:$7,0))="OK","OK","NOK")))</f>
        <v/>
      </c>
      <c r="Q93" s="1277" t="str">
        <f>IF(INDEX(intern2!$A$165:$BH$316,MATCH($A93,intern2!$A$165:$A$316,0),MATCH(Q$8,intern2!_xlnm.Print_Titles,0))="","",
IF(INDEX(intern2!$A$165:$BH$316,MATCH($A93,intern2!$A$165:$A$316,0),MATCH(Q$8,intern2!_xlnm.Print_Titles,0))="NOK","NOK",
IF(INDEX(intern3!$A$9:$BG$320,MATCH($A93,intern3!$A$9:$A$160,0),MATCH(intern4!Q$8,intern3!$7:$7,0))="OK","OK","NOK")))</f>
        <v/>
      </c>
      <c r="R93" s="1277" t="str">
        <f>IF(INDEX(intern2!$A$165:$BH$316,MATCH($A93,intern2!$A$165:$A$316,0),MATCH(R$8,intern2!_xlnm.Print_Titles,0))="","",
IF(INDEX(intern2!$A$165:$BH$316,MATCH($A93,intern2!$A$165:$A$316,0),MATCH(R$8,intern2!_xlnm.Print_Titles,0))="NOK","NOK",
IF(INDEX(intern3!$A$9:$BG$320,MATCH($A93,intern3!$A$9:$A$160,0),MATCH(intern4!R$8,intern3!$7:$7,0))="OK","OK","NOK")))</f>
        <v/>
      </c>
      <c r="S93" s="1277" t="str">
        <f>IF(INDEX(intern2!$A$165:$BH$316,MATCH($A93,intern2!$A$165:$A$316,0),MATCH(S$8,intern2!_xlnm.Print_Titles,0))="","",
IF(INDEX(intern2!$A$165:$BH$316,MATCH($A93,intern2!$A$165:$A$316,0),MATCH(S$8,intern2!_xlnm.Print_Titles,0))="NOK","NOK",
IF(INDEX(intern3!$A$9:$BG$320,MATCH($A93,intern3!$A$9:$A$160,0),MATCH(intern4!S$8,intern3!$7:$7,0))="OK","OK","NOK")))</f>
        <v/>
      </c>
      <c r="T93" s="1277" t="str">
        <f>IF(INDEX(intern2!$A$165:$BH$316,MATCH($A93,intern2!$A$165:$A$316,0),MATCH(T$8,intern2!_xlnm.Print_Titles,0))="","",
IF(INDEX(intern2!$A$165:$BH$316,MATCH($A93,intern2!$A$165:$A$316,0),MATCH(T$8,intern2!_xlnm.Print_Titles,0))="NOK","NOK",
IF(INDEX(intern3!$A$9:$BG$320,MATCH($A93,intern3!$A$9:$A$160,0),MATCH(intern4!T$8,intern3!$7:$7,0))="OK","OK","NOK")))</f>
        <v/>
      </c>
      <c r="U93" s="1277" t="str">
        <f>IF(INDEX(intern2!$A$165:$BH$316,MATCH($A93,intern2!$A$165:$A$316,0),MATCH(U$8,intern2!_xlnm.Print_Titles,0))="","",
IF(INDEX(intern2!$A$165:$BH$316,MATCH($A93,intern2!$A$165:$A$316,0),MATCH(U$8,intern2!_xlnm.Print_Titles,0))="NOK","NOK",
IF(INDEX(intern3!$A$9:$BG$320,MATCH($A93,intern3!$A$9:$A$160,0),MATCH(intern4!U$8,intern3!$7:$7,0))="OK","OK","NOK")))</f>
        <v/>
      </c>
      <c r="V93" s="1277" t="str">
        <f>IF(INDEX(intern2!$A$165:$BH$316,MATCH($A93,intern2!$A$165:$A$316,0),MATCH(V$8,intern2!_xlnm.Print_Titles,0))="","",
IF(INDEX(intern2!$A$165:$BH$316,MATCH($A93,intern2!$A$165:$A$316,0),MATCH(V$8,intern2!_xlnm.Print_Titles,0))="NOK","NOK",
IF(INDEX(intern3!$A$9:$BG$320,MATCH($A93,intern3!$A$9:$A$160,0),MATCH(intern4!V$8,intern3!$7:$7,0))="OK","OK","NOK")))</f>
        <v/>
      </c>
      <c r="W93" s="1277" t="str">
        <f>IF(INDEX(intern2!$A$165:$BH$316,MATCH($A93,intern2!$A$165:$A$316,0),MATCH(W$8,intern2!_xlnm.Print_Titles,0))="","",
IF(INDEX(intern2!$A$165:$BH$316,MATCH($A93,intern2!$A$165:$A$316,0),MATCH(W$8,intern2!_xlnm.Print_Titles,0))="NOK","NOK",
IF(INDEX(intern3!$A$9:$BG$320,MATCH($A93,intern3!$A$9:$A$160,0),MATCH(intern4!W$8,intern3!$7:$7,0))="OK","OK","NOK")))</f>
        <v/>
      </c>
      <c r="X93" s="1277" t="str">
        <f>IF(INDEX(intern2!$A$165:$BH$316,MATCH($A93,intern2!$A$165:$A$316,0),MATCH(X$8,intern2!_xlnm.Print_Titles,0))="","",
IF(INDEX(intern2!$A$165:$BH$316,MATCH($A93,intern2!$A$165:$A$316,0),MATCH(X$8,intern2!_xlnm.Print_Titles,0))="NOK","NOK",
IF(INDEX(intern3!$A$9:$BG$320,MATCH($A93,intern3!$A$9:$A$160,0),MATCH(intern4!X$8,intern3!$7:$7,0))="OK","OK","NOK")))</f>
        <v/>
      </c>
      <c r="Y93" s="1277" t="str">
        <f>IF(INDEX(intern2!$A$165:$BH$316,MATCH($A93,intern2!$A$165:$A$316,0),MATCH(Y$8,intern2!_xlnm.Print_Titles,0))="","",
IF(INDEX(intern2!$A$165:$BH$316,MATCH($A93,intern2!$A$165:$A$316,0),MATCH(Y$8,intern2!_xlnm.Print_Titles,0))="NOK","NOK",
IF(INDEX(intern3!$A$9:$BG$320,MATCH($A93,intern3!$A$9:$A$160,0),MATCH(intern4!Y$8,intern3!$7:$7,0))="OK","OK","NOK")))</f>
        <v/>
      </c>
      <c r="Z93" s="1277" t="str">
        <f>IF(INDEX(intern2!$A$165:$BH$316,MATCH($A93,intern2!$A$165:$A$316,0),MATCH(Z$8,intern2!_xlnm.Print_Titles,0))="","",
IF(INDEX(intern2!$A$165:$BH$316,MATCH($A93,intern2!$A$165:$A$316,0),MATCH(Z$8,intern2!_xlnm.Print_Titles,0))="NOK","NOK",
IF(INDEX(intern3!$A$9:$BG$320,MATCH($A93,intern3!$A$9:$A$160,0),MATCH(intern4!Z$8,intern3!$7:$7,0))="OK","OK","NOK")))</f>
        <v/>
      </c>
      <c r="AA93" s="1277" t="str">
        <f>IF(INDEX(intern2!$A$165:$BH$316,MATCH($A93,intern2!$A$165:$A$316,0),MATCH(AA$8,intern2!_xlnm.Print_Titles,0))="","",
IF(INDEX(intern2!$A$165:$BH$316,MATCH($A93,intern2!$A$165:$A$316,0),MATCH(AA$8,intern2!_xlnm.Print_Titles,0))="NOK","NOK",
IF(INDEX(intern3!$A$9:$BG$320,MATCH($A93,intern3!$A$9:$A$160,0),MATCH(intern4!AA$8,intern3!$7:$7,0))="OK","OK","NOK")))</f>
        <v/>
      </c>
      <c r="AB93" s="1277" t="str">
        <f>IF(INDEX(intern2!$A$165:$BH$316,MATCH($A93,intern2!$A$165:$A$316,0),MATCH(AB$8,intern2!_xlnm.Print_Titles,0))="","",
IF(INDEX(intern2!$A$165:$BH$316,MATCH($A93,intern2!$A$165:$A$316,0),MATCH(AB$8,intern2!_xlnm.Print_Titles,0))="NOK","NOK",
IF(INDEX(intern3!$A$9:$BG$320,MATCH($A93,intern3!$A$9:$A$160,0),MATCH(intern4!AB$8,intern3!$7:$7,0))="OK","OK","NOK")))</f>
        <v/>
      </c>
      <c r="AC93" s="1277" t="str">
        <f>IF(INDEX(intern2!$A$165:$BH$316,MATCH($A93,intern2!$A$165:$A$316,0),MATCH(AC$8,intern2!_xlnm.Print_Titles,0))="","",
IF(INDEX(intern2!$A$165:$BH$316,MATCH($A93,intern2!$A$165:$A$316,0),MATCH(AC$8,intern2!_xlnm.Print_Titles,0))="NOK","NOK",
IF(INDEX(intern3!$A$9:$BG$320,MATCH($A93,intern3!$A$9:$A$160,0),MATCH(intern4!AC$8,intern3!$7:$7,0))="OK","OK","NOK")))</f>
        <v/>
      </c>
      <c r="AD93" s="1277" t="str">
        <f>IF(INDEX(intern2!$A$165:$BH$316,MATCH($A93,intern2!$A$165:$A$316,0),MATCH(AD$8,intern2!_xlnm.Print_Titles,0))="","",
IF(INDEX(intern2!$A$165:$BH$316,MATCH($A93,intern2!$A$165:$A$316,0),MATCH(AD$8,intern2!_xlnm.Print_Titles,0))="NOK","NOK",
IF(INDEX(intern3!$A$9:$BG$320,MATCH($A93,intern3!$A$9:$A$160,0),MATCH(intern4!AD$8,intern3!$7:$7,0))="OK","OK","NOK")))</f>
        <v/>
      </c>
      <c r="AE93" s="1277" t="str">
        <f>IF(INDEX(intern2!$A$165:$BH$316,MATCH($A93,intern2!$A$165:$A$316,0),MATCH(AE$8,intern2!_xlnm.Print_Titles,0))="","",
IF(INDEX(intern2!$A$165:$BH$316,MATCH($A93,intern2!$A$165:$A$316,0),MATCH(AE$8,intern2!_xlnm.Print_Titles,0))="NOK","NOK",
IF(INDEX(intern3!$A$9:$BG$320,MATCH($A93,intern3!$A$9:$A$160,0),MATCH(intern4!AE$8,intern3!$7:$7,0))="OK","OK","NOK")))</f>
        <v/>
      </c>
      <c r="AF93" s="1277" t="str">
        <f>IF(INDEX(intern2!$A$165:$BH$316,MATCH($A93,intern2!$A$165:$A$316,0),MATCH(AF$8,intern2!_xlnm.Print_Titles,0))="","",
IF(INDEX(intern2!$A$165:$BH$316,MATCH($A93,intern2!$A$165:$A$316,0),MATCH(AF$8,intern2!_xlnm.Print_Titles,0))="NOK","NOK",
IF(INDEX(intern3!$A$9:$BG$320,MATCH($A93,intern3!$A$9:$A$160,0),MATCH(intern4!AF$8,intern3!$7:$7,0))="OK","OK","NOK")))</f>
        <v/>
      </c>
      <c r="AG93" s="1277" t="str">
        <f>IF(INDEX(intern2!$A$165:$BH$316,MATCH($A93,intern2!$A$165:$A$316,0),MATCH(AG$8,intern2!_xlnm.Print_Titles,0))="","",
IF(INDEX(intern2!$A$165:$BH$316,MATCH($A93,intern2!$A$165:$A$316,0),MATCH(AG$8,intern2!_xlnm.Print_Titles,0))="NOK","NOK",
IF(INDEX(intern3!$A$9:$BG$320,MATCH($A93,intern3!$A$9:$A$160,0),MATCH(intern4!AG$8,intern3!$7:$7,0))="OK","OK","NOK")))</f>
        <v/>
      </c>
      <c r="AH93" s="1277" t="str">
        <f>IF(INDEX(intern2!$A$165:$BH$316,MATCH($A93,intern2!$A$165:$A$316,0),MATCH(AH$8,intern2!_xlnm.Print_Titles,0))="","",
IF(INDEX(intern2!$A$165:$BH$316,MATCH($A93,intern2!$A$165:$A$316,0),MATCH(AH$8,intern2!_xlnm.Print_Titles,0))="NOK","NOK",
IF(INDEX(intern3!$A$9:$BG$320,MATCH($A93,intern3!$A$9:$A$160,0),MATCH(intern4!AH$8,intern3!$7:$7,0))="OK","OK","NOK")))</f>
        <v/>
      </c>
      <c r="AI93" s="1277" t="str">
        <f>IF(INDEX(intern2!$A$165:$BH$316,MATCH($A93,intern2!$A$165:$A$316,0),MATCH(AI$8,intern2!_xlnm.Print_Titles,0))="","",
IF(INDEX(intern2!$A$165:$BH$316,MATCH($A93,intern2!$A$165:$A$316,0),MATCH(AI$8,intern2!_xlnm.Print_Titles,0))="NOK","NOK",
IF(INDEX(intern3!$A$9:$BG$320,MATCH($A93,intern3!$A$9:$A$160,0),MATCH(intern4!AI$8,intern3!$7:$7,0))="OK","OK","NOK")))</f>
        <v/>
      </c>
      <c r="AJ93" s="1277" t="str">
        <f>IF(INDEX(intern2!$A$165:$BH$316,MATCH($A93,intern2!$A$165:$A$316,0),MATCH(AJ$8,intern2!_xlnm.Print_Titles,0))="","",
IF(INDEX(intern2!$A$165:$BH$316,MATCH($A93,intern2!$A$165:$A$316,0),MATCH(AJ$8,intern2!_xlnm.Print_Titles,0))="NOK","NOK",
IF(INDEX(intern3!$A$9:$BG$320,MATCH($A93,intern3!$A$9:$A$160,0),MATCH(intern4!AJ$8,intern3!$7:$7,0))="OK","OK","NOK")))</f>
        <v/>
      </c>
      <c r="AK93" s="1277" t="str">
        <f>IF(INDEX(intern2!$A$165:$BH$316,MATCH($A93,intern2!$A$165:$A$316,0),MATCH(AK$8,intern2!_xlnm.Print_Titles,0))="","",
IF(INDEX(intern2!$A$165:$BH$316,MATCH($A93,intern2!$A$165:$A$316,0),MATCH(AK$8,intern2!_xlnm.Print_Titles,0))="NOK","NOK",
IF(INDEX(intern3!$A$9:$BG$320,MATCH($A93,intern3!$A$9:$A$160,0),MATCH(intern4!AK$8,intern3!$7:$7,0))="OK","OK","NOK")))</f>
        <v/>
      </c>
      <c r="AL93" s="1277" t="str">
        <f>IF(INDEX(intern2!$A$165:$BH$316,MATCH($A93,intern2!$A$165:$A$316,0),MATCH(AL$8,intern2!_xlnm.Print_Titles,0))="","",
IF(INDEX(intern2!$A$165:$BH$316,MATCH($A93,intern2!$A$165:$A$316,0),MATCH(AL$8,intern2!_xlnm.Print_Titles,0))="NOK","NOK",
IF(INDEX(intern3!$A$9:$BG$320,MATCH($A93,intern3!$A$9:$A$160,0),MATCH(intern4!AL$8,intern3!$7:$7,0))="OK","OK","NOK")))</f>
        <v/>
      </c>
      <c r="AM93" s="1277" t="str">
        <f>IF(INDEX(intern2!$A$165:$BH$316,MATCH($A93,intern2!$A$165:$A$316,0),MATCH(AM$8,intern2!_xlnm.Print_Titles,0))="","",
IF(INDEX(intern2!$A$165:$BH$316,MATCH($A93,intern2!$A$165:$A$316,0),MATCH(AM$8,intern2!_xlnm.Print_Titles,0))="NOK","NOK",
IF(INDEX(intern3!$A$9:$BG$320,MATCH($A93,intern3!$A$9:$A$160,0),MATCH(intern4!AM$8,intern3!$7:$7,0))="OK","OK","NOK")))</f>
        <v/>
      </c>
      <c r="AN93" s="1277" t="str">
        <f>IF(INDEX(intern2!$A$165:$BH$316,MATCH($A93,intern2!$A$165:$A$316,0),MATCH(AN$8,intern2!_xlnm.Print_Titles,0))="","",
IF(INDEX(intern2!$A$165:$BH$316,MATCH($A93,intern2!$A$165:$A$316,0),MATCH(AN$8,intern2!_xlnm.Print_Titles,0))="NOK","NOK",
IF(INDEX(intern3!$A$9:$BG$320,MATCH($A93,intern3!$A$9:$A$160,0),MATCH(intern4!AN$8,intern3!$7:$7,0))="OK","OK","NOK")))</f>
        <v/>
      </c>
      <c r="AO93" s="1277" t="str">
        <f>IF(INDEX(intern2!$A$165:$BH$316,MATCH($A93,intern2!$A$165:$A$316,0),MATCH(AO$8,intern2!_xlnm.Print_Titles,0))="","",
IF(INDEX(intern2!$A$165:$BH$316,MATCH($A93,intern2!$A$165:$A$316,0),MATCH(AO$8,intern2!_xlnm.Print_Titles,0))="NOK","NOK",
IF(INDEX(intern3!$A$9:$BG$320,MATCH($A93,intern3!$A$9:$A$160,0),MATCH(intern4!AO$8,intern3!$7:$7,0))="OK","OK","NOK")))</f>
        <v/>
      </c>
      <c r="AP93" s="1277" t="str">
        <f>IF(INDEX(intern2!$A$165:$BH$316,MATCH($A93,intern2!$A$165:$A$316,0),MATCH(AP$8,intern2!_xlnm.Print_Titles,0))="","",
IF(INDEX(intern2!$A$165:$BH$316,MATCH($A93,intern2!$A$165:$A$316,0),MATCH(AP$8,intern2!_xlnm.Print_Titles,0))="NOK","NOK",
IF(INDEX(intern3!$A$9:$BG$320,MATCH($A93,intern3!$A$9:$A$160,0),MATCH(intern4!AP$8,intern3!$7:$7,0))="OK","OK","NOK")))</f>
        <v/>
      </c>
      <c r="AQ93" s="1277" t="str">
        <f>IF(INDEX(intern2!$A$165:$BH$316,MATCH($A93,intern2!$A$165:$A$316,0),MATCH(AQ$8,intern2!_xlnm.Print_Titles,0))="","",
IF(INDEX(intern2!$A$165:$BH$316,MATCH($A93,intern2!$A$165:$A$316,0),MATCH(AQ$8,intern2!_xlnm.Print_Titles,0))="NOK","NOK",
IF(INDEX(intern3!$A$9:$BG$320,MATCH($A93,intern3!$A$9:$A$160,0),MATCH(intern4!AQ$8,intern3!$7:$7,0))="OK","OK","NOK")))</f>
        <v/>
      </c>
      <c r="AR93" s="1277" t="str">
        <f>IF(INDEX(intern2!$A$165:$BH$316,MATCH($A93,intern2!$A$165:$A$316,0),MATCH(AR$8,intern2!_xlnm.Print_Titles,0))="","",
IF(INDEX(intern2!$A$165:$BH$316,MATCH($A93,intern2!$A$165:$A$316,0),MATCH(AR$8,intern2!_xlnm.Print_Titles,0))="NOK","NOK",
IF(INDEX(intern3!$A$9:$BG$320,MATCH($A93,intern3!$A$9:$A$160,0),MATCH(intern4!AR$8,intern3!$7:$7,0))="OK","OK","NOK")))</f>
        <v/>
      </c>
      <c r="AS93" s="1277" t="str">
        <f>IF(INDEX(intern2!$A$165:$BH$316,MATCH($A93,intern2!$A$165:$A$316,0),MATCH(AS$8,intern2!_xlnm.Print_Titles,0))="","",
IF(INDEX(intern2!$A$165:$BH$316,MATCH($A93,intern2!$A$165:$A$316,0),MATCH(AS$8,intern2!_xlnm.Print_Titles,0))="NOK","NOK",
IF(INDEX(intern3!$A$9:$BG$320,MATCH($A93,intern3!$A$9:$A$160,0),MATCH(intern4!AS$8,intern3!$7:$7,0))="OK","OK","NOK")))</f>
        <v/>
      </c>
      <c r="AT93" s="1277" t="str">
        <f>IF(INDEX(intern2!$A$165:$BH$316,MATCH($A93,intern2!$A$165:$A$316,0),MATCH(AT$8,intern2!_xlnm.Print_Titles,0))="","",
IF(INDEX(intern2!$A$165:$BH$316,MATCH($A93,intern2!$A$165:$A$316,0),MATCH(AT$8,intern2!_xlnm.Print_Titles,0))="NOK","NOK",
IF(INDEX(intern3!$A$9:$BG$320,MATCH($A93,intern3!$A$9:$A$160,0),MATCH(intern4!AT$8,intern3!$7:$7,0))="OK","OK","NOK")))</f>
        <v/>
      </c>
      <c r="AU93" s="1277" t="str">
        <f>IF(INDEX(intern2!$A$165:$BH$316,MATCH($A93,intern2!$A$165:$A$316,0),MATCH(AU$8,intern2!_xlnm.Print_Titles,0))="","",
IF(INDEX(intern2!$A$165:$BH$316,MATCH($A93,intern2!$A$165:$A$316,0),MATCH(AU$8,intern2!_xlnm.Print_Titles,0))="NOK","NOK",
IF(INDEX(intern3!$A$9:$BG$320,MATCH($A93,intern3!$A$9:$A$160,0),MATCH(intern4!AU$8,intern3!$7:$7,0))="OK","OK","NOK")))</f>
        <v/>
      </c>
      <c r="AV93" s="1277" t="str">
        <f>IF(INDEX(intern2!$A$165:$BH$316,MATCH($A93,intern2!$A$165:$A$316,0),MATCH(AV$8,intern2!_xlnm.Print_Titles,0))="","",
IF(INDEX(intern2!$A$165:$BH$316,MATCH($A93,intern2!$A$165:$A$316,0),MATCH(AV$8,intern2!_xlnm.Print_Titles,0))="NOK","NOK",
IF(INDEX(intern3!$A$9:$BG$320,MATCH($A93,intern3!$A$9:$A$160,0),MATCH(intern4!AV$8,intern3!$7:$7,0))="OK","OK","NOK")))</f>
        <v/>
      </c>
      <c r="AW93" s="1277"/>
      <c r="AX93" s="1277" t="str">
        <f>IF(INDEX(intern2!$A$165:$BH$316,MATCH($A93,intern2!$A$165:$A$316,0),MATCH(AX$8,intern2!_xlnm.Print_Titles,0))="","",
IF(INDEX(intern2!$A$165:$BH$316,MATCH($A93,intern2!$A$165:$A$316,0),MATCH(AX$8,intern2!_xlnm.Print_Titles,0))="NOK","NOK",
IF(INDEX(intern3!$A$9:$BG$320,MATCH($A93,intern3!$A$9:$A$160,0),MATCH(intern4!AX$8,intern3!$7:$7,0))="OK","OK","NOK")))</f>
        <v/>
      </c>
      <c r="AY93" s="1277" t="str">
        <f>IF(INDEX(intern2!$A$165:$BH$316,MATCH($A93,intern2!$A$165:$A$316,0),MATCH(AY$8,intern2!_xlnm.Print_Titles,0))="","",
IF(INDEX(intern2!$A$165:$BH$316,MATCH($A93,intern2!$A$165:$A$316,0),MATCH(AY$8,intern2!_xlnm.Print_Titles,0))="NOK","NOK",
IF(INDEX(intern3!$A$9:$BG$320,MATCH($A93,intern3!$A$9:$A$160,0),MATCH(intern4!AY$8,intern3!$7:$7,0))="OK","OK","NOK")))</f>
        <v/>
      </c>
      <c r="AZ93" s="1277" t="str">
        <f>IF(INDEX(intern2!$A$165:$BH$316,MATCH($A93,intern2!$A$165:$A$316,0),MATCH(AZ$8,intern2!_xlnm.Print_Titles,0))="","",
IF(INDEX(intern2!$A$165:$BH$316,MATCH($A93,intern2!$A$165:$A$316,0),MATCH(AZ$8,intern2!_xlnm.Print_Titles,0))="NOK","NOK",
IF(INDEX(intern3!$A$9:$BG$320,MATCH($A93,intern3!$A$9:$A$160,0),MATCH(intern4!AZ$8,intern3!$7:$7,0))="OK","OK","NOK")))</f>
        <v/>
      </c>
      <c r="BA93" s="1277" t="str">
        <f>IF(INDEX(intern2!$A$165:$BH$316,MATCH($A93,intern2!$A$165:$A$316,0),MATCH(BA$8,intern2!_xlnm.Print_Titles,0))="","",
IF(INDEX(intern2!$A$165:$BH$316,MATCH($A93,intern2!$A$165:$A$316,0),MATCH(BA$8,intern2!_xlnm.Print_Titles,0))="NOK","NOK",
IF(INDEX(intern3!$A$9:$BG$320,MATCH($A93,intern3!$A$9:$A$160,0),MATCH(intern4!BA$8,intern3!$7:$7,0))="OK","OK","NOK")))</f>
        <v/>
      </c>
      <c r="BB93" s="1277" t="str">
        <f>IF(INDEX(intern2!$A$165:$BH$316,MATCH($A93,intern2!$A$165:$A$316,0),MATCH(BB$8,intern2!_xlnm.Print_Titles,0))="","",
IF(INDEX(intern2!$A$165:$BH$316,MATCH($A93,intern2!$A$165:$A$316,0),MATCH(BB$8,intern2!_xlnm.Print_Titles,0))="NOK","NOK",
IF(INDEX(intern3!$A$9:$BG$320,MATCH($A93,intern3!$A$9:$A$160,0),MATCH(intern4!BB$8,intern3!$7:$7,0))="OK","OK","NOK")))</f>
        <v/>
      </c>
      <c r="BC93" s="1277" t="str">
        <f>IF(INDEX(intern2!$A$165:$BH$316,MATCH($A93,intern2!$A$165:$A$316,0),MATCH(BC$8,intern2!_xlnm.Print_Titles,0))="","",
IF(INDEX(intern2!$A$165:$BH$316,MATCH($A93,intern2!$A$165:$A$316,0),MATCH(BC$8,intern2!_xlnm.Print_Titles,0))="NOK","NOK",
IF(INDEX(intern3!$A$9:$BG$320,MATCH($A93,intern3!$A$9:$A$160,0),MATCH(intern4!BC$8,intern3!$7:$7,0))="OK","OK","NOK")))</f>
        <v/>
      </c>
      <c r="BD93" s="1277" t="str">
        <f>IF(INDEX(intern2!$A$165:$BH$316,MATCH($A93,intern2!$A$165:$A$316,0),MATCH(BD$8,intern2!_xlnm.Print_Titles,0))="","",
IF(INDEX(intern2!$A$165:$BH$316,MATCH($A93,intern2!$A$165:$A$316,0),MATCH(BD$8,intern2!_xlnm.Print_Titles,0))="NOK","NOK",
IF(INDEX(intern3!$A$9:$BG$320,MATCH($A93,intern3!$A$9:$A$160,0),MATCH(intern4!BD$8,intern3!$7:$7,0))="OK","OK","NOK")))</f>
        <v/>
      </c>
      <c r="BE93" s="1277" t="str">
        <f>IF(INDEX(intern2!$A$165:$BH$316,MATCH($A93,intern2!$A$165:$A$316,0),MATCH(BE$8,intern2!_xlnm.Print_Titles,0))="","",
IF(INDEX(intern2!$A$165:$BH$316,MATCH($A93,intern2!$A$165:$A$316,0),MATCH(BE$8,intern2!_xlnm.Print_Titles,0))="NOK","NOK",
IF(INDEX(intern3!$A$9:$BG$320,MATCH($A93,intern3!$A$9:$A$160,0),MATCH(intern4!BE$8,intern3!$7:$7,0))="OK","OK","NOK")))</f>
        <v/>
      </c>
      <c r="BF93" s="1277" t="str">
        <f ca="1">IF(INDEX(intern2!$A$165:$BH$316,MATCH($A93,intern2!$A$165:$A$316,0),MATCH(BF$8,intern2!_xlnm.Print_Titles,0))="","",
IF(INDEX(intern2!$A$165:$BH$316,MATCH($A93,intern2!$A$165:$A$316,0),MATCH(BF$8,intern2!_xlnm.Print_Titles,0))="NOK","NOK",
IF(INDEX(intern3!$A$9:$BG$320,MATCH($A93,intern3!$A$9:$A$160,0),MATCH(intern4!BF$8,intern3!$7:$7,0))="OK","OK","NOK")))</f>
        <v>NOK</v>
      </c>
      <c r="BG93" s="1277" t="str">
        <f>IF(INDEX(intern2!$A$165:$BH$316,MATCH($A93,intern2!$A$165:$A$316,0),MATCH(BG$8,intern2!_xlnm.Print_Titles,0))="","",
IF(INDEX(intern2!$A$165:$BH$316,MATCH($A93,intern2!$A$165:$A$316,0),MATCH(BG$8,intern2!_xlnm.Print_Titles,0))="NOK","NOK",
IF(INDEX(intern3!$A$9:$BG$320,MATCH($A93,intern3!$A$9:$A$160,0),MATCH(intern4!BG$8,intern3!$7:$7,0))="OK","OK","NOK")))</f>
        <v/>
      </c>
      <c r="BH93" s="200" t="str">
        <f t="shared" ca="1" si="3"/>
        <v>NOK</v>
      </c>
      <c r="BI93" s="186"/>
      <c r="BJ93" t="b">
        <f ca="1">IF(VLOOKUP($A93,intern1!$C:$Q,15,FALSE)="MAS","",IF(VLOOKUP($A93,'3.10'!$C:$AP,9,FALSE)=0,"NOK",IF(VLOOKUP($A93,'3.10'!$C:$AP,11,FALSE)=0,"NOK","OK"))=BH93)</f>
        <v>1</v>
      </c>
    </row>
    <row r="94" spans="1:62" x14ac:dyDescent="0.25">
      <c r="A94" t="str">
        <f>+intern2!A89</f>
        <v>URO1.1.7</v>
      </c>
      <c r="C94" s="1277" t="str">
        <f>IF(INDEX(intern2!$A$165:$BH$316,MATCH($A94,intern2!$A$165:$A$316,0),MATCH(C$8,intern2!_xlnm.Print_Titles,0))="","",
IF(INDEX(intern2!$A$165:$BH$316,MATCH($A94,intern2!$A$165:$A$316,0),MATCH(C$8,intern2!_xlnm.Print_Titles,0))="NOK","NOK",
IF(INDEX(intern3!$A$9:$BG$320,MATCH($A94,intern3!$A$9:$A$160,0),MATCH(intern4!C$8,intern3!$7:$7,0))="OK","OK","NOK")))</f>
        <v/>
      </c>
      <c r="D94" s="1277" t="str">
        <f>IF(INDEX(intern2!$A$165:$BH$316,MATCH($A94,intern2!$A$165:$A$316,0),MATCH(D$8,intern2!_xlnm.Print_Titles,0))="","",
IF(INDEX(intern2!$A$165:$BH$316,MATCH($A94,intern2!$A$165:$A$316,0),MATCH(D$8,intern2!_xlnm.Print_Titles,0))="NOK","NOK",
IF(INDEX(intern3!$A$9:$BG$320,MATCH($A94,intern3!$A$9:$A$160,0),MATCH(intern4!D$8,intern3!$7:$7,0))="OK","OK","NOK")))</f>
        <v/>
      </c>
      <c r="E94" s="1277" t="str">
        <f>IF(INDEX(intern2!$A$165:$BH$316,MATCH($A94,intern2!$A$165:$A$316,0),MATCH(E$8,intern2!_xlnm.Print_Titles,0))="","",
IF(INDEX(intern2!$A$165:$BH$316,MATCH($A94,intern2!$A$165:$A$316,0),MATCH(E$8,intern2!_xlnm.Print_Titles,0))="NOK","NOK",
IF(INDEX(intern3!$A$9:$BG$320,MATCH($A94,intern3!$A$9:$A$160,0),MATCH(intern4!E$8,intern3!$7:$7,0))="OK","OK","NOK")))</f>
        <v/>
      </c>
      <c r="F94" s="1277" t="str">
        <f>IF(INDEX(intern2!$A$165:$BH$316,MATCH($A94,intern2!$A$165:$A$316,0),MATCH(F$8,intern2!_xlnm.Print_Titles,0))="","",
IF(INDEX(intern2!$A$165:$BH$316,MATCH($A94,intern2!$A$165:$A$316,0),MATCH(F$8,intern2!_xlnm.Print_Titles,0))="NOK","NOK",
IF(INDEX(intern3!$A$9:$BG$320,MATCH($A94,intern3!$A$9:$A$160,0),MATCH(intern4!F$8,intern3!$7:$7,0))="OK","OK","NOK")))</f>
        <v/>
      </c>
      <c r="G94" s="1277" t="str">
        <f>IF(INDEX(intern2!$A$165:$BH$316,MATCH($A94,intern2!$A$165:$A$316,0),MATCH(G$8,intern2!_xlnm.Print_Titles,0))="","",
IF(INDEX(intern2!$A$165:$BH$316,MATCH($A94,intern2!$A$165:$A$316,0),MATCH(G$8,intern2!_xlnm.Print_Titles,0))="NOK","NOK",
IF(INDEX(intern3!$A$9:$BG$320,MATCH($A94,intern3!$A$9:$A$160,0),MATCH(intern4!G$8,intern3!$7:$7,0))="OK","OK","NOK")))</f>
        <v/>
      </c>
      <c r="H94" s="1277" t="str">
        <f>IF(INDEX(intern2!$A$165:$BH$316,MATCH($A94,intern2!$A$165:$A$316,0),MATCH(H$8,intern2!_xlnm.Print_Titles,0))="","",
IF(INDEX(intern2!$A$165:$BH$316,MATCH($A94,intern2!$A$165:$A$316,0),MATCH(H$8,intern2!_xlnm.Print_Titles,0))="NOK","NOK",
IF(INDEX(intern3!$A$9:$BG$320,MATCH($A94,intern3!$A$9:$A$160,0),MATCH(intern4!H$8,intern3!$7:$7,0))="OK","OK","NOK")))</f>
        <v/>
      </c>
      <c r="I94" s="1277" t="str">
        <f>IF(INDEX(intern2!$A$165:$BH$316,MATCH($A94,intern2!$A$165:$A$316,0),MATCH(I$8,intern2!_xlnm.Print_Titles,0))="","",
IF(INDEX(intern2!$A$165:$BH$316,MATCH($A94,intern2!$A$165:$A$316,0),MATCH(I$8,intern2!_xlnm.Print_Titles,0))="NOK","NOK",
IF(INDEX(intern3!$A$9:$BG$320,MATCH($A94,intern3!$A$9:$A$160,0),MATCH(intern4!I$8,intern3!$7:$7,0))="OK","OK","NOK")))</f>
        <v/>
      </c>
      <c r="J94" s="1277" t="str">
        <f>IF(INDEX(intern2!$A$165:$BH$316,MATCH($A94,intern2!$A$165:$A$316,0),MATCH(J$8,intern2!_xlnm.Print_Titles,0))="","",
IF(INDEX(intern2!$A$165:$BH$316,MATCH($A94,intern2!$A$165:$A$316,0),MATCH(J$8,intern2!_xlnm.Print_Titles,0))="NOK","NOK",
IF(INDEX(intern3!$A$9:$BG$320,MATCH($A94,intern3!$A$9:$A$160,0),MATCH(intern4!J$8,intern3!$7:$7,0))="OK","OK","NOK")))</f>
        <v/>
      </c>
      <c r="K94" s="1277" t="str">
        <f>IF(INDEX(intern2!$A$165:$BH$316,MATCH($A94,intern2!$A$165:$A$316,0),MATCH(K$8,intern2!_xlnm.Print_Titles,0))="","",
IF(INDEX(intern2!$A$165:$BH$316,MATCH($A94,intern2!$A$165:$A$316,0),MATCH(K$8,intern2!_xlnm.Print_Titles,0))="NOK","NOK",
IF(INDEX(intern3!$A$9:$BG$320,MATCH($A94,intern3!$A$9:$A$160,0),MATCH(intern4!K$8,intern3!$7:$7,0))="OK","OK","NOK")))</f>
        <v/>
      </c>
      <c r="L94" s="1277" t="str">
        <f>IF(INDEX(intern2!$A$165:$BH$316,MATCH($A94,intern2!$A$165:$A$316,0),MATCH(L$8,intern2!_xlnm.Print_Titles,0))="","",
IF(INDEX(intern2!$A$165:$BH$316,MATCH($A94,intern2!$A$165:$A$316,0),MATCH(L$8,intern2!_xlnm.Print_Titles,0))="NOK","NOK",
IF(INDEX(intern3!$A$9:$BG$320,MATCH($A94,intern3!$A$9:$A$160,0),MATCH(intern4!L$8,intern3!$7:$7,0))="OK","OK","NOK")))</f>
        <v/>
      </c>
      <c r="M94" s="1277" t="str">
        <f>IF(INDEX(intern2!$A$165:$BH$316,MATCH($A94,intern2!$A$165:$A$316,0),MATCH(M$8,intern2!_xlnm.Print_Titles,0))="","",
IF(INDEX(intern2!$A$165:$BH$316,MATCH($A94,intern2!$A$165:$A$316,0),MATCH(M$8,intern2!_xlnm.Print_Titles,0))="NOK","NOK",
IF(INDEX(intern3!$A$9:$BG$320,MATCH($A94,intern3!$A$9:$A$160,0),MATCH(intern4!M$8,intern3!$7:$7,0))="OK","OK","NOK")))</f>
        <v/>
      </c>
      <c r="N94" s="1277" t="str">
        <f>IF(INDEX(intern2!$A$165:$BH$316,MATCH($A94,intern2!$A$165:$A$316,0),MATCH(N$8,intern2!_xlnm.Print_Titles,0))="","",
IF(INDEX(intern2!$A$165:$BH$316,MATCH($A94,intern2!$A$165:$A$316,0),MATCH(N$8,intern2!_xlnm.Print_Titles,0))="NOK","NOK",
IF(INDEX(intern3!$A$9:$BG$320,MATCH($A94,intern3!$A$9:$A$160,0),MATCH(intern4!N$8,intern3!$7:$7,0))="OK","OK","NOK")))</f>
        <v/>
      </c>
      <c r="O94" s="1277" t="str">
        <f>IF(INDEX(intern2!$A$165:$BH$316,MATCH($A94,intern2!$A$165:$A$316,0),MATCH(O$8,intern2!_xlnm.Print_Titles,0))="","",
IF(INDEX(intern2!$A$165:$BH$316,MATCH($A94,intern2!$A$165:$A$316,0),MATCH(O$8,intern2!_xlnm.Print_Titles,0))="NOK","NOK",
IF(INDEX(intern3!$A$9:$BG$320,MATCH($A94,intern3!$A$9:$A$160,0),MATCH(intern4!O$8,intern3!$7:$7,0))="OK","OK","NOK")))</f>
        <v/>
      </c>
      <c r="P94" s="1277" t="str">
        <f>IF(INDEX(intern2!$A$165:$BH$316,MATCH($A94,intern2!$A$165:$A$316,0),MATCH(P$8,intern2!_xlnm.Print_Titles,0))="","",
IF(INDEX(intern2!$A$165:$BH$316,MATCH($A94,intern2!$A$165:$A$316,0),MATCH(P$8,intern2!_xlnm.Print_Titles,0))="NOK","NOK",
IF(INDEX(intern3!$A$9:$BG$320,MATCH($A94,intern3!$A$9:$A$160,0),MATCH(intern4!P$8,intern3!$7:$7,0))="OK","OK","NOK")))</f>
        <v/>
      </c>
      <c r="Q94" s="1277" t="str">
        <f>IF(INDEX(intern2!$A$165:$BH$316,MATCH($A94,intern2!$A$165:$A$316,0),MATCH(Q$8,intern2!_xlnm.Print_Titles,0))="","",
IF(INDEX(intern2!$A$165:$BH$316,MATCH($A94,intern2!$A$165:$A$316,0),MATCH(Q$8,intern2!_xlnm.Print_Titles,0))="NOK","NOK",
IF(INDEX(intern3!$A$9:$BG$320,MATCH($A94,intern3!$A$9:$A$160,0),MATCH(intern4!Q$8,intern3!$7:$7,0))="OK","OK","NOK")))</f>
        <v/>
      </c>
      <c r="R94" s="1277" t="str">
        <f>IF(INDEX(intern2!$A$165:$BH$316,MATCH($A94,intern2!$A$165:$A$316,0),MATCH(R$8,intern2!_xlnm.Print_Titles,0))="","",
IF(INDEX(intern2!$A$165:$BH$316,MATCH($A94,intern2!$A$165:$A$316,0),MATCH(R$8,intern2!_xlnm.Print_Titles,0))="NOK","NOK",
IF(INDEX(intern3!$A$9:$BG$320,MATCH($A94,intern3!$A$9:$A$160,0),MATCH(intern4!R$8,intern3!$7:$7,0))="OK","OK","NOK")))</f>
        <v/>
      </c>
      <c r="S94" s="1277" t="str">
        <f>IF(INDEX(intern2!$A$165:$BH$316,MATCH($A94,intern2!$A$165:$A$316,0),MATCH(S$8,intern2!_xlnm.Print_Titles,0))="","",
IF(INDEX(intern2!$A$165:$BH$316,MATCH($A94,intern2!$A$165:$A$316,0),MATCH(S$8,intern2!_xlnm.Print_Titles,0))="NOK","NOK",
IF(INDEX(intern3!$A$9:$BG$320,MATCH($A94,intern3!$A$9:$A$160,0),MATCH(intern4!S$8,intern3!$7:$7,0))="OK","OK","NOK")))</f>
        <v/>
      </c>
      <c r="T94" s="1277" t="str">
        <f>IF(INDEX(intern2!$A$165:$BH$316,MATCH($A94,intern2!$A$165:$A$316,0),MATCH(T$8,intern2!_xlnm.Print_Titles,0))="","",
IF(INDEX(intern2!$A$165:$BH$316,MATCH($A94,intern2!$A$165:$A$316,0),MATCH(T$8,intern2!_xlnm.Print_Titles,0))="NOK","NOK",
IF(INDEX(intern3!$A$9:$BG$320,MATCH($A94,intern3!$A$9:$A$160,0),MATCH(intern4!T$8,intern3!$7:$7,0))="OK","OK","NOK")))</f>
        <v/>
      </c>
      <c r="U94" s="1277" t="str">
        <f>IF(INDEX(intern2!$A$165:$BH$316,MATCH($A94,intern2!$A$165:$A$316,0),MATCH(U$8,intern2!_xlnm.Print_Titles,0))="","",
IF(INDEX(intern2!$A$165:$BH$316,MATCH($A94,intern2!$A$165:$A$316,0),MATCH(U$8,intern2!_xlnm.Print_Titles,0))="NOK","NOK",
IF(INDEX(intern3!$A$9:$BG$320,MATCH($A94,intern3!$A$9:$A$160,0),MATCH(intern4!U$8,intern3!$7:$7,0))="OK","OK","NOK")))</f>
        <v/>
      </c>
      <c r="V94" s="1277" t="str">
        <f>IF(INDEX(intern2!$A$165:$BH$316,MATCH($A94,intern2!$A$165:$A$316,0),MATCH(V$8,intern2!_xlnm.Print_Titles,0))="","",
IF(INDEX(intern2!$A$165:$BH$316,MATCH($A94,intern2!$A$165:$A$316,0),MATCH(V$8,intern2!_xlnm.Print_Titles,0))="NOK","NOK",
IF(INDEX(intern3!$A$9:$BG$320,MATCH($A94,intern3!$A$9:$A$160,0),MATCH(intern4!V$8,intern3!$7:$7,0))="OK","OK","NOK")))</f>
        <v/>
      </c>
      <c r="W94" s="1277" t="str">
        <f>IF(INDEX(intern2!$A$165:$BH$316,MATCH($A94,intern2!$A$165:$A$316,0),MATCH(W$8,intern2!_xlnm.Print_Titles,0))="","",
IF(INDEX(intern2!$A$165:$BH$316,MATCH($A94,intern2!$A$165:$A$316,0),MATCH(W$8,intern2!_xlnm.Print_Titles,0))="NOK","NOK",
IF(INDEX(intern3!$A$9:$BG$320,MATCH($A94,intern3!$A$9:$A$160,0),MATCH(intern4!W$8,intern3!$7:$7,0))="OK","OK","NOK")))</f>
        <v/>
      </c>
      <c r="X94" s="1277" t="str">
        <f>IF(INDEX(intern2!$A$165:$BH$316,MATCH($A94,intern2!$A$165:$A$316,0),MATCH(X$8,intern2!_xlnm.Print_Titles,0))="","",
IF(INDEX(intern2!$A$165:$BH$316,MATCH($A94,intern2!$A$165:$A$316,0),MATCH(X$8,intern2!_xlnm.Print_Titles,0))="NOK","NOK",
IF(INDEX(intern3!$A$9:$BG$320,MATCH($A94,intern3!$A$9:$A$160,0),MATCH(intern4!X$8,intern3!$7:$7,0))="OK","OK","NOK")))</f>
        <v/>
      </c>
      <c r="Y94" s="1277" t="str">
        <f>IF(INDEX(intern2!$A$165:$BH$316,MATCH($A94,intern2!$A$165:$A$316,0),MATCH(Y$8,intern2!_xlnm.Print_Titles,0))="","",
IF(INDEX(intern2!$A$165:$BH$316,MATCH($A94,intern2!$A$165:$A$316,0),MATCH(Y$8,intern2!_xlnm.Print_Titles,0))="NOK","NOK",
IF(INDEX(intern3!$A$9:$BG$320,MATCH($A94,intern3!$A$9:$A$160,0),MATCH(intern4!Y$8,intern3!$7:$7,0))="OK","OK","NOK")))</f>
        <v/>
      </c>
      <c r="Z94" s="1277" t="str">
        <f>IF(INDEX(intern2!$A$165:$BH$316,MATCH($A94,intern2!$A$165:$A$316,0),MATCH(Z$8,intern2!_xlnm.Print_Titles,0))="","",
IF(INDEX(intern2!$A$165:$BH$316,MATCH($A94,intern2!$A$165:$A$316,0),MATCH(Z$8,intern2!_xlnm.Print_Titles,0))="NOK","NOK",
IF(INDEX(intern3!$A$9:$BG$320,MATCH($A94,intern3!$A$9:$A$160,0),MATCH(intern4!Z$8,intern3!$7:$7,0))="OK","OK","NOK")))</f>
        <v/>
      </c>
      <c r="AA94" s="1277" t="str">
        <f>IF(INDEX(intern2!$A$165:$BH$316,MATCH($A94,intern2!$A$165:$A$316,0),MATCH(AA$8,intern2!_xlnm.Print_Titles,0))="","",
IF(INDEX(intern2!$A$165:$BH$316,MATCH($A94,intern2!$A$165:$A$316,0),MATCH(AA$8,intern2!_xlnm.Print_Titles,0))="NOK","NOK",
IF(INDEX(intern3!$A$9:$BG$320,MATCH($A94,intern3!$A$9:$A$160,0),MATCH(intern4!AA$8,intern3!$7:$7,0))="OK","OK","NOK")))</f>
        <v/>
      </c>
      <c r="AB94" s="1277" t="str">
        <f>IF(INDEX(intern2!$A$165:$BH$316,MATCH($A94,intern2!$A$165:$A$316,0),MATCH(AB$8,intern2!_xlnm.Print_Titles,0))="","",
IF(INDEX(intern2!$A$165:$BH$316,MATCH($A94,intern2!$A$165:$A$316,0),MATCH(AB$8,intern2!_xlnm.Print_Titles,0))="NOK","NOK",
IF(INDEX(intern3!$A$9:$BG$320,MATCH($A94,intern3!$A$9:$A$160,0),MATCH(intern4!AB$8,intern3!$7:$7,0))="OK","OK","NOK")))</f>
        <v/>
      </c>
      <c r="AC94" s="1277" t="str">
        <f>IF(INDEX(intern2!$A$165:$BH$316,MATCH($A94,intern2!$A$165:$A$316,0),MATCH(AC$8,intern2!_xlnm.Print_Titles,0))="","",
IF(INDEX(intern2!$A$165:$BH$316,MATCH($A94,intern2!$A$165:$A$316,0),MATCH(AC$8,intern2!_xlnm.Print_Titles,0))="NOK","NOK",
IF(INDEX(intern3!$A$9:$BG$320,MATCH($A94,intern3!$A$9:$A$160,0),MATCH(intern4!AC$8,intern3!$7:$7,0))="OK","OK","NOK")))</f>
        <v/>
      </c>
      <c r="AD94" s="1277" t="str">
        <f>IF(INDEX(intern2!$A$165:$BH$316,MATCH($A94,intern2!$A$165:$A$316,0),MATCH(AD$8,intern2!_xlnm.Print_Titles,0))="","",
IF(INDEX(intern2!$A$165:$BH$316,MATCH($A94,intern2!$A$165:$A$316,0),MATCH(AD$8,intern2!_xlnm.Print_Titles,0))="NOK","NOK",
IF(INDEX(intern3!$A$9:$BG$320,MATCH($A94,intern3!$A$9:$A$160,0),MATCH(intern4!AD$8,intern3!$7:$7,0))="OK","OK","NOK")))</f>
        <v/>
      </c>
      <c r="AE94" s="1277" t="str">
        <f>IF(INDEX(intern2!$A$165:$BH$316,MATCH($A94,intern2!$A$165:$A$316,0),MATCH(AE$8,intern2!_xlnm.Print_Titles,0))="","",
IF(INDEX(intern2!$A$165:$BH$316,MATCH($A94,intern2!$A$165:$A$316,0),MATCH(AE$8,intern2!_xlnm.Print_Titles,0))="NOK","NOK",
IF(INDEX(intern3!$A$9:$BG$320,MATCH($A94,intern3!$A$9:$A$160,0),MATCH(intern4!AE$8,intern3!$7:$7,0))="OK","OK","NOK")))</f>
        <v/>
      </c>
      <c r="AF94" s="1277" t="str">
        <f>IF(INDEX(intern2!$A$165:$BH$316,MATCH($A94,intern2!$A$165:$A$316,0),MATCH(AF$8,intern2!_xlnm.Print_Titles,0))="","",
IF(INDEX(intern2!$A$165:$BH$316,MATCH($A94,intern2!$A$165:$A$316,0),MATCH(AF$8,intern2!_xlnm.Print_Titles,0))="NOK","NOK",
IF(INDEX(intern3!$A$9:$BG$320,MATCH($A94,intern3!$A$9:$A$160,0),MATCH(intern4!AF$8,intern3!$7:$7,0))="OK","OK","NOK")))</f>
        <v/>
      </c>
      <c r="AG94" s="1277" t="str">
        <f>IF(INDEX(intern2!$A$165:$BH$316,MATCH($A94,intern2!$A$165:$A$316,0),MATCH(AG$8,intern2!_xlnm.Print_Titles,0))="","",
IF(INDEX(intern2!$A$165:$BH$316,MATCH($A94,intern2!$A$165:$A$316,0),MATCH(AG$8,intern2!_xlnm.Print_Titles,0))="NOK","NOK",
IF(INDEX(intern3!$A$9:$BG$320,MATCH($A94,intern3!$A$9:$A$160,0),MATCH(intern4!AG$8,intern3!$7:$7,0))="OK","OK","NOK")))</f>
        <v/>
      </c>
      <c r="AH94" s="1277" t="str">
        <f>IF(INDEX(intern2!$A$165:$BH$316,MATCH($A94,intern2!$A$165:$A$316,0),MATCH(AH$8,intern2!_xlnm.Print_Titles,0))="","",
IF(INDEX(intern2!$A$165:$BH$316,MATCH($A94,intern2!$A$165:$A$316,0),MATCH(AH$8,intern2!_xlnm.Print_Titles,0))="NOK","NOK",
IF(INDEX(intern3!$A$9:$BG$320,MATCH($A94,intern3!$A$9:$A$160,0),MATCH(intern4!AH$8,intern3!$7:$7,0))="OK","OK","NOK")))</f>
        <v/>
      </c>
      <c r="AI94" s="1277" t="str">
        <f>IF(INDEX(intern2!$A$165:$BH$316,MATCH($A94,intern2!$A$165:$A$316,0),MATCH(AI$8,intern2!_xlnm.Print_Titles,0))="","",
IF(INDEX(intern2!$A$165:$BH$316,MATCH($A94,intern2!$A$165:$A$316,0),MATCH(AI$8,intern2!_xlnm.Print_Titles,0))="NOK","NOK",
IF(INDEX(intern3!$A$9:$BG$320,MATCH($A94,intern3!$A$9:$A$160,0),MATCH(intern4!AI$8,intern3!$7:$7,0))="OK","OK","NOK")))</f>
        <v/>
      </c>
      <c r="AJ94" s="1277" t="str">
        <f>IF(INDEX(intern2!$A$165:$BH$316,MATCH($A94,intern2!$A$165:$A$316,0),MATCH(AJ$8,intern2!_xlnm.Print_Titles,0))="","",
IF(INDEX(intern2!$A$165:$BH$316,MATCH($A94,intern2!$A$165:$A$316,0),MATCH(AJ$8,intern2!_xlnm.Print_Titles,0))="NOK","NOK",
IF(INDEX(intern3!$A$9:$BG$320,MATCH($A94,intern3!$A$9:$A$160,0),MATCH(intern4!AJ$8,intern3!$7:$7,0))="OK","OK","NOK")))</f>
        <v/>
      </c>
      <c r="AK94" s="1277" t="str">
        <f>IF(INDEX(intern2!$A$165:$BH$316,MATCH($A94,intern2!$A$165:$A$316,0),MATCH(AK$8,intern2!_xlnm.Print_Titles,0))="","",
IF(INDEX(intern2!$A$165:$BH$316,MATCH($A94,intern2!$A$165:$A$316,0),MATCH(AK$8,intern2!_xlnm.Print_Titles,0))="NOK","NOK",
IF(INDEX(intern3!$A$9:$BG$320,MATCH($A94,intern3!$A$9:$A$160,0),MATCH(intern4!AK$8,intern3!$7:$7,0))="OK","OK","NOK")))</f>
        <v/>
      </c>
      <c r="AL94" s="1277" t="str">
        <f>IF(INDEX(intern2!$A$165:$BH$316,MATCH($A94,intern2!$A$165:$A$316,0),MATCH(AL$8,intern2!_xlnm.Print_Titles,0))="","",
IF(INDEX(intern2!$A$165:$BH$316,MATCH($A94,intern2!$A$165:$A$316,0),MATCH(AL$8,intern2!_xlnm.Print_Titles,0))="NOK","NOK",
IF(INDEX(intern3!$A$9:$BG$320,MATCH($A94,intern3!$A$9:$A$160,0),MATCH(intern4!AL$8,intern3!$7:$7,0))="OK","OK","NOK")))</f>
        <v/>
      </c>
      <c r="AM94" s="1277" t="str">
        <f>IF(INDEX(intern2!$A$165:$BH$316,MATCH($A94,intern2!$A$165:$A$316,0),MATCH(AM$8,intern2!_xlnm.Print_Titles,0))="","",
IF(INDEX(intern2!$A$165:$BH$316,MATCH($A94,intern2!$A$165:$A$316,0),MATCH(AM$8,intern2!_xlnm.Print_Titles,0))="NOK","NOK",
IF(INDEX(intern3!$A$9:$BG$320,MATCH($A94,intern3!$A$9:$A$160,0),MATCH(intern4!AM$8,intern3!$7:$7,0))="OK","OK","NOK")))</f>
        <v/>
      </c>
      <c r="AN94" s="1277" t="str">
        <f>IF(INDEX(intern2!$A$165:$BH$316,MATCH($A94,intern2!$A$165:$A$316,0),MATCH(AN$8,intern2!_xlnm.Print_Titles,0))="","",
IF(INDEX(intern2!$A$165:$BH$316,MATCH($A94,intern2!$A$165:$A$316,0),MATCH(AN$8,intern2!_xlnm.Print_Titles,0))="NOK","NOK",
IF(INDEX(intern3!$A$9:$BG$320,MATCH($A94,intern3!$A$9:$A$160,0),MATCH(intern4!AN$8,intern3!$7:$7,0))="OK","OK","NOK")))</f>
        <v/>
      </c>
      <c r="AO94" s="1277" t="str">
        <f>IF(INDEX(intern2!$A$165:$BH$316,MATCH($A94,intern2!$A$165:$A$316,0),MATCH(AO$8,intern2!_xlnm.Print_Titles,0))="","",
IF(INDEX(intern2!$A$165:$BH$316,MATCH($A94,intern2!$A$165:$A$316,0),MATCH(AO$8,intern2!_xlnm.Print_Titles,0))="NOK","NOK",
IF(INDEX(intern3!$A$9:$BG$320,MATCH($A94,intern3!$A$9:$A$160,0),MATCH(intern4!AO$8,intern3!$7:$7,0))="OK","OK","NOK")))</f>
        <v/>
      </c>
      <c r="AP94" s="1277" t="str">
        <f>IF(INDEX(intern2!$A$165:$BH$316,MATCH($A94,intern2!$A$165:$A$316,0),MATCH(AP$8,intern2!_xlnm.Print_Titles,0))="","",
IF(INDEX(intern2!$A$165:$BH$316,MATCH($A94,intern2!$A$165:$A$316,0),MATCH(AP$8,intern2!_xlnm.Print_Titles,0))="NOK","NOK",
IF(INDEX(intern3!$A$9:$BG$320,MATCH($A94,intern3!$A$9:$A$160,0),MATCH(intern4!AP$8,intern3!$7:$7,0))="OK","OK","NOK")))</f>
        <v/>
      </c>
      <c r="AQ94" s="1277" t="str">
        <f>IF(INDEX(intern2!$A$165:$BH$316,MATCH($A94,intern2!$A$165:$A$316,0),MATCH(AQ$8,intern2!_xlnm.Print_Titles,0))="","",
IF(INDEX(intern2!$A$165:$BH$316,MATCH($A94,intern2!$A$165:$A$316,0),MATCH(AQ$8,intern2!_xlnm.Print_Titles,0))="NOK","NOK",
IF(INDEX(intern3!$A$9:$BG$320,MATCH($A94,intern3!$A$9:$A$160,0),MATCH(intern4!AQ$8,intern3!$7:$7,0))="OK","OK","NOK")))</f>
        <v/>
      </c>
      <c r="AR94" s="1277" t="str">
        <f>IF(INDEX(intern2!$A$165:$BH$316,MATCH($A94,intern2!$A$165:$A$316,0),MATCH(AR$8,intern2!_xlnm.Print_Titles,0))="","",
IF(INDEX(intern2!$A$165:$BH$316,MATCH($A94,intern2!$A$165:$A$316,0),MATCH(AR$8,intern2!_xlnm.Print_Titles,0))="NOK","NOK",
IF(INDEX(intern3!$A$9:$BG$320,MATCH($A94,intern3!$A$9:$A$160,0),MATCH(intern4!AR$8,intern3!$7:$7,0))="OK","OK","NOK")))</f>
        <v/>
      </c>
      <c r="AS94" s="1277" t="str">
        <f>IF(INDEX(intern2!$A$165:$BH$316,MATCH($A94,intern2!$A$165:$A$316,0),MATCH(AS$8,intern2!_xlnm.Print_Titles,0))="","",
IF(INDEX(intern2!$A$165:$BH$316,MATCH($A94,intern2!$A$165:$A$316,0),MATCH(AS$8,intern2!_xlnm.Print_Titles,0))="NOK","NOK",
IF(INDEX(intern3!$A$9:$BG$320,MATCH($A94,intern3!$A$9:$A$160,0),MATCH(intern4!AS$8,intern3!$7:$7,0))="OK","OK","NOK")))</f>
        <v/>
      </c>
      <c r="AT94" s="1277" t="str">
        <f>IF(INDEX(intern2!$A$165:$BH$316,MATCH($A94,intern2!$A$165:$A$316,0),MATCH(AT$8,intern2!_xlnm.Print_Titles,0))="","",
IF(INDEX(intern2!$A$165:$BH$316,MATCH($A94,intern2!$A$165:$A$316,0),MATCH(AT$8,intern2!_xlnm.Print_Titles,0))="NOK","NOK",
IF(INDEX(intern3!$A$9:$BG$320,MATCH($A94,intern3!$A$9:$A$160,0),MATCH(intern4!AT$8,intern3!$7:$7,0))="OK","OK","NOK")))</f>
        <v/>
      </c>
      <c r="AU94" s="1277" t="str">
        <f>IF(INDEX(intern2!$A$165:$BH$316,MATCH($A94,intern2!$A$165:$A$316,0),MATCH(AU$8,intern2!_xlnm.Print_Titles,0))="","",
IF(INDEX(intern2!$A$165:$BH$316,MATCH($A94,intern2!$A$165:$A$316,0),MATCH(AU$8,intern2!_xlnm.Print_Titles,0))="NOK","NOK",
IF(INDEX(intern3!$A$9:$BG$320,MATCH($A94,intern3!$A$9:$A$160,0),MATCH(intern4!AU$8,intern3!$7:$7,0))="OK","OK","NOK")))</f>
        <v/>
      </c>
      <c r="AV94" s="1277" t="str">
        <f>IF(INDEX(intern2!$A$165:$BH$316,MATCH($A94,intern2!$A$165:$A$316,0),MATCH(AV$8,intern2!_xlnm.Print_Titles,0))="","",
IF(INDEX(intern2!$A$165:$BH$316,MATCH($A94,intern2!$A$165:$A$316,0),MATCH(AV$8,intern2!_xlnm.Print_Titles,0))="NOK","NOK",
IF(INDEX(intern3!$A$9:$BG$320,MATCH($A94,intern3!$A$9:$A$160,0),MATCH(intern4!AV$8,intern3!$7:$7,0))="OK","OK","NOK")))</f>
        <v/>
      </c>
      <c r="AW94" s="1277"/>
      <c r="AX94" s="1277" t="str">
        <f>IF(INDEX(intern2!$A$165:$BH$316,MATCH($A94,intern2!$A$165:$A$316,0),MATCH(AX$8,intern2!_xlnm.Print_Titles,0))="","",
IF(INDEX(intern2!$A$165:$BH$316,MATCH($A94,intern2!$A$165:$A$316,0),MATCH(AX$8,intern2!_xlnm.Print_Titles,0))="NOK","NOK",
IF(INDEX(intern3!$A$9:$BG$320,MATCH($A94,intern3!$A$9:$A$160,0),MATCH(intern4!AX$8,intern3!$7:$7,0))="OK","OK","NOK")))</f>
        <v/>
      </c>
      <c r="AY94" s="1277" t="str">
        <f>IF(INDEX(intern2!$A$165:$BH$316,MATCH($A94,intern2!$A$165:$A$316,0),MATCH(AY$8,intern2!_xlnm.Print_Titles,0))="","",
IF(INDEX(intern2!$A$165:$BH$316,MATCH($A94,intern2!$A$165:$A$316,0),MATCH(AY$8,intern2!_xlnm.Print_Titles,0))="NOK","NOK",
IF(INDEX(intern3!$A$9:$BG$320,MATCH($A94,intern3!$A$9:$A$160,0),MATCH(intern4!AY$8,intern3!$7:$7,0))="OK","OK","NOK")))</f>
        <v/>
      </c>
      <c r="AZ94" s="1277" t="str">
        <f>IF(INDEX(intern2!$A$165:$BH$316,MATCH($A94,intern2!$A$165:$A$316,0),MATCH(AZ$8,intern2!_xlnm.Print_Titles,0))="","",
IF(INDEX(intern2!$A$165:$BH$316,MATCH($A94,intern2!$A$165:$A$316,0),MATCH(AZ$8,intern2!_xlnm.Print_Titles,0))="NOK","NOK",
IF(INDEX(intern3!$A$9:$BG$320,MATCH($A94,intern3!$A$9:$A$160,0),MATCH(intern4!AZ$8,intern3!$7:$7,0))="OK","OK","NOK")))</f>
        <v/>
      </c>
      <c r="BA94" s="1277" t="str">
        <f>IF(INDEX(intern2!$A$165:$BH$316,MATCH($A94,intern2!$A$165:$A$316,0),MATCH(BA$8,intern2!_xlnm.Print_Titles,0))="","",
IF(INDEX(intern2!$A$165:$BH$316,MATCH($A94,intern2!$A$165:$A$316,0),MATCH(BA$8,intern2!_xlnm.Print_Titles,0))="NOK","NOK",
IF(INDEX(intern3!$A$9:$BG$320,MATCH($A94,intern3!$A$9:$A$160,0),MATCH(intern4!BA$8,intern3!$7:$7,0))="OK","OK","NOK")))</f>
        <v/>
      </c>
      <c r="BB94" s="1277" t="str">
        <f>IF(INDEX(intern2!$A$165:$BH$316,MATCH($A94,intern2!$A$165:$A$316,0),MATCH(BB$8,intern2!_xlnm.Print_Titles,0))="","",
IF(INDEX(intern2!$A$165:$BH$316,MATCH($A94,intern2!$A$165:$A$316,0),MATCH(BB$8,intern2!_xlnm.Print_Titles,0))="NOK","NOK",
IF(INDEX(intern3!$A$9:$BG$320,MATCH($A94,intern3!$A$9:$A$160,0),MATCH(intern4!BB$8,intern3!$7:$7,0))="OK","OK","NOK")))</f>
        <v/>
      </c>
      <c r="BC94" s="1277" t="str">
        <f>IF(INDEX(intern2!$A$165:$BH$316,MATCH($A94,intern2!$A$165:$A$316,0),MATCH(BC$8,intern2!_xlnm.Print_Titles,0))="","",
IF(INDEX(intern2!$A$165:$BH$316,MATCH($A94,intern2!$A$165:$A$316,0),MATCH(BC$8,intern2!_xlnm.Print_Titles,0))="NOK","NOK",
IF(INDEX(intern3!$A$9:$BG$320,MATCH($A94,intern3!$A$9:$A$160,0),MATCH(intern4!BC$8,intern3!$7:$7,0))="OK","OK","NOK")))</f>
        <v/>
      </c>
      <c r="BD94" s="1277" t="str">
        <f ca="1">IF(INDEX(intern2!$A$165:$BH$316,MATCH($A94,intern2!$A$165:$A$316,0),MATCH(BD$8,intern2!_xlnm.Print_Titles,0))="","",
IF(INDEX(intern2!$A$165:$BH$316,MATCH($A94,intern2!$A$165:$A$316,0),MATCH(BD$8,intern2!_xlnm.Print_Titles,0))="NOK","NOK",
IF(INDEX(intern3!$A$9:$BG$320,MATCH($A94,intern3!$A$9:$A$160,0),MATCH(intern4!BD$8,intern3!$7:$7,0))="OK","OK","NOK")))</f>
        <v>NOK</v>
      </c>
      <c r="BE94" s="1277" t="str">
        <f ca="1">IF(INDEX(intern2!$A$165:$BH$316,MATCH($A94,intern2!$A$165:$A$316,0),MATCH(BE$8,intern2!_xlnm.Print_Titles,0))="","",
IF(INDEX(intern2!$A$165:$BH$316,MATCH($A94,intern2!$A$165:$A$316,0),MATCH(BE$8,intern2!_xlnm.Print_Titles,0))="NOK","NOK",
IF(INDEX(intern3!$A$9:$BG$320,MATCH($A94,intern3!$A$9:$A$160,0),MATCH(intern4!BE$8,intern3!$7:$7,0))="OK","OK","NOK")))</f>
        <v>NOK</v>
      </c>
      <c r="BF94" s="1277" t="str">
        <f ca="1">IF(INDEX(intern2!$A$165:$BH$316,MATCH($A94,intern2!$A$165:$A$316,0),MATCH(BF$8,intern2!_xlnm.Print_Titles,0))="","",
IF(INDEX(intern2!$A$165:$BH$316,MATCH($A94,intern2!$A$165:$A$316,0),MATCH(BF$8,intern2!_xlnm.Print_Titles,0))="NOK","NOK",
IF(INDEX(intern3!$A$9:$BG$320,MATCH($A94,intern3!$A$9:$A$160,0),MATCH(intern4!BF$8,intern3!$7:$7,0))="OK","OK","NOK")))</f>
        <v>NOK</v>
      </c>
      <c r="BG94" s="1277" t="str">
        <f>IF(INDEX(intern2!$A$165:$BH$316,MATCH($A94,intern2!$A$165:$A$316,0),MATCH(BG$8,intern2!_xlnm.Print_Titles,0))="","",
IF(INDEX(intern2!$A$165:$BH$316,MATCH($A94,intern2!$A$165:$A$316,0),MATCH(BG$8,intern2!_xlnm.Print_Titles,0))="NOK","NOK",
IF(INDEX(intern3!$A$9:$BG$320,MATCH($A94,intern3!$A$9:$A$160,0),MATCH(intern4!BG$8,intern3!$7:$7,0))="OK","OK","NOK")))</f>
        <v/>
      </c>
      <c r="BH94" s="200" t="str">
        <f t="shared" ca="1" si="3"/>
        <v>NOK</v>
      </c>
      <c r="BI94" s="1259" t="s">
        <v>1359</v>
      </c>
      <c r="BJ94" t="b">
        <f ca="1">IF(VLOOKUP($A94,intern1!$C:$Q,15,FALSE)="MAS","",IF(VLOOKUP($A94,'3.10'!$C:$AP,9,FALSE)=0,"NOK",IF(VLOOKUP($A94,'3.10'!$C:$AP,11,FALSE)=0,"NOK","OK"))=BH94)</f>
        <v>1</v>
      </c>
    </row>
    <row r="95" spans="1:62" x14ac:dyDescent="0.25">
      <c r="A95" t="str">
        <f>+intern2!A90</f>
        <v>URO1.1.8</v>
      </c>
      <c r="C95" s="1277" t="str">
        <f>IF(INDEX(intern2!$A$165:$BH$316,MATCH($A95,intern2!$A$165:$A$316,0),MATCH(C$8,intern2!_xlnm.Print_Titles,0))="","",
IF(INDEX(intern2!$A$165:$BH$316,MATCH($A95,intern2!$A$165:$A$316,0),MATCH(C$8,intern2!_xlnm.Print_Titles,0))="NOK","NOK",
IF(INDEX(intern3!$A$9:$BG$320,MATCH($A95,intern3!$A$9:$A$160,0),MATCH(intern4!C$8,intern3!$7:$7,0))="OK","OK","NOK")))</f>
        <v/>
      </c>
      <c r="D95" s="1277" t="str">
        <f>IF(INDEX(intern2!$A$165:$BH$316,MATCH($A95,intern2!$A$165:$A$316,0),MATCH(D$8,intern2!_xlnm.Print_Titles,0))="","",
IF(INDEX(intern2!$A$165:$BH$316,MATCH($A95,intern2!$A$165:$A$316,0),MATCH(D$8,intern2!_xlnm.Print_Titles,0))="NOK","NOK",
IF(INDEX(intern3!$A$9:$BG$320,MATCH($A95,intern3!$A$9:$A$160,0),MATCH(intern4!D$8,intern3!$7:$7,0))="OK","OK","NOK")))</f>
        <v/>
      </c>
      <c r="E95" s="1277" t="str">
        <f>IF(INDEX(intern2!$A$165:$BH$316,MATCH($A95,intern2!$A$165:$A$316,0),MATCH(E$8,intern2!_xlnm.Print_Titles,0))="","",
IF(INDEX(intern2!$A$165:$BH$316,MATCH($A95,intern2!$A$165:$A$316,0),MATCH(E$8,intern2!_xlnm.Print_Titles,0))="NOK","NOK",
IF(INDEX(intern3!$A$9:$BG$320,MATCH($A95,intern3!$A$9:$A$160,0),MATCH(intern4!E$8,intern3!$7:$7,0))="OK","OK","NOK")))</f>
        <v/>
      </c>
      <c r="F95" s="1277" t="str">
        <f>IF(INDEX(intern2!$A$165:$BH$316,MATCH($A95,intern2!$A$165:$A$316,0),MATCH(F$8,intern2!_xlnm.Print_Titles,0))="","",
IF(INDEX(intern2!$A$165:$BH$316,MATCH($A95,intern2!$A$165:$A$316,0),MATCH(F$8,intern2!_xlnm.Print_Titles,0))="NOK","NOK",
IF(INDEX(intern3!$A$9:$BG$320,MATCH($A95,intern3!$A$9:$A$160,0),MATCH(intern4!F$8,intern3!$7:$7,0))="OK","OK","NOK")))</f>
        <v/>
      </c>
      <c r="G95" s="1277" t="str">
        <f>IF(INDEX(intern2!$A$165:$BH$316,MATCH($A95,intern2!$A$165:$A$316,0),MATCH(G$8,intern2!_xlnm.Print_Titles,0))="","",
IF(INDEX(intern2!$A$165:$BH$316,MATCH($A95,intern2!$A$165:$A$316,0),MATCH(G$8,intern2!_xlnm.Print_Titles,0))="NOK","NOK",
IF(INDEX(intern3!$A$9:$BG$320,MATCH($A95,intern3!$A$9:$A$160,0),MATCH(intern4!G$8,intern3!$7:$7,0))="OK","OK","NOK")))</f>
        <v/>
      </c>
      <c r="H95" s="1277" t="str">
        <f>IF(INDEX(intern2!$A$165:$BH$316,MATCH($A95,intern2!$A$165:$A$316,0),MATCH(H$8,intern2!_xlnm.Print_Titles,0))="","",
IF(INDEX(intern2!$A$165:$BH$316,MATCH($A95,intern2!$A$165:$A$316,0),MATCH(H$8,intern2!_xlnm.Print_Titles,0))="NOK","NOK",
IF(INDEX(intern3!$A$9:$BG$320,MATCH($A95,intern3!$A$9:$A$160,0),MATCH(intern4!H$8,intern3!$7:$7,0))="OK","OK","NOK")))</f>
        <v/>
      </c>
      <c r="I95" s="1277" t="str">
        <f>IF(INDEX(intern2!$A$165:$BH$316,MATCH($A95,intern2!$A$165:$A$316,0),MATCH(I$8,intern2!_xlnm.Print_Titles,0))="","",
IF(INDEX(intern2!$A$165:$BH$316,MATCH($A95,intern2!$A$165:$A$316,0),MATCH(I$8,intern2!_xlnm.Print_Titles,0))="NOK","NOK",
IF(INDEX(intern3!$A$9:$BG$320,MATCH($A95,intern3!$A$9:$A$160,0),MATCH(intern4!I$8,intern3!$7:$7,0))="OK","OK","NOK")))</f>
        <v/>
      </c>
      <c r="J95" s="1277" t="str">
        <f>IF(INDEX(intern2!$A$165:$BH$316,MATCH($A95,intern2!$A$165:$A$316,0),MATCH(J$8,intern2!_xlnm.Print_Titles,0))="","",
IF(INDEX(intern2!$A$165:$BH$316,MATCH($A95,intern2!$A$165:$A$316,0),MATCH(J$8,intern2!_xlnm.Print_Titles,0))="NOK","NOK",
IF(INDEX(intern3!$A$9:$BG$320,MATCH($A95,intern3!$A$9:$A$160,0),MATCH(intern4!J$8,intern3!$7:$7,0))="OK","OK","NOK")))</f>
        <v/>
      </c>
      <c r="K95" s="1277" t="str">
        <f>IF(INDEX(intern2!$A$165:$BH$316,MATCH($A95,intern2!$A$165:$A$316,0),MATCH(K$8,intern2!_xlnm.Print_Titles,0))="","",
IF(INDEX(intern2!$A$165:$BH$316,MATCH($A95,intern2!$A$165:$A$316,0),MATCH(K$8,intern2!_xlnm.Print_Titles,0))="NOK","NOK",
IF(INDEX(intern3!$A$9:$BG$320,MATCH($A95,intern3!$A$9:$A$160,0),MATCH(intern4!K$8,intern3!$7:$7,0))="OK","OK","NOK")))</f>
        <v/>
      </c>
      <c r="L95" s="1277" t="str">
        <f>IF(INDEX(intern2!$A$165:$BH$316,MATCH($A95,intern2!$A$165:$A$316,0),MATCH(L$8,intern2!_xlnm.Print_Titles,0))="","",
IF(INDEX(intern2!$A$165:$BH$316,MATCH($A95,intern2!$A$165:$A$316,0),MATCH(L$8,intern2!_xlnm.Print_Titles,0))="NOK","NOK",
IF(INDEX(intern3!$A$9:$BG$320,MATCH($A95,intern3!$A$9:$A$160,0),MATCH(intern4!L$8,intern3!$7:$7,0))="OK","OK","NOK")))</f>
        <v/>
      </c>
      <c r="M95" s="1277" t="str">
        <f>IF(INDEX(intern2!$A$165:$BH$316,MATCH($A95,intern2!$A$165:$A$316,0),MATCH(M$8,intern2!_xlnm.Print_Titles,0))="","",
IF(INDEX(intern2!$A$165:$BH$316,MATCH($A95,intern2!$A$165:$A$316,0),MATCH(M$8,intern2!_xlnm.Print_Titles,0))="NOK","NOK",
IF(INDEX(intern3!$A$9:$BG$320,MATCH($A95,intern3!$A$9:$A$160,0),MATCH(intern4!M$8,intern3!$7:$7,0))="OK","OK","NOK")))</f>
        <v/>
      </c>
      <c r="N95" s="1277" t="str">
        <f>IF(INDEX(intern2!$A$165:$BH$316,MATCH($A95,intern2!$A$165:$A$316,0),MATCH(N$8,intern2!_xlnm.Print_Titles,0))="","",
IF(INDEX(intern2!$A$165:$BH$316,MATCH($A95,intern2!$A$165:$A$316,0),MATCH(N$8,intern2!_xlnm.Print_Titles,0))="NOK","NOK",
IF(INDEX(intern3!$A$9:$BG$320,MATCH($A95,intern3!$A$9:$A$160,0),MATCH(intern4!N$8,intern3!$7:$7,0))="OK","OK","NOK")))</f>
        <v/>
      </c>
      <c r="O95" s="1277" t="str">
        <f>IF(INDEX(intern2!$A$165:$BH$316,MATCH($A95,intern2!$A$165:$A$316,0),MATCH(O$8,intern2!_xlnm.Print_Titles,0))="","",
IF(INDEX(intern2!$A$165:$BH$316,MATCH($A95,intern2!$A$165:$A$316,0),MATCH(O$8,intern2!_xlnm.Print_Titles,0))="NOK","NOK",
IF(INDEX(intern3!$A$9:$BG$320,MATCH($A95,intern3!$A$9:$A$160,0),MATCH(intern4!O$8,intern3!$7:$7,0))="OK","OK","NOK")))</f>
        <v/>
      </c>
      <c r="P95" s="1277" t="str">
        <f>IF(INDEX(intern2!$A$165:$BH$316,MATCH($A95,intern2!$A$165:$A$316,0),MATCH(P$8,intern2!_xlnm.Print_Titles,0))="","",
IF(INDEX(intern2!$A$165:$BH$316,MATCH($A95,intern2!$A$165:$A$316,0),MATCH(P$8,intern2!_xlnm.Print_Titles,0))="NOK","NOK",
IF(INDEX(intern3!$A$9:$BG$320,MATCH($A95,intern3!$A$9:$A$160,0),MATCH(intern4!P$8,intern3!$7:$7,0))="OK","OK","NOK")))</f>
        <v/>
      </c>
      <c r="Q95" s="1277" t="str">
        <f>IF(INDEX(intern2!$A$165:$BH$316,MATCH($A95,intern2!$A$165:$A$316,0),MATCH(Q$8,intern2!_xlnm.Print_Titles,0))="","",
IF(INDEX(intern2!$A$165:$BH$316,MATCH($A95,intern2!$A$165:$A$316,0),MATCH(Q$8,intern2!_xlnm.Print_Titles,0))="NOK","NOK",
IF(INDEX(intern3!$A$9:$BG$320,MATCH($A95,intern3!$A$9:$A$160,0),MATCH(intern4!Q$8,intern3!$7:$7,0))="OK","OK","NOK")))</f>
        <v/>
      </c>
      <c r="R95" s="1277" t="str">
        <f>IF(INDEX(intern2!$A$165:$BH$316,MATCH($A95,intern2!$A$165:$A$316,0),MATCH(R$8,intern2!_xlnm.Print_Titles,0))="","",
IF(INDEX(intern2!$A$165:$BH$316,MATCH($A95,intern2!$A$165:$A$316,0),MATCH(R$8,intern2!_xlnm.Print_Titles,0))="NOK","NOK",
IF(INDEX(intern3!$A$9:$BG$320,MATCH($A95,intern3!$A$9:$A$160,0),MATCH(intern4!R$8,intern3!$7:$7,0))="OK","OK","NOK")))</f>
        <v/>
      </c>
      <c r="S95" s="1277" t="str">
        <f>IF(INDEX(intern2!$A$165:$BH$316,MATCH($A95,intern2!$A$165:$A$316,0),MATCH(S$8,intern2!_xlnm.Print_Titles,0))="","",
IF(INDEX(intern2!$A$165:$BH$316,MATCH($A95,intern2!$A$165:$A$316,0),MATCH(S$8,intern2!_xlnm.Print_Titles,0))="NOK","NOK",
IF(INDEX(intern3!$A$9:$BG$320,MATCH($A95,intern3!$A$9:$A$160,0),MATCH(intern4!S$8,intern3!$7:$7,0))="OK","OK","NOK")))</f>
        <v/>
      </c>
      <c r="T95" s="1277" t="str">
        <f>IF(INDEX(intern2!$A$165:$BH$316,MATCH($A95,intern2!$A$165:$A$316,0),MATCH(T$8,intern2!_xlnm.Print_Titles,0))="","",
IF(INDEX(intern2!$A$165:$BH$316,MATCH($A95,intern2!$A$165:$A$316,0),MATCH(T$8,intern2!_xlnm.Print_Titles,0))="NOK","NOK",
IF(INDEX(intern3!$A$9:$BG$320,MATCH($A95,intern3!$A$9:$A$160,0),MATCH(intern4!T$8,intern3!$7:$7,0))="OK","OK","NOK")))</f>
        <v/>
      </c>
      <c r="U95" s="1277" t="str">
        <f>IF(INDEX(intern2!$A$165:$BH$316,MATCH($A95,intern2!$A$165:$A$316,0),MATCH(U$8,intern2!_xlnm.Print_Titles,0))="","",
IF(INDEX(intern2!$A$165:$BH$316,MATCH($A95,intern2!$A$165:$A$316,0),MATCH(U$8,intern2!_xlnm.Print_Titles,0))="NOK","NOK",
IF(INDEX(intern3!$A$9:$BG$320,MATCH($A95,intern3!$A$9:$A$160,0),MATCH(intern4!U$8,intern3!$7:$7,0))="OK","OK","NOK")))</f>
        <v/>
      </c>
      <c r="V95" s="1277" t="str">
        <f>IF(INDEX(intern2!$A$165:$BH$316,MATCH($A95,intern2!$A$165:$A$316,0),MATCH(V$8,intern2!_xlnm.Print_Titles,0))="","",
IF(INDEX(intern2!$A$165:$BH$316,MATCH($A95,intern2!$A$165:$A$316,0),MATCH(V$8,intern2!_xlnm.Print_Titles,0))="NOK","NOK",
IF(INDEX(intern3!$A$9:$BG$320,MATCH($A95,intern3!$A$9:$A$160,0),MATCH(intern4!V$8,intern3!$7:$7,0))="OK","OK","NOK")))</f>
        <v/>
      </c>
      <c r="W95" s="1277" t="str">
        <f>IF(INDEX(intern2!$A$165:$BH$316,MATCH($A95,intern2!$A$165:$A$316,0),MATCH(W$8,intern2!_xlnm.Print_Titles,0))="","",
IF(INDEX(intern2!$A$165:$BH$316,MATCH($A95,intern2!$A$165:$A$316,0),MATCH(W$8,intern2!_xlnm.Print_Titles,0))="NOK","NOK",
IF(INDEX(intern3!$A$9:$BG$320,MATCH($A95,intern3!$A$9:$A$160,0),MATCH(intern4!W$8,intern3!$7:$7,0))="OK","OK","NOK")))</f>
        <v/>
      </c>
      <c r="X95" s="1277" t="str">
        <f>IF(INDEX(intern2!$A$165:$BH$316,MATCH($A95,intern2!$A$165:$A$316,0),MATCH(X$8,intern2!_xlnm.Print_Titles,0))="","",
IF(INDEX(intern2!$A$165:$BH$316,MATCH($A95,intern2!$A$165:$A$316,0),MATCH(X$8,intern2!_xlnm.Print_Titles,0))="NOK","NOK",
IF(INDEX(intern3!$A$9:$BG$320,MATCH($A95,intern3!$A$9:$A$160,0),MATCH(intern4!X$8,intern3!$7:$7,0))="OK","OK","NOK")))</f>
        <v/>
      </c>
      <c r="Y95" s="1277" t="str">
        <f>IF(INDEX(intern2!$A$165:$BH$316,MATCH($A95,intern2!$A$165:$A$316,0),MATCH(Y$8,intern2!_xlnm.Print_Titles,0))="","",
IF(INDEX(intern2!$A$165:$BH$316,MATCH($A95,intern2!$A$165:$A$316,0),MATCH(Y$8,intern2!_xlnm.Print_Titles,0))="NOK","NOK",
IF(INDEX(intern3!$A$9:$BG$320,MATCH($A95,intern3!$A$9:$A$160,0),MATCH(intern4!Y$8,intern3!$7:$7,0))="OK","OK","NOK")))</f>
        <v/>
      </c>
      <c r="Z95" s="1277" t="str">
        <f>IF(INDEX(intern2!$A$165:$BH$316,MATCH($A95,intern2!$A$165:$A$316,0),MATCH(Z$8,intern2!_xlnm.Print_Titles,0))="","",
IF(INDEX(intern2!$A$165:$BH$316,MATCH($A95,intern2!$A$165:$A$316,0),MATCH(Z$8,intern2!_xlnm.Print_Titles,0))="NOK","NOK",
IF(INDEX(intern3!$A$9:$BG$320,MATCH($A95,intern3!$A$9:$A$160,0),MATCH(intern4!Z$8,intern3!$7:$7,0))="OK","OK","NOK")))</f>
        <v/>
      </c>
      <c r="AA95" s="1277" t="str">
        <f>IF(INDEX(intern2!$A$165:$BH$316,MATCH($A95,intern2!$A$165:$A$316,0),MATCH(AA$8,intern2!_xlnm.Print_Titles,0))="","",
IF(INDEX(intern2!$A$165:$BH$316,MATCH($A95,intern2!$A$165:$A$316,0),MATCH(AA$8,intern2!_xlnm.Print_Titles,0))="NOK","NOK",
IF(INDEX(intern3!$A$9:$BG$320,MATCH($A95,intern3!$A$9:$A$160,0),MATCH(intern4!AA$8,intern3!$7:$7,0))="OK","OK","NOK")))</f>
        <v/>
      </c>
      <c r="AB95" s="1277" t="str">
        <f>IF(INDEX(intern2!$A$165:$BH$316,MATCH($A95,intern2!$A$165:$A$316,0),MATCH(AB$8,intern2!_xlnm.Print_Titles,0))="","",
IF(INDEX(intern2!$A$165:$BH$316,MATCH($A95,intern2!$A$165:$A$316,0),MATCH(AB$8,intern2!_xlnm.Print_Titles,0))="NOK","NOK",
IF(INDEX(intern3!$A$9:$BG$320,MATCH($A95,intern3!$A$9:$A$160,0),MATCH(intern4!AB$8,intern3!$7:$7,0))="OK","OK","NOK")))</f>
        <v/>
      </c>
      <c r="AC95" s="1277" t="str">
        <f>IF(INDEX(intern2!$A$165:$BH$316,MATCH($A95,intern2!$A$165:$A$316,0),MATCH(AC$8,intern2!_xlnm.Print_Titles,0))="","",
IF(INDEX(intern2!$A$165:$BH$316,MATCH($A95,intern2!$A$165:$A$316,0),MATCH(AC$8,intern2!_xlnm.Print_Titles,0))="NOK","NOK",
IF(INDEX(intern3!$A$9:$BG$320,MATCH($A95,intern3!$A$9:$A$160,0),MATCH(intern4!AC$8,intern3!$7:$7,0))="OK","OK","NOK")))</f>
        <v/>
      </c>
      <c r="AD95" s="1277" t="str">
        <f>IF(INDEX(intern2!$A$165:$BH$316,MATCH($A95,intern2!$A$165:$A$316,0),MATCH(AD$8,intern2!_xlnm.Print_Titles,0))="","",
IF(INDEX(intern2!$A$165:$BH$316,MATCH($A95,intern2!$A$165:$A$316,0),MATCH(AD$8,intern2!_xlnm.Print_Titles,0))="NOK","NOK",
IF(INDEX(intern3!$A$9:$BG$320,MATCH($A95,intern3!$A$9:$A$160,0),MATCH(intern4!AD$8,intern3!$7:$7,0))="OK","OK","NOK")))</f>
        <v/>
      </c>
      <c r="AE95" s="1277" t="str">
        <f>IF(INDEX(intern2!$A$165:$BH$316,MATCH($A95,intern2!$A$165:$A$316,0),MATCH(AE$8,intern2!_xlnm.Print_Titles,0))="","",
IF(INDEX(intern2!$A$165:$BH$316,MATCH($A95,intern2!$A$165:$A$316,0),MATCH(AE$8,intern2!_xlnm.Print_Titles,0))="NOK","NOK",
IF(INDEX(intern3!$A$9:$BG$320,MATCH($A95,intern3!$A$9:$A$160,0),MATCH(intern4!AE$8,intern3!$7:$7,0))="OK","OK","NOK")))</f>
        <v/>
      </c>
      <c r="AF95" s="1277" t="str">
        <f>IF(INDEX(intern2!$A$165:$BH$316,MATCH($A95,intern2!$A$165:$A$316,0),MATCH(AF$8,intern2!_xlnm.Print_Titles,0))="","",
IF(INDEX(intern2!$A$165:$BH$316,MATCH($A95,intern2!$A$165:$A$316,0),MATCH(AF$8,intern2!_xlnm.Print_Titles,0))="NOK","NOK",
IF(INDEX(intern3!$A$9:$BG$320,MATCH($A95,intern3!$A$9:$A$160,0),MATCH(intern4!AF$8,intern3!$7:$7,0))="OK","OK","NOK")))</f>
        <v/>
      </c>
      <c r="AG95" s="1277" t="str">
        <f>IF(INDEX(intern2!$A$165:$BH$316,MATCH($A95,intern2!$A$165:$A$316,0),MATCH(AG$8,intern2!_xlnm.Print_Titles,0))="","",
IF(INDEX(intern2!$A$165:$BH$316,MATCH($A95,intern2!$A$165:$A$316,0),MATCH(AG$8,intern2!_xlnm.Print_Titles,0))="NOK","NOK",
IF(INDEX(intern3!$A$9:$BG$320,MATCH($A95,intern3!$A$9:$A$160,0),MATCH(intern4!AG$8,intern3!$7:$7,0))="OK","OK","NOK")))</f>
        <v/>
      </c>
      <c r="AH95" s="1277" t="str">
        <f>IF(INDEX(intern2!$A$165:$BH$316,MATCH($A95,intern2!$A$165:$A$316,0),MATCH(AH$8,intern2!_xlnm.Print_Titles,0))="","",
IF(INDEX(intern2!$A$165:$BH$316,MATCH($A95,intern2!$A$165:$A$316,0),MATCH(AH$8,intern2!_xlnm.Print_Titles,0))="NOK","NOK",
IF(INDEX(intern3!$A$9:$BG$320,MATCH($A95,intern3!$A$9:$A$160,0),MATCH(intern4!AH$8,intern3!$7:$7,0))="OK","OK","NOK")))</f>
        <v/>
      </c>
      <c r="AI95" s="1277" t="str">
        <f>IF(INDEX(intern2!$A$165:$BH$316,MATCH($A95,intern2!$A$165:$A$316,0),MATCH(AI$8,intern2!_xlnm.Print_Titles,0))="","",
IF(INDEX(intern2!$A$165:$BH$316,MATCH($A95,intern2!$A$165:$A$316,0),MATCH(AI$8,intern2!_xlnm.Print_Titles,0))="NOK","NOK",
IF(INDEX(intern3!$A$9:$BG$320,MATCH($A95,intern3!$A$9:$A$160,0),MATCH(intern4!AI$8,intern3!$7:$7,0))="OK","OK","NOK")))</f>
        <v/>
      </c>
      <c r="AJ95" s="1277" t="str">
        <f>IF(INDEX(intern2!$A$165:$BH$316,MATCH($A95,intern2!$A$165:$A$316,0),MATCH(AJ$8,intern2!_xlnm.Print_Titles,0))="","",
IF(INDEX(intern2!$A$165:$BH$316,MATCH($A95,intern2!$A$165:$A$316,0),MATCH(AJ$8,intern2!_xlnm.Print_Titles,0))="NOK","NOK",
IF(INDEX(intern3!$A$9:$BG$320,MATCH($A95,intern3!$A$9:$A$160,0),MATCH(intern4!AJ$8,intern3!$7:$7,0))="OK","OK","NOK")))</f>
        <v/>
      </c>
      <c r="AK95" s="1277" t="str">
        <f>IF(INDEX(intern2!$A$165:$BH$316,MATCH($A95,intern2!$A$165:$A$316,0),MATCH(AK$8,intern2!_xlnm.Print_Titles,0))="","",
IF(INDEX(intern2!$A$165:$BH$316,MATCH($A95,intern2!$A$165:$A$316,0),MATCH(AK$8,intern2!_xlnm.Print_Titles,0))="NOK","NOK",
IF(INDEX(intern3!$A$9:$BG$320,MATCH($A95,intern3!$A$9:$A$160,0),MATCH(intern4!AK$8,intern3!$7:$7,0))="OK","OK","NOK")))</f>
        <v/>
      </c>
      <c r="AL95" s="1277" t="str">
        <f>IF(INDEX(intern2!$A$165:$BH$316,MATCH($A95,intern2!$A$165:$A$316,0),MATCH(AL$8,intern2!_xlnm.Print_Titles,0))="","",
IF(INDEX(intern2!$A$165:$BH$316,MATCH($A95,intern2!$A$165:$A$316,0),MATCH(AL$8,intern2!_xlnm.Print_Titles,0))="NOK","NOK",
IF(INDEX(intern3!$A$9:$BG$320,MATCH($A95,intern3!$A$9:$A$160,0),MATCH(intern4!AL$8,intern3!$7:$7,0))="OK","OK","NOK")))</f>
        <v/>
      </c>
      <c r="AM95" s="1277" t="str">
        <f>IF(INDEX(intern2!$A$165:$BH$316,MATCH($A95,intern2!$A$165:$A$316,0),MATCH(AM$8,intern2!_xlnm.Print_Titles,0))="","",
IF(INDEX(intern2!$A$165:$BH$316,MATCH($A95,intern2!$A$165:$A$316,0),MATCH(AM$8,intern2!_xlnm.Print_Titles,0))="NOK","NOK",
IF(INDEX(intern3!$A$9:$BG$320,MATCH($A95,intern3!$A$9:$A$160,0),MATCH(intern4!AM$8,intern3!$7:$7,0))="OK","OK","NOK")))</f>
        <v/>
      </c>
      <c r="AN95" s="1277" t="str">
        <f>IF(INDEX(intern2!$A$165:$BH$316,MATCH($A95,intern2!$A$165:$A$316,0),MATCH(AN$8,intern2!_xlnm.Print_Titles,0))="","",
IF(INDEX(intern2!$A$165:$BH$316,MATCH($A95,intern2!$A$165:$A$316,0),MATCH(AN$8,intern2!_xlnm.Print_Titles,0))="NOK","NOK",
IF(INDEX(intern3!$A$9:$BG$320,MATCH($A95,intern3!$A$9:$A$160,0),MATCH(intern4!AN$8,intern3!$7:$7,0))="OK","OK","NOK")))</f>
        <v/>
      </c>
      <c r="AO95" s="1277" t="str">
        <f>IF(INDEX(intern2!$A$165:$BH$316,MATCH($A95,intern2!$A$165:$A$316,0),MATCH(AO$8,intern2!_xlnm.Print_Titles,0))="","",
IF(INDEX(intern2!$A$165:$BH$316,MATCH($A95,intern2!$A$165:$A$316,0),MATCH(AO$8,intern2!_xlnm.Print_Titles,0))="NOK","NOK",
IF(INDEX(intern3!$A$9:$BG$320,MATCH($A95,intern3!$A$9:$A$160,0),MATCH(intern4!AO$8,intern3!$7:$7,0))="OK","OK","NOK")))</f>
        <v/>
      </c>
      <c r="AP95" s="1277" t="str">
        <f>IF(INDEX(intern2!$A$165:$BH$316,MATCH($A95,intern2!$A$165:$A$316,0),MATCH(AP$8,intern2!_xlnm.Print_Titles,0))="","",
IF(INDEX(intern2!$A$165:$BH$316,MATCH($A95,intern2!$A$165:$A$316,0),MATCH(AP$8,intern2!_xlnm.Print_Titles,0))="NOK","NOK",
IF(INDEX(intern3!$A$9:$BG$320,MATCH($A95,intern3!$A$9:$A$160,0),MATCH(intern4!AP$8,intern3!$7:$7,0))="OK","OK","NOK")))</f>
        <v/>
      </c>
      <c r="AQ95" s="1277" t="str">
        <f>IF(INDEX(intern2!$A$165:$BH$316,MATCH($A95,intern2!$A$165:$A$316,0),MATCH(AQ$8,intern2!_xlnm.Print_Titles,0))="","",
IF(INDEX(intern2!$A$165:$BH$316,MATCH($A95,intern2!$A$165:$A$316,0),MATCH(AQ$8,intern2!_xlnm.Print_Titles,0))="NOK","NOK",
IF(INDEX(intern3!$A$9:$BG$320,MATCH($A95,intern3!$A$9:$A$160,0),MATCH(intern4!AQ$8,intern3!$7:$7,0))="OK","OK","NOK")))</f>
        <v/>
      </c>
      <c r="AR95" s="1277" t="str">
        <f>IF(INDEX(intern2!$A$165:$BH$316,MATCH($A95,intern2!$A$165:$A$316,0),MATCH(AR$8,intern2!_xlnm.Print_Titles,0))="","",
IF(INDEX(intern2!$A$165:$BH$316,MATCH($A95,intern2!$A$165:$A$316,0),MATCH(AR$8,intern2!_xlnm.Print_Titles,0))="NOK","NOK",
IF(INDEX(intern3!$A$9:$BG$320,MATCH($A95,intern3!$A$9:$A$160,0),MATCH(intern4!AR$8,intern3!$7:$7,0))="OK","OK","NOK")))</f>
        <v/>
      </c>
      <c r="AS95" s="1277" t="str">
        <f>IF(INDEX(intern2!$A$165:$BH$316,MATCH($A95,intern2!$A$165:$A$316,0),MATCH(AS$8,intern2!_xlnm.Print_Titles,0))="","",
IF(INDEX(intern2!$A$165:$BH$316,MATCH($A95,intern2!$A$165:$A$316,0),MATCH(AS$8,intern2!_xlnm.Print_Titles,0))="NOK","NOK",
IF(INDEX(intern3!$A$9:$BG$320,MATCH($A95,intern3!$A$9:$A$160,0),MATCH(intern4!AS$8,intern3!$7:$7,0))="OK","OK","NOK")))</f>
        <v/>
      </c>
      <c r="AT95" s="1277" t="str">
        <f>IF(INDEX(intern2!$A$165:$BH$316,MATCH($A95,intern2!$A$165:$A$316,0),MATCH(AT$8,intern2!_xlnm.Print_Titles,0))="","",
IF(INDEX(intern2!$A$165:$BH$316,MATCH($A95,intern2!$A$165:$A$316,0),MATCH(AT$8,intern2!_xlnm.Print_Titles,0))="NOK","NOK",
IF(INDEX(intern3!$A$9:$BG$320,MATCH($A95,intern3!$A$9:$A$160,0),MATCH(intern4!AT$8,intern3!$7:$7,0))="OK","OK","NOK")))</f>
        <v/>
      </c>
      <c r="AU95" s="1277" t="str">
        <f>IF(INDEX(intern2!$A$165:$BH$316,MATCH($A95,intern2!$A$165:$A$316,0),MATCH(AU$8,intern2!_xlnm.Print_Titles,0))="","",
IF(INDEX(intern2!$A$165:$BH$316,MATCH($A95,intern2!$A$165:$A$316,0),MATCH(AU$8,intern2!_xlnm.Print_Titles,0))="NOK","NOK",
IF(INDEX(intern3!$A$9:$BG$320,MATCH($A95,intern3!$A$9:$A$160,0),MATCH(intern4!AU$8,intern3!$7:$7,0))="OK","OK","NOK")))</f>
        <v/>
      </c>
      <c r="AV95" s="1277" t="str">
        <f>IF(INDEX(intern2!$A$165:$BH$316,MATCH($A95,intern2!$A$165:$A$316,0),MATCH(AV$8,intern2!_xlnm.Print_Titles,0))="","",
IF(INDEX(intern2!$A$165:$BH$316,MATCH($A95,intern2!$A$165:$A$316,0),MATCH(AV$8,intern2!_xlnm.Print_Titles,0))="NOK","NOK",
IF(INDEX(intern3!$A$9:$BG$320,MATCH($A95,intern3!$A$9:$A$160,0),MATCH(intern4!AV$8,intern3!$7:$7,0))="OK","OK","NOK")))</f>
        <v/>
      </c>
      <c r="AW95" s="1277"/>
      <c r="AX95" s="1277" t="str">
        <f>IF(INDEX(intern2!$A$165:$BH$316,MATCH($A95,intern2!$A$165:$A$316,0),MATCH(AX$8,intern2!_xlnm.Print_Titles,0))="","",
IF(INDEX(intern2!$A$165:$BH$316,MATCH($A95,intern2!$A$165:$A$316,0),MATCH(AX$8,intern2!_xlnm.Print_Titles,0))="NOK","NOK",
IF(INDEX(intern3!$A$9:$BG$320,MATCH($A95,intern3!$A$9:$A$160,0),MATCH(intern4!AX$8,intern3!$7:$7,0))="OK","OK","NOK")))</f>
        <v/>
      </c>
      <c r="AY95" s="1277" t="str">
        <f>IF(INDEX(intern2!$A$165:$BH$316,MATCH($A95,intern2!$A$165:$A$316,0),MATCH(AY$8,intern2!_xlnm.Print_Titles,0))="","",
IF(INDEX(intern2!$A$165:$BH$316,MATCH($A95,intern2!$A$165:$A$316,0),MATCH(AY$8,intern2!_xlnm.Print_Titles,0))="NOK","NOK",
IF(INDEX(intern3!$A$9:$BG$320,MATCH($A95,intern3!$A$9:$A$160,0),MATCH(intern4!AY$8,intern3!$7:$7,0))="OK","OK","NOK")))</f>
        <v/>
      </c>
      <c r="AZ95" s="1277" t="str">
        <f>IF(INDEX(intern2!$A$165:$BH$316,MATCH($A95,intern2!$A$165:$A$316,0),MATCH(AZ$8,intern2!_xlnm.Print_Titles,0))="","",
IF(INDEX(intern2!$A$165:$BH$316,MATCH($A95,intern2!$A$165:$A$316,0),MATCH(AZ$8,intern2!_xlnm.Print_Titles,0))="NOK","NOK",
IF(INDEX(intern3!$A$9:$BG$320,MATCH($A95,intern3!$A$9:$A$160,0),MATCH(intern4!AZ$8,intern3!$7:$7,0))="OK","OK","NOK")))</f>
        <v/>
      </c>
      <c r="BA95" s="1277" t="str">
        <f>IF(INDEX(intern2!$A$165:$BH$316,MATCH($A95,intern2!$A$165:$A$316,0),MATCH(BA$8,intern2!_xlnm.Print_Titles,0))="","",
IF(INDEX(intern2!$A$165:$BH$316,MATCH($A95,intern2!$A$165:$A$316,0),MATCH(BA$8,intern2!_xlnm.Print_Titles,0))="NOK","NOK",
IF(INDEX(intern3!$A$9:$BG$320,MATCH($A95,intern3!$A$9:$A$160,0),MATCH(intern4!BA$8,intern3!$7:$7,0))="OK","OK","NOK")))</f>
        <v/>
      </c>
      <c r="BB95" s="1277" t="str">
        <f>IF(INDEX(intern2!$A$165:$BH$316,MATCH($A95,intern2!$A$165:$A$316,0),MATCH(BB$8,intern2!_xlnm.Print_Titles,0))="","",
IF(INDEX(intern2!$A$165:$BH$316,MATCH($A95,intern2!$A$165:$A$316,0),MATCH(BB$8,intern2!_xlnm.Print_Titles,0))="NOK","NOK",
IF(INDEX(intern3!$A$9:$BG$320,MATCH($A95,intern3!$A$9:$A$160,0),MATCH(intern4!BB$8,intern3!$7:$7,0))="OK","OK","NOK")))</f>
        <v/>
      </c>
      <c r="BC95" s="1277" t="str">
        <f>IF(INDEX(intern2!$A$165:$BH$316,MATCH($A95,intern2!$A$165:$A$316,0),MATCH(BC$8,intern2!_xlnm.Print_Titles,0))="","",
IF(INDEX(intern2!$A$165:$BH$316,MATCH($A95,intern2!$A$165:$A$316,0),MATCH(BC$8,intern2!_xlnm.Print_Titles,0))="NOK","NOK",
IF(INDEX(intern3!$A$9:$BG$320,MATCH($A95,intern3!$A$9:$A$160,0),MATCH(intern4!BC$8,intern3!$7:$7,0))="OK","OK","NOK")))</f>
        <v/>
      </c>
      <c r="BD95" s="1277" t="str">
        <f>IF(INDEX(intern2!$A$165:$BH$316,MATCH($A95,intern2!$A$165:$A$316,0),MATCH(BD$8,intern2!_xlnm.Print_Titles,0))="","",
IF(INDEX(intern2!$A$165:$BH$316,MATCH($A95,intern2!$A$165:$A$316,0),MATCH(BD$8,intern2!_xlnm.Print_Titles,0))="NOK","NOK",
IF(INDEX(intern3!$A$9:$BG$320,MATCH($A95,intern3!$A$9:$A$160,0),MATCH(intern4!BD$8,intern3!$7:$7,0))="OK","OK","NOK")))</f>
        <v/>
      </c>
      <c r="BE95" s="1277" t="str">
        <f>IF(INDEX(intern2!$A$165:$BH$316,MATCH($A95,intern2!$A$165:$A$316,0),MATCH(BE$8,intern2!_xlnm.Print_Titles,0))="","",
IF(INDEX(intern2!$A$165:$BH$316,MATCH($A95,intern2!$A$165:$A$316,0),MATCH(BE$8,intern2!_xlnm.Print_Titles,0))="NOK","NOK",
IF(INDEX(intern3!$A$9:$BG$320,MATCH($A95,intern3!$A$9:$A$160,0),MATCH(intern4!BE$8,intern3!$7:$7,0))="OK","OK","NOK")))</f>
        <v/>
      </c>
      <c r="BF95" s="1277" t="str">
        <f ca="1">IF(INDEX(intern2!$A$165:$BH$316,MATCH($A95,intern2!$A$165:$A$316,0),MATCH(BF$8,intern2!_xlnm.Print_Titles,0))="","",
IF(INDEX(intern2!$A$165:$BH$316,MATCH($A95,intern2!$A$165:$A$316,0),MATCH(BF$8,intern2!_xlnm.Print_Titles,0))="NOK","NOK",
IF(INDEX(intern3!$A$9:$BG$320,MATCH($A95,intern3!$A$9:$A$160,0),MATCH(intern4!BF$8,intern3!$7:$7,0))="OK","OK","NOK")))</f>
        <v>NOK</v>
      </c>
      <c r="BG95" s="1277" t="str">
        <f>IF(INDEX(intern2!$A$165:$BH$316,MATCH($A95,intern2!$A$165:$A$316,0),MATCH(BG$8,intern2!_xlnm.Print_Titles,0))="","",
IF(INDEX(intern2!$A$165:$BH$316,MATCH($A95,intern2!$A$165:$A$316,0),MATCH(BG$8,intern2!_xlnm.Print_Titles,0))="NOK","NOK",
IF(INDEX(intern3!$A$9:$BG$320,MATCH($A95,intern3!$A$9:$A$160,0),MATCH(intern4!BG$8,intern3!$7:$7,0))="OK","OK","NOK")))</f>
        <v/>
      </c>
      <c r="BH95" s="200" t="str">
        <f t="shared" ca="1" si="3"/>
        <v>NOK</v>
      </c>
      <c r="BI95" s="186"/>
      <c r="BJ95" t="b">
        <f ca="1">IF(VLOOKUP($A95,intern1!$C:$Q,15,FALSE)="MAS","",IF(VLOOKUP($A95,'3.10'!$C:$AP,9,FALSE)=0,"NOK",IF(VLOOKUP($A95,'3.10'!$C:$AP,11,FALSE)=0,"NOK","OK"))=BH95)</f>
        <v>1</v>
      </c>
    </row>
    <row r="96" spans="1:62" x14ac:dyDescent="0.25">
      <c r="A96" t="str">
        <f>+intern2!A91</f>
        <v>URO1.1.9</v>
      </c>
      <c r="C96" s="1277" t="str">
        <f>IF(INDEX(intern2!$A$165:$BH$316,MATCH($A96,intern2!$A$165:$A$316,0),MATCH(C$8,intern2!_xlnm.Print_Titles,0))="","",
IF(INDEX(intern2!$A$165:$BH$316,MATCH($A96,intern2!$A$165:$A$316,0),MATCH(C$8,intern2!_xlnm.Print_Titles,0))="NOK","NOK",
IF(INDEX(intern3!$A$9:$BG$320,MATCH($A96,intern3!$A$9:$A$160,0),MATCH(intern4!C$8,intern3!$7:$7,0))="OK","OK","NOK")))</f>
        <v/>
      </c>
      <c r="D96" s="1277" t="str">
        <f>IF(INDEX(intern2!$A$165:$BH$316,MATCH($A96,intern2!$A$165:$A$316,0),MATCH(D$8,intern2!_xlnm.Print_Titles,0))="","",
IF(INDEX(intern2!$A$165:$BH$316,MATCH($A96,intern2!$A$165:$A$316,0),MATCH(D$8,intern2!_xlnm.Print_Titles,0))="NOK","NOK",
IF(INDEX(intern3!$A$9:$BG$320,MATCH($A96,intern3!$A$9:$A$160,0),MATCH(intern4!D$8,intern3!$7:$7,0))="OK","OK","NOK")))</f>
        <v/>
      </c>
      <c r="E96" s="1277" t="str">
        <f>IF(INDEX(intern2!$A$165:$BH$316,MATCH($A96,intern2!$A$165:$A$316,0),MATCH(E$8,intern2!_xlnm.Print_Titles,0))="","",
IF(INDEX(intern2!$A$165:$BH$316,MATCH($A96,intern2!$A$165:$A$316,0),MATCH(E$8,intern2!_xlnm.Print_Titles,0))="NOK","NOK",
IF(INDEX(intern3!$A$9:$BG$320,MATCH($A96,intern3!$A$9:$A$160,0),MATCH(intern4!E$8,intern3!$7:$7,0))="OK","OK","NOK")))</f>
        <v/>
      </c>
      <c r="F96" s="1277" t="str">
        <f>IF(INDEX(intern2!$A$165:$BH$316,MATCH($A96,intern2!$A$165:$A$316,0),MATCH(F$8,intern2!_xlnm.Print_Titles,0))="","",
IF(INDEX(intern2!$A$165:$BH$316,MATCH($A96,intern2!$A$165:$A$316,0),MATCH(F$8,intern2!_xlnm.Print_Titles,0))="NOK","NOK",
IF(INDEX(intern3!$A$9:$BG$320,MATCH($A96,intern3!$A$9:$A$160,0),MATCH(intern4!F$8,intern3!$7:$7,0))="OK","OK","NOK")))</f>
        <v/>
      </c>
      <c r="G96" s="1277" t="str">
        <f>IF(INDEX(intern2!$A$165:$BH$316,MATCH($A96,intern2!$A$165:$A$316,0),MATCH(G$8,intern2!_xlnm.Print_Titles,0))="","",
IF(INDEX(intern2!$A$165:$BH$316,MATCH($A96,intern2!$A$165:$A$316,0),MATCH(G$8,intern2!_xlnm.Print_Titles,0))="NOK","NOK",
IF(INDEX(intern3!$A$9:$BG$320,MATCH($A96,intern3!$A$9:$A$160,0),MATCH(intern4!G$8,intern3!$7:$7,0))="OK","OK","NOK")))</f>
        <v/>
      </c>
      <c r="H96" s="1277" t="str">
        <f>IF(INDEX(intern2!$A$165:$BH$316,MATCH($A96,intern2!$A$165:$A$316,0),MATCH(H$8,intern2!_xlnm.Print_Titles,0))="","",
IF(INDEX(intern2!$A$165:$BH$316,MATCH($A96,intern2!$A$165:$A$316,0),MATCH(H$8,intern2!_xlnm.Print_Titles,0))="NOK","NOK",
IF(INDEX(intern3!$A$9:$BG$320,MATCH($A96,intern3!$A$9:$A$160,0),MATCH(intern4!H$8,intern3!$7:$7,0))="OK","OK","NOK")))</f>
        <v/>
      </c>
      <c r="I96" s="1277" t="str">
        <f>IF(INDEX(intern2!$A$165:$BH$316,MATCH($A96,intern2!$A$165:$A$316,0),MATCH(I$8,intern2!_xlnm.Print_Titles,0))="","",
IF(INDEX(intern2!$A$165:$BH$316,MATCH($A96,intern2!$A$165:$A$316,0),MATCH(I$8,intern2!_xlnm.Print_Titles,0))="NOK","NOK",
IF(INDEX(intern3!$A$9:$BG$320,MATCH($A96,intern3!$A$9:$A$160,0),MATCH(intern4!I$8,intern3!$7:$7,0))="OK","OK","NOK")))</f>
        <v/>
      </c>
      <c r="J96" s="1277" t="str">
        <f>IF(INDEX(intern2!$A$165:$BH$316,MATCH($A96,intern2!$A$165:$A$316,0),MATCH(J$8,intern2!_xlnm.Print_Titles,0))="","",
IF(INDEX(intern2!$A$165:$BH$316,MATCH($A96,intern2!$A$165:$A$316,0),MATCH(J$8,intern2!_xlnm.Print_Titles,0))="NOK","NOK",
IF(INDEX(intern3!$A$9:$BG$320,MATCH($A96,intern3!$A$9:$A$160,0),MATCH(intern4!J$8,intern3!$7:$7,0))="OK","OK","NOK")))</f>
        <v/>
      </c>
      <c r="K96" s="1277" t="str">
        <f>IF(INDEX(intern2!$A$165:$BH$316,MATCH($A96,intern2!$A$165:$A$316,0),MATCH(K$8,intern2!_xlnm.Print_Titles,0))="","",
IF(INDEX(intern2!$A$165:$BH$316,MATCH($A96,intern2!$A$165:$A$316,0),MATCH(K$8,intern2!_xlnm.Print_Titles,0))="NOK","NOK",
IF(INDEX(intern3!$A$9:$BG$320,MATCH($A96,intern3!$A$9:$A$160,0),MATCH(intern4!K$8,intern3!$7:$7,0))="OK","OK","NOK")))</f>
        <v/>
      </c>
      <c r="L96" s="1277" t="str">
        <f>IF(INDEX(intern2!$A$165:$BH$316,MATCH($A96,intern2!$A$165:$A$316,0),MATCH(L$8,intern2!_xlnm.Print_Titles,0))="","",
IF(INDEX(intern2!$A$165:$BH$316,MATCH($A96,intern2!$A$165:$A$316,0),MATCH(L$8,intern2!_xlnm.Print_Titles,0))="NOK","NOK",
IF(INDEX(intern3!$A$9:$BG$320,MATCH($A96,intern3!$A$9:$A$160,0),MATCH(intern4!L$8,intern3!$7:$7,0))="OK","OK","NOK")))</f>
        <v/>
      </c>
      <c r="M96" s="1277" t="str">
        <f>IF(INDEX(intern2!$A$165:$BH$316,MATCH($A96,intern2!$A$165:$A$316,0),MATCH(M$8,intern2!_xlnm.Print_Titles,0))="","",
IF(INDEX(intern2!$A$165:$BH$316,MATCH($A96,intern2!$A$165:$A$316,0),MATCH(M$8,intern2!_xlnm.Print_Titles,0))="NOK","NOK",
IF(INDEX(intern3!$A$9:$BG$320,MATCH($A96,intern3!$A$9:$A$160,0),MATCH(intern4!M$8,intern3!$7:$7,0))="OK","OK","NOK")))</f>
        <v/>
      </c>
      <c r="N96" s="1277" t="str">
        <f>IF(INDEX(intern2!$A$165:$BH$316,MATCH($A96,intern2!$A$165:$A$316,0),MATCH(N$8,intern2!_xlnm.Print_Titles,0))="","",
IF(INDEX(intern2!$A$165:$BH$316,MATCH($A96,intern2!$A$165:$A$316,0),MATCH(N$8,intern2!_xlnm.Print_Titles,0))="NOK","NOK",
IF(INDEX(intern3!$A$9:$BG$320,MATCH($A96,intern3!$A$9:$A$160,0),MATCH(intern4!N$8,intern3!$7:$7,0))="OK","OK","NOK")))</f>
        <v/>
      </c>
      <c r="O96" s="1277" t="str">
        <f>IF(INDEX(intern2!$A$165:$BH$316,MATCH($A96,intern2!$A$165:$A$316,0),MATCH(O$8,intern2!_xlnm.Print_Titles,0))="","",
IF(INDEX(intern2!$A$165:$BH$316,MATCH($A96,intern2!$A$165:$A$316,0),MATCH(O$8,intern2!_xlnm.Print_Titles,0))="NOK","NOK",
IF(INDEX(intern3!$A$9:$BG$320,MATCH($A96,intern3!$A$9:$A$160,0),MATCH(intern4!O$8,intern3!$7:$7,0))="OK","OK","NOK")))</f>
        <v/>
      </c>
      <c r="P96" s="1277" t="str">
        <f>IF(INDEX(intern2!$A$165:$BH$316,MATCH($A96,intern2!$A$165:$A$316,0),MATCH(P$8,intern2!_xlnm.Print_Titles,0))="","",
IF(INDEX(intern2!$A$165:$BH$316,MATCH($A96,intern2!$A$165:$A$316,0),MATCH(P$8,intern2!_xlnm.Print_Titles,0))="NOK","NOK",
IF(INDEX(intern3!$A$9:$BG$320,MATCH($A96,intern3!$A$9:$A$160,0),MATCH(intern4!P$8,intern3!$7:$7,0))="OK","OK","NOK")))</f>
        <v/>
      </c>
      <c r="Q96" s="1277" t="str">
        <f>IF(INDEX(intern2!$A$165:$BH$316,MATCH($A96,intern2!$A$165:$A$316,0),MATCH(Q$8,intern2!_xlnm.Print_Titles,0))="","",
IF(INDEX(intern2!$A$165:$BH$316,MATCH($A96,intern2!$A$165:$A$316,0),MATCH(Q$8,intern2!_xlnm.Print_Titles,0))="NOK","NOK",
IF(INDEX(intern3!$A$9:$BG$320,MATCH($A96,intern3!$A$9:$A$160,0),MATCH(intern4!Q$8,intern3!$7:$7,0))="OK","OK","NOK")))</f>
        <v/>
      </c>
      <c r="R96" s="1277" t="str">
        <f>IF(INDEX(intern2!$A$165:$BH$316,MATCH($A96,intern2!$A$165:$A$316,0),MATCH(R$8,intern2!_xlnm.Print_Titles,0))="","",
IF(INDEX(intern2!$A$165:$BH$316,MATCH($A96,intern2!$A$165:$A$316,0),MATCH(R$8,intern2!_xlnm.Print_Titles,0))="NOK","NOK",
IF(INDEX(intern3!$A$9:$BG$320,MATCH($A96,intern3!$A$9:$A$160,0),MATCH(intern4!R$8,intern3!$7:$7,0))="OK","OK","NOK")))</f>
        <v/>
      </c>
      <c r="S96" s="1277" t="str">
        <f>IF(INDEX(intern2!$A$165:$BH$316,MATCH($A96,intern2!$A$165:$A$316,0),MATCH(S$8,intern2!_xlnm.Print_Titles,0))="","",
IF(INDEX(intern2!$A$165:$BH$316,MATCH($A96,intern2!$A$165:$A$316,0),MATCH(S$8,intern2!_xlnm.Print_Titles,0))="NOK","NOK",
IF(INDEX(intern3!$A$9:$BG$320,MATCH($A96,intern3!$A$9:$A$160,0),MATCH(intern4!S$8,intern3!$7:$7,0))="OK","OK","NOK")))</f>
        <v/>
      </c>
      <c r="T96" s="1277" t="str">
        <f>IF(INDEX(intern2!$A$165:$BH$316,MATCH($A96,intern2!$A$165:$A$316,0),MATCH(T$8,intern2!_xlnm.Print_Titles,0))="","",
IF(INDEX(intern2!$A$165:$BH$316,MATCH($A96,intern2!$A$165:$A$316,0),MATCH(T$8,intern2!_xlnm.Print_Titles,0))="NOK","NOK",
IF(INDEX(intern3!$A$9:$BG$320,MATCH($A96,intern3!$A$9:$A$160,0),MATCH(intern4!T$8,intern3!$7:$7,0))="OK","OK","NOK")))</f>
        <v/>
      </c>
      <c r="U96" s="1277" t="str">
        <f>IF(INDEX(intern2!$A$165:$BH$316,MATCH($A96,intern2!$A$165:$A$316,0),MATCH(U$8,intern2!_xlnm.Print_Titles,0))="","",
IF(INDEX(intern2!$A$165:$BH$316,MATCH($A96,intern2!$A$165:$A$316,0),MATCH(U$8,intern2!_xlnm.Print_Titles,0))="NOK","NOK",
IF(INDEX(intern3!$A$9:$BG$320,MATCH($A96,intern3!$A$9:$A$160,0),MATCH(intern4!U$8,intern3!$7:$7,0))="OK","OK","NOK")))</f>
        <v/>
      </c>
      <c r="V96" s="1277" t="str">
        <f>IF(INDEX(intern2!$A$165:$BH$316,MATCH($A96,intern2!$A$165:$A$316,0),MATCH(V$8,intern2!_xlnm.Print_Titles,0))="","",
IF(INDEX(intern2!$A$165:$BH$316,MATCH($A96,intern2!$A$165:$A$316,0),MATCH(V$8,intern2!_xlnm.Print_Titles,0))="NOK","NOK",
IF(INDEX(intern3!$A$9:$BG$320,MATCH($A96,intern3!$A$9:$A$160,0),MATCH(intern4!V$8,intern3!$7:$7,0))="OK","OK","NOK")))</f>
        <v/>
      </c>
      <c r="W96" s="1277" t="str">
        <f>IF(INDEX(intern2!$A$165:$BH$316,MATCH($A96,intern2!$A$165:$A$316,0),MATCH(W$8,intern2!_xlnm.Print_Titles,0))="","",
IF(INDEX(intern2!$A$165:$BH$316,MATCH($A96,intern2!$A$165:$A$316,0),MATCH(W$8,intern2!_xlnm.Print_Titles,0))="NOK","NOK",
IF(INDEX(intern3!$A$9:$BG$320,MATCH($A96,intern3!$A$9:$A$160,0),MATCH(intern4!W$8,intern3!$7:$7,0))="OK","OK","NOK")))</f>
        <v/>
      </c>
      <c r="X96" s="1277" t="str">
        <f>IF(INDEX(intern2!$A$165:$BH$316,MATCH($A96,intern2!$A$165:$A$316,0),MATCH(X$8,intern2!_xlnm.Print_Titles,0))="","",
IF(INDEX(intern2!$A$165:$BH$316,MATCH($A96,intern2!$A$165:$A$316,0),MATCH(X$8,intern2!_xlnm.Print_Titles,0))="NOK","NOK",
IF(INDEX(intern3!$A$9:$BG$320,MATCH($A96,intern3!$A$9:$A$160,0),MATCH(intern4!X$8,intern3!$7:$7,0))="OK","OK","NOK")))</f>
        <v/>
      </c>
      <c r="Y96" s="1277" t="str">
        <f>IF(INDEX(intern2!$A$165:$BH$316,MATCH($A96,intern2!$A$165:$A$316,0),MATCH(Y$8,intern2!_xlnm.Print_Titles,0))="","",
IF(INDEX(intern2!$A$165:$BH$316,MATCH($A96,intern2!$A$165:$A$316,0),MATCH(Y$8,intern2!_xlnm.Print_Titles,0))="NOK","NOK",
IF(INDEX(intern3!$A$9:$BG$320,MATCH($A96,intern3!$A$9:$A$160,0),MATCH(intern4!Y$8,intern3!$7:$7,0))="OK","OK","NOK")))</f>
        <v/>
      </c>
      <c r="Z96" s="1277" t="str">
        <f>IF(INDEX(intern2!$A$165:$BH$316,MATCH($A96,intern2!$A$165:$A$316,0),MATCH(Z$8,intern2!_xlnm.Print_Titles,0))="","",
IF(INDEX(intern2!$A$165:$BH$316,MATCH($A96,intern2!$A$165:$A$316,0),MATCH(Z$8,intern2!_xlnm.Print_Titles,0))="NOK","NOK",
IF(INDEX(intern3!$A$9:$BG$320,MATCH($A96,intern3!$A$9:$A$160,0),MATCH(intern4!Z$8,intern3!$7:$7,0))="OK","OK","NOK")))</f>
        <v/>
      </c>
      <c r="AA96" s="1277" t="str">
        <f>IF(INDEX(intern2!$A$165:$BH$316,MATCH($A96,intern2!$A$165:$A$316,0),MATCH(AA$8,intern2!_xlnm.Print_Titles,0))="","",
IF(INDEX(intern2!$A$165:$BH$316,MATCH($A96,intern2!$A$165:$A$316,0),MATCH(AA$8,intern2!_xlnm.Print_Titles,0))="NOK","NOK",
IF(INDEX(intern3!$A$9:$BG$320,MATCH($A96,intern3!$A$9:$A$160,0),MATCH(intern4!AA$8,intern3!$7:$7,0))="OK","OK","NOK")))</f>
        <v/>
      </c>
      <c r="AB96" s="1277" t="str">
        <f>IF(INDEX(intern2!$A$165:$BH$316,MATCH($A96,intern2!$A$165:$A$316,0),MATCH(AB$8,intern2!_xlnm.Print_Titles,0))="","",
IF(INDEX(intern2!$A$165:$BH$316,MATCH($A96,intern2!$A$165:$A$316,0),MATCH(AB$8,intern2!_xlnm.Print_Titles,0))="NOK","NOK",
IF(INDEX(intern3!$A$9:$BG$320,MATCH($A96,intern3!$A$9:$A$160,0),MATCH(intern4!AB$8,intern3!$7:$7,0))="OK","OK","NOK")))</f>
        <v/>
      </c>
      <c r="AC96" s="1277" t="str">
        <f>IF(INDEX(intern2!$A$165:$BH$316,MATCH($A96,intern2!$A$165:$A$316,0),MATCH(AC$8,intern2!_xlnm.Print_Titles,0))="","",
IF(INDEX(intern2!$A$165:$BH$316,MATCH($A96,intern2!$A$165:$A$316,0),MATCH(AC$8,intern2!_xlnm.Print_Titles,0))="NOK","NOK",
IF(INDEX(intern3!$A$9:$BG$320,MATCH($A96,intern3!$A$9:$A$160,0),MATCH(intern4!AC$8,intern3!$7:$7,0))="OK","OK","NOK")))</f>
        <v/>
      </c>
      <c r="AD96" s="1277" t="str">
        <f>IF(INDEX(intern2!$A$165:$BH$316,MATCH($A96,intern2!$A$165:$A$316,0),MATCH(AD$8,intern2!_xlnm.Print_Titles,0))="","",
IF(INDEX(intern2!$A$165:$BH$316,MATCH($A96,intern2!$A$165:$A$316,0),MATCH(AD$8,intern2!_xlnm.Print_Titles,0))="NOK","NOK",
IF(INDEX(intern3!$A$9:$BG$320,MATCH($A96,intern3!$A$9:$A$160,0),MATCH(intern4!AD$8,intern3!$7:$7,0))="OK","OK","NOK")))</f>
        <v/>
      </c>
      <c r="AE96" s="1277" t="str">
        <f>IF(INDEX(intern2!$A$165:$BH$316,MATCH($A96,intern2!$A$165:$A$316,0),MATCH(AE$8,intern2!_xlnm.Print_Titles,0))="","",
IF(INDEX(intern2!$A$165:$BH$316,MATCH($A96,intern2!$A$165:$A$316,0),MATCH(AE$8,intern2!_xlnm.Print_Titles,0))="NOK","NOK",
IF(INDEX(intern3!$A$9:$BG$320,MATCH($A96,intern3!$A$9:$A$160,0),MATCH(intern4!AE$8,intern3!$7:$7,0))="OK","OK","NOK")))</f>
        <v/>
      </c>
      <c r="AF96" s="1277" t="str">
        <f>IF(INDEX(intern2!$A$165:$BH$316,MATCH($A96,intern2!$A$165:$A$316,0),MATCH(AF$8,intern2!_xlnm.Print_Titles,0))="","",
IF(INDEX(intern2!$A$165:$BH$316,MATCH($A96,intern2!$A$165:$A$316,0),MATCH(AF$8,intern2!_xlnm.Print_Titles,0))="NOK","NOK",
IF(INDEX(intern3!$A$9:$BG$320,MATCH($A96,intern3!$A$9:$A$160,0),MATCH(intern4!AF$8,intern3!$7:$7,0))="OK","OK","NOK")))</f>
        <v/>
      </c>
      <c r="AG96" s="1277" t="str">
        <f>IF(INDEX(intern2!$A$165:$BH$316,MATCH($A96,intern2!$A$165:$A$316,0),MATCH(AG$8,intern2!_xlnm.Print_Titles,0))="","",
IF(INDEX(intern2!$A$165:$BH$316,MATCH($A96,intern2!$A$165:$A$316,0),MATCH(AG$8,intern2!_xlnm.Print_Titles,0))="NOK","NOK",
IF(INDEX(intern3!$A$9:$BG$320,MATCH($A96,intern3!$A$9:$A$160,0),MATCH(intern4!AG$8,intern3!$7:$7,0))="OK","OK","NOK")))</f>
        <v/>
      </c>
      <c r="AH96" s="1277" t="str">
        <f>IF(INDEX(intern2!$A$165:$BH$316,MATCH($A96,intern2!$A$165:$A$316,0),MATCH(AH$8,intern2!_xlnm.Print_Titles,0))="","",
IF(INDEX(intern2!$A$165:$BH$316,MATCH($A96,intern2!$A$165:$A$316,0),MATCH(AH$8,intern2!_xlnm.Print_Titles,0))="NOK","NOK",
IF(INDEX(intern3!$A$9:$BG$320,MATCH($A96,intern3!$A$9:$A$160,0),MATCH(intern4!AH$8,intern3!$7:$7,0))="OK","OK","NOK")))</f>
        <v/>
      </c>
      <c r="AI96" s="1277" t="str">
        <f>IF(INDEX(intern2!$A$165:$BH$316,MATCH($A96,intern2!$A$165:$A$316,0),MATCH(AI$8,intern2!_xlnm.Print_Titles,0))="","",
IF(INDEX(intern2!$A$165:$BH$316,MATCH($A96,intern2!$A$165:$A$316,0),MATCH(AI$8,intern2!_xlnm.Print_Titles,0))="NOK","NOK",
IF(INDEX(intern3!$A$9:$BG$320,MATCH($A96,intern3!$A$9:$A$160,0),MATCH(intern4!AI$8,intern3!$7:$7,0))="OK","OK","NOK")))</f>
        <v/>
      </c>
      <c r="AJ96" s="1277" t="str">
        <f>IF(INDEX(intern2!$A$165:$BH$316,MATCH($A96,intern2!$A$165:$A$316,0),MATCH(AJ$8,intern2!_xlnm.Print_Titles,0))="","",
IF(INDEX(intern2!$A$165:$BH$316,MATCH($A96,intern2!$A$165:$A$316,0),MATCH(AJ$8,intern2!_xlnm.Print_Titles,0))="NOK","NOK",
IF(INDEX(intern3!$A$9:$BG$320,MATCH($A96,intern3!$A$9:$A$160,0),MATCH(intern4!AJ$8,intern3!$7:$7,0))="OK","OK","NOK")))</f>
        <v/>
      </c>
      <c r="AK96" s="1277" t="str">
        <f>IF(INDEX(intern2!$A$165:$BH$316,MATCH($A96,intern2!$A$165:$A$316,0),MATCH(AK$8,intern2!_xlnm.Print_Titles,0))="","",
IF(INDEX(intern2!$A$165:$BH$316,MATCH($A96,intern2!$A$165:$A$316,0),MATCH(AK$8,intern2!_xlnm.Print_Titles,0))="NOK","NOK",
IF(INDEX(intern3!$A$9:$BG$320,MATCH($A96,intern3!$A$9:$A$160,0),MATCH(intern4!AK$8,intern3!$7:$7,0))="OK","OK","NOK")))</f>
        <v/>
      </c>
      <c r="AL96" s="1277" t="str">
        <f>IF(INDEX(intern2!$A$165:$BH$316,MATCH($A96,intern2!$A$165:$A$316,0),MATCH(AL$8,intern2!_xlnm.Print_Titles,0))="","",
IF(INDEX(intern2!$A$165:$BH$316,MATCH($A96,intern2!$A$165:$A$316,0),MATCH(AL$8,intern2!_xlnm.Print_Titles,0))="NOK","NOK",
IF(INDEX(intern3!$A$9:$BG$320,MATCH($A96,intern3!$A$9:$A$160,0),MATCH(intern4!AL$8,intern3!$7:$7,0))="OK","OK","NOK")))</f>
        <v/>
      </c>
      <c r="AM96" s="1277" t="str">
        <f>IF(INDEX(intern2!$A$165:$BH$316,MATCH($A96,intern2!$A$165:$A$316,0),MATCH(AM$8,intern2!_xlnm.Print_Titles,0))="","",
IF(INDEX(intern2!$A$165:$BH$316,MATCH($A96,intern2!$A$165:$A$316,0),MATCH(AM$8,intern2!_xlnm.Print_Titles,0))="NOK","NOK",
IF(INDEX(intern3!$A$9:$BG$320,MATCH($A96,intern3!$A$9:$A$160,0),MATCH(intern4!AM$8,intern3!$7:$7,0))="OK","OK","NOK")))</f>
        <v/>
      </c>
      <c r="AN96" s="1277" t="str">
        <f>IF(INDEX(intern2!$A$165:$BH$316,MATCH($A96,intern2!$A$165:$A$316,0),MATCH(AN$8,intern2!_xlnm.Print_Titles,0))="","",
IF(INDEX(intern2!$A$165:$BH$316,MATCH($A96,intern2!$A$165:$A$316,0),MATCH(AN$8,intern2!_xlnm.Print_Titles,0))="NOK","NOK",
IF(INDEX(intern3!$A$9:$BG$320,MATCH($A96,intern3!$A$9:$A$160,0),MATCH(intern4!AN$8,intern3!$7:$7,0))="OK","OK","NOK")))</f>
        <v/>
      </c>
      <c r="AO96" s="1277" t="str">
        <f>IF(INDEX(intern2!$A$165:$BH$316,MATCH($A96,intern2!$A$165:$A$316,0),MATCH(AO$8,intern2!_xlnm.Print_Titles,0))="","",
IF(INDEX(intern2!$A$165:$BH$316,MATCH($A96,intern2!$A$165:$A$316,0),MATCH(AO$8,intern2!_xlnm.Print_Titles,0))="NOK","NOK",
IF(INDEX(intern3!$A$9:$BG$320,MATCH($A96,intern3!$A$9:$A$160,0),MATCH(intern4!AO$8,intern3!$7:$7,0))="OK","OK","NOK")))</f>
        <v/>
      </c>
      <c r="AP96" s="1277" t="str">
        <f>IF(INDEX(intern2!$A$165:$BH$316,MATCH($A96,intern2!$A$165:$A$316,0),MATCH(AP$8,intern2!_xlnm.Print_Titles,0))="","",
IF(INDEX(intern2!$A$165:$BH$316,MATCH($A96,intern2!$A$165:$A$316,0),MATCH(AP$8,intern2!_xlnm.Print_Titles,0))="NOK","NOK",
IF(INDEX(intern3!$A$9:$BG$320,MATCH($A96,intern3!$A$9:$A$160,0),MATCH(intern4!AP$8,intern3!$7:$7,0))="OK","OK","NOK")))</f>
        <v/>
      </c>
      <c r="AQ96" s="1277" t="str">
        <f>IF(INDEX(intern2!$A$165:$BH$316,MATCH($A96,intern2!$A$165:$A$316,0),MATCH(AQ$8,intern2!_xlnm.Print_Titles,0))="","",
IF(INDEX(intern2!$A$165:$BH$316,MATCH($A96,intern2!$A$165:$A$316,0),MATCH(AQ$8,intern2!_xlnm.Print_Titles,0))="NOK","NOK",
IF(INDEX(intern3!$A$9:$BG$320,MATCH($A96,intern3!$A$9:$A$160,0),MATCH(intern4!AQ$8,intern3!$7:$7,0))="OK","OK","NOK")))</f>
        <v/>
      </c>
      <c r="AR96" s="1277" t="str">
        <f>IF(INDEX(intern2!$A$165:$BH$316,MATCH($A96,intern2!$A$165:$A$316,0),MATCH(AR$8,intern2!_xlnm.Print_Titles,0))="","",
IF(INDEX(intern2!$A$165:$BH$316,MATCH($A96,intern2!$A$165:$A$316,0),MATCH(AR$8,intern2!_xlnm.Print_Titles,0))="NOK","NOK",
IF(INDEX(intern3!$A$9:$BG$320,MATCH($A96,intern3!$A$9:$A$160,0),MATCH(intern4!AR$8,intern3!$7:$7,0))="OK","OK","NOK")))</f>
        <v/>
      </c>
      <c r="AS96" s="1277" t="str">
        <f>IF(INDEX(intern2!$A$165:$BH$316,MATCH($A96,intern2!$A$165:$A$316,0),MATCH(AS$8,intern2!_xlnm.Print_Titles,0))="","",
IF(INDEX(intern2!$A$165:$BH$316,MATCH($A96,intern2!$A$165:$A$316,0),MATCH(AS$8,intern2!_xlnm.Print_Titles,0))="NOK","NOK",
IF(INDEX(intern3!$A$9:$BG$320,MATCH($A96,intern3!$A$9:$A$160,0),MATCH(intern4!AS$8,intern3!$7:$7,0))="OK","OK","NOK")))</f>
        <v/>
      </c>
      <c r="AT96" s="1277" t="str">
        <f>IF(INDEX(intern2!$A$165:$BH$316,MATCH($A96,intern2!$A$165:$A$316,0),MATCH(AT$8,intern2!_xlnm.Print_Titles,0))="","",
IF(INDEX(intern2!$A$165:$BH$316,MATCH($A96,intern2!$A$165:$A$316,0),MATCH(AT$8,intern2!_xlnm.Print_Titles,0))="NOK","NOK",
IF(INDEX(intern3!$A$9:$BG$320,MATCH($A96,intern3!$A$9:$A$160,0),MATCH(intern4!AT$8,intern3!$7:$7,0))="OK","OK","NOK")))</f>
        <v/>
      </c>
      <c r="AU96" s="1277" t="str">
        <f>IF(INDEX(intern2!$A$165:$BH$316,MATCH($A96,intern2!$A$165:$A$316,0),MATCH(AU$8,intern2!_xlnm.Print_Titles,0))="","",
IF(INDEX(intern2!$A$165:$BH$316,MATCH($A96,intern2!$A$165:$A$316,0),MATCH(AU$8,intern2!_xlnm.Print_Titles,0))="NOK","NOK",
IF(INDEX(intern3!$A$9:$BG$320,MATCH($A96,intern3!$A$9:$A$160,0),MATCH(intern4!AU$8,intern3!$7:$7,0))="OK","OK","NOK")))</f>
        <v/>
      </c>
      <c r="AV96" s="1277" t="str">
        <f>IF(INDEX(intern2!$A$165:$BH$316,MATCH($A96,intern2!$A$165:$A$316,0),MATCH(AV$8,intern2!_xlnm.Print_Titles,0))="","",
IF(INDEX(intern2!$A$165:$BH$316,MATCH($A96,intern2!$A$165:$A$316,0),MATCH(AV$8,intern2!_xlnm.Print_Titles,0))="NOK","NOK",
IF(INDEX(intern3!$A$9:$BG$320,MATCH($A96,intern3!$A$9:$A$160,0),MATCH(intern4!AV$8,intern3!$7:$7,0))="OK","OK","NOK")))</f>
        <v/>
      </c>
      <c r="AW96" s="1277"/>
      <c r="AX96" s="1277" t="str">
        <f>IF(INDEX(intern2!$A$165:$BH$316,MATCH($A96,intern2!$A$165:$A$316,0),MATCH(AX$8,intern2!_xlnm.Print_Titles,0))="","",
IF(INDEX(intern2!$A$165:$BH$316,MATCH($A96,intern2!$A$165:$A$316,0),MATCH(AX$8,intern2!_xlnm.Print_Titles,0))="NOK","NOK",
IF(INDEX(intern3!$A$9:$BG$320,MATCH($A96,intern3!$A$9:$A$160,0),MATCH(intern4!AX$8,intern3!$7:$7,0))="OK","OK","NOK")))</f>
        <v/>
      </c>
      <c r="AY96" s="1277" t="str">
        <f>IF(INDEX(intern2!$A$165:$BH$316,MATCH($A96,intern2!$A$165:$A$316,0),MATCH(AY$8,intern2!_xlnm.Print_Titles,0))="","",
IF(INDEX(intern2!$A$165:$BH$316,MATCH($A96,intern2!$A$165:$A$316,0),MATCH(AY$8,intern2!_xlnm.Print_Titles,0))="NOK","NOK",
IF(INDEX(intern3!$A$9:$BG$320,MATCH($A96,intern3!$A$9:$A$160,0),MATCH(intern4!AY$8,intern3!$7:$7,0))="OK","OK","NOK")))</f>
        <v/>
      </c>
      <c r="AZ96" s="1277" t="str">
        <f>IF(INDEX(intern2!$A$165:$BH$316,MATCH($A96,intern2!$A$165:$A$316,0),MATCH(AZ$8,intern2!_xlnm.Print_Titles,0))="","",
IF(INDEX(intern2!$A$165:$BH$316,MATCH($A96,intern2!$A$165:$A$316,0),MATCH(AZ$8,intern2!_xlnm.Print_Titles,0))="NOK","NOK",
IF(INDEX(intern3!$A$9:$BG$320,MATCH($A96,intern3!$A$9:$A$160,0),MATCH(intern4!AZ$8,intern3!$7:$7,0))="OK","OK","NOK")))</f>
        <v/>
      </c>
      <c r="BA96" s="1277" t="str">
        <f>IF(INDEX(intern2!$A$165:$BH$316,MATCH($A96,intern2!$A$165:$A$316,0),MATCH(BA$8,intern2!_xlnm.Print_Titles,0))="","",
IF(INDEX(intern2!$A$165:$BH$316,MATCH($A96,intern2!$A$165:$A$316,0),MATCH(BA$8,intern2!_xlnm.Print_Titles,0))="NOK","NOK",
IF(INDEX(intern3!$A$9:$BG$320,MATCH($A96,intern3!$A$9:$A$160,0),MATCH(intern4!BA$8,intern3!$7:$7,0))="OK","OK","NOK")))</f>
        <v/>
      </c>
      <c r="BB96" s="1277" t="str">
        <f>IF(INDEX(intern2!$A$165:$BH$316,MATCH($A96,intern2!$A$165:$A$316,0),MATCH(BB$8,intern2!_xlnm.Print_Titles,0))="","",
IF(INDEX(intern2!$A$165:$BH$316,MATCH($A96,intern2!$A$165:$A$316,0),MATCH(BB$8,intern2!_xlnm.Print_Titles,0))="NOK","NOK",
IF(INDEX(intern3!$A$9:$BG$320,MATCH($A96,intern3!$A$9:$A$160,0),MATCH(intern4!BB$8,intern3!$7:$7,0))="OK","OK","NOK")))</f>
        <v/>
      </c>
      <c r="BC96" s="1277" t="str">
        <f>IF(INDEX(intern2!$A$165:$BH$316,MATCH($A96,intern2!$A$165:$A$316,0),MATCH(BC$8,intern2!_xlnm.Print_Titles,0))="","",
IF(INDEX(intern2!$A$165:$BH$316,MATCH($A96,intern2!$A$165:$A$316,0),MATCH(BC$8,intern2!_xlnm.Print_Titles,0))="NOK","NOK",
IF(INDEX(intern3!$A$9:$BG$320,MATCH($A96,intern3!$A$9:$A$160,0),MATCH(intern4!BC$8,intern3!$7:$7,0))="OK","OK","NOK")))</f>
        <v/>
      </c>
      <c r="BD96" s="1277" t="str">
        <f>IF(INDEX(intern2!$A$165:$BH$316,MATCH($A96,intern2!$A$165:$A$316,0),MATCH(BD$8,intern2!_xlnm.Print_Titles,0))="","",
IF(INDEX(intern2!$A$165:$BH$316,MATCH($A96,intern2!$A$165:$A$316,0),MATCH(BD$8,intern2!_xlnm.Print_Titles,0))="NOK","NOK",
IF(INDEX(intern3!$A$9:$BG$320,MATCH($A96,intern3!$A$9:$A$160,0),MATCH(intern4!BD$8,intern3!$7:$7,0))="OK","OK","NOK")))</f>
        <v/>
      </c>
      <c r="BE96" s="1277" t="str">
        <f>IF(INDEX(intern2!$A$165:$BH$316,MATCH($A96,intern2!$A$165:$A$316,0),MATCH(BE$8,intern2!_xlnm.Print_Titles,0))="","",
IF(INDEX(intern2!$A$165:$BH$316,MATCH($A96,intern2!$A$165:$A$316,0),MATCH(BE$8,intern2!_xlnm.Print_Titles,0))="NOK","NOK",
IF(INDEX(intern3!$A$9:$BG$320,MATCH($A96,intern3!$A$9:$A$160,0),MATCH(intern4!BE$8,intern3!$7:$7,0))="OK","OK","NOK")))</f>
        <v/>
      </c>
      <c r="BF96" s="1277" t="str">
        <f>IF(INDEX(intern2!$A$165:$BH$316,MATCH($A96,intern2!$A$165:$A$316,0),MATCH(BF$8,intern2!_xlnm.Print_Titles,0))="","",
IF(INDEX(intern2!$A$165:$BH$316,MATCH($A96,intern2!$A$165:$A$316,0),MATCH(BF$8,intern2!_xlnm.Print_Titles,0))="NOK","NOK",
IF(INDEX(intern3!$A$9:$BG$320,MATCH($A96,intern3!$A$9:$A$160,0),MATCH(intern4!BF$8,intern3!$7:$7,0))="OK","OK","NOK")))</f>
        <v/>
      </c>
      <c r="BG96" s="1277" t="str">
        <f>IF(INDEX(intern2!$A$165:$BH$316,MATCH($A96,intern2!$A$165:$A$316,0),MATCH(BG$8,intern2!_xlnm.Print_Titles,0))="","",
IF(INDEX(intern2!$A$165:$BH$316,MATCH($A96,intern2!$A$165:$A$316,0),MATCH(BG$8,intern2!_xlnm.Print_Titles,0))="NOK","NOK",
IF(INDEX(intern3!$A$9:$BG$320,MATCH($A96,intern3!$A$9:$A$160,0),MATCH(intern4!BG$8,intern3!$7:$7,0))="OK","OK","NOK")))</f>
        <v/>
      </c>
      <c r="BH96" s="200" t="str">
        <f t="shared" si="3"/>
        <v>OK</v>
      </c>
      <c r="BI96" s="186"/>
      <c r="BJ96" t="str">
        <f>IF(VLOOKUP($A96,intern1!$C:$Q,15,FALSE)="MAS","",IF(VLOOKUP($A96,'3.10'!$C:$AP,9,FALSE)=0,"NOK",IF(VLOOKUP($A96,'3.10'!$C:$AP,11,FALSE)=0,"NOK","OK"))=BH96)</f>
        <v/>
      </c>
    </row>
    <row r="97" spans="1:62" x14ac:dyDescent="0.25">
      <c r="A97" t="str">
        <f>+intern2!A92</f>
        <v>PNE1</v>
      </c>
      <c r="C97" s="1277" t="str">
        <f>IF(INDEX(intern2!$A$165:$BH$316,MATCH($A97,intern2!$A$165:$A$316,0),MATCH(C$8,intern2!_xlnm.Print_Titles,0))="","",
IF(INDEX(intern2!$A$165:$BH$316,MATCH($A97,intern2!$A$165:$A$316,0),MATCH(C$8,intern2!_xlnm.Print_Titles,0))="NOK","NOK",
IF(INDEX(intern3!$A$9:$BG$320,MATCH($A97,intern3!$A$9:$A$160,0),MATCH(intern4!C$8,intern3!$7:$7,0))="OK","OK","NOK")))</f>
        <v/>
      </c>
      <c r="D97" s="1277" t="str">
        <f>IF(INDEX(intern2!$A$165:$BH$316,MATCH($A97,intern2!$A$165:$A$316,0),MATCH(D$8,intern2!_xlnm.Print_Titles,0))="","",
IF(INDEX(intern2!$A$165:$BH$316,MATCH($A97,intern2!$A$165:$A$316,0),MATCH(D$8,intern2!_xlnm.Print_Titles,0))="NOK","NOK",
IF(INDEX(intern3!$A$9:$BG$320,MATCH($A97,intern3!$A$9:$A$160,0),MATCH(intern4!D$8,intern3!$7:$7,0))="OK","OK","NOK")))</f>
        <v/>
      </c>
      <c r="E97" s="1277" t="str">
        <f>IF(INDEX(intern2!$A$165:$BH$316,MATCH($A97,intern2!$A$165:$A$316,0),MATCH(E$8,intern2!_xlnm.Print_Titles,0))="","",
IF(INDEX(intern2!$A$165:$BH$316,MATCH($A97,intern2!$A$165:$A$316,0),MATCH(E$8,intern2!_xlnm.Print_Titles,0))="NOK","NOK",
IF(INDEX(intern3!$A$9:$BG$320,MATCH($A97,intern3!$A$9:$A$160,0),MATCH(intern4!E$8,intern3!$7:$7,0))="OK","OK","NOK")))</f>
        <v/>
      </c>
      <c r="F97" s="1277" t="str">
        <f>IF(INDEX(intern2!$A$165:$BH$316,MATCH($A97,intern2!$A$165:$A$316,0),MATCH(F$8,intern2!_xlnm.Print_Titles,0))="","",
IF(INDEX(intern2!$A$165:$BH$316,MATCH($A97,intern2!$A$165:$A$316,0),MATCH(F$8,intern2!_xlnm.Print_Titles,0))="NOK","NOK",
IF(INDEX(intern3!$A$9:$BG$320,MATCH($A97,intern3!$A$9:$A$160,0),MATCH(intern4!F$8,intern3!$7:$7,0))="OK","OK","NOK")))</f>
        <v/>
      </c>
      <c r="G97" s="1277" t="str">
        <f>IF(INDEX(intern2!$A$165:$BH$316,MATCH($A97,intern2!$A$165:$A$316,0),MATCH(G$8,intern2!_xlnm.Print_Titles,0))="","",
IF(INDEX(intern2!$A$165:$BH$316,MATCH($A97,intern2!$A$165:$A$316,0),MATCH(G$8,intern2!_xlnm.Print_Titles,0))="NOK","NOK",
IF(INDEX(intern3!$A$9:$BG$320,MATCH($A97,intern3!$A$9:$A$160,0),MATCH(intern4!G$8,intern3!$7:$7,0))="OK","OK","NOK")))</f>
        <v/>
      </c>
      <c r="H97" s="1277" t="str">
        <f>IF(INDEX(intern2!$A$165:$BH$316,MATCH($A97,intern2!$A$165:$A$316,0),MATCH(H$8,intern2!_xlnm.Print_Titles,0))="","",
IF(INDEX(intern2!$A$165:$BH$316,MATCH($A97,intern2!$A$165:$A$316,0),MATCH(H$8,intern2!_xlnm.Print_Titles,0))="NOK","NOK",
IF(INDEX(intern3!$A$9:$BG$320,MATCH($A97,intern3!$A$9:$A$160,0),MATCH(intern4!H$8,intern3!$7:$7,0))="OK","OK","NOK")))</f>
        <v/>
      </c>
      <c r="I97" s="1277" t="str">
        <f>IF(INDEX(intern2!$A$165:$BH$316,MATCH($A97,intern2!$A$165:$A$316,0),MATCH(I$8,intern2!_xlnm.Print_Titles,0))="","",
IF(INDEX(intern2!$A$165:$BH$316,MATCH($A97,intern2!$A$165:$A$316,0),MATCH(I$8,intern2!_xlnm.Print_Titles,0))="NOK","NOK",
IF(INDEX(intern3!$A$9:$BG$320,MATCH($A97,intern3!$A$9:$A$160,0),MATCH(intern4!I$8,intern3!$7:$7,0))="OK","OK","NOK")))</f>
        <v/>
      </c>
      <c r="J97" s="1277" t="str">
        <f>IF(INDEX(intern2!$A$165:$BH$316,MATCH($A97,intern2!$A$165:$A$316,0),MATCH(J$8,intern2!_xlnm.Print_Titles,0))="","",
IF(INDEX(intern2!$A$165:$BH$316,MATCH($A97,intern2!$A$165:$A$316,0),MATCH(J$8,intern2!_xlnm.Print_Titles,0))="NOK","NOK",
IF(INDEX(intern3!$A$9:$BG$320,MATCH($A97,intern3!$A$9:$A$160,0),MATCH(intern4!J$8,intern3!$7:$7,0))="OK","OK","NOK")))</f>
        <v/>
      </c>
      <c r="K97" s="1277" t="str">
        <f>IF(INDEX(intern2!$A$165:$BH$316,MATCH($A97,intern2!$A$165:$A$316,0),MATCH(K$8,intern2!_xlnm.Print_Titles,0))="","",
IF(INDEX(intern2!$A$165:$BH$316,MATCH($A97,intern2!$A$165:$A$316,0),MATCH(K$8,intern2!_xlnm.Print_Titles,0))="NOK","NOK",
IF(INDEX(intern3!$A$9:$BG$320,MATCH($A97,intern3!$A$9:$A$160,0),MATCH(intern4!K$8,intern3!$7:$7,0))="OK","OK","NOK")))</f>
        <v/>
      </c>
      <c r="L97" s="1277" t="str">
        <f>IF(INDEX(intern2!$A$165:$BH$316,MATCH($A97,intern2!$A$165:$A$316,0),MATCH(L$8,intern2!_xlnm.Print_Titles,0))="","",
IF(INDEX(intern2!$A$165:$BH$316,MATCH($A97,intern2!$A$165:$A$316,0),MATCH(L$8,intern2!_xlnm.Print_Titles,0))="NOK","NOK",
IF(INDEX(intern3!$A$9:$BG$320,MATCH($A97,intern3!$A$9:$A$160,0),MATCH(intern4!L$8,intern3!$7:$7,0))="OK","OK","NOK")))</f>
        <v/>
      </c>
      <c r="M97" s="1277" t="str">
        <f>IF(INDEX(intern2!$A$165:$BH$316,MATCH($A97,intern2!$A$165:$A$316,0),MATCH(M$8,intern2!_xlnm.Print_Titles,0))="","",
IF(INDEX(intern2!$A$165:$BH$316,MATCH($A97,intern2!$A$165:$A$316,0),MATCH(M$8,intern2!_xlnm.Print_Titles,0))="NOK","NOK",
IF(INDEX(intern3!$A$9:$BG$320,MATCH($A97,intern3!$A$9:$A$160,0),MATCH(intern4!M$8,intern3!$7:$7,0))="OK","OK","NOK")))</f>
        <v/>
      </c>
      <c r="N97" s="1277" t="str">
        <f>IF(INDEX(intern2!$A$165:$BH$316,MATCH($A97,intern2!$A$165:$A$316,0),MATCH(N$8,intern2!_xlnm.Print_Titles,0))="","",
IF(INDEX(intern2!$A$165:$BH$316,MATCH($A97,intern2!$A$165:$A$316,0),MATCH(N$8,intern2!_xlnm.Print_Titles,0))="NOK","NOK",
IF(INDEX(intern3!$A$9:$BG$320,MATCH($A97,intern3!$A$9:$A$160,0),MATCH(intern4!N$8,intern3!$7:$7,0))="OK","OK","NOK")))</f>
        <v/>
      </c>
      <c r="O97" s="1277" t="str">
        <f>IF(INDEX(intern2!$A$165:$BH$316,MATCH($A97,intern2!$A$165:$A$316,0),MATCH(O$8,intern2!_xlnm.Print_Titles,0))="","",
IF(INDEX(intern2!$A$165:$BH$316,MATCH($A97,intern2!$A$165:$A$316,0),MATCH(O$8,intern2!_xlnm.Print_Titles,0))="NOK","NOK",
IF(INDEX(intern3!$A$9:$BG$320,MATCH($A97,intern3!$A$9:$A$160,0),MATCH(intern4!O$8,intern3!$7:$7,0))="OK","OK","NOK")))</f>
        <v/>
      </c>
      <c r="P97" s="1277" t="str">
        <f>IF(INDEX(intern2!$A$165:$BH$316,MATCH($A97,intern2!$A$165:$A$316,0),MATCH(P$8,intern2!_xlnm.Print_Titles,0))="","",
IF(INDEX(intern2!$A$165:$BH$316,MATCH($A97,intern2!$A$165:$A$316,0),MATCH(P$8,intern2!_xlnm.Print_Titles,0))="NOK","NOK",
IF(INDEX(intern3!$A$9:$BG$320,MATCH($A97,intern3!$A$9:$A$160,0),MATCH(intern4!P$8,intern3!$7:$7,0))="OK","OK","NOK")))</f>
        <v/>
      </c>
      <c r="Q97" s="1277" t="str">
        <f>IF(INDEX(intern2!$A$165:$BH$316,MATCH($A97,intern2!$A$165:$A$316,0),MATCH(Q$8,intern2!_xlnm.Print_Titles,0))="","",
IF(INDEX(intern2!$A$165:$BH$316,MATCH($A97,intern2!$A$165:$A$316,0),MATCH(Q$8,intern2!_xlnm.Print_Titles,0))="NOK","NOK",
IF(INDEX(intern3!$A$9:$BG$320,MATCH($A97,intern3!$A$9:$A$160,0),MATCH(intern4!Q$8,intern3!$7:$7,0))="OK","OK","NOK")))</f>
        <v/>
      </c>
      <c r="R97" s="1277" t="str">
        <f>IF(INDEX(intern2!$A$165:$BH$316,MATCH($A97,intern2!$A$165:$A$316,0),MATCH(R$8,intern2!_xlnm.Print_Titles,0))="","",
IF(INDEX(intern2!$A$165:$BH$316,MATCH($A97,intern2!$A$165:$A$316,0),MATCH(R$8,intern2!_xlnm.Print_Titles,0))="NOK","NOK",
IF(INDEX(intern3!$A$9:$BG$320,MATCH($A97,intern3!$A$9:$A$160,0),MATCH(intern4!R$8,intern3!$7:$7,0))="OK","OK","NOK")))</f>
        <v/>
      </c>
      <c r="S97" s="1277" t="str">
        <f>IF(INDEX(intern2!$A$165:$BH$316,MATCH($A97,intern2!$A$165:$A$316,0),MATCH(S$8,intern2!_xlnm.Print_Titles,0))="","",
IF(INDEX(intern2!$A$165:$BH$316,MATCH($A97,intern2!$A$165:$A$316,0),MATCH(S$8,intern2!_xlnm.Print_Titles,0))="NOK","NOK",
IF(INDEX(intern3!$A$9:$BG$320,MATCH($A97,intern3!$A$9:$A$160,0),MATCH(intern4!S$8,intern3!$7:$7,0))="OK","OK","NOK")))</f>
        <v/>
      </c>
      <c r="T97" s="1277" t="str">
        <f>IF(INDEX(intern2!$A$165:$BH$316,MATCH($A97,intern2!$A$165:$A$316,0),MATCH(T$8,intern2!_xlnm.Print_Titles,0))="","",
IF(INDEX(intern2!$A$165:$BH$316,MATCH($A97,intern2!$A$165:$A$316,0),MATCH(T$8,intern2!_xlnm.Print_Titles,0))="NOK","NOK",
IF(INDEX(intern3!$A$9:$BG$320,MATCH($A97,intern3!$A$9:$A$160,0),MATCH(intern4!T$8,intern3!$7:$7,0))="OK","OK","NOK")))</f>
        <v/>
      </c>
      <c r="U97" s="1277" t="str">
        <f>IF(INDEX(intern2!$A$165:$BH$316,MATCH($A97,intern2!$A$165:$A$316,0),MATCH(U$8,intern2!_xlnm.Print_Titles,0))="","",
IF(INDEX(intern2!$A$165:$BH$316,MATCH($A97,intern2!$A$165:$A$316,0),MATCH(U$8,intern2!_xlnm.Print_Titles,0))="NOK","NOK",
IF(INDEX(intern3!$A$9:$BG$320,MATCH($A97,intern3!$A$9:$A$160,0),MATCH(intern4!U$8,intern3!$7:$7,0))="OK","OK","NOK")))</f>
        <v/>
      </c>
      <c r="V97" s="1277" t="str">
        <f>IF(INDEX(intern2!$A$165:$BH$316,MATCH($A97,intern2!$A$165:$A$316,0),MATCH(V$8,intern2!_xlnm.Print_Titles,0))="","",
IF(INDEX(intern2!$A$165:$BH$316,MATCH($A97,intern2!$A$165:$A$316,0),MATCH(V$8,intern2!_xlnm.Print_Titles,0))="NOK","NOK",
IF(INDEX(intern3!$A$9:$BG$320,MATCH($A97,intern3!$A$9:$A$160,0),MATCH(intern4!V$8,intern3!$7:$7,0))="OK","OK","NOK")))</f>
        <v/>
      </c>
      <c r="W97" s="1277" t="str">
        <f>IF(INDEX(intern2!$A$165:$BH$316,MATCH($A97,intern2!$A$165:$A$316,0),MATCH(W$8,intern2!_xlnm.Print_Titles,0))="","",
IF(INDEX(intern2!$A$165:$BH$316,MATCH($A97,intern2!$A$165:$A$316,0),MATCH(W$8,intern2!_xlnm.Print_Titles,0))="NOK","NOK",
IF(INDEX(intern3!$A$9:$BG$320,MATCH($A97,intern3!$A$9:$A$160,0),MATCH(intern4!W$8,intern3!$7:$7,0))="OK","OK","NOK")))</f>
        <v/>
      </c>
      <c r="X97" s="1277" t="str">
        <f>IF(INDEX(intern2!$A$165:$BH$316,MATCH($A97,intern2!$A$165:$A$316,0),MATCH(X$8,intern2!_xlnm.Print_Titles,0))="","",
IF(INDEX(intern2!$A$165:$BH$316,MATCH($A97,intern2!$A$165:$A$316,0),MATCH(X$8,intern2!_xlnm.Print_Titles,0))="NOK","NOK",
IF(INDEX(intern3!$A$9:$BG$320,MATCH($A97,intern3!$A$9:$A$160,0),MATCH(intern4!X$8,intern3!$7:$7,0))="OK","OK","NOK")))</f>
        <v/>
      </c>
      <c r="Y97" s="1277" t="str">
        <f>IF(INDEX(intern2!$A$165:$BH$316,MATCH($A97,intern2!$A$165:$A$316,0),MATCH(Y$8,intern2!_xlnm.Print_Titles,0))="","",
IF(INDEX(intern2!$A$165:$BH$316,MATCH($A97,intern2!$A$165:$A$316,0),MATCH(Y$8,intern2!_xlnm.Print_Titles,0))="NOK","NOK",
IF(INDEX(intern3!$A$9:$BG$320,MATCH($A97,intern3!$A$9:$A$160,0),MATCH(intern4!Y$8,intern3!$7:$7,0))="OK","OK","NOK")))</f>
        <v/>
      </c>
      <c r="Z97" s="1277" t="str">
        <f>IF(INDEX(intern2!$A$165:$BH$316,MATCH($A97,intern2!$A$165:$A$316,0),MATCH(Z$8,intern2!_xlnm.Print_Titles,0))="","",
IF(INDEX(intern2!$A$165:$BH$316,MATCH($A97,intern2!$A$165:$A$316,0),MATCH(Z$8,intern2!_xlnm.Print_Titles,0))="NOK","NOK",
IF(INDEX(intern3!$A$9:$BG$320,MATCH($A97,intern3!$A$9:$A$160,0),MATCH(intern4!Z$8,intern3!$7:$7,0))="OK","OK","NOK")))</f>
        <v/>
      </c>
      <c r="AA97" s="1277" t="str">
        <f>IF(INDEX(intern2!$A$165:$BH$316,MATCH($A97,intern2!$A$165:$A$316,0),MATCH(AA$8,intern2!_xlnm.Print_Titles,0))="","",
IF(INDEX(intern2!$A$165:$BH$316,MATCH($A97,intern2!$A$165:$A$316,0),MATCH(AA$8,intern2!_xlnm.Print_Titles,0))="NOK","NOK",
IF(INDEX(intern3!$A$9:$BG$320,MATCH($A97,intern3!$A$9:$A$160,0),MATCH(intern4!AA$8,intern3!$7:$7,0))="OK","OK","NOK")))</f>
        <v/>
      </c>
      <c r="AB97" s="1277" t="str">
        <f>IF(INDEX(intern2!$A$165:$BH$316,MATCH($A97,intern2!$A$165:$A$316,0),MATCH(AB$8,intern2!_xlnm.Print_Titles,0))="","",
IF(INDEX(intern2!$A$165:$BH$316,MATCH($A97,intern2!$A$165:$A$316,0),MATCH(AB$8,intern2!_xlnm.Print_Titles,0))="NOK","NOK",
IF(INDEX(intern3!$A$9:$BG$320,MATCH($A97,intern3!$A$9:$A$160,0),MATCH(intern4!AB$8,intern3!$7:$7,0))="OK","OK","NOK")))</f>
        <v/>
      </c>
      <c r="AC97" s="1277" t="str">
        <f>IF(INDEX(intern2!$A$165:$BH$316,MATCH($A97,intern2!$A$165:$A$316,0),MATCH(AC$8,intern2!_xlnm.Print_Titles,0))="","",
IF(INDEX(intern2!$A$165:$BH$316,MATCH($A97,intern2!$A$165:$A$316,0),MATCH(AC$8,intern2!_xlnm.Print_Titles,0))="NOK","NOK",
IF(INDEX(intern3!$A$9:$BG$320,MATCH($A97,intern3!$A$9:$A$160,0),MATCH(intern4!AC$8,intern3!$7:$7,0))="OK","OK","NOK")))</f>
        <v/>
      </c>
      <c r="AD97" s="1277" t="str">
        <f>IF(INDEX(intern2!$A$165:$BH$316,MATCH($A97,intern2!$A$165:$A$316,0),MATCH(AD$8,intern2!_xlnm.Print_Titles,0))="","",
IF(INDEX(intern2!$A$165:$BH$316,MATCH($A97,intern2!$A$165:$A$316,0),MATCH(AD$8,intern2!_xlnm.Print_Titles,0))="NOK","NOK",
IF(INDEX(intern3!$A$9:$BG$320,MATCH($A97,intern3!$A$9:$A$160,0),MATCH(intern4!AD$8,intern3!$7:$7,0))="OK","OK","NOK")))</f>
        <v/>
      </c>
      <c r="AE97" s="1277" t="str">
        <f>IF(INDEX(intern2!$A$165:$BH$316,MATCH($A97,intern2!$A$165:$A$316,0),MATCH(AE$8,intern2!_xlnm.Print_Titles,0))="","",
IF(INDEX(intern2!$A$165:$BH$316,MATCH($A97,intern2!$A$165:$A$316,0),MATCH(AE$8,intern2!_xlnm.Print_Titles,0))="NOK","NOK",
IF(INDEX(intern3!$A$9:$BG$320,MATCH($A97,intern3!$A$9:$A$160,0),MATCH(intern4!AE$8,intern3!$7:$7,0))="OK","OK","NOK")))</f>
        <v/>
      </c>
      <c r="AF97" s="1277" t="str">
        <f>IF(INDEX(intern2!$A$165:$BH$316,MATCH($A97,intern2!$A$165:$A$316,0),MATCH(AF$8,intern2!_xlnm.Print_Titles,0))="","",
IF(INDEX(intern2!$A$165:$BH$316,MATCH($A97,intern2!$A$165:$A$316,0),MATCH(AF$8,intern2!_xlnm.Print_Titles,0))="NOK","NOK",
IF(INDEX(intern3!$A$9:$BG$320,MATCH($A97,intern3!$A$9:$A$160,0),MATCH(intern4!AF$8,intern3!$7:$7,0))="OK","OK","NOK")))</f>
        <v/>
      </c>
      <c r="AG97" s="1277" t="str">
        <f>IF(INDEX(intern2!$A$165:$BH$316,MATCH($A97,intern2!$A$165:$A$316,0),MATCH(AG$8,intern2!_xlnm.Print_Titles,0))="","",
IF(INDEX(intern2!$A$165:$BH$316,MATCH($A97,intern2!$A$165:$A$316,0),MATCH(AG$8,intern2!_xlnm.Print_Titles,0))="NOK","NOK",
IF(INDEX(intern3!$A$9:$BG$320,MATCH($A97,intern3!$A$9:$A$160,0),MATCH(intern4!AG$8,intern3!$7:$7,0))="OK","OK","NOK")))</f>
        <v/>
      </c>
      <c r="AH97" s="1277" t="str">
        <f>IF(INDEX(intern2!$A$165:$BH$316,MATCH($A97,intern2!$A$165:$A$316,0),MATCH(AH$8,intern2!_xlnm.Print_Titles,0))="","",
IF(INDEX(intern2!$A$165:$BH$316,MATCH($A97,intern2!$A$165:$A$316,0),MATCH(AH$8,intern2!_xlnm.Print_Titles,0))="NOK","NOK",
IF(INDEX(intern3!$A$9:$BG$320,MATCH($A97,intern3!$A$9:$A$160,0),MATCH(intern4!AH$8,intern3!$7:$7,0))="OK","OK","NOK")))</f>
        <v/>
      </c>
      <c r="AI97" s="1277" t="str">
        <f>IF(INDEX(intern2!$A$165:$BH$316,MATCH($A97,intern2!$A$165:$A$316,0),MATCH(AI$8,intern2!_xlnm.Print_Titles,0))="","",
IF(INDEX(intern2!$A$165:$BH$316,MATCH($A97,intern2!$A$165:$A$316,0),MATCH(AI$8,intern2!_xlnm.Print_Titles,0))="NOK","NOK",
IF(INDEX(intern3!$A$9:$BG$320,MATCH($A97,intern3!$A$9:$A$160,0),MATCH(intern4!AI$8,intern3!$7:$7,0))="OK","OK","NOK")))</f>
        <v/>
      </c>
      <c r="AJ97" s="1277" t="str">
        <f>IF(INDEX(intern2!$A$165:$BH$316,MATCH($A97,intern2!$A$165:$A$316,0),MATCH(AJ$8,intern2!_xlnm.Print_Titles,0))="","",
IF(INDEX(intern2!$A$165:$BH$316,MATCH($A97,intern2!$A$165:$A$316,0),MATCH(AJ$8,intern2!_xlnm.Print_Titles,0))="NOK","NOK",
IF(INDEX(intern3!$A$9:$BG$320,MATCH($A97,intern3!$A$9:$A$160,0),MATCH(intern4!AJ$8,intern3!$7:$7,0))="OK","OK","NOK")))</f>
        <v/>
      </c>
      <c r="AK97" s="1277" t="str">
        <f>IF(INDEX(intern2!$A$165:$BH$316,MATCH($A97,intern2!$A$165:$A$316,0),MATCH(AK$8,intern2!_xlnm.Print_Titles,0))="","",
IF(INDEX(intern2!$A$165:$BH$316,MATCH($A97,intern2!$A$165:$A$316,0),MATCH(AK$8,intern2!_xlnm.Print_Titles,0))="NOK","NOK",
IF(INDEX(intern3!$A$9:$BG$320,MATCH($A97,intern3!$A$9:$A$160,0),MATCH(intern4!AK$8,intern3!$7:$7,0))="OK","OK","NOK")))</f>
        <v/>
      </c>
      <c r="AL97" s="1277" t="str">
        <f>IF(INDEX(intern2!$A$165:$BH$316,MATCH($A97,intern2!$A$165:$A$316,0),MATCH(AL$8,intern2!_xlnm.Print_Titles,0))="","",
IF(INDEX(intern2!$A$165:$BH$316,MATCH($A97,intern2!$A$165:$A$316,0),MATCH(AL$8,intern2!_xlnm.Print_Titles,0))="NOK","NOK",
IF(INDEX(intern3!$A$9:$BG$320,MATCH($A97,intern3!$A$9:$A$160,0),MATCH(intern4!AL$8,intern3!$7:$7,0))="OK","OK","NOK")))</f>
        <v/>
      </c>
      <c r="AM97" s="1277" t="str">
        <f>IF(INDEX(intern2!$A$165:$BH$316,MATCH($A97,intern2!$A$165:$A$316,0),MATCH(AM$8,intern2!_xlnm.Print_Titles,0))="","",
IF(INDEX(intern2!$A$165:$BH$316,MATCH($A97,intern2!$A$165:$A$316,0),MATCH(AM$8,intern2!_xlnm.Print_Titles,0))="NOK","NOK",
IF(INDEX(intern3!$A$9:$BG$320,MATCH($A97,intern3!$A$9:$A$160,0),MATCH(intern4!AM$8,intern3!$7:$7,0))="OK","OK","NOK")))</f>
        <v/>
      </c>
      <c r="AN97" s="1277" t="str">
        <f>IF(INDEX(intern2!$A$165:$BH$316,MATCH($A97,intern2!$A$165:$A$316,0),MATCH(AN$8,intern2!_xlnm.Print_Titles,0))="","",
IF(INDEX(intern2!$A$165:$BH$316,MATCH($A97,intern2!$A$165:$A$316,0),MATCH(AN$8,intern2!_xlnm.Print_Titles,0))="NOK","NOK",
IF(INDEX(intern3!$A$9:$BG$320,MATCH($A97,intern3!$A$9:$A$160,0),MATCH(intern4!AN$8,intern3!$7:$7,0))="OK","OK","NOK")))</f>
        <v/>
      </c>
      <c r="AO97" s="1277" t="str">
        <f>IF(INDEX(intern2!$A$165:$BH$316,MATCH($A97,intern2!$A$165:$A$316,0),MATCH(AO$8,intern2!_xlnm.Print_Titles,0))="","",
IF(INDEX(intern2!$A$165:$BH$316,MATCH($A97,intern2!$A$165:$A$316,0),MATCH(AO$8,intern2!_xlnm.Print_Titles,0))="NOK","NOK",
IF(INDEX(intern3!$A$9:$BG$320,MATCH($A97,intern3!$A$9:$A$160,0),MATCH(intern4!AO$8,intern3!$7:$7,0))="OK","OK","NOK")))</f>
        <v/>
      </c>
      <c r="AP97" s="1277" t="str">
        <f>IF(INDEX(intern2!$A$165:$BH$316,MATCH($A97,intern2!$A$165:$A$316,0),MATCH(AP$8,intern2!_xlnm.Print_Titles,0))="","",
IF(INDEX(intern2!$A$165:$BH$316,MATCH($A97,intern2!$A$165:$A$316,0),MATCH(AP$8,intern2!_xlnm.Print_Titles,0))="NOK","NOK",
IF(INDEX(intern3!$A$9:$BG$320,MATCH($A97,intern3!$A$9:$A$160,0),MATCH(intern4!AP$8,intern3!$7:$7,0))="OK","OK","NOK")))</f>
        <v/>
      </c>
      <c r="AQ97" s="1277" t="str">
        <f>IF(INDEX(intern2!$A$165:$BH$316,MATCH($A97,intern2!$A$165:$A$316,0),MATCH(AQ$8,intern2!_xlnm.Print_Titles,0))="","",
IF(INDEX(intern2!$A$165:$BH$316,MATCH($A97,intern2!$A$165:$A$316,0),MATCH(AQ$8,intern2!_xlnm.Print_Titles,0))="NOK","NOK",
IF(INDEX(intern3!$A$9:$BG$320,MATCH($A97,intern3!$A$9:$A$160,0),MATCH(intern4!AQ$8,intern3!$7:$7,0))="OK","OK","NOK")))</f>
        <v/>
      </c>
      <c r="AR97" s="1277" t="str">
        <f>IF(INDEX(intern2!$A$165:$BH$316,MATCH($A97,intern2!$A$165:$A$316,0),MATCH(AR$8,intern2!_xlnm.Print_Titles,0))="","",
IF(INDEX(intern2!$A$165:$BH$316,MATCH($A97,intern2!$A$165:$A$316,0),MATCH(AR$8,intern2!_xlnm.Print_Titles,0))="NOK","NOK",
IF(INDEX(intern3!$A$9:$BG$320,MATCH($A97,intern3!$A$9:$A$160,0),MATCH(intern4!AR$8,intern3!$7:$7,0))="OK","OK","NOK")))</f>
        <v/>
      </c>
      <c r="AS97" s="1277" t="str">
        <f>IF(INDEX(intern2!$A$165:$BH$316,MATCH($A97,intern2!$A$165:$A$316,0),MATCH(AS$8,intern2!_xlnm.Print_Titles,0))="","",
IF(INDEX(intern2!$A$165:$BH$316,MATCH($A97,intern2!$A$165:$A$316,0),MATCH(AS$8,intern2!_xlnm.Print_Titles,0))="NOK","NOK",
IF(INDEX(intern3!$A$9:$BG$320,MATCH($A97,intern3!$A$9:$A$160,0),MATCH(intern4!AS$8,intern3!$7:$7,0))="OK","OK","NOK")))</f>
        <v/>
      </c>
      <c r="AT97" s="1277" t="str">
        <f>IF(INDEX(intern2!$A$165:$BH$316,MATCH($A97,intern2!$A$165:$A$316,0),MATCH(AT$8,intern2!_xlnm.Print_Titles,0))="","",
IF(INDEX(intern2!$A$165:$BH$316,MATCH($A97,intern2!$A$165:$A$316,0),MATCH(AT$8,intern2!_xlnm.Print_Titles,0))="NOK","NOK",
IF(INDEX(intern3!$A$9:$BG$320,MATCH($A97,intern3!$A$9:$A$160,0),MATCH(intern4!AT$8,intern3!$7:$7,0))="OK","OK","NOK")))</f>
        <v/>
      </c>
      <c r="AU97" s="1277" t="str">
        <f ca="1">IF(INDEX(intern2!$A$165:$BH$316,MATCH($A97,intern2!$A$165:$A$316,0),MATCH(AU$8,intern2!_xlnm.Print_Titles,0))="","",
IF(INDEX(intern2!$A$165:$BH$316,MATCH($A97,intern2!$A$165:$A$316,0),MATCH(AU$8,intern2!_xlnm.Print_Titles,0))="NOK","NOK",
IF(INDEX(intern3!$A$9:$BG$320,MATCH($A97,intern3!$A$9:$A$160,0),MATCH(intern4!AU$8,intern3!$7:$7,0))="OK","OK","NOK")))</f>
        <v>NOK</v>
      </c>
      <c r="AV97" s="1277" t="str">
        <f>IF(INDEX(intern2!$A$165:$BH$316,MATCH($A97,intern2!$A$165:$A$316,0),MATCH(AV$8,intern2!_xlnm.Print_Titles,0))="","",
IF(INDEX(intern2!$A$165:$BH$316,MATCH($A97,intern2!$A$165:$A$316,0),MATCH(AV$8,intern2!_xlnm.Print_Titles,0))="NOK","NOK",
IF(INDEX(intern3!$A$9:$BG$320,MATCH($A97,intern3!$A$9:$A$160,0),MATCH(intern4!AV$8,intern3!$7:$7,0))="OK","OK","NOK")))</f>
        <v/>
      </c>
      <c r="AW97" s="1277"/>
      <c r="AX97" s="1277" t="str">
        <f>IF(INDEX(intern2!$A$165:$BH$316,MATCH($A97,intern2!$A$165:$A$316,0),MATCH(AX$8,intern2!_xlnm.Print_Titles,0))="","",
IF(INDEX(intern2!$A$165:$BH$316,MATCH($A97,intern2!$A$165:$A$316,0),MATCH(AX$8,intern2!_xlnm.Print_Titles,0))="NOK","NOK",
IF(INDEX(intern3!$A$9:$BG$320,MATCH($A97,intern3!$A$9:$A$160,0),MATCH(intern4!AX$8,intern3!$7:$7,0))="OK","OK","NOK")))</f>
        <v/>
      </c>
      <c r="AY97" s="1277" t="str">
        <f>IF(INDEX(intern2!$A$165:$BH$316,MATCH($A97,intern2!$A$165:$A$316,0),MATCH(AY$8,intern2!_xlnm.Print_Titles,0))="","",
IF(INDEX(intern2!$A$165:$BH$316,MATCH($A97,intern2!$A$165:$A$316,0),MATCH(AY$8,intern2!_xlnm.Print_Titles,0))="NOK","NOK",
IF(INDEX(intern3!$A$9:$BG$320,MATCH($A97,intern3!$A$9:$A$160,0),MATCH(intern4!AY$8,intern3!$7:$7,0))="OK","OK","NOK")))</f>
        <v/>
      </c>
      <c r="AZ97" s="1277" t="str">
        <f>IF(INDEX(intern2!$A$165:$BH$316,MATCH($A97,intern2!$A$165:$A$316,0),MATCH(AZ$8,intern2!_xlnm.Print_Titles,0))="","",
IF(INDEX(intern2!$A$165:$BH$316,MATCH($A97,intern2!$A$165:$A$316,0),MATCH(AZ$8,intern2!_xlnm.Print_Titles,0))="NOK","NOK",
IF(INDEX(intern3!$A$9:$BG$320,MATCH($A97,intern3!$A$9:$A$160,0),MATCH(intern4!AZ$8,intern3!$7:$7,0))="OK","OK","NOK")))</f>
        <v/>
      </c>
      <c r="BA97" s="1277" t="str">
        <f>IF(INDEX(intern2!$A$165:$BH$316,MATCH($A97,intern2!$A$165:$A$316,0),MATCH(BA$8,intern2!_xlnm.Print_Titles,0))="","",
IF(INDEX(intern2!$A$165:$BH$316,MATCH($A97,intern2!$A$165:$A$316,0),MATCH(BA$8,intern2!_xlnm.Print_Titles,0))="NOK","NOK",
IF(INDEX(intern3!$A$9:$BG$320,MATCH($A97,intern3!$A$9:$A$160,0),MATCH(intern4!BA$8,intern3!$7:$7,0))="OK","OK","NOK")))</f>
        <v/>
      </c>
      <c r="BB97" s="1277" t="str">
        <f>IF(INDEX(intern2!$A$165:$BH$316,MATCH($A97,intern2!$A$165:$A$316,0),MATCH(BB$8,intern2!_xlnm.Print_Titles,0))="","",
IF(INDEX(intern2!$A$165:$BH$316,MATCH($A97,intern2!$A$165:$A$316,0),MATCH(BB$8,intern2!_xlnm.Print_Titles,0))="NOK","NOK",
IF(INDEX(intern3!$A$9:$BG$320,MATCH($A97,intern3!$A$9:$A$160,0),MATCH(intern4!BB$8,intern3!$7:$7,0))="OK","OK","NOK")))</f>
        <v/>
      </c>
      <c r="BC97" s="1277" t="str">
        <f>IF(INDEX(intern2!$A$165:$BH$316,MATCH($A97,intern2!$A$165:$A$316,0),MATCH(BC$8,intern2!_xlnm.Print_Titles,0))="","",
IF(INDEX(intern2!$A$165:$BH$316,MATCH($A97,intern2!$A$165:$A$316,0),MATCH(BC$8,intern2!_xlnm.Print_Titles,0))="NOK","NOK",
IF(INDEX(intern3!$A$9:$BG$320,MATCH($A97,intern3!$A$9:$A$160,0),MATCH(intern4!BC$8,intern3!$7:$7,0))="OK","OK","NOK")))</f>
        <v/>
      </c>
      <c r="BD97" s="1277" t="str">
        <f>IF(INDEX(intern2!$A$165:$BH$316,MATCH($A97,intern2!$A$165:$A$316,0),MATCH(BD$8,intern2!_xlnm.Print_Titles,0))="","",
IF(INDEX(intern2!$A$165:$BH$316,MATCH($A97,intern2!$A$165:$A$316,0),MATCH(BD$8,intern2!_xlnm.Print_Titles,0))="NOK","NOK",
IF(INDEX(intern3!$A$9:$BG$320,MATCH($A97,intern3!$A$9:$A$160,0),MATCH(intern4!BD$8,intern3!$7:$7,0))="OK","OK","NOK")))</f>
        <v/>
      </c>
      <c r="BE97" s="1277" t="str">
        <f>IF(INDEX(intern2!$A$165:$BH$316,MATCH($A97,intern2!$A$165:$A$316,0),MATCH(BE$8,intern2!_xlnm.Print_Titles,0))="","",
IF(INDEX(intern2!$A$165:$BH$316,MATCH($A97,intern2!$A$165:$A$316,0),MATCH(BE$8,intern2!_xlnm.Print_Titles,0))="NOK","NOK",
IF(INDEX(intern3!$A$9:$BG$320,MATCH($A97,intern3!$A$9:$A$160,0),MATCH(intern4!BE$8,intern3!$7:$7,0))="OK","OK","NOK")))</f>
        <v/>
      </c>
      <c r="BF97" s="1277" t="str">
        <f>IF(INDEX(intern2!$A$165:$BH$316,MATCH($A97,intern2!$A$165:$A$316,0),MATCH(BF$8,intern2!_xlnm.Print_Titles,0))="","",
IF(INDEX(intern2!$A$165:$BH$316,MATCH($A97,intern2!$A$165:$A$316,0),MATCH(BF$8,intern2!_xlnm.Print_Titles,0))="NOK","NOK",
IF(INDEX(intern3!$A$9:$BG$320,MATCH($A97,intern3!$A$9:$A$160,0),MATCH(intern4!BF$8,intern3!$7:$7,0))="OK","OK","NOK")))</f>
        <v/>
      </c>
      <c r="BG97" s="1277" t="str">
        <f>IF(INDEX(intern2!$A$165:$BH$316,MATCH($A97,intern2!$A$165:$A$316,0),MATCH(BG$8,intern2!_xlnm.Print_Titles,0))="","",
IF(INDEX(intern2!$A$165:$BH$316,MATCH($A97,intern2!$A$165:$A$316,0),MATCH(BG$8,intern2!_xlnm.Print_Titles,0))="NOK","NOK",
IF(INDEX(intern3!$A$9:$BG$320,MATCH($A97,intern3!$A$9:$A$160,0),MATCH(intern4!BG$8,intern3!$7:$7,0))="OK","OK","NOK")))</f>
        <v/>
      </c>
      <c r="BH97" s="200" t="str">
        <f t="shared" ca="1" si="3"/>
        <v>NOK</v>
      </c>
      <c r="BI97" s="186"/>
      <c r="BJ97" t="b">
        <f ca="1">IF(VLOOKUP($A97,intern1!$C:$Q,15,FALSE)="MAS","",IF(VLOOKUP($A97,'3.10'!$C:$AP,9,FALSE)=0,"NOK",IF(VLOOKUP($A97,'3.10'!$C:$AP,11,FALSE)=0,"NOK","OK"))=BH97)</f>
        <v>1</v>
      </c>
    </row>
    <row r="98" spans="1:62" x14ac:dyDescent="0.25">
      <c r="A98" t="str">
        <f>+intern2!A93</f>
        <v>PNE1.1</v>
      </c>
      <c r="C98" s="1277" t="str">
        <f>IF(INDEX(intern2!$A$165:$BH$316,MATCH($A98,intern2!$A$165:$A$316,0),MATCH(C$8,intern2!_xlnm.Print_Titles,0))="","",
IF(INDEX(intern2!$A$165:$BH$316,MATCH($A98,intern2!$A$165:$A$316,0),MATCH(C$8,intern2!_xlnm.Print_Titles,0))="NOK","NOK",
IF(INDEX(intern3!$A$9:$BG$320,MATCH($A98,intern3!$A$9:$A$160,0),MATCH(intern4!C$8,intern3!$7:$7,0))="OK","OK","NOK")))</f>
        <v/>
      </c>
      <c r="D98" s="1277" t="str">
        <f>IF(INDEX(intern2!$A$165:$BH$316,MATCH($A98,intern2!$A$165:$A$316,0),MATCH(D$8,intern2!_xlnm.Print_Titles,0))="","",
IF(INDEX(intern2!$A$165:$BH$316,MATCH($A98,intern2!$A$165:$A$316,0),MATCH(D$8,intern2!_xlnm.Print_Titles,0))="NOK","NOK",
IF(INDEX(intern3!$A$9:$BG$320,MATCH($A98,intern3!$A$9:$A$160,0),MATCH(intern4!D$8,intern3!$7:$7,0))="OK","OK","NOK")))</f>
        <v/>
      </c>
      <c r="E98" s="1277" t="str">
        <f>IF(INDEX(intern2!$A$165:$BH$316,MATCH($A98,intern2!$A$165:$A$316,0),MATCH(E$8,intern2!_xlnm.Print_Titles,0))="","",
IF(INDEX(intern2!$A$165:$BH$316,MATCH($A98,intern2!$A$165:$A$316,0),MATCH(E$8,intern2!_xlnm.Print_Titles,0))="NOK","NOK",
IF(INDEX(intern3!$A$9:$BG$320,MATCH($A98,intern3!$A$9:$A$160,0),MATCH(intern4!E$8,intern3!$7:$7,0))="OK","OK","NOK")))</f>
        <v/>
      </c>
      <c r="F98" s="1277" t="str">
        <f>IF(INDEX(intern2!$A$165:$BH$316,MATCH($A98,intern2!$A$165:$A$316,0),MATCH(F$8,intern2!_xlnm.Print_Titles,0))="","",
IF(INDEX(intern2!$A$165:$BH$316,MATCH($A98,intern2!$A$165:$A$316,0),MATCH(F$8,intern2!_xlnm.Print_Titles,0))="NOK","NOK",
IF(INDEX(intern3!$A$9:$BG$320,MATCH($A98,intern3!$A$9:$A$160,0),MATCH(intern4!F$8,intern3!$7:$7,0))="OK","OK","NOK")))</f>
        <v/>
      </c>
      <c r="G98" s="1277" t="str">
        <f>IF(INDEX(intern2!$A$165:$BH$316,MATCH($A98,intern2!$A$165:$A$316,0),MATCH(G$8,intern2!_xlnm.Print_Titles,0))="","",
IF(INDEX(intern2!$A$165:$BH$316,MATCH($A98,intern2!$A$165:$A$316,0),MATCH(G$8,intern2!_xlnm.Print_Titles,0))="NOK","NOK",
IF(INDEX(intern3!$A$9:$BG$320,MATCH($A98,intern3!$A$9:$A$160,0),MATCH(intern4!G$8,intern3!$7:$7,0))="OK","OK","NOK")))</f>
        <v/>
      </c>
      <c r="H98" s="1277" t="str">
        <f>IF(INDEX(intern2!$A$165:$BH$316,MATCH($A98,intern2!$A$165:$A$316,0),MATCH(H$8,intern2!_xlnm.Print_Titles,0))="","",
IF(INDEX(intern2!$A$165:$BH$316,MATCH($A98,intern2!$A$165:$A$316,0),MATCH(H$8,intern2!_xlnm.Print_Titles,0))="NOK","NOK",
IF(INDEX(intern3!$A$9:$BG$320,MATCH($A98,intern3!$A$9:$A$160,0),MATCH(intern4!H$8,intern3!$7:$7,0))="OK","OK","NOK")))</f>
        <v/>
      </c>
      <c r="I98" s="1277" t="str">
        <f>IF(INDEX(intern2!$A$165:$BH$316,MATCH($A98,intern2!$A$165:$A$316,0),MATCH(I$8,intern2!_xlnm.Print_Titles,0))="","",
IF(INDEX(intern2!$A$165:$BH$316,MATCH($A98,intern2!$A$165:$A$316,0),MATCH(I$8,intern2!_xlnm.Print_Titles,0))="NOK","NOK",
IF(INDEX(intern3!$A$9:$BG$320,MATCH($A98,intern3!$A$9:$A$160,0),MATCH(intern4!I$8,intern3!$7:$7,0))="OK","OK","NOK")))</f>
        <v/>
      </c>
      <c r="J98" s="1277" t="str">
        <f>IF(INDEX(intern2!$A$165:$BH$316,MATCH($A98,intern2!$A$165:$A$316,0),MATCH(J$8,intern2!_xlnm.Print_Titles,0))="","",
IF(INDEX(intern2!$A$165:$BH$316,MATCH($A98,intern2!$A$165:$A$316,0),MATCH(J$8,intern2!_xlnm.Print_Titles,0))="NOK","NOK",
IF(INDEX(intern3!$A$9:$BG$320,MATCH($A98,intern3!$A$9:$A$160,0),MATCH(intern4!J$8,intern3!$7:$7,0))="OK","OK","NOK")))</f>
        <v/>
      </c>
      <c r="K98" s="1277" t="str">
        <f>IF(INDEX(intern2!$A$165:$BH$316,MATCH($A98,intern2!$A$165:$A$316,0),MATCH(K$8,intern2!_xlnm.Print_Titles,0))="","",
IF(INDEX(intern2!$A$165:$BH$316,MATCH($A98,intern2!$A$165:$A$316,0),MATCH(K$8,intern2!_xlnm.Print_Titles,0))="NOK","NOK",
IF(INDEX(intern3!$A$9:$BG$320,MATCH($A98,intern3!$A$9:$A$160,0),MATCH(intern4!K$8,intern3!$7:$7,0))="OK","OK","NOK")))</f>
        <v/>
      </c>
      <c r="L98" s="1277" t="str">
        <f>IF(INDEX(intern2!$A$165:$BH$316,MATCH($A98,intern2!$A$165:$A$316,0),MATCH(L$8,intern2!_xlnm.Print_Titles,0))="","",
IF(INDEX(intern2!$A$165:$BH$316,MATCH($A98,intern2!$A$165:$A$316,0),MATCH(L$8,intern2!_xlnm.Print_Titles,0))="NOK","NOK",
IF(INDEX(intern3!$A$9:$BG$320,MATCH($A98,intern3!$A$9:$A$160,0),MATCH(intern4!L$8,intern3!$7:$7,0))="OK","OK","NOK")))</f>
        <v/>
      </c>
      <c r="M98" s="1277" t="str">
        <f>IF(INDEX(intern2!$A$165:$BH$316,MATCH($A98,intern2!$A$165:$A$316,0),MATCH(M$8,intern2!_xlnm.Print_Titles,0))="","",
IF(INDEX(intern2!$A$165:$BH$316,MATCH($A98,intern2!$A$165:$A$316,0),MATCH(M$8,intern2!_xlnm.Print_Titles,0))="NOK","NOK",
IF(INDEX(intern3!$A$9:$BG$320,MATCH($A98,intern3!$A$9:$A$160,0),MATCH(intern4!M$8,intern3!$7:$7,0))="OK","OK","NOK")))</f>
        <v/>
      </c>
      <c r="N98" s="1277" t="str">
        <f>IF(INDEX(intern2!$A$165:$BH$316,MATCH($A98,intern2!$A$165:$A$316,0),MATCH(N$8,intern2!_xlnm.Print_Titles,0))="","",
IF(INDEX(intern2!$A$165:$BH$316,MATCH($A98,intern2!$A$165:$A$316,0),MATCH(N$8,intern2!_xlnm.Print_Titles,0))="NOK","NOK",
IF(INDEX(intern3!$A$9:$BG$320,MATCH($A98,intern3!$A$9:$A$160,0),MATCH(intern4!N$8,intern3!$7:$7,0))="OK","OK","NOK")))</f>
        <v/>
      </c>
      <c r="O98" s="1277" t="str">
        <f>IF(INDEX(intern2!$A$165:$BH$316,MATCH($A98,intern2!$A$165:$A$316,0),MATCH(O$8,intern2!_xlnm.Print_Titles,0))="","",
IF(INDEX(intern2!$A$165:$BH$316,MATCH($A98,intern2!$A$165:$A$316,0),MATCH(O$8,intern2!_xlnm.Print_Titles,0))="NOK","NOK",
IF(INDEX(intern3!$A$9:$BG$320,MATCH($A98,intern3!$A$9:$A$160,0),MATCH(intern4!O$8,intern3!$7:$7,0))="OK","OK","NOK")))</f>
        <v/>
      </c>
      <c r="P98" s="1277" t="str">
        <f>IF(INDEX(intern2!$A$165:$BH$316,MATCH($A98,intern2!$A$165:$A$316,0),MATCH(P$8,intern2!_xlnm.Print_Titles,0))="","",
IF(INDEX(intern2!$A$165:$BH$316,MATCH($A98,intern2!$A$165:$A$316,0),MATCH(P$8,intern2!_xlnm.Print_Titles,0))="NOK","NOK",
IF(INDEX(intern3!$A$9:$BG$320,MATCH($A98,intern3!$A$9:$A$160,0),MATCH(intern4!P$8,intern3!$7:$7,0))="OK","OK","NOK")))</f>
        <v/>
      </c>
      <c r="Q98" s="1277" t="str">
        <f>IF(INDEX(intern2!$A$165:$BH$316,MATCH($A98,intern2!$A$165:$A$316,0),MATCH(Q$8,intern2!_xlnm.Print_Titles,0))="","",
IF(INDEX(intern2!$A$165:$BH$316,MATCH($A98,intern2!$A$165:$A$316,0),MATCH(Q$8,intern2!_xlnm.Print_Titles,0))="NOK","NOK",
IF(INDEX(intern3!$A$9:$BG$320,MATCH($A98,intern3!$A$9:$A$160,0),MATCH(intern4!Q$8,intern3!$7:$7,0))="OK","OK","NOK")))</f>
        <v/>
      </c>
      <c r="R98" s="1277" t="str">
        <f>IF(INDEX(intern2!$A$165:$BH$316,MATCH($A98,intern2!$A$165:$A$316,0),MATCH(R$8,intern2!_xlnm.Print_Titles,0))="","",
IF(INDEX(intern2!$A$165:$BH$316,MATCH($A98,intern2!$A$165:$A$316,0),MATCH(R$8,intern2!_xlnm.Print_Titles,0))="NOK","NOK",
IF(INDEX(intern3!$A$9:$BG$320,MATCH($A98,intern3!$A$9:$A$160,0),MATCH(intern4!R$8,intern3!$7:$7,0))="OK","OK","NOK")))</f>
        <v/>
      </c>
      <c r="S98" s="1277" t="str">
        <f>IF(INDEX(intern2!$A$165:$BH$316,MATCH($A98,intern2!$A$165:$A$316,0),MATCH(S$8,intern2!_xlnm.Print_Titles,0))="","",
IF(INDEX(intern2!$A$165:$BH$316,MATCH($A98,intern2!$A$165:$A$316,0),MATCH(S$8,intern2!_xlnm.Print_Titles,0))="NOK","NOK",
IF(INDEX(intern3!$A$9:$BG$320,MATCH($A98,intern3!$A$9:$A$160,0),MATCH(intern4!S$8,intern3!$7:$7,0))="OK","OK","NOK")))</f>
        <v/>
      </c>
      <c r="T98" s="1277" t="str">
        <f>IF(INDEX(intern2!$A$165:$BH$316,MATCH($A98,intern2!$A$165:$A$316,0),MATCH(T$8,intern2!_xlnm.Print_Titles,0))="","",
IF(INDEX(intern2!$A$165:$BH$316,MATCH($A98,intern2!$A$165:$A$316,0),MATCH(T$8,intern2!_xlnm.Print_Titles,0))="NOK","NOK",
IF(INDEX(intern3!$A$9:$BG$320,MATCH($A98,intern3!$A$9:$A$160,0),MATCH(intern4!T$8,intern3!$7:$7,0))="OK","OK","NOK")))</f>
        <v/>
      </c>
      <c r="U98" s="1277" t="str">
        <f>IF(INDEX(intern2!$A$165:$BH$316,MATCH($A98,intern2!$A$165:$A$316,0),MATCH(U$8,intern2!_xlnm.Print_Titles,0))="","",
IF(INDEX(intern2!$A$165:$BH$316,MATCH($A98,intern2!$A$165:$A$316,0),MATCH(U$8,intern2!_xlnm.Print_Titles,0))="NOK","NOK",
IF(INDEX(intern3!$A$9:$BG$320,MATCH($A98,intern3!$A$9:$A$160,0),MATCH(intern4!U$8,intern3!$7:$7,0))="OK","OK","NOK")))</f>
        <v/>
      </c>
      <c r="V98" s="1277" t="str">
        <f>IF(INDEX(intern2!$A$165:$BH$316,MATCH($A98,intern2!$A$165:$A$316,0),MATCH(V$8,intern2!_xlnm.Print_Titles,0))="","",
IF(INDEX(intern2!$A$165:$BH$316,MATCH($A98,intern2!$A$165:$A$316,0),MATCH(V$8,intern2!_xlnm.Print_Titles,0))="NOK","NOK",
IF(INDEX(intern3!$A$9:$BG$320,MATCH($A98,intern3!$A$9:$A$160,0),MATCH(intern4!V$8,intern3!$7:$7,0))="OK","OK","NOK")))</f>
        <v/>
      </c>
      <c r="W98" s="1277" t="str">
        <f>IF(INDEX(intern2!$A$165:$BH$316,MATCH($A98,intern2!$A$165:$A$316,0),MATCH(W$8,intern2!_xlnm.Print_Titles,0))="","",
IF(INDEX(intern2!$A$165:$BH$316,MATCH($A98,intern2!$A$165:$A$316,0),MATCH(W$8,intern2!_xlnm.Print_Titles,0))="NOK","NOK",
IF(INDEX(intern3!$A$9:$BG$320,MATCH($A98,intern3!$A$9:$A$160,0),MATCH(intern4!W$8,intern3!$7:$7,0))="OK","OK","NOK")))</f>
        <v/>
      </c>
      <c r="X98" s="1277" t="str">
        <f>IF(INDEX(intern2!$A$165:$BH$316,MATCH($A98,intern2!$A$165:$A$316,0),MATCH(X$8,intern2!_xlnm.Print_Titles,0))="","",
IF(INDEX(intern2!$A$165:$BH$316,MATCH($A98,intern2!$A$165:$A$316,0),MATCH(X$8,intern2!_xlnm.Print_Titles,0))="NOK","NOK",
IF(INDEX(intern3!$A$9:$BG$320,MATCH($A98,intern3!$A$9:$A$160,0),MATCH(intern4!X$8,intern3!$7:$7,0))="OK","OK","NOK")))</f>
        <v/>
      </c>
      <c r="Y98" s="1277" t="str">
        <f>IF(INDEX(intern2!$A$165:$BH$316,MATCH($A98,intern2!$A$165:$A$316,0),MATCH(Y$8,intern2!_xlnm.Print_Titles,0))="","",
IF(INDEX(intern2!$A$165:$BH$316,MATCH($A98,intern2!$A$165:$A$316,0),MATCH(Y$8,intern2!_xlnm.Print_Titles,0))="NOK","NOK",
IF(INDEX(intern3!$A$9:$BG$320,MATCH($A98,intern3!$A$9:$A$160,0),MATCH(intern4!Y$8,intern3!$7:$7,0))="OK","OK","NOK")))</f>
        <v/>
      </c>
      <c r="Z98" s="1277" t="str">
        <f>IF(INDEX(intern2!$A$165:$BH$316,MATCH($A98,intern2!$A$165:$A$316,0),MATCH(Z$8,intern2!_xlnm.Print_Titles,0))="","",
IF(INDEX(intern2!$A$165:$BH$316,MATCH($A98,intern2!$A$165:$A$316,0),MATCH(Z$8,intern2!_xlnm.Print_Titles,0))="NOK","NOK",
IF(INDEX(intern3!$A$9:$BG$320,MATCH($A98,intern3!$A$9:$A$160,0),MATCH(intern4!Z$8,intern3!$7:$7,0))="OK","OK","NOK")))</f>
        <v/>
      </c>
      <c r="AA98" s="1277" t="str">
        <f>IF(INDEX(intern2!$A$165:$BH$316,MATCH($A98,intern2!$A$165:$A$316,0),MATCH(AA$8,intern2!_xlnm.Print_Titles,0))="","",
IF(INDEX(intern2!$A$165:$BH$316,MATCH($A98,intern2!$A$165:$A$316,0),MATCH(AA$8,intern2!_xlnm.Print_Titles,0))="NOK","NOK",
IF(INDEX(intern3!$A$9:$BG$320,MATCH($A98,intern3!$A$9:$A$160,0),MATCH(intern4!AA$8,intern3!$7:$7,0))="OK","OK","NOK")))</f>
        <v/>
      </c>
      <c r="AB98" s="1277" t="str">
        <f>IF(INDEX(intern2!$A$165:$BH$316,MATCH($A98,intern2!$A$165:$A$316,0),MATCH(AB$8,intern2!_xlnm.Print_Titles,0))="","",
IF(INDEX(intern2!$A$165:$BH$316,MATCH($A98,intern2!$A$165:$A$316,0),MATCH(AB$8,intern2!_xlnm.Print_Titles,0))="NOK","NOK",
IF(INDEX(intern3!$A$9:$BG$320,MATCH($A98,intern3!$A$9:$A$160,0),MATCH(intern4!AB$8,intern3!$7:$7,0))="OK","OK","NOK")))</f>
        <v/>
      </c>
      <c r="AC98" s="1277" t="str">
        <f>IF(INDEX(intern2!$A$165:$BH$316,MATCH($A98,intern2!$A$165:$A$316,0),MATCH(AC$8,intern2!_xlnm.Print_Titles,0))="","",
IF(INDEX(intern2!$A$165:$BH$316,MATCH($A98,intern2!$A$165:$A$316,0),MATCH(AC$8,intern2!_xlnm.Print_Titles,0))="NOK","NOK",
IF(INDEX(intern3!$A$9:$BG$320,MATCH($A98,intern3!$A$9:$A$160,0),MATCH(intern4!AC$8,intern3!$7:$7,0))="OK","OK","NOK")))</f>
        <v/>
      </c>
      <c r="AD98" s="1277" t="str">
        <f>IF(INDEX(intern2!$A$165:$BH$316,MATCH($A98,intern2!$A$165:$A$316,0),MATCH(AD$8,intern2!_xlnm.Print_Titles,0))="","",
IF(INDEX(intern2!$A$165:$BH$316,MATCH($A98,intern2!$A$165:$A$316,0),MATCH(AD$8,intern2!_xlnm.Print_Titles,0))="NOK","NOK",
IF(INDEX(intern3!$A$9:$BG$320,MATCH($A98,intern3!$A$9:$A$160,0),MATCH(intern4!AD$8,intern3!$7:$7,0))="OK","OK","NOK")))</f>
        <v/>
      </c>
      <c r="AE98" s="1277" t="str">
        <f>IF(INDEX(intern2!$A$165:$BH$316,MATCH($A98,intern2!$A$165:$A$316,0),MATCH(AE$8,intern2!_xlnm.Print_Titles,0))="","",
IF(INDEX(intern2!$A$165:$BH$316,MATCH($A98,intern2!$A$165:$A$316,0),MATCH(AE$8,intern2!_xlnm.Print_Titles,0))="NOK","NOK",
IF(INDEX(intern3!$A$9:$BG$320,MATCH($A98,intern3!$A$9:$A$160,0),MATCH(intern4!AE$8,intern3!$7:$7,0))="OK","OK","NOK")))</f>
        <v/>
      </c>
      <c r="AF98" s="1277" t="str">
        <f>IF(INDEX(intern2!$A$165:$BH$316,MATCH($A98,intern2!$A$165:$A$316,0),MATCH(AF$8,intern2!_xlnm.Print_Titles,0))="","",
IF(INDEX(intern2!$A$165:$BH$316,MATCH($A98,intern2!$A$165:$A$316,0),MATCH(AF$8,intern2!_xlnm.Print_Titles,0))="NOK","NOK",
IF(INDEX(intern3!$A$9:$BG$320,MATCH($A98,intern3!$A$9:$A$160,0),MATCH(intern4!AF$8,intern3!$7:$7,0))="OK","OK","NOK")))</f>
        <v/>
      </c>
      <c r="AG98" s="1277" t="str">
        <f>IF(INDEX(intern2!$A$165:$BH$316,MATCH($A98,intern2!$A$165:$A$316,0),MATCH(AG$8,intern2!_xlnm.Print_Titles,0))="","",
IF(INDEX(intern2!$A$165:$BH$316,MATCH($A98,intern2!$A$165:$A$316,0),MATCH(AG$8,intern2!_xlnm.Print_Titles,0))="NOK","NOK",
IF(INDEX(intern3!$A$9:$BG$320,MATCH($A98,intern3!$A$9:$A$160,0),MATCH(intern4!AG$8,intern3!$7:$7,0))="OK","OK","NOK")))</f>
        <v/>
      </c>
      <c r="AH98" s="1277" t="str">
        <f>IF(INDEX(intern2!$A$165:$BH$316,MATCH($A98,intern2!$A$165:$A$316,0),MATCH(AH$8,intern2!_xlnm.Print_Titles,0))="","",
IF(INDEX(intern2!$A$165:$BH$316,MATCH($A98,intern2!$A$165:$A$316,0),MATCH(AH$8,intern2!_xlnm.Print_Titles,0))="NOK","NOK",
IF(INDEX(intern3!$A$9:$BG$320,MATCH($A98,intern3!$A$9:$A$160,0),MATCH(intern4!AH$8,intern3!$7:$7,0))="OK","OK","NOK")))</f>
        <v/>
      </c>
      <c r="AI98" s="1277" t="str">
        <f>IF(INDEX(intern2!$A$165:$BH$316,MATCH($A98,intern2!$A$165:$A$316,0),MATCH(AI$8,intern2!_xlnm.Print_Titles,0))="","",
IF(INDEX(intern2!$A$165:$BH$316,MATCH($A98,intern2!$A$165:$A$316,0),MATCH(AI$8,intern2!_xlnm.Print_Titles,0))="NOK","NOK",
IF(INDEX(intern3!$A$9:$BG$320,MATCH($A98,intern3!$A$9:$A$160,0),MATCH(intern4!AI$8,intern3!$7:$7,0))="OK","OK","NOK")))</f>
        <v/>
      </c>
      <c r="AJ98" s="1277" t="str">
        <f>IF(INDEX(intern2!$A$165:$BH$316,MATCH($A98,intern2!$A$165:$A$316,0),MATCH(AJ$8,intern2!_xlnm.Print_Titles,0))="","",
IF(INDEX(intern2!$A$165:$BH$316,MATCH($A98,intern2!$A$165:$A$316,0),MATCH(AJ$8,intern2!_xlnm.Print_Titles,0))="NOK","NOK",
IF(INDEX(intern3!$A$9:$BG$320,MATCH($A98,intern3!$A$9:$A$160,0),MATCH(intern4!AJ$8,intern3!$7:$7,0))="OK","OK","NOK")))</f>
        <v/>
      </c>
      <c r="AK98" s="1277" t="str">
        <f>IF(INDEX(intern2!$A$165:$BH$316,MATCH($A98,intern2!$A$165:$A$316,0),MATCH(AK$8,intern2!_xlnm.Print_Titles,0))="","",
IF(INDEX(intern2!$A$165:$BH$316,MATCH($A98,intern2!$A$165:$A$316,0),MATCH(AK$8,intern2!_xlnm.Print_Titles,0))="NOK","NOK",
IF(INDEX(intern3!$A$9:$BG$320,MATCH($A98,intern3!$A$9:$A$160,0),MATCH(intern4!AK$8,intern3!$7:$7,0))="OK","OK","NOK")))</f>
        <v/>
      </c>
      <c r="AL98" s="1277" t="str">
        <f>IF(INDEX(intern2!$A$165:$BH$316,MATCH($A98,intern2!$A$165:$A$316,0),MATCH(AL$8,intern2!_xlnm.Print_Titles,0))="","",
IF(INDEX(intern2!$A$165:$BH$316,MATCH($A98,intern2!$A$165:$A$316,0),MATCH(AL$8,intern2!_xlnm.Print_Titles,0))="NOK","NOK",
IF(INDEX(intern3!$A$9:$BG$320,MATCH($A98,intern3!$A$9:$A$160,0),MATCH(intern4!AL$8,intern3!$7:$7,0))="OK","OK","NOK")))</f>
        <v/>
      </c>
      <c r="AM98" s="1277" t="str">
        <f>IF(INDEX(intern2!$A$165:$BH$316,MATCH($A98,intern2!$A$165:$A$316,0),MATCH(AM$8,intern2!_xlnm.Print_Titles,0))="","",
IF(INDEX(intern2!$A$165:$BH$316,MATCH($A98,intern2!$A$165:$A$316,0),MATCH(AM$8,intern2!_xlnm.Print_Titles,0))="NOK","NOK",
IF(INDEX(intern3!$A$9:$BG$320,MATCH($A98,intern3!$A$9:$A$160,0),MATCH(intern4!AM$8,intern3!$7:$7,0))="OK","OK","NOK")))</f>
        <v/>
      </c>
      <c r="AN98" s="1277" t="str">
        <f>IF(INDEX(intern2!$A$165:$BH$316,MATCH($A98,intern2!$A$165:$A$316,0),MATCH(AN$8,intern2!_xlnm.Print_Titles,0))="","",
IF(INDEX(intern2!$A$165:$BH$316,MATCH($A98,intern2!$A$165:$A$316,0),MATCH(AN$8,intern2!_xlnm.Print_Titles,0))="NOK","NOK",
IF(INDEX(intern3!$A$9:$BG$320,MATCH($A98,intern3!$A$9:$A$160,0),MATCH(intern4!AN$8,intern3!$7:$7,0))="OK","OK","NOK")))</f>
        <v/>
      </c>
      <c r="AO98" s="1277" t="str">
        <f>IF(INDEX(intern2!$A$165:$BH$316,MATCH($A98,intern2!$A$165:$A$316,0),MATCH(AO$8,intern2!_xlnm.Print_Titles,0))="","",
IF(INDEX(intern2!$A$165:$BH$316,MATCH($A98,intern2!$A$165:$A$316,0),MATCH(AO$8,intern2!_xlnm.Print_Titles,0))="NOK","NOK",
IF(INDEX(intern3!$A$9:$BG$320,MATCH($A98,intern3!$A$9:$A$160,0),MATCH(intern4!AO$8,intern3!$7:$7,0))="OK","OK","NOK")))</f>
        <v/>
      </c>
      <c r="AP98" s="1277" t="str">
        <f>IF(INDEX(intern2!$A$165:$BH$316,MATCH($A98,intern2!$A$165:$A$316,0),MATCH(AP$8,intern2!_xlnm.Print_Titles,0))="","",
IF(INDEX(intern2!$A$165:$BH$316,MATCH($A98,intern2!$A$165:$A$316,0),MATCH(AP$8,intern2!_xlnm.Print_Titles,0))="NOK","NOK",
IF(INDEX(intern3!$A$9:$BG$320,MATCH($A98,intern3!$A$9:$A$160,0),MATCH(intern4!AP$8,intern3!$7:$7,0))="OK","OK","NOK")))</f>
        <v/>
      </c>
      <c r="AQ98" s="1277" t="str">
        <f>IF(INDEX(intern2!$A$165:$BH$316,MATCH($A98,intern2!$A$165:$A$316,0),MATCH(AQ$8,intern2!_xlnm.Print_Titles,0))="","",
IF(INDEX(intern2!$A$165:$BH$316,MATCH($A98,intern2!$A$165:$A$316,0),MATCH(AQ$8,intern2!_xlnm.Print_Titles,0))="NOK","NOK",
IF(INDEX(intern3!$A$9:$BG$320,MATCH($A98,intern3!$A$9:$A$160,0),MATCH(intern4!AQ$8,intern3!$7:$7,0))="OK","OK","NOK")))</f>
        <v/>
      </c>
      <c r="AR98" s="1277" t="str">
        <f>IF(INDEX(intern2!$A$165:$BH$316,MATCH($A98,intern2!$A$165:$A$316,0),MATCH(AR$8,intern2!_xlnm.Print_Titles,0))="","",
IF(INDEX(intern2!$A$165:$BH$316,MATCH($A98,intern2!$A$165:$A$316,0),MATCH(AR$8,intern2!_xlnm.Print_Titles,0))="NOK","NOK",
IF(INDEX(intern3!$A$9:$BG$320,MATCH($A98,intern3!$A$9:$A$160,0),MATCH(intern4!AR$8,intern3!$7:$7,0))="OK","OK","NOK")))</f>
        <v/>
      </c>
      <c r="AS98" s="1277" t="str">
        <f>IF(INDEX(intern2!$A$165:$BH$316,MATCH($A98,intern2!$A$165:$A$316,0),MATCH(AS$8,intern2!_xlnm.Print_Titles,0))="","",
IF(INDEX(intern2!$A$165:$BH$316,MATCH($A98,intern2!$A$165:$A$316,0),MATCH(AS$8,intern2!_xlnm.Print_Titles,0))="NOK","NOK",
IF(INDEX(intern3!$A$9:$BG$320,MATCH($A98,intern3!$A$9:$A$160,0),MATCH(intern4!AS$8,intern3!$7:$7,0))="OK","OK","NOK")))</f>
        <v/>
      </c>
      <c r="AT98" s="1277" t="str">
        <f>IF(INDEX(intern2!$A$165:$BH$316,MATCH($A98,intern2!$A$165:$A$316,0),MATCH(AT$8,intern2!_xlnm.Print_Titles,0))="","",
IF(INDEX(intern2!$A$165:$BH$316,MATCH($A98,intern2!$A$165:$A$316,0),MATCH(AT$8,intern2!_xlnm.Print_Titles,0))="NOK","NOK",
IF(INDEX(intern3!$A$9:$BG$320,MATCH($A98,intern3!$A$9:$A$160,0),MATCH(intern4!AT$8,intern3!$7:$7,0))="OK","OK","NOK")))</f>
        <v/>
      </c>
      <c r="AU98" s="1277" t="str">
        <f ca="1">IF(INDEX(intern2!$A$165:$BH$316,MATCH($A98,intern2!$A$165:$A$316,0),MATCH(AU$8,intern2!_xlnm.Print_Titles,0))="","",
IF(INDEX(intern2!$A$165:$BH$316,MATCH($A98,intern2!$A$165:$A$316,0),MATCH(AU$8,intern2!_xlnm.Print_Titles,0))="NOK","NOK",
IF(INDEX(intern3!$A$9:$BG$320,MATCH($A98,intern3!$A$9:$A$160,0),MATCH(intern4!AU$8,intern3!$7:$7,0))="OK","OK","NOK")))</f>
        <v>NOK</v>
      </c>
      <c r="AV98" s="1277" t="str">
        <f>IF(INDEX(intern2!$A$165:$BH$316,MATCH($A98,intern2!$A$165:$A$316,0),MATCH(AV$8,intern2!_xlnm.Print_Titles,0))="","",
IF(INDEX(intern2!$A$165:$BH$316,MATCH($A98,intern2!$A$165:$A$316,0),MATCH(AV$8,intern2!_xlnm.Print_Titles,0))="NOK","NOK",
IF(INDEX(intern3!$A$9:$BG$320,MATCH($A98,intern3!$A$9:$A$160,0),MATCH(intern4!AV$8,intern3!$7:$7,0))="OK","OK","NOK")))</f>
        <v/>
      </c>
      <c r="AW98" s="1277"/>
      <c r="AX98" s="1277" t="str">
        <f>IF(INDEX(intern2!$A$165:$BH$316,MATCH($A98,intern2!$A$165:$A$316,0),MATCH(AX$8,intern2!_xlnm.Print_Titles,0))="","",
IF(INDEX(intern2!$A$165:$BH$316,MATCH($A98,intern2!$A$165:$A$316,0),MATCH(AX$8,intern2!_xlnm.Print_Titles,0))="NOK","NOK",
IF(INDEX(intern3!$A$9:$BG$320,MATCH($A98,intern3!$A$9:$A$160,0),MATCH(intern4!AX$8,intern3!$7:$7,0))="OK","OK","NOK")))</f>
        <v/>
      </c>
      <c r="AY98" s="1277" t="str">
        <f>IF(INDEX(intern2!$A$165:$BH$316,MATCH($A98,intern2!$A$165:$A$316,0),MATCH(AY$8,intern2!_xlnm.Print_Titles,0))="","",
IF(INDEX(intern2!$A$165:$BH$316,MATCH($A98,intern2!$A$165:$A$316,0),MATCH(AY$8,intern2!_xlnm.Print_Titles,0))="NOK","NOK",
IF(INDEX(intern3!$A$9:$BG$320,MATCH($A98,intern3!$A$9:$A$160,0),MATCH(intern4!AY$8,intern3!$7:$7,0))="OK","OK","NOK")))</f>
        <v/>
      </c>
      <c r="AZ98" s="1277" t="str">
        <f>IF(INDEX(intern2!$A$165:$BH$316,MATCH($A98,intern2!$A$165:$A$316,0),MATCH(AZ$8,intern2!_xlnm.Print_Titles,0))="","",
IF(INDEX(intern2!$A$165:$BH$316,MATCH($A98,intern2!$A$165:$A$316,0),MATCH(AZ$8,intern2!_xlnm.Print_Titles,0))="NOK","NOK",
IF(INDEX(intern3!$A$9:$BG$320,MATCH($A98,intern3!$A$9:$A$160,0),MATCH(intern4!AZ$8,intern3!$7:$7,0))="OK","OK","NOK")))</f>
        <v/>
      </c>
      <c r="BA98" s="1277" t="str">
        <f>IF(INDEX(intern2!$A$165:$BH$316,MATCH($A98,intern2!$A$165:$A$316,0),MATCH(BA$8,intern2!_xlnm.Print_Titles,0))="","",
IF(INDEX(intern2!$A$165:$BH$316,MATCH($A98,intern2!$A$165:$A$316,0),MATCH(BA$8,intern2!_xlnm.Print_Titles,0))="NOK","NOK",
IF(INDEX(intern3!$A$9:$BG$320,MATCH($A98,intern3!$A$9:$A$160,0),MATCH(intern4!BA$8,intern3!$7:$7,0))="OK","OK","NOK")))</f>
        <v/>
      </c>
      <c r="BB98" s="1277" t="str">
        <f>IF(INDEX(intern2!$A$165:$BH$316,MATCH($A98,intern2!$A$165:$A$316,0),MATCH(BB$8,intern2!_xlnm.Print_Titles,0))="","",
IF(INDEX(intern2!$A$165:$BH$316,MATCH($A98,intern2!$A$165:$A$316,0),MATCH(BB$8,intern2!_xlnm.Print_Titles,0))="NOK","NOK",
IF(INDEX(intern3!$A$9:$BG$320,MATCH($A98,intern3!$A$9:$A$160,0),MATCH(intern4!BB$8,intern3!$7:$7,0))="OK","OK","NOK")))</f>
        <v/>
      </c>
      <c r="BC98" s="1277" t="str">
        <f>IF(INDEX(intern2!$A$165:$BH$316,MATCH($A98,intern2!$A$165:$A$316,0),MATCH(BC$8,intern2!_xlnm.Print_Titles,0))="","",
IF(INDEX(intern2!$A$165:$BH$316,MATCH($A98,intern2!$A$165:$A$316,0),MATCH(BC$8,intern2!_xlnm.Print_Titles,0))="NOK","NOK",
IF(INDEX(intern3!$A$9:$BG$320,MATCH($A98,intern3!$A$9:$A$160,0),MATCH(intern4!BC$8,intern3!$7:$7,0))="OK","OK","NOK")))</f>
        <v/>
      </c>
      <c r="BD98" s="1277" t="str">
        <f>IF(INDEX(intern2!$A$165:$BH$316,MATCH($A98,intern2!$A$165:$A$316,0),MATCH(BD$8,intern2!_xlnm.Print_Titles,0))="","",
IF(INDEX(intern2!$A$165:$BH$316,MATCH($A98,intern2!$A$165:$A$316,0),MATCH(BD$8,intern2!_xlnm.Print_Titles,0))="NOK","NOK",
IF(INDEX(intern3!$A$9:$BG$320,MATCH($A98,intern3!$A$9:$A$160,0),MATCH(intern4!BD$8,intern3!$7:$7,0))="OK","OK","NOK")))</f>
        <v/>
      </c>
      <c r="BE98" s="1277" t="str">
        <f>IF(INDEX(intern2!$A$165:$BH$316,MATCH($A98,intern2!$A$165:$A$316,0),MATCH(BE$8,intern2!_xlnm.Print_Titles,0))="","",
IF(INDEX(intern2!$A$165:$BH$316,MATCH($A98,intern2!$A$165:$A$316,0),MATCH(BE$8,intern2!_xlnm.Print_Titles,0))="NOK","NOK",
IF(INDEX(intern3!$A$9:$BG$320,MATCH($A98,intern3!$A$9:$A$160,0),MATCH(intern4!BE$8,intern3!$7:$7,0))="OK","OK","NOK")))</f>
        <v/>
      </c>
      <c r="BF98" s="1277" t="str">
        <f>IF(INDEX(intern2!$A$165:$BH$316,MATCH($A98,intern2!$A$165:$A$316,0),MATCH(BF$8,intern2!_xlnm.Print_Titles,0))="","",
IF(INDEX(intern2!$A$165:$BH$316,MATCH($A98,intern2!$A$165:$A$316,0),MATCH(BF$8,intern2!_xlnm.Print_Titles,0))="NOK","NOK",
IF(INDEX(intern3!$A$9:$BG$320,MATCH($A98,intern3!$A$9:$A$160,0),MATCH(intern4!BF$8,intern3!$7:$7,0))="OK","OK","NOK")))</f>
        <v/>
      </c>
      <c r="BG98" s="1277" t="str">
        <f>IF(INDEX(intern2!$A$165:$BH$316,MATCH($A98,intern2!$A$165:$A$316,0),MATCH(BG$8,intern2!_xlnm.Print_Titles,0))="","",
IF(INDEX(intern2!$A$165:$BH$316,MATCH($A98,intern2!$A$165:$A$316,0),MATCH(BG$8,intern2!_xlnm.Print_Titles,0))="NOK","NOK",
IF(INDEX(intern3!$A$9:$BG$320,MATCH($A98,intern3!$A$9:$A$160,0),MATCH(intern4!BG$8,intern3!$7:$7,0))="OK","OK","NOK")))</f>
        <v/>
      </c>
      <c r="BH98" s="200" t="str">
        <f t="shared" ca="1" si="3"/>
        <v>NOK</v>
      </c>
      <c r="BI98" s="186"/>
      <c r="BJ98" t="b">
        <f ca="1">IF(VLOOKUP($A98,intern1!$C:$Q,15,FALSE)="MAS","",IF(VLOOKUP($A98,'3.10'!$C:$AP,9,FALSE)=0,"NOK",IF(VLOOKUP($A98,'3.10'!$C:$AP,11,FALSE)=0,"NOK","OK"))=BH98)</f>
        <v>1</v>
      </c>
    </row>
    <row r="99" spans="1:62" x14ac:dyDescent="0.25">
      <c r="A99" t="str">
        <f>+intern2!A94</f>
        <v>PNE1.2</v>
      </c>
      <c r="C99" s="1277" t="str">
        <f>IF(INDEX(intern2!$A$165:$BH$316,MATCH($A99,intern2!$A$165:$A$316,0),MATCH(C$8,intern2!_xlnm.Print_Titles,0))="","",
IF(INDEX(intern2!$A$165:$BH$316,MATCH($A99,intern2!$A$165:$A$316,0),MATCH(C$8,intern2!_xlnm.Print_Titles,0))="NOK","NOK",
IF(INDEX(intern3!$A$9:$BG$320,MATCH($A99,intern3!$A$9:$A$160,0),MATCH(intern4!C$8,intern3!$7:$7,0))="OK","OK","NOK")))</f>
        <v/>
      </c>
      <c r="D99" s="1277" t="str">
        <f>IF(INDEX(intern2!$A$165:$BH$316,MATCH($A99,intern2!$A$165:$A$316,0),MATCH(D$8,intern2!_xlnm.Print_Titles,0))="","",
IF(INDEX(intern2!$A$165:$BH$316,MATCH($A99,intern2!$A$165:$A$316,0),MATCH(D$8,intern2!_xlnm.Print_Titles,0))="NOK","NOK",
IF(INDEX(intern3!$A$9:$BG$320,MATCH($A99,intern3!$A$9:$A$160,0),MATCH(intern4!D$8,intern3!$7:$7,0))="OK","OK","NOK")))</f>
        <v/>
      </c>
      <c r="E99" s="1277" t="str">
        <f>IF(INDEX(intern2!$A$165:$BH$316,MATCH($A99,intern2!$A$165:$A$316,0),MATCH(E$8,intern2!_xlnm.Print_Titles,0))="","",
IF(INDEX(intern2!$A$165:$BH$316,MATCH($A99,intern2!$A$165:$A$316,0),MATCH(E$8,intern2!_xlnm.Print_Titles,0))="NOK","NOK",
IF(INDEX(intern3!$A$9:$BG$320,MATCH($A99,intern3!$A$9:$A$160,0),MATCH(intern4!E$8,intern3!$7:$7,0))="OK","OK","NOK")))</f>
        <v/>
      </c>
      <c r="F99" s="1277" t="str">
        <f>IF(INDEX(intern2!$A$165:$BH$316,MATCH($A99,intern2!$A$165:$A$316,0),MATCH(F$8,intern2!_xlnm.Print_Titles,0))="","",
IF(INDEX(intern2!$A$165:$BH$316,MATCH($A99,intern2!$A$165:$A$316,0),MATCH(F$8,intern2!_xlnm.Print_Titles,0))="NOK","NOK",
IF(INDEX(intern3!$A$9:$BG$320,MATCH($A99,intern3!$A$9:$A$160,0),MATCH(intern4!F$8,intern3!$7:$7,0))="OK","OK","NOK")))</f>
        <v/>
      </c>
      <c r="G99" s="1277" t="str">
        <f>IF(INDEX(intern2!$A$165:$BH$316,MATCH($A99,intern2!$A$165:$A$316,0),MATCH(G$8,intern2!_xlnm.Print_Titles,0))="","",
IF(INDEX(intern2!$A$165:$BH$316,MATCH($A99,intern2!$A$165:$A$316,0),MATCH(G$8,intern2!_xlnm.Print_Titles,0))="NOK","NOK",
IF(INDEX(intern3!$A$9:$BG$320,MATCH($A99,intern3!$A$9:$A$160,0),MATCH(intern4!G$8,intern3!$7:$7,0))="OK","OK","NOK")))</f>
        <v/>
      </c>
      <c r="H99" s="1277" t="str">
        <f>IF(INDEX(intern2!$A$165:$BH$316,MATCH($A99,intern2!$A$165:$A$316,0),MATCH(H$8,intern2!_xlnm.Print_Titles,0))="","",
IF(INDEX(intern2!$A$165:$BH$316,MATCH($A99,intern2!$A$165:$A$316,0),MATCH(H$8,intern2!_xlnm.Print_Titles,0))="NOK","NOK",
IF(INDEX(intern3!$A$9:$BG$320,MATCH($A99,intern3!$A$9:$A$160,0),MATCH(intern4!H$8,intern3!$7:$7,0))="OK","OK","NOK")))</f>
        <v/>
      </c>
      <c r="I99" s="1277" t="str">
        <f>IF(INDEX(intern2!$A$165:$BH$316,MATCH($A99,intern2!$A$165:$A$316,0),MATCH(I$8,intern2!_xlnm.Print_Titles,0))="","",
IF(INDEX(intern2!$A$165:$BH$316,MATCH($A99,intern2!$A$165:$A$316,0),MATCH(I$8,intern2!_xlnm.Print_Titles,0))="NOK","NOK",
IF(INDEX(intern3!$A$9:$BG$320,MATCH($A99,intern3!$A$9:$A$160,0),MATCH(intern4!I$8,intern3!$7:$7,0))="OK","OK","NOK")))</f>
        <v/>
      </c>
      <c r="J99" s="1277" t="str">
        <f>IF(INDEX(intern2!$A$165:$BH$316,MATCH($A99,intern2!$A$165:$A$316,0),MATCH(J$8,intern2!_xlnm.Print_Titles,0))="","",
IF(INDEX(intern2!$A$165:$BH$316,MATCH($A99,intern2!$A$165:$A$316,0),MATCH(J$8,intern2!_xlnm.Print_Titles,0))="NOK","NOK",
IF(INDEX(intern3!$A$9:$BG$320,MATCH($A99,intern3!$A$9:$A$160,0),MATCH(intern4!J$8,intern3!$7:$7,0))="OK","OK","NOK")))</f>
        <v/>
      </c>
      <c r="K99" s="1277" t="str">
        <f>IF(INDEX(intern2!$A$165:$BH$316,MATCH($A99,intern2!$A$165:$A$316,0),MATCH(K$8,intern2!_xlnm.Print_Titles,0))="","",
IF(INDEX(intern2!$A$165:$BH$316,MATCH($A99,intern2!$A$165:$A$316,0),MATCH(K$8,intern2!_xlnm.Print_Titles,0))="NOK","NOK",
IF(INDEX(intern3!$A$9:$BG$320,MATCH($A99,intern3!$A$9:$A$160,0),MATCH(intern4!K$8,intern3!$7:$7,0))="OK","OK","NOK")))</f>
        <v/>
      </c>
      <c r="L99" s="1277" t="str">
        <f>IF(INDEX(intern2!$A$165:$BH$316,MATCH($A99,intern2!$A$165:$A$316,0),MATCH(L$8,intern2!_xlnm.Print_Titles,0))="","",
IF(INDEX(intern2!$A$165:$BH$316,MATCH($A99,intern2!$A$165:$A$316,0),MATCH(L$8,intern2!_xlnm.Print_Titles,0))="NOK","NOK",
IF(INDEX(intern3!$A$9:$BG$320,MATCH($A99,intern3!$A$9:$A$160,0),MATCH(intern4!L$8,intern3!$7:$7,0))="OK","OK","NOK")))</f>
        <v/>
      </c>
      <c r="M99" s="1277" t="str">
        <f>IF(INDEX(intern2!$A$165:$BH$316,MATCH($A99,intern2!$A$165:$A$316,0),MATCH(M$8,intern2!_xlnm.Print_Titles,0))="","",
IF(INDEX(intern2!$A$165:$BH$316,MATCH($A99,intern2!$A$165:$A$316,0),MATCH(M$8,intern2!_xlnm.Print_Titles,0))="NOK","NOK",
IF(INDEX(intern3!$A$9:$BG$320,MATCH($A99,intern3!$A$9:$A$160,0),MATCH(intern4!M$8,intern3!$7:$7,0))="OK","OK","NOK")))</f>
        <v/>
      </c>
      <c r="N99" s="1277" t="str">
        <f>IF(INDEX(intern2!$A$165:$BH$316,MATCH($A99,intern2!$A$165:$A$316,0),MATCH(N$8,intern2!_xlnm.Print_Titles,0))="","",
IF(INDEX(intern2!$A$165:$BH$316,MATCH($A99,intern2!$A$165:$A$316,0),MATCH(N$8,intern2!_xlnm.Print_Titles,0))="NOK","NOK",
IF(INDEX(intern3!$A$9:$BG$320,MATCH($A99,intern3!$A$9:$A$160,0),MATCH(intern4!N$8,intern3!$7:$7,0))="OK","OK","NOK")))</f>
        <v/>
      </c>
      <c r="O99" s="1277" t="str">
        <f>IF(INDEX(intern2!$A$165:$BH$316,MATCH($A99,intern2!$A$165:$A$316,0),MATCH(O$8,intern2!_xlnm.Print_Titles,0))="","",
IF(INDEX(intern2!$A$165:$BH$316,MATCH($A99,intern2!$A$165:$A$316,0),MATCH(O$8,intern2!_xlnm.Print_Titles,0))="NOK","NOK",
IF(INDEX(intern3!$A$9:$BG$320,MATCH($A99,intern3!$A$9:$A$160,0),MATCH(intern4!O$8,intern3!$7:$7,0))="OK","OK","NOK")))</f>
        <v/>
      </c>
      <c r="P99" s="1277" t="str">
        <f>IF(INDEX(intern2!$A$165:$BH$316,MATCH($A99,intern2!$A$165:$A$316,0),MATCH(P$8,intern2!_xlnm.Print_Titles,0))="","",
IF(INDEX(intern2!$A$165:$BH$316,MATCH($A99,intern2!$A$165:$A$316,0),MATCH(P$8,intern2!_xlnm.Print_Titles,0))="NOK","NOK",
IF(INDEX(intern3!$A$9:$BG$320,MATCH($A99,intern3!$A$9:$A$160,0),MATCH(intern4!P$8,intern3!$7:$7,0))="OK","OK","NOK")))</f>
        <v/>
      </c>
      <c r="Q99" s="1277" t="str">
        <f>IF(INDEX(intern2!$A$165:$BH$316,MATCH($A99,intern2!$A$165:$A$316,0),MATCH(Q$8,intern2!_xlnm.Print_Titles,0))="","",
IF(INDEX(intern2!$A$165:$BH$316,MATCH($A99,intern2!$A$165:$A$316,0),MATCH(Q$8,intern2!_xlnm.Print_Titles,0))="NOK","NOK",
IF(INDEX(intern3!$A$9:$BG$320,MATCH($A99,intern3!$A$9:$A$160,0),MATCH(intern4!Q$8,intern3!$7:$7,0))="OK","OK","NOK")))</f>
        <v/>
      </c>
      <c r="R99" s="1277" t="str">
        <f>IF(INDEX(intern2!$A$165:$BH$316,MATCH($A99,intern2!$A$165:$A$316,0),MATCH(R$8,intern2!_xlnm.Print_Titles,0))="","",
IF(INDEX(intern2!$A$165:$BH$316,MATCH($A99,intern2!$A$165:$A$316,0),MATCH(R$8,intern2!_xlnm.Print_Titles,0))="NOK","NOK",
IF(INDEX(intern3!$A$9:$BG$320,MATCH($A99,intern3!$A$9:$A$160,0),MATCH(intern4!R$8,intern3!$7:$7,0))="OK","OK","NOK")))</f>
        <v/>
      </c>
      <c r="S99" s="1277" t="str">
        <f>IF(INDEX(intern2!$A$165:$BH$316,MATCH($A99,intern2!$A$165:$A$316,0),MATCH(S$8,intern2!_xlnm.Print_Titles,0))="","",
IF(INDEX(intern2!$A$165:$BH$316,MATCH($A99,intern2!$A$165:$A$316,0),MATCH(S$8,intern2!_xlnm.Print_Titles,0))="NOK","NOK",
IF(INDEX(intern3!$A$9:$BG$320,MATCH($A99,intern3!$A$9:$A$160,0),MATCH(intern4!S$8,intern3!$7:$7,0))="OK","OK","NOK")))</f>
        <v/>
      </c>
      <c r="T99" s="1277" t="str">
        <f>IF(INDEX(intern2!$A$165:$BH$316,MATCH($A99,intern2!$A$165:$A$316,0),MATCH(T$8,intern2!_xlnm.Print_Titles,0))="","",
IF(INDEX(intern2!$A$165:$BH$316,MATCH($A99,intern2!$A$165:$A$316,0),MATCH(T$8,intern2!_xlnm.Print_Titles,0))="NOK","NOK",
IF(INDEX(intern3!$A$9:$BG$320,MATCH($A99,intern3!$A$9:$A$160,0),MATCH(intern4!T$8,intern3!$7:$7,0))="OK","OK","NOK")))</f>
        <v/>
      </c>
      <c r="U99" s="1277" t="str">
        <f>IF(INDEX(intern2!$A$165:$BH$316,MATCH($A99,intern2!$A$165:$A$316,0),MATCH(U$8,intern2!_xlnm.Print_Titles,0))="","",
IF(INDEX(intern2!$A$165:$BH$316,MATCH($A99,intern2!$A$165:$A$316,0),MATCH(U$8,intern2!_xlnm.Print_Titles,0))="NOK","NOK",
IF(INDEX(intern3!$A$9:$BG$320,MATCH($A99,intern3!$A$9:$A$160,0),MATCH(intern4!U$8,intern3!$7:$7,0))="OK","OK","NOK")))</f>
        <v/>
      </c>
      <c r="V99" s="1277" t="str">
        <f>IF(INDEX(intern2!$A$165:$BH$316,MATCH($A99,intern2!$A$165:$A$316,0),MATCH(V$8,intern2!_xlnm.Print_Titles,0))="","",
IF(INDEX(intern2!$A$165:$BH$316,MATCH($A99,intern2!$A$165:$A$316,0),MATCH(V$8,intern2!_xlnm.Print_Titles,0))="NOK","NOK",
IF(INDEX(intern3!$A$9:$BG$320,MATCH($A99,intern3!$A$9:$A$160,0),MATCH(intern4!V$8,intern3!$7:$7,0))="OK","OK","NOK")))</f>
        <v/>
      </c>
      <c r="W99" s="1277" t="str">
        <f>IF(INDEX(intern2!$A$165:$BH$316,MATCH($A99,intern2!$A$165:$A$316,0),MATCH(W$8,intern2!_xlnm.Print_Titles,0))="","",
IF(INDEX(intern2!$A$165:$BH$316,MATCH($A99,intern2!$A$165:$A$316,0),MATCH(W$8,intern2!_xlnm.Print_Titles,0))="NOK","NOK",
IF(INDEX(intern3!$A$9:$BG$320,MATCH($A99,intern3!$A$9:$A$160,0),MATCH(intern4!W$8,intern3!$7:$7,0))="OK","OK","NOK")))</f>
        <v/>
      </c>
      <c r="X99" s="1277" t="str">
        <f>IF(INDEX(intern2!$A$165:$BH$316,MATCH($A99,intern2!$A$165:$A$316,0),MATCH(X$8,intern2!_xlnm.Print_Titles,0))="","",
IF(INDEX(intern2!$A$165:$BH$316,MATCH($A99,intern2!$A$165:$A$316,0),MATCH(X$8,intern2!_xlnm.Print_Titles,0))="NOK","NOK",
IF(INDEX(intern3!$A$9:$BG$320,MATCH($A99,intern3!$A$9:$A$160,0),MATCH(intern4!X$8,intern3!$7:$7,0))="OK","OK","NOK")))</f>
        <v/>
      </c>
      <c r="Y99" s="1277" t="str">
        <f>IF(INDEX(intern2!$A$165:$BH$316,MATCH($A99,intern2!$A$165:$A$316,0),MATCH(Y$8,intern2!_xlnm.Print_Titles,0))="","",
IF(INDEX(intern2!$A$165:$BH$316,MATCH($A99,intern2!$A$165:$A$316,0),MATCH(Y$8,intern2!_xlnm.Print_Titles,0))="NOK","NOK",
IF(INDEX(intern3!$A$9:$BG$320,MATCH($A99,intern3!$A$9:$A$160,0),MATCH(intern4!Y$8,intern3!$7:$7,0))="OK","OK","NOK")))</f>
        <v/>
      </c>
      <c r="Z99" s="1277" t="str">
        <f>IF(INDEX(intern2!$A$165:$BH$316,MATCH($A99,intern2!$A$165:$A$316,0),MATCH(Z$8,intern2!_xlnm.Print_Titles,0))="","",
IF(INDEX(intern2!$A$165:$BH$316,MATCH($A99,intern2!$A$165:$A$316,0),MATCH(Z$8,intern2!_xlnm.Print_Titles,0))="NOK","NOK",
IF(INDEX(intern3!$A$9:$BG$320,MATCH($A99,intern3!$A$9:$A$160,0),MATCH(intern4!Z$8,intern3!$7:$7,0))="OK","OK","NOK")))</f>
        <v/>
      </c>
      <c r="AA99" s="1277" t="str">
        <f>IF(INDEX(intern2!$A$165:$BH$316,MATCH($A99,intern2!$A$165:$A$316,0),MATCH(AA$8,intern2!_xlnm.Print_Titles,0))="","",
IF(INDEX(intern2!$A$165:$BH$316,MATCH($A99,intern2!$A$165:$A$316,0),MATCH(AA$8,intern2!_xlnm.Print_Titles,0))="NOK","NOK",
IF(INDEX(intern3!$A$9:$BG$320,MATCH($A99,intern3!$A$9:$A$160,0),MATCH(intern4!AA$8,intern3!$7:$7,0))="OK","OK","NOK")))</f>
        <v/>
      </c>
      <c r="AB99" s="1277" t="str">
        <f>IF(INDEX(intern2!$A$165:$BH$316,MATCH($A99,intern2!$A$165:$A$316,0),MATCH(AB$8,intern2!_xlnm.Print_Titles,0))="","",
IF(INDEX(intern2!$A$165:$BH$316,MATCH($A99,intern2!$A$165:$A$316,0),MATCH(AB$8,intern2!_xlnm.Print_Titles,0))="NOK","NOK",
IF(INDEX(intern3!$A$9:$BG$320,MATCH($A99,intern3!$A$9:$A$160,0),MATCH(intern4!AB$8,intern3!$7:$7,0))="OK","OK","NOK")))</f>
        <v/>
      </c>
      <c r="AC99" s="1277" t="str">
        <f>IF(INDEX(intern2!$A$165:$BH$316,MATCH($A99,intern2!$A$165:$A$316,0),MATCH(AC$8,intern2!_xlnm.Print_Titles,0))="","",
IF(INDEX(intern2!$A$165:$BH$316,MATCH($A99,intern2!$A$165:$A$316,0),MATCH(AC$8,intern2!_xlnm.Print_Titles,0))="NOK","NOK",
IF(INDEX(intern3!$A$9:$BG$320,MATCH($A99,intern3!$A$9:$A$160,0),MATCH(intern4!AC$8,intern3!$7:$7,0))="OK","OK","NOK")))</f>
        <v/>
      </c>
      <c r="AD99" s="1277" t="str">
        <f>IF(INDEX(intern2!$A$165:$BH$316,MATCH($A99,intern2!$A$165:$A$316,0),MATCH(AD$8,intern2!_xlnm.Print_Titles,0))="","",
IF(INDEX(intern2!$A$165:$BH$316,MATCH($A99,intern2!$A$165:$A$316,0),MATCH(AD$8,intern2!_xlnm.Print_Titles,0))="NOK","NOK",
IF(INDEX(intern3!$A$9:$BG$320,MATCH($A99,intern3!$A$9:$A$160,0),MATCH(intern4!AD$8,intern3!$7:$7,0))="OK","OK","NOK")))</f>
        <v/>
      </c>
      <c r="AE99" s="1277" t="str">
        <f>IF(INDEX(intern2!$A$165:$BH$316,MATCH($A99,intern2!$A$165:$A$316,0),MATCH(AE$8,intern2!_xlnm.Print_Titles,0))="","",
IF(INDEX(intern2!$A$165:$BH$316,MATCH($A99,intern2!$A$165:$A$316,0),MATCH(AE$8,intern2!_xlnm.Print_Titles,0))="NOK","NOK",
IF(INDEX(intern3!$A$9:$BG$320,MATCH($A99,intern3!$A$9:$A$160,0),MATCH(intern4!AE$8,intern3!$7:$7,0))="OK","OK","NOK")))</f>
        <v/>
      </c>
      <c r="AF99" s="1277" t="str">
        <f>IF(INDEX(intern2!$A$165:$BH$316,MATCH($A99,intern2!$A$165:$A$316,0),MATCH(AF$8,intern2!_xlnm.Print_Titles,0))="","",
IF(INDEX(intern2!$A$165:$BH$316,MATCH($A99,intern2!$A$165:$A$316,0),MATCH(AF$8,intern2!_xlnm.Print_Titles,0))="NOK","NOK",
IF(INDEX(intern3!$A$9:$BG$320,MATCH($A99,intern3!$A$9:$A$160,0),MATCH(intern4!AF$8,intern3!$7:$7,0))="OK","OK","NOK")))</f>
        <v/>
      </c>
      <c r="AG99" s="1277" t="str">
        <f>IF(INDEX(intern2!$A$165:$BH$316,MATCH($A99,intern2!$A$165:$A$316,0),MATCH(AG$8,intern2!_xlnm.Print_Titles,0))="","",
IF(INDEX(intern2!$A$165:$BH$316,MATCH($A99,intern2!$A$165:$A$316,0),MATCH(AG$8,intern2!_xlnm.Print_Titles,0))="NOK","NOK",
IF(INDEX(intern3!$A$9:$BG$320,MATCH($A99,intern3!$A$9:$A$160,0),MATCH(intern4!AG$8,intern3!$7:$7,0))="OK","OK","NOK")))</f>
        <v/>
      </c>
      <c r="AH99" s="1277" t="str">
        <f>IF(INDEX(intern2!$A$165:$BH$316,MATCH($A99,intern2!$A$165:$A$316,0),MATCH(AH$8,intern2!_xlnm.Print_Titles,0))="","",
IF(INDEX(intern2!$A$165:$BH$316,MATCH($A99,intern2!$A$165:$A$316,0),MATCH(AH$8,intern2!_xlnm.Print_Titles,0))="NOK","NOK",
IF(INDEX(intern3!$A$9:$BG$320,MATCH($A99,intern3!$A$9:$A$160,0),MATCH(intern4!AH$8,intern3!$7:$7,0))="OK","OK","NOK")))</f>
        <v/>
      </c>
      <c r="AI99" s="1277" t="str">
        <f>IF(INDEX(intern2!$A$165:$BH$316,MATCH($A99,intern2!$A$165:$A$316,0),MATCH(AI$8,intern2!_xlnm.Print_Titles,0))="","",
IF(INDEX(intern2!$A$165:$BH$316,MATCH($A99,intern2!$A$165:$A$316,0),MATCH(AI$8,intern2!_xlnm.Print_Titles,0))="NOK","NOK",
IF(INDEX(intern3!$A$9:$BG$320,MATCH($A99,intern3!$A$9:$A$160,0),MATCH(intern4!AI$8,intern3!$7:$7,0))="OK","OK","NOK")))</f>
        <v/>
      </c>
      <c r="AJ99" s="1277" t="str">
        <f>IF(INDEX(intern2!$A$165:$BH$316,MATCH($A99,intern2!$A$165:$A$316,0),MATCH(AJ$8,intern2!_xlnm.Print_Titles,0))="","",
IF(INDEX(intern2!$A$165:$BH$316,MATCH($A99,intern2!$A$165:$A$316,0),MATCH(AJ$8,intern2!_xlnm.Print_Titles,0))="NOK","NOK",
IF(INDEX(intern3!$A$9:$BG$320,MATCH($A99,intern3!$A$9:$A$160,0),MATCH(intern4!AJ$8,intern3!$7:$7,0))="OK","OK","NOK")))</f>
        <v/>
      </c>
      <c r="AK99" s="1277" t="str">
        <f>IF(INDEX(intern2!$A$165:$BH$316,MATCH($A99,intern2!$A$165:$A$316,0),MATCH(AK$8,intern2!_xlnm.Print_Titles,0))="","",
IF(INDEX(intern2!$A$165:$BH$316,MATCH($A99,intern2!$A$165:$A$316,0),MATCH(AK$8,intern2!_xlnm.Print_Titles,0))="NOK","NOK",
IF(INDEX(intern3!$A$9:$BG$320,MATCH($A99,intern3!$A$9:$A$160,0),MATCH(intern4!AK$8,intern3!$7:$7,0))="OK","OK","NOK")))</f>
        <v/>
      </c>
      <c r="AL99" s="1277" t="str">
        <f>IF(INDEX(intern2!$A$165:$BH$316,MATCH($A99,intern2!$A$165:$A$316,0),MATCH(AL$8,intern2!_xlnm.Print_Titles,0))="","",
IF(INDEX(intern2!$A$165:$BH$316,MATCH($A99,intern2!$A$165:$A$316,0),MATCH(AL$8,intern2!_xlnm.Print_Titles,0))="NOK","NOK",
IF(INDEX(intern3!$A$9:$BG$320,MATCH($A99,intern3!$A$9:$A$160,0),MATCH(intern4!AL$8,intern3!$7:$7,0))="OK","OK","NOK")))</f>
        <v/>
      </c>
      <c r="AM99" s="1277" t="str">
        <f>IF(INDEX(intern2!$A$165:$BH$316,MATCH($A99,intern2!$A$165:$A$316,0),MATCH(AM$8,intern2!_xlnm.Print_Titles,0))="","",
IF(INDEX(intern2!$A$165:$BH$316,MATCH($A99,intern2!$A$165:$A$316,0),MATCH(AM$8,intern2!_xlnm.Print_Titles,0))="NOK","NOK",
IF(INDEX(intern3!$A$9:$BG$320,MATCH($A99,intern3!$A$9:$A$160,0),MATCH(intern4!AM$8,intern3!$7:$7,0))="OK","OK","NOK")))</f>
        <v/>
      </c>
      <c r="AN99" s="1277" t="str">
        <f>IF(INDEX(intern2!$A$165:$BH$316,MATCH($A99,intern2!$A$165:$A$316,0),MATCH(AN$8,intern2!_xlnm.Print_Titles,0))="","",
IF(INDEX(intern2!$A$165:$BH$316,MATCH($A99,intern2!$A$165:$A$316,0),MATCH(AN$8,intern2!_xlnm.Print_Titles,0))="NOK","NOK",
IF(INDEX(intern3!$A$9:$BG$320,MATCH($A99,intern3!$A$9:$A$160,0),MATCH(intern4!AN$8,intern3!$7:$7,0))="OK","OK","NOK")))</f>
        <v/>
      </c>
      <c r="AO99" s="1277" t="str">
        <f>IF(INDEX(intern2!$A$165:$BH$316,MATCH($A99,intern2!$A$165:$A$316,0),MATCH(AO$8,intern2!_xlnm.Print_Titles,0))="","",
IF(INDEX(intern2!$A$165:$BH$316,MATCH($A99,intern2!$A$165:$A$316,0),MATCH(AO$8,intern2!_xlnm.Print_Titles,0))="NOK","NOK",
IF(INDEX(intern3!$A$9:$BG$320,MATCH($A99,intern3!$A$9:$A$160,0),MATCH(intern4!AO$8,intern3!$7:$7,0))="OK","OK","NOK")))</f>
        <v/>
      </c>
      <c r="AP99" s="1277" t="str">
        <f>IF(INDEX(intern2!$A$165:$BH$316,MATCH($A99,intern2!$A$165:$A$316,0),MATCH(AP$8,intern2!_xlnm.Print_Titles,0))="","",
IF(INDEX(intern2!$A$165:$BH$316,MATCH($A99,intern2!$A$165:$A$316,0),MATCH(AP$8,intern2!_xlnm.Print_Titles,0))="NOK","NOK",
IF(INDEX(intern3!$A$9:$BG$320,MATCH($A99,intern3!$A$9:$A$160,0),MATCH(intern4!AP$8,intern3!$7:$7,0))="OK","OK","NOK")))</f>
        <v/>
      </c>
      <c r="AQ99" s="1277" t="str">
        <f>IF(INDEX(intern2!$A$165:$BH$316,MATCH($A99,intern2!$A$165:$A$316,0),MATCH(AQ$8,intern2!_xlnm.Print_Titles,0))="","",
IF(INDEX(intern2!$A$165:$BH$316,MATCH($A99,intern2!$A$165:$A$316,0),MATCH(AQ$8,intern2!_xlnm.Print_Titles,0))="NOK","NOK",
IF(INDEX(intern3!$A$9:$BG$320,MATCH($A99,intern3!$A$9:$A$160,0),MATCH(intern4!AQ$8,intern3!$7:$7,0))="OK","OK","NOK")))</f>
        <v/>
      </c>
      <c r="AR99" s="1277" t="str">
        <f>IF(INDEX(intern2!$A$165:$BH$316,MATCH($A99,intern2!$A$165:$A$316,0),MATCH(AR$8,intern2!_xlnm.Print_Titles,0))="","",
IF(INDEX(intern2!$A$165:$BH$316,MATCH($A99,intern2!$A$165:$A$316,0),MATCH(AR$8,intern2!_xlnm.Print_Titles,0))="NOK","NOK",
IF(INDEX(intern3!$A$9:$BG$320,MATCH($A99,intern3!$A$9:$A$160,0),MATCH(intern4!AR$8,intern3!$7:$7,0))="OK","OK","NOK")))</f>
        <v/>
      </c>
      <c r="AS99" s="1277" t="str">
        <f>IF(INDEX(intern2!$A$165:$BH$316,MATCH($A99,intern2!$A$165:$A$316,0),MATCH(AS$8,intern2!_xlnm.Print_Titles,0))="","",
IF(INDEX(intern2!$A$165:$BH$316,MATCH($A99,intern2!$A$165:$A$316,0),MATCH(AS$8,intern2!_xlnm.Print_Titles,0))="NOK","NOK",
IF(INDEX(intern3!$A$9:$BG$320,MATCH($A99,intern3!$A$9:$A$160,0),MATCH(intern4!AS$8,intern3!$7:$7,0))="OK","OK","NOK")))</f>
        <v/>
      </c>
      <c r="AT99" s="1277" t="str">
        <f>IF(INDEX(intern2!$A$165:$BH$316,MATCH($A99,intern2!$A$165:$A$316,0),MATCH(AT$8,intern2!_xlnm.Print_Titles,0))="","",
IF(INDEX(intern2!$A$165:$BH$316,MATCH($A99,intern2!$A$165:$A$316,0),MATCH(AT$8,intern2!_xlnm.Print_Titles,0))="NOK","NOK",
IF(INDEX(intern3!$A$9:$BG$320,MATCH($A99,intern3!$A$9:$A$160,0),MATCH(intern4!AT$8,intern3!$7:$7,0))="OK","OK","NOK")))</f>
        <v/>
      </c>
      <c r="AU99" s="1277" t="str">
        <f ca="1">IF(INDEX(intern2!$A$165:$BH$316,MATCH($A99,intern2!$A$165:$A$316,0),MATCH(AU$8,intern2!_xlnm.Print_Titles,0))="","",
IF(INDEX(intern2!$A$165:$BH$316,MATCH($A99,intern2!$A$165:$A$316,0),MATCH(AU$8,intern2!_xlnm.Print_Titles,0))="NOK","NOK",
IF(INDEX(intern3!$A$9:$BG$320,MATCH($A99,intern3!$A$9:$A$160,0),MATCH(intern4!AU$8,intern3!$7:$7,0))="OK","OK","NOK")))</f>
        <v>NOK</v>
      </c>
      <c r="AV99" s="1277" t="str">
        <f>IF(INDEX(intern2!$A$165:$BH$316,MATCH($A99,intern2!$A$165:$A$316,0),MATCH(AV$8,intern2!_xlnm.Print_Titles,0))="","",
IF(INDEX(intern2!$A$165:$BH$316,MATCH($A99,intern2!$A$165:$A$316,0),MATCH(AV$8,intern2!_xlnm.Print_Titles,0))="NOK","NOK",
IF(INDEX(intern3!$A$9:$BG$320,MATCH($A99,intern3!$A$9:$A$160,0),MATCH(intern4!AV$8,intern3!$7:$7,0))="OK","OK","NOK")))</f>
        <v/>
      </c>
      <c r="AW99" s="1277"/>
      <c r="AX99" s="1277" t="str">
        <f>IF(INDEX(intern2!$A$165:$BH$316,MATCH($A99,intern2!$A$165:$A$316,0),MATCH(AX$8,intern2!_xlnm.Print_Titles,0))="","",
IF(INDEX(intern2!$A$165:$BH$316,MATCH($A99,intern2!$A$165:$A$316,0),MATCH(AX$8,intern2!_xlnm.Print_Titles,0))="NOK","NOK",
IF(INDEX(intern3!$A$9:$BG$320,MATCH($A99,intern3!$A$9:$A$160,0),MATCH(intern4!AX$8,intern3!$7:$7,0))="OK","OK","NOK")))</f>
        <v/>
      </c>
      <c r="AY99" s="1277" t="str">
        <f>IF(INDEX(intern2!$A$165:$BH$316,MATCH($A99,intern2!$A$165:$A$316,0),MATCH(AY$8,intern2!_xlnm.Print_Titles,0))="","",
IF(INDEX(intern2!$A$165:$BH$316,MATCH($A99,intern2!$A$165:$A$316,0),MATCH(AY$8,intern2!_xlnm.Print_Titles,0))="NOK","NOK",
IF(INDEX(intern3!$A$9:$BG$320,MATCH($A99,intern3!$A$9:$A$160,0),MATCH(intern4!AY$8,intern3!$7:$7,0))="OK","OK","NOK")))</f>
        <v/>
      </c>
      <c r="AZ99" s="1277" t="str">
        <f>IF(INDEX(intern2!$A$165:$BH$316,MATCH($A99,intern2!$A$165:$A$316,0),MATCH(AZ$8,intern2!_xlnm.Print_Titles,0))="","",
IF(INDEX(intern2!$A$165:$BH$316,MATCH($A99,intern2!$A$165:$A$316,0),MATCH(AZ$8,intern2!_xlnm.Print_Titles,0))="NOK","NOK",
IF(INDEX(intern3!$A$9:$BG$320,MATCH($A99,intern3!$A$9:$A$160,0),MATCH(intern4!AZ$8,intern3!$7:$7,0))="OK","OK","NOK")))</f>
        <v/>
      </c>
      <c r="BA99" s="1277" t="str">
        <f>IF(INDEX(intern2!$A$165:$BH$316,MATCH($A99,intern2!$A$165:$A$316,0),MATCH(BA$8,intern2!_xlnm.Print_Titles,0))="","",
IF(INDEX(intern2!$A$165:$BH$316,MATCH($A99,intern2!$A$165:$A$316,0),MATCH(BA$8,intern2!_xlnm.Print_Titles,0))="NOK","NOK",
IF(INDEX(intern3!$A$9:$BG$320,MATCH($A99,intern3!$A$9:$A$160,0),MATCH(intern4!BA$8,intern3!$7:$7,0))="OK","OK","NOK")))</f>
        <v/>
      </c>
      <c r="BB99" s="1277" t="str">
        <f>IF(INDEX(intern2!$A$165:$BH$316,MATCH($A99,intern2!$A$165:$A$316,0),MATCH(BB$8,intern2!_xlnm.Print_Titles,0))="","",
IF(INDEX(intern2!$A$165:$BH$316,MATCH($A99,intern2!$A$165:$A$316,0),MATCH(BB$8,intern2!_xlnm.Print_Titles,0))="NOK","NOK",
IF(INDEX(intern3!$A$9:$BG$320,MATCH($A99,intern3!$A$9:$A$160,0),MATCH(intern4!BB$8,intern3!$7:$7,0))="OK","OK","NOK")))</f>
        <v/>
      </c>
      <c r="BC99" s="1277" t="str">
        <f>IF(INDEX(intern2!$A$165:$BH$316,MATCH($A99,intern2!$A$165:$A$316,0),MATCH(BC$8,intern2!_xlnm.Print_Titles,0))="","",
IF(INDEX(intern2!$A$165:$BH$316,MATCH($A99,intern2!$A$165:$A$316,0),MATCH(BC$8,intern2!_xlnm.Print_Titles,0))="NOK","NOK",
IF(INDEX(intern3!$A$9:$BG$320,MATCH($A99,intern3!$A$9:$A$160,0),MATCH(intern4!BC$8,intern3!$7:$7,0))="OK","OK","NOK")))</f>
        <v/>
      </c>
      <c r="BD99" s="1277" t="str">
        <f>IF(INDEX(intern2!$A$165:$BH$316,MATCH($A99,intern2!$A$165:$A$316,0),MATCH(BD$8,intern2!_xlnm.Print_Titles,0))="","",
IF(INDEX(intern2!$A$165:$BH$316,MATCH($A99,intern2!$A$165:$A$316,0),MATCH(BD$8,intern2!_xlnm.Print_Titles,0))="NOK","NOK",
IF(INDEX(intern3!$A$9:$BG$320,MATCH($A99,intern3!$A$9:$A$160,0),MATCH(intern4!BD$8,intern3!$7:$7,0))="OK","OK","NOK")))</f>
        <v/>
      </c>
      <c r="BE99" s="1277" t="str">
        <f>IF(INDEX(intern2!$A$165:$BH$316,MATCH($A99,intern2!$A$165:$A$316,0),MATCH(BE$8,intern2!_xlnm.Print_Titles,0))="","",
IF(INDEX(intern2!$A$165:$BH$316,MATCH($A99,intern2!$A$165:$A$316,0),MATCH(BE$8,intern2!_xlnm.Print_Titles,0))="NOK","NOK",
IF(INDEX(intern3!$A$9:$BG$320,MATCH($A99,intern3!$A$9:$A$160,0),MATCH(intern4!BE$8,intern3!$7:$7,0))="OK","OK","NOK")))</f>
        <v/>
      </c>
      <c r="BF99" s="1277" t="str">
        <f>IF(INDEX(intern2!$A$165:$BH$316,MATCH($A99,intern2!$A$165:$A$316,0),MATCH(BF$8,intern2!_xlnm.Print_Titles,0))="","",
IF(INDEX(intern2!$A$165:$BH$316,MATCH($A99,intern2!$A$165:$A$316,0),MATCH(BF$8,intern2!_xlnm.Print_Titles,0))="NOK","NOK",
IF(INDEX(intern3!$A$9:$BG$320,MATCH($A99,intern3!$A$9:$A$160,0),MATCH(intern4!BF$8,intern3!$7:$7,0))="OK","OK","NOK")))</f>
        <v/>
      </c>
      <c r="BG99" s="1277" t="str">
        <f>IF(INDEX(intern2!$A$165:$BH$316,MATCH($A99,intern2!$A$165:$A$316,0),MATCH(BG$8,intern2!_xlnm.Print_Titles,0))="","",
IF(INDEX(intern2!$A$165:$BH$316,MATCH($A99,intern2!$A$165:$A$316,0),MATCH(BG$8,intern2!_xlnm.Print_Titles,0))="NOK","NOK",
IF(INDEX(intern3!$A$9:$BG$320,MATCH($A99,intern3!$A$9:$A$160,0),MATCH(intern4!BG$8,intern3!$7:$7,0))="OK","OK","NOK")))</f>
        <v/>
      </c>
      <c r="BH99" s="200" t="str">
        <f t="shared" ca="1" si="3"/>
        <v>NOK</v>
      </c>
      <c r="BI99" s="186"/>
      <c r="BJ99" t="b">
        <f ca="1">IF(VLOOKUP($A99,intern1!$C:$Q,15,FALSE)="MAS","",IF(VLOOKUP($A99,'3.10'!$C:$AP,9,FALSE)=0,"NOK",IF(VLOOKUP($A99,'3.10'!$C:$AP,11,FALSE)=0,"NOK","OK"))=BH99)</f>
        <v>1</v>
      </c>
    </row>
    <row r="100" spans="1:62" x14ac:dyDescent="0.25">
      <c r="A100" t="str">
        <f>+intern2!A95</f>
        <v>PNE1.3</v>
      </c>
      <c r="C100" s="1277" t="str">
        <f>IF(INDEX(intern2!$A$165:$BH$316,MATCH($A100,intern2!$A$165:$A$316,0),MATCH(C$8,intern2!_xlnm.Print_Titles,0))="","",
IF(INDEX(intern2!$A$165:$BH$316,MATCH($A100,intern2!$A$165:$A$316,0),MATCH(C$8,intern2!_xlnm.Print_Titles,0))="NOK","NOK",
IF(INDEX(intern3!$A$9:$BG$320,MATCH($A100,intern3!$A$9:$A$160,0),MATCH(intern4!C$8,intern3!$7:$7,0))="OK","OK","NOK")))</f>
        <v/>
      </c>
      <c r="D100" s="1277" t="str">
        <f>IF(INDEX(intern2!$A$165:$BH$316,MATCH($A100,intern2!$A$165:$A$316,0),MATCH(D$8,intern2!_xlnm.Print_Titles,0))="","",
IF(INDEX(intern2!$A$165:$BH$316,MATCH($A100,intern2!$A$165:$A$316,0),MATCH(D$8,intern2!_xlnm.Print_Titles,0))="NOK","NOK",
IF(INDEX(intern3!$A$9:$BG$320,MATCH($A100,intern3!$A$9:$A$160,0),MATCH(intern4!D$8,intern3!$7:$7,0))="OK","OK","NOK")))</f>
        <v/>
      </c>
      <c r="E100" s="1277" t="str">
        <f>IF(INDEX(intern2!$A$165:$BH$316,MATCH($A100,intern2!$A$165:$A$316,0),MATCH(E$8,intern2!_xlnm.Print_Titles,0))="","",
IF(INDEX(intern2!$A$165:$BH$316,MATCH($A100,intern2!$A$165:$A$316,0),MATCH(E$8,intern2!_xlnm.Print_Titles,0))="NOK","NOK",
IF(INDEX(intern3!$A$9:$BG$320,MATCH($A100,intern3!$A$9:$A$160,0),MATCH(intern4!E$8,intern3!$7:$7,0))="OK","OK","NOK")))</f>
        <v/>
      </c>
      <c r="F100" s="1277" t="str">
        <f>IF(INDEX(intern2!$A$165:$BH$316,MATCH($A100,intern2!$A$165:$A$316,0),MATCH(F$8,intern2!_xlnm.Print_Titles,0))="","",
IF(INDEX(intern2!$A$165:$BH$316,MATCH($A100,intern2!$A$165:$A$316,0),MATCH(F$8,intern2!_xlnm.Print_Titles,0))="NOK","NOK",
IF(INDEX(intern3!$A$9:$BG$320,MATCH($A100,intern3!$A$9:$A$160,0),MATCH(intern4!F$8,intern3!$7:$7,0))="OK","OK","NOK")))</f>
        <v/>
      </c>
      <c r="G100" s="1277" t="str">
        <f>IF(INDEX(intern2!$A$165:$BH$316,MATCH($A100,intern2!$A$165:$A$316,0),MATCH(G$8,intern2!_xlnm.Print_Titles,0))="","",
IF(INDEX(intern2!$A$165:$BH$316,MATCH($A100,intern2!$A$165:$A$316,0),MATCH(G$8,intern2!_xlnm.Print_Titles,0))="NOK","NOK",
IF(INDEX(intern3!$A$9:$BG$320,MATCH($A100,intern3!$A$9:$A$160,0),MATCH(intern4!G$8,intern3!$7:$7,0))="OK","OK","NOK")))</f>
        <v/>
      </c>
      <c r="H100" s="1277" t="str">
        <f>IF(INDEX(intern2!$A$165:$BH$316,MATCH($A100,intern2!$A$165:$A$316,0),MATCH(H$8,intern2!_xlnm.Print_Titles,0))="","",
IF(INDEX(intern2!$A$165:$BH$316,MATCH($A100,intern2!$A$165:$A$316,0),MATCH(H$8,intern2!_xlnm.Print_Titles,0))="NOK","NOK",
IF(INDEX(intern3!$A$9:$BG$320,MATCH($A100,intern3!$A$9:$A$160,0),MATCH(intern4!H$8,intern3!$7:$7,0))="OK","OK","NOK")))</f>
        <v/>
      </c>
      <c r="I100" s="1277" t="str">
        <f>IF(INDEX(intern2!$A$165:$BH$316,MATCH($A100,intern2!$A$165:$A$316,0),MATCH(I$8,intern2!_xlnm.Print_Titles,0))="","",
IF(INDEX(intern2!$A$165:$BH$316,MATCH($A100,intern2!$A$165:$A$316,0),MATCH(I$8,intern2!_xlnm.Print_Titles,0))="NOK","NOK",
IF(INDEX(intern3!$A$9:$BG$320,MATCH($A100,intern3!$A$9:$A$160,0),MATCH(intern4!I$8,intern3!$7:$7,0))="OK","OK","NOK")))</f>
        <v/>
      </c>
      <c r="J100" s="1277" t="str">
        <f>IF(INDEX(intern2!$A$165:$BH$316,MATCH($A100,intern2!$A$165:$A$316,0),MATCH(J$8,intern2!_xlnm.Print_Titles,0))="","",
IF(INDEX(intern2!$A$165:$BH$316,MATCH($A100,intern2!$A$165:$A$316,0),MATCH(J$8,intern2!_xlnm.Print_Titles,0))="NOK","NOK",
IF(INDEX(intern3!$A$9:$BG$320,MATCH($A100,intern3!$A$9:$A$160,0),MATCH(intern4!J$8,intern3!$7:$7,0))="OK","OK","NOK")))</f>
        <v/>
      </c>
      <c r="K100" s="1277" t="str">
        <f>IF(INDEX(intern2!$A$165:$BH$316,MATCH($A100,intern2!$A$165:$A$316,0),MATCH(K$8,intern2!_xlnm.Print_Titles,0))="","",
IF(INDEX(intern2!$A$165:$BH$316,MATCH($A100,intern2!$A$165:$A$316,0),MATCH(K$8,intern2!_xlnm.Print_Titles,0))="NOK","NOK",
IF(INDEX(intern3!$A$9:$BG$320,MATCH($A100,intern3!$A$9:$A$160,0),MATCH(intern4!K$8,intern3!$7:$7,0))="OK","OK","NOK")))</f>
        <v/>
      </c>
      <c r="L100" s="1277" t="str">
        <f>IF(INDEX(intern2!$A$165:$BH$316,MATCH($A100,intern2!$A$165:$A$316,0),MATCH(L$8,intern2!_xlnm.Print_Titles,0))="","",
IF(INDEX(intern2!$A$165:$BH$316,MATCH($A100,intern2!$A$165:$A$316,0),MATCH(L$8,intern2!_xlnm.Print_Titles,0))="NOK","NOK",
IF(INDEX(intern3!$A$9:$BG$320,MATCH($A100,intern3!$A$9:$A$160,0),MATCH(intern4!L$8,intern3!$7:$7,0))="OK","OK","NOK")))</f>
        <v/>
      </c>
      <c r="M100" s="1277" t="str">
        <f>IF(INDEX(intern2!$A$165:$BH$316,MATCH($A100,intern2!$A$165:$A$316,0),MATCH(M$8,intern2!_xlnm.Print_Titles,0))="","",
IF(INDEX(intern2!$A$165:$BH$316,MATCH($A100,intern2!$A$165:$A$316,0),MATCH(M$8,intern2!_xlnm.Print_Titles,0))="NOK","NOK",
IF(INDEX(intern3!$A$9:$BG$320,MATCH($A100,intern3!$A$9:$A$160,0),MATCH(intern4!M$8,intern3!$7:$7,0))="OK","OK","NOK")))</f>
        <v/>
      </c>
      <c r="N100" s="1277" t="str">
        <f>IF(INDEX(intern2!$A$165:$BH$316,MATCH($A100,intern2!$A$165:$A$316,0),MATCH(N$8,intern2!_xlnm.Print_Titles,0))="","",
IF(INDEX(intern2!$A$165:$BH$316,MATCH($A100,intern2!$A$165:$A$316,0),MATCH(N$8,intern2!_xlnm.Print_Titles,0))="NOK","NOK",
IF(INDEX(intern3!$A$9:$BG$320,MATCH($A100,intern3!$A$9:$A$160,0),MATCH(intern4!N$8,intern3!$7:$7,0))="OK","OK","NOK")))</f>
        <v/>
      </c>
      <c r="O100" s="1277" t="str">
        <f>IF(INDEX(intern2!$A$165:$BH$316,MATCH($A100,intern2!$A$165:$A$316,0),MATCH(O$8,intern2!_xlnm.Print_Titles,0))="","",
IF(INDEX(intern2!$A$165:$BH$316,MATCH($A100,intern2!$A$165:$A$316,0),MATCH(O$8,intern2!_xlnm.Print_Titles,0))="NOK","NOK",
IF(INDEX(intern3!$A$9:$BG$320,MATCH($A100,intern3!$A$9:$A$160,0),MATCH(intern4!O$8,intern3!$7:$7,0))="OK","OK","NOK")))</f>
        <v/>
      </c>
      <c r="P100" s="1277" t="str">
        <f>IF(INDEX(intern2!$A$165:$BH$316,MATCH($A100,intern2!$A$165:$A$316,0),MATCH(P$8,intern2!_xlnm.Print_Titles,0))="","",
IF(INDEX(intern2!$A$165:$BH$316,MATCH($A100,intern2!$A$165:$A$316,0),MATCH(P$8,intern2!_xlnm.Print_Titles,0))="NOK","NOK",
IF(INDEX(intern3!$A$9:$BG$320,MATCH($A100,intern3!$A$9:$A$160,0),MATCH(intern4!P$8,intern3!$7:$7,0))="OK","OK","NOK")))</f>
        <v/>
      </c>
      <c r="Q100" s="1277" t="str">
        <f>IF(INDEX(intern2!$A$165:$BH$316,MATCH($A100,intern2!$A$165:$A$316,0),MATCH(Q$8,intern2!_xlnm.Print_Titles,0))="","",
IF(INDEX(intern2!$A$165:$BH$316,MATCH($A100,intern2!$A$165:$A$316,0),MATCH(Q$8,intern2!_xlnm.Print_Titles,0))="NOK","NOK",
IF(INDEX(intern3!$A$9:$BG$320,MATCH($A100,intern3!$A$9:$A$160,0),MATCH(intern4!Q$8,intern3!$7:$7,0))="OK","OK","NOK")))</f>
        <v/>
      </c>
      <c r="R100" s="1277" t="str">
        <f>IF(INDEX(intern2!$A$165:$BH$316,MATCH($A100,intern2!$A$165:$A$316,0),MATCH(R$8,intern2!_xlnm.Print_Titles,0))="","",
IF(INDEX(intern2!$A$165:$BH$316,MATCH($A100,intern2!$A$165:$A$316,0),MATCH(R$8,intern2!_xlnm.Print_Titles,0))="NOK","NOK",
IF(INDEX(intern3!$A$9:$BG$320,MATCH($A100,intern3!$A$9:$A$160,0),MATCH(intern4!R$8,intern3!$7:$7,0))="OK","OK","NOK")))</f>
        <v/>
      </c>
      <c r="S100" s="1277" t="str">
        <f>IF(INDEX(intern2!$A$165:$BH$316,MATCH($A100,intern2!$A$165:$A$316,0),MATCH(S$8,intern2!_xlnm.Print_Titles,0))="","",
IF(INDEX(intern2!$A$165:$BH$316,MATCH($A100,intern2!$A$165:$A$316,0),MATCH(S$8,intern2!_xlnm.Print_Titles,0))="NOK","NOK",
IF(INDEX(intern3!$A$9:$BG$320,MATCH($A100,intern3!$A$9:$A$160,0),MATCH(intern4!S$8,intern3!$7:$7,0))="OK","OK","NOK")))</f>
        <v/>
      </c>
      <c r="T100" s="1277" t="str">
        <f>IF(INDEX(intern2!$A$165:$BH$316,MATCH($A100,intern2!$A$165:$A$316,0),MATCH(T$8,intern2!_xlnm.Print_Titles,0))="","",
IF(INDEX(intern2!$A$165:$BH$316,MATCH($A100,intern2!$A$165:$A$316,0),MATCH(T$8,intern2!_xlnm.Print_Titles,0))="NOK","NOK",
IF(INDEX(intern3!$A$9:$BG$320,MATCH($A100,intern3!$A$9:$A$160,0),MATCH(intern4!T$8,intern3!$7:$7,0))="OK","OK","NOK")))</f>
        <v/>
      </c>
      <c r="U100" s="1277" t="str">
        <f>IF(INDEX(intern2!$A$165:$BH$316,MATCH($A100,intern2!$A$165:$A$316,0),MATCH(U$8,intern2!_xlnm.Print_Titles,0))="","",
IF(INDEX(intern2!$A$165:$BH$316,MATCH($A100,intern2!$A$165:$A$316,0),MATCH(U$8,intern2!_xlnm.Print_Titles,0))="NOK","NOK",
IF(INDEX(intern3!$A$9:$BG$320,MATCH($A100,intern3!$A$9:$A$160,0),MATCH(intern4!U$8,intern3!$7:$7,0))="OK","OK","NOK")))</f>
        <v/>
      </c>
      <c r="V100" s="1277" t="str">
        <f>IF(INDEX(intern2!$A$165:$BH$316,MATCH($A100,intern2!$A$165:$A$316,0),MATCH(V$8,intern2!_xlnm.Print_Titles,0))="","",
IF(INDEX(intern2!$A$165:$BH$316,MATCH($A100,intern2!$A$165:$A$316,0),MATCH(V$8,intern2!_xlnm.Print_Titles,0))="NOK","NOK",
IF(INDEX(intern3!$A$9:$BG$320,MATCH($A100,intern3!$A$9:$A$160,0),MATCH(intern4!V$8,intern3!$7:$7,0))="OK","OK","NOK")))</f>
        <v/>
      </c>
      <c r="W100" s="1277" t="str">
        <f>IF(INDEX(intern2!$A$165:$BH$316,MATCH($A100,intern2!$A$165:$A$316,0),MATCH(W$8,intern2!_xlnm.Print_Titles,0))="","",
IF(INDEX(intern2!$A$165:$BH$316,MATCH($A100,intern2!$A$165:$A$316,0),MATCH(W$8,intern2!_xlnm.Print_Titles,0))="NOK","NOK",
IF(INDEX(intern3!$A$9:$BG$320,MATCH($A100,intern3!$A$9:$A$160,0),MATCH(intern4!W$8,intern3!$7:$7,0))="OK","OK","NOK")))</f>
        <v/>
      </c>
      <c r="X100" s="1277" t="str">
        <f>IF(INDEX(intern2!$A$165:$BH$316,MATCH($A100,intern2!$A$165:$A$316,0),MATCH(X$8,intern2!_xlnm.Print_Titles,0))="","",
IF(INDEX(intern2!$A$165:$BH$316,MATCH($A100,intern2!$A$165:$A$316,0),MATCH(X$8,intern2!_xlnm.Print_Titles,0))="NOK","NOK",
IF(INDEX(intern3!$A$9:$BG$320,MATCH($A100,intern3!$A$9:$A$160,0),MATCH(intern4!X$8,intern3!$7:$7,0))="OK","OK","NOK")))</f>
        <v/>
      </c>
      <c r="Y100" s="1277" t="str">
        <f>IF(INDEX(intern2!$A$165:$BH$316,MATCH($A100,intern2!$A$165:$A$316,0),MATCH(Y$8,intern2!_xlnm.Print_Titles,0))="","",
IF(INDEX(intern2!$A$165:$BH$316,MATCH($A100,intern2!$A$165:$A$316,0),MATCH(Y$8,intern2!_xlnm.Print_Titles,0))="NOK","NOK",
IF(INDEX(intern3!$A$9:$BG$320,MATCH($A100,intern3!$A$9:$A$160,0),MATCH(intern4!Y$8,intern3!$7:$7,0))="OK","OK","NOK")))</f>
        <v/>
      </c>
      <c r="Z100" s="1277" t="str">
        <f>IF(INDEX(intern2!$A$165:$BH$316,MATCH($A100,intern2!$A$165:$A$316,0),MATCH(Z$8,intern2!_xlnm.Print_Titles,0))="","",
IF(INDEX(intern2!$A$165:$BH$316,MATCH($A100,intern2!$A$165:$A$316,0),MATCH(Z$8,intern2!_xlnm.Print_Titles,0))="NOK","NOK",
IF(INDEX(intern3!$A$9:$BG$320,MATCH($A100,intern3!$A$9:$A$160,0),MATCH(intern4!Z$8,intern3!$7:$7,0))="OK","OK","NOK")))</f>
        <v/>
      </c>
      <c r="AA100" s="1277" t="str">
        <f>IF(INDEX(intern2!$A$165:$BH$316,MATCH($A100,intern2!$A$165:$A$316,0),MATCH(AA$8,intern2!_xlnm.Print_Titles,0))="","",
IF(INDEX(intern2!$A$165:$BH$316,MATCH($A100,intern2!$A$165:$A$316,0),MATCH(AA$8,intern2!_xlnm.Print_Titles,0))="NOK","NOK",
IF(INDEX(intern3!$A$9:$BG$320,MATCH($A100,intern3!$A$9:$A$160,0),MATCH(intern4!AA$8,intern3!$7:$7,0))="OK","OK","NOK")))</f>
        <v/>
      </c>
      <c r="AB100" s="1277" t="str">
        <f>IF(INDEX(intern2!$A$165:$BH$316,MATCH($A100,intern2!$A$165:$A$316,0),MATCH(AB$8,intern2!_xlnm.Print_Titles,0))="","",
IF(INDEX(intern2!$A$165:$BH$316,MATCH($A100,intern2!$A$165:$A$316,0),MATCH(AB$8,intern2!_xlnm.Print_Titles,0))="NOK","NOK",
IF(INDEX(intern3!$A$9:$BG$320,MATCH($A100,intern3!$A$9:$A$160,0),MATCH(intern4!AB$8,intern3!$7:$7,0))="OK","OK","NOK")))</f>
        <v/>
      </c>
      <c r="AC100" s="1277" t="str">
        <f>IF(INDEX(intern2!$A$165:$BH$316,MATCH($A100,intern2!$A$165:$A$316,0),MATCH(AC$8,intern2!_xlnm.Print_Titles,0))="","",
IF(INDEX(intern2!$A$165:$BH$316,MATCH($A100,intern2!$A$165:$A$316,0),MATCH(AC$8,intern2!_xlnm.Print_Titles,0))="NOK","NOK",
IF(INDEX(intern3!$A$9:$BG$320,MATCH($A100,intern3!$A$9:$A$160,0),MATCH(intern4!AC$8,intern3!$7:$7,0))="OK","OK","NOK")))</f>
        <v/>
      </c>
      <c r="AD100" s="1277" t="str">
        <f>IF(INDEX(intern2!$A$165:$BH$316,MATCH($A100,intern2!$A$165:$A$316,0),MATCH(AD$8,intern2!_xlnm.Print_Titles,0))="","",
IF(INDEX(intern2!$A$165:$BH$316,MATCH($A100,intern2!$A$165:$A$316,0),MATCH(AD$8,intern2!_xlnm.Print_Titles,0))="NOK","NOK",
IF(INDEX(intern3!$A$9:$BG$320,MATCH($A100,intern3!$A$9:$A$160,0),MATCH(intern4!AD$8,intern3!$7:$7,0))="OK","OK","NOK")))</f>
        <v/>
      </c>
      <c r="AE100" s="1277" t="str">
        <f>IF(INDEX(intern2!$A$165:$BH$316,MATCH($A100,intern2!$A$165:$A$316,0),MATCH(AE$8,intern2!_xlnm.Print_Titles,0))="","",
IF(INDEX(intern2!$A$165:$BH$316,MATCH($A100,intern2!$A$165:$A$316,0),MATCH(AE$8,intern2!_xlnm.Print_Titles,0))="NOK","NOK",
IF(INDEX(intern3!$A$9:$BG$320,MATCH($A100,intern3!$A$9:$A$160,0),MATCH(intern4!AE$8,intern3!$7:$7,0))="OK","OK","NOK")))</f>
        <v/>
      </c>
      <c r="AF100" s="1277" t="str">
        <f>IF(INDEX(intern2!$A$165:$BH$316,MATCH($A100,intern2!$A$165:$A$316,0),MATCH(AF$8,intern2!_xlnm.Print_Titles,0))="","",
IF(INDEX(intern2!$A$165:$BH$316,MATCH($A100,intern2!$A$165:$A$316,0),MATCH(AF$8,intern2!_xlnm.Print_Titles,0))="NOK","NOK",
IF(INDEX(intern3!$A$9:$BG$320,MATCH($A100,intern3!$A$9:$A$160,0),MATCH(intern4!AF$8,intern3!$7:$7,0))="OK","OK","NOK")))</f>
        <v/>
      </c>
      <c r="AG100" s="1277" t="str">
        <f>IF(INDEX(intern2!$A$165:$BH$316,MATCH($A100,intern2!$A$165:$A$316,0),MATCH(AG$8,intern2!_xlnm.Print_Titles,0))="","",
IF(INDEX(intern2!$A$165:$BH$316,MATCH($A100,intern2!$A$165:$A$316,0),MATCH(AG$8,intern2!_xlnm.Print_Titles,0))="NOK","NOK",
IF(INDEX(intern3!$A$9:$BG$320,MATCH($A100,intern3!$A$9:$A$160,0),MATCH(intern4!AG$8,intern3!$7:$7,0))="OK","OK","NOK")))</f>
        <v/>
      </c>
      <c r="AH100" s="1277" t="str">
        <f>IF(INDEX(intern2!$A$165:$BH$316,MATCH($A100,intern2!$A$165:$A$316,0),MATCH(AH$8,intern2!_xlnm.Print_Titles,0))="","",
IF(INDEX(intern2!$A$165:$BH$316,MATCH($A100,intern2!$A$165:$A$316,0),MATCH(AH$8,intern2!_xlnm.Print_Titles,0))="NOK","NOK",
IF(INDEX(intern3!$A$9:$BG$320,MATCH($A100,intern3!$A$9:$A$160,0),MATCH(intern4!AH$8,intern3!$7:$7,0))="OK","OK","NOK")))</f>
        <v/>
      </c>
      <c r="AI100" s="1277" t="str">
        <f>IF(INDEX(intern2!$A$165:$BH$316,MATCH($A100,intern2!$A$165:$A$316,0),MATCH(AI$8,intern2!_xlnm.Print_Titles,0))="","",
IF(INDEX(intern2!$A$165:$BH$316,MATCH($A100,intern2!$A$165:$A$316,0),MATCH(AI$8,intern2!_xlnm.Print_Titles,0))="NOK","NOK",
IF(INDEX(intern3!$A$9:$BG$320,MATCH($A100,intern3!$A$9:$A$160,0),MATCH(intern4!AI$8,intern3!$7:$7,0))="OK","OK","NOK")))</f>
        <v/>
      </c>
      <c r="AJ100" s="1277" t="str">
        <f>IF(INDEX(intern2!$A$165:$BH$316,MATCH($A100,intern2!$A$165:$A$316,0),MATCH(AJ$8,intern2!_xlnm.Print_Titles,0))="","",
IF(INDEX(intern2!$A$165:$BH$316,MATCH($A100,intern2!$A$165:$A$316,0),MATCH(AJ$8,intern2!_xlnm.Print_Titles,0))="NOK","NOK",
IF(INDEX(intern3!$A$9:$BG$320,MATCH($A100,intern3!$A$9:$A$160,0),MATCH(intern4!AJ$8,intern3!$7:$7,0))="OK","OK","NOK")))</f>
        <v/>
      </c>
      <c r="AK100" s="1277" t="str">
        <f>IF(INDEX(intern2!$A$165:$BH$316,MATCH($A100,intern2!$A$165:$A$316,0),MATCH(AK$8,intern2!_xlnm.Print_Titles,0))="","",
IF(INDEX(intern2!$A$165:$BH$316,MATCH($A100,intern2!$A$165:$A$316,0),MATCH(AK$8,intern2!_xlnm.Print_Titles,0))="NOK","NOK",
IF(INDEX(intern3!$A$9:$BG$320,MATCH($A100,intern3!$A$9:$A$160,0),MATCH(intern4!AK$8,intern3!$7:$7,0))="OK","OK","NOK")))</f>
        <v/>
      </c>
      <c r="AL100" s="1277" t="str">
        <f>IF(INDEX(intern2!$A$165:$BH$316,MATCH($A100,intern2!$A$165:$A$316,0),MATCH(AL$8,intern2!_xlnm.Print_Titles,0))="","",
IF(INDEX(intern2!$A$165:$BH$316,MATCH($A100,intern2!$A$165:$A$316,0),MATCH(AL$8,intern2!_xlnm.Print_Titles,0))="NOK","NOK",
IF(INDEX(intern3!$A$9:$BG$320,MATCH($A100,intern3!$A$9:$A$160,0),MATCH(intern4!AL$8,intern3!$7:$7,0))="OK","OK","NOK")))</f>
        <v/>
      </c>
      <c r="AM100" s="1277" t="str">
        <f>IF(INDEX(intern2!$A$165:$BH$316,MATCH($A100,intern2!$A$165:$A$316,0),MATCH(AM$8,intern2!_xlnm.Print_Titles,0))="","",
IF(INDEX(intern2!$A$165:$BH$316,MATCH($A100,intern2!$A$165:$A$316,0),MATCH(AM$8,intern2!_xlnm.Print_Titles,0))="NOK","NOK",
IF(INDEX(intern3!$A$9:$BG$320,MATCH($A100,intern3!$A$9:$A$160,0),MATCH(intern4!AM$8,intern3!$7:$7,0))="OK","OK","NOK")))</f>
        <v/>
      </c>
      <c r="AN100" s="1277" t="str">
        <f>IF(INDEX(intern2!$A$165:$BH$316,MATCH($A100,intern2!$A$165:$A$316,0),MATCH(AN$8,intern2!_xlnm.Print_Titles,0))="","",
IF(INDEX(intern2!$A$165:$BH$316,MATCH($A100,intern2!$A$165:$A$316,0),MATCH(AN$8,intern2!_xlnm.Print_Titles,0))="NOK","NOK",
IF(INDEX(intern3!$A$9:$BG$320,MATCH($A100,intern3!$A$9:$A$160,0),MATCH(intern4!AN$8,intern3!$7:$7,0))="OK","OK","NOK")))</f>
        <v/>
      </c>
      <c r="AO100" s="1277" t="str">
        <f>IF(INDEX(intern2!$A$165:$BH$316,MATCH($A100,intern2!$A$165:$A$316,0),MATCH(AO$8,intern2!_xlnm.Print_Titles,0))="","",
IF(INDEX(intern2!$A$165:$BH$316,MATCH($A100,intern2!$A$165:$A$316,0),MATCH(AO$8,intern2!_xlnm.Print_Titles,0))="NOK","NOK",
IF(INDEX(intern3!$A$9:$BG$320,MATCH($A100,intern3!$A$9:$A$160,0),MATCH(intern4!AO$8,intern3!$7:$7,0))="OK","OK","NOK")))</f>
        <v/>
      </c>
      <c r="AP100" s="1277" t="str">
        <f>IF(INDEX(intern2!$A$165:$BH$316,MATCH($A100,intern2!$A$165:$A$316,0),MATCH(AP$8,intern2!_xlnm.Print_Titles,0))="","",
IF(INDEX(intern2!$A$165:$BH$316,MATCH($A100,intern2!$A$165:$A$316,0),MATCH(AP$8,intern2!_xlnm.Print_Titles,0))="NOK","NOK",
IF(INDEX(intern3!$A$9:$BG$320,MATCH($A100,intern3!$A$9:$A$160,0),MATCH(intern4!AP$8,intern3!$7:$7,0))="OK","OK","NOK")))</f>
        <v/>
      </c>
      <c r="AQ100" s="1277" t="str">
        <f>IF(INDEX(intern2!$A$165:$BH$316,MATCH($A100,intern2!$A$165:$A$316,0),MATCH(AQ$8,intern2!_xlnm.Print_Titles,0))="","",
IF(INDEX(intern2!$A$165:$BH$316,MATCH($A100,intern2!$A$165:$A$316,0),MATCH(AQ$8,intern2!_xlnm.Print_Titles,0))="NOK","NOK",
IF(INDEX(intern3!$A$9:$BG$320,MATCH($A100,intern3!$A$9:$A$160,0),MATCH(intern4!AQ$8,intern3!$7:$7,0))="OK","OK","NOK")))</f>
        <v/>
      </c>
      <c r="AR100" s="1277" t="str">
        <f>IF(INDEX(intern2!$A$165:$BH$316,MATCH($A100,intern2!$A$165:$A$316,0),MATCH(AR$8,intern2!_xlnm.Print_Titles,0))="","",
IF(INDEX(intern2!$A$165:$BH$316,MATCH($A100,intern2!$A$165:$A$316,0),MATCH(AR$8,intern2!_xlnm.Print_Titles,0))="NOK","NOK",
IF(INDEX(intern3!$A$9:$BG$320,MATCH($A100,intern3!$A$9:$A$160,0),MATCH(intern4!AR$8,intern3!$7:$7,0))="OK","OK","NOK")))</f>
        <v/>
      </c>
      <c r="AS100" s="1277" t="str">
        <f>IF(INDEX(intern2!$A$165:$BH$316,MATCH($A100,intern2!$A$165:$A$316,0),MATCH(AS$8,intern2!_xlnm.Print_Titles,0))="","",
IF(INDEX(intern2!$A$165:$BH$316,MATCH($A100,intern2!$A$165:$A$316,0),MATCH(AS$8,intern2!_xlnm.Print_Titles,0))="NOK","NOK",
IF(INDEX(intern3!$A$9:$BG$320,MATCH($A100,intern3!$A$9:$A$160,0),MATCH(intern4!AS$8,intern3!$7:$7,0))="OK","OK","NOK")))</f>
        <v/>
      </c>
      <c r="AT100" s="1277" t="str">
        <f>IF(INDEX(intern2!$A$165:$BH$316,MATCH($A100,intern2!$A$165:$A$316,0),MATCH(AT$8,intern2!_xlnm.Print_Titles,0))="","",
IF(INDEX(intern2!$A$165:$BH$316,MATCH($A100,intern2!$A$165:$A$316,0),MATCH(AT$8,intern2!_xlnm.Print_Titles,0))="NOK","NOK",
IF(INDEX(intern3!$A$9:$BG$320,MATCH($A100,intern3!$A$9:$A$160,0),MATCH(intern4!AT$8,intern3!$7:$7,0))="OK","OK","NOK")))</f>
        <v/>
      </c>
      <c r="AU100" s="1277" t="str">
        <f ca="1">IF(INDEX(intern2!$A$165:$BH$316,MATCH($A100,intern2!$A$165:$A$316,0),MATCH(AU$8,intern2!_xlnm.Print_Titles,0))="","",
IF(INDEX(intern2!$A$165:$BH$316,MATCH($A100,intern2!$A$165:$A$316,0),MATCH(AU$8,intern2!_xlnm.Print_Titles,0))="NOK","NOK",
IF(INDEX(intern3!$A$9:$BG$320,MATCH($A100,intern3!$A$9:$A$160,0),MATCH(intern4!AU$8,intern3!$7:$7,0))="OK","OK","NOK")))</f>
        <v>NOK</v>
      </c>
      <c r="AV100" s="1277" t="str">
        <f>IF(INDEX(intern2!$A$165:$BH$316,MATCH($A100,intern2!$A$165:$A$316,0),MATCH(AV$8,intern2!_xlnm.Print_Titles,0))="","",
IF(INDEX(intern2!$A$165:$BH$316,MATCH($A100,intern2!$A$165:$A$316,0),MATCH(AV$8,intern2!_xlnm.Print_Titles,0))="NOK","NOK",
IF(INDEX(intern3!$A$9:$BG$320,MATCH($A100,intern3!$A$9:$A$160,0),MATCH(intern4!AV$8,intern3!$7:$7,0))="OK","OK","NOK")))</f>
        <v/>
      </c>
      <c r="AW100" s="1277"/>
      <c r="AX100" s="1277" t="str">
        <f>IF(INDEX(intern2!$A$165:$BH$316,MATCH($A100,intern2!$A$165:$A$316,0),MATCH(AX$8,intern2!_xlnm.Print_Titles,0))="","",
IF(INDEX(intern2!$A$165:$BH$316,MATCH($A100,intern2!$A$165:$A$316,0),MATCH(AX$8,intern2!_xlnm.Print_Titles,0))="NOK","NOK",
IF(INDEX(intern3!$A$9:$BG$320,MATCH($A100,intern3!$A$9:$A$160,0),MATCH(intern4!AX$8,intern3!$7:$7,0))="OK","OK","NOK")))</f>
        <v/>
      </c>
      <c r="AY100" s="1277" t="str">
        <f>IF(INDEX(intern2!$A$165:$BH$316,MATCH($A100,intern2!$A$165:$A$316,0),MATCH(AY$8,intern2!_xlnm.Print_Titles,0))="","",
IF(INDEX(intern2!$A$165:$BH$316,MATCH($A100,intern2!$A$165:$A$316,0),MATCH(AY$8,intern2!_xlnm.Print_Titles,0))="NOK","NOK",
IF(INDEX(intern3!$A$9:$BG$320,MATCH($A100,intern3!$A$9:$A$160,0),MATCH(intern4!AY$8,intern3!$7:$7,0))="OK","OK","NOK")))</f>
        <v/>
      </c>
      <c r="AZ100" s="1277" t="str">
        <f>IF(INDEX(intern2!$A$165:$BH$316,MATCH($A100,intern2!$A$165:$A$316,0),MATCH(AZ$8,intern2!_xlnm.Print_Titles,0))="","",
IF(INDEX(intern2!$A$165:$BH$316,MATCH($A100,intern2!$A$165:$A$316,0),MATCH(AZ$8,intern2!_xlnm.Print_Titles,0))="NOK","NOK",
IF(INDEX(intern3!$A$9:$BG$320,MATCH($A100,intern3!$A$9:$A$160,0),MATCH(intern4!AZ$8,intern3!$7:$7,0))="OK","OK","NOK")))</f>
        <v/>
      </c>
      <c r="BA100" s="1277" t="str">
        <f>IF(INDEX(intern2!$A$165:$BH$316,MATCH($A100,intern2!$A$165:$A$316,0),MATCH(BA$8,intern2!_xlnm.Print_Titles,0))="","",
IF(INDEX(intern2!$A$165:$BH$316,MATCH($A100,intern2!$A$165:$A$316,0),MATCH(BA$8,intern2!_xlnm.Print_Titles,0))="NOK","NOK",
IF(INDEX(intern3!$A$9:$BG$320,MATCH($A100,intern3!$A$9:$A$160,0),MATCH(intern4!BA$8,intern3!$7:$7,0))="OK","OK","NOK")))</f>
        <v/>
      </c>
      <c r="BB100" s="1277" t="str">
        <f>IF(INDEX(intern2!$A$165:$BH$316,MATCH($A100,intern2!$A$165:$A$316,0),MATCH(BB$8,intern2!_xlnm.Print_Titles,0))="","",
IF(INDEX(intern2!$A$165:$BH$316,MATCH($A100,intern2!$A$165:$A$316,0),MATCH(BB$8,intern2!_xlnm.Print_Titles,0))="NOK","NOK",
IF(INDEX(intern3!$A$9:$BG$320,MATCH($A100,intern3!$A$9:$A$160,0),MATCH(intern4!BB$8,intern3!$7:$7,0))="OK","OK","NOK")))</f>
        <v/>
      </c>
      <c r="BC100" s="1277" t="str">
        <f>IF(INDEX(intern2!$A$165:$BH$316,MATCH($A100,intern2!$A$165:$A$316,0),MATCH(BC$8,intern2!_xlnm.Print_Titles,0))="","",
IF(INDEX(intern2!$A$165:$BH$316,MATCH($A100,intern2!$A$165:$A$316,0),MATCH(BC$8,intern2!_xlnm.Print_Titles,0))="NOK","NOK",
IF(INDEX(intern3!$A$9:$BG$320,MATCH($A100,intern3!$A$9:$A$160,0),MATCH(intern4!BC$8,intern3!$7:$7,0))="OK","OK","NOK")))</f>
        <v/>
      </c>
      <c r="BD100" s="1277" t="str">
        <f>IF(INDEX(intern2!$A$165:$BH$316,MATCH($A100,intern2!$A$165:$A$316,0),MATCH(BD$8,intern2!_xlnm.Print_Titles,0))="","",
IF(INDEX(intern2!$A$165:$BH$316,MATCH($A100,intern2!$A$165:$A$316,0),MATCH(BD$8,intern2!_xlnm.Print_Titles,0))="NOK","NOK",
IF(INDEX(intern3!$A$9:$BG$320,MATCH($A100,intern3!$A$9:$A$160,0),MATCH(intern4!BD$8,intern3!$7:$7,0))="OK","OK","NOK")))</f>
        <v/>
      </c>
      <c r="BE100" s="1277" t="str">
        <f>IF(INDEX(intern2!$A$165:$BH$316,MATCH($A100,intern2!$A$165:$A$316,0),MATCH(BE$8,intern2!_xlnm.Print_Titles,0))="","",
IF(INDEX(intern2!$A$165:$BH$316,MATCH($A100,intern2!$A$165:$A$316,0),MATCH(BE$8,intern2!_xlnm.Print_Titles,0))="NOK","NOK",
IF(INDEX(intern3!$A$9:$BG$320,MATCH($A100,intern3!$A$9:$A$160,0),MATCH(intern4!BE$8,intern3!$7:$7,0))="OK","OK","NOK")))</f>
        <v/>
      </c>
      <c r="BF100" s="1277" t="str">
        <f>IF(INDEX(intern2!$A$165:$BH$316,MATCH($A100,intern2!$A$165:$A$316,0),MATCH(BF$8,intern2!_xlnm.Print_Titles,0))="","",
IF(INDEX(intern2!$A$165:$BH$316,MATCH($A100,intern2!$A$165:$A$316,0),MATCH(BF$8,intern2!_xlnm.Print_Titles,0))="NOK","NOK",
IF(INDEX(intern3!$A$9:$BG$320,MATCH($A100,intern3!$A$9:$A$160,0),MATCH(intern4!BF$8,intern3!$7:$7,0))="OK","OK","NOK")))</f>
        <v/>
      </c>
      <c r="BG100" s="1277" t="str">
        <f>IF(INDEX(intern2!$A$165:$BH$316,MATCH($A100,intern2!$A$165:$A$316,0),MATCH(BG$8,intern2!_xlnm.Print_Titles,0))="","",
IF(INDEX(intern2!$A$165:$BH$316,MATCH($A100,intern2!$A$165:$A$316,0),MATCH(BG$8,intern2!_xlnm.Print_Titles,0))="NOK","NOK",
IF(INDEX(intern3!$A$9:$BG$320,MATCH($A100,intern3!$A$9:$A$160,0),MATCH(intern4!BG$8,intern3!$7:$7,0))="OK","OK","NOK")))</f>
        <v/>
      </c>
      <c r="BH100" s="200" t="str">
        <f t="shared" ca="1" si="3"/>
        <v>NOK</v>
      </c>
      <c r="BI100" s="186"/>
      <c r="BJ100" t="b">
        <f ca="1">IF(VLOOKUP($A100,intern1!$C:$Q,15,FALSE)="MAS","",IF(VLOOKUP($A100,'3.10'!$C:$AP,9,FALSE)=0,"NOK",IF(VLOOKUP($A100,'3.10'!$C:$AP,11,FALSE)=0,"NOK","OK"))=BH100)</f>
        <v>1</v>
      </c>
    </row>
    <row r="101" spans="1:62" x14ac:dyDescent="0.25">
      <c r="A101" t="str">
        <f>+intern2!A96</f>
        <v>PNE2</v>
      </c>
      <c r="C101" s="1277" t="str">
        <f>IF(INDEX(intern2!$A$165:$BH$316,MATCH($A101,intern2!$A$165:$A$316,0),MATCH(C$8,intern2!_xlnm.Print_Titles,0))="","",
IF(INDEX(intern2!$A$165:$BH$316,MATCH($A101,intern2!$A$165:$A$316,0),MATCH(C$8,intern2!_xlnm.Print_Titles,0))="NOK","NOK",
IF(INDEX(intern3!$A$9:$BG$320,MATCH($A101,intern3!$A$9:$A$160,0),MATCH(intern4!C$8,intern3!$7:$7,0))="OK","OK","NOK")))</f>
        <v/>
      </c>
      <c r="D101" s="1277" t="str">
        <f>IF(INDEX(intern2!$A$165:$BH$316,MATCH($A101,intern2!$A$165:$A$316,0),MATCH(D$8,intern2!_xlnm.Print_Titles,0))="","",
IF(INDEX(intern2!$A$165:$BH$316,MATCH($A101,intern2!$A$165:$A$316,0),MATCH(D$8,intern2!_xlnm.Print_Titles,0))="NOK","NOK",
IF(INDEX(intern3!$A$9:$BG$320,MATCH($A101,intern3!$A$9:$A$160,0),MATCH(intern4!D$8,intern3!$7:$7,0))="OK","OK","NOK")))</f>
        <v/>
      </c>
      <c r="E101" s="1277" t="str">
        <f>IF(INDEX(intern2!$A$165:$BH$316,MATCH($A101,intern2!$A$165:$A$316,0),MATCH(E$8,intern2!_xlnm.Print_Titles,0))="","",
IF(INDEX(intern2!$A$165:$BH$316,MATCH($A101,intern2!$A$165:$A$316,0),MATCH(E$8,intern2!_xlnm.Print_Titles,0))="NOK","NOK",
IF(INDEX(intern3!$A$9:$BG$320,MATCH($A101,intern3!$A$9:$A$160,0),MATCH(intern4!E$8,intern3!$7:$7,0))="OK","OK","NOK")))</f>
        <v/>
      </c>
      <c r="F101" s="1277" t="str">
        <f>IF(INDEX(intern2!$A$165:$BH$316,MATCH($A101,intern2!$A$165:$A$316,0),MATCH(F$8,intern2!_xlnm.Print_Titles,0))="","",
IF(INDEX(intern2!$A$165:$BH$316,MATCH($A101,intern2!$A$165:$A$316,0),MATCH(F$8,intern2!_xlnm.Print_Titles,0))="NOK","NOK",
IF(INDEX(intern3!$A$9:$BG$320,MATCH($A101,intern3!$A$9:$A$160,0),MATCH(intern4!F$8,intern3!$7:$7,0))="OK","OK","NOK")))</f>
        <v/>
      </c>
      <c r="G101" s="1277" t="str">
        <f>IF(INDEX(intern2!$A$165:$BH$316,MATCH($A101,intern2!$A$165:$A$316,0),MATCH(G$8,intern2!_xlnm.Print_Titles,0))="","",
IF(INDEX(intern2!$A$165:$BH$316,MATCH($A101,intern2!$A$165:$A$316,0),MATCH(G$8,intern2!_xlnm.Print_Titles,0))="NOK","NOK",
IF(INDEX(intern3!$A$9:$BG$320,MATCH($A101,intern3!$A$9:$A$160,0),MATCH(intern4!G$8,intern3!$7:$7,0))="OK","OK","NOK")))</f>
        <v/>
      </c>
      <c r="H101" s="1277" t="str">
        <f>IF(INDEX(intern2!$A$165:$BH$316,MATCH($A101,intern2!$A$165:$A$316,0),MATCH(H$8,intern2!_xlnm.Print_Titles,0))="","",
IF(INDEX(intern2!$A$165:$BH$316,MATCH($A101,intern2!$A$165:$A$316,0),MATCH(H$8,intern2!_xlnm.Print_Titles,0))="NOK","NOK",
IF(INDEX(intern3!$A$9:$BG$320,MATCH($A101,intern3!$A$9:$A$160,0),MATCH(intern4!H$8,intern3!$7:$7,0))="OK","OK","NOK")))</f>
        <v/>
      </c>
      <c r="I101" s="1277" t="str">
        <f>IF(INDEX(intern2!$A$165:$BH$316,MATCH($A101,intern2!$A$165:$A$316,0),MATCH(I$8,intern2!_xlnm.Print_Titles,0))="","",
IF(INDEX(intern2!$A$165:$BH$316,MATCH($A101,intern2!$A$165:$A$316,0),MATCH(I$8,intern2!_xlnm.Print_Titles,0))="NOK","NOK",
IF(INDEX(intern3!$A$9:$BG$320,MATCH($A101,intern3!$A$9:$A$160,0),MATCH(intern4!I$8,intern3!$7:$7,0))="OK","OK","NOK")))</f>
        <v/>
      </c>
      <c r="J101" s="1277" t="str">
        <f>IF(INDEX(intern2!$A$165:$BH$316,MATCH($A101,intern2!$A$165:$A$316,0),MATCH(J$8,intern2!_xlnm.Print_Titles,0))="","",
IF(INDEX(intern2!$A$165:$BH$316,MATCH($A101,intern2!$A$165:$A$316,0),MATCH(J$8,intern2!_xlnm.Print_Titles,0))="NOK","NOK",
IF(INDEX(intern3!$A$9:$BG$320,MATCH($A101,intern3!$A$9:$A$160,0),MATCH(intern4!J$8,intern3!$7:$7,0))="OK","OK","NOK")))</f>
        <v/>
      </c>
      <c r="K101" s="1277" t="str">
        <f>IF(INDEX(intern2!$A$165:$BH$316,MATCH($A101,intern2!$A$165:$A$316,0),MATCH(K$8,intern2!_xlnm.Print_Titles,0))="","",
IF(INDEX(intern2!$A$165:$BH$316,MATCH($A101,intern2!$A$165:$A$316,0),MATCH(K$8,intern2!_xlnm.Print_Titles,0))="NOK","NOK",
IF(INDEX(intern3!$A$9:$BG$320,MATCH($A101,intern3!$A$9:$A$160,0),MATCH(intern4!K$8,intern3!$7:$7,0))="OK","OK","NOK")))</f>
        <v/>
      </c>
      <c r="L101" s="1277" t="str">
        <f>IF(INDEX(intern2!$A$165:$BH$316,MATCH($A101,intern2!$A$165:$A$316,0),MATCH(L$8,intern2!_xlnm.Print_Titles,0))="","",
IF(INDEX(intern2!$A$165:$BH$316,MATCH($A101,intern2!$A$165:$A$316,0),MATCH(L$8,intern2!_xlnm.Print_Titles,0))="NOK","NOK",
IF(INDEX(intern3!$A$9:$BG$320,MATCH($A101,intern3!$A$9:$A$160,0),MATCH(intern4!L$8,intern3!$7:$7,0))="OK","OK","NOK")))</f>
        <v/>
      </c>
      <c r="M101" s="1277" t="str">
        <f>IF(INDEX(intern2!$A$165:$BH$316,MATCH($A101,intern2!$A$165:$A$316,0),MATCH(M$8,intern2!_xlnm.Print_Titles,0))="","",
IF(INDEX(intern2!$A$165:$BH$316,MATCH($A101,intern2!$A$165:$A$316,0),MATCH(M$8,intern2!_xlnm.Print_Titles,0))="NOK","NOK",
IF(INDEX(intern3!$A$9:$BG$320,MATCH($A101,intern3!$A$9:$A$160,0),MATCH(intern4!M$8,intern3!$7:$7,0))="OK","OK","NOK")))</f>
        <v/>
      </c>
      <c r="N101" s="1277" t="str">
        <f>IF(INDEX(intern2!$A$165:$BH$316,MATCH($A101,intern2!$A$165:$A$316,0),MATCH(N$8,intern2!_xlnm.Print_Titles,0))="","",
IF(INDEX(intern2!$A$165:$BH$316,MATCH($A101,intern2!$A$165:$A$316,0),MATCH(N$8,intern2!_xlnm.Print_Titles,0))="NOK","NOK",
IF(INDEX(intern3!$A$9:$BG$320,MATCH($A101,intern3!$A$9:$A$160,0),MATCH(intern4!N$8,intern3!$7:$7,0))="OK","OK","NOK")))</f>
        <v/>
      </c>
      <c r="O101" s="1277" t="str">
        <f>IF(INDEX(intern2!$A$165:$BH$316,MATCH($A101,intern2!$A$165:$A$316,0),MATCH(O$8,intern2!_xlnm.Print_Titles,0))="","",
IF(INDEX(intern2!$A$165:$BH$316,MATCH($A101,intern2!$A$165:$A$316,0),MATCH(O$8,intern2!_xlnm.Print_Titles,0))="NOK","NOK",
IF(INDEX(intern3!$A$9:$BG$320,MATCH($A101,intern3!$A$9:$A$160,0),MATCH(intern4!O$8,intern3!$7:$7,0))="OK","OK","NOK")))</f>
        <v/>
      </c>
      <c r="P101" s="1277" t="str">
        <f>IF(INDEX(intern2!$A$165:$BH$316,MATCH($A101,intern2!$A$165:$A$316,0),MATCH(P$8,intern2!_xlnm.Print_Titles,0))="","",
IF(INDEX(intern2!$A$165:$BH$316,MATCH($A101,intern2!$A$165:$A$316,0),MATCH(P$8,intern2!_xlnm.Print_Titles,0))="NOK","NOK",
IF(INDEX(intern3!$A$9:$BG$320,MATCH($A101,intern3!$A$9:$A$160,0),MATCH(intern4!P$8,intern3!$7:$7,0))="OK","OK","NOK")))</f>
        <v/>
      </c>
      <c r="Q101" s="1277" t="str">
        <f>IF(INDEX(intern2!$A$165:$BH$316,MATCH($A101,intern2!$A$165:$A$316,0),MATCH(Q$8,intern2!_xlnm.Print_Titles,0))="","",
IF(INDEX(intern2!$A$165:$BH$316,MATCH($A101,intern2!$A$165:$A$316,0),MATCH(Q$8,intern2!_xlnm.Print_Titles,0))="NOK","NOK",
IF(INDEX(intern3!$A$9:$BG$320,MATCH($A101,intern3!$A$9:$A$160,0),MATCH(intern4!Q$8,intern3!$7:$7,0))="OK","OK","NOK")))</f>
        <v/>
      </c>
      <c r="R101" s="1277" t="str">
        <f>IF(INDEX(intern2!$A$165:$BH$316,MATCH($A101,intern2!$A$165:$A$316,0),MATCH(R$8,intern2!_xlnm.Print_Titles,0))="","",
IF(INDEX(intern2!$A$165:$BH$316,MATCH($A101,intern2!$A$165:$A$316,0),MATCH(R$8,intern2!_xlnm.Print_Titles,0))="NOK","NOK",
IF(INDEX(intern3!$A$9:$BG$320,MATCH($A101,intern3!$A$9:$A$160,0),MATCH(intern4!R$8,intern3!$7:$7,0))="OK","OK","NOK")))</f>
        <v/>
      </c>
      <c r="S101" s="1277" t="str">
        <f>IF(INDEX(intern2!$A$165:$BH$316,MATCH($A101,intern2!$A$165:$A$316,0),MATCH(S$8,intern2!_xlnm.Print_Titles,0))="","",
IF(INDEX(intern2!$A$165:$BH$316,MATCH($A101,intern2!$A$165:$A$316,0),MATCH(S$8,intern2!_xlnm.Print_Titles,0))="NOK","NOK",
IF(INDEX(intern3!$A$9:$BG$320,MATCH($A101,intern3!$A$9:$A$160,0),MATCH(intern4!S$8,intern3!$7:$7,0))="OK","OK","NOK")))</f>
        <v/>
      </c>
      <c r="T101" s="1277" t="str">
        <f>IF(INDEX(intern2!$A$165:$BH$316,MATCH($A101,intern2!$A$165:$A$316,0),MATCH(T$8,intern2!_xlnm.Print_Titles,0))="","",
IF(INDEX(intern2!$A$165:$BH$316,MATCH($A101,intern2!$A$165:$A$316,0),MATCH(T$8,intern2!_xlnm.Print_Titles,0))="NOK","NOK",
IF(INDEX(intern3!$A$9:$BG$320,MATCH($A101,intern3!$A$9:$A$160,0),MATCH(intern4!T$8,intern3!$7:$7,0))="OK","OK","NOK")))</f>
        <v/>
      </c>
      <c r="U101" s="1277" t="str">
        <f>IF(INDEX(intern2!$A$165:$BH$316,MATCH($A101,intern2!$A$165:$A$316,0),MATCH(U$8,intern2!_xlnm.Print_Titles,0))="","",
IF(INDEX(intern2!$A$165:$BH$316,MATCH($A101,intern2!$A$165:$A$316,0),MATCH(U$8,intern2!_xlnm.Print_Titles,0))="NOK","NOK",
IF(INDEX(intern3!$A$9:$BG$320,MATCH($A101,intern3!$A$9:$A$160,0),MATCH(intern4!U$8,intern3!$7:$7,0))="OK","OK","NOK")))</f>
        <v/>
      </c>
      <c r="V101" s="1277" t="str">
        <f>IF(INDEX(intern2!$A$165:$BH$316,MATCH($A101,intern2!$A$165:$A$316,0),MATCH(V$8,intern2!_xlnm.Print_Titles,0))="","",
IF(INDEX(intern2!$A$165:$BH$316,MATCH($A101,intern2!$A$165:$A$316,0),MATCH(V$8,intern2!_xlnm.Print_Titles,0))="NOK","NOK",
IF(INDEX(intern3!$A$9:$BG$320,MATCH($A101,intern3!$A$9:$A$160,0),MATCH(intern4!V$8,intern3!$7:$7,0))="OK","OK","NOK")))</f>
        <v/>
      </c>
      <c r="W101" s="1277" t="str">
        <f>IF(INDEX(intern2!$A$165:$BH$316,MATCH($A101,intern2!$A$165:$A$316,0),MATCH(W$8,intern2!_xlnm.Print_Titles,0))="","",
IF(INDEX(intern2!$A$165:$BH$316,MATCH($A101,intern2!$A$165:$A$316,0),MATCH(W$8,intern2!_xlnm.Print_Titles,0))="NOK","NOK",
IF(INDEX(intern3!$A$9:$BG$320,MATCH($A101,intern3!$A$9:$A$160,0),MATCH(intern4!W$8,intern3!$7:$7,0))="OK","OK","NOK")))</f>
        <v/>
      </c>
      <c r="X101" s="1277" t="str">
        <f>IF(INDEX(intern2!$A$165:$BH$316,MATCH($A101,intern2!$A$165:$A$316,0),MATCH(X$8,intern2!_xlnm.Print_Titles,0))="","",
IF(INDEX(intern2!$A$165:$BH$316,MATCH($A101,intern2!$A$165:$A$316,0),MATCH(X$8,intern2!_xlnm.Print_Titles,0))="NOK","NOK",
IF(INDEX(intern3!$A$9:$BG$320,MATCH($A101,intern3!$A$9:$A$160,0),MATCH(intern4!X$8,intern3!$7:$7,0))="OK","OK","NOK")))</f>
        <v/>
      </c>
      <c r="Y101" s="1277" t="str">
        <f>IF(INDEX(intern2!$A$165:$BH$316,MATCH($A101,intern2!$A$165:$A$316,0),MATCH(Y$8,intern2!_xlnm.Print_Titles,0))="","",
IF(INDEX(intern2!$A$165:$BH$316,MATCH($A101,intern2!$A$165:$A$316,0),MATCH(Y$8,intern2!_xlnm.Print_Titles,0))="NOK","NOK",
IF(INDEX(intern3!$A$9:$BG$320,MATCH($A101,intern3!$A$9:$A$160,0),MATCH(intern4!Y$8,intern3!$7:$7,0))="OK","OK","NOK")))</f>
        <v/>
      </c>
      <c r="Z101" s="1277" t="str">
        <f>IF(INDEX(intern2!$A$165:$BH$316,MATCH($A101,intern2!$A$165:$A$316,0),MATCH(Z$8,intern2!_xlnm.Print_Titles,0))="","",
IF(INDEX(intern2!$A$165:$BH$316,MATCH($A101,intern2!$A$165:$A$316,0),MATCH(Z$8,intern2!_xlnm.Print_Titles,0))="NOK","NOK",
IF(INDEX(intern3!$A$9:$BG$320,MATCH($A101,intern3!$A$9:$A$160,0),MATCH(intern4!Z$8,intern3!$7:$7,0))="OK","OK","NOK")))</f>
        <v/>
      </c>
      <c r="AA101" s="1277" t="str">
        <f>IF(INDEX(intern2!$A$165:$BH$316,MATCH($A101,intern2!$A$165:$A$316,0),MATCH(AA$8,intern2!_xlnm.Print_Titles,0))="","",
IF(INDEX(intern2!$A$165:$BH$316,MATCH($A101,intern2!$A$165:$A$316,0),MATCH(AA$8,intern2!_xlnm.Print_Titles,0))="NOK","NOK",
IF(INDEX(intern3!$A$9:$BG$320,MATCH($A101,intern3!$A$9:$A$160,0),MATCH(intern4!AA$8,intern3!$7:$7,0))="OK","OK","NOK")))</f>
        <v/>
      </c>
      <c r="AB101" s="1277" t="str">
        <f>IF(INDEX(intern2!$A$165:$BH$316,MATCH($A101,intern2!$A$165:$A$316,0),MATCH(AB$8,intern2!_xlnm.Print_Titles,0))="","",
IF(INDEX(intern2!$A$165:$BH$316,MATCH($A101,intern2!$A$165:$A$316,0),MATCH(AB$8,intern2!_xlnm.Print_Titles,0))="NOK","NOK",
IF(INDEX(intern3!$A$9:$BG$320,MATCH($A101,intern3!$A$9:$A$160,0),MATCH(intern4!AB$8,intern3!$7:$7,0))="OK","OK","NOK")))</f>
        <v/>
      </c>
      <c r="AC101" s="1277" t="str">
        <f>IF(INDEX(intern2!$A$165:$BH$316,MATCH($A101,intern2!$A$165:$A$316,0),MATCH(AC$8,intern2!_xlnm.Print_Titles,0))="","",
IF(INDEX(intern2!$A$165:$BH$316,MATCH($A101,intern2!$A$165:$A$316,0),MATCH(AC$8,intern2!_xlnm.Print_Titles,0))="NOK","NOK",
IF(INDEX(intern3!$A$9:$BG$320,MATCH($A101,intern3!$A$9:$A$160,0),MATCH(intern4!AC$8,intern3!$7:$7,0))="OK","OK","NOK")))</f>
        <v/>
      </c>
      <c r="AD101" s="1277" t="str">
        <f>IF(INDEX(intern2!$A$165:$BH$316,MATCH($A101,intern2!$A$165:$A$316,0),MATCH(AD$8,intern2!_xlnm.Print_Titles,0))="","",
IF(INDEX(intern2!$A$165:$BH$316,MATCH($A101,intern2!$A$165:$A$316,0),MATCH(AD$8,intern2!_xlnm.Print_Titles,0))="NOK","NOK",
IF(INDEX(intern3!$A$9:$BG$320,MATCH($A101,intern3!$A$9:$A$160,0),MATCH(intern4!AD$8,intern3!$7:$7,0))="OK","OK","NOK")))</f>
        <v/>
      </c>
      <c r="AE101" s="1277" t="str">
        <f>IF(INDEX(intern2!$A$165:$BH$316,MATCH($A101,intern2!$A$165:$A$316,0),MATCH(AE$8,intern2!_xlnm.Print_Titles,0))="","",
IF(INDEX(intern2!$A$165:$BH$316,MATCH($A101,intern2!$A$165:$A$316,0),MATCH(AE$8,intern2!_xlnm.Print_Titles,0))="NOK","NOK",
IF(INDEX(intern3!$A$9:$BG$320,MATCH($A101,intern3!$A$9:$A$160,0),MATCH(intern4!AE$8,intern3!$7:$7,0))="OK","OK","NOK")))</f>
        <v/>
      </c>
      <c r="AF101" s="1277" t="str">
        <f>IF(INDEX(intern2!$A$165:$BH$316,MATCH($A101,intern2!$A$165:$A$316,0),MATCH(AF$8,intern2!_xlnm.Print_Titles,0))="","",
IF(INDEX(intern2!$A$165:$BH$316,MATCH($A101,intern2!$A$165:$A$316,0),MATCH(AF$8,intern2!_xlnm.Print_Titles,0))="NOK","NOK",
IF(INDEX(intern3!$A$9:$BG$320,MATCH($A101,intern3!$A$9:$A$160,0),MATCH(intern4!AF$8,intern3!$7:$7,0))="OK","OK","NOK")))</f>
        <v/>
      </c>
      <c r="AG101" s="1277" t="str">
        <f>IF(INDEX(intern2!$A$165:$BH$316,MATCH($A101,intern2!$A$165:$A$316,0),MATCH(AG$8,intern2!_xlnm.Print_Titles,0))="","",
IF(INDEX(intern2!$A$165:$BH$316,MATCH($A101,intern2!$A$165:$A$316,0),MATCH(AG$8,intern2!_xlnm.Print_Titles,0))="NOK","NOK",
IF(INDEX(intern3!$A$9:$BG$320,MATCH($A101,intern3!$A$9:$A$160,0),MATCH(intern4!AG$8,intern3!$7:$7,0))="OK","OK","NOK")))</f>
        <v/>
      </c>
      <c r="AH101" s="1277" t="str">
        <f>IF(INDEX(intern2!$A$165:$BH$316,MATCH($A101,intern2!$A$165:$A$316,0),MATCH(AH$8,intern2!_xlnm.Print_Titles,0))="","",
IF(INDEX(intern2!$A$165:$BH$316,MATCH($A101,intern2!$A$165:$A$316,0),MATCH(AH$8,intern2!_xlnm.Print_Titles,0))="NOK","NOK",
IF(INDEX(intern3!$A$9:$BG$320,MATCH($A101,intern3!$A$9:$A$160,0),MATCH(intern4!AH$8,intern3!$7:$7,0))="OK","OK","NOK")))</f>
        <v/>
      </c>
      <c r="AI101" s="1277" t="str">
        <f>IF(INDEX(intern2!$A$165:$BH$316,MATCH($A101,intern2!$A$165:$A$316,0),MATCH(AI$8,intern2!_xlnm.Print_Titles,0))="","",
IF(INDEX(intern2!$A$165:$BH$316,MATCH($A101,intern2!$A$165:$A$316,0),MATCH(AI$8,intern2!_xlnm.Print_Titles,0))="NOK","NOK",
IF(INDEX(intern3!$A$9:$BG$320,MATCH($A101,intern3!$A$9:$A$160,0),MATCH(intern4!AI$8,intern3!$7:$7,0))="OK","OK","NOK")))</f>
        <v/>
      </c>
      <c r="AJ101" s="1277" t="str">
        <f ca="1">IF(INDEX(intern2!$A$165:$BH$316,MATCH($A101,intern2!$A$165:$A$316,0),MATCH(AJ$8,intern2!_xlnm.Print_Titles,0))="","",
IF(INDEX(intern2!$A$165:$BH$316,MATCH($A101,intern2!$A$165:$A$316,0),MATCH(AJ$8,intern2!_xlnm.Print_Titles,0))="NOK","NOK",
IF(INDEX(intern3!$A$9:$BG$320,MATCH($A101,intern3!$A$9:$A$160,0),MATCH(intern4!AJ$8,intern3!$7:$7,0))="OK","OK","NOK")))</f>
        <v>NOK</v>
      </c>
      <c r="AK101" s="1277" t="str">
        <f>IF(INDEX(intern2!$A$165:$BH$316,MATCH($A101,intern2!$A$165:$A$316,0),MATCH(AK$8,intern2!_xlnm.Print_Titles,0))="","",
IF(INDEX(intern2!$A$165:$BH$316,MATCH($A101,intern2!$A$165:$A$316,0),MATCH(AK$8,intern2!_xlnm.Print_Titles,0))="NOK","NOK",
IF(INDEX(intern3!$A$9:$BG$320,MATCH($A101,intern3!$A$9:$A$160,0),MATCH(intern4!AK$8,intern3!$7:$7,0))="OK","OK","NOK")))</f>
        <v/>
      </c>
      <c r="AL101" s="1277" t="str">
        <f>IF(INDEX(intern2!$A$165:$BH$316,MATCH($A101,intern2!$A$165:$A$316,0),MATCH(AL$8,intern2!_xlnm.Print_Titles,0))="","",
IF(INDEX(intern2!$A$165:$BH$316,MATCH($A101,intern2!$A$165:$A$316,0),MATCH(AL$8,intern2!_xlnm.Print_Titles,0))="NOK","NOK",
IF(INDEX(intern3!$A$9:$BG$320,MATCH($A101,intern3!$A$9:$A$160,0),MATCH(intern4!AL$8,intern3!$7:$7,0))="OK","OK","NOK")))</f>
        <v/>
      </c>
      <c r="AM101" s="1277" t="str">
        <f>IF(INDEX(intern2!$A$165:$BH$316,MATCH($A101,intern2!$A$165:$A$316,0),MATCH(AM$8,intern2!_xlnm.Print_Titles,0))="","",
IF(INDEX(intern2!$A$165:$BH$316,MATCH($A101,intern2!$A$165:$A$316,0),MATCH(AM$8,intern2!_xlnm.Print_Titles,0))="NOK","NOK",
IF(INDEX(intern3!$A$9:$BG$320,MATCH($A101,intern3!$A$9:$A$160,0),MATCH(intern4!AM$8,intern3!$7:$7,0))="OK","OK","NOK")))</f>
        <v/>
      </c>
      <c r="AN101" s="1277" t="str">
        <f>IF(INDEX(intern2!$A$165:$BH$316,MATCH($A101,intern2!$A$165:$A$316,0),MATCH(AN$8,intern2!_xlnm.Print_Titles,0))="","",
IF(INDEX(intern2!$A$165:$BH$316,MATCH($A101,intern2!$A$165:$A$316,0),MATCH(AN$8,intern2!_xlnm.Print_Titles,0))="NOK","NOK",
IF(INDEX(intern3!$A$9:$BG$320,MATCH($A101,intern3!$A$9:$A$160,0),MATCH(intern4!AN$8,intern3!$7:$7,0))="OK","OK","NOK")))</f>
        <v/>
      </c>
      <c r="AO101" s="1277" t="str">
        <f>IF(INDEX(intern2!$A$165:$BH$316,MATCH($A101,intern2!$A$165:$A$316,0),MATCH(AO$8,intern2!_xlnm.Print_Titles,0))="","",
IF(INDEX(intern2!$A$165:$BH$316,MATCH($A101,intern2!$A$165:$A$316,0),MATCH(AO$8,intern2!_xlnm.Print_Titles,0))="NOK","NOK",
IF(INDEX(intern3!$A$9:$BG$320,MATCH($A101,intern3!$A$9:$A$160,0),MATCH(intern4!AO$8,intern3!$7:$7,0))="OK","OK","NOK")))</f>
        <v/>
      </c>
      <c r="AP101" s="1277" t="str">
        <f>IF(INDEX(intern2!$A$165:$BH$316,MATCH($A101,intern2!$A$165:$A$316,0),MATCH(AP$8,intern2!_xlnm.Print_Titles,0))="","",
IF(INDEX(intern2!$A$165:$BH$316,MATCH($A101,intern2!$A$165:$A$316,0),MATCH(AP$8,intern2!_xlnm.Print_Titles,0))="NOK","NOK",
IF(INDEX(intern3!$A$9:$BG$320,MATCH($A101,intern3!$A$9:$A$160,0),MATCH(intern4!AP$8,intern3!$7:$7,0))="OK","OK","NOK")))</f>
        <v/>
      </c>
      <c r="AQ101" s="1277" t="str">
        <f>IF(INDEX(intern2!$A$165:$BH$316,MATCH($A101,intern2!$A$165:$A$316,0),MATCH(AQ$8,intern2!_xlnm.Print_Titles,0))="","",
IF(INDEX(intern2!$A$165:$BH$316,MATCH($A101,intern2!$A$165:$A$316,0),MATCH(AQ$8,intern2!_xlnm.Print_Titles,0))="NOK","NOK",
IF(INDEX(intern3!$A$9:$BG$320,MATCH($A101,intern3!$A$9:$A$160,0),MATCH(intern4!AQ$8,intern3!$7:$7,0))="OK","OK","NOK")))</f>
        <v/>
      </c>
      <c r="AR101" s="1277" t="str">
        <f>IF(INDEX(intern2!$A$165:$BH$316,MATCH($A101,intern2!$A$165:$A$316,0),MATCH(AR$8,intern2!_xlnm.Print_Titles,0))="","",
IF(INDEX(intern2!$A$165:$BH$316,MATCH($A101,intern2!$A$165:$A$316,0),MATCH(AR$8,intern2!_xlnm.Print_Titles,0))="NOK","NOK",
IF(INDEX(intern3!$A$9:$BG$320,MATCH($A101,intern3!$A$9:$A$160,0),MATCH(intern4!AR$8,intern3!$7:$7,0))="OK","OK","NOK")))</f>
        <v/>
      </c>
      <c r="AS101" s="1277" t="str">
        <f>IF(INDEX(intern2!$A$165:$BH$316,MATCH($A101,intern2!$A$165:$A$316,0),MATCH(AS$8,intern2!_xlnm.Print_Titles,0))="","",
IF(INDEX(intern2!$A$165:$BH$316,MATCH($A101,intern2!$A$165:$A$316,0),MATCH(AS$8,intern2!_xlnm.Print_Titles,0))="NOK","NOK",
IF(INDEX(intern3!$A$9:$BG$320,MATCH($A101,intern3!$A$9:$A$160,0),MATCH(intern4!AS$8,intern3!$7:$7,0))="OK","OK","NOK")))</f>
        <v/>
      </c>
      <c r="AT101" s="1277" t="str">
        <f>IF(INDEX(intern2!$A$165:$BH$316,MATCH($A101,intern2!$A$165:$A$316,0),MATCH(AT$8,intern2!_xlnm.Print_Titles,0))="","",
IF(INDEX(intern2!$A$165:$BH$316,MATCH($A101,intern2!$A$165:$A$316,0),MATCH(AT$8,intern2!_xlnm.Print_Titles,0))="NOK","NOK",
IF(INDEX(intern3!$A$9:$BG$320,MATCH($A101,intern3!$A$9:$A$160,0),MATCH(intern4!AT$8,intern3!$7:$7,0))="OK","OK","NOK")))</f>
        <v/>
      </c>
      <c r="AU101" s="1277" t="str">
        <f ca="1">IF(INDEX(intern2!$A$165:$BH$316,MATCH($A101,intern2!$A$165:$A$316,0),MATCH(AU$8,intern2!_xlnm.Print_Titles,0))="","",
IF(INDEX(intern2!$A$165:$BH$316,MATCH($A101,intern2!$A$165:$A$316,0),MATCH(AU$8,intern2!_xlnm.Print_Titles,0))="NOK","NOK",
IF(INDEX(intern3!$A$9:$BG$320,MATCH($A101,intern3!$A$9:$A$160,0),MATCH(intern4!AU$8,intern3!$7:$7,0))="OK","OK","NOK")))</f>
        <v>NOK</v>
      </c>
      <c r="AV101" s="1277" t="str">
        <f ca="1">IF(INDEX(intern2!$A$165:$BH$316,MATCH($A101,intern2!$A$165:$A$316,0),MATCH(AV$8,intern2!_xlnm.Print_Titles,0))="","",
IF(INDEX(intern2!$A$165:$BH$316,MATCH($A101,intern2!$A$165:$A$316,0),MATCH(AV$8,intern2!_xlnm.Print_Titles,0))="NOK","NOK",
IF(INDEX(intern3!$A$9:$BG$320,MATCH($A101,intern3!$A$9:$A$160,0),MATCH(intern4!AV$8,intern3!$7:$7,0))="OK","OK","NOK")))</f>
        <v>NOK</v>
      </c>
      <c r="AW101" s="1277"/>
      <c r="AX101" s="1277" t="str">
        <f>IF(INDEX(intern2!$A$165:$BH$316,MATCH($A101,intern2!$A$165:$A$316,0),MATCH(AX$8,intern2!_xlnm.Print_Titles,0))="","",
IF(INDEX(intern2!$A$165:$BH$316,MATCH($A101,intern2!$A$165:$A$316,0),MATCH(AX$8,intern2!_xlnm.Print_Titles,0))="NOK","NOK",
IF(INDEX(intern3!$A$9:$BG$320,MATCH($A101,intern3!$A$9:$A$160,0),MATCH(intern4!AX$8,intern3!$7:$7,0))="OK","OK","NOK")))</f>
        <v/>
      </c>
      <c r="AY101" s="1277" t="str">
        <f>IF(INDEX(intern2!$A$165:$BH$316,MATCH($A101,intern2!$A$165:$A$316,0),MATCH(AY$8,intern2!_xlnm.Print_Titles,0))="","",
IF(INDEX(intern2!$A$165:$BH$316,MATCH($A101,intern2!$A$165:$A$316,0),MATCH(AY$8,intern2!_xlnm.Print_Titles,0))="NOK","NOK",
IF(INDEX(intern3!$A$9:$BG$320,MATCH($A101,intern3!$A$9:$A$160,0),MATCH(intern4!AY$8,intern3!$7:$7,0))="OK","OK","NOK")))</f>
        <v/>
      </c>
      <c r="AZ101" s="1277" t="str">
        <f>IF(INDEX(intern2!$A$165:$BH$316,MATCH($A101,intern2!$A$165:$A$316,0),MATCH(AZ$8,intern2!_xlnm.Print_Titles,0))="","",
IF(INDEX(intern2!$A$165:$BH$316,MATCH($A101,intern2!$A$165:$A$316,0),MATCH(AZ$8,intern2!_xlnm.Print_Titles,0))="NOK","NOK",
IF(INDEX(intern3!$A$9:$BG$320,MATCH($A101,intern3!$A$9:$A$160,0),MATCH(intern4!AZ$8,intern3!$7:$7,0))="OK","OK","NOK")))</f>
        <v/>
      </c>
      <c r="BA101" s="1277" t="str">
        <f>IF(INDEX(intern2!$A$165:$BH$316,MATCH($A101,intern2!$A$165:$A$316,0),MATCH(BA$8,intern2!_xlnm.Print_Titles,0))="","",
IF(INDEX(intern2!$A$165:$BH$316,MATCH($A101,intern2!$A$165:$A$316,0),MATCH(BA$8,intern2!_xlnm.Print_Titles,0))="NOK","NOK",
IF(INDEX(intern3!$A$9:$BG$320,MATCH($A101,intern3!$A$9:$A$160,0),MATCH(intern4!BA$8,intern3!$7:$7,0))="OK","OK","NOK")))</f>
        <v/>
      </c>
      <c r="BB101" s="1277" t="str">
        <f>IF(INDEX(intern2!$A$165:$BH$316,MATCH($A101,intern2!$A$165:$A$316,0),MATCH(BB$8,intern2!_xlnm.Print_Titles,0))="","",
IF(INDEX(intern2!$A$165:$BH$316,MATCH($A101,intern2!$A$165:$A$316,0),MATCH(BB$8,intern2!_xlnm.Print_Titles,0))="NOK","NOK",
IF(INDEX(intern3!$A$9:$BG$320,MATCH($A101,intern3!$A$9:$A$160,0),MATCH(intern4!BB$8,intern3!$7:$7,0))="OK","OK","NOK")))</f>
        <v/>
      </c>
      <c r="BC101" s="1277" t="str">
        <f>IF(INDEX(intern2!$A$165:$BH$316,MATCH($A101,intern2!$A$165:$A$316,0),MATCH(BC$8,intern2!_xlnm.Print_Titles,0))="","",
IF(INDEX(intern2!$A$165:$BH$316,MATCH($A101,intern2!$A$165:$A$316,0),MATCH(BC$8,intern2!_xlnm.Print_Titles,0))="NOK","NOK",
IF(INDEX(intern3!$A$9:$BG$320,MATCH($A101,intern3!$A$9:$A$160,0),MATCH(intern4!BC$8,intern3!$7:$7,0))="OK","OK","NOK")))</f>
        <v/>
      </c>
      <c r="BD101" s="1277" t="str">
        <f>IF(INDEX(intern2!$A$165:$BH$316,MATCH($A101,intern2!$A$165:$A$316,0),MATCH(BD$8,intern2!_xlnm.Print_Titles,0))="","",
IF(INDEX(intern2!$A$165:$BH$316,MATCH($A101,intern2!$A$165:$A$316,0),MATCH(BD$8,intern2!_xlnm.Print_Titles,0))="NOK","NOK",
IF(INDEX(intern3!$A$9:$BG$320,MATCH($A101,intern3!$A$9:$A$160,0),MATCH(intern4!BD$8,intern3!$7:$7,0))="OK","OK","NOK")))</f>
        <v/>
      </c>
      <c r="BE101" s="1277" t="str">
        <f>IF(INDEX(intern2!$A$165:$BH$316,MATCH($A101,intern2!$A$165:$A$316,0),MATCH(BE$8,intern2!_xlnm.Print_Titles,0))="","",
IF(INDEX(intern2!$A$165:$BH$316,MATCH($A101,intern2!$A$165:$A$316,0),MATCH(BE$8,intern2!_xlnm.Print_Titles,0))="NOK","NOK",
IF(INDEX(intern3!$A$9:$BG$320,MATCH($A101,intern3!$A$9:$A$160,0),MATCH(intern4!BE$8,intern3!$7:$7,0))="OK","OK","NOK")))</f>
        <v/>
      </c>
      <c r="BF101" s="1277" t="str">
        <f>IF(INDEX(intern2!$A$165:$BH$316,MATCH($A101,intern2!$A$165:$A$316,0),MATCH(BF$8,intern2!_xlnm.Print_Titles,0))="","",
IF(INDEX(intern2!$A$165:$BH$316,MATCH($A101,intern2!$A$165:$A$316,0),MATCH(BF$8,intern2!_xlnm.Print_Titles,0))="NOK","NOK",
IF(INDEX(intern3!$A$9:$BG$320,MATCH($A101,intern3!$A$9:$A$160,0),MATCH(intern4!BF$8,intern3!$7:$7,0))="OK","OK","NOK")))</f>
        <v/>
      </c>
      <c r="BG101" s="1277" t="str">
        <f>IF(INDEX(intern2!$A$165:$BH$316,MATCH($A101,intern2!$A$165:$A$316,0),MATCH(BG$8,intern2!_xlnm.Print_Titles,0))="","",
IF(INDEX(intern2!$A$165:$BH$316,MATCH($A101,intern2!$A$165:$A$316,0),MATCH(BG$8,intern2!_xlnm.Print_Titles,0))="NOK","NOK",
IF(INDEX(intern3!$A$9:$BG$320,MATCH($A101,intern3!$A$9:$A$160,0),MATCH(intern4!BG$8,intern3!$7:$7,0))="OK","OK","NOK")))</f>
        <v/>
      </c>
      <c r="BH101" s="200" t="str">
        <f t="shared" ca="1" si="3"/>
        <v>NOK</v>
      </c>
      <c r="BI101" s="186"/>
      <c r="BJ101" t="b">
        <f ca="1">IF(VLOOKUP($A101,intern1!$C:$Q,15,FALSE)="MAS","",IF(VLOOKUP($A101,'3.10'!$C:$AP,9,FALSE)=0,"NOK",IF(VLOOKUP($A101,'3.10'!$C:$AP,11,FALSE)=0,"NOK","OK"))=BH101)</f>
        <v>1</v>
      </c>
    </row>
    <row r="102" spans="1:62" x14ac:dyDescent="0.25">
      <c r="A102" t="str">
        <f>+intern2!A97</f>
        <v>THO1</v>
      </c>
      <c r="C102" s="1277" t="str">
        <f>IF(INDEX(intern2!$A$165:$BH$316,MATCH($A102,intern2!$A$165:$A$316,0),MATCH(C$8,intern2!_xlnm.Print_Titles,0))="","",
IF(INDEX(intern2!$A$165:$BH$316,MATCH($A102,intern2!$A$165:$A$316,0),MATCH(C$8,intern2!_xlnm.Print_Titles,0))="NOK","NOK",
IF(INDEX(intern3!$A$9:$BG$320,MATCH($A102,intern3!$A$9:$A$160,0),MATCH(intern4!C$8,intern3!$7:$7,0))="OK","OK","NOK")))</f>
        <v/>
      </c>
      <c r="D102" s="1277" t="str">
        <f>IF(INDEX(intern2!$A$165:$BH$316,MATCH($A102,intern2!$A$165:$A$316,0),MATCH(D$8,intern2!_xlnm.Print_Titles,0))="","",
IF(INDEX(intern2!$A$165:$BH$316,MATCH($A102,intern2!$A$165:$A$316,0),MATCH(D$8,intern2!_xlnm.Print_Titles,0))="NOK","NOK",
IF(INDEX(intern3!$A$9:$BG$320,MATCH($A102,intern3!$A$9:$A$160,0),MATCH(intern4!D$8,intern3!$7:$7,0))="OK","OK","NOK")))</f>
        <v/>
      </c>
      <c r="E102" s="1277" t="str">
        <f>IF(INDEX(intern2!$A$165:$BH$316,MATCH($A102,intern2!$A$165:$A$316,0),MATCH(E$8,intern2!_xlnm.Print_Titles,0))="","",
IF(INDEX(intern2!$A$165:$BH$316,MATCH($A102,intern2!$A$165:$A$316,0),MATCH(E$8,intern2!_xlnm.Print_Titles,0))="NOK","NOK",
IF(INDEX(intern3!$A$9:$BG$320,MATCH($A102,intern3!$A$9:$A$160,0),MATCH(intern4!E$8,intern3!$7:$7,0))="OK","OK","NOK")))</f>
        <v/>
      </c>
      <c r="F102" s="1277" t="str">
        <f>IF(INDEX(intern2!$A$165:$BH$316,MATCH($A102,intern2!$A$165:$A$316,0),MATCH(F$8,intern2!_xlnm.Print_Titles,0))="","",
IF(INDEX(intern2!$A$165:$BH$316,MATCH($A102,intern2!$A$165:$A$316,0),MATCH(F$8,intern2!_xlnm.Print_Titles,0))="NOK","NOK",
IF(INDEX(intern3!$A$9:$BG$320,MATCH($A102,intern3!$A$9:$A$160,0),MATCH(intern4!F$8,intern3!$7:$7,0))="OK","OK","NOK")))</f>
        <v/>
      </c>
      <c r="G102" s="1277" t="str">
        <f ca="1">IF(INDEX(intern2!$A$165:$BH$316,MATCH($A102,intern2!$A$165:$A$316,0),MATCH(G$8,intern2!_xlnm.Print_Titles,0))="","",
IF(INDEX(intern2!$A$165:$BH$316,MATCH($A102,intern2!$A$165:$A$316,0),MATCH(G$8,intern2!_xlnm.Print_Titles,0))="NOK","NOK",
IF(INDEX(intern3!$A$9:$BG$320,MATCH($A102,intern3!$A$9:$A$160,0),MATCH(intern4!G$8,intern3!$7:$7,0))="OK","OK","NOK")))</f>
        <v>NOK</v>
      </c>
      <c r="H102" s="1277" t="str">
        <f ca="1">IF(INDEX(intern2!$A$165:$BH$316,MATCH($A102,intern2!$A$165:$A$316,0),MATCH(H$8,intern2!_xlnm.Print_Titles,0))="","",
IF(INDEX(intern2!$A$165:$BH$316,MATCH($A102,intern2!$A$165:$A$316,0),MATCH(H$8,intern2!_xlnm.Print_Titles,0))="NOK","NOK",
IF(INDEX(intern3!$A$9:$BG$320,MATCH($A102,intern3!$A$9:$A$160,0),MATCH(intern4!H$8,intern3!$7:$7,0))="OK","OK","NOK")))</f>
        <v>NOK</v>
      </c>
      <c r="I102" s="1277" t="str">
        <f>IF(INDEX(intern2!$A$165:$BH$316,MATCH($A102,intern2!$A$165:$A$316,0),MATCH(I$8,intern2!_xlnm.Print_Titles,0))="","",
IF(INDEX(intern2!$A$165:$BH$316,MATCH($A102,intern2!$A$165:$A$316,0),MATCH(I$8,intern2!_xlnm.Print_Titles,0))="NOK","NOK",
IF(INDEX(intern3!$A$9:$BG$320,MATCH($A102,intern3!$A$9:$A$160,0),MATCH(intern4!I$8,intern3!$7:$7,0))="OK","OK","NOK")))</f>
        <v/>
      </c>
      <c r="J102" s="1277" t="str">
        <f>IF(INDEX(intern2!$A$165:$BH$316,MATCH($A102,intern2!$A$165:$A$316,0),MATCH(J$8,intern2!_xlnm.Print_Titles,0))="","",
IF(INDEX(intern2!$A$165:$BH$316,MATCH($A102,intern2!$A$165:$A$316,0),MATCH(J$8,intern2!_xlnm.Print_Titles,0))="NOK","NOK",
IF(INDEX(intern3!$A$9:$BG$320,MATCH($A102,intern3!$A$9:$A$160,0),MATCH(intern4!J$8,intern3!$7:$7,0))="OK","OK","NOK")))</f>
        <v/>
      </c>
      <c r="K102" s="1277" t="str">
        <f>IF(INDEX(intern2!$A$165:$BH$316,MATCH($A102,intern2!$A$165:$A$316,0),MATCH(K$8,intern2!_xlnm.Print_Titles,0))="","",
IF(INDEX(intern2!$A$165:$BH$316,MATCH($A102,intern2!$A$165:$A$316,0),MATCH(K$8,intern2!_xlnm.Print_Titles,0))="NOK","NOK",
IF(INDEX(intern3!$A$9:$BG$320,MATCH($A102,intern3!$A$9:$A$160,0),MATCH(intern4!K$8,intern3!$7:$7,0))="OK","OK","NOK")))</f>
        <v/>
      </c>
      <c r="L102" s="1277" t="str">
        <f>IF(INDEX(intern2!$A$165:$BH$316,MATCH($A102,intern2!$A$165:$A$316,0),MATCH(L$8,intern2!_xlnm.Print_Titles,0))="","",
IF(INDEX(intern2!$A$165:$BH$316,MATCH($A102,intern2!$A$165:$A$316,0),MATCH(L$8,intern2!_xlnm.Print_Titles,0))="NOK","NOK",
IF(INDEX(intern3!$A$9:$BG$320,MATCH($A102,intern3!$A$9:$A$160,0),MATCH(intern4!L$8,intern3!$7:$7,0))="OK","OK","NOK")))</f>
        <v/>
      </c>
      <c r="M102" s="1277" t="str">
        <f>IF(INDEX(intern2!$A$165:$BH$316,MATCH($A102,intern2!$A$165:$A$316,0),MATCH(M$8,intern2!_xlnm.Print_Titles,0))="","",
IF(INDEX(intern2!$A$165:$BH$316,MATCH($A102,intern2!$A$165:$A$316,0),MATCH(M$8,intern2!_xlnm.Print_Titles,0))="NOK","NOK",
IF(INDEX(intern3!$A$9:$BG$320,MATCH($A102,intern3!$A$9:$A$160,0),MATCH(intern4!M$8,intern3!$7:$7,0))="OK","OK","NOK")))</f>
        <v/>
      </c>
      <c r="N102" s="1277" t="str">
        <f>IF(INDEX(intern2!$A$165:$BH$316,MATCH($A102,intern2!$A$165:$A$316,0),MATCH(N$8,intern2!_xlnm.Print_Titles,0))="","",
IF(INDEX(intern2!$A$165:$BH$316,MATCH($A102,intern2!$A$165:$A$316,0),MATCH(N$8,intern2!_xlnm.Print_Titles,0))="NOK","NOK",
IF(INDEX(intern3!$A$9:$BG$320,MATCH($A102,intern3!$A$9:$A$160,0),MATCH(intern4!N$8,intern3!$7:$7,0))="OK","OK","NOK")))</f>
        <v/>
      </c>
      <c r="O102" s="1277" t="str">
        <f>IF(INDEX(intern2!$A$165:$BH$316,MATCH($A102,intern2!$A$165:$A$316,0),MATCH(O$8,intern2!_xlnm.Print_Titles,0))="","",
IF(INDEX(intern2!$A$165:$BH$316,MATCH($A102,intern2!$A$165:$A$316,0),MATCH(O$8,intern2!_xlnm.Print_Titles,0))="NOK","NOK",
IF(INDEX(intern3!$A$9:$BG$320,MATCH($A102,intern3!$A$9:$A$160,0),MATCH(intern4!O$8,intern3!$7:$7,0))="OK","OK","NOK")))</f>
        <v/>
      </c>
      <c r="P102" s="1277" t="str">
        <f>IF(INDEX(intern2!$A$165:$BH$316,MATCH($A102,intern2!$A$165:$A$316,0),MATCH(P$8,intern2!_xlnm.Print_Titles,0))="","",
IF(INDEX(intern2!$A$165:$BH$316,MATCH($A102,intern2!$A$165:$A$316,0),MATCH(P$8,intern2!_xlnm.Print_Titles,0))="NOK","NOK",
IF(INDEX(intern3!$A$9:$BG$320,MATCH($A102,intern3!$A$9:$A$160,0),MATCH(intern4!P$8,intern3!$7:$7,0))="OK","OK","NOK")))</f>
        <v/>
      </c>
      <c r="Q102" s="1277" t="str">
        <f ca="1">IF(INDEX(intern2!$A$165:$BH$316,MATCH($A102,intern2!$A$165:$A$316,0),MATCH(Q$8,intern2!_xlnm.Print_Titles,0))="","",
IF(INDEX(intern2!$A$165:$BH$316,MATCH($A102,intern2!$A$165:$A$316,0),MATCH(Q$8,intern2!_xlnm.Print_Titles,0))="NOK","NOK",
IF(INDEX(intern3!$A$9:$BG$320,MATCH($A102,intern3!$A$9:$A$160,0),MATCH(intern4!Q$8,intern3!$7:$7,0))="OK","OK","NOK")))</f>
        <v>NOK</v>
      </c>
      <c r="R102" s="1277" t="str">
        <f>IF(INDEX(intern2!$A$165:$BH$316,MATCH($A102,intern2!$A$165:$A$316,0),MATCH(R$8,intern2!_xlnm.Print_Titles,0))="","",
IF(INDEX(intern2!$A$165:$BH$316,MATCH($A102,intern2!$A$165:$A$316,0),MATCH(R$8,intern2!_xlnm.Print_Titles,0))="NOK","NOK",
IF(INDEX(intern3!$A$9:$BG$320,MATCH($A102,intern3!$A$9:$A$160,0),MATCH(intern4!R$8,intern3!$7:$7,0))="OK","OK","NOK")))</f>
        <v/>
      </c>
      <c r="S102" s="1277" t="str">
        <f>IF(INDEX(intern2!$A$165:$BH$316,MATCH($A102,intern2!$A$165:$A$316,0),MATCH(S$8,intern2!_xlnm.Print_Titles,0))="","",
IF(INDEX(intern2!$A$165:$BH$316,MATCH($A102,intern2!$A$165:$A$316,0),MATCH(S$8,intern2!_xlnm.Print_Titles,0))="NOK","NOK",
IF(INDEX(intern3!$A$9:$BG$320,MATCH($A102,intern3!$A$9:$A$160,0),MATCH(intern4!S$8,intern3!$7:$7,0))="OK","OK","NOK")))</f>
        <v/>
      </c>
      <c r="T102" s="1277" t="str">
        <f>IF(INDEX(intern2!$A$165:$BH$316,MATCH($A102,intern2!$A$165:$A$316,0),MATCH(T$8,intern2!_xlnm.Print_Titles,0))="","",
IF(INDEX(intern2!$A$165:$BH$316,MATCH($A102,intern2!$A$165:$A$316,0),MATCH(T$8,intern2!_xlnm.Print_Titles,0))="NOK","NOK",
IF(INDEX(intern3!$A$9:$BG$320,MATCH($A102,intern3!$A$9:$A$160,0),MATCH(intern4!T$8,intern3!$7:$7,0))="OK","OK","NOK")))</f>
        <v/>
      </c>
      <c r="U102" s="1277" t="str">
        <f>IF(INDEX(intern2!$A$165:$BH$316,MATCH($A102,intern2!$A$165:$A$316,0),MATCH(U$8,intern2!_xlnm.Print_Titles,0))="","",
IF(INDEX(intern2!$A$165:$BH$316,MATCH($A102,intern2!$A$165:$A$316,0),MATCH(U$8,intern2!_xlnm.Print_Titles,0))="NOK","NOK",
IF(INDEX(intern3!$A$9:$BG$320,MATCH($A102,intern3!$A$9:$A$160,0),MATCH(intern4!U$8,intern3!$7:$7,0))="OK","OK","NOK")))</f>
        <v/>
      </c>
      <c r="V102" s="1277" t="str">
        <f>IF(INDEX(intern2!$A$165:$BH$316,MATCH($A102,intern2!$A$165:$A$316,0),MATCH(V$8,intern2!_xlnm.Print_Titles,0))="","",
IF(INDEX(intern2!$A$165:$BH$316,MATCH($A102,intern2!$A$165:$A$316,0),MATCH(V$8,intern2!_xlnm.Print_Titles,0))="NOK","NOK",
IF(INDEX(intern3!$A$9:$BG$320,MATCH($A102,intern3!$A$9:$A$160,0),MATCH(intern4!V$8,intern3!$7:$7,0))="OK","OK","NOK")))</f>
        <v/>
      </c>
      <c r="W102" s="1277" t="str">
        <f>IF(INDEX(intern2!$A$165:$BH$316,MATCH($A102,intern2!$A$165:$A$316,0),MATCH(W$8,intern2!_xlnm.Print_Titles,0))="","",
IF(INDEX(intern2!$A$165:$BH$316,MATCH($A102,intern2!$A$165:$A$316,0),MATCH(W$8,intern2!_xlnm.Print_Titles,0))="NOK","NOK",
IF(INDEX(intern3!$A$9:$BG$320,MATCH($A102,intern3!$A$9:$A$160,0),MATCH(intern4!W$8,intern3!$7:$7,0))="OK","OK","NOK")))</f>
        <v/>
      </c>
      <c r="X102" s="1277" t="str">
        <f>IF(INDEX(intern2!$A$165:$BH$316,MATCH($A102,intern2!$A$165:$A$316,0),MATCH(X$8,intern2!_xlnm.Print_Titles,0))="","",
IF(INDEX(intern2!$A$165:$BH$316,MATCH($A102,intern2!$A$165:$A$316,0),MATCH(X$8,intern2!_xlnm.Print_Titles,0))="NOK","NOK",
IF(INDEX(intern3!$A$9:$BG$320,MATCH($A102,intern3!$A$9:$A$160,0),MATCH(intern4!X$8,intern3!$7:$7,0))="OK","OK","NOK")))</f>
        <v/>
      </c>
      <c r="Y102" s="1277" t="str">
        <f>IF(INDEX(intern2!$A$165:$BH$316,MATCH($A102,intern2!$A$165:$A$316,0),MATCH(Y$8,intern2!_xlnm.Print_Titles,0))="","",
IF(INDEX(intern2!$A$165:$BH$316,MATCH($A102,intern2!$A$165:$A$316,0),MATCH(Y$8,intern2!_xlnm.Print_Titles,0))="NOK","NOK",
IF(INDEX(intern3!$A$9:$BG$320,MATCH($A102,intern3!$A$9:$A$160,0),MATCH(intern4!Y$8,intern3!$7:$7,0))="OK","OK","NOK")))</f>
        <v/>
      </c>
      <c r="Z102" s="1277" t="str">
        <f>IF(INDEX(intern2!$A$165:$BH$316,MATCH($A102,intern2!$A$165:$A$316,0),MATCH(Z$8,intern2!_xlnm.Print_Titles,0))="","",
IF(INDEX(intern2!$A$165:$BH$316,MATCH($A102,intern2!$A$165:$A$316,0),MATCH(Z$8,intern2!_xlnm.Print_Titles,0))="NOK","NOK",
IF(INDEX(intern3!$A$9:$BG$320,MATCH($A102,intern3!$A$9:$A$160,0),MATCH(intern4!Z$8,intern3!$7:$7,0))="OK","OK","NOK")))</f>
        <v/>
      </c>
      <c r="AA102" s="1277" t="str">
        <f>IF(INDEX(intern2!$A$165:$BH$316,MATCH($A102,intern2!$A$165:$A$316,0),MATCH(AA$8,intern2!_xlnm.Print_Titles,0))="","",
IF(INDEX(intern2!$A$165:$BH$316,MATCH($A102,intern2!$A$165:$A$316,0),MATCH(AA$8,intern2!_xlnm.Print_Titles,0))="NOK","NOK",
IF(INDEX(intern3!$A$9:$BG$320,MATCH($A102,intern3!$A$9:$A$160,0),MATCH(intern4!AA$8,intern3!$7:$7,0))="OK","OK","NOK")))</f>
        <v/>
      </c>
      <c r="AB102" s="1277" t="str">
        <f>IF(INDEX(intern2!$A$165:$BH$316,MATCH($A102,intern2!$A$165:$A$316,0),MATCH(AB$8,intern2!_xlnm.Print_Titles,0))="","",
IF(INDEX(intern2!$A$165:$BH$316,MATCH($A102,intern2!$A$165:$A$316,0),MATCH(AB$8,intern2!_xlnm.Print_Titles,0))="NOK","NOK",
IF(INDEX(intern3!$A$9:$BG$320,MATCH($A102,intern3!$A$9:$A$160,0),MATCH(intern4!AB$8,intern3!$7:$7,0))="OK","OK","NOK")))</f>
        <v/>
      </c>
      <c r="AC102" s="1277" t="str">
        <f>IF(INDEX(intern2!$A$165:$BH$316,MATCH($A102,intern2!$A$165:$A$316,0),MATCH(AC$8,intern2!_xlnm.Print_Titles,0))="","",
IF(INDEX(intern2!$A$165:$BH$316,MATCH($A102,intern2!$A$165:$A$316,0),MATCH(AC$8,intern2!_xlnm.Print_Titles,0))="NOK","NOK",
IF(INDEX(intern3!$A$9:$BG$320,MATCH($A102,intern3!$A$9:$A$160,0),MATCH(intern4!AC$8,intern3!$7:$7,0))="OK","OK","NOK")))</f>
        <v/>
      </c>
      <c r="AD102" s="1277" t="str">
        <f>IF(INDEX(intern2!$A$165:$BH$316,MATCH($A102,intern2!$A$165:$A$316,0),MATCH(AD$8,intern2!_xlnm.Print_Titles,0))="","",
IF(INDEX(intern2!$A$165:$BH$316,MATCH($A102,intern2!$A$165:$A$316,0),MATCH(AD$8,intern2!_xlnm.Print_Titles,0))="NOK","NOK",
IF(INDEX(intern3!$A$9:$BG$320,MATCH($A102,intern3!$A$9:$A$160,0),MATCH(intern4!AD$8,intern3!$7:$7,0))="OK","OK","NOK")))</f>
        <v/>
      </c>
      <c r="AE102" s="1277" t="str">
        <f>IF(INDEX(intern2!$A$165:$BH$316,MATCH($A102,intern2!$A$165:$A$316,0),MATCH(AE$8,intern2!_xlnm.Print_Titles,0))="","",
IF(INDEX(intern2!$A$165:$BH$316,MATCH($A102,intern2!$A$165:$A$316,0),MATCH(AE$8,intern2!_xlnm.Print_Titles,0))="NOK","NOK",
IF(INDEX(intern3!$A$9:$BG$320,MATCH($A102,intern3!$A$9:$A$160,0),MATCH(intern4!AE$8,intern3!$7:$7,0))="OK","OK","NOK")))</f>
        <v/>
      </c>
      <c r="AF102" s="1277" t="str">
        <f>IF(INDEX(intern2!$A$165:$BH$316,MATCH($A102,intern2!$A$165:$A$316,0),MATCH(AF$8,intern2!_xlnm.Print_Titles,0))="","",
IF(INDEX(intern2!$A$165:$BH$316,MATCH($A102,intern2!$A$165:$A$316,0),MATCH(AF$8,intern2!_xlnm.Print_Titles,0))="NOK","NOK",
IF(INDEX(intern3!$A$9:$BG$320,MATCH($A102,intern3!$A$9:$A$160,0),MATCH(intern4!AF$8,intern3!$7:$7,0))="OK","OK","NOK")))</f>
        <v/>
      </c>
      <c r="AG102" s="1277" t="str">
        <f>IF(INDEX(intern2!$A$165:$BH$316,MATCH($A102,intern2!$A$165:$A$316,0),MATCH(AG$8,intern2!_xlnm.Print_Titles,0))="","",
IF(INDEX(intern2!$A$165:$BH$316,MATCH($A102,intern2!$A$165:$A$316,0),MATCH(AG$8,intern2!_xlnm.Print_Titles,0))="NOK","NOK",
IF(INDEX(intern3!$A$9:$BG$320,MATCH($A102,intern3!$A$9:$A$160,0),MATCH(intern4!AG$8,intern3!$7:$7,0))="OK","OK","NOK")))</f>
        <v/>
      </c>
      <c r="AH102" s="1277" t="str">
        <f>IF(INDEX(intern2!$A$165:$BH$316,MATCH($A102,intern2!$A$165:$A$316,0),MATCH(AH$8,intern2!_xlnm.Print_Titles,0))="","",
IF(INDEX(intern2!$A$165:$BH$316,MATCH($A102,intern2!$A$165:$A$316,0),MATCH(AH$8,intern2!_xlnm.Print_Titles,0))="NOK","NOK",
IF(INDEX(intern3!$A$9:$BG$320,MATCH($A102,intern3!$A$9:$A$160,0),MATCH(intern4!AH$8,intern3!$7:$7,0))="OK","OK","NOK")))</f>
        <v/>
      </c>
      <c r="AI102" s="1277" t="str">
        <f>IF(INDEX(intern2!$A$165:$BH$316,MATCH($A102,intern2!$A$165:$A$316,0),MATCH(AI$8,intern2!_xlnm.Print_Titles,0))="","",
IF(INDEX(intern2!$A$165:$BH$316,MATCH($A102,intern2!$A$165:$A$316,0),MATCH(AI$8,intern2!_xlnm.Print_Titles,0))="NOK","NOK",
IF(INDEX(intern3!$A$9:$BG$320,MATCH($A102,intern3!$A$9:$A$160,0),MATCH(intern4!AI$8,intern3!$7:$7,0))="OK","OK","NOK")))</f>
        <v/>
      </c>
      <c r="AJ102" s="1277" t="str">
        <f>IF(INDEX(intern2!$A$165:$BH$316,MATCH($A102,intern2!$A$165:$A$316,0),MATCH(AJ$8,intern2!_xlnm.Print_Titles,0))="","",
IF(INDEX(intern2!$A$165:$BH$316,MATCH($A102,intern2!$A$165:$A$316,0),MATCH(AJ$8,intern2!_xlnm.Print_Titles,0))="NOK","NOK",
IF(INDEX(intern3!$A$9:$BG$320,MATCH($A102,intern3!$A$9:$A$160,0),MATCH(intern4!AJ$8,intern3!$7:$7,0))="OK","OK","NOK")))</f>
        <v/>
      </c>
      <c r="AK102" s="1277" t="str">
        <f>IF(INDEX(intern2!$A$165:$BH$316,MATCH($A102,intern2!$A$165:$A$316,0),MATCH(AK$8,intern2!_xlnm.Print_Titles,0))="","",
IF(INDEX(intern2!$A$165:$BH$316,MATCH($A102,intern2!$A$165:$A$316,0),MATCH(AK$8,intern2!_xlnm.Print_Titles,0))="NOK","NOK",
IF(INDEX(intern3!$A$9:$BG$320,MATCH($A102,intern3!$A$9:$A$160,0),MATCH(intern4!AK$8,intern3!$7:$7,0))="OK","OK","NOK")))</f>
        <v/>
      </c>
      <c r="AL102" s="1277" t="str">
        <f>IF(INDEX(intern2!$A$165:$BH$316,MATCH($A102,intern2!$A$165:$A$316,0),MATCH(AL$8,intern2!_xlnm.Print_Titles,0))="","",
IF(INDEX(intern2!$A$165:$BH$316,MATCH($A102,intern2!$A$165:$A$316,0),MATCH(AL$8,intern2!_xlnm.Print_Titles,0))="NOK","NOK",
IF(INDEX(intern3!$A$9:$BG$320,MATCH($A102,intern3!$A$9:$A$160,0),MATCH(intern4!AL$8,intern3!$7:$7,0))="OK","OK","NOK")))</f>
        <v/>
      </c>
      <c r="AM102" s="1277" t="str">
        <f>IF(INDEX(intern2!$A$165:$BH$316,MATCH($A102,intern2!$A$165:$A$316,0),MATCH(AM$8,intern2!_xlnm.Print_Titles,0))="","",
IF(INDEX(intern2!$A$165:$BH$316,MATCH($A102,intern2!$A$165:$A$316,0),MATCH(AM$8,intern2!_xlnm.Print_Titles,0))="NOK","NOK",
IF(INDEX(intern3!$A$9:$BG$320,MATCH($A102,intern3!$A$9:$A$160,0),MATCH(intern4!AM$8,intern3!$7:$7,0))="OK","OK","NOK")))</f>
        <v/>
      </c>
      <c r="AN102" s="1277" t="str">
        <f>IF(INDEX(intern2!$A$165:$BH$316,MATCH($A102,intern2!$A$165:$A$316,0),MATCH(AN$8,intern2!_xlnm.Print_Titles,0))="","",
IF(INDEX(intern2!$A$165:$BH$316,MATCH($A102,intern2!$A$165:$A$316,0),MATCH(AN$8,intern2!_xlnm.Print_Titles,0))="NOK","NOK",
IF(INDEX(intern3!$A$9:$BG$320,MATCH($A102,intern3!$A$9:$A$160,0),MATCH(intern4!AN$8,intern3!$7:$7,0))="OK","OK","NOK")))</f>
        <v/>
      </c>
      <c r="AO102" s="1277" t="str">
        <f>IF(INDEX(intern2!$A$165:$BH$316,MATCH($A102,intern2!$A$165:$A$316,0),MATCH(AO$8,intern2!_xlnm.Print_Titles,0))="","",
IF(INDEX(intern2!$A$165:$BH$316,MATCH($A102,intern2!$A$165:$A$316,0),MATCH(AO$8,intern2!_xlnm.Print_Titles,0))="NOK","NOK",
IF(INDEX(intern3!$A$9:$BG$320,MATCH($A102,intern3!$A$9:$A$160,0),MATCH(intern4!AO$8,intern3!$7:$7,0))="OK","OK","NOK")))</f>
        <v/>
      </c>
      <c r="AP102" s="1277" t="str">
        <f>IF(INDEX(intern2!$A$165:$BH$316,MATCH($A102,intern2!$A$165:$A$316,0),MATCH(AP$8,intern2!_xlnm.Print_Titles,0))="","",
IF(INDEX(intern2!$A$165:$BH$316,MATCH($A102,intern2!$A$165:$A$316,0),MATCH(AP$8,intern2!_xlnm.Print_Titles,0))="NOK","NOK",
IF(INDEX(intern3!$A$9:$BG$320,MATCH($A102,intern3!$A$9:$A$160,0),MATCH(intern4!AP$8,intern3!$7:$7,0))="OK","OK","NOK")))</f>
        <v/>
      </c>
      <c r="AQ102" s="1277" t="str">
        <f>IF(INDEX(intern2!$A$165:$BH$316,MATCH($A102,intern2!$A$165:$A$316,0),MATCH(AQ$8,intern2!_xlnm.Print_Titles,0))="","",
IF(INDEX(intern2!$A$165:$BH$316,MATCH($A102,intern2!$A$165:$A$316,0),MATCH(AQ$8,intern2!_xlnm.Print_Titles,0))="NOK","NOK",
IF(INDEX(intern3!$A$9:$BG$320,MATCH($A102,intern3!$A$9:$A$160,0),MATCH(intern4!AQ$8,intern3!$7:$7,0))="OK","OK","NOK")))</f>
        <v/>
      </c>
      <c r="AR102" s="1277" t="str">
        <f>IF(INDEX(intern2!$A$165:$BH$316,MATCH($A102,intern2!$A$165:$A$316,0),MATCH(AR$8,intern2!_xlnm.Print_Titles,0))="","",
IF(INDEX(intern2!$A$165:$BH$316,MATCH($A102,intern2!$A$165:$A$316,0),MATCH(AR$8,intern2!_xlnm.Print_Titles,0))="NOK","NOK",
IF(INDEX(intern3!$A$9:$BG$320,MATCH($A102,intern3!$A$9:$A$160,0),MATCH(intern4!AR$8,intern3!$7:$7,0))="OK","OK","NOK")))</f>
        <v/>
      </c>
      <c r="AS102" s="1277" t="str">
        <f>IF(INDEX(intern2!$A$165:$BH$316,MATCH($A102,intern2!$A$165:$A$316,0),MATCH(AS$8,intern2!_xlnm.Print_Titles,0))="","",
IF(INDEX(intern2!$A$165:$BH$316,MATCH($A102,intern2!$A$165:$A$316,0),MATCH(AS$8,intern2!_xlnm.Print_Titles,0))="NOK","NOK",
IF(INDEX(intern3!$A$9:$BG$320,MATCH($A102,intern3!$A$9:$A$160,0),MATCH(intern4!AS$8,intern3!$7:$7,0))="OK","OK","NOK")))</f>
        <v/>
      </c>
      <c r="AT102" s="1277" t="str">
        <f>IF(INDEX(intern2!$A$165:$BH$316,MATCH($A102,intern2!$A$165:$A$316,0),MATCH(AT$8,intern2!_xlnm.Print_Titles,0))="","",
IF(INDEX(intern2!$A$165:$BH$316,MATCH($A102,intern2!$A$165:$A$316,0),MATCH(AT$8,intern2!_xlnm.Print_Titles,0))="NOK","NOK",
IF(INDEX(intern3!$A$9:$BG$320,MATCH($A102,intern3!$A$9:$A$160,0),MATCH(intern4!AT$8,intern3!$7:$7,0))="OK","OK","NOK")))</f>
        <v/>
      </c>
      <c r="AU102" s="1277" t="str">
        <f>IF(INDEX(intern2!$A$165:$BH$316,MATCH($A102,intern2!$A$165:$A$316,0),MATCH(AU$8,intern2!_xlnm.Print_Titles,0))="","",
IF(INDEX(intern2!$A$165:$BH$316,MATCH($A102,intern2!$A$165:$A$316,0),MATCH(AU$8,intern2!_xlnm.Print_Titles,0))="NOK","NOK",
IF(INDEX(intern3!$A$9:$BG$320,MATCH($A102,intern3!$A$9:$A$160,0),MATCH(intern4!AU$8,intern3!$7:$7,0))="OK","OK","NOK")))</f>
        <v/>
      </c>
      <c r="AV102" s="1277" t="str">
        <f>IF(INDEX(intern2!$A$165:$BH$316,MATCH($A102,intern2!$A$165:$A$316,0),MATCH(AV$8,intern2!_xlnm.Print_Titles,0))="","",
IF(INDEX(intern2!$A$165:$BH$316,MATCH($A102,intern2!$A$165:$A$316,0),MATCH(AV$8,intern2!_xlnm.Print_Titles,0))="NOK","NOK",
IF(INDEX(intern3!$A$9:$BG$320,MATCH($A102,intern3!$A$9:$A$160,0),MATCH(intern4!AV$8,intern3!$7:$7,0))="OK","OK","NOK")))</f>
        <v/>
      </c>
      <c r="AW102" s="1277"/>
      <c r="AX102" s="1277" t="str">
        <f>IF(INDEX(intern2!$A$165:$BH$316,MATCH($A102,intern2!$A$165:$A$316,0),MATCH(AX$8,intern2!_xlnm.Print_Titles,0))="","",
IF(INDEX(intern2!$A$165:$BH$316,MATCH($A102,intern2!$A$165:$A$316,0),MATCH(AX$8,intern2!_xlnm.Print_Titles,0))="NOK","NOK",
IF(INDEX(intern3!$A$9:$BG$320,MATCH($A102,intern3!$A$9:$A$160,0),MATCH(intern4!AX$8,intern3!$7:$7,0))="OK","OK","NOK")))</f>
        <v/>
      </c>
      <c r="AY102" s="1277" t="str">
        <f>IF(INDEX(intern2!$A$165:$BH$316,MATCH($A102,intern2!$A$165:$A$316,0),MATCH(AY$8,intern2!_xlnm.Print_Titles,0))="","",
IF(INDEX(intern2!$A$165:$BH$316,MATCH($A102,intern2!$A$165:$A$316,0),MATCH(AY$8,intern2!_xlnm.Print_Titles,0))="NOK","NOK",
IF(INDEX(intern3!$A$9:$BG$320,MATCH($A102,intern3!$A$9:$A$160,0),MATCH(intern4!AY$8,intern3!$7:$7,0))="OK","OK","NOK")))</f>
        <v/>
      </c>
      <c r="AZ102" s="1277" t="str">
        <f>IF(INDEX(intern2!$A$165:$BH$316,MATCH($A102,intern2!$A$165:$A$316,0),MATCH(AZ$8,intern2!_xlnm.Print_Titles,0))="","",
IF(INDEX(intern2!$A$165:$BH$316,MATCH($A102,intern2!$A$165:$A$316,0),MATCH(AZ$8,intern2!_xlnm.Print_Titles,0))="NOK","NOK",
IF(INDEX(intern3!$A$9:$BG$320,MATCH($A102,intern3!$A$9:$A$160,0),MATCH(intern4!AZ$8,intern3!$7:$7,0))="OK","OK","NOK")))</f>
        <v/>
      </c>
      <c r="BA102" s="1277" t="str">
        <f>IF(INDEX(intern2!$A$165:$BH$316,MATCH($A102,intern2!$A$165:$A$316,0),MATCH(BA$8,intern2!_xlnm.Print_Titles,0))="","",
IF(INDEX(intern2!$A$165:$BH$316,MATCH($A102,intern2!$A$165:$A$316,0),MATCH(BA$8,intern2!_xlnm.Print_Titles,0))="NOK","NOK",
IF(INDEX(intern3!$A$9:$BG$320,MATCH($A102,intern3!$A$9:$A$160,0),MATCH(intern4!BA$8,intern3!$7:$7,0))="OK","OK","NOK")))</f>
        <v/>
      </c>
      <c r="BB102" s="1277" t="str">
        <f>IF(INDEX(intern2!$A$165:$BH$316,MATCH($A102,intern2!$A$165:$A$316,0),MATCH(BB$8,intern2!_xlnm.Print_Titles,0))="","",
IF(INDEX(intern2!$A$165:$BH$316,MATCH($A102,intern2!$A$165:$A$316,0),MATCH(BB$8,intern2!_xlnm.Print_Titles,0))="NOK","NOK",
IF(INDEX(intern3!$A$9:$BG$320,MATCH($A102,intern3!$A$9:$A$160,0),MATCH(intern4!BB$8,intern3!$7:$7,0))="OK","OK","NOK")))</f>
        <v/>
      </c>
      <c r="BC102" s="1277" t="str">
        <f>IF(INDEX(intern2!$A$165:$BH$316,MATCH($A102,intern2!$A$165:$A$316,0),MATCH(BC$8,intern2!_xlnm.Print_Titles,0))="","",
IF(INDEX(intern2!$A$165:$BH$316,MATCH($A102,intern2!$A$165:$A$316,0),MATCH(BC$8,intern2!_xlnm.Print_Titles,0))="NOK","NOK",
IF(INDEX(intern3!$A$9:$BG$320,MATCH($A102,intern3!$A$9:$A$160,0),MATCH(intern4!BC$8,intern3!$7:$7,0))="OK","OK","NOK")))</f>
        <v/>
      </c>
      <c r="BD102" s="1277" t="str">
        <f>IF(INDEX(intern2!$A$165:$BH$316,MATCH($A102,intern2!$A$165:$A$316,0),MATCH(BD$8,intern2!_xlnm.Print_Titles,0))="","",
IF(INDEX(intern2!$A$165:$BH$316,MATCH($A102,intern2!$A$165:$A$316,0),MATCH(BD$8,intern2!_xlnm.Print_Titles,0))="NOK","NOK",
IF(INDEX(intern3!$A$9:$BG$320,MATCH($A102,intern3!$A$9:$A$160,0),MATCH(intern4!BD$8,intern3!$7:$7,0))="OK","OK","NOK")))</f>
        <v/>
      </c>
      <c r="BE102" s="1277" t="str">
        <f>IF(INDEX(intern2!$A$165:$BH$316,MATCH($A102,intern2!$A$165:$A$316,0),MATCH(BE$8,intern2!_xlnm.Print_Titles,0))="","",
IF(INDEX(intern2!$A$165:$BH$316,MATCH($A102,intern2!$A$165:$A$316,0),MATCH(BE$8,intern2!_xlnm.Print_Titles,0))="NOK","NOK",
IF(INDEX(intern3!$A$9:$BG$320,MATCH($A102,intern3!$A$9:$A$160,0),MATCH(intern4!BE$8,intern3!$7:$7,0))="OK","OK","NOK")))</f>
        <v/>
      </c>
      <c r="BF102" s="1277" t="str">
        <f>IF(INDEX(intern2!$A$165:$BH$316,MATCH($A102,intern2!$A$165:$A$316,0),MATCH(BF$8,intern2!_xlnm.Print_Titles,0))="","",
IF(INDEX(intern2!$A$165:$BH$316,MATCH($A102,intern2!$A$165:$A$316,0),MATCH(BF$8,intern2!_xlnm.Print_Titles,0))="NOK","NOK",
IF(INDEX(intern3!$A$9:$BG$320,MATCH($A102,intern3!$A$9:$A$160,0),MATCH(intern4!BF$8,intern3!$7:$7,0))="OK","OK","NOK")))</f>
        <v/>
      </c>
      <c r="BG102" s="1277" t="str">
        <f>IF(INDEX(intern2!$A$165:$BH$316,MATCH($A102,intern2!$A$165:$A$316,0),MATCH(BG$8,intern2!_xlnm.Print_Titles,0))="","",
IF(INDEX(intern2!$A$165:$BH$316,MATCH($A102,intern2!$A$165:$A$316,0),MATCH(BG$8,intern2!_xlnm.Print_Titles,0))="NOK","NOK",
IF(INDEX(intern3!$A$9:$BG$320,MATCH($A102,intern3!$A$9:$A$160,0),MATCH(intern4!BG$8,intern3!$7:$7,0))="OK","OK","NOK")))</f>
        <v/>
      </c>
      <c r="BH102" s="200" t="str">
        <f t="shared" ca="1" si="3"/>
        <v>NOK</v>
      </c>
      <c r="BI102" s="186"/>
      <c r="BJ102" t="b">
        <f ca="1">IF(VLOOKUP($A102,intern1!$C:$Q,15,FALSE)="MAS","",IF(VLOOKUP($A102,'3.10'!$C:$AP,9,FALSE)=0,"NOK",IF(VLOOKUP($A102,'3.10'!$C:$AP,11,FALSE)=0,"NOK","OK"))=BH102)</f>
        <v>1</v>
      </c>
    </row>
    <row r="103" spans="1:62" x14ac:dyDescent="0.25">
      <c r="A103" t="str">
        <f>+intern2!A98</f>
        <v>THO1.1</v>
      </c>
      <c r="C103" s="1277" t="str">
        <f>IF(INDEX(intern2!$A$165:$BH$316,MATCH($A103,intern2!$A$165:$A$316,0),MATCH(C$8,intern2!_xlnm.Print_Titles,0))="","",
IF(INDEX(intern2!$A$165:$BH$316,MATCH($A103,intern2!$A$165:$A$316,0),MATCH(C$8,intern2!_xlnm.Print_Titles,0))="NOK","NOK",
IF(INDEX(intern3!$A$9:$BG$320,MATCH($A103,intern3!$A$9:$A$160,0),MATCH(intern4!C$8,intern3!$7:$7,0))="OK","OK","NOK")))</f>
        <v/>
      </c>
      <c r="D103" s="1277" t="str">
        <f>IF(INDEX(intern2!$A$165:$BH$316,MATCH($A103,intern2!$A$165:$A$316,0),MATCH(D$8,intern2!_xlnm.Print_Titles,0))="","",
IF(INDEX(intern2!$A$165:$BH$316,MATCH($A103,intern2!$A$165:$A$316,0),MATCH(D$8,intern2!_xlnm.Print_Titles,0))="NOK","NOK",
IF(INDEX(intern3!$A$9:$BG$320,MATCH($A103,intern3!$A$9:$A$160,0),MATCH(intern4!D$8,intern3!$7:$7,0))="OK","OK","NOK")))</f>
        <v/>
      </c>
      <c r="E103" s="1277" t="str">
        <f>IF(INDEX(intern2!$A$165:$BH$316,MATCH($A103,intern2!$A$165:$A$316,0),MATCH(E$8,intern2!_xlnm.Print_Titles,0))="","",
IF(INDEX(intern2!$A$165:$BH$316,MATCH($A103,intern2!$A$165:$A$316,0),MATCH(E$8,intern2!_xlnm.Print_Titles,0))="NOK","NOK",
IF(INDEX(intern3!$A$9:$BG$320,MATCH($A103,intern3!$A$9:$A$160,0),MATCH(intern4!E$8,intern3!$7:$7,0))="OK","OK","NOK")))</f>
        <v/>
      </c>
      <c r="F103" s="1277" t="str">
        <f>IF(INDEX(intern2!$A$165:$BH$316,MATCH($A103,intern2!$A$165:$A$316,0),MATCH(F$8,intern2!_xlnm.Print_Titles,0))="","",
IF(INDEX(intern2!$A$165:$BH$316,MATCH($A103,intern2!$A$165:$A$316,0),MATCH(F$8,intern2!_xlnm.Print_Titles,0))="NOK","NOK",
IF(INDEX(intern3!$A$9:$BG$320,MATCH($A103,intern3!$A$9:$A$160,0),MATCH(intern4!F$8,intern3!$7:$7,0))="OK","OK","NOK")))</f>
        <v/>
      </c>
      <c r="G103" s="1277" t="str">
        <f>IF(INDEX(intern2!$A$165:$BH$316,MATCH($A103,intern2!$A$165:$A$316,0),MATCH(G$8,intern2!_xlnm.Print_Titles,0))="","",
IF(INDEX(intern2!$A$165:$BH$316,MATCH($A103,intern2!$A$165:$A$316,0),MATCH(G$8,intern2!_xlnm.Print_Titles,0))="NOK","NOK",
IF(INDEX(intern3!$A$9:$BG$320,MATCH($A103,intern3!$A$9:$A$160,0),MATCH(intern4!G$8,intern3!$7:$7,0))="OK","OK","NOK")))</f>
        <v/>
      </c>
      <c r="H103" s="1277" t="str">
        <f>IF(INDEX(intern2!$A$165:$BH$316,MATCH($A103,intern2!$A$165:$A$316,0),MATCH(H$8,intern2!_xlnm.Print_Titles,0))="","",
IF(INDEX(intern2!$A$165:$BH$316,MATCH($A103,intern2!$A$165:$A$316,0),MATCH(H$8,intern2!_xlnm.Print_Titles,0))="NOK","NOK",
IF(INDEX(intern3!$A$9:$BG$320,MATCH($A103,intern3!$A$9:$A$160,0),MATCH(intern4!H$8,intern3!$7:$7,0))="OK","OK","NOK")))</f>
        <v/>
      </c>
      <c r="I103" s="1277" t="str">
        <f>IF(INDEX(intern2!$A$165:$BH$316,MATCH($A103,intern2!$A$165:$A$316,0),MATCH(I$8,intern2!_xlnm.Print_Titles,0))="","",
IF(INDEX(intern2!$A$165:$BH$316,MATCH($A103,intern2!$A$165:$A$316,0),MATCH(I$8,intern2!_xlnm.Print_Titles,0))="NOK","NOK",
IF(INDEX(intern3!$A$9:$BG$320,MATCH($A103,intern3!$A$9:$A$160,0),MATCH(intern4!I$8,intern3!$7:$7,0))="OK","OK","NOK")))</f>
        <v/>
      </c>
      <c r="J103" s="1277" t="str">
        <f>IF(INDEX(intern2!$A$165:$BH$316,MATCH($A103,intern2!$A$165:$A$316,0),MATCH(J$8,intern2!_xlnm.Print_Titles,0))="","",
IF(INDEX(intern2!$A$165:$BH$316,MATCH($A103,intern2!$A$165:$A$316,0),MATCH(J$8,intern2!_xlnm.Print_Titles,0))="NOK","NOK",
IF(INDEX(intern3!$A$9:$BG$320,MATCH($A103,intern3!$A$9:$A$160,0),MATCH(intern4!J$8,intern3!$7:$7,0))="OK","OK","NOK")))</f>
        <v/>
      </c>
      <c r="K103" s="1277" t="str">
        <f>IF(INDEX(intern2!$A$165:$BH$316,MATCH($A103,intern2!$A$165:$A$316,0),MATCH(K$8,intern2!_xlnm.Print_Titles,0))="","",
IF(INDEX(intern2!$A$165:$BH$316,MATCH($A103,intern2!$A$165:$A$316,0),MATCH(K$8,intern2!_xlnm.Print_Titles,0))="NOK","NOK",
IF(INDEX(intern3!$A$9:$BG$320,MATCH($A103,intern3!$A$9:$A$160,0),MATCH(intern4!K$8,intern3!$7:$7,0))="OK","OK","NOK")))</f>
        <v/>
      </c>
      <c r="L103" s="1277" t="str">
        <f>IF(INDEX(intern2!$A$165:$BH$316,MATCH($A103,intern2!$A$165:$A$316,0),MATCH(L$8,intern2!_xlnm.Print_Titles,0))="","",
IF(INDEX(intern2!$A$165:$BH$316,MATCH($A103,intern2!$A$165:$A$316,0),MATCH(L$8,intern2!_xlnm.Print_Titles,0))="NOK","NOK",
IF(INDEX(intern3!$A$9:$BG$320,MATCH($A103,intern3!$A$9:$A$160,0),MATCH(intern4!L$8,intern3!$7:$7,0))="OK","OK","NOK")))</f>
        <v/>
      </c>
      <c r="M103" s="1277" t="str">
        <f>IF(INDEX(intern2!$A$165:$BH$316,MATCH($A103,intern2!$A$165:$A$316,0),MATCH(M$8,intern2!_xlnm.Print_Titles,0))="","",
IF(INDEX(intern2!$A$165:$BH$316,MATCH($A103,intern2!$A$165:$A$316,0),MATCH(M$8,intern2!_xlnm.Print_Titles,0))="NOK","NOK",
IF(INDEX(intern3!$A$9:$BG$320,MATCH($A103,intern3!$A$9:$A$160,0),MATCH(intern4!M$8,intern3!$7:$7,0))="OK","OK","NOK")))</f>
        <v/>
      </c>
      <c r="N103" s="1277" t="str">
        <f>IF(INDEX(intern2!$A$165:$BH$316,MATCH($A103,intern2!$A$165:$A$316,0),MATCH(N$8,intern2!_xlnm.Print_Titles,0))="","",
IF(INDEX(intern2!$A$165:$BH$316,MATCH($A103,intern2!$A$165:$A$316,0),MATCH(N$8,intern2!_xlnm.Print_Titles,0))="NOK","NOK",
IF(INDEX(intern3!$A$9:$BG$320,MATCH($A103,intern3!$A$9:$A$160,0),MATCH(intern4!N$8,intern3!$7:$7,0))="OK","OK","NOK")))</f>
        <v/>
      </c>
      <c r="O103" s="1277" t="str">
        <f>IF(INDEX(intern2!$A$165:$BH$316,MATCH($A103,intern2!$A$165:$A$316,0),MATCH(O$8,intern2!_xlnm.Print_Titles,0))="","",
IF(INDEX(intern2!$A$165:$BH$316,MATCH($A103,intern2!$A$165:$A$316,0),MATCH(O$8,intern2!_xlnm.Print_Titles,0))="NOK","NOK",
IF(INDEX(intern3!$A$9:$BG$320,MATCH($A103,intern3!$A$9:$A$160,0),MATCH(intern4!O$8,intern3!$7:$7,0))="OK","OK","NOK")))</f>
        <v/>
      </c>
      <c r="P103" s="1277" t="str">
        <f>IF(INDEX(intern2!$A$165:$BH$316,MATCH($A103,intern2!$A$165:$A$316,0),MATCH(P$8,intern2!_xlnm.Print_Titles,0))="","",
IF(INDEX(intern2!$A$165:$BH$316,MATCH($A103,intern2!$A$165:$A$316,0),MATCH(P$8,intern2!_xlnm.Print_Titles,0))="NOK","NOK",
IF(INDEX(intern3!$A$9:$BG$320,MATCH($A103,intern3!$A$9:$A$160,0),MATCH(intern4!P$8,intern3!$7:$7,0))="OK","OK","NOK")))</f>
        <v/>
      </c>
      <c r="Q103" s="1277" t="str">
        <f ca="1">IF(INDEX(intern2!$A$165:$BH$316,MATCH($A103,intern2!$A$165:$A$316,0),MATCH(Q$8,intern2!_xlnm.Print_Titles,0))="","",
IF(INDEX(intern2!$A$165:$BH$316,MATCH($A103,intern2!$A$165:$A$316,0),MATCH(Q$8,intern2!_xlnm.Print_Titles,0))="NOK","NOK",
IF(INDEX(intern3!$A$9:$BG$320,MATCH($A103,intern3!$A$9:$A$160,0),MATCH(intern4!Q$8,intern3!$7:$7,0))="OK","OK","NOK")))</f>
        <v>NOK</v>
      </c>
      <c r="R103" s="1277" t="str">
        <f>IF(INDEX(intern2!$A$165:$BH$316,MATCH($A103,intern2!$A$165:$A$316,0),MATCH(R$8,intern2!_xlnm.Print_Titles,0))="","",
IF(INDEX(intern2!$A$165:$BH$316,MATCH($A103,intern2!$A$165:$A$316,0),MATCH(R$8,intern2!_xlnm.Print_Titles,0))="NOK","NOK",
IF(INDEX(intern3!$A$9:$BG$320,MATCH($A103,intern3!$A$9:$A$160,0),MATCH(intern4!R$8,intern3!$7:$7,0))="OK","OK","NOK")))</f>
        <v/>
      </c>
      <c r="S103" s="1277" t="str">
        <f>IF(INDEX(intern2!$A$165:$BH$316,MATCH($A103,intern2!$A$165:$A$316,0),MATCH(S$8,intern2!_xlnm.Print_Titles,0))="","",
IF(INDEX(intern2!$A$165:$BH$316,MATCH($A103,intern2!$A$165:$A$316,0),MATCH(S$8,intern2!_xlnm.Print_Titles,0))="NOK","NOK",
IF(INDEX(intern3!$A$9:$BG$320,MATCH($A103,intern3!$A$9:$A$160,0),MATCH(intern4!S$8,intern3!$7:$7,0))="OK","OK","NOK")))</f>
        <v/>
      </c>
      <c r="T103" s="1277" t="str">
        <f>IF(INDEX(intern2!$A$165:$BH$316,MATCH($A103,intern2!$A$165:$A$316,0),MATCH(T$8,intern2!_xlnm.Print_Titles,0))="","",
IF(INDEX(intern2!$A$165:$BH$316,MATCH($A103,intern2!$A$165:$A$316,0),MATCH(T$8,intern2!_xlnm.Print_Titles,0))="NOK","NOK",
IF(INDEX(intern3!$A$9:$BG$320,MATCH($A103,intern3!$A$9:$A$160,0),MATCH(intern4!T$8,intern3!$7:$7,0))="OK","OK","NOK")))</f>
        <v/>
      </c>
      <c r="U103" s="1277" t="str">
        <f>IF(INDEX(intern2!$A$165:$BH$316,MATCH($A103,intern2!$A$165:$A$316,0),MATCH(U$8,intern2!_xlnm.Print_Titles,0))="","",
IF(INDEX(intern2!$A$165:$BH$316,MATCH($A103,intern2!$A$165:$A$316,0),MATCH(U$8,intern2!_xlnm.Print_Titles,0))="NOK","NOK",
IF(INDEX(intern3!$A$9:$BG$320,MATCH($A103,intern3!$A$9:$A$160,0),MATCH(intern4!U$8,intern3!$7:$7,0))="OK","OK","NOK")))</f>
        <v/>
      </c>
      <c r="V103" s="1277" t="str">
        <f>IF(INDEX(intern2!$A$165:$BH$316,MATCH($A103,intern2!$A$165:$A$316,0),MATCH(V$8,intern2!_xlnm.Print_Titles,0))="","",
IF(INDEX(intern2!$A$165:$BH$316,MATCH($A103,intern2!$A$165:$A$316,0),MATCH(V$8,intern2!_xlnm.Print_Titles,0))="NOK","NOK",
IF(INDEX(intern3!$A$9:$BG$320,MATCH($A103,intern3!$A$9:$A$160,0),MATCH(intern4!V$8,intern3!$7:$7,0))="OK","OK","NOK")))</f>
        <v/>
      </c>
      <c r="W103" s="1277" t="str">
        <f>IF(INDEX(intern2!$A$165:$BH$316,MATCH($A103,intern2!$A$165:$A$316,0),MATCH(W$8,intern2!_xlnm.Print_Titles,0))="","",
IF(INDEX(intern2!$A$165:$BH$316,MATCH($A103,intern2!$A$165:$A$316,0),MATCH(W$8,intern2!_xlnm.Print_Titles,0))="NOK","NOK",
IF(INDEX(intern3!$A$9:$BG$320,MATCH($A103,intern3!$A$9:$A$160,0),MATCH(intern4!W$8,intern3!$7:$7,0))="OK","OK","NOK")))</f>
        <v/>
      </c>
      <c r="X103" s="1277" t="str">
        <f>IF(INDEX(intern2!$A$165:$BH$316,MATCH($A103,intern2!$A$165:$A$316,0),MATCH(X$8,intern2!_xlnm.Print_Titles,0))="","",
IF(INDEX(intern2!$A$165:$BH$316,MATCH($A103,intern2!$A$165:$A$316,0),MATCH(X$8,intern2!_xlnm.Print_Titles,0))="NOK","NOK",
IF(INDEX(intern3!$A$9:$BG$320,MATCH($A103,intern3!$A$9:$A$160,0),MATCH(intern4!X$8,intern3!$7:$7,0))="OK","OK","NOK")))</f>
        <v/>
      </c>
      <c r="Y103" s="1277" t="str">
        <f>IF(INDEX(intern2!$A$165:$BH$316,MATCH($A103,intern2!$A$165:$A$316,0),MATCH(Y$8,intern2!_xlnm.Print_Titles,0))="","",
IF(INDEX(intern2!$A$165:$BH$316,MATCH($A103,intern2!$A$165:$A$316,0),MATCH(Y$8,intern2!_xlnm.Print_Titles,0))="NOK","NOK",
IF(INDEX(intern3!$A$9:$BG$320,MATCH($A103,intern3!$A$9:$A$160,0),MATCH(intern4!Y$8,intern3!$7:$7,0))="OK","OK","NOK")))</f>
        <v/>
      </c>
      <c r="Z103" s="1277" t="str">
        <f>IF(INDEX(intern2!$A$165:$BH$316,MATCH($A103,intern2!$A$165:$A$316,0),MATCH(Z$8,intern2!_xlnm.Print_Titles,0))="","",
IF(INDEX(intern2!$A$165:$BH$316,MATCH($A103,intern2!$A$165:$A$316,0),MATCH(Z$8,intern2!_xlnm.Print_Titles,0))="NOK","NOK",
IF(INDEX(intern3!$A$9:$BG$320,MATCH($A103,intern3!$A$9:$A$160,0),MATCH(intern4!Z$8,intern3!$7:$7,0))="OK","OK","NOK")))</f>
        <v/>
      </c>
      <c r="AA103" s="1277" t="str">
        <f>IF(INDEX(intern2!$A$165:$BH$316,MATCH($A103,intern2!$A$165:$A$316,0),MATCH(AA$8,intern2!_xlnm.Print_Titles,0))="","",
IF(INDEX(intern2!$A$165:$BH$316,MATCH($A103,intern2!$A$165:$A$316,0),MATCH(AA$8,intern2!_xlnm.Print_Titles,0))="NOK","NOK",
IF(INDEX(intern3!$A$9:$BG$320,MATCH($A103,intern3!$A$9:$A$160,0),MATCH(intern4!AA$8,intern3!$7:$7,0))="OK","OK","NOK")))</f>
        <v/>
      </c>
      <c r="AB103" s="1277" t="str">
        <f>IF(INDEX(intern2!$A$165:$BH$316,MATCH($A103,intern2!$A$165:$A$316,0),MATCH(AB$8,intern2!_xlnm.Print_Titles,0))="","",
IF(INDEX(intern2!$A$165:$BH$316,MATCH($A103,intern2!$A$165:$A$316,0),MATCH(AB$8,intern2!_xlnm.Print_Titles,0))="NOK","NOK",
IF(INDEX(intern3!$A$9:$BG$320,MATCH($A103,intern3!$A$9:$A$160,0),MATCH(intern4!AB$8,intern3!$7:$7,0))="OK","OK","NOK")))</f>
        <v/>
      </c>
      <c r="AC103" s="1277" t="str">
        <f>IF(INDEX(intern2!$A$165:$BH$316,MATCH($A103,intern2!$A$165:$A$316,0),MATCH(AC$8,intern2!_xlnm.Print_Titles,0))="","",
IF(INDEX(intern2!$A$165:$BH$316,MATCH($A103,intern2!$A$165:$A$316,0),MATCH(AC$8,intern2!_xlnm.Print_Titles,0))="NOK","NOK",
IF(INDEX(intern3!$A$9:$BG$320,MATCH($A103,intern3!$A$9:$A$160,0),MATCH(intern4!AC$8,intern3!$7:$7,0))="OK","OK","NOK")))</f>
        <v/>
      </c>
      <c r="AD103" s="1277" t="str">
        <f>IF(INDEX(intern2!$A$165:$BH$316,MATCH($A103,intern2!$A$165:$A$316,0),MATCH(AD$8,intern2!_xlnm.Print_Titles,0))="","",
IF(INDEX(intern2!$A$165:$BH$316,MATCH($A103,intern2!$A$165:$A$316,0),MATCH(AD$8,intern2!_xlnm.Print_Titles,0))="NOK","NOK",
IF(INDEX(intern3!$A$9:$BG$320,MATCH($A103,intern3!$A$9:$A$160,0),MATCH(intern4!AD$8,intern3!$7:$7,0))="OK","OK","NOK")))</f>
        <v/>
      </c>
      <c r="AE103" s="1277" t="str">
        <f>IF(INDEX(intern2!$A$165:$BH$316,MATCH($A103,intern2!$A$165:$A$316,0),MATCH(AE$8,intern2!_xlnm.Print_Titles,0))="","",
IF(INDEX(intern2!$A$165:$BH$316,MATCH($A103,intern2!$A$165:$A$316,0),MATCH(AE$8,intern2!_xlnm.Print_Titles,0))="NOK","NOK",
IF(INDEX(intern3!$A$9:$BG$320,MATCH($A103,intern3!$A$9:$A$160,0),MATCH(intern4!AE$8,intern3!$7:$7,0))="OK","OK","NOK")))</f>
        <v/>
      </c>
      <c r="AF103" s="1277" t="str">
        <f>IF(INDEX(intern2!$A$165:$BH$316,MATCH($A103,intern2!$A$165:$A$316,0),MATCH(AF$8,intern2!_xlnm.Print_Titles,0))="","",
IF(INDEX(intern2!$A$165:$BH$316,MATCH($A103,intern2!$A$165:$A$316,0),MATCH(AF$8,intern2!_xlnm.Print_Titles,0))="NOK","NOK",
IF(INDEX(intern3!$A$9:$BG$320,MATCH($A103,intern3!$A$9:$A$160,0),MATCH(intern4!AF$8,intern3!$7:$7,0))="OK","OK","NOK")))</f>
        <v/>
      </c>
      <c r="AG103" s="1277" t="str">
        <f>IF(INDEX(intern2!$A$165:$BH$316,MATCH($A103,intern2!$A$165:$A$316,0),MATCH(AG$8,intern2!_xlnm.Print_Titles,0))="","",
IF(INDEX(intern2!$A$165:$BH$316,MATCH($A103,intern2!$A$165:$A$316,0),MATCH(AG$8,intern2!_xlnm.Print_Titles,0))="NOK","NOK",
IF(INDEX(intern3!$A$9:$BG$320,MATCH($A103,intern3!$A$9:$A$160,0),MATCH(intern4!AG$8,intern3!$7:$7,0))="OK","OK","NOK")))</f>
        <v/>
      </c>
      <c r="AH103" s="1277" t="str">
        <f>IF(INDEX(intern2!$A$165:$BH$316,MATCH($A103,intern2!$A$165:$A$316,0),MATCH(AH$8,intern2!_xlnm.Print_Titles,0))="","",
IF(INDEX(intern2!$A$165:$BH$316,MATCH($A103,intern2!$A$165:$A$316,0),MATCH(AH$8,intern2!_xlnm.Print_Titles,0))="NOK","NOK",
IF(INDEX(intern3!$A$9:$BG$320,MATCH($A103,intern3!$A$9:$A$160,0),MATCH(intern4!AH$8,intern3!$7:$7,0))="OK","OK","NOK")))</f>
        <v/>
      </c>
      <c r="AI103" s="1277" t="str">
        <f>IF(INDEX(intern2!$A$165:$BH$316,MATCH($A103,intern2!$A$165:$A$316,0),MATCH(AI$8,intern2!_xlnm.Print_Titles,0))="","",
IF(INDEX(intern2!$A$165:$BH$316,MATCH($A103,intern2!$A$165:$A$316,0),MATCH(AI$8,intern2!_xlnm.Print_Titles,0))="NOK","NOK",
IF(INDEX(intern3!$A$9:$BG$320,MATCH($A103,intern3!$A$9:$A$160,0),MATCH(intern4!AI$8,intern3!$7:$7,0))="OK","OK","NOK")))</f>
        <v/>
      </c>
      <c r="AJ103" s="1277" t="str">
        <f>IF(INDEX(intern2!$A$165:$BH$316,MATCH($A103,intern2!$A$165:$A$316,0),MATCH(AJ$8,intern2!_xlnm.Print_Titles,0))="","",
IF(INDEX(intern2!$A$165:$BH$316,MATCH($A103,intern2!$A$165:$A$316,0),MATCH(AJ$8,intern2!_xlnm.Print_Titles,0))="NOK","NOK",
IF(INDEX(intern3!$A$9:$BG$320,MATCH($A103,intern3!$A$9:$A$160,0),MATCH(intern4!AJ$8,intern3!$7:$7,0))="OK","OK","NOK")))</f>
        <v/>
      </c>
      <c r="AK103" s="1277" t="str">
        <f>IF(INDEX(intern2!$A$165:$BH$316,MATCH($A103,intern2!$A$165:$A$316,0),MATCH(AK$8,intern2!_xlnm.Print_Titles,0))="","",
IF(INDEX(intern2!$A$165:$BH$316,MATCH($A103,intern2!$A$165:$A$316,0),MATCH(AK$8,intern2!_xlnm.Print_Titles,0))="NOK","NOK",
IF(INDEX(intern3!$A$9:$BG$320,MATCH($A103,intern3!$A$9:$A$160,0),MATCH(intern4!AK$8,intern3!$7:$7,0))="OK","OK","NOK")))</f>
        <v/>
      </c>
      <c r="AL103" s="1277" t="str">
        <f>IF(INDEX(intern2!$A$165:$BH$316,MATCH($A103,intern2!$A$165:$A$316,0),MATCH(AL$8,intern2!_xlnm.Print_Titles,0))="","",
IF(INDEX(intern2!$A$165:$BH$316,MATCH($A103,intern2!$A$165:$A$316,0),MATCH(AL$8,intern2!_xlnm.Print_Titles,0))="NOK","NOK",
IF(INDEX(intern3!$A$9:$BG$320,MATCH($A103,intern3!$A$9:$A$160,0),MATCH(intern4!AL$8,intern3!$7:$7,0))="OK","OK","NOK")))</f>
        <v/>
      </c>
      <c r="AM103" s="1277" t="str">
        <f>IF(INDEX(intern2!$A$165:$BH$316,MATCH($A103,intern2!$A$165:$A$316,0),MATCH(AM$8,intern2!_xlnm.Print_Titles,0))="","",
IF(INDEX(intern2!$A$165:$BH$316,MATCH($A103,intern2!$A$165:$A$316,0),MATCH(AM$8,intern2!_xlnm.Print_Titles,0))="NOK","NOK",
IF(INDEX(intern3!$A$9:$BG$320,MATCH($A103,intern3!$A$9:$A$160,0),MATCH(intern4!AM$8,intern3!$7:$7,0))="OK","OK","NOK")))</f>
        <v/>
      </c>
      <c r="AN103" s="1277" t="str">
        <f>IF(INDEX(intern2!$A$165:$BH$316,MATCH($A103,intern2!$A$165:$A$316,0),MATCH(AN$8,intern2!_xlnm.Print_Titles,0))="","",
IF(INDEX(intern2!$A$165:$BH$316,MATCH($A103,intern2!$A$165:$A$316,0),MATCH(AN$8,intern2!_xlnm.Print_Titles,0))="NOK","NOK",
IF(INDEX(intern3!$A$9:$BG$320,MATCH($A103,intern3!$A$9:$A$160,0),MATCH(intern4!AN$8,intern3!$7:$7,0))="OK","OK","NOK")))</f>
        <v/>
      </c>
      <c r="AO103" s="1277" t="str">
        <f>IF(INDEX(intern2!$A$165:$BH$316,MATCH($A103,intern2!$A$165:$A$316,0),MATCH(AO$8,intern2!_xlnm.Print_Titles,0))="","",
IF(INDEX(intern2!$A$165:$BH$316,MATCH($A103,intern2!$A$165:$A$316,0),MATCH(AO$8,intern2!_xlnm.Print_Titles,0))="NOK","NOK",
IF(INDEX(intern3!$A$9:$BG$320,MATCH($A103,intern3!$A$9:$A$160,0),MATCH(intern4!AO$8,intern3!$7:$7,0))="OK","OK","NOK")))</f>
        <v/>
      </c>
      <c r="AP103" s="1277" t="str">
        <f>IF(INDEX(intern2!$A$165:$BH$316,MATCH($A103,intern2!$A$165:$A$316,0),MATCH(AP$8,intern2!_xlnm.Print_Titles,0))="","",
IF(INDEX(intern2!$A$165:$BH$316,MATCH($A103,intern2!$A$165:$A$316,0),MATCH(AP$8,intern2!_xlnm.Print_Titles,0))="NOK","NOK",
IF(INDEX(intern3!$A$9:$BG$320,MATCH($A103,intern3!$A$9:$A$160,0),MATCH(intern4!AP$8,intern3!$7:$7,0))="OK","OK","NOK")))</f>
        <v/>
      </c>
      <c r="AQ103" s="1277" t="str">
        <f>IF(INDEX(intern2!$A$165:$BH$316,MATCH($A103,intern2!$A$165:$A$316,0),MATCH(AQ$8,intern2!_xlnm.Print_Titles,0))="","",
IF(INDEX(intern2!$A$165:$BH$316,MATCH($A103,intern2!$A$165:$A$316,0),MATCH(AQ$8,intern2!_xlnm.Print_Titles,0))="NOK","NOK",
IF(INDEX(intern3!$A$9:$BG$320,MATCH($A103,intern3!$A$9:$A$160,0),MATCH(intern4!AQ$8,intern3!$7:$7,0))="OK","OK","NOK")))</f>
        <v/>
      </c>
      <c r="AR103" s="1277" t="str">
        <f>IF(INDEX(intern2!$A$165:$BH$316,MATCH($A103,intern2!$A$165:$A$316,0),MATCH(AR$8,intern2!_xlnm.Print_Titles,0))="","",
IF(INDEX(intern2!$A$165:$BH$316,MATCH($A103,intern2!$A$165:$A$316,0),MATCH(AR$8,intern2!_xlnm.Print_Titles,0))="NOK","NOK",
IF(INDEX(intern3!$A$9:$BG$320,MATCH($A103,intern3!$A$9:$A$160,0),MATCH(intern4!AR$8,intern3!$7:$7,0))="OK","OK","NOK")))</f>
        <v/>
      </c>
      <c r="AS103" s="1277" t="str">
        <f>IF(INDEX(intern2!$A$165:$BH$316,MATCH($A103,intern2!$A$165:$A$316,0),MATCH(AS$8,intern2!_xlnm.Print_Titles,0))="","",
IF(INDEX(intern2!$A$165:$BH$316,MATCH($A103,intern2!$A$165:$A$316,0),MATCH(AS$8,intern2!_xlnm.Print_Titles,0))="NOK","NOK",
IF(INDEX(intern3!$A$9:$BG$320,MATCH($A103,intern3!$A$9:$A$160,0),MATCH(intern4!AS$8,intern3!$7:$7,0))="OK","OK","NOK")))</f>
        <v/>
      </c>
      <c r="AT103" s="1277" t="str">
        <f>IF(INDEX(intern2!$A$165:$BH$316,MATCH($A103,intern2!$A$165:$A$316,0),MATCH(AT$8,intern2!_xlnm.Print_Titles,0))="","",
IF(INDEX(intern2!$A$165:$BH$316,MATCH($A103,intern2!$A$165:$A$316,0),MATCH(AT$8,intern2!_xlnm.Print_Titles,0))="NOK","NOK",
IF(INDEX(intern3!$A$9:$BG$320,MATCH($A103,intern3!$A$9:$A$160,0),MATCH(intern4!AT$8,intern3!$7:$7,0))="OK","OK","NOK")))</f>
        <v/>
      </c>
      <c r="AU103" s="1277" t="str">
        <f>IF(INDEX(intern2!$A$165:$BH$316,MATCH($A103,intern2!$A$165:$A$316,0),MATCH(AU$8,intern2!_xlnm.Print_Titles,0))="","",
IF(INDEX(intern2!$A$165:$BH$316,MATCH($A103,intern2!$A$165:$A$316,0),MATCH(AU$8,intern2!_xlnm.Print_Titles,0))="NOK","NOK",
IF(INDEX(intern3!$A$9:$BG$320,MATCH($A103,intern3!$A$9:$A$160,0),MATCH(intern4!AU$8,intern3!$7:$7,0))="OK","OK","NOK")))</f>
        <v/>
      </c>
      <c r="AV103" s="1277" t="str">
        <f>IF(INDEX(intern2!$A$165:$BH$316,MATCH($A103,intern2!$A$165:$A$316,0),MATCH(AV$8,intern2!_xlnm.Print_Titles,0))="","",
IF(INDEX(intern2!$A$165:$BH$316,MATCH($A103,intern2!$A$165:$A$316,0),MATCH(AV$8,intern2!_xlnm.Print_Titles,0))="NOK","NOK",
IF(INDEX(intern3!$A$9:$BG$320,MATCH($A103,intern3!$A$9:$A$160,0),MATCH(intern4!AV$8,intern3!$7:$7,0))="OK","OK","NOK")))</f>
        <v/>
      </c>
      <c r="AW103" s="1277"/>
      <c r="AX103" s="1277" t="str">
        <f>IF(INDEX(intern2!$A$165:$BH$316,MATCH($A103,intern2!$A$165:$A$316,0),MATCH(AX$8,intern2!_xlnm.Print_Titles,0))="","",
IF(INDEX(intern2!$A$165:$BH$316,MATCH($A103,intern2!$A$165:$A$316,0),MATCH(AX$8,intern2!_xlnm.Print_Titles,0))="NOK","NOK",
IF(INDEX(intern3!$A$9:$BG$320,MATCH($A103,intern3!$A$9:$A$160,0),MATCH(intern4!AX$8,intern3!$7:$7,0))="OK","OK","NOK")))</f>
        <v/>
      </c>
      <c r="AY103" s="1277" t="str">
        <f>IF(INDEX(intern2!$A$165:$BH$316,MATCH($A103,intern2!$A$165:$A$316,0),MATCH(AY$8,intern2!_xlnm.Print_Titles,0))="","",
IF(INDEX(intern2!$A$165:$BH$316,MATCH($A103,intern2!$A$165:$A$316,0),MATCH(AY$8,intern2!_xlnm.Print_Titles,0))="NOK","NOK",
IF(INDEX(intern3!$A$9:$BG$320,MATCH($A103,intern3!$A$9:$A$160,0),MATCH(intern4!AY$8,intern3!$7:$7,0))="OK","OK","NOK")))</f>
        <v/>
      </c>
      <c r="AZ103" s="1277" t="str">
        <f>IF(INDEX(intern2!$A$165:$BH$316,MATCH($A103,intern2!$A$165:$A$316,0),MATCH(AZ$8,intern2!_xlnm.Print_Titles,0))="","",
IF(INDEX(intern2!$A$165:$BH$316,MATCH($A103,intern2!$A$165:$A$316,0),MATCH(AZ$8,intern2!_xlnm.Print_Titles,0))="NOK","NOK",
IF(INDEX(intern3!$A$9:$BG$320,MATCH($A103,intern3!$A$9:$A$160,0),MATCH(intern4!AZ$8,intern3!$7:$7,0))="OK","OK","NOK")))</f>
        <v/>
      </c>
      <c r="BA103" s="1277" t="str">
        <f>IF(INDEX(intern2!$A$165:$BH$316,MATCH($A103,intern2!$A$165:$A$316,0),MATCH(BA$8,intern2!_xlnm.Print_Titles,0))="","",
IF(INDEX(intern2!$A$165:$BH$316,MATCH($A103,intern2!$A$165:$A$316,0),MATCH(BA$8,intern2!_xlnm.Print_Titles,0))="NOK","NOK",
IF(INDEX(intern3!$A$9:$BG$320,MATCH($A103,intern3!$A$9:$A$160,0),MATCH(intern4!BA$8,intern3!$7:$7,0))="OK","OK","NOK")))</f>
        <v/>
      </c>
      <c r="BB103" s="1277" t="str">
        <f>IF(INDEX(intern2!$A$165:$BH$316,MATCH($A103,intern2!$A$165:$A$316,0),MATCH(BB$8,intern2!_xlnm.Print_Titles,0))="","",
IF(INDEX(intern2!$A$165:$BH$316,MATCH($A103,intern2!$A$165:$A$316,0),MATCH(BB$8,intern2!_xlnm.Print_Titles,0))="NOK","NOK",
IF(INDEX(intern3!$A$9:$BG$320,MATCH($A103,intern3!$A$9:$A$160,0),MATCH(intern4!BB$8,intern3!$7:$7,0))="OK","OK","NOK")))</f>
        <v/>
      </c>
      <c r="BC103" s="1277" t="str">
        <f>IF(INDEX(intern2!$A$165:$BH$316,MATCH($A103,intern2!$A$165:$A$316,0),MATCH(BC$8,intern2!_xlnm.Print_Titles,0))="","",
IF(INDEX(intern2!$A$165:$BH$316,MATCH($A103,intern2!$A$165:$A$316,0),MATCH(BC$8,intern2!_xlnm.Print_Titles,0))="NOK","NOK",
IF(INDEX(intern3!$A$9:$BG$320,MATCH($A103,intern3!$A$9:$A$160,0),MATCH(intern4!BC$8,intern3!$7:$7,0))="OK","OK","NOK")))</f>
        <v/>
      </c>
      <c r="BD103" s="1277" t="str">
        <f>IF(INDEX(intern2!$A$165:$BH$316,MATCH($A103,intern2!$A$165:$A$316,0),MATCH(BD$8,intern2!_xlnm.Print_Titles,0))="","",
IF(INDEX(intern2!$A$165:$BH$316,MATCH($A103,intern2!$A$165:$A$316,0),MATCH(BD$8,intern2!_xlnm.Print_Titles,0))="NOK","NOK",
IF(INDEX(intern3!$A$9:$BG$320,MATCH($A103,intern3!$A$9:$A$160,0),MATCH(intern4!BD$8,intern3!$7:$7,0))="OK","OK","NOK")))</f>
        <v/>
      </c>
      <c r="BE103" s="1277" t="str">
        <f>IF(INDEX(intern2!$A$165:$BH$316,MATCH($A103,intern2!$A$165:$A$316,0),MATCH(BE$8,intern2!_xlnm.Print_Titles,0))="","",
IF(INDEX(intern2!$A$165:$BH$316,MATCH($A103,intern2!$A$165:$A$316,0),MATCH(BE$8,intern2!_xlnm.Print_Titles,0))="NOK","NOK",
IF(INDEX(intern3!$A$9:$BG$320,MATCH($A103,intern3!$A$9:$A$160,0),MATCH(intern4!BE$8,intern3!$7:$7,0))="OK","OK","NOK")))</f>
        <v/>
      </c>
      <c r="BF103" s="1277" t="str">
        <f>IF(INDEX(intern2!$A$165:$BH$316,MATCH($A103,intern2!$A$165:$A$316,0),MATCH(BF$8,intern2!_xlnm.Print_Titles,0))="","",
IF(INDEX(intern2!$A$165:$BH$316,MATCH($A103,intern2!$A$165:$A$316,0),MATCH(BF$8,intern2!_xlnm.Print_Titles,0))="NOK","NOK",
IF(INDEX(intern3!$A$9:$BG$320,MATCH($A103,intern3!$A$9:$A$160,0),MATCH(intern4!BF$8,intern3!$7:$7,0))="OK","OK","NOK")))</f>
        <v/>
      </c>
      <c r="BG103" s="1277" t="str">
        <f>IF(INDEX(intern2!$A$165:$BH$316,MATCH($A103,intern2!$A$165:$A$316,0),MATCH(BG$8,intern2!_xlnm.Print_Titles,0))="","",
IF(INDEX(intern2!$A$165:$BH$316,MATCH($A103,intern2!$A$165:$A$316,0),MATCH(BG$8,intern2!_xlnm.Print_Titles,0))="NOK","NOK",
IF(INDEX(intern3!$A$9:$BG$320,MATCH($A103,intern3!$A$9:$A$160,0),MATCH(intern4!BG$8,intern3!$7:$7,0))="OK","OK","NOK")))</f>
        <v/>
      </c>
      <c r="BH103" s="200" t="str">
        <f t="shared" ca="1" si="3"/>
        <v>NOK</v>
      </c>
      <c r="BI103" s="186"/>
      <c r="BJ103" t="b">
        <f ca="1">IF(VLOOKUP($A103,intern1!$C:$Q,15,FALSE)="MAS","",IF(VLOOKUP($A103,'3.10'!$C:$AP,9,FALSE)=0,"NOK",IF(VLOOKUP($A103,'3.10'!$C:$AP,11,FALSE)=0,"NOK","OK"))=BH103)</f>
        <v>1</v>
      </c>
    </row>
    <row r="104" spans="1:62" x14ac:dyDescent="0.25">
      <c r="A104" t="str">
        <f>+intern2!A99</f>
        <v>THO1.2</v>
      </c>
      <c r="C104" s="1277" t="str">
        <f>IF(INDEX(intern2!$A$165:$BH$316,MATCH($A104,intern2!$A$165:$A$316,0),MATCH(C$8,intern2!_xlnm.Print_Titles,0))="","",
IF(INDEX(intern2!$A$165:$BH$316,MATCH($A104,intern2!$A$165:$A$316,0),MATCH(C$8,intern2!_xlnm.Print_Titles,0))="NOK","NOK",
IF(INDEX(intern3!$A$9:$BG$320,MATCH($A104,intern3!$A$9:$A$160,0),MATCH(intern4!C$8,intern3!$7:$7,0))="OK","OK","NOK")))</f>
        <v/>
      </c>
      <c r="D104" s="1277" t="str">
        <f>IF(INDEX(intern2!$A$165:$BH$316,MATCH($A104,intern2!$A$165:$A$316,0),MATCH(D$8,intern2!_xlnm.Print_Titles,0))="","",
IF(INDEX(intern2!$A$165:$BH$316,MATCH($A104,intern2!$A$165:$A$316,0),MATCH(D$8,intern2!_xlnm.Print_Titles,0))="NOK","NOK",
IF(INDEX(intern3!$A$9:$BG$320,MATCH($A104,intern3!$A$9:$A$160,0),MATCH(intern4!D$8,intern3!$7:$7,0))="OK","OK","NOK")))</f>
        <v/>
      </c>
      <c r="E104" s="1277" t="str">
        <f>IF(INDEX(intern2!$A$165:$BH$316,MATCH($A104,intern2!$A$165:$A$316,0),MATCH(E$8,intern2!_xlnm.Print_Titles,0))="","",
IF(INDEX(intern2!$A$165:$BH$316,MATCH($A104,intern2!$A$165:$A$316,0),MATCH(E$8,intern2!_xlnm.Print_Titles,0))="NOK","NOK",
IF(INDEX(intern3!$A$9:$BG$320,MATCH($A104,intern3!$A$9:$A$160,0),MATCH(intern4!E$8,intern3!$7:$7,0))="OK","OK","NOK")))</f>
        <v/>
      </c>
      <c r="F104" s="1277" t="str">
        <f>IF(INDEX(intern2!$A$165:$BH$316,MATCH($A104,intern2!$A$165:$A$316,0),MATCH(F$8,intern2!_xlnm.Print_Titles,0))="","",
IF(INDEX(intern2!$A$165:$BH$316,MATCH($A104,intern2!$A$165:$A$316,0),MATCH(F$8,intern2!_xlnm.Print_Titles,0))="NOK","NOK",
IF(INDEX(intern3!$A$9:$BG$320,MATCH($A104,intern3!$A$9:$A$160,0),MATCH(intern4!F$8,intern3!$7:$7,0))="OK","OK","NOK")))</f>
        <v/>
      </c>
      <c r="G104" s="1277" t="str">
        <f>IF(INDEX(intern2!$A$165:$BH$316,MATCH($A104,intern2!$A$165:$A$316,0),MATCH(G$8,intern2!_xlnm.Print_Titles,0))="","",
IF(INDEX(intern2!$A$165:$BH$316,MATCH($A104,intern2!$A$165:$A$316,0),MATCH(G$8,intern2!_xlnm.Print_Titles,0))="NOK","NOK",
IF(INDEX(intern3!$A$9:$BG$320,MATCH($A104,intern3!$A$9:$A$160,0),MATCH(intern4!G$8,intern3!$7:$7,0))="OK","OK","NOK")))</f>
        <v/>
      </c>
      <c r="H104" s="1277" t="str">
        <f>IF(INDEX(intern2!$A$165:$BH$316,MATCH($A104,intern2!$A$165:$A$316,0),MATCH(H$8,intern2!_xlnm.Print_Titles,0))="","",
IF(INDEX(intern2!$A$165:$BH$316,MATCH($A104,intern2!$A$165:$A$316,0),MATCH(H$8,intern2!_xlnm.Print_Titles,0))="NOK","NOK",
IF(INDEX(intern3!$A$9:$BG$320,MATCH($A104,intern3!$A$9:$A$160,0),MATCH(intern4!H$8,intern3!$7:$7,0))="OK","OK","NOK")))</f>
        <v/>
      </c>
      <c r="I104" s="1277" t="str">
        <f>IF(INDEX(intern2!$A$165:$BH$316,MATCH($A104,intern2!$A$165:$A$316,0),MATCH(I$8,intern2!_xlnm.Print_Titles,0))="","",
IF(INDEX(intern2!$A$165:$BH$316,MATCH($A104,intern2!$A$165:$A$316,0),MATCH(I$8,intern2!_xlnm.Print_Titles,0))="NOK","NOK",
IF(INDEX(intern3!$A$9:$BG$320,MATCH($A104,intern3!$A$9:$A$160,0),MATCH(intern4!I$8,intern3!$7:$7,0))="OK","OK","NOK")))</f>
        <v/>
      </c>
      <c r="J104" s="1277" t="str">
        <f>IF(INDEX(intern2!$A$165:$BH$316,MATCH($A104,intern2!$A$165:$A$316,0),MATCH(J$8,intern2!_xlnm.Print_Titles,0))="","",
IF(INDEX(intern2!$A$165:$BH$316,MATCH($A104,intern2!$A$165:$A$316,0),MATCH(J$8,intern2!_xlnm.Print_Titles,0))="NOK","NOK",
IF(INDEX(intern3!$A$9:$BG$320,MATCH($A104,intern3!$A$9:$A$160,0),MATCH(intern4!J$8,intern3!$7:$7,0))="OK","OK","NOK")))</f>
        <v/>
      </c>
      <c r="K104" s="1277" t="str">
        <f>IF(INDEX(intern2!$A$165:$BH$316,MATCH($A104,intern2!$A$165:$A$316,0),MATCH(K$8,intern2!_xlnm.Print_Titles,0))="","",
IF(INDEX(intern2!$A$165:$BH$316,MATCH($A104,intern2!$A$165:$A$316,0),MATCH(K$8,intern2!_xlnm.Print_Titles,0))="NOK","NOK",
IF(INDEX(intern3!$A$9:$BG$320,MATCH($A104,intern3!$A$9:$A$160,0),MATCH(intern4!K$8,intern3!$7:$7,0))="OK","OK","NOK")))</f>
        <v/>
      </c>
      <c r="L104" s="1277" t="str">
        <f>IF(INDEX(intern2!$A$165:$BH$316,MATCH($A104,intern2!$A$165:$A$316,0),MATCH(L$8,intern2!_xlnm.Print_Titles,0))="","",
IF(INDEX(intern2!$A$165:$BH$316,MATCH($A104,intern2!$A$165:$A$316,0),MATCH(L$8,intern2!_xlnm.Print_Titles,0))="NOK","NOK",
IF(INDEX(intern3!$A$9:$BG$320,MATCH($A104,intern3!$A$9:$A$160,0),MATCH(intern4!L$8,intern3!$7:$7,0))="OK","OK","NOK")))</f>
        <v/>
      </c>
      <c r="M104" s="1277" t="str">
        <f>IF(INDEX(intern2!$A$165:$BH$316,MATCH($A104,intern2!$A$165:$A$316,0),MATCH(M$8,intern2!_xlnm.Print_Titles,0))="","",
IF(INDEX(intern2!$A$165:$BH$316,MATCH($A104,intern2!$A$165:$A$316,0),MATCH(M$8,intern2!_xlnm.Print_Titles,0))="NOK","NOK",
IF(INDEX(intern3!$A$9:$BG$320,MATCH($A104,intern3!$A$9:$A$160,0),MATCH(intern4!M$8,intern3!$7:$7,0))="OK","OK","NOK")))</f>
        <v/>
      </c>
      <c r="N104" s="1277" t="str">
        <f>IF(INDEX(intern2!$A$165:$BH$316,MATCH($A104,intern2!$A$165:$A$316,0),MATCH(N$8,intern2!_xlnm.Print_Titles,0))="","",
IF(INDEX(intern2!$A$165:$BH$316,MATCH($A104,intern2!$A$165:$A$316,0),MATCH(N$8,intern2!_xlnm.Print_Titles,0))="NOK","NOK",
IF(INDEX(intern3!$A$9:$BG$320,MATCH($A104,intern3!$A$9:$A$160,0),MATCH(intern4!N$8,intern3!$7:$7,0))="OK","OK","NOK")))</f>
        <v/>
      </c>
      <c r="O104" s="1277" t="str">
        <f>IF(INDEX(intern2!$A$165:$BH$316,MATCH($A104,intern2!$A$165:$A$316,0),MATCH(O$8,intern2!_xlnm.Print_Titles,0))="","",
IF(INDEX(intern2!$A$165:$BH$316,MATCH($A104,intern2!$A$165:$A$316,0),MATCH(O$8,intern2!_xlnm.Print_Titles,0))="NOK","NOK",
IF(INDEX(intern3!$A$9:$BG$320,MATCH($A104,intern3!$A$9:$A$160,0),MATCH(intern4!O$8,intern3!$7:$7,0))="OK","OK","NOK")))</f>
        <v/>
      </c>
      <c r="P104" s="1277" t="str">
        <f>IF(INDEX(intern2!$A$165:$BH$316,MATCH($A104,intern2!$A$165:$A$316,0),MATCH(P$8,intern2!_xlnm.Print_Titles,0))="","",
IF(INDEX(intern2!$A$165:$BH$316,MATCH($A104,intern2!$A$165:$A$316,0),MATCH(P$8,intern2!_xlnm.Print_Titles,0))="NOK","NOK",
IF(INDEX(intern3!$A$9:$BG$320,MATCH($A104,intern3!$A$9:$A$160,0),MATCH(intern4!P$8,intern3!$7:$7,0))="OK","OK","NOK")))</f>
        <v/>
      </c>
      <c r="Q104" s="1277" t="str">
        <f ca="1">IF(INDEX(intern2!$A$165:$BH$316,MATCH($A104,intern2!$A$165:$A$316,0),MATCH(Q$8,intern2!_xlnm.Print_Titles,0))="","",
IF(INDEX(intern2!$A$165:$BH$316,MATCH($A104,intern2!$A$165:$A$316,0),MATCH(Q$8,intern2!_xlnm.Print_Titles,0))="NOK","NOK",
IF(INDEX(intern3!$A$9:$BG$320,MATCH($A104,intern3!$A$9:$A$160,0),MATCH(intern4!Q$8,intern3!$7:$7,0))="OK","OK","NOK")))</f>
        <v>NOK</v>
      </c>
      <c r="R104" s="1277" t="str">
        <f>IF(INDEX(intern2!$A$165:$BH$316,MATCH($A104,intern2!$A$165:$A$316,0),MATCH(R$8,intern2!_xlnm.Print_Titles,0))="","",
IF(INDEX(intern2!$A$165:$BH$316,MATCH($A104,intern2!$A$165:$A$316,0),MATCH(R$8,intern2!_xlnm.Print_Titles,0))="NOK","NOK",
IF(INDEX(intern3!$A$9:$BG$320,MATCH($A104,intern3!$A$9:$A$160,0),MATCH(intern4!R$8,intern3!$7:$7,0))="OK","OK","NOK")))</f>
        <v/>
      </c>
      <c r="S104" s="1277" t="str">
        <f>IF(INDEX(intern2!$A$165:$BH$316,MATCH($A104,intern2!$A$165:$A$316,0),MATCH(S$8,intern2!_xlnm.Print_Titles,0))="","",
IF(INDEX(intern2!$A$165:$BH$316,MATCH($A104,intern2!$A$165:$A$316,0),MATCH(S$8,intern2!_xlnm.Print_Titles,0))="NOK","NOK",
IF(INDEX(intern3!$A$9:$BG$320,MATCH($A104,intern3!$A$9:$A$160,0),MATCH(intern4!S$8,intern3!$7:$7,0))="OK","OK","NOK")))</f>
        <v/>
      </c>
      <c r="T104" s="1277" t="str">
        <f>IF(INDEX(intern2!$A$165:$BH$316,MATCH($A104,intern2!$A$165:$A$316,0),MATCH(T$8,intern2!_xlnm.Print_Titles,0))="","",
IF(INDEX(intern2!$A$165:$BH$316,MATCH($A104,intern2!$A$165:$A$316,0),MATCH(T$8,intern2!_xlnm.Print_Titles,0))="NOK","NOK",
IF(INDEX(intern3!$A$9:$BG$320,MATCH($A104,intern3!$A$9:$A$160,0),MATCH(intern4!T$8,intern3!$7:$7,0))="OK","OK","NOK")))</f>
        <v/>
      </c>
      <c r="U104" s="1277" t="str">
        <f>IF(INDEX(intern2!$A$165:$BH$316,MATCH($A104,intern2!$A$165:$A$316,0),MATCH(U$8,intern2!_xlnm.Print_Titles,0))="","",
IF(INDEX(intern2!$A$165:$BH$316,MATCH($A104,intern2!$A$165:$A$316,0),MATCH(U$8,intern2!_xlnm.Print_Titles,0))="NOK","NOK",
IF(INDEX(intern3!$A$9:$BG$320,MATCH($A104,intern3!$A$9:$A$160,0),MATCH(intern4!U$8,intern3!$7:$7,0))="OK","OK","NOK")))</f>
        <v/>
      </c>
      <c r="V104" s="1277" t="str">
        <f>IF(INDEX(intern2!$A$165:$BH$316,MATCH($A104,intern2!$A$165:$A$316,0),MATCH(V$8,intern2!_xlnm.Print_Titles,0))="","",
IF(INDEX(intern2!$A$165:$BH$316,MATCH($A104,intern2!$A$165:$A$316,0),MATCH(V$8,intern2!_xlnm.Print_Titles,0))="NOK","NOK",
IF(INDEX(intern3!$A$9:$BG$320,MATCH($A104,intern3!$A$9:$A$160,0),MATCH(intern4!V$8,intern3!$7:$7,0))="OK","OK","NOK")))</f>
        <v/>
      </c>
      <c r="W104" s="1277" t="str">
        <f>IF(INDEX(intern2!$A$165:$BH$316,MATCH($A104,intern2!$A$165:$A$316,0),MATCH(W$8,intern2!_xlnm.Print_Titles,0))="","",
IF(INDEX(intern2!$A$165:$BH$316,MATCH($A104,intern2!$A$165:$A$316,0),MATCH(W$8,intern2!_xlnm.Print_Titles,0))="NOK","NOK",
IF(INDEX(intern3!$A$9:$BG$320,MATCH($A104,intern3!$A$9:$A$160,0),MATCH(intern4!W$8,intern3!$7:$7,0))="OK","OK","NOK")))</f>
        <v/>
      </c>
      <c r="X104" s="1277" t="str">
        <f>IF(INDEX(intern2!$A$165:$BH$316,MATCH($A104,intern2!$A$165:$A$316,0),MATCH(X$8,intern2!_xlnm.Print_Titles,0))="","",
IF(INDEX(intern2!$A$165:$BH$316,MATCH($A104,intern2!$A$165:$A$316,0),MATCH(X$8,intern2!_xlnm.Print_Titles,0))="NOK","NOK",
IF(INDEX(intern3!$A$9:$BG$320,MATCH($A104,intern3!$A$9:$A$160,0),MATCH(intern4!X$8,intern3!$7:$7,0))="OK","OK","NOK")))</f>
        <v/>
      </c>
      <c r="Y104" s="1277" t="str">
        <f>IF(INDEX(intern2!$A$165:$BH$316,MATCH($A104,intern2!$A$165:$A$316,0),MATCH(Y$8,intern2!_xlnm.Print_Titles,0))="","",
IF(INDEX(intern2!$A$165:$BH$316,MATCH($A104,intern2!$A$165:$A$316,0),MATCH(Y$8,intern2!_xlnm.Print_Titles,0))="NOK","NOK",
IF(INDEX(intern3!$A$9:$BG$320,MATCH($A104,intern3!$A$9:$A$160,0),MATCH(intern4!Y$8,intern3!$7:$7,0))="OK","OK","NOK")))</f>
        <v/>
      </c>
      <c r="Z104" s="1277" t="str">
        <f>IF(INDEX(intern2!$A$165:$BH$316,MATCH($A104,intern2!$A$165:$A$316,0),MATCH(Z$8,intern2!_xlnm.Print_Titles,0))="","",
IF(INDEX(intern2!$A$165:$BH$316,MATCH($A104,intern2!$A$165:$A$316,0),MATCH(Z$8,intern2!_xlnm.Print_Titles,0))="NOK","NOK",
IF(INDEX(intern3!$A$9:$BG$320,MATCH($A104,intern3!$A$9:$A$160,0),MATCH(intern4!Z$8,intern3!$7:$7,0))="OK","OK","NOK")))</f>
        <v/>
      </c>
      <c r="AA104" s="1277" t="str">
        <f>IF(INDEX(intern2!$A$165:$BH$316,MATCH($A104,intern2!$A$165:$A$316,0),MATCH(AA$8,intern2!_xlnm.Print_Titles,0))="","",
IF(INDEX(intern2!$A$165:$BH$316,MATCH($A104,intern2!$A$165:$A$316,0),MATCH(AA$8,intern2!_xlnm.Print_Titles,0))="NOK","NOK",
IF(INDEX(intern3!$A$9:$BG$320,MATCH($A104,intern3!$A$9:$A$160,0),MATCH(intern4!AA$8,intern3!$7:$7,0))="OK","OK","NOK")))</f>
        <v/>
      </c>
      <c r="AB104" s="1277" t="str">
        <f>IF(INDEX(intern2!$A$165:$BH$316,MATCH($A104,intern2!$A$165:$A$316,0),MATCH(AB$8,intern2!_xlnm.Print_Titles,0))="","",
IF(INDEX(intern2!$A$165:$BH$316,MATCH($A104,intern2!$A$165:$A$316,0),MATCH(AB$8,intern2!_xlnm.Print_Titles,0))="NOK","NOK",
IF(INDEX(intern3!$A$9:$BG$320,MATCH($A104,intern3!$A$9:$A$160,0),MATCH(intern4!AB$8,intern3!$7:$7,0))="OK","OK","NOK")))</f>
        <v/>
      </c>
      <c r="AC104" s="1277" t="str">
        <f>IF(INDEX(intern2!$A$165:$BH$316,MATCH($A104,intern2!$A$165:$A$316,0),MATCH(AC$8,intern2!_xlnm.Print_Titles,0))="","",
IF(INDEX(intern2!$A$165:$BH$316,MATCH($A104,intern2!$A$165:$A$316,0),MATCH(AC$8,intern2!_xlnm.Print_Titles,0))="NOK","NOK",
IF(INDEX(intern3!$A$9:$BG$320,MATCH($A104,intern3!$A$9:$A$160,0),MATCH(intern4!AC$8,intern3!$7:$7,0))="OK","OK","NOK")))</f>
        <v/>
      </c>
      <c r="AD104" s="1277" t="str">
        <f>IF(INDEX(intern2!$A$165:$BH$316,MATCH($A104,intern2!$A$165:$A$316,0),MATCH(AD$8,intern2!_xlnm.Print_Titles,0))="","",
IF(INDEX(intern2!$A$165:$BH$316,MATCH($A104,intern2!$A$165:$A$316,0),MATCH(AD$8,intern2!_xlnm.Print_Titles,0))="NOK","NOK",
IF(INDEX(intern3!$A$9:$BG$320,MATCH($A104,intern3!$A$9:$A$160,0),MATCH(intern4!AD$8,intern3!$7:$7,0))="OK","OK","NOK")))</f>
        <v/>
      </c>
      <c r="AE104" s="1277" t="str">
        <f>IF(INDEX(intern2!$A$165:$BH$316,MATCH($A104,intern2!$A$165:$A$316,0),MATCH(AE$8,intern2!_xlnm.Print_Titles,0))="","",
IF(INDEX(intern2!$A$165:$BH$316,MATCH($A104,intern2!$A$165:$A$316,0),MATCH(AE$8,intern2!_xlnm.Print_Titles,0))="NOK","NOK",
IF(INDEX(intern3!$A$9:$BG$320,MATCH($A104,intern3!$A$9:$A$160,0),MATCH(intern4!AE$8,intern3!$7:$7,0))="OK","OK","NOK")))</f>
        <v/>
      </c>
      <c r="AF104" s="1277" t="str">
        <f>IF(INDEX(intern2!$A$165:$BH$316,MATCH($A104,intern2!$A$165:$A$316,0),MATCH(AF$8,intern2!_xlnm.Print_Titles,0))="","",
IF(INDEX(intern2!$A$165:$BH$316,MATCH($A104,intern2!$A$165:$A$316,0),MATCH(AF$8,intern2!_xlnm.Print_Titles,0))="NOK","NOK",
IF(INDEX(intern3!$A$9:$BG$320,MATCH($A104,intern3!$A$9:$A$160,0),MATCH(intern4!AF$8,intern3!$7:$7,0))="OK","OK","NOK")))</f>
        <v/>
      </c>
      <c r="AG104" s="1277" t="str">
        <f>IF(INDEX(intern2!$A$165:$BH$316,MATCH($A104,intern2!$A$165:$A$316,0),MATCH(AG$8,intern2!_xlnm.Print_Titles,0))="","",
IF(INDEX(intern2!$A$165:$BH$316,MATCH($A104,intern2!$A$165:$A$316,0),MATCH(AG$8,intern2!_xlnm.Print_Titles,0))="NOK","NOK",
IF(INDEX(intern3!$A$9:$BG$320,MATCH($A104,intern3!$A$9:$A$160,0),MATCH(intern4!AG$8,intern3!$7:$7,0))="OK","OK","NOK")))</f>
        <v/>
      </c>
      <c r="AH104" s="1277" t="str">
        <f>IF(INDEX(intern2!$A$165:$BH$316,MATCH($A104,intern2!$A$165:$A$316,0),MATCH(AH$8,intern2!_xlnm.Print_Titles,0))="","",
IF(INDEX(intern2!$A$165:$BH$316,MATCH($A104,intern2!$A$165:$A$316,0),MATCH(AH$8,intern2!_xlnm.Print_Titles,0))="NOK","NOK",
IF(INDEX(intern3!$A$9:$BG$320,MATCH($A104,intern3!$A$9:$A$160,0),MATCH(intern4!AH$8,intern3!$7:$7,0))="OK","OK","NOK")))</f>
        <v/>
      </c>
      <c r="AI104" s="1277" t="str">
        <f>IF(INDEX(intern2!$A$165:$BH$316,MATCH($A104,intern2!$A$165:$A$316,0),MATCH(AI$8,intern2!_xlnm.Print_Titles,0))="","",
IF(INDEX(intern2!$A$165:$BH$316,MATCH($A104,intern2!$A$165:$A$316,0),MATCH(AI$8,intern2!_xlnm.Print_Titles,0))="NOK","NOK",
IF(INDEX(intern3!$A$9:$BG$320,MATCH($A104,intern3!$A$9:$A$160,0),MATCH(intern4!AI$8,intern3!$7:$7,0))="OK","OK","NOK")))</f>
        <v/>
      </c>
      <c r="AJ104" s="1277" t="str">
        <f>IF(INDEX(intern2!$A$165:$BH$316,MATCH($A104,intern2!$A$165:$A$316,0),MATCH(AJ$8,intern2!_xlnm.Print_Titles,0))="","",
IF(INDEX(intern2!$A$165:$BH$316,MATCH($A104,intern2!$A$165:$A$316,0),MATCH(AJ$8,intern2!_xlnm.Print_Titles,0))="NOK","NOK",
IF(INDEX(intern3!$A$9:$BG$320,MATCH($A104,intern3!$A$9:$A$160,0),MATCH(intern4!AJ$8,intern3!$7:$7,0))="OK","OK","NOK")))</f>
        <v/>
      </c>
      <c r="AK104" s="1277" t="str">
        <f>IF(INDEX(intern2!$A$165:$BH$316,MATCH($A104,intern2!$A$165:$A$316,0),MATCH(AK$8,intern2!_xlnm.Print_Titles,0))="","",
IF(INDEX(intern2!$A$165:$BH$316,MATCH($A104,intern2!$A$165:$A$316,0),MATCH(AK$8,intern2!_xlnm.Print_Titles,0))="NOK","NOK",
IF(INDEX(intern3!$A$9:$BG$320,MATCH($A104,intern3!$A$9:$A$160,0),MATCH(intern4!AK$8,intern3!$7:$7,0))="OK","OK","NOK")))</f>
        <v/>
      </c>
      <c r="AL104" s="1277" t="str">
        <f>IF(INDEX(intern2!$A$165:$BH$316,MATCH($A104,intern2!$A$165:$A$316,0),MATCH(AL$8,intern2!_xlnm.Print_Titles,0))="","",
IF(INDEX(intern2!$A$165:$BH$316,MATCH($A104,intern2!$A$165:$A$316,0),MATCH(AL$8,intern2!_xlnm.Print_Titles,0))="NOK","NOK",
IF(INDEX(intern3!$A$9:$BG$320,MATCH($A104,intern3!$A$9:$A$160,0),MATCH(intern4!AL$8,intern3!$7:$7,0))="OK","OK","NOK")))</f>
        <v/>
      </c>
      <c r="AM104" s="1277" t="str">
        <f>IF(INDEX(intern2!$A$165:$BH$316,MATCH($A104,intern2!$A$165:$A$316,0),MATCH(AM$8,intern2!_xlnm.Print_Titles,0))="","",
IF(INDEX(intern2!$A$165:$BH$316,MATCH($A104,intern2!$A$165:$A$316,0),MATCH(AM$8,intern2!_xlnm.Print_Titles,0))="NOK","NOK",
IF(INDEX(intern3!$A$9:$BG$320,MATCH($A104,intern3!$A$9:$A$160,0),MATCH(intern4!AM$8,intern3!$7:$7,0))="OK","OK","NOK")))</f>
        <v/>
      </c>
      <c r="AN104" s="1277" t="str">
        <f>IF(INDEX(intern2!$A$165:$BH$316,MATCH($A104,intern2!$A$165:$A$316,0),MATCH(AN$8,intern2!_xlnm.Print_Titles,0))="","",
IF(INDEX(intern2!$A$165:$BH$316,MATCH($A104,intern2!$A$165:$A$316,0),MATCH(AN$8,intern2!_xlnm.Print_Titles,0))="NOK","NOK",
IF(INDEX(intern3!$A$9:$BG$320,MATCH($A104,intern3!$A$9:$A$160,0),MATCH(intern4!AN$8,intern3!$7:$7,0))="OK","OK","NOK")))</f>
        <v/>
      </c>
      <c r="AO104" s="1277" t="str">
        <f>IF(INDEX(intern2!$A$165:$BH$316,MATCH($A104,intern2!$A$165:$A$316,0),MATCH(AO$8,intern2!_xlnm.Print_Titles,0))="","",
IF(INDEX(intern2!$A$165:$BH$316,MATCH($A104,intern2!$A$165:$A$316,0),MATCH(AO$8,intern2!_xlnm.Print_Titles,0))="NOK","NOK",
IF(INDEX(intern3!$A$9:$BG$320,MATCH($A104,intern3!$A$9:$A$160,0),MATCH(intern4!AO$8,intern3!$7:$7,0))="OK","OK","NOK")))</f>
        <v/>
      </c>
      <c r="AP104" s="1277" t="str">
        <f>IF(INDEX(intern2!$A$165:$BH$316,MATCH($A104,intern2!$A$165:$A$316,0),MATCH(AP$8,intern2!_xlnm.Print_Titles,0))="","",
IF(INDEX(intern2!$A$165:$BH$316,MATCH($A104,intern2!$A$165:$A$316,0),MATCH(AP$8,intern2!_xlnm.Print_Titles,0))="NOK","NOK",
IF(INDEX(intern3!$A$9:$BG$320,MATCH($A104,intern3!$A$9:$A$160,0),MATCH(intern4!AP$8,intern3!$7:$7,0))="OK","OK","NOK")))</f>
        <v/>
      </c>
      <c r="AQ104" s="1277" t="str">
        <f>IF(INDEX(intern2!$A$165:$BH$316,MATCH($A104,intern2!$A$165:$A$316,0),MATCH(AQ$8,intern2!_xlnm.Print_Titles,0))="","",
IF(INDEX(intern2!$A$165:$BH$316,MATCH($A104,intern2!$A$165:$A$316,0),MATCH(AQ$8,intern2!_xlnm.Print_Titles,0))="NOK","NOK",
IF(INDEX(intern3!$A$9:$BG$320,MATCH($A104,intern3!$A$9:$A$160,0),MATCH(intern4!AQ$8,intern3!$7:$7,0))="OK","OK","NOK")))</f>
        <v/>
      </c>
      <c r="AR104" s="1277" t="str">
        <f>IF(INDEX(intern2!$A$165:$BH$316,MATCH($A104,intern2!$A$165:$A$316,0),MATCH(AR$8,intern2!_xlnm.Print_Titles,0))="","",
IF(INDEX(intern2!$A$165:$BH$316,MATCH($A104,intern2!$A$165:$A$316,0),MATCH(AR$8,intern2!_xlnm.Print_Titles,0))="NOK","NOK",
IF(INDEX(intern3!$A$9:$BG$320,MATCH($A104,intern3!$A$9:$A$160,0),MATCH(intern4!AR$8,intern3!$7:$7,0))="OK","OK","NOK")))</f>
        <v/>
      </c>
      <c r="AS104" s="1277" t="str">
        <f>IF(INDEX(intern2!$A$165:$BH$316,MATCH($A104,intern2!$A$165:$A$316,0),MATCH(AS$8,intern2!_xlnm.Print_Titles,0))="","",
IF(INDEX(intern2!$A$165:$BH$316,MATCH($A104,intern2!$A$165:$A$316,0),MATCH(AS$8,intern2!_xlnm.Print_Titles,0))="NOK","NOK",
IF(INDEX(intern3!$A$9:$BG$320,MATCH($A104,intern3!$A$9:$A$160,0),MATCH(intern4!AS$8,intern3!$7:$7,0))="OK","OK","NOK")))</f>
        <v/>
      </c>
      <c r="AT104" s="1277" t="str">
        <f>IF(INDEX(intern2!$A$165:$BH$316,MATCH($A104,intern2!$A$165:$A$316,0),MATCH(AT$8,intern2!_xlnm.Print_Titles,0))="","",
IF(INDEX(intern2!$A$165:$BH$316,MATCH($A104,intern2!$A$165:$A$316,0),MATCH(AT$8,intern2!_xlnm.Print_Titles,0))="NOK","NOK",
IF(INDEX(intern3!$A$9:$BG$320,MATCH($A104,intern3!$A$9:$A$160,0),MATCH(intern4!AT$8,intern3!$7:$7,0))="OK","OK","NOK")))</f>
        <v/>
      </c>
      <c r="AU104" s="1277" t="str">
        <f>IF(INDEX(intern2!$A$165:$BH$316,MATCH($A104,intern2!$A$165:$A$316,0),MATCH(AU$8,intern2!_xlnm.Print_Titles,0))="","",
IF(INDEX(intern2!$A$165:$BH$316,MATCH($A104,intern2!$A$165:$A$316,0),MATCH(AU$8,intern2!_xlnm.Print_Titles,0))="NOK","NOK",
IF(INDEX(intern3!$A$9:$BG$320,MATCH($A104,intern3!$A$9:$A$160,0),MATCH(intern4!AU$8,intern3!$7:$7,0))="OK","OK","NOK")))</f>
        <v/>
      </c>
      <c r="AV104" s="1277" t="str">
        <f>IF(INDEX(intern2!$A$165:$BH$316,MATCH($A104,intern2!$A$165:$A$316,0),MATCH(AV$8,intern2!_xlnm.Print_Titles,0))="","",
IF(INDEX(intern2!$A$165:$BH$316,MATCH($A104,intern2!$A$165:$A$316,0),MATCH(AV$8,intern2!_xlnm.Print_Titles,0))="NOK","NOK",
IF(INDEX(intern3!$A$9:$BG$320,MATCH($A104,intern3!$A$9:$A$160,0),MATCH(intern4!AV$8,intern3!$7:$7,0))="OK","OK","NOK")))</f>
        <v/>
      </c>
      <c r="AW104" s="1277"/>
      <c r="AX104" s="1277" t="str">
        <f>IF(INDEX(intern2!$A$165:$BH$316,MATCH($A104,intern2!$A$165:$A$316,0),MATCH(AX$8,intern2!_xlnm.Print_Titles,0))="","",
IF(INDEX(intern2!$A$165:$BH$316,MATCH($A104,intern2!$A$165:$A$316,0),MATCH(AX$8,intern2!_xlnm.Print_Titles,0))="NOK","NOK",
IF(INDEX(intern3!$A$9:$BG$320,MATCH($A104,intern3!$A$9:$A$160,0),MATCH(intern4!AX$8,intern3!$7:$7,0))="OK","OK","NOK")))</f>
        <v/>
      </c>
      <c r="AY104" s="1277" t="str">
        <f>IF(INDEX(intern2!$A$165:$BH$316,MATCH($A104,intern2!$A$165:$A$316,0),MATCH(AY$8,intern2!_xlnm.Print_Titles,0))="","",
IF(INDEX(intern2!$A$165:$BH$316,MATCH($A104,intern2!$A$165:$A$316,0),MATCH(AY$8,intern2!_xlnm.Print_Titles,0))="NOK","NOK",
IF(INDEX(intern3!$A$9:$BG$320,MATCH($A104,intern3!$A$9:$A$160,0),MATCH(intern4!AY$8,intern3!$7:$7,0))="OK","OK","NOK")))</f>
        <v/>
      </c>
      <c r="AZ104" s="1277" t="str">
        <f>IF(INDEX(intern2!$A$165:$BH$316,MATCH($A104,intern2!$A$165:$A$316,0),MATCH(AZ$8,intern2!_xlnm.Print_Titles,0))="","",
IF(INDEX(intern2!$A$165:$BH$316,MATCH($A104,intern2!$A$165:$A$316,0),MATCH(AZ$8,intern2!_xlnm.Print_Titles,0))="NOK","NOK",
IF(INDEX(intern3!$A$9:$BG$320,MATCH($A104,intern3!$A$9:$A$160,0),MATCH(intern4!AZ$8,intern3!$7:$7,0))="OK","OK","NOK")))</f>
        <v/>
      </c>
      <c r="BA104" s="1277" t="str">
        <f>IF(INDEX(intern2!$A$165:$BH$316,MATCH($A104,intern2!$A$165:$A$316,0),MATCH(BA$8,intern2!_xlnm.Print_Titles,0))="","",
IF(INDEX(intern2!$A$165:$BH$316,MATCH($A104,intern2!$A$165:$A$316,0),MATCH(BA$8,intern2!_xlnm.Print_Titles,0))="NOK","NOK",
IF(INDEX(intern3!$A$9:$BG$320,MATCH($A104,intern3!$A$9:$A$160,0),MATCH(intern4!BA$8,intern3!$7:$7,0))="OK","OK","NOK")))</f>
        <v/>
      </c>
      <c r="BB104" s="1277" t="str">
        <f>IF(INDEX(intern2!$A$165:$BH$316,MATCH($A104,intern2!$A$165:$A$316,0),MATCH(BB$8,intern2!_xlnm.Print_Titles,0))="","",
IF(INDEX(intern2!$A$165:$BH$316,MATCH($A104,intern2!$A$165:$A$316,0),MATCH(BB$8,intern2!_xlnm.Print_Titles,0))="NOK","NOK",
IF(INDEX(intern3!$A$9:$BG$320,MATCH($A104,intern3!$A$9:$A$160,0),MATCH(intern4!BB$8,intern3!$7:$7,0))="OK","OK","NOK")))</f>
        <v/>
      </c>
      <c r="BC104" s="1277" t="str">
        <f>IF(INDEX(intern2!$A$165:$BH$316,MATCH($A104,intern2!$A$165:$A$316,0),MATCH(BC$8,intern2!_xlnm.Print_Titles,0))="","",
IF(INDEX(intern2!$A$165:$BH$316,MATCH($A104,intern2!$A$165:$A$316,0),MATCH(BC$8,intern2!_xlnm.Print_Titles,0))="NOK","NOK",
IF(INDEX(intern3!$A$9:$BG$320,MATCH($A104,intern3!$A$9:$A$160,0),MATCH(intern4!BC$8,intern3!$7:$7,0))="OK","OK","NOK")))</f>
        <v/>
      </c>
      <c r="BD104" s="1277" t="str">
        <f>IF(INDEX(intern2!$A$165:$BH$316,MATCH($A104,intern2!$A$165:$A$316,0),MATCH(BD$8,intern2!_xlnm.Print_Titles,0))="","",
IF(INDEX(intern2!$A$165:$BH$316,MATCH($A104,intern2!$A$165:$A$316,0),MATCH(BD$8,intern2!_xlnm.Print_Titles,0))="NOK","NOK",
IF(INDEX(intern3!$A$9:$BG$320,MATCH($A104,intern3!$A$9:$A$160,0),MATCH(intern4!BD$8,intern3!$7:$7,0))="OK","OK","NOK")))</f>
        <v/>
      </c>
      <c r="BE104" s="1277" t="str">
        <f>IF(INDEX(intern2!$A$165:$BH$316,MATCH($A104,intern2!$A$165:$A$316,0),MATCH(BE$8,intern2!_xlnm.Print_Titles,0))="","",
IF(INDEX(intern2!$A$165:$BH$316,MATCH($A104,intern2!$A$165:$A$316,0),MATCH(BE$8,intern2!_xlnm.Print_Titles,0))="NOK","NOK",
IF(INDEX(intern3!$A$9:$BG$320,MATCH($A104,intern3!$A$9:$A$160,0),MATCH(intern4!BE$8,intern3!$7:$7,0))="OK","OK","NOK")))</f>
        <v/>
      </c>
      <c r="BF104" s="1277" t="str">
        <f>IF(INDEX(intern2!$A$165:$BH$316,MATCH($A104,intern2!$A$165:$A$316,0),MATCH(BF$8,intern2!_xlnm.Print_Titles,0))="","",
IF(INDEX(intern2!$A$165:$BH$316,MATCH($A104,intern2!$A$165:$A$316,0),MATCH(BF$8,intern2!_xlnm.Print_Titles,0))="NOK","NOK",
IF(INDEX(intern3!$A$9:$BG$320,MATCH($A104,intern3!$A$9:$A$160,0),MATCH(intern4!BF$8,intern3!$7:$7,0))="OK","OK","NOK")))</f>
        <v/>
      </c>
      <c r="BG104" s="1277" t="str">
        <f>IF(INDEX(intern2!$A$165:$BH$316,MATCH($A104,intern2!$A$165:$A$316,0),MATCH(BG$8,intern2!_xlnm.Print_Titles,0))="","",
IF(INDEX(intern2!$A$165:$BH$316,MATCH($A104,intern2!$A$165:$A$316,0),MATCH(BG$8,intern2!_xlnm.Print_Titles,0))="NOK","NOK",
IF(INDEX(intern3!$A$9:$BG$320,MATCH($A104,intern3!$A$9:$A$160,0),MATCH(intern4!BG$8,intern3!$7:$7,0))="OK","OK","NOK")))</f>
        <v/>
      </c>
      <c r="BH104" s="200" t="str">
        <f t="shared" ca="1" si="3"/>
        <v>NOK</v>
      </c>
      <c r="BI104" s="186"/>
      <c r="BJ104" t="b">
        <f ca="1">IF(VLOOKUP($A104,intern1!$C:$Q,15,FALSE)="MAS","",IF(VLOOKUP($A104,'3.10'!$C:$AP,9,FALSE)=0,"NOK",IF(VLOOKUP($A104,'3.10'!$C:$AP,11,FALSE)=0,"NOK","OK"))=BH104)</f>
        <v>1</v>
      </c>
    </row>
    <row r="105" spans="1:62" x14ac:dyDescent="0.25">
      <c r="A105" t="str">
        <f>+intern2!A100</f>
        <v>TPL1</v>
      </c>
      <c r="C105" s="1277" t="str">
        <f>IF(INDEX(intern2!$A$165:$BH$316,MATCH($A105,intern2!$A$165:$A$316,0),MATCH(C$8,intern2!_xlnm.Print_Titles,0))="","",
IF(INDEX(intern2!$A$165:$BH$316,MATCH($A105,intern2!$A$165:$A$316,0),MATCH(C$8,intern2!_xlnm.Print_Titles,0))="NOK","NOK",
IF(INDEX(intern3!$A$9:$BG$320,MATCH($A105,intern3!$A$9:$A$160,0),MATCH(intern4!C$8,intern3!$7:$7,0))="OK","OK","NOK")))</f>
        <v/>
      </c>
      <c r="D105" s="1277" t="str">
        <f>IF(INDEX(intern2!$A$165:$BH$316,MATCH($A105,intern2!$A$165:$A$316,0),MATCH(D$8,intern2!_xlnm.Print_Titles,0))="","",
IF(INDEX(intern2!$A$165:$BH$316,MATCH($A105,intern2!$A$165:$A$316,0),MATCH(D$8,intern2!_xlnm.Print_Titles,0))="NOK","NOK",
IF(INDEX(intern3!$A$9:$BG$320,MATCH($A105,intern3!$A$9:$A$160,0),MATCH(intern4!D$8,intern3!$7:$7,0))="OK","OK","NOK")))</f>
        <v/>
      </c>
      <c r="E105" s="1277" t="str">
        <f>IF(INDEX(intern2!$A$165:$BH$316,MATCH($A105,intern2!$A$165:$A$316,0),MATCH(E$8,intern2!_xlnm.Print_Titles,0))="","",
IF(INDEX(intern2!$A$165:$BH$316,MATCH($A105,intern2!$A$165:$A$316,0),MATCH(E$8,intern2!_xlnm.Print_Titles,0))="NOK","NOK",
IF(INDEX(intern3!$A$9:$BG$320,MATCH($A105,intern3!$A$9:$A$160,0),MATCH(intern4!E$8,intern3!$7:$7,0))="OK","OK","NOK")))</f>
        <v/>
      </c>
      <c r="F105" s="1277" t="str">
        <f>IF(INDEX(intern2!$A$165:$BH$316,MATCH($A105,intern2!$A$165:$A$316,0),MATCH(F$8,intern2!_xlnm.Print_Titles,0))="","",
IF(INDEX(intern2!$A$165:$BH$316,MATCH($A105,intern2!$A$165:$A$316,0),MATCH(F$8,intern2!_xlnm.Print_Titles,0))="NOK","NOK",
IF(INDEX(intern3!$A$9:$BG$320,MATCH($A105,intern3!$A$9:$A$160,0),MATCH(intern4!F$8,intern3!$7:$7,0))="OK","OK","NOK")))</f>
        <v/>
      </c>
      <c r="G105" s="1277" t="str">
        <f>IF(INDEX(intern2!$A$165:$BH$316,MATCH($A105,intern2!$A$165:$A$316,0),MATCH(G$8,intern2!_xlnm.Print_Titles,0))="","",
IF(INDEX(intern2!$A$165:$BH$316,MATCH($A105,intern2!$A$165:$A$316,0),MATCH(G$8,intern2!_xlnm.Print_Titles,0))="NOK","NOK",
IF(INDEX(intern3!$A$9:$BG$320,MATCH($A105,intern3!$A$9:$A$160,0),MATCH(intern4!G$8,intern3!$7:$7,0))="OK","OK","NOK")))</f>
        <v/>
      </c>
      <c r="H105" s="1277" t="str">
        <f>IF(INDEX(intern2!$A$165:$BH$316,MATCH($A105,intern2!$A$165:$A$316,0),MATCH(H$8,intern2!_xlnm.Print_Titles,0))="","",
IF(INDEX(intern2!$A$165:$BH$316,MATCH($A105,intern2!$A$165:$A$316,0),MATCH(H$8,intern2!_xlnm.Print_Titles,0))="NOK","NOK",
IF(INDEX(intern3!$A$9:$BG$320,MATCH($A105,intern3!$A$9:$A$160,0),MATCH(intern4!H$8,intern3!$7:$7,0))="OK","OK","NOK")))</f>
        <v/>
      </c>
      <c r="I105" s="1277" t="str">
        <f>IF(INDEX(intern2!$A$165:$BH$316,MATCH($A105,intern2!$A$165:$A$316,0),MATCH(I$8,intern2!_xlnm.Print_Titles,0))="","",
IF(INDEX(intern2!$A$165:$BH$316,MATCH($A105,intern2!$A$165:$A$316,0),MATCH(I$8,intern2!_xlnm.Print_Titles,0))="NOK","NOK",
IF(INDEX(intern3!$A$9:$BG$320,MATCH($A105,intern3!$A$9:$A$160,0),MATCH(intern4!I$8,intern3!$7:$7,0))="OK","OK","NOK")))</f>
        <v/>
      </c>
      <c r="J105" s="1277" t="str">
        <f>IF(INDEX(intern2!$A$165:$BH$316,MATCH($A105,intern2!$A$165:$A$316,0),MATCH(J$8,intern2!_xlnm.Print_Titles,0))="","",
IF(INDEX(intern2!$A$165:$BH$316,MATCH($A105,intern2!$A$165:$A$316,0),MATCH(J$8,intern2!_xlnm.Print_Titles,0))="NOK","NOK",
IF(INDEX(intern3!$A$9:$BG$320,MATCH($A105,intern3!$A$9:$A$160,0),MATCH(intern4!J$8,intern3!$7:$7,0))="OK","OK","NOK")))</f>
        <v/>
      </c>
      <c r="K105" s="1277" t="str">
        <f>IF(INDEX(intern2!$A$165:$BH$316,MATCH($A105,intern2!$A$165:$A$316,0),MATCH(K$8,intern2!_xlnm.Print_Titles,0))="","",
IF(INDEX(intern2!$A$165:$BH$316,MATCH($A105,intern2!$A$165:$A$316,0),MATCH(K$8,intern2!_xlnm.Print_Titles,0))="NOK","NOK",
IF(INDEX(intern3!$A$9:$BG$320,MATCH($A105,intern3!$A$9:$A$160,0),MATCH(intern4!K$8,intern3!$7:$7,0))="OK","OK","NOK")))</f>
        <v/>
      </c>
      <c r="L105" s="1277" t="str">
        <f>IF(INDEX(intern2!$A$165:$BH$316,MATCH($A105,intern2!$A$165:$A$316,0),MATCH(L$8,intern2!_xlnm.Print_Titles,0))="","",
IF(INDEX(intern2!$A$165:$BH$316,MATCH($A105,intern2!$A$165:$A$316,0),MATCH(L$8,intern2!_xlnm.Print_Titles,0))="NOK","NOK",
IF(INDEX(intern3!$A$9:$BG$320,MATCH($A105,intern3!$A$9:$A$160,0),MATCH(intern4!L$8,intern3!$7:$7,0))="OK","OK","NOK")))</f>
        <v/>
      </c>
      <c r="M105" s="1277" t="str">
        <f>IF(INDEX(intern2!$A$165:$BH$316,MATCH($A105,intern2!$A$165:$A$316,0),MATCH(M$8,intern2!_xlnm.Print_Titles,0))="","",
IF(INDEX(intern2!$A$165:$BH$316,MATCH($A105,intern2!$A$165:$A$316,0),MATCH(M$8,intern2!_xlnm.Print_Titles,0))="NOK","NOK",
IF(INDEX(intern3!$A$9:$BG$320,MATCH($A105,intern3!$A$9:$A$160,0),MATCH(intern4!M$8,intern3!$7:$7,0))="OK","OK","NOK")))</f>
        <v/>
      </c>
      <c r="N105" s="1277" t="str">
        <f>IF(INDEX(intern2!$A$165:$BH$316,MATCH($A105,intern2!$A$165:$A$316,0),MATCH(N$8,intern2!_xlnm.Print_Titles,0))="","",
IF(INDEX(intern2!$A$165:$BH$316,MATCH($A105,intern2!$A$165:$A$316,0),MATCH(N$8,intern2!_xlnm.Print_Titles,0))="NOK","NOK",
IF(INDEX(intern3!$A$9:$BG$320,MATCH($A105,intern3!$A$9:$A$160,0),MATCH(intern4!N$8,intern3!$7:$7,0))="OK","OK","NOK")))</f>
        <v/>
      </c>
      <c r="O105" s="1277" t="str">
        <f>IF(INDEX(intern2!$A$165:$BH$316,MATCH($A105,intern2!$A$165:$A$316,0),MATCH(O$8,intern2!_xlnm.Print_Titles,0))="","",
IF(INDEX(intern2!$A$165:$BH$316,MATCH($A105,intern2!$A$165:$A$316,0),MATCH(O$8,intern2!_xlnm.Print_Titles,0))="NOK","NOK",
IF(INDEX(intern3!$A$9:$BG$320,MATCH($A105,intern3!$A$9:$A$160,0),MATCH(intern4!O$8,intern3!$7:$7,0))="OK","OK","NOK")))</f>
        <v/>
      </c>
      <c r="P105" s="1277" t="str">
        <f>IF(INDEX(intern2!$A$165:$BH$316,MATCH($A105,intern2!$A$165:$A$316,0),MATCH(P$8,intern2!_xlnm.Print_Titles,0))="","",
IF(INDEX(intern2!$A$165:$BH$316,MATCH($A105,intern2!$A$165:$A$316,0),MATCH(P$8,intern2!_xlnm.Print_Titles,0))="NOK","NOK",
IF(INDEX(intern3!$A$9:$BG$320,MATCH($A105,intern3!$A$9:$A$160,0),MATCH(intern4!P$8,intern3!$7:$7,0))="OK","OK","NOK")))</f>
        <v/>
      </c>
      <c r="Q105" s="1277" t="str">
        <f ca="1">IF(INDEX(intern2!$A$165:$BH$316,MATCH($A105,intern2!$A$165:$A$316,0),MATCH(Q$8,intern2!_xlnm.Print_Titles,0))="","",
IF(INDEX(intern2!$A$165:$BH$316,MATCH($A105,intern2!$A$165:$A$316,0),MATCH(Q$8,intern2!_xlnm.Print_Titles,0))="NOK","NOK",
IF(INDEX(intern3!$A$9:$BG$320,MATCH($A105,intern3!$A$9:$A$160,0),MATCH(intern4!Q$8,intern3!$7:$7,0))="OK","OK","NOK")))</f>
        <v>NOK</v>
      </c>
      <c r="R105" s="1277" t="str">
        <f>IF(INDEX(intern2!$A$165:$BH$316,MATCH($A105,intern2!$A$165:$A$316,0),MATCH(R$8,intern2!_xlnm.Print_Titles,0))="","",
IF(INDEX(intern2!$A$165:$BH$316,MATCH($A105,intern2!$A$165:$A$316,0),MATCH(R$8,intern2!_xlnm.Print_Titles,0))="NOK","NOK",
IF(INDEX(intern3!$A$9:$BG$320,MATCH($A105,intern3!$A$9:$A$160,0),MATCH(intern4!R$8,intern3!$7:$7,0))="OK","OK","NOK")))</f>
        <v/>
      </c>
      <c r="S105" s="1277" t="str">
        <f>IF(INDEX(intern2!$A$165:$BH$316,MATCH($A105,intern2!$A$165:$A$316,0),MATCH(S$8,intern2!_xlnm.Print_Titles,0))="","",
IF(INDEX(intern2!$A$165:$BH$316,MATCH($A105,intern2!$A$165:$A$316,0),MATCH(S$8,intern2!_xlnm.Print_Titles,0))="NOK","NOK",
IF(INDEX(intern3!$A$9:$BG$320,MATCH($A105,intern3!$A$9:$A$160,0),MATCH(intern4!S$8,intern3!$7:$7,0))="OK","OK","NOK")))</f>
        <v/>
      </c>
      <c r="T105" s="1277" t="str">
        <f>IF(INDEX(intern2!$A$165:$BH$316,MATCH($A105,intern2!$A$165:$A$316,0),MATCH(T$8,intern2!_xlnm.Print_Titles,0))="","",
IF(INDEX(intern2!$A$165:$BH$316,MATCH($A105,intern2!$A$165:$A$316,0),MATCH(T$8,intern2!_xlnm.Print_Titles,0))="NOK","NOK",
IF(INDEX(intern3!$A$9:$BG$320,MATCH($A105,intern3!$A$9:$A$160,0),MATCH(intern4!T$8,intern3!$7:$7,0))="OK","OK","NOK")))</f>
        <v/>
      </c>
      <c r="U105" s="1277" t="str">
        <f>IF(INDEX(intern2!$A$165:$BH$316,MATCH($A105,intern2!$A$165:$A$316,0),MATCH(U$8,intern2!_xlnm.Print_Titles,0))="","",
IF(INDEX(intern2!$A$165:$BH$316,MATCH($A105,intern2!$A$165:$A$316,0),MATCH(U$8,intern2!_xlnm.Print_Titles,0))="NOK","NOK",
IF(INDEX(intern3!$A$9:$BG$320,MATCH($A105,intern3!$A$9:$A$160,0),MATCH(intern4!U$8,intern3!$7:$7,0))="OK","OK","NOK")))</f>
        <v/>
      </c>
      <c r="V105" s="1277" t="str">
        <f>IF(INDEX(intern2!$A$165:$BH$316,MATCH($A105,intern2!$A$165:$A$316,0),MATCH(V$8,intern2!_xlnm.Print_Titles,0))="","",
IF(INDEX(intern2!$A$165:$BH$316,MATCH($A105,intern2!$A$165:$A$316,0),MATCH(V$8,intern2!_xlnm.Print_Titles,0))="NOK","NOK",
IF(INDEX(intern3!$A$9:$BG$320,MATCH($A105,intern3!$A$9:$A$160,0),MATCH(intern4!V$8,intern3!$7:$7,0))="OK","OK","NOK")))</f>
        <v/>
      </c>
      <c r="W105" s="1277" t="str">
        <f>IF(INDEX(intern2!$A$165:$BH$316,MATCH($A105,intern2!$A$165:$A$316,0),MATCH(W$8,intern2!_xlnm.Print_Titles,0))="","",
IF(INDEX(intern2!$A$165:$BH$316,MATCH($A105,intern2!$A$165:$A$316,0),MATCH(W$8,intern2!_xlnm.Print_Titles,0))="NOK","NOK",
IF(INDEX(intern3!$A$9:$BG$320,MATCH($A105,intern3!$A$9:$A$160,0),MATCH(intern4!W$8,intern3!$7:$7,0))="OK","OK","NOK")))</f>
        <v/>
      </c>
      <c r="X105" s="1277" t="str">
        <f>IF(INDEX(intern2!$A$165:$BH$316,MATCH($A105,intern2!$A$165:$A$316,0),MATCH(X$8,intern2!_xlnm.Print_Titles,0))="","",
IF(INDEX(intern2!$A$165:$BH$316,MATCH($A105,intern2!$A$165:$A$316,0),MATCH(X$8,intern2!_xlnm.Print_Titles,0))="NOK","NOK",
IF(INDEX(intern3!$A$9:$BG$320,MATCH($A105,intern3!$A$9:$A$160,0),MATCH(intern4!X$8,intern3!$7:$7,0))="OK","OK","NOK")))</f>
        <v/>
      </c>
      <c r="Y105" s="1277" t="str">
        <f>IF(INDEX(intern2!$A$165:$BH$316,MATCH($A105,intern2!$A$165:$A$316,0),MATCH(Y$8,intern2!_xlnm.Print_Titles,0))="","",
IF(INDEX(intern2!$A$165:$BH$316,MATCH($A105,intern2!$A$165:$A$316,0),MATCH(Y$8,intern2!_xlnm.Print_Titles,0))="NOK","NOK",
IF(INDEX(intern3!$A$9:$BG$320,MATCH($A105,intern3!$A$9:$A$160,0),MATCH(intern4!Y$8,intern3!$7:$7,0))="OK","OK","NOK")))</f>
        <v/>
      </c>
      <c r="Z105" s="1277" t="str">
        <f>IF(INDEX(intern2!$A$165:$BH$316,MATCH($A105,intern2!$A$165:$A$316,0),MATCH(Z$8,intern2!_xlnm.Print_Titles,0))="","",
IF(INDEX(intern2!$A$165:$BH$316,MATCH($A105,intern2!$A$165:$A$316,0),MATCH(Z$8,intern2!_xlnm.Print_Titles,0))="NOK","NOK",
IF(INDEX(intern3!$A$9:$BG$320,MATCH($A105,intern3!$A$9:$A$160,0),MATCH(intern4!Z$8,intern3!$7:$7,0))="OK","OK","NOK")))</f>
        <v/>
      </c>
      <c r="AA105" s="1277" t="str">
        <f>IF(INDEX(intern2!$A$165:$BH$316,MATCH($A105,intern2!$A$165:$A$316,0),MATCH(AA$8,intern2!_xlnm.Print_Titles,0))="","",
IF(INDEX(intern2!$A$165:$BH$316,MATCH($A105,intern2!$A$165:$A$316,0),MATCH(AA$8,intern2!_xlnm.Print_Titles,0))="NOK","NOK",
IF(INDEX(intern3!$A$9:$BG$320,MATCH($A105,intern3!$A$9:$A$160,0),MATCH(intern4!AA$8,intern3!$7:$7,0))="OK","OK","NOK")))</f>
        <v/>
      </c>
      <c r="AB105" s="1277" t="str">
        <f>IF(INDEX(intern2!$A$165:$BH$316,MATCH($A105,intern2!$A$165:$A$316,0),MATCH(AB$8,intern2!_xlnm.Print_Titles,0))="","",
IF(INDEX(intern2!$A$165:$BH$316,MATCH($A105,intern2!$A$165:$A$316,0),MATCH(AB$8,intern2!_xlnm.Print_Titles,0))="NOK","NOK",
IF(INDEX(intern3!$A$9:$BG$320,MATCH($A105,intern3!$A$9:$A$160,0),MATCH(intern4!AB$8,intern3!$7:$7,0))="OK","OK","NOK")))</f>
        <v/>
      </c>
      <c r="AC105" s="1277" t="str">
        <f>IF(INDEX(intern2!$A$165:$BH$316,MATCH($A105,intern2!$A$165:$A$316,0),MATCH(AC$8,intern2!_xlnm.Print_Titles,0))="","",
IF(INDEX(intern2!$A$165:$BH$316,MATCH($A105,intern2!$A$165:$A$316,0),MATCH(AC$8,intern2!_xlnm.Print_Titles,0))="NOK","NOK",
IF(INDEX(intern3!$A$9:$BG$320,MATCH($A105,intern3!$A$9:$A$160,0),MATCH(intern4!AC$8,intern3!$7:$7,0))="OK","OK","NOK")))</f>
        <v/>
      </c>
      <c r="AD105" s="1277" t="str">
        <f>IF(INDEX(intern2!$A$165:$BH$316,MATCH($A105,intern2!$A$165:$A$316,0),MATCH(AD$8,intern2!_xlnm.Print_Titles,0))="","",
IF(INDEX(intern2!$A$165:$BH$316,MATCH($A105,intern2!$A$165:$A$316,0),MATCH(AD$8,intern2!_xlnm.Print_Titles,0))="NOK","NOK",
IF(INDEX(intern3!$A$9:$BG$320,MATCH($A105,intern3!$A$9:$A$160,0),MATCH(intern4!AD$8,intern3!$7:$7,0))="OK","OK","NOK")))</f>
        <v/>
      </c>
      <c r="AE105" s="1277" t="str">
        <f>IF(INDEX(intern2!$A$165:$BH$316,MATCH($A105,intern2!$A$165:$A$316,0),MATCH(AE$8,intern2!_xlnm.Print_Titles,0))="","",
IF(INDEX(intern2!$A$165:$BH$316,MATCH($A105,intern2!$A$165:$A$316,0),MATCH(AE$8,intern2!_xlnm.Print_Titles,0))="NOK","NOK",
IF(INDEX(intern3!$A$9:$BG$320,MATCH($A105,intern3!$A$9:$A$160,0),MATCH(intern4!AE$8,intern3!$7:$7,0))="OK","OK","NOK")))</f>
        <v/>
      </c>
      <c r="AF105" s="1277" t="str">
        <f>IF(INDEX(intern2!$A$165:$BH$316,MATCH($A105,intern2!$A$165:$A$316,0),MATCH(AF$8,intern2!_xlnm.Print_Titles,0))="","",
IF(INDEX(intern2!$A$165:$BH$316,MATCH($A105,intern2!$A$165:$A$316,0),MATCH(AF$8,intern2!_xlnm.Print_Titles,0))="NOK","NOK",
IF(INDEX(intern3!$A$9:$BG$320,MATCH($A105,intern3!$A$9:$A$160,0),MATCH(intern4!AF$8,intern3!$7:$7,0))="OK","OK","NOK")))</f>
        <v/>
      </c>
      <c r="AG105" s="1277" t="str">
        <f>IF(INDEX(intern2!$A$165:$BH$316,MATCH($A105,intern2!$A$165:$A$316,0),MATCH(AG$8,intern2!_xlnm.Print_Titles,0))="","",
IF(INDEX(intern2!$A$165:$BH$316,MATCH($A105,intern2!$A$165:$A$316,0),MATCH(AG$8,intern2!_xlnm.Print_Titles,0))="NOK","NOK",
IF(INDEX(intern3!$A$9:$BG$320,MATCH($A105,intern3!$A$9:$A$160,0),MATCH(intern4!AG$8,intern3!$7:$7,0))="OK","OK","NOK")))</f>
        <v/>
      </c>
      <c r="AH105" s="1277" t="str">
        <f>IF(INDEX(intern2!$A$165:$BH$316,MATCH($A105,intern2!$A$165:$A$316,0),MATCH(AH$8,intern2!_xlnm.Print_Titles,0))="","",
IF(INDEX(intern2!$A$165:$BH$316,MATCH($A105,intern2!$A$165:$A$316,0),MATCH(AH$8,intern2!_xlnm.Print_Titles,0))="NOK","NOK",
IF(INDEX(intern3!$A$9:$BG$320,MATCH($A105,intern3!$A$9:$A$160,0),MATCH(intern4!AH$8,intern3!$7:$7,0))="OK","OK","NOK")))</f>
        <v/>
      </c>
      <c r="AI105" s="1277" t="str">
        <f>IF(INDEX(intern2!$A$165:$BH$316,MATCH($A105,intern2!$A$165:$A$316,0),MATCH(AI$8,intern2!_xlnm.Print_Titles,0))="","",
IF(INDEX(intern2!$A$165:$BH$316,MATCH($A105,intern2!$A$165:$A$316,0),MATCH(AI$8,intern2!_xlnm.Print_Titles,0))="NOK","NOK",
IF(INDEX(intern3!$A$9:$BG$320,MATCH($A105,intern3!$A$9:$A$160,0),MATCH(intern4!AI$8,intern3!$7:$7,0))="OK","OK","NOK")))</f>
        <v/>
      </c>
      <c r="AJ105" s="1277" t="str">
        <f>IF(INDEX(intern2!$A$165:$BH$316,MATCH($A105,intern2!$A$165:$A$316,0),MATCH(AJ$8,intern2!_xlnm.Print_Titles,0))="","",
IF(INDEX(intern2!$A$165:$BH$316,MATCH($A105,intern2!$A$165:$A$316,0),MATCH(AJ$8,intern2!_xlnm.Print_Titles,0))="NOK","NOK",
IF(INDEX(intern3!$A$9:$BG$320,MATCH($A105,intern3!$A$9:$A$160,0),MATCH(intern4!AJ$8,intern3!$7:$7,0))="OK","OK","NOK")))</f>
        <v/>
      </c>
      <c r="AK105" s="1277" t="str">
        <f>IF(INDEX(intern2!$A$165:$BH$316,MATCH($A105,intern2!$A$165:$A$316,0),MATCH(AK$8,intern2!_xlnm.Print_Titles,0))="","",
IF(INDEX(intern2!$A$165:$BH$316,MATCH($A105,intern2!$A$165:$A$316,0),MATCH(AK$8,intern2!_xlnm.Print_Titles,0))="NOK","NOK",
IF(INDEX(intern3!$A$9:$BG$320,MATCH($A105,intern3!$A$9:$A$160,0),MATCH(intern4!AK$8,intern3!$7:$7,0))="OK","OK","NOK")))</f>
        <v/>
      </c>
      <c r="AL105" s="1277" t="str">
        <f>IF(INDEX(intern2!$A$165:$BH$316,MATCH($A105,intern2!$A$165:$A$316,0),MATCH(AL$8,intern2!_xlnm.Print_Titles,0))="","",
IF(INDEX(intern2!$A$165:$BH$316,MATCH($A105,intern2!$A$165:$A$316,0),MATCH(AL$8,intern2!_xlnm.Print_Titles,0))="NOK","NOK",
IF(INDEX(intern3!$A$9:$BG$320,MATCH($A105,intern3!$A$9:$A$160,0),MATCH(intern4!AL$8,intern3!$7:$7,0))="OK","OK","NOK")))</f>
        <v/>
      </c>
      <c r="AM105" s="1277" t="str">
        <f>IF(INDEX(intern2!$A$165:$BH$316,MATCH($A105,intern2!$A$165:$A$316,0),MATCH(AM$8,intern2!_xlnm.Print_Titles,0))="","",
IF(INDEX(intern2!$A$165:$BH$316,MATCH($A105,intern2!$A$165:$A$316,0),MATCH(AM$8,intern2!_xlnm.Print_Titles,0))="NOK","NOK",
IF(INDEX(intern3!$A$9:$BG$320,MATCH($A105,intern3!$A$9:$A$160,0),MATCH(intern4!AM$8,intern3!$7:$7,0))="OK","OK","NOK")))</f>
        <v/>
      </c>
      <c r="AN105" s="1277" t="str">
        <f>IF(INDEX(intern2!$A$165:$BH$316,MATCH($A105,intern2!$A$165:$A$316,0),MATCH(AN$8,intern2!_xlnm.Print_Titles,0))="","",
IF(INDEX(intern2!$A$165:$BH$316,MATCH($A105,intern2!$A$165:$A$316,0),MATCH(AN$8,intern2!_xlnm.Print_Titles,0))="NOK","NOK",
IF(INDEX(intern3!$A$9:$BG$320,MATCH($A105,intern3!$A$9:$A$160,0),MATCH(intern4!AN$8,intern3!$7:$7,0))="OK","OK","NOK")))</f>
        <v/>
      </c>
      <c r="AO105" s="1277" t="str">
        <f>IF(INDEX(intern2!$A$165:$BH$316,MATCH($A105,intern2!$A$165:$A$316,0),MATCH(AO$8,intern2!_xlnm.Print_Titles,0))="","",
IF(INDEX(intern2!$A$165:$BH$316,MATCH($A105,intern2!$A$165:$A$316,0),MATCH(AO$8,intern2!_xlnm.Print_Titles,0))="NOK","NOK",
IF(INDEX(intern3!$A$9:$BG$320,MATCH($A105,intern3!$A$9:$A$160,0),MATCH(intern4!AO$8,intern3!$7:$7,0))="OK","OK","NOK")))</f>
        <v/>
      </c>
      <c r="AP105" s="1277" t="str">
        <f>IF(INDEX(intern2!$A$165:$BH$316,MATCH($A105,intern2!$A$165:$A$316,0),MATCH(AP$8,intern2!_xlnm.Print_Titles,0))="","",
IF(INDEX(intern2!$A$165:$BH$316,MATCH($A105,intern2!$A$165:$A$316,0),MATCH(AP$8,intern2!_xlnm.Print_Titles,0))="NOK","NOK",
IF(INDEX(intern3!$A$9:$BG$320,MATCH($A105,intern3!$A$9:$A$160,0),MATCH(intern4!AP$8,intern3!$7:$7,0))="OK","OK","NOK")))</f>
        <v/>
      </c>
      <c r="AQ105" s="1277" t="str">
        <f>IF(INDEX(intern2!$A$165:$BH$316,MATCH($A105,intern2!$A$165:$A$316,0),MATCH(AQ$8,intern2!_xlnm.Print_Titles,0))="","",
IF(INDEX(intern2!$A$165:$BH$316,MATCH($A105,intern2!$A$165:$A$316,0),MATCH(AQ$8,intern2!_xlnm.Print_Titles,0))="NOK","NOK",
IF(INDEX(intern3!$A$9:$BG$320,MATCH($A105,intern3!$A$9:$A$160,0),MATCH(intern4!AQ$8,intern3!$7:$7,0))="OK","OK","NOK")))</f>
        <v/>
      </c>
      <c r="AR105" s="1277" t="str">
        <f>IF(INDEX(intern2!$A$165:$BH$316,MATCH($A105,intern2!$A$165:$A$316,0),MATCH(AR$8,intern2!_xlnm.Print_Titles,0))="","",
IF(INDEX(intern2!$A$165:$BH$316,MATCH($A105,intern2!$A$165:$A$316,0),MATCH(AR$8,intern2!_xlnm.Print_Titles,0))="NOK","NOK",
IF(INDEX(intern3!$A$9:$BG$320,MATCH($A105,intern3!$A$9:$A$160,0),MATCH(intern4!AR$8,intern3!$7:$7,0))="OK","OK","NOK")))</f>
        <v/>
      </c>
      <c r="AS105" s="1277" t="str">
        <f>IF(INDEX(intern2!$A$165:$BH$316,MATCH($A105,intern2!$A$165:$A$316,0),MATCH(AS$8,intern2!_xlnm.Print_Titles,0))="","",
IF(INDEX(intern2!$A$165:$BH$316,MATCH($A105,intern2!$A$165:$A$316,0),MATCH(AS$8,intern2!_xlnm.Print_Titles,0))="NOK","NOK",
IF(INDEX(intern3!$A$9:$BG$320,MATCH($A105,intern3!$A$9:$A$160,0),MATCH(intern4!AS$8,intern3!$7:$7,0))="OK","OK","NOK")))</f>
        <v/>
      </c>
      <c r="AT105" s="1277" t="str">
        <f>IF(INDEX(intern2!$A$165:$BH$316,MATCH($A105,intern2!$A$165:$A$316,0),MATCH(AT$8,intern2!_xlnm.Print_Titles,0))="","",
IF(INDEX(intern2!$A$165:$BH$316,MATCH($A105,intern2!$A$165:$A$316,0),MATCH(AT$8,intern2!_xlnm.Print_Titles,0))="NOK","NOK",
IF(INDEX(intern3!$A$9:$BG$320,MATCH($A105,intern3!$A$9:$A$160,0),MATCH(intern4!AT$8,intern3!$7:$7,0))="OK","OK","NOK")))</f>
        <v/>
      </c>
      <c r="AU105" s="1277" t="str">
        <f>IF(INDEX(intern2!$A$165:$BH$316,MATCH($A105,intern2!$A$165:$A$316,0),MATCH(AU$8,intern2!_xlnm.Print_Titles,0))="","",
IF(INDEX(intern2!$A$165:$BH$316,MATCH($A105,intern2!$A$165:$A$316,0),MATCH(AU$8,intern2!_xlnm.Print_Titles,0))="NOK","NOK",
IF(INDEX(intern3!$A$9:$BG$320,MATCH($A105,intern3!$A$9:$A$160,0),MATCH(intern4!AU$8,intern3!$7:$7,0))="OK","OK","NOK")))</f>
        <v/>
      </c>
      <c r="AV105" s="1277" t="str">
        <f>IF(INDEX(intern2!$A$165:$BH$316,MATCH($A105,intern2!$A$165:$A$316,0),MATCH(AV$8,intern2!_xlnm.Print_Titles,0))="","",
IF(INDEX(intern2!$A$165:$BH$316,MATCH($A105,intern2!$A$165:$A$316,0),MATCH(AV$8,intern2!_xlnm.Print_Titles,0))="NOK","NOK",
IF(INDEX(intern3!$A$9:$BG$320,MATCH($A105,intern3!$A$9:$A$160,0),MATCH(intern4!AV$8,intern3!$7:$7,0))="OK","OK","NOK")))</f>
        <v/>
      </c>
      <c r="AW105" s="1277"/>
      <c r="AX105" s="1277" t="str">
        <f>IF(INDEX(intern2!$A$165:$BH$316,MATCH($A105,intern2!$A$165:$A$316,0),MATCH(AX$8,intern2!_xlnm.Print_Titles,0))="","",
IF(INDEX(intern2!$A$165:$BH$316,MATCH($A105,intern2!$A$165:$A$316,0),MATCH(AX$8,intern2!_xlnm.Print_Titles,0))="NOK","NOK",
IF(INDEX(intern3!$A$9:$BG$320,MATCH($A105,intern3!$A$9:$A$160,0),MATCH(intern4!AX$8,intern3!$7:$7,0))="OK","OK","NOK")))</f>
        <v/>
      </c>
      <c r="AY105" s="1277" t="str">
        <f>IF(INDEX(intern2!$A$165:$BH$316,MATCH($A105,intern2!$A$165:$A$316,0),MATCH(AY$8,intern2!_xlnm.Print_Titles,0))="","",
IF(INDEX(intern2!$A$165:$BH$316,MATCH($A105,intern2!$A$165:$A$316,0),MATCH(AY$8,intern2!_xlnm.Print_Titles,0))="NOK","NOK",
IF(INDEX(intern3!$A$9:$BG$320,MATCH($A105,intern3!$A$9:$A$160,0),MATCH(intern4!AY$8,intern3!$7:$7,0))="OK","OK","NOK")))</f>
        <v/>
      </c>
      <c r="AZ105" s="1277" t="str">
        <f>IF(INDEX(intern2!$A$165:$BH$316,MATCH($A105,intern2!$A$165:$A$316,0),MATCH(AZ$8,intern2!_xlnm.Print_Titles,0))="","",
IF(INDEX(intern2!$A$165:$BH$316,MATCH($A105,intern2!$A$165:$A$316,0),MATCH(AZ$8,intern2!_xlnm.Print_Titles,0))="NOK","NOK",
IF(INDEX(intern3!$A$9:$BG$320,MATCH($A105,intern3!$A$9:$A$160,0),MATCH(intern4!AZ$8,intern3!$7:$7,0))="OK","OK","NOK")))</f>
        <v/>
      </c>
      <c r="BA105" s="1277" t="str">
        <f>IF(INDEX(intern2!$A$165:$BH$316,MATCH($A105,intern2!$A$165:$A$316,0),MATCH(BA$8,intern2!_xlnm.Print_Titles,0))="","",
IF(INDEX(intern2!$A$165:$BH$316,MATCH($A105,intern2!$A$165:$A$316,0),MATCH(BA$8,intern2!_xlnm.Print_Titles,0))="NOK","NOK",
IF(INDEX(intern3!$A$9:$BG$320,MATCH($A105,intern3!$A$9:$A$160,0),MATCH(intern4!BA$8,intern3!$7:$7,0))="OK","OK","NOK")))</f>
        <v/>
      </c>
      <c r="BB105" s="1277" t="str">
        <f>IF(INDEX(intern2!$A$165:$BH$316,MATCH($A105,intern2!$A$165:$A$316,0),MATCH(BB$8,intern2!_xlnm.Print_Titles,0))="","",
IF(INDEX(intern2!$A$165:$BH$316,MATCH($A105,intern2!$A$165:$A$316,0),MATCH(BB$8,intern2!_xlnm.Print_Titles,0))="NOK","NOK",
IF(INDEX(intern3!$A$9:$BG$320,MATCH($A105,intern3!$A$9:$A$160,0),MATCH(intern4!BB$8,intern3!$7:$7,0))="OK","OK","NOK")))</f>
        <v/>
      </c>
      <c r="BC105" s="1277" t="str">
        <f>IF(INDEX(intern2!$A$165:$BH$316,MATCH($A105,intern2!$A$165:$A$316,0),MATCH(BC$8,intern2!_xlnm.Print_Titles,0))="","",
IF(INDEX(intern2!$A$165:$BH$316,MATCH($A105,intern2!$A$165:$A$316,0),MATCH(BC$8,intern2!_xlnm.Print_Titles,0))="NOK","NOK",
IF(INDEX(intern3!$A$9:$BG$320,MATCH($A105,intern3!$A$9:$A$160,0),MATCH(intern4!BC$8,intern3!$7:$7,0))="OK","OK","NOK")))</f>
        <v/>
      </c>
      <c r="BD105" s="1277" t="str">
        <f>IF(INDEX(intern2!$A$165:$BH$316,MATCH($A105,intern2!$A$165:$A$316,0),MATCH(BD$8,intern2!_xlnm.Print_Titles,0))="","",
IF(INDEX(intern2!$A$165:$BH$316,MATCH($A105,intern2!$A$165:$A$316,0),MATCH(BD$8,intern2!_xlnm.Print_Titles,0))="NOK","NOK",
IF(INDEX(intern3!$A$9:$BG$320,MATCH($A105,intern3!$A$9:$A$160,0),MATCH(intern4!BD$8,intern3!$7:$7,0))="OK","OK","NOK")))</f>
        <v/>
      </c>
      <c r="BE105" s="1277" t="str">
        <f>IF(INDEX(intern2!$A$165:$BH$316,MATCH($A105,intern2!$A$165:$A$316,0),MATCH(BE$8,intern2!_xlnm.Print_Titles,0))="","",
IF(INDEX(intern2!$A$165:$BH$316,MATCH($A105,intern2!$A$165:$A$316,0),MATCH(BE$8,intern2!_xlnm.Print_Titles,0))="NOK","NOK",
IF(INDEX(intern3!$A$9:$BG$320,MATCH($A105,intern3!$A$9:$A$160,0),MATCH(intern4!BE$8,intern3!$7:$7,0))="OK","OK","NOK")))</f>
        <v/>
      </c>
      <c r="BF105" s="1277" t="str">
        <f>IF(INDEX(intern2!$A$165:$BH$316,MATCH($A105,intern2!$A$165:$A$316,0),MATCH(BF$8,intern2!_xlnm.Print_Titles,0))="","",
IF(INDEX(intern2!$A$165:$BH$316,MATCH($A105,intern2!$A$165:$A$316,0),MATCH(BF$8,intern2!_xlnm.Print_Titles,0))="NOK","NOK",
IF(INDEX(intern3!$A$9:$BG$320,MATCH($A105,intern3!$A$9:$A$160,0),MATCH(intern4!BF$8,intern3!$7:$7,0))="OK","OK","NOK")))</f>
        <v/>
      </c>
      <c r="BG105" s="1277" t="str">
        <f>IF(INDEX(intern2!$A$165:$BH$316,MATCH($A105,intern2!$A$165:$A$316,0),MATCH(BG$8,intern2!_xlnm.Print_Titles,0))="","",
IF(INDEX(intern2!$A$165:$BH$316,MATCH($A105,intern2!$A$165:$A$316,0),MATCH(BG$8,intern2!_xlnm.Print_Titles,0))="NOK","NOK",
IF(INDEX(intern3!$A$9:$BG$320,MATCH($A105,intern3!$A$9:$A$160,0),MATCH(intern4!BG$8,intern3!$7:$7,0))="OK","OK","NOK")))</f>
        <v/>
      </c>
      <c r="BH105" s="200" t="str">
        <f t="shared" ca="1" si="3"/>
        <v>NOK</v>
      </c>
      <c r="BI105" s="186"/>
      <c r="BJ105" t="str">
        <f>IF(VLOOKUP($A105,intern1!$C:$Q,15,FALSE)="MAS","",IF(VLOOKUP($A105,'3.10'!$C:$AP,9,FALSE)=0,"NOK",IF(VLOOKUP($A105,'3.10'!$C:$AP,11,FALSE)=0,"NOK","OK"))=BH105)</f>
        <v/>
      </c>
    </row>
    <row r="106" spans="1:62" x14ac:dyDescent="0.25">
      <c r="A106" t="str">
        <f>+intern2!A101</f>
        <v>TPL2</v>
      </c>
      <c r="C106" s="1277" t="str">
        <f>IF(INDEX(intern2!$A$165:$BH$316,MATCH($A106,intern2!$A$165:$A$316,0),MATCH(C$8,intern2!_xlnm.Print_Titles,0))="","",
IF(INDEX(intern2!$A$165:$BH$316,MATCH($A106,intern2!$A$165:$A$316,0),MATCH(C$8,intern2!_xlnm.Print_Titles,0))="NOK","NOK",
IF(INDEX(intern3!$A$9:$BG$320,MATCH($A106,intern3!$A$9:$A$160,0),MATCH(intern4!C$8,intern3!$7:$7,0))="OK","OK","NOK")))</f>
        <v/>
      </c>
      <c r="D106" s="1277" t="str">
        <f>IF(INDEX(intern2!$A$165:$BH$316,MATCH($A106,intern2!$A$165:$A$316,0),MATCH(D$8,intern2!_xlnm.Print_Titles,0))="","",
IF(INDEX(intern2!$A$165:$BH$316,MATCH($A106,intern2!$A$165:$A$316,0),MATCH(D$8,intern2!_xlnm.Print_Titles,0))="NOK","NOK",
IF(INDEX(intern3!$A$9:$BG$320,MATCH($A106,intern3!$A$9:$A$160,0),MATCH(intern4!D$8,intern3!$7:$7,0))="OK","OK","NOK")))</f>
        <v/>
      </c>
      <c r="E106" s="1277" t="str">
        <f>IF(INDEX(intern2!$A$165:$BH$316,MATCH($A106,intern2!$A$165:$A$316,0),MATCH(E$8,intern2!_xlnm.Print_Titles,0))="","",
IF(INDEX(intern2!$A$165:$BH$316,MATCH($A106,intern2!$A$165:$A$316,0),MATCH(E$8,intern2!_xlnm.Print_Titles,0))="NOK","NOK",
IF(INDEX(intern3!$A$9:$BG$320,MATCH($A106,intern3!$A$9:$A$160,0),MATCH(intern4!E$8,intern3!$7:$7,0))="OK","OK","NOK")))</f>
        <v/>
      </c>
      <c r="F106" s="1277" t="str">
        <f>IF(INDEX(intern2!$A$165:$BH$316,MATCH($A106,intern2!$A$165:$A$316,0),MATCH(F$8,intern2!_xlnm.Print_Titles,0))="","",
IF(INDEX(intern2!$A$165:$BH$316,MATCH($A106,intern2!$A$165:$A$316,0),MATCH(F$8,intern2!_xlnm.Print_Titles,0))="NOK","NOK",
IF(INDEX(intern3!$A$9:$BG$320,MATCH($A106,intern3!$A$9:$A$160,0),MATCH(intern4!F$8,intern3!$7:$7,0))="OK","OK","NOK")))</f>
        <v/>
      </c>
      <c r="G106" s="1277" t="str">
        <f>IF(INDEX(intern2!$A$165:$BH$316,MATCH($A106,intern2!$A$165:$A$316,0),MATCH(G$8,intern2!_xlnm.Print_Titles,0))="","",
IF(INDEX(intern2!$A$165:$BH$316,MATCH($A106,intern2!$A$165:$A$316,0),MATCH(G$8,intern2!_xlnm.Print_Titles,0))="NOK","NOK",
IF(INDEX(intern3!$A$9:$BG$320,MATCH($A106,intern3!$A$9:$A$160,0),MATCH(intern4!G$8,intern3!$7:$7,0))="OK","OK","NOK")))</f>
        <v/>
      </c>
      <c r="H106" s="1277" t="str">
        <f>IF(INDEX(intern2!$A$165:$BH$316,MATCH($A106,intern2!$A$165:$A$316,0),MATCH(H$8,intern2!_xlnm.Print_Titles,0))="","",
IF(INDEX(intern2!$A$165:$BH$316,MATCH($A106,intern2!$A$165:$A$316,0),MATCH(H$8,intern2!_xlnm.Print_Titles,0))="NOK","NOK",
IF(INDEX(intern3!$A$9:$BG$320,MATCH($A106,intern3!$A$9:$A$160,0),MATCH(intern4!H$8,intern3!$7:$7,0))="OK","OK","NOK")))</f>
        <v/>
      </c>
      <c r="I106" s="1277" t="str">
        <f>IF(INDEX(intern2!$A$165:$BH$316,MATCH($A106,intern2!$A$165:$A$316,0),MATCH(I$8,intern2!_xlnm.Print_Titles,0))="","",
IF(INDEX(intern2!$A$165:$BH$316,MATCH($A106,intern2!$A$165:$A$316,0),MATCH(I$8,intern2!_xlnm.Print_Titles,0))="NOK","NOK",
IF(INDEX(intern3!$A$9:$BG$320,MATCH($A106,intern3!$A$9:$A$160,0),MATCH(intern4!I$8,intern3!$7:$7,0))="OK","OK","NOK")))</f>
        <v/>
      </c>
      <c r="J106" s="1277" t="str">
        <f>IF(INDEX(intern2!$A$165:$BH$316,MATCH($A106,intern2!$A$165:$A$316,0),MATCH(J$8,intern2!_xlnm.Print_Titles,0))="","",
IF(INDEX(intern2!$A$165:$BH$316,MATCH($A106,intern2!$A$165:$A$316,0),MATCH(J$8,intern2!_xlnm.Print_Titles,0))="NOK","NOK",
IF(INDEX(intern3!$A$9:$BG$320,MATCH($A106,intern3!$A$9:$A$160,0),MATCH(intern4!J$8,intern3!$7:$7,0))="OK","OK","NOK")))</f>
        <v/>
      </c>
      <c r="K106" s="1277" t="str">
        <f>IF(INDEX(intern2!$A$165:$BH$316,MATCH($A106,intern2!$A$165:$A$316,0),MATCH(K$8,intern2!_xlnm.Print_Titles,0))="","",
IF(INDEX(intern2!$A$165:$BH$316,MATCH($A106,intern2!$A$165:$A$316,0),MATCH(K$8,intern2!_xlnm.Print_Titles,0))="NOK","NOK",
IF(INDEX(intern3!$A$9:$BG$320,MATCH($A106,intern3!$A$9:$A$160,0),MATCH(intern4!K$8,intern3!$7:$7,0))="OK","OK","NOK")))</f>
        <v/>
      </c>
      <c r="L106" s="1277" t="str">
        <f>IF(INDEX(intern2!$A$165:$BH$316,MATCH($A106,intern2!$A$165:$A$316,0),MATCH(L$8,intern2!_xlnm.Print_Titles,0))="","",
IF(INDEX(intern2!$A$165:$BH$316,MATCH($A106,intern2!$A$165:$A$316,0),MATCH(L$8,intern2!_xlnm.Print_Titles,0))="NOK","NOK",
IF(INDEX(intern3!$A$9:$BG$320,MATCH($A106,intern3!$A$9:$A$160,0),MATCH(intern4!L$8,intern3!$7:$7,0))="OK","OK","NOK")))</f>
        <v/>
      </c>
      <c r="M106" s="1277" t="str">
        <f>IF(INDEX(intern2!$A$165:$BH$316,MATCH($A106,intern2!$A$165:$A$316,0),MATCH(M$8,intern2!_xlnm.Print_Titles,0))="","",
IF(INDEX(intern2!$A$165:$BH$316,MATCH($A106,intern2!$A$165:$A$316,0),MATCH(M$8,intern2!_xlnm.Print_Titles,0))="NOK","NOK",
IF(INDEX(intern3!$A$9:$BG$320,MATCH($A106,intern3!$A$9:$A$160,0),MATCH(intern4!M$8,intern3!$7:$7,0))="OK","OK","NOK")))</f>
        <v/>
      </c>
      <c r="N106" s="1277" t="str">
        <f>IF(INDEX(intern2!$A$165:$BH$316,MATCH($A106,intern2!$A$165:$A$316,0),MATCH(N$8,intern2!_xlnm.Print_Titles,0))="","",
IF(INDEX(intern2!$A$165:$BH$316,MATCH($A106,intern2!$A$165:$A$316,0),MATCH(N$8,intern2!_xlnm.Print_Titles,0))="NOK","NOK",
IF(INDEX(intern3!$A$9:$BG$320,MATCH($A106,intern3!$A$9:$A$160,0),MATCH(intern4!N$8,intern3!$7:$7,0))="OK","OK","NOK")))</f>
        <v/>
      </c>
      <c r="O106" s="1277" t="str">
        <f>IF(INDEX(intern2!$A$165:$BH$316,MATCH($A106,intern2!$A$165:$A$316,0),MATCH(O$8,intern2!_xlnm.Print_Titles,0))="","",
IF(INDEX(intern2!$A$165:$BH$316,MATCH($A106,intern2!$A$165:$A$316,0),MATCH(O$8,intern2!_xlnm.Print_Titles,0))="NOK","NOK",
IF(INDEX(intern3!$A$9:$BG$320,MATCH($A106,intern3!$A$9:$A$160,0),MATCH(intern4!O$8,intern3!$7:$7,0))="OK","OK","NOK")))</f>
        <v/>
      </c>
      <c r="P106" s="1277" t="str">
        <f>IF(INDEX(intern2!$A$165:$BH$316,MATCH($A106,intern2!$A$165:$A$316,0),MATCH(P$8,intern2!_xlnm.Print_Titles,0))="","",
IF(INDEX(intern2!$A$165:$BH$316,MATCH($A106,intern2!$A$165:$A$316,0),MATCH(P$8,intern2!_xlnm.Print_Titles,0))="NOK","NOK",
IF(INDEX(intern3!$A$9:$BG$320,MATCH($A106,intern3!$A$9:$A$160,0),MATCH(intern4!P$8,intern3!$7:$7,0))="OK","OK","NOK")))</f>
        <v/>
      </c>
      <c r="Q106" s="1277" t="str">
        <f>IF(INDEX(intern2!$A$165:$BH$316,MATCH($A106,intern2!$A$165:$A$316,0),MATCH(Q$8,intern2!_xlnm.Print_Titles,0))="","",
IF(INDEX(intern2!$A$165:$BH$316,MATCH($A106,intern2!$A$165:$A$316,0),MATCH(Q$8,intern2!_xlnm.Print_Titles,0))="NOK","NOK",
IF(INDEX(intern3!$A$9:$BG$320,MATCH($A106,intern3!$A$9:$A$160,0),MATCH(intern4!Q$8,intern3!$7:$7,0))="OK","OK","NOK")))</f>
        <v/>
      </c>
      <c r="R106" s="1277" t="str">
        <f>IF(INDEX(intern2!$A$165:$BH$316,MATCH($A106,intern2!$A$165:$A$316,0),MATCH(R$8,intern2!_xlnm.Print_Titles,0))="","",
IF(INDEX(intern2!$A$165:$BH$316,MATCH($A106,intern2!$A$165:$A$316,0),MATCH(R$8,intern2!_xlnm.Print_Titles,0))="NOK","NOK",
IF(INDEX(intern3!$A$9:$BG$320,MATCH($A106,intern3!$A$9:$A$160,0),MATCH(intern4!R$8,intern3!$7:$7,0))="OK","OK","NOK")))</f>
        <v/>
      </c>
      <c r="S106" s="1277" t="str">
        <f>IF(INDEX(intern2!$A$165:$BH$316,MATCH($A106,intern2!$A$165:$A$316,0),MATCH(S$8,intern2!_xlnm.Print_Titles,0))="","",
IF(INDEX(intern2!$A$165:$BH$316,MATCH($A106,intern2!$A$165:$A$316,0),MATCH(S$8,intern2!_xlnm.Print_Titles,0))="NOK","NOK",
IF(INDEX(intern3!$A$9:$BG$320,MATCH($A106,intern3!$A$9:$A$160,0),MATCH(intern4!S$8,intern3!$7:$7,0))="OK","OK","NOK")))</f>
        <v/>
      </c>
      <c r="T106" s="1277" t="str">
        <f>IF(INDEX(intern2!$A$165:$BH$316,MATCH($A106,intern2!$A$165:$A$316,0),MATCH(T$8,intern2!_xlnm.Print_Titles,0))="","",
IF(INDEX(intern2!$A$165:$BH$316,MATCH($A106,intern2!$A$165:$A$316,0),MATCH(T$8,intern2!_xlnm.Print_Titles,0))="NOK","NOK",
IF(INDEX(intern3!$A$9:$BG$320,MATCH($A106,intern3!$A$9:$A$160,0),MATCH(intern4!T$8,intern3!$7:$7,0))="OK","OK","NOK")))</f>
        <v/>
      </c>
      <c r="U106" s="1277" t="str">
        <f>IF(INDEX(intern2!$A$165:$BH$316,MATCH($A106,intern2!$A$165:$A$316,0),MATCH(U$8,intern2!_xlnm.Print_Titles,0))="","",
IF(INDEX(intern2!$A$165:$BH$316,MATCH($A106,intern2!$A$165:$A$316,0),MATCH(U$8,intern2!_xlnm.Print_Titles,0))="NOK","NOK",
IF(INDEX(intern3!$A$9:$BG$320,MATCH($A106,intern3!$A$9:$A$160,0),MATCH(intern4!U$8,intern3!$7:$7,0))="OK","OK","NOK")))</f>
        <v/>
      </c>
      <c r="V106" s="1277" t="str">
        <f>IF(INDEX(intern2!$A$165:$BH$316,MATCH($A106,intern2!$A$165:$A$316,0),MATCH(V$8,intern2!_xlnm.Print_Titles,0))="","",
IF(INDEX(intern2!$A$165:$BH$316,MATCH($A106,intern2!$A$165:$A$316,0),MATCH(V$8,intern2!_xlnm.Print_Titles,0))="NOK","NOK",
IF(INDEX(intern3!$A$9:$BG$320,MATCH($A106,intern3!$A$9:$A$160,0),MATCH(intern4!V$8,intern3!$7:$7,0))="OK","OK","NOK")))</f>
        <v/>
      </c>
      <c r="W106" s="1277" t="str">
        <f>IF(INDEX(intern2!$A$165:$BH$316,MATCH($A106,intern2!$A$165:$A$316,0),MATCH(W$8,intern2!_xlnm.Print_Titles,0))="","",
IF(INDEX(intern2!$A$165:$BH$316,MATCH($A106,intern2!$A$165:$A$316,0),MATCH(W$8,intern2!_xlnm.Print_Titles,0))="NOK","NOK",
IF(INDEX(intern3!$A$9:$BG$320,MATCH($A106,intern3!$A$9:$A$160,0),MATCH(intern4!W$8,intern3!$7:$7,0))="OK","OK","NOK")))</f>
        <v/>
      </c>
      <c r="X106" s="1277" t="str">
        <f>IF(INDEX(intern2!$A$165:$BH$316,MATCH($A106,intern2!$A$165:$A$316,0),MATCH(X$8,intern2!_xlnm.Print_Titles,0))="","",
IF(INDEX(intern2!$A$165:$BH$316,MATCH($A106,intern2!$A$165:$A$316,0),MATCH(X$8,intern2!_xlnm.Print_Titles,0))="NOK","NOK",
IF(INDEX(intern3!$A$9:$BG$320,MATCH($A106,intern3!$A$9:$A$160,0),MATCH(intern4!X$8,intern3!$7:$7,0))="OK","OK","NOK")))</f>
        <v/>
      </c>
      <c r="Y106" s="1277" t="str">
        <f>IF(INDEX(intern2!$A$165:$BH$316,MATCH($A106,intern2!$A$165:$A$316,0),MATCH(Y$8,intern2!_xlnm.Print_Titles,0))="","",
IF(INDEX(intern2!$A$165:$BH$316,MATCH($A106,intern2!$A$165:$A$316,0),MATCH(Y$8,intern2!_xlnm.Print_Titles,0))="NOK","NOK",
IF(INDEX(intern3!$A$9:$BG$320,MATCH($A106,intern3!$A$9:$A$160,0),MATCH(intern4!Y$8,intern3!$7:$7,0))="OK","OK","NOK")))</f>
        <v/>
      </c>
      <c r="Z106" s="1277" t="str">
        <f>IF(INDEX(intern2!$A$165:$BH$316,MATCH($A106,intern2!$A$165:$A$316,0),MATCH(Z$8,intern2!_xlnm.Print_Titles,0))="","",
IF(INDEX(intern2!$A$165:$BH$316,MATCH($A106,intern2!$A$165:$A$316,0),MATCH(Z$8,intern2!_xlnm.Print_Titles,0))="NOK","NOK",
IF(INDEX(intern3!$A$9:$BG$320,MATCH($A106,intern3!$A$9:$A$160,0),MATCH(intern4!Z$8,intern3!$7:$7,0))="OK","OK","NOK")))</f>
        <v/>
      </c>
      <c r="AA106" s="1277" t="str">
        <f>IF(INDEX(intern2!$A$165:$BH$316,MATCH($A106,intern2!$A$165:$A$316,0),MATCH(AA$8,intern2!_xlnm.Print_Titles,0))="","",
IF(INDEX(intern2!$A$165:$BH$316,MATCH($A106,intern2!$A$165:$A$316,0),MATCH(AA$8,intern2!_xlnm.Print_Titles,0))="NOK","NOK",
IF(INDEX(intern3!$A$9:$BG$320,MATCH($A106,intern3!$A$9:$A$160,0),MATCH(intern4!AA$8,intern3!$7:$7,0))="OK","OK","NOK")))</f>
        <v/>
      </c>
      <c r="AB106" s="1277" t="str">
        <f>IF(INDEX(intern2!$A$165:$BH$316,MATCH($A106,intern2!$A$165:$A$316,0),MATCH(AB$8,intern2!_xlnm.Print_Titles,0))="","",
IF(INDEX(intern2!$A$165:$BH$316,MATCH($A106,intern2!$A$165:$A$316,0),MATCH(AB$8,intern2!_xlnm.Print_Titles,0))="NOK","NOK",
IF(INDEX(intern3!$A$9:$BG$320,MATCH($A106,intern3!$A$9:$A$160,0),MATCH(intern4!AB$8,intern3!$7:$7,0))="OK","OK","NOK")))</f>
        <v/>
      </c>
      <c r="AC106" s="1277" t="str">
        <f>IF(INDEX(intern2!$A$165:$BH$316,MATCH($A106,intern2!$A$165:$A$316,0),MATCH(AC$8,intern2!_xlnm.Print_Titles,0))="","",
IF(INDEX(intern2!$A$165:$BH$316,MATCH($A106,intern2!$A$165:$A$316,0),MATCH(AC$8,intern2!_xlnm.Print_Titles,0))="NOK","NOK",
IF(INDEX(intern3!$A$9:$BG$320,MATCH($A106,intern3!$A$9:$A$160,0),MATCH(intern4!AC$8,intern3!$7:$7,0))="OK","OK","NOK")))</f>
        <v/>
      </c>
      <c r="AD106" s="1277" t="str">
        <f>IF(INDEX(intern2!$A$165:$BH$316,MATCH($A106,intern2!$A$165:$A$316,0),MATCH(AD$8,intern2!_xlnm.Print_Titles,0))="","",
IF(INDEX(intern2!$A$165:$BH$316,MATCH($A106,intern2!$A$165:$A$316,0),MATCH(AD$8,intern2!_xlnm.Print_Titles,0))="NOK","NOK",
IF(INDEX(intern3!$A$9:$BG$320,MATCH($A106,intern3!$A$9:$A$160,0),MATCH(intern4!AD$8,intern3!$7:$7,0))="OK","OK","NOK")))</f>
        <v/>
      </c>
      <c r="AE106" s="1277" t="str">
        <f>IF(INDEX(intern2!$A$165:$BH$316,MATCH($A106,intern2!$A$165:$A$316,0),MATCH(AE$8,intern2!_xlnm.Print_Titles,0))="","",
IF(INDEX(intern2!$A$165:$BH$316,MATCH($A106,intern2!$A$165:$A$316,0),MATCH(AE$8,intern2!_xlnm.Print_Titles,0))="NOK","NOK",
IF(INDEX(intern3!$A$9:$BG$320,MATCH($A106,intern3!$A$9:$A$160,0),MATCH(intern4!AE$8,intern3!$7:$7,0))="OK","OK","NOK")))</f>
        <v/>
      </c>
      <c r="AF106" s="1277" t="str">
        <f>IF(INDEX(intern2!$A$165:$BH$316,MATCH($A106,intern2!$A$165:$A$316,0),MATCH(AF$8,intern2!_xlnm.Print_Titles,0))="","",
IF(INDEX(intern2!$A$165:$BH$316,MATCH($A106,intern2!$A$165:$A$316,0),MATCH(AF$8,intern2!_xlnm.Print_Titles,0))="NOK","NOK",
IF(INDEX(intern3!$A$9:$BG$320,MATCH($A106,intern3!$A$9:$A$160,0),MATCH(intern4!AF$8,intern3!$7:$7,0))="OK","OK","NOK")))</f>
        <v/>
      </c>
      <c r="AG106" s="1277" t="str">
        <f>IF(INDEX(intern2!$A$165:$BH$316,MATCH($A106,intern2!$A$165:$A$316,0),MATCH(AG$8,intern2!_xlnm.Print_Titles,0))="","",
IF(INDEX(intern2!$A$165:$BH$316,MATCH($A106,intern2!$A$165:$A$316,0),MATCH(AG$8,intern2!_xlnm.Print_Titles,0))="NOK","NOK",
IF(INDEX(intern3!$A$9:$BG$320,MATCH($A106,intern3!$A$9:$A$160,0),MATCH(intern4!AG$8,intern3!$7:$7,0))="OK","OK","NOK")))</f>
        <v/>
      </c>
      <c r="AH106" s="1277" t="str">
        <f>IF(INDEX(intern2!$A$165:$BH$316,MATCH($A106,intern2!$A$165:$A$316,0),MATCH(AH$8,intern2!_xlnm.Print_Titles,0))="","",
IF(INDEX(intern2!$A$165:$BH$316,MATCH($A106,intern2!$A$165:$A$316,0),MATCH(AH$8,intern2!_xlnm.Print_Titles,0))="NOK","NOK",
IF(INDEX(intern3!$A$9:$BG$320,MATCH($A106,intern3!$A$9:$A$160,0),MATCH(intern4!AH$8,intern3!$7:$7,0))="OK","OK","NOK")))</f>
        <v/>
      </c>
      <c r="AI106" s="1277" t="str">
        <f>IF(INDEX(intern2!$A$165:$BH$316,MATCH($A106,intern2!$A$165:$A$316,0),MATCH(AI$8,intern2!_xlnm.Print_Titles,0))="","",
IF(INDEX(intern2!$A$165:$BH$316,MATCH($A106,intern2!$A$165:$A$316,0),MATCH(AI$8,intern2!_xlnm.Print_Titles,0))="NOK","NOK",
IF(INDEX(intern3!$A$9:$BG$320,MATCH($A106,intern3!$A$9:$A$160,0),MATCH(intern4!AI$8,intern3!$7:$7,0))="OK","OK","NOK")))</f>
        <v/>
      </c>
      <c r="AJ106" s="1277" t="str">
        <f>IF(INDEX(intern2!$A$165:$BH$316,MATCH($A106,intern2!$A$165:$A$316,0),MATCH(AJ$8,intern2!_xlnm.Print_Titles,0))="","",
IF(INDEX(intern2!$A$165:$BH$316,MATCH($A106,intern2!$A$165:$A$316,0),MATCH(AJ$8,intern2!_xlnm.Print_Titles,0))="NOK","NOK",
IF(INDEX(intern3!$A$9:$BG$320,MATCH($A106,intern3!$A$9:$A$160,0),MATCH(intern4!AJ$8,intern3!$7:$7,0))="OK","OK","NOK")))</f>
        <v/>
      </c>
      <c r="AK106" s="1277" t="str">
        <f>IF(INDEX(intern2!$A$165:$BH$316,MATCH($A106,intern2!$A$165:$A$316,0),MATCH(AK$8,intern2!_xlnm.Print_Titles,0))="","",
IF(INDEX(intern2!$A$165:$BH$316,MATCH($A106,intern2!$A$165:$A$316,0),MATCH(AK$8,intern2!_xlnm.Print_Titles,0))="NOK","NOK",
IF(INDEX(intern3!$A$9:$BG$320,MATCH($A106,intern3!$A$9:$A$160,0),MATCH(intern4!AK$8,intern3!$7:$7,0))="OK","OK","NOK")))</f>
        <v/>
      </c>
      <c r="AL106" s="1277" t="str">
        <f>IF(INDEX(intern2!$A$165:$BH$316,MATCH($A106,intern2!$A$165:$A$316,0),MATCH(AL$8,intern2!_xlnm.Print_Titles,0))="","",
IF(INDEX(intern2!$A$165:$BH$316,MATCH($A106,intern2!$A$165:$A$316,0),MATCH(AL$8,intern2!_xlnm.Print_Titles,0))="NOK","NOK",
IF(INDEX(intern3!$A$9:$BG$320,MATCH($A106,intern3!$A$9:$A$160,0),MATCH(intern4!AL$8,intern3!$7:$7,0))="OK","OK","NOK")))</f>
        <v/>
      </c>
      <c r="AM106" s="1277" t="str">
        <f>IF(INDEX(intern2!$A$165:$BH$316,MATCH($A106,intern2!$A$165:$A$316,0),MATCH(AM$8,intern2!_xlnm.Print_Titles,0))="","",
IF(INDEX(intern2!$A$165:$BH$316,MATCH($A106,intern2!$A$165:$A$316,0),MATCH(AM$8,intern2!_xlnm.Print_Titles,0))="NOK","NOK",
IF(INDEX(intern3!$A$9:$BG$320,MATCH($A106,intern3!$A$9:$A$160,0),MATCH(intern4!AM$8,intern3!$7:$7,0))="OK","OK","NOK")))</f>
        <v/>
      </c>
      <c r="AN106" s="1277" t="str">
        <f>IF(INDEX(intern2!$A$165:$BH$316,MATCH($A106,intern2!$A$165:$A$316,0),MATCH(AN$8,intern2!_xlnm.Print_Titles,0))="","",
IF(INDEX(intern2!$A$165:$BH$316,MATCH($A106,intern2!$A$165:$A$316,0),MATCH(AN$8,intern2!_xlnm.Print_Titles,0))="NOK","NOK",
IF(INDEX(intern3!$A$9:$BG$320,MATCH($A106,intern3!$A$9:$A$160,0),MATCH(intern4!AN$8,intern3!$7:$7,0))="OK","OK","NOK")))</f>
        <v/>
      </c>
      <c r="AO106" s="1277" t="str">
        <f>IF(INDEX(intern2!$A$165:$BH$316,MATCH($A106,intern2!$A$165:$A$316,0),MATCH(AO$8,intern2!_xlnm.Print_Titles,0))="","",
IF(INDEX(intern2!$A$165:$BH$316,MATCH($A106,intern2!$A$165:$A$316,0),MATCH(AO$8,intern2!_xlnm.Print_Titles,0))="NOK","NOK",
IF(INDEX(intern3!$A$9:$BG$320,MATCH($A106,intern3!$A$9:$A$160,0),MATCH(intern4!AO$8,intern3!$7:$7,0))="OK","OK","NOK")))</f>
        <v/>
      </c>
      <c r="AP106" s="1277" t="str">
        <f>IF(INDEX(intern2!$A$165:$BH$316,MATCH($A106,intern2!$A$165:$A$316,0),MATCH(AP$8,intern2!_xlnm.Print_Titles,0))="","",
IF(INDEX(intern2!$A$165:$BH$316,MATCH($A106,intern2!$A$165:$A$316,0),MATCH(AP$8,intern2!_xlnm.Print_Titles,0))="NOK","NOK",
IF(INDEX(intern3!$A$9:$BG$320,MATCH($A106,intern3!$A$9:$A$160,0),MATCH(intern4!AP$8,intern3!$7:$7,0))="OK","OK","NOK")))</f>
        <v/>
      </c>
      <c r="AQ106" s="1277" t="str">
        <f>IF(INDEX(intern2!$A$165:$BH$316,MATCH($A106,intern2!$A$165:$A$316,0),MATCH(AQ$8,intern2!_xlnm.Print_Titles,0))="","",
IF(INDEX(intern2!$A$165:$BH$316,MATCH($A106,intern2!$A$165:$A$316,0),MATCH(AQ$8,intern2!_xlnm.Print_Titles,0))="NOK","NOK",
IF(INDEX(intern3!$A$9:$BG$320,MATCH($A106,intern3!$A$9:$A$160,0),MATCH(intern4!AQ$8,intern3!$7:$7,0))="OK","OK","NOK")))</f>
        <v/>
      </c>
      <c r="AR106" s="1277" t="str">
        <f>IF(INDEX(intern2!$A$165:$BH$316,MATCH($A106,intern2!$A$165:$A$316,0),MATCH(AR$8,intern2!_xlnm.Print_Titles,0))="","",
IF(INDEX(intern2!$A$165:$BH$316,MATCH($A106,intern2!$A$165:$A$316,0),MATCH(AR$8,intern2!_xlnm.Print_Titles,0))="NOK","NOK",
IF(INDEX(intern3!$A$9:$BG$320,MATCH($A106,intern3!$A$9:$A$160,0),MATCH(intern4!AR$8,intern3!$7:$7,0))="OK","OK","NOK")))</f>
        <v/>
      </c>
      <c r="AS106" s="1277" t="str">
        <f>IF(INDEX(intern2!$A$165:$BH$316,MATCH($A106,intern2!$A$165:$A$316,0),MATCH(AS$8,intern2!_xlnm.Print_Titles,0))="","",
IF(INDEX(intern2!$A$165:$BH$316,MATCH($A106,intern2!$A$165:$A$316,0),MATCH(AS$8,intern2!_xlnm.Print_Titles,0))="NOK","NOK",
IF(INDEX(intern3!$A$9:$BG$320,MATCH($A106,intern3!$A$9:$A$160,0),MATCH(intern4!AS$8,intern3!$7:$7,0))="OK","OK","NOK")))</f>
        <v/>
      </c>
      <c r="AT106" s="1277" t="str">
        <f>IF(INDEX(intern2!$A$165:$BH$316,MATCH($A106,intern2!$A$165:$A$316,0),MATCH(AT$8,intern2!_xlnm.Print_Titles,0))="","",
IF(INDEX(intern2!$A$165:$BH$316,MATCH($A106,intern2!$A$165:$A$316,0),MATCH(AT$8,intern2!_xlnm.Print_Titles,0))="NOK","NOK",
IF(INDEX(intern3!$A$9:$BG$320,MATCH($A106,intern3!$A$9:$A$160,0),MATCH(intern4!AT$8,intern3!$7:$7,0))="OK","OK","NOK")))</f>
        <v/>
      </c>
      <c r="AU106" s="1277" t="str">
        <f>IF(INDEX(intern2!$A$165:$BH$316,MATCH($A106,intern2!$A$165:$A$316,0),MATCH(AU$8,intern2!_xlnm.Print_Titles,0))="","",
IF(INDEX(intern2!$A$165:$BH$316,MATCH($A106,intern2!$A$165:$A$316,0),MATCH(AU$8,intern2!_xlnm.Print_Titles,0))="NOK","NOK",
IF(INDEX(intern3!$A$9:$BG$320,MATCH($A106,intern3!$A$9:$A$160,0),MATCH(intern4!AU$8,intern3!$7:$7,0))="OK","OK","NOK")))</f>
        <v/>
      </c>
      <c r="AV106" s="1277" t="str">
        <f>IF(INDEX(intern2!$A$165:$BH$316,MATCH($A106,intern2!$A$165:$A$316,0),MATCH(AV$8,intern2!_xlnm.Print_Titles,0))="","",
IF(INDEX(intern2!$A$165:$BH$316,MATCH($A106,intern2!$A$165:$A$316,0),MATCH(AV$8,intern2!_xlnm.Print_Titles,0))="NOK","NOK",
IF(INDEX(intern3!$A$9:$BG$320,MATCH($A106,intern3!$A$9:$A$160,0),MATCH(intern4!AV$8,intern3!$7:$7,0))="OK","OK","NOK")))</f>
        <v/>
      </c>
      <c r="AW106" s="1277"/>
      <c r="AX106" s="1277" t="str">
        <f>IF(INDEX(intern2!$A$165:$BH$316,MATCH($A106,intern2!$A$165:$A$316,0),MATCH(AX$8,intern2!_xlnm.Print_Titles,0))="","",
IF(INDEX(intern2!$A$165:$BH$316,MATCH($A106,intern2!$A$165:$A$316,0),MATCH(AX$8,intern2!_xlnm.Print_Titles,0))="NOK","NOK",
IF(INDEX(intern3!$A$9:$BG$320,MATCH($A106,intern3!$A$9:$A$160,0),MATCH(intern4!AX$8,intern3!$7:$7,0))="OK","OK","NOK")))</f>
        <v/>
      </c>
      <c r="AY106" s="1277" t="str">
        <f>IF(INDEX(intern2!$A$165:$BH$316,MATCH($A106,intern2!$A$165:$A$316,0),MATCH(AY$8,intern2!_xlnm.Print_Titles,0))="","",
IF(INDEX(intern2!$A$165:$BH$316,MATCH($A106,intern2!$A$165:$A$316,0),MATCH(AY$8,intern2!_xlnm.Print_Titles,0))="NOK","NOK",
IF(INDEX(intern3!$A$9:$BG$320,MATCH($A106,intern3!$A$9:$A$160,0),MATCH(intern4!AY$8,intern3!$7:$7,0))="OK","OK","NOK")))</f>
        <v/>
      </c>
      <c r="AZ106" s="1277" t="str">
        <f>IF(INDEX(intern2!$A$165:$BH$316,MATCH($A106,intern2!$A$165:$A$316,0),MATCH(AZ$8,intern2!_xlnm.Print_Titles,0))="","",
IF(INDEX(intern2!$A$165:$BH$316,MATCH($A106,intern2!$A$165:$A$316,0),MATCH(AZ$8,intern2!_xlnm.Print_Titles,0))="NOK","NOK",
IF(INDEX(intern3!$A$9:$BG$320,MATCH($A106,intern3!$A$9:$A$160,0),MATCH(intern4!AZ$8,intern3!$7:$7,0))="OK","OK","NOK")))</f>
        <v/>
      </c>
      <c r="BA106" s="1277" t="str">
        <f>IF(INDEX(intern2!$A$165:$BH$316,MATCH($A106,intern2!$A$165:$A$316,0),MATCH(BA$8,intern2!_xlnm.Print_Titles,0))="","",
IF(INDEX(intern2!$A$165:$BH$316,MATCH($A106,intern2!$A$165:$A$316,0),MATCH(BA$8,intern2!_xlnm.Print_Titles,0))="NOK","NOK",
IF(INDEX(intern3!$A$9:$BG$320,MATCH($A106,intern3!$A$9:$A$160,0),MATCH(intern4!BA$8,intern3!$7:$7,0))="OK","OK","NOK")))</f>
        <v/>
      </c>
      <c r="BB106" s="1277" t="str">
        <f>IF(INDEX(intern2!$A$165:$BH$316,MATCH($A106,intern2!$A$165:$A$316,0),MATCH(BB$8,intern2!_xlnm.Print_Titles,0))="","",
IF(INDEX(intern2!$A$165:$BH$316,MATCH($A106,intern2!$A$165:$A$316,0),MATCH(BB$8,intern2!_xlnm.Print_Titles,0))="NOK","NOK",
IF(INDEX(intern3!$A$9:$BG$320,MATCH($A106,intern3!$A$9:$A$160,0),MATCH(intern4!BB$8,intern3!$7:$7,0))="OK","OK","NOK")))</f>
        <v/>
      </c>
      <c r="BC106" s="1277" t="str">
        <f>IF(INDEX(intern2!$A$165:$BH$316,MATCH($A106,intern2!$A$165:$A$316,0),MATCH(BC$8,intern2!_xlnm.Print_Titles,0))="","",
IF(INDEX(intern2!$A$165:$BH$316,MATCH($A106,intern2!$A$165:$A$316,0),MATCH(BC$8,intern2!_xlnm.Print_Titles,0))="NOK","NOK",
IF(INDEX(intern3!$A$9:$BG$320,MATCH($A106,intern3!$A$9:$A$160,0),MATCH(intern4!BC$8,intern3!$7:$7,0))="OK","OK","NOK")))</f>
        <v/>
      </c>
      <c r="BD106" s="1277" t="str">
        <f>IF(INDEX(intern2!$A$165:$BH$316,MATCH($A106,intern2!$A$165:$A$316,0),MATCH(BD$8,intern2!_xlnm.Print_Titles,0))="","",
IF(INDEX(intern2!$A$165:$BH$316,MATCH($A106,intern2!$A$165:$A$316,0),MATCH(BD$8,intern2!_xlnm.Print_Titles,0))="NOK","NOK",
IF(INDEX(intern3!$A$9:$BG$320,MATCH($A106,intern3!$A$9:$A$160,0),MATCH(intern4!BD$8,intern3!$7:$7,0))="OK","OK","NOK")))</f>
        <v/>
      </c>
      <c r="BE106" s="1277" t="str">
        <f>IF(INDEX(intern2!$A$165:$BH$316,MATCH($A106,intern2!$A$165:$A$316,0),MATCH(BE$8,intern2!_xlnm.Print_Titles,0))="","",
IF(INDEX(intern2!$A$165:$BH$316,MATCH($A106,intern2!$A$165:$A$316,0),MATCH(BE$8,intern2!_xlnm.Print_Titles,0))="NOK","NOK",
IF(INDEX(intern3!$A$9:$BG$320,MATCH($A106,intern3!$A$9:$A$160,0),MATCH(intern4!BE$8,intern3!$7:$7,0))="OK","OK","NOK")))</f>
        <v/>
      </c>
      <c r="BF106" s="1277" t="str">
        <f>IF(INDEX(intern2!$A$165:$BH$316,MATCH($A106,intern2!$A$165:$A$316,0),MATCH(BF$8,intern2!_xlnm.Print_Titles,0))="","",
IF(INDEX(intern2!$A$165:$BH$316,MATCH($A106,intern2!$A$165:$A$316,0),MATCH(BF$8,intern2!_xlnm.Print_Titles,0))="NOK","NOK",
IF(INDEX(intern3!$A$9:$BG$320,MATCH($A106,intern3!$A$9:$A$160,0),MATCH(intern4!BF$8,intern3!$7:$7,0))="OK","OK","NOK")))</f>
        <v/>
      </c>
      <c r="BG106" s="1277" t="str">
        <f>IF(INDEX(intern2!$A$165:$BH$316,MATCH($A106,intern2!$A$165:$A$316,0),MATCH(BG$8,intern2!_xlnm.Print_Titles,0))="","",
IF(INDEX(intern2!$A$165:$BH$316,MATCH($A106,intern2!$A$165:$A$316,0),MATCH(BG$8,intern2!_xlnm.Print_Titles,0))="NOK","NOK",
IF(INDEX(intern3!$A$9:$BG$320,MATCH($A106,intern3!$A$9:$A$160,0),MATCH(intern4!BG$8,intern3!$7:$7,0))="OK","OK","NOK")))</f>
        <v/>
      </c>
      <c r="BH106" s="200" t="str">
        <f t="shared" si="3"/>
        <v>OK</v>
      </c>
      <c r="BI106" s="186"/>
      <c r="BJ106" t="str">
        <f>IF(VLOOKUP($A106,intern1!$C:$Q,15,FALSE)="MAS","",IF(VLOOKUP($A106,'3.10'!$C:$AP,9,FALSE)=0,"NOK",IF(VLOOKUP($A106,'3.10'!$C:$AP,11,FALSE)=0,"NOK","OK"))=BH106)</f>
        <v/>
      </c>
    </row>
    <row r="107" spans="1:62" x14ac:dyDescent="0.25">
      <c r="A107" t="str">
        <f>+intern2!A102</f>
        <v>TPL3</v>
      </c>
      <c r="C107" s="1277" t="str">
        <f>IF(INDEX(intern2!$A$165:$BH$316,MATCH($A107,intern2!$A$165:$A$316,0),MATCH(C$8,intern2!_xlnm.Print_Titles,0))="","",
IF(INDEX(intern2!$A$165:$BH$316,MATCH($A107,intern2!$A$165:$A$316,0),MATCH(C$8,intern2!_xlnm.Print_Titles,0))="NOK","NOK",
IF(INDEX(intern3!$A$9:$BG$320,MATCH($A107,intern3!$A$9:$A$160,0),MATCH(intern4!C$8,intern3!$7:$7,0))="OK","OK","NOK")))</f>
        <v/>
      </c>
      <c r="D107" s="1277" t="str">
        <f>IF(INDEX(intern2!$A$165:$BH$316,MATCH($A107,intern2!$A$165:$A$316,0),MATCH(D$8,intern2!_xlnm.Print_Titles,0))="","",
IF(INDEX(intern2!$A$165:$BH$316,MATCH($A107,intern2!$A$165:$A$316,0),MATCH(D$8,intern2!_xlnm.Print_Titles,0))="NOK","NOK",
IF(INDEX(intern3!$A$9:$BG$320,MATCH($A107,intern3!$A$9:$A$160,0),MATCH(intern4!D$8,intern3!$7:$7,0))="OK","OK","NOK")))</f>
        <v/>
      </c>
      <c r="E107" s="1277" t="str">
        <f>IF(INDEX(intern2!$A$165:$BH$316,MATCH($A107,intern2!$A$165:$A$316,0),MATCH(E$8,intern2!_xlnm.Print_Titles,0))="","",
IF(INDEX(intern2!$A$165:$BH$316,MATCH($A107,intern2!$A$165:$A$316,0),MATCH(E$8,intern2!_xlnm.Print_Titles,0))="NOK","NOK",
IF(INDEX(intern3!$A$9:$BG$320,MATCH($A107,intern3!$A$9:$A$160,0),MATCH(intern4!E$8,intern3!$7:$7,0))="OK","OK","NOK")))</f>
        <v/>
      </c>
      <c r="F107" s="1277" t="str">
        <f>IF(INDEX(intern2!$A$165:$BH$316,MATCH($A107,intern2!$A$165:$A$316,0),MATCH(F$8,intern2!_xlnm.Print_Titles,0))="","",
IF(INDEX(intern2!$A$165:$BH$316,MATCH($A107,intern2!$A$165:$A$316,0),MATCH(F$8,intern2!_xlnm.Print_Titles,0))="NOK","NOK",
IF(INDEX(intern3!$A$9:$BG$320,MATCH($A107,intern3!$A$9:$A$160,0),MATCH(intern4!F$8,intern3!$7:$7,0))="OK","OK","NOK")))</f>
        <v/>
      </c>
      <c r="G107" s="1277" t="str">
        <f>IF(INDEX(intern2!$A$165:$BH$316,MATCH($A107,intern2!$A$165:$A$316,0),MATCH(G$8,intern2!_xlnm.Print_Titles,0))="","",
IF(INDEX(intern2!$A$165:$BH$316,MATCH($A107,intern2!$A$165:$A$316,0),MATCH(G$8,intern2!_xlnm.Print_Titles,0))="NOK","NOK",
IF(INDEX(intern3!$A$9:$BG$320,MATCH($A107,intern3!$A$9:$A$160,0),MATCH(intern4!G$8,intern3!$7:$7,0))="OK","OK","NOK")))</f>
        <v/>
      </c>
      <c r="H107" s="1277" t="str">
        <f>IF(INDEX(intern2!$A$165:$BH$316,MATCH($A107,intern2!$A$165:$A$316,0),MATCH(H$8,intern2!_xlnm.Print_Titles,0))="","",
IF(INDEX(intern2!$A$165:$BH$316,MATCH($A107,intern2!$A$165:$A$316,0),MATCH(H$8,intern2!_xlnm.Print_Titles,0))="NOK","NOK",
IF(INDEX(intern3!$A$9:$BG$320,MATCH($A107,intern3!$A$9:$A$160,0),MATCH(intern4!H$8,intern3!$7:$7,0))="OK","OK","NOK")))</f>
        <v/>
      </c>
      <c r="I107" s="1277" t="str">
        <f>IF(INDEX(intern2!$A$165:$BH$316,MATCH($A107,intern2!$A$165:$A$316,0),MATCH(I$8,intern2!_xlnm.Print_Titles,0))="","",
IF(INDEX(intern2!$A$165:$BH$316,MATCH($A107,intern2!$A$165:$A$316,0),MATCH(I$8,intern2!_xlnm.Print_Titles,0))="NOK","NOK",
IF(INDEX(intern3!$A$9:$BG$320,MATCH($A107,intern3!$A$9:$A$160,0),MATCH(intern4!I$8,intern3!$7:$7,0))="OK","OK","NOK")))</f>
        <v/>
      </c>
      <c r="J107" s="1277" t="str">
        <f>IF(INDEX(intern2!$A$165:$BH$316,MATCH($A107,intern2!$A$165:$A$316,0),MATCH(J$8,intern2!_xlnm.Print_Titles,0))="","",
IF(INDEX(intern2!$A$165:$BH$316,MATCH($A107,intern2!$A$165:$A$316,0),MATCH(J$8,intern2!_xlnm.Print_Titles,0))="NOK","NOK",
IF(INDEX(intern3!$A$9:$BG$320,MATCH($A107,intern3!$A$9:$A$160,0),MATCH(intern4!J$8,intern3!$7:$7,0))="OK","OK","NOK")))</f>
        <v/>
      </c>
      <c r="K107" s="1277" t="str">
        <f>IF(INDEX(intern2!$A$165:$BH$316,MATCH($A107,intern2!$A$165:$A$316,0),MATCH(K$8,intern2!_xlnm.Print_Titles,0))="","",
IF(INDEX(intern2!$A$165:$BH$316,MATCH($A107,intern2!$A$165:$A$316,0),MATCH(K$8,intern2!_xlnm.Print_Titles,0))="NOK","NOK",
IF(INDEX(intern3!$A$9:$BG$320,MATCH($A107,intern3!$A$9:$A$160,0),MATCH(intern4!K$8,intern3!$7:$7,0))="OK","OK","NOK")))</f>
        <v/>
      </c>
      <c r="L107" s="1277" t="str">
        <f>IF(INDEX(intern2!$A$165:$BH$316,MATCH($A107,intern2!$A$165:$A$316,0),MATCH(L$8,intern2!_xlnm.Print_Titles,0))="","",
IF(INDEX(intern2!$A$165:$BH$316,MATCH($A107,intern2!$A$165:$A$316,0),MATCH(L$8,intern2!_xlnm.Print_Titles,0))="NOK","NOK",
IF(INDEX(intern3!$A$9:$BG$320,MATCH($A107,intern3!$A$9:$A$160,0),MATCH(intern4!L$8,intern3!$7:$7,0))="OK","OK","NOK")))</f>
        <v/>
      </c>
      <c r="M107" s="1277" t="str">
        <f>IF(INDEX(intern2!$A$165:$BH$316,MATCH($A107,intern2!$A$165:$A$316,0),MATCH(M$8,intern2!_xlnm.Print_Titles,0))="","",
IF(INDEX(intern2!$A$165:$BH$316,MATCH($A107,intern2!$A$165:$A$316,0),MATCH(M$8,intern2!_xlnm.Print_Titles,0))="NOK","NOK",
IF(INDEX(intern3!$A$9:$BG$320,MATCH($A107,intern3!$A$9:$A$160,0),MATCH(intern4!M$8,intern3!$7:$7,0))="OK","OK","NOK")))</f>
        <v/>
      </c>
      <c r="N107" s="1277" t="str">
        <f>IF(INDEX(intern2!$A$165:$BH$316,MATCH($A107,intern2!$A$165:$A$316,0),MATCH(N$8,intern2!_xlnm.Print_Titles,0))="","",
IF(INDEX(intern2!$A$165:$BH$316,MATCH($A107,intern2!$A$165:$A$316,0),MATCH(N$8,intern2!_xlnm.Print_Titles,0))="NOK","NOK",
IF(INDEX(intern3!$A$9:$BG$320,MATCH($A107,intern3!$A$9:$A$160,0),MATCH(intern4!N$8,intern3!$7:$7,0))="OK","OK","NOK")))</f>
        <v/>
      </c>
      <c r="O107" s="1277" t="str">
        <f>IF(INDEX(intern2!$A$165:$BH$316,MATCH($A107,intern2!$A$165:$A$316,0),MATCH(O$8,intern2!_xlnm.Print_Titles,0))="","",
IF(INDEX(intern2!$A$165:$BH$316,MATCH($A107,intern2!$A$165:$A$316,0),MATCH(O$8,intern2!_xlnm.Print_Titles,0))="NOK","NOK",
IF(INDEX(intern3!$A$9:$BG$320,MATCH($A107,intern3!$A$9:$A$160,0),MATCH(intern4!O$8,intern3!$7:$7,0))="OK","OK","NOK")))</f>
        <v/>
      </c>
      <c r="P107" s="1277" t="str">
        <f>IF(INDEX(intern2!$A$165:$BH$316,MATCH($A107,intern2!$A$165:$A$316,0),MATCH(P$8,intern2!_xlnm.Print_Titles,0))="","",
IF(INDEX(intern2!$A$165:$BH$316,MATCH($A107,intern2!$A$165:$A$316,0),MATCH(P$8,intern2!_xlnm.Print_Titles,0))="NOK","NOK",
IF(INDEX(intern3!$A$9:$BG$320,MATCH($A107,intern3!$A$9:$A$160,0),MATCH(intern4!P$8,intern3!$7:$7,0))="OK","OK","NOK")))</f>
        <v/>
      </c>
      <c r="Q107" s="1277" t="str">
        <f>IF(INDEX(intern2!$A$165:$BH$316,MATCH($A107,intern2!$A$165:$A$316,0),MATCH(Q$8,intern2!_xlnm.Print_Titles,0))="","",
IF(INDEX(intern2!$A$165:$BH$316,MATCH($A107,intern2!$A$165:$A$316,0),MATCH(Q$8,intern2!_xlnm.Print_Titles,0))="NOK","NOK",
IF(INDEX(intern3!$A$9:$BG$320,MATCH($A107,intern3!$A$9:$A$160,0),MATCH(intern4!Q$8,intern3!$7:$7,0))="OK","OK","NOK")))</f>
        <v/>
      </c>
      <c r="R107" s="1277" t="str">
        <f>IF(INDEX(intern2!$A$165:$BH$316,MATCH($A107,intern2!$A$165:$A$316,0),MATCH(R$8,intern2!_xlnm.Print_Titles,0))="","",
IF(INDEX(intern2!$A$165:$BH$316,MATCH($A107,intern2!$A$165:$A$316,0),MATCH(R$8,intern2!_xlnm.Print_Titles,0))="NOK","NOK",
IF(INDEX(intern3!$A$9:$BG$320,MATCH($A107,intern3!$A$9:$A$160,0),MATCH(intern4!R$8,intern3!$7:$7,0))="OK","OK","NOK")))</f>
        <v/>
      </c>
      <c r="S107" s="1277" t="str">
        <f>IF(INDEX(intern2!$A$165:$BH$316,MATCH($A107,intern2!$A$165:$A$316,0),MATCH(S$8,intern2!_xlnm.Print_Titles,0))="","",
IF(INDEX(intern2!$A$165:$BH$316,MATCH($A107,intern2!$A$165:$A$316,0),MATCH(S$8,intern2!_xlnm.Print_Titles,0))="NOK","NOK",
IF(INDEX(intern3!$A$9:$BG$320,MATCH($A107,intern3!$A$9:$A$160,0),MATCH(intern4!S$8,intern3!$7:$7,0))="OK","OK","NOK")))</f>
        <v/>
      </c>
      <c r="T107" s="1277" t="str">
        <f>IF(INDEX(intern2!$A$165:$BH$316,MATCH($A107,intern2!$A$165:$A$316,0),MATCH(T$8,intern2!_xlnm.Print_Titles,0))="","",
IF(INDEX(intern2!$A$165:$BH$316,MATCH($A107,intern2!$A$165:$A$316,0),MATCH(T$8,intern2!_xlnm.Print_Titles,0))="NOK","NOK",
IF(INDEX(intern3!$A$9:$BG$320,MATCH($A107,intern3!$A$9:$A$160,0),MATCH(intern4!T$8,intern3!$7:$7,0))="OK","OK","NOK")))</f>
        <v/>
      </c>
      <c r="U107" s="1277" t="str">
        <f>IF(INDEX(intern2!$A$165:$BH$316,MATCH($A107,intern2!$A$165:$A$316,0),MATCH(U$8,intern2!_xlnm.Print_Titles,0))="","",
IF(INDEX(intern2!$A$165:$BH$316,MATCH($A107,intern2!$A$165:$A$316,0),MATCH(U$8,intern2!_xlnm.Print_Titles,0))="NOK","NOK",
IF(INDEX(intern3!$A$9:$BG$320,MATCH($A107,intern3!$A$9:$A$160,0),MATCH(intern4!U$8,intern3!$7:$7,0))="OK","OK","NOK")))</f>
        <v/>
      </c>
      <c r="V107" s="1277" t="str">
        <f>IF(INDEX(intern2!$A$165:$BH$316,MATCH($A107,intern2!$A$165:$A$316,0),MATCH(V$8,intern2!_xlnm.Print_Titles,0))="","",
IF(INDEX(intern2!$A$165:$BH$316,MATCH($A107,intern2!$A$165:$A$316,0),MATCH(V$8,intern2!_xlnm.Print_Titles,0))="NOK","NOK",
IF(INDEX(intern3!$A$9:$BG$320,MATCH($A107,intern3!$A$9:$A$160,0),MATCH(intern4!V$8,intern3!$7:$7,0))="OK","OK","NOK")))</f>
        <v/>
      </c>
      <c r="W107" s="1277" t="str">
        <f>IF(INDEX(intern2!$A$165:$BH$316,MATCH($A107,intern2!$A$165:$A$316,0),MATCH(W$8,intern2!_xlnm.Print_Titles,0))="","",
IF(INDEX(intern2!$A$165:$BH$316,MATCH($A107,intern2!$A$165:$A$316,0),MATCH(W$8,intern2!_xlnm.Print_Titles,0))="NOK","NOK",
IF(INDEX(intern3!$A$9:$BG$320,MATCH($A107,intern3!$A$9:$A$160,0),MATCH(intern4!W$8,intern3!$7:$7,0))="OK","OK","NOK")))</f>
        <v/>
      </c>
      <c r="X107" s="1277" t="str">
        <f>IF(INDEX(intern2!$A$165:$BH$316,MATCH($A107,intern2!$A$165:$A$316,0),MATCH(X$8,intern2!_xlnm.Print_Titles,0))="","",
IF(INDEX(intern2!$A$165:$BH$316,MATCH($A107,intern2!$A$165:$A$316,0),MATCH(X$8,intern2!_xlnm.Print_Titles,0))="NOK","NOK",
IF(INDEX(intern3!$A$9:$BG$320,MATCH($A107,intern3!$A$9:$A$160,0),MATCH(intern4!X$8,intern3!$7:$7,0))="OK","OK","NOK")))</f>
        <v/>
      </c>
      <c r="Y107" s="1277" t="str">
        <f>IF(INDEX(intern2!$A$165:$BH$316,MATCH($A107,intern2!$A$165:$A$316,0),MATCH(Y$8,intern2!_xlnm.Print_Titles,0))="","",
IF(INDEX(intern2!$A$165:$BH$316,MATCH($A107,intern2!$A$165:$A$316,0),MATCH(Y$8,intern2!_xlnm.Print_Titles,0))="NOK","NOK",
IF(INDEX(intern3!$A$9:$BG$320,MATCH($A107,intern3!$A$9:$A$160,0),MATCH(intern4!Y$8,intern3!$7:$7,0))="OK","OK","NOK")))</f>
        <v/>
      </c>
      <c r="Z107" s="1277" t="str">
        <f>IF(INDEX(intern2!$A$165:$BH$316,MATCH($A107,intern2!$A$165:$A$316,0),MATCH(Z$8,intern2!_xlnm.Print_Titles,0))="","",
IF(INDEX(intern2!$A$165:$BH$316,MATCH($A107,intern2!$A$165:$A$316,0),MATCH(Z$8,intern2!_xlnm.Print_Titles,0))="NOK","NOK",
IF(INDEX(intern3!$A$9:$BG$320,MATCH($A107,intern3!$A$9:$A$160,0),MATCH(intern4!Z$8,intern3!$7:$7,0))="OK","OK","NOK")))</f>
        <v/>
      </c>
      <c r="AA107" s="1277" t="str">
        <f>IF(INDEX(intern2!$A$165:$BH$316,MATCH($A107,intern2!$A$165:$A$316,0),MATCH(AA$8,intern2!_xlnm.Print_Titles,0))="","",
IF(INDEX(intern2!$A$165:$BH$316,MATCH($A107,intern2!$A$165:$A$316,0),MATCH(AA$8,intern2!_xlnm.Print_Titles,0))="NOK","NOK",
IF(INDEX(intern3!$A$9:$BG$320,MATCH($A107,intern3!$A$9:$A$160,0),MATCH(intern4!AA$8,intern3!$7:$7,0))="OK","OK","NOK")))</f>
        <v/>
      </c>
      <c r="AB107" s="1277" t="str">
        <f>IF(INDEX(intern2!$A$165:$BH$316,MATCH($A107,intern2!$A$165:$A$316,0),MATCH(AB$8,intern2!_xlnm.Print_Titles,0))="","",
IF(INDEX(intern2!$A$165:$BH$316,MATCH($A107,intern2!$A$165:$A$316,0),MATCH(AB$8,intern2!_xlnm.Print_Titles,0))="NOK","NOK",
IF(INDEX(intern3!$A$9:$BG$320,MATCH($A107,intern3!$A$9:$A$160,0),MATCH(intern4!AB$8,intern3!$7:$7,0))="OK","OK","NOK")))</f>
        <v/>
      </c>
      <c r="AC107" s="1277" t="str">
        <f>IF(INDEX(intern2!$A$165:$BH$316,MATCH($A107,intern2!$A$165:$A$316,0),MATCH(AC$8,intern2!_xlnm.Print_Titles,0))="","",
IF(INDEX(intern2!$A$165:$BH$316,MATCH($A107,intern2!$A$165:$A$316,0),MATCH(AC$8,intern2!_xlnm.Print_Titles,0))="NOK","NOK",
IF(INDEX(intern3!$A$9:$BG$320,MATCH($A107,intern3!$A$9:$A$160,0),MATCH(intern4!AC$8,intern3!$7:$7,0))="OK","OK","NOK")))</f>
        <v/>
      </c>
      <c r="AD107" s="1277" t="str">
        <f>IF(INDEX(intern2!$A$165:$BH$316,MATCH($A107,intern2!$A$165:$A$316,0),MATCH(AD$8,intern2!_xlnm.Print_Titles,0))="","",
IF(INDEX(intern2!$A$165:$BH$316,MATCH($A107,intern2!$A$165:$A$316,0),MATCH(AD$8,intern2!_xlnm.Print_Titles,0))="NOK","NOK",
IF(INDEX(intern3!$A$9:$BG$320,MATCH($A107,intern3!$A$9:$A$160,0),MATCH(intern4!AD$8,intern3!$7:$7,0))="OK","OK","NOK")))</f>
        <v/>
      </c>
      <c r="AE107" s="1277" t="str">
        <f>IF(INDEX(intern2!$A$165:$BH$316,MATCH($A107,intern2!$A$165:$A$316,0),MATCH(AE$8,intern2!_xlnm.Print_Titles,0))="","",
IF(INDEX(intern2!$A$165:$BH$316,MATCH($A107,intern2!$A$165:$A$316,0),MATCH(AE$8,intern2!_xlnm.Print_Titles,0))="NOK","NOK",
IF(INDEX(intern3!$A$9:$BG$320,MATCH($A107,intern3!$A$9:$A$160,0),MATCH(intern4!AE$8,intern3!$7:$7,0))="OK","OK","NOK")))</f>
        <v/>
      </c>
      <c r="AF107" s="1277" t="str">
        <f>IF(INDEX(intern2!$A$165:$BH$316,MATCH($A107,intern2!$A$165:$A$316,0),MATCH(AF$8,intern2!_xlnm.Print_Titles,0))="","",
IF(INDEX(intern2!$A$165:$BH$316,MATCH($A107,intern2!$A$165:$A$316,0),MATCH(AF$8,intern2!_xlnm.Print_Titles,0))="NOK","NOK",
IF(INDEX(intern3!$A$9:$BG$320,MATCH($A107,intern3!$A$9:$A$160,0),MATCH(intern4!AF$8,intern3!$7:$7,0))="OK","OK","NOK")))</f>
        <v/>
      </c>
      <c r="AG107" s="1277" t="str">
        <f>IF(INDEX(intern2!$A$165:$BH$316,MATCH($A107,intern2!$A$165:$A$316,0),MATCH(AG$8,intern2!_xlnm.Print_Titles,0))="","",
IF(INDEX(intern2!$A$165:$BH$316,MATCH($A107,intern2!$A$165:$A$316,0),MATCH(AG$8,intern2!_xlnm.Print_Titles,0))="NOK","NOK",
IF(INDEX(intern3!$A$9:$BG$320,MATCH($A107,intern3!$A$9:$A$160,0),MATCH(intern4!AG$8,intern3!$7:$7,0))="OK","OK","NOK")))</f>
        <v/>
      </c>
      <c r="AH107" s="1277" t="str">
        <f>IF(INDEX(intern2!$A$165:$BH$316,MATCH($A107,intern2!$A$165:$A$316,0),MATCH(AH$8,intern2!_xlnm.Print_Titles,0))="","",
IF(INDEX(intern2!$A$165:$BH$316,MATCH($A107,intern2!$A$165:$A$316,0),MATCH(AH$8,intern2!_xlnm.Print_Titles,0))="NOK","NOK",
IF(INDEX(intern3!$A$9:$BG$320,MATCH($A107,intern3!$A$9:$A$160,0),MATCH(intern4!AH$8,intern3!$7:$7,0))="OK","OK","NOK")))</f>
        <v/>
      </c>
      <c r="AI107" s="1277" t="str">
        <f>IF(INDEX(intern2!$A$165:$BH$316,MATCH($A107,intern2!$A$165:$A$316,0),MATCH(AI$8,intern2!_xlnm.Print_Titles,0))="","",
IF(INDEX(intern2!$A$165:$BH$316,MATCH($A107,intern2!$A$165:$A$316,0),MATCH(AI$8,intern2!_xlnm.Print_Titles,0))="NOK","NOK",
IF(INDEX(intern3!$A$9:$BG$320,MATCH($A107,intern3!$A$9:$A$160,0),MATCH(intern4!AI$8,intern3!$7:$7,0))="OK","OK","NOK")))</f>
        <v/>
      </c>
      <c r="AJ107" s="1277" t="str">
        <f>IF(INDEX(intern2!$A$165:$BH$316,MATCH($A107,intern2!$A$165:$A$316,0),MATCH(AJ$8,intern2!_xlnm.Print_Titles,0))="","",
IF(INDEX(intern2!$A$165:$BH$316,MATCH($A107,intern2!$A$165:$A$316,0),MATCH(AJ$8,intern2!_xlnm.Print_Titles,0))="NOK","NOK",
IF(INDEX(intern3!$A$9:$BG$320,MATCH($A107,intern3!$A$9:$A$160,0),MATCH(intern4!AJ$8,intern3!$7:$7,0))="OK","OK","NOK")))</f>
        <v/>
      </c>
      <c r="AK107" s="1277" t="str">
        <f>IF(INDEX(intern2!$A$165:$BH$316,MATCH($A107,intern2!$A$165:$A$316,0),MATCH(AK$8,intern2!_xlnm.Print_Titles,0))="","",
IF(INDEX(intern2!$A$165:$BH$316,MATCH($A107,intern2!$A$165:$A$316,0),MATCH(AK$8,intern2!_xlnm.Print_Titles,0))="NOK","NOK",
IF(INDEX(intern3!$A$9:$BG$320,MATCH($A107,intern3!$A$9:$A$160,0),MATCH(intern4!AK$8,intern3!$7:$7,0))="OK","OK","NOK")))</f>
        <v/>
      </c>
      <c r="AL107" s="1277" t="str">
        <f>IF(INDEX(intern2!$A$165:$BH$316,MATCH($A107,intern2!$A$165:$A$316,0),MATCH(AL$8,intern2!_xlnm.Print_Titles,0))="","",
IF(INDEX(intern2!$A$165:$BH$316,MATCH($A107,intern2!$A$165:$A$316,0),MATCH(AL$8,intern2!_xlnm.Print_Titles,0))="NOK","NOK",
IF(INDEX(intern3!$A$9:$BG$320,MATCH($A107,intern3!$A$9:$A$160,0),MATCH(intern4!AL$8,intern3!$7:$7,0))="OK","OK","NOK")))</f>
        <v/>
      </c>
      <c r="AM107" s="1277" t="str">
        <f>IF(INDEX(intern2!$A$165:$BH$316,MATCH($A107,intern2!$A$165:$A$316,0),MATCH(AM$8,intern2!_xlnm.Print_Titles,0))="","",
IF(INDEX(intern2!$A$165:$BH$316,MATCH($A107,intern2!$A$165:$A$316,0),MATCH(AM$8,intern2!_xlnm.Print_Titles,0))="NOK","NOK",
IF(INDEX(intern3!$A$9:$BG$320,MATCH($A107,intern3!$A$9:$A$160,0),MATCH(intern4!AM$8,intern3!$7:$7,0))="OK","OK","NOK")))</f>
        <v/>
      </c>
      <c r="AN107" s="1277" t="str">
        <f>IF(INDEX(intern2!$A$165:$BH$316,MATCH($A107,intern2!$A$165:$A$316,0),MATCH(AN$8,intern2!_xlnm.Print_Titles,0))="","",
IF(INDEX(intern2!$A$165:$BH$316,MATCH($A107,intern2!$A$165:$A$316,0),MATCH(AN$8,intern2!_xlnm.Print_Titles,0))="NOK","NOK",
IF(INDEX(intern3!$A$9:$BG$320,MATCH($A107,intern3!$A$9:$A$160,0),MATCH(intern4!AN$8,intern3!$7:$7,0))="OK","OK","NOK")))</f>
        <v/>
      </c>
      <c r="AO107" s="1277" t="str">
        <f>IF(INDEX(intern2!$A$165:$BH$316,MATCH($A107,intern2!$A$165:$A$316,0),MATCH(AO$8,intern2!_xlnm.Print_Titles,0))="","",
IF(INDEX(intern2!$A$165:$BH$316,MATCH($A107,intern2!$A$165:$A$316,0),MATCH(AO$8,intern2!_xlnm.Print_Titles,0))="NOK","NOK",
IF(INDEX(intern3!$A$9:$BG$320,MATCH($A107,intern3!$A$9:$A$160,0),MATCH(intern4!AO$8,intern3!$7:$7,0))="OK","OK","NOK")))</f>
        <v/>
      </c>
      <c r="AP107" s="1277" t="str">
        <f>IF(INDEX(intern2!$A$165:$BH$316,MATCH($A107,intern2!$A$165:$A$316,0),MATCH(AP$8,intern2!_xlnm.Print_Titles,0))="","",
IF(INDEX(intern2!$A$165:$BH$316,MATCH($A107,intern2!$A$165:$A$316,0),MATCH(AP$8,intern2!_xlnm.Print_Titles,0))="NOK","NOK",
IF(INDEX(intern3!$A$9:$BG$320,MATCH($A107,intern3!$A$9:$A$160,0),MATCH(intern4!AP$8,intern3!$7:$7,0))="OK","OK","NOK")))</f>
        <v/>
      </c>
      <c r="AQ107" s="1277" t="str">
        <f>IF(INDEX(intern2!$A$165:$BH$316,MATCH($A107,intern2!$A$165:$A$316,0),MATCH(AQ$8,intern2!_xlnm.Print_Titles,0))="","",
IF(INDEX(intern2!$A$165:$BH$316,MATCH($A107,intern2!$A$165:$A$316,0),MATCH(AQ$8,intern2!_xlnm.Print_Titles,0))="NOK","NOK",
IF(INDEX(intern3!$A$9:$BG$320,MATCH($A107,intern3!$A$9:$A$160,0),MATCH(intern4!AQ$8,intern3!$7:$7,0))="OK","OK","NOK")))</f>
        <v/>
      </c>
      <c r="AR107" s="1277" t="str">
        <f>IF(INDEX(intern2!$A$165:$BH$316,MATCH($A107,intern2!$A$165:$A$316,0),MATCH(AR$8,intern2!_xlnm.Print_Titles,0))="","",
IF(INDEX(intern2!$A$165:$BH$316,MATCH($A107,intern2!$A$165:$A$316,0),MATCH(AR$8,intern2!_xlnm.Print_Titles,0))="NOK","NOK",
IF(INDEX(intern3!$A$9:$BG$320,MATCH($A107,intern3!$A$9:$A$160,0),MATCH(intern4!AR$8,intern3!$7:$7,0))="OK","OK","NOK")))</f>
        <v/>
      </c>
      <c r="AS107" s="1277" t="str">
        <f>IF(INDEX(intern2!$A$165:$BH$316,MATCH($A107,intern2!$A$165:$A$316,0),MATCH(AS$8,intern2!_xlnm.Print_Titles,0))="","",
IF(INDEX(intern2!$A$165:$BH$316,MATCH($A107,intern2!$A$165:$A$316,0),MATCH(AS$8,intern2!_xlnm.Print_Titles,0))="NOK","NOK",
IF(INDEX(intern3!$A$9:$BG$320,MATCH($A107,intern3!$A$9:$A$160,0),MATCH(intern4!AS$8,intern3!$7:$7,0))="OK","OK","NOK")))</f>
        <v/>
      </c>
      <c r="AT107" s="1277" t="str">
        <f>IF(INDEX(intern2!$A$165:$BH$316,MATCH($A107,intern2!$A$165:$A$316,0),MATCH(AT$8,intern2!_xlnm.Print_Titles,0))="","",
IF(INDEX(intern2!$A$165:$BH$316,MATCH($A107,intern2!$A$165:$A$316,0),MATCH(AT$8,intern2!_xlnm.Print_Titles,0))="NOK","NOK",
IF(INDEX(intern3!$A$9:$BG$320,MATCH($A107,intern3!$A$9:$A$160,0),MATCH(intern4!AT$8,intern3!$7:$7,0))="OK","OK","NOK")))</f>
        <v/>
      </c>
      <c r="AU107" s="1277" t="str">
        <f>IF(INDEX(intern2!$A$165:$BH$316,MATCH($A107,intern2!$A$165:$A$316,0),MATCH(AU$8,intern2!_xlnm.Print_Titles,0))="","",
IF(INDEX(intern2!$A$165:$BH$316,MATCH($A107,intern2!$A$165:$A$316,0),MATCH(AU$8,intern2!_xlnm.Print_Titles,0))="NOK","NOK",
IF(INDEX(intern3!$A$9:$BG$320,MATCH($A107,intern3!$A$9:$A$160,0),MATCH(intern4!AU$8,intern3!$7:$7,0))="OK","OK","NOK")))</f>
        <v/>
      </c>
      <c r="AV107" s="1277" t="str">
        <f>IF(INDEX(intern2!$A$165:$BH$316,MATCH($A107,intern2!$A$165:$A$316,0),MATCH(AV$8,intern2!_xlnm.Print_Titles,0))="","",
IF(INDEX(intern2!$A$165:$BH$316,MATCH($A107,intern2!$A$165:$A$316,0),MATCH(AV$8,intern2!_xlnm.Print_Titles,0))="NOK","NOK",
IF(INDEX(intern3!$A$9:$BG$320,MATCH($A107,intern3!$A$9:$A$160,0),MATCH(intern4!AV$8,intern3!$7:$7,0))="OK","OK","NOK")))</f>
        <v/>
      </c>
      <c r="AW107" s="1277"/>
      <c r="AX107" s="1277" t="str">
        <f>IF(INDEX(intern2!$A$165:$BH$316,MATCH($A107,intern2!$A$165:$A$316,0),MATCH(AX$8,intern2!_xlnm.Print_Titles,0))="","",
IF(INDEX(intern2!$A$165:$BH$316,MATCH($A107,intern2!$A$165:$A$316,0),MATCH(AX$8,intern2!_xlnm.Print_Titles,0))="NOK","NOK",
IF(INDEX(intern3!$A$9:$BG$320,MATCH($A107,intern3!$A$9:$A$160,0),MATCH(intern4!AX$8,intern3!$7:$7,0))="OK","OK","NOK")))</f>
        <v/>
      </c>
      <c r="AY107" s="1277" t="str">
        <f>IF(INDEX(intern2!$A$165:$BH$316,MATCH($A107,intern2!$A$165:$A$316,0),MATCH(AY$8,intern2!_xlnm.Print_Titles,0))="","",
IF(INDEX(intern2!$A$165:$BH$316,MATCH($A107,intern2!$A$165:$A$316,0),MATCH(AY$8,intern2!_xlnm.Print_Titles,0))="NOK","NOK",
IF(INDEX(intern3!$A$9:$BG$320,MATCH($A107,intern3!$A$9:$A$160,0),MATCH(intern4!AY$8,intern3!$7:$7,0))="OK","OK","NOK")))</f>
        <v/>
      </c>
      <c r="AZ107" s="1277" t="str">
        <f>IF(INDEX(intern2!$A$165:$BH$316,MATCH($A107,intern2!$A$165:$A$316,0),MATCH(AZ$8,intern2!_xlnm.Print_Titles,0))="","",
IF(INDEX(intern2!$A$165:$BH$316,MATCH($A107,intern2!$A$165:$A$316,0),MATCH(AZ$8,intern2!_xlnm.Print_Titles,0))="NOK","NOK",
IF(INDEX(intern3!$A$9:$BG$320,MATCH($A107,intern3!$A$9:$A$160,0),MATCH(intern4!AZ$8,intern3!$7:$7,0))="OK","OK","NOK")))</f>
        <v/>
      </c>
      <c r="BA107" s="1277" t="str">
        <f>IF(INDEX(intern2!$A$165:$BH$316,MATCH($A107,intern2!$A$165:$A$316,0),MATCH(BA$8,intern2!_xlnm.Print_Titles,0))="","",
IF(INDEX(intern2!$A$165:$BH$316,MATCH($A107,intern2!$A$165:$A$316,0),MATCH(BA$8,intern2!_xlnm.Print_Titles,0))="NOK","NOK",
IF(INDEX(intern3!$A$9:$BG$320,MATCH($A107,intern3!$A$9:$A$160,0),MATCH(intern4!BA$8,intern3!$7:$7,0))="OK","OK","NOK")))</f>
        <v/>
      </c>
      <c r="BB107" s="1277" t="str">
        <f>IF(INDEX(intern2!$A$165:$BH$316,MATCH($A107,intern2!$A$165:$A$316,0),MATCH(BB$8,intern2!_xlnm.Print_Titles,0))="","",
IF(INDEX(intern2!$A$165:$BH$316,MATCH($A107,intern2!$A$165:$A$316,0),MATCH(BB$8,intern2!_xlnm.Print_Titles,0))="NOK","NOK",
IF(INDEX(intern3!$A$9:$BG$320,MATCH($A107,intern3!$A$9:$A$160,0),MATCH(intern4!BB$8,intern3!$7:$7,0))="OK","OK","NOK")))</f>
        <v/>
      </c>
      <c r="BC107" s="1277" t="str">
        <f>IF(INDEX(intern2!$A$165:$BH$316,MATCH($A107,intern2!$A$165:$A$316,0),MATCH(BC$8,intern2!_xlnm.Print_Titles,0))="","",
IF(INDEX(intern2!$A$165:$BH$316,MATCH($A107,intern2!$A$165:$A$316,0),MATCH(BC$8,intern2!_xlnm.Print_Titles,0))="NOK","NOK",
IF(INDEX(intern3!$A$9:$BG$320,MATCH($A107,intern3!$A$9:$A$160,0),MATCH(intern4!BC$8,intern3!$7:$7,0))="OK","OK","NOK")))</f>
        <v/>
      </c>
      <c r="BD107" s="1277" t="str">
        <f>IF(INDEX(intern2!$A$165:$BH$316,MATCH($A107,intern2!$A$165:$A$316,0),MATCH(BD$8,intern2!_xlnm.Print_Titles,0))="","",
IF(INDEX(intern2!$A$165:$BH$316,MATCH($A107,intern2!$A$165:$A$316,0),MATCH(BD$8,intern2!_xlnm.Print_Titles,0))="NOK","NOK",
IF(INDEX(intern3!$A$9:$BG$320,MATCH($A107,intern3!$A$9:$A$160,0),MATCH(intern4!BD$8,intern3!$7:$7,0))="OK","OK","NOK")))</f>
        <v/>
      </c>
      <c r="BE107" s="1277" t="str">
        <f>IF(INDEX(intern2!$A$165:$BH$316,MATCH($A107,intern2!$A$165:$A$316,0),MATCH(BE$8,intern2!_xlnm.Print_Titles,0))="","",
IF(INDEX(intern2!$A$165:$BH$316,MATCH($A107,intern2!$A$165:$A$316,0),MATCH(BE$8,intern2!_xlnm.Print_Titles,0))="NOK","NOK",
IF(INDEX(intern3!$A$9:$BG$320,MATCH($A107,intern3!$A$9:$A$160,0),MATCH(intern4!BE$8,intern3!$7:$7,0))="OK","OK","NOK")))</f>
        <v/>
      </c>
      <c r="BF107" s="1277" t="str">
        <f>IF(INDEX(intern2!$A$165:$BH$316,MATCH($A107,intern2!$A$165:$A$316,0),MATCH(BF$8,intern2!_xlnm.Print_Titles,0))="","",
IF(INDEX(intern2!$A$165:$BH$316,MATCH($A107,intern2!$A$165:$A$316,0),MATCH(BF$8,intern2!_xlnm.Print_Titles,0))="NOK","NOK",
IF(INDEX(intern3!$A$9:$BG$320,MATCH($A107,intern3!$A$9:$A$160,0),MATCH(intern4!BF$8,intern3!$7:$7,0))="OK","OK","NOK")))</f>
        <v/>
      </c>
      <c r="BG107" s="1277" t="str">
        <f>IF(INDEX(intern2!$A$165:$BH$316,MATCH($A107,intern2!$A$165:$A$316,0),MATCH(BG$8,intern2!_xlnm.Print_Titles,0))="","",
IF(INDEX(intern2!$A$165:$BH$316,MATCH($A107,intern2!$A$165:$A$316,0),MATCH(BG$8,intern2!_xlnm.Print_Titles,0))="NOK","NOK",
IF(INDEX(intern3!$A$9:$BG$320,MATCH($A107,intern3!$A$9:$A$160,0),MATCH(intern4!BG$8,intern3!$7:$7,0))="OK","OK","NOK")))</f>
        <v/>
      </c>
      <c r="BH107" s="200" t="str">
        <f t="shared" si="3"/>
        <v>OK</v>
      </c>
      <c r="BI107" s="186"/>
      <c r="BJ107" t="str">
        <f>IF(VLOOKUP($A107,intern1!$C:$Q,15,FALSE)="MAS","",IF(VLOOKUP($A107,'3.10'!$C:$AP,9,FALSE)=0,"NOK",IF(VLOOKUP($A107,'3.10'!$C:$AP,11,FALSE)=0,"NOK","OK"))=BH107)</f>
        <v/>
      </c>
    </row>
    <row r="108" spans="1:62" x14ac:dyDescent="0.25">
      <c r="A108" t="str">
        <f>+intern2!A103</f>
        <v>TPL4</v>
      </c>
      <c r="C108" s="1277" t="str">
        <f>IF(INDEX(intern2!$A$165:$BH$316,MATCH($A108,intern2!$A$165:$A$316,0),MATCH(C$8,intern2!_xlnm.Print_Titles,0))="","",
IF(INDEX(intern2!$A$165:$BH$316,MATCH($A108,intern2!$A$165:$A$316,0),MATCH(C$8,intern2!_xlnm.Print_Titles,0))="NOK","NOK",
IF(INDEX(intern3!$A$9:$BG$320,MATCH($A108,intern3!$A$9:$A$160,0),MATCH(intern4!C$8,intern3!$7:$7,0))="OK","OK","NOK")))</f>
        <v/>
      </c>
      <c r="D108" s="1277" t="str">
        <f>IF(INDEX(intern2!$A$165:$BH$316,MATCH($A108,intern2!$A$165:$A$316,0),MATCH(D$8,intern2!_xlnm.Print_Titles,0))="","",
IF(INDEX(intern2!$A$165:$BH$316,MATCH($A108,intern2!$A$165:$A$316,0),MATCH(D$8,intern2!_xlnm.Print_Titles,0))="NOK","NOK",
IF(INDEX(intern3!$A$9:$BG$320,MATCH($A108,intern3!$A$9:$A$160,0),MATCH(intern4!D$8,intern3!$7:$7,0))="OK","OK","NOK")))</f>
        <v/>
      </c>
      <c r="E108" s="1277" t="str">
        <f>IF(INDEX(intern2!$A$165:$BH$316,MATCH($A108,intern2!$A$165:$A$316,0),MATCH(E$8,intern2!_xlnm.Print_Titles,0))="","",
IF(INDEX(intern2!$A$165:$BH$316,MATCH($A108,intern2!$A$165:$A$316,0),MATCH(E$8,intern2!_xlnm.Print_Titles,0))="NOK","NOK",
IF(INDEX(intern3!$A$9:$BG$320,MATCH($A108,intern3!$A$9:$A$160,0),MATCH(intern4!E$8,intern3!$7:$7,0))="OK","OK","NOK")))</f>
        <v/>
      </c>
      <c r="F108" s="1277" t="str">
        <f>IF(INDEX(intern2!$A$165:$BH$316,MATCH($A108,intern2!$A$165:$A$316,0),MATCH(F$8,intern2!_xlnm.Print_Titles,0))="","",
IF(INDEX(intern2!$A$165:$BH$316,MATCH($A108,intern2!$A$165:$A$316,0),MATCH(F$8,intern2!_xlnm.Print_Titles,0))="NOK","NOK",
IF(INDEX(intern3!$A$9:$BG$320,MATCH($A108,intern3!$A$9:$A$160,0),MATCH(intern4!F$8,intern3!$7:$7,0))="OK","OK","NOK")))</f>
        <v/>
      </c>
      <c r="G108" s="1277" t="str">
        <f>IF(INDEX(intern2!$A$165:$BH$316,MATCH($A108,intern2!$A$165:$A$316,0),MATCH(G$8,intern2!_xlnm.Print_Titles,0))="","",
IF(INDEX(intern2!$A$165:$BH$316,MATCH($A108,intern2!$A$165:$A$316,0),MATCH(G$8,intern2!_xlnm.Print_Titles,0))="NOK","NOK",
IF(INDEX(intern3!$A$9:$BG$320,MATCH($A108,intern3!$A$9:$A$160,0),MATCH(intern4!G$8,intern3!$7:$7,0))="OK","OK","NOK")))</f>
        <v/>
      </c>
      <c r="H108" s="1277" t="str">
        <f>IF(INDEX(intern2!$A$165:$BH$316,MATCH($A108,intern2!$A$165:$A$316,0),MATCH(H$8,intern2!_xlnm.Print_Titles,0))="","",
IF(INDEX(intern2!$A$165:$BH$316,MATCH($A108,intern2!$A$165:$A$316,0),MATCH(H$8,intern2!_xlnm.Print_Titles,0))="NOK","NOK",
IF(INDEX(intern3!$A$9:$BG$320,MATCH($A108,intern3!$A$9:$A$160,0),MATCH(intern4!H$8,intern3!$7:$7,0))="OK","OK","NOK")))</f>
        <v/>
      </c>
      <c r="I108" s="1277" t="str">
        <f>IF(INDEX(intern2!$A$165:$BH$316,MATCH($A108,intern2!$A$165:$A$316,0),MATCH(I$8,intern2!_xlnm.Print_Titles,0))="","",
IF(INDEX(intern2!$A$165:$BH$316,MATCH($A108,intern2!$A$165:$A$316,0),MATCH(I$8,intern2!_xlnm.Print_Titles,0))="NOK","NOK",
IF(INDEX(intern3!$A$9:$BG$320,MATCH($A108,intern3!$A$9:$A$160,0),MATCH(intern4!I$8,intern3!$7:$7,0))="OK","OK","NOK")))</f>
        <v/>
      </c>
      <c r="J108" s="1277" t="str">
        <f>IF(INDEX(intern2!$A$165:$BH$316,MATCH($A108,intern2!$A$165:$A$316,0),MATCH(J$8,intern2!_xlnm.Print_Titles,0))="","",
IF(INDEX(intern2!$A$165:$BH$316,MATCH($A108,intern2!$A$165:$A$316,0),MATCH(J$8,intern2!_xlnm.Print_Titles,0))="NOK","NOK",
IF(INDEX(intern3!$A$9:$BG$320,MATCH($A108,intern3!$A$9:$A$160,0),MATCH(intern4!J$8,intern3!$7:$7,0))="OK","OK","NOK")))</f>
        <v/>
      </c>
      <c r="K108" s="1277" t="str">
        <f>IF(INDEX(intern2!$A$165:$BH$316,MATCH($A108,intern2!$A$165:$A$316,0),MATCH(K$8,intern2!_xlnm.Print_Titles,0))="","",
IF(INDEX(intern2!$A$165:$BH$316,MATCH($A108,intern2!$A$165:$A$316,0),MATCH(K$8,intern2!_xlnm.Print_Titles,0))="NOK","NOK",
IF(INDEX(intern3!$A$9:$BG$320,MATCH($A108,intern3!$A$9:$A$160,0),MATCH(intern4!K$8,intern3!$7:$7,0))="OK","OK","NOK")))</f>
        <v/>
      </c>
      <c r="L108" s="1277" t="str">
        <f>IF(INDEX(intern2!$A$165:$BH$316,MATCH($A108,intern2!$A$165:$A$316,0),MATCH(L$8,intern2!_xlnm.Print_Titles,0))="","",
IF(INDEX(intern2!$A$165:$BH$316,MATCH($A108,intern2!$A$165:$A$316,0),MATCH(L$8,intern2!_xlnm.Print_Titles,0))="NOK","NOK",
IF(INDEX(intern3!$A$9:$BG$320,MATCH($A108,intern3!$A$9:$A$160,0),MATCH(intern4!L$8,intern3!$7:$7,0))="OK","OK","NOK")))</f>
        <v/>
      </c>
      <c r="M108" s="1277" t="str">
        <f>IF(INDEX(intern2!$A$165:$BH$316,MATCH($A108,intern2!$A$165:$A$316,0),MATCH(M$8,intern2!_xlnm.Print_Titles,0))="","",
IF(INDEX(intern2!$A$165:$BH$316,MATCH($A108,intern2!$A$165:$A$316,0),MATCH(M$8,intern2!_xlnm.Print_Titles,0))="NOK","NOK",
IF(INDEX(intern3!$A$9:$BG$320,MATCH($A108,intern3!$A$9:$A$160,0),MATCH(intern4!M$8,intern3!$7:$7,0))="OK","OK","NOK")))</f>
        <v/>
      </c>
      <c r="N108" s="1277" t="str">
        <f>IF(INDEX(intern2!$A$165:$BH$316,MATCH($A108,intern2!$A$165:$A$316,0),MATCH(N$8,intern2!_xlnm.Print_Titles,0))="","",
IF(INDEX(intern2!$A$165:$BH$316,MATCH($A108,intern2!$A$165:$A$316,0),MATCH(N$8,intern2!_xlnm.Print_Titles,0))="NOK","NOK",
IF(INDEX(intern3!$A$9:$BG$320,MATCH($A108,intern3!$A$9:$A$160,0),MATCH(intern4!N$8,intern3!$7:$7,0))="OK","OK","NOK")))</f>
        <v/>
      </c>
      <c r="O108" s="1277" t="str">
        <f>IF(INDEX(intern2!$A$165:$BH$316,MATCH($A108,intern2!$A$165:$A$316,0),MATCH(O$8,intern2!_xlnm.Print_Titles,0))="","",
IF(INDEX(intern2!$A$165:$BH$316,MATCH($A108,intern2!$A$165:$A$316,0),MATCH(O$8,intern2!_xlnm.Print_Titles,0))="NOK","NOK",
IF(INDEX(intern3!$A$9:$BG$320,MATCH($A108,intern3!$A$9:$A$160,0),MATCH(intern4!O$8,intern3!$7:$7,0))="OK","OK","NOK")))</f>
        <v/>
      </c>
      <c r="P108" s="1277" t="str">
        <f>IF(INDEX(intern2!$A$165:$BH$316,MATCH($A108,intern2!$A$165:$A$316,0),MATCH(P$8,intern2!_xlnm.Print_Titles,0))="","",
IF(INDEX(intern2!$A$165:$BH$316,MATCH($A108,intern2!$A$165:$A$316,0),MATCH(P$8,intern2!_xlnm.Print_Titles,0))="NOK","NOK",
IF(INDEX(intern3!$A$9:$BG$320,MATCH($A108,intern3!$A$9:$A$160,0),MATCH(intern4!P$8,intern3!$7:$7,0))="OK","OK","NOK")))</f>
        <v/>
      </c>
      <c r="Q108" s="1277" t="str">
        <f>IF(INDEX(intern2!$A$165:$BH$316,MATCH($A108,intern2!$A$165:$A$316,0),MATCH(Q$8,intern2!_xlnm.Print_Titles,0))="","",
IF(INDEX(intern2!$A$165:$BH$316,MATCH($A108,intern2!$A$165:$A$316,0),MATCH(Q$8,intern2!_xlnm.Print_Titles,0))="NOK","NOK",
IF(INDEX(intern3!$A$9:$BG$320,MATCH($A108,intern3!$A$9:$A$160,0),MATCH(intern4!Q$8,intern3!$7:$7,0))="OK","OK","NOK")))</f>
        <v/>
      </c>
      <c r="R108" s="1277" t="str">
        <f>IF(INDEX(intern2!$A$165:$BH$316,MATCH($A108,intern2!$A$165:$A$316,0),MATCH(R$8,intern2!_xlnm.Print_Titles,0))="","",
IF(INDEX(intern2!$A$165:$BH$316,MATCH($A108,intern2!$A$165:$A$316,0),MATCH(R$8,intern2!_xlnm.Print_Titles,0))="NOK","NOK",
IF(INDEX(intern3!$A$9:$BG$320,MATCH($A108,intern3!$A$9:$A$160,0),MATCH(intern4!R$8,intern3!$7:$7,0))="OK","OK","NOK")))</f>
        <v/>
      </c>
      <c r="S108" s="1277" t="str">
        <f>IF(INDEX(intern2!$A$165:$BH$316,MATCH($A108,intern2!$A$165:$A$316,0),MATCH(S$8,intern2!_xlnm.Print_Titles,0))="","",
IF(INDEX(intern2!$A$165:$BH$316,MATCH($A108,intern2!$A$165:$A$316,0),MATCH(S$8,intern2!_xlnm.Print_Titles,0))="NOK","NOK",
IF(INDEX(intern3!$A$9:$BG$320,MATCH($A108,intern3!$A$9:$A$160,0),MATCH(intern4!S$8,intern3!$7:$7,0))="OK","OK","NOK")))</f>
        <v/>
      </c>
      <c r="T108" s="1277" t="str">
        <f>IF(INDEX(intern2!$A$165:$BH$316,MATCH($A108,intern2!$A$165:$A$316,0),MATCH(T$8,intern2!_xlnm.Print_Titles,0))="","",
IF(INDEX(intern2!$A$165:$BH$316,MATCH($A108,intern2!$A$165:$A$316,0),MATCH(T$8,intern2!_xlnm.Print_Titles,0))="NOK","NOK",
IF(INDEX(intern3!$A$9:$BG$320,MATCH($A108,intern3!$A$9:$A$160,0),MATCH(intern4!T$8,intern3!$7:$7,0))="OK","OK","NOK")))</f>
        <v/>
      </c>
      <c r="U108" s="1277" t="str">
        <f>IF(INDEX(intern2!$A$165:$BH$316,MATCH($A108,intern2!$A$165:$A$316,0),MATCH(U$8,intern2!_xlnm.Print_Titles,0))="","",
IF(INDEX(intern2!$A$165:$BH$316,MATCH($A108,intern2!$A$165:$A$316,0),MATCH(U$8,intern2!_xlnm.Print_Titles,0))="NOK","NOK",
IF(INDEX(intern3!$A$9:$BG$320,MATCH($A108,intern3!$A$9:$A$160,0),MATCH(intern4!U$8,intern3!$7:$7,0))="OK","OK","NOK")))</f>
        <v/>
      </c>
      <c r="V108" s="1277" t="str">
        <f>IF(INDEX(intern2!$A$165:$BH$316,MATCH($A108,intern2!$A$165:$A$316,0),MATCH(V$8,intern2!_xlnm.Print_Titles,0))="","",
IF(INDEX(intern2!$A$165:$BH$316,MATCH($A108,intern2!$A$165:$A$316,0),MATCH(V$8,intern2!_xlnm.Print_Titles,0))="NOK","NOK",
IF(INDEX(intern3!$A$9:$BG$320,MATCH($A108,intern3!$A$9:$A$160,0),MATCH(intern4!V$8,intern3!$7:$7,0))="OK","OK","NOK")))</f>
        <v/>
      </c>
      <c r="W108" s="1277" t="str">
        <f>IF(INDEX(intern2!$A$165:$BH$316,MATCH($A108,intern2!$A$165:$A$316,0),MATCH(W$8,intern2!_xlnm.Print_Titles,0))="","",
IF(INDEX(intern2!$A$165:$BH$316,MATCH($A108,intern2!$A$165:$A$316,0),MATCH(W$8,intern2!_xlnm.Print_Titles,0))="NOK","NOK",
IF(INDEX(intern3!$A$9:$BG$320,MATCH($A108,intern3!$A$9:$A$160,0),MATCH(intern4!W$8,intern3!$7:$7,0))="OK","OK","NOK")))</f>
        <v/>
      </c>
      <c r="X108" s="1277" t="str">
        <f>IF(INDEX(intern2!$A$165:$BH$316,MATCH($A108,intern2!$A$165:$A$316,0),MATCH(X$8,intern2!_xlnm.Print_Titles,0))="","",
IF(INDEX(intern2!$A$165:$BH$316,MATCH($A108,intern2!$A$165:$A$316,0),MATCH(X$8,intern2!_xlnm.Print_Titles,0))="NOK","NOK",
IF(INDEX(intern3!$A$9:$BG$320,MATCH($A108,intern3!$A$9:$A$160,0),MATCH(intern4!X$8,intern3!$7:$7,0))="OK","OK","NOK")))</f>
        <v/>
      </c>
      <c r="Y108" s="1277" t="str">
        <f>IF(INDEX(intern2!$A$165:$BH$316,MATCH($A108,intern2!$A$165:$A$316,0),MATCH(Y$8,intern2!_xlnm.Print_Titles,0))="","",
IF(INDEX(intern2!$A$165:$BH$316,MATCH($A108,intern2!$A$165:$A$316,0),MATCH(Y$8,intern2!_xlnm.Print_Titles,0))="NOK","NOK",
IF(INDEX(intern3!$A$9:$BG$320,MATCH($A108,intern3!$A$9:$A$160,0),MATCH(intern4!Y$8,intern3!$7:$7,0))="OK","OK","NOK")))</f>
        <v/>
      </c>
      <c r="Z108" s="1277" t="str">
        <f>IF(INDEX(intern2!$A$165:$BH$316,MATCH($A108,intern2!$A$165:$A$316,0),MATCH(Z$8,intern2!_xlnm.Print_Titles,0))="","",
IF(INDEX(intern2!$A$165:$BH$316,MATCH($A108,intern2!$A$165:$A$316,0),MATCH(Z$8,intern2!_xlnm.Print_Titles,0))="NOK","NOK",
IF(INDEX(intern3!$A$9:$BG$320,MATCH($A108,intern3!$A$9:$A$160,0),MATCH(intern4!Z$8,intern3!$7:$7,0))="OK","OK","NOK")))</f>
        <v/>
      </c>
      <c r="AA108" s="1277" t="str">
        <f>IF(INDEX(intern2!$A$165:$BH$316,MATCH($A108,intern2!$A$165:$A$316,0),MATCH(AA$8,intern2!_xlnm.Print_Titles,0))="","",
IF(INDEX(intern2!$A$165:$BH$316,MATCH($A108,intern2!$A$165:$A$316,0),MATCH(AA$8,intern2!_xlnm.Print_Titles,0))="NOK","NOK",
IF(INDEX(intern3!$A$9:$BG$320,MATCH($A108,intern3!$A$9:$A$160,0),MATCH(intern4!AA$8,intern3!$7:$7,0))="OK","OK","NOK")))</f>
        <v/>
      </c>
      <c r="AB108" s="1277" t="str">
        <f>IF(INDEX(intern2!$A$165:$BH$316,MATCH($A108,intern2!$A$165:$A$316,0),MATCH(AB$8,intern2!_xlnm.Print_Titles,0))="","",
IF(INDEX(intern2!$A$165:$BH$316,MATCH($A108,intern2!$A$165:$A$316,0),MATCH(AB$8,intern2!_xlnm.Print_Titles,0))="NOK","NOK",
IF(INDEX(intern3!$A$9:$BG$320,MATCH($A108,intern3!$A$9:$A$160,0),MATCH(intern4!AB$8,intern3!$7:$7,0))="OK","OK","NOK")))</f>
        <v/>
      </c>
      <c r="AC108" s="1277" t="str">
        <f>IF(INDEX(intern2!$A$165:$BH$316,MATCH($A108,intern2!$A$165:$A$316,0),MATCH(AC$8,intern2!_xlnm.Print_Titles,0))="","",
IF(INDEX(intern2!$A$165:$BH$316,MATCH($A108,intern2!$A$165:$A$316,0),MATCH(AC$8,intern2!_xlnm.Print_Titles,0))="NOK","NOK",
IF(INDEX(intern3!$A$9:$BG$320,MATCH($A108,intern3!$A$9:$A$160,0),MATCH(intern4!AC$8,intern3!$7:$7,0))="OK","OK","NOK")))</f>
        <v/>
      </c>
      <c r="AD108" s="1277" t="str">
        <f>IF(INDEX(intern2!$A$165:$BH$316,MATCH($A108,intern2!$A$165:$A$316,0),MATCH(AD$8,intern2!_xlnm.Print_Titles,0))="","",
IF(INDEX(intern2!$A$165:$BH$316,MATCH($A108,intern2!$A$165:$A$316,0),MATCH(AD$8,intern2!_xlnm.Print_Titles,0))="NOK","NOK",
IF(INDEX(intern3!$A$9:$BG$320,MATCH($A108,intern3!$A$9:$A$160,0),MATCH(intern4!AD$8,intern3!$7:$7,0))="OK","OK","NOK")))</f>
        <v/>
      </c>
      <c r="AE108" s="1277" t="str">
        <f>IF(INDEX(intern2!$A$165:$BH$316,MATCH($A108,intern2!$A$165:$A$316,0),MATCH(AE$8,intern2!_xlnm.Print_Titles,0))="","",
IF(INDEX(intern2!$A$165:$BH$316,MATCH($A108,intern2!$A$165:$A$316,0),MATCH(AE$8,intern2!_xlnm.Print_Titles,0))="NOK","NOK",
IF(INDEX(intern3!$A$9:$BG$320,MATCH($A108,intern3!$A$9:$A$160,0),MATCH(intern4!AE$8,intern3!$7:$7,0))="OK","OK","NOK")))</f>
        <v/>
      </c>
      <c r="AF108" s="1277" t="str">
        <f>IF(INDEX(intern2!$A$165:$BH$316,MATCH($A108,intern2!$A$165:$A$316,0),MATCH(AF$8,intern2!_xlnm.Print_Titles,0))="","",
IF(INDEX(intern2!$A$165:$BH$316,MATCH($A108,intern2!$A$165:$A$316,0),MATCH(AF$8,intern2!_xlnm.Print_Titles,0))="NOK","NOK",
IF(INDEX(intern3!$A$9:$BG$320,MATCH($A108,intern3!$A$9:$A$160,0),MATCH(intern4!AF$8,intern3!$7:$7,0))="OK","OK","NOK")))</f>
        <v/>
      </c>
      <c r="AG108" s="1277" t="str">
        <f>IF(INDEX(intern2!$A$165:$BH$316,MATCH($A108,intern2!$A$165:$A$316,0),MATCH(AG$8,intern2!_xlnm.Print_Titles,0))="","",
IF(INDEX(intern2!$A$165:$BH$316,MATCH($A108,intern2!$A$165:$A$316,0),MATCH(AG$8,intern2!_xlnm.Print_Titles,0))="NOK","NOK",
IF(INDEX(intern3!$A$9:$BG$320,MATCH($A108,intern3!$A$9:$A$160,0),MATCH(intern4!AG$8,intern3!$7:$7,0))="OK","OK","NOK")))</f>
        <v/>
      </c>
      <c r="AH108" s="1277" t="str">
        <f>IF(INDEX(intern2!$A$165:$BH$316,MATCH($A108,intern2!$A$165:$A$316,0),MATCH(AH$8,intern2!_xlnm.Print_Titles,0))="","",
IF(INDEX(intern2!$A$165:$BH$316,MATCH($A108,intern2!$A$165:$A$316,0),MATCH(AH$8,intern2!_xlnm.Print_Titles,0))="NOK","NOK",
IF(INDEX(intern3!$A$9:$BG$320,MATCH($A108,intern3!$A$9:$A$160,0),MATCH(intern4!AH$8,intern3!$7:$7,0))="OK","OK","NOK")))</f>
        <v/>
      </c>
      <c r="AI108" s="1277" t="str">
        <f>IF(INDEX(intern2!$A$165:$BH$316,MATCH($A108,intern2!$A$165:$A$316,0),MATCH(AI$8,intern2!_xlnm.Print_Titles,0))="","",
IF(INDEX(intern2!$A$165:$BH$316,MATCH($A108,intern2!$A$165:$A$316,0),MATCH(AI$8,intern2!_xlnm.Print_Titles,0))="NOK","NOK",
IF(INDEX(intern3!$A$9:$BG$320,MATCH($A108,intern3!$A$9:$A$160,0),MATCH(intern4!AI$8,intern3!$7:$7,0))="OK","OK","NOK")))</f>
        <v/>
      </c>
      <c r="AJ108" s="1277" t="str">
        <f>IF(INDEX(intern2!$A$165:$BH$316,MATCH($A108,intern2!$A$165:$A$316,0),MATCH(AJ$8,intern2!_xlnm.Print_Titles,0))="","",
IF(INDEX(intern2!$A$165:$BH$316,MATCH($A108,intern2!$A$165:$A$316,0),MATCH(AJ$8,intern2!_xlnm.Print_Titles,0))="NOK","NOK",
IF(INDEX(intern3!$A$9:$BG$320,MATCH($A108,intern3!$A$9:$A$160,0),MATCH(intern4!AJ$8,intern3!$7:$7,0))="OK","OK","NOK")))</f>
        <v/>
      </c>
      <c r="AK108" s="1277" t="str">
        <f>IF(INDEX(intern2!$A$165:$BH$316,MATCH($A108,intern2!$A$165:$A$316,0),MATCH(AK$8,intern2!_xlnm.Print_Titles,0))="","",
IF(INDEX(intern2!$A$165:$BH$316,MATCH($A108,intern2!$A$165:$A$316,0),MATCH(AK$8,intern2!_xlnm.Print_Titles,0))="NOK","NOK",
IF(INDEX(intern3!$A$9:$BG$320,MATCH($A108,intern3!$A$9:$A$160,0),MATCH(intern4!AK$8,intern3!$7:$7,0))="OK","OK","NOK")))</f>
        <v/>
      </c>
      <c r="AL108" s="1277" t="str">
        <f>IF(INDEX(intern2!$A$165:$BH$316,MATCH($A108,intern2!$A$165:$A$316,0),MATCH(AL$8,intern2!_xlnm.Print_Titles,0))="","",
IF(INDEX(intern2!$A$165:$BH$316,MATCH($A108,intern2!$A$165:$A$316,0),MATCH(AL$8,intern2!_xlnm.Print_Titles,0))="NOK","NOK",
IF(INDEX(intern3!$A$9:$BG$320,MATCH($A108,intern3!$A$9:$A$160,0),MATCH(intern4!AL$8,intern3!$7:$7,0))="OK","OK","NOK")))</f>
        <v/>
      </c>
      <c r="AM108" s="1277" t="str">
        <f>IF(INDEX(intern2!$A$165:$BH$316,MATCH($A108,intern2!$A$165:$A$316,0),MATCH(AM$8,intern2!_xlnm.Print_Titles,0))="","",
IF(INDEX(intern2!$A$165:$BH$316,MATCH($A108,intern2!$A$165:$A$316,0),MATCH(AM$8,intern2!_xlnm.Print_Titles,0))="NOK","NOK",
IF(INDEX(intern3!$A$9:$BG$320,MATCH($A108,intern3!$A$9:$A$160,0),MATCH(intern4!AM$8,intern3!$7:$7,0))="OK","OK","NOK")))</f>
        <v/>
      </c>
      <c r="AN108" s="1277" t="str">
        <f>IF(INDEX(intern2!$A$165:$BH$316,MATCH($A108,intern2!$A$165:$A$316,0),MATCH(AN$8,intern2!_xlnm.Print_Titles,0))="","",
IF(INDEX(intern2!$A$165:$BH$316,MATCH($A108,intern2!$A$165:$A$316,0),MATCH(AN$8,intern2!_xlnm.Print_Titles,0))="NOK","NOK",
IF(INDEX(intern3!$A$9:$BG$320,MATCH($A108,intern3!$A$9:$A$160,0),MATCH(intern4!AN$8,intern3!$7:$7,0))="OK","OK","NOK")))</f>
        <v/>
      </c>
      <c r="AO108" s="1277" t="str">
        <f>IF(INDEX(intern2!$A$165:$BH$316,MATCH($A108,intern2!$A$165:$A$316,0),MATCH(AO$8,intern2!_xlnm.Print_Titles,0))="","",
IF(INDEX(intern2!$A$165:$BH$316,MATCH($A108,intern2!$A$165:$A$316,0),MATCH(AO$8,intern2!_xlnm.Print_Titles,0))="NOK","NOK",
IF(INDEX(intern3!$A$9:$BG$320,MATCH($A108,intern3!$A$9:$A$160,0),MATCH(intern4!AO$8,intern3!$7:$7,0))="OK","OK","NOK")))</f>
        <v/>
      </c>
      <c r="AP108" s="1277" t="str">
        <f>IF(INDEX(intern2!$A$165:$BH$316,MATCH($A108,intern2!$A$165:$A$316,0),MATCH(AP$8,intern2!_xlnm.Print_Titles,0))="","",
IF(INDEX(intern2!$A$165:$BH$316,MATCH($A108,intern2!$A$165:$A$316,0),MATCH(AP$8,intern2!_xlnm.Print_Titles,0))="NOK","NOK",
IF(INDEX(intern3!$A$9:$BG$320,MATCH($A108,intern3!$A$9:$A$160,0),MATCH(intern4!AP$8,intern3!$7:$7,0))="OK","OK","NOK")))</f>
        <v/>
      </c>
      <c r="AQ108" s="1277" t="str">
        <f>IF(INDEX(intern2!$A$165:$BH$316,MATCH($A108,intern2!$A$165:$A$316,0),MATCH(AQ$8,intern2!_xlnm.Print_Titles,0))="","",
IF(INDEX(intern2!$A$165:$BH$316,MATCH($A108,intern2!$A$165:$A$316,0),MATCH(AQ$8,intern2!_xlnm.Print_Titles,0))="NOK","NOK",
IF(INDEX(intern3!$A$9:$BG$320,MATCH($A108,intern3!$A$9:$A$160,0),MATCH(intern4!AQ$8,intern3!$7:$7,0))="OK","OK","NOK")))</f>
        <v/>
      </c>
      <c r="AR108" s="1277" t="str">
        <f>IF(INDEX(intern2!$A$165:$BH$316,MATCH($A108,intern2!$A$165:$A$316,0),MATCH(AR$8,intern2!_xlnm.Print_Titles,0))="","",
IF(INDEX(intern2!$A$165:$BH$316,MATCH($A108,intern2!$A$165:$A$316,0),MATCH(AR$8,intern2!_xlnm.Print_Titles,0))="NOK","NOK",
IF(INDEX(intern3!$A$9:$BG$320,MATCH($A108,intern3!$A$9:$A$160,0),MATCH(intern4!AR$8,intern3!$7:$7,0))="OK","OK","NOK")))</f>
        <v/>
      </c>
      <c r="AS108" s="1277" t="str">
        <f>IF(INDEX(intern2!$A$165:$BH$316,MATCH($A108,intern2!$A$165:$A$316,0),MATCH(AS$8,intern2!_xlnm.Print_Titles,0))="","",
IF(INDEX(intern2!$A$165:$BH$316,MATCH($A108,intern2!$A$165:$A$316,0),MATCH(AS$8,intern2!_xlnm.Print_Titles,0))="NOK","NOK",
IF(INDEX(intern3!$A$9:$BG$320,MATCH($A108,intern3!$A$9:$A$160,0),MATCH(intern4!AS$8,intern3!$7:$7,0))="OK","OK","NOK")))</f>
        <v/>
      </c>
      <c r="AT108" s="1277" t="str">
        <f>IF(INDEX(intern2!$A$165:$BH$316,MATCH($A108,intern2!$A$165:$A$316,0),MATCH(AT$8,intern2!_xlnm.Print_Titles,0))="","",
IF(INDEX(intern2!$A$165:$BH$316,MATCH($A108,intern2!$A$165:$A$316,0),MATCH(AT$8,intern2!_xlnm.Print_Titles,0))="NOK","NOK",
IF(INDEX(intern3!$A$9:$BG$320,MATCH($A108,intern3!$A$9:$A$160,0),MATCH(intern4!AT$8,intern3!$7:$7,0))="OK","OK","NOK")))</f>
        <v/>
      </c>
      <c r="AU108" s="1277" t="str">
        <f>IF(INDEX(intern2!$A$165:$BH$316,MATCH($A108,intern2!$A$165:$A$316,0),MATCH(AU$8,intern2!_xlnm.Print_Titles,0))="","",
IF(INDEX(intern2!$A$165:$BH$316,MATCH($A108,intern2!$A$165:$A$316,0),MATCH(AU$8,intern2!_xlnm.Print_Titles,0))="NOK","NOK",
IF(INDEX(intern3!$A$9:$BG$320,MATCH($A108,intern3!$A$9:$A$160,0),MATCH(intern4!AU$8,intern3!$7:$7,0))="OK","OK","NOK")))</f>
        <v/>
      </c>
      <c r="AV108" s="1277" t="str">
        <f>IF(INDEX(intern2!$A$165:$BH$316,MATCH($A108,intern2!$A$165:$A$316,0),MATCH(AV$8,intern2!_xlnm.Print_Titles,0))="","",
IF(INDEX(intern2!$A$165:$BH$316,MATCH($A108,intern2!$A$165:$A$316,0),MATCH(AV$8,intern2!_xlnm.Print_Titles,0))="NOK","NOK",
IF(INDEX(intern3!$A$9:$BG$320,MATCH($A108,intern3!$A$9:$A$160,0),MATCH(intern4!AV$8,intern3!$7:$7,0))="OK","OK","NOK")))</f>
        <v/>
      </c>
      <c r="AW108" s="1277"/>
      <c r="AX108" s="1277" t="str">
        <f>IF(INDEX(intern2!$A$165:$BH$316,MATCH($A108,intern2!$A$165:$A$316,0),MATCH(AX$8,intern2!_xlnm.Print_Titles,0))="","",
IF(INDEX(intern2!$A$165:$BH$316,MATCH($A108,intern2!$A$165:$A$316,0),MATCH(AX$8,intern2!_xlnm.Print_Titles,0))="NOK","NOK",
IF(INDEX(intern3!$A$9:$BG$320,MATCH($A108,intern3!$A$9:$A$160,0),MATCH(intern4!AX$8,intern3!$7:$7,0))="OK","OK","NOK")))</f>
        <v/>
      </c>
      <c r="AY108" s="1277" t="str">
        <f>IF(INDEX(intern2!$A$165:$BH$316,MATCH($A108,intern2!$A$165:$A$316,0),MATCH(AY$8,intern2!_xlnm.Print_Titles,0))="","",
IF(INDEX(intern2!$A$165:$BH$316,MATCH($A108,intern2!$A$165:$A$316,0),MATCH(AY$8,intern2!_xlnm.Print_Titles,0))="NOK","NOK",
IF(INDEX(intern3!$A$9:$BG$320,MATCH($A108,intern3!$A$9:$A$160,0),MATCH(intern4!AY$8,intern3!$7:$7,0))="OK","OK","NOK")))</f>
        <v/>
      </c>
      <c r="AZ108" s="1277" t="str">
        <f>IF(INDEX(intern2!$A$165:$BH$316,MATCH($A108,intern2!$A$165:$A$316,0),MATCH(AZ$8,intern2!_xlnm.Print_Titles,0))="","",
IF(INDEX(intern2!$A$165:$BH$316,MATCH($A108,intern2!$A$165:$A$316,0),MATCH(AZ$8,intern2!_xlnm.Print_Titles,0))="NOK","NOK",
IF(INDEX(intern3!$A$9:$BG$320,MATCH($A108,intern3!$A$9:$A$160,0),MATCH(intern4!AZ$8,intern3!$7:$7,0))="OK","OK","NOK")))</f>
        <v/>
      </c>
      <c r="BA108" s="1277" t="str">
        <f>IF(INDEX(intern2!$A$165:$BH$316,MATCH($A108,intern2!$A$165:$A$316,0),MATCH(BA$8,intern2!_xlnm.Print_Titles,0))="","",
IF(INDEX(intern2!$A$165:$BH$316,MATCH($A108,intern2!$A$165:$A$316,0),MATCH(BA$8,intern2!_xlnm.Print_Titles,0))="NOK","NOK",
IF(INDEX(intern3!$A$9:$BG$320,MATCH($A108,intern3!$A$9:$A$160,0),MATCH(intern4!BA$8,intern3!$7:$7,0))="OK","OK","NOK")))</f>
        <v/>
      </c>
      <c r="BB108" s="1277" t="str">
        <f>IF(INDEX(intern2!$A$165:$BH$316,MATCH($A108,intern2!$A$165:$A$316,0),MATCH(BB$8,intern2!_xlnm.Print_Titles,0))="","",
IF(INDEX(intern2!$A$165:$BH$316,MATCH($A108,intern2!$A$165:$A$316,0),MATCH(BB$8,intern2!_xlnm.Print_Titles,0))="NOK","NOK",
IF(INDEX(intern3!$A$9:$BG$320,MATCH($A108,intern3!$A$9:$A$160,0),MATCH(intern4!BB$8,intern3!$7:$7,0))="OK","OK","NOK")))</f>
        <v/>
      </c>
      <c r="BC108" s="1277" t="str">
        <f>IF(INDEX(intern2!$A$165:$BH$316,MATCH($A108,intern2!$A$165:$A$316,0),MATCH(BC$8,intern2!_xlnm.Print_Titles,0))="","",
IF(INDEX(intern2!$A$165:$BH$316,MATCH($A108,intern2!$A$165:$A$316,0),MATCH(BC$8,intern2!_xlnm.Print_Titles,0))="NOK","NOK",
IF(INDEX(intern3!$A$9:$BG$320,MATCH($A108,intern3!$A$9:$A$160,0),MATCH(intern4!BC$8,intern3!$7:$7,0))="OK","OK","NOK")))</f>
        <v/>
      </c>
      <c r="BD108" s="1277" t="str">
        <f>IF(INDEX(intern2!$A$165:$BH$316,MATCH($A108,intern2!$A$165:$A$316,0),MATCH(BD$8,intern2!_xlnm.Print_Titles,0))="","",
IF(INDEX(intern2!$A$165:$BH$316,MATCH($A108,intern2!$A$165:$A$316,0),MATCH(BD$8,intern2!_xlnm.Print_Titles,0))="NOK","NOK",
IF(INDEX(intern3!$A$9:$BG$320,MATCH($A108,intern3!$A$9:$A$160,0),MATCH(intern4!BD$8,intern3!$7:$7,0))="OK","OK","NOK")))</f>
        <v/>
      </c>
      <c r="BE108" s="1277" t="str">
        <f>IF(INDEX(intern2!$A$165:$BH$316,MATCH($A108,intern2!$A$165:$A$316,0),MATCH(BE$8,intern2!_xlnm.Print_Titles,0))="","",
IF(INDEX(intern2!$A$165:$BH$316,MATCH($A108,intern2!$A$165:$A$316,0),MATCH(BE$8,intern2!_xlnm.Print_Titles,0))="NOK","NOK",
IF(INDEX(intern3!$A$9:$BG$320,MATCH($A108,intern3!$A$9:$A$160,0),MATCH(intern4!BE$8,intern3!$7:$7,0))="OK","OK","NOK")))</f>
        <v/>
      </c>
      <c r="BF108" s="1277" t="str">
        <f>IF(INDEX(intern2!$A$165:$BH$316,MATCH($A108,intern2!$A$165:$A$316,0),MATCH(BF$8,intern2!_xlnm.Print_Titles,0))="","",
IF(INDEX(intern2!$A$165:$BH$316,MATCH($A108,intern2!$A$165:$A$316,0),MATCH(BF$8,intern2!_xlnm.Print_Titles,0))="NOK","NOK",
IF(INDEX(intern3!$A$9:$BG$320,MATCH($A108,intern3!$A$9:$A$160,0),MATCH(intern4!BF$8,intern3!$7:$7,0))="OK","OK","NOK")))</f>
        <v/>
      </c>
      <c r="BG108" s="1277" t="str">
        <f>IF(INDEX(intern2!$A$165:$BH$316,MATCH($A108,intern2!$A$165:$A$316,0),MATCH(BG$8,intern2!_xlnm.Print_Titles,0))="","",
IF(INDEX(intern2!$A$165:$BH$316,MATCH($A108,intern2!$A$165:$A$316,0),MATCH(BG$8,intern2!_xlnm.Print_Titles,0))="NOK","NOK",
IF(INDEX(intern3!$A$9:$BG$320,MATCH($A108,intern3!$A$9:$A$160,0),MATCH(intern4!BG$8,intern3!$7:$7,0))="OK","OK","NOK")))</f>
        <v/>
      </c>
      <c r="BH108" s="200" t="str">
        <f t="shared" si="3"/>
        <v>OK</v>
      </c>
      <c r="BI108" s="186"/>
      <c r="BJ108" t="str">
        <f>IF(VLOOKUP($A108,intern1!$C:$Q,15,FALSE)="MAS","",IF(VLOOKUP($A108,'3.10'!$C:$AP,9,FALSE)=0,"NOK",IF(VLOOKUP($A108,'3.10'!$C:$AP,11,FALSE)=0,"NOK","OK"))=BH108)</f>
        <v/>
      </c>
    </row>
    <row r="109" spans="1:62" x14ac:dyDescent="0.25">
      <c r="A109" t="str">
        <f>+intern2!A104</f>
        <v>TPL5</v>
      </c>
      <c r="C109" s="1277" t="str">
        <f>IF(INDEX(intern2!$A$165:$BH$316,MATCH($A109,intern2!$A$165:$A$316,0),MATCH(C$8,intern2!_xlnm.Print_Titles,0))="","",
IF(INDEX(intern2!$A$165:$BH$316,MATCH($A109,intern2!$A$165:$A$316,0),MATCH(C$8,intern2!_xlnm.Print_Titles,0))="NOK","NOK",
IF(INDEX(intern3!$A$9:$BG$320,MATCH($A109,intern3!$A$9:$A$160,0),MATCH(intern4!C$8,intern3!$7:$7,0))="OK","OK","NOK")))</f>
        <v/>
      </c>
      <c r="D109" s="1277" t="str">
        <f>IF(INDEX(intern2!$A$165:$BH$316,MATCH($A109,intern2!$A$165:$A$316,0),MATCH(D$8,intern2!_xlnm.Print_Titles,0))="","",
IF(INDEX(intern2!$A$165:$BH$316,MATCH($A109,intern2!$A$165:$A$316,0),MATCH(D$8,intern2!_xlnm.Print_Titles,0))="NOK","NOK",
IF(INDEX(intern3!$A$9:$BG$320,MATCH($A109,intern3!$A$9:$A$160,0),MATCH(intern4!D$8,intern3!$7:$7,0))="OK","OK","NOK")))</f>
        <v/>
      </c>
      <c r="E109" s="1277" t="str">
        <f>IF(INDEX(intern2!$A$165:$BH$316,MATCH($A109,intern2!$A$165:$A$316,0),MATCH(E$8,intern2!_xlnm.Print_Titles,0))="","",
IF(INDEX(intern2!$A$165:$BH$316,MATCH($A109,intern2!$A$165:$A$316,0),MATCH(E$8,intern2!_xlnm.Print_Titles,0))="NOK","NOK",
IF(INDEX(intern3!$A$9:$BG$320,MATCH($A109,intern3!$A$9:$A$160,0),MATCH(intern4!E$8,intern3!$7:$7,0))="OK","OK","NOK")))</f>
        <v/>
      </c>
      <c r="F109" s="1277" t="str">
        <f>IF(INDEX(intern2!$A$165:$BH$316,MATCH($A109,intern2!$A$165:$A$316,0),MATCH(F$8,intern2!_xlnm.Print_Titles,0))="","",
IF(INDEX(intern2!$A$165:$BH$316,MATCH($A109,intern2!$A$165:$A$316,0),MATCH(F$8,intern2!_xlnm.Print_Titles,0))="NOK","NOK",
IF(INDEX(intern3!$A$9:$BG$320,MATCH($A109,intern3!$A$9:$A$160,0),MATCH(intern4!F$8,intern3!$7:$7,0))="OK","OK","NOK")))</f>
        <v/>
      </c>
      <c r="G109" s="1277" t="str">
        <f>IF(INDEX(intern2!$A$165:$BH$316,MATCH($A109,intern2!$A$165:$A$316,0),MATCH(G$8,intern2!_xlnm.Print_Titles,0))="","",
IF(INDEX(intern2!$A$165:$BH$316,MATCH($A109,intern2!$A$165:$A$316,0),MATCH(G$8,intern2!_xlnm.Print_Titles,0))="NOK","NOK",
IF(INDEX(intern3!$A$9:$BG$320,MATCH($A109,intern3!$A$9:$A$160,0),MATCH(intern4!G$8,intern3!$7:$7,0))="OK","OK","NOK")))</f>
        <v/>
      </c>
      <c r="H109" s="1277" t="str">
        <f>IF(INDEX(intern2!$A$165:$BH$316,MATCH($A109,intern2!$A$165:$A$316,0),MATCH(H$8,intern2!_xlnm.Print_Titles,0))="","",
IF(INDEX(intern2!$A$165:$BH$316,MATCH($A109,intern2!$A$165:$A$316,0),MATCH(H$8,intern2!_xlnm.Print_Titles,0))="NOK","NOK",
IF(INDEX(intern3!$A$9:$BG$320,MATCH($A109,intern3!$A$9:$A$160,0),MATCH(intern4!H$8,intern3!$7:$7,0))="OK","OK","NOK")))</f>
        <v/>
      </c>
      <c r="I109" s="1277" t="str">
        <f>IF(INDEX(intern2!$A$165:$BH$316,MATCH($A109,intern2!$A$165:$A$316,0),MATCH(I$8,intern2!_xlnm.Print_Titles,0))="","",
IF(INDEX(intern2!$A$165:$BH$316,MATCH($A109,intern2!$A$165:$A$316,0),MATCH(I$8,intern2!_xlnm.Print_Titles,0))="NOK","NOK",
IF(INDEX(intern3!$A$9:$BG$320,MATCH($A109,intern3!$A$9:$A$160,0),MATCH(intern4!I$8,intern3!$7:$7,0))="OK","OK","NOK")))</f>
        <v/>
      </c>
      <c r="J109" s="1277" t="str">
        <f>IF(INDEX(intern2!$A$165:$BH$316,MATCH($A109,intern2!$A$165:$A$316,0),MATCH(J$8,intern2!_xlnm.Print_Titles,0))="","",
IF(INDEX(intern2!$A$165:$BH$316,MATCH($A109,intern2!$A$165:$A$316,0),MATCH(J$8,intern2!_xlnm.Print_Titles,0))="NOK","NOK",
IF(INDEX(intern3!$A$9:$BG$320,MATCH($A109,intern3!$A$9:$A$160,0),MATCH(intern4!J$8,intern3!$7:$7,0))="OK","OK","NOK")))</f>
        <v/>
      </c>
      <c r="K109" s="1277" t="str">
        <f>IF(INDEX(intern2!$A$165:$BH$316,MATCH($A109,intern2!$A$165:$A$316,0),MATCH(K$8,intern2!_xlnm.Print_Titles,0))="","",
IF(INDEX(intern2!$A$165:$BH$316,MATCH($A109,intern2!$A$165:$A$316,0),MATCH(K$8,intern2!_xlnm.Print_Titles,0))="NOK","NOK",
IF(INDEX(intern3!$A$9:$BG$320,MATCH($A109,intern3!$A$9:$A$160,0),MATCH(intern4!K$8,intern3!$7:$7,0))="OK","OK","NOK")))</f>
        <v/>
      </c>
      <c r="L109" s="1277" t="str">
        <f>IF(INDEX(intern2!$A$165:$BH$316,MATCH($A109,intern2!$A$165:$A$316,0),MATCH(L$8,intern2!_xlnm.Print_Titles,0))="","",
IF(INDEX(intern2!$A$165:$BH$316,MATCH($A109,intern2!$A$165:$A$316,0),MATCH(L$8,intern2!_xlnm.Print_Titles,0))="NOK","NOK",
IF(INDEX(intern3!$A$9:$BG$320,MATCH($A109,intern3!$A$9:$A$160,0),MATCH(intern4!L$8,intern3!$7:$7,0))="OK","OK","NOK")))</f>
        <v/>
      </c>
      <c r="M109" s="1277" t="str">
        <f>IF(INDEX(intern2!$A$165:$BH$316,MATCH($A109,intern2!$A$165:$A$316,0),MATCH(M$8,intern2!_xlnm.Print_Titles,0))="","",
IF(INDEX(intern2!$A$165:$BH$316,MATCH($A109,intern2!$A$165:$A$316,0),MATCH(M$8,intern2!_xlnm.Print_Titles,0))="NOK","NOK",
IF(INDEX(intern3!$A$9:$BG$320,MATCH($A109,intern3!$A$9:$A$160,0),MATCH(intern4!M$8,intern3!$7:$7,0))="OK","OK","NOK")))</f>
        <v/>
      </c>
      <c r="N109" s="1277" t="str">
        <f>IF(INDEX(intern2!$A$165:$BH$316,MATCH($A109,intern2!$A$165:$A$316,0),MATCH(N$8,intern2!_xlnm.Print_Titles,0))="","",
IF(INDEX(intern2!$A$165:$BH$316,MATCH($A109,intern2!$A$165:$A$316,0),MATCH(N$8,intern2!_xlnm.Print_Titles,0))="NOK","NOK",
IF(INDEX(intern3!$A$9:$BG$320,MATCH($A109,intern3!$A$9:$A$160,0),MATCH(intern4!N$8,intern3!$7:$7,0))="OK","OK","NOK")))</f>
        <v/>
      </c>
      <c r="O109" s="1277" t="str">
        <f>IF(INDEX(intern2!$A$165:$BH$316,MATCH($A109,intern2!$A$165:$A$316,0),MATCH(O$8,intern2!_xlnm.Print_Titles,0))="","",
IF(INDEX(intern2!$A$165:$BH$316,MATCH($A109,intern2!$A$165:$A$316,0),MATCH(O$8,intern2!_xlnm.Print_Titles,0))="NOK","NOK",
IF(INDEX(intern3!$A$9:$BG$320,MATCH($A109,intern3!$A$9:$A$160,0),MATCH(intern4!O$8,intern3!$7:$7,0))="OK","OK","NOK")))</f>
        <v/>
      </c>
      <c r="P109" s="1277" t="str">
        <f>IF(INDEX(intern2!$A$165:$BH$316,MATCH($A109,intern2!$A$165:$A$316,0),MATCH(P$8,intern2!_xlnm.Print_Titles,0))="","",
IF(INDEX(intern2!$A$165:$BH$316,MATCH($A109,intern2!$A$165:$A$316,0),MATCH(P$8,intern2!_xlnm.Print_Titles,0))="NOK","NOK",
IF(INDEX(intern3!$A$9:$BG$320,MATCH($A109,intern3!$A$9:$A$160,0),MATCH(intern4!P$8,intern3!$7:$7,0))="OK","OK","NOK")))</f>
        <v/>
      </c>
      <c r="Q109" s="1277" t="str">
        <f>IF(INDEX(intern2!$A$165:$BH$316,MATCH($A109,intern2!$A$165:$A$316,0),MATCH(Q$8,intern2!_xlnm.Print_Titles,0))="","",
IF(INDEX(intern2!$A$165:$BH$316,MATCH($A109,intern2!$A$165:$A$316,0),MATCH(Q$8,intern2!_xlnm.Print_Titles,0))="NOK","NOK",
IF(INDEX(intern3!$A$9:$BG$320,MATCH($A109,intern3!$A$9:$A$160,0),MATCH(intern4!Q$8,intern3!$7:$7,0))="OK","OK","NOK")))</f>
        <v/>
      </c>
      <c r="R109" s="1277" t="str">
        <f>IF(INDEX(intern2!$A$165:$BH$316,MATCH($A109,intern2!$A$165:$A$316,0),MATCH(R$8,intern2!_xlnm.Print_Titles,0))="","",
IF(INDEX(intern2!$A$165:$BH$316,MATCH($A109,intern2!$A$165:$A$316,0),MATCH(R$8,intern2!_xlnm.Print_Titles,0))="NOK","NOK",
IF(INDEX(intern3!$A$9:$BG$320,MATCH($A109,intern3!$A$9:$A$160,0),MATCH(intern4!R$8,intern3!$7:$7,0))="OK","OK","NOK")))</f>
        <v/>
      </c>
      <c r="S109" s="1277" t="str">
        <f>IF(INDEX(intern2!$A$165:$BH$316,MATCH($A109,intern2!$A$165:$A$316,0),MATCH(S$8,intern2!_xlnm.Print_Titles,0))="","",
IF(INDEX(intern2!$A$165:$BH$316,MATCH($A109,intern2!$A$165:$A$316,0),MATCH(S$8,intern2!_xlnm.Print_Titles,0))="NOK","NOK",
IF(INDEX(intern3!$A$9:$BG$320,MATCH($A109,intern3!$A$9:$A$160,0),MATCH(intern4!S$8,intern3!$7:$7,0))="OK","OK","NOK")))</f>
        <v/>
      </c>
      <c r="T109" s="1277" t="str">
        <f>IF(INDEX(intern2!$A$165:$BH$316,MATCH($A109,intern2!$A$165:$A$316,0),MATCH(T$8,intern2!_xlnm.Print_Titles,0))="","",
IF(INDEX(intern2!$A$165:$BH$316,MATCH($A109,intern2!$A$165:$A$316,0),MATCH(T$8,intern2!_xlnm.Print_Titles,0))="NOK","NOK",
IF(INDEX(intern3!$A$9:$BG$320,MATCH($A109,intern3!$A$9:$A$160,0),MATCH(intern4!T$8,intern3!$7:$7,0))="OK","OK","NOK")))</f>
        <v/>
      </c>
      <c r="U109" s="1277" t="str">
        <f>IF(INDEX(intern2!$A$165:$BH$316,MATCH($A109,intern2!$A$165:$A$316,0),MATCH(U$8,intern2!_xlnm.Print_Titles,0))="","",
IF(INDEX(intern2!$A$165:$BH$316,MATCH($A109,intern2!$A$165:$A$316,0),MATCH(U$8,intern2!_xlnm.Print_Titles,0))="NOK","NOK",
IF(INDEX(intern3!$A$9:$BG$320,MATCH($A109,intern3!$A$9:$A$160,0),MATCH(intern4!U$8,intern3!$7:$7,0))="OK","OK","NOK")))</f>
        <v/>
      </c>
      <c r="V109" s="1277" t="str">
        <f>IF(INDEX(intern2!$A$165:$BH$316,MATCH($A109,intern2!$A$165:$A$316,0),MATCH(V$8,intern2!_xlnm.Print_Titles,0))="","",
IF(INDEX(intern2!$A$165:$BH$316,MATCH($A109,intern2!$A$165:$A$316,0),MATCH(V$8,intern2!_xlnm.Print_Titles,0))="NOK","NOK",
IF(INDEX(intern3!$A$9:$BG$320,MATCH($A109,intern3!$A$9:$A$160,0),MATCH(intern4!V$8,intern3!$7:$7,0))="OK","OK","NOK")))</f>
        <v/>
      </c>
      <c r="W109" s="1277" t="str">
        <f>IF(INDEX(intern2!$A$165:$BH$316,MATCH($A109,intern2!$A$165:$A$316,0),MATCH(W$8,intern2!_xlnm.Print_Titles,0))="","",
IF(INDEX(intern2!$A$165:$BH$316,MATCH($A109,intern2!$A$165:$A$316,0),MATCH(W$8,intern2!_xlnm.Print_Titles,0))="NOK","NOK",
IF(INDEX(intern3!$A$9:$BG$320,MATCH($A109,intern3!$A$9:$A$160,0),MATCH(intern4!W$8,intern3!$7:$7,0))="OK","OK","NOK")))</f>
        <v/>
      </c>
      <c r="X109" s="1277" t="str">
        <f>IF(INDEX(intern2!$A$165:$BH$316,MATCH($A109,intern2!$A$165:$A$316,0),MATCH(X$8,intern2!_xlnm.Print_Titles,0))="","",
IF(INDEX(intern2!$A$165:$BH$316,MATCH($A109,intern2!$A$165:$A$316,0),MATCH(X$8,intern2!_xlnm.Print_Titles,0))="NOK","NOK",
IF(INDEX(intern3!$A$9:$BG$320,MATCH($A109,intern3!$A$9:$A$160,0),MATCH(intern4!X$8,intern3!$7:$7,0))="OK","OK","NOK")))</f>
        <v/>
      </c>
      <c r="Y109" s="1277" t="str">
        <f>IF(INDEX(intern2!$A$165:$BH$316,MATCH($A109,intern2!$A$165:$A$316,0),MATCH(Y$8,intern2!_xlnm.Print_Titles,0))="","",
IF(INDEX(intern2!$A$165:$BH$316,MATCH($A109,intern2!$A$165:$A$316,0),MATCH(Y$8,intern2!_xlnm.Print_Titles,0))="NOK","NOK",
IF(INDEX(intern3!$A$9:$BG$320,MATCH($A109,intern3!$A$9:$A$160,0),MATCH(intern4!Y$8,intern3!$7:$7,0))="OK","OK","NOK")))</f>
        <v/>
      </c>
      <c r="Z109" s="1277" t="str">
        <f>IF(INDEX(intern2!$A$165:$BH$316,MATCH($A109,intern2!$A$165:$A$316,0),MATCH(Z$8,intern2!_xlnm.Print_Titles,0))="","",
IF(INDEX(intern2!$A$165:$BH$316,MATCH($A109,intern2!$A$165:$A$316,0),MATCH(Z$8,intern2!_xlnm.Print_Titles,0))="NOK","NOK",
IF(INDEX(intern3!$A$9:$BG$320,MATCH($A109,intern3!$A$9:$A$160,0),MATCH(intern4!Z$8,intern3!$7:$7,0))="OK","OK","NOK")))</f>
        <v/>
      </c>
      <c r="AA109" s="1277" t="str">
        <f>IF(INDEX(intern2!$A$165:$BH$316,MATCH($A109,intern2!$A$165:$A$316,0),MATCH(AA$8,intern2!_xlnm.Print_Titles,0))="","",
IF(INDEX(intern2!$A$165:$BH$316,MATCH($A109,intern2!$A$165:$A$316,0),MATCH(AA$8,intern2!_xlnm.Print_Titles,0))="NOK","NOK",
IF(INDEX(intern3!$A$9:$BG$320,MATCH($A109,intern3!$A$9:$A$160,0),MATCH(intern4!AA$8,intern3!$7:$7,0))="OK","OK","NOK")))</f>
        <v/>
      </c>
      <c r="AB109" s="1277" t="str">
        <f>IF(INDEX(intern2!$A$165:$BH$316,MATCH($A109,intern2!$A$165:$A$316,0),MATCH(AB$8,intern2!_xlnm.Print_Titles,0))="","",
IF(INDEX(intern2!$A$165:$BH$316,MATCH($A109,intern2!$A$165:$A$316,0),MATCH(AB$8,intern2!_xlnm.Print_Titles,0))="NOK","NOK",
IF(INDEX(intern3!$A$9:$BG$320,MATCH($A109,intern3!$A$9:$A$160,0),MATCH(intern4!AB$8,intern3!$7:$7,0))="OK","OK","NOK")))</f>
        <v/>
      </c>
      <c r="AC109" s="1277" t="str">
        <f>IF(INDEX(intern2!$A$165:$BH$316,MATCH($A109,intern2!$A$165:$A$316,0),MATCH(AC$8,intern2!_xlnm.Print_Titles,0))="","",
IF(INDEX(intern2!$A$165:$BH$316,MATCH($A109,intern2!$A$165:$A$316,0),MATCH(AC$8,intern2!_xlnm.Print_Titles,0))="NOK","NOK",
IF(INDEX(intern3!$A$9:$BG$320,MATCH($A109,intern3!$A$9:$A$160,0),MATCH(intern4!AC$8,intern3!$7:$7,0))="OK","OK","NOK")))</f>
        <v/>
      </c>
      <c r="AD109" s="1277" t="str">
        <f>IF(INDEX(intern2!$A$165:$BH$316,MATCH($A109,intern2!$A$165:$A$316,0),MATCH(AD$8,intern2!_xlnm.Print_Titles,0))="","",
IF(INDEX(intern2!$A$165:$BH$316,MATCH($A109,intern2!$A$165:$A$316,0),MATCH(AD$8,intern2!_xlnm.Print_Titles,0))="NOK","NOK",
IF(INDEX(intern3!$A$9:$BG$320,MATCH($A109,intern3!$A$9:$A$160,0),MATCH(intern4!AD$8,intern3!$7:$7,0))="OK","OK","NOK")))</f>
        <v/>
      </c>
      <c r="AE109" s="1277" t="str">
        <f>IF(INDEX(intern2!$A$165:$BH$316,MATCH($A109,intern2!$A$165:$A$316,0),MATCH(AE$8,intern2!_xlnm.Print_Titles,0))="","",
IF(INDEX(intern2!$A$165:$BH$316,MATCH($A109,intern2!$A$165:$A$316,0),MATCH(AE$8,intern2!_xlnm.Print_Titles,0))="NOK","NOK",
IF(INDEX(intern3!$A$9:$BG$320,MATCH($A109,intern3!$A$9:$A$160,0),MATCH(intern4!AE$8,intern3!$7:$7,0))="OK","OK","NOK")))</f>
        <v/>
      </c>
      <c r="AF109" s="1277" t="str">
        <f>IF(INDEX(intern2!$A$165:$BH$316,MATCH($A109,intern2!$A$165:$A$316,0),MATCH(AF$8,intern2!_xlnm.Print_Titles,0))="","",
IF(INDEX(intern2!$A$165:$BH$316,MATCH($A109,intern2!$A$165:$A$316,0),MATCH(AF$8,intern2!_xlnm.Print_Titles,0))="NOK","NOK",
IF(INDEX(intern3!$A$9:$BG$320,MATCH($A109,intern3!$A$9:$A$160,0),MATCH(intern4!AF$8,intern3!$7:$7,0))="OK","OK","NOK")))</f>
        <v/>
      </c>
      <c r="AG109" s="1277" t="str">
        <f>IF(INDEX(intern2!$A$165:$BH$316,MATCH($A109,intern2!$A$165:$A$316,0),MATCH(AG$8,intern2!_xlnm.Print_Titles,0))="","",
IF(INDEX(intern2!$A$165:$BH$316,MATCH($A109,intern2!$A$165:$A$316,0),MATCH(AG$8,intern2!_xlnm.Print_Titles,0))="NOK","NOK",
IF(INDEX(intern3!$A$9:$BG$320,MATCH($A109,intern3!$A$9:$A$160,0),MATCH(intern4!AG$8,intern3!$7:$7,0))="OK","OK","NOK")))</f>
        <v/>
      </c>
      <c r="AH109" s="1277" t="str">
        <f>IF(INDEX(intern2!$A$165:$BH$316,MATCH($A109,intern2!$A$165:$A$316,0),MATCH(AH$8,intern2!_xlnm.Print_Titles,0))="","",
IF(INDEX(intern2!$A$165:$BH$316,MATCH($A109,intern2!$A$165:$A$316,0),MATCH(AH$8,intern2!_xlnm.Print_Titles,0))="NOK","NOK",
IF(INDEX(intern3!$A$9:$BG$320,MATCH($A109,intern3!$A$9:$A$160,0),MATCH(intern4!AH$8,intern3!$7:$7,0))="OK","OK","NOK")))</f>
        <v/>
      </c>
      <c r="AI109" s="1277" t="str">
        <f>IF(INDEX(intern2!$A$165:$BH$316,MATCH($A109,intern2!$A$165:$A$316,0),MATCH(AI$8,intern2!_xlnm.Print_Titles,0))="","",
IF(INDEX(intern2!$A$165:$BH$316,MATCH($A109,intern2!$A$165:$A$316,0),MATCH(AI$8,intern2!_xlnm.Print_Titles,0))="NOK","NOK",
IF(INDEX(intern3!$A$9:$BG$320,MATCH($A109,intern3!$A$9:$A$160,0),MATCH(intern4!AI$8,intern3!$7:$7,0))="OK","OK","NOK")))</f>
        <v/>
      </c>
      <c r="AJ109" s="1277" t="str">
        <f>IF(INDEX(intern2!$A$165:$BH$316,MATCH($A109,intern2!$A$165:$A$316,0),MATCH(AJ$8,intern2!_xlnm.Print_Titles,0))="","",
IF(INDEX(intern2!$A$165:$BH$316,MATCH($A109,intern2!$A$165:$A$316,0),MATCH(AJ$8,intern2!_xlnm.Print_Titles,0))="NOK","NOK",
IF(INDEX(intern3!$A$9:$BG$320,MATCH($A109,intern3!$A$9:$A$160,0),MATCH(intern4!AJ$8,intern3!$7:$7,0))="OK","OK","NOK")))</f>
        <v/>
      </c>
      <c r="AK109" s="1277" t="str">
        <f>IF(INDEX(intern2!$A$165:$BH$316,MATCH($A109,intern2!$A$165:$A$316,0),MATCH(AK$8,intern2!_xlnm.Print_Titles,0))="","",
IF(INDEX(intern2!$A$165:$BH$316,MATCH($A109,intern2!$A$165:$A$316,0),MATCH(AK$8,intern2!_xlnm.Print_Titles,0))="NOK","NOK",
IF(INDEX(intern3!$A$9:$BG$320,MATCH($A109,intern3!$A$9:$A$160,0),MATCH(intern4!AK$8,intern3!$7:$7,0))="OK","OK","NOK")))</f>
        <v/>
      </c>
      <c r="AL109" s="1277" t="str">
        <f>IF(INDEX(intern2!$A$165:$BH$316,MATCH($A109,intern2!$A$165:$A$316,0),MATCH(AL$8,intern2!_xlnm.Print_Titles,0))="","",
IF(INDEX(intern2!$A$165:$BH$316,MATCH($A109,intern2!$A$165:$A$316,0),MATCH(AL$8,intern2!_xlnm.Print_Titles,0))="NOK","NOK",
IF(INDEX(intern3!$A$9:$BG$320,MATCH($A109,intern3!$A$9:$A$160,0),MATCH(intern4!AL$8,intern3!$7:$7,0))="OK","OK","NOK")))</f>
        <v/>
      </c>
      <c r="AM109" s="1277" t="str">
        <f>IF(INDEX(intern2!$A$165:$BH$316,MATCH($A109,intern2!$A$165:$A$316,0),MATCH(AM$8,intern2!_xlnm.Print_Titles,0))="","",
IF(INDEX(intern2!$A$165:$BH$316,MATCH($A109,intern2!$A$165:$A$316,0),MATCH(AM$8,intern2!_xlnm.Print_Titles,0))="NOK","NOK",
IF(INDEX(intern3!$A$9:$BG$320,MATCH($A109,intern3!$A$9:$A$160,0),MATCH(intern4!AM$8,intern3!$7:$7,0))="OK","OK","NOK")))</f>
        <v/>
      </c>
      <c r="AN109" s="1277" t="str">
        <f>IF(INDEX(intern2!$A$165:$BH$316,MATCH($A109,intern2!$A$165:$A$316,0),MATCH(AN$8,intern2!_xlnm.Print_Titles,0))="","",
IF(INDEX(intern2!$A$165:$BH$316,MATCH($A109,intern2!$A$165:$A$316,0),MATCH(AN$8,intern2!_xlnm.Print_Titles,0))="NOK","NOK",
IF(INDEX(intern3!$A$9:$BG$320,MATCH($A109,intern3!$A$9:$A$160,0),MATCH(intern4!AN$8,intern3!$7:$7,0))="OK","OK","NOK")))</f>
        <v/>
      </c>
      <c r="AO109" s="1277" t="str">
        <f>IF(INDEX(intern2!$A$165:$BH$316,MATCH($A109,intern2!$A$165:$A$316,0),MATCH(AO$8,intern2!_xlnm.Print_Titles,0))="","",
IF(INDEX(intern2!$A$165:$BH$316,MATCH($A109,intern2!$A$165:$A$316,0),MATCH(AO$8,intern2!_xlnm.Print_Titles,0))="NOK","NOK",
IF(INDEX(intern3!$A$9:$BG$320,MATCH($A109,intern3!$A$9:$A$160,0),MATCH(intern4!AO$8,intern3!$7:$7,0))="OK","OK","NOK")))</f>
        <v/>
      </c>
      <c r="AP109" s="1277" t="str">
        <f>IF(INDEX(intern2!$A$165:$BH$316,MATCH($A109,intern2!$A$165:$A$316,0),MATCH(AP$8,intern2!_xlnm.Print_Titles,0))="","",
IF(INDEX(intern2!$A$165:$BH$316,MATCH($A109,intern2!$A$165:$A$316,0),MATCH(AP$8,intern2!_xlnm.Print_Titles,0))="NOK","NOK",
IF(INDEX(intern3!$A$9:$BG$320,MATCH($A109,intern3!$A$9:$A$160,0),MATCH(intern4!AP$8,intern3!$7:$7,0))="OK","OK","NOK")))</f>
        <v/>
      </c>
      <c r="AQ109" s="1277" t="str">
        <f>IF(INDEX(intern2!$A$165:$BH$316,MATCH($A109,intern2!$A$165:$A$316,0),MATCH(AQ$8,intern2!_xlnm.Print_Titles,0))="","",
IF(INDEX(intern2!$A$165:$BH$316,MATCH($A109,intern2!$A$165:$A$316,0),MATCH(AQ$8,intern2!_xlnm.Print_Titles,0))="NOK","NOK",
IF(INDEX(intern3!$A$9:$BG$320,MATCH($A109,intern3!$A$9:$A$160,0),MATCH(intern4!AQ$8,intern3!$7:$7,0))="OK","OK","NOK")))</f>
        <v/>
      </c>
      <c r="AR109" s="1277" t="str">
        <f>IF(INDEX(intern2!$A$165:$BH$316,MATCH($A109,intern2!$A$165:$A$316,0),MATCH(AR$8,intern2!_xlnm.Print_Titles,0))="","",
IF(INDEX(intern2!$A$165:$BH$316,MATCH($A109,intern2!$A$165:$A$316,0),MATCH(AR$8,intern2!_xlnm.Print_Titles,0))="NOK","NOK",
IF(INDEX(intern3!$A$9:$BG$320,MATCH($A109,intern3!$A$9:$A$160,0),MATCH(intern4!AR$8,intern3!$7:$7,0))="OK","OK","NOK")))</f>
        <v/>
      </c>
      <c r="AS109" s="1277" t="str">
        <f>IF(INDEX(intern2!$A$165:$BH$316,MATCH($A109,intern2!$A$165:$A$316,0),MATCH(AS$8,intern2!_xlnm.Print_Titles,0))="","",
IF(INDEX(intern2!$A$165:$BH$316,MATCH($A109,intern2!$A$165:$A$316,0),MATCH(AS$8,intern2!_xlnm.Print_Titles,0))="NOK","NOK",
IF(INDEX(intern3!$A$9:$BG$320,MATCH($A109,intern3!$A$9:$A$160,0),MATCH(intern4!AS$8,intern3!$7:$7,0))="OK","OK","NOK")))</f>
        <v/>
      </c>
      <c r="AT109" s="1277" t="str">
        <f>IF(INDEX(intern2!$A$165:$BH$316,MATCH($A109,intern2!$A$165:$A$316,0),MATCH(AT$8,intern2!_xlnm.Print_Titles,0))="","",
IF(INDEX(intern2!$A$165:$BH$316,MATCH($A109,intern2!$A$165:$A$316,0),MATCH(AT$8,intern2!_xlnm.Print_Titles,0))="NOK","NOK",
IF(INDEX(intern3!$A$9:$BG$320,MATCH($A109,intern3!$A$9:$A$160,0),MATCH(intern4!AT$8,intern3!$7:$7,0))="OK","OK","NOK")))</f>
        <v/>
      </c>
      <c r="AU109" s="1277" t="str">
        <f>IF(INDEX(intern2!$A$165:$BH$316,MATCH($A109,intern2!$A$165:$A$316,0),MATCH(AU$8,intern2!_xlnm.Print_Titles,0))="","",
IF(INDEX(intern2!$A$165:$BH$316,MATCH($A109,intern2!$A$165:$A$316,0),MATCH(AU$8,intern2!_xlnm.Print_Titles,0))="NOK","NOK",
IF(INDEX(intern3!$A$9:$BG$320,MATCH($A109,intern3!$A$9:$A$160,0),MATCH(intern4!AU$8,intern3!$7:$7,0))="OK","OK","NOK")))</f>
        <v/>
      </c>
      <c r="AV109" s="1277" t="str">
        <f>IF(INDEX(intern2!$A$165:$BH$316,MATCH($A109,intern2!$A$165:$A$316,0),MATCH(AV$8,intern2!_xlnm.Print_Titles,0))="","",
IF(INDEX(intern2!$A$165:$BH$316,MATCH($A109,intern2!$A$165:$A$316,0),MATCH(AV$8,intern2!_xlnm.Print_Titles,0))="NOK","NOK",
IF(INDEX(intern3!$A$9:$BG$320,MATCH($A109,intern3!$A$9:$A$160,0),MATCH(intern4!AV$8,intern3!$7:$7,0))="OK","OK","NOK")))</f>
        <v/>
      </c>
      <c r="AW109" s="1277"/>
      <c r="AX109" s="1277" t="str">
        <f>IF(INDEX(intern2!$A$165:$BH$316,MATCH($A109,intern2!$A$165:$A$316,0),MATCH(AX$8,intern2!_xlnm.Print_Titles,0))="","",
IF(INDEX(intern2!$A$165:$BH$316,MATCH($A109,intern2!$A$165:$A$316,0),MATCH(AX$8,intern2!_xlnm.Print_Titles,0))="NOK","NOK",
IF(INDEX(intern3!$A$9:$BG$320,MATCH($A109,intern3!$A$9:$A$160,0),MATCH(intern4!AX$8,intern3!$7:$7,0))="OK","OK","NOK")))</f>
        <v/>
      </c>
      <c r="AY109" s="1277" t="str">
        <f>IF(INDEX(intern2!$A$165:$BH$316,MATCH($A109,intern2!$A$165:$A$316,0),MATCH(AY$8,intern2!_xlnm.Print_Titles,0))="","",
IF(INDEX(intern2!$A$165:$BH$316,MATCH($A109,intern2!$A$165:$A$316,0),MATCH(AY$8,intern2!_xlnm.Print_Titles,0))="NOK","NOK",
IF(INDEX(intern3!$A$9:$BG$320,MATCH($A109,intern3!$A$9:$A$160,0),MATCH(intern4!AY$8,intern3!$7:$7,0))="OK","OK","NOK")))</f>
        <v/>
      </c>
      <c r="AZ109" s="1277" t="str">
        <f>IF(INDEX(intern2!$A$165:$BH$316,MATCH($A109,intern2!$A$165:$A$316,0),MATCH(AZ$8,intern2!_xlnm.Print_Titles,0))="","",
IF(INDEX(intern2!$A$165:$BH$316,MATCH($A109,intern2!$A$165:$A$316,0),MATCH(AZ$8,intern2!_xlnm.Print_Titles,0))="NOK","NOK",
IF(INDEX(intern3!$A$9:$BG$320,MATCH($A109,intern3!$A$9:$A$160,0),MATCH(intern4!AZ$8,intern3!$7:$7,0))="OK","OK","NOK")))</f>
        <v/>
      </c>
      <c r="BA109" s="1277" t="str">
        <f>IF(INDEX(intern2!$A$165:$BH$316,MATCH($A109,intern2!$A$165:$A$316,0),MATCH(BA$8,intern2!_xlnm.Print_Titles,0))="","",
IF(INDEX(intern2!$A$165:$BH$316,MATCH($A109,intern2!$A$165:$A$316,0),MATCH(BA$8,intern2!_xlnm.Print_Titles,0))="NOK","NOK",
IF(INDEX(intern3!$A$9:$BG$320,MATCH($A109,intern3!$A$9:$A$160,0),MATCH(intern4!BA$8,intern3!$7:$7,0))="OK","OK","NOK")))</f>
        <v/>
      </c>
      <c r="BB109" s="1277" t="str">
        <f>IF(INDEX(intern2!$A$165:$BH$316,MATCH($A109,intern2!$A$165:$A$316,0),MATCH(BB$8,intern2!_xlnm.Print_Titles,0))="","",
IF(INDEX(intern2!$A$165:$BH$316,MATCH($A109,intern2!$A$165:$A$316,0),MATCH(BB$8,intern2!_xlnm.Print_Titles,0))="NOK","NOK",
IF(INDEX(intern3!$A$9:$BG$320,MATCH($A109,intern3!$A$9:$A$160,0),MATCH(intern4!BB$8,intern3!$7:$7,0))="OK","OK","NOK")))</f>
        <v/>
      </c>
      <c r="BC109" s="1277" t="str">
        <f>IF(INDEX(intern2!$A$165:$BH$316,MATCH($A109,intern2!$A$165:$A$316,0),MATCH(BC$8,intern2!_xlnm.Print_Titles,0))="","",
IF(INDEX(intern2!$A$165:$BH$316,MATCH($A109,intern2!$A$165:$A$316,0),MATCH(BC$8,intern2!_xlnm.Print_Titles,0))="NOK","NOK",
IF(INDEX(intern3!$A$9:$BG$320,MATCH($A109,intern3!$A$9:$A$160,0),MATCH(intern4!BC$8,intern3!$7:$7,0))="OK","OK","NOK")))</f>
        <v/>
      </c>
      <c r="BD109" s="1277" t="str">
        <f>IF(INDEX(intern2!$A$165:$BH$316,MATCH($A109,intern2!$A$165:$A$316,0),MATCH(BD$8,intern2!_xlnm.Print_Titles,0))="","",
IF(INDEX(intern2!$A$165:$BH$316,MATCH($A109,intern2!$A$165:$A$316,0),MATCH(BD$8,intern2!_xlnm.Print_Titles,0))="NOK","NOK",
IF(INDEX(intern3!$A$9:$BG$320,MATCH($A109,intern3!$A$9:$A$160,0),MATCH(intern4!BD$8,intern3!$7:$7,0))="OK","OK","NOK")))</f>
        <v/>
      </c>
      <c r="BE109" s="1277" t="str">
        <f>IF(INDEX(intern2!$A$165:$BH$316,MATCH($A109,intern2!$A$165:$A$316,0),MATCH(BE$8,intern2!_xlnm.Print_Titles,0))="","",
IF(INDEX(intern2!$A$165:$BH$316,MATCH($A109,intern2!$A$165:$A$316,0),MATCH(BE$8,intern2!_xlnm.Print_Titles,0))="NOK","NOK",
IF(INDEX(intern3!$A$9:$BG$320,MATCH($A109,intern3!$A$9:$A$160,0),MATCH(intern4!BE$8,intern3!$7:$7,0))="OK","OK","NOK")))</f>
        <v/>
      </c>
      <c r="BF109" s="1277" t="str">
        <f>IF(INDEX(intern2!$A$165:$BH$316,MATCH($A109,intern2!$A$165:$A$316,0),MATCH(BF$8,intern2!_xlnm.Print_Titles,0))="","",
IF(INDEX(intern2!$A$165:$BH$316,MATCH($A109,intern2!$A$165:$A$316,0),MATCH(BF$8,intern2!_xlnm.Print_Titles,0))="NOK","NOK",
IF(INDEX(intern3!$A$9:$BG$320,MATCH($A109,intern3!$A$9:$A$160,0),MATCH(intern4!BF$8,intern3!$7:$7,0))="OK","OK","NOK")))</f>
        <v/>
      </c>
      <c r="BG109" s="1277" t="str">
        <f>IF(INDEX(intern2!$A$165:$BH$316,MATCH($A109,intern2!$A$165:$A$316,0),MATCH(BG$8,intern2!_xlnm.Print_Titles,0))="","",
IF(INDEX(intern2!$A$165:$BH$316,MATCH($A109,intern2!$A$165:$A$316,0),MATCH(BG$8,intern2!_xlnm.Print_Titles,0))="NOK","NOK",
IF(INDEX(intern3!$A$9:$BG$320,MATCH($A109,intern3!$A$9:$A$160,0),MATCH(intern4!BG$8,intern3!$7:$7,0))="OK","OK","NOK")))</f>
        <v/>
      </c>
      <c r="BH109" s="200" t="str">
        <f t="shared" si="3"/>
        <v>OK</v>
      </c>
      <c r="BI109" s="186"/>
      <c r="BJ109" t="str">
        <f>IF(VLOOKUP($A109,intern1!$C:$Q,15,FALSE)="MAS","",IF(VLOOKUP($A109,'3.10'!$C:$AP,9,FALSE)=0,"NOK",IF(VLOOKUP($A109,'3.10'!$C:$AP,11,FALSE)=0,"NOK","OK"))=BH109)</f>
        <v/>
      </c>
    </row>
    <row r="110" spans="1:62" x14ac:dyDescent="0.25">
      <c r="A110" t="str">
        <f>+intern2!A105</f>
        <v>TPL6</v>
      </c>
      <c r="C110" s="1277" t="str">
        <f>IF(INDEX(intern2!$A$165:$BH$316,MATCH($A110,intern2!$A$165:$A$316,0),MATCH(C$8,intern2!_xlnm.Print_Titles,0))="","",
IF(INDEX(intern2!$A$165:$BH$316,MATCH($A110,intern2!$A$165:$A$316,0),MATCH(C$8,intern2!_xlnm.Print_Titles,0))="NOK","NOK",
IF(INDEX(intern3!$A$9:$BG$320,MATCH($A110,intern3!$A$9:$A$160,0),MATCH(intern4!C$8,intern3!$7:$7,0))="OK","OK","NOK")))</f>
        <v/>
      </c>
      <c r="D110" s="1277" t="str">
        <f>IF(INDEX(intern2!$A$165:$BH$316,MATCH($A110,intern2!$A$165:$A$316,0),MATCH(D$8,intern2!_xlnm.Print_Titles,0))="","",
IF(INDEX(intern2!$A$165:$BH$316,MATCH($A110,intern2!$A$165:$A$316,0),MATCH(D$8,intern2!_xlnm.Print_Titles,0))="NOK","NOK",
IF(INDEX(intern3!$A$9:$BG$320,MATCH($A110,intern3!$A$9:$A$160,0),MATCH(intern4!D$8,intern3!$7:$7,0))="OK","OK","NOK")))</f>
        <v/>
      </c>
      <c r="E110" s="1277" t="str">
        <f>IF(INDEX(intern2!$A$165:$BH$316,MATCH($A110,intern2!$A$165:$A$316,0),MATCH(E$8,intern2!_xlnm.Print_Titles,0))="","",
IF(INDEX(intern2!$A$165:$BH$316,MATCH($A110,intern2!$A$165:$A$316,0),MATCH(E$8,intern2!_xlnm.Print_Titles,0))="NOK","NOK",
IF(INDEX(intern3!$A$9:$BG$320,MATCH($A110,intern3!$A$9:$A$160,0),MATCH(intern4!E$8,intern3!$7:$7,0))="OK","OK","NOK")))</f>
        <v/>
      </c>
      <c r="F110" s="1277" t="str">
        <f>IF(INDEX(intern2!$A$165:$BH$316,MATCH($A110,intern2!$A$165:$A$316,0),MATCH(F$8,intern2!_xlnm.Print_Titles,0))="","",
IF(INDEX(intern2!$A$165:$BH$316,MATCH($A110,intern2!$A$165:$A$316,0),MATCH(F$8,intern2!_xlnm.Print_Titles,0))="NOK","NOK",
IF(INDEX(intern3!$A$9:$BG$320,MATCH($A110,intern3!$A$9:$A$160,0),MATCH(intern4!F$8,intern3!$7:$7,0))="OK","OK","NOK")))</f>
        <v/>
      </c>
      <c r="G110" s="1277" t="str">
        <f>IF(INDEX(intern2!$A$165:$BH$316,MATCH($A110,intern2!$A$165:$A$316,0),MATCH(G$8,intern2!_xlnm.Print_Titles,0))="","",
IF(INDEX(intern2!$A$165:$BH$316,MATCH($A110,intern2!$A$165:$A$316,0),MATCH(G$8,intern2!_xlnm.Print_Titles,0))="NOK","NOK",
IF(INDEX(intern3!$A$9:$BG$320,MATCH($A110,intern3!$A$9:$A$160,0),MATCH(intern4!G$8,intern3!$7:$7,0))="OK","OK","NOK")))</f>
        <v/>
      </c>
      <c r="H110" s="1277" t="str">
        <f>IF(INDEX(intern2!$A$165:$BH$316,MATCH($A110,intern2!$A$165:$A$316,0),MATCH(H$8,intern2!_xlnm.Print_Titles,0))="","",
IF(INDEX(intern2!$A$165:$BH$316,MATCH($A110,intern2!$A$165:$A$316,0),MATCH(H$8,intern2!_xlnm.Print_Titles,0))="NOK","NOK",
IF(INDEX(intern3!$A$9:$BG$320,MATCH($A110,intern3!$A$9:$A$160,0),MATCH(intern4!H$8,intern3!$7:$7,0))="OK","OK","NOK")))</f>
        <v/>
      </c>
      <c r="I110" s="1277" t="str">
        <f>IF(INDEX(intern2!$A$165:$BH$316,MATCH($A110,intern2!$A$165:$A$316,0),MATCH(I$8,intern2!_xlnm.Print_Titles,0))="","",
IF(INDEX(intern2!$A$165:$BH$316,MATCH($A110,intern2!$A$165:$A$316,0),MATCH(I$8,intern2!_xlnm.Print_Titles,0))="NOK","NOK",
IF(INDEX(intern3!$A$9:$BG$320,MATCH($A110,intern3!$A$9:$A$160,0),MATCH(intern4!I$8,intern3!$7:$7,0))="OK","OK","NOK")))</f>
        <v/>
      </c>
      <c r="J110" s="1277" t="str">
        <f>IF(INDEX(intern2!$A$165:$BH$316,MATCH($A110,intern2!$A$165:$A$316,0),MATCH(J$8,intern2!_xlnm.Print_Titles,0))="","",
IF(INDEX(intern2!$A$165:$BH$316,MATCH($A110,intern2!$A$165:$A$316,0),MATCH(J$8,intern2!_xlnm.Print_Titles,0))="NOK","NOK",
IF(INDEX(intern3!$A$9:$BG$320,MATCH($A110,intern3!$A$9:$A$160,0),MATCH(intern4!J$8,intern3!$7:$7,0))="OK","OK","NOK")))</f>
        <v/>
      </c>
      <c r="K110" s="1277" t="str">
        <f>IF(INDEX(intern2!$A$165:$BH$316,MATCH($A110,intern2!$A$165:$A$316,0),MATCH(K$8,intern2!_xlnm.Print_Titles,0))="","",
IF(INDEX(intern2!$A$165:$BH$316,MATCH($A110,intern2!$A$165:$A$316,0),MATCH(K$8,intern2!_xlnm.Print_Titles,0))="NOK","NOK",
IF(INDEX(intern3!$A$9:$BG$320,MATCH($A110,intern3!$A$9:$A$160,0),MATCH(intern4!K$8,intern3!$7:$7,0))="OK","OK","NOK")))</f>
        <v/>
      </c>
      <c r="L110" s="1277" t="str">
        <f>IF(INDEX(intern2!$A$165:$BH$316,MATCH($A110,intern2!$A$165:$A$316,0),MATCH(L$8,intern2!_xlnm.Print_Titles,0))="","",
IF(INDEX(intern2!$A$165:$BH$316,MATCH($A110,intern2!$A$165:$A$316,0),MATCH(L$8,intern2!_xlnm.Print_Titles,0))="NOK","NOK",
IF(INDEX(intern3!$A$9:$BG$320,MATCH($A110,intern3!$A$9:$A$160,0),MATCH(intern4!L$8,intern3!$7:$7,0))="OK","OK","NOK")))</f>
        <v/>
      </c>
      <c r="M110" s="1277" t="str">
        <f>IF(INDEX(intern2!$A$165:$BH$316,MATCH($A110,intern2!$A$165:$A$316,0),MATCH(M$8,intern2!_xlnm.Print_Titles,0))="","",
IF(INDEX(intern2!$A$165:$BH$316,MATCH($A110,intern2!$A$165:$A$316,0),MATCH(M$8,intern2!_xlnm.Print_Titles,0))="NOK","NOK",
IF(INDEX(intern3!$A$9:$BG$320,MATCH($A110,intern3!$A$9:$A$160,0),MATCH(intern4!M$8,intern3!$7:$7,0))="OK","OK","NOK")))</f>
        <v/>
      </c>
      <c r="N110" s="1277" t="str">
        <f>IF(INDEX(intern2!$A$165:$BH$316,MATCH($A110,intern2!$A$165:$A$316,0),MATCH(N$8,intern2!_xlnm.Print_Titles,0))="","",
IF(INDEX(intern2!$A$165:$BH$316,MATCH($A110,intern2!$A$165:$A$316,0),MATCH(N$8,intern2!_xlnm.Print_Titles,0))="NOK","NOK",
IF(INDEX(intern3!$A$9:$BG$320,MATCH($A110,intern3!$A$9:$A$160,0),MATCH(intern4!N$8,intern3!$7:$7,0))="OK","OK","NOK")))</f>
        <v/>
      </c>
      <c r="O110" s="1277" t="str">
        <f>IF(INDEX(intern2!$A$165:$BH$316,MATCH($A110,intern2!$A$165:$A$316,0),MATCH(O$8,intern2!_xlnm.Print_Titles,0))="","",
IF(INDEX(intern2!$A$165:$BH$316,MATCH($A110,intern2!$A$165:$A$316,0),MATCH(O$8,intern2!_xlnm.Print_Titles,0))="NOK","NOK",
IF(INDEX(intern3!$A$9:$BG$320,MATCH($A110,intern3!$A$9:$A$160,0),MATCH(intern4!O$8,intern3!$7:$7,0))="OK","OK","NOK")))</f>
        <v/>
      </c>
      <c r="P110" s="1277" t="str">
        <f>IF(INDEX(intern2!$A$165:$BH$316,MATCH($A110,intern2!$A$165:$A$316,0),MATCH(P$8,intern2!_xlnm.Print_Titles,0))="","",
IF(INDEX(intern2!$A$165:$BH$316,MATCH($A110,intern2!$A$165:$A$316,0),MATCH(P$8,intern2!_xlnm.Print_Titles,0))="NOK","NOK",
IF(INDEX(intern3!$A$9:$BG$320,MATCH($A110,intern3!$A$9:$A$160,0),MATCH(intern4!P$8,intern3!$7:$7,0))="OK","OK","NOK")))</f>
        <v/>
      </c>
      <c r="Q110" s="1277" t="str">
        <f>IF(INDEX(intern2!$A$165:$BH$316,MATCH($A110,intern2!$A$165:$A$316,0),MATCH(Q$8,intern2!_xlnm.Print_Titles,0))="","",
IF(INDEX(intern2!$A$165:$BH$316,MATCH($A110,intern2!$A$165:$A$316,0),MATCH(Q$8,intern2!_xlnm.Print_Titles,0))="NOK","NOK",
IF(INDEX(intern3!$A$9:$BG$320,MATCH($A110,intern3!$A$9:$A$160,0),MATCH(intern4!Q$8,intern3!$7:$7,0))="OK","OK","NOK")))</f>
        <v/>
      </c>
      <c r="R110" s="1277" t="str">
        <f>IF(INDEX(intern2!$A$165:$BH$316,MATCH($A110,intern2!$A$165:$A$316,0),MATCH(R$8,intern2!_xlnm.Print_Titles,0))="","",
IF(INDEX(intern2!$A$165:$BH$316,MATCH($A110,intern2!$A$165:$A$316,0),MATCH(R$8,intern2!_xlnm.Print_Titles,0))="NOK","NOK",
IF(INDEX(intern3!$A$9:$BG$320,MATCH($A110,intern3!$A$9:$A$160,0),MATCH(intern4!R$8,intern3!$7:$7,0))="OK","OK","NOK")))</f>
        <v/>
      </c>
      <c r="S110" s="1277" t="str">
        <f>IF(INDEX(intern2!$A$165:$BH$316,MATCH($A110,intern2!$A$165:$A$316,0),MATCH(S$8,intern2!_xlnm.Print_Titles,0))="","",
IF(INDEX(intern2!$A$165:$BH$316,MATCH($A110,intern2!$A$165:$A$316,0),MATCH(S$8,intern2!_xlnm.Print_Titles,0))="NOK","NOK",
IF(INDEX(intern3!$A$9:$BG$320,MATCH($A110,intern3!$A$9:$A$160,0),MATCH(intern4!S$8,intern3!$7:$7,0))="OK","OK","NOK")))</f>
        <v/>
      </c>
      <c r="T110" s="1277" t="str">
        <f>IF(INDEX(intern2!$A$165:$BH$316,MATCH($A110,intern2!$A$165:$A$316,0),MATCH(T$8,intern2!_xlnm.Print_Titles,0))="","",
IF(INDEX(intern2!$A$165:$BH$316,MATCH($A110,intern2!$A$165:$A$316,0),MATCH(T$8,intern2!_xlnm.Print_Titles,0))="NOK","NOK",
IF(INDEX(intern3!$A$9:$BG$320,MATCH($A110,intern3!$A$9:$A$160,0),MATCH(intern4!T$8,intern3!$7:$7,0))="OK","OK","NOK")))</f>
        <v/>
      </c>
      <c r="U110" s="1277" t="str">
        <f>IF(INDEX(intern2!$A$165:$BH$316,MATCH($A110,intern2!$A$165:$A$316,0),MATCH(U$8,intern2!_xlnm.Print_Titles,0))="","",
IF(INDEX(intern2!$A$165:$BH$316,MATCH($A110,intern2!$A$165:$A$316,0),MATCH(U$8,intern2!_xlnm.Print_Titles,0))="NOK","NOK",
IF(INDEX(intern3!$A$9:$BG$320,MATCH($A110,intern3!$A$9:$A$160,0),MATCH(intern4!U$8,intern3!$7:$7,0))="OK","OK","NOK")))</f>
        <v/>
      </c>
      <c r="V110" s="1277" t="str">
        <f>IF(INDEX(intern2!$A$165:$BH$316,MATCH($A110,intern2!$A$165:$A$316,0),MATCH(V$8,intern2!_xlnm.Print_Titles,0))="","",
IF(INDEX(intern2!$A$165:$BH$316,MATCH($A110,intern2!$A$165:$A$316,0),MATCH(V$8,intern2!_xlnm.Print_Titles,0))="NOK","NOK",
IF(INDEX(intern3!$A$9:$BG$320,MATCH($A110,intern3!$A$9:$A$160,0),MATCH(intern4!V$8,intern3!$7:$7,0))="OK","OK","NOK")))</f>
        <v/>
      </c>
      <c r="W110" s="1277" t="str">
        <f>IF(INDEX(intern2!$A$165:$BH$316,MATCH($A110,intern2!$A$165:$A$316,0),MATCH(W$8,intern2!_xlnm.Print_Titles,0))="","",
IF(INDEX(intern2!$A$165:$BH$316,MATCH($A110,intern2!$A$165:$A$316,0),MATCH(W$8,intern2!_xlnm.Print_Titles,0))="NOK","NOK",
IF(INDEX(intern3!$A$9:$BG$320,MATCH($A110,intern3!$A$9:$A$160,0),MATCH(intern4!W$8,intern3!$7:$7,0))="OK","OK","NOK")))</f>
        <v/>
      </c>
      <c r="X110" s="1277" t="str">
        <f>IF(INDEX(intern2!$A$165:$BH$316,MATCH($A110,intern2!$A$165:$A$316,0),MATCH(X$8,intern2!_xlnm.Print_Titles,0))="","",
IF(INDEX(intern2!$A$165:$BH$316,MATCH($A110,intern2!$A$165:$A$316,0),MATCH(X$8,intern2!_xlnm.Print_Titles,0))="NOK","NOK",
IF(INDEX(intern3!$A$9:$BG$320,MATCH($A110,intern3!$A$9:$A$160,0),MATCH(intern4!X$8,intern3!$7:$7,0))="OK","OK","NOK")))</f>
        <v/>
      </c>
      <c r="Y110" s="1277" t="str">
        <f>IF(INDEX(intern2!$A$165:$BH$316,MATCH($A110,intern2!$A$165:$A$316,0),MATCH(Y$8,intern2!_xlnm.Print_Titles,0))="","",
IF(INDEX(intern2!$A$165:$BH$316,MATCH($A110,intern2!$A$165:$A$316,0),MATCH(Y$8,intern2!_xlnm.Print_Titles,0))="NOK","NOK",
IF(INDEX(intern3!$A$9:$BG$320,MATCH($A110,intern3!$A$9:$A$160,0),MATCH(intern4!Y$8,intern3!$7:$7,0))="OK","OK","NOK")))</f>
        <v/>
      </c>
      <c r="Z110" s="1277" t="str">
        <f>IF(INDEX(intern2!$A$165:$BH$316,MATCH($A110,intern2!$A$165:$A$316,0),MATCH(Z$8,intern2!_xlnm.Print_Titles,0))="","",
IF(INDEX(intern2!$A$165:$BH$316,MATCH($A110,intern2!$A$165:$A$316,0),MATCH(Z$8,intern2!_xlnm.Print_Titles,0))="NOK","NOK",
IF(INDEX(intern3!$A$9:$BG$320,MATCH($A110,intern3!$A$9:$A$160,0),MATCH(intern4!Z$8,intern3!$7:$7,0))="OK","OK","NOK")))</f>
        <v/>
      </c>
      <c r="AA110" s="1277" t="str">
        <f>IF(INDEX(intern2!$A$165:$BH$316,MATCH($A110,intern2!$A$165:$A$316,0),MATCH(AA$8,intern2!_xlnm.Print_Titles,0))="","",
IF(INDEX(intern2!$A$165:$BH$316,MATCH($A110,intern2!$A$165:$A$316,0),MATCH(AA$8,intern2!_xlnm.Print_Titles,0))="NOK","NOK",
IF(INDEX(intern3!$A$9:$BG$320,MATCH($A110,intern3!$A$9:$A$160,0),MATCH(intern4!AA$8,intern3!$7:$7,0))="OK","OK","NOK")))</f>
        <v/>
      </c>
      <c r="AB110" s="1277" t="str">
        <f>IF(INDEX(intern2!$A$165:$BH$316,MATCH($A110,intern2!$A$165:$A$316,0),MATCH(AB$8,intern2!_xlnm.Print_Titles,0))="","",
IF(INDEX(intern2!$A$165:$BH$316,MATCH($A110,intern2!$A$165:$A$316,0),MATCH(AB$8,intern2!_xlnm.Print_Titles,0))="NOK","NOK",
IF(INDEX(intern3!$A$9:$BG$320,MATCH($A110,intern3!$A$9:$A$160,0),MATCH(intern4!AB$8,intern3!$7:$7,0))="OK","OK","NOK")))</f>
        <v/>
      </c>
      <c r="AC110" s="1277" t="str">
        <f>IF(INDEX(intern2!$A$165:$BH$316,MATCH($A110,intern2!$A$165:$A$316,0),MATCH(AC$8,intern2!_xlnm.Print_Titles,0))="","",
IF(INDEX(intern2!$A$165:$BH$316,MATCH($A110,intern2!$A$165:$A$316,0),MATCH(AC$8,intern2!_xlnm.Print_Titles,0))="NOK","NOK",
IF(INDEX(intern3!$A$9:$BG$320,MATCH($A110,intern3!$A$9:$A$160,0),MATCH(intern4!AC$8,intern3!$7:$7,0))="OK","OK","NOK")))</f>
        <v/>
      </c>
      <c r="AD110" s="1277" t="str">
        <f>IF(INDEX(intern2!$A$165:$BH$316,MATCH($A110,intern2!$A$165:$A$316,0),MATCH(AD$8,intern2!_xlnm.Print_Titles,0))="","",
IF(INDEX(intern2!$A$165:$BH$316,MATCH($A110,intern2!$A$165:$A$316,0),MATCH(AD$8,intern2!_xlnm.Print_Titles,0))="NOK","NOK",
IF(INDEX(intern3!$A$9:$BG$320,MATCH($A110,intern3!$A$9:$A$160,0),MATCH(intern4!AD$8,intern3!$7:$7,0))="OK","OK","NOK")))</f>
        <v/>
      </c>
      <c r="AE110" s="1277" t="str">
        <f>IF(INDEX(intern2!$A$165:$BH$316,MATCH($A110,intern2!$A$165:$A$316,0),MATCH(AE$8,intern2!_xlnm.Print_Titles,0))="","",
IF(INDEX(intern2!$A$165:$BH$316,MATCH($A110,intern2!$A$165:$A$316,0),MATCH(AE$8,intern2!_xlnm.Print_Titles,0))="NOK","NOK",
IF(INDEX(intern3!$A$9:$BG$320,MATCH($A110,intern3!$A$9:$A$160,0),MATCH(intern4!AE$8,intern3!$7:$7,0))="OK","OK","NOK")))</f>
        <v/>
      </c>
      <c r="AF110" s="1277" t="str">
        <f>IF(INDEX(intern2!$A$165:$BH$316,MATCH($A110,intern2!$A$165:$A$316,0),MATCH(AF$8,intern2!_xlnm.Print_Titles,0))="","",
IF(INDEX(intern2!$A$165:$BH$316,MATCH($A110,intern2!$A$165:$A$316,0),MATCH(AF$8,intern2!_xlnm.Print_Titles,0))="NOK","NOK",
IF(INDEX(intern3!$A$9:$BG$320,MATCH($A110,intern3!$A$9:$A$160,0),MATCH(intern4!AF$8,intern3!$7:$7,0))="OK","OK","NOK")))</f>
        <v/>
      </c>
      <c r="AG110" s="1277" t="str">
        <f>IF(INDEX(intern2!$A$165:$BH$316,MATCH($A110,intern2!$A$165:$A$316,0),MATCH(AG$8,intern2!_xlnm.Print_Titles,0))="","",
IF(INDEX(intern2!$A$165:$BH$316,MATCH($A110,intern2!$A$165:$A$316,0),MATCH(AG$8,intern2!_xlnm.Print_Titles,0))="NOK","NOK",
IF(INDEX(intern3!$A$9:$BG$320,MATCH($A110,intern3!$A$9:$A$160,0),MATCH(intern4!AG$8,intern3!$7:$7,0))="OK","OK","NOK")))</f>
        <v/>
      </c>
      <c r="AH110" s="1277" t="str">
        <f>IF(INDEX(intern2!$A$165:$BH$316,MATCH($A110,intern2!$A$165:$A$316,0),MATCH(AH$8,intern2!_xlnm.Print_Titles,0))="","",
IF(INDEX(intern2!$A$165:$BH$316,MATCH($A110,intern2!$A$165:$A$316,0),MATCH(AH$8,intern2!_xlnm.Print_Titles,0))="NOK","NOK",
IF(INDEX(intern3!$A$9:$BG$320,MATCH($A110,intern3!$A$9:$A$160,0),MATCH(intern4!AH$8,intern3!$7:$7,0))="OK","OK","NOK")))</f>
        <v/>
      </c>
      <c r="AI110" s="1277" t="str">
        <f>IF(INDEX(intern2!$A$165:$BH$316,MATCH($A110,intern2!$A$165:$A$316,0),MATCH(AI$8,intern2!_xlnm.Print_Titles,0))="","",
IF(INDEX(intern2!$A$165:$BH$316,MATCH($A110,intern2!$A$165:$A$316,0),MATCH(AI$8,intern2!_xlnm.Print_Titles,0))="NOK","NOK",
IF(INDEX(intern3!$A$9:$BG$320,MATCH($A110,intern3!$A$9:$A$160,0),MATCH(intern4!AI$8,intern3!$7:$7,0))="OK","OK","NOK")))</f>
        <v/>
      </c>
      <c r="AJ110" s="1277" t="str">
        <f>IF(INDEX(intern2!$A$165:$BH$316,MATCH($A110,intern2!$A$165:$A$316,0),MATCH(AJ$8,intern2!_xlnm.Print_Titles,0))="","",
IF(INDEX(intern2!$A$165:$BH$316,MATCH($A110,intern2!$A$165:$A$316,0),MATCH(AJ$8,intern2!_xlnm.Print_Titles,0))="NOK","NOK",
IF(INDEX(intern3!$A$9:$BG$320,MATCH($A110,intern3!$A$9:$A$160,0),MATCH(intern4!AJ$8,intern3!$7:$7,0))="OK","OK","NOK")))</f>
        <v/>
      </c>
      <c r="AK110" s="1277" t="str">
        <f>IF(INDEX(intern2!$A$165:$BH$316,MATCH($A110,intern2!$A$165:$A$316,0),MATCH(AK$8,intern2!_xlnm.Print_Titles,0))="","",
IF(INDEX(intern2!$A$165:$BH$316,MATCH($A110,intern2!$A$165:$A$316,0),MATCH(AK$8,intern2!_xlnm.Print_Titles,0))="NOK","NOK",
IF(INDEX(intern3!$A$9:$BG$320,MATCH($A110,intern3!$A$9:$A$160,0),MATCH(intern4!AK$8,intern3!$7:$7,0))="OK","OK","NOK")))</f>
        <v/>
      </c>
      <c r="AL110" s="1277" t="str">
        <f>IF(INDEX(intern2!$A$165:$BH$316,MATCH($A110,intern2!$A$165:$A$316,0),MATCH(AL$8,intern2!_xlnm.Print_Titles,0))="","",
IF(INDEX(intern2!$A$165:$BH$316,MATCH($A110,intern2!$A$165:$A$316,0),MATCH(AL$8,intern2!_xlnm.Print_Titles,0))="NOK","NOK",
IF(INDEX(intern3!$A$9:$BG$320,MATCH($A110,intern3!$A$9:$A$160,0),MATCH(intern4!AL$8,intern3!$7:$7,0))="OK","OK","NOK")))</f>
        <v/>
      </c>
      <c r="AM110" s="1277" t="str">
        <f>IF(INDEX(intern2!$A$165:$BH$316,MATCH($A110,intern2!$A$165:$A$316,0),MATCH(AM$8,intern2!_xlnm.Print_Titles,0))="","",
IF(INDEX(intern2!$A$165:$BH$316,MATCH($A110,intern2!$A$165:$A$316,0),MATCH(AM$8,intern2!_xlnm.Print_Titles,0))="NOK","NOK",
IF(INDEX(intern3!$A$9:$BG$320,MATCH($A110,intern3!$A$9:$A$160,0),MATCH(intern4!AM$8,intern3!$7:$7,0))="OK","OK","NOK")))</f>
        <v/>
      </c>
      <c r="AN110" s="1277" t="str">
        <f>IF(INDEX(intern2!$A$165:$BH$316,MATCH($A110,intern2!$A$165:$A$316,0),MATCH(AN$8,intern2!_xlnm.Print_Titles,0))="","",
IF(INDEX(intern2!$A$165:$BH$316,MATCH($A110,intern2!$A$165:$A$316,0),MATCH(AN$8,intern2!_xlnm.Print_Titles,0))="NOK","NOK",
IF(INDEX(intern3!$A$9:$BG$320,MATCH($A110,intern3!$A$9:$A$160,0),MATCH(intern4!AN$8,intern3!$7:$7,0))="OK","OK","NOK")))</f>
        <v/>
      </c>
      <c r="AO110" s="1277" t="str">
        <f>IF(INDEX(intern2!$A$165:$BH$316,MATCH($A110,intern2!$A$165:$A$316,0),MATCH(AO$8,intern2!_xlnm.Print_Titles,0))="","",
IF(INDEX(intern2!$A$165:$BH$316,MATCH($A110,intern2!$A$165:$A$316,0),MATCH(AO$8,intern2!_xlnm.Print_Titles,0))="NOK","NOK",
IF(INDEX(intern3!$A$9:$BG$320,MATCH($A110,intern3!$A$9:$A$160,0),MATCH(intern4!AO$8,intern3!$7:$7,0))="OK","OK","NOK")))</f>
        <v/>
      </c>
      <c r="AP110" s="1277" t="str">
        <f>IF(INDEX(intern2!$A$165:$BH$316,MATCH($A110,intern2!$A$165:$A$316,0),MATCH(AP$8,intern2!_xlnm.Print_Titles,0))="","",
IF(INDEX(intern2!$A$165:$BH$316,MATCH($A110,intern2!$A$165:$A$316,0),MATCH(AP$8,intern2!_xlnm.Print_Titles,0))="NOK","NOK",
IF(INDEX(intern3!$A$9:$BG$320,MATCH($A110,intern3!$A$9:$A$160,0),MATCH(intern4!AP$8,intern3!$7:$7,0))="OK","OK","NOK")))</f>
        <v/>
      </c>
      <c r="AQ110" s="1277" t="str">
        <f>IF(INDEX(intern2!$A$165:$BH$316,MATCH($A110,intern2!$A$165:$A$316,0),MATCH(AQ$8,intern2!_xlnm.Print_Titles,0))="","",
IF(INDEX(intern2!$A$165:$BH$316,MATCH($A110,intern2!$A$165:$A$316,0),MATCH(AQ$8,intern2!_xlnm.Print_Titles,0))="NOK","NOK",
IF(INDEX(intern3!$A$9:$BG$320,MATCH($A110,intern3!$A$9:$A$160,0),MATCH(intern4!AQ$8,intern3!$7:$7,0))="OK","OK","NOK")))</f>
        <v/>
      </c>
      <c r="AR110" s="1277" t="str">
        <f>IF(INDEX(intern2!$A$165:$BH$316,MATCH($A110,intern2!$A$165:$A$316,0),MATCH(AR$8,intern2!_xlnm.Print_Titles,0))="","",
IF(INDEX(intern2!$A$165:$BH$316,MATCH($A110,intern2!$A$165:$A$316,0),MATCH(AR$8,intern2!_xlnm.Print_Titles,0))="NOK","NOK",
IF(INDEX(intern3!$A$9:$BG$320,MATCH($A110,intern3!$A$9:$A$160,0),MATCH(intern4!AR$8,intern3!$7:$7,0))="OK","OK","NOK")))</f>
        <v/>
      </c>
      <c r="AS110" s="1277" t="str">
        <f>IF(INDEX(intern2!$A$165:$BH$316,MATCH($A110,intern2!$A$165:$A$316,0),MATCH(AS$8,intern2!_xlnm.Print_Titles,0))="","",
IF(INDEX(intern2!$A$165:$BH$316,MATCH($A110,intern2!$A$165:$A$316,0),MATCH(AS$8,intern2!_xlnm.Print_Titles,0))="NOK","NOK",
IF(INDEX(intern3!$A$9:$BG$320,MATCH($A110,intern3!$A$9:$A$160,0),MATCH(intern4!AS$8,intern3!$7:$7,0))="OK","OK","NOK")))</f>
        <v/>
      </c>
      <c r="AT110" s="1277" t="str">
        <f>IF(INDEX(intern2!$A$165:$BH$316,MATCH($A110,intern2!$A$165:$A$316,0),MATCH(AT$8,intern2!_xlnm.Print_Titles,0))="","",
IF(INDEX(intern2!$A$165:$BH$316,MATCH($A110,intern2!$A$165:$A$316,0),MATCH(AT$8,intern2!_xlnm.Print_Titles,0))="NOK","NOK",
IF(INDEX(intern3!$A$9:$BG$320,MATCH($A110,intern3!$A$9:$A$160,0),MATCH(intern4!AT$8,intern3!$7:$7,0))="OK","OK","NOK")))</f>
        <v/>
      </c>
      <c r="AU110" s="1277" t="str">
        <f>IF(INDEX(intern2!$A$165:$BH$316,MATCH($A110,intern2!$A$165:$A$316,0),MATCH(AU$8,intern2!_xlnm.Print_Titles,0))="","",
IF(INDEX(intern2!$A$165:$BH$316,MATCH($A110,intern2!$A$165:$A$316,0),MATCH(AU$8,intern2!_xlnm.Print_Titles,0))="NOK","NOK",
IF(INDEX(intern3!$A$9:$BG$320,MATCH($A110,intern3!$A$9:$A$160,0),MATCH(intern4!AU$8,intern3!$7:$7,0))="OK","OK","NOK")))</f>
        <v/>
      </c>
      <c r="AV110" s="1277" t="str">
        <f>IF(INDEX(intern2!$A$165:$BH$316,MATCH($A110,intern2!$A$165:$A$316,0),MATCH(AV$8,intern2!_xlnm.Print_Titles,0))="","",
IF(INDEX(intern2!$A$165:$BH$316,MATCH($A110,intern2!$A$165:$A$316,0),MATCH(AV$8,intern2!_xlnm.Print_Titles,0))="NOK","NOK",
IF(INDEX(intern3!$A$9:$BG$320,MATCH($A110,intern3!$A$9:$A$160,0),MATCH(intern4!AV$8,intern3!$7:$7,0))="OK","OK","NOK")))</f>
        <v/>
      </c>
      <c r="AW110" s="1277"/>
      <c r="AX110" s="1277" t="str">
        <f>IF(INDEX(intern2!$A$165:$BH$316,MATCH($A110,intern2!$A$165:$A$316,0),MATCH(AX$8,intern2!_xlnm.Print_Titles,0))="","",
IF(INDEX(intern2!$A$165:$BH$316,MATCH($A110,intern2!$A$165:$A$316,0),MATCH(AX$8,intern2!_xlnm.Print_Titles,0))="NOK","NOK",
IF(INDEX(intern3!$A$9:$BG$320,MATCH($A110,intern3!$A$9:$A$160,0),MATCH(intern4!AX$8,intern3!$7:$7,0))="OK","OK","NOK")))</f>
        <v/>
      </c>
      <c r="AY110" s="1277" t="str">
        <f>IF(INDEX(intern2!$A$165:$BH$316,MATCH($A110,intern2!$A$165:$A$316,0),MATCH(AY$8,intern2!_xlnm.Print_Titles,0))="","",
IF(INDEX(intern2!$A$165:$BH$316,MATCH($A110,intern2!$A$165:$A$316,0),MATCH(AY$8,intern2!_xlnm.Print_Titles,0))="NOK","NOK",
IF(INDEX(intern3!$A$9:$BG$320,MATCH($A110,intern3!$A$9:$A$160,0),MATCH(intern4!AY$8,intern3!$7:$7,0))="OK","OK","NOK")))</f>
        <v/>
      </c>
      <c r="AZ110" s="1277" t="str">
        <f>IF(INDEX(intern2!$A$165:$BH$316,MATCH($A110,intern2!$A$165:$A$316,0),MATCH(AZ$8,intern2!_xlnm.Print_Titles,0))="","",
IF(INDEX(intern2!$A$165:$BH$316,MATCH($A110,intern2!$A$165:$A$316,0),MATCH(AZ$8,intern2!_xlnm.Print_Titles,0))="NOK","NOK",
IF(INDEX(intern3!$A$9:$BG$320,MATCH($A110,intern3!$A$9:$A$160,0),MATCH(intern4!AZ$8,intern3!$7:$7,0))="OK","OK","NOK")))</f>
        <v/>
      </c>
      <c r="BA110" s="1277" t="str">
        <f>IF(INDEX(intern2!$A$165:$BH$316,MATCH($A110,intern2!$A$165:$A$316,0),MATCH(BA$8,intern2!_xlnm.Print_Titles,0))="","",
IF(INDEX(intern2!$A$165:$BH$316,MATCH($A110,intern2!$A$165:$A$316,0),MATCH(BA$8,intern2!_xlnm.Print_Titles,0))="NOK","NOK",
IF(INDEX(intern3!$A$9:$BG$320,MATCH($A110,intern3!$A$9:$A$160,0),MATCH(intern4!BA$8,intern3!$7:$7,0))="OK","OK","NOK")))</f>
        <v/>
      </c>
      <c r="BB110" s="1277" t="str">
        <f>IF(INDEX(intern2!$A$165:$BH$316,MATCH($A110,intern2!$A$165:$A$316,0),MATCH(BB$8,intern2!_xlnm.Print_Titles,0))="","",
IF(INDEX(intern2!$A$165:$BH$316,MATCH($A110,intern2!$A$165:$A$316,0),MATCH(BB$8,intern2!_xlnm.Print_Titles,0))="NOK","NOK",
IF(INDEX(intern3!$A$9:$BG$320,MATCH($A110,intern3!$A$9:$A$160,0),MATCH(intern4!BB$8,intern3!$7:$7,0))="OK","OK","NOK")))</f>
        <v/>
      </c>
      <c r="BC110" s="1277" t="str">
        <f>IF(INDEX(intern2!$A$165:$BH$316,MATCH($A110,intern2!$A$165:$A$316,0),MATCH(BC$8,intern2!_xlnm.Print_Titles,0))="","",
IF(INDEX(intern2!$A$165:$BH$316,MATCH($A110,intern2!$A$165:$A$316,0),MATCH(BC$8,intern2!_xlnm.Print_Titles,0))="NOK","NOK",
IF(INDEX(intern3!$A$9:$BG$320,MATCH($A110,intern3!$A$9:$A$160,0),MATCH(intern4!BC$8,intern3!$7:$7,0))="OK","OK","NOK")))</f>
        <v/>
      </c>
      <c r="BD110" s="1277" t="str">
        <f>IF(INDEX(intern2!$A$165:$BH$316,MATCH($A110,intern2!$A$165:$A$316,0),MATCH(BD$8,intern2!_xlnm.Print_Titles,0))="","",
IF(INDEX(intern2!$A$165:$BH$316,MATCH($A110,intern2!$A$165:$A$316,0),MATCH(BD$8,intern2!_xlnm.Print_Titles,0))="NOK","NOK",
IF(INDEX(intern3!$A$9:$BG$320,MATCH($A110,intern3!$A$9:$A$160,0),MATCH(intern4!BD$8,intern3!$7:$7,0))="OK","OK","NOK")))</f>
        <v/>
      </c>
      <c r="BE110" s="1277" t="str">
        <f>IF(INDEX(intern2!$A$165:$BH$316,MATCH($A110,intern2!$A$165:$A$316,0),MATCH(BE$8,intern2!_xlnm.Print_Titles,0))="","",
IF(INDEX(intern2!$A$165:$BH$316,MATCH($A110,intern2!$A$165:$A$316,0),MATCH(BE$8,intern2!_xlnm.Print_Titles,0))="NOK","NOK",
IF(INDEX(intern3!$A$9:$BG$320,MATCH($A110,intern3!$A$9:$A$160,0),MATCH(intern4!BE$8,intern3!$7:$7,0))="OK","OK","NOK")))</f>
        <v/>
      </c>
      <c r="BF110" s="1277" t="str">
        <f>IF(INDEX(intern2!$A$165:$BH$316,MATCH($A110,intern2!$A$165:$A$316,0),MATCH(BF$8,intern2!_xlnm.Print_Titles,0))="","",
IF(INDEX(intern2!$A$165:$BH$316,MATCH($A110,intern2!$A$165:$A$316,0),MATCH(BF$8,intern2!_xlnm.Print_Titles,0))="NOK","NOK",
IF(INDEX(intern3!$A$9:$BG$320,MATCH($A110,intern3!$A$9:$A$160,0),MATCH(intern4!BF$8,intern3!$7:$7,0))="OK","OK","NOK")))</f>
        <v/>
      </c>
      <c r="BG110" s="1277" t="str">
        <f>IF(INDEX(intern2!$A$165:$BH$316,MATCH($A110,intern2!$A$165:$A$316,0),MATCH(BG$8,intern2!_xlnm.Print_Titles,0))="","",
IF(INDEX(intern2!$A$165:$BH$316,MATCH($A110,intern2!$A$165:$A$316,0),MATCH(BG$8,intern2!_xlnm.Print_Titles,0))="NOK","NOK",
IF(INDEX(intern3!$A$9:$BG$320,MATCH($A110,intern3!$A$9:$A$160,0),MATCH(intern4!BG$8,intern3!$7:$7,0))="OK","OK","NOK")))</f>
        <v/>
      </c>
      <c r="BH110" s="200" t="str">
        <f t="shared" si="3"/>
        <v>OK</v>
      </c>
      <c r="BI110" s="186"/>
      <c r="BJ110" t="b">
        <f>IF(VLOOKUP($A110,intern1!$C:$Q,15,FALSE)="MAS","",IF(VLOOKUP($A110,'3.10'!$C:$AP,9,FALSE)=0,"NOK",IF(VLOOKUP($A110,'3.10'!$C:$AP,11,FALSE)=0,"NOK","OK"))=BH110)</f>
        <v>1</v>
      </c>
    </row>
    <row r="111" spans="1:62" x14ac:dyDescent="0.25">
      <c r="A111" t="str">
        <f>+intern2!A106</f>
        <v>TPL7</v>
      </c>
      <c r="C111" s="1277" t="str">
        <f>IF(INDEX(intern2!$A$165:$BH$316,MATCH($A111,intern2!$A$165:$A$316,0),MATCH(C$8,intern2!_xlnm.Print_Titles,0))="","",
IF(INDEX(intern2!$A$165:$BH$316,MATCH($A111,intern2!$A$165:$A$316,0),MATCH(C$8,intern2!_xlnm.Print_Titles,0))="NOK","NOK",
IF(INDEX(intern3!$A$9:$BG$320,MATCH($A111,intern3!$A$9:$A$160,0),MATCH(intern4!C$8,intern3!$7:$7,0))="OK","OK","NOK")))</f>
        <v/>
      </c>
      <c r="D111" s="1277" t="str">
        <f>IF(INDEX(intern2!$A$165:$BH$316,MATCH($A111,intern2!$A$165:$A$316,0),MATCH(D$8,intern2!_xlnm.Print_Titles,0))="","",
IF(INDEX(intern2!$A$165:$BH$316,MATCH($A111,intern2!$A$165:$A$316,0),MATCH(D$8,intern2!_xlnm.Print_Titles,0))="NOK","NOK",
IF(INDEX(intern3!$A$9:$BG$320,MATCH($A111,intern3!$A$9:$A$160,0),MATCH(intern4!D$8,intern3!$7:$7,0))="OK","OK","NOK")))</f>
        <v/>
      </c>
      <c r="E111" s="1277" t="str">
        <f>IF(INDEX(intern2!$A$165:$BH$316,MATCH($A111,intern2!$A$165:$A$316,0),MATCH(E$8,intern2!_xlnm.Print_Titles,0))="","",
IF(INDEX(intern2!$A$165:$BH$316,MATCH($A111,intern2!$A$165:$A$316,0),MATCH(E$8,intern2!_xlnm.Print_Titles,0))="NOK","NOK",
IF(INDEX(intern3!$A$9:$BG$320,MATCH($A111,intern3!$A$9:$A$160,0),MATCH(intern4!E$8,intern3!$7:$7,0))="OK","OK","NOK")))</f>
        <v/>
      </c>
      <c r="F111" s="1277" t="str">
        <f>IF(INDEX(intern2!$A$165:$BH$316,MATCH($A111,intern2!$A$165:$A$316,0),MATCH(F$8,intern2!_xlnm.Print_Titles,0))="","",
IF(INDEX(intern2!$A$165:$BH$316,MATCH($A111,intern2!$A$165:$A$316,0),MATCH(F$8,intern2!_xlnm.Print_Titles,0))="NOK","NOK",
IF(INDEX(intern3!$A$9:$BG$320,MATCH($A111,intern3!$A$9:$A$160,0),MATCH(intern4!F$8,intern3!$7:$7,0))="OK","OK","NOK")))</f>
        <v/>
      </c>
      <c r="G111" s="1277" t="str">
        <f>IF(INDEX(intern2!$A$165:$BH$316,MATCH($A111,intern2!$A$165:$A$316,0),MATCH(G$8,intern2!_xlnm.Print_Titles,0))="","",
IF(INDEX(intern2!$A$165:$BH$316,MATCH($A111,intern2!$A$165:$A$316,0),MATCH(G$8,intern2!_xlnm.Print_Titles,0))="NOK","NOK",
IF(INDEX(intern3!$A$9:$BG$320,MATCH($A111,intern3!$A$9:$A$160,0),MATCH(intern4!G$8,intern3!$7:$7,0))="OK","OK","NOK")))</f>
        <v/>
      </c>
      <c r="H111" s="1277" t="str">
        <f>IF(INDEX(intern2!$A$165:$BH$316,MATCH($A111,intern2!$A$165:$A$316,0),MATCH(H$8,intern2!_xlnm.Print_Titles,0))="","",
IF(INDEX(intern2!$A$165:$BH$316,MATCH($A111,intern2!$A$165:$A$316,0),MATCH(H$8,intern2!_xlnm.Print_Titles,0))="NOK","NOK",
IF(INDEX(intern3!$A$9:$BG$320,MATCH($A111,intern3!$A$9:$A$160,0),MATCH(intern4!H$8,intern3!$7:$7,0))="OK","OK","NOK")))</f>
        <v/>
      </c>
      <c r="I111" s="1277" t="str">
        <f>IF(INDEX(intern2!$A$165:$BH$316,MATCH($A111,intern2!$A$165:$A$316,0),MATCH(I$8,intern2!_xlnm.Print_Titles,0))="","",
IF(INDEX(intern2!$A$165:$BH$316,MATCH($A111,intern2!$A$165:$A$316,0),MATCH(I$8,intern2!_xlnm.Print_Titles,0))="NOK","NOK",
IF(INDEX(intern3!$A$9:$BG$320,MATCH($A111,intern3!$A$9:$A$160,0),MATCH(intern4!I$8,intern3!$7:$7,0))="OK","OK","NOK")))</f>
        <v/>
      </c>
      <c r="J111" s="1277" t="str">
        <f>IF(INDEX(intern2!$A$165:$BH$316,MATCH($A111,intern2!$A$165:$A$316,0),MATCH(J$8,intern2!_xlnm.Print_Titles,0))="","",
IF(INDEX(intern2!$A$165:$BH$316,MATCH($A111,intern2!$A$165:$A$316,0),MATCH(J$8,intern2!_xlnm.Print_Titles,0))="NOK","NOK",
IF(INDEX(intern3!$A$9:$BG$320,MATCH($A111,intern3!$A$9:$A$160,0),MATCH(intern4!J$8,intern3!$7:$7,0))="OK","OK","NOK")))</f>
        <v/>
      </c>
      <c r="K111" s="1277" t="str">
        <f>IF(INDEX(intern2!$A$165:$BH$316,MATCH($A111,intern2!$A$165:$A$316,0),MATCH(K$8,intern2!_xlnm.Print_Titles,0))="","",
IF(INDEX(intern2!$A$165:$BH$316,MATCH($A111,intern2!$A$165:$A$316,0),MATCH(K$8,intern2!_xlnm.Print_Titles,0))="NOK","NOK",
IF(INDEX(intern3!$A$9:$BG$320,MATCH($A111,intern3!$A$9:$A$160,0),MATCH(intern4!K$8,intern3!$7:$7,0))="OK","OK","NOK")))</f>
        <v/>
      </c>
      <c r="L111" s="1277" t="str">
        <f>IF(INDEX(intern2!$A$165:$BH$316,MATCH($A111,intern2!$A$165:$A$316,0),MATCH(L$8,intern2!_xlnm.Print_Titles,0))="","",
IF(INDEX(intern2!$A$165:$BH$316,MATCH($A111,intern2!$A$165:$A$316,0),MATCH(L$8,intern2!_xlnm.Print_Titles,0))="NOK","NOK",
IF(INDEX(intern3!$A$9:$BG$320,MATCH($A111,intern3!$A$9:$A$160,0),MATCH(intern4!L$8,intern3!$7:$7,0))="OK","OK","NOK")))</f>
        <v/>
      </c>
      <c r="M111" s="1277" t="str">
        <f>IF(INDEX(intern2!$A$165:$BH$316,MATCH($A111,intern2!$A$165:$A$316,0),MATCH(M$8,intern2!_xlnm.Print_Titles,0))="","",
IF(INDEX(intern2!$A$165:$BH$316,MATCH($A111,intern2!$A$165:$A$316,0),MATCH(M$8,intern2!_xlnm.Print_Titles,0))="NOK","NOK",
IF(INDEX(intern3!$A$9:$BG$320,MATCH($A111,intern3!$A$9:$A$160,0),MATCH(intern4!M$8,intern3!$7:$7,0))="OK","OK","NOK")))</f>
        <v/>
      </c>
      <c r="N111" s="1277" t="str">
        <f>IF(INDEX(intern2!$A$165:$BH$316,MATCH($A111,intern2!$A$165:$A$316,0),MATCH(N$8,intern2!_xlnm.Print_Titles,0))="","",
IF(INDEX(intern2!$A$165:$BH$316,MATCH($A111,intern2!$A$165:$A$316,0),MATCH(N$8,intern2!_xlnm.Print_Titles,0))="NOK","NOK",
IF(INDEX(intern3!$A$9:$BG$320,MATCH($A111,intern3!$A$9:$A$160,0),MATCH(intern4!N$8,intern3!$7:$7,0))="OK","OK","NOK")))</f>
        <v/>
      </c>
      <c r="O111" s="1277" t="str">
        <f>IF(INDEX(intern2!$A$165:$BH$316,MATCH($A111,intern2!$A$165:$A$316,0),MATCH(O$8,intern2!_xlnm.Print_Titles,0))="","",
IF(INDEX(intern2!$A$165:$BH$316,MATCH($A111,intern2!$A$165:$A$316,0),MATCH(O$8,intern2!_xlnm.Print_Titles,0))="NOK","NOK",
IF(INDEX(intern3!$A$9:$BG$320,MATCH($A111,intern3!$A$9:$A$160,0),MATCH(intern4!O$8,intern3!$7:$7,0))="OK","OK","NOK")))</f>
        <v/>
      </c>
      <c r="P111" s="1277" t="str">
        <f>IF(INDEX(intern2!$A$165:$BH$316,MATCH($A111,intern2!$A$165:$A$316,0),MATCH(P$8,intern2!_xlnm.Print_Titles,0))="","",
IF(INDEX(intern2!$A$165:$BH$316,MATCH($A111,intern2!$A$165:$A$316,0),MATCH(P$8,intern2!_xlnm.Print_Titles,0))="NOK","NOK",
IF(INDEX(intern3!$A$9:$BG$320,MATCH($A111,intern3!$A$9:$A$160,0),MATCH(intern4!P$8,intern3!$7:$7,0))="OK","OK","NOK")))</f>
        <v/>
      </c>
      <c r="Q111" s="1277" t="str">
        <f>IF(INDEX(intern2!$A$165:$BH$316,MATCH($A111,intern2!$A$165:$A$316,0),MATCH(Q$8,intern2!_xlnm.Print_Titles,0))="","",
IF(INDEX(intern2!$A$165:$BH$316,MATCH($A111,intern2!$A$165:$A$316,0),MATCH(Q$8,intern2!_xlnm.Print_Titles,0))="NOK","NOK",
IF(INDEX(intern3!$A$9:$BG$320,MATCH($A111,intern3!$A$9:$A$160,0),MATCH(intern4!Q$8,intern3!$7:$7,0))="OK","OK","NOK")))</f>
        <v/>
      </c>
      <c r="R111" s="1277" t="str">
        <f>IF(INDEX(intern2!$A$165:$BH$316,MATCH($A111,intern2!$A$165:$A$316,0),MATCH(R$8,intern2!_xlnm.Print_Titles,0))="","",
IF(INDEX(intern2!$A$165:$BH$316,MATCH($A111,intern2!$A$165:$A$316,0),MATCH(R$8,intern2!_xlnm.Print_Titles,0))="NOK","NOK",
IF(INDEX(intern3!$A$9:$BG$320,MATCH($A111,intern3!$A$9:$A$160,0),MATCH(intern4!R$8,intern3!$7:$7,0))="OK","OK","NOK")))</f>
        <v/>
      </c>
      <c r="S111" s="1277" t="str">
        <f>IF(INDEX(intern2!$A$165:$BH$316,MATCH($A111,intern2!$A$165:$A$316,0),MATCH(S$8,intern2!_xlnm.Print_Titles,0))="","",
IF(INDEX(intern2!$A$165:$BH$316,MATCH($A111,intern2!$A$165:$A$316,0),MATCH(S$8,intern2!_xlnm.Print_Titles,0))="NOK","NOK",
IF(INDEX(intern3!$A$9:$BG$320,MATCH($A111,intern3!$A$9:$A$160,0),MATCH(intern4!S$8,intern3!$7:$7,0))="OK","OK","NOK")))</f>
        <v/>
      </c>
      <c r="T111" s="1277" t="str">
        <f>IF(INDEX(intern2!$A$165:$BH$316,MATCH($A111,intern2!$A$165:$A$316,0),MATCH(T$8,intern2!_xlnm.Print_Titles,0))="","",
IF(INDEX(intern2!$A$165:$BH$316,MATCH($A111,intern2!$A$165:$A$316,0),MATCH(T$8,intern2!_xlnm.Print_Titles,0))="NOK","NOK",
IF(INDEX(intern3!$A$9:$BG$320,MATCH($A111,intern3!$A$9:$A$160,0),MATCH(intern4!T$8,intern3!$7:$7,0))="OK","OK","NOK")))</f>
        <v/>
      </c>
      <c r="U111" s="1277" t="str">
        <f>IF(INDEX(intern2!$A$165:$BH$316,MATCH($A111,intern2!$A$165:$A$316,0),MATCH(U$8,intern2!_xlnm.Print_Titles,0))="","",
IF(INDEX(intern2!$A$165:$BH$316,MATCH($A111,intern2!$A$165:$A$316,0),MATCH(U$8,intern2!_xlnm.Print_Titles,0))="NOK","NOK",
IF(INDEX(intern3!$A$9:$BG$320,MATCH($A111,intern3!$A$9:$A$160,0),MATCH(intern4!U$8,intern3!$7:$7,0))="OK","OK","NOK")))</f>
        <v/>
      </c>
      <c r="V111" s="1277" t="str">
        <f>IF(INDEX(intern2!$A$165:$BH$316,MATCH($A111,intern2!$A$165:$A$316,0),MATCH(V$8,intern2!_xlnm.Print_Titles,0))="","",
IF(INDEX(intern2!$A$165:$BH$316,MATCH($A111,intern2!$A$165:$A$316,0),MATCH(V$8,intern2!_xlnm.Print_Titles,0))="NOK","NOK",
IF(INDEX(intern3!$A$9:$BG$320,MATCH($A111,intern3!$A$9:$A$160,0),MATCH(intern4!V$8,intern3!$7:$7,0))="OK","OK","NOK")))</f>
        <v/>
      </c>
      <c r="W111" s="1277" t="str">
        <f>IF(INDEX(intern2!$A$165:$BH$316,MATCH($A111,intern2!$A$165:$A$316,0),MATCH(W$8,intern2!_xlnm.Print_Titles,0))="","",
IF(INDEX(intern2!$A$165:$BH$316,MATCH($A111,intern2!$A$165:$A$316,0),MATCH(W$8,intern2!_xlnm.Print_Titles,0))="NOK","NOK",
IF(INDEX(intern3!$A$9:$BG$320,MATCH($A111,intern3!$A$9:$A$160,0),MATCH(intern4!W$8,intern3!$7:$7,0))="OK","OK","NOK")))</f>
        <v/>
      </c>
      <c r="X111" s="1277" t="str">
        <f>IF(INDEX(intern2!$A$165:$BH$316,MATCH($A111,intern2!$A$165:$A$316,0),MATCH(X$8,intern2!_xlnm.Print_Titles,0))="","",
IF(INDEX(intern2!$A$165:$BH$316,MATCH($A111,intern2!$A$165:$A$316,0),MATCH(X$8,intern2!_xlnm.Print_Titles,0))="NOK","NOK",
IF(INDEX(intern3!$A$9:$BG$320,MATCH($A111,intern3!$A$9:$A$160,0),MATCH(intern4!X$8,intern3!$7:$7,0))="OK","OK","NOK")))</f>
        <v/>
      </c>
      <c r="Y111" s="1277" t="str">
        <f>IF(INDEX(intern2!$A$165:$BH$316,MATCH($A111,intern2!$A$165:$A$316,0),MATCH(Y$8,intern2!_xlnm.Print_Titles,0))="","",
IF(INDEX(intern2!$A$165:$BH$316,MATCH($A111,intern2!$A$165:$A$316,0),MATCH(Y$8,intern2!_xlnm.Print_Titles,0))="NOK","NOK",
IF(INDEX(intern3!$A$9:$BG$320,MATCH($A111,intern3!$A$9:$A$160,0),MATCH(intern4!Y$8,intern3!$7:$7,0))="OK","OK","NOK")))</f>
        <v/>
      </c>
      <c r="Z111" s="1277" t="str">
        <f>IF(INDEX(intern2!$A$165:$BH$316,MATCH($A111,intern2!$A$165:$A$316,0),MATCH(Z$8,intern2!_xlnm.Print_Titles,0))="","",
IF(INDEX(intern2!$A$165:$BH$316,MATCH($A111,intern2!$A$165:$A$316,0),MATCH(Z$8,intern2!_xlnm.Print_Titles,0))="NOK","NOK",
IF(INDEX(intern3!$A$9:$BG$320,MATCH($A111,intern3!$A$9:$A$160,0),MATCH(intern4!Z$8,intern3!$7:$7,0))="OK","OK","NOK")))</f>
        <v/>
      </c>
      <c r="AA111" s="1277" t="str">
        <f>IF(INDEX(intern2!$A$165:$BH$316,MATCH($A111,intern2!$A$165:$A$316,0),MATCH(AA$8,intern2!_xlnm.Print_Titles,0))="","",
IF(INDEX(intern2!$A$165:$BH$316,MATCH($A111,intern2!$A$165:$A$316,0),MATCH(AA$8,intern2!_xlnm.Print_Titles,0))="NOK","NOK",
IF(INDEX(intern3!$A$9:$BG$320,MATCH($A111,intern3!$A$9:$A$160,0),MATCH(intern4!AA$8,intern3!$7:$7,0))="OK","OK","NOK")))</f>
        <v/>
      </c>
      <c r="AB111" s="1277" t="str">
        <f>IF(INDEX(intern2!$A$165:$BH$316,MATCH($A111,intern2!$A$165:$A$316,0),MATCH(AB$8,intern2!_xlnm.Print_Titles,0))="","",
IF(INDEX(intern2!$A$165:$BH$316,MATCH($A111,intern2!$A$165:$A$316,0),MATCH(AB$8,intern2!_xlnm.Print_Titles,0))="NOK","NOK",
IF(INDEX(intern3!$A$9:$BG$320,MATCH($A111,intern3!$A$9:$A$160,0),MATCH(intern4!AB$8,intern3!$7:$7,0))="OK","OK","NOK")))</f>
        <v/>
      </c>
      <c r="AC111" s="1277" t="str">
        <f>IF(INDEX(intern2!$A$165:$BH$316,MATCH($A111,intern2!$A$165:$A$316,0),MATCH(AC$8,intern2!_xlnm.Print_Titles,0))="","",
IF(INDEX(intern2!$A$165:$BH$316,MATCH($A111,intern2!$A$165:$A$316,0),MATCH(AC$8,intern2!_xlnm.Print_Titles,0))="NOK","NOK",
IF(INDEX(intern3!$A$9:$BG$320,MATCH($A111,intern3!$A$9:$A$160,0),MATCH(intern4!AC$8,intern3!$7:$7,0))="OK","OK","NOK")))</f>
        <v/>
      </c>
      <c r="AD111" s="1277" t="str">
        <f>IF(INDEX(intern2!$A$165:$BH$316,MATCH($A111,intern2!$A$165:$A$316,0),MATCH(AD$8,intern2!_xlnm.Print_Titles,0))="","",
IF(INDEX(intern2!$A$165:$BH$316,MATCH($A111,intern2!$A$165:$A$316,0),MATCH(AD$8,intern2!_xlnm.Print_Titles,0))="NOK","NOK",
IF(INDEX(intern3!$A$9:$BG$320,MATCH($A111,intern3!$A$9:$A$160,0),MATCH(intern4!AD$8,intern3!$7:$7,0))="OK","OK","NOK")))</f>
        <v/>
      </c>
      <c r="AE111" s="1277" t="str">
        <f>IF(INDEX(intern2!$A$165:$BH$316,MATCH($A111,intern2!$A$165:$A$316,0),MATCH(AE$8,intern2!_xlnm.Print_Titles,0))="","",
IF(INDEX(intern2!$A$165:$BH$316,MATCH($A111,intern2!$A$165:$A$316,0),MATCH(AE$8,intern2!_xlnm.Print_Titles,0))="NOK","NOK",
IF(INDEX(intern3!$A$9:$BG$320,MATCH($A111,intern3!$A$9:$A$160,0),MATCH(intern4!AE$8,intern3!$7:$7,0))="OK","OK","NOK")))</f>
        <v/>
      </c>
      <c r="AF111" s="1277" t="str">
        <f>IF(INDEX(intern2!$A$165:$BH$316,MATCH($A111,intern2!$A$165:$A$316,0),MATCH(AF$8,intern2!_xlnm.Print_Titles,0))="","",
IF(INDEX(intern2!$A$165:$BH$316,MATCH($A111,intern2!$A$165:$A$316,0),MATCH(AF$8,intern2!_xlnm.Print_Titles,0))="NOK","NOK",
IF(INDEX(intern3!$A$9:$BG$320,MATCH($A111,intern3!$A$9:$A$160,0),MATCH(intern4!AF$8,intern3!$7:$7,0))="OK","OK","NOK")))</f>
        <v/>
      </c>
      <c r="AG111" s="1277" t="str">
        <f>IF(INDEX(intern2!$A$165:$BH$316,MATCH($A111,intern2!$A$165:$A$316,0),MATCH(AG$8,intern2!_xlnm.Print_Titles,0))="","",
IF(INDEX(intern2!$A$165:$BH$316,MATCH($A111,intern2!$A$165:$A$316,0),MATCH(AG$8,intern2!_xlnm.Print_Titles,0))="NOK","NOK",
IF(INDEX(intern3!$A$9:$BG$320,MATCH($A111,intern3!$A$9:$A$160,0),MATCH(intern4!AG$8,intern3!$7:$7,0))="OK","OK","NOK")))</f>
        <v/>
      </c>
      <c r="AH111" s="1277" t="str">
        <f>IF(INDEX(intern2!$A$165:$BH$316,MATCH($A111,intern2!$A$165:$A$316,0),MATCH(AH$8,intern2!_xlnm.Print_Titles,0))="","",
IF(INDEX(intern2!$A$165:$BH$316,MATCH($A111,intern2!$A$165:$A$316,0),MATCH(AH$8,intern2!_xlnm.Print_Titles,0))="NOK","NOK",
IF(INDEX(intern3!$A$9:$BG$320,MATCH($A111,intern3!$A$9:$A$160,0),MATCH(intern4!AH$8,intern3!$7:$7,0))="OK","OK","NOK")))</f>
        <v/>
      </c>
      <c r="AI111" s="1277" t="str">
        <f>IF(INDEX(intern2!$A$165:$BH$316,MATCH($A111,intern2!$A$165:$A$316,0),MATCH(AI$8,intern2!_xlnm.Print_Titles,0))="","",
IF(INDEX(intern2!$A$165:$BH$316,MATCH($A111,intern2!$A$165:$A$316,0),MATCH(AI$8,intern2!_xlnm.Print_Titles,0))="NOK","NOK",
IF(INDEX(intern3!$A$9:$BG$320,MATCH($A111,intern3!$A$9:$A$160,0),MATCH(intern4!AI$8,intern3!$7:$7,0))="OK","OK","NOK")))</f>
        <v/>
      </c>
      <c r="AJ111" s="1277" t="str">
        <f>IF(INDEX(intern2!$A$165:$BH$316,MATCH($A111,intern2!$A$165:$A$316,0),MATCH(AJ$8,intern2!_xlnm.Print_Titles,0))="","",
IF(INDEX(intern2!$A$165:$BH$316,MATCH($A111,intern2!$A$165:$A$316,0),MATCH(AJ$8,intern2!_xlnm.Print_Titles,0))="NOK","NOK",
IF(INDEX(intern3!$A$9:$BG$320,MATCH($A111,intern3!$A$9:$A$160,0),MATCH(intern4!AJ$8,intern3!$7:$7,0))="OK","OK","NOK")))</f>
        <v/>
      </c>
      <c r="AK111" s="1277" t="str">
        <f>IF(INDEX(intern2!$A$165:$BH$316,MATCH($A111,intern2!$A$165:$A$316,0),MATCH(AK$8,intern2!_xlnm.Print_Titles,0))="","",
IF(INDEX(intern2!$A$165:$BH$316,MATCH($A111,intern2!$A$165:$A$316,0),MATCH(AK$8,intern2!_xlnm.Print_Titles,0))="NOK","NOK",
IF(INDEX(intern3!$A$9:$BG$320,MATCH($A111,intern3!$A$9:$A$160,0),MATCH(intern4!AK$8,intern3!$7:$7,0))="OK","OK","NOK")))</f>
        <v/>
      </c>
      <c r="AL111" s="1277" t="str">
        <f>IF(INDEX(intern2!$A$165:$BH$316,MATCH($A111,intern2!$A$165:$A$316,0),MATCH(AL$8,intern2!_xlnm.Print_Titles,0))="","",
IF(INDEX(intern2!$A$165:$BH$316,MATCH($A111,intern2!$A$165:$A$316,0),MATCH(AL$8,intern2!_xlnm.Print_Titles,0))="NOK","NOK",
IF(INDEX(intern3!$A$9:$BG$320,MATCH($A111,intern3!$A$9:$A$160,0),MATCH(intern4!AL$8,intern3!$7:$7,0))="OK","OK","NOK")))</f>
        <v/>
      </c>
      <c r="AM111" s="1277" t="str">
        <f>IF(INDEX(intern2!$A$165:$BH$316,MATCH($A111,intern2!$A$165:$A$316,0),MATCH(AM$8,intern2!_xlnm.Print_Titles,0))="","",
IF(INDEX(intern2!$A$165:$BH$316,MATCH($A111,intern2!$A$165:$A$316,0),MATCH(AM$8,intern2!_xlnm.Print_Titles,0))="NOK","NOK",
IF(INDEX(intern3!$A$9:$BG$320,MATCH($A111,intern3!$A$9:$A$160,0),MATCH(intern4!AM$8,intern3!$7:$7,0))="OK","OK","NOK")))</f>
        <v/>
      </c>
      <c r="AN111" s="1277" t="str">
        <f>IF(INDEX(intern2!$A$165:$BH$316,MATCH($A111,intern2!$A$165:$A$316,0),MATCH(AN$8,intern2!_xlnm.Print_Titles,0))="","",
IF(INDEX(intern2!$A$165:$BH$316,MATCH($A111,intern2!$A$165:$A$316,0),MATCH(AN$8,intern2!_xlnm.Print_Titles,0))="NOK","NOK",
IF(INDEX(intern3!$A$9:$BG$320,MATCH($A111,intern3!$A$9:$A$160,0),MATCH(intern4!AN$8,intern3!$7:$7,0))="OK","OK","NOK")))</f>
        <v/>
      </c>
      <c r="AO111" s="1277" t="str">
        <f>IF(INDEX(intern2!$A$165:$BH$316,MATCH($A111,intern2!$A$165:$A$316,0),MATCH(AO$8,intern2!_xlnm.Print_Titles,0))="","",
IF(INDEX(intern2!$A$165:$BH$316,MATCH($A111,intern2!$A$165:$A$316,0),MATCH(AO$8,intern2!_xlnm.Print_Titles,0))="NOK","NOK",
IF(INDEX(intern3!$A$9:$BG$320,MATCH($A111,intern3!$A$9:$A$160,0),MATCH(intern4!AO$8,intern3!$7:$7,0))="OK","OK","NOK")))</f>
        <v/>
      </c>
      <c r="AP111" s="1277" t="str">
        <f>IF(INDEX(intern2!$A$165:$BH$316,MATCH($A111,intern2!$A$165:$A$316,0),MATCH(AP$8,intern2!_xlnm.Print_Titles,0))="","",
IF(INDEX(intern2!$A$165:$BH$316,MATCH($A111,intern2!$A$165:$A$316,0),MATCH(AP$8,intern2!_xlnm.Print_Titles,0))="NOK","NOK",
IF(INDEX(intern3!$A$9:$BG$320,MATCH($A111,intern3!$A$9:$A$160,0),MATCH(intern4!AP$8,intern3!$7:$7,0))="OK","OK","NOK")))</f>
        <v/>
      </c>
      <c r="AQ111" s="1277" t="str">
        <f>IF(INDEX(intern2!$A$165:$BH$316,MATCH($A111,intern2!$A$165:$A$316,0),MATCH(AQ$8,intern2!_xlnm.Print_Titles,0))="","",
IF(INDEX(intern2!$A$165:$BH$316,MATCH($A111,intern2!$A$165:$A$316,0),MATCH(AQ$8,intern2!_xlnm.Print_Titles,0))="NOK","NOK",
IF(INDEX(intern3!$A$9:$BG$320,MATCH($A111,intern3!$A$9:$A$160,0),MATCH(intern4!AQ$8,intern3!$7:$7,0))="OK","OK","NOK")))</f>
        <v/>
      </c>
      <c r="AR111" s="1277" t="str">
        <f>IF(INDEX(intern2!$A$165:$BH$316,MATCH($A111,intern2!$A$165:$A$316,0),MATCH(AR$8,intern2!_xlnm.Print_Titles,0))="","",
IF(INDEX(intern2!$A$165:$BH$316,MATCH($A111,intern2!$A$165:$A$316,0),MATCH(AR$8,intern2!_xlnm.Print_Titles,0))="NOK","NOK",
IF(INDEX(intern3!$A$9:$BG$320,MATCH($A111,intern3!$A$9:$A$160,0),MATCH(intern4!AR$8,intern3!$7:$7,0))="OK","OK","NOK")))</f>
        <v/>
      </c>
      <c r="AS111" s="1277" t="str">
        <f>IF(INDEX(intern2!$A$165:$BH$316,MATCH($A111,intern2!$A$165:$A$316,0),MATCH(AS$8,intern2!_xlnm.Print_Titles,0))="","",
IF(INDEX(intern2!$A$165:$BH$316,MATCH($A111,intern2!$A$165:$A$316,0),MATCH(AS$8,intern2!_xlnm.Print_Titles,0))="NOK","NOK",
IF(INDEX(intern3!$A$9:$BG$320,MATCH($A111,intern3!$A$9:$A$160,0),MATCH(intern4!AS$8,intern3!$7:$7,0))="OK","OK","NOK")))</f>
        <v/>
      </c>
      <c r="AT111" s="1277" t="str">
        <f>IF(INDEX(intern2!$A$165:$BH$316,MATCH($A111,intern2!$A$165:$A$316,0),MATCH(AT$8,intern2!_xlnm.Print_Titles,0))="","",
IF(INDEX(intern2!$A$165:$BH$316,MATCH($A111,intern2!$A$165:$A$316,0),MATCH(AT$8,intern2!_xlnm.Print_Titles,0))="NOK","NOK",
IF(INDEX(intern3!$A$9:$BG$320,MATCH($A111,intern3!$A$9:$A$160,0),MATCH(intern4!AT$8,intern3!$7:$7,0))="OK","OK","NOK")))</f>
        <v/>
      </c>
      <c r="AU111" s="1277" t="str">
        <f>IF(INDEX(intern2!$A$165:$BH$316,MATCH($A111,intern2!$A$165:$A$316,0),MATCH(AU$8,intern2!_xlnm.Print_Titles,0))="","",
IF(INDEX(intern2!$A$165:$BH$316,MATCH($A111,intern2!$A$165:$A$316,0),MATCH(AU$8,intern2!_xlnm.Print_Titles,0))="NOK","NOK",
IF(INDEX(intern3!$A$9:$BG$320,MATCH($A111,intern3!$A$9:$A$160,0),MATCH(intern4!AU$8,intern3!$7:$7,0))="OK","OK","NOK")))</f>
        <v/>
      </c>
      <c r="AV111" s="1277" t="str">
        <f>IF(INDEX(intern2!$A$165:$BH$316,MATCH($A111,intern2!$A$165:$A$316,0),MATCH(AV$8,intern2!_xlnm.Print_Titles,0))="","",
IF(INDEX(intern2!$A$165:$BH$316,MATCH($A111,intern2!$A$165:$A$316,0),MATCH(AV$8,intern2!_xlnm.Print_Titles,0))="NOK","NOK",
IF(INDEX(intern3!$A$9:$BG$320,MATCH($A111,intern3!$A$9:$A$160,0),MATCH(intern4!AV$8,intern3!$7:$7,0))="OK","OK","NOK")))</f>
        <v/>
      </c>
      <c r="AW111" s="1277"/>
      <c r="AX111" s="1277" t="str">
        <f>IF(INDEX(intern2!$A$165:$BH$316,MATCH($A111,intern2!$A$165:$A$316,0),MATCH(AX$8,intern2!_xlnm.Print_Titles,0))="","",
IF(INDEX(intern2!$A$165:$BH$316,MATCH($A111,intern2!$A$165:$A$316,0),MATCH(AX$8,intern2!_xlnm.Print_Titles,0))="NOK","NOK",
IF(INDEX(intern3!$A$9:$BG$320,MATCH($A111,intern3!$A$9:$A$160,0),MATCH(intern4!AX$8,intern3!$7:$7,0))="OK","OK","NOK")))</f>
        <v/>
      </c>
      <c r="AY111" s="1277" t="str">
        <f>IF(INDEX(intern2!$A$165:$BH$316,MATCH($A111,intern2!$A$165:$A$316,0),MATCH(AY$8,intern2!_xlnm.Print_Titles,0))="","",
IF(INDEX(intern2!$A$165:$BH$316,MATCH($A111,intern2!$A$165:$A$316,0),MATCH(AY$8,intern2!_xlnm.Print_Titles,0))="NOK","NOK",
IF(INDEX(intern3!$A$9:$BG$320,MATCH($A111,intern3!$A$9:$A$160,0),MATCH(intern4!AY$8,intern3!$7:$7,0))="OK","OK","NOK")))</f>
        <v/>
      </c>
      <c r="AZ111" s="1277" t="str">
        <f>IF(INDEX(intern2!$A$165:$BH$316,MATCH($A111,intern2!$A$165:$A$316,0),MATCH(AZ$8,intern2!_xlnm.Print_Titles,0))="","",
IF(INDEX(intern2!$A$165:$BH$316,MATCH($A111,intern2!$A$165:$A$316,0),MATCH(AZ$8,intern2!_xlnm.Print_Titles,0))="NOK","NOK",
IF(INDEX(intern3!$A$9:$BG$320,MATCH($A111,intern3!$A$9:$A$160,0),MATCH(intern4!AZ$8,intern3!$7:$7,0))="OK","OK","NOK")))</f>
        <v/>
      </c>
      <c r="BA111" s="1277" t="str">
        <f>IF(INDEX(intern2!$A$165:$BH$316,MATCH($A111,intern2!$A$165:$A$316,0),MATCH(BA$8,intern2!_xlnm.Print_Titles,0))="","",
IF(INDEX(intern2!$A$165:$BH$316,MATCH($A111,intern2!$A$165:$A$316,0),MATCH(BA$8,intern2!_xlnm.Print_Titles,0))="NOK","NOK",
IF(INDEX(intern3!$A$9:$BG$320,MATCH($A111,intern3!$A$9:$A$160,0),MATCH(intern4!BA$8,intern3!$7:$7,0))="OK","OK","NOK")))</f>
        <v/>
      </c>
      <c r="BB111" s="1277" t="str">
        <f>IF(INDEX(intern2!$A$165:$BH$316,MATCH($A111,intern2!$A$165:$A$316,0),MATCH(BB$8,intern2!_xlnm.Print_Titles,0))="","",
IF(INDEX(intern2!$A$165:$BH$316,MATCH($A111,intern2!$A$165:$A$316,0),MATCH(BB$8,intern2!_xlnm.Print_Titles,0))="NOK","NOK",
IF(INDEX(intern3!$A$9:$BG$320,MATCH($A111,intern3!$A$9:$A$160,0),MATCH(intern4!BB$8,intern3!$7:$7,0))="OK","OK","NOK")))</f>
        <v/>
      </c>
      <c r="BC111" s="1277" t="str">
        <f>IF(INDEX(intern2!$A$165:$BH$316,MATCH($A111,intern2!$A$165:$A$316,0),MATCH(BC$8,intern2!_xlnm.Print_Titles,0))="","",
IF(INDEX(intern2!$A$165:$BH$316,MATCH($A111,intern2!$A$165:$A$316,0),MATCH(BC$8,intern2!_xlnm.Print_Titles,0))="NOK","NOK",
IF(INDEX(intern3!$A$9:$BG$320,MATCH($A111,intern3!$A$9:$A$160,0),MATCH(intern4!BC$8,intern3!$7:$7,0))="OK","OK","NOK")))</f>
        <v/>
      </c>
      <c r="BD111" s="1277" t="str">
        <f>IF(INDEX(intern2!$A$165:$BH$316,MATCH($A111,intern2!$A$165:$A$316,0),MATCH(BD$8,intern2!_xlnm.Print_Titles,0))="","",
IF(INDEX(intern2!$A$165:$BH$316,MATCH($A111,intern2!$A$165:$A$316,0),MATCH(BD$8,intern2!_xlnm.Print_Titles,0))="NOK","NOK",
IF(INDEX(intern3!$A$9:$BG$320,MATCH($A111,intern3!$A$9:$A$160,0),MATCH(intern4!BD$8,intern3!$7:$7,0))="OK","OK","NOK")))</f>
        <v/>
      </c>
      <c r="BE111" s="1277" t="str">
        <f>IF(INDEX(intern2!$A$165:$BH$316,MATCH($A111,intern2!$A$165:$A$316,0),MATCH(BE$8,intern2!_xlnm.Print_Titles,0))="","",
IF(INDEX(intern2!$A$165:$BH$316,MATCH($A111,intern2!$A$165:$A$316,0),MATCH(BE$8,intern2!_xlnm.Print_Titles,0))="NOK","NOK",
IF(INDEX(intern3!$A$9:$BG$320,MATCH($A111,intern3!$A$9:$A$160,0),MATCH(intern4!BE$8,intern3!$7:$7,0))="OK","OK","NOK")))</f>
        <v/>
      </c>
      <c r="BF111" s="1277" t="str">
        <f>IF(INDEX(intern2!$A$165:$BH$316,MATCH($A111,intern2!$A$165:$A$316,0),MATCH(BF$8,intern2!_xlnm.Print_Titles,0))="","",
IF(INDEX(intern2!$A$165:$BH$316,MATCH($A111,intern2!$A$165:$A$316,0),MATCH(BF$8,intern2!_xlnm.Print_Titles,0))="NOK","NOK",
IF(INDEX(intern3!$A$9:$BG$320,MATCH($A111,intern3!$A$9:$A$160,0),MATCH(intern4!BF$8,intern3!$7:$7,0))="OK","OK","NOK")))</f>
        <v/>
      </c>
      <c r="BG111" s="1277" t="str">
        <f>IF(INDEX(intern2!$A$165:$BH$316,MATCH($A111,intern2!$A$165:$A$316,0),MATCH(BG$8,intern2!_xlnm.Print_Titles,0))="","",
IF(INDEX(intern2!$A$165:$BH$316,MATCH($A111,intern2!$A$165:$A$316,0),MATCH(BG$8,intern2!_xlnm.Print_Titles,0))="NOK","NOK",
IF(INDEX(intern3!$A$9:$BG$320,MATCH($A111,intern3!$A$9:$A$160,0),MATCH(intern4!BG$8,intern3!$7:$7,0))="OK","OK","NOK")))</f>
        <v/>
      </c>
      <c r="BH111" s="200" t="str">
        <f t="shared" si="3"/>
        <v>OK</v>
      </c>
      <c r="BI111" s="186"/>
      <c r="BJ111" t="b">
        <f>IF(VLOOKUP($A111,intern1!$C:$Q,15,FALSE)="MAS","",IF(VLOOKUP($A111,'3.10'!$C:$AP,9,FALSE)=0,"NOK",IF(VLOOKUP($A111,'3.10'!$C:$AP,11,FALSE)=0,"NOK","OK"))=BH111)</f>
        <v>1</v>
      </c>
    </row>
    <row r="112" spans="1:62" x14ac:dyDescent="0.25">
      <c r="A112" t="str">
        <f>+intern2!A107</f>
        <v>BEW1</v>
      </c>
      <c r="C112" s="1277" t="str">
        <f>IF(INDEX(intern2!$A$165:$BH$316,MATCH($A112,intern2!$A$165:$A$316,0),MATCH(C$8,intern2!_xlnm.Print_Titles,0))="","",
IF(INDEX(intern2!$A$165:$BH$316,MATCH($A112,intern2!$A$165:$A$316,0),MATCH(C$8,intern2!_xlnm.Print_Titles,0))="NOK","NOK",
IF(INDEX(intern3!$A$9:$BG$320,MATCH($A112,intern3!$A$9:$A$160,0),MATCH(intern4!C$8,intern3!$7:$7,0))="OK","OK","NOK")))</f>
        <v/>
      </c>
      <c r="D112" s="1277" t="str">
        <f>IF(INDEX(intern2!$A$165:$BH$316,MATCH($A112,intern2!$A$165:$A$316,0),MATCH(D$8,intern2!_xlnm.Print_Titles,0))="","",
IF(INDEX(intern2!$A$165:$BH$316,MATCH($A112,intern2!$A$165:$A$316,0),MATCH(D$8,intern2!_xlnm.Print_Titles,0))="NOK","NOK",
IF(INDEX(intern3!$A$9:$BG$320,MATCH($A112,intern3!$A$9:$A$160,0),MATCH(intern4!D$8,intern3!$7:$7,0))="OK","OK","NOK")))</f>
        <v/>
      </c>
      <c r="E112" s="1277" t="str">
        <f>IF(INDEX(intern2!$A$165:$BH$316,MATCH($A112,intern2!$A$165:$A$316,0),MATCH(E$8,intern2!_xlnm.Print_Titles,0))="","",
IF(INDEX(intern2!$A$165:$BH$316,MATCH($A112,intern2!$A$165:$A$316,0),MATCH(E$8,intern2!_xlnm.Print_Titles,0))="NOK","NOK",
IF(INDEX(intern3!$A$9:$BG$320,MATCH($A112,intern3!$A$9:$A$160,0),MATCH(intern4!E$8,intern3!$7:$7,0))="OK","OK","NOK")))</f>
        <v/>
      </c>
      <c r="F112" s="1277" t="str">
        <f>IF(INDEX(intern2!$A$165:$BH$316,MATCH($A112,intern2!$A$165:$A$316,0),MATCH(F$8,intern2!_xlnm.Print_Titles,0))="","",
IF(INDEX(intern2!$A$165:$BH$316,MATCH($A112,intern2!$A$165:$A$316,0),MATCH(F$8,intern2!_xlnm.Print_Titles,0))="NOK","NOK",
IF(INDEX(intern3!$A$9:$BG$320,MATCH($A112,intern3!$A$9:$A$160,0),MATCH(intern4!F$8,intern3!$7:$7,0))="OK","OK","NOK")))</f>
        <v/>
      </c>
      <c r="G112" s="1277" t="str">
        <f>IF(INDEX(intern2!$A$165:$BH$316,MATCH($A112,intern2!$A$165:$A$316,0),MATCH(G$8,intern2!_xlnm.Print_Titles,0))="","",
IF(INDEX(intern2!$A$165:$BH$316,MATCH($A112,intern2!$A$165:$A$316,0),MATCH(G$8,intern2!_xlnm.Print_Titles,0))="NOK","NOK",
IF(INDEX(intern3!$A$9:$BG$320,MATCH($A112,intern3!$A$9:$A$160,0),MATCH(intern4!G$8,intern3!$7:$7,0))="OK","OK","NOK")))</f>
        <v/>
      </c>
      <c r="H112" s="1277" t="str">
        <f ca="1">IF(INDEX(intern2!$A$165:$BH$316,MATCH($A112,intern2!$A$165:$A$316,0),MATCH(H$8,intern2!_xlnm.Print_Titles,0))="","",
IF(INDEX(intern2!$A$165:$BH$316,MATCH($A112,intern2!$A$165:$A$316,0),MATCH(H$8,intern2!_xlnm.Print_Titles,0))="NOK","NOK",
IF(INDEX(intern3!$A$9:$BG$320,MATCH($A112,intern3!$A$9:$A$160,0),MATCH(intern4!H$8,intern3!$7:$7,0))="OK","OK","NOK")))</f>
        <v>NOK</v>
      </c>
      <c r="I112" s="1277" t="str">
        <f>IF(INDEX(intern2!$A$165:$BH$316,MATCH($A112,intern2!$A$165:$A$316,0),MATCH(I$8,intern2!_xlnm.Print_Titles,0))="","",
IF(INDEX(intern2!$A$165:$BH$316,MATCH($A112,intern2!$A$165:$A$316,0),MATCH(I$8,intern2!_xlnm.Print_Titles,0))="NOK","NOK",
IF(INDEX(intern3!$A$9:$BG$320,MATCH($A112,intern3!$A$9:$A$160,0),MATCH(intern4!I$8,intern3!$7:$7,0))="OK","OK","NOK")))</f>
        <v/>
      </c>
      <c r="J112" s="1277" t="str">
        <f>IF(INDEX(intern2!$A$165:$BH$316,MATCH($A112,intern2!$A$165:$A$316,0),MATCH(J$8,intern2!_xlnm.Print_Titles,0))="","",
IF(INDEX(intern2!$A$165:$BH$316,MATCH($A112,intern2!$A$165:$A$316,0),MATCH(J$8,intern2!_xlnm.Print_Titles,0))="NOK","NOK",
IF(INDEX(intern3!$A$9:$BG$320,MATCH($A112,intern3!$A$9:$A$160,0),MATCH(intern4!J$8,intern3!$7:$7,0))="OK","OK","NOK")))</f>
        <v/>
      </c>
      <c r="K112" s="1277" t="str">
        <f>IF(INDEX(intern2!$A$165:$BH$316,MATCH($A112,intern2!$A$165:$A$316,0),MATCH(K$8,intern2!_xlnm.Print_Titles,0))="","",
IF(INDEX(intern2!$A$165:$BH$316,MATCH($A112,intern2!$A$165:$A$316,0),MATCH(K$8,intern2!_xlnm.Print_Titles,0))="NOK","NOK",
IF(INDEX(intern3!$A$9:$BG$320,MATCH($A112,intern3!$A$9:$A$160,0),MATCH(intern4!K$8,intern3!$7:$7,0))="OK","OK","NOK")))</f>
        <v/>
      </c>
      <c r="L112" s="1277" t="str">
        <f>IF(INDEX(intern2!$A$165:$BH$316,MATCH($A112,intern2!$A$165:$A$316,0),MATCH(L$8,intern2!_xlnm.Print_Titles,0))="","",
IF(INDEX(intern2!$A$165:$BH$316,MATCH($A112,intern2!$A$165:$A$316,0),MATCH(L$8,intern2!_xlnm.Print_Titles,0))="NOK","NOK",
IF(INDEX(intern3!$A$9:$BG$320,MATCH($A112,intern3!$A$9:$A$160,0),MATCH(intern4!L$8,intern3!$7:$7,0))="OK","OK","NOK")))</f>
        <v/>
      </c>
      <c r="M112" s="1277" t="str">
        <f ca="1">IF(INDEX(intern2!$A$165:$BH$316,MATCH($A112,intern2!$A$165:$A$316,0),MATCH(M$8,intern2!_xlnm.Print_Titles,0))="","",
IF(INDEX(intern2!$A$165:$BH$316,MATCH($A112,intern2!$A$165:$A$316,0),MATCH(M$8,intern2!_xlnm.Print_Titles,0))="NOK","NOK",
IF(INDEX(intern3!$A$9:$BG$320,MATCH($A112,intern3!$A$9:$A$160,0),MATCH(intern4!M$8,intern3!$7:$7,0))="OK","OK","NOK")))</f>
        <v>NOK</v>
      </c>
      <c r="N112" s="1277" t="str">
        <f>IF(INDEX(intern2!$A$165:$BH$316,MATCH($A112,intern2!$A$165:$A$316,0),MATCH(N$8,intern2!_xlnm.Print_Titles,0))="","",
IF(INDEX(intern2!$A$165:$BH$316,MATCH($A112,intern2!$A$165:$A$316,0),MATCH(N$8,intern2!_xlnm.Print_Titles,0))="NOK","NOK",
IF(INDEX(intern3!$A$9:$BG$320,MATCH($A112,intern3!$A$9:$A$160,0),MATCH(intern4!N$8,intern3!$7:$7,0))="OK","OK","NOK")))</f>
        <v/>
      </c>
      <c r="O112" s="1277" t="str">
        <f>IF(INDEX(intern2!$A$165:$BH$316,MATCH($A112,intern2!$A$165:$A$316,0),MATCH(O$8,intern2!_xlnm.Print_Titles,0))="","",
IF(INDEX(intern2!$A$165:$BH$316,MATCH($A112,intern2!$A$165:$A$316,0),MATCH(O$8,intern2!_xlnm.Print_Titles,0))="NOK","NOK",
IF(INDEX(intern3!$A$9:$BG$320,MATCH($A112,intern3!$A$9:$A$160,0),MATCH(intern4!O$8,intern3!$7:$7,0))="OK","OK","NOK")))</f>
        <v/>
      </c>
      <c r="P112" s="1277" t="str">
        <f>IF(INDEX(intern2!$A$165:$BH$316,MATCH($A112,intern2!$A$165:$A$316,0),MATCH(P$8,intern2!_xlnm.Print_Titles,0))="","",
IF(INDEX(intern2!$A$165:$BH$316,MATCH($A112,intern2!$A$165:$A$316,0),MATCH(P$8,intern2!_xlnm.Print_Titles,0))="NOK","NOK",
IF(INDEX(intern3!$A$9:$BG$320,MATCH($A112,intern3!$A$9:$A$160,0),MATCH(intern4!P$8,intern3!$7:$7,0))="OK","OK","NOK")))</f>
        <v/>
      </c>
      <c r="Q112" s="1277" t="str">
        <f>IF(INDEX(intern2!$A$165:$BH$316,MATCH($A112,intern2!$A$165:$A$316,0),MATCH(Q$8,intern2!_xlnm.Print_Titles,0))="","",
IF(INDEX(intern2!$A$165:$BH$316,MATCH($A112,intern2!$A$165:$A$316,0),MATCH(Q$8,intern2!_xlnm.Print_Titles,0))="NOK","NOK",
IF(INDEX(intern3!$A$9:$BG$320,MATCH($A112,intern3!$A$9:$A$160,0),MATCH(intern4!Q$8,intern3!$7:$7,0))="OK","OK","NOK")))</f>
        <v/>
      </c>
      <c r="R112" s="1277" t="str">
        <f>IF(INDEX(intern2!$A$165:$BH$316,MATCH($A112,intern2!$A$165:$A$316,0),MATCH(R$8,intern2!_xlnm.Print_Titles,0))="","",
IF(INDEX(intern2!$A$165:$BH$316,MATCH($A112,intern2!$A$165:$A$316,0),MATCH(R$8,intern2!_xlnm.Print_Titles,0))="NOK","NOK",
IF(INDEX(intern3!$A$9:$BG$320,MATCH($A112,intern3!$A$9:$A$160,0),MATCH(intern4!R$8,intern3!$7:$7,0))="OK","OK","NOK")))</f>
        <v/>
      </c>
      <c r="S112" s="1277" t="str">
        <f>IF(INDEX(intern2!$A$165:$BH$316,MATCH($A112,intern2!$A$165:$A$316,0),MATCH(S$8,intern2!_xlnm.Print_Titles,0))="","",
IF(INDEX(intern2!$A$165:$BH$316,MATCH($A112,intern2!$A$165:$A$316,0),MATCH(S$8,intern2!_xlnm.Print_Titles,0))="NOK","NOK",
IF(INDEX(intern3!$A$9:$BG$320,MATCH($A112,intern3!$A$9:$A$160,0),MATCH(intern4!S$8,intern3!$7:$7,0))="OK","OK","NOK")))</f>
        <v/>
      </c>
      <c r="T112" s="1277" t="str">
        <f>IF(INDEX(intern2!$A$165:$BH$316,MATCH($A112,intern2!$A$165:$A$316,0),MATCH(T$8,intern2!_xlnm.Print_Titles,0))="","",
IF(INDEX(intern2!$A$165:$BH$316,MATCH($A112,intern2!$A$165:$A$316,0),MATCH(T$8,intern2!_xlnm.Print_Titles,0))="NOK","NOK",
IF(INDEX(intern3!$A$9:$BG$320,MATCH($A112,intern3!$A$9:$A$160,0),MATCH(intern4!T$8,intern3!$7:$7,0))="OK","OK","NOK")))</f>
        <v/>
      </c>
      <c r="U112" s="1277" t="str">
        <f>IF(INDEX(intern2!$A$165:$BH$316,MATCH($A112,intern2!$A$165:$A$316,0),MATCH(U$8,intern2!_xlnm.Print_Titles,0))="","",
IF(INDEX(intern2!$A$165:$BH$316,MATCH($A112,intern2!$A$165:$A$316,0),MATCH(U$8,intern2!_xlnm.Print_Titles,0))="NOK","NOK",
IF(INDEX(intern3!$A$9:$BG$320,MATCH($A112,intern3!$A$9:$A$160,0),MATCH(intern4!U$8,intern3!$7:$7,0))="OK","OK","NOK")))</f>
        <v/>
      </c>
      <c r="V112" s="1277" t="str">
        <f>IF(INDEX(intern2!$A$165:$BH$316,MATCH($A112,intern2!$A$165:$A$316,0),MATCH(V$8,intern2!_xlnm.Print_Titles,0))="","",
IF(INDEX(intern2!$A$165:$BH$316,MATCH($A112,intern2!$A$165:$A$316,0),MATCH(V$8,intern2!_xlnm.Print_Titles,0))="NOK","NOK",
IF(INDEX(intern3!$A$9:$BG$320,MATCH($A112,intern3!$A$9:$A$160,0),MATCH(intern4!V$8,intern3!$7:$7,0))="OK","OK","NOK")))</f>
        <v/>
      </c>
      <c r="W112" s="1277" t="str">
        <f>IF(INDEX(intern2!$A$165:$BH$316,MATCH($A112,intern2!$A$165:$A$316,0),MATCH(W$8,intern2!_xlnm.Print_Titles,0))="","",
IF(INDEX(intern2!$A$165:$BH$316,MATCH($A112,intern2!$A$165:$A$316,0),MATCH(W$8,intern2!_xlnm.Print_Titles,0))="NOK","NOK",
IF(INDEX(intern3!$A$9:$BG$320,MATCH($A112,intern3!$A$9:$A$160,0),MATCH(intern4!W$8,intern3!$7:$7,0))="OK","OK","NOK")))</f>
        <v/>
      </c>
      <c r="X112" s="1277" t="str">
        <f>IF(INDEX(intern2!$A$165:$BH$316,MATCH($A112,intern2!$A$165:$A$316,0),MATCH(X$8,intern2!_xlnm.Print_Titles,0))="","",
IF(INDEX(intern2!$A$165:$BH$316,MATCH($A112,intern2!$A$165:$A$316,0),MATCH(X$8,intern2!_xlnm.Print_Titles,0))="NOK","NOK",
IF(INDEX(intern3!$A$9:$BG$320,MATCH($A112,intern3!$A$9:$A$160,0),MATCH(intern4!X$8,intern3!$7:$7,0))="OK","OK","NOK")))</f>
        <v/>
      </c>
      <c r="Y112" s="1277" t="str">
        <f>IF(INDEX(intern2!$A$165:$BH$316,MATCH($A112,intern2!$A$165:$A$316,0),MATCH(Y$8,intern2!_xlnm.Print_Titles,0))="","",
IF(INDEX(intern2!$A$165:$BH$316,MATCH($A112,intern2!$A$165:$A$316,0),MATCH(Y$8,intern2!_xlnm.Print_Titles,0))="NOK","NOK",
IF(INDEX(intern3!$A$9:$BG$320,MATCH($A112,intern3!$A$9:$A$160,0),MATCH(intern4!Y$8,intern3!$7:$7,0))="OK","OK","NOK")))</f>
        <v/>
      </c>
      <c r="Z112" s="1277" t="str">
        <f>IF(INDEX(intern2!$A$165:$BH$316,MATCH($A112,intern2!$A$165:$A$316,0),MATCH(Z$8,intern2!_xlnm.Print_Titles,0))="","",
IF(INDEX(intern2!$A$165:$BH$316,MATCH($A112,intern2!$A$165:$A$316,0),MATCH(Z$8,intern2!_xlnm.Print_Titles,0))="NOK","NOK",
IF(INDEX(intern3!$A$9:$BG$320,MATCH($A112,intern3!$A$9:$A$160,0),MATCH(intern4!Z$8,intern3!$7:$7,0))="OK","OK","NOK")))</f>
        <v/>
      </c>
      <c r="AA112" s="1277" t="str">
        <f>IF(INDEX(intern2!$A$165:$BH$316,MATCH($A112,intern2!$A$165:$A$316,0),MATCH(AA$8,intern2!_xlnm.Print_Titles,0))="","",
IF(INDEX(intern2!$A$165:$BH$316,MATCH($A112,intern2!$A$165:$A$316,0),MATCH(AA$8,intern2!_xlnm.Print_Titles,0))="NOK","NOK",
IF(INDEX(intern3!$A$9:$BG$320,MATCH($A112,intern3!$A$9:$A$160,0),MATCH(intern4!AA$8,intern3!$7:$7,0))="OK","OK","NOK")))</f>
        <v/>
      </c>
      <c r="AB112" s="1277" t="str">
        <f>IF(INDEX(intern2!$A$165:$BH$316,MATCH($A112,intern2!$A$165:$A$316,0),MATCH(AB$8,intern2!_xlnm.Print_Titles,0))="","",
IF(INDEX(intern2!$A$165:$BH$316,MATCH($A112,intern2!$A$165:$A$316,0),MATCH(AB$8,intern2!_xlnm.Print_Titles,0))="NOK","NOK",
IF(INDEX(intern3!$A$9:$BG$320,MATCH($A112,intern3!$A$9:$A$160,0),MATCH(intern4!AB$8,intern3!$7:$7,0))="OK","OK","NOK")))</f>
        <v/>
      </c>
      <c r="AC112" s="1277" t="str">
        <f>IF(INDEX(intern2!$A$165:$BH$316,MATCH($A112,intern2!$A$165:$A$316,0),MATCH(AC$8,intern2!_xlnm.Print_Titles,0))="","",
IF(INDEX(intern2!$A$165:$BH$316,MATCH($A112,intern2!$A$165:$A$316,0),MATCH(AC$8,intern2!_xlnm.Print_Titles,0))="NOK","NOK",
IF(INDEX(intern3!$A$9:$BG$320,MATCH($A112,intern3!$A$9:$A$160,0),MATCH(intern4!AC$8,intern3!$7:$7,0))="OK","OK","NOK")))</f>
        <v/>
      </c>
      <c r="AD112" s="1277" t="str">
        <f>IF(INDEX(intern2!$A$165:$BH$316,MATCH($A112,intern2!$A$165:$A$316,0),MATCH(AD$8,intern2!_xlnm.Print_Titles,0))="","",
IF(INDEX(intern2!$A$165:$BH$316,MATCH($A112,intern2!$A$165:$A$316,0),MATCH(AD$8,intern2!_xlnm.Print_Titles,0))="NOK","NOK",
IF(INDEX(intern3!$A$9:$BG$320,MATCH($A112,intern3!$A$9:$A$160,0),MATCH(intern4!AD$8,intern3!$7:$7,0))="OK","OK","NOK")))</f>
        <v/>
      </c>
      <c r="AE112" s="1277" t="str">
        <f>IF(INDEX(intern2!$A$165:$BH$316,MATCH($A112,intern2!$A$165:$A$316,0),MATCH(AE$8,intern2!_xlnm.Print_Titles,0))="","",
IF(INDEX(intern2!$A$165:$BH$316,MATCH($A112,intern2!$A$165:$A$316,0),MATCH(AE$8,intern2!_xlnm.Print_Titles,0))="NOK","NOK",
IF(INDEX(intern3!$A$9:$BG$320,MATCH($A112,intern3!$A$9:$A$160,0),MATCH(intern4!AE$8,intern3!$7:$7,0))="OK","OK","NOK")))</f>
        <v/>
      </c>
      <c r="AF112" s="1277" t="str">
        <f>IF(INDEX(intern2!$A$165:$BH$316,MATCH($A112,intern2!$A$165:$A$316,0),MATCH(AF$8,intern2!_xlnm.Print_Titles,0))="","",
IF(INDEX(intern2!$A$165:$BH$316,MATCH($A112,intern2!$A$165:$A$316,0),MATCH(AF$8,intern2!_xlnm.Print_Titles,0))="NOK","NOK",
IF(INDEX(intern3!$A$9:$BG$320,MATCH($A112,intern3!$A$9:$A$160,0),MATCH(intern4!AF$8,intern3!$7:$7,0))="OK","OK","NOK")))</f>
        <v/>
      </c>
      <c r="AG112" s="1277" t="str">
        <f>IF(INDEX(intern2!$A$165:$BH$316,MATCH($A112,intern2!$A$165:$A$316,0),MATCH(AG$8,intern2!_xlnm.Print_Titles,0))="","",
IF(INDEX(intern2!$A$165:$BH$316,MATCH($A112,intern2!$A$165:$A$316,0),MATCH(AG$8,intern2!_xlnm.Print_Titles,0))="NOK","NOK",
IF(INDEX(intern3!$A$9:$BG$320,MATCH($A112,intern3!$A$9:$A$160,0),MATCH(intern4!AG$8,intern3!$7:$7,0))="OK","OK","NOK")))</f>
        <v/>
      </c>
      <c r="AH112" s="1277" t="str">
        <f>IF(INDEX(intern2!$A$165:$BH$316,MATCH($A112,intern2!$A$165:$A$316,0),MATCH(AH$8,intern2!_xlnm.Print_Titles,0))="","",
IF(INDEX(intern2!$A$165:$BH$316,MATCH($A112,intern2!$A$165:$A$316,0),MATCH(AH$8,intern2!_xlnm.Print_Titles,0))="NOK","NOK",
IF(INDEX(intern3!$A$9:$BG$320,MATCH($A112,intern3!$A$9:$A$160,0),MATCH(intern4!AH$8,intern3!$7:$7,0))="OK","OK","NOK")))</f>
        <v/>
      </c>
      <c r="AI112" s="1277" t="str">
        <f>IF(INDEX(intern2!$A$165:$BH$316,MATCH($A112,intern2!$A$165:$A$316,0),MATCH(AI$8,intern2!_xlnm.Print_Titles,0))="","",
IF(INDEX(intern2!$A$165:$BH$316,MATCH($A112,intern2!$A$165:$A$316,0),MATCH(AI$8,intern2!_xlnm.Print_Titles,0))="NOK","NOK",
IF(INDEX(intern3!$A$9:$BG$320,MATCH($A112,intern3!$A$9:$A$160,0),MATCH(intern4!AI$8,intern3!$7:$7,0))="OK","OK","NOK")))</f>
        <v/>
      </c>
      <c r="AJ112" s="1277" t="str">
        <f>IF(INDEX(intern2!$A$165:$BH$316,MATCH($A112,intern2!$A$165:$A$316,0),MATCH(AJ$8,intern2!_xlnm.Print_Titles,0))="","",
IF(INDEX(intern2!$A$165:$BH$316,MATCH($A112,intern2!$A$165:$A$316,0),MATCH(AJ$8,intern2!_xlnm.Print_Titles,0))="NOK","NOK",
IF(INDEX(intern3!$A$9:$BG$320,MATCH($A112,intern3!$A$9:$A$160,0),MATCH(intern4!AJ$8,intern3!$7:$7,0))="OK","OK","NOK")))</f>
        <v/>
      </c>
      <c r="AK112" s="1277" t="str">
        <f>IF(INDEX(intern2!$A$165:$BH$316,MATCH($A112,intern2!$A$165:$A$316,0),MATCH(AK$8,intern2!_xlnm.Print_Titles,0))="","",
IF(INDEX(intern2!$A$165:$BH$316,MATCH($A112,intern2!$A$165:$A$316,0),MATCH(AK$8,intern2!_xlnm.Print_Titles,0))="NOK","NOK",
IF(INDEX(intern3!$A$9:$BG$320,MATCH($A112,intern3!$A$9:$A$160,0),MATCH(intern4!AK$8,intern3!$7:$7,0))="OK","OK","NOK")))</f>
        <v/>
      </c>
      <c r="AL112" s="1277" t="str">
        <f>IF(INDEX(intern2!$A$165:$BH$316,MATCH($A112,intern2!$A$165:$A$316,0),MATCH(AL$8,intern2!_xlnm.Print_Titles,0))="","",
IF(INDEX(intern2!$A$165:$BH$316,MATCH($A112,intern2!$A$165:$A$316,0),MATCH(AL$8,intern2!_xlnm.Print_Titles,0))="NOK","NOK",
IF(INDEX(intern3!$A$9:$BG$320,MATCH($A112,intern3!$A$9:$A$160,0),MATCH(intern4!AL$8,intern3!$7:$7,0))="OK","OK","NOK")))</f>
        <v/>
      </c>
      <c r="AM112" s="1277" t="str">
        <f>IF(INDEX(intern2!$A$165:$BH$316,MATCH($A112,intern2!$A$165:$A$316,0),MATCH(AM$8,intern2!_xlnm.Print_Titles,0))="","",
IF(INDEX(intern2!$A$165:$BH$316,MATCH($A112,intern2!$A$165:$A$316,0),MATCH(AM$8,intern2!_xlnm.Print_Titles,0))="NOK","NOK",
IF(INDEX(intern3!$A$9:$BG$320,MATCH($A112,intern3!$A$9:$A$160,0),MATCH(intern4!AM$8,intern3!$7:$7,0))="OK","OK","NOK")))</f>
        <v/>
      </c>
      <c r="AN112" s="1277" t="str">
        <f>IF(INDEX(intern2!$A$165:$BH$316,MATCH($A112,intern2!$A$165:$A$316,0),MATCH(AN$8,intern2!_xlnm.Print_Titles,0))="","",
IF(INDEX(intern2!$A$165:$BH$316,MATCH($A112,intern2!$A$165:$A$316,0),MATCH(AN$8,intern2!_xlnm.Print_Titles,0))="NOK","NOK",
IF(INDEX(intern3!$A$9:$BG$320,MATCH($A112,intern3!$A$9:$A$160,0),MATCH(intern4!AN$8,intern3!$7:$7,0))="OK","OK","NOK")))</f>
        <v/>
      </c>
      <c r="AO112" s="1277" t="str">
        <f>IF(INDEX(intern2!$A$165:$BH$316,MATCH($A112,intern2!$A$165:$A$316,0),MATCH(AO$8,intern2!_xlnm.Print_Titles,0))="","",
IF(INDEX(intern2!$A$165:$BH$316,MATCH($A112,intern2!$A$165:$A$316,0),MATCH(AO$8,intern2!_xlnm.Print_Titles,0))="NOK","NOK",
IF(INDEX(intern3!$A$9:$BG$320,MATCH($A112,intern3!$A$9:$A$160,0),MATCH(intern4!AO$8,intern3!$7:$7,0))="OK","OK","NOK")))</f>
        <v/>
      </c>
      <c r="AP112" s="1277" t="str">
        <f>IF(INDEX(intern2!$A$165:$BH$316,MATCH($A112,intern2!$A$165:$A$316,0),MATCH(AP$8,intern2!_xlnm.Print_Titles,0))="","",
IF(INDEX(intern2!$A$165:$BH$316,MATCH($A112,intern2!$A$165:$A$316,0),MATCH(AP$8,intern2!_xlnm.Print_Titles,0))="NOK","NOK",
IF(INDEX(intern3!$A$9:$BG$320,MATCH($A112,intern3!$A$9:$A$160,0),MATCH(intern4!AP$8,intern3!$7:$7,0))="OK","OK","NOK")))</f>
        <v/>
      </c>
      <c r="AQ112" s="1277" t="str">
        <f>IF(INDEX(intern2!$A$165:$BH$316,MATCH($A112,intern2!$A$165:$A$316,0),MATCH(AQ$8,intern2!_xlnm.Print_Titles,0))="","",
IF(INDEX(intern2!$A$165:$BH$316,MATCH($A112,intern2!$A$165:$A$316,0),MATCH(AQ$8,intern2!_xlnm.Print_Titles,0))="NOK","NOK",
IF(INDEX(intern3!$A$9:$BG$320,MATCH($A112,intern3!$A$9:$A$160,0),MATCH(intern4!AQ$8,intern3!$7:$7,0))="OK","OK","NOK")))</f>
        <v/>
      </c>
      <c r="AR112" s="1277" t="str">
        <f>IF(INDEX(intern2!$A$165:$BH$316,MATCH($A112,intern2!$A$165:$A$316,0),MATCH(AR$8,intern2!_xlnm.Print_Titles,0))="","",
IF(INDEX(intern2!$A$165:$BH$316,MATCH($A112,intern2!$A$165:$A$316,0),MATCH(AR$8,intern2!_xlnm.Print_Titles,0))="NOK","NOK",
IF(INDEX(intern3!$A$9:$BG$320,MATCH($A112,intern3!$A$9:$A$160,0),MATCH(intern4!AR$8,intern3!$7:$7,0))="OK","OK","NOK")))</f>
        <v/>
      </c>
      <c r="AS112" s="1277" t="str">
        <f>IF(INDEX(intern2!$A$165:$BH$316,MATCH($A112,intern2!$A$165:$A$316,0),MATCH(AS$8,intern2!_xlnm.Print_Titles,0))="","",
IF(INDEX(intern2!$A$165:$BH$316,MATCH($A112,intern2!$A$165:$A$316,0),MATCH(AS$8,intern2!_xlnm.Print_Titles,0))="NOK","NOK",
IF(INDEX(intern3!$A$9:$BG$320,MATCH($A112,intern3!$A$9:$A$160,0),MATCH(intern4!AS$8,intern3!$7:$7,0))="OK","OK","NOK")))</f>
        <v/>
      </c>
      <c r="AT112" s="1277" t="str">
        <f>IF(INDEX(intern2!$A$165:$BH$316,MATCH($A112,intern2!$A$165:$A$316,0),MATCH(AT$8,intern2!_xlnm.Print_Titles,0))="","",
IF(INDEX(intern2!$A$165:$BH$316,MATCH($A112,intern2!$A$165:$A$316,0),MATCH(AT$8,intern2!_xlnm.Print_Titles,0))="NOK","NOK",
IF(INDEX(intern3!$A$9:$BG$320,MATCH($A112,intern3!$A$9:$A$160,0),MATCH(intern4!AT$8,intern3!$7:$7,0))="OK","OK","NOK")))</f>
        <v/>
      </c>
      <c r="AU112" s="1277" t="str">
        <f>IF(INDEX(intern2!$A$165:$BH$316,MATCH($A112,intern2!$A$165:$A$316,0),MATCH(AU$8,intern2!_xlnm.Print_Titles,0))="","",
IF(INDEX(intern2!$A$165:$BH$316,MATCH($A112,intern2!$A$165:$A$316,0),MATCH(AU$8,intern2!_xlnm.Print_Titles,0))="NOK","NOK",
IF(INDEX(intern3!$A$9:$BG$320,MATCH($A112,intern3!$A$9:$A$160,0),MATCH(intern4!AU$8,intern3!$7:$7,0))="OK","OK","NOK")))</f>
        <v/>
      </c>
      <c r="AV112" s="1277" t="str">
        <f>IF(INDEX(intern2!$A$165:$BH$316,MATCH($A112,intern2!$A$165:$A$316,0),MATCH(AV$8,intern2!_xlnm.Print_Titles,0))="","",
IF(INDEX(intern2!$A$165:$BH$316,MATCH($A112,intern2!$A$165:$A$316,0),MATCH(AV$8,intern2!_xlnm.Print_Titles,0))="NOK","NOK",
IF(INDEX(intern3!$A$9:$BG$320,MATCH($A112,intern3!$A$9:$A$160,0),MATCH(intern4!AV$8,intern3!$7:$7,0))="OK","OK","NOK")))</f>
        <v/>
      </c>
      <c r="AW112" s="1277"/>
      <c r="AX112" s="1277" t="str">
        <f>IF(INDEX(intern2!$A$165:$BH$316,MATCH($A112,intern2!$A$165:$A$316,0),MATCH(AX$8,intern2!_xlnm.Print_Titles,0))="","",
IF(INDEX(intern2!$A$165:$BH$316,MATCH($A112,intern2!$A$165:$A$316,0),MATCH(AX$8,intern2!_xlnm.Print_Titles,0))="NOK","NOK",
IF(INDEX(intern3!$A$9:$BG$320,MATCH($A112,intern3!$A$9:$A$160,0),MATCH(intern4!AX$8,intern3!$7:$7,0))="OK","OK","NOK")))</f>
        <v/>
      </c>
      <c r="AY112" s="1277" t="str">
        <f>IF(INDEX(intern2!$A$165:$BH$316,MATCH($A112,intern2!$A$165:$A$316,0),MATCH(AY$8,intern2!_xlnm.Print_Titles,0))="","",
IF(INDEX(intern2!$A$165:$BH$316,MATCH($A112,intern2!$A$165:$A$316,0),MATCH(AY$8,intern2!_xlnm.Print_Titles,0))="NOK","NOK",
IF(INDEX(intern3!$A$9:$BG$320,MATCH($A112,intern3!$A$9:$A$160,0),MATCH(intern4!AY$8,intern3!$7:$7,0))="OK","OK","NOK")))</f>
        <v/>
      </c>
      <c r="AZ112" s="1277" t="str">
        <f>IF(INDEX(intern2!$A$165:$BH$316,MATCH($A112,intern2!$A$165:$A$316,0),MATCH(AZ$8,intern2!_xlnm.Print_Titles,0))="","",
IF(INDEX(intern2!$A$165:$BH$316,MATCH($A112,intern2!$A$165:$A$316,0),MATCH(AZ$8,intern2!_xlnm.Print_Titles,0))="NOK","NOK",
IF(INDEX(intern3!$A$9:$BG$320,MATCH($A112,intern3!$A$9:$A$160,0),MATCH(intern4!AZ$8,intern3!$7:$7,0))="OK","OK","NOK")))</f>
        <v/>
      </c>
      <c r="BA112" s="1277" t="str">
        <f>IF(INDEX(intern2!$A$165:$BH$316,MATCH($A112,intern2!$A$165:$A$316,0),MATCH(BA$8,intern2!_xlnm.Print_Titles,0))="","",
IF(INDEX(intern2!$A$165:$BH$316,MATCH($A112,intern2!$A$165:$A$316,0),MATCH(BA$8,intern2!_xlnm.Print_Titles,0))="NOK","NOK",
IF(INDEX(intern3!$A$9:$BG$320,MATCH($A112,intern3!$A$9:$A$160,0),MATCH(intern4!BA$8,intern3!$7:$7,0))="OK","OK","NOK")))</f>
        <v/>
      </c>
      <c r="BB112" s="1277" t="str">
        <f>IF(INDEX(intern2!$A$165:$BH$316,MATCH($A112,intern2!$A$165:$A$316,0),MATCH(BB$8,intern2!_xlnm.Print_Titles,0))="","",
IF(INDEX(intern2!$A$165:$BH$316,MATCH($A112,intern2!$A$165:$A$316,0),MATCH(BB$8,intern2!_xlnm.Print_Titles,0))="NOK","NOK",
IF(INDEX(intern3!$A$9:$BG$320,MATCH($A112,intern3!$A$9:$A$160,0),MATCH(intern4!BB$8,intern3!$7:$7,0))="OK","OK","NOK")))</f>
        <v/>
      </c>
      <c r="BC112" s="1277" t="str">
        <f>IF(INDEX(intern2!$A$165:$BH$316,MATCH($A112,intern2!$A$165:$A$316,0),MATCH(BC$8,intern2!_xlnm.Print_Titles,0))="","",
IF(INDEX(intern2!$A$165:$BH$316,MATCH($A112,intern2!$A$165:$A$316,0),MATCH(BC$8,intern2!_xlnm.Print_Titles,0))="NOK","NOK",
IF(INDEX(intern3!$A$9:$BG$320,MATCH($A112,intern3!$A$9:$A$160,0),MATCH(intern4!BC$8,intern3!$7:$7,0))="OK","OK","NOK")))</f>
        <v/>
      </c>
      <c r="BD112" s="1277" t="str">
        <f>IF(INDEX(intern2!$A$165:$BH$316,MATCH($A112,intern2!$A$165:$A$316,0),MATCH(BD$8,intern2!_xlnm.Print_Titles,0))="","",
IF(INDEX(intern2!$A$165:$BH$316,MATCH($A112,intern2!$A$165:$A$316,0),MATCH(BD$8,intern2!_xlnm.Print_Titles,0))="NOK","NOK",
IF(INDEX(intern3!$A$9:$BG$320,MATCH($A112,intern3!$A$9:$A$160,0),MATCH(intern4!BD$8,intern3!$7:$7,0))="OK","OK","NOK")))</f>
        <v/>
      </c>
      <c r="BE112" s="1277" t="str">
        <f>IF(INDEX(intern2!$A$165:$BH$316,MATCH($A112,intern2!$A$165:$A$316,0),MATCH(BE$8,intern2!_xlnm.Print_Titles,0))="","",
IF(INDEX(intern2!$A$165:$BH$316,MATCH($A112,intern2!$A$165:$A$316,0),MATCH(BE$8,intern2!_xlnm.Print_Titles,0))="NOK","NOK",
IF(INDEX(intern3!$A$9:$BG$320,MATCH($A112,intern3!$A$9:$A$160,0),MATCH(intern4!BE$8,intern3!$7:$7,0))="OK","OK","NOK")))</f>
        <v/>
      </c>
      <c r="BF112" s="1277" t="str">
        <f>IF(INDEX(intern2!$A$165:$BH$316,MATCH($A112,intern2!$A$165:$A$316,0),MATCH(BF$8,intern2!_xlnm.Print_Titles,0))="","",
IF(INDEX(intern2!$A$165:$BH$316,MATCH($A112,intern2!$A$165:$A$316,0),MATCH(BF$8,intern2!_xlnm.Print_Titles,0))="NOK","NOK",
IF(INDEX(intern3!$A$9:$BG$320,MATCH($A112,intern3!$A$9:$A$160,0),MATCH(intern4!BF$8,intern3!$7:$7,0))="OK","OK","NOK")))</f>
        <v/>
      </c>
      <c r="BG112" s="1277" t="str">
        <f>IF(INDEX(intern2!$A$165:$BH$316,MATCH($A112,intern2!$A$165:$A$316,0),MATCH(BG$8,intern2!_xlnm.Print_Titles,0))="","",
IF(INDEX(intern2!$A$165:$BH$316,MATCH($A112,intern2!$A$165:$A$316,0),MATCH(BG$8,intern2!_xlnm.Print_Titles,0))="NOK","NOK",
IF(INDEX(intern3!$A$9:$BG$320,MATCH($A112,intern3!$A$9:$A$160,0),MATCH(intern4!BG$8,intern3!$7:$7,0))="OK","OK","NOK")))</f>
        <v/>
      </c>
      <c r="BH112" s="200" t="str">
        <f t="shared" ca="1" si="3"/>
        <v>NOK</v>
      </c>
      <c r="BI112" s="186"/>
      <c r="BJ112" t="b">
        <f ca="1">IF(VLOOKUP($A112,intern1!$C:$Q,15,FALSE)="MAS","",IF(VLOOKUP($A112,'3.10'!$C:$AP,9,FALSE)=0,"NOK",IF(VLOOKUP($A112,'3.10'!$C:$AP,11,FALSE)=0,"NOK","OK"))=BH112)</f>
        <v>1</v>
      </c>
    </row>
    <row r="113" spans="1:62" x14ac:dyDescent="0.25">
      <c r="A113" t="str">
        <f>+intern2!A108</f>
        <v>BEW2</v>
      </c>
      <c r="C113" s="1277" t="str">
        <f>IF(INDEX(intern2!$A$165:$BH$316,MATCH($A113,intern2!$A$165:$A$316,0),MATCH(C$8,intern2!_xlnm.Print_Titles,0))="","",
IF(INDEX(intern2!$A$165:$BH$316,MATCH($A113,intern2!$A$165:$A$316,0),MATCH(C$8,intern2!_xlnm.Print_Titles,0))="NOK","NOK",
IF(INDEX(intern3!$A$9:$BG$320,MATCH($A113,intern3!$A$9:$A$160,0),MATCH(intern4!C$8,intern3!$7:$7,0))="OK","OK","NOK")))</f>
        <v/>
      </c>
      <c r="D113" s="1277" t="str">
        <f>IF(INDEX(intern2!$A$165:$BH$316,MATCH($A113,intern2!$A$165:$A$316,0),MATCH(D$8,intern2!_xlnm.Print_Titles,0))="","",
IF(INDEX(intern2!$A$165:$BH$316,MATCH($A113,intern2!$A$165:$A$316,0),MATCH(D$8,intern2!_xlnm.Print_Titles,0))="NOK","NOK",
IF(INDEX(intern3!$A$9:$BG$320,MATCH($A113,intern3!$A$9:$A$160,0),MATCH(intern4!D$8,intern3!$7:$7,0))="OK","OK","NOK")))</f>
        <v/>
      </c>
      <c r="E113" s="1277" t="str">
        <f>IF(INDEX(intern2!$A$165:$BH$316,MATCH($A113,intern2!$A$165:$A$316,0),MATCH(E$8,intern2!_xlnm.Print_Titles,0))="","",
IF(INDEX(intern2!$A$165:$BH$316,MATCH($A113,intern2!$A$165:$A$316,0),MATCH(E$8,intern2!_xlnm.Print_Titles,0))="NOK","NOK",
IF(INDEX(intern3!$A$9:$BG$320,MATCH($A113,intern3!$A$9:$A$160,0),MATCH(intern4!E$8,intern3!$7:$7,0))="OK","OK","NOK")))</f>
        <v/>
      </c>
      <c r="F113" s="1277" t="str">
        <f>IF(INDEX(intern2!$A$165:$BH$316,MATCH($A113,intern2!$A$165:$A$316,0),MATCH(F$8,intern2!_xlnm.Print_Titles,0))="","",
IF(INDEX(intern2!$A$165:$BH$316,MATCH($A113,intern2!$A$165:$A$316,0),MATCH(F$8,intern2!_xlnm.Print_Titles,0))="NOK","NOK",
IF(INDEX(intern3!$A$9:$BG$320,MATCH($A113,intern3!$A$9:$A$160,0),MATCH(intern4!F$8,intern3!$7:$7,0))="OK","OK","NOK")))</f>
        <v/>
      </c>
      <c r="G113" s="1277" t="str">
        <f>IF(INDEX(intern2!$A$165:$BH$316,MATCH($A113,intern2!$A$165:$A$316,0),MATCH(G$8,intern2!_xlnm.Print_Titles,0))="","",
IF(INDEX(intern2!$A$165:$BH$316,MATCH($A113,intern2!$A$165:$A$316,0),MATCH(G$8,intern2!_xlnm.Print_Titles,0))="NOK","NOK",
IF(INDEX(intern3!$A$9:$BG$320,MATCH($A113,intern3!$A$9:$A$160,0),MATCH(intern4!G$8,intern3!$7:$7,0))="OK","OK","NOK")))</f>
        <v/>
      </c>
      <c r="H113" s="1277" t="str">
        <f>IF(INDEX(intern2!$A$165:$BH$316,MATCH($A113,intern2!$A$165:$A$316,0),MATCH(H$8,intern2!_xlnm.Print_Titles,0))="","",
IF(INDEX(intern2!$A$165:$BH$316,MATCH($A113,intern2!$A$165:$A$316,0),MATCH(H$8,intern2!_xlnm.Print_Titles,0))="NOK","NOK",
IF(INDEX(intern3!$A$9:$BG$320,MATCH($A113,intern3!$A$9:$A$160,0),MATCH(intern4!H$8,intern3!$7:$7,0))="OK","OK","NOK")))</f>
        <v/>
      </c>
      <c r="I113" s="1277" t="str">
        <f>IF(INDEX(intern2!$A$165:$BH$316,MATCH($A113,intern2!$A$165:$A$316,0),MATCH(I$8,intern2!_xlnm.Print_Titles,0))="","",
IF(INDEX(intern2!$A$165:$BH$316,MATCH($A113,intern2!$A$165:$A$316,0),MATCH(I$8,intern2!_xlnm.Print_Titles,0))="NOK","NOK",
IF(INDEX(intern3!$A$9:$BG$320,MATCH($A113,intern3!$A$9:$A$160,0),MATCH(intern4!I$8,intern3!$7:$7,0))="OK","OK","NOK")))</f>
        <v/>
      </c>
      <c r="J113" s="1277" t="str">
        <f>IF(INDEX(intern2!$A$165:$BH$316,MATCH($A113,intern2!$A$165:$A$316,0),MATCH(J$8,intern2!_xlnm.Print_Titles,0))="","",
IF(INDEX(intern2!$A$165:$BH$316,MATCH($A113,intern2!$A$165:$A$316,0),MATCH(J$8,intern2!_xlnm.Print_Titles,0))="NOK","NOK",
IF(INDEX(intern3!$A$9:$BG$320,MATCH($A113,intern3!$A$9:$A$160,0),MATCH(intern4!J$8,intern3!$7:$7,0))="OK","OK","NOK")))</f>
        <v/>
      </c>
      <c r="K113" s="1277" t="str">
        <f>IF(INDEX(intern2!$A$165:$BH$316,MATCH($A113,intern2!$A$165:$A$316,0),MATCH(K$8,intern2!_xlnm.Print_Titles,0))="","",
IF(INDEX(intern2!$A$165:$BH$316,MATCH($A113,intern2!$A$165:$A$316,0),MATCH(K$8,intern2!_xlnm.Print_Titles,0))="NOK","NOK",
IF(INDEX(intern3!$A$9:$BG$320,MATCH($A113,intern3!$A$9:$A$160,0),MATCH(intern4!K$8,intern3!$7:$7,0))="OK","OK","NOK")))</f>
        <v/>
      </c>
      <c r="L113" s="1277" t="str">
        <f>IF(INDEX(intern2!$A$165:$BH$316,MATCH($A113,intern2!$A$165:$A$316,0),MATCH(L$8,intern2!_xlnm.Print_Titles,0))="","",
IF(INDEX(intern2!$A$165:$BH$316,MATCH($A113,intern2!$A$165:$A$316,0),MATCH(L$8,intern2!_xlnm.Print_Titles,0))="NOK","NOK",
IF(INDEX(intern3!$A$9:$BG$320,MATCH($A113,intern3!$A$9:$A$160,0),MATCH(intern4!L$8,intern3!$7:$7,0))="OK","OK","NOK")))</f>
        <v/>
      </c>
      <c r="M113" s="1277" t="str">
        <f ca="1">IF(INDEX(intern2!$A$165:$BH$316,MATCH($A113,intern2!$A$165:$A$316,0),MATCH(M$8,intern2!_xlnm.Print_Titles,0))="","",
IF(INDEX(intern2!$A$165:$BH$316,MATCH($A113,intern2!$A$165:$A$316,0),MATCH(M$8,intern2!_xlnm.Print_Titles,0))="NOK","NOK",
IF(INDEX(intern3!$A$9:$BG$320,MATCH($A113,intern3!$A$9:$A$160,0),MATCH(intern4!M$8,intern3!$7:$7,0))="OK","OK","NOK")))</f>
        <v>NOK</v>
      </c>
      <c r="N113" s="1277" t="str">
        <f>IF(INDEX(intern2!$A$165:$BH$316,MATCH($A113,intern2!$A$165:$A$316,0),MATCH(N$8,intern2!_xlnm.Print_Titles,0))="","",
IF(INDEX(intern2!$A$165:$BH$316,MATCH($A113,intern2!$A$165:$A$316,0),MATCH(N$8,intern2!_xlnm.Print_Titles,0))="NOK","NOK",
IF(INDEX(intern3!$A$9:$BG$320,MATCH($A113,intern3!$A$9:$A$160,0),MATCH(intern4!N$8,intern3!$7:$7,0))="OK","OK","NOK")))</f>
        <v/>
      </c>
      <c r="O113" s="1277" t="str">
        <f>IF(INDEX(intern2!$A$165:$BH$316,MATCH($A113,intern2!$A$165:$A$316,0),MATCH(O$8,intern2!_xlnm.Print_Titles,0))="","",
IF(INDEX(intern2!$A$165:$BH$316,MATCH($A113,intern2!$A$165:$A$316,0),MATCH(O$8,intern2!_xlnm.Print_Titles,0))="NOK","NOK",
IF(INDEX(intern3!$A$9:$BG$320,MATCH($A113,intern3!$A$9:$A$160,0),MATCH(intern4!O$8,intern3!$7:$7,0))="OK","OK","NOK")))</f>
        <v/>
      </c>
      <c r="P113" s="1277" t="str">
        <f>IF(INDEX(intern2!$A$165:$BH$316,MATCH($A113,intern2!$A$165:$A$316,0),MATCH(P$8,intern2!_xlnm.Print_Titles,0))="","",
IF(INDEX(intern2!$A$165:$BH$316,MATCH($A113,intern2!$A$165:$A$316,0),MATCH(P$8,intern2!_xlnm.Print_Titles,0))="NOK","NOK",
IF(INDEX(intern3!$A$9:$BG$320,MATCH($A113,intern3!$A$9:$A$160,0),MATCH(intern4!P$8,intern3!$7:$7,0))="OK","OK","NOK")))</f>
        <v/>
      </c>
      <c r="Q113" s="1277" t="str">
        <f>IF(INDEX(intern2!$A$165:$BH$316,MATCH($A113,intern2!$A$165:$A$316,0),MATCH(Q$8,intern2!_xlnm.Print_Titles,0))="","",
IF(INDEX(intern2!$A$165:$BH$316,MATCH($A113,intern2!$A$165:$A$316,0),MATCH(Q$8,intern2!_xlnm.Print_Titles,0))="NOK","NOK",
IF(INDEX(intern3!$A$9:$BG$320,MATCH($A113,intern3!$A$9:$A$160,0),MATCH(intern4!Q$8,intern3!$7:$7,0))="OK","OK","NOK")))</f>
        <v/>
      </c>
      <c r="R113" s="1277" t="str">
        <f>IF(INDEX(intern2!$A$165:$BH$316,MATCH($A113,intern2!$A$165:$A$316,0),MATCH(R$8,intern2!_xlnm.Print_Titles,0))="","",
IF(INDEX(intern2!$A$165:$BH$316,MATCH($A113,intern2!$A$165:$A$316,0),MATCH(R$8,intern2!_xlnm.Print_Titles,0))="NOK","NOK",
IF(INDEX(intern3!$A$9:$BG$320,MATCH($A113,intern3!$A$9:$A$160,0),MATCH(intern4!R$8,intern3!$7:$7,0))="OK","OK","NOK")))</f>
        <v/>
      </c>
      <c r="S113" s="1277" t="str">
        <f>IF(INDEX(intern2!$A$165:$BH$316,MATCH($A113,intern2!$A$165:$A$316,0),MATCH(S$8,intern2!_xlnm.Print_Titles,0))="","",
IF(INDEX(intern2!$A$165:$BH$316,MATCH($A113,intern2!$A$165:$A$316,0),MATCH(S$8,intern2!_xlnm.Print_Titles,0))="NOK","NOK",
IF(INDEX(intern3!$A$9:$BG$320,MATCH($A113,intern3!$A$9:$A$160,0),MATCH(intern4!S$8,intern3!$7:$7,0))="OK","OK","NOK")))</f>
        <v/>
      </c>
      <c r="T113" s="1277" t="str">
        <f>IF(INDEX(intern2!$A$165:$BH$316,MATCH($A113,intern2!$A$165:$A$316,0),MATCH(T$8,intern2!_xlnm.Print_Titles,0))="","",
IF(INDEX(intern2!$A$165:$BH$316,MATCH($A113,intern2!$A$165:$A$316,0),MATCH(T$8,intern2!_xlnm.Print_Titles,0))="NOK","NOK",
IF(INDEX(intern3!$A$9:$BG$320,MATCH($A113,intern3!$A$9:$A$160,0),MATCH(intern4!T$8,intern3!$7:$7,0))="OK","OK","NOK")))</f>
        <v/>
      </c>
      <c r="U113" s="1277" t="str">
        <f>IF(INDEX(intern2!$A$165:$BH$316,MATCH($A113,intern2!$A$165:$A$316,0),MATCH(U$8,intern2!_xlnm.Print_Titles,0))="","",
IF(INDEX(intern2!$A$165:$BH$316,MATCH($A113,intern2!$A$165:$A$316,0),MATCH(U$8,intern2!_xlnm.Print_Titles,0))="NOK","NOK",
IF(INDEX(intern3!$A$9:$BG$320,MATCH($A113,intern3!$A$9:$A$160,0),MATCH(intern4!U$8,intern3!$7:$7,0))="OK","OK","NOK")))</f>
        <v/>
      </c>
      <c r="V113" s="1277" t="str">
        <f>IF(INDEX(intern2!$A$165:$BH$316,MATCH($A113,intern2!$A$165:$A$316,0),MATCH(V$8,intern2!_xlnm.Print_Titles,0))="","",
IF(INDEX(intern2!$A$165:$BH$316,MATCH($A113,intern2!$A$165:$A$316,0),MATCH(V$8,intern2!_xlnm.Print_Titles,0))="NOK","NOK",
IF(INDEX(intern3!$A$9:$BG$320,MATCH($A113,intern3!$A$9:$A$160,0),MATCH(intern4!V$8,intern3!$7:$7,0))="OK","OK","NOK")))</f>
        <v/>
      </c>
      <c r="W113" s="1277" t="str">
        <f>IF(INDEX(intern2!$A$165:$BH$316,MATCH($A113,intern2!$A$165:$A$316,0),MATCH(W$8,intern2!_xlnm.Print_Titles,0))="","",
IF(INDEX(intern2!$A$165:$BH$316,MATCH($A113,intern2!$A$165:$A$316,0),MATCH(W$8,intern2!_xlnm.Print_Titles,0))="NOK","NOK",
IF(INDEX(intern3!$A$9:$BG$320,MATCH($A113,intern3!$A$9:$A$160,0),MATCH(intern4!W$8,intern3!$7:$7,0))="OK","OK","NOK")))</f>
        <v/>
      </c>
      <c r="X113" s="1277" t="str">
        <f>IF(INDEX(intern2!$A$165:$BH$316,MATCH($A113,intern2!$A$165:$A$316,0),MATCH(X$8,intern2!_xlnm.Print_Titles,0))="","",
IF(INDEX(intern2!$A$165:$BH$316,MATCH($A113,intern2!$A$165:$A$316,0),MATCH(X$8,intern2!_xlnm.Print_Titles,0))="NOK","NOK",
IF(INDEX(intern3!$A$9:$BG$320,MATCH($A113,intern3!$A$9:$A$160,0),MATCH(intern4!X$8,intern3!$7:$7,0))="OK","OK","NOK")))</f>
        <v/>
      </c>
      <c r="Y113" s="1277" t="str">
        <f>IF(INDEX(intern2!$A$165:$BH$316,MATCH($A113,intern2!$A$165:$A$316,0),MATCH(Y$8,intern2!_xlnm.Print_Titles,0))="","",
IF(INDEX(intern2!$A$165:$BH$316,MATCH($A113,intern2!$A$165:$A$316,0),MATCH(Y$8,intern2!_xlnm.Print_Titles,0))="NOK","NOK",
IF(INDEX(intern3!$A$9:$BG$320,MATCH($A113,intern3!$A$9:$A$160,0),MATCH(intern4!Y$8,intern3!$7:$7,0))="OK","OK","NOK")))</f>
        <v/>
      </c>
      <c r="Z113" s="1277" t="str">
        <f>IF(INDEX(intern2!$A$165:$BH$316,MATCH($A113,intern2!$A$165:$A$316,0),MATCH(Z$8,intern2!_xlnm.Print_Titles,0))="","",
IF(INDEX(intern2!$A$165:$BH$316,MATCH($A113,intern2!$A$165:$A$316,0),MATCH(Z$8,intern2!_xlnm.Print_Titles,0))="NOK","NOK",
IF(INDEX(intern3!$A$9:$BG$320,MATCH($A113,intern3!$A$9:$A$160,0),MATCH(intern4!Z$8,intern3!$7:$7,0))="OK","OK","NOK")))</f>
        <v/>
      </c>
      <c r="AA113" s="1277" t="str">
        <f>IF(INDEX(intern2!$A$165:$BH$316,MATCH($A113,intern2!$A$165:$A$316,0),MATCH(AA$8,intern2!_xlnm.Print_Titles,0))="","",
IF(INDEX(intern2!$A$165:$BH$316,MATCH($A113,intern2!$A$165:$A$316,0),MATCH(AA$8,intern2!_xlnm.Print_Titles,0))="NOK","NOK",
IF(INDEX(intern3!$A$9:$BG$320,MATCH($A113,intern3!$A$9:$A$160,0),MATCH(intern4!AA$8,intern3!$7:$7,0))="OK","OK","NOK")))</f>
        <v/>
      </c>
      <c r="AB113" s="1277" t="str">
        <f>IF(INDEX(intern2!$A$165:$BH$316,MATCH($A113,intern2!$A$165:$A$316,0),MATCH(AB$8,intern2!_xlnm.Print_Titles,0))="","",
IF(INDEX(intern2!$A$165:$BH$316,MATCH($A113,intern2!$A$165:$A$316,0),MATCH(AB$8,intern2!_xlnm.Print_Titles,0))="NOK","NOK",
IF(INDEX(intern3!$A$9:$BG$320,MATCH($A113,intern3!$A$9:$A$160,0),MATCH(intern4!AB$8,intern3!$7:$7,0))="OK","OK","NOK")))</f>
        <v/>
      </c>
      <c r="AC113" s="1277" t="str">
        <f>IF(INDEX(intern2!$A$165:$BH$316,MATCH($A113,intern2!$A$165:$A$316,0),MATCH(AC$8,intern2!_xlnm.Print_Titles,0))="","",
IF(INDEX(intern2!$A$165:$BH$316,MATCH($A113,intern2!$A$165:$A$316,0),MATCH(AC$8,intern2!_xlnm.Print_Titles,0))="NOK","NOK",
IF(INDEX(intern3!$A$9:$BG$320,MATCH($A113,intern3!$A$9:$A$160,0),MATCH(intern4!AC$8,intern3!$7:$7,0))="OK","OK","NOK")))</f>
        <v/>
      </c>
      <c r="AD113" s="1277" t="str">
        <f>IF(INDEX(intern2!$A$165:$BH$316,MATCH($A113,intern2!$A$165:$A$316,0),MATCH(AD$8,intern2!_xlnm.Print_Titles,0))="","",
IF(INDEX(intern2!$A$165:$BH$316,MATCH($A113,intern2!$A$165:$A$316,0),MATCH(AD$8,intern2!_xlnm.Print_Titles,0))="NOK","NOK",
IF(INDEX(intern3!$A$9:$BG$320,MATCH($A113,intern3!$A$9:$A$160,0),MATCH(intern4!AD$8,intern3!$7:$7,0))="OK","OK","NOK")))</f>
        <v/>
      </c>
      <c r="AE113" s="1277" t="str">
        <f>IF(INDEX(intern2!$A$165:$BH$316,MATCH($A113,intern2!$A$165:$A$316,0),MATCH(AE$8,intern2!_xlnm.Print_Titles,0))="","",
IF(INDEX(intern2!$A$165:$BH$316,MATCH($A113,intern2!$A$165:$A$316,0),MATCH(AE$8,intern2!_xlnm.Print_Titles,0))="NOK","NOK",
IF(INDEX(intern3!$A$9:$BG$320,MATCH($A113,intern3!$A$9:$A$160,0),MATCH(intern4!AE$8,intern3!$7:$7,0))="OK","OK","NOK")))</f>
        <v/>
      </c>
      <c r="AF113" s="1277" t="str">
        <f>IF(INDEX(intern2!$A$165:$BH$316,MATCH($A113,intern2!$A$165:$A$316,0),MATCH(AF$8,intern2!_xlnm.Print_Titles,0))="","",
IF(INDEX(intern2!$A$165:$BH$316,MATCH($A113,intern2!$A$165:$A$316,0),MATCH(AF$8,intern2!_xlnm.Print_Titles,0))="NOK","NOK",
IF(INDEX(intern3!$A$9:$BG$320,MATCH($A113,intern3!$A$9:$A$160,0),MATCH(intern4!AF$8,intern3!$7:$7,0))="OK","OK","NOK")))</f>
        <v/>
      </c>
      <c r="AG113" s="1277" t="str">
        <f>IF(INDEX(intern2!$A$165:$BH$316,MATCH($A113,intern2!$A$165:$A$316,0),MATCH(AG$8,intern2!_xlnm.Print_Titles,0))="","",
IF(INDEX(intern2!$A$165:$BH$316,MATCH($A113,intern2!$A$165:$A$316,0),MATCH(AG$8,intern2!_xlnm.Print_Titles,0))="NOK","NOK",
IF(INDEX(intern3!$A$9:$BG$320,MATCH($A113,intern3!$A$9:$A$160,0),MATCH(intern4!AG$8,intern3!$7:$7,0))="OK","OK","NOK")))</f>
        <v/>
      </c>
      <c r="AH113" s="1277" t="str">
        <f>IF(INDEX(intern2!$A$165:$BH$316,MATCH($A113,intern2!$A$165:$A$316,0),MATCH(AH$8,intern2!_xlnm.Print_Titles,0))="","",
IF(INDEX(intern2!$A$165:$BH$316,MATCH($A113,intern2!$A$165:$A$316,0),MATCH(AH$8,intern2!_xlnm.Print_Titles,0))="NOK","NOK",
IF(INDEX(intern3!$A$9:$BG$320,MATCH($A113,intern3!$A$9:$A$160,0),MATCH(intern4!AH$8,intern3!$7:$7,0))="OK","OK","NOK")))</f>
        <v/>
      </c>
      <c r="AI113" s="1277" t="str">
        <f>IF(INDEX(intern2!$A$165:$BH$316,MATCH($A113,intern2!$A$165:$A$316,0),MATCH(AI$8,intern2!_xlnm.Print_Titles,0))="","",
IF(INDEX(intern2!$A$165:$BH$316,MATCH($A113,intern2!$A$165:$A$316,0),MATCH(AI$8,intern2!_xlnm.Print_Titles,0))="NOK","NOK",
IF(INDEX(intern3!$A$9:$BG$320,MATCH($A113,intern3!$A$9:$A$160,0),MATCH(intern4!AI$8,intern3!$7:$7,0))="OK","OK","NOK")))</f>
        <v/>
      </c>
      <c r="AJ113" s="1277" t="str">
        <f>IF(INDEX(intern2!$A$165:$BH$316,MATCH($A113,intern2!$A$165:$A$316,0),MATCH(AJ$8,intern2!_xlnm.Print_Titles,0))="","",
IF(INDEX(intern2!$A$165:$BH$316,MATCH($A113,intern2!$A$165:$A$316,0),MATCH(AJ$8,intern2!_xlnm.Print_Titles,0))="NOK","NOK",
IF(INDEX(intern3!$A$9:$BG$320,MATCH($A113,intern3!$A$9:$A$160,0),MATCH(intern4!AJ$8,intern3!$7:$7,0))="OK","OK","NOK")))</f>
        <v/>
      </c>
      <c r="AK113" s="1277" t="str">
        <f>IF(INDEX(intern2!$A$165:$BH$316,MATCH($A113,intern2!$A$165:$A$316,0),MATCH(AK$8,intern2!_xlnm.Print_Titles,0))="","",
IF(INDEX(intern2!$A$165:$BH$316,MATCH($A113,intern2!$A$165:$A$316,0),MATCH(AK$8,intern2!_xlnm.Print_Titles,0))="NOK","NOK",
IF(INDEX(intern3!$A$9:$BG$320,MATCH($A113,intern3!$A$9:$A$160,0),MATCH(intern4!AK$8,intern3!$7:$7,0))="OK","OK","NOK")))</f>
        <v/>
      </c>
      <c r="AL113" s="1277" t="str">
        <f>IF(INDEX(intern2!$A$165:$BH$316,MATCH($A113,intern2!$A$165:$A$316,0),MATCH(AL$8,intern2!_xlnm.Print_Titles,0))="","",
IF(INDEX(intern2!$A$165:$BH$316,MATCH($A113,intern2!$A$165:$A$316,0),MATCH(AL$8,intern2!_xlnm.Print_Titles,0))="NOK","NOK",
IF(INDEX(intern3!$A$9:$BG$320,MATCH($A113,intern3!$A$9:$A$160,0),MATCH(intern4!AL$8,intern3!$7:$7,0))="OK","OK","NOK")))</f>
        <v/>
      </c>
      <c r="AM113" s="1277" t="str">
        <f>IF(INDEX(intern2!$A$165:$BH$316,MATCH($A113,intern2!$A$165:$A$316,0),MATCH(AM$8,intern2!_xlnm.Print_Titles,0))="","",
IF(INDEX(intern2!$A$165:$BH$316,MATCH($A113,intern2!$A$165:$A$316,0),MATCH(AM$8,intern2!_xlnm.Print_Titles,0))="NOK","NOK",
IF(INDEX(intern3!$A$9:$BG$320,MATCH($A113,intern3!$A$9:$A$160,0),MATCH(intern4!AM$8,intern3!$7:$7,0))="OK","OK","NOK")))</f>
        <v/>
      </c>
      <c r="AN113" s="1277" t="str">
        <f>IF(INDEX(intern2!$A$165:$BH$316,MATCH($A113,intern2!$A$165:$A$316,0),MATCH(AN$8,intern2!_xlnm.Print_Titles,0))="","",
IF(INDEX(intern2!$A$165:$BH$316,MATCH($A113,intern2!$A$165:$A$316,0),MATCH(AN$8,intern2!_xlnm.Print_Titles,0))="NOK","NOK",
IF(INDEX(intern3!$A$9:$BG$320,MATCH($A113,intern3!$A$9:$A$160,0),MATCH(intern4!AN$8,intern3!$7:$7,0))="OK","OK","NOK")))</f>
        <v/>
      </c>
      <c r="AO113" s="1277" t="str">
        <f>IF(INDEX(intern2!$A$165:$BH$316,MATCH($A113,intern2!$A$165:$A$316,0),MATCH(AO$8,intern2!_xlnm.Print_Titles,0))="","",
IF(INDEX(intern2!$A$165:$BH$316,MATCH($A113,intern2!$A$165:$A$316,0),MATCH(AO$8,intern2!_xlnm.Print_Titles,0))="NOK","NOK",
IF(INDEX(intern3!$A$9:$BG$320,MATCH($A113,intern3!$A$9:$A$160,0),MATCH(intern4!AO$8,intern3!$7:$7,0))="OK","OK","NOK")))</f>
        <v/>
      </c>
      <c r="AP113" s="1277" t="str">
        <f>IF(INDEX(intern2!$A$165:$BH$316,MATCH($A113,intern2!$A$165:$A$316,0),MATCH(AP$8,intern2!_xlnm.Print_Titles,0))="","",
IF(INDEX(intern2!$A$165:$BH$316,MATCH($A113,intern2!$A$165:$A$316,0),MATCH(AP$8,intern2!_xlnm.Print_Titles,0))="NOK","NOK",
IF(INDEX(intern3!$A$9:$BG$320,MATCH($A113,intern3!$A$9:$A$160,0),MATCH(intern4!AP$8,intern3!$7:$7,0))="OK","OK","NOK")))</f>
        <v/>
      </c>
      <c r="AQ113" s="1277" t="str">
        <f>IF(INDEX(intern2!$A$165:$BH$316,MATCH($A113,intern2!$A$165:$A$316,0),MATCH(AQ$8,intern2!_xlnm.Print_Titles,0))="","",
IF(INDEX(intern2!$A$165:$BH$316,MATCH($A113,intern2!$A$165:$A$316,0),MATCH(AQ$8,intern2!_xlnm.Print_Titles,0))="NOK","NOK",
IF(INDEX(intern3!$A$9:$BG$320,MATCH($A113,intern3!$A$9:$A$160,0),MATCH(intern4!AQ$8,intern3!$7:$7,0))="OK","OK","NOK")))</f>
        <v/>
      </c>
      <c r="AR113" s="1277" t="str">
        <f>IF(INDEX(intern2!$A$165:$BH$316,MATCH($A113,intern2!$A$165:$A$316,0),MATCH(AR$8,intern2!_xlnm.Print_Titles,0))="","",
IF(INDEX(intern2!$A$165:$BH$316,MATCH($A113,intern2!$A$165:$A$316,0),MATCH(AR$8,intern2!_xlnm.Print_Titles,0))="NOK","NOK",
IF(INDEX(intern3!$A$9:$BG$320,MATCH($A113,intern3!$A$9:$A$160,0),MATCH(intern4!AR$8,intern3!$7:$7,0))="OK","OK","NOK")))</f>
        <v/>
      </c>
      <c r="AS113" s="1277" t="str">
        <f>IF(INDEX(intern2!$A$165:$BH$316,MATCH($A113,intern2!$A$165:$A$316,0),MATCH(AS$8,intern2!_xlnm.Print_Titles,0))="","",
IF(INDEX(intern2!$A$165:$BH$316,MATCH($A113,intern2!$A$165:$A$316,0),MATCH(AS$8,intern2!_xlnm.Print_Titles,0))="NOK","NOK",
IF(INDEX(intern3!$A$9:$BG$320,MATCH($A113,intern3!$A$9:$A$160,0),MATCH(intern4!AS$8,intern3!$7:$7,0))="OK","OK","NOK")))</f>
        <v/>
      </c>
      <c r="AT113" s="1277" t="str">
        <f>IF(INDEX(intern2!$A$165:$BH$316,MATCH($A113,intern2!$A$165:$A$316,0),MATCH(AT$8,intern2!_xlnm.Print_Titles,0))="","",
IF(INDEX(intern2!$A$165:$BH$316,MATCH($A113,intern2!$A$165:$A$316,0),MATCH(AT$8,intern2!_xlnm.Print_Titles,0))="NOK","NOK",
IF(INDEX(intern3!$A$9:$BG$320,MATCH($A113,intern3!$A$9:$A$160,0),MATCH(intern4!AT$8,intern3!$7:$7,0))="OK","OK","NOK")))</f>
        <v/>
      </c>
      <c r="AU113" s="1277" t="str">
        <f>IF(INDEX(intern2!$A$165:$BH$316,MATCH($A113,intern2!$A$165:$A$316,0),MATCH(AU$8,intern2!_xlnm.Print_Titles,0))="","",
IF(INDEX(intern2!$A$165:$BH$316,MATCH($A113,intern2!$A$165:$A$316,0),MATCH(AU$8,intern2!_xlnm.Print_Titles,0))="NOK","NOK",
IF(INDEX(intern3!$A$9:$BG$320,MATCH($A113,intern3!$A$9:$A$160,0),MATCH(intern4!AU$8,intern3!$7:$7,0))="OK","OK","NOK")))</f>
        <v/>
      </c>
      <c r="AV113" s="1277" t="str">
        <f>IF(INDEX(intern2!$A$165:$BH$316,MATCH($A113,intern2!$A$165:$A$316,0),MATCH(AV$8,intern2!_xlnm.Print_Titles,0))="","",
IF(INDEX(intern2!$A$165:$BH$316,MATCH($A113,intern2!$A$165:$A$316,0),MATCH(AV$8,intern2!_xlnm.Print_Titles,0))="NOK","NOK",
IF(INDEX(intern3!$A$9:$BG$320,MATCH($A113,intern3!$A$9:$A$160,0),MATCH(intern4!AV$8,intern3!$7:$7,0))="OK","OK","NOK")))</f>
        <v/>
      </c>
      <c r="AW113" s="1277"/>
      <c r="AX113" s="1277" t="str">
        <f>IF(INDEX(intern2!$A$165:$BH$316,MATCH($A113,intern2!$A$165:$A$316,0),MATCH(AX$8,intern2!_xlnm.Print_Titles,0))="","",
IF(INDEX(intern2!$A$165:$BH$316,MATCH($A113,intern2!$A$165:$A$316,0),MATCH(AX$8,intern2!_xlnm.Print_Titles,0))="NOK","NOK",
IF(INDEX(intern3!$A$9:$BG$320,MATCH($A113,intern3!$A$9:$A$160,0),MATCH(intern4!AX$8,intern3!$7:$7,0))="OK","OK","NOK")))</f>
        <v/>
      </c>
      <c r="AY113" s="1277" t="str">
        <f>IF(INDEX(intern2!$A$165:$BH$316,MATCH($A113,intern2!$A$165:$A$316,0),MATCH(AY$8,intern2!_xlnm.Print_Titles,0))="","",
IF(INDEX(intern2!$A$165:$BH$316,MATCH($A113,intern2!$A$165:$A$316,0),MATCH(AY$8,intern2!_xlnm.Print_Titles,0))="NOK","NOK",
IF(INDEX(intern3!$A$9:$BG$320,MATCH($A113,intern3!$A$9:$A$160,0),MATCH(intern4!AY$8,intern3!$7:$7,0))="OK","OK","NOK")))</f>
        <v/>
      </c>
      <c r="AZ113" s="1277" t="str">
        <f>IF(INDEX(intern2!$A$165:$BH$316,MATCH($A113,intern2!$A$165:$A$316,0),MATCH(AZ$8,intern2!_xlnm.Print_Titles,0))="","",
IF(INDEX(intern2!$A$165:$BH$316,MATCH($A113,intern2!$A$165:$A$316,0),MATCH(AZ$8,intern2!_xlnm.Print_Titles,0))="NOK","NOK",
IF(INDEX(intern3!$A$9:$BG$320,MATCH($A113,intern3!$A$9:$A$160,0),MATCH(intern4!AZ$8,intern3!$7:$7,0))="OK","OK","NOK")))</f>
        <v/>
      </c>
      <c r="BA113" s="1277" t="str">
        <f>IF(INDEX(intern2!$A$165:$BH$316,MATCH($A113,intern2!$A$165:$A$316,0),MATCH(BA$8,intern2!_xlnm.Print_Titles,0))="","",
IF(INDEX(intern2!$A$165:$BH$316,MATCH($A113,intern2!$A$165:$A$316,0),MATCH(BA$8,intern2!_xlnm.Print_Titles,0))="NOK","NOK",
IF(INDEX(intern3!$A$9:$BG$320,MATCH($A113,intern3!$A$9:$A$160,0),MATCH(intern4!BA$8,intern3!$7:$7,0))="OK","OK","NOK")))</f>
        <v/>
      </c>
      <c r="BB113" s="1277" t="str">
        <f>IF(INDEX(intern2!$A$165:$BH$316,MATCH($A113,intern2!$A$165:$A$316,0),MATCH(BB$8,intern2!_xlnm.Print_Titles,0))="","",
IF(INDEX(intern2!$A$165:$BH$316,MATCH($A113,intern2!$A$165:$A$316,0),MATCH(BB$8,intern2!_xlnm.Print_Titles,0))="NOK","NOK",
IF(INDEX(intern3!$A$9:$BG$320,MATCH($A113,intern3!$A$9:$A$160,0),MATCH(intern4!BB$8,intern3!$7:$7,0))="OK","OK","NOK")))</f>
        <v/>
      </c>
      <c r="BC113" s="1277" t="str">
        <f>IF(INDEX(intern2!$A$165:$BH$316,MATCH($A113,intern2!$A$165:$A$316,0),MATCH(BC$8,intern2!_xlnm.Print_Titles,0))="","",
IF(INDEX(intern2!$A$165:$BH$316,MATCH($A113,intern2!$A$165:$A$316,0),MATCH(BC$8,intern2!_xlnm.Print_Titles,0))="NOK","NOK",
IF(INDEX(intern3!$A$9:$BG$320,MATCH($A113,intern3!$A$9:$A$160,0),MATCH(intern4!BC$8,intern3!$7:$7,0))="OK","OK","NOK")))</f>
        <v/>
      </c>
      <c r="BD113" s="1277" t="str">
        <f>IF(INDEX(intern2!$A$165:$BH$316,MATCH($A113,intern2!$A$165:$A$316,0),MATCH(BD$8,intern2!_xlnm.Print_Titles,0))="","",
IF(INDEX(intern2!$A$165:$BH$316,MATCH($A113,intern2!$A$165:$A$316,0),MATCH(BD$8,intern2!_xlnm.Print_Titles,0))="NOK","NOK",
IF(INDEX(intern3!$A$9:$BG$320,MATCH($A113,intern3!$A$9:$A$160,0),MATCH(intern4!BD$8,intern3!$7:$7,0))="OK","OK","NOK")))</f>
        <v/>
      </c>
      <c r="BE113" s="1277" t="str">
        <f>IF(INDEX(intern2!$A$165:$BH$316,MATCH($A113,intern2!$A$165:$A$316,0),MATCH(BE$8,intern2!_xlnm.Print_Titles,0))="","",
IF(INDEX(intern2!$A$165:$BH$316,MATCH($A113,intern2!$A$165:$A$316,0),MATCH(BE$8,intern2!_xlnm.Print_Titles,0))="NOK","NOK",
IF(INDEX(intern3!$A$9:$BG$320,MATCH($A113,intern3!$A$9:$A$160,0),MATCH(intern4!BE$8,intern3!$7:$7,0))="OK","OK","NOK")))</f>
        <v/>
      </c>
      <c r="BF113" s="1277" t="str">
        <f>IF(INDEX(intern2!$A$165:$BH$316,MATCH($A113,intern2!$A$165:$A$316,0),MATCH(BF$8,intern2!_xlnm.Print_Titles,0))="","",
IF(INDEX(intern2!$A$165:$BH$316,MATCH($A113,intern2!$A$165:$A$316,0),MATCH(BF$8,intern2!_xlnm.Print_Titles,0))="NOK","NOK",
IF(INDEX(intern3!$A$9:$BG$320,MATCH($A113,intern3!$A$9:$A$160,0),MATCH(intern4!BF$8,intern3!$7:$7,0))="OK","OK","NOK")))</f>
        <v/>
      </c>
      <c r="BG113" s="1277" t="str">
        <f>IF(INDEX(intern2!$A$165:$BH$316,MATCH($A113,intern2!$A$165:$A$316,0),MATCH(BG$8,intern2!_xlnm.Print_Titles,0))="","",
IF(INDEX(intern2!$A$165:$BH$316,MATCH($A113,intern2!$A$165:$A$316,0),MATCH(BG$8,intern2!_xlnm.Print_Titles,0))="NOK","NOK",
IF(INDEX(intern3!$A$9:$BG$320,MATCH($A113,intern3!$A$9:$A$160,0),MATCH(intern4!BG$8,intern3!$7:$7,0))="OK","OK","NOK")))</f>
        <v/>
      </c>
      <c r="BH113" s="200" t="str">
        <f t="shared" ca="1" si="3"/>
        <v>NOK</v>
      </c>
      <c r="BI113" s="186"/>
      <c r="BJ113" t="b">
        <f ca="1">IF(VLOOKUP($A113,intern1!$C:$Q,15,FALSE)="MAS","",IF(VLOOKUP($A113,'3.10'!$C:$AP,9,FALSE)=0,"NOK",IF(VLOOKUP($A113,'3.10'!$C:$AP,11,FALSE)=0,"NOK","OK"))=BH113)</f>
        <v>1</v>
      </c>
    </row>
    <row r="114" spans="1:62" x14ac:dyDescent="0.25">
      <c r="A114" t="str">
        <f>+intern2!A109</f>
        <v>BEW3</v>
      </c>
      <c r="C114" s="1277" t="str">
        <f>IF(INDEX(intern2!$A$165:$BH$316,MATCH($A114,intern2!$A$165:$A$316,0),MATCH(C$8,intern2!_xlnm.Print_Titles,0))="","",
IF(INDEX(intern2!$A$165:$BH$316,MATCH($A114,intern2!$A$165:$A$316,0),MATCH(C$8,intern2!_xlnm.Print_Titles,0))="NOK","NOK",
IF(INDEX(intern3!$A$9:$BG$320,MATCH($A114,intern3!$A$9:$A$160,0),MATCH(intern4!C$8,intern3!$7:$7,0))="OK","OK","NOK")))</f>
        <v/>
      </c>
      <c r="D114" s="1277" t="str">
        <f>IF(INDEX(intern2!$A$165:$BH$316,MATCH($A114,intern2!$A$165:$A$316,0),MATCH(D$8,intern2!_xlnm.Print_Titles,0))="","",
IF(INDEX(intern2!$A$165:$BH$316,MATCH($A114,intern2!$A$165:$A$316,0),MATCH(D$8,intern2!_xlnm.Print_Titles,0))="NOK","NOK",
IF(INDEX(intern3!$A$9:$BG$320,MATCH($A114,intern3!$A$9:$A$160,0),MATCH(intern4!D$8,intern3!$7:$7,0))="OK","OK","NOK")))</f>
        <v/>
      </c>
      <c r="E114" s="1277" t="str">
        <f>IF(INDEX(intern2!$A$165:$BH$316,MATCH($A114,intern2!$A$165:$A$316,0),MATCH(E$8,intern2!_xlnm.Print_Titles,0))="","",
IF(INDEX(intern2!$A$165:$BH$316,MATCH($A114,intern2!$A$165:$A$316,0),MATCH(E$8,intern2!_xlnm.Print_Titles,0))="NOK","NOK",
IF(INDEX(intern3!$A$9:$BG$320,MATCH($A114,intern3!$A$9:$A$160,0),MATCH(intern4!E$8,intern3!$7:$7,0))="OK","OK","NOK")))</f>
        <v/>
      </c>
      <c r="F114" s="1277" t="str">
        <f>IF(INDEX(intern2!$A$165:$BH$316,MATCH($A114,intern2!$A$165:$A$316,0),MATCH(F$8,intern2!_xlnm.Print_Titles,0))="","",
IF(INDEX(intern2!$A$165:$BH$316,MATCH($A114,intern2!$A$165:$A$316,0),MATCH(F$8,intern2!_xlnm.Print_Titles,0))="NOK","NOK",
IF(INDEX(intern3!$A$9:$BG$320,MATCH($A114,intern3!$A$9:$A$160,0),MATCH(intern4!F$8,intern3!$7:$7,0))="OK","OK","NOK")))</f>
        <v/>
      </c>
      <c r="G114" s="1277" t="str">
        <f>IF(INDEX(intern2!$A$165:$BH$316,MATCH($A114,intern2!$A$165:$A$316,0),MATCH(G$8,intern2!_xlnm.Print_Titles,0))="","",
IF(INDEX(intern2!$A$165:$BH$316,MATCH($A114,intern2!$A$165:$A$316,0),MATCH(G$8,intern2!_xlnm.Print_Titles,0))="NOK","NOK",
IF(INDEX(intern3!$A$9:$BG$320,MATCH($A114,intern3!$A$9:$A$160,0),MATCH(intern4!G$8,intern3!$7:$7,0))="OK","OK","NOK")))</f>
        <v/>
      </c>
      <c r="H114" s="1277" t="str">
        <f>IF(INDEX(intern2!$A$165:$BH$316,MATCH($A114,intern2!$A$165:$A$316,0),MATCH(H$8,intern2!_xlnm.Print_Titles,0))="","",
IF(INDEX(intern2!$A$165:$BH$316,MATCH($A114,intern2!$A$165:$A$316,0),MATCH(H$8,intern2!_xlnm.Print_Titles,0))="NOK","NOK",
IF(INDEX(intern3!$A$9:$BG$320,MATCH($A114,intern3!$A$9:$A$160,0),MATCH(intern4!H$8,intern3!$7:$7,0))="OK","OK","NOK")))</f>
        <v/>
      </c>
      <c r="I114" s="1277" t="str">
        <f>IF(INDEX(intern2!$A$165:$BH$316,MATCH($A114,intern2!$A$165:$A$316,0),MATCH(I$8,intern2!_xlnm.Print_Titles,0))="","",
IF(INDEX(intern2!$A$165:$BH$316,MATCH($A114,intern2!$A$165:$A$316,0),MATCH(I$8,intern2!_xlnm.Print_Titles,0))="NOK","NOK",
IF(INDEX(intern3!$A$9:$BG$320,MATCH($A114,intern3!$A$9:$A$160,0),MATCH(intern4!I$8,intern3!$7:$7,0))="OK","OK","NOK")))</f>
        <v/>
      </c>
      <c r="J114" s="1277" t="str">
        <f>IF(INDEX(intern2!$A$165:$BH$316,MATCH($A114,intern2!$A$165:$A$316,0),MATCH(J$8,intern2!_xlnm.Print_Titles,0))="","",
IF(INDEX(intern2!$A$165:$BH$316,MATCH($A114,intern2!$A$165:$A$316,0),MATCH(J$8,intern2!_xlnm.Print_Titles,0))="NOK","NOK",
IF(INDEX(intern3!$A$9:$BG$320,MATCH($A114,intern3!$A$9:$A$160,0),MATCH(intern4!J$8,intern3!$7:$7,0))="OK","OK","NOK")))</f>
        <v/>
      </c>
      <c r="K114" s="1277" t="str">
        <f ca="1">IF(INDEX(intern2!$A$165:$BH$316,MATCH($A114,intern2!$A$165:$A$316,0),MATCH(K$8,intern2!_xlnm.Print_Titles,0))="","",
IF(INDEX(intern2!$A$165:$BH$316,MATCH($A114,intern2!$A$165:$A$316,0),MATCH(K$8,intern2!_xlnm.Print_Titles,0))="NOK","NOK",
IF(INDEX(intern3!$A$9:$BG$320,MATCH($A114,intern3!$A$9:$A$160,0),MATCH(intern4!K$8,intern3!$7:$7,0))="OK","OK","NOK")))</f>
        <v>NOK</v>
      </c>
      <c r="L114" s="1277" t="str">
        <f>IF(INDEX(intern2!$A$165:$BH$316,MATCH($A114,intern2!$A$165:$A$316,0),MATCH(L$8,intern2!_xlnm.Print_Titles,0))="","",
IF(INDEX(intern2!$A$165:$BH$316,MATCH($A114,intern2!$A$165:$A$316,0),MATCH(L$8,intern2!_xlnm.Print_Titles,0))="NOK","NOK",
IF(INDEX(intern3!$A$9:$BG$320,MATCH($A114,intern3!$A$9:$A$160,0),MATCH(intern4!L$8,intern3!$7:$7,0))="OK","OK","NOK")))</f>
        <v/>
      </c>
      <c r="M114" s="1277" t="str">
        <f>IF(INDEX(intern2!$A$165:$BH$316,MATCH($A114,intern2!$A$165:$A$316,0),MATCH(M$8,intern2!_xlnm.Print_Titles,0))="","",
IF(INDEX(intern2!$A$165:$BH$316,MATCH($A114,intern2!$A$165:$A$316,0),MATCH(M$8,intern2!_xlnm.Print_Titles,0))="NOK","NOK",
IF(INDEX(intern3!$A$9:$BG$320,MATCH($A114,intern3!$A$9:$A$160,0),MATCH(intern4!M$8,intern3!$7:$7,0))="OK","OK","NOK")))</f>
        <v/>
      </c>
      <c r="N114" s="1277" t="str">
        <f>IF(INDEX(intern2!$A$165:$BH$316,MATCH($A114,intern2!$A$165:$A$316,0),MATCH(N$8,intern2!_xlnm.Print_Titles,0))="","",
IF(INDEX(intern2!$A$165:$BH$316,MATCH($A114,intern2!$A$165:$A$316,0),MATCH(N$8,intern2!_xlnm.Print_Titles,0))="NOK","NOK",
IF(INDEX(intern3!$A$9:$BG$320,MATCH($A114,intern3!$A$9:$A$160,0),MATCH(intern4!N$8,intern3!$7:$7,0))="OK","OK","NOK")))</f>
        <v/>
      </c>
      <c r="O114" s="1277" t="str">
        <f>IF(INDEX(intern2!$A$165:$BH$316,MATCH($A114,intern2!$A$165:$A$316,0),MATCH(O$8,intern2!_xlnm.Print_Titles,0))="","",
IF(INDEX(intern2!$A$165:$BH$316,MATCH($A114,intern2!$A$165:$A$316,0),MATCH(O$8,intern2!_xlnm.Print_Titles,0))="NOK","NOK",
IF(INDEX(intern3!$A$9:$BG$320,MATCH($A114,intern3!$A$9:$A$160,0),MATCH(intern4!O$8,intern3!$7:$7,0))="OK","OK","NOK")))</f>
        <v/>
      </c>
      <c r="P114" s="1277" t="str">
        <f>IF(INDEX(intern2!$A$165:$BH$316,MATCH($A114,intern2!$A$165:$A$316,0),MATCH(P$8,intern2!_xlnm.Print_Titles,0))="","",
IF(INDEX(intern2!$A$165:$BH$316,MATCH($A114,intern2!$A$165:$A$316,0),MATCH(P$8,intern2!_xlnm.Print_Titles,0))="NOK","NOK",
IF(INDEX(intern3!$A$9:$BG$320,MATCH($A114,intern3!$A$9:$A$160,0),MATCH(intern4!P$8,intern3!$7:$7,0))="OK","OK","NOK")))</f>
        <v/>
      </c>
      <c r="Q114" s="1277" t="str">
        <f>IF(INDEX(intern2!$A$165:$BH$316,MATCH($A114,intern2!$A$165:$A$316,0),MATCH(Q$8,intern2!_xlnm.Print_Titles,0))="","",
IF(INDEX(intern2!$A$165:$BH$316,MATCH($A114,intern2!$A$165:$A$316,0),MATCH(Q$8,intern2!_xlnm.Print_Titles,0))="NOK","NOK",
IF(INDEX(intern3!$A$9:$BG$320,MATCH($A114,intern3!$A$9:$A$160,0),MATCH(intern4!Q$8,intern3!$7:$7,0))="OK","OK","NOK")))</f>
        <v/>
      </c>
      <c r="R114" s="1277" t="str">
        <f>IF(INDEX(intern2!$A$165:$BH$316,MATCH($A114,intern2!$A$165:$A$316,0),MATCH(R$8,intern2!_xlnm.Print_Titles,0))="","",
IF(INDEX(intern2!$A$165:$BH$316,MATCH($A114,intern2!$A$165:$A$316,0),MATCH(R$8,intern2!_xlnm.Print_Titles,0))="NOK","NOK",
IF(INDEX(intern3!$A$9:$BG$320,MATCH($A114,intern3!$A$9:$A$160,0),MATCH(intern4!R$8,intern3!$7:$7,0))="OK","OK","NOK")))</f>
        <v/>
      </c>
      <c r="S114" s="1277" t="str">
        <f>IF(INDEX(intern2!$A$165:$BH$316,MATCH($A114,intern2!$A$165:$A$316,0),MATCH(S$8,intern2!_xlnm.Print_Titles,0))="","",
IF(INDEX(intern2!$A$165:$BH$316,MATCH($A114,intern2!$A$165:$A$316,0),MATCH(S$8,intern2!_xlnm.Print_Titles,0))="NOK","NOK",
IF(INDEX(intern3!$A$9:$BG$320,MATCH($A114,intern3!$A$9:$A$160,0),MATCH(intern4!S$8,intern3!$7:$7,0))="OK","OK","NOK")))</f>
        <v/>
      </c>
      <c r="T114" s="1277" t="str">
        <f>IF(INDEX(intern2!$A$165:$BH$316,MATCH($A114,intern2!$A$165:$A$316,0),MATCH(T$8,intern2!_xlnm.Print_Titles,0))="","",
IF(INDEX(intern2!$A$165:$BH$316,MATCH($A114,intern2!$A$165:$A$316,0),MATCH(T$8,intern2!_xlnm.Print_Titles,0))="NOK","NOK",
IF(INDEX(intern3!$A$9:$BG$320,MATCH($A114,intern3!$A$9:$A$160,0),MATCH(intern4!T$8,intern3!$7:$7,0))="OK","OK","NOK")))</f>
        <v/>
      </c>
      <c r="U114" s="1277" t="str">
        <f>IF(INDEX(intern2!$A$165:$BH$316,MATCH($A114,intern2!$A$165:$A$316,0),MATCH(U$8,intern2!_xlnm.Print_Titles,0))="","",
IF(INDEX(intern2!$A$165:$BH$316,MATCH($A114,intern2!$A$165:$A$316,0),MATCH(U$8,intern2!_xlnm.Print_Titles,0))="NOK","NOK",
IF(INDEX(intern3!$A$9:$BG$320,MATCH($A114,intern3!$A$9:$A$160,0),MATCH(intern4!U$8,intern3!$7:$7,0))="OK","OK","NOK")))</f>
        <v/>
      </c>
      <c r="V114" s="1277" t="str">
        <f>IF(INDEX(intern2!$A$165:$BH$316,MATCH($A114,intern2!$A$165:$A$316,0),MATCH(V$8,intern2!_xlnm.Print_Titles,0))="","",
IF(INDEX(intern2!$A$165:$BH$316,MATCH($A114,intern2!$A$165:$A$316,0),MATCH(V$8,intern2!_xlnm.Print_Titles,0))="NOK","NOK",
IF(INDEX(intern3!$A$9:$BG$320,MATCH($A114,intern3!$A$9:$A$160,0),MATCH(intern4!V$8,intern3!$7:$7,0))="OK","OK","NOK")))</f>
        <v/>
      </c>
      <c r="W114" s="1277" t="str">
        <f>IF(INDEX(intern2!$A$165:$BH$316,MATCH($A114,intern2!$A$165:$A$316,0),MATCH(W$8,intern2!_xlnm.Print_Titles,0))="","",
IF(INDEX(intern2!$A$165:$BH$316,MATCH($A114,intern2!$A$165:$A$316,0),MATCH(W$8,intern2!_xlnm.Print_Titles,0))="NOK","NOK",
IF(INDEX(intern3!$A$9:$BG$320,MATCH($A114,intern3!$A$9:$A$160,0),MATCH(intern4!W$8,intern3!$7:$7,0))="OK","OK","NOK")))</f>
        <v/>
      </c>
      <c r="X114" s="1277" t="str">
        <f>IF(INDEX(intern2!$A$165:$BH$316,MATCH($A114,intern2!$A$165:$A$316,0),MATCH(X$8,intern2!_xlnm.Print_Titles,0))="","",
IF(INDEX(intern2!$A$165:$BH$316,MATCH($A114,intern2!$A$165:$A$316,0),MATCH(X$8,intern2!_xlnm.Print_Titles,0))="NOK","NOK",
IF(INDEX(intern3!$A$9:$BG$320,MATCH($A114,intern3!$A$9:$A$160,0),MATCH(intern4!X$8,intern3!$7:$7,0))="OK","OK","NOK")))</f>
        <v/>
      </c>
      <c r="Y114" s="1277" t="str">
        <f>IF(INDEX(intern2!$A$165:$BH$316,MATCH($A114,intern2!$A$165:$A$316,0),MATCH(Y$8,intern2!_xlnm.Print_Titles,0))="","",
IF(INDEX(intern2!$A$165:$BH$316,MATCH($A114,intern2!$A$165:$A$316,0),MATCH(Y$8,intern2!_xlnm.Print_Titles,0))="NOK","NOK",
IF(INDEX(intern3!$A$9:$BG$320,MATCH($A114,intern3!$A$9:$A$160,0),MATCH(intern4!Y$8,intern3!$7:$7,0))="OK","OK","NOK")))</f>
        <v/>
      </c>
      <c r="Z114" s="1277" t="str">
        <f>IF(INDEX(intern2!$A$165:$BH$316,MATCH($A114,intern2!$A$165:$A$316,0),MATCH(Z$8,intern2!_xlnm.Print_Titles,0))="","",
IF(INDEX(intern2!$A$165:$BH$316,MATCH($A114,intern2!$A$165:$A$316,0),MATCH(Z$8,intern2!_xlnm.Print_Titles,0))="NOK","NOK",
IF(INDEX(intern3!$A$9:$BG$320,MATCH($A114,intern3!$A$9:$A$160,0),MATCH(intern4!Z$8,intern3!$7:$7,0))="OK","OK","NOK")))</f>
        <v/>
      </c>
      <c r="AA114" s="1277" t="str">
        <f>IF(INDEX(intern2!$A$165:$BH$316,MATCH($A114,intern2!$A$165:$A$316,0),MATCH(AA$8,intern2!_xlnm.Print_Titles,0))="","",
IF(INDEX(intern2!$A$165:$BH$316,MATCH($A114,intern2!$A$165:$A$316,0),MATCH(AA$8,intern2!_xlnm.Print_Titles,0))="NOK","NOK",
IF(INDEX(intern3!$A$9:$BG$320,MATCH($A114,intern3!$A$9:$A$160,0),MATCH(intern4!AA$8,intern3!$7:$7,0))="OK","OK","NOK")))</f>
        <v/>
      </c>
      <c r="AB114" s="1277" t="str">
        <f>IF(INDEX(intern2!$A$165:$BH$316,MATCH($A114,intern2!$A$165:$A$316,0),MATCH(AB$8,intern2!_xlnm.Print_Titles,0))="","",
IF(INDEX(intern2!$A$165:$BH$316,MATCH($A114,intern2!$A$165:$A$316,0),MATCH(AB$8,intern2!_xlnm.Print_Titles,0))="NOK","NOK",
IF(INDEX(intern3!$A$9:$BG$320,MATCH($A114,intern3!$A$9:$A$160,0),MATCH(intern4!AB$8,intern3!$7:$7,0))="OK","OK","NOK")))</f>
        <v/>
      </c>
      <c r="AC114" s="1277" t="str">
        <f>IF(INDEX(intern2!$A$165:$BH$316,MATCH($A114,intern2!$A$165:$A$316,0),MATCH(AC$8,intern2!_xlnm.Print_Titles,0))="","",
IF(INDEX(intern2!$A$165:$BH$316,MATCH($A114,intern2!$A$165:$A$316,0),MATCH(AC$8,intern2!_xlnm.Print_Titles,0))="NOK","NOK",
IF(INDEX(intern3!$A$9:$BG$320,MATCH($A114,intern3!$A$9:$A$160,0),MATCH(intern4!AC$8,intern3!$7:$7,0))="OK","OK","NOK")))</f>
        <v/>
      </c>
      <c r="AD114" s="1277" t="str">
        <f>IF(INDEX(intern2!$A$165:$BH$316,MATCH($A114,intern2!$A$165:$A$316,0),MATCH(AD$8,intern2!_xlnm.Print_Titles,0))="","",
IF(INDEX(intern2!$A$165:$BH$316,MATCH($A114,intern2!$A$165:$A$316,0),MATCH(AD$8,intern2!_xlnm.Print_Titles,0))="NOK","NOK",
IF(INDEX(intern3!$A$9:$BG$320,MATCH($A114,intern3!$A$9:$A$160,0),MATCH(intern4!AD$8,intern3!$7:$7,0))="OK","OK","NOK")))</f>
        <v/>
      </c>
      <c r="AE114" s="1277" t="str">
        <f>IF(INDEX(intern2!$A$165:$BH$316,MATCH($A114,intern2!$A$165:$A$316,0),MATCH(AE$8,intern2!_xlnm.Print_Titles,0))="","",
IF(INDEX(intern2!$A$165:$BH$316,MATCH($A114,intern2!$A$165:$A$316,0),MATCH(AE$8,intern2!_xlnm.Print_Titles,0))="NOK","NOK",
IF(INDEX(intern3!$A$9:$BG$320,MATCH($A114,intern3!$A$9:$A$160,0),MATCH(intern4!AE$8,intern3!$7:$7,0))="OK","OK","NOK")))</f>
        <v/>
      </c>
      <c r="AF114" s="1277" t="str">
        <f>IF(INDEX(intern2!$A$165:$BH$316,MATCH($A114,intern2!$A$165:$A$316,0),MATCH(AF$8,intern2!_xlnm.Print_Titles,0))="","",
IF(INDEX(intern2!$A$165:$BH$316,MATCH($A114,intern2!$A$165:$A$316,0),MATCH(AF$8,intern2!_xlnm.Print_Titles,0))="NOK","NOK",
IF(INDEX(intern3!$A$9:$BG$320,MATCH($A114,intern3!$A$9:$A$160,0),MATCH(intern4!AF$8,intern3!$7:$7,0))="OK","OK","NOK")))</f>
        <v/>
      </c>
      <c r="AG114" s="1277" t="str">
        <f>IF(INDEX(intern2!$A$165:$BH$316,MATCH($A114,intern2!$A$165:$A$316,0),MATCH(AG$8,intern2!_xlnm.Print_Titles,0))="","",
IF(INDEX(intern2!$A$165:$BH$316,MATCH($A114,intern2!$A$165:$A$316,0),MATCH(AG$8,intern2!_xlnm.Print_Titles,0))="NOK","NOK",
IF(INDEX(intern3!$A$9:$BG$320,MATCH($A114,intern3!$A$9:$A$160,0),MATCH(intern4!AG$8,intern3!$7:$7,0))="OK","OK","NOK")))</f>
        <v/>
      </c>
      <c r="AH114" s="1277" t="str">
        <f>IF(INDEX(intern2!$A$165:$BH$316,MATCH($A114,intern2!$A$165:$A$316,0),MATCH(AH$8,intern2!_xlnm.Print_Titles,0))="","",
IF(INDEX(intern2!$A$165:$BH$316,MATCH($A114,intern2!$A$165:$A$316,0),MATCH(AH$8,intern2!_xlnm.Print_Titles,0))="NOK","NOK",
IF(INDEX(intern3!$A$9:$BG$320,MATCH($A114,intern3!$A$9:$A$160,0),MATCH(intern4!AH$8,intern3!$7:$7,0))="OK","OK","NOK")))</f>
        <v/>
      </c>
      <c r="AI114" s="1277" t="str">
        <f>IF(INDEX(intern2!$A$165:$BH$316,MATCH($A114,intern2!$A$165:$A$316,0),MATCH(AI$8,intern2!_xlnm.Print_Titles,0))="","",
IF(INDEX(intern2!$A$165:$BH$316,MATCH($A114,intern2!$A$165:$A$316,0),MATCH(AI$8,intern2!_xlnm.Print_Titles,0))="NOK","NOK",
IF(INDEX(intern3!$A$9:$BG$320,MATCH($A114,intern3!$A$9:$A$160,0),MATCH(intern4!AI$8,intern3!$7:$7,0))="OK","OK","NOK")))</f>
        <v/>
      </c>
      <c r="AJ114" s="1277" t="str">
        <f>IF(INDEX(intern2!$A$165:$BH$316,MATCH($A114,intern2!$A$165:$A$316,0),MATCH(AJ$8,intern2!_xlnm.Print_Titles,0))="","",
IF(INDEX(intern2!$A$165:$BH$316,MATCH($A114,intern2!$A$165:$A$316,0),MATCH(AJ$8,intern2!_xlnm.Print_Titles,0))="NOK","NOK",
IF(INDEX(intern3!$A$9:$BG$320,MATCH($A114,intern3!$A$9:$A$160,0),MATCH(intern4!AJ$8,intern3!$7:$7,0))="OK","OK","NOK")))</f>
        <v/>
      </c>
      <c r="AK114" s="1277" t="str">
        <f>IF(INDEX(intern2!$A$165:$BH$316,MATCH($A114,intern2!$A$165:$A$316,0),MATCH(AK$8,intern2!_xlnm.Print_Titles,0))="","",
IF(INDEX(intern2!$A$165:$BH$316,MATCH($A114,intern2!$A$165:$A$316,0),MATCH(AK$8,intern2!_xlnm.Print_Titles,0))="NOK","NOK",
IF(INDEX(intern3!$A$9:$BG$320,MATCH($A114,intern3!$A$9:$A$160,0),MATCH(intern4!AK$8,intern3!$7:$7,0))="OK","OK","NOK")))</f>
        <v/>
      </c>
      <c r="AL114" s="1277" t="str">
        <f>IF(INDEX(intern2!$A$165:$BH$316,MATCH($A114,intern2!$A$165:$A$316,0),MATCH(AL$8,intern2!_xlnm.Print_Titles,0))="","",
IF(INDEX(intern2!$A$165:$BH$316,MATCH($A114,intern2!$A$165:$A$316,0),MATCH(AL$8,intern2!_xlnm.Print_Titles,0))="NOK","NOK",
IF(INDEX(intern3!$A$9:$BG$320,MATCH($A114,intern3!$A$9:$A$160,0),MATCH(intern4!AL$8,intern3!$7:$7,0))="OK","OK","NOK")))</f>
        <v/>
      </c>
      <c r="AM114" s="1277" t="str">
        <f>IF(INDEX(intern2!$A$165:$BH$316,MATCH($A114,intern2!$A$165:$A$316,0),MATCH(AM$8,intern2!_xlnm.Print_Titles,0))="","",
IF(INDEX(intern2!$A$165:$BH$316,MATCH($A114,intern2!$A$165:$A$316,0),MATCH(AM$8,intern2!_xlnm.Print_Titles,0))="NOK","NOK",
IF(INDEX(intern3!$A$9:$BG$320,MATCH($A114,intern3!$A$9:$A$160,0),MATCH(intern4!AM$8,intern3!$7:$7,0))="OK","OK","NOK")))</f>
        <v/>
      </c>
      <c r="AN114" s="1277" t="str">
        <f>IF(INDEX(intern2!$A$165:$BH$316,MATCH($A114,intern2!$A$165:$A$316,0),MATCH(AN$8,intern2!_xlnm.Print_Titles,0))="","",
IF(INDEX(intern2!$A$165:$BH$316,MATCH($A114,intern2!$A$165:$A$316,0),MATCH(AN$8,intern2!_xlnm.Print_Titles,0))="NOK","NOK",
IF(INDEX(intern3!$A$9:$BG$320,MATCH($A114,intern3!$A$9:$A$160,0),MATCH(intern4!AN$8,intern3!$7:$7,0))="OK","OK","NOK")))</f>
        <v/>
      </c>
      <c r="AO114" s="1277" t="str">
        <f>IF(INDEX(intern2!$A$165:$BH$316,MATCH($A114,intern2!$A$165:$A$316,0),MATCH(AO$8,intern2!_xlnm.Print_Titles,0))="","",
IF(INDEX(intern2!$A$165:$BH$316,MATCH($A114,intern2!$A$165:$A$316,0),MATCH(AO$8,intern2!_xlnm.Print_Titles,0))="NOK","NOK",
IF(INDEX(intern3!$A$9:$BG$320,MATCH($A114,intern3!$A$9:$A$160,0),MATCH(intern4!AO$8,intern3!$7:$7,0))="OK","OK","NOK")))</f>
        <v/>
      </c>
      <c r="AP114" s="1277" t="str">
        <f>IF(INDEX(intern2!$A$165:$BH$316,MATCH($A114,intern2!$A$165:$A$316,0),MATCH(AP$8,intern2!_xlnm.Print_Titles,0))="","",
IF(INDEX(intern2!$A$165:$BH$316,MATCH($A114,intern2!$A$165:$A$316,0),MATCH(AP$8,intern2!_xlnm.Print_Titles,0))="NOK","NOK",
IF(INDEX(intern3!$A$9:$BG$320,MATCH($A114,intern3!$A$9:$A$160,0),MATCH(intern4!AP$8,intern3!$7:$7,0))="OK","OK","NOK")))</f>
        <v/>
      </c>
      <c r="AQ114" s="1277" t="str">
        <f>IF(INDEX(intern2!$A$165:$BH$316,MATCH($A114,intern2!$A$165:$A$316,0),MATCH(AQ$8,intern2!_xlnm.Print_Titles,0))="","",
IF(INDEX(intern2!$A$165:$BH$316,MATCH($A114,intern2!$A$165:$A$316,0),MATCH(AQ$8,intern2!_xlnm.Print_Titles,0))="NOK","NOK",
IF(INDEX(intern3!$A$9:$BG$320,MATCH($A114,intern3!$A$9:$A$160,0),MATCH(intern4!AQ$8,intern3!$7:$7,0))="OK","OK","NOK")))</f>
        <v/>
      </c>
      <c r="AR114" s="1277" t="str">
        <f>IF(INDEX(intern2!$A$165:$BH$316,MATCH($A114,intern2!$A$165:$A$316,0),MATCH(AR$8,intern2!_xlnm.Print_Titles,0))="","",
IF(INDEX(intern2!$A$165:$BH$316,MATCH($A114,intern2!$A$165:$A$316,0),MATCH(AR$8,intern2!_xlnm.Print_Titles,0))="NOK","NOK",
IF(INDEX(intern3!$A$9:$BG$320,MATCH($A114,intern3!$A$9:$A$160,0),MATCH(intern4!AR$8,intern3!$7:$7,0))="OK","OK","NOK")))</f>
        <v/>
      </c>
      <c r="AS114" s="1277" t="str">
        <f>IF(INDEX(intern2!$A$165:$BH$316,MATCH($A114,intern2!$A$165:$A$316,0),MATCH(AS$8,intern2!_xlnm.Print_Titles,0))="","",
IF(INDEX(intern2!$A$165:$BH$316,MATCH($A114,intern2!$A$165:$A$316,0),MATCH(AS$8,intern2!_xlnm.Print_Titles,0))="NOK","NOK",
IF(INDEX(intern3!$A$9:$BG$320,MATCH($A114,intern3!$A$9:$A$160,0),MATCH(intern4!AS$8,intern3!$7:$7,0))="OK","OK","NOK")))</f>
        <v/>
      </c>
      <c r="AT114" s="1277" t="str">
        <f>IF(INDEX(intern2!$A$165:$BH$316,MATCH($A114,intern2!$A$165:$A$316,0),MATCH(AT$8,intern2!_xlnm.Print_Titles,0))="","",
IF(INDEX(intern2!$A$165:$BH$316,MATCH($A114,intern2!$A$165:$A$316,0),MATCH(AT$8,intern2!_xlnm.Print_Titles,0))="NOK","NOK",
IF(INDEX(intern3!$A$9:$BG$320,MATCH($A114,intern3!$A$9:$A$160,0),MATCH(intern4!AT$8,intern3!$7:$7,0))="OK","OK","NOK")))</f>
        <v/>
      </c>
      <c r="AU114" s="1277" t="str">
        <f>IF(INDEX(intern2!$A$165:$BH$316,MATCH($A114,intern2!$A$165:$A$316,0),MATCH(AU$8,intern2!_xlnm.Print_Titles,0))="","",
IF(INDEX(intern2!$A$165:$BH$316,MATCH($A114,intern2!$A$165:$A$316,0),MATCH(AU$8,intern2!_xlnm.Print_Titles,0))="NOK","NOK",
IF(INDEX(intern3!$A$9:$BG$320,MATCH($A114,intern3!$A$9:$A$160,0),MATCH(intern4!AU$8,intern3!$7:$7,0))="OK","OK","NOK")))</f>
        <v/>
      </c>
      <c r="AV114" s="1277" t="str">
        <f>IF(INDEX(intern2!$A$165:$BH$316,MATCH($A114,intern2!$A$165:$A$316,0),MATCH(AV$8,intern2!_xlnm.Print_Titles,0))="","",
IF(INDEX(intern2!$A$165:$BH$316,MATCH($A114,intern2!$A$165:$A$316,0),MATCH(AV$8,intern2!_xlnm.Print_Titles,0))="NOK","NOK",
IF(INDEX(intern3!$A$9:$BG$320,MATCH($A114,intern3!$A$9:$A$160,0),MATCH(intern4!AV$8,intern3!$7:$7,0))="OK","OK","NOK")))</f>
        <v/>
      </c>
      <c r="AW114" s="1277"/>
      <c r="AX114" s="1277" t="str">
        <f>IF(INDEX(intern2!$A$165:$BH$316,MATCH($A114,intern2!$A$165:$A$316,0),MATCH(AX$8,intern2!_xlnm.Print_Titles,0))="","",
IF(INDEX(intern2!$A$165:$BH$316,MATCH($A114,intern2!$A$165:$A$316,0),MATCH(AX$8,intern2!_xlnm.Print_Titles,0))="NOK","NOK",
IF(INDEX(intern3!$A$9:$BG$320,MATCH($A114,intern3!$A$9:$A$160,0),MATCH(intern4!AX$8,intern3!$7:$7,0))="OK","OK","NOK")))</f>
        <v/>
      </c>
      <c r="AY114" s="1277" t="str">
        <f>IF(INDEX(intern2!$A$165:$BH$316,MATCH($A114,intern2!$A$165:$A$316,0),MATCH(AY$8,intern2!_xlnm.Print_Titles,0))="","",
IF(INDEX(intern2!$A$165:$BH$316,MATCH($A114,intern2!$A$165:$A$316,0),MATCH(AY$8,intern2!_xlnm.Print_Titles,0))="NOK","NOK",
IF(INDEX(intern3!$A$9:$BG$320,MATCH($A114,intern3!$A$9:$A$160,0),MATCH(intern4!AY$8,intern3!$7:$7,0))="OK","OK","NOK")))</f>
        <v/>
      </c>
      <c r="AZ114" s="1277" t="str">
        <f>IF(INDEX(intern2!$A$165:$BH$316,MATCH($A114,intern2!$A$165:$A$316,0),MATCH(AZ$8,intern2!_xlnm.Print_Titles,0))="","",
IF(INDEX(intern2!$A$165:$BH$316,MATCH($A114,intern2!$A$165:$A$316,0),MATCH(AZ$8,intern2!_xlnm.Print_Titles,0))="NOK","NOK",
IF(INDEX(intern3!$A$9:$BG$320,MATCH($A114,intern3!$A$9:$A$160,0),MATCH(intern4!AZ$8,intern3!$7:$7,0))="OK","OK","NOK")))</f>
        <v/>
      </c>
      <c r="BA114" s="1277" t="str">
        <f>IF(INDEX(intern2!$A$165:$BH$316,MATCH($A114,intern2!$A$165:$A$316,0),MATCH(BA$8,intern2!_xlnm.Print_Titles,0))="","",
IF(INDEX(intern2!$A$165:$BH$316,MATCH($A114,intern2!$A$165:$A$316,0),MATCH(BA$8,intern2!_xlnm.Print_Titles,0))="NOK","NOK",
IF(INDEX(intern3!$A$9:$BG$320,MATCH($A114,intern3!$A$9:$A$160,0),MATCH(intern4!BA$8,intern3!$7:$7,0))="OK","OK","NOK")))</f>
        <v/>
      </c>
      <c r="BB114" s="1277" t="str">
        <f>IF(INDEX(intern2!$A$165:$BH$316,MATCH($A114,intern2!$A$165:$A$316,0),MATCH(BB$8,intern2!_xlnm.Print_Titles,0))="","",
IF(INDEX(intern2!$A$165:$BH$316,MATCH($A114,intern2!$A$165:$A$316,0),MATCH(BB$8,intern2!_xlnm.Print_Titles,0))="NOK","NOK",
IF(INDEX(intern3!$A$9:$BG$320,MATCH($A114,intern3!$A$9:$A$160,0),MATCH(intern4!BB$8,intern3!$7:$7,0))="OK","OK","NOK")))</f>
        <v/>
      </c>
      <c r="BC114" s="1277" t="str">
        <f>IF(INDEX(intern2!$A$165:$BH$316,MATCH($A114,intern2!$A$165:$A$316,0),MATCH(BC$8,intern2!_xlnm.Print_Titles,0))="","",
IF(INDEX(intern2!$A$165:$BH$316,MATCH($A114,intern2!$A$165:$A$316,0),MATCH(BC$8,intern2!_xlnm.Print_Titles,0))="NOK","NOK",
IF(INDEX(intern3!$A$9:$BG$320,MATCH($A114,intern3!$A$9:$A$160,0),MATCH(intern4!BC$8,intern3!$7:$7,0))="OK","OK","NOK")))</f>
        <v/>
      </c>
      <c r="BD114" s="1277" t="str">
        <f>IF(INDEX(intern2!$A$165:$BH$316,MATCH($A114,intern2!$A$165:$A$316,0),MATCH(BD$8,intern2!_xlnm.Print_Titles,0))="","",
IF(INDEX(intern2!$A$165:$BH$316,MATCH($A114,intern2!$A$165:$A$316,0),MATCH(BD$8,intern2!_xlnm.Print_Titles,0))="NOK","NOK",
IF(INDEX(intern3!$A$9:$BG$320,MATCH($A114,intern3!$A$9:$A$160,0),MATCH(intern4!BD$8,intern3!$7:$7,0))="OK","OK","NOK")))</f>
        <v/>
      </c>
      <c r="BE114" s="1277" t="str">
        <f>IF(INDEX(intern2!$A$165:$BH$316,MATCH($A114,intern2!$A$165:$A$316,0),MATCH(BE$8,intern2!_xlnm.Print_Titles,0))="","",
IF(INDEX(intern2!$A$165:$BH$316,MATCH($A114,intern2!$A$165:$A$316,0),MATCH(BE$8,intern2!_xlnm.Print_Titles,0))="NOK","NOK",
IF(INDEX(intern3!$A$9:$BG$320,MATCH($A114,intern3!$A$9:$A$160,0),MATCH(intern4!BE$8,intern3!$7:$7,0))="OK","OK","NOK")))</f>
        <v/>
      </c>
      <c r="BF114" s="1277" t="str">
        <f>IF(INDEX(intern2!$A$165:$BH$316,MATCH($A114,intern2!$A$165:$A$316,0),MATCH(BF$8,intern2!_xlnm.Print_Titles,0))="","",
IF(INDEX(intern2!$A$165:$BH$316,MATCH($A114,intern2!$A$165:$A$316,0),MATCH(BF$8,intern2!_xlnm.Print_Titles,0))="NOK","NOK",
IF(INDEX(intern3!$A$9:$BG$320,MATCH($A114,intern3!$A$9:$A$160,0),MATCH(intern4!BF$8,intern3!$7:$7,0))="OK","OK","NOK")))</f>
        <v/>
      </c>
      <c r="BG114" s="1277" t="str">
        <f>IF(INDEX(intern2!$A$165:$BH$316,MATCH($A114,intern2!$A$165:$A$316,0),MATCH(BG$8,intern2!_xlnm.Print_Titles,0))="","",
IF(INDEX(intern2!$A$165:$BH$316,MATCH($A114,intern2!$A$165:$A$316,0),MATCH(BG$8,intern2!_xlnm.Print_Titles,0))="NOK","NOK",
IF(INDEX(intern3!$A$9:$BG$320,MATCH($A114,intern3!$A$9:$A$160,0),MATCH(intern4!BG$8,intern3!$7:$7,0))="OK","OK","NOK")))</f>
        <v/>
      </c>
      <c r="BH114" s="200" t="str">
        <f t="shared" ca="1" si="3"/>
        <v>NOK</v>
      </c>
      <c r="BI114" s="186"/>
      <c r="BJ114" t="b">
        <f ca="1">IF(VLOOKUP($A114,intern1!$C:$Q,15,FALSE)="MAS","",IF(VLOOKUP($A114,'3.10'!$C:$AP,9,FALSE)=0,"NOK",IF(VLOOKUP($A114,'3.10'!$C:$AP,11,FALSE)=0,"NOK","OK"))=BH114)</f>
        <v>1</v>
      </c>
    </row>
    <row r="115" spans="1:62" x14ac:dyDescent="0.25">
      <c r="A115" t="str">
        <f>+intern2!A110</f>
        <v>BEW4</v>
      </c>
      <c r="C115" s="1277" t="str">
        <f>IF(INDEX(intern2!$A$165:$BH$316,MATCH($A115,intern2!$A$165:$A$316,0),MATCH(C$8,intern2!_xlnm.Print_Titles,0))="","",
IF(INDEX(intern2!$A$165:$BH$316,MATCH($A115,intern2!$A$165:$A$316,0),MATCH(C$8,intern2!_xlnm.Print_Titles,0))="NOK","NOK",
IF(INDEX(intern3!$A$9:$BG$320,MATCH($A115,intern3!$A$9:$A$160,0),MATCH(intern4!C$8,intern3!$7:$7,0))="OK","OK","NOK")))</f>
        <v/>
      </c>
      <c r="D115" s="1277" t="str">
        <f>IF(INDEX(intern2!$A$165:$BH$316,MATCH($A115,intern2!$A$165:$A$316,0),MATCH(D$8,intern2!_xlnm.Print_Titles,0))="","",
IF(INDEX(intern2!$A$165:$BH$316,MATCH($A115,intern2!$A$165:$A$316,0),MATCH(D$8,intern2!_xlnm.Print_Titles,0))="NOK","NOK",
IF(INDEX(intern3!$A$9:$BG$320,MATCH($A115,intern3!$A$9:$A$160,0),MATCH(intern4!D$8,intern3!$7:$7,0))="OK","OK","NOK")))</f>
        <v/>
      </c>
      <c r="E115" s="1277" t="str">
        <f>IF(INDEX(intern2!$A$165:$BH$316,MATCH($A115,intern2!$A$165:$A$316,0),MATCH(E$8,intern2!_xlnm.Print_Titles,0))="","",
IF(INDEX(intern2!$A$165:$BH$316,MATCH($A115,intern2!$A$165:$A$316,0),MATCH(E$8,intern2!_xlnm.Print_Titles,0))="NOK","NOK",
IF(INDEX(intern3!$A$9:$BG$320,MATCH($A115,intern3!$A$9:$A$160,0),MATCH(intern4!E$8,intern3!$7:$7,0))="OK","OK","NOK")))</f>
        <v/>
      </c>
      <c r="F115" s="1277" t="str">
        <f>IF(INDEX(intern2!$A$165:$BH$316,MATCH($A115,intern2!$A$165:$A$316,0),MATCH(F$8,intern2!_xlnm.Print_Titles,0))="","",
IF(INDEX(intern2!$A$165:$BH$316,MATCH($A115,intern2!$A$165:$A$316,0),MATCH(F$8,intern2!_xlnm.Print_Titles,0))="NOK","NOK",
IF(INDEX(intern3!$A$9:$BG$320,MATCH($A115,intern3!$A$9:$A$160,0),MATCH(intern4!F$8,intern3!$7:$7,0))="OK","OK","NOK")))</f>
        <v/>
      </c>
      <c r="G115" s="1277" t="str">
        <f>IF(INDEX(intern2!$A$165:$BH$316,MATCH($A115,intern2!$A$165:$A$316,0),MATCH(G$8,intern2!_xlnm.Print_Titles,0))="","",
IF(INDEX(intern2!$A$165:$BH$316,MATCH($A115,intern2!$A$165:$A$316,0),MATCH(G$8,intern2!_xlnm.Print_Titles,0))="NOK","NOK",
IF(INDEX(intern3!$A$9:$BG$320,MATCH($A115,intern3!$A$9:$A$160,0),MATCH(intern4!G$8,intern3!$7:$7,0))="OK","OK","NOK")))</f>
        <v/>
      </c>
      <c r="H115" s="1277" t="str">
        <f ca="1">IF(INDEX(intern2!$A$165:$BH$316,MATCH($A115,intern2!$A$165:$A$316,0),MATCH(H$8,intern2!_xlnm.Print_Titles,0))="","",
IF(INDEX(intern2!$A$165:$BH$316,MATCH($A115,intern2!$A$165:$A$316,0),MATCH(H$8,intern2!_xlnm.Print_Titles,0))="NOK","NOK",
IF(INDEX(intern3!$A$9:$BG$320,MATCH($A115,intern3!$A$9:$A$160,0),MATCH(intern4!H$8,intern3!$7:$7,0))="OK","OK","NOK")))</f>
        <v>NOK</v>
      </c>
      <c r="I115" s="1277" t="str">
        <f>IF(INDEX(intern2!$A$165:$BH$316,MATCH($A115,intern2!$A$165:$A$316,0),MATCH(I$8,intern2!_xlnm.Print_Titles,0))="","",
IF(INDEX(intern2!$A$165:$BH$316,MATCH($A115,intern2!$A$165:$A$316,0),MATCH(I$8,intern2!_xlnm.Print_Titles,0))="NOK","NOK",
IF(INDEX(intern3!$A$9:$BG$320,MATCH($A115,intern3!$A$9:$A$160,0),MATCH(intern4!I$8,intern3!$7:$7,0))="OK","OK","NOK")))</f>
        <v/>
      </c>
      <c r="J115" s="1277" t="str">
        <f>IF(INDEX(intern2!$A$165:$BH$316,MATCH($A115,intern2!$A$165:$A$316,0),MATCH(J$8,intern2!_xlnm.Print_Titles,0))="","",
IF(INDEX(intern2!$A$165:$BH$316,MATCH($A115,intern2!$A$165:$A$316,0),MATCH(J$8,intern2!_xlnm.Print_Titles,0))="NOK","NOK",
IF(INDEX(intern3!$A$9:$BG$320,MATCH($A115,intern3!$A$9:$A$160,0),MATCH(intern4!J$8,intern3!$7:$7,0))="OK","OK","NOK")))</f>
        <v/>
      </c>
      <c r="K115" s="1277" t="str">
        <f>IF(INDEX(intern2!$A$165:$BH$316,MATCH($A115,intern2!$A$165:$A$316,0),MATCH(K$8,intern2!_xlnm.Print_Titles,0))="","",
IF(INDEX(intern2!$A$165:$BH$316,MATCH($A115,intern2!$A$165:$A$316,0),MATCH(K$8,intern2!_xlnm.Print_Titles,0))="NOK","NOK",
IF(INDEX(intern3!$A$9:$BG$320,MATCH($A115,intern3!$A$9:$A$160,0),MATCH(intern4!K$8,intern3!$7:$7,0))="OK","OK","NOK")))</f>
        <v/>
      </c>
      <c r="L115" s="1277" t="str">
        <f>IF(INDEX(intern2!$A$165:$BH$316,MATCH($A115,intern2!$A$165:$A$316,0),MATCH(L$8,intern2!_xlnm.Print_Titles,0))="","",
IF(INDEX(intern2!$A$165:$BH$316,MATCH($A115,intern2!$A$165:$A$316,0),MATCH(L$8,intern2!_xlnm.Print_Titles,0))="NOK","NOK",
IF(INDEX(intern3!$A$9:$BG$320,MATCH($A115,intern3!$A$9:$A$160,0),MATCH(intern4!L$8,intern3!$7:$7,0))="OK","OK","NOK")))</f>
        <v/>
      </c>
      <c r="M115" s="1277" t="str">
        <f>IF(INDEX(intern2!$A$165:$BH$316,MATCH($A115,intern2!$A$165:$A$316,0),MATCH(M$8,intern2!_xlnm.Print_Titles,0))="","",
IF(INDEX(intern2!$A$165:$BH$316,MATCH($A115,intern2!$A$165:$A$316,0),MATCH(M$8,intern2!_xlnm.Print_Titles,0))="NOK","NOK",
IF(INDEX(intern3!$A$9:$BG$320,MATCH($A115,intern3!$A$9:$A$160,0),MATCH(intern4!M$8,intern3!$7:$7,0))="OK","OK","NOK")))</f>
        <v/>
      </c>
      <c r="N115" s="1277" t="str">
        <f ca="1">IF(INDEX(intern2!$A$165:$BH$316,MATCH($A115,intern2!$A$165:$A$316,0),MATCH(N$8,intern2!_xlnm.Print_Titles,0))="","",
IF(INDEX(intern2!$A$165:$BH$316,MATCH($A115,intern2!$A$165:$A$316,0),MATCH(N$8,intern2!_xlnm.Print_Titles,0))="NOK","NOK",
IF(INDEX(intern3!$A$9:$BG$320,MATCH($A115,intern3!$A$9:$A$160,0),MATCH(intern4!N$8,intern3!$7:$7,0))="OK","OK","NOK")))</f>
        <v>NOK</v>
      </c>
      <c r="O115" s="1277" t="str">
        <f>IF(INDEX(intern2!$A$165:$BH$316,MATCH($A115,intern2!$A$165:$A$316,0),MATCH(O$8,intern2!_xlnm.Print_Titles,0))="","",
IF(INDEX(intern2!$A$165:$BH$316,MATCH($A115,intern2!$A$165:$A$316,0),MATCH(O$8,intern2!_xlnm.Print_Titles,0))="NOK","NOK",
IF(INDEX(intern3!$A$9:$BG$320,MATCH($A115,intern3!$A$9:$A$160,0),MATCH(intern4!O$8,intern3!$7:$7,0))="OK","OK","NOK")))</f>
        <v/>
      </c>
      <c r="P115" s="1277" t="str">
        <f>IF(INDEX(intern2!$A$165:$BH$316,MATCH($A115,intern2!$A$165:$A$316,0),MATCH(P$8,intern2!_xlnm.Print_Titles,0))="","",
IF(INDEX(intern2!$A$165:$BH$316,MATCH($A115,intern2!$A$165:$A$316,0),MATCH(P$8,intern2!_xlnm.Print_Titles,0))="NOK","NOK",
IF(INDEX(intern3!$A$9:$BG$320,MATCH($A115,intern3!$A$9:$A$160,0),MATCH(intern4!P$8,intern3!$7:$7,0))="OK","OK","NOK")))</f>
        <v/>
      </c>
      <c r="Q115" s="1277" t="str">
        <f>IF(INDEX(intern2!$A$165:$BH$316,MATCH($A115,intern2!$A$165:$A$316,0),MATCH(Q$8,intern2!_xlnm.Print_Titles,0))="","",
IF(INDEX(intern2!$A$165:$BH$316,MATCH($A115,intern2!$A$165:$A$316,0),MATCH(Q$8,intern2!_xlnm.Print_Titles,0))="NOK","NOK",
IF(INDEX(intern3!$A$9:$BG$320,MATCH($A115,intern3!$A$9:$A$160,0),MATCH(intern4!Q$8,intern3!$7:$7,0))="OK","OK","NOK")))</f>
        <v/>
      </c>
      <c r="R115" s="1277" t="str">
        <f>IF(INDEX(intern2!$A$165:$BH$316,MATCH($A115,intern2!$A$165:$A$316,0),MATCH(R$8,intern2!_xlnm.Print_Titles,0))="","",
IF(INDEX(intern2!$A$165:$BH$316,MATCH($A115,intern2!$A$165:$A$316,0),MATCH(R$8,intern2!_xlnm.Print_Titles,0))="NOK","NOK",
IF(INDEX(intern3!$A$9:$BG$320,MATCH($A115,intern3!$A$9:$A$160,0),MATCH(intern4!R$8,intern3!$7:$7,0))="OK","OK","NOK")))</f>
        <v/>
      </c>
      <c r="S115" s="1277" t="str">
        <f>IF(INDEX(intern2!$A$165:$BH$316,MATCH($A115,intern2!$A$165:$A$316,0),MATCH(S$8,intern2!_xlnm.Print_Titles,0))="","",
IF(INDEX(intern2!$A$165:$BH$316,MATCH($A115,intern2!$A$165:$A$316,0),MATCH(S$8,intern2!_xlnm.Print_Titles,0))="NOK","NOK",
IF(INDEX(intern3!$A$9:$BG$320,MATCH($A115,intern3!$A$9:$A$160,0),MATCH(intern4!S$8,intern3!$7:$7,0))="OK","OK","NOK")))</f>
        <v/>
      </c>
      <c r="T115" s="1277" t="str">
        <f>IF(INDEX(intern2!$A$165:$BH$316,MATCH($A115,intern2!$A$165:$A$316,0),MATCH(T$8,intern2!_xlnm.Print_Titles,0))="","",
IF(INDEX(intern2!$A$165:$BH$316,MATCH($A115,intern2!$A$165:$A$316,0),MATCH(T$8,intern2!_xlnm.Print_Titles,0))="NOK","NOK",
IF(INDEX(intern3!$A$9:$BG$320,MATCH($A115,intern3!$A$9:$A$160,0),MATCH(intern4!T$8,intern3!$7:$7,0))="OK","OK","NOK")))</f>
        <v/>
      </c>
      <c r="U115" s="1277" t="str">
        <f>IF(INDEX(intern2!$A$165:$BH$316,MATCH($A115,intern2!$A$165:$A$316,0),MATCH(U$8,intern2!_xlnm.Print_Titles,0))="","",
IF(INDEX(intern2!$A$165:$BH$316,MATCH($A115,intern2!$A$165:$A$316,0),MATCH(U$8,intern2!_xlnm.Print_Titles,0))="NOK","NOK",
IF(INDEX(intern3!$A$9:$BG$320,MATCH($A115,intern3!$A$9:$A$160,0),MATCH(intern4!U$8,intern3!$7:$7,0))="OK","OK","NOK")))</f>
        <v/>
      </c>
      <c r="V115" s="1277" t="str">
        <f>IF(INDEX(intern2!$A$165:$BH$316,MATCH($A115,intern2!$A$165:$A$316,0),MATCH(V$8,intern2!_xlnm.Print_Titles,0))="","",
IF(INDEX(intern2!$A$165:$BH$316,MATCH($A115,intern2!$A$165:$A$316,0),MATCH(V$8,intern2!_xlnm.Print_Titles,0))="NOK","NOK",
IF(INDEX(intern3!$A$9:$BG$320,MATCH($A115,intern3!$A$9:$A$160,0),MATCH(intern4!V$8,intern3!$7:$7,0))="OK","OK","NOK")))</f>
        <v/>
      </c>
      <c r="W115" s="1277" t="str">
        <f>IF(INDEX(intern2!$A$165:$BH$316,MATCH($A115,intern2!$A$165:$A$316,0),MATCH(W$8,intern2!_xlnm.Print_Titles,0))="","",
IF(INDEX(intern2!$A$165:$BH$316,MATCH($A115,intern2!$A$165:$A$316,0),MATCH(W$8,intern2!_xlnm.Print_Titles,0))="NOK","NOK",
IF(INDEX(intern3!$A$9:$BG$320,MATCH($A115,intern3!$A$9:$A$160,0),MATCH(intern4!W$8,intern3!$7:$7,0))="OK","OK","NOK")))</f>
        <v/>
      </c>
      <c r="X115" s="1277" t="str">
        <f>IF(INDEX(intern2!$A$165:$BH$316,MATCH($A115,intern2!$A$165:$A$316,0),MATCH(X$8,intern2!_xlnm.Print_Titles,0))="","",
IF(INDEX(intern2!$A$165:$BH$316,MATCH($A115,intern2!$A$165:$A$316,0),MATCH(X$8,intern2!_xlnm.Print_Titles,0))="NOK","NOK",
IF(INDEX(intern3!$A$9:$BG$320,MATCH($A115,intern3!$A$9:$A$160,0),MATCH(intern4!X$8,intern3!$7:$7,0))="OK","OK","NOK")))</f>
        <v/>
      </c>
      <c r="Y115" s="1277" t="str">
        <f>IF(INDEX(intern2!$A$165:$BH$316,MATCH($A115,intern2!$A$165:$A$316,0),MATCH(Y$8,intern2!_xlnm.Print_Titles,0))="","",
IF(INDEX(intern2!$A$165:$BH$316,MATCH($A115,intern2!$A$165:$A$316,0),MATCH(Y$8,intern2!_xlnm.Print_Titles,0))="NOK","NOK",
IF(INDEX(intern3!$A$9:$BG$320,MATCH($A115,intern3!$A$9:$A$160,0),MATCH(intern4!Y$8,intern3!$7:$7,0))="OK","OK","NOK")))</f>
        <v/>
      </c>
      <c r="Z115" s="1277" t="str">
        <f>IF(INDEX(intern2!$A$165:$BH$316,MATCH($A115,intern2!$A$165:$A$316,0),MATCH(Z$8,intern2!_xlnm.Print_Titles,0))="","",
IF(INDEX(intern2!$A$165:$BH$316,MATCH($A115,intern2!$A$165:$A$316,0),MATCH(Z$8,intern2!_xlnm.Print_Titles,0))="NOK","NOK",
IF(INDEX(intern3!$A$9:$BG$320,MATCH($A115,intern3!$A$9:$A$160,0),MATCH(intern4!Z$8,intern3!$7:$7,0))="OK","OK","NOK")))</f>
        <v/>
      </c>
      <c r="AA115" s="1277" t="str">
        <f>IF(INDEX(intern2!$A$165:$BH$316,MATCH($A115,intern2!$A$165:$A$316,0),MATCH(AA$8,intern2!_xlnm.Print_Titles,0))="","",
IF(INDEX(intern2!$A$165:$BH$316,MATCH($A115,intern2!$A$165:$A$316,0),MATCH(AA$8,intern2!_xlnm.Print_Titles,0))="NOK","NOK",
IF(INDEX(intern3!$A$9:$BG$320,MATCH($A115,intern3!$A$9:$A$160,0),MATCH(intern4!AA$8,intern3!$7:$7,0))="OK","OK","NOK")))</f>
        <v/>
      </c>
      <c r="AB115" s="1277" t="str">
        <f>IF(INDEX(intern2!$A$165:$BH$316,MATCH($A115,intern2!$A$165:$A$316,0),MATCH(AB$8,intern2!_xlnm.Print_Titles,0))="","",
IF(INDEX(intern2!$A$165:$BH$316,MATCH($A115,intern2!$A$165:$A$316,0),MATCH(AB$8,intern2!_xlnm.Print_Titles,0))="NOK","NOK",
IF(INDEX(intern3!$A$9:$BG$320,MATCH($A115,intern3!$A$9:$A$160,0),MATCH(intern4!AB$8,intern3!$7:$7,0))="OK","OK","NOK")))</f>
        <v/>
      </c>
      <c r="AC115" s="1277" t="str">
        <f>IF(INDEX(intern2!$A$165:$BH$316,MATCH($A115,intern2!$A$165:$A$316,0),MATCH(AC$8,intern2!_xlnm.Print_Titles,0))="","",
IF(INDEX(intern2!$A$165:$BH$316,MATCH($A115,intern2!$A$165:$A$316,0),MATCH(AC$8,intern2!_xlnm.Print_Titles,0))="NOK","NOK",
IF(INDEX(intern3!$A$9:$BG$320,MATCH($A115,intern3!$A$9:$A$160,0),MATCH(intern4!AC$8,intern3!$7:$7,0))="OK","OK","NOK")))</f>
        <v/>
      </c>
      <c r="AD115" s="1277" t="str">
        <f>IF(INDEX(intern2!$A$165:$BH$316,MATCH($A115,intern2!$A$165:$A$316,0),MATCH(AD$8,intern2!_xlnm.Print_Titles,0))="","",
IF(INDEX(intern2!$A$165:$BH$316,MATCH($A115,intern2!$A$165:$A$316,0),MATCH(AD$8,intern2!_xlnm.Print_Titles,0))="NOK","NOK",
IF(INDEX(intern3!$A$9:$BG$320,MATCH($A115,intern3!$A$9:$A$160,0),MATCH(intern4!AD$8,intern3!$7:$7,0))="OK","OK","NOK")))</f>
        <v/>
      </c>
      <c r="AE115" s="1277" t="str">
        <f>IF(INDEX(intern2!$A$165:$BH$316,MATCH($A115,intern2!$A$165:$A$316,0),MATCH(AE$8,intern2!_xlnm.Print_Titles,0))="","",
IF(INDEX(intern2!$A$165:$BH$316,MATCH($A115,intern2!$A$165:$A$316,0),MATCH(AE$8,intern2!_xlnm.Print_Titles,0))="NOK","NOK",
IF(INDEX(intern3!$A$9:$BG$320,MATCH($A115,intern3!$A$9:$A$160,0),MATCH(intern4!AE$8,intern3!$7:$7,0))="OK","OK","NOK")))</f>
        <v/>
      </c>
      <c r="AF115" s="1277" t="str">
        <f>IF(INDEX(intern2!$A$165:$BH$316,MATCH($A115,intern2!$A$165:$A$316,0),MATCH(AF$8,intern2!_xlnm.Print_Titles,0))="","",
IF(INDEX(intern2!$A$165:$BH$316,MATCH($A115,intern2!$A$165:$A$316,0),MATCH(AF$8,intern2!_xlnm.Print_Titles,0))="NOK","NOK",
IF(INDEX(intern3!$A$9:$BG$320,MATCH($A115,intern3!$A$9:$A$160,0),MATCH(intern4!AF$8,intern3!$7:$7,0))="OK","OK","NOK")))</f>
        <v/>
      </c>
      <c r="AG115" s="1277" t="str">
        <f>IF(INDEX(intern2!$A$165:$BH$316,MATCH($A115,intern2!$A$165:$A$316,0),MATCH(AG$8,intern2!_xlnm.Print_Titles,0))="","",
IF(INDEX(intern2!$A$165:$BH$316,MATCH($A115,intern2!$A$165:$A$316,0),MATCH(AG$8,intern2!_xlnm.Print_Titles,0))="NOK","NOK",
IF(INDEX(intern3!$A$9:$BG$320,MATCH($A115,intern3!$A$9:$A$160,0),MATCH(intern4!AG$8,intern3!$7:$7,0))="OK","OK","NOK")))</f>
        <v/>
      </c>
      <c r="AH115" s="1277" t="str">
        <f>IF(INDEX(intern2!$A$165:$BH$316,MATCH($A115,intern2!$A$165:$A$316,0),MATCH(AH$8,intern2!_xlnm.Print_Titles,0))="","",
IF(INDEX(intern2!$A$165:$BH$316,MATCH($A115,intern2!$A$165:$A$316,0),MATCH(AH$8,intern2!_xlnm.Print_Titles,0))="NOK","NOK",
IF(INDEX(intern3!$A$9:$BG$320,MATCH($A115,intern3!$A$9:$A$160,0),MATCH(intern4!AH$8,intern3!$7:$7,0))="OK","OK","NOK")))</f>
        <v/>
      </c>
      <c r="AI115" s="1277" t="str">
        <f>IF(INDEX(intern2!$A$165:$BH$316,MATCH($A115,intern2!$A$165:$A$316,0),MATCH(AI$8,intern2!_xlnm.Print_Titles,0))="","",
IF(INDEX(intern2!$A$165:$BH$316,MATCH($A115,intern2!$A$165:$A$316,0),MATCH(AI$8,intern2!_xlnm.Print_Titles,0))="NOK","NOK",
IF(INDEX(intern3!$A$9:$BG$320,MATCH($A115,intern3!$A$9:$A$160,0),MATCH(intern4!AI$8,intern3!$7:$7,0))="OK","OK","NOK")))</f>
        <v/>
      </c>
      <c r="AJ115" s="1277" t="str">
        <f>IF(INDEX(intern2!$A$165:$BH$316,MATCH($A115,intern2!$A$165:$A$316,0),MATCH(AJ$8,intern2!_xlnm.Print_Titles,0))="","",
IF(INDEX(intern2!$A$165:$BH$316,MATCH($A115,intern2!$A$165:$A$316,0),MATCH(AJ$8,intern2!_xlnm.Print_Titles,0))="NOK","NOK",
IF(INDEX(intern3!$A$9:$BG$320,MATCH($A115,intern3!$A$9:$A$160,0),MATCH(intern4!AJ$8,intern3!$7:$7,0))="OK","OK","NOK")))</f>
        <v/>
      </c>
      <c r="AK115" s="1277" t="str">
        <f>IF(INDEX(intern2!$A$165:$BH$316,MATCH($A115,intern2!$A$165:$A$316,0),MATCH(AK$8,intern2!_xlnm.Print_Titles,0))="","",
IF(INDEX(intern2!$A$165:$BH$316,MATCH($A115,intern2!$A$165:$A$316,0),MATCH(AK$8,intern2!_xlnm.Print_Titles,0))="NOK","NOK",
IF(INDEX(intern3!$A$9:$BG$320,MATCH($A115,intern3!$A$9:$A$160,0),MATCH(intern4!AK$8,intern3!$7:$7,0))="OK","OK","NOK")))</f>
        <v/>
      </c>
      <c r="AL115" s="1277" t="str">
        <f>IF(INDEX(intern2!$A$165:$BH$316,MATCH($A115,intern2!$A$165:$A$316,0),MATCH(AL$8,intern2!_xlnm.Print_Titles,0))="","",
IF(INDEX(intern2!$A$165:$BH$316,MATCH($A115,intern2!$A$165:$A$316,0),MATCH(AL$8,intern2!_xlnm.Print_Titles,0))="NOK","NOK",
IF(INDEX(intern3!$A$9:$BG$320,MATCH($A115,intern3!$A$9:$A$160,0),MATCH(intern4!AL$8,intern3!$7:$7,0))="OK","OK","NOK")))</f>
        <v/>
      </c>
      <c r="AM115" s="1277" t="str">
        <f>IF(INDEX(intern2!$A$165:$BH$316,MATCH($A115,intern2!$A$165:$A$316,0),MATCH(AM$8,intern2!_xlnm.Print_Titles,0))="","",
IF(INDEX(intern2!$A$165:$BH$316,MATCH($A115,intern2!$A$165:$A$316,0),MATCH(AM$8,intern2!_xlnm.Print_Titles,0))="NOK","NOK",
IF(INDEX(intern3!$A$9:$BG$320,MATCH($A115,intern3!$A$9:$A$160,0),MATCH(intern4!AM$8,intern3!$7:$7,0))="OK","OK","NOK")))</f>
        <v/>
      </c>
      <c r="AN115" s="1277" t="str">
        <f>IF(INDEX(intern2!$A$165:$BH$316,MATCH($A115,intern2!$A$165:$A$316,0),MATCH(AN$8,intern2!_xlnm.Print_Titles,0))="","",
IF(INDEX(intern2!$A$165:$BH$316,MATCH($A115,intern2!$A$165:$A$316,0),MATCH(AN$8,intern2!_xlnm.Print_Titles,0))="NOK","NOK",
IF(INDEX(intern3!$A$9:$BG$320,MATCH($A115,intern3!$A$9:$A$160,0),MATCH(intern4!AN$8,intern3!$7:$7,0))="OK","OK","NOK")))</f>
        <v/>
      </c>
      <c r="AO115" s="1277" t="str">
        <f>IF(INDEX(intern2!$A$165:$BH$316,MATCH($A115,intern2!$A$165:$A$316,0),MATCH(AO$8,intern2!_xlnm.Print_Titles,0))="","",
IF(INDEX(intern2!$A$165:$BH$316,MATCH($A115,intern2!$A$165:$A$316,0),MATCH(AO$8,intern2!_xlnm.Print_Titles,0))="NOK","NOK",
IF(INDEX(intern3!$A$9:$BG$320,MATCH($A115,intern3!$A$9:$A$160,0),MATCH(intern4!AO$8,intern3!$7:$7,0))="OK","OK","NOK")))</f>
        <v/>
      </c>
      <c r="AP115" s="1277" t="str">
        <f>IF(INDEX(intern2!$A$165:$BH$316,MATCH($A115,intern2!$A$165:$A$316,0),MATCH(AP$8,intern2!_xlnm.Print_Titles,0))="","",
IF(INDEX(intern2!$A$165:$BH$316,MATCH($A115,intern2!$A$165:$A$316,0),MATCH(AP$8,intern2!_xlnm.Print_Titles,0))="NOK","NOK",
IF(INDEX(intern3!$A$9:$BG$320,MATCH($A115,intern3!$A$9:$A$160,0),MATCH(intern4!AP$8,intern3!$7:$7,0))="OK","OK","NOK")))</f>
        <v/>
      </c>
      <c r="AQ115" s="1277" t="str">
        <f>IF(INDEX(intern2!$A$165:$BH$316,MATCH($A115,intern2!$A$165:$A$316,0),MATCH(AQ$8,intern2!_xlnm.Print_Titles,0))="","",
IF(INDEX(intern2!$A$165:$BH$316,MATCH($A115,intern2!$A$165:$A$316,0),MATCH(AQ$8,intern2!_xlnm.Print_Titles,0))="NOK","NOK",
IF(INDEX(intern3!$A$9:$BG$320,MATCH($A115,intern3!$A$9:$A$160,0),MATCH(intern4!AQ$8,intern3!$7:$7,0))="OK","OK","NOK")))</f>
        <v/>
      </c>
      <c r="AR115" s="1277" t="str">
        <f>IF(INDEX(intern2!$A$165:$BH$316,MATCH($A115,intern2!$A$165:$A$316,0),MATCH(AR$8,intern2!_xlnm.Print_Titles,0))="","",
IF(INDEX(intern2!$A$165:$BH$316,MATCH($A115,intern2!$A$165:$A$316,0),MATCH(AR$8,intern2!_xlnm.Print_Titles,0))="NOK","NOK",
IF(INDEX(intern3!$A$9:$BG$320,MATCH($A115,intern3!$A$9:$A$160,0),MATCH(intern4!AR$8,intern3!$7:$7,0))="OK","OK","NOK")))</f>
        <v/>
      </c>
      <c r="AS115" s="1277" t="str">
        <f>IF(INDEX(intern2!$A$165:$BH$316,MATCH($A115,intern2!$A$165:$A$316,0),MATCH(AS$8,intern2!_xlnm.Print_Titles,0))="","",
IF(INDEX(intern2!$A$165:$BH$316,MATCH($A115,intern2!$A$165:$A$316,0),MATCH(AS$8,intern2!_xlnm.Print_Titles,0))="NOK","NOK",
IF(INDEX(intern3!$A$9:$BG$320,MATCH($A115,intern3!$A$9:$A$160,0),MATCH(intern4!AS$8,intern3!$7:$7,0))="OK","OK","NOK")))</f>
        <v/>
      </c>
      <c r="AT115" s="1277" t="str">
        <f>IF(INDEX(intern2!$A$165:$BH$316,MATCH($A115,intern2!$A$165:$A$316,0),MATCH(AT$8,intern2!_xlnm.Print_Titles,0))="","",
IF(INDEX(intern2!$A$165:$BH$316,MATCH($A115,intern2!$A$165:$A$316,0),MATCH(AT$8,intern2!_xlnm.Print_Titles,0))="NOK","NOK",
IF(INDEX(intern3!$A$9:$BG$320,MATCH($A115,intern3!$A$9:$A$160,0),MATCH(intern4!AT$8,intern3!$7:$7,0))="OK","OK","NOK")))</f>
        <v/>
      </c>
      <c r="AU115" s="1277" t="str">
        <f>IF(INDEX(intern2!$A$165:$BH$316,MATCH($A115,intern2!$A$165:$A$316,0),MATCH(AU$8,intern2!_xlnm.Print_Titles,0))="","",
IF(INDEX(intern2!$A$165:$BH$316,MATCH($A115,intern2!$A$165:$A$316,0),MATCH(AU$8,intern2!_xlnm.Print_Titles,0))="NOK","NOK",
IF(INDEX(intern3!$A$9:$BG$320,MATCH($A115,intern3!$A$9:$A$160,0),MATCH(intern4!AU$8,intern3!$7:$7,0))="OK","OK","NOK")))</f>
        <v/>
      </c>
      <c r="AV115" s="1277" t="str">
        <f>IF(INDEX(intern2!$A$165:$BH$316,MATCH($A115,intern2!$A$165:$A$316,0),MATCH(AV$8,intern2!_xlnm.Print_Titles,0))="","",
IF(INDEX(intern2!$A$165:$BH$316,MATCH($A115,intern2!$A$165:$A$316,0),MATCH(AV$8,intern2!_xlnm.Print_Titles,0))="NOK","NOK",
IF(INDEX(intern3!$A$9:$BG$320,MATCH($A115,intern3!$A$9:$A$160,0),MATCH(intern4!AV$8,intern3!$7:$7,0))="OK","OK","NOK")))</f>
        <v/>
      </c>
      <c r="AW115" s="1277"/>
      <c r="AX115" s="1277" t="str">
        <f>IF(INDEX(intern2!$A$165:$BH$316,MATCH($A115,intern2!$A$165:$A$316,0),MATCH(AX$8,intern2!_xlnm.Print_Titles,0))="","",
IF(INDEX(intern2!$A$165:$BH$316,MATCH($A115,intern2!$A$165:$A$316,0),MATCH(AX$8,intern2!_xlnm.Print_Titles,0))="NOK","NOK",
IF(INDEX(intern3!$A$9:$BG$320,MATCH($A115,intern3!$A$9:$A$160,0),MATCH(intern4!AX$8,intern3!$7:$7,0))="OK","OK","NOK")))</f>
        <v/>
      </c>
      <c r="AY115" s="1277" t="str">
        <f>IF(INDEX(intern2!$A$165:$BH$316,MATCH($A115,intern2!$A$165:$A$316,0),MATCH(AY$8,intern2!_xlnm.Print_Titles,0))="","",
IF(INDEX(intern2!$A$165:$BH$316,MATCH($A115,intern2!$A$165:$A$316,0),MATCH(AY$8,intern2!_xlnm.Print_Titles,0))="NOK","NOK",
IF(INDEX(intern3!$A$9:$BG$320,MATCH($A115,intern3!$A$9:$A$160,0),MATCH(intern4!AY$8,intern3!$7:$7,0))="OK","OK","NOK")))</f>
        <v/>
      </c>
      <c r="AZ115" s="1277" t="str">
        <f>IF(INDEX(intern2!$A$165:$BH$316,MATCH($A115,intern2!$A$165:$A$316,0),MATCH(AZ$8,intern2!_xlnm.Print_Titles,0))="","",
IF(INDEX(intern2!$A$165:$BH$316,MATCH($A115,intern2!$A$165:$A$316,0),MATCH(AZ$8,intern2!_xlnm.Print_Titles,0))="NOK","NOK",
IF(INDEX(intern3!$A$9:$BG$320,MATCH($A115,intern3!$A$9:$A$160,0),MATCH(intern4!AZ$8,intern3!$7:$7,0))="OK","OK","NOK")))</f>
        <v/>
      </c>
      <c r="BA115" s="1277" t="str">
        <f>IF(INDEX(intern2!$A$165:$BH$316,MATCH($A115,intern2!$A$165:$A$316,0),MATCH(BA$8,intern2!_xlnm.Print_Titles,0))="","",
IF(INDEX(intern2!$A$165:$BH$316,MATCH($A115,intern2!$A$165:$A$316,0),MATCH(BA$8,intern2!_xlnm.Print_Titles,0))="NOK","NOK",
IF(INDEX(intern3!$A$9:$BG$320,MATCH($A115,intern3!$A$9:$A$160,0),MATCH(intern4!BA$8,intern3!$7:$7,0))="OK","OK","NOK")))</f>
        <v/>
      </c>
      <c r="BB115" s="1277" t="str">
        <f>IF(INDEX(intern2!$A$165:$BH$316,MATCH($A115,intern2!$A$165:$A$316,0),MATCH(BB$8,intern2!_xlnm.Print_Titles,0))="","",
IF(INDEX(intern2!$A$165:$BH$316,MATCH($A115,intern2!$A$165:$A$316,0),MATCH(BB$8,intern2!_xlnm.Print_Titles,0))="NOK","NOK",
IF(INDEX(intern3!$A$9:$BG$320,MATCH($A115,intern3!$A$9:$A$160,0),MATCH(intern4!BB$8,intern3!$7:$7,0))="OK","OK","NOK")))</f>
        <v/>
      </c>
      <c r="BC115" s="1277" t="str">
        <f>IF(INDEX(intern2!$A$165:$BH$316,MATCH($A115,intern2!$A$165:$A$316,0),MATCH(BC$8,intern2!_xlnm.Print_Titles,0))="","",
IF(INDEX(intern2!$A$165:$BH$316,MATCH($A115,intern2!$A$165:$A$316,0),MATCH(BC$8,intern2!_xlnm.Print_Titles,0))="NOK","NOK",
IF(INDEX(intern3!$A$9:$BG$320,MATCH($A115,intern3!$A$9:$A$160,0),MATCH(intern4!BC$8,intern3!$7:$7,0))="OK","OK","NOK")))</f>
        <v/>
      </c>
      <c r="BD115" s="1277" t="str">
        <f>IF(INDEX(intern2!$A$165:$BH$316,MATCH($A115,intern2!$A$165:$A$316,0),MATCH(BD$8,intern2!_xlnm.Print_Titles,0))="","",
IF(INDEX(intern2!$A$165:$BH$316,MATCH($A115,intern2!$A$165:$A$316,0),MATCH(BD$8,intern2!_xlnm.Print_Titles,0))="NOK","NOK",
IF(INDEX(intern3!$A$9:$BG$320,MATCH($A115,intern3!$A$9:$A$160,0),MATCH(intern4!BD$8,intern3!$7:$7,0))="OK","OK","NOK")))</f>
        <v/>
      </c>
      <c r="BE115" s="1277" t="str">
        <f>IF(INDEX(intern2!$A$165:$BH$316,MATCH($A115,intern2!$A$165:$A$316,0),MATCH(BE$8,intern2!_xlnm.Print_Titles,0))="","",
IF(INDEX(intern2!$A$165:$BH$316,MATCH($A115,intern2!$A$165:$A$316,0),MATCH(BE$8,intern2!_xlnm.Print_Titles,0))="NOK","NOK",
IF(INDEX(intern3!$A$9:$BG$320,MATCH($A115,intern3!$A$9:$A$160,0),MATCH(intern4!BE$8,intern3!$7:$7,0))="OK","OK","NOK")))</f>
        <v/>
      </c>
      <c r="BF115" s="1277" t="str">
        <f>IF(INDEX(intern2!$A$165:$BH$316,MATCH($A115,intern2!$A$165:$A$316,0),MATCH(BF$8,intern2!_xlnm.Print_Titles,0))="","",
IF(INDEX(intern2!$A$165:$BH$316,MATCH($A115,intern2!$A$165:$A$316,0),MATCH(BF$8,intern2!_xlnm.Print_Titles,0))="NOK","NOK",
IF(INDEX(intern3!$A$9:$BG$320,MATCH($A115,intern3!$A$9:$A$160,0),MATCH(intern4!BF$8,intern3!$7:$7,0))="OK","OK","NOK")))</f>
        <v/>
      </c>
      <c r="BG115" s="1277" t="str">
        <f>IF(INDEX(intern2!$A$165:$BH$316,MATCH($A115,intern2!$A$165:$A$316,0),MATCH(BG$8,intern2!_xlnm.Print_Titles,0))="","",
IF(INDEX(intern2!$A$165:$BH$316,MATCH($A115,intern2!$A$165:$A$316,0),MATCH(BG$8,intern2!_xlnm.Print_Titles,0))="NOK","NOK",
IF(INDEX(intern3!$A$9:$BG$320,MATCH($A115,intern3!$A$9:$A$160,0),MATCH(intern4!BG$8,intern3!$7:$7,0))="OK","OK","NOK")))</f>
        <v/>
      </c>
      <c r="BH115" s="200" t="str">
        <f t="shared" ca="1" si="3"/>
        <v>NOK</v>
      </c>
      <c r="BI115" s="186"/>
      <c r="BJ115" t="b">
        <f ca="1">IF(VLOOKUP($A115,intern1!$C:$Q,15,FALSE)="MAS","",IF(VLOOKUP($A115,'3.10'!$C:$AP,9,FALSE)=0,"NOK",IF(VLOOKUP($A115,'3.10'!$C:$AP,11,FALSE)=0,"NOK","OK"))=BH115)</f>
        <v>1</v>
      </c>
    </row>
    <row r="116" spans="1:62" x14ac:dyDescent="0.25">
      <c r="A116" t="str">
        <f>+intern2!A111</f>
        <v>BEW5</v>
      </c>
      <c r="C116" s="1277" t="str">
        <f>IF(INDEX(intern2!$A$165:$BH$316,MATCH($A116,intern2!$A$165:$A$316,0),MATCH(C$8,intern2!_xlnm.Print_Titles,0))="","",
IF(INDEX(intern2!$A$165:$BH$316,MATCH($A116,intern2!$A$165:$A$316,0),MATCH(C$8,intern2!_xlnm.Print_Titles,0))="NOK","NOK",
IF(INDEX(intern3!$A$9:$BG$320,MATCH($A116,intern3!$A$9:$A$160,0),MATCH(intern4!C$8,intern3!$7:$7,0))="OK","OK","NOK")))</f>
        <v/>
      </c>
      <c r="D116" s="1277" t="str">
        <f>IF(INDEX(intern2!$A$165:$BH$316,MATCH($A116,intern2!$A$165:$A$316,0),MATCH(D$8,intern2!_xlnm.Print_Titles,0))="","",
IF(INDEX(intern2!$A$165:$BH$316,MATCH($A116,intern2!$A$165:$A$316,0),MATCH(D$8,intern2!_xlnm.Print_Titles,0))="NOK","NOK",
IF(INDEX(intern3!$A$9:$BG$320,MATCH($A116,intern3!$A$9:$A$160,0),MATCH(intern4!D$8,intern3!$7:$7,0))="OK","OK","NOK")))</f>
        <v/>
      </c>
      <c r="E116" s="1277" t="str">
        <f>IF(INDEX(intern2!$A$165:$BH$316,MATCH($A116,intern2!$A$165:$A$316,0),MATCH(E$8,intern2!_xlnm.Print_Titles,0))="","",
IF(INDEX(intern2!$A$165:$BH$316,MATCH($A116,intern2!$A$165:$A$316,0),MATCH(E$8,intern2!_xlnm.Print_Titles,0))="NOK","NOK",
IF(INDEX(intern3!$A$9:$BG$320,MATCH($A116,intern3!$A$9:$A$160,0),MATCH(intern4!E$8,intern3!$7:$7,0))="OK","OK","NOK")))</f>
        <v/>
      </c>
      <c r="F116" s="1277" t="str">
        <f>IF(INDEX(intern2!$A$165:$BH$316,MATCH($A116,intern2!$A$165:$A$316,0),MATCH(F$8,intern2!_xlnm.Print_Titles,0))="","",
IF(INDEX(intern2!$A$165:$BH$316,MATCH($A116,intern2!$A$165:$A$316,0),MATCH(F$8,intern2!_xlnm.Print_Titles,0))="NOK","NOK",
IF(INDEX(intern3!$A$9:$BG$320,MATCH($A116,intern3!$A$9:$A$160,0),MATCH(intern4!F$8,intern3!$7:$7,0))="OK","OK","NOK")))</f>
        <v/>
      </c>
      <c r="G116" s="1277" t="str">
        <f>IF(INDEX(intern2!$A$165:$BH$316,MATCH($A116,intern2!$A$165:$A$316,0),MATCH(G$8,intern2!_xlnm.Print_Titles,0))="","",
IF(INDEX(intern2!$A$165:$BH$316,MATCH($A116,intern2!$A$165:$A$316,0),MATCH(G$8,intern2!_xlnm.Print_Titles,0))="NOK","NOK",
IF(INDEX(intern3!$A$9:$BG$320,MATCH($A116,intern3!$A$9:$A$160,0),MATCH(intern4!G$8,intern3!$7:$7,0))="OK","OK","NOK")))</f>
        <v/>
      </c>
      <c r="H116" s="1277" t="str">
        <f ca="1">IF(INDEX(intern2!$A$165:$BH$316,MATCH($A116,intern2!$A$165:$A$316,0),MATCH(H$8,intern2!_xlnm.Print_Titles,0))="","",
IF(INDEX(intern2!$A$165:$BH$316,MATCH($A116,intern2!$A$165:$A$316,0),MATCH(H$8,intern2!_xlnm.Print_Titles,0))="NOK","NOK",
IF(INDEX(intern3!$A$9:$BG$320,MATCH($A116,intern3!$A$9:$A$160,0),MATCH(intern4!H$8,intern3!$7:$7,0))="OK","OK","NOK")))</f>
        <v>NOK</v>
      </c>
      <c r="I116" s="1277" t="str">
        <f>IF(INDEX(intern2!$A$165:$BH$316,MATCH($A116,intern2!$A$165:$A$316,0),MATCH(I$8,intern2!_xlnm.Print_Titles,0))="","",
IF(INDEX(intern2!$A$165:$BH$316,MATCH($A116,intern2!$A$165:$A$316,0),MATCH(I$8,intern2!_xlnm.Print_Titles,0))="NOK","NOK",
IF(INDEX(intern3!$A$9:$BG$320,MATCH($A116,intern3!$A$9:$A$160,0),MATCH(intern4!I$8,intern3!$7:$7,0))="OK","OK","NOK")))</f>
        <v/>
      </c>
      <c r="J116" s="1277" t="str">
        <f>IF(INDEX(intern2!$A$165:$BH$316,MATCH($A116,intern2!$A$165:$A$316,0),MATCH(J$8,intern2!_xlnm.Print_Titles,0))="","",
IF(INDEX(intern2!$A$165:$BH$316,MATCH($A116,intern2!$A$165:$A$316,0),MATCH(J$8,intern2!_xlnm.Print_Titles,0))="NOK","NOK",
IF(INDEX(intern3!$A$9:$BG$320,MATCH($A116,intern3!$A$9:$A$160,0),MATCH(intern4!J$8,intern3!$7:$7,0))="OK","OK","NOK")))</f>
        <v/>
      </c>
      <c r="K116" s="1277" t="str">
        <f>IF(INDEX(intern2!$A$165:$BH$316,MATCH($A116,intern2!$A$165:$A$316,0),MATCH(K$8,intern2!_xlnm.Print_Titles,0))="","",
IF(INDEX(intern2!$A$165:$BH$316,MATCH($A116,intern2!$A$165:$A$316,0),MATCH(K$8,intern2!_xlnm.Print_Titles,0))="NOK","NOK",
IF(INDEX(intern3!$A$9:$BG$320,MATCH($A116,intern3!$A$9:$A$160,0),MATCH(intern4!K$8,intern3!$7:$7,0))="OK","OK","NOK")))</f>
        <v/>
      </c>
      <c r="L116" s="1277" t="str">
        <f>IF(INDEX(intern2!$A$165:$BH$316,MATCH($A116,intern2!$A$165:$A$316,0),MATCH(L$8,intern2!_xlnm.Print_Titles,0))="","",
IF(INDEX(intern2!$A$165:$BH$316,MATCH($A116,intern2!$A$165:$A$316,0),MATCH(L$8,intern2!_xlnm.Print_Titles,0))="NOK","NOK",
IF(INDEX(intern3!$A$9:$BG$320,MATCH($A116,intern3!$A$9:$A$160,0),MATCH(intern4!L$8,intern3!$7:$7,0))="OK","OK","NOK")))</f>
        <v/>
      </c>
      <c r="M116" s="1277" t="str">
        <f>IF(INDEX(intern2!$A$165:$BH$316,MATCH($A116,intern2!$A$165:$A$316,0),MATCH(M$8,intern2!_xlnm.Print_Titles,0))="","",
IF(INDEX(intern2!$A$165:$BH$316,MATCH($A116,intern2!$A$165:$A$316,0),MATCH(M$8,intern2!_xlnm.Print_Titles,0))="NOK","NOK",
IF(INDEX(intern3!$A$9:$BG$320,MATCH($A116,intern3!$A$9:$A$160,0),MATCH(intern4!M$8,intern3!$7:$7,0))="OK","OK","NOK")))</f>
        <v/>
      </c>
      <c r="N116" s="1277" t="str">
        <f ca="1">IF(INDEX(intern2!$A$165:$BH$316,MATCH($A116,intern2!$A$165:$A$316,0),MATCH(N$8,intern2!_xlnm.Print_Titles,0))="","",
IF(INDEX(intern2!$A$165:$BH$316,MATCH($A116,intern2!$A$165:$A$316,0),MATCH(N$8,intern2!_xlnm.Print_Titles,0))="NOK","NOK",
IF(INDEX(intern3!$A$9:$BG$320,MATCH($A116,intern3!$A$9:$A$160,0),MATCH(intern4!N$8,intern3!$7:$7,0))="OK","OK","NOK")))</f>
        <v>NOK</v>
      </c>
      <c r="O116" s="1277" t="str">
        <f>IF(INDEX(intern2!$A$165:$BH$316,MATCH($A116,intern2!$A$165:$A$316,0),MATCH(O$8,intern2!_xlnm.Print_Titles,0))="","",
IF(INDEX(intern2!$A$165:$BH$316,MATCH($A116,intern2!$A$165:$A$316,0),MATCH(O$8,intern2!_xlnm.Print_Titles,0))="NOK","NOK",
IF(INDEX(intern3!$A$9:$BG$320,MATCH($A116,intern3!$A$9:$A$160,0),MATCH(intern4!O$8,intern3!$7:$7,0))="OK","OK","NOK")))</f>
        <v/>
      </c>
      <c r="P116" s="1277" t="str">
        <f>IF(INDEX(intern2!$A$165:$BH$316,MATCH($A116,intern2!$A$165:$A$316,0),MATCH(P$8,intern2!_xlnm.Print_Titles,0))="","",
IF(INDEX(intern2!$A$165:$BH$316,MATCH($A116,intern2!$A$165:$A$316,0),MATCH(P$8,intern2!_xlnm.Print_Titles,0))="NOK","NOK",
IF(INDEX(intern3!$A$9:$BG$320,MATCH($A116,intern3!$A$9:$A$160,0),MATCH(intern4!P$8,intern3!$7:$7,0))="OK","OK","NOK")))</f>
        <v/>
      </c>
      <c r="Q116" s="1277" t="str">
        <f>IF(INDEX(intern2!$A$165:$BH$316,MATCH($A116,intern2!$A$165:$A$316,0),MATCH(Q$8,intern2!_xlnm.Print_Titles,0))="","",
IF(INDEX(intern2!$A$165:$BH$316,MATCH($A116,intern2!$A$165:$A$316,0),MATCH(Q$8,intern2!_xlnm.Print_Titles,0))="NOK","NOK",
IF(INDEX(intern3!$A$9:$BG$320,MATCH($A116,intern3!$A$9:$A$160,0),MATCH(intern4!Q$8,intern3!$7:$7,0))="OK","OK","NOK")))</f>
        <v/>
      </c>
      <c r="R116" s="1277" t="str">
        <f>IF(INDEX(intern2!$A$165:$BH$316,MATCH($A116,intern2!$A$165:$A$316,0),MATCH(R$8,intern2!_xlnm.Print_Titles,0))="","",
IF(INDEX(intern2!$A$165:$BH$316,MATCH($A116,intern2!$A$165:$A$316,0),MATCH(R$8,intern2!_xlnm.Print_Titles,0))="NOK","NOK",
IF(INDEX(intern3!$A$9:$BG$320,MATCH($A116,intern3!$A$9:$A$160,0),MATCH(intern4!R$8,intern3!$7:$7,0))="OK","OK","NOK")))</f>
        <v/>
      </c>
      <c r="S116" s="1277" t="str">
        <f>IF(INDEX(intern2!$A$165:$BH$316,MATCH($A116,intern2!$A$165:$A$316,0),MATCH(S$8,intern2!_xlnm.Print_Titles,0))="","",
IF(INDEX(intern2!$A$165:$BH$316,MATCH($A116,intern2!$A$165:$A$316,0),MATCH(S$8,intern2!_xlnm.Print_Titles,0))="NOK","NOK",
IF(INDEX(intern3!$A$9:$BG$320,MATCH($A116,intern3!$A$9:$A$160,0),MATCH(intern4!S$8,intern3!$7:$7,0))="OK","OK","NOK")))</f>
        <v/>
      </c>
      <c r="T116" s="1277" t="str">
        <f>IF(INDEX(intern2!$A$165:$BH$316,MATCH($A116,intern2!$A$165:$A$316,0),MATCH(T$8,intern2!_xlnm.Print_Titles,0))="","",
IF(INDEX(intern2!$A$165:$BH$316,MATCH($A116,intern2!$A$165:$A$316,0),MATCH(T$8,intern2!_xlnm.Print_Titles,0))="NOK","NOK",
IF(INDEX(intern3!$A$9:$BG$320,MATCH($A116,intern3!$A$9:$A$160,0),MATCH(intern4!T$8,intern3!$7:$7,0))="OK","OK","NOK")))</f>
        <v/>
      </c>
      <c r="U116" s="1277" t="str">
        <f>IF(INDEX(intern2!$A$165:$BH$316,MATCH($A116,intern2!$A$165:$A$316,0),MATCH(U$8,intern2!_xlnm.Print_Titles,0))="","",
IF(INDEX(intern2!$A$165:$BH$316,MATCH($A116,intern2!$A$165:$A$316,0),MATCH(U$8,intern2!_xlnm.Print_Titles,0))="NOK","NOK",
IF(INDEX(intern3!$A$9:$BG$320,MATCH($A116,intern3!$A$9:$A$160,0),MATCH(intern4!U$8,intern3!$7:$7,0))="OK","OK","NOK")))</f>
        <v/>
      </c>
      <c r="V116" s="1277" t="str">
        <f>IF(INDEX(intern2!$A$165:$BH$316,MATCH($A116,intern2!$A$165:$A$316,0),MATCH(V$8,intern2!_xlnm.Print_Titles,0))="","",
IF(INDEX(intern2!$A$165:$BH$316,MATCH($A116,intern2!$A$165:$A$316,0),MATCH(V$8,intern2!_xlnm.Print_Titles,0))="NOK","NOK",
IF(INDEX(intern3!$A$9:$BG$320,MATCH($A116,intern3!$A$9:$A$160,0),MATCH(intern4!V$8,intern3!$7:$7,0))="OK","OK","NOK")))</f>
        <v/>
      </c>
      <c r="W116" s="1277" t="str">
        <f>IF(INDEX(intern2!$A$165:$BH$316,MATCH($A116,intern2!$A$165:$A$316,0),MATCH(W$8,intern2!_xlnm.Print_Titles,0))="","",
IF(INDEX(intern2!$A$165:$BH$316,MATCH($A116,intern2!$A$165:$A$316,0),MATCH(W$8,intern2!_xlnm.Print_Titles,0))="NOK","NOK",
IF(INDEX(intern3!$A$9:$BG$320,MATCH($A116,intern3!$A$9:$A$160,0),MATCH(intern4!W$8,intern3!$7:$7,0))="OK","OK","NOK")))</f>
        <v/>
      </c>
      <c r="X116" s="1277" t="str">
        <f>IF(INDEX(intern2!$A$165:$BH$316,MATCH($A116,intern2!$A$165:$A$316,0),MATCH(X$8,intern2!_xlnm.Print_Titles,0))="","",
IF(INDEX(intern2!$A$165:$BH$316,MATCH($A116,intern2!$A$165:$A$316,0),MATCH(X$8,intern2!_xlnm.Print_Titles,0))="NOK","NOK",
IF(INDEX(intern3!$A$9:$BG$320,MATCH($A116,intern3!$A$9:$A$160,0),MATCH(intern4!X$8,intern3!$7:$7,0))="OK","OK","NOK")))</f>
        <v/>
      </c>
      <c r="Y116" s="1277" t="str">
        <f>IF(INDEX(intern2!$A$165:$BH$316,MATCH($A116,intern2!$A$165:$A$316,0),MATCH(Y$8,intern2!_xlnm.Print_Titles,0))="","",
IF(INDEX(intern2!$A$165:$BH$316,MATCH($A116,intern2!$A$165:$A$316,0),MATCH(Y$8,intern2!_xlnm.Print_Titles,0))="NOK","NOK",
IF(INDEX(intern3!$A$9:$BG$320,MATCH($A116,intern3!$A$9:$A$160,0),MATCH(intern4!Y$8,intern3!$7:$7,0))="OK","OK","NOK")))</f>
        <v/>
      </c>
      <c r="Z116" s="1277" t="str">
        <f>IF(INDEX(intern2!$A$165:$BH$316,MATCH($A116,intern2!$A$165:$A$316,0),MATCH(Z$8,intern2!_xlnm.Print_Titles,0))="","",
IF(INDEX(intern2!$A$165:$BH$316,MATCH($A116,intern2!$A$165:$A$316,0),MATCH(Z$8,intern2!_xlnm.Print_Titles,0))="NOK","NOK",
IF(INDEX(intern3!$A$9:$BG$320,MATCH($A116,intern3!$A$9:$A$160,0),MATCH(intern4!Z$8,intern3!$7:$7,0))="OK","OK","NOK")))</f>
        <v/>
      </c>
      <c r="AA116" s="1277" t="str">
        <f>IF(INDEX(intern2!$A$165:$BH$316,MATCH($A116,intern2!$A$165:$A$316,0),MATCH(AA$8,intern2!_xlnm.Print_Titles,0))="","",
IF(INDEX(intern2!$A$165:$BH$316,MATCH($A116,intern2!$A$165:$A$316,0),MATCH(AA$8,intern2!_xlnm.Print_Titles,0))="NOK","NOK",
IF(INDEX(intern3!$A$9:$BG$320,MATCH($A116,intern3!$A$9:$A$160,0),MATCH(intern4!AA$8,intern3!$7:$7,0))="OK","OK","NOK")))</f>
        <v/>
      </c>
      <c r="AB116" s="1277" t="str">
        <f>IF(INDEX(intern2!$A$165:$BH$316,MATCH($A116,intern2!$A$165:$A$316,0),MATCH(AB$8,intern2!_xlnm.Print_Titles,0))="","",
IF(INDEX(intern2!$A$165:$BH$316,MATCH($A116,intern2!$A$165:$A$316,0),MATCH(AB$8,intern2!_xlnm.Print_Titles,0))="NOK","NOK",
IF(INDEX(intern3!$A$9:$BG$320,MATCH($A116,intern3!$A$9:$A$160,0),MATCH(intern4!AB$8,intern3!$7:$7,0))="OK","OK","NOK")))</f>
        <v/>
      </c>
      <c r="AC116" s="1277" t="str">
        <f>IF(INDEX(intern2!$A$165:$BH$316,MATCH($A116,intern2!$A$165:$A$316,0),MATCH(AC$8,intern2!_xlnm.Print_Titles,0))="","",
IF(INDEX(intern2!$A$165:$BH$316,MATCH($A116,intern2!$A$165:$A$316,0),MATCH(AC$8,intern2!_xlnm.Print_Titles,0))="NOK","NOK",
IF(INDEX(intern3!$A$9:$BG$320,MATCH($A116,intern3!$A$9:$A$160,0),MATCH(intern4!AC$8,intern3!$7:$7,0))="OK","OK","NOK")))</f>
        <v/>
      </c>
      <c r="AD116" s="1277" t="str">
        <f>IF(INDEX(intern2!$A$165:$BH$316,MATCH($A116,intern2!$A$165:$A$316,0),MATCH(AD$8,intern2!_xlnm.Print_Titles,0))="","",
IF(INDEX(intern2!$A$165:$BH$316,MATCH($A116,intern2!$A$165:$A$316,0),MATCH(AD$8,intern2!_xlnm.Print_Titles,0))="NOK","NOK",
IF(INDEX(intern3!$A$9:$BG$320,MATCH($A116,intern3!$A$9:$A$160,0),MATCH(intern4!AD$8,intern3!$7:$7,0))="OK","OK","NOK")))</f>
        <v/>
      </c>
      <c r="AE116" s="1277" t="str">
        <f>IF(INDEX(intern2!$A$165:$BH$316,MATCH($A116,intern2!$A$165:$A$316,0),MATCH(AE$8,intern2!_xlnm.Print_Titles,0))="","",
IF(INDEX(intern2!$A$165:$BH$316,MATCH($A116,intern2!$A$165:$A$316,0),MATCH(AE$8,intern2!_xlnm.Print_Titles,0))="NOK","NOK",
IF(INDEX(intern3!$A$9:$BG$320,MATCH($A116,intern3!$A$9:$A$160,0),MATCH(intern4!AE$8,intern3!$7:$7,0))="OK","OK","NOK")))</f>
        <v/>
      </c>
      <c r="AF116" s="1277" t="str">
        <f>IF(INDEX(intern2!$A$165:$BH$316,MATCH($A116,intern2!$A$165:$A$316,0),MATCH(AF$8,intern2!_xlnm.Print_Titles,0))="","",
IF(INDEX(intern2!$A$165:$BH$316,MATCH($A116,intern2!$A$165:$A$316,0),MATCH(AF$8,intern2!_xlnm.Print_Titles,0))="NOK","NOK",
IF(INDEX(intern3!$A$9:$BG$320,MATCH($A116,intern3!$A$9:$A$160,0),MATCH(intern4!AF$8,intern3!$7:$7,0))="OK","OK","NOK")))</f>
        <v/>
      </c>
      <c r="AG116" s="1277" t="str">
        <f>IF(INDEX(intern2!$A$165:$BH$316,MATCH($A116,intern2!$A$165:$A$316,0),MATCH(AG$8,intern2!_xlnm.Print_Titles,0))="","",
IF(INDEX(intern2!$A$165:$BH$316,MATCH($A116,intern2!$A$165:$A$316,0),MATCH(AG$8,intern2!_xlnm.Print_Titles,0))="NOK","NOK",
IF(INDEX(intern3!$A$9:$BG$320,MATCH($A116,intern3!$A$9:$A$160,0),MATCH(intern4!AG$8,intern3!$7:$7,0))="OK","OK","NOK")))</f>
        <v/>
      </c>
      <c r="AH116" s="1277" t="str">
        <f>IF(INDEX(intern2!$A$165:$BH$316,MATCH($A116,intern2!$A$165:$A$316,0),MATCH(AH$8,intern2!_xlnm.Print_Titles,0))="","",
IF(INDEX(intern2!$A$165:$BH$316,MATCH($A116,intern2!$A$165:$A$316,0),MATCH(AH$8,intern2!_xlnm.Print_Titles,0))="NOK","NOK",
IF(INDEX(intern3!$A$9:$BG$320,MATCH($A116,intern3!$A$9:$A$160,0),MATCH(intern4!AH$8,intern3!$7:$7,0))="OK","OK","NOK")))</f>
        <v/>
      </c>
      <c r="AI116" s="1277" t="str">
        <f>IF(INDEX(intern2!$A$165:$BH$316,MATCH($A116,intern2!$A$165:$A$316,0),MATCH(AI$8,intern2!_xlnm.Print_Titles,0))="","",
IF(INDEX(intern2!$A$165:$BH$316,MATCH($A116,intern2!$A$165:$A$316,0),MATCH(AI$8,intern2!_xlnm.Print_Titles,0))="NOK","NOK",
IF(INDEX(intern3!$A$9:$BG$320,MATCH($A116,intern3!$A$9:$A$160,0),MATCH(intern4!AI$8,intern3!$7:$7,0))="OK","OK","NOK")))</f>
        <v/>
      </c>
      <c r="AJ116" s="1277" t="str">
        <f>IF(INDEX(intern2!$A$165:$BH$316,MATCH($A116,intern2!$A$165:$A$316,0),MATCH(AJ$8,intern2!_xlnm.Print_Titles,0))="","",
IF(INDEX(intern2!$A$165:$BH$316,MATCH($A116,intern2!$A$165:$A$316,0),MATCH(AJ$8,intern2!_xlnm.Print_Titles,0))="NOK","NOK",
IF(INDEX(intern3!$A$9:$BG$320,MATCH($A116,intern3!$A$9:$A$160,0),MATCH(intern4!AJ$8,intern3!$7:$7,0))="OK","OK","NOK")))</f>
        <v/>
      </c>
      <c r="AK116" s="1277" t="str">
        <f>IF(INDEX(intern2!$A$165:$BH$316,MATCH($A116,intern2!$A$165:$A$316,0),MATCH(AK$8,intern2!_xlnm.Print_Titles,0))="","",
IF(INDEX(intern2!$A$165:$BH$316,MATCH($A116,intern2!$A$165:$A$316,0),MATCH(AK$8,intern2!_xlnm.Print_Titles,0))="NOK","NOK",
IF(INDEX(intern3!$A$9:$BG$320,MATCH($A116,intern3!$A$9:$A$160,0),MATCH(intern4!AK$8,intern3!$7:$7,0))="OK","OK","NOK")))</f>
        <v/>
      </c>
      <c r="AL116" s="1277" t="str">
        <f>IF(INDEX(intern2!$A$165:$BH$316,MATCH($A116,intern2!$A$165:$A$316,0),MATCH(AL$8,intern2!_xlnm.Print_Titles,0))="","",
IF(INDEX(intern2!$A$165:$BH$316,MATCH($A116,intern2!$A$165:$A$316,0),MATCH(AL$8,intern2!_xlnm.Print_Titles,0))="NOK","NOK",
IF(INDEX(intern3!$A$9:$BG$320,MATCH($A116,intern3!$A$9:$A$160,0),MATCH(intern4!AL$8,intern3!$7:$7,0))="OK","OK","NOK")))</f>
        <v/>
      </c>
      <c r="AM116" s="1277" t="str">
        <f>IF(INDEX(intern2!$A$165:$BH$316,MATCH($A116,intern2!$A$165:$A$316,0),MATCH(AM$8,intern2!_xlnm.Print_Titles,0))="","",
IF(INDEX(intern2!$A$165:$BH$316,MATCH($A116,intern2!$A$165:$A$316,0),MATCH(AM$8,intern2!_xlnm.Print_Titles,0))="NOK","NOK",
IF(INDEX(intern3!$A$9:$BG$320,MATCH($A116,intern3!$A$9:$A$160,0),MATCH(intern4!AM$8,intern3!$7:$7,0))="OK","OK","NOK")))</f>
        <v/>
      </c>
      <c r="AN116" s="1277" t="str">
        <f>IF(INDEX(intern2!$A$165:$BH$316,MATCH($A116,intern2!$A$165:$A$316,0),MATCH(AN$8,intern2!_xlnm.Print_Titles,0))="","",
IF(INDEX(intern2!$A$165:$BH$316,MATCH($A116,intern2!$A$165:$A$316,0),MATCH(AN$8,intern2!_xlnm.Print_Titles,0))="NOK","NOK",
IF(INDEX(intern3!$A$9:$BG$320,MATCH($A116,intern3!$A$9:$A$160,0),MATCH(intern4!AN$8,intern3!$7:$7,0))="OK","OK","NOK")))</f>
        <v/>
      </c>
      <c r="AO116" s="1277" t="str">
        <f>IF(INDEX(intern2!$A$165:$BH$316,MATCH($A116,intern2!$A$165:$A$316,0),MATCH(AO$8,intern2!_xlnm.Print_Titles,0))="","",
IF(INDEX(intern2!$A$165:$BH$316,MATCH($A116,intern2!$A$165:$A$316,0),MATCH(AO$8,intern2!_xlnm.Print_Titles,0))="NOK","NOK",
IF(INDEX(intern3!$A$9:$BG$320,MATCH($A116,intern3!$A$9:$A$160,0),MATCH(intern4!AO$8,intern3!$7:$7,0))="OK","OK","NOK")))</f>
        <v/>
      </c>
      <c r="AP116" s="1277" t="str">
        <f>IF(INDEX(intern2!$A$165:$BH$316,MATCH($A116,intern2!$A$165:$A$316,0),MATCH(AP$8,intern2!_xlnm.Print_Titles,0))="","",
IF(INDEX(intern2!$A$165:$BH$316,MATCH($A116,intern2!$A$165:$A$316,0),MATCH(AP$8,intern2!_xlnm.Print_Titles,0))="NOK","NOK",
IF(INDEX(intern3!$A$9:$BG$320,MATCH($A116,intern3!$A$9:$A$160,0),MATCH(intern4!AP$8,intern3!$7:$7,0))="OK","OK","NOK")))</f>
        <v/>
      </c>
      <c r="AQ116" s="1277" t="str">
        <f>IF(INDEX(intern2!$A$165:$BH$316,MATCH($A116,intern2!$A$165:$A$316,0),MATCH(AQ$8,intern2!_xlnm.Print_Titles,0))="","",
IF(INDEX(intern2!$A$165:$BH$316,MATCH($A116,intern2!$A$165:$A$316,0),MATCH(AQ$8,intern2!_xlnm.Print_Titles,0))="NOK","NOK",
IF(INDEX(intern3!$A$9:$BG$320,MATCH($A116,intern3!$A$9:$A$160,0),MATCH(intern4!AQ$8,intern3!$7:$7,0))="OK","OK","NOK")))</f>
        <v/>
      </c>
      <c r="AR116" s="1277" t="str">
        <f>IF(INDEX(intern2!$A$165:$BH$316,MATCH($A116,intern2!$A$165:$A$316,0),MATCH(AR$8,intern2!_xlnm.Print_Titles,0))="","",
IF(INDEX(intern2!$A$165:$BH$316,MATCH($A116,intern2!$A$165:$A$316,0),MATCH(AR$8,intern2!_xlnm.Print_Titles,0))="NOK","NOK",
IF(INDEX(intern3!$A$9:$BG$320,MATCH($A116,intern3!$A$9:$A$160,0),MATCH(intern4!AR$8,intern3!$7:$7,0))="OK","OK","NOK")))</f>
        <v/>
      </c>
      <c r="AS116" s="1277" t="str">
        <f>IF(INDEX(intern2!$A$165:$BH$316,MATCH($A116,intern2!$A$165:$A$316,0),MATCH(AS$8,intern2!_xlnm.Print_Titles,0))="","",
IF(INDEX(intern2!$A$165:$BH$316,MATCH($A116,intern2!$A$165:$A$316,0),MATCH(AS$8,intern2!_xlnm.Print_Titles,0))="NOK","NOK",
IF(INDEX(intern3!$A$9:$BG$320,MATCH($A116,intern3!$A$9:$A$160,0),MATCH(intern4!AS$8,intern3!$7:$7,0))="OK","OK","NOK")))</f>
        <v/>
      </c>
      <c r="AT116" s="1277" t="str">
        <f>IF(INDEX(intern2!$A$165:$BH$316,MATCH($A116,intern2!$A$165:$A$316,0),MATCH(AT$8,intern2!_xlnm.Print_Titles,0))="","",
IF(INDEX(intern2!$A$165:$BH$316,MATCH($A116,intern2!$A$165:$A$316,0),MATCH(AT$8,intern2!_xlnm.Print_Titles,0))="NOK","NOK",
IF(INDEX(intern3!$A$9:$BG$320,MATCH($A116,intern3!$A$9:$A$160,0),MATCH(intern4!AT$8,intern3!$7:$7,0))="OK","OK","NOK")))</f>
        <v/>
      </c>
      <c r="AU116" s="1277" t="str">
        <f>IF(INDEX(intern2!$A$165:$BH$316,MATCH($A116,intern2!$A$165:$A$316,0),MATCH(AU$8,intern2!_xlnm.Print_Titles,0))="","",
IF(INDEX(intern2!$A$165:$BH$316,MATCH($A116,intern2!$A$165:$A$316,0),MATCH(AU$8,intern2!_xlnm.Print_Titles,0))="NOK","NOK",
IF(INDEX(intern3!$A$9:$BG$320,MATCH($A116,intern3!$A$9:$A$160,0),MATCH(intern4!AU$8,intern3!$7:$7,0))="OK","OK","NOK")))</f>
        <v/>
      </c>
      <c r="AV116" s="1277" t="str">
        <f>IF(INDEX(intern2!$A$165:$BH$316,MATCH($A116,intern2!$A$165:$A$316,0),MATCH(AV$8,intern2!_xlnm.Print_Titles,0))="","",
IF(INDEX(intern2!$A$165:$BH$316,MATCH($A116,intern2!$A$165:$A$316,0),MATCH(AV$8,intern2!_xlnm.Print_Titles,0))="NOK","NOK",
IF(INDEX(intern3!$A$9:$BG$320,MATCH($A116,intern3!$A$9:$A$160,0),MATCH(intern4!AV$8,intern3!$7:$7,0))="OK","OK","NOK")))</f>
        <v/>
      </c>
      <c r="AW116" s="1277"/>
      <c r="AX116" s="1277" t="str">
        <f>IF(INDEX(intern2!$A$165:$BH$316,MATCH($A116,intern2!$A$165:$A$316,0),MATCH(AX$8,intern2!_xlnm.Print_Titles,0))="","",
IF(INDEX(intern2!$A$165:$BH$316,MATCH($A116,intern2!$A$165:$A$316,0),MATCH(AX$8,intern2!_xlnm.Print_Titles,0))="NOK","NOK",
IF(INDEX(intern3!$A$9:$BG$320,MATCH($A116,intern3!$A$9:$A$160,0),MATCH(intern4!AX$8,intern3!$7:$7,0))="OK","OK","NOK")))</f>
        <v/>
      </c>
      <c r="AY116" s="1277" t="str">
        <f>IF(INDEX(intern2!$A$165:$BH$316,MATCH($A116,intern2!$A$165:$A$316,0),MATCH(AY$8,intern2!_xlnm.Print_Titles,0))="","",
IF(INDEX(intern2!$A$165:$BH$316,MATCH($A116,intern2!$A$165:$A$316,0),MATCH(AY$8,intern2!_xlnm.Print_Titles,0))="NOK","NOK",
IF(INDEX(intern3!$A$9:$BG$320,MATCH($A116,intern3!$A$9:$A$160,0),MATCH(intern4!AY$8,intern3!$7:$7,0))="OK","OK","NOK")))</f>
        <v/>
      </c>
      <c r="AZ116" s="1277" t="str">
        <f>IF(INDEX(intern2!$A$165:$BH$316,MATCH($A116,intern2!$A$165:$A$316,0),MATCH(AZ$8,intern2!_xlnm.Print_Titles,0))="","",
IF(INDEX(intern2!$A$165:$BH$316,MATCH($A116,intern2!$A$165:$A$316,0),MATCH(AZ$8,intern2!_xlnm.Print_Titles,0))="NOK","NOK",
IF(INDEX(intern3!$A$9:$BG$320,MATCH($A116,intern3!$A$9:$A$160,0),MATCH(intern4!AZ$8,intern3!$7:$7,0))="OK","OK","NOK")))</f>
        <v/>
      </c>
      <c r="BA116" s="1277" t="str">
        <f>IF(INDEX(intern2!$A$165:$BH$316,MATCH($A116,intern2!$A$165:$A$316,0),MATCH(BA$8,intern2!_xlnm.Print_Titles,0))="","",
IF(INDEX(intern2!$A$165:$BH$316,MATCH($A116,intern2!$A$165:$A$316,0),MATCH(BA$8,intern2!_xlnm.Print_Titles,0))="NOK","NOK",
IF(INDEX(intern3!$A$9:$BG$320,MATCH($A116,intern3!$A$9:$A$160,0),MATCH(intern4!BA$8,intern3!$7:$7,0))="OK","OK","NOK")))</f>
        <v/>
      </c>
      <c r="BB116" s="1277" t="str">
        <f>IF(INDEX(intern2!$A$165:$BH$316,MATCH($A116,intern2!$A$165:$A$316,0),MATCH(BB$8,intern2!_xlnm.Print_Titles,0))="","",
IF(INDEX(intern2!$A$165:$BH$316,MATCH($A116,intern2!$A$165:$A$316,0),MATCH(BB$8,intern2!_xlnm.Print_Titles,0))="NOK","NOK",
IF(INDEX(intern3!$A$9:$BG$320,MATCH($A116,intern3!$A$9:$A$160,0),MATCH(intern4!BB$8,intern3!$7:$7,0))="OK","OK","NOK")))</f>
        <v/>
      </c>
      <c r="BC116" s="1277" t="str">
        <f>IF(INDEX(intern2!$A$165:$BH$316,MATCH($A116,intern2!$A$165:$A$316,0),MATCH(BC$8,intern2!_xlnm.Print_Titles,0))="","",
IF(INDEX(intern2!$A$165:$BH$316,MATCH($A116,intern2!$A$165:$A$316,0),MATCH(BC$8,intern2!_xlnm.Print_Titles,0))="NOK","NOK",
IF(INDEX(intern3!$A$9:$BG$320,MATCH($A116,intern3!$A$9:$A$160,0),MATCH(intern4!BC$8,intern3!$7:$7,0))="OK","OK","NOK")))</f>
        <v/>
      </c>
      <c r="BD116" s="1277" t="str">
        <f>IF(INDEX(intern2!$A$165:$BH$316,MATCH($A116,intern2!$A$165:$A$316,0),MATCH(BD$8,intern2!_xlnm.Print_Titles,0))="","",
IF(INDEX(intern2!$A$165:$BH$316,MATCH($A116,intern2!$A$165:$A$316,0),MATCH(BD$8,intern2!_xlnm.Print_Titles,0))="NOK","NOK",
IF(INDEX(intern3!$A$9:$BG$320,MATCH($A116,intern3!$A$9:$A$160,0),MATCH(intern4!BD$8,intern3!$7:$7,0))="OK","OK","NOK")))</f>
        <v/>
      </c>
      <c r="BE116" s="1277" t="str">
        <f>IF(INDEX(intern2!$A$165:$BH$316,MATCH($A116,intern2!$A$165:$A$316,0),MATCH(BE$8,intern2!_xlnm.Print_Titles,0))="","",
IF(INDEX(intern2!$A$165:$BH$316,MATCH($A116,intern2!$A$165:$A$316,0),MATCH(BE$8,intern2!_xlnm.Print_Titles,0))="NOK","NOK",
IF(INDEX(intern3!$A$9:$BG$320,MATCH($A116,intern3!$A$9:$A$160,0),MATCH(intern4!BE$8,intern3!$7:$7,0))="OK","OK","NOK")))</f>
        <v/>
      </c>
      <c r="BF116" s="1277" t="str">
        <f>IF(INDEX(intern2!$A$165:$BH$316,MATCH($A116,intern2!$A$165:$A$316,0),MATCH(BF$8,intern2!_xlnm.Print_Titles,0))="","",
IF(INDEX(intern2!$A$165:$BH$316,MATCH($A116,intern2!$A$165:$A$316,0),MATCH(BF$8,intern2!_xlnm.Print_Titles,0))="NOK","NOK",
IF(INDEX(intern3!$A$9:$BG$320,MATCH($A116,intern3!$A$9:$A$160,0),MATCH(intern4!BF$8,intern3!$7:$7,0))="OK","OK","NOK")))</f>
        <v/>
      </c>
      <c r="BG116" s="1277" t="str">
        <f>IF(INDEX(intern2!$A$165:$BH$316,MATCH($A116,intern2!$A$165:$A$316,0),MATCH(BG$8,intern2!_xlnm.Print_Titles,0))="","",
IF(INDEX(intern2!$A$165:$BH$316,MATCH($A116,intern2!$A$165:$A$316,0),MATCH(BG$8,intern2!_xlnm.Print_Titles,0))="NOK","NOK",
IF(INDEX(intern3!$A$9:$BG$320,MATCH($A116,intern3!$A$9:$A$160,0),MATCH(intern4!BG$8,intern3!$7:$7,0))="OK","OK","NOK")))</f>
        <v/>
      </c>
      <c r="BH116" s="200" t="str">
        <f t="shared" ca="1" si="3"/>
        <v>NOK</v>
      </c>
      <c r="BI116" s="186"/>
      <c r="BJ116" t="b">
        <f ca="1">IF(VLOOKUP($A116,intern1!$C:$Q,15,FALSE)="MAS","",IF(VLOOKUP($A116,'3.10'!$C:$AP,9,FALSE)=0,"NOK",IF(VLOOKUP($A116,'3.10'!$C:$AP,11,FALSE)=0,"NOK","OK"))=BH116)</f>
        <v>1</v>
      </c>
    </row>
    <row r="117" spans="1:62" x14ac:dyDescent="0.25">
      <c r="A117" t="str">
        <f>+intern2!A112</f>
        <v>BEW6</v>
      </c>
      <c r="C117" s="1277" t="str">
        <f>IF(INDEX(intern2!$A$165:$BH$316,MATCH($A117,intern2!$A$165:$A$316,0),MATCH(C$8,intern2!_xlnm.Print_Titles,0))="","",
IF(INDEX(intern2!$A$165:$BH$316,MATCH($A117,intern2!$A$165:$A$316,0),MATCH(C$8,intern2!_xlnm.Print_Titles,0))="NOK","NOK",
IF(INDEX(intern3!$A$9:$BG$320,MATCH($A117,intern3!$A$9:$A$160,0),MATCH(intern4!C$8,intern3!$7:$7,0))="OK","OK","NOK")))</f>
        <v/>
      </c>
      <c r="D117" s="1277" t="str">
        <f>IF(INDEX(intern2!$A$165:$BH$316,MATCH($A117,intern2!$A$165:$A$316,0),MATCH(D$8,intern2!_xlnm.Print_Titles,0))="","",
IF(INDEX(intern2!$A$165:$BH$316,MATCH($A117,intern2!$A$165:$A$316,0),MATCH(D$8,intern2!_xlnm.Print_Titles,0))="NOK","NOK",
IF(INDEX(intern3!$A$9:$BG$320,MATCH($A117,intern3!$A$9:$A$160,0),MATCH(intern4!D$8,intern3!$7:$7,0))="OK","OK","NOK")))</f>
        <v/>
      </c>
      <c r="E117" s="1277" t="str">
        <f>IF(INDEX(intern2!$A$165:$BH$316,MATCH($A117,intern2!$A$165:$A$316,0),MATCH(E$8,intern2!_xlnm.Print_Titles,0))="","",
IF(INDEX(intern2!$A$165:$BH$316,MATCH($A117,intern2!$A$165:$A$316,0),MATCH(E$8,intern2!_xlnm.Print_Titles,0))="NOK","NOK",
IF(INDEX(intern3!$A$9:$BG$320,MATCH($A117,intern3!$A$9:$A$160,0),MATCH(intern4!E$8,intern3!$7:$7,0))="OK","OK","NOK")))</f>
        <v/>
      </c>
      <c r="F117" s="1277" t="str">
        <f>IF(INDEX(intern2!$A$165:$BH$316,MATCH($A117,intern2!$A$165:$A$316,0),MATCH(F$8,intern2!_xlnm.Print_Titles,0))="","",
IF(INDEX(intern2!$A$165:$BH$316,MATCH($A117,intern2!$A$165:$A$316,0),MATCH(F$8,intern2!_xlnm.Print_Titles,0))="NOK","NOK",
IF(INDEX(intern3!$A$9:$BG$320,MATCH($A117,intern3!$A$9:$A$160,0),MATCH(intern4!F$8,intern3!$7:$7,0))="OK","OK","NOK")))</f>
        <v/>
      </c>
      <c r="G117" s="1277" t="str">
        <f>IF(INDEX(intern2!$A$165:$BH$316,MATCH($A117,intern2!$A$165:$A$316,0),MATCH(G$8,intern2!_xlnm.Print_Titles,0))="","",
IF(INDEX(intern2!$A$165:$BH$316,MATCH($A117,intern2!$A$165:$A$316,0),MATCH(G$8,intern2!_xlnm.Print_Titles,0))="NOK","NOK",
IF(INDEX(intern3!$A$9:$BG$320,MATCH($A117,intern3!$A$9:$A$160,0),MATCH(intern4!G$8,intern3!$7:$7,0))="OK","OK","NOK")))</f>
        <v/>
      </c>
      <c r="H117" s="1277" t="str">
        <f ca="1">IF(INDEX(intern2!$A$165:$BH$316,MATCH($A117,intern2!$A$165:$A$316,0),MATCH(H$8,intern2!_xlnm.Print_Titles,0))="","",
IF(INDEX(intern2!$A$165:$BH$316,MATCH($A117,intern2!$A$165:$A$316,0),MATCH(H$8,intern2!_xlnm.Print_Titles,0))="NOK","NOK",
IF(INDEX(intern3!$A$9:$BG$320,MATCH($A117,intern3!$A$9:$A$160,0),MATCH(intern4!H$8,intern3!$7:$7,0))="OK","OK","NOK")))</f>
        <v>NOK</v>
      </c>
      <c r="I117" s="1277" t="str">
        <f>IF(INDEX(intern2!$A$165:$BH$316,MATCH($A117,intern2!$A$165:$A$316,0),MATCH(I$8,intern2!_xlnm.Print_Titles,0))="","",
IF(INDEX(intern2!$A$165:$BH$316,MATCH($A117,intern2!$A$165:$A$316,0),MATCH(I$8,intern2!_xlnm.Print_Titles,0))="NOK","NOK",
IF(INDEX(intern3!$A$9:$BG$320,MATCH($A117,intern3!$A$9:$A$160,0),MATCH(intern4!I$8,intern3!$7:$7,0))="OK","OK","NOK")))</f>
        <v/>
      </c>
      <c r="J117" s="1277" t="str">
        <f>IF(INDEX(intern2!$A$165:$BH$316,MATCH($A117,intern2!$A$165:$A$316,0),MATCH(J$8,intern2!_xlnm.Print_Titles,0))="","",
IF(INDEX(intern2!$A$165:$BH$316,MATCH($A117,intern2!$A$165:$A$316,0),MATCH(J$8,intern2!_xlnm.Print_Titles,0))="NOK","NOK",
IF(INDEX(intern3!$A$9:$BG$320,MATCH($A117,intern3!$A$9:$A$160,0),MATCH(intern4!J$8,intern3!$7:$7,0))="OK","OK","NOK")))</f>
        <v/>
      </c>
      <c r="K117" s="1277" t="str">
        <f>IF(INDEX(intern2!$A$165:$BH$316,MATCH($A117,intern2!$A$165:$A$316,0),MATCH(K$8,intern2!_xlnm.Print_Titles,0))="","",
IF(INDEX(intern2!$A$165:$BH$316,MATCH($A117,intern2!$A$165:$A$316,0),MATCH(K$8,intern2!_xlnm.Print_Titles,0))="NOK","NOK",
IF(INDEX(intern3!$A$9:$BG$320,MATCH($A117,intern3!$A$9:$A$160,0),MATCH(intern4!K$8,intern3!$7:$7,0))="OK","OK","NOK")))</f>
        <v/>
      </c>
      <c r="L117" s="1277" t="str">
        <f>IF(INDEX(intern2!$A$165:$BH$316,MATCH($A117,intern2!$A$165:$A$316,0),MATCH(L$8,intern2!_xlnm.Print_Titles,0))="","",
IF(INDEX(intern2!$A$165:$BH$316,MATCH($A117,intern2!$A$165:$A$316,0),MATCH(L$8,intern2!_xlnm.Print_Titles,0))="NOK","NOK",
IF(INDEX(intern3!$A$9:$BG$320,MATCH($A117,intern3!$A$9:$A$160,0),MATCH(intern4!L$8,intern3!$7:$7,0))="OK","OK","NOK")))</f>
        <v/>
      </c>
      <c r="M117" s="1277" t="str">
        <f>IF(INDEX(intern2!$A$165:$BH$316,MATCH($A117,intern2!$A$165:$A$316,0),MATCH(M$8,intern2!_xlnm.Print_Titles,0))="","",
IF(INDEX(intern2!$A$165:$BH$316,MATCH($A117,intern2!$A$165:$A$316,0),MATCH(M$8,intern2!_xlnm.Print_Titles,0))="NOK","NOK",
IF(INDEX(intern3!$A$9:$BG$320,MATCH($A117,intern3!$A$9:$A$160,0),MATCH(intern4!M$8,intern3!$7:$7,0))="OK","OK","NOK")))</f>
        <v/>
      </c>
      <c r="N117" s="1277" t="str">
        <f ca="1">IF(INDEX(intern2!$A$165:$BH$316,MATCH($A117,intern2!$A$165:$A$316,0),MATCH(N$8,intern2!_xlnm.Print_Titles,0))="","",
IF(INDEX(intern2!$A$165:$BH$316,MATCH($A117,intern2!$A$165:$A$316,0),MATCH(N$8,intern2!_xlnm.Print_Titles,0))="NOK","NOK",
IF(INDEX(intern3!$A$9:$BG$320,MATCH($A117,intern3!$A$9:$A$160,0),MATCH(intern4!N$8,intern3!$7:$7,0))="OK","OK","NOK")))</f>
        <v>NOK</v>
      </c>
      <c r="O117" s="1277" t="str">
        <f>IF(INDEX(intern2!$A$165:$BH$316,MATCH($A117,intern2!$A$165:$A$316,0),MATCH(O$8,intern2!_xlnm.Print_Titles,0))="","",
IF(INDEX(intern2!$A$165:$BH$316,MATCH($A117,intern2!$A$165:$A$316,0),MATCH(O$8,intern2!_xlnm.Print_Titles,0))="NOK","NOK",
IF(INDEX(intern3!$A$9:$BG$320,MATCH($A117,intern3!$A$9:$A$160,0),MATCH(intern4!O$8,intern3!$7:$7,0))="OK","OK","NOK")))</f>
        <v/>
      </c>
      <c r="P117" s="1277" t="str">
        <f>IF(INDEX(intern2!$A$165:$BH$316,MATCH($A117,intern2!$A$165:$A$316,0),MATCH(P$8,intern2!_xlnm.Print_Titles,0))="","",
IF(INDEX(intern2!$A$165:$BH$316,MATCH($A117,intern2!$A$165:$A$316,0),MATCH(P$8,intern2!_xlnm.Print_Titles,0))="NOK","NOK",
IF(INDEX(intern3!$A$9:$BG$320,MATCH($A117,intern3!$A$9:$A$160,0),MATCH(intern4!P$8,intern3!$7:$7,0))="OK","OK","NOK")))</f>
        <v/>
      </c>
      <c r="Q117" s="1277" t="str">
        <f>IF(INDEX(intern2!$A$165:$BH$316,MATCH($A117,intern2!$A$165:$A$316,0),MATCH(Q$8,intern2!_xlnm.Print_Titles,0))="","",
IF(INDEX(intern2!$A$165:$BH$316,MATCH($A117,intern2!$A$165:$A$316,0),MATCH(Q$8,intern2!_xlnm.Print_Titles,0))="NOK","NOK",
IF(INDEX(intern3!$A$9:$BG$320,MATCH($A117,intern3!$A$9:$A$160,0),MATCH(intern4!Q$8,intern3!$7:$7,0))="OK","OK","NOK")))</f>
        <v/>
      </c>
      <c r="R117" s="1277" t="str">
        <f>IF(INDEX(intern2!$A$165:$BH$316,MATCH($A117,intern2!$A$165:$A$316,0),MATCH(R$8,intern2!_xlnm.Print_Titles,0))="","",
IF(INDEX(intern2!$A$165:$BH$316,MATCH($A117,intern2!$A$165:$A$316,0),MATCH(R$8,intern2!_xlnm.Print_Titles,0))="NOK","NOK",
IF(INDEX(intern3!$A$9:$BG$320,MATCH($A117,intern3!$A$9:$A$160,0),MATCH(intern4!R$8,intern3!$7:$7,0))="OK","OK","NOK")))</f>
        <v/>
      </c>
      <c r="S117" s="1277" t="str">
        <f>IF(INDEX(intern2!$A$165:$BH$316,MATCH($A117,intern2!$A$165:$A$316,0),MATCH(S$8,intern2!_xlnm.Print_Titles,0))="","",
IF(INDEX(intern2!$A$165:$BH$316,MATCH($A117,intern2!$A$165:$A$316,0),MATCH(S$8,intern2!_xlnm.Print_Titles,0))="NOK","NOK",
IF(INDEX(intern3!$A$9:$BG$320,MATCH($A117,intern3!$A$9:$A$160,0),MATCH(intern4!S$8,intern3!$7:$7,0))="OK","OK","NOK")))</f>
        <v/>
      </c>
      <c r="T117" s="1277" t="str">
        <f>IF(INDEX(intern2!$A$165:$BH$316,MATCH($A117,intern2!$A$165:$A$316,0),MATCH(T$8,intern2!_xlnm.Print_Titles,0))="","",
IF(INDEX(intern2!$A$165:$BH$316,MATCH($A117,intern2!$A$165:$A$316,0),MATCH(T$8,intern2!_xlnm.Print_Titles,0))="NOK","NOK",
IF(INDEX(intern3!$A$9:$BG$320,MATCH($A117,intern3!$A$9:$A$160,0),MATCH(intern4!T$8,intern3!$7:$7,0))="OK","OK","NOK")))</f>
        <v/>
      </c>
      <c r="U117" s="1277" t="str">
        <f>IF(INDEX(intern2!$A$165:$BH$316,MATCH($A117,intern2!$A$165:$A$316,0),MATCH(U$8,intern2!_xlnm.Print_Titles,0))="","",
IF(INDEX(intern2!$A$165:$BH$316,MATCH($A117,intern2!$A$165:$A$316,0),MATCH(U$8,intern2!_xlnm.Print_Titles,0))="NOK","NOK",
IF(INDEX(intern3!$A$9:$BG$320,MATCH($A117,intern3!$A$9:$A$160,0),MATCH(intern4!U$8,intern3!$7:$7,0))="OK","OK","NOK")))</f>
        <v/>
      </c>
      <c r="V117" s="1277" t="str">
        <f>IF(INDEX(intern2!$A$165:$BH$316,MATCH($A117,intern2!$A$165:$A$316,0),MATCH(V$8,intern2!_xlnm.Print_Titles,0))="","",
IF(INDEX(intern2!$A$165:$BH$316,MATCH($A117,intern2!$A$165:$A$316,0),MATCH(V$8,intern2!_xlnm.Print_Titles,0))="NOK","NOK",
IF(INDEX(intern3!$A$9:$BG$320,MATCH($A117,intern3!$A$9:$A$160,0),MATCH(intern4!V$8,intern3!$7:$7,0))="OK","OK","NOK")))</f>
        <v/>
      </c>
      <c r="W117" s="1277" t="str">
        <f>IF(INDEX(intern2!$A$165:$BH$316,MATCH($A117,intern2!$A$165:$A$316,0),MATCH(W$8,intern2!_xlnm.Print_Titles,0))="","",
IF(INDEX(intern2!$A$165:$BH$316,MATCH($A117,intern2!$A$165:$A$316,0),MATCH(W$8,intern2!_xlnm.Print_Titles,0))="NOK","NOK",
IF(INDEX(intern3!$A$9:$BG$320,MATCH($A117,intern3!$A$9:$A$160,0),MATCH(intern4!W$8,intern3!$7:$7,0))="OK","OK","NOK")))</f>
        <v/>
      </c>
      <c r="X117" s="1277" t="str">
        <f>IF(INDEX(intern2!$A$165:$BH$316,MATCH($A117,intern2!$A$165:$A$316,0),MATCH(X$8,intern2!_xlnm.Print_Titles,0))="","",
IF(INDEX(intern2!$A$165:$BH$316,MATCH($A117,intern2!$A$165:$A$316,0),MATCH(X$8,intern2!_xlnm.Print_Titles,0))="NOK","NOK",
IF(INDEX(intern3!$A$9:$BG$320,MATCH($A117,intern3!$A$9:$A$160,0),MATCH(intern4!X$8,intern3!$7:$7,0))="OK","OK","NOK")))</f>
        <v/>
      </c>
      <c r="Y117" s="1277" t="str">
        <f>IF(INDEX(intern2!$A$165:$BH$316,MATCH($A117,intern2!$A$165:$A$316,0),MATCH(Y$8,intern2!_xlnm.Print_Titles,0))="","",
IF(INDEX(intern2!$A$165:$BH$316,MATCH($A117,intern2!$A$165:$A$316,0),MATCH(Y$8,intern2!_xlnm.Print_Titles,0))="NOK","NOK",
IF(INDEX(intern3!$A$9:$BG$320,MATCH($A117,intern3!$A$9:$A$160,0),MATCH(intern4!Y$8,intern3!$7:$7,0))="OK","OK","NOK")))</f>
        <v/>
      </c>
      <c r="Z117" s="1277" t="str">
        <f>IF(INDEX(intern2!$A$165:$BH$316,MATCH($A117,intern2!$A$165:$A$316,0),MATCH(Z$8,intern2!_xlnm.Print_Titles,0))="","",
IF(INDEX(intern2!$A$165:$BH$316,MATCH($A117,intern2!$A$165:$A$316,0),MATCH(Z$8,intern2!_xlnm.Print_Titles,0))="NOK","NOK",
IF(INDEX(intern3!$A$9:$BG$320,MATCH($A117,intern3!$A$9:$A$160,0),MATCH(intern4!Z$8,intern3!$7:$7,0))="OK","OK","NOK")))</f>
        <v/>
      </c>
      <c r="AA117" s="1277" t="str">
        <f>IF(INDEX(intern2!$A$165:$BH$316,MATCH($A117,intern2!$A$165:$A$316,0),MATCH(AA$8,intern2!_xlnm.Print_Titles,0))="","",
IF(INDEX(intern2!$A$165:$BH$316,MATCH($A117,intern2!$A$165:$A$316,0),MATCH(AA$8,intern2!_xlnm.Print_Titles,0))="NOK","NOK",
IF(INDEX(intern3!$A$9:$BG$320,MATCH($A117,intern3!$A$9:$A$160,0),MATCH(intern4!AA$8,intern3!$7:$7,0))="OK","OK","NOK")))</f>
        <v/>
      </c>
      <c r="AB117" s="1277" t="str">
        <f>IF(INDEX(intern2!$A$165:$BH$316,MATCH($A117,intern2!$A$165:$A$316,0),MATCH(AB$8,intern2!_xlnm.Print_Titles,0))="","",
IF(INDEX(intern2!$A$165:$BH$316,MATCH($A117,intern2!$A$165:$A$316,0),MATCH(AB$8,intern2!_xlnm.Print_Titles,0))="NOK","NOK",
IF(INDEX(intern3!$A$9:$BG$320,MATCH($A117,intern3!$A$9:$A$160,0),MATCH(intern4!AB$8,intern3!$7:$7,0))="OK","OK","NOK")))</f>
        <v/>
      </c>
      <c r="AC117" s="1277" t="str">
        <f>IF(INDEX(intern2!$A$165:$BH$316,MATCH($A117,intern2!$A$165:$A$316,0),MATCH(AC$8,intern2!_xlnm.Print_Titles,0))="","",
IF(INDEX(intern2!$A$165:$BH$316,MATCH($A117,intern2!$A$165:$A$316,0),MATCH(AC$8,intern2!_xlnm.Print_Titles,0))="NOK","NOK",
IF(INDEX(intern3!$A$9:$BG$320,MATCH($A117,intern3!$A$9:$A$160,0),MATCH(intern4!AC$8,intern3!$7:$7,0))="OK","OK","NOK")))</f>
        <v/>
      </c>
      <c r="AD117" s="1277" t="str">
        <f>IF(INDEX(intern2!$A$165:$BH$316,MATCH($A117,intern2!$A$165:$A$316,0),MATCH(AD$8,intern2!_xlnm.Print_Titles,0))="","",
IF(INDEX(intern2!$A$165:$BH$316,MATCH($A117,intern2!$A$165:$A$316,0),MATCH(AD$8,intern2!_xlnm.Print_Titles,0))="NOK","NOK",
IF(INDEX(intern3!$A$9:$BG$320,MATCH($A117,intern3!$A$9:$A$160,0),MATCH(intern4!AD$8,intern3!$7:$7,0))="OK","OK","NOK")))</f>
        <v/>
      </c>
      <c r="AE117" s="1277" t="str">
        <f>IF(INDEX(intern2!$A$165:$BH$316,MATCH($A117,intern2!$A$165:$A$316,0),MATCH(AE$8,intern2!_xlnm.Print_Titles,0))="","",
IF(INDEX(intern2!$A$165:$BH$316,MATCH($A117,intern2!$A$165:$A$316,0),MATCH(AE$8,intern2!_xlnm.Print_Titles,0))="NOK","NOK",
IF(INDEX(intern3!$A$9:$BG$320,MATCH($A117,intern3!$A$9:$A$160,0),MATCH(intern4!AE$8,intern3!$7:$7,0))="OK","OK","NOK")))</f>
        <v/>
      </c>
      <c r="AF117" s="1277" t="str">
        <f>IF(INDEX(intern2!$A$165:$BH$316,MATCH($A117,intern2!$A$165:$A$316,0),MATCH(AF$8,intern2!_xlnm.Print_Titles,0))="","",
IF(INDEX(intern2!$A$165:$BH$316,MATCH($A117,intern2!$A$165:$A$316,0),MATCH(AF$8,intern2!_xlnm.Print_Titles,0))="NOK","NOK",
IF(INDEX(intern3!$A$9:$BG$320,MATCH($A117,intern3!$A$9:$A$160,0),MATCH(intern4!AF$8,intern3!$7:$7,0))="OK","OK","NOK")))</f>
        <v/>
      </c>
      <c r="AG117" s="1277" t="str">
        <f>IF(INDEX(intern2!$A$165:$BH$316,MATCH($A117,intern2!$A$165:$A$316,0),MATCH(AG$8,intern2!_xlnm.Print_Titles,0))="","",
IF(INDEX(intern2!$A$165:$BH$316,MATCH($A117,intern2!$A$165:$A$316,0),MATCH(AG$8,intern2!_xlnm.Print_Titles,0))="NOK","NOK",
IF(INDEX(intern3!$A$9:$BG$320,MATCH($A117,intern3!$A$9:$A$160,0),MATCH(intern4!AG$8,intern3!$7:$7,0))="OK","OK","NOK")))</f>
        <v/>
      </c>
      <c r="AH117" s="1277" t="str">
        <f>IF(INDEX(intern2!$A$165:$BH$316,MATCH($A117,intern2!$A$165:$A$316,0),MATCH(AH$8,intern2!_xlnm.Print_Titles,0))="","",
IF(INDEX(intern2!$A$165:$BH$316,MATCH($A117,intern2!$A$165:$A$316,0),MATCH(AH$8,intern2!_xlnm.Print_Titles,0))="NOK","NOK",
IF(INDEX(intern3!$A$9:$BG$320,MATCH($A117,intern3!$A$9:$A$160,0),MATCH(intern4!AH$8,intern3!$7:$7,0))="OK","OK","NOK")))</f>
        <v/>
      </c>
      <c r="AI117" s="1277" t="str">
        <f>IF(INDEX(intern2!$A$165:$BH$316,MATCH($A117,intern2!$A$165:$A$316,0),MATCH(AI$8,intern2!_xlnm.Print_Titles,0))="","",
IF(INDEX(intern2!$A$165:$BH$316,MATCH($A117,intern2!$A$165:$A$316,0),MATCH(AI$8,intern2!_xlnm.Print_Titles,0))="NOK","NOK",
IF(INDEX(intern3!$A$9:$BG$320,MATCH($A117,intern3!$A$9:$A$160,0),MATCH(intern4!AI$8,intern3!$7:$7,0))="OK","OK","NOK")))</f>
        <v/>
      </c>
      <c r="AJ117" s="1277" t="str">
        <f>IF(INDEX(intern2!$A$165:$BH$316,MATCH($A117,intern2!$A$165:$A$316,0),MATCH(AJ$8,intern2!_xlnm.Print_Titles,0))="","",
IF(INDEX(intern2!$A$165:$BH$316,MATCH($A117,intern2!$A$165:$A$316,0),MATCH(AJ$8,intern2!_xlnm.Print_Titles,0))="NOK","NOK",
IF(INDEX(intern3!$A$9:$BG$320,MATCH($A117,intern3!$A$9:$A$160,0),MATCH(intern4!AJ$8,intern3!$7:$7,0))="OK","OK","NOK")))</f>
        <v/>
      </c>
      <c r="AK117" s="1277" t="str">
        <f>IF(INDEX(intern2!$A$165:$BH$316,MATCH($A117,intern2!$A$165:$A$316,0),MATCH(AK$8,intern2!_xlnm.Print_Titles,0))="","",
IF(INDEX(intern2!$A$165:$BH$316,MATCH($A117,intern2!$A$165:$A$316,0),MATCH(AK$8,intern2!_xlnm.Print_Titles,0))="NOK","NOK",
IF(INDEX(intern3!$A$9:$BG$320,MATCH($A117,intern3!$A$9:$A$160,0),MATCH(intern4!AK$8,intern3!$7:$7,0))="OK","OK","NOK")))</f>
        <v/>
      </c>
      <c r="AL117" s="1277" t="str">
        <f>IF(INDEX(intern2!$A$165:$BH$316,MATCH($A117,intern2!$A$165:$A$316,0),MATCH(AL$8,intern2!_xlnm.Print_Titles,0))="","",
IF(INDEX(intern2!$A$165:$BH$316,MATCH($A117,intern2!$A$165:$A$316,0),MATCH(AL$8,intern2!_xlnm.Print_Titles,0))="NOK","NOK",
IF(INDEX(intern3!$A$9:$BG$320,MATCH($A117,intern3!$A$9:$A$160,0),MATCH(intern4!AL$8,intern3!$7:$7,0))="OK","OK","NOK")))</f>
        <v/>
      </c>
      <c r="AM117" s="1277" t="str">
        <f>IF(INDEX(intern2!$A$165:$BH$316,MATCH($A117,intern2!$A$165:$A$316,0),MATCH(AM$8,intern2!_xlnm.Print_Titles,0))="","",
IF(INDEX(intern2!$A$165:$BH$316,MATCH($A117,intern2!$A$165:$A$316,0),MATCH(AM$8,intern2!_xlnm.Print_Titles,0))="NOK","NOK",
IF(INDEX(intern3!$A$9:$BG$320,MATCH($A117,intern3!$A$9:$A$160,0),MATCH(intern4!AM$8,intern3!$7:$7,0))="OK","OK","NOK")))</f>
        <v/>
      </c>
      <c r="AN117" s="1277" t="str">
        <f>IF(INDEX(intern2!$A$165:$BH$316,MATCH($A117,intern2!$A$165:$A$316,0),MATCH(AN$8,intern2!_xlnm.Print_Titles,0))="","",
IF(INDEX(intern2!$A$165:$BH$316,MATCH($A117,intern2!$A$165:$A$316,0),MATCH(AN$8,intern2!_xlnm.Print_Titles,0))="NOK","NOK",
IF(INDEX(intern3!$A$9:$BG$320,MATCH($A117,intern3!$A$9:$A$160,0),MATCH(intern4!AN$8,intern3!$7:$7,0))="OK","OK","NOK")))</f>
        <v/>
      </c>
      <c r="AO117" s="1277" t="str">
        <f>IF(INDEX(intern2!$A$165:$BH$316,MATCH($A117,intern2!$A$165:$A$316,0),MATCH(AO$8,intern2!_xlnm.Print_Titles,0))="","",
IF(INDEX(intern2!$A$165:$BH$316,MATCH($A117,intern2!$A$165:$A$316,0),MATCH(AO$8,intern2!_xlnm.Print_Titles,0))="NOK","NOK",
IF(INDEX(intern3!$A$9:$BG$320,MATCH($A117,intern3!$A$9:$A$160,0),MATCH(intern4!AO$8,intern3!$7:$7,0))="OK","OK","NOK")))</f>
        <v/>
      </c>
      <c r="AP117" s="1277" t="str">
        <f>IF(INDEX(intern2!$A$165:$BH$316,MATCH($A117,intern2!$A$165:$A$316,0),MATCH(AP$8,intern2!_xlnm.Print_Titles,0))="","",
IF(INDEX(intern2!$A$165:$BH$316,MATCH($A117,intern2!$A$165:$A$316,0),MATCH(AP$8,intern2!_xlnm.Print_Titles,0))="NOK","NOK",
IF(INDEX(intern3!$A$9:$BG$320,MATCH($A117,intern3!$A$9:$A$160,0),MATCH(intern4!AP$8,intern3!$7:$7,0))="OK","OK","NOK")))</f>
        <v/>
      </c>
      <c r="AQ117" s="1277" t="str">
        <f>IF(INDEX(intern2!$A$165:$BH$316,MATCH($A117,intern2!$A$165:$A$316,0),MATCH(AQ$8,intern2!_xlnm.Print_Titles,0))="","",
IF(INDEX(intern2!$A$165:$BH$316,MATCH($A117,intern2!$A$165:$A$316,0),MATCH(AQ$8,intern2!_xlnm.Print_Titles,0))="NOK","NOK",
IF(INDEX(intern3!$A$9:$BG$320,MATCH($A117,intern3!$A$9:$A$160,0),MATCH(intern4!AQ$8,intern3!$7:$7,0))="OK","OK","NOK")))</f>
        <v/>
      </c>
      <c r="AR117" s="1277" t="str">
        <f>IF(INDEX(intern2!$A$165:$BH$316,MATCH($A117,intern2!$A$165:$A$316,0),MATCH(AR$8,intern2!_xlnm.Print_Titles,0))="","",
IF(INDEX(intern2!$A$165:$BH$316,MATCH($A117,intern2!$A$165:$A$316,0),MATCH(AR$8,intern2!_xlnm.Print_Titles,0))="NOK","NOK",
IF(INDEX(intern3!$A$9:$BG$320,MATCH($A117,intern3!$A$9:$A$160,0),MATCH(intern4!AR$8,intern3!$7:$7,0))="OK","OK","NOK")))</f>
        <v/>
      </c>
      <c r="AS117" s="1277" t="str">
        <f>IF(INDEX(intern2!$A$165:$BH$316,MATCH($A117,intern2!$A$165:$A$316,0),MATCH(AS$8,intern2!_xlnm.Print_Titles,0))="","",
IF(INDEX(intern2!$A$165:$BH$316,MATCH($A117,intern2!$A$165:$A$316,0),MATCH(AS$8,intern2!_xlnm.Print_Titles,0))="NOK","NOK",
IF(INDEX(intern3!$A$9:$BG$320,MATCH($A117,intern3!$A$9:$A$160,0),MATCH(intern4!AS$8,intern3!$7:$7,0))="OK","OK","NOK")))</f>
        <v/>
      </c>
      <c r="AT117" s="1277" t="str">
        <f>IF(INDEX(intern2!$A$165:$BH$316,MATCH($A117,intern2!$A$165:$A$316,0),MATCH(AT$8,intern2!_xlnm.Print_Titles,0))="","",
IF(INDEX(intern2!$A$165:$BH$316,MATCH($A117,intern2!$A$165:$A$316,0),MATCH(AT$8,intern2!_xlnm.Print_Titles,0))="NOK","NOK",
IF(INDEX(intern3!$A$9:$BG$320,MATCH($A117,intern3!$A$9:$A$160,0),MATCH(intern4!AT$8,intern3!$7:$7,0))="OK","OK","NOK")))</f>
        <v/>
      </c>
      <c r="AU117" s="1277" t="str">
        <f>IF(INDEX(intern2!$A$165:$BH$316,MATCH($A117,intern2!$A$165:$A$316,0),MATCH(AU$8,intern2!_xlnm.Print_Titles,0))="","",
IF(INDEX(intern2!$A$165:$BH$316,MATCH($A117,intern2!$A$165:$A$316,0),MATCH(AU$8,intern2!_xlnm.Print_Titles,0))="NOK","NOK",
IF(INDEX(intern3!$A$9:$BG$320,MATCH($A117,intern3!$A$9:$A$160,0),MATCH(intern4!AU$8,intern3!$7:$7,0))="OK","OK","NOK")))</f>
        <v/>
      </c>
      <c r="AV117" s="1277" t="str">
        <f>IF(INDEX(intern2!$A$165:$BH$316,MATCH($A117,intern2!$A$165:$A$316,0),MATCH(AV$8,intern2!_xlnm.Print_Titles,0))="","",
IF(INDEX(intern2!$A$165:$BH$316,MATCH($A117,intern2!$A$165:$A$316,0),MATCH(AV$8,intern2!_xlnm.Print_Titles,0))="NOK","NOK",
IF(INDEX(intern3!$A$9:$BG$320,MATCH($A117,intern3!$A$9:$A$160,0),MATCH(intern4!AV$8,intern3!$7:$7,0))="OK","OK","NOK")))</f>
        <v/>
      </c>
      <c r="AW117" s="1277"/>
      <c r="AX117" s="1277" t="str">
        <f>IF(INDEX(intern2!$A$165:$BH$316,MATCH($A117,intern2!$A$165:$A$316,0),MATCH(AX$8,intern2!_xlnm.Print_Titles,0))="","",
IF(INDEX(intern2!$A$165:$BH$316,MATCH($A117,intern2!$A$165:$A$316,0),MATCH(AX$8,intern2!_xlnm.Print_Titles,0))="NOK","NOK",
IF(INDEX(intern3!$A$9:$BG$320,MATCH($A117,intern3!$A$9:$A$160,0),MATCH(intern4!AX$8,intern3!$7:$7,0))="OK","OK","NOK")))</f>
        <v/>
      </c>
      <c r="AY117" s="1277" t="str">
        <f>IF(INDEX(intern2!$A$165:$BH$316,MATCH($A117,intern2!$A$165:$A$316,0),MATCH(AY$8,intern2!_xlnm.Print_Titles,0))="","",
IF(INDEX(intern2!$A$165:$BH$316,MATCH($A117,intern2!$A$165:$A$316,0),MATCH(AY$8,intern2!_xlnm.Print_Titles,0))="NOK","NOK",
IF(INDEX(intern3!$A$9:$BG$320,MATCH($A117,intern3!$A$9:$A$160,0),MATCH(intern4!AY$8,intern3!$7:$7,0))="OK","OK","NOK")))</f>
        <v/>
      </c>
      <c r="AZ117" s="1277" t="str">
        <f>IF(INDEX(intern2!$A$165:$BH$316,MATCH($A117,intern2!$A$165:$A$316,0),MATCH(AZ$8,intern2!_xlnm.Print_Titles,0))="","",
IF(INDEX(intern2!$A$165:$BH$316,MATCH($A117,intern2!$A$165:$A$316,0),MATCH(AZ$8,intern2!_xlnm.Print_Titles,0))="NOK","NOK",
IF(INDEX(intern3!$A$9:$BG$320,MATCH($A117,intern3!$A$9:$A$160,0),MATCH(intern4!AZ$8,intern3!$7:$7,0))="OK","OK","NOK")))</f>
        <v/>
      </c>
      <c r="BA117" s="1277" t="str">
        <f>IF(INDEX(intern2!$A$165:$BH$316,MATCH($A117,intern2!$A$165:$A$316,0),MATCH(BA$8,intern2!_xlnm.Print_Titles,0))="","",
IF(INDEX(intern2!$A$165:$BH$316,MATCH($A117,intern2!$A$165:$A$316,0),MATCH(BA$8,intern2!_xlnm.Print_Titles,0))="NOK","NOK",
IF(INDEX(intern3!$A$9:$BG$320,MATCH($A117,intern3!$A$9:$A$160,0),MATCH(intern4!BA$8,intern3!$7:$7,0))="OK","OK","NOK")))</f>
        <v/>
      </c>
      <c r="BB117" s="1277" t="str">
        <f>IF(INDEX(intern2!$A$165:$BH$316,MATCH($A117,intern2!$A$165:$A$316,0),MATCH(BB$8,intern2!_xlnm.Print_Titles,0))="","",
IF(INDEX(intern2!$A$165:$BH$316,MATCH($A117,intern2!$A$165:$A$316,0),MATCH(BB$8,intern2!_xlnm.Print_Titles,0))="NOK","NOK",
IF(INDEX(intern3!$A$9:$BG$320,MATCH($A117,intern3!$A$9:$A$160,0),MATCH(intern4!BB$8,intern3!$7:$7,0))="OK","OK","NOK")))</f>
        <v/>
      </c>
      <c r="BC117" s="1277" t="str">
        <f>IF(INDEX(intern2!$A$165:$BH$316,MATCH($A117,intern2!$A$165:$A$316,0),MATCH(BC$8,intern2!_xlnm.Print_Titles,0))="","",
IF(INDEX(intern2!$A$165:$BH$316,MATCH($A117,intern2!$A$165:$A$316,0),MATCH(BC$8,intern2!_xlnm.Print_Titles,0))="NOK","NOK",
IF(INDEX(intern3!$A$9:$BG$320,MATCH($A117,intern3!$A$9:$A$160,0),MATCH(intern4!BC$8,intern3!$7:$7,0))="OK","OK","NOK")))</f>
        <v/>
      </c>
      <c r="BD117" s="1277" t="str">
        <f>IF(INDEX(intern2!$A$165:$BH$316,MATCH($A117,intern2!$A$165:$A$316,0),MATCH(BD$8,intern2!_xlnm.Print_Titles,0))="","",
IF(INDEX(intern2!$A$165:$BH$316,MATCH($A117,intern2!$A$165:$A$316,0),MATCH(BD$8,intern2!_xlnm.Print_Titles,0))="NOK","NOK",
IF(INDEX(intern3!$A$9:$BG$320,MATCH($A117,intern3!$A$9:$A$160,0),MATCH(intern4!BD$8,intern3!$7:$7,0))="OK","OK","NOK")))</f>
        <v/>
      </c>
      <c r="BE117" s="1277" t="str">
        <f>IF(INDEX(intern2!$A$165:$BH$316,MATCH($A117,intern2!$A$165:$A$316,0),MATCH(BE$8,intern2!_xlnm.Print_Titles,0))="","",
IF(INDEX(intern2!$A$165:$BH$316,MATCH($A117,intern2!$A$165:$A$316,0),MATCH(BE$8,intern2!_xlnm.Print_Titles,0))="NOK","NOK",
IF(INDEX(intern3!$A$9:$BG$320,MATCH($A117,intern3!$A$9:$A$160,0),MATCH(intern4!BE$8,intern3!$7:$7,0))="OK","OK","NOK")))</f>
        <v/>
      </c>
      <c r="BF117" s="1277" t="str">
        <f>IF(INDEX(intern2!$A$165:$BH$316,MATCH($A117,intern2!$A$165:$A$316,0),MATCH(BF$8,intern2!_xlnm.Print_Titles,0))="","",
IF(INDEX(intern2!$A$165:$BH$316,MATCH($A117,intern2!$A$165:$A$316,0),MATCH(BF$8,intern2!_xlnm.Print_Titles,0))="NOK","NOK",
IF(INDEX(intern3!$A$9:$BG$320,MATCH($A117,intern3!$A$9:$A$160,0),MATCH(intern4!BF$8,intern3!$7:$7,0))="OK","OK","NOK")))</f>
        <v/>
      </c>
      <c r="BG117" s="1277" t="str">
        <f>IF(INDEX(intern2!$A$165:$BH$316,MATCH($A117,intern2!$A$165:$A$316,0),MATCH(BG$8,intern2!_xlnm.Print_Titles,0))="","",
IF(INDEX(intern2!$A$165:$BH$316,MATCH($A117,intern2!$A$165:$A$316,0),MATCH(BG$8,intern2!_xlnm.Print_Titles,0))="NOK","NOK",
IF(INDEX(intern3!$A$9:$BG$320,MATCH($A117,intern3!$A$9:$A$160,0),MATCH(intern4!BG$8,intern3!$7:$7,0))="OK","OK","NOK")))</f>
        <v/>
      </c>
      <c r="BH117" s="200" t="str">
        <f t="shared" ca="1" si="3"/>
        <v>NOK</v>
      </c>
      <c r="BI117" s="186"/>
      <c r="BJ117" t="b">
        <f ca="1">IF(VLOOKUP($A117,intern1!$C:$Q,15,FALSE)="MAS","",IF(VLOOKUP($A117,'3.10'!$C:$AP,9,FALSE)=0,"NOK",IF(VLOOKUP($A117,'3.10'!$C:$AP,11,FALSE)=0,"NOK","OK"))=BH117)</f>
        <v>1</v>
      </c>
    </row>
    <row r="118" spans="1:62" x14ac:dyDescent="0.25">
      <c r="A118" t="str">
        <f>+intern2!A113</f>
        <v>BEW7</v>
      </c>
      <c r="C118" s="1277" t="str">
        <f>IF(INDEX(intern2!$A$165:$BH$316,MATCH($A118,intern2!$A$165:$A$316,0),MATCH(C$8,intern2!_xlnm.Print_Titles,0))="","",
IF(INDEX(intern2!$A$165:$BH$316,MATCH($A118,intern2!$A$165:$A$316,0),MATCH(C$8,intern2!_xlnm.Print_Titles,0))="NOK","NOK",
IF(INDEX(intern3!$A$9:$BG$320,MATCH($A118,intern3!$A$9:$A$160,0),MATCH(intern4!C$8,intern3!$7:$7,0))="OK","OK","NOK")))</f>
        <v/>
      </c>
      <c r="D118" s="1277" t="str">
        <f>IF(INDEX(intern2!$A$165:$BH$316,MATCH($A118,intern2!$A$165:$A$316,0),MATCH(D$8,intern2!_xlnm.Print_Titles,0))="","",
IF(INDEX(intern2!$A$165:$BH$316,MATCH($A118,intern2!$A$165:$A$316,0),MATCH(D$8,intern2!_xlnm.Print_Titles,0))="NOK","NOK",
IF(INDEX(intern3!$A$9:$BG$320,MATCH($A118,intern3!$A$9:$A$160,0),MATCH(intern4!D$8,intern3!$7:$7,0))="OK","OK","NOK")))</f>
        <v/>
      </c>
      <c r="E118" s="1277" t="str">
        <f>IF(INDEX(intern2!$A$165:$BH$316,MATCH($A118,intern2!$A$165:$A$316,0),MATCH(E$8,intern2!_xlnm.Print_Titles,0))="","",
IF(INDEX(intern2!$A$165:$BH$316,MATCH($A118,intern2!$A$165:$A$316,0),MATCH(E$8,intern2!_xlnm.Print_Titles,0))="NOK","NOK",
IF(INDEX(intern3!$A$9:$BG$320,MATCH($A118,intern3!$A$9:$A$160,0),MATCH(intern4!E$8,intern3!$7:$7,0))="OK","OK","NOK")))</f>
        <v/>
      </c>
      <c r="F118" s="1277" t="str">
        <f>IF(INDEX(intern2!$A$165:$BH$316,MATCH($A118,intern2!$A$165:$A$316,0),MATCH(F$8,intern2!_xlnm.Print_Titles,0))="","",
IF(INDEX(intern2!$A$165:$BH$316,MATCH($A118,intern2!$A$165:$A$316,0),MATCH(F$8,intern2!_xlnm.Print_Titles,0))="NOK","NOK",
IF(INDEX(intern3!$A$9:$BG$320,MATCH($A118,intern3!$A$9:$A$160,0),MATCH(intern4!F$8,intern3!$7:$7,0))="OK","OK","NOK")))</f>
        <v/>
      </c>
      <c r="G118" s="1277" t="str">
        <f>IF(INDEX(intern2!$A$165:$BH$316,MATCH($A118,intern2!$A$165:$A$316,0),MATCH(G$8,intern2!_xlnm.Print_Titles,0))="","",
IF(INDEX(intern2!$A$165:$BH$316,MATCH($A118,intern2!$A$165:$A$316,0),MATCH(G$8,intern2!_xlnm.Print_Titles,0))="NOK","NOK",
IF(INDEX(intern3!$A$9:$BG$320,MATCH($A118,intern3!$A$9:$A$160,0),MATCH(intern4!G$8,intern3!$7:$7,0))="OK","OK","NOK")))</f>
        <v/>
      </c>
      <c r="H118" s="1277" t="str">
        <f ca="1">IF(INDEX(intern2!$A$165:$BH$316,MATCH($A118,intern2!$A$165:$A$316,0),MATCH(H$8,intern2!_xlnm.Print_Titles,0))="","",
IF(INDEX(intern2!$A$165:$BH$316,MATCH($A118,intern2!$A$165:$A$316,0),MATCH(H$8,intern2!_xlnm.Print_Titles,0))="NOK","NOK",
IF(INDEX(intern3!$A$9:$BG$320,MATCH($A118,intern3!$A$9:$A$160,0),MATCH(intern4!H$8,intern3!$7:$7,0))="OK","OK","NOK")))</f>
        <v>NOK</v>
      </c>
      <c r="I118" s="1277" t="str">
        <f>IF(INDEX(intern2!$A$165:$BH$316,MATCH($A118,intern2!$A$165:$A$316,0),MATCH(I$8,intern2!_xlnm.Print_Titles,0))="","",
IF(INDEX(intern2!$A$165:$BH$316,MATCH($A118,intern2!$A$165:$A$316,0),MATCH(I$8,intern2!_xlnm.Print_Titles,0))="NOK","NOK",
IF(INDEX(intern3!$A$9:$BG$320,MATCH($A118,intern3!$A$9:$A$160,0),MATCH(intern4!I$8,intern3!$7:$7,0))="OK","OK","NOK")))</f>
        <v/>
      </c>
      <c r="J118" s="1277" t="str">
        <f>IF(INDEX(intern2!$A$165:$BH$316,MATCH($A118,intern2!$A$165:$A$316,0),MATCH(J$8,intern2!_xlnm.Print_Titles,0))="","",
IF(INDEX(intern2!$A$165:$BH$316,MATCH($A118,intern2!$A$165:$A$316,0),MATCH(J$8,intern2!_xlnm.Print_Titles,0))="NOK","NOK",
IF(INDEX(intern3!$A$9:$BG$320,MATCH($A118,intern3!$A$9:$A$160,0),MATCH(intern4!J$8,intern3!$7:$7,0))="OK","OK","NOK")))</f>
        <v/>
      </c>
      <c r="K118" s="1277" t="str">
        <f>IF(INDEX(intern2!$A$165:$BH$316,MATCH($A118,intern2!$A$165:$A$316,0),MATCH(K$8,intern2!_xlnm.Print_Titles,0))="","",
IF(INDEX(intern2!$A$165:$BH$316,MATCH($A118,intern2!$A$165:$A$316,0),MATCH(K$8,intern2!_xlnm.Print_Titles,0))="NOK","NOK",
IF(INDEX(intern3!$A$9:$BG$320,MATCH($A118,intern3!$A$9:$A$160,0),MATCH(intern4!K$8,intern3!$7:$7,0))="OK","OK","NOK")))</f>
        <v/>
      </c>
      <c r="L118" s="1277" t="str">
        <f>IF(INDEX(intern2!$A$165:$BH$316,MATCH($A118,intern2!$A$165:$A$316,0),MATCH(L$8,intern2!_xlnm.Print_Titles,0))="","",
IF(INDEX(intern2!$A$165:$BH$316,MATCH($A118,intern2!$A$165:$A$316,0),MATCH(L$8,intern2!_xlnm.Print_Titles,0))="NOK","NOK",
IF(INDEX(intern3!$A$9:$BG$320,MATCH($A118,intern3!$A$9:$A$160,0),MATCH(intern4!L$8,intern3!$7:$7,0))="OK","OK","NOK")))</f>
        <v/>
      </c>
      <c r="M118" s="1277" t="str">
        <f>IF(INDEX(intern2!$A$165:$BH$316,MATCH($A118,intern2!$A$165:$A$316,0),MATCH(M$8,intern2!_xlnm.Print_Titles,0))="","",
IF(INDEX(intern2!$A$165:$BH$316,MATCH($A118,intern2!$A$165:$A$316,0),MATCH(M$8,intern2!_xlnm.Print_Titles,0))="NOK","NOK",
IF(INDEX(intern3!$A$9:$BG$320,MATCH($A118,intern3!$A$9:$A$160,0),MATCH(intern4!M$8,intern3!$7:$7,0))="OK","OK","NOK")))</f>
        <v/>
      </c>
      <c r="N118" s="1277" t="str">
        <f ca="1">IF(INDEX(intern2!$A$165:$BH$316,MATCH($A118,intern2!$A$165:$A$316,0),MATCH(N$8,intern2!_xlnm.Print_Titles,0))="","",
IF(INDEX(intern2!$A$165:$BH$316,MATCH($A118,intern2!$A$165:$A$316,0),MATCH(N$8,intern2!_xlnm.Print_Titles,0))="NOK","NOK",
IF(INDEX(intern3!$A$9:$BG$320,MATCH($A118,intern3!$A$9:$A$160,0),MATCH(intern4!N$8,intern3!$7:$7,0))="OK","OK","NOK")))</f>
        <v>NOK</v>
      </c>
      <c r="O118" s="1277" t="str">
        <f>IF(INDEX(intern2!$A$165:$BH$316,MATCH($A118,intern2!$A$165:$A$316,0),MATCH(O$8,intern2!_xlnm.Print_Titles,0))="","",
IF(INDEX(intern2!$A$165:$BH$316,MATCH($A118,intern2!$A$165:$A$316,0),MATCH(O$8,intern2!_xlnm.Print_Titles,0))="NOK","NOK",
IF(INDEX(intern3!$A$9:$BG$320,MATCH($A118,intern3!$A$9:$A$160,0),MATCH(intern4!O$8,intern3!$7:$7,0))="OK","OK","NOK")))</f>
        <v/>
      </c>
      <c r="P118" s="1277" t="str">
        <f ca="1">IF(INDEX(intern2!$A$165:$BH$316,MATCH($A118,intern2!$A$165:$A$316,0),MATCH(P$8,intern2!_xlnm.Print_Titles,0))="","",
IF(INDEX(intern2!$A$165:$BH$316,MATCH($A118,intern2!$A$165:$A$316,0),MATCH(P$8,intern2!_xlnm.Print_Titles,0))="NOK","NOK",
IF(INDEX(intern3!$A$9:$BG$320,MATCH($A118,intern3!$A$9:$A$160,0),MATCH(intern4!P$8,intern3!$7:$7,0))="OK","OK","NOK")))</f>
        <v>NOK</v>
      </c>
      <c r="Q118" s="1277" t="str">
        <f>IF(INDEX(intern2!$A$165:$BH$316,MATCH($A118,intern2!$A$165:$A$316,0),MATCH(Q$8,intern2!_xlnm.Print_Titles,0))="","",
IF(INDEX(intern2!$A$165:$BH$316,MATCH($A118,intern2!$A$165:$A$316,0),MATCH(Q$8,intern2!_xlnm.Print_Titles,0))="NOK","NOK",
IF(INDEX(intern3!$A$9:$BG$320,MATCH($A118,intern3!$A$9:$A$160,0),MATCH(intern4!Q$8,intern3!$7:$7,0))="OK","OK","NOK")))</f>
        <v/>
      </c>
      <c r="R118" s="1277" t="str">
        <f>IF(INDEX(intern2!$A$165:$BH$316,MATCH($A118,intern2!$A$165:$A$316,0),MATCH(R$8,intern2!_xlnm.Print_Titles,0))="","",
IF(INDEX(intern2!$A$165:$BH$316,MATCH($A118,intern2!$A$165:$A$316,0),MATCH(R$8,intern2!_xlnm.Print_Titles,0))="NOK","NOK",
IF(INDEX(intern3!$A$9:$BG$320,MATCH($A118,intern3!$A$9:$A$160,0),MATCH(intern4!R$8,intern3!$7:$7,0))="OK","OK","NOK")))</f>
        <v/>
      </c>
      <c r="S118" s="1277" t="str">
        <f>IF(INDEX(intern2!$A$165:$BH$316,MATCH($A118,intern2!$A$165:$A$316,0),MATCH(S$8,intern2!_xlnm.Print_Titles,0))="","",
IF(INDEX(intern2!$A$165:$BH$316,MATCH($A118,intern2!$A$165:$A$316,0),MATCH(S$8,intern2!_xlnm.Print_Titles,0))="NOK","NOK",
IF(INDEX(intern3!$A$9:$BG$320,MATCH($A118,intern3!$A$9:$A$160,0),MATCH(intern4!S$8,intern3!$7:$7,0))="OK","OK","NOK")))</f>
        <v/>
      </c>
      <c r="T118" s="1277" t="str">
        <f>IF(INDEX(intern2!$A$165:$BH$316,MATCH($A118,intern2!$A$165:$A$316,0),MATCH(T$8,intern2!_xlnm.Print_Titles,0))="","",
IF(INDEX(intern2!$A$165:$BH$316,MATCH($A118,intern2!$A$165:$A$316,0),MATCH(T$8,intern2!_xlnm.Print_Titles,0))="NOK","NOK",
IF(INDEX(intern3!$A$9:$BG$320,MATCH($A118,intern3!$A$9:$A$160,0),MATCH(intern4!T$8,intern3!$7:$7,0))="OK","OK","NOK")))</f>
        <v/>
      </c>
      <c r="U118" s="1277" t="str">
        <f>IF(INDEX(intern2!$A$165:$BH$316,MATCH($A118,intern2!$A$165:$A$316,0),MATCH(U$8,intern2!_xlnm.Print_Titles,0))="","",
IF(INDEX(intern2!$A$165:$BH$316,MATCH($A118,intern2!$A$165:$A$316,0),MATCH(U$8,intern2!_xlnm.Print_Titles,0))="NOK","NOK",
IF(INDEX(intern3!$A$9:$BG$320,MATCH($A118,intern3!$A$9:$A$160,0),MATCH(intern4!U$8,intern3!$7:$7,0))="OK","OK","NOK")))</f>
        <v/>
      </c>
      <c r="V118" s="1277" t="str">
        <f>IF(INDEX(intern2!$A$165:$BH$316,MATCH($A118,intern2!$A$165:$A$316,0),MATCH(V$8,intern2!_xlnm.Print_Titles,0))="","",
IF(INDEX(intern2!$A$165:$BH$316,MATCH($A118,intern2!$A$165:$A$316,0),MATCH(V$8,intern2!_xlnm.Print_Titles,0))="NOK","NOK",
IF(INDEX(intern3!$A$9:$BG$320,MATCH($A118,intern3!$A$9:$A$160,0),MATCH(intern4!V$8,intern3!$7:$7,0))="OK","OK","NOK")))</f>
        <v/>
      </c>
      <c r="W118" s="1277" t="str">
        <f>IF(INDEX(intern2!$A$165:$BH$316,MATCH($A118,intern2!$A$165:$A$316,0),MATCH(W$8,intern2!_xlnm.Print_Titles,0))="","",
IF(INDEX(intern2!$A$165:$BH$316,MATCH($A118,intern2!$A$165:$A$316,0),MATCH(W$8,intern2!_xlnm.Print_Titles,0))="NOK","NOK",
IF(INDEX(intern3!$A$9:$BG$320,MATCH($A118,intern3!$A$9:$A$160,0),MATCH(intern4!W$8,intern3!$7:$7,0))="OK","OK","NOK")))</f>
        <v/>
      </c>
      <c r="X118" s="1277" t="str">
        <f>IF(INDEX(intern2!$A$165:$BH$316,MATCH($A118,intern2!$A$165:$A$316,0),MATCH(X$8,intern2!_xlnm.Print_Titles,0))="","",
IF(INDEX(intern2!$A$165:$BH$316,MATCH($A118,intern2!$A$165:$A$316,0),MATCH(X$8,intern2!_xlnm.Print_Titles,0))="NOK","NOK",
IF(INDEX(intern3!$A$9:$BG$320,MATCH($A118,intern3!$A$9:$A$160,0),MATCH(intern4!X$8,intern3!$7:$7,0))="OK","OK","NOK")))</f>
        <v/>
      </c>
      <c r="Y118" s="1277" t="str">
        <f>IF(INDEX(intern2!$A$165:$BH$316,MATCH($A118,intern2!$A$165:$A$316,0),MATCH(Y$8,intern2!_xlnm.Print_Titles,0))="","",
IF(INDEX(intern2!$A$165:$BH$316,MATCH($A118,intern2!$A$165:$A$316,0),MATCH(Y$8,intern2!_xlnm.Print_Titles,0))="NOK","NOK",
IF(INDEX(intern3!$A$9:$BG$320,MATCH($A118,intern3!$A$9:$A$160,0),MATCH(intern4!Y$8,intern3!$7:$7,0))="OK","OK","NOK")))</f>
        <v/>
      </c>
      <c r="Z118" s="1277" t="str">
        <f>IF(INDEX(intern2!$A$165:$BH$316,MATCH($A118,intern2!$A$165:$A$316,0),MATCH(Z$8,intern2!_xlnm.Print_Titles,0))="","",
IF(INDEX(intern2!$A$165:$BH$316,MATCH($A118,intern2!$A$165:$A$316,0),MATCH(Z$8,intern2!_xlnm.Print_Titles,0))="NOK","NOK",
IF(INDEX(intern3!$A$9:$BG$320,MATCH($A118,intern3!$A$9:$A$160,0),MATCH(intern4!Z$8,intern3!$7:$7,0))="OK","OK","NOK")))</f>
        <v/>
      </c>
      <c r="AA118" s="1277" t="str">
        <f>IF(INDEX(intern2!$A$165:$BH$316,MATCH($A118,intern2!$A$165:$A$316,0),MATCH(AA$8,intern2!_xlnm.Print_Titles,0))="","",
IF(INDEX(intern2!$A$165:$BH$316,MATCH($A118,intern2!$A$165:$A$316,0),MATCH(AA$8,intern2!_xlnm.Print_Titles,0))="NOK","NOK",
IF(INDEX(intern3!$A$9:$BG$320,MATCH($A118,intern3!$A$9:$A$160,0),MATCH(intern4!AA$8,intern3!$7:$7,0))="OK","OK","NOK")))</f>
        <v/>
      </c>
      <c r="AB118" s="1277" t="str">
        <f>IF(INDEX(intern2!$A$165:$BH$316,MATCH($A118,intern2!$A$165:$A$316,0),MATCH(AB$8,intern2!_xlnm.Print_Titles,0))="","",
IF(INDEX(intern2!$A$165:$BH$316,MATCH($A118,intern2!$A$165:$A$316,0),MATCH(AB$8,intern2!_xlnm.Print_Titles,0))="NOK","NOK",
IF(INDEX(intern3!$A$9:$BG$320,MATCH($A118,intern3!$A$9:$A$160,0),MATCH(intern4!AB$8,intern3!$7:$7,0))="OK","OK","NOK")))</f>
        <v/>
      </c>
      <c r="AC118" s="1277" t="str">
        <f>IF(INDEX(intern2!$A$165:$BH$316,MATCH($A118,intern2!$A$165:$A$316,0),MATCH(AC$8,intern2!_xlnm.Print_Titles,0))="","",
IF(INDEX(intern2!$A$165:$BH$316,MATCH($A118,intern2!$A$165:$A$316,0),MATCH(AC$8,intern2!_xlnm.Print_Titles,0))="NOK","NOK",
IF(INDEX(intern3!$A$9:$BG$320,MATCH($A118,intern3!$A$9:$A$160,0),MATCH(intern4!AC$8,intern3!$7:$7,0))="OK","OK","NOK")))</f>
        <v/>
      </c>
      <c r="AD118" s="1277" t="str">
        <f>IF(INDEX(intern2!$A$165:$BH$316,MATCH($A118,intern2!$A$165:$A$316,0),MATCH(AD$8,intern2!_xlnm.Print_Titles,0))="","",
IF(INDEX(intern2!$A$165:$BH$316,MATCH($A118,intern2!$A$165:$A$316,0),MATCH(AD$8,intern2!_xlnm.Print_Titles,0))="NOK","NOK",
IF(INDEX(intern3!$A$9:$BG$320,MATCH($A118,intern3!$A$9:$A$160,0),MATCH(intern4!AD$8,intern3!$7:$7,0))="OK","OK","NOK")))</f>
        <v/>
      </c>
      <c r="AE118" s="1277" t="str">
        <f>IF(INDEX(intern2!$A$165:$BH$316,MATCH($A118,intern2!$A$165:$A$316,0),MATCH(AE$8,intern2!_xlnm.Print_Titles,0))="","",
IF(INDEX(intern2!$A$165:$BH$316,MATCH($A118,intern2!$A$165:$A$316,0),MATCH(AE$8,intern2!_xlnm.Print_Titles,0))="NOK","NOK",
IF(INDEX(intern3!$A$9:$BG$320,MATCH($A118,intern3!$A$9:$A$160,0),MATCH(intern4!AE$8,intern3!$7:$7,0))="OK","OK","NOK")))</f>
        <v/>
      </c>
      <c r="AF118" s="1277" t="str">
        <f>IF(INDEX(intern2!$A$165:$BH$316,MATCH($A118,intern2!$A$165:$A$316,0),MATCH(AF$8,intern2!_xlnm.Print_Titles,0))="","",
IF(INDEX(intern2!$A$165:$BH$316,MATCH($A118,intern2!$A$165:$A$316,0),MATCH(AF$8,intern2!_xlnm.Print_Titles,0))="NOK","NOK",
IF(INDEX(intern3!$A$9:$BG$320,MATCH($A118,intern3!$A$9:$A$160,0),MATCH(intern4!AF$8,intern3!$7:$7,0))="OK","OK","NOK")))</f>
        <v/>
      </c>
      <c r="AG118" s="1277" t="str">
        <f>IF(INDEX(intern2!$A$165:$BH$316,MATCH($A118,intern2!$A$165:$A$316,0),MATCH(AG$8,intern2!_xlnm.Print_Titles,0))="","",
IF(INDEX(intern2!$A$165:$BH$316,MATCH($A118,intern2!$A$165:$A$316,0),MATCH(AG$8,intern2!_xlnm.Print_Titles,0))="NOK","NOK",
IF(INDEX(intern3!$A$9:$BG$320,MATCH($A118,intern3!$A$9:$A$160,0),MATCH(intern4!AG$8,intern3!$7:$7,0))="OK","OK","NOK")))</f>
        <v/>
      </c>
      <c r="AH118" s="1277" t="str">
        <f>IF(INDEX(intern2!$A$165:$BH$316,MATCH($A118,intern2!$A$165:$A$316,0),MATCH(AH$8,intern2!_xlnm.Print_Titles,0))="","",
IF(INDEX(intern2!$A$165:$BH$316,MATCH($A118,intern2!$A$165:$A$316,0),MATCH(AH$8,intern2!_xlnm.Print_Titles,0))="NOK","NOK",
IF(INDEX(intern3!$A$9:$BG$320,MATCH($A118,intern3!$A$9:$A$160,0),MATCH(intern4!AH$8,intern3!$7:$7,0))="OK","OK","NOK")))</f>
        <v/>
      </c>
      <c r="AI118" s="1277" t="str">
        <f>IF(INDEX(intern2!$A$165:$BH$316,MATCH($A118,intern2!$A$165:$A$316,0),MATCH(AI$8,intern2!_xlnm.Print_Titles,0))="","",
IF(INDEX(intern2!$A$165:$BH$316,MATCH($A118,intern2!$A$165:$A$316,0),MATCH(AI$8,intern2!_xlnm.Print_Titles,0))="NOK","NOK",
IF(INDEX(intern3!$A$9:$BG$320,MATCH($A118,intern3!$A$9:$A$160,0),MATCH(intern4!AI$8,intern3!$7:$7,0))="OK","OK","NOK")))</f>
        <v/>
      </c>
      <c r="AJ118" s="1277" t="str">
        <f>IF(INDEX(intern2!$A$165:$BH$316,MATCH($A118,intern2!$A$165:$A$316,0),MATCH(AJ$8,intern2!_xlnm.Print_Titles,0))="","",
IF(INDEX(intern2!$A$165:$BH$316,MATCH($A118,intern2!$A$165:$A$316,0),MATCH(AJ$8,intern2!_xlnm.Print_Titles,0))="NOK","NOK",
IF(INDEX(intern3!$A$9:$BG$320,MATCH($A118,intern3!$A$9:$A$160,0),MATCH(intern4!AJ$8,intern3!$7:$7,0))="OK","OK","NOK")))</f>
        <v/>
      </c>
      <c r="AK118" s="1277" t="str">
        <f>IF(INDEX(intern2!$A$165:$BH$316,MATCH($A118,intern2!$A$165:$A$316,0),MATCH(AK$8,intern2!_xlnm.Print_Titles,0))="","",
IF(INDEX(intern2!$A$165:$BH$316,MATCH($A118,intern2!$A$165:$A$316,0),MATCH(AK$8,intern2!_xlnm.Print_Titles,0))="NOK","NOK",
IF(INDEX(intern3!$A$9:$BG$320,MATCH($A118,intern3!$A$9:$A$160,0),MATCH(intern4!AK$8,intern3!$7:$7,0))="OK","OK","NOK")))</f>
        <v/>
      </c>
      <c r="AL118" s="1277" t="str">
        <f>IF(INDEX(intern2!$A$165:$BH$316,MATCH($A118,intern2!$A$165:$A$316,0),MATCH(AL$8,intern2!_xlnm.Print_Titles,0))="","",
IF(INDEX(intern2!$A$165:$BH$316,MATCH($A118,intern2!$A$165:$A$316,0),MATCH(AL$8,intern2!_xlnm.Print_Titles,0))="NOK","NOK",
IF(INDEX(intern3!$A$9:$BG$320,MATCH($A118,intern3!$A$9:$A$160,0),MATCH(intern4!AL$8,intern3!$7:$7,0))="OK","OK","NOK")))</f>
        <v/>
      </c>
      <c r="AM118" s="1277" t="str">
        <f>IF(INDEX(intern2!$A$165:$BH$316,MATCH($A118,intern2!$A$165:$A$316,0),MATCH(AM$8,intern2!_xlnm.Print_Titles,0))="","",
IF(INDEX(intern2!$A$165:$BH$316,MATCH($A118,intern2!$A$165:$A$316,0),MATCH(AM$8,intern2!_xlnm.Print_Titles,0))="NOK","NOK",
IF(INDEX(intern3!$A$9:$BG$320,MATCH($A118,intern3!$A$9:$A$160,0),MATCH(intern4!AM$8,intern3!$7:$7,0))="OK","OK","NOK")))</f>
        <v/>
      </c>
      <c r="AN118" s="1277" t="str">
        <f>IF(INDEX(intern2!$A$165:$BH$316,MATCH($A118,intern2!$A$165:$A$316,0),MATCH(AN$8,intern2!_xlnm.Print_Titles,0))="","",
IF(INDEX(intern2!$A$165:$BH$316,MATCH($A118,intern2!$A$165:$A$316,0),MATCH(AN$8,intern2!_xlnm.Print_Titles,0))="NOK","NOK",
IF(INDEX(intern3!$A$9:$BG$320,MATCH($A118,intern3!$A$9:$A$160,0),MATCH(intern4!AN$8,intern3!$7:$7,0))="OK","OK","NOK")))</f>
        <v/>
      </c>
      <c r="AO118" s="1277" t="str">
        <f>IF(INDEX(intern2!$A$165:$BH$316,MATCH($A118,intern2!$A$165:$A$316,0),MATCH(AO$8,intern2!_xlnm.Print_Titles,0))="","",
IF(INDEX(intern2!$A$165:$BH$316,MATCH($A118,intern2!$A$165:$A$316,0),MATCH(AO$8,intern2!_xlnm.Print_Titles,0))="NOK","NOK",
IF(INDEX(intern3!$A$9:$BG$320,MATCH($A118,intern3!$A$9:$A$160,0),MATCH(intern4!AO$8,intern3!$7:$7,0))="OK","OK","NOK")))</f>
        <v/>
      </c>
      <c r="AP118" s="1277" t="str">
        <f>IF(INDEX(intern2!$A$165:$BH$316,MATCH($A118,intern2!$A$165:$A$316,0),MATCH(AP$8,intern2!_xlnm.Print_Titles,0))="","",
IF(INDEX(intern2!$A$165:$BH$316,MATCH($A118,intern2!$A$165:$A$316,0),MATCH(AP$8,intern2!_xlnm.Print_Titles,0))="NOK","NOK",
IF(INDEX(intern3!$A$9:$BG$320,MATCH($A118,intern3!$A$9:$A$160,0),MATCH(intern4!AP$8,intern3!$7:$7,0))="OK","OK","NOK")))</f>
        <v/>
      </c>
      <c r="AQ118" s="1277" t="str">
        <f>IF(INDEX(intern2!$A$165:$BH$316,MATCH($A118,intern2!$A$165:$A$316,0),MATCH(AQ$8,intern2!_xlnm.Print_Titles,0))="","",
IF(INDEX(intern2!$A$165:$BH$316,MATCH($A118,intern2!$A$165:$A$316,0),MATCH(AQ$8,intern2!_xlnm.Print_Titles,0))="NOK","NOK",
IF(INDEX(intern3!$A$9:$BG$320,MATCH($A118,intern3!$A$9:$A$160,0),MATCH(intern4!AQ$8,intern3!$7:$7,0))="OK","OK","NOK")))</f>
        <v/>
      </c>
      <c r="AR118" s="1277" t="str">
        <f>IF(INDEX(intern2!$A$165:$BH$316,MATCH($A118,intern2!$A$165:$A$316,0),MATCH(AR$8,intern2!_xlnm.Print_Titles,0))="","",
IF(INDEX(intern2!$A$165:$BH$316,MATCH($A118,intern2!$A$165:$A$316,0),MATCH(AR$8,intern2!_xlnm.Print_Titles,0))="NOK","NOK",
IF(INDEX(intern3!$A$9:$BG$320,MATCH($A118,intern3!$A$9:$A$160,0),MATCH(intern4!AR$8,intern3!$7:$7,0))="OK","OK","NOK")))</f>
        <v/>
      </c>
      <c r="AS118" s="1277" t="str">
        <f>IF(INDEX(intern2!$A$165:$BH$316,MATCH($A118,intern2!$A$165:$A$316,0),MATCH(AS$8,intern2!_xlnm.Print_Titles,0))="","",
IF(INDEX(intern2!$A$165:$BH$316,MATCH($A118,intern2!$A$165:$A$316,0),MATCH(AS$8,intern2!_xlnm.Print_Titles,0))="NOK","NOK",
IF(INDEX(intern3!$A$9:$BG$320,MATCH($A118,intern3!$A$9:$A$160,0),MATCH(intern4!AS$8,intern3!$7:$7,0))="OK","OK","NOK")))</f>
        <v/>
      </c>
      <c r="AT118" s="1277" t="str">
        <f>IF(INDEX(intern2!$A$165:$BH$316,MATCH($A118,intern2!$A$165:$A$316,0),MATCH(AT$8,intern2!_xlnm.Print_Titles,0))="","",
IF(INDEX(intern2!$A$165:$BH$316,MATCH($A118,intern2!$A$165:$A$316,0),MATCH(AT$8,intern2!_xlnm.Print_Titles,0))="NOK","NOK",
IF(INDEX(intern3!$A$9:$BG$320,MATCH($A118,intern3!$A$9:$A$160,0),MATCH(intern4!AT$8,intern3!$7:$7,0))="OK","OK","NOK")))</f>
        <v/>
      </c>
      <c r="AU118" s="1277" t="str">
        <f>IF(INDEX(intern2!$A$165:$BH$316,MATCH($A118,intern2!$A$165:$A$316,0),MATCH(AU$8,intern2!_xlnm.Print_Titles,0))="","",
IF(INDEX(intern2!$A$165:$BH$316,MATCH($A118,intern2!$A$165:$A$316,0),MATCH(AU$8,intern2!_xlnm.Print_Titles,0))="NOK","NOK",
IF(INDEX(intern3!$A$9:$BG$320,MATCH($A118,intern3!$A$9:$A$160,0),MATCH(intern4!AU$8,intern3!$7:$7,0))="OK","OK","NOK")))</f>
        <v/>
      </c>
      <c r="AV118" s="1277" t="str">
        <f>IF(INDEX(intern2!$A$165:$BH$316,MATCH($A118,intern2!$A$165:$A$316,0),MATCH(AV$8,intern2!_xlnm.Print_Titles,0))="","",
IF(INDEX(intern2!$A$165:$BH$316,MATCH($A118,intern2!$A$165:$A$316,0),MATCH(AV$8,intern2!_xlnm.Print_Titles,0))="NOK","NOK",
IF(INDEX(intern3!$A$9:$BG$320,MATCH($A118,intern3!$A$9:$A$160,0),MATCH(intern4!AV$8,intern3!$7:$7,0))="OK","OK","NOK")))</f>
        <v/>
      </c>
      <c r="AW118" s="1277"/>
      <c r="AX118" s="1277" t="str">
        <f>IF(INDEX(intern2!$A$165:$BH$316,MATCH($A118,intern2!$A$165:$A$316,0),MATCH(AX$8,intern2!_xlnm.Print_Titles,0))="","",
IF(INDEX(intern2!$A$165:$BH$316,MATCH($A118,intern2!$A$165:$A$316,0),MATCH(AX$8,intern2!_xlnm.Print_Titles,0))="NOK","NOK",
IF(INDEX(intern3!$A$9:$BG$320,MATCH($A118,intern3!$A$9:$A$160,0),MATCH(intern4!AX$8,intern3!$7:$7,0))="OK","OK","NOK")))</f>
        <v/>
      </c>
      <c r="AY118" s="1277" t="str">
        <f>IF(INDEX(intern2!$A$165:$BH$316,MATCH($A118,intern2!$A$165:$A$316,0),MATCH(AY$8,intern2!_xlnm.Print_Titles,0))="","",
IF(INDEX(intern2!$A$165:$BH$316,MATCH($A118,intern2!$A$165:$A$316,0),MATCH(AY$8,intern2!_xlnm.Print_Titles,0))="NOK","NOK",
IF(INDEX(intern3!$A$9:$BG$320,MATCH($A118,intern3!$A$9:$A$160,0),MATCH(intern4!AY$8,intern3!$7:$7,0))="OK","OK","NOK")))</f>
        <v/>
      </c>
      <c r="AZ118" s="1277" t="str">
        <f>IF(INDEX(intern2!$A$165:$BH$316,MATCH($A118,intern2!$A$165:$A$316,0),MATCH(AZ$8,intern2!_xlnm.Print_Titles,0))="","",
IF(INDEX(intern2!$A$165:$BH$316,MATCH($A118,intern2!$A$165:$A$316,0),MATCH(AZ$8,intern2!_xlnm.Print_Titles,0))="NOK","NOK",
IF(INDEX(intern3!$A$9:$BG$320,MATCH($A118,intern3!$A$9:$A$160,0),MATCH(intern4!AZ$8,intern3!$7:$7,0))="OK","OK","NOK")))</f>
        <v/>
      </c>
      <c r="BA118" s="1277" t="str">
        <f>IF(INDEX(intern2!$A$165:$BH$316,MATCH($A118,intern2!$A$165:$A$316,0),MATCH(BA$8,intern2!_xlnm.Print_Titles,0))="","",
IF(INDEX(intern2!$A$165:$BH$316,MATCH($A118,intern2!$A$165:$A$316,0),MATCH(BA$8,intern2!_xlnm.Print_Titles,0))="NOK","NOK",
IF(INDEX(intern3!$A$9:$BG$320,MATCH($A118,intern3!$A$9:$A$160,0),MATCH(intern4!BA$8,intern3!$7:$7,0))="OK","OK","NOK")))</f>
        <v/>
      </c>
      <c r="BB118" s="1277" t="str">
        <f>IF(INDEX(intern2!$A$165:$BH$316,MATCH($A118,intern2!$A$165:$A$316,0),MATCH(BB$8,intern2!_xlnm.Print_Titles,0))="","",
IF(INDEX(intern2!$A$165:$BH$316,MATCH($A118,intern2!$A$165:$A$316,0),MATCH(BB$8,intern2!_xlnm.Print_Titles,0))="NOK","NOK",
IF(INDEX(intern3!$A$9:$BG$320,MATCH($A118,intern3!$A$9:$A$160,0),MATCH(intern4!BB$8,intern3!$7:$7,0))="OK","OK","NOK")))</f>
        <v/>
      </c>
      <c r="BC118" s="1277" t="str">
        <f>IF(INDEX(intern2!$A$165:$BH$316,MATCH($A118,intern2!$A$165:$A$316,0),MATCH(BC$8,intern2!_xlnm.Print_Titles,0))="","",
IF(INDEX(intern2!$A$165:$BH$316,MATCH($A118,intern2!$A$165:$A$316,0),MATCH(BC$8,intern2!_xlnm.Print_Titles,0))="NOK","NOK",
IF(INDEX(intern3!$A$9:$BG$320,MATCH($A118,intern3!$A$9:$A$160,0),MATCH(intern4!BC$8,intern3!$7:$7,0))="OK","OK","NOK")))</f>
        <v/>
      </c>
      <c r="BD118" s="1277" t="str">
        <f>IF(INDEX(intern2!$A$165:$BH$316,MATCH($A118,intern2!$A$165:$A$316,0),MATCH(BD$8,intern2!_xlnm.Print_Titles,0))="","",
IF(INDEX(intern2!$A$165:$BH$316,MATCH($A118,intern2!$A$165:$A$316,0),MATCH(BD$8,intern2!_xlnm.Print_Titles,0))="NOK","NOK",
IF(INDEX(intern3!$A$9:$BG$320,MATCH($A118,intern3!$A$9:$A$160,0),MATCH(intern4!BD$8,intern3!$7:$7,0))="OK","OK","NOK")))</f>
        <v/>
      </c>
      <c r="BE118" s="1277" t="str">
        <f>IF(INDEX(intern2!$A$165:$BH$316,MATCH($A118,intern2!$A$165:$A$316,0),MATCH(BE$8,intern2!_xlnm.Print_Titles,0))="","",
IF(INDEX(intern2!$A$165:$BH$316,MATCH($A118,intern2!$A$165:$A$316,0),MATCH(BE$8,intern2!_xlnm.Print_Titles,0))="NOK","NOK",
IF(INDEX(intern3!$A$9:$BG$320,MATCH($A118,intern3!$A$9:$A$160,0),MATCH(intern4!BE$8,intern3!$7:$7,0))="OK","OK","NOK")))</f>
        <v/>
      </c>
      <c r="BF118" s="1277" t="str">
        <f>IF(INDEX(intern2!$A$165:$BH$316,MATCH($A118,intern2!$A$165:$A$316,0),MATCH(BF$8,intern2!_xlnm.Print_Titles,0))="","",
IF(INDEX(intern2!$A$165:$BH$316,MATCH($A118,intern2!$A$165:$A$316,0),MATCH(BF$8,intern2!_xlnm.Print_Titles,0))="NOK","NOK",
IF(INDEX(intern3!$A$9:$BG$320,MATCH($A118,intern3!$A$9:$A$160,0),MATCH(intern4!BF$8,intern3!$7:$7,0))="OK","OK","NOK")))</f>
        <v/>
      </c>
      <c r="BG118" s="1277" t="str">
        <f>IF(INDEX(intern2!$A$165:$BH$316,MATCH($A118,intern2!$A$165:$A$316,0),MATCH(BG$8,intern2!_xlnm.Print_Titles,0))="","",
IF(INDEX(intern2!$A$165:$BH$316,MATCH($A118,intern2!$A$165:$A$316,0),MATCH(BG$8,intern2!_xlnm.Print_Titles,0))="NOK","NOK",
IF(INDEX(intern3!$A$9:$BG$320,MATCH($A118,intern3!$A$9:$A$160,0),MATCH(intern4!BG$8,intern3!$7:$7,0))="OK","OK","NOK")))</f>
        <v/>
      </c>
      <c r="BH118" s="200" t="str">
        <f t="shared" ca="1" si="3"/>
        <v>NOK</v>
      </c>
      <c r="BI118" s="186"/>
      <c r="BJ118" t="b">
        <f ca="1">IF(VLOOKUP($A118,intern1!$C:$Q,15,FALSE)="MAS","",IF(VLOOKUP($A118,'3.10'!$C:$AP,9,FALSE)=0,"NOK",IF(VLOOKUP($A118,'3.10'!$C:$AP,11,FALSE)=0,"NOK","OK"))=BH118)</f>
        <v>1</v>
      </c>
    </row>
    <row r="119" spans="1:62" x14ac:dyDescent="0.25">
      <c r="A119" t="str">
        <f>+intern2!A114</f>
        <v xml:space="preserve">BEW7.1 </v>
      </c>
      <c r="C119" s="1277" t="str">
        <f>IF(INDEX(intern2!$A$165:$BH$316,MATCH($A119,intern2!$A$165:$A$316,0),MATCH(C$8,intern2!_xlnm.Print_Titles,0))="","",
IF(INDEX(intern2!$A$165:$BH$316,MATCH($A119,intern2!$A$165:$A$316,0),MATCH(C$8,intern2!_xlnm.Print_Titles,0))="NOK","NOK",
IF(INDEX(intern3!$A$9:$BG$320,MATCH($A119,intern3!$A$9:$A$160,0),MATCH(intern4!C$8,intern3!$7:$7,0))="OK","OK","NOK")))</f>
        <v/>
      </c>
      <c r="D119" s="1277" t="str">
        <f>IF(INDEX(intern2!$A$165:$BH$316,MATCH($A119,intern2!$A$165:$A$316,0),MATCH(D$8,intern2!_xlnm.Print_Titles,0))="","",
IF(INDEX(intern2!$A$165:$BH$316,MATCH($A119,intern2!$A$165:$A$316,0),MATCH(D$8,intern2!_xlnm.Print_Titles,0))="NOK","NOK",
IF(INDEX(intern3!$A$9:$BG$320,MATCH($A119,intern3!$A$9:$A$160,0),MATCH(intern4!D$8,intern3!$7:$7,0))="OK","OK","NOK")))</f>
        <v/>
      </c>
      <c r="E119" s="1277" t="str">
        <f>IF(INDEX(intern2!$A$165:$BH$316,MATCH($A119,intern2!$A$165:$A$316,0),MATCH(E$8,intern2!_xlnm.Print_Titles,0))="","",
IF(INDEX(intern2!$A$165:$BH$316,MATCH($A119,intern2!$A$165:$A$316,0),MATCH(E$8,intern2!_xlnm.Print_Titles,0))="NOK","NOK",
IF(INDEX(intern3!$A$9:$BG$320,MATCH($A119,intern3!$A$9:$A$160,0),MATCH(intern4!E$8,intern3!$7:$7,0))="OK","OK","NOK")))</f>
        <v/>
      </c>
      <c r="F119" s="1277" t="str">
        <f>IF(INDEX(intern2!$A$165:$BH$316,MATCH($A119,intern2!$A$165:$A$316,0),MATCH(F$8,intern2!_xlnm.Print_Titles,0))="","",
IF(INDEX(intern2!$A$165:$BH$316,MATCH($A119,intern2!$A$165:$A$316,0),MATCH(F$8,intern2!_xlnm.Print_Titles,0))="NOK","NOK",
IF(INDEX(intern3!$A$9:$BG$320,MATCH($A119,intern3!$A$9:$A$160,0),MATCH(intern4!F$8,intern3!$7:$7,0))="OK","OK","NOK")))</f>
        <v/>
      </c>
      <c r="G119" s="1277" t="str">
        <f>IF(INDEX(intern2!$A$165:$BH$316,MATCH($A119,intern2!$A$165:$A$316,0),MATCH(G$8,intern2!_xlnm.Print_Titles,0))="","",
IF(INDEX(intern2!$A$165:$BH$316,MATCH($A119,intern2!$A$165:$A$316,0),MATCH(G$8,intern2!_xlnm.Print_Titles,0))="NOK","NOK",
IF(INDEX(intern3!$A$9:$BG$320,MATCH($A119,intern3!$A$9:$A$160,0),MATCH(intern4!G$8,intern3!$7:$7,0))="OK","OK","NOK")))</f>
        <v/>
      </c>
      <c r="H119" s="1277" t="str">
        <f ca="1">IF(INDEX(intern2!$A$165:$BH$316,MATCH($A119,intern2!$A$165:$A$316,0),MATCH(H$8,intern2!_xlnm.Print_Titles,0))="","",
IF(INDEX(intern2!$A$165:$BH$316,MATCH($A119,intern2!$A$165:$A$316,0),MATCH(H$8,intern2!_xlnm.Print_Titles,0))="NOK","NOK",
IF(INDEX(intern3!$A$9:$BG$320,MATCH($A119,intern3!$A$9:$A$160,0),MATCH(intern4!H$8,intern3!$7:$7,0))="OK","OK","NOK")))</f>
        <v>NOK</v>
      </c>
      <c r="I119" s="1277" t="str">
        <f>IF(INDEX(intern2!$A$165:$BH$316,MATCH($A119,intern2!$A$165:$A$316,0),MATCH(I$8,intern2!_xlnm.Print_Titles,0))="","",
IF(INDEX(intern2!$A$165:$BH$316,MATCH($A119,intern2!$A$165:$A$316,0),MATCH(I$8,intern2!_xlnm.Print_Titles,0))="NOK","NOK",
IF(INDEX(intern3!$A$9:$BG$320,MATCH($A119,intern3!$A$9:$A$160,0),MATCH(intern4!I$8,intern3!$7:$7,0))="OK","OK","NOK")))</f>
        <v/>
      </c>
      <c r="J119" s="1277" t="str">
        <f>IF(INDEX(intern2!$A$165:$BH$316,MATCH($A119,intern2!$A$165:$A$316,0),MATCH(J$8,intern2!_xlnm.Print_Titles,0))="","",
IF(INDEX(intern2!$A$165:$BH$316,MATCH($A119,intern2!$A$165:$A$316,0),MATCH(J$8,intern2!_xlnm.Print_Titles,0))="NOK","NOK",
IF(INDEX(intern3!$A$9:$BG$320,MATCH($A119,intern3!$A$9:$A$160,0),MATCH(intern4!J$8,intern3!$7:$7,0))="OK","OK","NOK")))</f>
        <v/>
      </c>
      <c r="K119" s="1277" t="str">
        <f>IF(INDEX(intern2!$A$165:$BH$316,MATCH($A119,intern2!$A$165:$A$316,0),MATCH(K$8,intern2!_xlnm.Print_Titles,0))="","",
IF(INDEX(intern2!$A$165:$BH$316,MATCH($A119,intern2!$A$165:$A$316,0),MATCH(K$8,intern2!_xlnm.Print_Titles,0))="NOK","NOK",
IF(INDEX(intern3!$A$9:$BG$320,MATCH($A119,intern3!$A$9:$A$160,0),MATCH(intern4!K$8,intern3!$7:$7,0))="OK","OK","NOK")))</f>
        <v/>
      </c>
      <c r="L119" s="1277" t="str">
        <f>IF(INDEX(intern2!$A$165:$BH$316,MATCH($A119,intern2!$A$165:$A$316,0),MATCH(L$8,intern2!_xlnm.Print_Titles,0))="","",
IF(INDEX(intern2!$A$165:$BH$316,MATCH($A119,intern2!$A$165:$A$316,0),MATCH(L$8,intern2!_xlnm.Print_Titles,0))="NOK","NOK",
IF(INDEX(intern3!$A$9:$BG$320,MATCH($A119,intern3!$A$9:$A$160,0),MATCH(intern4!L$8,intern3!$7:$7,0))="OK","OK","NOK")))</f>
        <v/>
      </c>
      <c r="M119" s="1277" t="str">
        <f>IF(INDEX(intern2!$A$165:$BH$316,MATCH($A119,intern2!$A$165:$A$316,0),MATCH(M$8,intern2!_xlnm.Print_Titles,0))="","",
IF(INDEX(intern2!$A$165:$BH$316,MATCH($A119,intern2!$A$165:$A$316,0),MATCH(M$8,intern2!_xlnm.Print_Titles,0))="NOK","NOK",
IF(INDEX(intern3!$A$9:$BG$320,MATCH($A119,intern3!$A$9:$A$160,0),MATCH(intern4!M$8,intern3!$7:$7,0))="OK","OK","NOK")))</f>
        <v/>
      </c>
      <c r="N119" s="1277" t="str">
        <f ca="1">IF(INDEX(intern2!$A$165:$BH$316,MATCH($A119,intern2!$A$165:$A$316,0),MATCH(N$8,intern2!_xlnm.Print_Titles,0))="","",
IF(INDEX(intern2!$A$165:$BH$316,MATCH($A119,intern2!$A$165:$A$316,0),MATCH(N$8,intern2!_xlnm.Print_Titles,0))="NOK","NOK",
IF(INDEX(intern3!$A$9:$BG$320,MATCH($A119,intern3!$A$9:$A$160,0),MATCH(intern4!N$8,intern3!$7:$7,0))="OK","OK","NOK")))</f>
        <v>NOK</v>
      </c>
      <c r="O119" s="1277" t="str">
        <f>IF(INDEX(intern2!$A$165:$BH$316,MATCH($A119,intern2!$A$165:$A$316,0),MATCH(O$8,intern2!_xlnm.Print_Titles,0))="","",
IF(INDEX(intern2!$A$165:$BH$316,MATCH($A119,intern2!$A$165:$A$316,0),MATCH(O$8,intern2!_xlnm.Print_Titles,0))="NOK","NOK",
IF(INDEX(intern3!$A$9:$BG$320,MATCH($A119,intern3!$A$9:$A$160,0),MATCH(intern4!O$8,intern3!$7:$7,0))="OK","OK","NOK")))</f>
        <v/>
      </c>
      <c r="P119" s="1277" t="str">
        <f>IF(INDEX(intern2!$A$165:$BH$316,MATCH($A119,intern2!$A$165:$A$316,0),MATCH(P$8,intern2!_xlnm.Print_Titles,0))="","",
IF(INDEX(intern2!$A$165:$BH$316,MATCH($A119,intern2!$A$165:$A$316,0),MATCH(P$8,intern2!_xlnm.Print_Titles,0))="NOK","NOK",
IF(INDEX(intern3!$A$9:$BG$320,MATCH($A119,intern3!$A$9:$A$160,0),MATCH(intern4!P$8,intern3!$7:$7,0))="OK","OK","NOK")))</f>
        <v/>
      </c>
      <c r="Q119" s="1277" t="str">
        <f>IF(INDEX(intern2!$A$165:$BH$316,MATCH($A119,intern2!$A$165:$A$316,0),MATCH(Q$8,intern2!_xlnm.Print_Titles,0))="","",
IF(INDEX(intern2!$A$165:$BH$316,MATCH($A119,intern2!$A$165:$A$316,0),MATCH(Q$8,intern2!_xlnm.Print_Titles,0))="NOK","NOK",
IF(INDEX(intern3!$A$9:$BG$320,MATCH($A119,intern3!$A$9:$A$160,0),MATCH(intern4!Q$8,intern3!$7:$7,0))="OK","OK","NOK")))</f>
        <v/>
      </c>
      <c r="R119" s="1277" t="str">
        <f>IF(INDEX(intern2!$A$165:$BH$316,MATCH($A119,intern2!$A$165:$A$316,0),MATCH(R$8,intern2!_xlnm.Print_Titles,0))="","",
IF(INDEX(intern2!$A$165:$BH$316,MATCH($A119,intern2!$A$165:$A$316,0),MATCH(R$8,intern2!_xlnm.Print_Titles,0))="NOK","NOK",
IF(INDEX(intern3!$A$9:$BG$320,MATCH($A119,intern3!$A$9:$A$160,0),MATCH(intern4!R$8,intern3!$7:$7,0))="OK","OK","NOK")))</f>
        <v/>
      </c>
      <c r="S119" s="1277" t="str">
        <f>IF(INDEX(intern2!$A$165:$BH$316,MATCH($A119,intern2!$A$165:$A$316,0),MATCH(S$8,intern2!_xlnm.Print_Titles,0))="","",
IF(INDEX(intern2!$A$165:$BH$316,MATCH($A119,intern2!$A$165:$A$316,0),MATCH(S$8,intern2!_xlnm.Print_Titles,0))="NOK","NOK",
IF(INDEX(intern3!$A$9:$BG$320,MATCH($A119,intern3!$A$9:$A$160,0),MATCH(intern4!S$8,intern3!$7:$7,0))="OK","OK","NOK")))</f>
        <v/>
      </c>
      <c r="T119" s="1277" t="str">
        <f>IF(INDEX(intern2!$A$165:$BH$316,MATCH($A119,intern2!$A$165:$A$316,0),MATCH(T$8,intern2!_xlnm.Print_Titles,0))="","",
IF(INDEX(intern2!$A$165:$BH$316,MATCH($A119,intern2!$A$165:$A$316,0),MATCH(T$8,intern2!_xlnm.Print_Titles,0))="NOK","NOK",
IF(INDEX(intern3!$A$9:$BG$320,MATCH($A119,intern3!$A$9:$A$160,0),MATCH(intern4!T$8,intern3!$7:$7,0))="OK","OK","NOK")))</f>
        <v/>
      </c>
      <c r="U119" s="1277" t="str">
        <f>IF(INDEX(intern2!$A$165:$BH$316,MATCH($A119,intern2!$A$165:$A$316,0),MATCH(U$8,intern2!_xlnm.Print_Titles,0))="","",
IF(INDEX(intern2!$A$165:$BH$316,MATCH($A119,intern2!$A$165:$A$316,0),MATCH(U$8,intern2!_xlnm.Print_Titles,0))="NOK","NOK",
IF(INDEX(intern3!$A$9:$BG$320,MATCH($A119,intern3!$A$9:$A$160,0),MATCH(intern4!U$8,intern3!$7:$7,0))="OK","OK","NOK")))</f>
        <v/>
      </c>
      <c r="V119" s="1277" t="str">
        <f>IF(INDEX(intern2!$A$165:$BH$316,MATCH($A119,intern2!$A$165:$A$316,0),MATCH(V$8,intern2!_xlnm.Print_Titles,0))="","",
IF(INDEX(intern2!$A$165:$BH$316,MATCH($A119,intern2!$A$165:$A$316,0),MATCH(V$8,intern2!_xlnm.Print_Titles,0))="NOK","NOK",
IF(INDEX(intern3!$A$9:$BG$320,MATCH($A119,intern3!$A$9:$A$160,0),MATCH(intern4!V$8,intern3!$7:$7,0))="OK","OK","NOK")))</f>
        <v/>
      </c>
      <c r="W119" s="1277" t="str">
        <f>IF(INDEX(intern2!$A$165:$BH$316,MATCH($A119,intern2!$A$165:$A$316,0),MATCH(W$8,intern2!_xlnm.Print_Titles,0))="","",
IF(INDEX(intern2!$A$165:$BH$316,MATCH($A119,intern2!$A$165:$A$316,0),MATCH(W$8,intern2!_xlnm.Print_Titles,0))="NOK","NOK",
IF(INDEX(intern3!$A$9:$BG$320,MATCH($A119,intern3!$A$9:$A$160,0),MATCH(intern4!W$8,intern3!$7:$7,0))="OK","OK","NOK")))</f>
        <v/>
      </c>
      <c r="X119" s="1277" t="str">
        <f>IF(INDEX(intern2!$A$165:$BH$316,MATCH($A119,intern2!$A$165:$A$316,0),MATCH(X$8,intern2!_xlnm.Print_Titles,0))="","",
IF(INDEX(intern2!$A$165:$BH$316,MATCH($A119,intern2!$A$165:$A$316,0),MATCH(X$8,intern2!_xlnm.Print_Titles,0))="NOK","NOK",
IF(INDEX(intern3!$A$9:$BG$320,MATCH($A119,intern3!$A$9:$A$160,0),MATCH(intern4!X$8,intern3!$7:$7,0))="OK","OK","NOK")))</f>
        <v/>
      </c>
      <c r="Y119" s="1277" t="str">
        <f>IF(INDEX(intern2!$A$165:$BH$316,MATCH($A119,intern2!$A$165:$A$316,0),MATCH(Y$8,intern2!_xlnm.Print_Titles,0))="","",
IF(INDEX(intern2!$A$165:$BH$316,MATCH($A119,intern2!$A$165:$A$316,0),MATCH(Y$8,intern2!_xlnm.Print_Titles,0))="NOK","NOK",
IF(INDEX(intern3!$A$9:$BG$320,MATCH($A119,intern3!$A$9:$A$160,0),MATCH(intern4!Y$8,intern3!$7:$7,0))="OK","OK","NOK")))</f>
        <v/>
      </c>
      <c r="Z119" s="1277" t="str">
        <f>IF(INDEX(intern2!$A$165:$BH$316,MATCH($A119,intern2!$A$165:$A$316,0),MATCH(Z$8,intern2!_xlnm.Print_Titles,0))="","",
IF(INDEX(intern2!$A$165:$BH$316,MATCH($A119,intern2!$A$165:$A$316,0),MATCH(Z$8,intern2!_xlnm.Print_Titles,0))="NOK","NOK",
IF(INDEX(intern3!$A$9:$BG$320,MATCH($A119,intern3!$A$9:$A$160,0),MATCH(intern4!Z$8,intern3!$7:$7,0))="OK","OK","NOK")))</f>
        <v/>
      </c>
      <c r="AA119" s="1277" t="str">
        <f>IF(INDEX(intern2!$A$165:$BH$316,MATCH($A119,intern2!$A$165:$A$316,0),MATCH(AA$8,intern2!_xlnm.Print_Titles,0))="","",
IF(INDEX(intern2!$A$165:$BH$316,MATCH($A119,intern2!$A$165:$A$316,0),MATCH(AA$8,intern2!_xlnm.Print_Titles,0))="NOK","NOK",
IF(INDEX(intern3!$A$9:$BG$320,MATCH($A119,intern3!$A$9:$A$160,0),MATCH(intern4!AA$8,intern3!$7:$7,0))="OK","OK","NOK")))</f>
        <v/>
      </c>
      <c r="AB119" s="1277" t="str">
        <f>IF(INDEX(intern2!$A$165:$BH$316,MATCH($A119,intern2!$A$165:$A$316,0),MATCH(AB$8,intern2!_xlnm.Print_Titles,0))="","",
IF(INDEX(intern2!$A$165:$BH$316,MATCH($A119,intern2!$A$165:$A$316,0),MATCH(AB$8,intern2!_xlnm.Print_Titles,0))="NOK","NOK",
IF(INDEX(intern3!$A$9:$BG$320,MATCH($A119,intern3!$A$9:$A$160,0),MATCH(intern4!AB$8,intern3!$7:$7,0))="OK","OK","NOK")))</f>
        <v/>
      </c>
      <c r="AC119" s="1277" t="str">
        <f>IF(INDEX(intern2!$A$165:$BH$316,MATCH($A119,intern2!$A$165:$A$316,0),MATCH(AC$8,intern2!_xlnm.Print_Titles,0))="","",
IF(INDEX(intern2!$A$165:$BH$316,MATCH($A119,intern2!$A$165:$A$316,0),MATCH(AC$8,intern2!_xlnm.Print_Titles,0))="NOK","NOK",
IF(INDEX(intern3!$A$9:$BG$320,MATCH($A119,intern3!$A$9:$A$160,0),MATCH(intern4!AC$8,intern3!$7:$7,0))="OK","OK","NOK")))</f>
        <v/>
      </c>
      <c r="AD119" s="1277" t="str">
        <f>IF(INDEX(intern2!$A$165:$BH$316,MATCH($A119,intern2!$A$165:$A$316,0),MATCH(AD$8,intern2!_xlnm.Print_Titles,0))="","",
IF(INDEX(intern2!$A$165:$BH$316,MATCH($A119,intern2!$A$165:$A$316,0),MATCH(AD$8,intern2!_xlnm.Print_Titles,0))="NOK","NOK",
IF(INDEX(intern3!$A$9:$BG$320,MATCH($A119,intern3!$A$9:$A$160,0),MATCH(intern4!AD$8,intern3!$7:$7,0))="OK","OK","NOK")))</f>
        <v/>
      </c>
      <c r="AE119" s="1277" t="str">
        <f>IF(INDEX(intern2!$A$165:$BH$316,MATCH($A119,intern2!$A$165:$A$316,0),MATCH(AE$8,intern2!_xlnm.Print_Titles,0))="","",
IF(INDEX(intern2!$A$165:$BH$316,MATCH($A119,intern2!$A$165:$A$316,0),MATCH(AE$8,intern2!_xlnm.Print_Titles,0))="NOK","NOK",
IF(INDEX(intern3!$A$9:$BG$320,MATCH($A119,intern3!$A$9:$A$160,0),MATCH(intern4!AE$8,intern3!$7:$7,0))="OK","OK","NOK")))</f>
        <v/>
      </c>
      <c r="AF119" s="1277" t="str">
        <f>IF(INDEX(intern2!$A$165:$BH$316,MATCH($A119,intern2!$A$165:$A$316,0),MATCH(AF$8,intern2!_xlnm.Print_Titles,0))="","",
IF(INDEX(intern2!$A$165:$BH$316,MATCH($A119,intern2!$A$165:$A$316,0),MATCH(AF$8,intern2!_xlnm.Print_Titles,0))="NOK","NOK",
IF(INDEX(intern3!$A$9:$BG$320,MATCH($A119,intern3!$A$9:$A$160,0),MATCH(intern4!AF$8,intern3!$7:$7,0))="OK","OK","NOK")))</f>
        <v/>
      </c>
      <c r="AG119" s="1277" t="str">
        <f>IF(INDEX(intern2!$A$165:$BH$316,MATCH($A119,intern2!$A$165:$A$316,0),MATCH(AG$8,intern2!_xlnm.Print_Titles,0))="","",
IF(INDEX(intern2!$A$165:$BH$316,MATCH($A119,intern2!$A$165:$A$316,0),MATCH(AG$8,intern2!_xlnm.Print_Titles,0))="NOK","NOK",
IF(INDEX(intern3!$A$9:$BG$320,MATCH($A119,intern3!$A$9:$A$160,0),MATCH(intern4!AG$8,intern3!$7:$7,0))="OK","OK","NOK")))</f>
        <v/>
      </c>
      <c r="AH119" s="1277" t="str">
        <f>IF(INDEX(intern2!$A$165:$BH$316,MATCH($A119,intern2!$A$165:$A$316,0),MATCH(AH$8,intern2!_xlnm.Print_Titles,0))="","",
IF(INDEX(intern2!$A$165:$BH$316,MATCH($A119,intern2!$A$165:$A$316,0),MATCH(AH$8,intern2!_xlnm.Print_Titles,0))="NOK","NOK",
IF(INDEX(intern3!$A$9:$BG$320,MATCH($A119,intern3!$A$9:$A$160,0),MATCH(intern4!AH$8,intern3!$7:$7,0))="OK","OK","NOK")))</f>
        <v/>
      </c>
      <c r="AI119" s="1277" t="str">
        <f>IF(INDEX(intern2!$A$165:$BH$316,MATCH($A119,intern2!$A$165:$A$316,0),MATCH(AI$8,intern2!_xlnm.Print_Titles,0))="","",
IF(INDEX(intern2!$A$165:$BH$316,MATCH($A119,intern2!$A$165:$A$316,0),MATCH(AI$8,intern2!_xlnm.Print_Titles,0))="NOK","NOK",
IF(INDEX(intern3!$A$9:$BG$320,MATCH($A119,intern3!$A$9:$A$160,0),MATCH(intern4!AI$8,intern3!$7:$7,0))="OK","OK","NOK")))</f>
        <v/>
      </c>
      <c r="AJ119" s="1277" t="str">
        <f>IF(INDEX(intern2!$A$165:$BH$316,MATCH($A119,intern2!$A$165:$A$316,0),MATCH(AJ$8,intern2!_xlnm.Print_Titles,0))="","",
IF(INDEX(intern2!$A$165:$BH$316,MATCH($A119,intern2!$A$165:$A$316,0),MATCH(AJ$8,intern2!_xlnm.Print_Titles,0))="NOK","NOK",
IF(INDEX(intern3!$A$9:$BG$320,MATCH($A119,intern3!$A$9:$A$160,0),MATCH(intern4!AJ$8,intern3!$7:$7,0))="OK","OK","NOK")))</f>
        <v/>
      </c>
      <c r="AK119" s="1277" t="str">
        <f>IF(INDEX(intern2!$A$165:$BH$316,MATCH($A119,intern2!$A$165:$A$316,0),MATCH(AK$8,intern2!_xlnm.Print_Titles,0))="","",
IF(INDEX(intern2!$A$165:$BH$316,MATCH($A119,intern2!$A$165:$A$316,0),MATCH(AK$8,intern2!_xlnm.Print_Titles,0))="NOK","NOK",
IF(INDEX(intern3!$A$9:$BG$320,MATCH($A119,intern3!$A$9:$A$160,0),MATCH(intern4!AK$8,intern3!$7:$7,0))="OK","OK","NOK")))</f>
        <v/>
      </c>
      <c r="AL119" s="1277" t="str">
        <f>IF(INDEX(intern2!$A$165:$BH$316,MATCH($A119,intern2!$A$165:$A$316,0),MATCH(AL$8,intern2!_xlnm.Print_Titles,0))="","",
IF(INDEX(intern2!$A$165:$BH$316,MATCH($A119,intern2!$A$165:$A$316,0),MATCH(AL$8,intern2!_xlnm.Print_Titles,0))="NOK","NOK",
IF(INDEX(intern3!$A$9:$BG$320,MATCH($A119,intern3!$A$9:$A$160,0),MATCH(intern4!AL$8,intern3!$7:$7,0))="OK","OK","NOK")))</f>
        <v/>
      </c>
      <c r="AM119" s="1277" t="str">
        <f>IF(INDEX(intern2!$A$165:$BH$316,MATCH($A119,intern2!$A$165:$A$316,0),MATCH(AM$8,intern2!_xlnm.Print_Titles,0))="","",
IF(INDEX(intern2!$A$165:$BH$316,MATCH($A119,intern2!$A$165:$A$316,0),MATCH(AM$8,intern2!_xlnm.Print_Titles,0))="NOK","NOK",
IF(INDEX(intern3!$A$9:$BG$320,MATCH($A119,intern3!$A$9:$A$160,0),MATCH(intern4!AM$8,intern3!$7:$7,0))="OK","OK","NOK")))</f>
        <v/>
      </c>
      <c r="AN119" s="1277" t="str">
        <f>IF(INDEX(intern2!$A$165:$BH$316,MATCH($A119,intern2!$A$165:$A$316,0),MATCH(AN$8,intern2!_xlnm.Print_Titles,0))="","",
IF(INDEX(intern2!$A$165:$BH$316,MATCH($A119,intern2!$A$165:$A$316,0),MATCH(AN$8,intern2!_xlnm.Print_Titles,0))="NOK","NOK",
IF(INDEX(intern3!$A$9:$BG$320,MATCH($A119,intern3!$A$9:$A$160,0),MATCH(intern4!AN$8,intern3!$7:$7,0))="OK","OK","NOK")))</f>
        <v/>
      </c>
      <c r="AO119" s="1277" t="str">
        <f>IF(INDEX(intern2!$A$165:$BH$316,MATCH($A119,intern2!$A$165:$A$316,0),MATCH(AO$8,intern2!_xlnm.Print_Titles,0))="","",
IF(INDEX(intern2!$A$165:$BH$316,MATCH($A119,intern2!$A$165:$A$316,0),MATCH(AO$8,intern2!_xlnm.Print_Titles,0))="NOK","NOK",
IF(INDEX(intern3!$A$9:$BG$320,MATCH($A119,intern3!$A$9:$A$160,0),MATCH(intern4!AO$8,intern3!$7:$7,0))="OK","OK","NOK")))</f>
        <v/>
      </c>
      <c r="AP119" s="1277" t="str">
        <f>IF(INDEX(intern2!$A$165:$BH$316,MATCH($A119,intern2!$A$165:$A$316,0),MATCH(AP$8,intern2!_xlnm.Print_Titles,0))="","",
IF(INDEX(intern2!$A$165:$BH$316,MATCH($A119,intern2!$A$165:$A$316,0),MATCH(AP$8,intern2!_xlnm.Print_Titles,0))="NOK","NOK",
IF(INDEX(intern3!$A$9:$BG$320,MATCH($A119,intern3!$A$9:$A$160,0),MATCH(intern4!AP$8,intern3!$7:$7,0))="OK","OK","NOK")))</f>
        <v/>
      </c>
      <c r="AQ119" s="1277" t="str">
        <f>IF(INDEX(intern2!$A$165:$BH$316,MATCH($A119,intern2!$A$165:$A$316,0),MATCH(AQ$8,intern2!_xlnm.Print_Titles,0))="","",
IF(INDEX(intern2!$A$165:$BH$316,MATCH($A119,intern2!$A$165:$A$316,0),MATCH(AQ$8,intern2!_xlnm.Print_Titles,0))="NOK","NOK",
IF(INDEX(intern3!$A$9:$BG$320,MATCH($A119,intern3!$A$9:$A$160,0),MATCH(intern4!AQ$8,intern3!$7:$7,0))="OK","OK","NOK")))</f>
        <v/>
      </c>
      <c r="AR119" s="1277" t="str">
        <f>IF(INDEX(intern2!$A$165:$BH$316,MATCH($A119,intern2!$A$165:$A$316,0),MATCH(AR$8,intern2!_xlnm.Print_Titles,0))="","",
IF(INDEX(intern2!$A$165:$BH$316,MATCH($A119,intern2!$A$165:$A$316,0),MATCH(AR$8,intern2!_xlnm.Print_Titles,0))="NOK","NOK",
IF(INDEX(intern3!$A$9:$BG$320,MATCH($A119,intern3!$A$9:$A$160,0),MATCH(intern4!AR$8,intern3!$7:$7,0))="OK","OK","NOK")))</f>
        <v/>
      </c>
      <c r="AS119" s="1277" t="str">
        <f>IF(INDEX(intern2!$A$165:$BH$316,MATCH($A119,intern2!$A$165:$A$316,0),MATCH(AS$8,intern2!_xlnm.Print_Titles,0))="","",
IF(INDEX(intern2!$A$165:$BH$316,MATCH($A119,intern2!$A$165:$A$316,0),MATCH(AS$8,intern2!_xlnm.Print_Titles,0))="NOK","NOK",
IF(INDEX(intern3!$A$9:$BG$320,MATCH($A119,intern3!$A$9:$A$160,0),MATCH(intern4!AS$8,intern3!$7:$7,0))="OK","OK","NOK")))</f>
        <v/>
      </c>
      <c r="AT119" s="1277" t="str">
        <f>IF(INDEX(intern2!$A$165:$BH$316,MATCH($A119,intern2!$A$165:$A$316,0),MATCH(AT$8,intern2!_xlnm.Print_Titles,0))="","",
IF(INDEX(intern2!$A$165:$BH$316,MATCH($A119,intern2!$A$165:$A$316,0),MATCH(AT$8,intern2!_xlnm.Print_Titles,0))="NOK","NOK",
IF(INDEX(intern3!$A$9:$BG$320,MATCH($A119,intern3!$A$9:$A$160,0),MATCH(intern4!AT$8,intern3!$7:$7,0))="OK","OK","NOK")))</f>
        <v/>
      </c>
      <c r="AU119" s="1277" t="str">
        <f>IF(INDEX(intern2!$A$165:$BH$316,MATCH($A119,intern2!$A$165:$A$316,0),MATCH(AU$8,intern2!_xlnm.Print_Titles,0))="","",
IF(INDEX(intern2!$A$165:$BH$316,MATCH($A119,intern2!$A$165:$A$316,0),MATCH(AU$8,intern2!_xlnm.Print_Titles,0))="NOK","NOK",
IF(INDEX(intern3!$A$9:$BG$320,MATCH($A119,intern3!$A$9:$A$160,0),MATCH(intern4!AU$8,intern3!$7:$7,0))="OK","OK","NOK")))</f>
        <v/>
      </c>
      <c r="AV119" s="1277" t="str">
        <f>IF(INDEX(intern2!$A$165:$BH$316,MATCH($A119,intern2!$A$165:$A$316,0),MATCH(AV$8,intern2!_xlnm.Print_Titles,0))="","",
IF(INDEX(intern2!$A$165:$BH$316,MATCH($A119,intern2!$A$165:$A$316,0),MATCH(AV$8,intern2!_xlnm.Print_Titles,0))="NOK","NOK",
IF(INDEX(intern3!$A$9:$BG$320,MATCH($A119,intern3!$A$9:$A$160,0),MATCH(intern4!AV$8,intern3!$7:$7,0))="OK","OK","NOK")))</f>
        <v/>
      </c>
      <c r="AW119" s="1277"/>
      <c r="AX119" s="1277" t="str">
        <f>IF(INDEX(intern2!$A$165:$BH$316,MATCH($A119,intern2!$A$165:$A$316,0),MATCH(AX$8,intern2!_xlnm.Print_Titles,0))="","",
IF(INDEX(intern2!$A$165:$BH$316,MATCH($A119,intern2!$A$165:$A$316,0),MATCH(AX$8,intern2!_xlnm.Print_Titles,0))="NOK","NOK",
IF(INDEX(intern3!$A$9:$BG$320,MATCH($A119,intern3!$A$9:$A$160,0),MATCH(intern4!AX$8,intern3!$7:$7,0))="OK","OK","NOK")))</f>
        <v/>
      </c>
      <c r="AY119" s="1277" t="str">
        <f>IF(INDEX(intern2!$A$165:$BH$316,MATCH($A119,intern2!$A$165:$A$316,0),MATCH(AY$8,intern2!_xlnm.Print_Titles,0))="","",
IF(INDEX(intern2!$A$165:$BH$316,MATCH($A119,intern2!$A$165:$A$316,0),MATCH(AY$8,intern2!_xlnm.Print_Titles,0))="NOK","NOK",
IF(INDEX(intern3!$A$9:$BG$320,MATCH($A119,intern3!$A$9:$A$160,0),MATCH(intern4!AY$8,intern3!$7:$7,0))="OK","OK","NOK")))</f>
        <v/>
      </c>
      <c r="AZ119" s="1277" t="str">
        <f>IF(INDEX(intern2!$A$165:$BH$316,MATCH($A119,intern2!$A$165:$A$316,0),MATCH(AZ$8,intern2!_xlnm.Print_Titles,0))="","",
IF(INDEX(intern2!$A$165:$BH$316,MATCH($A119,intern2!$A$165:$A$316,0),MATCH(AZ$8,intern2!_xlnm.Print_Titles,0))="NOK","NOK",
IF(INDEX(intern3!$A$9:$BG$320,MATCH($A119,intern3!$A$9:$A$160,0),MATCH(intern4!AZ$8,intern3!$7:$7,0))="OK","OK","NOK")))</f>
        <v/>
      </c>
      <c r="BA119" s="1277" t="str">
        <f>IF(INDEX(intern2!$A$165:$BH$316,MATCH($A119,intern2!$A$165:$A$316,0),MATCH(BA$8,intern2!_xlnm.Print_Titles,0))="","",
IF(INDEX(intern2!$A$165:$BH$316,MATCH($A119,intern2!$A$165:$A$316,0),MATCH(BA$8,intern2!_xlnm.Print_Titles,0))="NOK","NOK",
IF(INDEX(intern3!$A$9:$BG$320,MATCH($A119,intern3!$A$9:$A$160,0),MATCH(intern4!BA$8,intern3!$7:$7,0))="OK","OK","NOK")))</f>
        <v/>
      </c>
      <c r="BB119" s="1277" t="str">
        <f>IF(INDEX(intern2!$A$165:$BH$316,MATCH($A119,intern2!$A$165:$A$316,0),MATCH(BB$8,intern2!_xlnm.Print_Titles,0))="","",
IF(INDEX(intern2!$A$165:$BH$316,MATCH($A119,intern2!$A$165:$A$316,0),MATCH(BB$8,intern2!_xlnm.Print_Titles,0))="NOK","NOK",
IF(INDEX(intern3!$A$9:$BG$320,MATCH($A119,intern3!$A$9:$A$160,0),MATCH(intern4!BB$8,intern3!$7:$7,0))="OK","OK","NOK")))</f>
        <v/>
      </c>
      <c r="BC119" s="1277" t="str">
        <f>IF(INDEX(intern2!$A$165:$BH$316,MATCH($A119,intern2!$A$165:$A$316,0),MATCH(BC$8,intern2!_xlnm.Print_Titles,0))="","",
IF(INDEX(intern2!$A$165:$BH$316,MATCH($A119,intern2!$A$165:$A$316,0),MATCH(BC$8,intern2!_xlnm.Print_Titles,0))="NOK","NOK",
IF(INDEX(intern3!$A$9:$BG$320,MATCH($A119,intern3!$A$9:$A$160,0),MATCH(intern4!BC$8,intern3!$7:$7,0))="OK","OK","NOK")))</f>
        <v/>
      </c>
      <c r="BD119" s="1277" t="str">
        <f>IF(INDEX(intern2!$A$165:$BH$316,MATCH($A119,intern2!$A$165:$A$316,0),MATCH(BD$8,intern2!_xlnm.Print_Titles,0))="","",
IF(INDEX(intern2!$A$165:$BH$316,MATCH($A119,intern2!$A$165:$A$316,0),MATCH(BD$8,intern2!_xlnm.Print_Titles,0))="NOK","NOK",
IF(INDEX(intern3!$A$9:$BG$320,MATCH($A119,intern3!$A$9:$A$160,0),MATCH(intern4!BD$8,intern3!$7:$7,0))="OK","OK","NOK")))</f>
        <v/>
      </c>
      <c r="BE119" s="1277" t="str">
        <f>IF(INDEX(intern2!$A$165:$BH$316,MATCH($A119,intern2!$A$165:$A$316,0),MATCH(BE$8,intern2!_xlnm.Print_Titles,0))="","",
IF(INDEX(intern2!$A$165:$BH$316,MATCH($A119,intern2!$A$165:$A$316,0),MATCH(BE$8,intern2!_xlnm.Print_Titles,0))="NOK","NOK",
IF(INDEX(intern3!$A$9:$BG$320,MATCH($A119,intern3!$A$9:$A$160,0),MATCH(intern4!BE$8,intern3!$7:$7,0))="OK","OK","NOK")))</f>
        <v/>
      </c>
      <c r="BF119" s="1277" t="str">
        <f>IF(INDEX(intern2!$A$165:$BH$316,MATCH($A119,intern2!$A$165:$A$316,0),MATCH(BF$8,intern2!_xlnm.Print_Titles,0))="","",
IF(INDEX(intern2!$A$165:$BH$316,MATCH($A119,intern2!$A$165:$A$316,0),MATCH(BF$8,intern2!_xlnm.Print_Titles,0))="NOK","NOK",
IF(INDEX(intern3!$A$9:$BG$320,MATCH($A119,intern3!$A$9:$A$160,0),MATCH(intern4!BF$8,intern3!$7:$7,0))="OK","OK","NOK")))</f>
        <v/>
      </c>
      <c r="BG119" s="1277" t="str">
        <f>IF(INDEX(intern2!$A$165:$BH$316,MATCH($A119,intern2!$A$165:$A$316,0),MATCH(BG$8,intern2!_xlnm.Print_Titles,0))="","",
IF(INDEX(intern2!$A$165:$BH$316,MATCH($A119,intern2!$A$165:$A$316,0),MATCH(BG$8,intern2!_xlnm.Print_Titles,0))="NOK","NOK",
IF(INDEX(intern3!$A$9:$BG$320,MATCH($A119,intern3!$A$9:$A$160,0),MATCH(intern4!BG$8,intern3!$7:$7,0))="OK","OK","NOK")))</f>
        <v/>
      </c>
      <c r="BH119" s="200" t="str">
        <f t="shared" ca="1" si="3"/>
        <v>NOK</v>
      </c>
      <c r="BI119" s="186"/>
      <c r="BJ119" t="b">
        <f ca="1">IF(VLOOKUP($A119,intern1!$C:$Q,15,FALSE)="MAS","",IF(VLOOKUP($A119,'3.10'!$C:$AP,9,FALSE)=0,"NOK",IF(VLOOKUP($A119,'3.10'!$C:$AP,11,FALSE)=0,"NOK","OK"))=BH119)</f>
        <v>1</v>
      </c>
    </row>
    <row r="120" spans="1:62" x14ac:dyDescent="0.25">
      <c r="A120" t="str">
        <f>+intern2!A115</f>
        <v>BEW7.1.1</v>
      </c>
      <c r="C120" s="1277" t="str">
        <f>IF(INDEX(intern2!$A$165:$BH$316,MATCH($A120,intern2!$A$165:$A$316,0),MATCH(C$8,intern2!_xlnm.Print_Titles,0))="","",
IF(INDEX(intern2!$A$165:$BH$316,MATCH($A120,intern2!$A$165:$A$316,0),MATCH(C$8,intern2!_xlnm.Print_Titles,0))="NOK","NOK",
IF(INDEX(intern3!$A$9:$BG$320,MATCH($A120,intern3!$A$9:$A$160,0),MATCH(intern4!C$8,intern3!$7:$7,0))="OK","OK","NOK")))</f>
        <v/>
      </c>
      <c r="D120" s="1277" t="str">
        <f>IF(INDEX(intern2!$A$165:$BH$316,MATCH($A120,intern2!$A$165:$A$316,0),MATCH(D$8,intern2!_xlnm.Print_Titles,0))="","",
IF(INDEX(intern2!$A$165:$BH$316,MATCH($A120,intern2!$A$165:$A$316,0),MATCH(D$8,intern2!_xlnm.Print_Titles,0))="NOK","NOK",
IF(INDEX(intern3!$A$9:$BG$320,MATCH($A120,intern3!$A$9:$A$160,0),MATCH(intern4!D$8,intern3!$7:$7,0))="OK","OK","NOK")))</f>
        <v/>
      </c>
      <c r="E120" s="1277" t="str">
        <f>IF(INDEX(intern2!$A$165:$BH$316,MATCH($A120,intern2!$A$165:$A$316,0),MATCH(E$8,intern2!_xlnm.Print_Titles,0))="","",
IF(INDEX(intern2!$A$165:$BH$316,MATCH($A120,intern2!$A$165:$A$316,0),MATCH(E$8,intern2!_xlnm.Print_Titles,0))="NOK","NOK",
IF(INDEX(intern3!$A$9:$BG$320,MATCH($A120,intern3!$A$9:$A$160,0),MATCH(intern4!E$8,intern3!$7:$7,0))="OK","OK","NOK")))</f>
        <v/>
      </c>
      <c r="F120" s="1277" t="str">
        <f>IF(INDEX(intern2!$A$165:$BH$316,MATCH($A120,intern2!$A$165:$A$316,0),MATCH(F$8,intern2!_xlnm.Print_Titles,0))="","",
IF(INDEX(intern2!$A$165:$BH$316,MATCH($A120,intern2!$A$165:$A$316,0),MATCH(F$8,intern2!_xlnm.Print_Titles,0))="NOK","NOK",
IF(INDEX(intern3!$A$9:$BG$320,MATCH($A120,intern3!$A$9:$A$160,0),MATCH(intern4!F$8,intern3!$7:$7,0))="OK","OK","NOK")))</f>
        <v/>
      </c>
      <c r="G120" s="1277" t="str">
        <f>IF(INDEX(intern2!$A$165:$BH$316,MATCH($A120,intern2!$A$165:$A$316,0),MATCH(G$8,intern2!_xlnm.Print_Titles,0))="","",
IF(INDEX(intern2!$A$165:$BH$316,MATCH($A120,intern2!$A$165:$A$316,0),MATCH(G$8,intern2!_xlnm.Print_Titles,0))="NOK","NOK",
IF(INDEX(intern3!$A$9:$BG$320,MATCH($A120,intern3!$A$9:$A$160,0),MATCH(intern4!G$8,intern3!$7:$7,0))="OK","OK","NOK")))</f>
        <v/>
      </c>
      <c r="H120" s="1277" t="str">
        <f>IF(INDEX(intern2!$A$165:$BH$316,MATCH($A120,intern2!$A$165:$A$316,0),MATCH(H$8,intern2!_xlnm.Print_Titles,0))="","",
IF(INDEX(intern2!$A$165:$BH$316,MATCH($A120,intern2!$A$165:$A$316,0),MATCH(H$8,intern2!_xlnm.Print_Titles,0))="NOK","NOK",
IF(INDEX(intern3!$A$9:$BG$320,MATCH($A120,intern3!$A$9:$A$160,0),MATCH(intern4!H$8,intern3!$7:$7,0))="OK","OK","NOK")))</f>
        <v/>
      </c>
      <c r="I120" s="1277" t="str">
        <f>IF(INDEX(intern2!$A$165:$BH$316,MATCH($A120,intern2!$A$165:$A$316,0),MATCH(I$8,intern2!_xlnm.Print_Titles,0))="","",
IF(INDEX(intern2!$A$165:$BH$316,MATCH($A120,intern2!$A$165:$A$316,0),MATCH(I$8,intern2!_xlnm.Print_Titles,0))="NOK","NOK",
IF(INDEX(intern3!$A$9:$BG$320,MATCH($A120,intern3!$A$9:$A$160,0),MATCH(intern4!I$8,intern3!$7:$7,0))="OK","OK","NOK")))</f>
        <v/>
      </c>
      <c r="J120" s="1277" t="str">
        <f>IF(INDEX(intern2!$A$165:$BH$316,MATCH($A120,intern2!$A$165:$A$316,0),MATCH(J$8,intern2!_xlnm.Print_Titles,0))="","",
IF(INDEX(intern2!$A$165:$BH$316,MATCH($A120,intern2!$A$165:$A$316,0),MATCH(J$8,intern2!_xlnm.Print_Titles,0))="NOK","NOK",
IF(INDEX(intern3!$A$9:$BG$320,MATCH($A120,intern3!$A$9:$A$160,0),MATCH(intern4!J$8,intern3!$7:$7,0))="OK","OK","NOK")))</f>
        <v/>
      </c>
      <c r="K120" s="1277" t="str">
        <f>IF(INDEX(intern2!$A$165:$BH$316,MATCH($A120,intern2!$A$165:$A$316,0),MATCH(K$8,intern2!_xlnm.Print_Titles,0))="","",
IF(INDEX(intern2!$A$165:$BH$316,MATCH($A120,intern2!$A$165:$A$316,0),MATCH(K$8,intern2!_xlnm.Print_Titles,0))="NOK","NOK",
IF(INDEX(intern3!$A$9:$BG$320,MATCH($A120,intern3!$A$9:$A$160,0),MATCH(intern4!K$8,intern3!$7:$7,0))="OK","OK","NOK")))</f>
        <v/>
      </c>
      <c r="L120" s="1277" t="str">
        <f>IF(INDEX(intern2!$A$165:$BH$316,MATCH($A120,intern2!$A$165:$A$316,0),MATCH(L$8,intern2!_xlnm.Print_Titles,0))="","",
IF(INDEX(intern2!$A$165:$BH$316,MATCH($A120,intern2!$A$165:$A$316,0),MATCH(L$8,intern2!_xlnm.Print_Titles,0))="NOK","NOK",
IF(INDEX(intern3!$A$9:$BG$320,MATCH($A120,intern3!$A$9:$A$160,0),MATCH(intern4!L$8,intern3!$7:$7,0))="OK","OK","NOK")))</f>
        <v/>
      </c>
      <c r="M120" s="1277" t="str">
        <f>IF(INDEX(intern2!$A$165:$BH$316,MATCH($A120,intern2!$A$165:$A$316,0),MATCH(M$8,intern2!_xlnm.Print_Titles,0))="","",
IF(INDEX(intern2!$A$165:$BH$316,MATCH($A120,intern2!$A$165:$A$316,0),MATCH(M$8,intern2!_xlnm.Print_Titles,0))="NOK","NOK",
IF(INDEX(intern3!$A$9:$BG$320,MATCH($A120,intern3!$A$9:$A$160,0),MATCH(intern4!M$8,intern3!$7:$7,0))="OK","OK","NOK")))</f>
        <v/>
      </c>
      <c r="N120" s="1277" t="str">
        <f ca="1">IF(INDEX(intern2!$A$165:$BH$316,MATCH($A120,intern2!$A$165:$A$316,0),MATCH(N$8,intern2!_xlnm.Print_Titles,0))="","",
IF(INDEX(intern2!$A$165:$BH$316,MATCH($A120,intern2!$A$165:$A$316,0),MATCH(N$8,intern2!_xlnm.Print_Titles,0))="NOK","NOK",
IF(INDEX(intern3!$A$9:$BG$320,MATCH($A120,intern3!$A$9:$A$160,0),MATCH(intern4!N$8,intern3!$7:$7,0))="OK","OK","NOK")))</f>
        <v>NOK</v>
      </c>
      <c r="O120" s="1277" t="str">
        <f>IF(INDEX(intern2!$A$165:$BH$316,MATCH($A120,intern2!$A$165:$A$316,0),MATCH(O$8,intern2!_xlnm.Print_Titles,0))="","",
IF(INDEX(intern2!$A$165:$BH$316,MATCH($A120,intern2!$A$165:$A$316,0),MATCH(O$8,intern2!_xlnm.Print_Titles,0))="NOK","NOK",
IF(INDEX(intern3!$A$9:$BG$320,MATCH($A120,intern3!$A$9:$A$160,0),MATCH(intern4!O$8,intern3!$7:$7,0))="OK","OK","NOK")))</f>
        <v/>
      </c>
      <c r="P120" s="1277" t="str">
        <f>IF(INDEX(intern2!$A$165:$BH$316,MATCH($A120,intern2!$A$165:$A$316,0),MATCH(P$8,intern2!_xlnm.Print_Titles,0))="","",
IF(INDEX(intern2!$A$165:$BH$316,MATCH($A120,intern2!$A$165:$A$316,0),MATCH(P$8,intern2!_xlnm.Print_Titles,0))="NOK","NOK",
IF(INDEX(intern3!$A$9:$BG$320,MATCH($A120,intern3!$A$9:$A$160,0),MATCH(intern4!P$8,intern3!$7:$7,0))="OK","OK","NOK")))</f>
        <v/>
      </c>
      <c r="Q120" s="1277" t="str">
        <f>IF(INDEX(intern2!$A$165:$BH$316,MATCH($A120,intern2!$A$165:$A$316,0),MATCH(Q$8,intern2!_xlnm.Print_Titles,0))="","",
IF(INDEX(intern2!$A$165:$BH$316,MATCH($A120,intern2!$A$165:$A$316,0),MATCH(Q$8,intern2!_xlnm.Print_Titles,0))="NOK","NOK",
IF(INDEX(intern3!$A$9:$BG$320,MATCH($A120,intern3!$A$9:$A$160,0),MATCH(intern4!Q$8,intern3!$7:$7,0))="OK","OK","NOK")))</f>
        <v/>
      </c>
      <c r="R120" s="1277" t="str">
        <f>IF(INDEX(intern2!$A$165:$BH$316,MATCH($A120,intern2!$A$165:$A$316,0),MATCH(R$8,intern2!_xlnm.Print_Titles,0))="","",
IF(INDEX(intern2!$A$165:$BH$316,MATCH($A120,intern2!$A$165:$A$316,0),MATCH(R$8,intern2!_xlnm.Print_Titles,0))="NOK","NOK",
IF(INDEX(intern3!$A$9:$BG$320,MATCH($A120,intern3!$A$9:$A$160,0),MATCH(intern4!R$8,intern3!$7:$7,0))="OK","OK","NOK")))</f>
        <v/>
      </c>
      <c r="S120" s="1277" t="str">
        <f>IF(INDEX(intern2!$A$165:$BH$316,MATCH($A120,intern2!$A$165:$A$316,0),MATCH(S$8,intern2!_xlnm.Print_Titles,0))="","",
IF(INDEX(intern2!$A$165:$BH$316,MATCH($A120,intern2!$A$165:$A$316,0),MATCH(S$8,intern2!_xlnm.Print_Titles,0))="NOK","NOK",
IF(INDEX(intern3!$A$9:$BG$320,MATCH($A120,intern3!$A$9:$A$160,0),MATCH(intern4!S$8,intern3!$7:$7,0))="OK","OK","NOK")))</f>
        <v/>
      </c>
      <c r="T120" s="1277" t="str">
        <f>IF(INDEX(intern2!$A$165:$BH$316,MATCH($A120,intern2!$A$165:$A$316,0),MATCH(T$8,intern2!_xlnm.Print_Titles,0))="","",
IF(INDEX(intern2!$A$165:$BH$316,MATCH($A120,intern2!$A$165:$A$316,0),MATCH(T$8,intern2!_xlnm.Print_Titles,0))="NOK","NOK",
IF(INDEX(intern3!$A$9:$BG$320,MATCH($A120,intern3!$A$9:$A$160,0),MATCH(intern4!T$8,intern3!$7:$7,0))="OK","OK","NOK")))</f>
        <v/>
      </c>
      <c r="U120" s="1277" t="str">
        <f>IF(INDEX(intern2!$A$165:$BH$316,MATCH($A120,intern2!$A$165:$A$316,0),MATCH(U$8,intern2!_xlnm.Print_Titles,0))="","",
IF(INDEX(intern2!$A$165:$BH$316,MATCH($A120,intern2!$A$165:$A$316,0),MATCH(U$8,intern2!_xlnm.Print_Titles,0))="NOK","NOK",
IF(INDEX(intern3!$A$9:$BG$320,MATCH($A120,intern3!$A$9:$A$160,0),MATCH(intern4!U$8,intern3!$7:$7,0))="OK","OK","NOK")))</f>
        <v/>
      </c>
      <c r="V120" s="1277" t="str">
        <f>IF(INDEX(intern2!$A$165:$BH$316,MATCH($A120,intern2!$A$165:$A$316,0),MATCH(V$8,intern2!_xlnm.Print_Titles,0))="","",
IF(INDEX(intern2!$A$165:$BH$316,MATCH($A120,intern2!$A$165:$A$316,0),MATCH(V$8,intern2!_xlnm.Print_Titles,0))="NOK","NOK",
IF(INDEX(intern3!$A$9:$BG$320,MATCH($A120,intern3!$A$9:$A$160,0),MATCH(intern4!V$8,intern3!$7:$7,0))="OK","OK","NOK")))</f>
        <v/>
      </c>
      <c r="W120" s="1277" t="str">
        <f>IF(INDEX(intern2!$A$165:$BH$316,MATCH($A120,intern2!$A$165:$A$316,0),MATCH(W$8,intern2!_xlnm.Print_Titles,0))="","",
IF(INDEX(intern2!$A$165:$BH$316,MATCH($A120,intern2!$A$165:$A$316,0),MATCH(W$8,intern2!_xlnm.Print_Titles,0))="NOK","NOK",
IF(INDEX(intern3!$A$9:$BG$320,MATCH($A120,intern3!$A$9:$A$160,0),MATCH(intern4!W$8,intern3!$7:$7,0))="OK","OK","NOK")))</f>
        <v/>
      </c>
      <c r="X120" s="1277" t="str">
        <f>IF(INDEX(intern2!$A$165:$BH$316,MATCH($A120,intern2!$A$165:$A$316,0),MATCH(X$8,intern2!_xlnm.Print_Titles,0))="","",
IF(INDEX(intern2!$A$165:$BH$316,MATCH($A120,intern2!$A$165:$A$316,0),MATCH(X$8,intern2!_xlnm.Print_Titles,0))="NOK","NOK",
IF(INDEX(intern3!$A$9:$BG$320,MATCH($A120,intern3!$A$9:$A$160,0),MATCH(intern4!X$8,intern3!$7:$7,0))="OK","OK","NOK")))</f>
        <v/>
      </c>
      <c r="Y120" s="1277" t="str">
        <f>IF(INDEX(intern2!$A$165:$BH$316,MATCH($A120,intern2!$A$165:$A$316,0),MATCH(Y$8,intern2!_xlnm.Print_Titles,0))="","",
IF(INDEX(intern2!$A$165:$BH$316,MATCH($A120,intern2!$A$165:$A$316,0),MATCH(Y$8,intern2!_xlnm.Print_Titles,0))="NOK","NOK",
IF(INDEX(intern3!$A$9:$BG$320,MATCH($A120,intern3!$A$9:$A$160,0),MATCH(intern4!Y$8,intern3!$7:$7,0))="OK","OK","NOK")))</f>
        <v/>
      </c>
      <c r="Z120" s="1277" t="str">
        <f>IF(INDEX(intern2!$A$165:$BH$316,MATCH($A120,intern2!$A$165:$A$316,0),MATCH(Z$8,intern2!_xlnm.Print_Titles,0))="","",
IF(INDEX(intern2!$A$165:$BH$316,MATCH($A120,intern2!$A$165:$A$316,0),MATCH(Z$8,intern2!_xlnm.Print_Titles,0))="NOK","NOK",
IF(INDEX(intern3!$A$9:$BG$320,MATCH($A120,intern3!$A$9:$A$160,0),MATCH(intern4!Z$8,intern3!$7:$7,0))="OK","OK","NOK")))</f>
        <v/>
      </c>
      <c r="AA120" s="1277" t="str">
        <f>IF(INDEX(intern2!$A$165:$BH$316,MATCH($A120,intern2!$A$165:$A$316,0),MATCH(AA$8,intern2!_xlnm.Print_Titles,0))="","",
IF(INDEX(intern2!$A$165:$BH$316,MATCH($A120,intern2!$A$165:$A$316,0),MATCH(AA$8,intern2!_xlnm.Print_Titles,0))="NOK","NOK",
IF(INDEX(intern3!$A$9:$BG$320,MATCH($A120,intern3!$A$9:$A$160,0),MATCH(intern4!AA$8,intern3!$7:$7,0))="OK","OK","NOK")))</f>
        <v/>
      </c>
      <c r="AB120" s="1277" t="str">
        <f>IF(INDEX(intern2!$A$165:$BH$316,MATCH($A120,intern2!$A$165:$A$316,0),MATCH(AB$8,intern2!_xlnm.Print_Titles,0))="","",
IF(INDEX(intern2!$A$165:$BH$316,MATCH($A120,intern2!$A$165:$A$316,0),MATCH(AB$8,intern2!_xlnm.Print_Titles,0))="NOK","NOK",
IF(INDEX(intern3!$A$9:$BG$320,MATCH($A120,intern3!$A$9:$A$160,0),MATCH(intern4!AB$8,intern3!$7:$7,0))="OK","OK","NOK")))</f>
        <v/>
      </c>
      <c r="AC120" s="1277" t="str">
        <f>IF(INDEX(intern2!$A$165:$BH$316,MATCH($A120,intern2!$A$165:$A$316,0),MATCH(AC$8,intern2!_xlnm.Print_Titles,0))="","",
IF(INDEX(intern2!$A$165:$BH$316,MATCH($A120,intern2!$A$165:$A$316,0),MATCH(AC$8,intern2!_xlnm.Print_Titles,0))="NOK","NOK",
IF(INDEX(intern3!$A$9:$BG$320,MATCH($A120,intern3!$A$9:$A$160,0),MATCH(intern4!AC$8,intern3!$7:$7,0))="OK","OK","NOK")))</f>
        <v/>
      </c>
      <c r="AD120" s="1277" t="str">
        <f>IF(INDEX(intern2!$A$165:$BH$316,MATCH($A120,intern2!$A$165:$A$316,0),MATCH(AD$8,intern2!_xlnm.Print_Titles,0))="","",
IF(INDEX(intern2!$A$165:$BH$316,MATCH($A120,intern2!$A$165:$A$316,0),MATCH(AD$8,intern2!_xlnm.Print_Titles,0))="NOK","NOK",
IF(INDEX(intern3!$A$9:$BG$320,MATCH($A120,intern3!$A$9:$A$160,0),MATCH(intern4!AD$8,intern3!$7:$7,0))="OK","OK","NOK")))</f>
        <v/>
      </c>
      <c r="AE120" s="1277" t="str">
        <f>IF(INDEX(intern2!$A$165:$BH$316,MATCH($A120,intern2!$A$165:$A$316,0),MATCH(AE$8,intern2!_xlnm.Print_Titles,0))="","",
IF(INDEX(intern2!$A$165:$BH$316,MATCH($A120,intern2!$A$165:$A$316,0),MATCH(AE$8,intern2!_xlnm.Print_Titles,0))="NOK","NOK",
IF(INDEX(intern3!$A$9:$BG$320,MATCH($A120,intern3!$A$9:$A$160,0),MATCH(intern4!AE$8,intern3!$7:$7,0))="OK","OK","NOK")))</f>
        <v/>
      </c>
      <c r="AF120" s="1277" t="str">
        <f>IF(INDEX(intern2!$A$165:$BH$316,MATCH($A120,intern2!$A$165:$A$316,0),MATCH(AF$8,intern2!_xlnm.Print_Titles,0))="","",
IF(INDEX(intern2!$A$165:$BH$316,MATCH($A120,intern2!$A$165:$A$316,0),MATCH(AF$8,intern2!_xlnm.Print_Titles,0))="NOK","NOK",
IF(INDEX(intern3!$A$9:$BG$320,MATCH($A120,intern3!$A$9:$A$160,0),MATCH(intern4!AF$8,intern3!$7:$7,0))="OK","OK","NOK")))</f>
        <v/>
      </c>
      <c r="AG120" s="1277" t="str">
        <f>IF(INDEX(intern2!$A$165:$BH$316,MATCH($A120,intern2!$A$165:$A$316,0),MATCH(AG$8,intern2!_xlnm.Print_Titles,0))="","",
IF(INDEX(intern2!$A$165:$BH$316,MATCH($A120,intern2!$A$165:$A$316,0),MATCH(AG$8,intern2!_xlnm.Print_Titles,0))="NOK","NOK",
IF(INDEX(intern3!$A$9:$BG$320,MATCH($A120,intern3!$A$9:$A$160,0),MATCH(intern4!AG$8,intern3!$7:$7,0))="OK","OK","NOK")))</f>
        <v/>
      </c>
      <c r="AH120" s="1277" t="str">
        <f>IF(INDEX(intern2!$A$165:$BH$316,MATCH($A120,intern2!$A$165:$A$316,0),MATCH(AH$8,intern2!_xlnm.Print_Titles,0))="","",
IF(INDEX(intern2!$A$165:$BH$316,MATCH($A120,intern2!$A$165:$A$316,0),MATCH(AH$8,intern2!_xlnm.Print_Titles,0))="NOK","NOK",
IF(INDEX(intern3!$A$9:$BG$320,MATCH($A120,intern3!$A$9:$A$160,0),MATCH(intern4!AH$8,intern3!$7:$7,0))="OK","OK","NOK")))</f>
        <v/>
      </c>
      <c r="AI120" s="1277" t="str">
        <f>IF(INDEX(intern2!$A$165:$BH$316,MATCH($A120,intern2!$A$165:$A$316,0),MATCH(AI$8,intern2!_xlnm.Print_Titles,0))="","",
IF(INDEX(intern2!$A$165:$BH$316,MATCH($A120,intern2!$A$165:$A$316,0),MATCH(AI$8,intern2!_xlnm.Print_Titles,0))="NOK","NOK",
IF(INDEX(intern3!$A$9:$BG$320,MATCH($A120,intern3!$A$9:$A$160,0),MATCH(intern4!AI$8,intern3!$7:$7,0))="OK","OK","NOK")))</f>
        <v/>
      </c>
      <c r="AJ120" s="1277" t="str">
        <f>IF(INDEX(intern2!$A$165:$BH$316,MATCH($A120,intern2!$A$165:$A$316,0),MATCH(AJ$8,intern2!_xlnm.Print_Titles,0))="","",
IF(INDEX(intern2!$A$165:$BH$316,MATCH($A120,intern2!$A$165:$A$316,0),MATCH(AJ$8,intern2!_xlnm.Print_Titles,0))="NOK","NOK",
IF(INDEX(intern3!$A$9:$BG$320,MATCH($A120,intern3!$A$9:$A$160,0),MATCH(intern4!AJ$8,intern3!$7:$7,0))="OK","OK","NOK")))</f>
        <v/>
      </c>
      <c r="AK120" s="1277" t="str">
        <f>IF(INDEX(intern2!$A$165:$BH$316,MATCH($A120,intern2!$A$165:$A$316,0),MATCH(AK$8,intern2!_xlnm.Print_Titles,0))="","",
IF(INDEX(intern2!$A$165:$BH$316,MATCH($A120,intern2!$A$165:$A$316,0),MATCH(AK$8,intern2!_xlnm.Print_Titles,0))="NOK","NOK",
IF(INDEX(intern3!$A$9:$BG$320,MATCH($A120,intern3!$A$9:$A$160,0),MATCH(intern4!AK$8,intern3!$7:$7,0))="OK","OK","NOK")))</f>
        <v/>
      </c>
      <c r="AL120" s="1277" t="str">
        <f>IF(INDEX(intern2!$A$165:$BH$316,MATCH($A120,intern2!$A$165:$A$316,0),MATCH(AL$8,intern2!_xlnm.Print_Titles,0))="","",
IF(INDEX(intern2!$A$165:$BH$316,MATCH($A120,intern2!$A$165:$A$316,0),MATCH(AL$8,intern2!_xlnm.Print_Titles,0))="NOK","NOK",
IF(INDEX(intern3!$A$9:$BG$320,MATCH($A120,intern3!$A$9:$A$160,0),MATCH(intern4!AL$8,intern3!$7:$7,0))="OK","OK","NOK")))</f>
        <v/>
      </c>
      <c r="AM120" s="1277" t="str">
        <f>IF(INDEX(intern2!$A$165:$BH$316,MATCH($A120,intern2!$A$165:$A$316,0),MATCH(AM$8,intern2!_xlnm.Print_Titles,0))="","",
IF(INDEX(intern2!$A$165:$BH$316,MATCH($A120,intern2!$A$165:$A$316,0),MATCH(AM$8,intern2!_xlnm.Print_Titles,0))="NOK","NOK",
IF(INDEX(intern3!$A$9:$BG$320,MATCH($A120,intern3!$A$9:$A$160,0),MATCH(intern4!AM$8,intern3!$7:$7,0))="OK","OK","NOK")))</f>
        <v/>
      </c>
      <c r="AN120" s="1277" t="str">
        <f>IF(INDEX(intern2!$A$165:$BH$316,MATCH($A120,intern2!$A$165:$A$316,0),MATCH(AN$8,intern2!_xlnm.Print_Titles,0))="","",
IF(INDEX(intern2!$A$165:$BH$316,MATCH($A120,intern2!$A$165:$A$316,0),MATCH(AN$8,intern2!_xlnm.Print_Titles,0))="NOK","NOK",
IF(INDEX(intern3!$A$9:$BG$320,MATCH($A120,intern3!$A$9:$A$160,0),MATCH(intern4!AN$8,intern3!$7:$7,0))="OK","OK","NOK")))</f>
        <v/>
      </c>
      <c r="AO120" s="1277" t="str">
        <f>IF(INDEX(intern2!$A$165:$BH$316,MATCH($A120,intern2!$A$165:$A$316,0),MATCH(AO$8,intern2!_xlnm.Print_Titles,0))="","",
IF(INDEX(intern2!$A$165:$BH$316,MATCH($A120,intern2!$A$165:$A$316,0),MATCH(AO$8,intern2!_xlnm.Print_Titles,0))="NOK","NOK",
IF(INDEX(intern3!$A$9:$BG$320,MATCH($A120,intern3!$A$9:$A$160,0),MATCH(intern4!AO$8,intern3!$7:$7,0))="OK","OK","NOK")))</f>
        <v/>
      </c>
      <c r="AP120" s="1277" t="str">
        <f>IF(INDEX(intern2!$A$165:$BH$316,MATCH($A120,intern2!$A$165:$A$316,0),MATCH(AP$8,intern2!_xlnm.Print_Titles,0))="","",
IF(INDEX(intern2!$A$165:$BH$316,MATCH($A120,intern2!$A$165:$A$316,0),MATCH(AP$8,intern2!_xlnm.Print_Titles,0))="NOK","NOK",
IF(INDEX(intern3!$A$9:$BG$320,MATCH($A120,intern3!$A$9:$A$160,0),MATCH(intern4!AP$8,intern3!$7:$7,0))="OK","OK","NOK")))</f>
        <v/>
      </c>
      <c r="AQ120" s="1277" t="str">
        <f>IF(INDEX(intern2!$A$165:$BH$316,MATCH($A120,intern2!$A$165:$A$316,0),MATCH(AQ$8,intern2!_xlnm.Print_Titles,0))="","",
IF(INDEX(intern2!$A$165:$BH$316,MATCH($A120,intern2!$A$165:$A$316,0),MATCH(AQ$8,intern2!_xlnm.Print_Titles,0))="NOK","NOK",
IF(INDEX(intern3!$A$9:$BG$320,MATCH($A120,intern3!$A$9:$A$160,0),MATCH(intern4!AQ$8,intern3!$7:$7,0))="OK","OK","NOK")))</f>
        <v/>
      </c>
      <c r="AR120" s="1277" t="str">
        <f>IF(INDEX(intern2!$A$165:$BH$316,MATCH($A120,intern2!$A$165:$A$316,0),MATCH(AR$8,intern2!_xlnm.Print_Titles,0))="","",
IF(INDEX(intern2!$A$165:$BH$316,MATCH($A120,intern2!$A$165:$A$316,0),MATCH(AR$8,intern2!_xlnm.Print_Titles,0))="NOK","NOK",
IF(INDEX(intern3!$A$9:$BG$320,MATCH($A120,intern3!$A$9:$A$160,0),MATCH(intern4!AR$8,intern3!$7:$7,0))="OK","OK","NOK")))</f>
        <v/>
      </c>
      <c r="AS120" s="1277" t="str">
        <f>IF(INDEX(intern2!$A$165:$BH$316,MATCH($A120,intern2!$A$165:$A$316,0),MATCH(AS$8,intern2!_xlnm.Print_Titles,0))="","",
IF(INDEX(intern2!$A$165:$BH$316,MATCH($A120,intern2!$A$165:$A$316,0),MATCH(AS$8,intern2!_xlnm.Print_Titles,0))="NOK","NOK",
IF(INDEX(intern3!$A$9:$BG$320,MATCH($A120,intern3!$A$9:$A$160,0),MATCH(intern4!AS$8,intern3!$7:$7,0))="OK","OK","NOK")))</f>
        <v/>
      </c>
      <c r="AT120" s="1277" t="str">
        <f>IF(INDEX(intern2!$A$165:$BH$316,MATCH($A120,intern2!$A$165:$A$316,0),MATCH(AT$8,intern2!_xlnm.Print_Titles,0))="","",
IF(INDEX(intern2!$A$165:$BH$316,MATCH($A120,intern2!$A$165:$A$316,0),MATCH(AT$8,intern2!_xlnm.Print_Titles,0))="NOK","NOK",
IF(INDEX(intern3!$A$9:$BG$320,MATCH($A120,intern3!$A$9:$A$160,0),MATCH(intern4!AT$8,intern3!$7:$7,0))="OK","OK","NOK")))</f>
        <v/>
      </c>
      <c r="AU120" s="1277" t="str">
        <f>IF(INDEX(intern2!$A$165:$BH$316,MATCH($A120,intern2!$A$165:$A$316,0),MATCH(AU$8,intern2!_xlnm.Print_Titles,0))="","",
IF(INDEX(intern2!$A$165:$BH$316,MATCH($A120,intern2!$A$165:$A$316,0),MATCH(AU$8,intern2!_xlnm.Print_Titles,0))="NOK","NOK",
IF(INDEX(intern3!$A$9:$BG$320,MATCH($A120,intern3!$A$9:$A$160,0),MATCH(intern4!AU$8,intern3!$7:$7,0))="OK","OK","NOK")))</f>
        <v/>
      </c>
      <c r="AV120" s="1277" t="str">
        <f>IF(INDEX(intern2!$A$165:$BH$316,MATCH($A120,intern2!$A$165:$A$316,0),MATCH(AV$8,intern2!_xlnm.Print_Titles,0))="","",
IF(INDEX(intern2!$A$165:$BH$316,MATCH($A120,intern2!$A$165:$A$316,0),MATCH(AV$8,intern2!_xlnm.Print_Titles,0))="NOK","NOK",
IF(INDEX(intern3!$A$9:$BG$320,MATCH($A120,intern3!$A$9:$A$160,0),MATCH(intern4!AV$8,intern3!$7:$7,0))="OK","OK","NOK")))</f>
        <v/>
      </c>
      <c r="AW120" s="1277"/>
      <c r="AX120" s="1277" t="str">
        <f>IF(INDEX(intern2!$A$165:$BH$316,MATCH($A120,intern2!$A$165:$A$316,0),MATCH(AX$8,intern2!_xlnm.Print_Titles,0))="","",
IF(INDEX(intern2!$A$165:$BH$316,MATCH($A120,intern2!$A$165:$A$316,0),MATCH(AX$8,intern2!_xlnm.Print_Titles,0))="NOK","NOK",
IF(INDEX(intern3!$A$9:$BG$320,MATCH($A120,intern3!$A$9:$A$160,0),MATCH(intern4!AX$8,intern3!$7:$7,0))="OK","OK","NOK")))</f>
        <v/>
      </c>
      <c r="AY120" s="1277" t="str">
        <f>IF(INDEX(intern2!$A$165:$BH$316,MATCH($A120,intern2!$A$165:$A$316,0),MATCH(AY$8,intern2!_xlnm.Print_Titles,0))="","",
IF(INDEX(intern2!$A$165:$BH$316,MATCH($A120,intern2!$A$165:$A$316,0),MATCH(AY$8,intern2!_xlnm.Print_Titles,0))="NOK","NOK",
IF(INDEX(intern3!$A$9:$BG$320,MATCH($A120,intern3!$A$9:$A$160,0),MATCH(intern4!AY$8,intern3!$7:$7,0))="OK","OK","NOK")))</f>
        <v/>
      </c>
      <c r="AZ120" s="1277" t="str">
        <f>IF(INDEX(intern2!$A$165:$BH$316,MATCH($A120,intern2!$A$165:$A$316,0),MATCH(AZ$8,intern2!_xlnm.Print_Titles,0))="","",
IF(INDEX(intern2!$A$165:$BH$316,MATCH($A120,intern2!$A$165:$A$316,0),MATCH(AZ$8,intern2!_xlnm.Print_Titles,0))="NOK","NOK",
IF(INDEX(intern3!$A$9:$BG$320,MATCH($A120,intern3!$A$9:$A$160,0),MATCH(intern4!AZ$8,intern3!$7:$7,0))="OK","OK","NOK")))</f>
        <v/>
      </c>
      <c r="BA120" s="1277" t="str">
        <f>IF(INDEX(intern2!$A$165:$BH$316,MATCH($A120,intern2!$A$165:$A$316,0),MATCH(BA$8,intern2!_xlnm.Print_Titles,0))="","",
IF(INDEX(intern2!$A$165:$BH$316,MATCH($A120,intern2!$A$165:$A$316,0),MATCH(BA$8,intern2!_xlnm.Print_Titles,0))="NOK","NOK",
IF(INDEX(intern3!$A$9:$BG$320,MATCH($A120,intern3!$A$9:$A$160,0),MATCH(intern4!BA$8,intern3!$7:$7,0))="OK","OK","NOK")))</f>
        <v/>
      </c>
      <c r="BB120" s="1277" t="str">
        <f>IF(INDEX(intern2!$A$165:$BH$316,MATCH($A120,intern2!$A$165:$A$316,0),MATCH(BB$8,intern2!_xlnm.Print_Titles,0))="","",
IF(INDEX(intern2!$A$165:$BH$316,MATCH($A120,intern2!$A$165:$A$316,0),MATCH(BB$8,intern2!_xlnm.Print_Titles,0))="NOK","NOK",
IF(INDEX(intern3!$A$9:$BG$320,MATCH($A120,intern3!$A$9:$A$160,0),MATCH(intern4!BB$8,intern3!$7:$7,0))="OK","OK","NOK")))</f>
        <v/>
      </c>
      <c r="BC120" s="1277" t="str">
        <f>IF(INDEX(intern2!$A$165:$BH$316,MATCH($A120,intern2!$A$165:$A$316,0),MATCH(BC$8,intern2!_xlnm.Print_Titles,0))="","",
IF(INDEX(intern2!$A$165:$BH$316,MATCH($A120,intern2!$A$165:$A$316,0),MATCH(BC$8,intern2!_xlnm.Print_Titles,0))="NOK","NOK",
IF(INDEX(intern3!$A$9:$BG$320,MATCH($A120,intern3!$A$9:$A$160,0),MATCH(intern4!BC$8,intern3!$7:$7,0))="OK","OK","NOK")))</f>
        <v/>
      </c>
      <c r="BD120" s="1277" t="str">
        <f>IF(INDEX(intern2!$A$165:$BH$316,MATCH($A120,intern2!$A$165:$A$316,0),MATCH(BD$8,intern2!_xlnm.Print_Titles,0))="","",
IF(INDEX(intern2!$A$165:$BH$316,MATCH($A120,intern2!$A$165:$A$316,0),MATCH(BD$8,intern2!_xlnm.Print_Titles,0))="NOK","NOK",
IF(INDEX(intern3!$A$9:$BG$320,MATCH($A120,intern3!$A$9:$A$160,0),MATCH(intern4!BD$8,intern3!$7:$7,0))="OK","OK","NOK")))</f>
        <v/>
      </c>
      <c r="BE120" s="1277" t="str">
        <f>IF(INDEX(intern2!$A$165:$BH$316,MATCH($A120,intern2!$A$165:$A$316,0),MATCH(BE$8,intern2!_xlnm.Print_Titles,0))="","",
IF(INDEX(intern2!$A$165:$BH$316,MATCH($A120,intern2!$A$165:$A$316,0),MATCH(BE$8,intern2!_xlnm.Print_Titles,0))="NOK","NOK",
IF(INDEX(intern3!$A$9:$BG$320,MATCH($A120,intern3!$A$9:$A$160,0),MATCH(intern4!BE$8,intern3!$7:$7,0))="OK","OK","NOK")))</f>
        <v/>
      </c>
      <c r="BF120" s="1277" t="str">
        <f>IF(INDEX(intern2!$A$165:$BH$316,MATCH($A120,intern2!$A$165:$A$316,0),MATCH(BF$8,intern2!_xlnm.Print_Titles,0))="","",
IF(INDEX(intern2!$A$165:$BH$316,MATCH($A120,intern2!$A$165:$A$316,0),MATCH(BF$8,intern2!_xlnm.Print_Titles,0))="NOK","NOK",
IF(INDEX(intern3!$A$9:$BG$320,MATCH($A120,intern3!$A$9:$A$160,0),MATCH(intern4!BF$8,intern3!$7:$7,0))="OK","OK","NOK")))</f>
        <v/>
      </c>
      <c r="BG120" s="1277" t="str">
        <f>IF(INDEX(intern2!$A$165:$BH$316,MATCH($A120,intern2!$A$165:$A$316,0),MATCH(BG$8,intern2!_xlnm.Print_Titles,0))="","",
IF(INDEX(intern2!$A$165:$BH$316,MATCH($A120,intern2!$A$165:$A$316,0),MATCH(BG$8,intern2!_xlnm.Print_Titles,0))="NOK","NOK",
IF(INDEX(intern3!$A$9:$BG$320,MATCH($A120,intern3!$A$9:$A$160,0),MATCH(intern4!BG$8,intern3!$7:$7,0))="OK","OK","NOK")))</f>
        <v/>
      </c>
      <c r="BH120" s="200" t="str">
        <f t="shared" ca="1" si="3"/>
        <v>NOK</v>
      </c>
      <c r="BI120" s="186"/>
      <c r="BJ120" t="b">
        <f ca="1">IF(VLOOKUP($A120,intern1!$C:$Q,15,FALSE)="MAS","",IF(VLOOKUP($A120,'3.10'!$C:$AP,9,FALSE)=0,"NOK",IF(VLOOKUP($A120,'3.10'!$C:$AP,11,FALSE)=0,"NOK","OK"))=BH120)</f>
        <v>1</v>
      </c>
    </row>
    <row r="121" spans="1:62" x14ac:dyDescent="0.25">
      <c r="A121" t="str">
        <f>+intern2!A116</f>
        <v>BEW7.2</v>
      </c>
      <c r="C121" s="1277" t="str">
        <f>IF(INDEX(intern2!$A$165:$BH$316,MATCH($A121,intern2!$A$165:$A$316,0),MATCH(C$8,intern2!_xlnm.Print_Titles,0))="","",
IF(INDEX(intern2!$A$165:$BH$316,MATCH($A121,intern2!$A$165:$A$316,0),MATCH(C$8,intern2!_xlnm.Print_Titles,0))="NOK","NOK",
IF(INDEX(intern3!$A$9:$BG$320,MATCH($A121,intern3!$A$9:$A$160,0),MATCH(intern4!C$8,intern3!$7:$7,0))="OK","OK","NOK")))</f>
        <v/>
      </c>
      <c r="D121" s="1277" t="str">
        <f>IF(INDEX(intern2!$A$165:$BH$316,MATCH($A121,intern2!$A$165:$A$316,0),MATCH(D$8,intern2!_xlnm.Print_Titles,0))="","",
IF(INDEX(intern2!$A$165:$BH$316,MATCH($A121,intern2!$A$165:$A$316,0),MATCH(D$8,intern2!_xlnm.Print_Titles,0))="NOK","NOK",
IF(INDEX(intern3!$A$9:$BG$320,MATCH($A121,intern3!$A$9:$A$160,0),MATCH(intern4!D$8,intern3!$7:$7,0))="OK","OK","NOK")))</f>
        <v/>
      </c>
      <c r="E121" s="1277" t="str">
        <f>IF(INDEX(intern2!$A$165:$BH$316,MATCH($A121,intern2!$A$165:$A$316,0),MATCH(E$8,intern2!_xlnm.Print_Titles,0))="","",
IF(INDEX(intern2!$A$165:$BH$316,MATCH($A121,intern2!$A$165:$A$316,0),MATCH(E$8,intern2!_xlnm.Print_Titles,0))="NOK","NOK",
IF(INDEX(intern3!$A$9:$BG$320,MATCH($A121,intern3!$A$9:$A$160,0),MATCH(intern4!E$8,intern3!$7:$7,0))="OK","OK","NOK")))</f>
        <v/>
      </c>
      <c r="F121" s="1277" t="str">
        <f>IF(INDEX(intern2!$A$165:$BH$316,MATCH($A121,intern2!$A$165:$A$316,0),MATCH(F$8,intern2!_xlnm.Print_Titles,0))="","",
IF(INDEX(intern2!$A$165:$BH$316,MATCH($A121,intern2!$A$165:$A$316,0),MATCH(F$8,intern2!_xlnm.Print_Titles,0))="NOK","NOK",
IF(INDEX(intern3!$A$9:$BG$320,MATCH($A121,intern3!$A$9:$A$160,0),MATCH(intern4!F$8,intern3!$7:$7,0))="OK","OK","NOK")))</f>
        <v/>
      </c>
      <c r="G121" s="1277" t="str">
        <f>IF(INDEX(intern2!$A$165:$BH$316,MATCH($A121,intern2!$A$165:$A$316,0),MATCH(G$8,intern2!_xlnm.Print_Titles,0))="","",
IF(INDEX(intern2!$A$165:$BH$316,MATCH($A121,intern2!$A$165:$A$316,0),MATCH(G$8,intern2!_xlnm.Print_Titles,0))="NOK","NOK",
IF(INDEX(intern3!$A$9:$BG$320,MATCH($A121,intern3!$A$9:$A$160,0),MATCH(intern4!G$8,intern3!$7:$7,0))="OK","OK","NOK")))</f>
        <v/>
      </c>
      <c r="H121" s="1277" t="str">
        <f>IF(INDEX(intern2!$A$165:$BH$316,MATCH($A121,intern2!$A$165:$A$316,0),MATCH(H$8,intern2!_xlnm.Print_Titles,0))="","",
IF(INDEX(intern2!$A$165:$BH$316,MATCH($A121,intern2!$A$165:$A$316,0),MATCH(H$8,intern2!_xlnm.Print_Titles,0))="NOK","NOK",
IF(INDEX(intern3!$A$9:$BG$320,MATCH($A121,intern3!$A$9:$A$160,0),MATCH(intern4!H$8,intern3!$7:$7,0))="OK","OK","NOK")))</f>
        <v/>
      </c>
      <c r="I121" s="1277" t="str">
        <f>IF(INDEX(intern2!$A$165:$BH$316,MATCH($A121,intern2!$A$165:$A$316,0),MATCH(I$8,intern2!_xlnm.Print_Titles,0))="","",
IF(INDEX(intern2!$A$165:$BH$316,MATCH($A121,intern2!$A$165:$A$316,0),MATCH(I$8,intern2!_xlnm.Print_Titles,0))="NOK","NOK",
IF(INDEX(intern3!$A$9:$BG$320,MATCH($A121,intern3!$A$9:$A$160,0),MATCH(intern4!I$8,intern3!$7:$7,0))="OK","OK","NOK")))</f>
        <v/>
      </c>
      <c r="J121" s="1277" t="str">
        <f>IF(INDEX(intern2!$A$165:$BH$316,MATCH($A121,intern2!$A$165:$A$316,0),MATCH(J$8,intern2!_xlnm.Print_Titles,0))="","",
IF(INDEX(intern2!$A$165:$BH$316,MATCH($A121,intern2!$A$165:$A$316,0),MATCH(J$8,intern2!_xlnm.Print_Titles,0))="NOK","NOK",
IF(INDEX(intern3!$A$9:$BG$320,MATCH($A121,intern3!$A$9:$A$160,0),MATCH(intern4!J$8,intern3!$7:$7,0))="OK","OK","NOK")))</f>
        <v/>
      </c>
      <c r="K121" s="1277" t="str">
        <f>IF(INDEX(intern2!$A$165:$BH$316,MATCH($A121,intern2!$A$165:$A$316,0),MATCH(K$8,intern2!_xlnm.Print_Titles,0))="","",
IF(INDEX(intern2!$A$165:$BH$316,MATCH($A121,intern2!$A$165:$A$316,0),MATCH(K$8,intern2!_xlnm.Print_Titles,0))="NOK","NOK",
IF(INDEX(intern3!$A$9:$BG$320,MATCH($A121,intern3!$A$9:$A$160,0),MATCH(intern4!K$8,intern3!$7:$7,0))="OK","OK","NOK")))</f>
        <v/>
      </c>
      <c r="L121" s="1277" t="str">
        <f>IF(INDEX(intern2!$A$165:$BH$316,MATCH($A121,intern2!$A$165:$A$316,0),MATCH(L$8,intern2!_xlnm.Print_Titles,0))="","",
IF(INDEX(intern2!$A$165:$BH$316,MATCH($A121,intern2!$A$165:$A$316,0),MATCH(L$8,intern2!_xlnm.Print_Titles,0))="NOK","NOK",
IF(INDEX(intern3!$A$9:$BG$320,MATCH($A121,intern3!$A$9:$A$160,0),MATCH(intern4!L$8,intern3!$7:$7,0))="OK","OK","NOK")))</f>
        <v/>
      </c>
      <c r="M121" s="1277" t="str">
        <f>IF(INDEX(intern2!$A$165:$BH$316,MATCH($A121,intern2!$A$165:$A$316,0),MATCH(M$8,intern2!_xlnm.Print_Titles,0))="","",
IF(INDEX(intern2!$A$165:$BH$316,MATCH($A121,intern2!$A$165:$A$316,0),MATCH(M$8,intern2!_xlnm.Print_Titles,0))="NOK","NOK",
IF(INDEX(intern3!$A$9:$BG$320,MATCH($A121,intern3!$A$9:$A$160,0),MATCH(intern4!M$8,intern3!$7:$7,0))="OK","OK","NOK")))</f>
        <v/>
      </c>
      <c r="N121" s="1277" t="str">
        <f ca="1">IF(INDEX(intern2!$A$165:$BH$316,MATCH($A121,intern2!$A$165:$A$316,0),MATCH(N$8,intern2!_xlnm.Print_Titles,0))="","",
IF(INDEX(intern2!$A$165:$BH$316,MATCH($A121,intern2!$A$165:$A$316,0),MATCH(N$8,intern2!_xlnm.Print_Titles,0))="NOK","NOK",
IF(INDEX(intern3!$A$9:$BG$320,MATCH($A121,intern3!$A$9:$A$160,0),MATCH(intern4!N$8,intern3!$7:$7,0))="OK","OK","NOK")))</f>
        <v>NOK</v>
      </c>
      <c r="O121" s="1277" t="str">
        <f>IF(INDEX(intern2!$A$165:$BH$316,MATCH($A121,intern2!$A$165:$A$316,0),MATCH(O$8,intern2!_xlnm.Print_Titles,0))="","",
IF(INDEX(intern2!$A$165:$BH$316,MATCH($A121,intern2!$A$165:$A$316,0),MATCH(O$8,intern2!_xlnm.Print_Titles,0))="NOK","NOK",
IF(INDEX(intern3!$A$9:$BG$320,MATCH($A121,intern3!$A$9:$A$160,0),MATCH(intern4!O$8,intern3!$7:$7,0))="OK","OK","NOK")))</f>
        <v/>
      </c>
      <c r="P121" s="1277" t="str">
        <f>IF(INDEX(intern2!$A$165:$BH$316,MATCH($A121,intern2!$A$165:$A$316,0),MATCH(P$8,intern2!_xlnm.Print_Titles,0))="","",
IF(INDEX(intern2!$A$165:$BH$316,MATCH($A121,intern2!$A$165:$A$316,0),MATCH(P$8,intern2!_xlnm.Print_Titles,0))="NOK","NOK",
IF(INDEX(intern3!$A$9:$BG$320,MATCH($A121,intern3!$A$9:$A$160,0),MATCH(intern4!P$8,intern3!$7:$7,0))="OK","OK","NOK")))</f>
        <v/>
      </c>
      <c r="Q121" s="1277" t="str">
        <f>IF(INDEX(intern2!$A$165:$BH$316,MATCH($A121,intern2!$A$165:$A$316,0),MATCH(Q$8,intern2!_xlnm.Print_Titles,0))="","",
IF(INDEX(intern2!$A$165:$BH$316,MATCH($A121,intern2!$A$165:$A$316,0),MATCH(Q$8,intern2!_xlnm.Print_Titles,0))="NOK","NOK",
IF(INDEX(intern3!$A$9:$BG$320,MATCH($A121,intern3!$A$9:$A$160,0),MATCH(intern4!Q$8,intern3!$7:$7,0))="OK","OK","NOK")))</f>
        <v/>
      </c>
      <c r="R121" s="1277" t="str">
        <f>IF(INDEX(intern2!$A$165:$BH$316,MATCH($A121,intern2!$A$165:$A$316,0),MATCH(R$8,intern2!_xlnm.Print_Titles,0))="","",
IF(INDEX(intern2!$A$165:$BH$316,MATCH($A121,intern2!$A$165:$A$316,0),MATCH(R$8,intern2!_xlnm.Print_Titles,0))="NOK","NOK",
IF(INDEX(intern3!$A$9:$BG$320,MATCH($A121,intern3!$A$9:$A$160,0),MATCH(intern4!R$8,intern3!$7:$7,0))="OK","OK","NOK")))</f>
        <v/>
      </c>
      <c r="S121" s="1277" t="str">
        <f>IF(INDEX(intern2!$A$165:$BH$316,MATCH($A121,intern2!$A$165:$A$316,0),MATCH(S$8,intern2!_xlnm.Print_Titles,0))="","",
IF(INDEX(intern2!$A$165:$BH$316,MATCH($A121,intern2!$A$165:$A$316,0),MATCH(S$8,intern2!_xlnm.Print_Titles,0))="NOK","NOK",
IF(INDEX(intern3!$A$9:$BG$320,MATCH($A121,intern3!$A$9:$A$160,0),MATCH(intern4!S$8,intern3!$7:$7,0))="OK","OK","NOK")))</f>
        <v/>
      </c>
      <c r="T121" s="1277" t="str">
        <f>IF(INDEX(intern2!$A$165:$BH$316,MATCH($A121,intern2!$A$165:$A$316,0),MATCH(T$8,intern2!_xlnm.Print_Titles,0))="","",
IF(INDEX(intern2!$A$165:$BH$316,MATCH($A121,intern2!$A$165:$A$316,0),MATCH(T$8,intern2!_xlnm.Print_Titles,0))="NOK","NOK",
IF(INDEX(intern3!$A$9:$BG$320,MATCH($A121,intern3!$A$9:$A$160,0),MATCH(intern4!T$8,intern3!$7:$7,0))="OK","OK","NOK")))</f>
        <v/>
      </c>
      <c r="U121" s="1277" t="str">
        <f>IF(INDEX(intern2!$A$165:$BH$316,MATCH($A121,intern2!$A$165:$A$316,0),MATCH(U$8,intern2!_xlnm.Print_Titles,0))="","",
IF(INDEX(intern2!$A$165:$BH$316,MATCH($A121,intern2!$A$165:$A$316,0),MATCH(U$8,intern2!_xlnm.Print_Titles,0))="NOK","NOK",
IF(INDEX(intern3!$A$9:$BG$320,MATCH($A121,intern3!$A$9:$A$160,0),MATCH(intern4!U$8,intern3!$7:$7,0))="OK","OK","NOK")))</f>
        <v/>
      </c>
      <c r="V121" s="1277" t="str">
        <f>IF(INDEX(intern2!$A$165:$BH$316,MATCH($A121,intern2!$A$165:$A$316,0),MATCH(V$8,intern2!_xlnm.Print_Titles,0))="","",
IF(INDEX(intern2!$A$165:$BH$316,MATCH($A121,intern2!$A$165:$A$316,0),MATCH(V$8,intern2!_xlnm.Print_Titles,0))="NOK","NOK",
IF(INDEX(intern3!$A$9:$BG$320,MATCH($A121,intern3!$A$9:$A$160,0),MATCH(intern4!V$8,intern3!$7:$7,0))="OK","OK","NOK")))</f>
        <v/>
      </c>
      <c r="W121" s="1277" t="str">
        <f>IF(INDEX(intern2!$A$165:$BH$316,MATCH($A121,intern2!$A$165:$A$316,0),MATCH(W$8,intern2!_xlnm.Print_Titles,0))="","",
IF(INDEX(intern2!$A$165:$BH$316,MATCH($A121,intern2!$A$165:$A$316,0),MATCH(W$8,intern2!_xlnm.Print_Titles,0))="NOK","NOK",
IF(INDEX(intern3!$A$9:$BG$320,MATCH($A121,intern3!$A$9:$A$160,0),MATCH(intern4!W$8,intern3!$7:$7,0))="OK","OK","NOK")))</f>
        <v/>
      </c>
      <c r="X121" s="1277" t="str">
        <f>IF(INDEX(intern2!$A$165:$BH$316,MATCH($A121,intern2!$A$165:$A$316,0),MATCH(X$8,intern2!_xlnm.Print_Titles,0))="","",
IF(INDEX(intern2!$A$165:$BH$316,MATCH($A121,intern2!$A$165:$A$316,0),MATCH(X$8,intern2!_xlnm.Print_Titles,0))="NOK","NOK",
IF(INDEX(intern3!$A$9:$BG$320,MATCH($A121,intern3!$A$9:$A$160,0),MATCH(intern4!X$8,intern3!$7:$7,0))="OK","OK","NOK")))</f>
        <v/>
      </c>
      <c r="Y121" s="1277" t="str">
        <f>IF(INDEX(intern2!$A$165:$BH$316,MATCH($A121,intern2!$A$165:$A$316,0),MATCH(Y$8,intern2!_xlnm.Print_Titles,0))="","",
IF(INDEX(intern2!$A$165:$BH$316,MATCH($A121,intern2!$A$165:$A$316,0),MATCH(Y$8,intern2!_xlnm.Print_Titles,0))="NOK","NOK",
IF(INDEX(intern3!$A$9:$BG$320,MATCH($A121,intern3!$A$9:$A$160,0),MATCH(intern4!Y$8,intern3!$7:$7,0))="OK","OK","NOK")))</f>
        <v/>
      </c>
      <c r="Z121" s="1277" t="str">
        <f>IF(INDEX(intern2!$A$165:$BH$316,MATCH($A121,intern2!$A$165:$A$316,0),MATCH(Z$8,intern2!_xlnm.Print_Titles,0))="","",
IF(INDEX(intern2!$A$165:$BH$316,MATCH($A121,intern2!$A$165:$A$316,0),MATCH(Z$8,intern2!_xlnm.Print_Titles,0))="NOK","NOK",
IF(INDEX(intern3!$A$9:$BG$320,MATCH($A121,intern3!$A$9:$A$160,0),MATCH(intern4!Z$8,intern3!$7:$7,0))="OK","OK","NOK")))</f>
        <v/>
      </c>
      <c r="AA121" s="1277" t="str">
        <f>IF(INDEX(intern2!$A$165:$BH$316,MATCH($A121,intern2!$A$165:$A$316,0),MATCH(AA$8,intern2!_xlnm.Print_Titles,0))="","",
IF(INDEX(intern2!$A$165:$BH$316,MATCH($A121,intern2!$A$165:$A$316,0),MATCH(AA$8,intern2!_xlnm.Print_Titles,0))="NOK","NOK",
IF(INDEX(intern3!$A$9:$BG$320,MATCH($A121,intern3!$A$9:$A$160,0),MATCH(intern4!AA$8,intern3!$7:$7,0))="OK","OK","NOK")))</f>
        <v/>
      </c>
      <c r="AB121" s="1277" t="str">
        <f>IF(INDEX(intern2!$A$165:$BH$316,MATCH($A121,intern2!$A$165:$A$316,0),MATCH(AB$8,intern2!_xlnm.Print_Titles,0))="","",
IF(INDEX(intern2!$A$165:$BH$316,MATCH($A121,intern2!$A$165:$A$316,0),MATCH(AB$8,intern2!_xlnm.Print_Titles,0))="NOK","NOK",
IF(INDEX(intern3!$A$9:$BG$320,MATCH($A121,intern3!$A$9:$A$160,0),MATCH(intern4!AB$8,intern3!$7:$7,0))="OK","OK","NOK")))</f>
        <v/>
      </c>
      <c r="AC121" s="1277" t="str">
        <f>IF(INDEX(intern2!$A$165:$BH$316,MATCH($A121,intern2!$A$165:$A$316,0),MATCH(AC$8,intern2!_xlnm.Print_Titles,0))="","",
IF(INDEX(intern2!$A$165:$BH$316,MATCH($A121,intern2!$A$165:$A$316,0),MATCH(AC$8,intern2!_xlnm.Print_Titles,0))="NOK","NOK",
IF(INDEX(intern3!$A$9:$BG$320,MATCH($A121,intern3!$A$9:$A$160,0),MATCH(intern4!AC$8,intern3!$7:$7,0))="OK","OK","NOK")))</f>
        <v/>
      </c>
      <c r="AD121" s="1277" t="str">
        <f>IF(INDEX(intern2!$A$165:$BH$316,MATCH($A121,intern2!$A$165:$A$316,0),MATCH(AD$8,intern2!_xlnm.Print_Titles,0))="","",
IF(INDEX(intern2!$A$165:$BH$316,MATCH($A121,intern2!$A$165:$A$316,0),MATCH(AD$8,intern2!_xlnm.Print_Titles,0))="NOK","NOK",
IF(INDEX(intern3!$A$9:$BG$320,MATCH($A121,intern3!$A$9:$A$160,0),MATCH(intern4!AD$8,intern3!$7:$7,0))="OK","OK","NOK")))</f>
        <v/>
      </c>
      <c r="AE121" s="1277" t="str">
        <f>IF(INDEX(intern2!$A$165:$BH$316,MATCH($A121,intern2!$A$165:$A$316,0),MATCH(AE$8,intern2!_xlnm.Print_Titles,0))="","",
IF(INDEX(intern2!$A$165:$BH$316,MATCH($A121,intern2!$A$165:$A$316,0),MATCH(AE$8,intern2!_xlnm.Print_Titles,0))="NOK","NOK",
IF(INDEX(intern3!$A$9:$BG$320,MATCH($A121,intern3!$A$9:$A$160,0),MATCH(intern4!AE$8,intern3!$7:$7,0))="OK","OK","NOK")))</f>
        <v/>
      </c>
      <c r="AF121" s="1277" t="str">
        <f>IF(INDEX(intern2!$A$165:$BH$316,MATCH($A121,intern2!$A$165:$A$316,0),MATCH(AF$8,intern2!_xlnm.Print_Titles,0))="","",
IF(INDEX(intern2!$A$165:$BH$316,MATCH($A121,intern2!$A$165:$A$316,0),MATCH(AF$8,intern2!_xlnm.Print_Titles,0))="NOK","NOK",
IF(INDEX(intern3!$A$9:$BG$320,MATCH($A121,intern3!$A$9:$A$160,0),MATCH(intern4!AF$8,intern3!$7:$7,0))="OK","OK","NOK")))</f>
        <v/>
      </c>
      <c r="AG121" s="1277" t="str">
        <f>IF(INDEX(intern2!$A$165:$BH$316,MATCH($A121,intern2!$A$165:$A$316,0),MATCH(AG$8,intern2!_xlnm.Print_Titles,0))="","",
IF(INDEX(intern2!$A$165:$BH$316,MATCH($A121,intern2!$A$165:$A$316,0),MATCH(AG$8,intern2!_xlnm.Print_Titles,0))="NOK","NOK",
IF(INDEX(intern3!$A$9:$BG$320,MATCH($A121,intern3!$A$9:$A$160,0),MATCH(intern4!AG$8,intern3!$7:$7,0))="OK","OK","NOK")))</f>
        <v/>
      </c>
      <c r="AH121" s="1277" t="str">
        <f>IF(INDEX(intern2!$A$165:$BH$316,MATCH($A121,intern2!$A$165:$A$316,0),MATCH(AH$8,intern2!_xlnm.Print_Titles,0))="","",
IF(INDEX(intern2!$A$165:$BH$316,MATCH($A121,intern2!$A$165:$A$316,0),MATCH(AH$8,intern2!_xlnm.Print_Titles,0))="NOK","NOK",
IF(INDEX(intern3!$A$9:$BG$320,MATCH($A121,intern3!$A$9:$A$160,0),MATCH(intern4!AH$8,intern3!$7:$7,0))="OK","OK","NOK")))</f>
        <v/>
      </c>
      <c r="AI121" s="1277" t="str">
        <f>IF(INDEX(intern2!$A$165:$BH$316,MATCH($A121,intern2!$A$165:$A$316,0),MATCH(AI$8,intern2!_xlnm.Print_Titles,0))="","",
IF(INDEX(intern2!$A$165:$BH$316,MATCH($A121,intern2!$A$165:$A$316,0),MATCH(AI$8,intern2!_xlnm.Print_Titles,0))="NOK","NOK",
IF(INDEX(intern3!$A$9:$BG$320,MATCH($A121,intern3!$A$9:$A$160,0),MATCH(intern4!AI$8,intern3!$7:$7,0))="OK","OK","NOK")))</f>
        <v/>
      </c>
      <c r="AJ121" s="1277" t="str">
        <f>IF(INDEX(intern2!$A$165:$BH$316,MATCH($A121,intern2!$A$165:$A$316,0),MATCH(AJ$8,intern2!_xlnm.Print_Titles,0))="","",
IF(INDEX(intern2!$A$165:$BH$316,MATCH($A121,intern2!$A$165:$A$316,0),MATCH(AJ$8,intern2!_xlnm.Print_Titles,0))="NOK","NOK",
IF(INDEX(intern3!$A$9:$BG$320,MATCH($A121,intern3!$A$9:$A$160,0),MATCH(intern4!AJ$8,intern3!$7:$7,0))="OK","OK","NOK")))</f>
        <v/>
      </c>
      <c r="AK121" s="1277" t="str">
        <f>IF(INDEX(intern2!$A$165:$BH$316,MATCH($A121,intern2!$A$165:$A$316,0),MATCH(AK$8,intern2!_xlnm.Print_Titles,0))="","",
IF(INDEX(intern2!$A$165:$BH$316,MATCH($A121,intern2!$A$165:$A$316,0),MATCH(AK$8,intern2!_xlnm.Print_Titles,0))="NOK","NOK",
IF(INDEX(intern3!$A$9:$BG$320,MATCH($A121,intern3!$A$9:$A$160,0),MATCH(intern4!AK$8,intern3!$7:$7,0))="OK","OK","NOK")))</f>
        <v/>
      </c>
      <c r="AL121" s="1277" t="str">
        <f>IF(INDEX(intern2!$A$165:$BH$316,MATCH($A121,intern2!$A$165:$A$316,0),MATCH(AL$8,intern2!_xlnm.Print_Titles,0))="","",
IF(INDEX(intern2!$A$165:$BH$316,MATCH($A121,intern2!$A$165:$A$316,0),MATCH(AL$8,intern2!_xlnm.Print_Titles,0))="NOK","NOK",
IF(INDEX(intern3!$A$9:$BG$320,MATCH($A121,intern3!$A$9:$A$160,0),MATCH(intern4!AL$8,intern3!$7:$7,0))="OK","OK","NOK")))</f>
        <v/>
      </c>
      <c r="AM121" s="1277" t="str">
        <f>IF(INDEX(intern2!$A$165:$BH$316,MATCH($A121,intern2!$A$165:$A$316,0),MATCH(AM$8,intern2!_xlnm.Print_Titles,0))="","",
IF(INDEX(intern2!$A$165:$BH$316,MATCH($A121,intern2!$A$165:$A$316,0),MATCH(AM$8,intern2!_xlnm.Print_Titles,0))="NOK","NOK",
IF(INDEX(intern3!$A$9:$BG$320,MATCH($A121,intern3!$A$9:$A$160,0),MATCH(intern4!AM$8,intern3!$7:$7,0))="OK","OK","NOK")))</f>
        <v/>
      </c>
      <c r="AN121" s="1277" t="str">
        <f>IF(INDEX(intern2!$A$165:$BH$316,MATCH($A121,intern2!$A$165:$A$316,0),MATCH(AN$8,intern2!_xlnm.Print_Titles,0))="","",
IF(INDEX(intern2!$A$165:$BH$316,MATCH($A121,intern2!$A$165:$A$316,0),MATCH(AN$8,intern2!_xlnm.Print_Titles,0))="NOK","NOK",
IF(INDEX(intern3!$A$9:$BG$320,MATCH($A121,intern3!$A$9:$A$160,0),MATCH(intern4!AN$8,intern3!$7:$7,0))="OK","OK","NOK")))</f>
        <v/>
      </c>
      <c r="AO121" s="1277" t="str">
        <f>IF(INDEX(intern2!$A$165:$BH$316,MATCH($A121,intern2!$A$165:$A$316,0),MATCH(AO$8,intern2!_xlnm.Print_Titles,0))="","",
IF(INDEX(intern2!$A$165:$BH$316,MATCH($A121,intern2!$A$165:$A$316,0),MATCH(AO$8,intern2!_xlnm.Print_Titles,0))="NOK","NOK",
IF(INDEX(intern3!$A$9:$BG$320,MATCH($A121,intern3!$A$9:$A$160,0),MATCH(intern4!AO$8,intern3!$7:$7,0))="OK","OK","NOK")))</f>
        <v/>
      </c>
      <c r="AP121" s="1277" t="str">
        <f>IF(INDEX(intern2!$A$165:$BH$316,MATCH($A121,intern2!$A$165:$A$316,0),MATCH(AP$8,intern2!_xlnm.Print_Titles,0))="","",
IF(INDEX(intern2!$A$165:$BH$316,MATCH($A121,intern2!$A$165:$A$316,0),MATCH(AP$8,intern2!_xlnm.Print_Titles,0))="NOK","NOK",
IF(INDEX(intern3!$A$9:$BG$320,MATCH($A121,intern3!$A$9:$A$160,0),MATCH(intern4!AP$8,intern3!$7:$7,0))="OK","OK","NOK")))</f>
        <v/>
      </c>
      <c r="AQ121" s="1277" t="str">
        <f>IF(INDEX(intern2!$A$165:$BH$316,MATCH($A121,intern2!$A$165:$A$316,0),MATCH(AQ$8,intern2!_xlnm.Print_Titles,0))="","",
IF(INDEX(intern2!$A$165:$BH$316,MATCH($A121,intern2!$A$165:$A$316,0),MATCH(AQ$8,intern2!_xlnm.Print_Titles,0))="NOK","NOK",
IF(INDEX(intern3!$A$9:$BG$320,MATCH($A121,intern3!$A$9:$A$160,0),MATCH(intern4!AQ$8,intern3!$7:$7,0))="OK","OK","NOK")))</f>
        <v/>
      </c>
      <c r="AR121" s="1277" t="str">
        <f>IF(INDEX(intern2!$A$165:$BH$316,MATCH($A121,intern2!$A$165:$A$316,0),MATCH(AR$8,intern2!_xlnm.Print_Titles,0))="","",
IF(INDEX(intern2!$A$165:$BH$316,MATCH($A121,intern2!$A$165:$A$316,0),MATCH(AR$8,intern2!_xlnm.Print_Titles,0))="NOK","NOK",
IF(INDEX(intern3!$A$9:$BG$320,MATCH($A121,intern3!$A$9:$A$160,0),MATCH(intern4!AR$8,intern3!$7:$7,0))="OK","OK","NOK")))</f>
        <v/>
      </c>
      <c r="AS121" s="1277" t="str">
        <f>IF(INDEX(intern2!$A$165:$BH$316,MATCH($A121,intern2!$A$165:$A$316,0),MATCH(AS$8,intern2!_xlnm.Print_Titles,0))="","",
IF(INDEX(intern2!$A$165:$BH$316,MATCH($A121,intern2!$A$165:$A$316,0),MATCH(AS$8,intern2!_xlnm.Print_Titles,0))="NOK","NOK",
IF(INDEX(intern3!$A$9:$BG$320,MATCH($A121,intern3!$A$9:$A$160,0),MATCH(intern4!AS$8,intern3!$7:$7,0))="OK","OK","NOK")))</f>
        <v/>
      </c>
      <c r="AT121" s="1277" t="str">
        <f>IF(INDEX(intern2!$A$165:$BH$316,MATCH($A121,intern2!$A$165:$A$316,0),MATCH(AT$8,intern2!_xlnm.Print_Titles,0))="","",
IF(INDEX(intern2!$A$165:$BH$316,MATCH($A121,intern2!$A$165:$A$316,0),MATCH(AT$8,intern2!_xlnm.Print_Titles,0))="NOK","NOK",
IF(INDEX(intern3!$A$9:$BG$320,MATCH($A121,intern3!$A$9:$A$160,0),MATCH(intern4!AT$8,intern3!$7:$7,0))="OK","OK","NOK")))</f>
        <v/>
      </c>
      <c r="AU121" s="1277" t="str">
        <f>IF(INDEX(intern2!$A$165:$BH$316,MATCH($A121,intern2!$A$165:$A$316,0),MATCH(AU$8,intern2!_xlnm.Print_Titles,0))="","",
IF(INDEX(intern2!$A$165:$BH$316,MATCH($A121,intern2!$A$165:$A$316,0),MATCH(AU$8,intern2!_xlnm.Print_Titles,0))="NOK","NOK",
IF(INDEX(intern3!$A$9:$BG$320,MATCH($A121,intern3!$A$9:$A$160,0),MATCH(intern4!AU$8,intern3!$7:$7,0))="OK","OK","NOK")))</f>
        <v/>
      </c>
      <c r="AV121" s="1277" t="str">
        <f>IF(INDEX(intern2!$A$165:$BH$316,MATCH($A121,intern2!$A$165:$A$316,0),MATCH(AV$8,intern2!_xlnm.Print_Titles,0))="","",
IF(INDEX(intern2!$A$165:$BH$316,MATCH($A121,intern2!$A$165:$A$316,0),MATCH(AV$8,intern2!_xlnm.Print_Titles,0))="NOK","NOK",
IF(INDEX(intern3!$A$9:$BG$320,MATCH($A121,intern3!$A$9:$A$160,0),MATCH(intern4!AV$8,intern3!$7:$7,0))="OK","OK","NOK")))</f>
        <v/>
      </c>
      <c r="AW121" s="1277"/>
      <c r="AX121" s="1277" t="str">
        <f>IF(INDEX(intern2!$A$165:$BH$316,MATCH($A121,intern2!$A$165:$A$316,0),MATCH(AX$8,intern2!_xlnm.Print_Titles,0))="","",
IF(INDEX(intern2!$A$165:$BH$316,MATCH($A121,intern2!$A$165:$A$316,0),MATCH(AX$8,intern2!_xlnm.Print_Titles,0))="NOK","NOK",
IF(INDEX(intern3!$A$9:$BG$320,MATCH($A121,intern3!$A$9:$A$160,0),MATCH(intern4!AX$8,intern3!$7:$7,0))="OK","OK","NOK")))</f>
        <v/>
      </c>
      <c r="AY121" s="1277" t="str">
        <f>IF(INDEX(intern2!$A$165:$BH$316,MATCH($A121,intern2!$A$165:$A$316,0),MATCH(AY$8,intern2!_xlnm.Print_Titles,0))="","",
IF(INDEX(intern2!$A$165:$BH$316,MATCH($A121,intern2!$A$165:$A$316,0),MATCH(AY$8,intern2!_xlnm.Print_Titles,0))="NOK","NOK",
IF(INDEX(intern3!$A$9:$BG$320,MATCH($A121,intern3!$A$9:$A$160,0),MATCH(intern4!AY$8,intern3!$7:$7,0))="OK","OK","NOK")))</f>
        <v/>
      </c>
      <c r="AZ121" s="1277" t="str">
        <f>IF(INDEX(intern2!$A$165:$BH$316,MATCH($A121,intern2!$A$165:$A$316,0),MATCH(AZ$8,intern2!_xlnm.Print_Titles,0))="","",
IF(INDEX(intern2!$A$165:$BH$316,MATCH($A121,intern2!$A$165:$A$316,0),MATCH(AZ$8,intern2!_xlnm.Print_Titles,0))="NOK","NOK",
IF(INDEX(intern3!$A$9:$BG$320,MATCH($A121,intern3!$A$9:$A$160,0),MATCH(intern4!AZ$8,intern3!$7:$7,0))="OK","OK","NOK")))</f>
        <v/>
      </c>
      <c r="BA121" s="1277" t="str">
        <f>IF(INDEX(intern2!$A$165:$BH$316,MATCH($A121,intern2!$A$165:$A$316,0),MATCH(BA$8,intern2!_xlnm.Print_Titles,0))="","",
IF(INDEX(intern2!$A$165:$BH$316,MATCH($A121,intern2!$A$165:$A$316,0),MATCH(BA$8,intern2!_xlnm.Print_Titles,0))="NOK","NOK",
IF(INDEX(intern3!$A$9:$BG$320,MATCH($A121,intern3!$A$9:$A$160,0),MATCH(intern4!BA$8,intern3!$7:$7,0))="OK","OK","NOK")))</f>
        <v/>
      </c>
      <c r="BB121" s="1277" t="str">
        <f>IF(INDEX(intern2!$A$165:$BH$316,MATCH($A121,intern2!$A$165:$A$316,0),MATCH(BB$8,intern2!_xlnm.Print_Titles,0))="","",
IF(INDEX(intern2!$A$165:$BH$316,MATCH($A121,intern2!$A$165:$A$316,0),MATCH(BB$8,intern2!_xlnm.Print_Titles,0))="NOK","NOK",
IF(INDEX(intern3!$A$9:$BG$320,MATCH($A121,intern3!$A$9:$A$160,0),MATCH(intern4!BB$8,intern3!$7:$7,0))="OK","OK","NOK")))</f>
        <v/>
      </c>
      <c r="BC121" s="1277" t="str">
        <f>IF(INDEX(intern2!$A$165:$BH$316,MATCH($A121,intern2!$A$165:$A$316,0),MATCH(BC$8,intern2!_xlnm.Print_Titles,0))="","",
IF(INDEX(intern2!$A$165:$BH$316,MATCH($A121,intern2!$A$165:$A$316,0),MATCH(BC$8,intern2!_xlnm.Print_Titles,0))="NOK","NOK",
IF(INDEX(intern3!$A$9:$BG$320,MATCH($A121,intern3!$A$9:$A$160,0),MATCH(intern4!BC$8,intern3!$7:$7,0))="OK","OK","NOK")))</f>
        <v/>
      </c>
      <c r="BD121" s="1277" t="str">
        <f>IF(INDEX(intern2!$A$165:$BH$316,MATCH($A121,intern2!$A$165:$A$316,0),MATCH(BD$8,intern2!_xlnm.Print_Titles,0))="","",
IF(INDEX(intern2!$A$165:$BH$316,MATCH($A121,intern2!$A$165:$A$316,0),MATCH(BD$8,intern2!_xlnm.Print_Titles,0))="NOK","NOK",
IF(INDEX(intern3!$A$9:$BG$320,MATCH($A121,intern3!$A$9:$A$160,0),MATCH(intern4!BD$8,intern3!$7:$7,0))="OK","OK","NOK")))</f>
        <v/>
      </c>
      <c r="BE121" s="1277" t="str">
        <f>IF(INDEX(intern2!$A$165:$BH$316,MATCH($A121,intern2!$A$165:$A$316,0),MATCH(BE$8,intern2!_xlnm.Print_Titles,0))="","",
IF(INDEX(intern2!$A$165:$BH$316,MATCH($A121,intern2!$A$165:$A$316,0),MATCH(BE$8,intern2!_xlnm.Print_Titles,0))="NOK","NOK",
IF(INDEX(intern3!$A$9:$BG$320,MATCH($A121,intern3!$A$9:$A$160,0),MATCH(intern4!BE$8,intern3!$7:$7,0))="OK","OK","NOK")))</f>
        <v/>
      </c>
      <c r="BF121" s="1277" t="str">
        <f>IF(INDEX(intern2!$A$165:$BH$316,MATCH($A121,intern2!$A$165:$A$316,0),MATCH(BF$8,intern2!_xlnm.Print_Titles,0))="","",
IF(INDEX(intern2!$A$165:$BH$316,MATCH($A121,intern2!$A$165:$A$316,0),MATCH(BF$8,intern2!_xlnm.Print_Titles,0))="NOK","NOK",
IF(INDEX(intern3!$A$9:$BG$320,MATCH($A121,intern3!$A$9:$A$160,0),MATCH(intern4!BF$8,intern3!$7:$7,0))="OK","OK","NOK")))</f>
        <v/>
      </c>
      <c r="BG121" s="1277" t="str">
        <f>IF(INDEX(intern2!$A$165:$BH$316,MATCH($A121,intern2!$A$165:$A$316,0),MATCH(BG$8,intern2!_xlnm.Print_Titles,0))="","",
IF(INDEX(intern2!$A$165:$BH$316,MATCH($A121,intern2!$A$165:$A$316,0),MATCH(BG$8,intern2!_xlnm.Print_Titles,0))="NOK","NOK",
IF(INDEX(intern3!$A$9:$BG$320,MATCH($A121,intern3!$A$9:$A$160,0),MATCH(intern4!BG$8,intern3!$7:$7,0))="OK","OK","NOK")))</f>
        <v/>
      </c>
      <c r="BH121" s="200" t="str">
        <f t="shared" ca="1" si="3"/>
        <v>NOK</v>
      </c>
      <c r="BI121" s="186"/>
      <c r="BJ121" t="b">
        <f ca="1">IF(VLOOKUP($A121,intern1!$C:$Q,15,FALSE)="MAS","",IF(VLOOKUP($A121,'3.10'!$C:$AP,9,FALSE)=0,"NOK",IF(VLOOKUP($A121,'3.10'!$C:$AP,11,FALSE)=0,"NOK","OK"))=BH121)</f>
        <v>1</v>
      </c>
    </row>
    <row r="122" spans="1:62" x14ac:dyDescent="0.25">
      <c r="A122" t="str">
        <f>+intern2!A117</f>
        <v>BEW7.2.1</v>
      </c>
      <c r="C122" s="1277" t="str">
        <f>IF(INDEX(intern2!$A$165:$BH$316,MATCH($A122,intern2!$A$165:$A$316,0),MATCH(C$8,intern2!_xlnm.Print_Titles,0))="","",
IF(INDEX(intern2!$A$165:$BH$316,MATCH($A122,intern2!$A$165:$A$316,0),MATCH(C$8,intern2!_xlnm.Print_Titles,0))="NOK","NOK",
IF(INDEX(intern3!$A$9:$BG$320,MATCH($A122,intern3!$A$9:$A$160,0),MATCH(intern4!C$8,intern3!$7:$7,0))="OK","OK","NOK")))</f>
        <v/>
      </c>
      <c r="D122" s="1277" t="str">
        <f>IF(INDEX(intern2!$A$165:$BH$316,MATCH($A122,intern2!$A$165:$A$316,0),MATCH(D$8,intern2!_xlnm.Print_Titles,0))="","",
IF(INDEX(intern2!$A$165:$BH$316,MATCH($A122,intern2!$A$165:$A$316,0),MATCH(D$8,intern2!_xlnm.Print_Titles,0))="NOK","NOK",
IF(INDEX(intern3!$A$9:$BG$320,MATCH($A122,intern3!$A$9:$A$160,0),MATCH(intern4!D$8,intern3!$7:$7,0))="OK","OK","NOK")))</f>
        <v/>
      </c>
      <c r="E122" s="1277" t="str">
        <f>IF(INDEX(intern2!$A$165:$BH$316,MATCH($A122,intern2!$A$165:$A$316,0),MATCH(E$8,intern2!_xlnm.Print_Titles,0))="","",
IF(INDEX(intern2!$A$165:$BH$316,MATCH($A122,intern2!$A$165:$A$316,0),MATCH(E$8,intern2!_xlnm.Print_Titles,0))="NOK","NOK",
IF(INDEX(intern3!$A$9:$BG$320,MATCH($A122,intern3!$A$9:$A$160,0),MATCH(intern4!E$8,intern3!$7:$7,0))="OK","OK","NOK")))</f>
        <v/>
      </c>
      <c r="F122" s="1277" t="str">
        <f>IF(INDEX(intern2!$A$165:$BH$316,MATCH($A122,intern2!$A$165:$A$316,0),MATCH(F$8,intern2!_xlnm.Print_Titles,0))="","",
IF(INDEX(intern2!$A$165:$BH$316,MATCH($A122,intern2!$A$165:$A$316,0),MATCH(F$8,intern2!_xlnm.Print_Titles,0))="NOK","NOK",
IF(INDEX(intern3!$A$9:$BG$320,MATCH($A122,intern3!$A$9:$A$160,0),MATCH(intern4!F$8,intern3!$7:$7,0))="OK","OK","NOK")))</f>
        <v/>
      </c>
      <c r="G122" s="1277" t="str">
        <f>IF(INDEX(intern2!$A$165:$BH$316,MATCH($A122,intern2!$A$165:$A$316,0),MATCH(G$8,intern2!_xlnm.Print_Titles,0))="","",
IF(INDEX(intern2!$A$165:$BH$316,MATCH($A122,intern2!$A$165:$A$316,0),MATCH(G$8,intern2!_xlnm.Print_Titles,0))="NOK","NOK",
IF(INDEX(intern3!$A$9:$BG$320,MATCH($A122,intern3!$A$9:$A$160,0),MATCH(intern4!G$8,intern3!$7:$7,0))="OK","OK","NOK")))</f>
        <v/>
      </c>
      <c r="H122" s="1277" t="str">
        <f>IF(INDEX(intern2!$A$165:$BH$316,MATCH($A122,intern2!$A$165:$A$316,0),MATCH(H$8,intern2!_xlnm.Print_Titles,0))="","",
IF(INDEX(intern2!$A$165:$BH$316,MATCH($A122,intern2!$A$165:$A$316,0),MATCH(H$8,intern2!_xlnm.Print_Titles,0))="NOK","NOK",
IF(INDEX(intern3!$A$9:$BG$320,MATCH($A122,intern3!$A$9:$A$160,0),MATCH(intern4!H$8,intern3!$7:$7,0))="OK","OK","NOK")))</f>
        <v/>
      </c>
      <c r="I122" s="1277" t="str">
        <f>IF(INDEX(intern2!$A$165:$BH$316,MATCH($A122,intern2!$A$165:$A$316,0),MATCH(I$8,intern2!_xlnm.Print_Titles,0))="","",
IF(INDEX(intern2!$A$165:$BH$316,MATCH($A122,intern2!$A$165:$A$316,0),MATCH(I$8,intern2!_xlnm.Print_Titles,0))="NOK","NOK",
IF(INDEX(intern3!$A$9:$BG$320,MATCH($A122,intern3!$A$9:$A$160,0),MATCH(intern4!I$8,intern3!$7:$7,0))="OK","OK","NOK")))</f>
        <v/>
      </c>
      <c r="J122" s="1277" t="str">
        <f>IF(INDEX(intern2!$A$165:$BH$316,MATCH($A122,intern2!$A$165:$A$316,0),MATCH(J$8,intern2!_xlnm.Print_Titles,0))="","",
IF(INDEX(intern2!$A$165:$BH$316,MATCH($A122,intern2!$A$165:$A$316,0),MATCH(J$8,intern2!_xlnm.Print_Titles,0))="NOK","NOK",
IF(INDEX(intern3!$A$9:$BG$320,MATCH($A122,intern3!$A$9:$A$160,0),MATCH(intern4!J$8,intern3!$7:$7,0))="OK","OK","NOK")))</f>
        <v/>
      </c>
      <c r="K122" s="1277" t="str">
        <f>IF(INDEX(intern2!$A$165:$BH$316,MATCH($A122,intern2!$A$165:$A$316,0),MATCH(K$8,intern2!_xlnm.Print_Titles,0))="","",
IF(INDEX(intern2!$A$165:$BH$316,MATCH($A122,intern2!$A$165:$A$316,0),MATCH(K$8,intern2!_xlnm.Print_Titles,0))="NOK","NOK",
IF(INDEX(intern3!$A$9:$BG$320,MATCH($A122,intern3!$A$9:$A$160,0),MATCH(intern4!K$8,intern3!$7:$7,0))="OK","OK","NOK")))</f>
        <v/>
      </c>
      <c r="L122" s="1277" t="str">
        <f>IF(INDEX(intern2!$A$165:$BH$316,MATCH($A122,intern2!$A$165:$A$316,0),MATCH(L$8,intern2!_xlnm.Print_Titles,0))="","",
IF(INDEX(intern2!$A$165:$BH$316,MATCH($A122,intern2!$A$165:$A$316,0),MATCH(L$8,intern2!_xlnm.Print_Titles,0))="NOK","NOK",
IF(INDEX(intern3!$A$9:$BG$320,MATCH($A122,intern3!$A$9:$A$160,0),MATCH(intern4!L$8,intern3!$7:$7,0))="OK","OK","NOK")))</f>
        <v/>
      </c>
      <c r="M122" s="1277" t="str">
        <f>IF(INDEX(intern2!$A$165:$BH$316,MATCH($A122,intern2!$A$165:$A$316,0),MATCH(M$8,intern2!_xlnm.Print_Titles,0))="","",
IF(INDEX(intern2!$A$165:$BH$316,MATCH($A122,intern2!$A$165:$A$316,0),MATCH(M$8,intern2!_xlnm.Print_Titles,0))="NOK","NOK",
IF(INDEX(intern3!$A$9:$BG$320,MATCH($A122,intern3!$A$9:$A$160,0),MATCH(intern4!M$8,intern3!$7:$7,0))="OK","OK","NOK")))</f>
        <v/>
      </c>
      <c r="N122" s="1277" t="str">
        <f ca="1">IF(INDEX(intern2!$A$165:$BH$316,MATCH($A122,intern2!$A$165:$A$316,0),MATCH(N$8,intern2!_xlnm.Print_Titles,0))="","",
IF(INDEX(intern2!$A$165:$BH$316,MATCH($A122,intern2!$A$165:$A$316,0),MATCH(N$8,intern2!_xlnm.Print_Titles,0))="NOK","NOK",
IF(INDEX(intern3!$A$9:$BG$320,MATCH($A122,intern3!$A$9:$A$160,0),MATCH(intern4!N$8,intern3!$7:$7,0))="OK","OK","NOK")))</f>
        <v>NOK</v>
      </c>
      <c r="O122" s="1277" t="str">
        <f>IF(INDEX(intern2!$A$165:$BH$316,MATCH($A122,intern2!$A$165:$A$316,0),MATCH(O$8,intern2!_xlnm.Print_Titles,0))="","",
IF(INDEX(intern2!$A$165:$BH$316,MATCH($A122,intern2!$A$165:$A$316,0),MATCH(O$8,intern2!_xlnm.Print_Titles,0))="NOK","NOK",
IF(INDEX(intern3!$A$9:$BG$320,MATCH($A122,intern3!$A$9:$A$160,0),MATCH(intern4!O$8,intern3!$7:$7,0))="OK","OK","NOK")))</f>
        <v/>
      </c>
      <c r="P122" s="1277" t="str">
        <f>IF(INDEX(intern2!$A$165:$BH$316,MATCH($A122,intern2!$A$165:$A$316,0),MATCH(P$8,intern2!_xlnm.Print_Titles,0))="","",
IF(INDEX(intern2!$A$165:$BH$316,MATCH($A122,intern2!$A$165:$A$316,0),MATCH(P$8,intern2!_xlnm.Print_Titles,0))="NOK","NOK",
IF(INDEX(intern3!$A$9:$BG$320,MATCH($A122,intern3!$A$9:$A$160,0),MATCH(intern4!P$8,intern3!$7:$7,0))="OK","OK","NOK")))</f>
        <v/>
      </c>
      <c r="Q122" s="1277" t="str">
        <f>IF(INDEX(intern2!$A$165:$BH$316,MATCH($A122,intern2!$A$165:$A$316,0),MATCH(Q$8,intern2!_xlnm.Print_Titles,0))="","",
IF(INDEX(intern2!$A$165:$BH$316,MATCH($A122,intern2!$A$165:$A$316,0),MATCH(Q$8,intern2!_xlnm.Print_Titles,0))="NOK","NOK",
IF(INDEX(intern3!$A$9:$BG$320,MATCH($A122,intern3!$A$9:$A$160,0),MATCH(intern4!Q$8,intern3!$7:$7,0))="OK","OK","NOK")))</f>
        <v/>
      </c>
      <c r="R122" s="1277" t="str">
        <f>IF(INDEX(intern2!$A$165:$BH$316,MATCH($A122,intern2!$A$165:$A$316,0),MATCH(R$8,intern2!_xlnm.Print_Titles,0))="","",
IF(INDEX(intern2!$A$165:$BH$316,MATCH($A122,intern2!$A$165:$A$316,0),MATCH(R$8,intern2!_xlnm.Print_Titles,0))="NOK","NOK",
IF(INDEX(intern3!$A$9:$BG$320,MATCH($A122,intern3!$A$9:$A$160,0),MATCH(intern4!R$8,intern3!$7:$7,0))="OK","OK","NOK")))</f>
        <v/>
      </c>
      <c r="S122" s="1277" t="str">
        <f>IF(INDEX(intern2!$A$165:$BH$316,MATCH($A122,intern2!$A$165:$A$316,0),MATCH(S$8,intern2!_xlnm.Print_Titles,0))="","",
IF(INDEX(intern2!$A$165:$BH$316,MATCH($A122,intern2!$A$165:$A$316,0),MATCH(S$8,intern2!_xlnm.Print_Titles,0))="NOK","NOK",
IF(INDEX(intern3!$A$9:$BG$320,MATCH($A122,intern3!$A$9:$A$160,0),MATCH(intern4!S$8,intern3!$7:$7,0))="OK","OK","NOK")))</f>
        <v/>
      </c>
      <c r="T122" s="1277" t="str">
        <f>IF(INDEX(intern2!$A$165:$BH$316,MATCH($A122,intern2!$A$165:$A$316,0),MATCH(T$8,intern2!_xlnm.Print_Titles,0))="","",
IF(INDEX(intern2!$A$165:$BH$316,MATCH($A122,intern2!$A$165:$A$316,0),MATCH(T$8,intern2!_xlnm.Print_Titles,0))="NOK","NOK",
IF(INDEX(intern3!$A$9:$BG$320,MATCH($A122,intern3!$A$9:$A$160,0),MATCH(intern4!T$8,intern3!$7:$7,0))="OK","OK","NOK")))</f>
        <v/>
      </c>
      <c r="U122" s="1277" t="str">
        <f>IF(INDEX(intern2!$A$165:$BH$316,MATCH($A122,intern2!$A$165:$A$316,0),MATCH(U$8,intern2!_xlnm.Print_Titles,0))="","",
IF(INDEX(intern2!$A$165:$BH$316,MATCH($A122,intern2!$A$165:$A$316,0),MATCH(U$8,intern2!_xlnm.Print_Titles,0))="NOK","NOK",
IF(INDEX(intern3!$A$9:$BG$320,MATCH($A122,intern3!$A$9:$A$160,0),MATCH(intern4!U$8,intern3!$7:$7,0))="OK","OK","NOK")))</f>
        <v/>
      </c>
      <c r="V122" s="1277" t="str">
        <f>IF(INDEX(intern2!$A$165:$BH$316,MATCH($A122,intern2!$A$165:$A$316,0),MATCH(V$8,intern2!_xlnm.Print_Titles,0))="","",
IF(INDEX(intern2!$A$165:$BH$316,MATCH($A122,intern2!$A$165:$A$316,0),MATCH(V$8,intern2!_xlnm.Print_Titles,0))="NOK","NOK",
IF(INDEX(intern3!$A$9:$BG$320,MATCH($A122,intern3!$A$9:$A$160,0),MATCH(intern4!V$8,intern3!$7:$7,0))="OK","OK","NOK")))</f>
        <v/>
      </c>
      <c r="W122" s="1277" t="str">
        <f>IF(INDEX(intern2!$A$165:$BH$316,MATCH($A122,intern2!$A$165:$A$316,0),MATCH(W$8,intern2!_xlnm.Print_Titles,0))="","",
IF(INDEX(intern2!$A$165:$BH$316,MATCH($A122,intern2!$A$165:$A$316,0),MATCH(W$8,intern2!_xlnm.Print_Titles,0))="NOK","NOK",
IF(INDEX(intern3!$A$9:$BG$320,MATCH($A122,intern3!$A$9:$A$160,0),MATCH(intern4!W$8,intern3!$7:$7,0))="OK","OK","NOK")))</f>
        <v/>
      </c>
      <c r="X122" s="1277" t="str">
        <f>IF(INDEX(intern2!$A$165:$BH$316,MATCH($A122,intern2!$A$165:$A$316,0),MATCH(X$8,intern2!_xlnm.Print_Titles,0))="","",
IF(INDEX(intern2!$A$165:$BH$316,MATCH($A122,intern2!$A$165:$A$316,0),MATCH(X$8,intern2!_xlnm.Print_Titles,0))="NOK","NOK",
IF(INDEX(intern3!$A$9:$BG$320,MATCH($A122,intern3!$A$9:$A$160,0),MATCH(intern4!X$8,intern3!$7:$7,0))="OK","OK","NOK")))</f>
        <v/>
      </c>
      <c r="Y122" s="1277" t="str">
        <f>IF(INDEX(intern2!$A$165:$BH$316,MATCH($A122,intern2!$A$165:$A$316,0),MATCH(Y$8,intern2!_xlnm.Print_Titles,0))="","",
IF(INDEX(intern2!$A$165:$BH$316,MATCH($A122,intern2!$A$165:$A$316,0),MATCH(Y$8,intern2!_xlnm.Print_Titles,0))="NOK","NOK",
IF(INDEX(intern3!$A$9:$BG$320,MATCH($A122,intern3!$A$9:$A$160,0),MATCH(intern4!Y$8,intern3!$7:$7,0))="OK","OK","NOK")))</f>
        <v/>
      </c>
      <c r="Z122" s="1277" t="str">
        <f>IF(INDEX(intern2!$A$165:$BH$316,MATCH($A122,intern2!$A$165:$A$316,0),MATCH(Z$8,intern2!_xlnm.Print_Titles,0))="","",
IF(INDEX(intern2!$A$165:$BH$316,MATCH($A122,intern2!$A$165:$A$316,0),MATCH(Z$8,intern2!_xlnm.Print_Titles,0))="NOK","NOK",
IF(INDEX(intern3!$A$9:$BG$320,MATCH($A122,intern3!$A$9:$A$160,0),MATCH(intern4!Z$8,intern3!$7:$7,0))="OK","OK","NOK")))</f>
        <v/>
      </c>
      <c r="AA122" s="1277" t="str">
        <f>IF(INDEX(intern2!$A$165:$BH$316,MATCH($A122,intern2!$A$165:$A$316,0),MATCH(AA$8,intern2!_xlnm.Print_Titles,0))="","",
IF(INDEX(intern2!$A$165:$BH$316,MATCH($A122,intern2!$A$165:$A$316,0),MATCH(AA$8,intern2!_xlnm.Print_Titles,0))="NOK","NOK",
IF(INDEX(intern3!$A$9:$BG$320,MATCH($A122,intern3!$A$9:$A$160,0),MATCH(intern4!AA$8,intern3!$7:$7,0))="OK","OK","NOK")))</f>
        <v/>
      </c>
      <c r="AB122" s="1277" t="str">
        <f>IF(INDEX(intern2!$A$165:$BH$316,MATCH($A122,intern2!$A$165:$A$316,0),MATCH(AB$8,intern2!_xlnm.Print_Titles,0))="","",
IF(INDEX(intern2!$A$165:$BH$316,MATCH($A122,intern2!$A$165:$A$316,0),MATCH(AB$8,intern2!_xlnm.Print_Titles,0))="NOK","NOK",
IF(INDEX(intern3!$A$9:$BG$320,MATCH($A122,intern3!$A$9:$A$160,0),MATCH(intern4!AB$8,intern3!$7:$7,0))="OK","OK","NOK")))</f>
        <v/>
      </c>
      <c r="AC122" s="1277" t="str">
        <f>IF(INDEX(intern2!$A$165:$BH$316,MATCH($A122,intern2!$A$165:$A$316,0),MATCH(AC$8,intern2!_xlnm.Print_Titles,0))="","",
IF(INDEX(intern2!$A$165:$BH$316,MATCH($A122,intern2!$A$165:$A$316,0),MATCH(AC$8,intern2!_xlnm.Print_Titles,0))="NOK","NOK",
IF(INDEX(intern3!$A$9:$BG$320,MATCH($A122,intern3!$A$9:$A$160,0),MATCH(intern4!AC$8,intern3!$7:$7,0))="OK","OK","NOK")))</f>
        <v/>
      </c>
      <c r="AD122" s="1277" t="str">
        <f>IF(INDEX(intern2!$A$165:$BH$316,MATCH($A122,intern2!$A$165:$A$316,0),MATCH(AD$8,intern2!_xlnm.Print_Titles,0))="","",
IF(INDEX(intern2!$A$165:$BH$316,MATCH($A122,intern2!$A$165:$A$316,0),MATCH(AD$8,intern2!_xlnm.Print_Titles,0))="NOK","NOK",
IF(INDEX(intern3!$A$9:$BG$320,MATCH($A122,intern3!$A$9:$A$160,0),MATCH(intern4!AD$8,intern3!$7:$7,0))="OK","OK","NOK")))</f>
        <v/>
      </c>
      <c r="AE122" s="1277" t="str">
        <f>IF(INDEX(intern2!$A$165:$BH$316,MATCH($A122,intern2!$A$165:$A$316,0),MATCH(AE$8,intern2!_xlnm.Print_Titles,0))="","",
IF(INDEX(intern2!$A$165:$BH$316,MATCH($A122,intern2!$A$165:$A$316,0),MATCH(AE$8,intern2!_xlnm.Print_Titles,0))="NOK","NOK",
IF(INDEX(intern3!$A$9:$BG$320,MATCH($A122,intern3!$A$9:$A$160,0),MATCH(intern4!AE$8,intern3!$7:$7,0))="OK","OK","NOK")))</f>
        <v/>
      </c>
      <c r="AF122" s="1277" t="str">
        <f>IF(INDEX(intern2!$A$165:$BH$316,MATCH($A122,intern2!$A$165:$A$316,0),MATCH(AF$8,intern2!_xlnm.Print_Titles,0))="","",
IF(INDEX(intern2!$A$165:$BH$316,MATCH($A122,intern2!$A$165:$A$316,0),MATCH(AF$8,intern2!_xlnm.Print_Titles,0))="NOK","NOK",
IF(INDEX(intern3!$A$9:$BG$320,MATCH($A122,intern3!$A$9:$A$160,0),MATCH(intern4!AF$8,intern3!$7:$7,0))="OK","OK","NOK")))</f>
        <v/>
      </c>
      <c r="AG122" s="1277" t="str">
        <f>IF(INDEX(intern2!$A$165:$BH$316,MATCH($A122,intern2!$A$165:$A$316,0),MATCH(AG$8,intern2!_xlnm.Print_Titles,0))="","",
IF(INDEX(intern2!$A$165:$BH$316,MATCH($A122,intern2!$A$165:$A$316,0),MATCH(AG$8,intern2!_xlnm.Print_Titles,0))="NOK","NOK",
IF(INDEX(intern3!$A$9:$BG$320,MATCH($A122,intern3!$A$9:$A$160,0),MATCH(intern4!AG$8,intern3!$7:$7,0))="OK","OK","NOK")))</f>
        <v/>
      </c>
      <c r="AH122" s="1277" t="str">
        <f>IF(INDEX(intern2!$A$165:$BH$316,MATCH($A122,intern2!$A$165:$A$316,0),MATCH(AH$8,intern2!_xlnm.Print_Titles,0))="","",
IF(INDEX(intern2!$A$165:$BH$316,MATCH($A122,intern2!$A$165:$A$316,0),MATCH(AH$8,intern2!_xlnm.Print_Titles,0))="NOK","NOK",
IF(INDEX(intern3!$A$9:$BG$320,MATCH($A122,intern3!$A$9:$A$160,0),MATCH(intern4!AH$8,intern3!$7:$7,0))="OK","OK","NOK")))</f>
        <v/>
      </c>
      <c r="AI122" s="1277" t="str">
        <f>IF(INDEX(intern2!$A$165:$BH$316,MATCH($A122,intern2!$A$165:$A$316,0),MATCH(AI$8,intern2!_xlnm.Print_Titles,0))="","",
IF(INDEX(intern2!$A$165:$BH$316,MATCH($A122,intern2!$A$165:$A$316,0),MATCH(AI$8,intern2!_xlnm.Print_Titles,0))="NOK","NOK",
IF(INDEX(intern3!$A$9:$BG$320,MATCH($A122,intern3!$A$9:$A$160,0),MATCH(intern4!AI$8,intern3!$7:$7,0))="OK","OK","NOK")))</f>
        <v/>
      </c>
      <c r="AJ122" s="1277" t="str">
        <f>IF(INDEX(intern2!$A$165:$BH$316,MATCH($A122,intern2!$A$165:$A$316,0),MATCH(AJ$8,intern2!_xlnm.Print_Titles,0))="","",
IF(INDEX(intern2!$A$165:$BH$316,MATCH($A122,intern2!$A$165:$A$316,0),MATCH(AJ$8,intern2!_xlnm.Print_Titles,0))="NOK","NOK",
IF(INDEX(intern3!$A$9:$BG$320,MATCH($A122,intern3!$A$9:$A$160,0),MATCH(intern4!AJ$8,intern3!$7:$7,0))="OK","OK","NOK")))</f>
        <v/>
      </c>
      <c r="AK122" s="1277" t="str">
        <f>IF(INDEX(intern2!$A$165:$BH$316,MATCH($A122,intern2!$A$165:$A$316,0),MATCH(AK$8,intern2!_xlnm.Print_Titles,0))="","",
IF(INDEX(intern2!$A$165:$BH$316,MATCH($A122,intern2!$A$165:$A$316,0),MATCH(AK$8,intern2!_xlnm.Print_Titles,0))="NOK","NOK",
IF(INDEX(intern3!$A$9:$BG$320,MATCH($A122,intern3!$A$9:$A$160,0),MATCH(intern4!AK$8,intern3!$7:$7,0))="OK","OK","NOK")))</f>
        <v/>
      </c>
      <c r="AL122" s="1277" t="str">
        <f>IF(INDEX(intern2!$A$165:$BH$316,MATCH($A122,intern2!$A$165:$A$316,0),MATCH(AL$8,intern2!_xlnm.Print_Titles,0))="","",
IF(INDEX(intern2!$A$165:$BH$316,MATCH($A122,intern2!$A$165:$A$316,0),MATCH(AL$8,intern2!_xlnm.Print_Titles,0))="NOK","NOK",
IF(INDEX(intern3!$A$9:$BG$320,MATCH($A122,intern3!$A$9:$A$160,0),MATCH(intern4!AL$8,intern3!$7:$7,0))="OK","OK","NOK")))</f>
        <v/>
      </c>
      <c r="AM122" s="1277" t="str">
        <f>IF(INDEX(intern2!$A$165:$BH$316,MATCH($A122,intern2!$A$165:$A$316,0),MATCH(AM$8,intern2!_xlnm.Print_Titles,0))="","",
IF(INDEX(intern2!$A$165:$BH$316,MATCH($A122,intern2!$A$165:$A$316,0),MATCH(AM$8,intern2!_xlnm.Print_Titles,0))="NOK","NOK",
IF(INDEX(intern3!$A$9:$BG$320,MATCH($A122,intern3!$A$9:$A$160,0),MATCH(intern4!AM$8,intern3!$7:$7,0))="OK","OK","NOK")))</f>
        <v/>
      </c>
      <c r="AN122" s="1277" t="str">
        <f>IF(INDEX(intern2!$A$165:$BH$316,MATCH($A122,intern2!$A$165:$A$316,0),MATCH(AN$8,intern2!_xlnm.Print_Titles,0))="","",
IF(INDEX(intern2!$A$165:$BH$316,MATCH($A122,intern2!$A$165:$A$316,0),MATCH(AN$8,intern2!_xlnm.Print_Titles,0))="NOK","NOK",
IF(INDEX(intern3!$A$9:$BG$320,MATCH($A122,intern3!$A$9:$A$160,0),MATCH(intern4!AN$8,intern3!$7:$7,0))="OK","OK","NOK")))</f>
        <v/>
      </c>
      <c r="AO122" s="1277" t="str">
        <f>IF(INDEX(intern2!$A$165:$BH$316,MATCH($A122,intern2!$A$165:$A$316,0),MATCH(AO$8,intern2!_xlnm.Print_Titles,0))="","",
IF(INDEX(intern2!$A$165:$BH$316,MATCH($A122,intern2!$A$165:$A$316,0),MATCH(AO$8,intern2!_xlnm.Print_Titles,0))="NOK","NOK",
IF(INDEX(intern3!$A$9:$BG$320,MATCH($A122,intern3!$A$9:$A$160,0),MATCH(intern4!AO$8,intern3!$7:$7,0))="OK","OK","NOK")))</f>
        <v/>
      </c>
      <c r="AP122" s="1277" t="str">
        <f>IF(INDEX(intern2!$A$165:$BH$316,MATCH($A122,intern2!$A$165:$A$316,0),MATCH(AP$8,intern2!_xlnm.Print_Titles,0))="","",
IF(INDEX(intern2!$A$165:$BH$316,MATCH($A122,intern2!$A$165:$A$316,0),MATCH(AP$8,intern2!_xlnm.Print_Titles,0))="NOK","NOK",
IF(INDEX(intern3!$A$9:$BG$320,MATCH($A122,intern3!$A$9:$A$160,0),MATCH(intern4!AP$8,intern3!$7:$7,0))="OK","OK","NOK")))</f>
        <v/>
      </c>
      <c r="AQ122" s="1277" t="str">
        <f>IF(INDEX(intern2!$A$165:$BH$316,MATCH($A122,intern2!$A$165:$A$316,0),MATCH(AQ$8,intern2!_xlnm.Print_Titles,0))="","",
IF(INDEX(intern2!$A$165:$BH$316,MATCH($A122,intern2!$A$165:$A$316,0),MATCH(AQ$8,intern2!_xlnm.Print_Titles,0))="NOK","NOK",
IF(INDEX(intern3!$A$9:$BG$320,MATCH($A122,intern3!$A$9:$A$160,0),MATCH(intern4!AQ$8,intern3!$7:$7,0))="OK","OK","NOK")))</f>
        <v/>
      </c>
      <c r="AR122" s="1277" t="str">
        <f>IF(INDEX(intern2!$A$165:$BH$316,MATCH($A122,intern2!$A$165:$A$316,0),MATCH(AR$8,intern2!_xlnm.Print_Titles,0))="","",
IF(INDEX(intern2!$A$165:$BH$316,MATCH($A122,intern2!$A$165:$A$316,0),MATCH(AR$8,intern2!_xlnm.Print_Titles,0))="NOK","NOK",
IF(INDEX(intern3!$A$9:$BG$320,MATCH($A122,intern3!$A$9:$A$160,0),MATCH(intern4!AR$8,intern3!$7:$7,0))="OK","OK","NOK")))</f>
        <v/>
      </c>
      <c r="AS122" s="1277" t="str">
        <f>IF(INDEX(intern2!$A$165:$BH$316,MATCH($A122,intern2!$A$165:$A$316,0),MATCH(AS$8,intern2!_xlnm.Print_Titles,0))="","",
IF(INDEX(intern2!$A$165:$BH$316,MATCH($A122,intern2!$A$165:$A$316,0),MATCH(AS$8,intern2!_xlnm.Print_Titles,0))="NOK","NOK",
IF(INDEX(intern3!$A$9:$BG$320,MATCH($A122,intern3!$A$9:$A$160,0),MATCH(intern4!AS$8,intern3!$7:$7,0))="OK","OK","NOK")))</f>
        <v/>
      </c>
      <c r="AT122" s="1277" t="str">
        <f>IF(INDEX(intern2!$A$165:$BH$316,MATCH($A122,intern2!$A$165:$A$316,0),MATCH(AT$8,intern2!_xlnm.Print_Titles,0))="","",
IF(INDEX(intern2!$A$165:$BH$316,MATCH($A122,intern2!$A$165:$A$316,0),MATCH(AT$8,intern2!_xlnm.Print_Titles,0))="NOK","NOK",
IF(INDEX(intern3!$A$9:$BG$320,MATCH($A122,intern3!$A$9:$A$160,0),MATCH(intern4!AT$8,intern3!$7:$7,0))="OK","OK","NOK")))</f>
        <v/>
      </c>
      <c r="AU122" s="1277" t="str">
        <f>IF(INDEX(intern2!$A$165:$BH$316,MATCH($A122,intern2!$A$165:$A$316,0),MATCH(AU$8,intern2!_xlnm.Print_Titles,0))="","",
IF(INDEX(intern2!$A$165:$BH$316,MATCH($A122,intern2!$A$165:$A$316,0),MATCH(AU$8,intern2!_xlnm.Print_Titles,0))="NOK","NOK",
IF(INDEX(intern3!$A$9:$BG$320,MATCH($A122,intern3!$A$9:$A$160,0),MATCH(intern4!AU$8,intern3!$7:$7,0))="OK","OK","NOK")))</f>
        <v/>
      </c>
      <c r="AV122" s="1277" t="str">
        <f>IF(INDEX(intern2!$A$165:$BH$316,MATCH($A122,intern2!$A$165:$A$316,0),MATCH(AV$8,intern2!_xlnm.Print_Titles,0))="","",
IF(INDEX(intern2!$A$165:$BH$316,MATCH($A122,intern2!$A$165:$A$316,0),MATCH(AV$8,intern2!_xlnm.Print_Titles,0))="NOK","NOK",
IF(INDEX(intern3!$A$9:$BG$320,MATCH($A122,intern3!$A$9:$A$160,0),MATCH(intern4!AV$8,intern3!$7:$7,0))="OK","OK","NOK")))</f>
        <v/>
      </c>
      <c r="AW122" s="1277"/>
      <c r="AX122" s="1277" t="str">
        <f>IF(INDEX(intern2!$A$165:$BH$316,MATCH($A122,intern2!$A$165:$A$316,0),MATCH(AX$8,intern2!_xlnm.Print_Titles,0))="","",
IF(INDEX(intern2!$A$165:$BH$316,MATCH($A122,intern2!$A$165:$A$316,0),MATCH(AX$8,intern2!_xlnm.Print_Titles,0))="NOK","NOK",
IF(INDEX(intern3!$A$9:$BG$320,MATCH($A122,intern3!$A$9:$A$160,0),MATCH(intern4!AX$8,intern3!$7:$7,0))="OK","OK","NOK")))</f>
        <v/>
      </c>
      <c r="AY122" s="1277" t="str">
        <f>IF(INDEX(intern2!$A$165:$BH$316,MATCH($A122,intern2!$A$165:$A$316,0),MATCH(AY$8,intern2!_xlnm.Print_Titles,0))="","",
IF(INDEX(intern2!$A$165:$BH$316,MATCH($A122,intern2!$A$165:$A$316,0),MATCH(AY$8,intern2!_xlnm.Print_Titles,0))="NOK","NOK",
IF(INDEX(intern3!$A$9:$BG$320,MATCH($A122,intern3!$A$9:$A$160,0),MATCH(intern4!AY$8,intern3!$7:$7,0))="OK","OK","NOK")))</f>
        <v/>
      </c>
      <c r="AZ122" s="1277" t="str">
        <f>IF(INDEX(intern2!$A$165:$BH$316,MATCH($A122,intern2!$A$165:$A$316,0),MATCH(AZ$8,intern2!_xlnm.Print_Titles,0))="","",
IF(INDEX(intern2!$A$165:$BH$316,MATCH($A122,intern2!$A$165:$A$316,0),MATCH(AZ$8,intern2!_xlnm.Print_Titles,0))="NOK","NOK",
IF(INDEX(intern3!$A$9:$BG$320,MATCH($A122,intern3!$A$9:$A$160,0),MATCH(intern4!AZ$8,intern3!$7:$7,0))="OK","OK","NOK")))</f>
        <v/>
      </c>
      <c r="BA122" s="1277" t="str">
        <f>IF(INDEX(intern2!$A$165:$BH$316,MATCH($A122,intern2!$A$165:$A$316,0),MATCH(BA$8,intern2!_xlnm.Print_Titles,0))="","",
IF(INDEX(intern2!$A$165:$BH$316,MATCH($A122,intern2!$A$165:$A$316,0),MATCH(BA$8,intern2!_xlnm.Print_Titles,0))="NOK","NOK",
IF(INDEX(intern3!$A$9:$BG$320,MATCH($A122,intern3!$A$9:$A$160,0),MATCH(intern4!BA$8,intern3!$7:$7,0))="OK","OK","NOK")))</f>
        <v/>
      </c>
      <c r="BB122" s="1277" t="str">
        <f>IF(INDEX(intern2!$A$165:$BH$316,MATCH($A122,intern2!$A$165:$A$316,0),MATCH(BB$8,intern2!_xlnm.Print_Titles,0))="","",
IF(INDEX(intern2!$A$165:$BH$316,MATCH($A122,intern2!$A$165:$A$316,0),MATCH(BB$8,intern2!_xlnm.Print_Titles,0))="NOK","NOK",
IF(INDEX(intern3!$A$9:$BG$320,MATCH($A122,intern3!$A$9:$A$160,0),MATCH(intern4!BB$8,intern3!$7:$7,0))="OK","OK","NOK")))</f>
        <v/>
      </c>
      <c r="BC122" s="1277" t="str">
        <f>IF(INDEX(intern2!$A$165:$BH$316,MATCH($A122,intern2!$A$165:$A$316,0),MATCH(BC$8,intern2!_xlnm.Print_Titles,0))="","",
IF(INDEX(intern2!$A$165:$BH$316,MATCH($A122,intern2!$A$165:$A$316,0),MATCH(BC$8,intern2!_xlnm.Print_Titles,0))="NOK","NOK",
IF(INDEX(intern3!$A$9:$BG$320,MATCH($A122,intern3!$A$9:$A$160,0),MATCH(intern4!BC$8,intern3!$7:$7,0))="OK","OK","NOK")))</f>
        <v/>
      </c>
      <c r="BD122" s="1277" t="str">
        <f>IF(INDEX(intern2!$A$165:$BH$316,MATCH($A122,intern2!$A$165:$A$316,0),MATCH(BD$8,intern2!_xlnm.Print_Titles,0))="","",
IF(INDEX(intern2!$A$165:$BH$316,MATCH($A122,intern2!$A$165:$A$316,0),MATCH(BD$8,intern2!_xlnm.Print_Titles,0))="NOK","NOK",
IF(INDEX(intern3!$A$9:$BG$320,MATCH($A122,intern3!$A$9:$A$160,0),MATCH(intern4!BD$8,intern3!$7:$7,0))="OK","OK","NOK")))</f>
        <v/>
      </c>
      <c r="BE122" s="1277" t="str">
        <f>IF(INDEX(intern2!$A$165:$BH$316,MATCH($A122,intern2!$A$165:$A$316,0),MATCH(BE$8,intern2!_xlnm.Print_Titles,0))="","",
IF(INDEX(intern2!$A$165:$BH$316,MATCH($A122,intern2!$A$165:$A$316,0),MATCH(BE$8,intern2!_xlnm.Print_Titles,0))="NOK","NOK",
IF(INDEX(intern3!$A$9:$BG$320,MATCH($A122,intern3!$A$9:$A$160,0),MATCH(intern4!BE$8,intern3!$7:$7,0))="OK","OK","NOK")))</f>
        <v/>
      </c>
      <c r="BF122" s="1277" t="str">
        <f>IF(INDEX(intern2!$A$165:$BH$316,MATCH($A122,intern2!$A$165:$A$316,0),MATCH(BF$8,intern2!_xlnm.Print_Titles,0))="","",
IF(INDEX(intern2!$A$165:$BH$316,MATCH($A122,intern2!$A$165:$A$316,0),MATCH(BF$8,intern2!_xlnm.Print_Titles,0))="NOK","NOK",
IF(INDEX(intern3!$A$9:$BG$320,MATCH($A122,intern3!$A$9:$A$160,0),MATCH(intern4!BF$8,intern3!$7:$7,0))="OK","OK","NOK")))</f>
        <v/>
      </c>
      <c r="BG122" s="1277" t="str">
        <f>IF(INDEX(intern2!$A$165:$BH$316,MATCH($A122,intern2!$A$165:$A$316,0),MATCH(BG$8,intern2!_xlnm.Print_Titles,0))="","",
IF(INDEX(intern2!$A$165:$BH$316,MATCH($A122,intern2!$A$165:$A$316,0),MATCH(BG$8,intern2!_xlnm.Print_Titles,0))="NOK","NOK",
IF(INDEX(intern3!$A$9:$BG$320,MATCH($A122,intern3!$A$9:$A$160,0),MATCH(intern4!BG$8,intern3!$7:$7,0))="OK","OK","NOK")))</f>
        <v/>
      </c>
      <c r="BH122" s="200" t="str">
        <f t="shared" ca="1" si="3"/>
        <v>NOK</v>
      </c>
      <c r="BI122" s="186"/>
      <c r="BJ122" t="b">
        <f ca="1">IF(VLOOKUP($A122,intern1!$C:$Q,15,FALSE)="MAS","",IF(VLOOKUP($A122,'3.10'!$C:$AP,9,FALSE)=0,"NOK",IF(VLOOKUP($A122,'3.10'!$C:$AP,11,FALSE)=0,"NOK","OK"))=BH122)</f>
        <v>1</v>
      </c>
    </row>
    <row r="123" spans="1:62" x14ac:dyDescent="0.25">
      <c r="A123" t="str">
        <f>+intern2!A118</f>
        <v>BEW8</v>
      </c>
      <c r="C123" s="1277" t="str">
        <f>IF(INDEX(intern2!$A$165:$BH$316,MATCH($A123,intern2!$A$165:$A$316,0),MATCH(C$8,intern2!_xlnm.Print_Titles,0))="","",
IF(INDEX(intern2!$A$165:$BH$316,MATCH($A123,intern2!$A$165:$A$316,0),MATCH(C$8,intern2!_xlnm.Print_Titles,0))="NOK","NOK",
IF(INDEX(intern3!$A$9:$BG$320,MATCH($A123,intern3!$A$9:$A$160,0),MATCH(intern4!C$8,intern3!$7:$7,0))="OK","OK","NOK")))</f>
        <v/>
      </c>
      <c r="D123" s="1277" t="str">
        <f>IF(INDEX(intern2!$A$165:$BH$316,MATCH($A123,intern2!$A$165:$A$316,0),MATCH(D$8,intern2!_xlnm.Print_Titles,0))="","",
IF(INDEX(intern2!$A$165:$BH$316,MATCH($A123,intern2!$A$165:$A$316,0),MATCH(D$8,intern2!_xlnm.Print_Titles,0))="NOK","NOK",
IF(INDEX(intern3!$A$9:$BG$320,MATCH($A123,intern3!$A$9:$A$160,0),MATCH(intern4!D$8,intern3!$7:$7,0))="OK","OK","NOK")))</f>
        <v/>
      </c>
      <c r="E123" s="1277" t="str">
        <f>IF(INDEX(intern2!$A$165:$BH$316,MATCH($A123,intern2!$A$165:$A$316,0),MATCH(E$8,intern2!_xlnm.Print_Titles,0))="","",
IF(INDEX(intern2!$A$165:$BH$316,MATCH($A123,intern2!$A$165:$A$316,0),MATCH(E$8,intern2!_xlnm.Print_Titles,0))="NOK","NOK",
IF(INDEX(intern3!$A$9:$BG$320,MATCH($A123,intern3!$A$9:$A$160,0),MATCH(intern4!E$8,intern3!$7:$7,0))="OK","OK","NOK")))</f>
        <v/>
      </c>
      <c r="F123" s="1277" t="str">
        <f>IF(INDEX(intern2!$A$165:$BH$316,MATCH($A123,intern2!$A$165:$A$316,0),MATCH(F$8,intern2!_xlnm.Print_Titles,0))="","",
IF(INDEX(intern2!$A$165:$BH$316,MATCH($A123,intern2!$A$165:$A$316,0),MATCH(F$8,intern2!_xlnm.Print_Titles,0))="NOK","NOK",
IF(INDEX(intern3!$A$9:$BG$320,MATCH($A123,intern3!$A$9:$A$160,0),MATCH(intern4!F$8,intern3!$7:$7,0))="OK","OK","NOK")))</f>
        <v/>
      </c>
      <c r="G123" s="1277" t="str">
        <f>IF(INDEX(intern2!$A$165:$BH$316,MATCH($A123,intern2!$A$165:$A$316,0),MATCH(G$8,intern2!_xlnm.Print_Titles,0))="","",
IF(INDEX(intern2!$A$165:$BH$316,MATCH($A123,intern2!$A$165:$A$316,0),MATCH(G$8,intern2!_xlnm.Print_Titles,0))="NOK","NOK",
IF(INDEX(intern3!$A$9:$BG$320,MATCH($A123,intern3!$A$9:$A$160,0),MATCH(intern4!G$8,intern3!$7:$7,0))="OK","OK","NOK")))</f>
        <v/>
      </c>
      <c r="H123" s="1277" t="str">
        <f>IF(INDEX(intern2!$A$165:$BH$316,MATCH($A123,intern2!$A$165:$A$316,0),MATCH(H$8,intern2!_xlnm.Print_Titles,0))="","",
IF(INDEX(intern2!$A$165:$BH$316,MATCH($A123,intern2!$A$165:$A$316,0),MATCH(H$8,intern2!_xlnm.Print_Titles,0))="NOK","NOK",
IF(INDEX(intern3!$A$9:$BG$320,MATCH($A123,intern3!$A$9:$A$160,0),MATCH(intern4!H$8,intern3!$7:$7,0))="OK","OK","NOK")))</f>
        <v/>
      </c>
      <c r="I123" s="1277" t="str">
        <f>IF(INDEX(intern2!$A$165:$BH$316,MATCH($A123,intern2!$A$165:$A$316,0),MATCH(I$8,intern2!_xlnm.Print_Titles,0))="","",
IF(INDEX(intern2!$A$165:$BH$316,MATCH($A123,intern2!$A$165:$A$316,0),MATCH(I$8,intern2!_xlnm.Print_Titles,0))="NOK","NOK",
IF(INDEX(intern3!$A$9:$BG$320,MATCH($A123,intern3!$A$9:$A$160,0),MATCH(intern4!I$8,intern3!$7:$7,0))="OK","OK","NOK")))</f>
        <v/>
      </c>
      <c r="J123" s="1277" t="str">
        <f>IF(INDEX(intern2!$A$165:$BH$316,MATCH($A123,intern2!$A$165:$A$316,0),MATCH(J$8,intern2!_xlnm.Print_Titles,0))="","",
IF(INDEX(intern2!$A$165:$BH$316,MATCH($A123,intern2!$A$165:$A$316,0),MATCH(J$8,intern2!_xlnm.Print_Titles,0))="NOK","NOK",
IF(INDEX(intern3!$A$9:$BG$320,MATCH($A123,intern3!$A$9:$A$160,0),MATCH(intern4!J$8,intern3!$7:$7,0))="OK","OK","NOK")))</f>
        <v/>
      </c>
      <c r="K123" s="1277" t="str">
        <f>IF(INDEX(intern2!$A$165:$BH$316,MATCH($A123,intern2!$A$165:$A$316,0),MATCH(K$8,intern2!_xlnm.Print_Titles,0))="","",
IF(INDEX(intern2!$A$165:$BH$316,MATCH($A123,intern2!$A$165:$A$316,0),MATCH(K$8,intern2!_xlnm.Print_Titles,0))="NOK","NOK",
IF(INDEX(intern3!$A$9:$BG$320,MATCH($A123,intern3!$A$9:$A$160,0),MATCH(intern4!K$8,intern3!$7:$7,0))="OK","OK","NOK")))</f>
        <v/>
      </c>
      <c r="L123" s="1277" t="str">
        <f>IF(INDEX(intern2!$A$165:$BH$316,MATCH($A123,intern2!$A$165:$A$316,0),MATCH(L$8,intern2!_xlnm.Print_Titles,0))="","",
IF(INDEX(intern2!$A$165:$BH$316,MATCH($A123,intern2!$A$165:$A$316,0),MATCH(L$8,intern2!_xlnm.Print_Titles,0))="NOK","NOK",
IF(INDEX(intern3!$A$9:$BG$320,MATCH($A123,intern3!$A$9:$A$160,0),MATCH(intern4!L$8,intern3!$7:$7,0))="OK","OK","NOK")))</f>
        <v/>
      </c>
      <c r="M123" s="1277" t="str">
        <f ca="1">IF(INDEX(intern2!$A$165:$BH$316,MATCH($A123,intern2!$A$165:$A$316,0),MATCH(M$8,intern2!_xlnm.Print_Titles,0))="","",
IF(INDEX(intern2!$A$165:$BH$316,MATCH($A123,intern2!$A$165:$A$316,0),MATCH(M$8,intern2!_xlnm.Print_Titles,0))="NOK","NOK",
IF(INDEX(intern3!$A$9:$BG$320,MATCH($A123,intern3!$A$9:$A$160,0),MATCH(intern4!M$8,intern3!$7:$7,0))="OK","OK","NOK")))</f>
        <v>NOK</v>
      </c>
      <c r="N123" s="1277" t="str">
        <f>IF(INDEX(intern2!$A$165:$BH$316,MATCH($A123,intern2!$A$165:$A$316,0),MATCH(N$8,intern2!_xlnm.Print_Titles,0))="","",
IF(INDEX(intern2!$A$165:$BH$316,MATCH($A123,intern2!$A$165:$A$316,0),MATCH(N$8,intern2!_xlnm.Print_Titles,0))="NOK","NOK",
IF(INDEX(intern3!$A$9:$BG$320,MATCH($A123,intern3!$A$9:$A$160,0),MATCH(intern4!N$8,intern3!$7:$7,0))="OK","OK","NOK")))</f>
        <v/>
      </c>
      <c r="O123" s="1277" t="str">
        <f>IF(INDEX(intern2!$A$165:$BH$316,MATCH($A123,intern2!$A$165:$A$316,0),MATCH(O$8,intern2!_xlnm.Print_Titles,0))="","",
IF(INDEX(intern2!$A$165:$BH$316,MATCH($A123,intern2!$A$165:$A$316,0),MATCH(O$8,intern2!_xlnm.Print_Titles,0))="NOK","NOK",
IF(INDEX(intern3!$A$9:$BG$320,MATCH($A123,intern3!$A$9:$A$160,0),MATCH(intern4!O$8,intern3!$7:$7,0))="OK","OK","NOK")))</f>
        <v/>
      </c>
      <c r="P123" s="1277" t="str">
        <f>IF(INDEX(intern2!$A$165:$BH$316,MATCH($A123,intern2!$A$165:$A$316,0),MATCH(P$8,intern2!_xlnm.Print_Titles,0))="","",
IF(INDEX(intern2!$A$165:$BH$316,MATCH($A123,intern2!$A$165:$A$316,0),MATCH(P$8,intern2!_xlnm.Print_Titles,0))="NOK","NOK",
IF(INDEX(intern3!$A$9:$BG$320,MATCH($A123,intern3!$A$9:$A$160,0),MATCH(intern4!P$8,intern3!$7:$7,0))="OK","OK","NOK")))</f>
        <v/>
      </c>
      <c r="Q123" s="1277" t="str">
        <f>IF(INDEX(intern2!$A$165:$BH$316,MATCH($A123,intern2!$A$165:$A$316,0),MATCH(Q$8,intern2!_xlnm.Print_Titles,0))="","",
IF(INDEX(intern2!$A$165:$BH$316,MATCH($A123,intern2!$A$165:$A$316,0),MATCH(Q$8,intern2!_xlnm.Print_Titles,0))="NOK","NOK",
IF(INDEX(intern3!$A$9:$BG$320,MATCH($A123,intern3!$A$9:$A$160,0),MATCH(intern4!Q$8,intern3!$7:$7,0))="OK","OK","NOK")))</f>
        <v/>
      </c>
      <c r="R123" s="1277" t="str">
        <f>IF(INDEX(intern2!$A$165:$BH$316,MATCH($A123,intern2!$A$165:$A$316,0),MATCH(R$8,intern2!_xlnm.Print_Titles,0))="","",
IF(INDEX(intern2!$A$165:$BH$316,MATCH($A123,intern2!$A$165:$A$316,0),MATCH(R$8,intern2!_xlnm.Print_Titles,0))="NOK","NOK",
IF(INDEX(intern3!$A$9:$BG$320,MATCH($A123,intern3!$A$9:$A$160,0),MATCH(intern4!R$8,intern3!$7:$7,0))="OK","OK","NOK")))</f>
        <v/>
      </c>
      <c r="S123" s="1277" t="str">
        <f>IF(INDEX(intern2!$A$165:$BH$316,MATCH($A123,intern2!$A$165:$A$316,0),MATCH(S$8,intern2!_xlnm.Print_Titles,0))="","",
IF(INDEX(intern2!$A$165:$BH$316,MATCH($A123,intern2!$A$165:$A$316,0),MATCH(S$8,intern2!_xlnm.Print_Titles,0))="NOK","NOK",
IF(INDEX(intern3!$A$9:$BG$320,MATCH($A123,intern3!$A$9:$A$160,0),MATCH(intern4!S$8,intern3!$7:$7,0))="OK","OK","NOK")))</f>
        <v/>
      </c>
      <c r="T123" s="1277" t="str">
        <f>IF(INDEX(intern2!$A$165:$BH$316,MATCH($A123,intern2!$A$165:$A$316,0),MATCH(T$8,intern2!_xlnm.Print_Titles,0))="","",
IF(INDEX(intern2!$A$165:$BH$316,MATCH($A123,intern2!$A$165:$A$316,0),MATCH(T$8,intern2!_xlnm.Print_Titles,0))="NOK","NOK",
IF(INDEX(intern3!$A$9:$BG$320,MATCH($A123,intern3!$A$9:$A$160,0),MATCH(intern4!T$8,intern3!$7:$7,0))="OK","OK","NOK")))</f>
        <v/>
      </c>
      <c r="U123" s="1277" t="str">
        <f>IF(INDEX(intern2!$A$165:$BH$316,MATCH($A123,intern2!$A$165:$A$316,0),MATCH(U$8,intern2!_xlnm.Print_Titles,0))="","",
IF(INDEX(intern2!$A$165:$BH$316,MATCH($A123,intern2!$A$165:$A$316,0),MATCH(U$8,intern2!_xlnm.Print_Titles,0))="NOK","NOK",
IF(INDEX(intern3!$A$9:$BG$320,MATCH($A123,intern3!$A$9:$A$160,0),MATCH(intern4!U$8,intern3!$7:$7,0))="OK","OK","NOK")))</f>
        <v/>
      </c>
      <c r="V123" s="1277" t="str">
        <f>IF(INDEX(intern2!$A$165:$BH$316,MATCH($A123,intern2!$A$165:$A$316,0),MATCH(V$8,intern2!_xlnm.Print_Titles,0))="","",
IF(INDEX(intern2!$A$165:$BH$316,MATCH($A123,intern2!$A$165:$A$316,0),MATCH(V$8,intern2!_xlnm.Print_Titles,0))="NOK","NOK",
IF(INDEX(intern3!$A$9:$BG$320,MATCH($A123,intern3!$A$9:$A$160,0),MATCH(intern4!V$8,intern3!$7:$7,0))="OK","OK","NOK")))</f>
        <v/>
      </c>
      <c r="W123" s="1277" t="str">
        <f>IF(INDEX(intern2!$A$165:$BH$316,MATCH($A123,intern2!$A$165:$A$316,0),MATCH(W$8,intern2!_xlnm.Print_Titles,0))="","",
IF(INDEX(intern2!$A$165:$BH$316,MATCH($A123,intern2!$A$165:$A$316,0),MATCH(W$8,intern2!_xlnm.Print_Titles,0))="NOK","NOK",
IF(INDEX(intern3!$A$9:$BG$320,MATCH($A123,intern3!$A$9:$A$160,0),MATCH(intern4!W$8,intern3!$7:$7,0))="OK","OK","NOK")))</f>
        <v/>
      </c>
      <c r="X123" s="1277" t="str">
        <f>IF(INDEX(intern2!$A$165:$BH$316,MATCH($A123,intern2!$A$165:$A$316,0),MATCH(X$8,intern2!_xlnm.Print_Titles,0))="","",
IF(INDEX(intern2!$A$165:$BH$316,MATCH($A123,intern2!$A$165:$A$316,0),MATCH(X$8,intern2!_xlnm.Print_Titles,0))="NOK","NOK",
IF(INDEX(intern3!$A$9:$BG$320,MATCH($A123,intern3!$A$9:$A$160,0),MATCH(intern4!X$8,intern3!$7:$7,0))="OK","OK","NOK")))</f>
        <v/>
      </c>
      <c r="Y123" s="1277" t="str">
        <f>IF(INDEX(intern2!$A$165:$BH$316,MATCH($A123,intern2!$A$165:$A$316,0),MATCH(Y$8,intern2!_xlnm.Print_Titles,0))="","",
IF(INDEX(intern2!$A$165:$BH$316,MATCH($A123,intern2!$A$165:$A$316,0),MATCH(Y$8,intern2!_xlnm.Print_Titles,0))="NOK","NOK",
IF(INDEX(intern3!$A$9:$BG$320,MATCH($A123,intern3!$A$9:$A$160,0),MATCH(intern4!Y$8,intern3!$7:$7,0))="OK","OK","NOK")))</f>
        <v/>
      </c>
      <c r="Z123" s="1277" t="str">
        <f>IF(INDEX(intern2!$A$165:$BH$316,MATCH($A123,intern2!$A$165:$A$316,0),MATCH(Z$8,intern2!_xlnm.Print_Titles,0))="","",
IF(INDEX(intern2!$A$165:$BH$316,MATCH($A123,intern2!$A$165:$A$316,0),MATCH(Z$8,intern2!_xlnm.Print_Titles,0))="NOK","NOK",
IF(INDEX(intern3!$A$9:$BG$320,MATCH($A123,intern3!$A$9:$A$160,0),MATCH(intern4!Z$8,intern3!$7:$7,0))="OK","OK","NOK")))</f>
        <v/>
      </c>
      <c r="AA123" s="1277" t="str">
        <f>IF(INDEX(intern2!$A$165:$BH$316,MATCH($A123,intern2!$A$165:$A$316,0),MATCH(AA$8,intern2!_xlnm.Print_Titles,0))="","",
IF(INDEX(intern2!$A$165:$BH$316,MATCH($A123,intern2!$A$165:$A$316,0),MATCH(AA$8,intern2!_xlnm.Print_Titles,0))="NOK","NOK",
IF(INDEX(intern3!$A$9:$BG$320,MATCH($A123,intern3!$A$9:$A$160,0),MATCH(intern4!AA$8,intern3!$7:$7,0))="OK","OK","NOK")))</f>
        <v/>
      </c>
      <c r="AB123" s="1277" t="str">
        <f>IF(INDEX(intern2!$A$165:$BH$316,MATCH($A123,intern2!$A$165:$A$316,0),MATCH(AB$8,intern2!_xlnm.Print_Titles,0))="","",
IF(INDEX(intern2!$A$165:$BH$316,MATCH($A123,intern2!$A$165:$A$316,0),MATCH(AB$8,intern2!_xlnm.Print_Titles,0))="NOK","NOK",
IF(INDEX(intern3!$A$9:$BG$320,MATCH($A123,intern3!$A$9:$A$160,0),MATCH(intern4!AB$8,intern3!$7:$7,0))="OK","OK","NOK")))</f>
        <v/>
      </c>
      <c r="AC123" s="1277" t="str">
        <f>IF(INDEX(intern2!$A$165:$BH$316,MATCH($A123,intern2!$A$165:$A$316,0),MATCH(AC$8,intern2!_xlnm.Print_Titles,0))="","",
IF(INDEX(intern2!$A$165:$BH$316,MATCH($A123,intern2!$A$165:$A$316,0),MATCH(AC$8,intern2!_xlnm.Print_Titles,0))="NOK","NOK",
IF(INDEX(intern3!$A$9:$BG$320,MATCH($A123,intern3!$A$9:$A$160,0),MATCH(intern4!AC$8,intern3!$7:$7,0))="OK","OK","NOK")))</f>
        <v/>
      </c>
      <c r="AD123" s="1277" t="str">
        <f>IF(INDEX(intern2!$A$165:$BH$316,MATCH($A123,intern2!$A$165:$A$316,0),MATCH(AD$8,intern2!_xlnm.Print_Titles,0))="","",
IF(INDEX(intern2!$A$165:$BH$316,MATCH($A123,intern2!$A$165:$A$316,0),MATCH(AD$8,intern2!_xlnm.Print_Titles,0))="NOK","NOK",
IF(INDEX(intern3!$A$9:$BG$320,MATCH($A123,intern3!$A$9:$A$160,0),MATCH(intern4!AD$8,intern3!$7:$7,0))="OK","OK","NOK")))</f>
        <v/>
      </c>
      <c r="AE123" s="1277" t="str">
        <f>IF(INDEX(intern2!$A$165:$BH$316,MATCH($A123,intern2!$A$165:$A$316,0),MATCH(AE$8,intern2!_xlnm.Print_Titles,0))="","",
IF(INDEX(intern2!$A$165:$BH$316,MATCH($A123,intern2!$A$165:$A$316,0),MATCH(AE$8,intern2!_xlnm.Print_Titles,0))="NOK","NOK",
IF(INDEX(intern3!$A$9:$BG$320,MATCH($A123,intern3!$A$9:$A$160,0),MATCH(intern4!AE$8,intern3!$7:$7,0))="OK","OK","NOK")))</f>
        <v/>
      </c>
      <c r="AF123" s="1277" t="str">
        <f>IF(INDEX(intern2!$A$165:$BH$316,MATCH($A123,intern2!$A$165:$A$316,0),MATCH(AF$8,intern2!_xlnm.Print_Titles,0))="","",
IF(INDEX(intern2!$A$165:$BH$316,MATCH($A123,intern2!$A$165:$A$316,0),MATCH(AF$8,intern2!_xlnm.Print_Titles,0))="NOK","NOK",
IF(INDEX(intern3!$A$9:$BG$320,MATCH($A123,intern3!$A$9:$A$160,0),MATCH(intern4!AF$8,intern3!$7:$7,0))="OK","OK","NOK")))</f>
        <v/>
      </c>
      <c r="AG123" s="1277" t="str">
        <f>IF(INDEX(intern2!$A$165:$BH$316,MATCH($A123,intern2!$A$165:$A$316,0),MATCH(AG$8,intern2!_xlnm.Print_Titles,0))="","",
IF(INDEX(intern2!$A$165:$BH$316,MATCH($A123,intern2!$A$165:$A$316,0),MATCH(AG$8,intern2!_xlnm.Print_Titles,0))="NOK","NOK",
IF(INDEX(intern3!$A$9:$BG$320,MATCH($A123,intern3!$A$9:$A$160,0),MATCH(intern4!AG$8,intern3!$7:$7,0))="OK","OK","NOK")))</f>
        <v/>
      </c>
      <c r="AH123" s="1277" t="str">
        <f>IF(INDEX(intern2!$A$165:$BH$316,MATCH($A123,intern2!$A$165:$A$316,0),MATCH(AH$8,intern2!_xlnm.Print_Titles,0))="","",
IF(INDEX(intern2!$A$165:$BH$316,MATCH($A123,intern2!$A$165:$A$316,0),MATCH(AH$8,intern2!_xlnm.Print_Titles,0))="NOK","NOK",
IF(INDEX(intern3!$A$9:$BG$320,MATCH($A123,intern3!$A$9:$A$160,0),MATCH(intern4!AH$8,intern3!$7:$7,0))="OK","OK","NOK")))</f>
        <v/>
      </c>
      <c r="AI123" s="1277" t="str">
        <f>IF(INDEX(intern2!$A$165:$BH$316,MATCH($A123,intern2!$A$165:$A$316,0),MATCH(AI$8,intern2!_xlnm.Print_Titles,0))="","",
IF(INDEX(intern2!$A$165:$BH$316,MATCH($A123,intern2!$A$165:$A$316,0),MATCH(AI$8,intern2!_xlnm.Print_Titles,0))="NOK","NOK",
IF(INDEX(intern3!$A$9:$BG$320,MATCH($A123,intern3!$A$9:$A$160,0),MATCH(intern4!AI$8,intern3!$7:$7,0))="OK","OK","NOK")))</f>
        <v/>
      </c>
      <c r="AJ123" s="1277" t="str">
        <f>IF(INDEX(intern2!$A$165:$BH$316,MATCH($A123,intern2!$A$165:$A$316,0),MATCH(AJ$8,intern2!_xlnm.Print_Titles,0))="","",
IF(INDEX(intern2!$A$165:$BH$316,MATCH($A123,intern2!$A$165:$A$316,0),MATCH(AJ$8,intern2!_xlnm.Print_Titles,0))="NOK","NOK",
IF(INDEX(intern3!$A$9:$BG$320,MATCH($A123,intern3!$A$9:$A$160,0),MATCH(intern4!AJ$8,intern3!$7:$7,0))="OK","OK","NOK")))</f>
        <v/>
      </c>
      <c r="AK123" s="1277" t="str">
        <f>IF(INDEX(intern2!$A$165:$BH$316,MATCH($A123,intern2!$A$165:$A$316,0),MATCH(AK$8,intern2!_xlnm.Print_Titles,0))="","",
IF(INDEX(intern2!$A$165:$BH$316,MATCH($A123,intern2!$A$165:$A$316,0),MATCH(AK$8,intern2!_xlnm.Print_Titles,0))="NOK","NOK",
IF(INDEX(intern3!$A$9:$BG$320,MATCH($A123,intern3!$A$9:$A$160,0),MATCH(intern4!AK$8,intern3!$7:$7,0))="OK","OK","NOK")))</f>
        <v/>
      </c>
      <c r="AL123" s="1277" t="str">
        <f>IF(INDEX(intern2!$A$165:$BH$316,MATCH($A123,intern2!$A$165:$A$316,0),MATCH(AL$8,intern2!_xlnm.Print_Titles,0))="","",
IF(INDEX(intern2!$A$165:$BH$316,MATCH($A123,intern2!$A$165:$A$316,0),MATCH(AL$8,intern2!_xlnm.Print_Titles,0))="NOK","NOK",
IF(INDEX(intern3!$A$9:$BG$320,MATCH($A123,intern3!$A$9:$A$160,0),MATCH(intern4!AL$8,intern3!$7:$7,0))="OK","OK","NOK")))</f>
        <v/>
      </c>
      <c r="AM123" s="1277" t="str">
        <f>IF(INDEX(intern2!$A$165:$BH$316,MATCH($A123,intern2!$A$165:$A$316,0),MATCH(AM$8,intern2!_xlnm.Print_Titles,0))="","",
IF(INDEX(intern2!$A$165:$BH$316,MATCH($A123,intern2!$A$165:$A$316,0),MATCH(AM$8,intern2!_xlnm.Print_Titles,0))="NOK","NOK",
IF(INDEX(intern3!$A$9:$BG$320,MATCH($A123,intern3!$A$9:$A$160,0),MATCH(intern4!AM$8,intern3!$7:$7,0))="OK","OK","NOK")))</f>
        <v/>
      </c>
      <c r="AN123" s="1277" t="str">
        <f>IF(INDEX(intern2!$A$165:$BH$316,MATCH($A123,intern2!$A$165:$A$316,0),MATCH(AN$8,intern2!_xlnm.Print_Titles,0))="","",
IF(INDEX(intern2!$A$165:$BH$316,MATCH($A123,intern2!$A$165:$A$316,0),MATCH(AN$8,intern2!_xlnm.Print_Titles,0))="NOK","NOK",
IF(INDEX(intern3!$A$9:$BG$320,MATCH($A123,intern3!$A$9:$A$160,0),MATCH(intern4!AN$8,intern3!$7:$7,0))="OK","OK","NOK")))</f>
        <v/>
      </c>
      <c r="AO123" s="1277" t="str">
        <f>IF(INDEX(intern2!$A$165:$BH$316,MATCH($A123,intern2!$A$165:$A$316,0),MATCH(AO$8,intern2!_xlnm.Print_Titles,0))="","",
IF(INDEX(intern2!$A$165:$BH$316,MATCH($A123,intern2!$A$165:$A$316,0),MATCH(AO$8,intern2!_xlnm.Print_Titles,0))="NOK","NOK",
IF(INDEX(intern3!$A$9:$BG$320,MATCH($A123,intern3!$A$9:$A$160,0),MATCH(intern4!AO$8,intern3!$7:$7,0))="OK","OK","NOK")))</f>
        <v/>
      </c>
      <c r="AP123" s="1277" t="str">
        <f>IF(INDEX(intern2!$A$165:$BH$316,MATCH($A123,intern2!$A$165:$A$316,0),MATCH(AP$8,intern2!_xlnm.Print_Titles,0))="","",
IF(INDEX(intern2!$A$165:$BH$316,MATCH($A123,intern2!$A$165:$A$316,0),MATCH(AP$8,intern2!_xlnm.Print_Titles,0))="NOK","NOK",
IF(INDEX(intern3!$A$9:$BG$320,MATCH($A123,intern3!$A$9:$A$160,0),MATCH(intern4!AP$8,intern3!$7:$7,0))="OK","OK","NOK")))</f>
        <v/>
      </c>
      <c r="AQ123" s="1277" t="str">
        <f>IF(INDEX(intern2!$A$165:$BH$316,MATCH($A123,intern2!$A$165:$A$316,0),MATCH(AQ$8,intern2!_xlnm.Print_Titles,0))="","",
IF(INDEX(intern2!$A$165:$BH$316,MATCH($A123,intern2!$A$165:$A$316,0),MATCH(AQ$8,intern2!_xlnm.Print_Titles,0))="NOK","NOK",
IF(INDEX(intern3!$A$9:$BG$320,MATCH($A123,intern3!$A$9:$A$160,0),MATCH(intern4!AQ$8,intern3!$7:$7,0))="OK","OK","NOK")))</f>
        <v/>
      </c>
      <c r="AR123" s="1277" t="str">
        <f>IF(INDEX(intern2!$A$165:$BH$316,MATCH($A123,intern2!$A$165:$A$316,0),MATCH(AR$8,intern2!_xlnm.Print_Titles,0))="","",
IF(INDEX(intern2!$A$165:$BH$316,MATCH($A123,intern2!$A$165:$A$316,0),MATCH(AR$8,intern2!_xlnm.Print_Titles,0))="NOK","NOK",
IF(INDEX(intern3!$A$9:$BG$320,MATCH($A123,intern3!$A$9:$A$160,0),MATCH(intern4!AR$8,intern3!$7:$7,0))="OK","OK","NOK")))</f>
        <v/>
      </c>
      <c r="AS123" s="1277" t="str">
        <f>IF(INDEX(intern2!$A$165:$BH$316,MATCH($A123,intern2!$A$165:$A$316,0),MATCH(AS$8,intern2!_xlnm.Print_Titles,0))="","",
IF(INDEX(intern2!$A$165:$BH$316,MATCH($A123,intern2!$A$165:$A$316,0),MATCH(AS$8,intern2!_xlnm.Print_Titles,0))="NOK","NOK",
IF(INDEX(intern3!$A$9:$BG$320,MATCH($A123,intern3!$A$9:$A$160,0),MATCH(intern4!AS$8,intern3!$7:$7,0))="OK","OK","NOK")))</f>
        <v/>
      </c>
      <c r="AT123" s="1277" t="str">
        <f>IF(INDEX(intern2!$A$165:$BH$316,MATCH($A123,intern2!$A$165:$A$316,0),MATCH(AT$8,intern2!_xlnm.Print_Titles,0))="","",
IF(INDEX(intern2!$A$165:$BH$316,MATCH($A123,intern2!$A$165:$A$316,0),MATCH(AT$8,intern2!_xlnm.Print_Titles,0))="NOK","NOK",
IF(INDEX(intern3!$A$9:$BG$320,MATCH($A123,intern3!$A$9:$A$160,0),MATCH(intern4!AT$8,intern3!$7:$7,0))="OK","OK","NOK")))</f>
        <v/>
      </c>
      <c r="AU123" s="1277" t="str">
        <f>IF(INDEX(intern2!$A$165:$BH$316,MATCH($A123,intern2!$A$165:$A$316,0),MATCH(AU$8,intern2!_xlnm.Print_Titles,0))="","",
IF(INDEX(intern2!$A$165:$BH$316,MATCH($A123,intern2!$A$165:$A$316,0),MATCH(AU$8,intern2!_xlnm.Print_Titles,0))="NOK","NOK",
IF(INDEX(intern3!$A$9:$BG$320,MATCH($A123,intern3!$A$9:$A$160,0),MATCH(intern4!AU$8,intern3!$7:$7,0))="OK","OK","NOK")))</f>
        <v/>
      </c>
      <c r="AV123" s="1277" t="str">
        <f>IF(INDEX(intern2!$A$165:$BH$316,MATCH($A123,intern2!$A$165:$A$316,0),MATCH(AV$8,intern2!_xlnm.Print_Titles,0))="","",
IF(INDEX(intern2!$A$165:$BH$316,MATCH($A123,intern2!$A$165:$A$316,0),MATCH(AV$8,intern2!_xlnm.Print_Titles,0))="NOK","NOK",
IF(INDEX(intern3!$A$9:$BG$320,MATCH($A123,intern3!$A$9:$A$160,0),MATCH(intern4!AV$8,intern3!$7:$7,0))="OK","OK","NOK")))</f>
        <v/>
      </c>
      <c r="AW123" s="1277"/>
      <c r="AX123" s="1277" t="str">
        <f>IF(INDEX(intern2!$A$165:$BH$316,MATCH($A123,intern2!$A$165:$A$316,0),MATCH(AX$8,intern2!_xlnm.Print_Titles,0))="","",
IF(INDEX(intern2!$A$165:$BH$316,MATCH($A123,intern2!$A$165:$A$316,0),MATCH(AX$8,intern2!_xlnm.Print_Titles,0))="NOK","NOK",
IF(INDEX(intern3!$A$9:$BG$320,MATCH($A123,intern3!$A$9:$A$160,0),MATCH(intern4!AX$8,intern3!$7:$7,0))="OK","OK","NOK")))</f>
        <v/>
      </c>
      <c r="AY123" s="1277" t="str">
        <f>IF(INDEX(intern2!$A$165:$BH$316,MATCH($A123,intern2!$A$165:$A$316,0),MATCH(AY$8,intern2!_xlnm.Print_Titles,0))="","",
IF(INDEX(intern2!$A$165:$BH$316,MATCH($A123,intern2!$A$165:$A$316,0),MATCH(AY$8,intern2!_xlnm.Print_Titles,0))="NOK","NOK",
IF(INDEX(intern3!$A$9:$BG$320,MATCH($A123,intern3!$A$9:$A$160,0),MATCH(intern4!AY$8,intern3!$7:$7,0))="OK","OK","NOK")))</f>
        <v/>
      </c>
      <c r="AZ123" s="1277" t="str">
        <f>IF(INDEX(intern2!$A$165:$BH$316,MATCH($A123,intern2!$A$165:$A$316,0),MATCH(AZ$8,intern2!_xlnm.Print_Titles,0))="","",
IF(INDEX(intern2!$A$165:$BH$316,MATCH($A123,intern2!$A$165:$A$316,0),MATCH(AZ$8,intern2!_xlnm.Print_Titles,0))="NOK","NOK",
IF(INDEX(intern3!$A$9:$BG$320,MATCH($A123,intern3!$A$9:$A$160,0),MATCH(intern4!AZ$8,intern3!$7:$7,0))="OK","OK","NOK")))</f>
        <v/>
      </c>
      <c r="BA123" s="1277" t="str">
        <f>IF(INDEX(intern2!$A$165:$BH$316,MATCH($A123,intern2!$A$165:$A$316,0),MATCH(BA$8,intern2!_xlnm.Print_Titles,0))="","",
IF(INDEX(intern2!$A$165:$BH$316,MATCH($A123,intern2!$A$165:$A$316,0),MATCH(BA$8,intern2!_xlnm.Print_Titles,0))="NOK","NOK",
IF(INDEX(intern3!$A$9:$BG$320,MATCH($A123,intern3!$A$9:$A$160,0),MATCH(intern4!BA$8,intern3!$7:$7,0))="OK","OK","NOK")))</f>
        <v/>
      </c>
      <c r="BB123" s="1277" t="str">
        <f>IF(INDEX(intern2!$A$165:$BH$316,MATCH($A123,intern2!$A$165:$A$316,0),MATCH(BB$8,intern2!_xlnm.Print_Titles,0))="","",
IF(INDEX(intern2!$A$165:$BH$316,MATCH($A123,intern2!$A$165:$A$316,0),MATCH(BB$8,intern2!_xlnm.Print_Titles,0))="NOK","NOK",
IF(INDEX(intern3!$A$9:$BG$320,MATCH($A123,intern3!$A$9:$A$160,0),MATCH(intern4!BB$8,intern3!$7:$7,0))="OK","OK","NOK")))</f>
        <v/>
      </c>
      <c r="BC123" s="1277" t="str">
        <f>IF(INDEX(intern2!$A$165:$BH$316,MATCH($A123,intern2!$A$165:$A$316,0),MATCH(BC$8,intern2!_xlnm.Print_Titles,0))="","",
IF(INDEX(intern2!$A$165:$BH$316,MATCH($A123,intern2!$A$165:$A$316,0),MATCH(BC$8,intern2!_xlnm.Print_Titles,0))="NOK","NOK",
IF(INDEX(intern3!$A$9:$BG$320,MATCH($A123,intern3!$A$9:$A$160,0),MATCH(intern4!BC$8,intern3!$7:$7,0))="OK","OK","NOK")))</f>
        <v/>
      </c>
      <c r="BD123" s="1277" t="str">
        <f>IF(INDEX(intern2!$A$165:$BH$316,MATCH($A123,intern2!$A$165:$A$316,0),MATCH(BD$8,intern2!_xlnm.Print_Titles,0))="","",
IF(INDEX(intern2!$A$165:$BH$316,MATCH($A123,intern2!$A$165:$A$316,0),MATCH(BD$8,intern2!_xlnm.Print_Titles,0))="NOK","NOK",
IF(INDEX(intern3!$A$9:$BG$320,MATCH($A123,intern3!$A$9:$A$160,0),MATCH(intern4!BD$8,intern3!$7:$7,0))="OK","OK","NOK")))</f>
        <v/>
      </c>
      <c r="BE123" s="1277" t="str">
        <f>IF(INDEX(intern2!$A$165:$BH$316,MATCH($A123,intern2!$A$165:$A$316,0),MATCH(BE$8,intern2!_xlnm.Print_Titles,0))="","",
IF(INDEX(intern2!$A$165:$BH$316,MATCH($A123,intern2!$A$165:$A$316,0),MATCH(BE$8,intern2!_xlnm.Print_Titles,0))="NOK","NOK",
IF(INDEX(intern3!$A$9:$BG$320,MATCH($A123,intern3!$A$9:$A$160,0),MATCH(intern4!BE$8,intern3!$7:$7,0))="OK","OK","NOK")))</f>
        <v/>
      </c>
      <c r="BF123" s="1277" t="str">
        <f>IF(INDEX(intern2!$A$165:$BH$316,MATCH($A123,intern2!$A$165:$A$316,0),MATCH(BF$8,intern2!_xlnm.Print_Titles,0))="","",
IF(INDEX(intern2!$A$165:$BH$316,MATCH($A123,intern2!$A$165:$A$316,0),MATCH(BF$8,intern2!_xlnm.Print_Titles,0))="NOK","NOK",
IF(INDEX(intern3!$A$9:$BG$320,MATCH($A123,intern3!$A$9:$A$160,0),MATCH(intern4!BF$8,intern3!$7:$7,0))="OK","OK","NOK")))</f>
        <v/>
      </c>
      <c r="BG123" s="1277" t="str">
        <f>IF(INDEX(intern2!$A$165:$BH$316,MATCH($A123,intern2!$A$165:$A$316,0),MATCH(BG$8,intern2!_xlnm.Print_Titles,0))="","",
IF(INDEX(intern2!$A$165:$BH$316,MATCH($A123,intern2!$A$165:$A$316,0),MATCH(BG$8,intern2!_xlnm.Print_Titles,0))="NOK","NOK",
IF(INDEX(intern3!$A$9:$BG$320,MATCH($A123,intern3!$A$9:$A$160,0),MATCH(intern4!BG$8,intern3!$7:$7,0))="OK","OK","NOK")))</f>
        <v/>
      </c>
      <c r="BH123" s="200" t="str">
        <f t="shared" ca="1" si="3"/>
        <v>NOK</v>
      </c>
      <c r="BI123" s="186"/>
      <c r="BJ123" t="b">
        <f ca="1">IF(VLOOKUP($A123,intern1!$C:$Q,15,FALSE)="MAS","",IF(VLOOKUP($A123,'3.10'!$C:$AP,9,FALSE)=0,"NOK",IF(VLOOKUP($A123,'3.10'!$C:$AP,11,FALSE)=0,"NOK","OK"))=BH123)</f>
        <v>1</v>
      </c>
    </row>
    <row r="124" spans="1:62" x14ac:dyDescent="0.25">
      <c r="A124" t="str">
        <f>+intern2!A119</f>
        <v>BEW8.1</v>
      </c>
      <c r="C124" s="1277" t="str">
        <f>IF(INDEX(intern2!$A$165:$BH$316,MATCH($A124,intern2!$A$165:$A$316,0),MATCH(C$8,intern2!_xlnm.Print_Titles,0))="","",
IF(INDEX(intern2!$A$165:$BH$316,MATCH($A124,intern2!$A$165:$A$316,0),MATCH(C$8,intern2!_xlnm.Print_Titles,0))="NOK","NOK",
IF(INDEX(intern3!$A$9:$BG$320,MATCH($A124,intern3!$A$9:$A$160,0),MATCH(intern4!C$8,intern3!$7:$7,0))="OK","OK","NOK")))</f>
        <v/>
      </c>
      <c r="D124" s="1277" t="str">
        <f>IF(INDEX(intern2!$A$165:$BH$316,MATCH($A124,intern2!$A$165:$A$316,0),MATCH(D$8,intern2!_xlnm.Print_Titles,0))="","",
IF(INDEX(intern2!$A$165:$BH$316,MATCH($A124,intern2!$A$165:$A$316,0),MATCH(D$8,intern2!_xlnm.Print_Titles,0))="NOK","NOK",
IF(INDEX(intern3!$A$9:$BG$320,MATCH($A124,intern3!$A$9:$A$160,0),MATCH(intern4!D$8,intern3!$7:$7,0))="OK","OK","NOK")))</f>
        <v/>
      </c>
      <c r="E124" s="1277" t="str">
        <f>IF(INDEX(intern2!$A$165:$BH$316,MATCH($A124,intern2!$A$165:$A$316,0),MATCH(E$8,intern2!_xlnm.Print_Titles,0))="","",
IF(INDEX(intern2!$A$165:$BH$316,MATCH($A124,intern2!$A$165:$A$316,0),MATCH(E$8,intern2!_xlnm.Print_Titles,0))="NOK","NOK",
IF(INDEX(intern3!$A$9:$BG$320,MATCH($A124,intern3!$A$9:$A$160,0),MATCH(intern4!E$8,intern3!$7:$7,0))="OK","OK","NOK")))</f>
        <v/>
      </c>
      <c r="F124" s="1277" t="str">
        <f>IF(INDEX(intern2!$A$165:$BH$316,MATCH($A124,intern2!$A$165:$A$316,0),MATCH(F$8,intern2!_xlnm.Print_Titles,0))="","",
IF(INDEX(intern2!$A$165:$BH$316,MATCH($A124,intern2!$A$165:$A$316,0),MATCH(F$8,intern2!_xlnm.Print_Titles,0))="NOK","NOK",
IF(INDEX(intern3!$A$9:$BG$320,MATCH($A124,intern3!$A$9:$A$160,0),MATCH(intern4!F$8,intern3!$7:$7,0))="OK","OK","NOK")))</f>
        <v/>
      </c>
      <c r="G124" s="1277" t="str">
        <f>IF(INDEX(intern2!$A$165:$BH$316,MATCH($A124,intern2!$A$165:$A$316,0),MATCH(G$8,intern2!_xlnm.Print_Titles,0))="","",
IF(INDEX(intern2!$A$165:$BH$316,MATCH($A124,intern2!$A$165:$A$316,0),MATCH(G$8,intern2!_xlnm.Print_Titles,0))="NOK","NOK",
IF(INDEX(intern3!$A$9:$BG$320,MATCH($A124,intern3!$A$9:$A$160,0),MATCH(intern4!G$8,intern3!$7:$7,0))="OK","OK","NOK")))</f>
        <v/>
      </c>
      <c r="H124" s="1277" t="str">
        <f>IF(INDEX(intern2!$A$165:$BH$316,MATCH($A124,intern2!$A$165:$A$316,0),MATCH(H$8,intern2!_xlnm.Print_Titles,0))="","",
IF(INDEX(intern2!$A$165:$BH$316,MATCH($A124,intern2!$A$165:$A$316,0),MATCH(H$8,intern2!_xlnm.Print_Titles,0))="NOK","NOK",
IF(INDEX(intern3!$A$9:$BG$320,MATCH($A124,intern3!$A$9:$A$160,0),MATCH(intern4!H$8,intern3!$7:$7,0))="OK","OK","NOK")))</f>
        <v/>
      </c>
      <c r="I124" s="1277" t="str">
        <f>IF(INDEX(intern2!$A$165:$BH$316,MATCH($A124,intern2!$A$165:$A$316,0),MATCH(I$8,intern2!_xlnm.Print_Titles,0))="","",
IF(INDEX(intern2!$A$165:$BH$316,MATCH($A124,intern2!$A$165:$A$316,0),MATCH(I$8,intern2!_xlnm.Print_Titles,0))="NOK","NOK",
IF(INDEX(intern3!$A$9:$BG$320,MATCH($A124,intern3!$A$9:$A$160,0),MATCH(intern4!I$8,intern3!$7:$7,0))="OK","OK","NOK")))</f>
        <v/>
      </c>
      <c r="J124" s="1277" t="str">
        <f>IF(INDEX(intern2!$A$165:$BH$316,MATCH($A124,intern2!$A$165:$A$316,0),MATCH(J$8,intern2!_xlnm.Print_Titles,0))="","",
IF(INDEX(intern2!$A$165:$BH$316,MATCH($A124,intern2!$A$165:$A$316,0),MATCH(J$8,intern2!_xlnm.Print_Titles,0))="NOK","NOK",
IF(INDEX(intern3!$A$9:$BG$320,MATCH($A124,intern3!$A$9:$A$160,0),MATCH(intern4!J$8,intern3!$7:$7,0))="OK","OK","NOK")))</f>
        <v/>
      </c>
      <c r="K124" s="1277" t="str">
        <f>IF(INDEX(intern2!$A$165:$BH$316,MATCH($A124,intern2!$A$165:$A$316,0),MATCH(K$8,intern2!_xlnm.Print_Titles,0))="","",
IF(INDEX(intern2!$A$165:$BH$316,MATCH($A124,intern2!$A$165:$A$316,0),MATCH(K$8,intern2!_xlnm.Print_Titles,0))="NOK","NOK",
IF(INDEX(intern3!$A$9:$BG$320,MATCH($A124,intern3!$A$9:$A$160,0),MATCH(intern4!K$8,intern3!$7:$7,0))="OK","OK","NOK")))</f>
        <v/>
      </c>
      <c r="L124" s="1277" t="str">
        <f>IF(INDEX(intern2!$A$165:$BH$316,MATCH($A124,intern2!$A$165:$A$316,0),MATCH(L$8,intern2!_xlnm.Print_Titles,0))="","",
IF(INDEX(intern2!$A$165:$BH$316,MATCH($A124,intern2!$A$165:$A$316,0),MATCH(L$8,intern2!_xlnm.Print_Titles,0))="NOK","NOK",
IF(INDEX(intern3!$A$9:$BG$320,MATCH($A124,intern3!$A$9:$A$160,0),MATCH(intern4!L$8,intern3!$7:$7,0))="OK","OK","NOK")))</f>
        <v/>
      </c>
      <c r="M124" s="1277" t="str">
        <f ca="1">IF(INDEX(intern2!$A$165:$BH$316,MATCH($A124,intern2!$A$165:$A$316,0),MATCH(M$8,intern2!_xlnm.Print_Titles,0))="","",
IF(INDEX(intern2!$A$165:$BH$316,MATCH($A124,intern2!$A$165:$A$316,0),MATCH(M$8,intern2!_xlnm.Print_Titles,0))="NOK","NOK",
IF(INDEX(intern3!$A$9:$BG$320,MATCH($A124,intern3!$A$9:$A$160,0),MATCH(intern4!M$8,intern3!$7:$7,0))="OK","OK","NOK")))</f>
        <v>NOK</v>
      </c>
      <c r="N124" s="1277" t="str">
        <f>IF(INDEX(intern2!$A$165:$BH$316,MATCH($A124,intern2!$A$165:$A$316,0),MATCH(N$8,intern2!_xlnm.Print_Titles,0))="","",
IF(INDEX(intern2!$A$165:$BH$316,MATCH($A124,intern2!$A$165:$A$316,0),MATCH(N$8,intern2!_xlnm.Print_Titles,0))="NOK","NOK",
IF(INDEX(intern3!$A$9:$BG$320,MATCH($A124,intern3!$A$9:$A$160,0),MATCH(intern4!N$8,intern3!$7:$7,0))="OK","OK","NOK")))</f>
        <v/>
      </c>
      <c r="O124" s="1277" t="str">
        <f>IF(INDEX(intern2!$A$165:$BH$316,MATCH($A124,intern2!$A$165:$A$316,0),MATCH(O$8,intern2!_xlnm.Print_Titles,0))="","",
IF(INDEX(intern2!$A$165:$BH$316,MATCH($A124,intern2!$A$165:$A$316,0),MATCH(O$8,intern2!_xlnm.Print_Titles,0))="NOK","NOK",
IF(INDEX(intern3!$A$9:$BG$320,MATCH($A124,intern3!$A$9:$A$160,0),MATCH(intern4!O$8,intern3!$7:$7,0))="OK","OK","NOK")))</f>
        <v/>
      </c>
      <c r="P124" s="1277" t="str">
        <f>IF(INDEX(intern2!$A$165:$BH$316,MATCH($A124,intern2!$A$165:$A$316,0),MATCH(P$8,intern2!_xlnm.Print_Titles,0))="","",
IF(INDEX(intern2!$A$165:$BH$316,MATCH($A124,intern2!$A$165:$A$316,0),MATCH(P$8,intern2!_xlnm.Print_Titles,0))="NOK","NOK",
IF(INDEX(intern3!$A$9:$BG$320,MATCH($A124,intern3!$A$9:$A$160,0),MATCH(intern4!P$8,intern3!$7:$7,0))="OK","OK","NOK")))</f>
        <v/>
      </c>
      <c r="Q124" s="1277" t="str">
        <f>IF(INDEX(intern2!$A$165:$BH$316,MATCH($A124,intern2!$A$165:$A$316,0),MATCH(Q$8,intern2!_xlnm.Print_Titles,0))="","",
IF(INDEX(intern2!$A$165:$BH$316,MATCH($A124,intern2!$A$165:$A$316,0),MATCH(Q$8,intern2!_xlnm.Print_Titles,0))="NOK","NOK",
IF(INDEX(intern3!$A$9:$BG$320,MATCH($A124,intern3!$A$9:$A$160,0),MATCH(intern4!Q$8,intern3!$7:$7,0))="OK","OK","NOK")))</f>
        <v/>
      </c>
      <c r="R124" s="1277" t="str">
        <f>IF(INDEX(intern2!$A$165:$BH$316,MATCH($A124,intern2!$A$165:$A$316,0),MATCH(R$8,intern2!_xlnm.Print_Titles,0))="","",
IF(INDEX(intern2!$A$165:$BH$316,MATCH($A124,intern2!$A$165:$A$316,0),MATCH(R$8,intern2!_xlnm.Print_Titles,0))="NOK","NOK",
IF(INDEX(intern3!$A$9:$BG$320,MATCH($A124,intern3!$A$9:$A$160,0),MATCH(intern4!R$8,intern3!$7:$7,0))="OK","OK","NOK")))</f>
        <v/>
      </c>
      <c r="S124" s="1277" t="str">
        <f>IF(INDEX(intern2!$A$165:$BH$316,MATCH($A124,intern2!$A$165:$A$316,0),MATCH(S$8,intern2!_xlnm.Print_Titles,0))="","",
IF(INDEX(intern2!$A$165:$BH$316,MATCH($A124,intern2!$A$165:$A$316,0),MATCH(S$8,intern2!_xlnm.Print_Titles,0))="NOK","NOK",
IF(INDEX(intern3!$A$9:$BG$320,MATCH($A124,intern3!$A$9:$A$160,0),MATCH(intern4!S$8,intern3!$7:$7,0))="OK","OK","NOK")))</f>
        <v/>
      </c>
      <c r="T124" s="1277" t="str">
        <f>IF(INDEX(intern2!$A$165:$BH$316,MATCH($A124,intern2!$A$165:$A$316,0),MATCH(T$8,intern2!_xlnm.Print_Titles,0))="","",
IF(INDEX(intern2!$A$165:$BH$316,MATCH($A124,intern2!$A$165:$A$316,0),MATCH(T$8,intern2!_xlnm.Print_Titles,0))="NOK","NOK",
IF(INDEX(intern3!$A$9:$BG$320,MATCH($A124,intern3!$A$9:$A$160,0),MATCH(intern4!T$8,intern3!$7:$7,0))="OK","OK","NOK")))</f>
        <v/>
      </c>
      <c r="U124" s="1277" t="str">
        <f>IF(INDEX(intern2!$A$165:$BH$316,MATCH($A124,intern2!$A$165:$A$316,0),MATCH(U$8,intern2!_xlnm.Print_Titles,0))="","",
IF(INDEX(intern2!$A$165:$BH$316,MATCH($A124,intern2!$A$165:$A$316,0),MATCH(U$8,intern2!_xlnm.Print_Titles,0))="NOK","NOK",
IF(INDEX(intern3!$A$9:$BG$320,MATCH($A124,intern3!$A$9:$A$160,0),MATCH(intern4!U$8,intern3!$7:$7,0))="OK","OK","NOK")))</f>
        <v/>
      </c>
      <c r="V124" s="1277" t="str">
        <f>IF(INDEX(intern2!$A$165:$BH$316,MATCH($A124,intern2!$A$165:$A$316,0),MATCH(V$8,intern2!_xlnm.Print_Titles,0))="","",
IF(INDEX(intern2!$A$165:$BH$316,MATCH($A124,intern2!$A$165:$A$316,0),MATCH(V$8,intern2!_xlnm.Print_Titles,0))="NOK","NOK",
IF(INDEX(intern3!$A$9:$BG$320,MATCH($A124,intern3!$A$9:$A$160,0),MATCH(intern4!V$8,intern3!$7:$7,0))="OK","OK","NOK")))</f>
        <v/>
      </c>
      <c r="W124" s="1277" t="str">
        <f>IF(INDEX(intern2!$A$165:$BH$316,MATCH($A124,intern2!$A$165:$A$316,0),MATCH(W$8,intern2!_xlnm.Print_Titles,0))="","",
IF(INDEX(intern2!$A$165:$BH$316,MATCH($A124,intern2!$A$165:$A$316,0),MATCH(W$8,intern2!_xlnm.Print_Titles,0))="NOK","NOK",
IF(INDEX(intern3!$A$9:$BG$320,MATCH($A124,intern3!$A$9:$A$160,0),MATCH(intern4!W$8,intern3!$7:$7,0))="OK","OK","NOK")))</f>
        <v/>
      </c>
      <c r="X124" s="1277" t="str">
        <f>IF(INDEX(intern2!$A$165:$BH$316,MATCH($A124,intern2!$A$165:$A$316,0),MATCH(X$8,intern2!_xlnm.Print_Titles,0))="","",
IF(INDEX(intern2!$A$165:$BH$316,MATCH($A124,intern2!$A$165:$A$316,0),MATCH(X$8,intern2!_xlnm.Print_Titles,0))="NOK","NOK",
IF(INDEX(intern3!$A$9:$BG$320,MATCH($A124,intern3!$A$9:$A$160,0),MATCH(intern4!X$8,intern3!$7:$7,0))="OK","OK","NOK")))</f>
        <v/>
      </c>
      <c r="Y124" s="1277" t="str">
        <f>IF(INDEX(intern2!$A$165:$BH$316,MATCH($A124,intern2!$A$165:$A$316,0),MATCH(Y$8,intern2!_xlnm.Print_Titles,0))="","",
IF(INDEX(intern2!$A$165:$BH$316,MATCH($A124,intern2!$A$165:$A$316,0),MATCH(Y$8,intern2!_xlnm.Print_Titles,0))="NOK","NOK",
IF(INDEX(intern3!$A$9:$BG$320,MATCH($A124,intern3!$A$9:$A$160,0),MATCH(intern4!Y$8,intern3!$7:$7,0))="OK","OK","NOK")))</f>
        <v/>
      </c>
      <c r="Z124" s="1277" t="str">
        <f>IF(INDEX(intern2!$A$165:$BH$316,MATCH($A124,intern2!$A$165:$A$316,0),MATCH(Z$8,intern2!_xlnm.Print_Titles,0))="","",
IF(INDEX(intern2!$A$165:$BH$316,MATCH($A124,intern2!$A$165:$A$316,0),MATCH(Z$8,intern2!_xlnm.Print_Titles,0))="NOK","NOK",
IF(INDEX(intern3!$A$9:$BG$320,MATCH($A124,intern3!$A$9:$A$160,0),MATCH(intern4!Z$8,intern3!$7:$7,0))="OK","OK","NOK")))</f>
        <v/>
      </c>
      <c r="AA124" s="1277" t="str">
        <f>IF(INDEX(intern2!$A$165:$BH$316,MATCH($A124,intern2!$A$165:$A$316,0),MATCH(AA$8,intern2!_xlnm.Print_Titles,0))="","",
IF(INDEX(intern2!$A$165:$BH$316,MATCH($A124,intern2!$A$165:$A$316,0),MATCH(AA$8,intern2!_xlnm.Print_Titles,0))="NOK","NOK",
IF(INDEX(intern3!$A$9:$BG$320,MATCH($A124,intern3!$A$9:$A$160,0),MATCH(intern4!AA$8,intern3!$7:$7,0))="OK","OK","NOK")))</f>
        <v/>
      </c>
      <c r="AB124" s="1277" t="str">
        <f>IF(INDEX(intern2!$A$165:$BH$316,MATCH($A124,intern2!$A$165:$A$316,0),MATCH(AB$8,intern2!_xlnm.Print_Titles,0))="","",
IF(INDEX(intern2!$A$165:$BH$316,MATCH($A124,intern2!$A$165:$A$316,0),MATCH(AB$8,intern2!_xlnm.Print_Titles,0))="NOK","NOK",
IF(INDEX(intern3!$A$9:$BG$320,MATCH($A124,intern3!$A$9:$A$160,0),MATCH(intern4!AB$8,intern3!$7:$7,0))="OK","OK","NOK")))</f>
        <v/>
      </c>
      <c r="AC124" s="1277" t="str">
        <f>IF(INDEX(intern2!$A$165:$BH$316,MATCH($A124,intern2!$A$165:$A$316,0),MATCH(AC$8,intern2!_xlnm.Print_Titles,0))="","",
IF(INDEX(intern2!$A$165:$BH$316,MATCH($A124,intern2!$A$165:$A$316,0),MATCH(AC$8,intern2!_xlnm.Print_Titles,0))="NOK","NOK",
IF(INDEX(intern3!$A$9:$BG$320,MATCH($A124,intern3!$A$9:$A$160,0),MATCH(intern4!AC$8,intern3!$7:$7,0))="OK","OK","NOK")))</f>
        <v/>
      </c>
      <c r="AD124" s="1277" t="str">
        <f>IF(INDEX(intern2!$A$165:$BH$316,MATCH($A124,intern2!$A$165:$A$316,0),MATCH(AD$8,intern2!_xlnm.Print_Titles,0))="","",
IF(INDEX(intern2!$A$165:$BH$316,MATCH($A124,intern2!$A$165:$A$316,0),MATCH(AD$8,intern2!_xlnm.Print_Titles,0))="NOK","NOK",
IF(INDEX(intern3!$A$9:$BG$320,MATCH($A124,intern3!$A$9:$A$160,0),MATCH(intern4!AD$8,intern3!$7:$7,0))="OK","OK","NOK")))</f>
        <v/>
      </c>
      <c r="AE124" s="1277" t="str">
        <f>IF(INDEX(intern2!$A$165:$BH$316,MATCH($A124,intern2!$A$165:$A$316,0),MATCH(AE$8,intern2!_xlnm.Print_Titles,0))="","",
IF(INDEX(intern2!$A$165:$BH$316,MATCH($A124,intern2!$A$165:$A$316,0),MATCH(AE$8,intern2!_xlnm.Print_Titles,0))="NOK","NOK",
IF(INDEX(intern3!$A$9:$BG$320,MATCH($A124,intern3!$A$9:$A$160,0),MATCH(intern4!AE$8,intern3!$7:$7,0))="OK","OK","NOK")))</f>
        <v/>
      </c>
      <c r="AF124" s="1277" t="str">
        <f>IF(INDEX(intern2!$A$165:$BH$316,MATCH($A124,intern2!$A$165:$A$316,0),MATCH(AF$8,intern2!_xlnm.Print_Titles,0))="","",
IF(INDEX(intern2!$A$165:$BH$316,MATCH($A124,intern2!$A$165:$A$316,0),MATCH(AF$8,intern2!_xlnm.Print_Titles,0))="NOK","NOK",
IF(INDEX(intern3!$A$9:$BG$320,MATCH($A124,intern3!$A$9:$A$160,0),MATCH(intern4!AF$8,intern3!$7:$7,0))="OK","OK","NOK")))</f>
        <v/>
      </c>
      <c r="AG124" s="1277" t="str">
        <f>IF(INDEX(intern2!$A$165:$BH$316,MATCH($A124,intern2!$A$165:$A$316,0),MATCH(AG$8,intern2!_xlnm.Print_Titles,0))="","",
IF(INDEX(intern2!$A$165:$BH$316,MATCH($A124,intern2!$A$165:$A$316,0),MATCH(AG$8,intern2!_xlnm.Print_Titles,0))="NOK","NOK",
IF(INDEX(intern3!$A$9:$BG$320,MATCH($A124,intern3!$A$9:$A$160,0),MATCH(intern4!AG$8,intern3!$7:$7,0))="OK","OK","NOK")))</f>
        <v/>
      </c>
      <c r="AH124" s="1277" t="str">
        <f>IF(INDEX(intern2!$A$165:$BH$316,MATCH($A124,intern2!$A$165:$A$316,0),MATCH(AH$8,intern2!_xlnm.Print_Titles,0))="","",
IF(INDEX(intern2!$A$165:$BH$316,MATCH($A124,intern2!$A$165:$A$316,0),MATCH(AH$8,intern2!_xlnm.Print_Titles,0))="NOK","NOK",
IF(INDEX(intern3!$A$9:$BG$320,MATCH($A124,intern3!$A$9:$A$160,0),MATCH(intern4!AH$8,intern3!$7:$7,0))="OK","OK","NOK")))</f>
        <v/>
      </c>
      <c r="AI124" s="1277" t="str">
        <f>IF(INDEX(intern2!$A$165:$BH$316,MATCH($A124,intern2!$A$165:$A$316,0),MATCH(AI$8,intern2!_xlnm.Print_Titles,0))="","",
IF(INDEX(intern2!$A$165:$BH$316,MATCH($A124,intern2!$A$165:$A$316,0),MATCH(AI$8,intern2!_xlnm.Print_Titles,0))="NOK","NOK",
IF(INDEX(intern3!$A$9:$BG$320,MATCH($A124,intern3!$A$9:$A$160,0),MATCH(intern4!AI$8,intern3!$7:$7,0))="OK","OK","NOK")))</f>
        <v/>
      </c>
      <c r="AJ124" s="1277" t="str">
        <f>IF(INDEX(intern2!$A$165:$BH$316,MATCH($A124,intern2!$A$165:$A$316,0),MATCH(AJ$8,intern2!_xlnm.Print_Titles,0))="","",
IF(INDEX(intern2!$A$165:$BH$316,MATCH($A124,intern2!$A$165:$A$316,0),MATCH(AJ$8,intern2!_xlnm.Print_Titles,0))="NOK","NOK",
IF(INDEX(intern3!$A$9:$BG$320,MATCH($A124,intern3!$A$9:$A$160,0),MATCH(intern4!AJ$8,intern3!$7:$7,0))="OK","OK","NOK")))</f>
        <v/>
      </c>
      <c r="AK124" s="1277" t="str">
        <f>IF(INDEX(intern2!$A$165:$BH$316,MATCH($A124,intern2!$A$165:$A$316,0),MATCH(AK$8,intern2!_xlnm.Print_Titles,0))="","",
IF(INDEX(intern2!$A$165:$BH$316,MATCH($A124,intern2!$A$165:$A$316,0),MATCH(AK$8,intern2!_xlnm.Print_Titles,0))="NOK","NOK",
IF(INDEX(intern3!$A$9:$BG$320,MATCH($A124,intern3!$A$9:$A$160,0),MATCH(intern4!AK$8,intern3!$7:$7,0))="OK","OK","NOK")))</f>
        <v/>
      </c>
      <c r="AL124" s="1277" t="str">
        <f>IF(INDEX(intern2!$A$165:$BH$316,MATCH($A124,intern2!$A$165:$A$316,0),MATCH(AL$8,intern2!_xlnm.Print_Titles,0))="","",
IF(INDEX(intern2!$A$165:$BH$316,MATCH($A124,intern2!$A$165:$A$316,0),MATCH(AL$8,intern2!_xlnm.Print_Titles,0))="NOK","NOK",
IF(INDEX(intern3!$A$9:$BG$320,MATCH($A124,intern3!$A$9:$A$160,0),MATCH(intern4!AL$8,intern3!$7:$7,0))="OK","OK","NOK")))</f>
        <v/>
      </c>
      <c r="AM124" s="1277" t="str">
        <f>IF(INDEX(intern2!$A$165:$BH$316,MATCH($A124,intern2!$A$165:$A$316,0),MATCH(AM$8,intern2!_xlnm.Print_Titles,0))="","",
IF(INDEX(intern2!$A$165:$BH$316,MATCH($A124,intern2!$A$165:$A$316,0),MATCH(AM$8,intern2!_xlnm.Print_Titles,0))="NOK","NOK",
IF(INDEX(intern3!$A$9:$BG$320,MATCH($A124,intern3!$A$9:$A$160,0),MATCH(intern4!AM$8,intern3!$7:$7,0))="OK","OK","NOK")))</f>
        <v/>
      </c>
      <c r="AN124" s="1277" t="str">
        <f>IF(INDEX(intern2!$A$165:$BH$316,MATCH($A124,intern2!$A$165:$A$316,0),MATCH(AN$8,intern2!_xlnm.Print_Titles,0))="","",
IF(INDEX(intern2!$A$165:$BH$316,MATCH($A124,intern2!$A$165:$A$316,0),MATCH(AN$8,intern2!_xlnm.Print_Titles,0))="NOK","NOK",
IF(INDEX(intern3!$A$9:$BG$320,MATCH($A124,intern3!$A$9:$A$160,0),MATCH(intern4!AN$8,intern3!$7:$7,0))="OK","OK","NOK")))</f>
        <v/>
      </c>
      <c r="AO124" s="1277" t="str">
        <f>IF(INDEX(intern2!$A$165:$BH$316,MATCH($A124,intern2!$A$165:$A$316,0),MATCH(AO$8,intern2!_xlnm.Print_Titles,0))="","",
IF(INDEX(intern2!$A$165:$BH$316,MATCH($A124,intern2!$A$165:$A$316,0),MATCH(AO$8,intern2!_xlnm.Print_Titles,0))="NOK","NOK",
IF(INDEX(intern3!$A$9:$BG$320,MATCH($A124,intern3!$A$9:$A$160,0),MATCH(intern4!AO$8,intern3!$7:$7,0))="OK","OK","NOK")))</f>
        <v/>
      </c>
      <c r="AP124" s="1277" t="str">
        <f>IF(INDEX(intern2!$A$165:$BH$316,MATCH($A124,intern2!$A$165:$A$316,0),MATCH(AP$8,intern2!_xlnm.Print_Titles,0))="","",
IF(INDEX(intern2!$A$165:$BH$316,MATCH($A124,intern2!$A$165:$A$316,0),MATCH(AP$8,intern2!_xlnm.Print_Titles,0))="NOK","NOK",
IF(INDEX(intern3!$A$9:$BG$320,MATCH($A124,intern3!$A$9:$A$160,0),MATCH(intern4!AP$8,intern3!$7:$7,0))="OK","OK","NOK")))</f>
        <v/>
      </c>
      <c r="AQ124" s="1277" t="str">
        <f>IF(INDEX(intern2!$A$165:$BH$316,MATCH($A124,intern2!$A$165:$A$316,0),MATCH(AQ$8,intern2!_xlnm.Print_Titles,0))="","",
IF(INDEX(intern2!$A$165:$BH$316,MATCH($A124,intern2!$A$165:$A$316,0),MATCH(AQ$8,intern2!_xlnm.Print_Titles,0))="NOK","NOK",
IF(INDEX(intern3!$A$9:$BG$320,MATCH($A124,intern3!$A$9:$A$160,0),MATCH(intern4!AQ$8,intern3!$7:$7,0))="OK","OK","NOK")))</f>
        <v/>
      </c>
      <c r="AR124" s="1277" t="str">
        <f>IF(INDEX(intern2!$A$165:$BH$316,MATCH($A124,intern2!$A$165:$A$316,0),MATCH(AR$8,intern2!_xlnm.Print_Titles,0))="","",
IF(INDEX(intern2!$A$165:$BH$316,MATCH($A124,intern2!$A$165:$A$316,0),MATCH(AR$8,intern2!_xlnm.Print_Titles,0))="NOK","NOK",
IF(INDEX(intern3!$A$9:$BG$320,MATCH($A124,intern3!$A$9:$A$160,0),MATCH(intern4!AR$8,intern3!$7:$7,0))="OK","OK","NOK")))</f>
        <v/>
      </c>
      <c r="AS124" s="1277" t="str">
        <f>IF(INDEX(intern2!$A$165:$BH$316,MATCH($A124,intern2!$A$165:$A$316,0),MATCH(AS$8,intern2!_xlnm.Print_Titles,0))="","",
IF(INDEX(intern2!$A$165:$BH$316,MATCH($A124,intern2!$A$165:$A$316,0),MATCH(AS$8,intern2!_xlnm.Print_Titles,0))="NOK","NOK",
IF(INDEX(intern3!$A$9:$BG$320,MATCH($A124,intern3!$A$9:$A$160,0),MATCH(intern4!AS$8,intern3!$7:$7,0))="OK","OK","NOK")))</f>
        <v/>
      </c>
      <c r="AT124" s="1277" t="str">
        <f>IF(INDEX(intern2!$A$165:$BH$316,MATCH($A124,intern2!$A$165:$A$316,0),MATCH(AT$8,intern2!_xlnm.Print_Titles,0))="","",
IF(INDEX(intern2!$A$165:$BH$316,MATCH($A124,intern2!$A$165:$A$316,0),MATCH(AT$8,intern2!_xlnm.Print_Titles,0))="NOK","NOK",
IF(INDEX(intern3!$A$9:$BG$320,MATCH($A124,intern3!$A$9:$A$160,0),MATCH(intern4!AT$8,intern3!$7:$7,0))="OK","OK","NOK")))</f>
        <v/>
      </c>
      <c r="AU124" s="1277" t="str">
        <f>IF(INDEX(intern2!$A$165:$BH$316,MATCH($A124,intern2!$A$165:$A$316,0),MATCH(AU$8,intern2!_xlnm.Print_Titles,0))="","",
IF(INDEX(intern2!$A$165:$BH$316,MATCH($A124,intern2!$A$165:$A$316,0),MATCH(AU$8,intern2!_xlnm.Print_Titles,0))="NOK","NOK",
IF(INDEX(intern3!$A$9:$BG$320,MATCH($A124,intern3!$A$9:$A$160,0),MATCH(intern4!AU$8,intern3!$7:$7,0))="OK","OK","NOK")))</f>
        <v/>
      </c>
      <c r="AV124" s="1277" t="str">
        <f>IF(INDEX(intern2!$A$165:$BH$316,MATCH($A124,intern2!$A$165:$A$316,0),MATCH(AV$8,intern2!_xlnm.Print_Titles,0))="","",
IF(INDEX(intern2!$A$165:$BH$316,MATCH($A124,intern2!$A$165:$A$316,0),MATCH(AV$8,intern2!_xlnm.Print_Titles,0))="NOK","NOK",
IF(INDEX(intern3!$A$9:$BG$320,MATCH($A124,intern3!$A$9:$A$160,0),MATCH(intern4!AV$8,intern3!$7:$7,0))="OK","OK","NOK")))</f>
        <v/>
      </c>
      <c r="AW124" s="1277"/>
      <c r="AX124" s="1277" t="str">
        <f>IF(INDEX(intern2!$A$165:$BH$316,MATCH($A124,intern2!$A$165:$A$316,0),MATCH(AX$8,intern2!_xlnm.Print_Titles,0))="","",
IF(INDEX(intern2!$A$165:$BH$316,MATCH($A124,intern2!$A$165:$A$316,0),MATCH(AX$8,intern2!_xlnm.Print_Titles,0))="NOK","NOK",
IF(INDEX(intern3!$A$9:$BG$320,MATCH($A124,intern3!$A$9:$A$160,0),MATCH(intern4!AX$8,intern3!$7:$7,0))="OK","OK","NOK")))</f>
        <v/>
      </c>
      <c r="AY124" s="1277" t="str">
        <f>IF(INDEX(intern2!$A$165:$BH$316,MATCH($A124,intern2!$A$165:$A$316,0),MATCH(AY$8,intern2!_xlnm.Print_Titles,0))="","",
IF(INDEX(intern2!$A$165:$BH$316,MATCH($A124,intern2!$A$165:$A$316,0),MATCH(AY$8,intern2!_xlnm.Print_Titles,0))="NOK","NOK",
IF(INDEX(intern3!$A$9:$BG$320,MATCH($A124,intern3!$A$9:$A$160,0),MATCH(intern4!AY$8,intern3!$7:$7,0))="OK","OK","NOK")))</f>
        <v/>
      </c>
      <c r="AZ124" s="1277" t="str">
        <f>IF(INDEX(intern2!$A$165:$BH$316,MATCH($A124,intern2!$A$165:$A$316,0),MATCH(AZ$8,intern2!_xlnm.Print_Titles,0))="","",
IF(INDEX(intern2!$A$165:$BH$316,MATCH($A124,intern2!$A$165:$A$316,0),MATCH(AZ$8,intern2!_xlnm.Print_Titles,0))="NOK","NOK",
IF(INDEX(intern3!$A$9:$BG$320,MATCH($A124,intern3!$A$9:$A$160,0),MATCH(intern4!AZ$8,intern3!$7:$7,0))="OK","OK","NOK")))</f>
        <v/>
      </c>
      <c r="BA124" s="1277" t="str">
        <f>IF(INDEX(intern2!$A$165:$BH$316,MATCH($A124,intern2!$A$165:$A$316,0),MATCH(BA$8,intern2!_xlnm.Print_Titles,0))="","",
IF(INDEX(intern2!$A$165:$BH$316,MATCH($A124,intern2!$A$165:$A$316,0),MATCH(BA$8,intern2!_xlnm.Print_Titles,0))="NOK","NOK",
IF(INDEX(intern3!$A$9:$BG$320,MATCH($A124,intern3!$A$9:$A$160,0),MATCH(intern4!BA$8,intern3!$7:$7,0))="OK","OK","NOK")))</f>
        <v/>
      </c>
      <c r="BB124" s="1277" t="str">
        <f>IF(INDEX(intern2!$A$165:$BH$316,MATCH($A124,intern2!$A$165:$A$316,0),MATCH(BB$8,intern2!_xlnm.Print_Titles,0))="","",
IF(INDEX(intern2!$A$165:$BH$316,MATCH($A124,intern2!$A$165:$A$316,0),MATCH(BB$8,intern2!_xlnm.Print_Titles,0))="NOK","NOK",
IF(INDEX(intern3!$A$9:$BG$320,MATCH($A124,intern3!$A$9:$A$160,0),MATCH(intern4!BB$8,intern3!$7:$7,0))="OK","OK","NOK")))</f>
        <v/>
      </c>
      <c r="BC124" s="1277" t="str">
        <f>IF(INDEX(intern2!$A$165:$BH$316,MATCH($A124,intern2!$A$165:$A$316,0),MATCH(BC$8,intern2!_xlnm.Print_Titles,0))="","",
IF(INDEX(intern2!$A$165:$BH$316,MATCH($A124,intern2!$A$165:$A$316,0),MATCH(BC$8,intern2!_xlnm.Print_Titles,0))="NOK","NOK",
IF(INDEX(intern3!$A$9:$BG$320,MATCH($A124,intern3!$A$9:$A$160,0),MATCH(intern4!BC$8,intern3!$7:$7,0))="OK","OK","NOK")))</f>
        <v/>
      </c>
      <c r="BD124" s="1277" t="str">
        <f>IF(INDEX(intern2!$A$165:$BH$316,MATCH($A124,intern2!$A$165:$A$316,0),MATCH(BD$8,intern2!_xlnm.Print_Titles,0))="","",
IF(INDEX(intern2!$A$165:$BH$316,MATCH($A124,intern2!$A$165:$A$316,0),MATCH(BD$8,intern2!_xlnm.Print_Titles,0))="NOK","NOK",
IF(INDEX(intern3!$A$9:$BG$320,MATCH($A124,intern3!$A$9:$A$160,0),MATCH(intern4!BD$8,intern3!$7:$7,0))="OK","OK","NOK")))</f>
        <v/>
      </c>
      <c r="BE124" s="1277" t="str">
        <f>IF(INDEX(intern2!$A$165:$BH$316,MATCH($A124,intern2!$A$165:$A$316,0),MATCH(BE$8,intern2!_xlnm.Print_Titles,0))="","",
IF(INDEX(intern2!$A$165:$BH$316,MATCH($A124,intern2!$A$165:$A$316,0),MATCH(BE$8,intern2!_xlnm.Print_Titles,0))="NOK","NOK",
IF(INDEX(intern3!$A$9:$BG$320,MATCH($A124,intern3!$A$9:$A$160,0),MATCH(intern4!BE$8,intern3!$7:$7,0))="OK","OK","NOK")))</f>
        <v/>
      </c>
      <c r="BF124" s="1277" t="str">
        <f>IF(INDEX(intern2!$A$165:$BH$316,MATCH($A124,intern2!$A$165:$A$316,0),MATCH(BF$8,intern2!_xlnm.Print_Titles,0))="","",
IF(INDEX(intern2!$A$165:$BH$316,MATCH($A124,intern2!$A$165:$A$316,0),MATCH(BF$8,intern2!_xlnm.Print_Titles,0))="NOK","NOK",
IF(INDEX(intern3!$A$9:$BG$320,MATCH($A124,intern3!$A$9:$A$160,0),MATCH(intern4!BF$8,intern3!$7:$7,0))="OK","OK","NOK")))</f>
        <v/>
      </c>
      <c r="BG124" s="1277" t="str">
        <f>IF(INDEX(intern2!$A$165:$BH$316,MATCH($A124,intern2!$A$165:$A$316,0),MATCH(BG$8,intern2!_xlnm.Print_Titles,0))="","",
IF(INDEX(intern2!$A$165:$BH$316,MATCH($A124,intern2!$A$165:$A$316,0),MATCH(BG$8,intern2!_xlnm.Print_Titles,0))="NOK","NOK",
IF(INDEX(intern3!$A$9:$BG$320,MATCH($A124,intern3!$A$9:$A$160,0),MATCH(intern4!BG$8,intern3!$7:$7,0))="OK","OK","NOK")))</f>
        <v/>
      </c>
      <c r="BH124" s="200" t="str">
        <f t="shared" ca="1" si="3"/>
        <v>NOK</v>
      </c>
      <c r="BI124" s="186"/>
      <c r="BJ124" t="b">
        <f ca="1">IF(VLOOKUP($A124,intern1!$C:$Q,15,FALSE)="MAS","",IF(VLOOKUP($A124,'3.10'!$C:$AP,9,FALSE)=0,"NOK",IF(VLOOKUP($A124,'3.10'!$C:$AP,11,FALSE)=0,"NOK","OK"))=BH124)</f>
        <v>1</v>
      </c>
    </row>
    <row r="125" spans="1:62" x14ac:dyDescent="0.25">
      <c r="A125" t="str">
        <f>+intern2!A120</f>
        <v>BEW8.1.1</v>
      </c>
      <c r="C125" s="1277" t="str">
        <f>IF(INDEX(intern2!$A$165:$BH$316,MATCH($A125,intern2!$A$165:$A$316,0),MATCH(C$8,intern2!_xlnm.Print_Titles,0))="","",
IF(INDEX(intern2!$A$165:$BH$316,MATCH($A125,intern2!$A$165:$A$316,0),MATCH(C$8,intern2!_xlnm.Print_Titles,0))="NOK","NOK",
IF(INDEX(intern3!$A$9:$BG$320,MATCH($A125,intern3!$A$9:$A$160,0),MATCH(intern4!C$8,intern3!$7:$7,0))="OK","OK","NOK")))</f>
        <v/>
      </c>
      <c r="D125" s="1277" t="str">
        <f>IF(INDEX(intern2!$A$165:$BH$316,MATCH($A125,intern2!$A$165:$A$316,0),MATCH(D$8,intern2!_xlnm.Print_Titles,0))="","",
IF(INDEX(intern2!$A$165:$BH$316,MATCH($A125,intern2!$A$165:$A$316,0),MATCH(D$8,intern2!_xlnm.Print_Titles,0))="NOK","NOK",
IF(INDEX(intern3!$A$9:$BG$320,MATCH($A125,intern3!$A$9:$A$160,0),MATCH(intern4!D$8,intern3!$7:$7,0))="OK","OK","NOK")))</f>
        <v/>
      </c>
      <c r="E125" s="1277" t="str">
        <f>IF(INDEX(intern2!$A$165:$BH$316,MATCH($A125,intern2!$A$165:$A$316,0),MATCH(E$8,intern2!_xlnm.Print_Titles,0))="","",
IF(INDEX(intern2!$A$165:$BH$316,MATCH($A125,intern2!$A$165:$A$316,0),MATCH(E$8,intern2!_xlnm.Print_Titles,0))="NOK","NOK",
IF(INDEX(intern3!$A$9:$BG$320,MATCH($A125,intern3!$A$9:$A$160,0),MATCH(intern4!E$8,intern3!$7:$7,0))="OK","OK","NOK")))</f>
        <v/>
      </c>
      <c r="F125" s="1277" t="str">
        <f>IF(INDEX(intern2!$A$165:$BH$316,MATCH($A125,intern2!$A$165:$A$316,0),MATCH(F$8,intern2!_xlnm.Print_Titles,0))="","",
IF(INDEX(intern2!$A$165:$BH$316,MATCH($A125,intern2!$A$165:$A$316,0),MATCH(F$8,intern2!_xlnm.Print_Titles,0))="NOK","NOK",
IF(INDEX(intern3!$A$9:$BG$320,MATCH($A125,intern3!$A$9:$A$160,0),MATCH(intern4!F$8,intern3!$7:$7,0))="OK","OK","NOK")))</f>
        <v/>
      </c>
      <c r="G125" s="1277" t="str">
        <f>IF(INDEX(intern2!$A$165:$BH$316,MATCH($A125,intern2!$A$165:$A$316,0),MATCH(G$8,intern2!_xlnm.Print_Titles,0))="","",
IF(INDEX(intern2!$A$165:$BH$316,MATCH($A125,intern2!$A$165:$A$316,0),MATCH(G$8,intern2!_xlnm.Print_Titles,0))="NOK","NOK",
IF(INDEX(intern3!$A$9:$BG$320,MATCH($A125,intern3!$A$9:$A$160,0),MATCH(intern4!G$8,intern3!$7:$7,0))="OK","OK","NOK")))</f>
        <v/>
      </c>
      <c r="H125" s="1277" t="str">
        <f>IF(INDEX(intern2!$A$165:$BH$316,MATCH($A125,intern2!$A$165:$A$316,0),MATCH(H$8,intern2!_xlnm.Print_Titles,0))="","",
IF(INDEX(intern2!$A$165:$BH$316,MATCH($A125,intern2!$A$165:$A$316,0),MATCH(H$8,intern2!_xlnm.Print_Titles,0))="NOK","NOK",
IF(INDEX(intern3!$A$9:$BG$320,MATCH($A125,intern3!$A$9:$A$160,0),MATCH(intern4!H$8,intern3!$7:$7,0))="OK","OK","NOK")))</f>
        <v/>
      </c>
      <c r="I125" s="1277" t="str">
        <f>IF(INDEX(intern2!$A$165:$BH$316,MATCH($A125,intern2!$A$165:$A$316,0),MATCH(I$8,intern2!_xlnm.Print_Titles,0))="","",
IF(INDEX(intern2!$A$165:$BH$316,MATCH($A125,intern2!$A$165:$A$316,0),MATCH(I$8,intern2!_xlnm.Print_Titles,0))="NOK","NOK",
IF(INDEX(intern3!$A$9:$BG$320,MATCH($A125,intern3!$A$9:$A$160,0),MATCH(intern4!I$8,intern3!$7:$7,0))="OK","OK","NOK")))</f>
        <v/>
      </c>
      <c r="J125" s="1277" t="str">
        <f>IF(INDEX(intern2!$A$165:$BH$316,MATCH($A125,intern2!$A$165:$A$316,0),MATCH(J$8,intern2!_xlnm.Print_Titles,0))="","",
IF(INDEX(intern2!$A$165:$BH$316,MATCH($A125,intern2!$A$165:$A$316,0),MATCH(J$8,intern2!_xlnm.Print_Titles,0))="NOK","NOK",
IF(INDEX(intern3!$A$9:$BG$320,MATCH($A125,intern3!$A$9:$A$160,0),MATCH(intern4!J$8,intern3!$7:$7,0))="OK","OK","NOK")))</f>
        <v/>
      </c>
      <c r="K125" s="1277" t="str">
        <f>IF(INDEX(intern2!$A$165:$BH$316,MATCH($A125,intern2!$A$165:$A$316,0),MATCH(K$8,intern2!_xlnm.Print_Titles,0))="","",
IF(INDEX(intern2!$A$165:$BH$316,MATCH($A125,intern2!$A$165:$A$316,0),MATCH(K$8,intern2!_xlnm.Print_Titles,0))="NOK","NOK",
IF(INDEX(intern3!$A$9:$BG$320,MATCH($A125,intern3!$A$9:$A$160,0),MATCH(intern4!K$8,intern3!$7:$7,0))="OK","OK","NOK")))</f>
        <v/>
      </c>
      <c r="L125" s="1277" t="str">
        <f>IF(INDEX(intern2!$A$165:$BH$316,MATCH($A125,intern2!$A$165:$A$316,0),MATCH(L$8,intern2!_xlnm.Print_Titles,0))="","",
IF(INDEX(intern2!$A$165:$BH$316,MATCH($A125,intern2!$A$165:$A$316,0),MATCH(L$8,intern2!_xlnm.Print_Titles,0))="NOK","NOK",
IF(INDEX(intern3!$A$9:$BG$320,MATCH($A125,intern3!$A$9:$A$160,0),MATCH(intern4!L$8,intern3!$7:$7,0))="OK","OK","NOK")))</f>
        <v/>
      </c>
      <c r="M125" s="1277" t="str">
        <f ca="1">IF(INDEX(intern2!$A$165:$BH$316,MATCH($A125,intern2!$A$165:$A$316,0),MATCH(M$8,intern2!_xlnm.Print_Titles,0))="","",
IF(INDEX(intern2!$A$165:$BH$316,MATCH($A125,intern2!$A$165:$A$316,0),MATCH(M$8,intern2!_xlnm.Print_Titles,0))="NOK","NOK",
IF(INDEX(intern3!$A$9:$BG$320,MATCH($A125,intern3!$A$9:$A$160,0),MATCH(intern4!M$8,intern3!$7:$7,0))="OK","OK","NOK")))</f>
        <v>NOK</v>
      </c>
      <c r="N125" s="1277" t="str">
        <f>IF(INDEX(intern2!$A$165:$BH$316,MATCH($A125,intern2!$A$165:$A$316,0),MATCH(N$8,intern2!_xlnm.Print_Titles,0))="","",
IF(INDEX(intern2!$A$165:$BH$316,MATCH($A125,intern2!$A$165:$A$316,0),MATCH(N$8,intern2!_xlnm.Print_Titles,0))="NOK","NOK",
IF(INDEX(intern3!$A$9:$BG$320,MATCH($A125,intern3!$A$9:$A$160,0),MATCH(intern4!N$8,intern3!$7:$7,0))="OK","OK","NOK")))</f>
        <v/>
      </c>
      <c r="O125" s="1277" t="str">
        <f>IF(INDEX(intern2!$A$165:$BH$316,MATCH($A125,intern2!$A$165:$A$316,0),MATCH(O$8,intern2!_xlnm.Print_Titles,0))="","",
IF(INDEX(intern2!$A$165:$BH$316,MATCH($A125,intern2!$A$165:$A$316,0),MATCH(O$8,intern2!_xlnm.Print_Titles,0))="NOK","NOK",
IF(INDEX(intern3!$A$9:$BG$320,MATCH($A125,intern3!$A$9:$A$160,0),MATCH(intern4!O$8,intern3!$7:$7,0))="OK","OK","NOK")))</f>
        <v/>
      </c>
      <c r="P125" s="1277" t="str">
        <f>IF(INDEX(intern2!$A$165:$BH$316,MATCH($A125,intern2!$A$165:$A$316,0),MATCH(P$8,intern2!_xlnm.Print_Titles,0))="","",
IF(INDEX(intern2!$A$165:$BH$316,MATCH($A125,intern2!$A$165:$A$316,0),MATCH(P$8,intern2!_xlnm.Print_Titles,0))="NOK","NOK",
IF(INDEX(intern3!$A$9:$BG$320,MATCH($A125,intern3!$A$9:$A$160,0),MATCH(intern4!P$8,intern3!$7:$7,0))="OK","OK","NOK")))</f>
        <v/>
      </c>
      <c r="Q125" s="1277" t="str">
        <f>IF(INDEX(intern2!$A$165:$BH$316,MATCH($A125,intern2!$A$165:$A$316,0),MATCH(Q$8,intern2!_xlnm.Print_Titles,0))="","",
IF(INDEX(intern2!$A$165:$BH$316,MATCH($A125,intern2!$A$165:$A$316,0),MATCH(Q$8,intern2!_xlnm.Print_Titles,0))="NOK","NOK",
IF(INDEX(intern3!$A$9:$BG$320,MATCH($A125,intern3!$A$9:$A$160,0),MATCH(intern4!Q$8,intern3!$7:$7,0))="OK","OK","NOK")))</f>
        <v/>
      </c>
      <c r="R125" s="1277" t="str">
        <f>IF(INDEX(intern2!$A$165:$BH$316,MATCH($A125,intern2!$A$165:$A$316,0),MATCH(R$8,intern2!_xlnm.Print_Titles,0))="","",
IF(INDEX(intern2!$A$165:$BH$316,MATCH($A125,intern2!$A$165:$A$316,0),MATCH(R$8,intern2!_xlnm.Print_Titles,0))="NOK","NOK",
IF(INDEX(intern3!$A$9:$BG$320,MATCH($A125,intern3!$A$9:$A$160,0),MATCH(intern4!R$8,intern3!$7:$7,0))="OK","OK","NOK")))</f>
        <v/>
      </c>
      <c r="S125" s="1277" t="str">
        <f>IF(INDEX(intern2!$A$165:$BH$316,MATCH($A125,intern2!$A$165:$A$316,0),MATCH(S$8,intern2!_xlnm.Print_Titles,0))="","",
IF(INDEX(intern2!$A$165:$BH$316,MATCH($A125,intern2!$A$165:$A$316,0),MATCH(S$8,intern2!_xlnm.Print_Titles,0))="NOK","NOK",
IF(INDEX(intern3!$A$9:$BG$320,MATCH($A125,intern3!$A$9:$A$160,0),MATCH(intern4!S$8,intern3!$7:$7,0))="OK","OK","NOK")))</f>
        <v/>
      </c>
      <c r="T125" s="1277" t="str">
        <f>IF(INDEX(intern2!$A$165:$BH$316,MATCH($A125,intern2!$A$165:$A$316,0),MATCH(T$8,intern2!_xlnm.Print_Titles,0))="","",
IF(INDEX(intern2!$A$165:$BH$316,MATCH($A125,intern2!$A$165:$A$316,0),MATCH(T$8,intern2!_xlnm.Print_Titles,0))="NOK","NOK",
IF(INDEX(intern3!$A$9:$BG$320,MATCH($A125,intern3!$A$9:$A$160,0),MATCH(intern4!T$8,intern3!$7:$7,0))="OK","OK","NOK")))</f>
        <v/>
      </c>
      <c r="U125" s="1277" t="str">
        <f>IF(INDEX(intern2!$A$165:$BH$316,MATCH($A125,intern2!$A$165:$A$316,0),MATCH(U$8,intern2!_xlnm.Print_Titles,0))="","",
IF(INDEX(intern2!$A$165:$BH$316,MATCH($A125,intern2!$A$165:$A$316,0),MATCH(U$8,intern2!_xlnm.Print_Titles,0))="NOK","NOK",
IF(INDEX(intern3!$A$9:$BG$320,MATCH($A125,intern3!$A$9:$A$160,0),MATCH(intern4!U$8,intern3!$7:$7,0))="OK","OK","NOK")))</f>
        <v/>
      </c>
      <c r="V125" s="1277" t="str">
        <f>IF(INDEX(intern2!$A$165:$BH$316,MATCH($A125,intern2!$A$165:$A$316,0),MATCH(V$8,intern2!_xlnm.Print_Titles,0))="","",
IF(INDEX(intern2!$A$165:$BH$316,MATCH($A125,intern2!$A$165:$A$316,0),MATCH(V$8,intern2!_xlnm.Print_Titles,0))="NOK","NOK",
IF(INDEX(intern3!$A$9:$BG$320,MATCH($A125,intern3!$A$9:$A$160,0),MATCH(intern4!V$8,intern3!$7:$7,0))="OK","OK","NOK")))</f>
        <v/>
      </c>
      <c r="W125" s="1277" t="str">
        <f>IF(INDEX(intern2!$A$165:$BH$316,MATCH($A125,intern2!$A$165:$A$316,0),MATCH(W$8,intern2!_xlnm.Print_Titles,0))="","",
IF(INDEX(intern2!$A$165:$BH$316,MATCH($A125,intern2!$A$165:$A$316,0),MATCH(W$8,intern2!_xlnm.Print_Titles,0))="NOK","NOK",
IF(INDEX(intern3!$A$9:$BG$320,MATCH($A125,intern3!$A$9:$A$160,0),MATCH(intern4!W$8,intern3!$7:$7,0))="OK","OK","NOK")))</f>
        <v/>
      </c>
      <c r="X125" s="1277" t="str">
        <f>IF(INDEX(intern2!$A$165:$BH$316,MATCH($A125,intern2!$A$165:$A$316,0),MATCH(X$8,intern2!_xlnm.Print_Titles,0))="","",
IF(INDEX(intern2!$A$165:$BH$316,MATCH($A125,intern2!$A$165:$A$316,0),MATCH(X$8,intern2!_xlnm.Print_Titles,0))="NOK","NOK",
IF(INDEX(intern3!$A$9:$BG$320,MATCH($A125,intern3!$A$9:$A$160,0),MATCH(intern4!X$8,intern3!$7:$7,0))="OK","OK","NOK")))</f>
        <v/>
      </c>
      <c r="Y125" s="1277" t="str">
        <f>IF(INDEX(intern2!$A$165:$BH$316,MATCH($A125,intern2!$A$165:$A$316,0),MATCH(Y$8,intern2!_xlnm.Print_Titles,0))="","",
IF(INDEX(intern2!$A$165:$BH$316,MATCH($A125,intern2!$A$165:$A$316,0),MATCH(Y$8,intern2!_xlnm.Print_Titles,0))="NOK","NOK",
IF(INDEX(intern3!$A$9:$BG$320,MATCH($A125,intern3!$A$9:$A$160,0),MATCH(intern4!Y$8,intern3!$7:$7,0))="OK","OK","NOK")))</f>
        <v/>
      </c>
      <c r="Z125" s="1277" t="str">
        <f>IF(INDEX(intern2!$A$165:$BH$316,MATCH($A125,intern2!$A$165:$A$316,0),MATCH(Z$8,intern2!_xlnm.Print_Titles,0))="","",
IF(INDEX(intern2!$A$165:$BH$316,MATCH($A125,intern2!$A$165:$A$316,0),MATCH(Z$8,intern2!_xlnm.Print_Titles,0))="NOK","NOK",
IF(INDEX(intern3!$A$9:$BG$320,MATCH($A125,intern3!$A$9:$A$160,0),MATCH(intern4!Z$8,intern3!$7:$7,0))="OK","OK","NOK")))</f>
        <v/>
      </c>
      <c r="AA125" s="1277" t="str">
        <f>IF(INDEX(intern2!$A$165:$BH$316,MATCH($A125,intern2!$A$165:$A$316,0),MATCH(AA$8,intern2!_xlnm.Print_Titles,0))="","",
IF(INDEX(intern2!$A$165:$BH$316,MATCH($A125,intern2!$A$165:$A$316,0),MATCH(AA$8,intern2!_xlnm.Print_Titles,0))="NOK","NOK",
IF(INDEX(intern3!$A$9:$BG$320,MATCH($A125,intern3!$A$9:$A$160,0),MATCH(intern4!AA$8,intern3!$7:$7,0))="OK","OK","NOK")))</f>
        <v/>
      </c>
      <c r="AB125" s="1277" t="str">
        <f>IF(INDEX(intern2!$A$165:$BH$316,MATCH($A125,intern2!$A$165:$A$316,0),MATCH(AB$8,intern2!_xlnm.Print_Titles,0))="","",
IF(INDEX(intern2!$A$165:$BH$316,MATCH($A125,intern2!$A$165:$A$316,0),MATCH(AB$8,intern2!_xlnm.Print_Titles,0))="NOK","NOK",
IF(INDEX(intern3!$A$9:$BG$320,MATCH($A125,intern3!$A$9:$A$160,0),MATCH(intern4!AB$8,intern3!$7:$7,0))="OK","OK","NOK")))</f>
        <v/>
      </c>
      <c r="AC125" s="1277" t="str">
        <f>IF(INDEX(intern2!$A$165:$BH$316,MATCH($A125,intern2!$A$165:$A$316,0),MATCH(AC$8,intern2!_xlnm.Print_Titles,0))="","",
IF(INDEX(intern2!$A$165:$BH$316,MATCH($A125,intern2!$A$165:$A$316,0),MATCH(AC$8,intern2!_xlnm.Print_Titles,0))="NOK","NOK",
IF(INDEX(intern3!$A$9:$BG$320,MATCH($A125,intern3!$A$9:$A$160,0),MATCH(intern4!AC$8,intern3!$7:$7,0))="OK","OK","NOK")))</f>
        <v/>
      </c>
      <c r="AD125" s="1277" t="str">
        <f>IF(INDEX(intern2!$A$165:$BH$316,MATCH($A125,intern2!$A$165:$A$316,0),MATCH(AD$8,intern2!_xlnm.Print_Titles,0))="","",
IF(INDEX(intern2!$A$165:$BH$316,MATCH($A125,intern2!$A$165:$A$316,0),MATCH(AD$8,intern2!_xlnm.Print_Titles,0))="NOK","NOK",
IF(INDEX(intern3!$A$9:$BG$320,MATCH($A125,intern3!$A$9:$A$160,0),MATCH(intern4!AD$8,intern3!$7:$7,0))="OK","OK","NOK")))</f>
        <v/>
      </c>
      <c r="AE125" s="1277" t="str">
        <f>IF(INDEX(intern2!$A$165:$BH$316,MATCH($A125,intern2!$A$165:$A$316,0),MATCH(AE$8,intern2!_xlnm.Print_Titles,0))="","",
IF(INDEX(intern2!$A$165:$BH$316,MATCH($A125,intern2!$A$165:$A$316,0),MATCH(AE$8,intern2!_xlnm.Print_Titles,0))="NOK","NOK",
IF(INDEX(intern3!$A$9:$BG$320,MATCH($A125,intern3!$A$9:$A$160,0),MATCH(intern4!AE$8,intern3!$7:$7,0))="OK","OK","NOK")))</f>
        <v/>
      </c>
      <c r="AF125" s="1277" t="str">
        <f>IF(INDEX(intern2!$A$165:$BH$316,MATCH($A125,intern2!$A$165:$A$316,0),MATCH(AF$8,intern2!_xlnm.Print_Titles,0))="","",
IF(INDEX(intern2!$A$165:$BH$316,MATCH($A125,intern2!$A$165:$A$316,0),MATCH(AF$8,intern2!_xlnm.Print_Titles,0))="NOK","NOK",
IF(INDEX(intern3!$A$9:$BG$320,MATCH($A125,intern3!$A$9:$A$160,0),MATCH(intern4!AF$8,intern3!$7:$7,0))="OK","OK","NOK")))</f>
        <v/>
      </c>
      <c r="AG125" s="1277" t="str">
        <f>IF(INDEX(intern2!$A$165:$BH$316,MATCH($A125,intern2!$A$165:$A$316,0),MATCH(AG$8,intern2!_xlnm.Print_Titles,0))="","",
IF(INDEX(intern2!$A$165:$BH$316,MATCH($A125,intern2!$A$165:$A$316,0),MATCH(AG$8,intern2!_xlnm.Print_Titles,0))="NOK","NOK",
IF(INDEX(intern3!$A$9:$BG$320,MATCH($A125,intern3!$A$9:$A$160,0),MATCH(intern4!AG$8,intern3!$7:$7,0))="OK","OK","NOK")))</f>
        <v/>
      </c>
      <c r="AH125" s="1277" t="str">
        <f>IF(INDEX(intern2!$A$165:$BH$316,MATCH($A125,intern2!$A$165:$A$316,0),MATCH(AH$8,intern2!_xlnm.Print_Titles,0))="","",
IF(INDEX(intern2!$A$165:$BH$316,MATCH($A125,intern2!$A$165:$A$316,0),MATCH(AH$8,intern2!_xlnm.Print_Titles,0))="NOK","NOK",
IF(INDEX(intern3!$A$9:$BG$320,MATCH($A125,intern3!$A$9:$A$160,0),MATCH(intern4!AH$8,intern3!$7:$7,0))="OK","OK","NOK")))</f>
        <v/>
      </c>
      <c r="AI125" s="1277" t="str">
        <f>IF(INDEX(intern2!$A$165:$BH$316,MATCH($A125,intern2!$A$165:$A$316,0),MATCH(AI$8,intern2!_xlnm.Print_Titles,0))="","",
IF(INDEX(intern2!$A$165:$BH$316,MATCH($A125,intern2!$A$165:$A$316,0),MATCH(AI$8,intern2!_xlnm.Print_Titles,0))="NOK","NOK",
IF(INDEX(intern3!$A$9:$BG$320,MATCH($A125,intern3!$A$9:$A$160,0),MATCH(intern4!AI$8,intern3!$7:$7,0))="OK","OK","NOK")))</f>
        <v/>
      </c>
      <c r="AJ125" s="1277" t="str">
        <f>IF(INDEX(intern2!$A$165:$BH$316,MATCH($A125,intern2!$A$165:$A$316,0),MATCH(AJ$8,intern2!_xlnm.Print_Titles,0))="","",
IF(INDEX(intern2!$A$165:$BH$316,MATCH($A125,intern2!$A$165:$A$316,0),MATCH(AJ$8,intern2!_xlnm.Print_Titles,0))="NOK","NOK",
IF(INDEX(intern3!$A$9:$BG$320,MATCH($A125,intern3!$A$9:$A$160,0),MATCH(intern4!AJ$8,intern3!$7:$7,0))="OK","OK","NOK")))</f>
        <v/>
      </c>
      <c r="AK125" s="1277" t="str">
        <f>IF(INDEX(intern2!$A$165:$BH$316,MATCH($A125,intern2!$A$165:$A$316,0),MATCH(AK$8,intern2!_xlnm.Print_Titles,0))="","",
IF(INDEX(intern2!$A$165:$BH$316,MATCH($A125,intern2!$A$165:$A$316,0),MATCH(AK$8,intern2!_xlnm.Print_Titles,0))="NOK","NOK",
IF(INDEX(intern3!$A$9:$BG$320,MATCH($A125,intern3!$A$9:$A$160,0),MATCH(intern4!AK$8,intern3!$7:$7,0))="OK","OK","NOK")))</f>
        <v/>
      </c>
      <c r="AL125" s="1277" t="str">
        <f>IF(INDEX(intern2!$A$165:$BH$316,MATCH($A125,intern2!$A$165:$A$316,0),MATCH(AL$8,intern2!_xlnm.Print_Titles,0))="","",
IF(INDEX(intern2!$A$165:$BH$316,MATCH($A125,intern2!$A$165:$A$316,0),MATCH(AL$8,intern2!_xlnm.Print_Titles,0))="NOK","NOK",
IF(INDEX(intern3!$A$9:$BG$320,MATCH($A125,intern3!$A$9:$A$160,0),MATCH(intern4!AL$8,intern3!$7:$7,0))="OK","OK","NOK")))</f>
        <v/>
      </c>
      <c r="AM125" s="1277" t="str">
        <f>IF(INDEX(intern2!$A$165:$BH$316,MATCH($A125,intern2!$A$165:$A$316,0),MATCH(AM$8,intern2!_xlnm.Print_Titles,0))="","",
IF(INDEX(intern2!$A$165:$BH$316,MATCH($A125,intern2!$A$165:$A$316,0),MATCH(AM$8,intern2!_xlnm.Print_Titles,0))="NOK","NOK",
IF(INDEX(intern3!$A$9:$BG$320,MATCH($A125,intern3!$A$9:$A$160,0),MATCH(intern4!AM$8,intern3!$7:$7,0))="OK","OK","NOK")))</f>
        <v/>
      </c>
      <c r="AN125" s="1277" t="str">
        <f>IF(INDEX(intern2!$A$165:$BH$316,MATCH($A125,intern2!$A$165:$A$316,0),MATCH(AN$8,intern2!_xlnm.Print_Titles,0))="","",
IF(INDEX(intern2!$A$165:$BH$316,MATCH($A125,intern2!$A$165:$A$316,0),MATCH(AN$8,intern2!_xlnm.Print_Titles,0))="NOK","NOK",
IF(INDEX(intern3!$A$9:$BG$320,MATCH($A125,intern3!$A$9:$A$160,0),MATCH(intern4!AN$8,intern3!$7:$7,0))="OK","OK","NOK")))</f>
        <v/>
      </c>
      <c r="AO125" s="1277" t="str">
        <f>IF(INDEX(intern2!$A$165:$BH$316,MATCH($A125,intern2!$A$165:$A$316,0),MATCH(AO$8,intern2!_xlnm.Print_Titles,0))="","",
IF(INDEX(intern2!$A$165:$BH$316,MATCH($A125,intern2!$A$165:$A$316,0),MATCH(AO$8,intern2!_xlnm.Print_Titles,0))="NOK","NOK",
IF(INDEX(intern3!$A$9:$BG$320,MATCH($A125,intern3!$A$9:$A$160,0),MATCH(intern4!AO$8,intern3!$7:$7,0))="OK","OK","NOK")))</f>
        <v/>
      </c>
      <c r="AP125" s="1277" t="str">
        <f>IF(INDEX(intern2!$A$165:$BH$316,MATCH($A125,intern2!$A$165:$A$316,0),MATCH(AP$8,intern2!_xlnm.Print_Titles,0))="","",
IF(INDEX(intern2!$A$165:$BH$316,MATCH($A125,intern2!$A$165:$A$316,0),MATCH(AP$8,intern2!_xlnm.Print_Titles,0))="NOK","NOK",
IF(INDEX(intern3!$A$9:$BG$320,MATCH($A125,intern3!$A$9:$A$160,0),MATCH(intern4!AP$8,intern3!$7:$7,0))="OK","OK","NOK")))</f>
        <v/>
      </c>
      <c r="AQ125" s="1277" t="str">
        <f>IF(INDEX(intern2!$A$165:$BH$316,MATCH($A125,intern2!$A$165:$A$316,0),MATCH(AQ$8,intern2!_xlnm.Print_Titles,0))="","",
IF(INDEX(intern2!$A$165:$BH$316,MATCH($A125,intern2!$A$165:$A$316,0),MATCH(AQ$8,intern2!_xlnm.Print_Titles,0))="NOK","NOK",
IF(INDEX(intern3!$A$9:$BG$320,MATCH($A125,intern3!$A$9:$A$160,0),MATCH(intern4!AQ$8,intern3!$7:$7,0))="OK","OK","NOK")))</f>
        <v/>
      </c>
      <c r="AR125" s="1277" t="str">
        <f>IF(INDEX(intern2!$A$165:$BH$316,MATCH($A125,intern2!$A$165:$A$316,0),MATCH(AR$8,intern2!_xlnm.Print_Titles,0))="","",
IF(INDEX(intern2!$A$165:$BH$316,MATCH($A125,intern2!$A$165:$A$316,0),MATCH(AR$8,intern2!_xlnm.Print_Titles,0))="NOK","NOK",
IF(INDEX(intern3!$A$9:$BG$320,MATCH($A125,intern3!$A$9:$A$160,0),MATCH(intern4!AR$8,intern3!$7:$7,0))="OK","OK","NOK")))</f>
        <v/>
      </c>
      <c r="AS125" s="1277" t="str">
        <f>IF(INDEX(intern2!$A$165:$BH$316,MATCH($A125,intern2!$A$165:$A$316,0),MATCH(AS$8,intern2!_xlnm.Print_Titles,0))="","",
IF(INDEX(intern2!$A$165:$BH$316,MATCH($A125,intern2!$A$165:$A$316,0),MATCH(AS$8,intern2!_xlnm.Print_Titles,0))="NOK","NOK",
IF(INDEX(intern3!$A$9:$BG$320,MATCH($A125,intern3!$A$9:$A$160,0),MATCH(intern4!AS$8,intern3!$7:$7,0))="OK","OK","NOK")))</f>
        <v/>
      </c>
      <c r="AT125" s="1277" t="str">
        <f>IF(INDEX(intern2!$A$165:$BH$316,MATCH($A125,intern2!$A$165:$A$316,0),MATCH(AT$8,intern2!_xlnm.Print_Titles,0))="","",
IF(INDEX(intern2!$A$165:$BH$316,MATCH($A125,intern2!$A$165:$A$316,0),MATCH(AT$8,intern2!_xlnm.Print_Titles,0))="NOK","NOK",
IF(INDEX(intern3!$A$9:$BG$320,MATCH($A125,intern3!$A$9:$A$160,0),MATCH(intern4!AT$8,intern3!$7:$7,0))="OK","OK","NOK")))</f>
        <v/>
      </c>
      <c r="AU125" s="1277" t="str">
        <f>IF(INDEX(intern2!$A$165:$BH$316,MATCH($A125,intern2!$A$165:$A$316,0),MATCH(AU$8,intern2!_xlnm.Print_Titles,0))="","",
IF(INDEX(intern2!$A$165:$BH$316,MATCH($A125,intern2!$A$165:$A$316,0),MATCH(AU$8,intern2!_xlnm.Print_Titles,0))="NOK","NOK",
IF(INDEX(intern3!$A$9:$BG$320,MATCH($A125,intern3!$A$9:$A$160,0),MATCH(intern4!AU$8,intern3!$7:$7,0))="OK","OK","NOK")))</f>
        <v/>
      </c>
      <c r="AV125" s="1277" t="str">
        <f>IF(INDEX(intern2!$A$165:$BH$316,MATCH($A125,intern2!$A$165:$A$316,0),MATCH(AV$8,intern2!_xlnm.Print_Titles,0))="","",
IF(INDEX(intern2!$A$165:$BH$316,MATCH($A125,intern2!$A$165:$A$316,0),MATCH(AV$8,intern2!_xlnm.Print_Titles,0))="NOK","NOK",
IF(INDEX(intern3!$A$9:$BG$320,MATCH($A125,intern3!$A$9:$A$160,0),MATCH(intern4!AV$8,intern3!$7:$7,0))="OK","OK","NOK")))</f>
        <v/>
      </c>
      <c r="AW125" s="1277"/>
      <c r="AX125" s="1277" t="str">
        <f>IF(INDEX(intern2!$A$165:$BH$316,MATCH($A125,intern2!$A$165:$A$316,0),MATCH(AX$8,intern2!_xlnm.Print_Titles,0))="","",
IF(INDEX(intern2!$A$165:$BH$316,MATCH($A125,intern2!$A$165:$A$316,0),MATCH(AX$8,intern2!_xlnm.Print_Titles,0))="NOK","NOK",
IF(INDEX(intern3!$A$9:$BG$320,MATCH($A125,intern3!$A$9:$A$160,0),MATCH(intern4!AX$8,intern3!$7:$7,0))="OK","OK","NOK")))</f>
        <v/>
      </c>
      <c r="AY125" s="1277" t="str">
        <f>IF(INDEX(intern2!$A$165:$BH$316,MATCH($A125,intern2!$A$165:$A$316,0),MATCH(AY$8,intern2!_xlnm.Print_Titles,0))="","",
IF(INDEX(intern2!$A$165:$BH$316,MATCH($A125,intern2!$A$165:$A$316,0),MATCH(AY$8,intern2!_xlnm.Print_Titles,0))="NOK","NOK",
IF(INDEX(intern3!$A$9:$BG$320,MATCH($A125,intern3!$A$9:$A$160,0),MATCH(intern4!AY$8,intern3!$7:$7,0))="OK","OK","NOK")))</f>
        <v/>
      </c>
      <c r="AZ125" s="1277" t="str">
        <f>IF(INDEX(intern2!$A$165:$BH$316,MATCH($A125,intern2!$A$165:$A$316,0),MATCH(AZ$8,intern2!_xlnm.Print_Titles,0))="","",
IF(INDEX(intern2!$A$165:$BH$316,MATCH($A125,intern2!$A$165:$A$316,0),MATCH(AZ$8,intern2!_xlnm.Print_Titles,0))="NOK","NOK",
IF(INDEX(intern3!$A$9:$BG$320,MATCH($A125,intern3!$A$9:$A$160,0),MATCH(intern4!AZ$8,intern3!$7:$7,0))="OK","OK","NOK")))</f>
        <v/>
      </c>
      <c r="BA125" s="1277" t="str">
        <f>IF(INDEX(intern2!$A$165:$BH$316,MATCH($A125,intern2!$A$165:$A$316,0),MATCH(BA$8,intern2!_xlnm.Print_Titles,0))="","",
IF(INDEX(intern2!$A$165:$BH$316,MATCH($A125,intern2!$A$165:$A$316,0),MATCH(BA$8,intern2!_xlnm.Print_Titles,0))="NOK","NOK",
IF(INDEX(intern3!$A$9:$BG$320,MATCH($A125,intern3!$A$9:$A$160,0),MATCH(intern4!BA$8,intern3!$7:$7,0))="OK","OK","NOK")))</f>
        <v/>
      </c>
      <c r="BB125" s="1277" t="str">
        <f>IF(INDEX(intern2!$A$165:$BH$316,MATCH($A125,intern2!$A$165:$A$316,0),MATCH(BB$8,intern2!_xlnm.Print_Titles,0))="","",
IF(INDEX(intern2!$A$165:$BH$316,MATCH($A125,intern2!$A$165:$A$316,0),MATCH(BB$8,intern2!_xlnm.Print_Titles,0))="NOK","NOK",
IF(INDEX(intern3!$A$9:$BG$320,MATCH($A125,intern3!$A$9:$A$160,0),MATCH(intern4!BB$8,intern3!$7:$7,0))="OK","OK","NOK")))</f>
        <v/>
      </c>
      <c r="BC125" s="1277" t="str">
        <f>IF(INDEX(intern2!$A$165:$BH$316,MATCH($A125,intern2!$A$165:$A$316,0),MATCH(BC$8,intern2!_xlnm.Print_Titles,0))="","",
IF(INDEX(intern2!$A$165:$BH$316,MATCH($A125,intern2!$A$165:$A$316,0),MATCH(BC$8,intern2!_xlnm.Print_Titles,0))="NOK","NOK",
IF(INDEX(intern3!$A$9:$BG$320,MATCH($A125,intern3!$A$9:$A$160,0),MATCH(intern4!BC$8,intern3!$7:$7,0))="OK","OK","NOK")))</f>
        <v/>
      </c>
      <c r="BD125" s="1277" t="str">
        <f>IF(INDEX(intern2!$A$165:$BH$316,MATCH($A125,intern2!$A$165:$A$316,0),MATCH(BD$8,intern2!_xlnm.Print_Titles,0))="","",
IF(INDEX(intern2!$A$165:$BH$316,MATCH($A125,intern2!$A$165:$A$316,0),MATCH(BD$8,intern2!_xlnm.Print_Titles,0))="NOK","NOK",
IF(INDEX(intern3!$A$9:$BG$320,MATCH($A125,intern3!$A$9:$A$160,0),MATCH(intern4!BD$8,intern3!$7:$7,0))="OK","OK","NOK")))</f>
        <v/>
      </c>
      <c r="BE125" s="1277" t="str">
        <f>IF(INDEX(intern2!$A$165:$BH$316,MATCH($A125,intern2!$A$165:$A$316,0),MATCH(BE$8,intern2!_xlnm.Print_Titles,0))="","",
IF(INDEX(intern2!$A$165:$BH$316,MATCH($A125,intern2!$A$165:$A$316,0),MATCH(BE$8,intern2!_xlnm.Print_Titles,0))="NOK","NOK",
IF(INDEX(intern3!$A$9:$BG$320,MATCH($A125,intern3!$A$9:$A$160,0),MATCH(intern4!BE$8,intern3!$7:$7,0))="OK","OK","NOK")))</f>
        <v/>
      </c>
      <c r="BF125" s="1277" t="str">
        <f>IF(INDEX(intern2!$A$165:$BH$316,MATCH($A125,intern2!$A$165:$A$316,0),MATCH(BF$8,intern2!_xlnm.Print_Titles,0))="","",
IF(INDEX(intern2!$A$165:$BH$316,MATCH($A125,intern2!$A$165:$A$316,0),MATCH(BF$8,intern2!_xlnm.Print_Titles,0))="NOK","NOK",
IF(INDEX(intern3!$A$9:$BG$320,MATCH($A125,intern3!$A$9:$A$160,0),MATCH(intern4!BF$8,intern3!$7:$7,0))="OK","OK","NOK")))</f>
        <v/>
      </c>
      <c r="BG125" s="1277" t="str">
        <f>IF(INDEX(intern2!$A$165:$BH$316,MATCH($A125,intern2!$A$165:$A$316,0),MATCH(BG$8,intern2!_xlnm.Print_Titles,0))="","",
IF(INDEX(intern2!$A$165:$BH$316,MATCH($A125,intern2!$A$165:$A$316,0),MATCH(BG$8,intern2!_xlnm.Print_Titles,0))="NOK","NOK",
IF(INDEX(intern3!$A$9:$BG$320,MATCH($A125,intern3!$A$9:$A$160,0),MATCH(intern4!BG$8,intern3!$7:$7,0))="OK","OK","NOK")))</f>
        <v/>
      </c>
      <c r="BH125" s="200" t="str">
        <f t="shared" ca="1" si="3"/>
        <v>NOK</v>
      </c>
      <c r="BI125" s="186"/>
      <c r="BJ125" t="b">
        <f ca="1">IF(VLOOKUP($A125,intern1!$C:$Q,15,FALSE)="MAS","",IF(VLOOKUP($A125,'3.10'!$C:$AP,9,FALSE)=0,"NOK",IF(VLOOKUP($A125,'3.10'!$C:$AP,11,FALSE)=0,"NOK","OK"))=BH125)</f>
        <v>1</v>
      </c>
    </row>
    <row r="126" spans="1:62" x14ac:dyDescent="0.25">
      <c r="A126" t="str">
        <f>+intern2!A121</f>
        <v>BEW9</v>
      </c>
      <c r="C126" s="1277" t="str">
        <f>IF(INDEX(intern2!$A$165:$BH$316,MATCH($A126,intern2!$A$165:$A$316,0),MATCH(C$8,intern2!_xlnm.Print_Titles,0))="","",
IF(INDEX(intern2!$A$165:$BH$316,MATCH($A126,intern2!$A$165:$A$316,0),MATCH(C$8,intern2!_xlnm.Print_Titles,0))="NOK","NOK",
IF(INDEX(intern3!$A$9:$BG$320,MATCH($A126,intern3!$A$9:$A$160,0),MATCH(intern4!C$8,intern3!$7:$7,0))="OK","OK","NOK")))</f>
        <v/>
      </c>
      <c r="D126" s="1277" t="str">
        <f>IF(INDEX(intern2!$A$165:$BH$316,MATCH($A126,intern2!$A$165:$A$316,0),MATCH(D$8,intern2!_xlnm.Print_Titles,0))="","",
IF(INDEX(intern2!$A$165:$BH$316,MATCH($A126,intern2!$A$165:$A$316,0),MATCH(D$8,intern2!_xlnm.Print_Titles,0))="NOK","NOK",
IF(INDEX(intern3!$A$9:$BG$320,MATCH($A126,intern3!$A$9:$A$160,0),MATCH(intern4!D$8,intern3!$7:$7,0))="OK","OK","NOK")))</f>
        <v/>
      </c>
      <c r="E126" s="1277" t="str">
        <f>IF(INDEX(intern2!$A$165:$BH$316,MATCH($A126,intern2!$A$165:$A$316,0),MATCH(E$8,intern2!_xlnm.Print_Titles,0))="","",
IF(INDEX(intern2!$A$165:$BH$316,MATCH($A126,intern2!$A$165:$A$316,0),MATCH(E$8,intern2!_xlnm.Print_Titles,0))="NOK","NOK",
IF(INDEX(intern3!$A$9:$BG$320,MATCH($A126,intern3!$A$9:$A$160,0),MATCH(intern4!E$8,intern3!$7:$7,0))="OK","OK","NOK")))</f>
        <v/>
      </c>
      <c r="F126" s="1277" t="str">
        <f>IF(INDEX(intern2!$A$165:$BH$316,MATCH($A126,intern2!$A$165:$A$316,0),MATCH(F$8,intern2!_xlnm.Print_Titles,0))="","",
IF(INDEX(intern2!$A$165:$BH$316,MATCH($A126,intern2!$A$165:$A$316,0),MATCH(F$8,intern2!_xlnm.Print_Titles,0))="NOK","NOK",
IF(INDEX(intern3!$A$9:$BG$320,MATCH($A126,intern3!$A$9:$A$160,0),MATCH(intern4!F$8,intern3!$7:$7,0))="OK","OK","NOK")))</f>
        <v/>
      </c>
      <c r="G126" s="1277" t="str">
        <f>IF(INDEX(intern2!$A$165:$BH$316,MATCH($A126,intern2!$A$165:$A$316,0),MATCH(G$8,intern2!_xlnm.Print_Titles,0))="","",
IF(INDEX(intern2!$A$165:$BH$316,MATCH($A126,intern2!$A$165:$A$316,0),MATCH(G$8,intern2!_xlnm.Print_Titles,0))="NOK","NOK",
IF(INDEX(intern3!$A$9:$BG$320,MATCH($A126,intern3!$A$9:$A$160,0),MATCH(intern4!G$8,intern3!$7:$7,0))="OK","OK","NOK")))</f>
        <v/>
      </c>
      <c r="H126" s="1277" t="str">
        <f>IF(INDEX(intern2!$A$165:$BH$316,MATCH($A126,intern2!$A$165:$A$316,0),MATCH(H$8,intern2!_xlnm.Print_Titles,0))="","",
IF(INDEX(intern2!$A$165:$BH$316,MATCH($A126,intern2!$A$165:$A$316,0),MATCH(H$8,intern2!_xlnm.Print_Titles,0))="NOK","NOK",
IF(INDEX(intern3!$A$9:$BG$320,MATCH($A126,intern3!$A$9:$A$160,0),MATCH(intern4!H$8,intern3!$7:$7,0))="OK","OK","NOK")))</f>
        <v/>
      </c>
      <c r="I126" s="1277" t="str">
        <f>IF(INDEX(intern2!$A$165:$BH$316,MATCH($A126,intern2!$A$165:$A$316,0),MATCH(I$8,intern2!_xlnm.Print_Titles,0))="","",
IF(INDEX(intern2!$A$165:$BH$316,MATCH($A126,intern2!$A$165:$A$316,0),MATCH(I$8,intern2!_xlnm.Print_Titles,0))="NOK","NOK",
IF(INDEX(intern3!$A$9:$BG$320,MATCH($A126,intern3!$A$9:$A$160,0),MATCH(intern4!I$8,intern3!$7:$7,0))="OK","OK","NOK")))</f>
        <v/>
      </c>
      <c r="J126" s="1277" t="str">
        <f>IF(INDEX(intern2!$A$165:$BH$316,MATCH($A126,intern2!$A$165:$A$316,0),MATCH(J$8,intern2!_xlnm.Print_Titles,0))="","",
IF(INDEX(intern2!$A$165:$BH$316,MATCH($A126,intern2!$A$165:$A$316,0),MATCH(J$8,intern2!_xlnm.Print_Titles,0))="NOK","NOK",
IF(INDEX(intern3!$A$9:$BG$320,MATCH($A126,intern3!$A$9:$A$160,0),MATCH(intern4!J$8,intern3!$7:$7,0))="OK","OK","NOK")))</f>
        <v/>
      </c>
      <c r="K126" s="1277" t="str">
        <f>IF(INDEX(intern2!$A$165:$BH$316,MATCH($A126,intern2!$A$165:$A$316,0),MATCH(K$8,intern2!_xlnm.Print_Titles,0))="","",
IF(INDEX(intern2!$A$165:$BH$316,MATCH($A126,intern2!$A$165:$A$316,0),MATCH(K$8,intern2!_xlnm.Print_Titles,0))="NOK","NOK",
IF(INDEX(intern3!$A$9:$BG$320,MATCH($A126,intern3!$A$9:$A$160,0),MATCH(intern4!K$8,intern3!$7:$7,0))="OK","OK","NOK")))</f>
        <v/>
      </c>
      <c r="L126" s="1277" t="str">
        <f>IF(INDEX(intern2!$A$165:$BH$316,MATCH($A126,intern2!$A$165:$A$316,0),MATCH(L$8,intern2!_xlnm.Print_Titles,0))="","",
IF(INDEX(intern2!$A$165:$BH$316,MATCH($A126,intern2!$A$165:$A$316,0),MATCH(L$8,intern2!_xlnm.Print_Titles,0))="NOK","NOK",
IF(INDEX(intern3!$A$9:$BG$320,MATCH($A126,intern3!$A$9:$A$160,0),MATCH(intern4!L$8,intern3!$7:$7,0))="OK","OK","NOK")))</f>
        <v/>
      </c>
      <c r="M126" s="1277" t="str">
        <f>IF(INDEX(intern2!$A$165:$BH$316,MATCH($A126,intern2!$A$165:$A$316,0),MATCH(M$8,intern2!_xlnm.Print_Titles,0))="","",
IF(INDEX(intern2!$A$165:$BH$316,MATCH($A126,intern2!$A$165:$A$316,0),MATCH(M$8,intern2!_xlnm.Print_Titles,0))="NOK","NOK",
IF(INDEX(intern3!$A$9:$BG$320,MATCH($A126,intern3!$A$9:$A$160,0),MATCH(intern4!M$8,intern3!$7:$7,0))="OK","OK","NOK")))</f>
        <v/>
      </c>
      <c r="N126" s="1277" t="str">
        <f ca="1">IF(INDEX(intern2!$A$165:$BH$316,MATCH($A126,intern2!$A$165:$A$316,0),MATCH(N$8,intern2!_xlnm.Print_Titles,0))="","",
IF(INDEX(intern2!$A$165:$BH$316,MATCH($A126,intern2!$A$165:$A$316,0),MATCH(N$8,intern2!_xlnm.Print_Titles,0))="NOK","NOK",
IF(INDEX(intern3!$A$9:$BG$320,MATCH($A126,intern3!$A$9:$A$160,0),MATCH(intern4!N$8,intern3!$7:$7,0))="OK","OK","NOK")))</f>
        <v>NOK</v>
      </c>
      <c r="O126" s="1277" t="str">
        <f>IF(INDEX(intern2!$A$165:$BH$316,MATCH($A126,intern2!$A$165:$A$316,0),MATCH(O$8,intern2!_xlnm.Print_Titles,0))="","",
IF(INDEX(intern2!$A$165:$BH$316,MATCH($A126,intern2!$A$165:$A$316,0),MATCH(O$8,intern2!_xlnm.Print_Titles,0))="NOK","NOK",
IF(INDEX(intern3!$A$9:$BG$320,MATCH($A126,intern3!$A$9:$A$160,0),MATCH(intern4!O$8,intern3!$7:$7,0))="OK","OK","NOK")))</f>
        <v/>
      </c>
      <c r="P126" s="1277" t="str">
        <f>IF(INDEX(intern2!$A$165:$BH$316,MATCH($A126,intern2!$A$165:$A$316,0),MATCH(P$8,intern2!_xlnm.Print_Titles,0))="","",
IF(INDEX(intern2!$A$165:$BH$316,MATCH($A126,intern2!$A$165:$A$316,0),MATCH(P$8,intern2!_xlnm.Print_Titles,0))="NOK","NOK",
IF(INDEX(intern3!$A$9:$BG$320,MATCH($A126,intern3!$A$9:$A$160,0),MATCH(intern4!P$8,intern3!$7:$7,0))="OK","OK","NOK")))</f>
        <v/>
      </c>
      <c r="Q126" s="1277" t="str">
        <f>IF(INDEX(intern2!$A$165:$BH$316,MATCH($A126,intern2!$A$165:$A$316,0),MATCH(Q$8,intern2!_xlnm.Print_Titles,0))="","",
IF(INDEX(intern2!$A$165:$BH$316,MATCH($A126,intern2!$A$165:$A$316,0),MATCH(Q$8,intern2!_xlnm.Print_Titles,0))="NOK","NOK",
IF(INDEX(intern3!$A$9:$BG$320,MATCH($A126,intern3!$A$9:$A$160,0),MATCH(intern4!Q$8,intern3!$7:$7,0))="OK","OK","NOK")))</f>
        <v/>
      </c>
      <c r="R126" s="1277" t="str">
        <f>IF(INDEX(intern2!$A$165:$BH$316,MATCH($A126,intern2!$A$165:$A$316,0),MATCH(R$8,intern2!_xlnm.Print_Titles,0))="","",
IF(INDEX(intern2!$A$165:$BH$316,MATCH($A126,intern2!$A$165:$A$316,0),MATCH(R$8,intern2!_xlnm.Print_Titles,0))="NOK","NOK",
IF(INDEX(intern3!$A$9:$BG$320,MATCH($A126,intern3!$A$9:$A$160,0),MATCH(intern4!R$8,intern3!$7:$7,0))="OK","OK","NOK")))</f>
        <v/>
      </c>
      <c r="S126" s="1277" t="str">
        <f>IF(INDEX(intern2!$A$165:$BH$316,MATCH($A126,intern2!$A$165:$A$316,0),MATCH(S$8,intern2!_xlnm.Print_Titles,0))="","",
IF(INDEX(intern2!$A$165:$BH$316,MATCH($A126,intern2!$A$165:$A$316,0),MATCH(S$8,intern2!_xlnm.Print_Titles,0))="NOK","NOK",
IF(INDEX(intern3!$A$9:$BG$320,MATCH($A126,intern3!$A$9:$A$160,0),MATCH(intern4!S$8,intern3!$7:$7,0))="OK","OK","NOK")))</f>
        <v/>
      </c>
      <c r="T126" s="1277" t="str">
        <f>IF(INDEX(intern2!$A$165:$BH$316,MATCH($A126,intern2!$A$165:$A$316,0),MATCH(T$8,intern2!_xlnm.Print_Titles,0))="","",
IF(INDEX(intern2!$A$165:$BH$316,MATCH($A126,intern2!$A$165:$A$316,0),MATCH(T$8,intern2!_xlnm.Print_Titles,0))="NOK","NOK",
IF(INDEX(intern3!$A$9:$BG$320,MATCH($A126,intern3!$A$9:$A$160,0),MATCH(intern4!T$8,intern3!$7:$7,0))="OK","OK","NOK")))</f>
        <v/>
      </c>
      <c r="U126" s="1277" t="str">
        <f>IF(INDEX(intern2!$A$165:$BH$316,MATCH($A126,intern2!$A$165:$A$316,0),MATCH(U$8,intern2!_xlnm.Print_Titles,0))="","",
IF(INDEX(intern2!$A$165:$BH$316,MATCH($A126,intern2!$A$165:$A$316,0),MATCH(U$8,intern2!_xlnm.Print_Titles,0))="NOK","NOK",
IF(INDEX(intern3!$A$9:$BG$320,MATCH($A126,intern3!$A$9:$A$160,0),MATCH(intern4!U$8,intern3!$7:$7,0))="OK","OK","NOK")))</f>
        <v/>
      </c>
      <c r="V126" s="1277" t="str">
        <f>IF(INDEX(intern2!$A$165:$BH$316,MATCH($A126,intern2!$A$165:$A$316,0),MATCH(V$8,intern2!_xlnm.Print_Titles,0))="","",
IF(INDEX(intern2!$A$165:$BH$316,MATCH($A126,intern2!$A$165:$A$316,0),MATCH(V$8,intern2!_xlnm.Print_Titles,0))="NOK","NOK",
IF(INDEX(intern3!$A$9:$BG$320,MATCH($A126,intern3!$A$9:$A$160,0),MATCH(intern4!V$8,intern3!$7:$7,0))="OK","OK","NOK")))</f>
        <v/>
      </c>
      <c r="W126" s="1277" t="str">
        <f>IF(INDEX(intern2!$A$165:$BH$316,MATCH($A126,intern2!$A$165:$A$316,0),MATCH(W$8,intern2!_xlnm.Print_Titles,0))="","",
IF(INDEX(intern2!$A$165:$BH$316,MATCH($A126,intern2!$A$165:$A$316,0),MATCH(W$8,intern2!_xlnm.Print_Titles,0))="NOK","NOK",
IF(INDEX(intern3!$A$9:$BG$320,MATCH($A126,intern3!$A$9:$A$160,0),MATCH(intern4!W$8,intern3!$7:$7,0))="OK","OK","NOK")))</f>
        <v/>
      </c>
      <c r="X126" s="1277" t="str">
        <f>IF(INDEX(intern2!$A$165:$BH$316,MATCH($A126,intern2!$A$165:$A$316,0),MATCH(X$8,intern2!_xlnm.Print_Titles,0))="","",
IF(INDEX(intern2!$A$165:$BH$316,MATCH($A126,intern2!$A$165:$A$316,0),MATCH(X$8,intern2!_xlnm.Print_Titles,0))="NOK","NOK",
IF(INDEX(intern3!$A$9:$BG$320,MATCH($A126,intern3!$A$9:$A$160,0),MATCH(intern4!X$8,intern3!$7:$7,0))="OK","OK","NOK")))</f>
        <v/>
      </c>
      <c r="Y126" s="1277" t="str">
        <f>IF(INDEX(intern2!$A$165:$BH$316,MATCH($A126,intern2!$A$165:$A$316,0),MATCH(Y$8,intern2!_xlnm.Print_Titles,0))="","",
IF(INDEX(intern2!$A$165:$BH$316,MATCH($A126,intern2!$A$165:$A$316,0),MATCH(Y$8,intern2!_xlnm.Print_Titles,0))="NOK","NOK",
IF(INDEX(intern3!$A$9:$BG$320,MATCH($A126,intern3!$A$9:$A$160,0),MATCH(intern4!Y$8,intern3!$7:$7,0))="OK","OK","NOK")))</f>
        <v/>
      </c>
      <c r="Z126" s="1277" t="str">
        <f>IF(INDEX(intern2!$A$165:$BH$316,MATCH($A126,intern2!$A$165:$A$316,0),MATCH(Z$8,intern2!_xlnm.Print_Titles,0))="","",
IF(INDEX(intern2!$A$165:$BH$316,MATCH($A126,intern2!$A$165:$A$316,0),MATCH(Z$8,intern2!_xlnm.Print_Titles,0))="NOK","NOK",
IF(INDEX(intern3!$A$9:$BG$320,MATCH($A126,intern3!$A$9:$A$160,0),MATCH(intern4!Z$8,intern3!$7:$7,0))="OK","OK","NOK")))</f>
        <v/>
      </c>
      <c r="AA126" s="1277" t="str">
        <f>IF(INDEX(intern2!$A$165:$BH$316,MATCH($A126,intern2!$A$165:$A$316,0),MATCH(AA$8,intern2!_xlnm.Print_Titles,0))="","",
IF(INDEX(intern2!$A$165:$BH$316,MATCH($A126,intern2!$A$165:$A$316,0),MATCH(AA$8,intern2!_xlnm.Print_Titles,0))="NOK","NOK",
IF(INDEX(intern3!$A$9:$BG$320,MATCH($A126,intern3!$A$9:$A$160,0),MATCH(intern4!AA$8,intern3!$7:$7,0))="OK","OK","NOK")))</f>
        <v/>
      </c>
      <c r="AB126" s="1277" t="str">
        <f>IF(INDEX(intern2!$A$165:$BH$316,MATCH($A126,intern2!$A$165:$A$316,0),MATCH(AB$8,intern2!_xlnm.Print_Titles,0))="","",
IF(INDEX(intern2!$A$165:$BH$316,MATCH($A126,intern2!$A$165:$A$316,0),MATCH(AB$8,intern2!_xlnm.Print_Titles,0))="NOK","NOK",
IF(INDEX(intern3!$A$9:$BG$320,MATCH($A126,intern3!$A$9:$A$160,0),MATCH(intern4!AB$8,intern3!$7:$7,0))="OK","OK","NOK")))</f>
        <v/>
      </c>
      <c r="AC126" s="1277" t="str">
        <f>IF(INDEX(intern2!$A$165:$BH$316,MATCH($A126,intern2!$A$165:$A$316,0),MATCH(AC$8,intern2!_xlnm.Print_Titles,0))="","",
IF(INDEX(intern2!$A$165:$BH$316,MATCH($A126,intern2!$A$165:$A$316,0),MATCH(AC$8,intern2!_xlnm.Print_Titles,0))="NOK","NOK",
IF(INDEX(intern3!$A$9:$BG$320,MATCH($A126,intern3!$A$9:$A$160,0),MATCH(intern4!AC$8,intern3!$7:$7,0))="OK","OK","NOK")))</f>
        <v/>
      </c>
      <c r="AD126" s="1277" t="str">
        <f>IF(INDEX(intern2!$A$165:$BH$316,MATCH($A126,intern2!$A$165:$A$316,0),MATCH(AD$8,intern2!_xlnm.Print_Titles,0))="","",
IF(INDEX(intern2!$A$165:$BH$316,MATCH($A126,intern2!$A$165:$A$316,0),MATCH(AD$8,intern2!_xlnm.Print_Titles,0))="NOK","NOK",
IF(INDEX(intern3!$A$9:$BG$320,MATCH($A126,intern3!$A$9:$A$160,0),MATCH(intern4!AD$8,intern3!$7:$7,0))="OK","OK","NOK")))</f>
        <v/>
      </c>
      <c r="AE126" s="1277" t="str">
        <f>IF(INDEX(intern2!$A$165:$BH$316,MATCH($A126,intern2!$A$165:$A$316,0),MATCH(AE$8,intern2!_xlnm.Print_Titles,0))="","",
IF(INDEX(intern2!$A$165:$BH$316,MATCH($A126,intern2!$A$165:$A$316,0),MATCH(AE$8,intern2!_xlnm.Print_Titles,0))="NOK","NOK",
IF(INDEX(intern3!$A$9:$BG$320,MATCH($A126,intern3!$A$9:$A$160,0),MATCH(intern4!AE$8,intern3!$7:$7,0))="OK","OK","NOK")))</f>
        <v/>
      </c>
      <c r="AF126" s="1277" t="str">
        <f>IF(INDEX(intern2!$A$165:$BH$316,MATCH($A126,intern2!$A$165:$A$316,0),MATCH(AF$8,intern2!_xlnm.Print_Titles,0))="","",
IF(INDEX(intern2!$A$165:$BH$316,MATCH($A126,intern2!$A$165:$A$316,0),MATCH(AF$8,intern2!_xlnm.Print_Titles,0))="NOK","NOK",
IF(INDEX(intern3!$A$9:$BG$320,MATCH($A126,intern3!$A$9:$A$160,0),MATCH(intern4!AF$8,intern3!$7:$7,0))="OK","OK","NOK")))</f>
        <v/>
      </c>
      <c r="AG126" s="1277" t="str">
        <f>IF(INDEX(intern2!$A$165:$BH$316,MATCH($A126,intern2!$A$165:$A$316,0),MATCH(AG$8,intern2!_xlnm.Print_Titles,0))="","",
IF(INDEX(intern2!$A$165:$BH$316,MATCH($A126,intern2!$A$165:$A$316,0),MATCH(AG$8,intern2!_xlnm.Print_Titles,0))="NOK","NOK",
IF(INDEX(intern3!$A$9:$BG$320,MATCH($A126,intern3!$A$9:$A$160,0),MATCH(intern4!AG$8,intern3!$7:$7,0))="OK","OK","NOK")))</f>
        <v/>
      </c>
      <c r="AH126" s="1277" t="str">
        <f>IF(INDEX(intern2!$A$165:$BH$316,MATCH($A126,intern2!$A$165:$A$316,0),MATCH(AH$8,intern2!_xlnm.Print_Titles,0))="","",
IF(INDEX(intern2!$A$165:$BH$316,MATCH($A126,intern2!$A$165:$A$316,0),MATCH(AH$8,intern2!_xlnm.Print_Titles,0))="NOK","NOK",
IF(INDEX(intern3!$A$9:$BG$320,MATCH($A126,intern3!$A$9:$A$160,0),MATCH(intern4!AH$8,intern3!$7:$7,0))="OK","OK","NOK")))</f>
        <v/>
      </c>
      <c r="AI126" s="1277" t="str">
        <f>IF(INDEX(intern2!$A$165:$BH$316,MATCH($A126,intern2!$A$165:$A$316,0),MATCH(AI$8,intern2!_xlnm.Print_Titles,0))="","",
IF(INDEX(intern2!$A$165:$BH$316,MATCH($A126,intern2!$A$165:$A$316,0),MATCH(AI$8,intern2!_xlnm.Print_Titles,0))="NOK","NOK",
IF(INDEX(intern3!$A$9:$BG$320,MATCH($A126,intern3!$A$9:$A$160,0),MATCH(intern4!AI$8,intern3!$7:$7,0))="OK","OK","NOK")))</f>
        <v/>
      </c>
      <c r="AJ126" s="1277" t="str">
        <f>IF(INDEX(intern2!$A$165:$BH$316,MATCH($A126,intern2!$A$165:$A$316,0),MATCH(AJ$8,intern2!_xlnm.Print_Titles,0))="","",
IF(INDEX(intern2!$A$165:$BH$316,MATCH($A126,intern2!$A$165:$A$316,0),MATCH(AJ$8,intern2!_xlnm.Print_Titles,0))="NOK","NOK",
IF(INDEX(intern3!$A$9:$BG$320,MATCH($A126,intern3!$A$9:$A$160,0),MATCH(intern4!AJ$8,intern3!$7:$7,0))="OK","OK","NOK")))</f>
        <v/>
      </c>
      <c r="AK126" s="1277" t="str">
        <f>IF(INDEX(intern2!$A$165:$BH$316,MATCH($A126,intern2!$A$165:$A$316,0),MATCH(AK$8,intern2!_xlnm.Print_Titles,0))="","",
IF(INDEX(intern2!$A$165:$BH$316,MATCH($A126,intern2!$A$165:$A$316,0),MATCH(AK$8,intern2!_xlnm.Print_Titles,0))="NOK","NOK",
IF(INDEX(intern3!$A$9:$BG$320,MATCH($A126,intern3!$A$9:$A$160,0),MATCH(intern4!AK$8,intern3!$7:$7,0))="OK","OK","NOK")))</f>
        <v/>
      </c>
      <c r="AL126" s="1277" t="str">
        <f>IF(INDEX(intern2!$A$165:$BH$316,MATCH($A126,intern2!$A$165:$A$316,0),MATCH(AL$8,intern2!_xlnm.Print_Titles,0))="","",
IF(INDEX(intern2!$A$165:$BH$316,MATCH($A126,intern2!$A$165:$A$316,0),MATCH(AL$8,intern2!_xlnm.Print_Titles,0))="NOK","NOK",
IF(INDEX(intern3!$A$9:$BG$320,MATCH($A126,intern3!$A$9:$A$160,0),MATCH(intern4!AL$8,intern3!$7:$7,0))="OK","OK","NOK")))</f>
        <v/>
      </c>
      <c r="AM126" s="1277" t="str">
        <f>IF(INDEX(intern2!$A$165:$BH$316,MATCH($A126,intern2!$A$165:$A$316,0),MATCH(AM$8,intern2!_xlnm.Print_Titles,0))="","",
IF(INDEX(intern2!$A$165:$BH$316,MATCH($A126,intern2!$A$165:$A$316,0),MATCH(AM$8,intern2!_xlnm.Print_Titles,0))="NOK","NOK",
IF(INDEX(intern3!$A$9:$BG$320,MATCH($A126,intern3!$A$9:$A$160,0),MATCH(intern4!AM$8,intern3!$7:$7,0))="OK","OK","NOK")))</f>
        <v/>
      </c>
      <c r="AN126" s="1277" t="str">
        <f>IF(INDEX(intern2!$A$165:$BH$316,MATCH($A126,intern2!$A$165:$A$316,0),MATCH(AN$8,intern2!_xlnm.Print_Titles,0))="","",
IF(INDEX(intern2!$A$165:$BH$316,MATCH($A126,intern2!$A$165:$A$316,0),MATCH(AN$8,intern2!_xlnm.Print_Titles,0))="NOK","NOK",
IF(INDEX(intern3!$A$9:$BG$320,MATCH($A126,intern3!$A$9:$A$160,0),MATCH(intern4!AN$8,intern3!$7:$7,0))="OK","OK","NOK")))</f>
        <v/>
      </c>
      <c r="AO126" s="1277" t="str">
        <f>IF(INDEX(intern2!$A$165:$BH$316,MATCH($A126,intern2!$A$165:$A$316,0),MATCH(AO$8,intern2!_xlnm.Print_Titles,0))="","",
IF(INDEX(intern2!$A$165:$BH$316,MATCH($A126,intern2!$A$165:$A$316,0),MATCH(AO$8,intern2!_xlnm.Print_Titles,0))="NOK","NOK",
IF(INDEX(intern3!$A$9:$BG$320,MATCH($A126,intern3!$A$9:$A$160,0),MATCH(intern4!AO$8,intern3!$7:$7,0))="OK","OK","NOK")))</f>
        <v/>
      </c>
      <c r="AP126" s="1277" t="str">
        <f>IF(INDEX(intern2!$A$165:$BH$316,MATCH($A126,intern2!$A$165:$A$316,0),MATCH(AP$8,intern2!_xlnm.Print_Titles,0))="","",
IF(INDEX(intern2!$A$165:$BH$316,MATCH($A126,intern2!$A$165:$A$316,0),MATCH(AP$8,intern2!_xlnm.Print_Titles,0))="NOK","NOK",
IF(INDEX(intern3!$A$9:$BG$320,MATCH($A126,intern3!$A$9:$A$160,0),MATCH(intern4!AP$8,intern3!$7:$7,0))="OK","OK","NOK")))</f>
        <v/>
      </c>
      <c r="AQ126" s="1277" t="str">
        <f>IF(INDEX(intern2!$A$165:$BH$316,MATCH($A126,intern2!$A$165:$A$316,0),MATCH(AQ$8,intern2!_xlnm.Print_Titles,0))="","",
IF(INDEX(intern2!$A$165:$BH$316,MATCH($A126,intern2!$A$165:$A$316,0),MATCH(AQ$8,intern2!_xlnm.Print_Titles,0))="NOK","NOK",
IF(INDEX(intern3!$A$9:$BG$320,MATCH($A126,intern3!$A$9:$A$160,0),MATCH(intern4!AQ$8,intern3!$7:$7,0))="OK","OK","NOK")))</f>
        <v/>
      </c>
      <c r="AR126" s="1277" t="str">
        <f>IF(INDEX(intern2!$A$165:$BH$316,MATCH($A126,intern2!$A$165:$A$316,0),MATCH(AR$8,intern2!_xlnm.Print_Titles,0))="","",
IF(INDEX(intern2!$A$165:$BH$316,MATCH($A126,intern2!$A$165:$A$316,0),MATCH(AR$8,intern2!_xlnm.Print_Titles,0))="NOK","NOK",
IF(INDEX(intern3!$A$9:$BG$320,MATCH($A126,intern3!$A$9:$A$160,0),MATCH(intern4!AR$8,intern3!$7:$7,0))="OK","OK","NOK")))</f>
        <v/>
      </c>
      <c r="AS126" s="1277" t="str">
        <f>IF(INDEX(intern2!$A$165:$BH$316,MATCH($A126,intern2!$A$165:$A$316,0),MATCH(AS$8,intern2!_xlnm.Print_Titles,0))="","",
IF(INDEX(intern2!$A$165:$BH$316,MATCH($A126,intern2!$A$165:$A$316,0),MATCH(AS$8,intern2!_xlnm.Print_Titles,0))="NOK","NOK",
IF(INDEX(intern3!$A$9:$BG$320,MATCH($A126,intern3!$A$9:$A$160,0),MATCH(intern4!AS$8,intern3!$7:$7,0))="OK","OK","NOK")))</f>
        <v/>
      </c>
      <c r="AT126" s="1277" t="str">
        <f>IF(INDEX(intern2!$A$165:$BH$316,MATCH($A126,intern2!$A$165:$A$316,0),MATCH(AT$8,intern2!_xlnm.Print_Titles,0))="","",
IF(INDEX(intern2!$A$165:$BH$316,MATCH($A126,intern2!$A$165:$A$316,0),MATCH(AT$8,intern2!_xlnm.Print_Titles,0))="NOK","NOK",
IF(INDEX(intern3!$A$9:$BG$320,MATCH($A126,intern3!$A$9:$A$160,0),MATCH(intern4!AT$8,intern3!$7:$7,0))="OK","OK","NOK")))</f>
        <v/>
      </c>
      <c r="AU126" s="1277" t="str">
        <f>IF(INDEX(intern2!$A$165:$BH$316,MATCH($A126,intern2!$A$165:$A$316,0),MATCH(AU$8,intern2!_xlnm.Print_Titles,0))="","",
IF(INDEX(intern2!$A$165:$BH$316,MATCH($A126,intern2!$A$165:$A$316,0),MATCH(AU$8,intern2!_xlnm.Print_Titles,0))="NOK","NOK",
IF(INDEX(intern3!$A$9:$BG$320,MATCH($A126,intern3!$A$9:$A$160,0),MATCH(intern4!AU$8,intern3!$7:$7,0))="OK","OK","NOK")))</f>
        <v/>
      </c>
      <c r="AV126" s="1277" t="str">
        <f>IF(INDEX(intern2!$A$165:$BH$316,MATCH($A126,intern2!$A$165:$A$316,0),MATCH(AV$8,intern2!_xlnm.Print_Titles,0))="","",
IF(INDEX(intern2!$A$165:$BH$316,MATCH($A126,intern2!$A$165:$A$316,0),MATCH(AV$8,intern2!_xlnm.Print_Titles,0))="NOK","NOK",
IF(INDEX(intern3!$A$9:$BG$320,MATCH($A126,intern3!$A$9:$A$160,0),MATCH(intern4!AV$8,intern3!$7:$7,0))="OK","OK","NOK")))</f>
        <v/>
      </c>
      <c r="AW126" s="1277"/>
      <c r="AX126" s="1277" t="str">
        <f>IF(INDEX(intern2!$A$165:$BH$316,MATCH($A126,intern2!$A$165:$A$316,0),MATCH(AX$8,intern2!_xlnm.Print_Titles,0))="","",
IF(INDEX(intern2!$A$165:$BH$316,MATCH($A126,intern2!$A$165:$A$316,0),MATCH(AX$8,intern2!_xlnm.Print_Titles,0))="NOK","NOK",
IF(INDEX(intern3!$A$9:$BG$320,MATCH($A126,intern3!$A$9:$A$160,0),MATCH(intern4!AX$8,intern3!$7:$7,0))="OK","OK","NOK")))</f>
        <v/>
      </c>
      <c r="AY126" s="1277" t="str">
        <f>IF(INDEX(intern2!$A$165:$BH$316,MATCH($A126,intern2!$A$165:$A$316,0),MATCH(AY$8,intern2!_xlnm.Print_Titles,0))="","",
IF(INDEX(intern2!$A$165:$BH$316,MATCH($A126,intern2!$A$165:$A$316,0),MATCH(AY$8,intern2!_xlnm.Print_Titles,0))="NOK","NOK",
IF(INDEX(intern3!$A$9:$BG$320,MATCH($A126,intern3!$A$9:$A$160,0),MATCH(intern4!AY$8,intern3!$7:$7,0))="OK","OK","NOK")))</f>
        <v/>
      </c>
      <c r="AZ126" s="1277" t="str">
        <f>IF(INDEX(intern2!$A$165:$BH$316,MATCH($A126,intern2!$A$165:$A$316,0),MATCH(AZ$8,intern2!_xlnm.Print_Titles,0))="","",
IF(INDEX(intern2!$A$165:$BH$316,MATCH($A126,intern2!$A$165:$A$316,0),MATCH(AZ$8,intern2!_xlnm.Print_Titles,0))="NOK","NOK",
IF(INDEX(intern3!$A$9:$BG$320,MATCH($A126,intern3!$A$9:$A$160,0),MATCH(intern4!AZ$8,intern3!$7:$7,0))="OK","OK","NOK")))</f>
        <v/>
      </c>
      <c r="BA126" s="1277" t="str">
        <f>IF(INDEX(intern2!$A$165:$BH$316,MATCH($A126,intern2!$A$165:$A$316,0),MATCH(BA$8,intern2!_xlnm.Print_Titles,0))="","",
IF(INDEX(intern2!$A$165:$BH$316,MATCH($A126,intern2!$A$165:$A$316,0),MATCH(BA$8,intern2!_xlnm.Print_Titles,0))="NOK","NOK",
IF(INDEX(intern3!$A$9:$BG$320,MATCH($A126,intern3!$A$9:$A$160,0),MATCH(intern4!BA$8,intern3!$7:$7,0))="OK","OK","NOK")))</f>
        <v/>
      </c>
      <c r="BB126" s="1277" t="str">
        <f>IF(INDEX(intern2!$A$165:$BH$316,MATCH($A126,intern2!$A$165:$A$316,0),MATCH(BB$8,intern2!_xlnm.Print_Titles,0))="","",
IF(INDEX(intern2!$A$165:$BH$316,MATCH($A126,intern2!$A$165:$A$316,0),MATCH(BB$8,intern2!_xlnm.Print_Titles,0))="NOK","NOK",
IF(INDEX(intern3!$A$9:$BG$320,MATCH($A126,intern3!$A$9:$A$160,0),MATCH(intern4!BB$8,intern3!$7:$7,0))="OK","OK","NOK")))</f>
        <v/>
      </c>
      <c r="BC126" s="1277" t="str">
        <f>IF(INDEX(intern2!$A$165:$BH$316,MATCH($A126,intern2!$A$165:$A$316,0),MATCH(BC$8,intern2!_xlnm.Print_Titles,0))="","",
IF(INDEX(intern2!$A$165:$BH$316,MATCH($A126,intern2!$A$165:$A$316,0),MATCH(BC$8,intern2!_xlnm.Print_Titles,0))="NOK","NOK",
IF(INDEX(intern3!$A$9:$BG$320,MATCH($A126,intern3!$A$9:$A$160,0),MATCH(intern4!BC$8,intern3!$7:$7,0))="OK","OK","NOK")))</f>
        <v/>
      </c>
      <c r="BD126" s="1277" t="str">
        <f>IF(INDEX(intern2!$A$165:$BH$316,MATCH($A126,intern2!$A$165:$A$316,0),MATCH(BD$8,intern2!_xlnm.Print_Titles,0))="","",
IF(INDEX(intern2!$A$165:$BH$316,MATCH($A126,intern2!$A$165:$A$316,0),MATCH(BD$8,intern2!_xlnm.Print_Titles,0))="NOK","NOK",
IF(INDEX(intern3!$A$9:$BG$320,MATCH($A126,intern3!$A$9:$A$160,0),MATCH(intern4!BD$8,intern3!$7:$7,0))="OK","OK","NOK")))</f>
        <v/>
      </c>
      <c r="BE126" s="1277" t="str">
        <f>IF(INDEX(intern2!$A$165:$BH$316,MATCH($A126,intern2!$A$165:$A$316,0),MATCH(BE$8,intern2!_xlnm.Print_Titles,0))="","",
IF(INDEX(intern2!$A$165:$BH$316,MATCH($A126,intern2!$A$165:$A$316,0),MATCH(BE$8,intern2!_xlnm.Print_Titles,0))="NOK","NOK",
IF(INDEX(intern3!$A$9:$BG$320,MATCH($A126,intern3!$A$9:$A$160,0),MATCH(intern4!BE$8,intern3!$7:$7,0))="OK","OK","NOK")))</f>
        <v/>
      </c>
      <c r="BF126" s="1277" t="str">
        <f>IF(INDEX(intern2!$A$165:$BH$316,MATCH($A126,intern2!$A$165:$A$316,0),MATCH(BF$8,intern2!_xlnm.Print_Titles,0))="","",
IF(INDEX(intern2!$A$165:$BH$316,MATCH($A126,intern2!$A$165:$A$316,0),MATCH(BF$8,intern2!_xlnm.Print_Titles,0))="NOK","NOK",
IF(INDEX(intern3!$A$9:$BG$320,MATCH($A126,intern3!$A$9:$A$160,0),MATCH(intern4!BF$8,intern3!$7:$7,0))="OK","OK","NOK")))</f>
        <v/>
      </c>
      <c r="BG126" s="1277" t="str">
        <f>IF(INDEX(intern2!$A$165:$BH$316,MATCH($A126,intern2!$A$165:$A$316,0),MATCH(BG$8,intern2!_xlnm.Print_Titles,0))="","",
IF(INDEX(intern2!$A$165:$BH$316,MATCH($A126,intern2!$A$165:$A$316,0),MATCH(BG$8,intern2!_xlnm.Print_Titles,0))="NOK","NOK",
IF(INDEX(intern3!$A$9:$BG$320,MATCH($A126,intern3!$A$9:$A$160,0),MATCH(intern4!BG$8,intern3!$7:$7,0))="OK","OK","NOK")))</f>
        <v/>
      </c>
      <c r="BH126" s="200" t="str">
        <f t="shared" ca="1" si="3"/>
        <v>NOK</v>
      </c>
      <c r="BI126" s="186"/>
      <c r="BJ126" t="b">
        <f ca="1">IF(VLOOKUP($A126,intern1!$C:$Q,15,FALSE)="MAS","",IF(VLOOKUP($A126,'3.10'!$C:$AP,9,FALSE)=0,"NOK",IF(VLOOKUP($A126,'3.10'!$C:$AP,11,FALSE)=0,"NOK","OK"))=BH126)</f>
        <v>1</v>
      </c>
    </row>
    <row r="127" spans="1:62" x14ac:dyDescent="0.25">
      <c r="A127" t="str">
        <f>+intern2!A122</f>
        <v>BEW10</v>
      </c>
      <c r="C127" s="1277" t="str">
        <f>IF(INDEX(intern2!$A$165:$BH$316,MATCH($A127,intern2!$A$165:$A$316,0),MATCH(C$8,intern2!_xlnm.Print_Titles,0))="","",
IF(INDEX(intern2!$A$165:$BH$316,MATCH($A127,intern2!$A$165:$A$316,0),MATCH(C$8,intern2!_xlnm.Print_Titles,0))="NOK","NOK",
IF(INDEX(intern3!$A$9:$BG$320,MATCH($A127,intern3!$A$9:$A$160,0),MATCH(intern4!C$8,intern3!$7:$7,0))="OK","OK","NOK")))</f>
        <v/>
      </c>
      <c r="D127" s="1277" t="str">
        <f>IF(INDEX(intern2!$A$165:$BH$316,MATCH($A127,intern2!$A$165:$A$316,0),MATCH(D$8,intern2!_xlnm.Print_Titles,0))="","",
IF(INDEX(intern2!$A$165:$BH$316,MATCH($A127,intern2!$A$165:$A$316,0),MATCH(D$8,intern2!_xlnm.Print_Titles,0))="NOK","NOK",
IF(INDEX(intern3!$A$9:$BG$320,MATCH($A127,intern3!$A$9:$A$160,0),MATCH(intern4!D$8,intern3!$7:$7,0))="OK","OK","NOK")))</f>
        <v/>
      </c>
      <c r="E127" s="1277" t="str">
        <f>IF(INDEX(intern2!$A$165:$BH$316,MATCH($A127,intern2!$A$165:$A$316,0),MATCH(E$8,intern2!_xlnm.Print_Titles,0))="","",
IF(INDEX(intern2!$A$165:$BH$316,MATCH($A127,intern2!$A$165:$A$316,0),MATCH(E$8,intern2!_xlnm.Print_Titles,0))="NOK","NOK",
IF(INDEX(intern3!$A$9:$BG$320,MATCH($A127,intern3!$A$9:$A$160,0),MATCH(intern4!E$8,intern3!$7:$7,0))="OK","OK","NOK")))</f>
        <v/>
      </c>
      <c r="F127" s="1277" t="str">
        <f>IF(INDEX(intern2!$A$165:$BH$316,MATCH($A127,intern2!$A$165:$A$316,0),MATCH(F$8,intern2!_xlnm.Print_Titles,0))="","",
IF(INDEX(intern2!$A$165:$BH$316,MATCH($A127,intern2!$A$165:$A$316,0),MATCH(F$8,intern2!_xlnm.Print_Titles,0))="NOK","NOK",
IF(INDEX(intern3!$A$9:$BG$320,MATCH($A127,intern3!$A$9:$A$160,0),MATCH(intern4!F$8,intern3!$7:$7,0))="OK","OK","NOK")))</f>
        <v/>
      </c>
      <c r="G127" s="1277" t="str">
        <f>IF(INDEX(intern2!$A$165:$BH$316,MATCH($A127,intern2!$A$165:$A$316,0),MATCH(G$8,intern2!_xlnm.Print_Titles,0))="","",
IF(INDEX(intern2!$A$165:$BH$316,MATCH($A127,intern2!$A$165:$A$316,0),MATCH(G$8,intern2!_xlnm.Print_Titles,0))="NOK","NOK",
IF(INDEX(intern3!$A$9:$BG$320,MATCH($A127,intern3!$A$9:$A$160,0),MATCH(intern4!G$8,intern3!$7:$7,0))="OK","OK","NOK")))</f>
        <v/>
      </c>
      <c r="H127" s="1277" t="str">
        <f>IF(INDEX(intern2!$A$165:$BH$316,MATCH($A127,intern2!$A$165:$A$316,0),MATCH(H$8,intern2!_xlnm.Print_Titles,0))="","",
IF(INDEX(intern2!$A$165:$BH$316,MATCH($A127,intern2!$A$165:$A$316,0),MATCH(H$8,intern2!_xlnm.Print_Titles,0))="NOK","NOK",
IF(INDEX(intern3!$A$9:$BG$320,MATCH($A127,intern3!$A$9:$A$160,0),MATCH(intern4!H$8,intern3!$7:$7,0))="OK","OK","NOK")))</f>
        <v/>
      </c>
      <c r="I127" s="1277" t="str">
        <f>IF(INDEX(intern2!$A$165:$BH$316,MATCH($A127,intern2!$A$165:$A$316,0),MATCH(I$8,intern2!_xlnm.Print_Titles,0))="","",
IF(INDEX(intern2!$A$165:$BH$316,MATCH($A127,intern2!$A$165:$A$316,0),MATCH(I$8,intern2!_xlnm.Print_Titles,0))="NOK","NOK",
IF(INDEX(intern3!$A$9:$BG$320,MATCH($A127,intern3!$A$9:$A$160,0),MATCH(intern4!I$8,intern3!$7:$7,0))="OK","OK","NOK")))</f>
        <v/>
      </c>
      <c r="J127" s="1277" t="str">
        <f>IF(INDEX(intern2!$A$165:$BH$316,MATCH($A127,intern2!$A$165:$A$316,0),MATCH(J$8,intern2!_xlnm.Print_Titles,0))="","",
IF(INDEX(intern2!$A$165:$BH$316,MATCH($A127,intern2!$A$165:$A$316,0),MATCH(J$8,intern2!_xlnm.Print_Titles,0))="NOK","NOK",
IF(INDEX(intern3!$A$9:$BG$320,MATCH($A127,intern3!$A$9:$A$160,0),MATCH(intern4!J$8,intern3!$7:$7,0))="OK","OK","NOK")))</f>
        <v/>
      </c>
      <c r="K127" s="1277" t="str">
        <f ca="1">IF(INDEX(intern2!$A$165:$BH$316,MATCH($A127,intern2!$A$165:$A$316,0),MATCH(K$8,intern2!_xlnm.Print_Titles,0))="","",
IF(INDEX(intern2!$A$165:$BH$316,MATCH($A127,intern2!$A$165:$A$316,0),MATCH(K$8,intern2!_xlnm.Print_Titles,0))="NOK","NOK",
IF(INDEX(intern3!$A$9:$BG$320,MATCH($A127,intern3!$A$9:$A$160,0),MATCH(intern4!K$8,intern3!$7:$7,0))="OK","OK","NOK")))</f>
        <v>NOK</v>
      </c>
      <c r="L127" s="1277" t="str">
        <f>IF(INDEX(intern2!$A$165:$BH$316,MATCH($A127,intern2!$A$165:$A$316,0),MATCH(L$8,intern2!_xlnm.Print_Titles,0))="","",
IF(INDEX(intern2!$A$165:$BH$316,MATCH($A127,intern2!$A$165:$A$316,0),MATCH(L$8,intern2!_xlnm.Print_Titles,0))="NOK","NOK",
IF(INDEX(intern3!$A$9:$BG$320,MATCH($A127,intern3!$A$9:$A$160,0),MATCH(intern4!L$8,intern3!$7:$7,0))="OK","OK","NOK")))</f>
        <v/>
      </c>
      <c r="M127" s="1277" t="str">
        <f>IF(INDEX(intern2!$A$165:$BH$316,MATCH($A127,intern2!$A$165:$A$316,0),MATCH(M$8,intern2!_xlnm.Print_Titles,0))="","",
IF(INDEX(intern2!$A$165:$BH$316,MATCH($A127,intern2!$A$165:$A$316,0),MATCH(M$8,intern2!_xlnm.Print_Titles,0))="NOK","NOK",
IF(INDEX(intern3!$A$9:$BG$320,MATCH($A127,intern3!$A$9:$A$160,0),MATCH(intern4!M$8,intern3!$7:$7,0))="OK","OK","NOK")))</f>
        <v/>
      </c>
      <c r="N127" s="1277" t="str">
        <f>IF(INDEX(intern2!$A$165:$BH$316,MATCH($A127,intern2!$A$165:$A$316,0),MATCH(N$8,intern2!_xlnm.Print_Titles,0))="","",
IF(INDEX(intern2!$A$165:$BH$316,MATCH($A127,intern2!$A$165:$A$316,0),MATCH(N$8,intern2!_xlnm.Print_Titles,0))="NOK","NOK",
IF(INDEX(intern3!$A$9:$BG$320,MATCH($A127,intern3!$A$9:$A$160,0),MATCH(intern4!N$8,intern3!$7:$7,0))="OK","OK","NOK")))</f>
        <v/>
      </c>
      <c r="O127" s="1277" t="str">
        <f>IF(INDEX(intern2!$A$165:$BH$316,MATCH($A127,intern2!$A$165:$A$316,0),MATCH(O$8,intern2!_xlnm.Print_Titles,0))="","",
IF(INDEX(intern2!$A$165:$BH$316,MATCH($A127,intern2!$A$165:$A$316,0),MATCH(O$8,intern2!_xlnm.Print_Titles,0))="NOK","NOK",
IF(INDEX(intern3!$A$9:$BG$320,MATCH($A127,intern3!$A$9:$A$160,0),MATCH(intern4!O$8,intern3!$7:$7,0))="OK","OK","NOK")))</f>
        <v/>
      </c>
      <c r="P127" s="1277" t="str">
        <f>IF(INDEX(intern2!$A$165:$BH$316,MATCH($A127,intern2!$A$165:$A$316,0),MATCH(P$8,intern2!_xlnm.Print_Titles,0))="","",
IF(INDEX(intern2!$A$165:$BH$316,MATCH($A127,intern2!$A$165:$A$316,0),MATCH(P$8,intern2!_xlnm.Print_Titles,0))="NOK","NOK",
IF(INDEX(intern3!$A$9:$BG$320,MATCH($A127,intern3!$A$9:$A$160,0),MATCH(intern4!P$8,intern3!$7:$7,0))="OK","OK","NOK")))</f>
        <v/>
      </c>
      <c r="Q127" s="1277" t="str">
        <f>IF(INDEX(intern2!$A$165:$BH$316,MATCH($A127,intern2!$A$165:$A$316,0),MATCH(Q$8,intern2!_xlnm.Print_Titles,0))="","",
IF(INDEX(intern2!$A$165:$BH$316,MATCH($A127,intern2!$A$165:$A$316,0),MATCH(Q$8,intern2!_xlnm.Print_Titles,0))="NOK","NOK",
IF(INDEX(intern3!$A$9:$BG$320,MATCH($A127,intern3!$A$9:$A$160,0),MATCH(intern4!Q$8,intern3!$7:$7,0))="OK","OK","NOK")))</f>
        <v/>
      </c>
      <c r="R127" s="1277" t="str">
        <f>IF(INDEX(intern2!$A$165:$BH$316,MATCH($A127,intern2!$A$165:$A$316,0),MATCH(R$8,intern2!_xlnm.Print_Titles,0))="","",
IF(INDEX(intern2!$A$165:$BH$316,MATCH($A127,intern2!$A$165:$A$316,0),MATCH(R$8,intern2!_xlnm.Print_Titles,0))="NOK","NOK",
IF(INDEX(intern3!$A$9:$BG$320,MATCH($A127,intern3!$A$9:$A$160,0),MATCH(intern4!R$8,intern3!$7:$7,0))="OK","OK","NOK")))</f>
        <v/>
      </c>
      <c r="S127" s="1277" t="str">
        <f>IF(INDEX(intern2!$A$165:$BH$316,MATCH($A127,intern2!$A$165:$A$316,0),MATCH(S$8,intern2!_xlnm.Print_Titles,0))="","",
IF(INDEX(intern2!$A$165:$BH$316,MATCH($A127,intern2!$A$165:$A$316,0),MATCH(S$8,intern2!_xlnm.Print_Titles,0))="NOK","NOK",
IF(INDEX(intern3!$A$9:$BG$320,MATCH($A127,intern3!$A$9:$A$160,0),MATCH(intern4!S$8,intern3!$7:$7,0))="OK","OK","NOK")))</f>
        <v/>
      </c>
      <c r="T127" s="1277" t="str">
        <f>IF(INDEX(intern2!$A$165:$BH$316,MATCH($A127,intern2!$A$165:$A$316,0),MATCH(T$8,intern2!_xlnm.Print_Titles,0))="","",
IF(INDEX(intern2!$A$165:$BH$316,MATCH($A127,intern2!$A$165:$A$316,0),MATCH(T$8,intern2!_xlnm.Print_Titles,0))="NOK","NOK",
IF(INDEX(intern3!$A$9:$BG$320,MATCH($A127,intern3!$A$9:$A$160,0),MATCH(intern4!T$8,intern3!$7:$7,0))="OK","OK","NOK")))</f>
        <v/>
      </c>
      <c r="U127" s="1277" t="str">
        <f>IF(INDEX(intern2!$A$165:$BH$316,MATCH($A127,intern2!$A$165:$A$316,0),MATCH(U$8,intern2!_xlnm.Print_Titles,0))="","",
IF(INDEX(intern2!$A$165:$BH$316,MATCH($A127,intern2!$A$165:$A$316,0),MATCH(U$8,intern2!_xlnm.Print_Titles,0))="NOK","NOK",
IF(INDEX(intern3!$A$9:$BG$320,MATCH($A127,intern3!$A$9:$A$160,0),MATCH(intern4!U$8,intern3!$7:$7,0))="OK","OK","NOK")))</f>
        <v/>
      </c>
      <c r="V127" s="1277" t="str">
        <f>IF(INDEX(intern2!$A$165:$BH$316,MATCH($A127,intern2!$A$165:$A$316,0),MATCH(V$8,intern2!_xlnm.Print_Titles,0))="","",
IF(INDEX(intern2!$A$165:$BH$316,MATCH($A127,intern2!$A$165:$A$316,0),MATCH(V$8,intern2!_xlnm.Print_Titles,0))="NOK","NOK",
IF(INDEX(intern3!$A$9:$BG$320,MATCH($A127,intern3!$A$9:$A$160,0),MATCH(intern4!V$8,intern3!$7:$7,0))="OK","OK","NOK")))</f>
        <v/>
      </c>
      <c r="W127" s="1277" t="str">
        <f>IF(INDEX(intern2!$A$165:$BH$316,MATCH($A127,intern2!$A$165:$A$316,0),MATCH(W$8,intern2!_xlnm.Print_Titles,0))="","",
IF(INDEX(intern2!$A$165:$BH$316,MATCH($A127,intern2!$A$165:$A$316,0),MATCH(W$8,intern2!_xlnm.Print_Titles,0))="NOK","NOK",
IF(INDEX(intern3!$A$9:$BG$320,MATCH($A127,intern3!$A$9:$A$160,0),MATCH(intern4!W$8,intern3!$7:$7,0))="OK","OK","NOK")))</f>
        <v/>
      </c>
      <c r="X127" s="1277" t="str">
        <f>IF(INDEX(intern2!$A$165:$BH$316,MATCH($A127,intern2!$A$165:$A$316,0),MATCH(X$8,intern2!_xlnm.Print_Titles,0))="","",
IF(INDEX(intern2!$A$165:$BH$316,MATCH($A127,intern2!$A$165:$A$316,0),MATCH(X$8,intern2!_xlnm.Print_Titles,0))="NOK","NOK",
IF(INDEX(intern3!$A$9:$BG$320,MATCH($A127,intern3!$A$9:$A$160,0),MATCH(intern4!X$8,intern3!$7:$7,0))="OK","OK","NOK")))</f>
        <v/>
      </c>
      <c r="Y127" s="1277" t="str">
        <f>IF(INDEX(intern2!$A$165:$BH$316,MATCH($A127,intern2!$A$165:$A$316,0),MATCH(Y$8,intern2!_xlnm.Print_Titles,0))="","",
IF(INDEX(intern2!$A$165:$BH$316,MATCH($A127,intern2!$A$165:$A$316,0),MATCH(Y$8,intern2!_xlnm.Print_Titles,0))="NOK","NOK",
IF(INDEX(intern3!$A$9:$BG$320,MATCH($A127,intern3!$A$9:$A$160,0),MATCH(intern4!Y$8,intern3!$7:$7,0))="OK","OK","NOK")))</f>
        <v/>
      </c>
      <c r="Z127" s="1277" t="str">
        <f>IF(INDEX(intern2!$A$165:$BH$316,MATCH($A127,intern2!$A$165:$A$316,0),MATCH(Z$8,intern2!_xlnm.Print_Titles,0))="","",
IF(INDEX(intern2!$A$165:$BH$316,MATCH($A127,intern2!$A$165:$A$316,0),MATCH(Z$8,intern2!_xlnm.Print_Titles,0))="NOK","NOK",
IF(INDEX(intern3!$A$9:$BG$320,MATCH($A127,intern3!$A$9:$A$160,0),MATCH(intern4!Z$8,intern3!$7:$7,0))="OK","OK","NOK")))</f>
        <v/>
      </c>
      <c r="AA127" s="1277" t="str">
        <f>IF(INDEX(intern2!$A$165:$BH$316,MATCH($A127,intern2!$A$165:$A$316,0),MATCH(AA$8,intern2!_xlnm.Print_Titles,0))="","",
IF(INDEX(intern2!$A$165:$BH$316,MATCH($A127,intern2!$A$165:$A$316,0),MATCH(AA$8,intern2!_xlnm.Print_Titles,0))="NOK","NOK",
IF(INDEX(intern3!$A$9:$BG$320,MATCH($A127,intern3!$A$9:$A$160,0),MATCH(intern4!AA$8,intern3!$7:$7,0))="OK","OK","NOK")))</f>
        <v/>
      </c>
      <c r="AB127" s="1277" t="str">
        <f>IF(INDEX(intern2!$A$165:$BH$316,MATCH($A127,intern2!$A$165:$A$316,0),MATCH(AB$8,intern2!_xlnm.Print_Titles,0))="","",
IF(INDEX(intern2!$A$165:$BH$316,MATCH($A127,intern2!$A$165:$A$316,0),MATCH(AB$8,intern2!_xlnm.Print_Titles,0))="NOK","NOK",
IF(INDEX(intern3!$A$9:$BG$320,MATCH($A127,intern3!$A$9:$A$160,0),MATCH(intern4!AB$8,intern3!$7:$7,0))="OK","OK","NOK")))</f>
        <v/>
      </c>
      <c r="AC127" s="1277" t="str">
        <f>IF(INDEX(intern2!$A$165:$BH$316,MATCH($A127,intern2!$A$165:$A$316,0),MATCH(AC$8,intern2!_xlnm.Print_Titles,0))="","",
IF(INDEX(intern2!$A$165:$BH$316,MATCH($A127,intern2!$A$165:$A$316,0),MATCH(AC$8,intern2!_xlnm.Print_Titles,0))="NOK","NOK",
IF(INDEX(intern3!$A$9:$BG$320,MATCH($A127,intern3!$A$9:$A$160,0),MATCH(intern4!AC$8,intern3!$7:$7,0))="OK","OK","NOK")))</f>
        <v/>
      </c>
      <c r="AD127" s="1277" t="str">
        <f>IF(INDEX(intern2!$A$165:$BH$316,MATCH($A127,intern2!$A$165:$A$316,0),MATCH(AD$8,intern2!_xlnm.Print_Titles,0))="","",
IF(INDEX(intern2!$A$165:$BH$316,MATCH($A127,intern2!$A$165:$A$316,0),MATCH(AD$8,intern2!_xlnm.Print_Titles,0))="NOK","NOK",
IF(INDEX(intern3!$A$9:$BG$320,MATCH($A127,intern3!$A$9:$A$160,0),MATCH(intern4!AD$8,intern3!$7:$7,0))="OK","OK","NOK")))</f>
        <v/>
      </c>
      <c r="AE127" s="1277" t="str">
        <f>IF(INDEX(intern2!$A$165:$BH$316,MATCH($A127,intern2!$A$165:$A$316,0),MATCH(AE$8,intern2!_xlnm.Print_Titles,0))="","",
IF(INDEX(intern2!$A$165:$BH$316,MATCH($A127,intern2!$A$165:$A$316,0),MATCH(AE$8,intern2!_xlnm.Print_Titles,0))="NOK","NOK",
IF(INDEX(intern3!$A$9:$BG$320,MATCH($A127,intern3!$A$9:$A$160,0),MATCH(intern4!AE$8,intern3!$7:$7,0))="OK","OK","NOK")))</f>
        <v/>
      </c>
      <c r="AF127" s="1277" t="str">
        <f>IF(INDEX(intern2!$A$165:$BH$316,MATCH($A127,intern2!$A$165:$A$316,0),MATCH(AF$8,intern2!_xlnm.Print_Titles,0))="","",
IF(INDEX(intern2!$A$165:$BH$316,MATCH($A127,intern2!$A$165:$A$316,0),MATCH(AF$8,intern2!_xlnm.Print_Titles,0))="NOK","NOK",
IF(INDEX(intern3!$A$9:$BG$320,MATCH($A127,intern3!$A$9:$A$160,0),MATCH(intern4!AF$8,intern3!$7:$7,0))="OK","OK","NOK")))</f>
        <v/>
      </c>
      <c r="AG127" s="1277" t="str">
        <f>IF(INDEX(intern2!$A$165:$BH$316,MATCH($A127,intern2!$A$165:$A$316,0),MATCH(AG$8,intern2!_xlnm.Print_Titles,0))="","",
IF(INDEX(intern2!$A$165:$BH$316,MATCH($A127,intern2!$A$165:$A$316,0),MATCH(AG$8,intern2!_xlnm.Print_Titles,0))="NOK","NOK",
IF(INDEX(intern3!$A$9:$BG$320,MATCH($A127,intern3!$A$9:$A$160,0),MATCH(intern4!AG$8,intern3!$7:$7,0))="OK","OK","NOK")))</f>
        <v/>
      </c>
      <c r="AH127" s="1277" t="str">
        <f>IF(INDEX(intern2!$A$165:$BH$316,MATCH($A127,intern2!$A$165:$A$316,0),MATCH(AH$8,intern2!_xlnm.Print_Titles,0))="","",
IF(INDEX(intern2!$A$165:$BH$316,MATCH($A127,intern2!$A$165:$A$316,0),MATCH(AH$8,intern2!_xlnm.Print_Titles,0))="NOK","NOK",
IF(INDEX(intern3!$A$9:$BG$320,MATCH($A127,intern3!$A$9:$A$160,0),MATCH(intern4!AH$8,intern3!$7:$7,0))="OK","OK","NOK")))</f>
        <v/>
      </c>
      <c r="AI127" s="1277" t="str">
        <f ca="1">IF(INDEX(intern2!$A$165:$BH$316,MATCH($A127,intern2!$A$165:$A$316,0),MATCH(AI$8,intern2!_xlnm.Print_Titles,0))="","",
IF(INDEX(intern2!$A$165:$BH$316,MATCH($A127,intern2!$A$165:$A$316,0),MATCH(AI$8,intern2!_xlnm.Print_Titles,0))="NOK","NOK",
IF(INDEX(intern3!$A$9:$BG$320,MATCH($A127,intern3!$A$9:$A$160,0),MATCH(intern4!AI$8,intern3!$7:$7,0))="OK","OK","NOK")))</f>
        <v>NOK</v>
      </c>
      <c r="AJ127" s="1277" t="str">
        <f>IF(INDEX(intern2!$A$165:$BH$316,MATCH($A127,intern2!$A$165:$A$316,0),MATCH(AJ$8,intern2!_xlnm.Print_Titles,0))="","",
IF(INDEX(intern2!$A$165:$BH$316,MATCH($A127,intern2!$A$165:$A$316,0),MATCH(AJ$8,intern2!_xlnm.Print_Titles,0))="NOK","NOK",
IF(INDEX(intern3!$A$9:$BG$320,MATCH($A127,intern3!$A$9:$A$160,0),MATCH(intern4!AJ$8,intern3!$7:$7,0))="OK","OK","NOK")))</f>
        <v/>
      </c>
      <c r="AK127" s="1277" t="str">
        <f>IF(INDEX(intern2!$A$165:$BH$316,MATCH($A127,intern2!$A$165:$A$316,0),MATCH(AK$8,intern2!_xlnm.Print_Titles,0))="","",
IF(INDEX(intern2!$A$165:$BH$316,MATCH($A127,intern2!$A$165:$A$316,0),MATCH(AK$8,intern2!_xlnm.Print_Titles,0))="NOK","NOK",
IF(INDEX(intern3!$A$9:$BG$320,MATCH($A127,intern3!$A$9:$A$160,0),MATCH(intern4!AK$8,intern3!$7:$7,0))="OK","OK","NOK")))</f>
        <v/>
      </c>
      <c r="AL127" s="1277" t="str">
        <f>IF(INDEX(intern2!$A$165:$BH$316,MATCH($A127,intern2!$A$165:$A$316,0),MATCH(AL$8,intern2!_xlnm.Print_Titles,0))="","",
IF(INDEX(intern2!$A$165:$BH$316,MATCH($A127,intern2!$A$165:$A$316,0),MATCH(AL$8,intern2!_xlnm.Print_Titles,0))="NOK","NOK",
IF(INDEX(intern3!$A$9:$BG$320,MATCH($A127,intern3!$A$9:$A$160,0),MATCH(intern4!AL$8,intern3!$7:$7,0))="OK","OK","NOK")))</f>
        <v/>
      </c>
      <c r="AM127" s="1277" t="str">
        <f>IF(INDEX(intern2!$A$165:$BH$316,MATCH($A127,intern2!$A$165:$A$316,0),MATCH(AM$8,intern2!_xlnm.Print_Titles,0))="","",
IF(INDEX(intern2!$A$165:$BH$316,MATCH($A127,intern2!$A$165:$A$316,0),MATCH(AM$8,intern2!_xlnm.Print_Titles,0))="NOK","NOK",
IF(INDEX(intern3!$A$9:$BG$320,MATCH($A127,intern3!$A$9:$A$160,0),MATCH(intern4!AM$8,intern3!$7:$7,0))="OK","OK","NOK")))</f>
        <v/>
      </c>
      <c r="AN127" s="1277" t="str">
        <f>IF(INDEX(intern2!$A$165:$BH$316,MATCH($A127,intern2!$A$165:$A$316,0),MATCH(AN$8,intern2!_xlnm.Print_Titles,0))="","",
IF(INDEX(intern2!$A$165:$BH$316,MATCH($A127,intern2!$A$165:$A$316,0),MATCH(AN$8,intern2!_xlnm.Print_Titles,0))="NOK","NOK",
IF(INDEX(intern3!$A$9:$BG$320,MATCH($A127,intern3!$A$9:$A$160,0),MATCH(intern4!AN$8,intern3!$7:$7,0))="OK","OK","NOK")))</f>
        <v/>
      </c>
      <c r="AO127" s="1277" t="str">
        <f>IF(INDEX(intern2!$A$165:$BH$316,MATCH($A127,intern2!$A$165:$A$316,0),MATCH(AO$8,intern2!_xlnm.Print_Titles,0))="","",
IF(INDEX(intern2!$A$165:$BH$316,MATCH($A127,intern2!$A$165:$A$316,0),MATCH(AO$8,intern2!_xlnm.Print_Titles,0))="NOK","NOK",
IF(INDEX(intern3!$A$9:$BG$320,MATCH($A127,intern3!$A$9:$A$160,0),MATCH(intern4!AO$8,intern3!$7:$7,0))="OK","OK","NOK")))</f>
        <v/>
      </c>
      <c r="AP127" s="1277" t="str">
        <f>IF(INDEX(intern2!$A$165:$BH$316,MATCH($A127,intern2!$A$165:$A$316,0),MATCH(AP$8,intern2!_xlnm.Print_Titles,0))="","",
IF(INDEX(intern2!$A$165:$BH$316,MATCH($A127,intern2!$A$165:$A$316,0),MATCH(AP$8,intern2!_xlnm.Print_Titles,0))="NOK","NOK",
IF(INDEX(intern3!$A$9:$BG$320,MATCH($A127,intern3!$A$9:$A$160,0),MATCH(intern4!AP$8,intern3!$7:$7,0))="OK","OK","NOK")))</f>
        <v/>
      </c>
      <c r="AQ127" s="1277" t="str">
        <f>IF(INDEX(intern2!$A$165:$BH$316,MATCH($A127,intern2!$A$165:$A$316,0),MATCH(AQ$8,intern2!_xlnm.Print_Titles,0))="","",
IF(INDEX(intern2!$A$165:$BH$316,MATCH($A127,intern2!$A$165:$A$316,0),MATCH(AQ$8,intern2!_xlnm.Print_Titles,0))="NOK","NOK",
IF(INDEX(intern3!$A$9:$BG$320,MATCH($A127,intern3!$A$9:$A$160,0),MATCH(intern4!AQ$8,intern3!$7:$7,0))="OK","OK","NOK")))</f>
        <v/>
      </c>
      <c r="AR127" s="1277" t="str">
        <f>IF(INDEX(intern2!$A$165:$BH$316,MATCH($A127,intern2!$A$165:$A$316,0),MATCH(AR$8,intern2!_xlnm.Print_Titles,0))="","",
IF(INDEX(intern2!$A$165:$BH$316,MATCH($A127,intern2!$A$165:$A$316,0),MATCH(AR$8,intern2!_xlnm.Print_Titles,0))="NOK","NOK",
IF(INDEX(intern3!$A$9:$BG$320,MATCH($A127,intern3!$A$9:$A$160,0),MATCH(intern4!AR$8,intern3!$7:$7,0))="OK","OK","NOK")))</f>
        <v/>
      </c>
      <c r="AS127" s="1277" t="str">
        <f>IF(INDEX(intern2!$A$165:$BH$316,MATCH($A127,intern2!$A$165:$A$316,0),MATCH(AS$8,intern2!_xlnm.Print_Titles,0))="","",
IF(INDEX(intern2!$A$165:$BH$316,MATCH($A127,intern2!$A$165:$A$316,0),MATCH(AS$8,intern2!_xlnm.Print_Titles,0))="NOK","NOK",
IF(INDEX(intern3!$A$9:$BG$320,MATCH($A127,intern3!$A$9:$A$160,0),MATCH(intern4!AS$8,intern3!$7:$7,0))="OK","OK","NOK")))</f>
        <v/>
      </c>
      <c r="AT127" s="1277" t="str">
        <f>IF(INDEX(intern2!$A$165:$BH$316,MATCH($A127,intern2!$A$165:$A$316,0),MATCH(AT$8,intern2!_xlnm.Print_Titles,0))="","",
IF(INDEX(intern2!$A$165:$BH$316,MATCH($A127,intern2!$A$165:$A$316,0),MATCH(AT$8,intern2!_xlnm.Print_Titles,0))="NOK","NOK",
IF(INDEX(intern3!$A$9:$BG$320,MATCH($A127,intern3!$A$9:$A$160,0),MATCH(intern4!AT$8,intern3!$7:$7,0))="OK","OK","NOK")))</f>
        <v/>
      </c>
      <c r="AU127" s="1277" t="str">
        <f>IF(INDEX(intern2!$A$165:$BH$316,MATCH($A127,intern2!$A$165:$A$316,0),MATCH(AU$8,intern2!_xlnm.Print_Titles,0))="","",
IF(INDEX(intern2!$A$165:$BH$316,MATCH($A127,intern2!$A$165:$A$316,0),MATCH(AU$8,intern2!_xlnm.Print_Titles,0))="NOK","NOK",
IF(INDEX(intern3!$A$9:$BG$320,MATCH($A127,intern3!$A$9:$A$160,0),MATCH(intern4!AU$8,intern3!$7:$7,0))="OK","OK","NOK")))</f>
        <v/>
      </c>
      <c r="AV127" s="1277" t="str">
        <f>IF(INDEX(intern2!$A$165:$BH$316,MATCH($A127,intern2!$A$165:$A$316,0),MATCH(AV$8,intern2!_xlnm.Print_Titles,0))="","",
IF(INDEX(intern2!$A$165:$BH$316,MATCH($A127,intern2!$A$165:$A$316,0),MATCH(AV$8,intern2!_xlnm.Print_Titles,0))="NOK","NOK",
IF(INDEX(intern3!$A$9:$BG$320,MATCH($A127,intern3!$A$9:$A$160,0),MATCH(intern4!AV$8,intern3!$7:$7,0))="OK","OK","NOK")))</f>
        <v/>
      </c>
      <c r="AW127" s="1277"/>
      <c r="AX127" s="1277" t="str">
        <f>IF(INDEX(intern2!$A$165:$BH$316,MATCH($A127,intern2!$A$165:$A$316,0),MATCH(AX$8,intern2!_xlnm.Print_Titles,0))="","",
IF(INDEX(intern2!$A$165:$BH$316,MATCH($A127,intern2!$A$165:$A$316,0),MATCH(AX$8,intern2!_xlnm.Print_Titles,0))="NOK","NOK",
IF(INDEX(intern3!$A$9:$BG$320,MATCH($A127,intern3!$A$9:$A$160,0),MATCH(intern4!AX$8,intern3!$7:$7,0))="OK","OK","NOK")))</f>
        <v/>
      </c>
      <c r="AY127" s="1277" t="str">
        <f>IF(INDEX(intern2!$A$165:$BH$316,MATCH($A127,intern2!$A$165:$A$316,0),MATCH(AY$8,intern2!_xlnm.Print_Titles,0))="","",
IF(INDEX(intern2!$A$165:$BH$316,MATCH($A127,intern2!$A$165:$A$316,0),MATCH(AY$8,intern2!_xlnm.Print_Titles,0))="NOK","NOK",
IF(INDEX(intern3!$A$9:$BG$320,MATCH($A127,intern3!$A$9:$A$160,0),MATCH(intern4!AY$8,intern3!$7:$7,0))="OK","OK","NOK")))</f>
        <v/>
      </c>
      <c r="AZ127" s="1277" t="str">
        <f>IF(INDEX(intern2!$A$165:$BH$316,MATCH($A127,intern2!$A$165:$A$316,0),MATCH(AZ$8,intern2!_xlnm.Print_Titles,0))="","",
IF(INDEX(intern2!$A$165:$BH$316,MATCH($A127,intern2!$A$165:$A$316,0),MATCH(AZ$8,intern2!_xlnm.Print_Titles,0))="NOK","NOK",
IF(INDEX(intern3!$A$9:$BG$320,MATCH($A127,intern3!$A$9:$A$160,0),MATCH(intern4!AZ$8,intern3!$7:$7,0))="OK","OK","NOK")))</f>
        <v/>
      </c>
      <c r="BA127" s="1277" t="str">
        <f>IF(INDEX(intern2!$A$165:$BH$316,MATCH($A127,intern2!$A$165:$A$316,0),MATCH(BA$8,intern2!_xlnm.Print_Titles,0))="","",
IF(INDEX(intern2!$A$165:$BH$316,MATCH($A127,intern2!$A$165:$A$316,0),MATCH(BA$8,intern2!_xlnm.Print_Titles,0))="NOK","NOK",
IF(INDEX(intern3!$A$9:$BG$320,MATCH($A127,intern3!$A$9:$A$160,0),MATCH(intern4!BA$8,intern3!$7:$7,0))="OK","OK","NOK")))</f>
        <v/>
      </c>
      <c r="BB127" s="1277" t="str">
        <f>IF(INDEX(intern2!$A$165:$BH$316,MATCH($A127,intern2!$A$165:$A$316,0),MATCH(BB$8,intern2!_xlnm.Print_Titles,0))="","",
IF(INDEX(intern2!$A$165:$BH$316,MATCH($A127,intern2!$A$165:$A$316,0),MATCH(BB$8,intern2!_xlnm.Print_Titles,0))="NOK","NOK",
IF(INDEX(intern3!$A$9:$BG$320,MATCH($A127,intern3!$A$9:$A$160,0),MATCH(intern4!BB$8,intern3!$7:$7,0))="OK","OK","NOK")))</f>
        <v/>
      </c>
      <c r="BC127" s="1277" t="str">
        <f>IF(INDEX(intern2!$A$165:$BH$316,MATCH($A127,intern2!$A$165:$A$316,0),MATCH(BC$8,intern2!_xlnm.Print_Titles,0))="","",
IF(INDEX(intern2!$A$165:$BH$316,MATCH($A127,intern2!$A$165:$A$316,0),MATCH(BC$8,intern2!_xlnm.Print_Titles,0))="NOK","NOK",
IF(INDEX(intern3!$A$9:$BG$320,MATCH($A127,intern3!$A$9:$A$160,0),MATCH(intern4!BC$8,intern3!$7:$7,0))="OK","OK","NOK")))</f>
        <v/>
      </c>
      <c r="BD127" s="1277" t="str">
        <f>IF(INDEX(intern2!$A$165:$BH$316,MATCH($A127,intern2!$A$165:$A$316,0),MATCH(BD$8,intern2!_xlnm.Print_Titles,0))="","",
IF(INDEX(intern2!$A$165:$BH$316,MATCH($A127,intern2!$A$165:$A$316,0),MATCH(BD$8,intern2!_xlnm.Print_Titles,0))="NOK","NOK",
IF(INDEX(intern3!$A$9:$BG$320,MATCH($A127,intern3!$A$9:$A$160,0),MATCH(intern4!BD$8,intern3!$7:$7,0))="OK","OK","NOK")))</f>
        <v/>
      </c>
      <c r="BE127" s="1277" t="str">
        <f>IF(INDEX(intern2!$A$165:$BH$316,MATCH($A127,intern2!$A$165:$A$316,0),MATCH(BE$8,intern2!_xlnm.Print_Titles,0))="","",
IF(INDEX(intern2!$A$165:$BH$316,MATCH($A127,intern2!$A$165:$A$316,0),MATCH(BE$8,intern2!_xlnm.Print_Titles,0))="NOK","NOK",
IF(INDEX(intern3!$A$9:$BG$320,MATCH($A127,intern3!$A$9:$A$160,0),MATCH(intern4!BE$8,intern3!$7:$7,0))="OK","OK","NOK")))</f>
        <v/>
      </c>
      <c r="BF127" s="1277" t="str">
        <f>IF(INDEX(intern2!$A$165:$BH$316,MATCH($A127,intern2!$A$165:$A$316,0),MATCH(BF$8,intern2!_xlnm.Print_Titles,0))="","",
IF(INDEX(intern2!$A$165:$BH$316,MATCH($A127,intern2!$A$165:$A$316,0),MATCH(BF$8,intern2!_xlnm.Print_Titles,0))="NOK","NOK",
IF(INDEX(intern3!$A$9:$BG$320,MATCH($A127,intern3!$A$9:$A$160,0),MATCH(intern4!BF$8,intern3!$7:$7,0))="OK","OK","NOK")))</f>
        <v/>
      </c>
      <c r="BG127" s="1277" t="str">
        <f>IF(INDEX(intern2!$A$165:$BH$316,MATCH($A127,intern2!$A$165:$A$316,0),MATCH(BG$8,intern2!_xlnm.Print_Titles,0))="","",
IF(INDEX(intern2!$A$165:$BH$316,MATCH($A127,intern2!$A$165:$A$316,0),MATCH(BG$8,intern2!_xlnm.Print_Titles,0))="NOK","NOK",
IF(INDEX(intern3!$A$9:$BG$320,MATCH($A127,intern3!$A$9:$A$160,0),MATCH(intern4!BG$8,intern3!$7:$7,0))="OK","OK","NOK")))</f>
        <v/>
      </c>
      <c r="BH127" s="200" t="str">
        <f t="shared" ca="1" si="3"/>
        <v>NOK</v>
      </c>
      <c r="BI127" s="186"/>
      <c r="BJ127" t="b">
        <f ca="1">IF(VLOOKUP($A127,intern1!$C:$Q,15,FALSE)="MAS","",IF(VLOOKUP($A127,'3.10'!$C:$AP,9,FALSE)=0,"NOK",IF(VLOOKUP($A127,'3.10'!$C:$AP,11,FALSE)=0,"NOK","OK"))=BH127)</f>
        <v>1</v>
      </c>
    </row>
    <row r="128" spans="1:62" x14ac:dyDescent="0.25">
      <c r="A128" t="str">
        <f>+intern2!A123</f>
        <v>BEW11</v>
      </c>
      <c r="C128" s="1277" t="str">
        <f>IF(INDEX(intern2!$A$165:$BH$316,MATCH($A128,intern2!$A$165:$A$316,0),MATCH(C$8,intern2!_xlnm.Print_Titles,0))="","",
IF(INDEX(intern2!$A$165:$BH$316,MATCH($A128,intern2!$A$165:$A$316,0),MATCH(C$8,intern2!_xlnm.Print_Titles,0))="NOK","NOK",
IF(INDEX(intern3!$A$9:$BG$320,MATCH($A128,intern3!$A$9:$A$160,0),MATCH(intern4!C$8,intern3!$7:$7,0))="OK","OK","NOK")))</f>
        <v/>
      </c>
      <c r="D128" s="1277" t="str">
        <f>IF(INDEX(intern2!$A$165:$BH$316,MATCH($A128,intern2!$A$165:$A$316,0),MATCH(D$8,intern2!_xlnm.Print_Titles,0))="","",
IF(INDEX(intern2!$A$165:$BH$316,MATCH($A128,intern2!$A$165:$A$316,0),MATCH(D$8,intern2!_xlnm.Print_Titles,0))="NOK","NOK",
IF(INDEX(intern3!$A$9:$BG$320,MATCH($A128,intern3!$A$9:$A$160,0),MATCH(intern4!D$8,intern3!$7:$7,0))="OK","OK","NOK")))</f>
        <v/>
      </c>
      <c r="E128" s="1277" t="str">
        <f>IF(INDEX(intern2!$A$165:$BH$316,MATCH($A128,intern2!$A$165:$A$316,0),MATCH(E$8,intern2!_xlnm.Print_Titles,0))="","",
IF(INDEX(intern2!$A$165:$BH$316,MATCH($A128,intern2!$A$165:$A$316,0),MATCH(E$8,intern2!_xlnm.Print_Titles,0))="NOK","NOK",
IF(INDEX(intern3!$A$9:$BG$320,MATCH($A128,intern3!$A$9:$A$160,0),MATCH(intern4!E$8,intern3!$7:$7,0))="OK","OK","NOK")))</f>
        <v/>
      </c>
      <c r="F128" s="1277" t="str">
        <f>IF(INDEX(intern2!$A$165:$BH$316,MATCH($A128,intern2!$A$165:$A$316,0),MATCH(F$8,intern2!_xlnm.Print_Titles,0))="","",
IF(INDEX(intern2!$A$165:$BH$316,MATCH($A128,intern2!$A$165:$A$316,0),MATCH(F$8,intern2!_xlnm.Print_Titles,0))="NOK","NOK",
IF(INDEX(intern3!$A$9:$BG$320,MATCH($A128,intern3!$A$9:$A$160,0),MATCH(intern4!F$8,intern3!$7:$7,0))="OK","OK","NOK")))</f>
        <v/>
      </c>
      <c r="G128" s="1277" t="str">
        <f>IF(INDEX(intern2!$A$165:$BH$316,MATCH($A128,intern2!$A$165:$A$316,0),MATCH(G$8,intern2!_xlnm.Print_Titles,0))="","",
IF(INDEX(intern2!$A$165:$BH$316,MATCH($A128,intern2!$A$165:$A$316,0),MATCH(G$8,intern2!_xlnm.Print_Titles,0))="NOK","NOK",
IF(INDEX(intern3!$A$9:$BG$320,MATCH($A128,intern3!$A$9:$A$160,0),MATCH(intern4!G$8,intern3!$7:$7,0))="OK","OK","NOK")))</f>
        <v/>
      </c>
      <c r="H128" s="1277" t="str">
        <f>IF(INDEX(intern2!$A$165:$BH$316,MATCH($A128,intern2!$A$165:$A$316,0),MATCH(H$8,intern2!_xlnm.Print_Titles,0))="","",
IF(INDEX(intern2!$A$165:$BH$316,MATCH($A128,intern2!$A$165:$A$316,0),MATCH(H$8,intern2!_xlnm.Print_Titles,0))="NOK","NOK",
IF(INDEX(intern3!$A$9:$BG$320,MATCH($A128,intern3!$A$9:$A$160,0),MATCH(intern4!H$8,intern3!$7:$7,0))="OK","OK","NOK")))</f>
        <v/>
      </c>
      <c r="I128" s="1277" t="str">
        <f>IF(INDEX(intern2!$A$165:$BH$316,MATCH($A128,intern2!$A$165:$A$316,0),MATCH(I$8,intern2!_xlnm.Print_Titles,0))="","",
IF(INDEX(intern2!$A$165:$BH$316,MATCH($A128,intern2!$A$165:$A$316,0),MATCH(I$8,intern2!_xlnm.Print_Titles,0))="NOK","NOK",
IF(INDEX(intern3!$A$9:$BG$320,MATCH($A128,intern3!$A$9:$A$160,0),MATCH(intern4!I$8,intern3!$7:$7,0))="OK","OK","NOK")))</f>
        <v/>
      </c>
      <c r="J128" s="1277" t="str">
        <f>IF(INDEX(intern2!$A$165:$BH$316,MATCH($A128,intern2!$A$165:$A$316,0),MATCH(J$8,intern2!_xlnm.Print_Titles,0))="","",
IF(INDEX(intern2!$A$165:$BH$316,MATCH($A128,intern2!$A$165:$A$316,0),MATCH(J$8,intern2!_xlnm.Print_Titles,0))="NOK","NOK",
IF(INDEX(intern3!$A$9:$BG$320,MATCH($A128,intern3!$A$9:$A$160,0),MATCH(intern4!J$8,intern3!$7:$7,0))="OK","OK","NOK")))</f>
        <v/>
      </c>
      <c r="K128" s="1277" t="str">
        <f ca="1">IF(INDEX(intern2!$A$165:$BH$316,MATCH($A128,intern2!$A$165:$A$316,0),MATCH(K$8,intern2!_xlnm.Print_Titles,0))="","",
IF(INDEX(intern2!$A$165:$BH$316,MATCH($A128,intern2!$A$165:$A$316,0),MATCH(K$8,intern2!_xlnm.Print_Titles,0))="NOK","NOK",
IF(INDEX(intern3!$A$9:$BG$320,MATCH($A128,intern3!$A$9:$A$160,0),MATCH(intern4!K$8,intern3!$7:$7,0))="OK","OK","NOK")))</f>
        <v>NOK</v>
      </c>
      <c r="L128" s="1277" t="str">
        <f>IF(INDEX(intern2!$A$165:$BH$316,MATCH($A128,intern2!$A$165:$A$316,0),MATCH(L$8,intern2!_xlnm.Print_Titles,0))="","",
IF(INDEX(intern2!$A$165:$BH$316,MATCH($A128,intern2!$A$165:$A$316,0),MATCH(L$8,intern2!_xlnm.Print_Titles,0))="NOK","NOK",
IF(INDEX(intern3!$A$9:$BG$320,MATCH($A128,intern3!$A$9:$A$160,0),MATCH(intern4!L$8,intern3!$7:$7,0))="OK","OK","NOK")))</f>
        <v/>
      </c>
      <c r="M128" s="1277" t="str">
        <f>IF(INDEX(intern2!$A$165:$BH$316,MATCH($A128,intern2!$A$165:$A$316,0),MATCH(M$8,intern2!_xlnm.Print_Titles,0))="","",
IF(INDEX(intern2!$A$165:$BH$316,MATCH($A128,intern2!$A$165:$A$316,0),MATCH(M$8,intern2!_xlnm.Print_Titles,0))="NOK","NOK",
IF(INDEX(intern3!$A$9:$BG$320,MATCH($A128,intern3!$A$9:$A$160,0),MATCH(intern4!M$8,intern3!$7:$7,0))="OK","OK","NOK")))</f>
        <v/>
      </c>
      <c r="N128" s="1277" t="str">
        <f>IF(INDEX(intern2!$A$165:$BH$316,MATCH($A128,intern2!$A$165:$A$316,0),MATCH(N$8,intern2!_xlnm.Print_Titles,0))="","",
IF(INDEX(intern2!$A$165:$BH$316,MATCH($A128,intern2!$A$165:$A$316,0),MATCH(N$8,intern2!_xlnm.Print_Titles,0))="NOK","NOK",
IF(INDEX(intern3!$A$9:$BG$320,MATCH($A128,intern3!$A$9:$A$160,0),MATCH(intern4!N$8,intern3!$7:$7,0))="OK","OK","NOK")))</f>
        <v/>
      </c>
      <c r="O128" s="1277" t="str">
        <f>IF(INDEX(intern2!$A$165:$BH$316,MATCH($A128,intern2!$A$165:$A$316,0),MATCH(O$8,intern2!_xlnm.Print_Titles,0))="","",
IF(INDEX(intern2!$A$165:$BH$316,MATCH($A128,intern2!$A$165:$A$316,0),MATCH(O$8,intern2!_xlnm.Print_Titles,0))="NOK","NOK",
IF(INDEX(intern3!$A$9:$BG$320,MATCH($A128,intern3!$A$9:$A$160,0),MATCH(intern4!O$8,intern3!$7:$7,0))="OK","OK","NOK")))</f>
        <v/>
      </c>
      <c r="P128" s="1277" t="str">
        <f>IF(INDEX(intern2!$A$165:$BH$316,MATCH($A128,intern2!$A$165:$A$316,0),MATCH(P$8,intern2!_xlnm.Print_Titles,0))="","",
IF(INDEX(intern2!$A$165:$BH$316,MATCH($A128,intern2!$A$165:$A$316,0),MATCH(P$8,intern2!_xlnm.Print_Titles,0))="NOK","NOK",
IF(INDEX(intern3!$A$9:$BG$320,MATCH($A128,intern3!$A$9:$A$160,0),MATCH(intern4!P$8,intern3!$7:$7,0))="OK","OK","NOK")))</f>
        <v/>
      </c>
      <c r="Q128" s="1277" t="str">
        <f>IF(INDEX(intern2!$A$165:$BH$316,MATCH($A128,intern2!$A$165:$A$316,0),MATCH(Q$8,intern2!_xlnm.Print_Titles,0))="","",
IF(INDEX(intern2!$A$165:$BH$316,MATCH($A128,intern2!$A$165:$A$316,0),MATCH(Q$8,intern2!_xlnm.Print_Titles,0))="NOK","NOK",
IF(INDEX(intern3!$A$9:$BG$320,MATCH($A128,intern3!$A$9:$A$160,0),MATCH(intern4!Q$8,intern3!$7:$7,0))="OK","OK","NOK")))</f>
        <v/>
      </c>
      <c r="R128" s="1277" t="str">
        <f>IF(INDEX(intern2!$A$165:$BH$316,MATCH($A128,intern2!$A$165:$A$316,0),MATCH(R$8,intern2!_xlnm.Print_Titles,0))="","",
IF(INDEX(intern2!$A$165:$BH$316,MATCH($A128,intern2!$A$165:$A$316,0),MATCH(R$8,intern2!_xlnm.Print_Titles,0))="NOK","NOK",
IF(INDEX(intern3!$A$9:$BG$320,MATCH($A128,intern3!$A$9:$A$160,0),MATCH(intern4!R$8,intern3!$7:$7,0))="OK","OK","NOK")))</f>
        <v/>
      </c>
      <c r="S128" s="1277" t="str">
        <f>IF(INDEX(intern2!$A$165:$BH$316,MATCH($A128,intern2!$A$165:$A$316,0),MATCH(S$8,intern2!_xlnm.Print_Titles,0))="","",
IF(INDEX(intern2!$A$165:$BH$316,MATCH($A128,intern2!$A$165:$A$316,0),MATCH(S$8,intern2!_xlnm.Print_Titles,0))="NOK","NOK",
IF(INDEX(intern3!$A$9:$BG$320,MATCH($A128,intern3!$A$9:$A$160,0),MATCH(intern4!S$8,intern3!$7:$7,0))="OK","OK","NOK")))</f>
        <v/>
      </c>
      <c r="T128" s="1277" t="str">
        <f>IF(INDEX(intern2!$A$165:$BH$316,MATCH($A128,intern2!$A$165:$A$316,0),MATCH(T$8,intern2!_xlnm.Print_Titles,0))="","",
IF(INDEX(intern2!$A$165:$BH$316,MATCH($A128,intern2!$A$165:$A$316,0),MATCH(T$8,intern2!_xlnm.Print_Titles,0))="NOK","NOK",
IF(INDEX(intern3!$A$9:$BG$320,MATCH($A128,intern3!$A$9:$A$160,0),MATCH(intern4!T$8,intern3!$7:$7,0))="OK","OK","NOK")))</f>
        <v/>
      </c>
      <c r="U128" s="1277" t="str">
        <f>IF(INDEX(intern2!$A$165:$BH$316,MATCH($A128,intern2!$A$165:$A$316,0),MATCH(U$8,intern2!_xlnm.Print_Titles,0))="","",
IF(INDEX(intern2!$A$165:$BH$316,MATCH($A128,intern2!$A$165:$A$316,0),MATCH(U$8,intern2!_xlnm.Print_Titles,0))="NOK","NOK",
IF(INDEX(intern3!$A$9:$BG$320,MATCH($A128,intern3!$A$9:$A$160,0),MATCH(intern4!U$8,intern3!$7:$7,0))="OK","OK","NOK")))</f>
        <v/>
      </c>
      <c r="V128" s="1277" t="str">
        <f>IF(INDEX(intern2!$A$165:$BH$316,MATCH($A128,intern2!$A$165:$A$316,0),MATCH(V$8,intern2!_xlnm.Print_Titles,0))="","",
IF(INDEX(intern2!$A$165:$BH$316,MATCH($A128,intern2!$A$165:$A$316,0),MATCH(V$8,intern2!_xlnm.Print_Titles,0))="NOK","NOK",
IF(INDEX(intern3!$A$9:$BG$320,MATCH($A128,intern3!$A$9:$A$160,0),MATCH(intern4!V$8,intern3!$7:$7,0))="OK","OK","NOK")))</f>
        <v/>
      </c>
      <c r="W128" s="1277" t="str">
        <f>IF(INDEX(intern2!$A$165:$BH$316,MATCH($A128,intern2!$A$165:$A$316,0),MATCH(W$8,intern2!_xlnm.Print_Titles,0))="","",
IF(INDEX(intern2!$A$165:$BH$316,MATCH($A128,intern2!$A$165:$A$316,0),MATCH(W$8,intern2!_xlnm.Print_Titles,0))="NOK","NOK",
IF(INDEX(intern3!$A$9:$BG$320,MATCH($A128,intern3!$A$9:$A$160,0),MATCH(intern4!W$8,intern3!$7:$7,0))="OK","OK","NOK")))</f>
        <v/>
      </c>
      <c r="X128" s="1277" t="str">
        <f>IF(INDEX(intern2!$A$165:$BH$316,MATCH($A128,intern2!$A$165:$A$316,0),MATCH(X$8,intern2!_xlnm.Print_Titles,0))="","",
IF(INDEX(intern2!$A$165:$BH$316,MATCH($A128,intern2!$A$165:$A$316,0),MATCH(X$8,intern2!_xlnm.Print_Titles,0))="NOK","NOK",
IF(INDEX(intern3!$A$9:$BG$320,MATCH($A128,intern3!$A$9:$A$160,0),MATCH(intern4!X$8,intern3!$7:$7,0))="OK","OK","NOK")))</f>
        <v/>
      </c>
      <c r="Y128" s="1277" t="str">
        <f>IF(INDEX(intern2!$A$165:$BH$316,MATCH($A128,intern2!$A$165:$A$316,0),MATCH(Y$8,intern2!_xlnm.Print_Titles,0))="","",
IF(INDEX(intern2!$A$165:$BH$316,MATCH($A128,intern2!$A$165:$A$316,0),MATCH(Y$8,intern2!_xlnm.Print_Titles,0))="NOK","NOK",
IF(INDEX(intern3!$A$9:$BG$320,MATCH($A128,intern3!$A$9:$A$160,0),MATCH(intern4!Y$8,intern3!$7:$7,0))="OK","OK","NOK")))</f>
        <v/>
      </c>
      <c r="Z128" s="1277" t="str">
        <f>IF(INDEX(intern2!$A$165:$BH$316,MATCH($A128,intern2!$A$165:$A$316,0),MATCH(Z$8,intern2!_xlnm.Print_Titles,0))="","",
IF(INDEX(intern2!$A$165:$BH$316,MATCH($A128,intern2!$A$165:$A$316,0),MATCH(Z$8,intern2!_xlnm.Print_Titles,0))="NOK","NOK",
IF(INDEX(intern3!$A$9:$BG$320,MATCH($A128,intern3!$A$9:$A$160,0),MATCH(intern4!Z$8,intern3!$7:$7,0))="OK","OK","NOK")))</f>
        <v/>
      </c>
      <c r="AA128" s="1277" t="str">
        <f>IF(INDEX(intern2!$A$165:$BH$316,MATCH($A128,intern2!$A$165:$A$316,0),MATCH(AA$8,intern2!_xlnm.Print_Titles,0))="","",
IF(INDEX(intern2!$A$165:$BH$316,MATCH($A128,intern2!$A$165:$A$316,0),MATCH(AA$8,intern2!_xlnm.Print_Titles,0))="NOK","NOK",
IF(INDEX(intern3!$A$9:$BG$320,MATCH($A128,intern3!$A$9:$A$160,0),MATCH(intern4!AA$8,intern3!$7:$7,0))="OK","OK","NOK")))</f>
        <v/>
      </c>
      <c r="AB128" s="1277" t="str">
        <f>IF(INDEX(intern2!$A$165:$BH$316,MATCH($A128,intern2!$A$165:$A$316,0),MATCH(AB$8,intern2!_xlnm.Print_Titles,0))="","",
IF(INDEX(intern2!$A$165:$BH$316,MATCH($A128,intern2!$A$165:$A$316,0),MATCH(AB$8,intern2!_xlnm.Print_Titles,0))="NOK","NOK",
IF(INDEX(intern3!$A$9:$BG$320,MATCH($A128,intern3!$A$9:$A$160,0),MATCH(intern4!AB$8,intern3!$7:$7,0))="OK","OK","NOK")))</f>
        <v/>
      </c>
      <c r="AC128" s="1277" t="str">
        <f>IF(INDEX(intern2!$A$165:$BH$316,MATCH($A128,intern2!$A$165:$A$316,0),MATCH(AC$8,intern2!_xlnm.Print_Titles,0))="","",
IF(INDEX(intern2!$A$165:$BH$316,MATCH($A128,intern2!$A$165:$A$316,0),MATCH(AC$8,intern2!_xlnm.Print_Titles,0))="NOK","NOK",
IF(INDEX(intern3!$A$9:$BG$320,MATCH($A128,intern3!$A$9:$A$160,0),MATCH(intern4!AC$8,intern3!$7:$7,0))="OK","OK","NOK")))</f>
        <v/>
      </c>
      <c r="AD128" s="1277" t="str">
        <f>IF(INDEX(intern2!$A$165:$BH$316,MATCH($A128,intern2!$A$165:$A$316,0),MATCH(AD$8,intern2!_xlnm.Print_Titles,0))="","",
IF(INDEX(intern2!$A$165:$BH$316,MATCH($A128,intern2!$A$165:$A$316,0),MATCH(AD$8,intern2!_xlnm.Print_Titles,0))="NOK","NOK",
IF(INDEX(intern3!$A$9:$BG$320,MATCH($A128,intern3!$A$9:$A$160,0),MATCH(intern4!AD$8,intern3!$7:$7,0))="OK","OK","NOK")))</f>
        <v/>
      </c>
      <c r="AE128" s="1277" t="str">
        <f>IF(INDEX(intern2!$A$165:$BH$316,MATCH($A128,intern2!$A$165:$A$316,0),MATCH(AE$8,intern2!_xlnm.Print_Titles,0))="","",
IF(INDEX(intern2!$A$165:$BH$316,MATCH($A128,intern2!$A$165:$A$316,0),MATCH(AE$8,intern2!_xlnm.Print_Titles,0))="NOK","NOK",
IF(INDEX(intern3!$A$9:$BG$320,MATCH($A128,intern3!$A$9:$A$160,0),MATCH(intern4!AE$8,intern3!$7:$7,0))="OK","OK","NOK")))</f>
        <v/>
      </c>
      <c r="AF128" s="1277" t="str">
        <f>IF(INDEX(intern2!$A$165:$BH$316,MATCH($A128,intern2!$A$165:$A$316,0),MATCH(AF$8,intern2!_xlnm.Print_Titles,0))="","",
IF(INDEX(intern2!$A$165:$BH$316,MATCH($A128,intern2!$A$165:$A$316,0),MATCH(AF$8,intern2!_xlnm.Print_Titles,0))="NOK","NOK",
IF(INDEX(intern3!$A$9:$BG$320,MATCH($A128,intern3!$A$9:$A$160,0),MATCH(intern4!AF$8,intern3!$7:$7,0))="OK","OK","NOK")))</f>
        <v/>
      </c>
      <c r="AG128" s="1277" t="str">
        <f>IF(INDEX(intern2!$A$165:$BH$316,MATCH($A128,intern2!$A$165:$A$316,0),MATCH(AG$8,intern2!_xlnm.Print_Titles,0))="","",
IF(INDEX(intern2!$A$165:$BH$316,MATCH($A128,intern2!$A$165:$A$316,0),MATCH(AG$8,intern2!_xlnm.Print_Titles,0))="NOK","NOK",
IF(INDEX(intern3!$A$9:$BG$320,MATCH($A128,intern3!$A$9:$A$160,0),MATCH(intern4!AG$8,intern3!$7:$7,0))="OK","OK","NOK")))</f>
        <v/>
      </c>
      <c r="AH128" s="1277" t="str">
        <f>IF(INDEX(intern2!$A$165:$BH$316,MATCH($A128,intern2!$A$165:$A$316,0),MATCH(AH$8,intern2!_xlnm.Print_Titles,0))="","",
IF(INDEX(intern2!$A$165:$BH$316,MATCH($A128,intern2!$A$165:$A$316,0),MATCH(AH$8,intern2!_xlnm.Print_Titles,0))="NOK","NOK",
IF(INDEX(intern3!$A$9:$BG$320,MATCH($A128,intern3!$A$9:$A$160,0),MATCH(intern4!AH$8,intern3!$7:$7,0))="OK","OK","NOK")))</f>
        <v/>
      </c>
      <c r="AI128" s="1277" t="str">
        <f>IF(INDEX(intern2!$A$165:$BH$316,MATCH($A128,intern2!$A$165:$A$316,0),MATCH(AI$8,intern2!_xlnm.Print_Titles,0))="","",
IF(INDEX(intern2!$A$165:$BH$316,MATCH($A128,intern2!$A$165:$A$316,0),MATCH(AI$8,intern2!_xlnm.Print_Titles,0))="NOK","NOK",
IF(INDEX(intern3!$A$9:$BG$320,MATCH($A128,intern3!$A$9:$A$160,0),MATCH(intern4!AI$8,intern3!$7:$7,0))="OK","OK","NOK")))</f>
        <v/>
      </c>
      <c r="AJ128" s="1277" t="str">
        <f>IF(INDEX(intern2!$A$165:$BH$316,MATCH($A128,intern2!$A$165:$A$316,0),MATCH(AJ$8,intern2!_xlnm.Print_Titles,0))="","",
IF(INDEX(intern2!$A$165:$BH$316,MATCH($A128,intern2!$A$165:$A$316,0),MATCH(AJ$8,intern2!_xlnm.Print_Titles,0))="NOK","NOK",
IF(INDEX(intern3!$A$9:$BG$320,MATCH($A128,intern3!$A$9:$A$160,0),MATCH(intern4!AJ$8,intern3!$7:$7,0))="OK","OK","NOK")))</f>
        <v/>
      </c>
      <c r="AK128" s="1277" t="str">
        <f>IF(INDEX(intern2!$A$165:$BH$316,MATCH($A128,intern2!$A$165:$A$316,0),MATCH(AK$8,intern2!_xlnm.Print_Titles,0))="","",
IF(INDEX(intern2!$A$165:$BH$316,MATCH($A128,intern2!$A$165:$A$316,0),MATCH(AK$8,intern2!_xlnm.Print_Titles,0))="NOK","NOK",
IF(INDEX(intern3!$A$9:$BG$320,MATCH($A128,intern3!$A$9:$A$160,0),MATCH(intern4!AK$8,intern3!$7:$7,0))="OK","OK","NOK")))</f>
        <v/>
      </c>
      <c r="AL128" s="1277" t="str">
        <f>IF(INDEX(intern2!$A$165:$BH$316,MATCH($A128,intern2!$A$165:$A$316,0),MATCH(AL$8,intern2!_xlnm.Print_Titles,0))="","",
IF(INDEX(intern2!$A$165:$BH$316,MATCH($A128,intern2!$A$165:$A$316,0),MATCH(AL$8,intern2!_xlnm.Print_Titles,0))="NOK","NOK",
IF(INDEX(intern3!$A$9:$BG$320,MATCH($A128,intern3!$A$9:$A$160,0),MATCH(intern4!AL$8,intern3!$7:$7,0))="OK","OK","NOK")))</f>
        <v/>
      </c>
      <c r="AM128" s="1277" t="str">
        <f>IF(INDEX(intern2!$A$165:$BH$316,MATCH($A128,intern2!$A$165:$A$316,0),MATCH(AM$8,intern2!_xlnm.Print_Titles,0))="","",
IF(INDEX(intern2!$A$165:$BH$316,MATCH($A128,intern2!$A$165:$A$316,0),MATCH(AM$8,intern2!_xlnm.Print_Titles,0))="NOK","NOK",
IF(INDEX(intern3!$A$9:$BG$320,MATCH($A128,intern3!$A$9:$A$160,0),MATCH(intern4!AM$8,intern3!$7:$7,0))="OK","OK","NOK")))</f>
        <v/>
      </c>
      <c r="AN128" s="1277" t="str">
        <f>IF(INDEX(intern2!$A$165:$BH$316,MATCH($A128,intern2!$A$165:$A$316,0),MATCH(AN$8,intern2!_xlnm.Print_Titles,0))="","",
IF(INDEX(intern2!$A$165:$BH$316,MATCH($A128,intern2!$A$165:$A$316,0),MATCH(AN$8,intern2!_xlnm.Print_Titles,0))="NOK","NOK",
IF(INDEX(intern3!$A$9:$BG$320,MATCH($A128,intern3!$A$9:$A$160,0),MATCH(intern4!AN$8,intern3!$7:$7,0))="OK","OK","NOK")))</f>
        <v/>
      </c>
      <c r="AO128" s="1277" t="str">
        <f>IF(INDEX(intern2!$A$165:$BH$316,MATCH($A128,intern2!$A$165:$A$316,0),MATCH(AO$8,intern2!_xlnm.Print_Titles,0))="","",
IF(INDEX(intern2!$A$165:$BH$316,MATCH($A128,intern2!$A$165:$A$316,0),MATCH(AO$8,intern2!_xlnm.Print_Titles,0))="NOK","NOK",
IF(INDEX(intern3!$A$9:$BG$320,MATCH($A128,intern3!$A$9:$A$160,0),MATCH(intern4!AO$8,intern3!$7:$7,0))="OK","OK","NOK")))</f>
        <v/>
      </c>
      <c r="AP128" s="1277" t="str">
        <f>IF(INDEX(intern2!$A$165:$BH$316,MATCH($A128,intern2!$A$165:$A$316,0),MATCH(AP$8,intern2!_xlnm.Print_Titles,0))="","",
IF(INDEX(intern2!$A$165:$BH$316,MATCH($A128,intern2!$A$165:$A$316,0),MATCH(AP$8,intern2!_xlnm.Print_Titles,0))="NOK","NOK",
IF(INDEX(intern3!$A$9:$BG$320,MATCH($A128,intern3!$A$9:$A$160,0),MATCH(intern4!AP$8,intern3!$7:$7,0))="OK","OK","NOK")))</f>
        <v/>
      </c>
      <c r="AQ128" s="1277" t="str">
        <f>IF(INDEX(intern2!$A$165:$BH$316,MATCH($A128,intern2!$A$165:$A$316,0),MATCH(AQ$8,intern2!_xlnm.Print_Titles,0))="","",
IF(INDEX(intern2!$A$165:$BH$316,MATCH($A128,intern2!$A$165:$A$316,0),MATCH(AQ$8,intern2!_xlnm.Print_Titles,0))="NOK","NOK",
IF(INDEX(intern3!$A$9:$BG$320,MATCH($A128,intern3!$A$9:$A$160,0),MATCH(intern4!AQ$8,intern3!$7:$7,0))="OK","OK","NOK")))</f>
        <v/>
      </c>
      <c r="AR128" s="1277" t="str">
        <f>IF(INDEX(intern2!$A$165:$BH$316,MATCH($A128,intern2!$A$165:$A$316,0),MATCH(AR$8,intern2!_xlnm.Print_Titles,0))="","",
IF(INDEX(intern2!$A$165:$BH$316,MATCH($A128,intern2!$A$165:$A$316,0),MATCH(AR$8,intern2!_xlnm.Print_Titles,0))="NOK","NOK",
IF(INDEX(intern3!$A$9:$BG$320,MATCH($A128,intern3!$A$9:$A$160,0),MATCH(intern4!AR$8,intern3!$7:$7,0))="OK","OK","NOK")))</f>
        <v/>
      </c>
      <c r="AS128" s="1277" t="str">
        <f>IF(INDEX(intern2!$A$165:$BH$316,MATCH($A128,intern2!$A$165:$A$316,0),MATCH(AS$8,intern2!_xlnm.Print_Titles,0))="","",
IF(INDEX(intern2!$A$165:$BH$316,MATCH($A128,intern2!$A$165:$A$316,0),MATCH(AS$8,intern2!_xlnm.Print_Titles,0))="NOK","NOK",
IF(INDEX(intern3!$A$9:$BG$320,MATCH($A128,intern3!$A$9:$A$160,0),MATCH(intern4!AS$8,intern3!$7:$7,0))="OK","OK","NOK")))</f>
        <v/>
      </c>
      <c r="AT128" s="1277" t="str">
        <f>IF(INDEX(intern2!$A$165:$BH$316,MATCH($A128,intern2!$A$165:$A$316,0),MATCH(AT$8,intern2!_xlnm.Print_Titles,0))="","",
IF(INDEX(intern2!$A$165:$BH$316,MATCH($A128,intern2!$A$165:$A$316,0),MATCH(AT$8,intern2!_xlnm.Print_Titles,0))="NOK","NOK",
IF(INDEX(intern3!$A$9:$BG$320,MATCH($A128,intern3!$A$9:$A$160,0),MATCH(intern4!AT$8,intern3!$7:$7,0))="OK","OK","NOK")))</f>
        <v/>
      </c>
      <c r="AU128" s="1277" t="str">
        <f>IF(INDEX(intern2!$A$165:$BH$316,MATCH($A128,intern2!$A$165:$A$316,0),MATCH(AU$8,intern2!_xlnm.Print_Titles,0))="","",
IF(INDEX(intern2!$A$165:$BH$316,MATCH($A128,intern2!$A$165:$A$316,0),MATCH(AU$8,intern2!_xlnm.Print_Titles,0))="NOK","NOK",
IF(INDEX(intern3!$A$9:$BG$320,MATCH($A128,intern3!$A$9:$A$160,0),MATCH(intern4!AU$8,intern3!$7:$7,0))="OK","OK","NOK")))</f>
        <v/>
      </c>
      <c r="AV128" s="1277" t="str">
        <f>IF(INDEX(intern2!$A$165:$BH$316,MATCH($A128,intern2!$A$165:$A$316,0),MATCH(AV$8,intern2!_xlnm.Print_Titles,0))="","",
IF(INDEX(intern2!$A$165:$BH$316,MATCH($A128,intern2!$A$165:$A$316,0),MATCH(AV$8,intern2!_xlnm.Print_Titles,0))="NOK","NOK",
IF(INDEX(intern3!$A$9:$BG$320,MATCH($A128,intern3!$A$9:$A$160,0),MATCH(intern4!AV$8,intern3!$7:$7,0))="OK","OK","NOK")))</f>
        <v/>
      </c>
      <c r="AW128" s="1277"/>
      <c r="AX128" s="1277" t="str">
        <f>IF(INDEX(intern2!$A$165:$BH$316,MATCH($A128,intern2!$A$165:$A$316,0),MATCH(AX$8,intern2!_xlnm.Print_Titles,0))="","",
IF(INDEX(intern2!$A$165:$BH$316,MATCH($A128,intern2!$A$165:$A$316,0),MATCH(AX$8,intern2!_xlnm.Print_Titles,0))="NOK","NOK",
IF(INDEX(intern3!$A$9:$BG$320,MATCH($A128,intern3!$A$9:$A$160,0),MATCH(intern4!AX$8,intern3!$7:$7,0))="OK","OK","NOK")))</f>
        <v/>
      </c>
      <c r="AY128" s="1277" t="str">
        <f>IF(INDEX(intern2!$A$165:$BH$316,MATCH($A128,intern2!$A$165:$A$316,0),MATCH(AY$8,intern2!_xlnm.Print_Titles,0))="","",
IF(INDEX(intern2!$A$165:$BH$316,MATCH($A128,intern2!$A$165:$A$316,0),MATCH(AY$8,intern2!_xlnm.Print_Titles,0))="NOK","NOK",
IF(INDEX(intern3!$A$9:$BG$320,MATCH($A128,intern3!$A$9:$A$160,0),MATCH(intern4!AY$8,intern3!$7:$7,0))="OK","OK","NOK")))</f>
        <v/>
      </c>
      <c r="AZ128" s="1277" t="str">
        <f>IF(INDEX(intern2!$A$165:$BH$316,MATCH($A128,intern2!$A$165:$A$316,0),MATCH(AZ$8,intern2!_xlnm.Print_Titles,0))="","",
IF(INDEX(intern2!$A$165:$BH$316,MATCH($A128,intern2!$A$165:$A$316,0),MATCH(AZ$8,intern2!_xlnm.Print_Titles,0))="NOK","NOK",
IF(INDEX(intern3!$A$9:$BG$320,MATCH($A128,intern3!$A$9:$A$160,0),MATCH(intern4!AZ$8,intern3!$7:$7,0))="OK","OK","NOK")))</f>
        <v/>
      </c>
      <c r="BA128" s="1277" t="str">
        <f>IF(INDEX(intern2!$A$165:$BH$316,MATCH($A128,intern2!$A$165:$A$316,0),MATCH(BA$8,intern2!_xlnm.Print_Titles,0))="","",
IF(INDEX(intern2!$A$165:$BH$316,MATCH($A128,intern2!$A$165:$A$316,0),MATCH(BA$8,intern2!_xlnm.Print_Titles,0))="NOK","NOK",
IF(INDEX(intern3!$A$9:$BG$320,MATCH($A128,intern3!$A$9:$A$160,0),MATCH(intern4!BA$8,intern3!$7:$7,0))="OK","OK","NOK")))</f>
        <v/>
      </c>
      <c r="BB128" s="1277" t="str">
        <f>IF(INDEX(intern2!$A$165:$BH$316,MATCH($A128,intern2!$A$165:$A$316,0),MATCH(BB$8,intern2!_xlnm.Print_Titles,0))="","",
IF(INDEX(intern2!$A$165:$BH$316,MATCH($A128,intern2!$A$165:$A$316,0),MATCH(BB$8,intern2!_xlnm.Print_Titles,0))="NOK","NOK",
IF(INDEX(intern3!$A$9:$BG$320,MATCH($A128,intern3!$A$9:$A$160,0),MATCH(intern4!BB$8,intern3!$7:$7,0))="OK","OK","NOK")))</f>
        <v/>
      </c>
      <c r="BC128" s="1277" t="str">
        <f>IF(INDEX(intern2!$A$165:$BH$316,MATCH($A128,intern2!$A$165:$A$316,0),MATCH(BC$8,intern2!_xlnm.Print_Titles,0))="","",
IF(INDEX(intern2!$A$165:$BH$316,MATCH($A128,intern2!$A$165:$A$316,0),MATCH(BC$8,intern2!_xlnm.Print_Titles,0))="NOK","NOK",
IF(INDEX(intern3!$A$9:$BG$320,MATCH($A128,intern3!$A$9:$A$160,0),MATCH(intern4!BC$8,intern3!$7:$7,0))="OK","OK","NOK")))</f>
        <v/>
      </c>
      <c r="BD128" s="1277" t="str">
        <f>IF(INDEX(intern2!$A$165:$BH$316,MATCH($A128,intern2!$A$165:$A$316,0),MATCH(BD$8,intern2!_xlnm.Print_Titles,0))="","",
IF(INDEX(intern2!$A$165:$BH$316,MATCH($A128,intern2!$A$165:$A$316,0),MATCH(BD$8,intern2!_xlnm.Print_Titles,0))="NOK","NOK",
IF(INDEX(intern3!$A$9:$BG$320,MATCH($A128,intern3!$A$9:$A$160,0),MATCH(intern4!BD$8,intern3!$7:$7,0))="OK","OK","NOK")))</f>
        <v/>
      </c>
      <c r="BE128" s="1277" t="str">
        <f>IF(INDEX(intern2!$A$165:$BH$316,MATCH($A128,intern2!$A$165:$A$316,0),MATCH(BE$8,intern2!_xlnm.Print_Titles,0))="","",
IF(INDEX(intern2!$A$165:$BH$316,MATCH($A128,intern2!$A$165:$A$316,0),MATCH(BE$8,intern2!_xlnm.Print_Titles,0))="NOK","NOK",
IF(INDEX(intern3!$A$9:$BG$320,MATCH($A128,intern3!$A$9:$A$160,0),MATCH(intern4!BE$8,intern3!$7:$7,0))="OK","OK","NOK")))</f>
        <v/>
      </c>
      <c r="BF128" s="1277" t="str">
        <f>IF(INDEX(intern2!$A$165:$BH$316,MATCH($A128,intern2!$A$165:$A$316,0),MATCH(BF$8,intern2!_xlnm.Print_Titles,0))="","",
IF(INDEX(intern2!$A$165:$BH$316,MATCH($A128,intern2!$A$165:$A$316,0),MATCH(BF$8,intern2!_xlnm.Print_Titles,0))="NOK","NOK",
IF(INDEX(intern3!$A$9:$BG$320,MATCH($A128,intern3!$A$9:$A$160,0),MATCH(intern4!BF$8,intern3!$7:$7,0))="OK","OK","NOK")))</f>
        <v/>
      </c>
      <c r="BG128" s="1277" t="str">
        <f>IF(INDEX(intern2!$A$165:$BH$316,MATCH($A128,intern2!$A$165:$A$316,0),MATCH(BG$8,intern2!_xlnm.Print_Titles,0))="","",
IF(INDEX(intern2!$A$165:$BH$316,MATCH($A128,intern2!$A$165:$A$316,0),MATCH(BG$8,intern2!_xlnm.Print_Titles,0))="NOK","NOK",
IF(INDEX(intern3!$A$9:$BG$320,MATCH($A128,intern3!$A$9:$A$160,0),MATCH(intern4!BG$8,intern3!$7:$7,0))="OK","OK","NOK")))</f>
        <v/>
      </c>
      <c r="BH128" s="200" t="str">
        <f t="shared" ca="1" si="3"/>
        <v>NOK</v>
      </c>
      <c r="BI128" s="186"/>
      <c r="BJ128" t="b">
        <f ca="1">IF(VLOOKUP($A128,intern1!$C:$Q,15,FALSE)="MAS","",IF(VLOOKUP($A128,'3.10'!$C:$AP,9,FALSE)=0,"NOK",IF(VLOOKUP($A128,'3.10'!$C:$AP,11,FALSE)=0,"NOK","OK"))=BH128)</f>
        <v>1</v>
      </c>
    </row>
    <row r="129" spans="1:62" x14ac:dyDescent="0.25">
      <c r="A129" t="str">
        <f>+intern2!A124</f>
        <v>RHE1</v>
      </c>
      <c r="C129" s="1277" t="str">
        <f>IF(INDEX(intern2!$A$165:$BH$316,MATCH($A129,intern2!$A$165:$A$316,0),MATCH(C$8,intern2!_xlnm.Print_Titles,0))="","",
IF(INDEX(intern2!$A$165:$BH$316,MATCH($A129,intern2!$A$165:$A$316,0),MATCH(C$8,intern2!_xlnm.Print_Titles,0))="NOK","NOK",
IF(INDEX(intern3!$A$9:$BG$320,MATCH($A129,intern3!$A$9:$A$160,0),MATCH(intern4!C$8,intern3!$7:$7,0))="OK","OK","NOK")))</f>
        <v/>
      </c>
      <c r="D129" s="1277" t="str">
        <f>IF(INDEX(intern2!$A$165:$BH$316,MATCH($A129,intern2!$A$165:$A$316,0),MATCH(D$8,intern2!_xlnm.Print_Titles,0))="","",
IF(INDEX(intern2!$A$165:$BH$316,MATCH($A129,intern2!$A$165:$A$316,0),MATCH(D$8,intern2!_xlnm.Print_Titles,0))="NOK","NOK",
IF(INDEX(intern3!$A$9:$BG$320,MATCH($A129,intern3!$A$9:$A$160,0),MATCH(intern4!D$8,intern3!$7:$7,0))="OK","OK","NOK")))</f>
        <v/>
      </c>
      <c r="E129" s="1277" t="str">
        <f>IF(INDEX(intern2!$A$165:$BH$316,MATCH($A129,intern2!$A$165:$A$316,0),MATCH(E$8,intern2!_xlnm.Print_Titles,0))="","",
IF(INDEX(intern2!$A$165:$BH$316,MATCH($A129,intern2!$A$165:$A$316,0),MATCH(E$8,intern2!_xlnm.Print_Titles,0))="NOK","NOK",
IF(INDEX(intern3!$A$9:$BG$320,MATCH($A129,intern3!$A$9:$A$160,0),MATCH(intern4!E$8,intern3!$7:$7,0))="OK","OK","NOK")))</f>
        <v/>
      </c>
      <c r="F129" s="1277" t="str">
        <f>IF(INDEX(intern2!$A$165:$BH$316,MATCH($A129,intern2!$A$165:$A$316,0),MATCH(F$8,intern2!_xlnm.Print_Titles,0))="","",
IF(INDEX(intern2!$A$165:$BH$316,MATCH($A129,intern2!$A$165:$A$316,0),MATCH(F$8,intern2!_xlnm.Print_Titles,0))="NOK","NOK",
IF(INDEX(intern3!$A$9:$BG$320,MATCH($A129,intern3!$A$9:$A$160,0),MATCH(intern4!F$8,intern3!$7:$7,0))="OK","OK","NOK")))</f>
        <v/>
      </c>
      <c r="G129" s="1277" t="str">
        <f>IF(INDEX(intern2!$A$165:$BH$316,MATCH($A129,intern2!$A$165:$A$316,0),MATCH(G$8,intern2!_xlnm.Print_Titles,0))="","",
IF(INDEX(intern2!$A$165:$BH$316,MATCH($A129,intern2!$A$165:$A$316,0),MATCH(G$8,intern2!_xlnm.Print_Titles,0))="NOK","NOK",
IF(INDEX(intern3!$A$9:$BG$320,MATCH($A129,intern3!$A$9:$A$160,0),MATCH(intern4!G$8,intern3!$7:$7,0))="OK","OK","NOK")))</f>
        <v/>
      </c>
      <c r="H129" s="1277" t="str">
        <f>IF(INDEX(intern2!$A$165:$BH$316,MATCH($A129,intern2!$A$165:$A$316,0),MATCH(H$8,intern2!_xlnm.Print_Titles,0))="","",
IF(INDEX(intern2!$A$165:$BH$316,MATCH($A129,intern2!$A$165:$A$316,0),MATCH(H$8,intern2!_xlnm.Print_Titles,0))="NOK","NOK",
IF(INDEX(intern3!$A$9:$BG$320,MATCH($A129,intern3!$A$9:$A$160,0),MATCH(intern4!H$8,intern3!$7:$7,0))="OK","OK","NOK")))</f>
        <v/>
      </c>
      <c r="I129" s="1277" t="str">
        <f>IF(INDEX(intern2!$A$165:$BH$316,MATCH($A129,intern2!$A$165:$A$316,0),MATCH(I$8,intern2!_xlnm.Print_Titles,0))="","",
IF(INDEX(intern2!$A$165:$BH$316,MATCH($A129,intern2!$A$165:$A$316,0),MATCH(I$8,intern2!_xlnm.Print_Titles,0))="NOK","NOK",
IF(INDEX(intern3!$A$9:$BG$320,MATCH($A129,intern3!$A$9:$A$160,0),MATCH(intern4!I$8,intern3!$7:$7,0))="OK","OK","NOK")))</f>
        <v/>
      </c>
      <c r="J129" s="1277" t="str">
        <f>IF(INDEX(intern2!$A$165:$BH$316,MATCH($A129,intern2!$A$165:$A$316,0),MATCH(J$8,intern2!_xlnm.Print_Titles,0))="","",
IF(INDEX(intern2!$A$165:$BH$316,MATCH($A129,intern2!$A$165:$A$316,0),MATCH(J$8,intern2!_xlnm.Print_Titles,0))="NOK","NOK",
IF(INDEX(intern3!$A$9:$BG$320,MATCH($A129,intern3!$A$9:$A$160,0),MATCH(intern4!J$8,intern3!$7:$7,0))="OK","OK","NOK")))</f>
        <v/>
      </c>
      <c r="K129" s="1277" t="str">
        <f>IF(INDEX(intern2!$A$165:$BH$316,MATCH($A129,intern2!$A$165:$A$316,0),MATCH(K$8,intern2!_xlnm.Print_Titles,0))="","",
IF(INDEX(intern2!$A$165:$BH$316,MATCH($A129,intern2!$A$165:$A$316,0),MATCH(K$8,intern2!_xlnm.Print_Titles,0))="NOK","NOK",
IF(INDEX(intern3!$A$9:$BG$320,MATCH($A129,intern3!$A$9:$A$160,0),MATCH(intern4!K$8,intern3!$7:$7,0))="OK","OK","NOK")))</f>
        <v/>
      </c>
      <c r="L129" s="1277" t="str">
        <f>IF(INDEX(intern2!$A$165:$BH$316,MATCH($A129,intern2!$A$165:$A$316,0),MATCH(L$8,intern2!_xlnm.Print_Titles,0))="","",
IF(INDEX(intern2!$A$165:$BH$316,MATCH($A129,intern2!$A$165:$A$316,0),MATCH(L$8,intern2!_xlnm.Print_Titles,0))="NOK","NOK",
IF(INDEX(intern3!$A$9:$BG$320,MATCH($A129,intern3!$A$9:$A$160,0),MATCH(intern4!L$8,intern3!$7:$7,0))="OK","OK","NOK")))</f>
        <v/>
      </c>
      <c r="M129" s="1277" t="str">
        <f>IF(INDEX(intern2!$A$165:$BH$316,MATCH($A129,intern2!$A$165:$A$316,0),MATCH(M$8,intern2!_xlnm.Print_Titles,0))="","",
IF(INDEX(intern2!$A$165:$BH$316,MATCH($A129,intern2!$A$165:$A$316,0),MATCH(M$8,intern2!_xlnm.Print_Titles,0))="NOK","NOK",
IF(INDEX(intern3!$A$9:$BG$320,MATCH($A129,intern3!$A$9:$A$160,0),MATCH(intern4!M$8,intern3!$7:$7,0))="OK","OK","NOK")))</f>
        <v/>
      </c>
      <c r="N129" s="1277" t="str">
        <f>IF(INDEX(intern2!$A$165:$BH$316,MATCH($A129,intern2!$A$165:$A$316,0),MATCH(N$8,intern2!_xlnm.Print_Titles,0))="","",
IF(INDEX(intern2!$A$165:$BH$316,MATCH($A129,intern2!$A$165:$A$316,0),MATCH(N$8,intern2!_xlnm.Print_Titles,0))="NOK","NOK",
IF(INDEX(intern3!$A$9:$BG$320,MATCH($A129,intern3!$A$9:$A$160,0),MATCH(intern4!N$8,intern3!$7:$7,0))="OK","OK","NOK")))</f>
        <v/>
      </c>
      <c r="O129" s="1277" t="str">
        <f>IF(INDEX(intern2!$A$165:$BH$316,MATCH($A129,intern2!$A$165:$A$316,0),MATCH(O$8,intern2!_xlnm.Print_Titles,0))="","",
IF(INDEX(intern2!$A$165:$BH$316,MATCH($A129,intern2!$A$165:$A$316,0),MATCH(O$8,intern2!_xlnm.Print_Titles,0))="NOK","NOK",
IF(INDEX(intern3!$A$9:$BG$320,MATCH($A129,intern3!$A$9:$A$160,0),MATCH(intern4!O$8,intern3!$7:$7,0))="OK","OK","NOK")))</f>
        <v/>
      </c>
      <c r="P129" s="1277" t="str">
        <f>IF(INDEX(intern2!$A$165:$BH$316,MATCH($A129,intern2!$A$165:$A$316,0),MATCH(P$8,intern2!_xlnm.Print_Titles,0))="","",
IF(INDEX(intern2!$A$165:$BH$316,MATCH($A129,intern2!$A$165:$A$316,0),MATCH(P$8,intern2!_xlnm.Print_Titles,0))="NOK","NOK",
IF(INDEX(intern3!$A$9:$BG$320,MATCH($A129,intern3!$A$9:$A$160,0),MATCH(intern4!P$8,intern3!$7:$7,0))="OK","OK","NOK")))</f>
        <v/>
      </c>
      <c r="Q129" s="1277" t="str">
        <f>IF(INDEX(intern2!$A$165:$BH$316,MATCH($A129,intern2!$A$165:$A$316,0),MATCH(Q$8,intern2!_xlnm.Print_Titles,0))="","",
IF(INDEX(intern2!$A$165:$BH$316,MATCH($A129,intern2!$A$165:$A$316,0),MATCH(Q$8,intern2!_xlnm.Print_Titles,0))="NOK","NOK",
IF(INDEX(intern3!$A$9:$BG$320,MATCH($A129,intern3!$A$9:$A$160,0),MATCH(intern4!Q$8,intern3!$7:$7,0))="OK","OK","NOK")))</f>
        <v/>
      </c>
      <c r="R129" s="1277" t="str">
        <f>IF(INDEX(intern2!$A$165:$BH$316,MATCH($A129,intern2!$A$165:$A$316,0),MATCH(R$8,intern2!_xlnm.Print_Titles,0))="","",
IF(INDEX(intern2!$A$165:$BH$316,MATCH($A129,intern2!$A$165:$A$316,0),MATCH(R$8,intern2!_xlnm.Print_Titles,0))="NOK","NOK",
IF(INDEX(intern3!$A$9:$BG$320,MATCH($A129,intern3!$A$9:$A$160,0),MATCH(intern4!R$8,intern3!$7:$7,0))="OK","OK","NOK")))</f>
        <v/>
      </c>
      <c r="S129" s="1277" t="str">
        <f>IF(INDEX(intern2!$A$165:$BH$316,MATCH($A129,intern2!$A$165:$A$316,0),MATCH(S$8,intern2!_xlnm.Print_Titles,0))="","",
IF(INDEX(intern2!$A$165:$BH$316,MATCH($A129,intern2!$A$165:$A$316,0),MATCH(S$8,intern2!_xlnm.Print_Titles,0))="NOK","NOK",
IF(INDEX(intern3!$A$9:$BG$320,MATCH($A129,intern3!$A$9:$A$160,0),MATCH(intern4!S$8,intern3!$7:$7,0))="OK","OK","NOK")))</f>
        <v/>
      </c>
      <c r="T129" s="1277" t="str">
        <f>IF(INDEX(intern2!$A$165:$BH$316,MATCH($A129,intern2!$A$165:$A$316,0),MATCH(T$8,intern2!_xlnm.Print_Titles,0))="","",
IF(INDEX(intern2!$A$165:$BH$316,MATCH($A129,intern2!$A$165:$A$316,0),MATCH(T$8,intern2!_xlnm.Print_Titles,0))="NOK","NOK",
IF(INDEX(intern3!$A$9:$BG$320,MATCH($A129,intern3!$A$9:$A$160,0),MATCH(intern4!T$8,intern3!$7:$7,0))="OK","OK","NOK")))</f>
        <v/>
      </c>
      <c r="U129" s="1277" t="str">
        <f>IF(INDEX(intern2!$A$165:$BH$316,MATCH($A129,intern2!$A$165:$A$316,0),MATCH(U$8,intern2!_xlnm.Print_Titles,0))="","",
IF(INDEX(intern2!$A$165:$BH$316,MATCH($A129,intern2!$A$165:$A$316,0),MATCH(U$8,intern2!_xlnm.Print_Titles,0))="NOK","NOK",
IF(INDEX(intern3!$A$9:$BG$320,MATCH($A129,intern3!$A$9:$A$160,0),MATCH(intern4!U$8,intern3!$7:$7,0))="OK","OK","NOK")))</f>
        <v/>
      </c>
      <c r="V129" s="1277" t="str">
        <f>IF(INDEX(intern2!$A$165:$BH$316,MATCH($A129,intern2!$A$165:$A$316,0),MATCH(V$8,intern2!_xlnm.Print_Titles,0))="","",
IF(INDEX(intern2!$A$165:$BH$316,MATCH($A129,intern2!$A$165:$A$316,0),MATCH(V$8,intern2!_xlnm.Print_Titles,0))="NOK","NOK",
IF(INDEX(intern3!$A$9:$BG$320,MATCH($A129,intern3!$A$9:$A$160,0),MATCH(intern4!V$8,intern3!$7:$7,0))="OK","OK","NOK")))</f>
        <v/>
      </c>
      <c r="W129" s="1277" t="str">
        <f>IF(INDEX(intern2!$A$165:$BH$316,MATCH($A129,intern2!$A$165:$A$316,0),MATCH(W$8,intern2!_xlnm.Print_Titles,0))="","",
IF(INDEX(intern2!$A$165:$BH$316,MATCH($A129,intern2!$A$165:$A$316,0),MATCH(W$8,intern2!_xlnm.Print_Titles,0))="NOK","NOK",
IF(INDEX(intern3!$A$9:$BG$320,MATCH($A129,intern3!$A$9:$A$160,0),MATCH(intern4!W$8,intern3!$7:$7,0))="OK","OK","NOK")))</f>
        <v/>
      </c>
      <c r="X129" s="1277" t="str">
        <f>IF(INDEX(intern2!$A$165:$BH$316,MATCH($A129,intern2!$A$165:$A$316,0),MATCH(X$8,intern2!_xlnm.Print_Titles,0))="","",
IF(INDEX(intern2!$A$165:$BH$316,MATCH($A129,intern2!$A$165:$A$316,0),MATCH(X$8,intern2!_xlnm.Print_Titles,0))="NOK","NOK",
IF(INDEX(intern3!$A$9:$BG$320,MATCH($A129,intern3!$A$9:$A$160,0),MATCH(intern4!X$8,intern3!$7:$7,0))="OK","OK","NOK")))</f>
        <v/>
      </c>
      <c r="Y129" s="1277" t="str">
        <f>IF(INDEX(intern2!$A$165:$BH$316,MATCH($A129,intern2!$A$165:$A$316,0),MATCH(Y$8,intern2!_xlnm.Print_Titles,0))="","",
IF(INDEX(intern2!$A$165:$BH$316,MATCH($A129,intern2!$A$165:$A$316,0),MATCH(Y$8,intern2!_xlnm.Print_Titles,0))="NOK","NOK",
IF(INDEX(intern3!$A$9:$BG$320,MATCH($A129,intern3!$A$9:$A$160,0),MATCH(intern4!Y$8,intern3!$7:$7,0))="OK","OK","NOK")))</f>
        <v/>
      </c>
      <c r="Z129" s="1277" t="str">
        <f>IF(INDEX(intern2!$A$165:$BH$316,MATCH($A129,intern2!$A$165:$A$316,0),MATCH(Z$8,intern2!_xlnm.Print_Titles,0))="","",
IF(INDEX(intern2!$A$165:$BH$316,MATCH($A129,intern2!$A$165:$A$316,0),MATCH(Z$8,intern2!_xlnm.Print_Titles,0))="NOK","NOK",
IF(INDEX(intern3!$A$9:$BG$320,MATCH($A129,intern3!$A$9:$A$160,0),MATCH(intern4!Z$8,intern3!$7:$7,0))="OK","OK","NOK")))</f>
        <v/>
      </c>
      <c r="AA129" s="1277" t="str">
        <f>IF(INDEX(intern2!$A$165:$BH$316,MATCH($A129,intern2!$A$165:$A$316,0),MATCH(AA$8,intern2!_xlnm.Print_Titles,0))="","",
IF(INDEX(intern2!$A$165:$BH$316,MATCH($A129,intern2!$A$165:$A$316,0),MATCH(AA$8,intern2!_xlnm.Print_Titles,0))="NOK","NOK",
IF(INDEX(intern3!$A$9:$BG$320,MATCH($A129,intern3!$A$9:$A$160,0),MATCH(intern4!AA$8,intern3!$7:$7,0))="OK","OK","NOK")))</f>
        <v/>
      </c>
      <c r="AB129" s="1277" t="str">
        <f ca="1">IF(INDEX(intern2!$A$165:$BH$316,MATCH($A129,intern2!$A$165:$A$316,0),MATCH(AB$8,intern2!_xlnm.Print_Titles,0))="","",
IF(INDEX(intern2!$A$165:$BH$316,MATCH($A129,intern2!$A$165:$A$316,0),MATCH(AB$8,intern2!_xlnm.Print_Titles,0))="NOK","NOK",
IF(INDEX(intern3!$A$9:$BG$320,MATCH($A129,intern3!$A$9:$A$160,0),MATCH(intern4!AB$8,intern3!$7:$7,0))="OK","OK","NOK")))</f>
        <v>NOK</v>
      </c>
      <c r="AC129" s="1277" t="str">
        <f>IF(INDEX(intern2!$A$165:$BH$316,MATCH($A129,intern2!$A$165:$A$316,0),MATCH(AC$8,intern2!_xlnm.Print_Titles,0))="","",
IF(INDEX(intern2!$A$165:$BH$316,MATCH($A129,intern2!$A$165:$A$316,0),MATCH(AC$8,intern2!_xlnm.Print_Titles,0))="NOK","NOK",
IF(INDEX(intern3!$A$9:$BG$320,MATCH($A129,intern3!$A$9:$A$160,0),MATCH(intern4!AC$8,intern3!$7:$7,0))="OK","OK","NOK")))</f>
        <v/>
      </c>
      <c r="AD129" s="1277" t="str">
        <f>IF(INDEX(intern2!$A$165:$BH$316,MATCH($A129,intern2!$A$165:$A$316,0),MATCH(AD$8,intern2!_xlnm.Print_Titles,0))="","",
IF(INDEX(intern2!$A$165:$BH$316,MATCH($A129,intern2!$A$165:$A$316,0),MATCH(AD$8,intern2!_xlnm.Print_Titles,0))="NOK","NOK",
IF(INDEX(intern3!$A$9:$BG$320,MATCH($A129,intern3!$A$9:$A$160,0),MATCH(intern4!AD$8,intern3!$7:$7,0))="OK","OK","NOK")))</f>
        <v/>
      </c>
      <c r="AE129" s="1277" t="str">
        <f>IF(INDEX(intern2!$A$165:$BH$316,MATCH($A129,intern2!$A$165:$A$316,0),MATCH(AE$8,intern2!_xlnm.Print_Titles,0))="","",
IF(INDEX(intern2!$A$165:$BH$316,MATCH($A129,intern2!$A$165:$A$316,0),MATCH(AE$8,intern2!_xlnm.Print_Titles,0))="NOK","NOK",
IF(INDEX(intern3!$A$9:$BG$320,MATCH($A129,intern3!$A$9:$A$160,0),MATCH(intern4!AE$8,intern3!$7:$7,0))="OK","OK","NOK")))</f>
        <v/>
      </c>
      <c r="AF129" s="1277" t="str">
        <f>IF(INDEX(intern2!$A$165:$BH$316,MATCH($A129,intern2!$A$165:$A$316,0),MATCH(AF$8,intern2!_xlnm.Print_Titles,0))="","",
IF(INDEX(intern2!$A$165:$BH$316,MATCH($A129,intern2!$A$165:$A$316,0),MATCH(AF$8,intern2!_xlnm.Print_Titles,0))="NOK","NOK",
IF(INDEX(intern3!$A$9:$BG$320,MATCH($A129,intern3!$A$9:$A$160,0),MATCH(intern4!AF$8,intern3!$7:$7,0))="OK","OK","NOK")))</f>
        <v/>
      </c>
      <c r="AG129" s="1277" t="str">
        <f>IF(INDEX(intern2!$A$165:$BH$316,MATCH($A129,intern2!$A$165:$A$316,0),MATCH(AG$8,intern2!_xlnm.Print_Titles,0))="","",
IF(INDEX(intern2!$A$165:$BH$316,MATCH($A129,intern2!$A$165:$A$316,0),MATCH(AG$8,intern2!_xlnm.Print_Titles,0))="NOK","NOK",
IF(INDEX(intern3!$A$9:$BG$320,MATCH($A129,intern3!$A$9:$A$160,0),MATCH(intern4!AG$8,intern3!$7:$7,0))="OK","OK","NOK")))</f>
        <v/>
      </c>
      <c r="AH129" s="1277" t="str">
        <f>IF(INDEX(intern2!$A$165:$BH$316,MATCH($A129,intern2!$A$165:$A$316,0),MATCH(AH$8,intern2!_xlnm.Print_Titles,0))="","",
IF(INDEX(intern2!$A$165:$BH$316,MATCH($A129,intern2!$A$165:$A$316,0),MATCH(AH$8,intern2!_xlnm.Print_Titles,0))="NOK","NOK",
IF(INDEX(intern3!$A$9:$BG$320,MATCH($A129,intern3!$A$9:$A$160,0),MATCH(intern4!AH$8,intern3!$7:$7,0))="OK","OK","NOK")))</f>
        <v/>
      </c>
      <c r="AI129" s="1277" t="str">
        <f>IF(INDEX(intern2!$A$165:$BH$316,MATCH($A129,intern2!$A$165:$A$316,0),MATCH(AI$8,intern2!_xlnm.Print_Titles,0))="","",
IF(INDEX(intern2!$A$165:$BH$316,MATCH($A129,intern2!$A$165:$A$316,0),MATCH(AI$8,intern2!_xlnm.Print_Titles,0))="NOK","NOK",
IF(INDEX(intern3!$A$9:$BG$320,MATCH($A129,intern3!$A$9:$A$160,0),MATCH(intern4!AI$8,intern3!$7:$7,0))="OK","OK","NOK")))</f>
        <v/>
      </c>
      <c r="AJ129" s="1277" t="str">
        <f>IF(INDEX(intern2!$A$165:$BH$316,MATCH($A129,intern2!$A$165:$A$316,0),MATCH(AJ$8,intern2!_xlnm.Print_Titles,0))="","",
IF(INDEX(intern2!$A$165:$BH$316,MATCH($A129,intern2!$A$165:$A$316,0),MATCH(AJ$8,intern2!_xlnm.Print_Titles,0))="NOK","NOK",
IF(INDEX(intern3!$A$9:$BG$320,MATCH($A129,intern3!$A$9:$A$160,0),MATCH(intern4!AJ$8,intern3!$7:$7,0))="OK","OK","NOK")))</f>
        <v/>
      </c>
      <c r="AK129" s="1277" t="str">
        <f>IF(INDEX(intern2!$A$165:$BH$316,MATCH($A129,intern2!$A$165:$A$316,0),MATCH(AK$8,intern2!_xlnm.Print_Titles,0))="","",
IF(INDEX(intern2!$A$165:$BH$316,MATCH($A129,intern2!$A$165:$A$316,0),MATCH(AK$8,intern2!_xlnm.Print_Titles,0))="NOK","NOK",
IF(INDEX(intern3!$A$9:$BG$320,MATCH($A129,intern3!$A$9:$A$160,0),MATCH(intern4!AK$8,intern3!$7:$7,0))="OK","OK","NOK")))</f>
        <v/>
      </c>
      <c r="AL129" s="1277" t="str">
        <f>IF(INDEX(intern2!$A$165:$BH$316,MATCH($A129,intern2!$A$165:$A$316,0),MATCH(AL$8,intern2!_xlnm.Print_Titles,0))="","",
IF(INDEX(intern2!$A$165:$BH$316,MATCH($A129,intern2!$A$165:$A$316,0),MATCH(AL$8,intern2!_xlnm.Print_Titles,0))="NOK","NOK",
IF(INDEX(intern3!$A$9:$BG$320,MATCH($A129,intern3!$A$9:$A$160,0),MATCH(intern4!AL$8,intern3!$7:$7,0))="OK","OK","NOK")))</f>
        <v/>
      </c>
      <c r="AM129" s="1277" t="str">
        <f>IF(INDEX(intern2!$A$165:$BH$316,MATCH($A129,intern2!$A$165:$A$316,0),MATCH(AM$8,intern2!_xlnm.Print_Titles,0))="","",
IF(INDEX(intern2!$A$165:$BH$316,MATCH($A129,intern2!$A$165:$A$316,0),MATCH(AM$8,intern2!_xlnm.Print_Titles,0))="NOK","NOK",
IF(INDEX(intern3!$A$9:$BG$320,MATCH($A129,intern3!$A$9:$A$160,0),MATCH(intern4!AM$8,intern3!$7:$7,0))="OK","OK","NOK")))</f>
        <v/>
      </c>
      <c r="AN129" s="1277" t="str">
        <f>IF(INDEX(intern2!$A$165:$BH$316,MATCH($A129,intern2!$A$165:$A$316,0),MATCH(AN$8,intern2!_xlnm.Print_Titles,0))="","",
IF(INDEX(intern2!$A$165:$BH$316,MATCH($A129,intern2!$A$165:$A$316,0),MATCH(AN$8,intern2!_xlnm.Print_Titles,0))="NOK","NOK",
IF(INDEX(intern3!$A$9:$BG$320,MATCH($A129,intern3!$A$9:$A$160,0),MATCH(intern4!AN$8,intern3!$7:$7,0))="OK","OK","NOK")))</f>
        <v/>
      </c>
      <c r="AO129" s="1277" t="str">
        <f>IF(INDEX(intern2!$A$165:$BH$316,MATCH($A129,intern2!$A$165:$A$316,0),MATCH(AO$8,intern2!_xlnm.Print_Titles,0))="","",
IF(INDEX(intern2!$A$165:$BH$316,MATCH($A129,intern2!$A$165:$A$316,0),MATCH(AO$8,intern2!_xlnm.Print_Titles,0))="NOK","NOK",
IF(INDEX(intern3!$A$9:$BG$320,MATCH($A129,intern3!$A$9:$A$160,0),MATCH(intern4!AO$8,intern3!$7:$7,0))="OK","OK","NOK")))</f>
        <v/>
      </c>
      <c r="AP129" s="1277" t="str">
        <f>IF(INDEX(intern2!$A$165:$BH$316,MATCH($A129,intern2!$A$165:$A$316,0),MATCH(AP$8,intern2!_xlnm.Print_Titles,0))="","",
IF(INDEX(intern2!$A$165:$BH$316,MATCH($A129,intern2!$A$165:$A$316,0),MATCH(AP$8,intern2!_xlnm.Print_Titles,0))="NOK","NOK",
IF(INDEX(intern3!$A$9:$BG$320,MATCH($A129,intern3!$A$9:$A$160,0),MATCH(intern4!AP$8,intern3!$7:$7,0))="OK","OK","NOK")))</f>
        <v/>
      </c>
      <c r="AQ129" s="1277" t="str">
        <f>IF(INDEX(intern2!$A$165:$BH$316,MATCH($A129,intern2!$A$165:$A$316,0),MATCH(AQ$8,intern2!_xlnm.Print_Titles,0))="","",
IF(INDEX(intern2!$A$165:$BH$316,MATCH($A129,intern2!$A$165:$A$316,0),MATCH(AQ$8,intern2!_xlnm.Print_Titles,0))="NOK","NOK",
IF(INDEX(intern3!$A$9:$BG$320,MATCH($A129,intern3!$A$9:$A$160,0),MATCH(intern4!AQ$8,intern3!$7:$7,0))="OK","OK","NOK")))</f>
        <v/>
      </c>
      <c r="AR129" s="1277" t="str">
        <f>IF(INDEX(intern2!$A$165:$BH$316,MATCH($A129,intern2!$A$165:$A$316,0),MATCH(AR$8,intern2!_xlnm.Print_Titles,0))="","",
IF(INDEX(intern2!$A$165:$BH$316,MATCH($A129,intern2!$A$165:$A$316,0),MATCH(AR$8,intern2!_xlnm.Print_Titles,0))="NOK","NOK",
IF(INDEX(intern3!$A$9:$BG$320,MATCH($A129,intern3!$A$9:$A$160,0),MATCH(intern4!AR$8,intern3!$7:$7,0))="OK","OK","NOK")))</f>
        <v/>
      </c>
      <c r="AS129" s="1277" t="str">
        <f>IF(INDEX(intern2!$A$165:$BH$316,MATCH($A129,intern2!$A$165:$A$316,0),MATCH(AS$8,intern2!_xlnm.Print_Titles,0))="","",
IF(INDEX(intern2!$A$165:$BH$316,MATCH($A129,intern2!$A$165:$A$316,0),MATCH(AS$8,intern2!_xlnm.Print_Titles,0))="NOK","NOK",
IF(INDEX(intern3!$A$9:$BG$320,MATCH($A129,intern3!$A$9:$A$160,0),MATCH(intern4!AS$8,intern3!$7:$7,0))="OK","OK","NOK")))</f>
        <v/>
      </c>
      <c r="AT129" s="1277" t="str">
        <f>IF(INDEX(intern2!$A$165:$BH$316,MATCH($A129,intern2!$A$165:$A$316,0),MATCH(AT$8,intern2!_xlnm.Print_Titles,0))="","",
IF(INDEX(intern2!$A$165:$BH$316,MATCH($A129,intern2!$A$165:$A$316,0),MATCH(AT$8,intern2!_xlnm.Print_Titles,0))="NOK","NOK",
IF(INDEX(intern3!$A$9:$BG$320,MATCH($A129,intern3!$A$9:$A$160,0),MATCH(intern4!AT$8,intern3!$7:$7,0))="OK","OK","NOK")))</f>
        <v/>
      </c>
      <c r="AU129" s="1277" t="str">
        <f>IF(INDEX(intern2!$A$165:$BH$316,MATCH($A129,intern2!$A$165:$A$316,0),MATCH(AU$8,intern2!_xlnm.Print_Titles,0))="","",
IF(INDEX(intern2!$A$165:$BH$316,MATCH($A129,intern2!$A$165:$A$316,0),MATCH(AU$8,intern2!_xlnm.Print_Titles,0))="NOK","NOK",
IF(INDEX(intern3!$A$9:$BG$320,MATCH($A129,intern3!$A$9:$A$160,0),MATCH(intern4!AU$8,intern3!$7:$7,0))="OK","OK","NOK")))</f>
        <v/>
      </c>
      <c r="AV129" s="1277" t="str">
        <f>IF(INDEX(intern2!$A$165:$BH$316,MATCH($A129,intern2!$A$165:$A$316,0),MATCH(AV$8,intern2!_xlnm.Print_Titles,0))="","",
IF(INDEX(intern2!$A$165:$BH$316,MATCH($A129,intern2!$A$165:$A$316,0),MATCH(AV$8,intern2!_xlnm.Print_Titles,0))="NOK","NOK",
IF(INDEX(intern3!$A$9:$BG$320,MATCH($A129,intern3!$A$9:$A$160,0),MATCH(intern4!AV$8,intern3!$7:$7,0))="OK","OK","NOK")))</f>
        <v/>
      </c>
      <c r="AW129" s="1277"/>
      <c r="AX129" s="1277" t="str">
        <f>IF(INDEX(intern2!$A$165:$BH$316,MATCH($A129,intern2!$A$165:$A$316,0),MATCH(AX$8,intern2!_xlnm.Print_Titles,0))="","",
IF(INDEX(intern2!$A$165:$BH$316,MATCH($A129,intern2!$A$165:$A$316,0),MATCH(AX$8,intern2!_xlnm.Print_Titles,0))="NOK","NOK",
IF(INDEX(intern3!$A$9:$BG$320,MATCH($A129,intern3!$A$9:$A$160,0),MATCH(intern4!AX$8,intern3!$7:$7,0))="OK","OK","NOK")))</f>
        <v/>
      </c>
      <c r="AY129" s="1277" t="str">
        <f>IF(INDEX(intern2!$A$165:$BH$316,MATCH($A129,intern2!$A$165:$A$316,0),MATCH(AY$8,intern2!_xlnm.Print_Titles,0))="","",
IF(INDEX(intern2!$A$165:$BH$316,MATCH($A129,intern2!$A$165:$A$316,0),MATCH(AY$8,intern2!_xlnm.Print_Titles,0))="NOK","NOK",
IF(INDEX(intern3!$A$9:$BG$320,MATCH($A129,intern3!$A$9:$A$160,0),MATCH(intern4!AY$8,intern3!$7:$7,0))="OK","OK","NOK")))</f>
        <v/>
      </c>
      <c r="AZ129" s="1277" t="str">
        <f>IF(INDEX(intern2!$A$165:$BH$316,MATCH($A129,intern2!$A$165:$A$316,0),MATCH(AZ$8,intern2!_xlnm.Print_Titles,0))="","",
IF(INDEX(intern2!$A$165:$BH$316,MATCH($A129,intern2!$A$165:$A$316,0),MATCH(AZ$8,intern2!_xlnm.Print_Titles,0))="NOK","NOK",
IF(INDEX(intern3!$A$9:$BG$320,MATCH($A129,intern3!$A$9:$A$160,0),MATCH(intern4!AZ$8,intern3!$7:$7,0))="OK","OK","NOK")))</f>
        <v/>
      </c>
      <c r="BA129" s="1277" t="str">
        <f>IF(INDEX(intern2!$A$165:$BH$316,MATCH($A129,intern2!$A$165:$A$316,0),MATCH(BA$8,intern2!_xlnm.Print_Titles,0))="","",
IF(INDEX(intern2!$A$165:$BH$316,MATCH($A129,intern2!$A$165:$A$316,0),MATCH(BA$8,intern2!_xlnm.Print_Titles,0))="NOK","NOK",
IF(INDEX(intern3!$A$9:$BG$320,MATCH($A129,intern3!$A$9:$A$160,0),MATCH(intern4!BA$8,intern3!$7:$7,0))="OK","OK","NOK")))</f>
        <v/>
      </c>
      <c r="BB129" s="1277" t="str">
        <f ca="1">IF(INDEX(intern2!$A$165:$BH$316,MATCH($A129,intern2!$A$165:$A$316,0),MATCH(BB$8,intern2!_xlnm.Print_Titles,0))="","",
IF(INDEX(intern2!$A$165:$BH$316,MATCH($A129,intern2!$A$165:$A$316,0),MATCH(BB$8,intern2!_xlnm.Print_Titles,0))="NOK","NOK",
IF(INDEX(intern3!$A$9:$BG$320,MATCH($A129,intern3!$A$9:$A$160,0),MATCH(intern4!BB$8,intern3!$7:$7,0))="OK","OK","NOK")))</f>
        <v>NOK</v>
      </c>
      <c r="BC129" s="1277" t="str">
        <f>IF(INDEX(intern2!$A$165:$BH$316,MATCH($A129,intern2!$A$165:$A$316,0),MATCH(BC$8,intern2!_xlnm.Print_Titles,0))="","",
IF(INDEX(intern2!$A$165:$BH$316,MATCH($A129,intern2!$A$165:$A$316,0),MATCH(BC$8,intern2!_xlnm.Print_Titles,0))="NOK","NOK",
IF(INDEX(intern3!$A$9:$BG$320,MATCH($A129,intern3!$A$9:$A$160,0),MATCH(intern4!BC$8,intern3!$7:$7,0))="OK","OK","NOK")))</f>
        <v/>
      </c>
      <c r="BD129" s="1277" t="str">
        <f>IF(INDEX(intern2!$A$165:$BH$316,MATCH($A129,intern2!$A$165:$A$316,0),MATCH(BD$8,intern2!_xlnm.Print_Titles,0))="","",
IF(INDEX(intern2!$A$165:$BH$316,MATCH($A129,intern2!$A$165:$A$316,0),MATCH(BD$8,intern2!_xlnm.Print_Titles,0))="NOK","NOK",
IF(INDEX(intern3!$A$9:$BG$320,MATCH($A129,intern3!$A$9:$A$160,0),MATCH(intern4!BD$8,intern3!$7:$7,0))="OK","OK","NOK")))</f>
        <v/>
      </c>
      <c r="BE129" s="1277" t="str">
        <f>IF(INDEX(intern2!$A$165:$BH$316,MATCH($A129,intern2!$A$165:$A$316,0),MATCH(BE$8,intern2!_xlnm.Print_Titles,0))="","",
IF(INDEX(intern2!$A$165:$BH$316,MATCH($A129,intern2!$A$165:$A$316,0),MATCH(BE$8,intern2!_xlnm.Print_Titles,0))="NOK","NOK",
IF(INDEX(intern3!$A$9:$BG$320,MATCH($A129,intern3!$A$9:$A$160,0),MATCH(intern4!BE$8,intern3!$7:$7,0))="OK","OK","NOK")))</f>
        <v/>
      </c>
      <c r="BF129" s="1277" t="str">
        <f>IF(INDEX(intern2!$A$165:$BH$316,MATCH($A129,intern2!$A$165:$A$316,0),MATCH(BF$8,intern2!_xlnm.Print_Titles,0))="","",
IF(INDEX(intern2!$A$165:$BH$316,MATCH($A129,intern2!$A$165:$A$316,0),MATCH(BF$8,intern2!_xlnm.Print_Titles,0))="NOK","NOK",
IF(INDEX(intern3!$A$9:$BG$320,MATCH($A129,intern3!$A$9:$A$160,0),MATCH(intern4!BF$8,intern3!$7:$7,0))="OK","OK","NOK")))</f>
        <v/>
      </c>
      <c r="BG129" s="1277" t="str">
        <f>IF(INDEX(intern2!$A$165:$BH$316,MATCH($A129,intern2!$A$165:$A$316,0),MATCH(BG$8,intern2!_xlnm.Print_Titles,0))="","",
IF(INDEX(intern2!$A$165:$BH$316,MATCH($A129,intern2!$A$165:$A$316,0),MATCH(BG$8,intern2!_xlnm.Print_Titles,0))="NOK","NOK",
IF(INDEX(intern3!$A$9:$BG$320,MATCH($A129,intern3!$A$9:$A$160,0),MATCH(intern4!BG$8,intern3!$7:$7,0))="OK","OK","NOK")))</f>
        <v/>
      </c>
      <c r="BH129" s="200" t="str">
        <f t="shared" ca="1" si="3"/>
        <v>NOK</v>
      </c>
      <c r="BI129" s="186"/>
      <c r="BJ129" t="b">
        <f ca="1">IF(VLOOKUP($A129,intern1!$C:$Q,15,FALSE)="MAS","",IF(VLOOKUP($A129,'3.10'!$C:$AP,9,FALSE)=0,"NOK",IF(VLOOKUP($A129,'3.10'!$C:$AP,11,FALSE)=0,"NOK","OK"))=BH129)</f>
        <v>1</v>
      </c>
    </row>
    <row r="130" spans="1:62" x14ac:dyDescent="0.25">
      <c r="A130" t="str">
        <f>+intern2!A125</f>
        <v>RHE2</v>
      </c>
      <c r="C130" s="1277" t="str">
        <f>IF(INDEX(intern2!$A$165:$BH$316,MATCH($A130,intern2!$A$165:$A$316,0),MATCH(C$8,intern2!_xlnm.Print_Titles,0))="","",
IF(INDEX(intern2!$A$165:$BH$316,MATCH($A130,intern2!$A$165:$A$316,0),MATCH(C$8,intern2!_xlnm.Print_Titles,0))="NOK","NOK",
IF(INDEX(intern3!$A$9:$BG$320,MATCH($A130,intern3!$A$9:$A$160,0),MATCH(intern4!C$8,intern3!$7:$7,0))="OK","OK","NOK")))</f>
        <v/>
      </c>
      <c r="D130" s="1277" t="str">
        <f>IF(INDEX(intern2!$A$165:$BH$316,MATCH($A130,intern2!$A$165:$A$316,0),MATCH(D$8,intern2!_xlnm.Print_Titles,0))="","",
IF(INDEX(intern2!$A$165:$BH$316,MATCH($A130,intern2!$A$165:$A$316,0),MATCH(D$8,intern2!_xlnm.Print_Titles,0))="NOK","NOK",
IF(INDEX(intern3!$A$9:$BG$320,MATCH($A130,intern3!$A$9:$A$160,0),MATCH(intern4!D$8,intern3!$7:$7,0))="OK","OK","NOK")))</f>
        <v/>
      </c>
      <c r="E130" s="1277" t="str">
        <f>IF(INDEX(intern2!$A$165:$BH$316,MATCH($A130,intern2!$A$165:$A$316,0),MATCH(E$8,intern2!_xlnm.Print_Titles,0))="","",
IF(INDEX(intern2!$A$165:$BH$316,MATCH($A130,intern2!$A$165:$A$316,0),MATCH(E$8,intern2!_xlnm.Print_Titles,0))="NOK","NOK",
IF(INDEX(intern3!$A$9:$BG$320,MATCH($A130,intern3!$A$9:$A$160,0),MATCH(intern4!E$8,intern3!$7:$7,0))="OK","OK","NOK")))</f>
        <v/>
      </c>
      <c r="F130" s="1277" t="str">
        <f>IF(INDEX(intern2!$A$165:$BH$316,MATCH($A130,intern2!$A$165:$A$316,0),MATCH(F$8,intern2!_xlnm.Print_Titles,0))="","",
IF(INDEX(intern2!$A$165:$BH$316,MATCH($A130,intern2!$A$165:$A$316,0),MATCH(F$8,intern2!_xlnm.Print_Titles,0))="NOK","NOK",
IF(INDEX(intern3!$A$9:$BG$320,MATCH($A130,intern3!$A$9:$A$160,0),MATCH(intern4!F$8,intern3!$7:$7,0))="OK","OK","NOK")))</f>
        <v/>
      </c>
      <c r="G130" s="1277" t="str">
        <f>IF(INDEX(intern2!$A$165:$BH$316,MATCH($A130,intern2!$A$165:$A$316,0),MATCH(G$8,intern2!_xlnm.Print_Titles,0))="","",
IF(INDEX(intern2!$A$165:$BH$316,MATCH($A130,intern2!$A$165:$A$316,0),MATCH(G$8,intern2!_xlnm.Print_Titles,0))="NOK","NOK",
IF(INDEX(intern3!$A$9:$BG$320,MATCH($A130,intern3!$A$9:$A$160,0),MATCH(intern4!G$8,intern3!$7:$7,0))="OK","OK","NOK")))</f>
        <v/>
      </c>
      <c r="H130" s="1277" t="str">
        <f>IF(INDEX(intern2!$A$165:$BH$316,MATCH($A130,intern2!$A$165:$A$316,0),MATCH(H$8,intern2!_xlnm.Print_Titles,0))="","",
IF(INDEX(intern2!$A$165:$BH$316,MATCH($A130,intern2!$A$165:$A$316,0),MATCH(H$8,intern2!_xlnm.Print_Titles,0))="NOK","NOK",
IF(INDEX(intern3!$A$9:$BG$320,MATCH($A130,intern3!$A$9:$A$160,0),MATCH(intern4!H$8,intern3!$7:$7,0))="OK","OK","NOK")))</f>
        <v/>
      </c>
      <c r="I130" s="1277" t="str">
        <f>IF(INDEX(intern2!$A$165:$BH$316,MATCH($A130,intern2!$A$165:$A$316,0),MATCH(I$8,intern2!_xlnm.Print_Titles,0))="","",
IF(INDEX(intern2!$A$165:$BH$316,MATCH($A130,intern2!$A$165:$A$316,0),MATCH(I$8,intern2!_xlnm.Print_Titles,0))="NOK","NOK",
IF(INDEX(intern3!$A$9:$BG$320,MATCH($A130,intern3!$A$9:$A$160,0),MATCH(intern4!I$8,intern3!$7:$7,0))="OK","OK","NOK")))</f>
        <v/>
      </c>
      <c r="J130" s="1277" t="str">
        <f>IF(INDEX(intern2!$A$165:$BH$316,MATCH($A130,intern2!$A$165:$A$316,0),MATCH(J$8,intern2!_xlnm.Print_Titles,0))="","",
IF(INDEX(intern2!$A$165:$BH$316,MATCH($A130,intern2!$A$165:$A$316,0),MATCH(J$8,intern2!_xlnm.Print_Titles,0))="NOK","NOK",
IF(INDEX(intern3!$A$9:$BG$320,MATCH($A130,intern3!$A$9:$A$160,0),MATCH(intern4!J$8,intern3!$7:$7,0))="OK","OK","NOK")))</f>
        <v/>
      </c>
      <c r="K130" s="1277" t="str">
        <f>IF(INDEX(intern2!$A$165:$BH$316,MATCH($A130,intern2!$A$165:$A$316,0),MATCH(K$8,intern2!_xlnm.Print_Titles,0))="","",
IF(INDEX(intern2!$A$165:$BH$316,MATCH($A130,intern2!$A$165:$A$316,0),MATCH(K$8,intern2!_xlnm.Print_Titles,0))="NOK","NOK",
IF(INDEX(intern3!$A$9:$BG$320,MATCH($A130,intern3!$A$9:$A$160,0),MATCH(intern4!K$8,intern3!$7:$7,0))="OK","OK","NOK")))</f>
        <v/>
      </c>
      <c r="L130" s="1277" t="str">
        <f>IF(INDEX(intern2!$A$165:$BH$316,MATCH($A130,intern2!$A$165:$A$316,0),MATCH(L$8,intern2!_xlnm.Print_Titles,0))="","",
IF(INDEX(intern2!$A$165:$BH$316,MATCH($A130,intern2!$A$165:$A$316,0),MATCH(L$8,intern2!_xlnm.Print_Titles,0))="NOK","NOK",
IF(INDEX(intern3!$A$9:$BG$320,MATCH($A130,intern3!$A$9:$A$160,0),MATCH(intern4!L$8,intern3!$7:$7,0))="OK","OK","NOK")))</f>
        <v/>
      </c>
      <c r="M130" s="1277" t="str">
        <f>IF(INDEX(intern2!$A$165:$BH$316,MATCH($A130,intern2!$A$165:$A$316,0),MATCH(M$8,intern2!_xlnm.Print_Titles,0))="","",
IF(INDEX(intern2!$A$165:$BH$316,MATCH($A130,intern2!$A$165:$A$316,0),MATCH(M$8,intern2!_xlnm.Print_Titles,0))="NOK","NOK",
IF(INDEX(intern3!$A$9:$BG$320,MATCH($A130,intern3!$A$9:$A$160,0),MATCH(intern4!M$8,intern3!$7:$7,0))="OK","OK","NOK")))</f>
        <v/>
      </c>
      <c r="N130" s="1277" t="str">
        <f>IF(INDEX(intern2!$A$165:$BH$316,MATCH($A130,intern2!$A$165:$A$316,0),MATCH(N$8,intern2!_xlnm.Print_Titles,0))="","",
IF(INDEX(intern2!$A$165:$BH$316,MATCH($A130,intern2!$A$165:$A$316,0),MATCH(N$8,intern2!_xlnm.Print_Titles,0))="NOK","NOK",
IF(INDEX(intern3!$A$9:$BG$320,MATCH($A130,intern3!$A$9:$A$160,0),MATCH(intern4!N$8,intern3!$7:$7,0))="OK","OK","NOK")))</f>
        <v/>
      </c>
      <c r="O130" s="1277" t="str">
        <f>IF(INDEX(intern2!$A$165:$BH$316,MATCH($A130,intern2!$A$165:$A$316,0),MATCH(O$8,intern2!_xlnm.Print_Titles,0))="","",
IF(INDEX(intern2!$A$165:$BH$316,MATCH($A130,intern2!$A$165:$A$316,0),MATCH(O$8,intern2!_xlnm.Print_Titles,0))="NOK","NOK",
IF(INDEX(intern3!$A$9:$BG$320,MATCH($A130,intern3!$A$9:$A$160,0),MATCH(intern4!O$8,intern3!$7:$7,0))="OK","OK","NOK")))</f>
        <v/>
      </c>
      <c r="P130" s="1277" t="str">
        <f>IF(INDEX(intern2!$A$165:$BH$316,MATCH($A130,intern2!$A$165:$A$316,0),MATCH(P$8,intern2!_xlnm.Print_Titles,0))="","",
IF(INDEX(intern2!$A$165:$BH$316,MATCH($A130,intern2!$A$165:$A$316,0),MATCH(P$8,intern2!_xlnm.Print_Titles,0))="NOK","NOK",
IF(INDEX(intern3!$A$9:$BG$320,MATCH($A130,intern3!$A$9:$A$160,0),MATCH(intern4!P$8,intern3!$7:$7,0))="OK","OK","NOK")))</f>
        <v/>
      </c>
      <c r="Q130" s="1277" t="str">
        <f>IF(INDEX(intern2!$A$165:$BH$316,MATCH($A130,intern2!$A$165:$A$316,0),MATCH(Q$8,intern2!_xlnm.Print_Titles,0))="","",
IF(INDEX(intern2!$A$165:$BH$316,MATCH($A130,intern2!$A$165:$A$316,0),MATCH(Q$8,intern2!_xlnm.Print_Titles,0))="NOK","NOK",
IF(INDEX(intern3!$A$9:$BG$320,MATCH($A130,intern3!$A$9:$A$160,0),MATCH(intern4!Q$8,intern3!$7:$7,0))="OK","OK","NOK")))</f>
        <v/>
      </c>
      <c r="R130" s="1277" t="str">
        <f>IF(INDEX(intern2!$A$165:$BH$316,MATCH($A130,intern2!$A$165:$A$316,0),MATCH(R$8,intern2!_xlnm.Print_Titles,0))="","",
IF(INDEX(intern2!$A$165:$BH$316,MATCH($A130,intern2!$A$165:$A$316,0),MATCH(R$8,intern2!_xlnm.Print_Titles,0))="NOK","NOK",
IF(INDEX(intern3!$A$9:$BG$320,MATCH($A130,intern3!$A$9:$A$160,0),MATCH(intern4!R$8,intern3!$7:$7,0))="OK","OK","NOK")))</f>
        <v/>
      </c>
      <c r="S130" s="1277" t="str">
        <f>IF(INDEX(intern2!$A$165:$BH$316,MATCH($A130,intern2!$A$165:$A$316,0),MATCH(S$8,intern2!_xlnm.Print_Titles,0))="","",
IF(INDEX(intern2!$A$165:$BH$316,MATCH($A130,intern2!$A$165:$A$316,0),MATCH(S$8,intern2!_xlnm.Print_Titles,0))="NOK","NOK",
IF(INDEX(intern3!$A$9:$BG$320,MATCH($A130,intern3!$A$9:$A$160,0),MATCH(intern4!S$8,intern3!$7:$7,0))="OK","OK","NOK")))</f>
        <v/>
      </c>
      <c r="T130" s="1277" t="str">
        <f>IF(INDEX(intern2!$A$165:$BH$316,MATCH($A130,intern2!$A$165:$A$316,0),MATCH(T$8,intern2!_xlnm.Print_Titles,0))="","",
IF(INDEX(intern2!$A$165:$BH$316,MATCH($A130,intern2!$A$165:$A$316,0),MATCH(T$8,intern2!_xlnm.Print_Titles,0))="NOK","NOK",
IF(INDEX(intern3!$A$9:$BG$320,MATCH($A130,intern3!$A$9:$A$160,0),MATCH(intern4!T$8,intern3!$7:$7,0))="OK","OK","NOK")))</f>
        <v/>
      </c>
      <c r="U130" s="1277" t="str">
        <f>IF(INDEX(intern2!$A$165:$BH$316,MATCH($A130,intern2!$A$165:$A$316,0),MATCH(U$8,intern2!_xlnm.Print_Titles,0))="","",
IF(INDEX(intern2!$A$165:$BH$316,MATCH($A130,intern2!$A$165:$A$316,0),MATCH(U$8,intern2!_xlnm.Print_Titles,0))="NOK","NOK",
IF(INDEX(intern3!$A$9:$BG$320,MATCH($A130,intern3!$A$9:$A$160,0),MATCH(intern4!U$8,intern3!$7:$7,0))="OK","OK","NOK")))</f>
        <v/>
      </c>
      <c r="V130" s="1277" t="str">
        <f>IF(INDEX(intern2!$A$165:$BH$316,MATCH($A130,intern2!$A$165:$A$316,0),MATCH(V$8,intern2!_xlnm.Print_Titles,0))="","",
IF(INDEX(intern2!$A$165:$BH$316,MATCH($A130,intern2!$A$165:$A$316,0),MATCH(V$8,intern2!_xlnm.Print_Titles,0))="NOK","NOK",
IF(INDEX(intern3!$A$9:$BG$320,MATCH($A130,intern3!$A$9:$A$160,0),MATCH(intern4!V$8,intern3!$7:$7,0))="OK","OK","NOK")))</f>
        <v/>
      </c>
      <c r="W130" s="1277" t="str">
        <f>IF(INDEX(intern2!$A$165:$BH$316,MATCH($A130,intern2!$A$165:$A$316,0),MATCH(W$8,intern2!_xlnm.Print_Titles,0))="","",
IF(INDEX(intern2!$A$165:$BH$316,MATCH($A130,intern2!$A$165:$A$316,0),MATCH(W$8,intern2!_xlnm.Print_Titles,0))="NOK","NOK",
IF(INDEX(intern3!$A$9:$BG$320,MATCH($A130,intern3!$A$9:$A$160,0),MATCH(intern4!W$8,intern3!$7:$7,0))="OK","OK","NOK")))</f>
        <v/>
      </c>
      <c r="X130" s="1277" t="str">
        <f>IF(INDEX(intern2!$A$165:$BH$316,MATCH($A130,intern2!$A$165:$A$316,0),MATCH(X$8,intern2!_xlnm.Print_Titles,0))="","",
IF(INDEX(intern2!$A$165:$BH$316,MATCH($A130,intern2!$A$165:$A$316,0),MATCH(X$8,intern2!_xlnm.Print_Titles,0))="NOK","NOK",
IF(INDEX(intern3!$A$9:$BG$320,MATCH($A130,intern3!$A$9:$A$160,0),MATCH(intern4!X$8,intern3!$7:$7,0))="OK","OK","NOK")))</f>
        <v/>
      </c>
      <c r="Y130" s="1277" t="str">
        <f>IF(INDEX(intern2!$A$165:$BH$316,MATCH($A130,intern2!$A$165:$A$316,0),MATCH(Y$8,intern2!_xlnm.Print_Titles,0))="","",
IF(INDEX(intern2!$A$165:$BH$316,MATCH($A130,intern2!$A$165:$A$316,0),MATCH(Y$8,intern2!_xlnm.Print_Titles,0))="NOK","NOK",
IF(INDEX(intern3!$A$9:$BG$320,MATCH($A130,intern3!$A$9:$A$160,0),MATCH(intern4!Y$8,intern3!$7:$7,0))="OK","OK","NOK")))</f>
        <v/>
      </c>
      <c r="Z130" s="1277" t="str">
        <f>IF(INDEX(intern2!$A$165:$BH$316,MATCH($A130,intern2!$A$165:$A$316,0),MATCH(Z$8,intern2!_xlnm.Print_Titles,0))="","",
IF(INDEX(intern2!$A$165:$BH$316,MATCH($A130,intern2!$A$165:$A$316,0),MATCH(Z$8,intern2!_xlnm.Print_Titles,0))="NOK","NOK",
IF(INDEX(intern3!$A$9:$BG$320,MATCH($A130,intern3!$A$9:$A$160,0),MATCH(intern4!Z$8,intern3!$7:$7,0))="OK","OK","NOK")))</f>
        <v/>
      </c>
      <c r="AA130" s="1277" t="str">
        <f>IF(INDEX(intern2!$A$165:$BH$316,MATCH($A130,intern2!$A$165:$A$316,0),MATCH(AA$8,intern2!_xlnm.Print_Titles,0))="","",
IF(INDEX(intern2!$A$165:$BH$316,MATCH($A130,intern2!$A$165:$A$316,0),MATCH(AA$8,intern2!_xlnm.Print_Titles,0))="NOK","NOK",
IF(INDEX(intern3!$A$9:$BG$320,MATCH($A130,intern3!$A$9:$A$160,0),MATCH(intern4!AA$8,intern3!$7:$7,0))="OK","OK","NOK")))</f>
        <v/>
      </c>
      <c r="AB130" s="1277" t="str">
        <f ca="1">IF(INDEX(intern2!$A$165:$BH$316,MATCH($A130,intern2!$A$165:$A$316,0),MATCH(AB$8,intern2!_xlnm.Print_Titles,0))="","",
IF(INDEX(intern2!$A$165:$BH$316,MATCH($A130,intern2!$A$165:$A$316,0),MATCH(AB$8,intern2!_xlnm.Print_Titles,0))="NOK","NOK",
IF(INDEX(intern3!$A$9:$BG$320,MATCH($A130,intern3!$A$9:$A$160,0),MATCH(intern4!AB$8,intern3!$7:$7,0))="OK","OK","NOK")))</f>
        <v>NOK</v>
      </c>
      <c r="AC130" s="1277" t="str">
        <f>IF(INDEX(intern2!$A$165:$BH$316,MATCH($A130,intern2!$A$165:$A$316,0),MATCH(AC$8,intern2!_xlnm.Print_Titles,0))="","",
IF(INDEX(intern2!$A$165:$BH$316,MATCH($A130,intern2!$A$165:$A$316,0),MATCH(AC$8,intern2!_xlnm.Print_Titles,0))="NOK","NOK",
IF(INDEX(intern3!$A$9:$BG$320,MATCH($A130,intern3!$A$9:$A$160,0),MATCH(intern4!AC$8,intern3!$7:$7,0))="OK","OK","NOK")))</f>
        <v/>
      </c>
      <c r="AD130" s="1277" t="str">
        <f>IF(INDEX(intern2!$A$165:$BH$316,MATCH($A130,intern2!$A$165:$A$316,0),MATCH(AD$8,intern2!_xlnm.Print_Titles,0))="","",
IF(INDEX(intern2!$A$165:$BH$316,MATCH($A130,intern2!$A$165:$A$316,0),MATCH(AD$8,intern2!_xlnm.Print_Titles,0))="NOK","NOK",
IF(INDEX(intern3!$A$9:$BG$320,MATCH($A130,intern3!$A$9:$A$160,0),MATCH(intern4!AD$8,intern3!$7:$7,0))="OK","OK","NOK")))</f>
        <v/>
      </c>
      <c r="AE130" s="1277" t="str">
        <f>IF(INDEX(intern2!$A$165:$BH$316,MATCH($A130,intern2!$A$165:$A$316,0),MATCH(AE$8,intern2!_xlnm.Print_Titles,0))="","",
IF(INDEX(intern2!$A$165:$BH$316,MATCH($A130,intern2!$A$165:$A$316,0),MATCH(AE$8,intern2!_xlnm.Print_Titles,0))="NOK","NOK",
IF(INDEX(intern3!$A$9:$BG$320,MATCH($A130,intern3!$A$9:$A$160,0),MATCH(intern4!AE$8,intern3!$7:$7,0))="OK","OK","NOK")))</f>
        <v/>
      </c>
      <c r="AF130" s="1277" t="str">
        <f>IF(INDEX(intern2!$A$165:$BH$316,MATCH($A130,intern2!$A$165:$A$316,0),MATCH(AF$8,intern2!_xlnm.Print_Titles,0))="","",
IF(INDEX(intern2!$A$165:$BH$316,MATCH($A130,intern2!$A$165:$A$316,0),MATCH(AF$8,intern2!_xlnm.Print_Titles,0))="NOK","NOK",
IF(INDEX(intern3!$A$9:$BG$320,MATCH($A130,intern3!$A$9:$A$160,0),MATCH(intern4!AF$8,intern3!$7:$7,0))="OK","OK","NOK")))</f>
        <v/>
      </c>
      <c r="AG130" s="1277" t="str">
        <f>IF(INDEX(intern2!$A$165:$BH$316,MATCH($A130,intern2!$A$165:$A$316,0),MATCH(AG$8,intern2!_xlnm.Print_Titles,0))="","",
IF(INDEX(intern2!$A$165:$BH$316,MATCH($A130,intern2!$A$165:$A$316,0),MATCH(AG$8,intern2!_xlnm.Print_Titles,0))="NOK","NOK",
IF(INDEX(intern3!$A$9:$BG$320,MATCH($A130,intern3!$A$9:$A$160,0),MATCH(intern4!AG$8,intern3!$7:$7,0))="OK","OK","NOK")))</f>
        <v/>
      </c>
      <c r="AH130" s="1277" t="str">
        <f>IF(INDEX(intern2!$A$165:$BH$316,MATCH($A130,intern2!$A$165:$A$316,0),MATCH(AH$8,intern2!_xlnm.Print_Titles,0))="","",
IF(INDEX(intern2!$A$165:$BH$316,MATCH($A130,intern2!$A$165:$A$316,0),MATCH(AH$8,intern2!_xlnm.Print_Titles,0))="NOK","NOK",
IF(INDEX(intern3!$A$9:$BG$320,MATCH($A130,intern3!$A$9:$A$160,0),MATCH(intern4!AH$8,intern3!$7:$7,0))="OK","OK","NOK")))</f>
        <v/>
      </c>
      <c r="AI130" s="1277" t="str">
        <f>IF(INDEX(intern2!$A$165:$BH$316,MATCH($A130,intern2!$A$165:$A$316,0),MATCH(AI$8,intern2!_xlnm.Print_Titles,0))="","",
IF(INDEX(intern2!$A$165:$BH$316,MATCH($A130,intern2!$A$165:$A$316,0),MATCH(AI$8,intern2!_xlnm.Print_Titles,0))="NOK","NOK",
IF(INDEX(intern3!$A$9:$BG$320,MATCH($A130,intern3!$A$9:$A$160,0),MATCH(intern4!AI$8,intern3!$7:$7,0))="OK","OK","NOK")))</f>
        <v/>
      </c>
      <c r="AJ130" s="1277" t="str">
        <f>IF(INDEX(intern2!$A$165:$BH$316,MATCH($A130,intern2!$A$165:$A$316,0),MATCH(AJ$8,intern2!_xlnm.Print_Titles,0))="","",
IF(INDEX(intern2!$A$165:$BH$316,MATCH($A130,intern2!$A$165:$A$316,0),MATCH(AJ$8,intern2!_xlnm.Print_Titles,0))="NOK","NOK",
IF(INDEX(intern3!$A$9:$BG$320,MATCH($A130,intern3!$A$9:$A$160,0),MATCH(intern4!AJ$8,intern3!$7:$7,0))="OK","OK","NOK")))</f>
        <v/>
      </c>
      <c r="AK130" s="1277" t="str">
        <f>IF(INDEX(intern2!$A$165:$BH$316,MATCH($A130,intern2!$A$165:$A$316,0),MATCH(AK$8,intern2!_xlnm.Print_Titles,0))="","",
IF(INDEX(intern2!$A$165:$BH$316,MATCH($A130,intern2!$A$165:$A$316,0),MATCH(AK$8,intern2!_xlnm.Print_Titles,0))="NOK","NOK",
IF(INDEX(intern3!$A$9:$BG$320,MATCH($A130,intern3!$A$9:$A$160,0),MATCH(intern4!AK$8,intern3!$7:$7,0))="OK","OK","NOK")))</f>
        <v/>
      </c>
      <c r="AL130" s="1277" t="str">
        <f>IF(INDEX(intern2!$A$165:$BH$316,MATCH($A130,intern2!$A$165:$A$316,0),MATCH(AL$8,intern2!_xlnm.Print_Titles,0))="","",
IF(INDEX(intern2!$A$165:$BH$316,MATCH($A130,intern2!$A$165:$A$316,0),MATCH(AL$8,intern2!_xlnm.Print_Titles,0))="NOK","NOK",
IF(INDEX(intern3!$A$9:$BG$320,MATCH($A130,intern3!$A$9:$A$160,0),MATCH(intern4!AL$8,intern3!$7:$7,0))="OK","OK","NOK")))</f>
        <v/>
      </c>
      <c r="AM130" s="1277" t="str">
        <f>IF(INDEX(intern2!$A$165:$BH$316,MATCH($A130,intern2!$A$165:$A$316,0),MATCH(AM$8,intern2!_xlnm.Print_Titles,0))="","",
IF(INDEX(intern2!$A$165:$BH$316,MATCH($A130,intern2!$A$165:$A$316,0),MATCH(AM$8,intern2!_xlnm.Print_Titles,0))="NOK","NOK",
IF(INDEX(intern3!$A$9:$BG$320,MATCH($A130,intern3!$A$9:$A$160,0),MATCH(intern4!AM$8,intern3!$7:$7,0))="OK","OK","NOK")))</f>
        <v/>
      </c>
      <c r="AN130" s="1277" t="str">
        <f>IF(INDEX(intern2!$A$165:$BH$316,MATCH($A130,intern2!$A$165:$A$316,0),MATCH(AN$8,intern2!_xlnm.Print_Titles,0))="","",
IF(INDEX(intern2!$A$165:$BH$316,MATCH($A130,intern2!$A$165:$A$316,0),MATCH(AN$8,intern2!_xlnm.Print_Titles,0))="NOK","NOK",
IF(INDEX(intern3!$A$9:$BG$320,MATCH($A130,intern3!$A$9:$A$160,0),MATCH(intern4!AN$8,intern3!$7:$7,0))="OK","OK","NOK")))</f>
        <v/>
      </c>
      <c r="AO130" s="1277" t="str">
        <f>IF(INDEX(intern2!$A$165:$BH$316,MATCH($A130,intern2!$A$165:$A$316,0),MATCH(AO$8,intern2!_xlnm.Print_Titles,0))="","",
IF(INDEX(intern2!$A$165:$BH$316,MATCH($A130,intern2!$A$165:$A$316,0),MATCH(AO$8,intern2!_xlnm.Print_Titles,0))="NOK","NOK",
IF(INDEX(intern3!$A$9:$BG$320,MATCH($A130,intern3!$A$9:$A$160,0),MATCH(intern4!AO$8,intern3!$7:$7,0))="OK","OK","NOK")))</f>
        <v/>
      </c>
      <c r="AP130" s="1277" t="str">
        <f>IF(INDEX(intern2!$A$165:$BH$316,MATCH($A130,intern2!$A$165:$A$316,0),MATCH(AP$8,intern2!_xlnm.Print_Titles,0))="","",
IF(INDEX(intern2!$A$165:$BH$316,MATCH($A130,intern2!$A$165:$A$316,0),MATCH(AP$8,intern2!_xlnm.Print_Titles,0))="NOK","NOK",
IF(INDEX(intern3!$A$9:$BG$320,MATCH($A130,intern3!$A$9:$A$160,0),MATCH(intern4!AP$8,intern3!$7:$7,0))="OK","OK","NOK")))</f>
        <v/>
      </c>
      <c r="AQ130" s="1277" t="str">
        <f>IF(INDEX(intern2!$A$165:$BH$316,MATCH($A130,intern2!$A$165:$A$316,0),MATCH(AQ$8,intern2!_xlnm.Print_Titles,0))="","",
IF(INDEX(intern2!$A$165:$BH$316,MATCH($A130,intern2!$A$165:$A$316,0),MATCH(AQ$8,intern2!_xlnm.Print_Titles,0))="NOK","NOK",
IF(INDEX(intern3!$A$9:$BG$320,MATCH($A130,intern3!$A$9:$A$160,0),MATCH(intern4!AQ$8,intern3!$7:$7,0))="OK","OK","NOK")))</f>
        <v/>
      </c>
      <c r="AR130" s="1277" t="str">
        <f>IF(INDEX(intern2!$A$165:$BH$316,MATCH($A130,intern2!$A$165:$A$316,0),MATCH(AR$8,intern2!_xlnm.Print_Titles,0))="","",
IF(INDEX(intern2!$A$165:$BH$316,MATCH($A130,intern2!$A$165:$A$316,0),MATCH(AR$8,intern2!_xlnm.Print_Titles,0))="NOK","NOK",
IF(INDEX(intern3!$A$9:$BG$320,MATCH($A130,intern3!$A$9:$A$160,0),MATCH(intern4!AR$8,intern3!$7:$7,0))="OK","OK","NOK")))</f>
        <v/>
      </c>
      <c r="AS130" s="1277" t="str">
        <f>IF(INDEX(intern2!$A$165:$BH$316,MATCH($A130,intern2!$A$165:$A$316,0),MATCH(AS$8,intern2!_xlnm.Print_Titles,0))="","",
IF(INDEX(intern2!$A$165:$BH$316,MATCH($A130,intern2!$A$165:$A$316,0),MATCH(AS$8,intern2!_xlnm.Print_Titles,0))="NOK","NOK",
IF(INDEX(intern3!$A$9:$BG$320,MATCH($A130,intern3!$A$9:$A$160,0),MATCH(intern4!AS$8,intern3!$7:$7,0))="OK","OK","NOK")))</f>
        <v/>
      </c>
      <c r="AT130" s="1277" t="str">
        <f>IF(INDEX(intern2!$A$165:$BH$316,MATCH($A130,intern2!$A$165:$A$316,0),MATCH(AT$8,intern2!_xlnm.Print_Titles,0))="","",
IF(INDEX(intern2!$A$165:$BH$316,MATCH($A130,intern2!$A$165:$A$316,0),MATCH(AT$8,intern2!_xlnm.Print_Titles,0))="NOK","NOK",
IF(INDEX(intern3!$A$9:$BG$320,MATCH($A130,intern3!$A$9:$A$160,0),MATCH(intern4!AT$8,intern3!$7:$7,0))="OK","OK","NOK")))</f>
        <v/>
      </c>
      <c r="AU130" s="1277" t="str">
        <f>IF(INDEX(intern2!$A$165:$BH$316,MATCH($A130,intern2!$A$165:$A$316,0),MATCH(AU$8,intern2!_xlnm.Print_Titles,0))="","",
IF(INDEX(intern2!$A$165:$BH$316,MATCH($A130,intern2!$A$165:$A$316,0),MATCH(AU$8,intern2!_xlnm.Print_Titles,0))="NOK","NOK",
IF(INDEX(intern3!$A$9:$BG$320,MATCH($A130,intern3!$A$9:$A$160,0),MATCH(intern4!AU$8,intern3!$7:$7,0))="OK","OK","NOK")))</f>
        <v/>
      </c>
      <c r="AV130" s="1277" t="str">
        <f>IF(INDEX(intern2!$A$165:$BH$316,MATCH($A130,intern2!$A$165:$A$316,0),MATCH(AV$8,intern2!_xlnm.Print_Titles,0))="","",
IF(INDEX(intern2!$A$165:$BH$316,MATCH($A130,intern2!$A$165:$A$316,0),MATCH(AV$8,intern2!_xlnm.Print_Titles,0))="NOK","NOK",
IF(INDEX(intern3!$A$9:$BG$320,MATCH($A130,intern3!$A$9:$A$160,0),MATCH(intern4!AV$8,intern3!$7:$7,0))="OK","OK","NOK")))</f>
        <v/>
      </c>
      <c r="AW130" s="1277"/>
      <c r="AX130" s="1277" t="str">
        <f>IF(INDEX(intern2!$A$165:$BH$316,MATCH($A130,intern2!$A$165:$A$316,0),MATCH(AX$8,intern2!_xlnm.Print_Titles,0))="","",
IF(INDEX(intern2!$A$165:$BH$316,MATCH($A130,intern2!$A$165:$A$316,0),MATCH(AX$8,intern2!_xlnm.Print_Titles,0))="NOK","NOK",
IF(INDEX(intern3!$A$9:$BG$320,MATCH($A130,intern3!$A$9:$A$160,0),MATCH(intern4!AX$8,intern3!$7:$7,0))="OK","OK","NOK")))</f>
        <v/>
      </c>
      <c r="AY130" s="1277" t="str">
        <f>IF(INDEX(intern2!$A$165:$BH$316,MATCH($A130,intern2!$A$165:$A$316,0),MATCH(AY$8,intern2!_xlnm.Print_Titles,0))="","",
IF(INDEX(intern2!$A$165:$BH$316,MATCH($A130,intern2!$A$165:$A$316,0),MATCH(AY$8,intern2!_xlnm.Print_Titles,0))="NOK","NOK",
IF(INDEX(intern3!$A$9:$BG$320,MATCH($A130,intern3!$A$9:$A$160,0),MATCH(intern4!AY$8,intern3!$7:$7,0))="OK","OK","NOK")))</f>
        <v/>
      </c>
      <c r="AZ130" s="1277" t="str">
        <f>IF(INDEX(intern2!$A$165:$BH$316,MATCH($A130,intern2!$A$165:$A$316,0),MATCH(AZ$8,intern2!_xlnm.Print_Titles,0))="","",
IF(INDEX(intern2!$A$165:$BH$316,MATCH($A130,intern2!$A$165:$A$316,0),MATCH(AZ$8,intern2!_xlnm.Print_Titles,0))="NOK","NOK",
IF(INDEX(intern3!$A$9:$BG$320,MATCH($A130,intern3!$A$9:$A$160,0),MATCH(intern4!AZ$8,intern3!$7:$7,0))="OK","OK","NOK")))</f>
        <v/>
      </c>
      <c r="BA130" s="1277" t="str">
        <f>IF(INDEX(intern2!$A$165:$BH$316,MATCH($A130,intern2!$A$165:$A$316,0),MATCH(BA$8,intern2!_xlnm.Print_Titles,0))="","",
IF(INDEX(intern2!$A$165:$BH$316,MATCH($A130,intern2!$A$165:$A$316,0),MATCH(BA$8,intern2!_xlnm.Print_Titles,0))="NOK","NOK",
IF(INDEX(intern3!$A$9:$BG$320,MATCH($A130,intern3!$A$9:$A$160,0),MATCH(intern4!BA$8,intern3!$7:$7,0))="OK","OK","NOK")))</f>
        <v/>
      </c>
      <c r="BB130" s="1277" t="str">
        <f ca="1">IF(INDEX(intern2!$A$165:$BH$316,MATCH($A130,intern2!$A$165:$A$316,0),MATCH(BB$8,intern2!_xlnm.Print_Titles,0))="","",
IF(INDEX(intern2!$A$165:$BH$316,MATCH($A130,intern2!$A$165:$A$316,0),MATCH(BB$8,intern2!_xlnm.Print_Titles,0))="NOK","NOK",
IF(INDEX(intern3!$A$9:$BG$320,MATCH($A130,intern3!$A$9:$A$160,0),MATCH(intern4!BB$8,intern3!$7:$7,0))="OK","OK","NOK")))</f>
        <v>NOK</v>
      </c>
      <c r="BC130" s="1277" t="str">
        <f>IF(INDEX(intern2!$A$165:$BH$316,MATCH($A130,intern2!$A$165:$A$316,0),MATCH(BC$8,intern2!_xlnm.Print_Titles,0))="","",
IF(INDEX(intern2!$A$165:$BH$316,MATCH($A130,intern2!$A$165:$A$316,0),MATCH(BC$8,intern2!_xlnm.Print_Titles,0))="NOK","NOK",
IF(INDEX(intern3!$A$9:$BG$320,MATCH($A130,intern3!$A$9:$A$160,0),MATCH(intern4!BC$8,intern3!$7:$7,0))="OK","OK","NOK")))</f>
        <v/>
      </c>
      <c r="BD130" s="1277" t="str">
        <f>IF(INDEX(intern2!$A$165:$BH$316,MATCH($A130,intern2!$A$165:$A$316,0),MATCH(BD$8,intern2!_xlnm.Print_Titles,0))="","",
IF(INDEX(intern2!$A$165:$BH$316,MATCH($A130,intern2!$A$165:$A$316,0),MATCH(BD$8,intern2!_xlnm.Print_Titles,0))="NOK","NOK",
IF(INDEX(intern3!$A$9:$BG$320,MATCH($A130,intern3!$A$9:$A$160,0),MATCH(intern4!BD$8,intern3!$7:$7,0))="OK","OK","NOK")))</f>
        <v/>
      </c>
      <c r="BE130" s="1277" t="str">
        <f>IF(INDEX(intern2!$A$165:$BH$316,MATCH($A130,intern2!$A$165:$A$316,0),MATCH(BE$8,intern2!_xlnm.Print_Titles,0))="","",
IF(INDEX(intern2!$A$165:$BH$316,MATCH($A130,intern2!$A$165:$A$316,0),MATCH(BE$8,intern2!_xlnm.Print_Titles,0))="NOK","NOK",
IF(INDEX(intern3!$A$9:$BG$320,MATCH($A130,intern3!$A$9:$A$160,0),MATCH(intern4!BE$8,intern3!$7:$7,0))="OK","OK","NOK")))</f>
        <v/>
      </c>
      <c r="BF130" s="1277" t="str">
        <f>IF(INDEX(intern2!$A$165:$BH$316,MATCH($A130,intern2!$A$165:$A$316,0),MATCH(BF$8,intern2!_xlnm.Print_Titles,0))="","",
IF(INDEX(intern2!$A$165:$BH$316,MATCH($A130,intern2!$A$165:$A$316,0),MATCH(BF$8,intern2!_xlnm.Print_Titles,0))="NOK","NOK",
IF(INDEX(intern3!$A$9:$BG$320,MATCH($A130,intern3!$A$9:$A$160,0),MATCH(intern4!BF$8,intern3!$7:$7,0))="OK","OK","NOK")))</f>
        <v/>
      </c>
      <c r="BG130" s="1277" t="str">
        <f>IF(INDEX(intern2!$A$165:$BH$316,MATCH($A130,intern2!$A$165:$A$316,0),MATCH(BG$8,intern2!_xlnm.Print_Titles,0))="","",
IF(INDEX(intern2!$A$165:$BH$316,MATCH($A130,intern2!$A$165:$A$316,0),MATCH(BG$8,intern2!_xlnm.Print_Titles,0))="NOK","NOK",
IF(INDEX(intern3!$A$9:$BG$320,MATCH($A130,intern3!$A$9:$A$160,0),MATCH(intern4!BG$8,intern3!$7:$7,0))="OK","OK","NOK")))</f>
        <v/>
      </c>
      <c r="BH130" s="200" t="str">
        <f t="shared" ca="1" si="3"/>
        <v>NOK</v>
      </c>
      <c r="BI130" s="186"/>
      <c r="BJ130" t="b">
        <f ca="1">IF(VLOOKUP($A130,intern1!$C:$Q,15,FALSE)="MAS","",IF(VLOOKUP($A130,'3.10'!$C:$AP,9,FALSE)=0,"NOK",IF(VLOOKUP($A130,'3.10'!$C:$AP,11,FALSE)=0,"NOK","OK"))=BH130)</f>
        <v>1</v>
      </c>
    </row>
    <row r="131" spans="1:62" x14ac:dyDescent="0.25">
      <c r="A131" t="str">
        <f>+intern2!A126</f>
        <v>GYN1</v>
      </c>
      <c r="C131" s="1277" t="str">
        <f>IF(INDEX(intern2!$A$165:$BH$316,MATCH($A131,intern2!$A$165:$A$316,0),MATCH(C$8,intern2!_xlnm.Print_Titles,0))="","",
IF(INDEX(intern2!$A$165:$BH$316,MATCH($A131,intern2!$A$165:$A$316,0),MATCH(C$8,intern2!_xlnm.Print_Titles,0))="NOK","NOK",
IF(INDEX(intern3!$A$9:$BG$320,MATCH($A131,intern3!$A$9:$A$160,0),MATCH(intern4!C$8,intern3!$7:$7,0))="OK","OK","NOK")))</f>
        <v/>
      </c>
      <c r="D131" s="1277" t="str">
        <f>IF(INDEX(intern2!$A$165:$BH$316,MATCH($A131,intern2!$A$165:$A$316,0),MATCH(D$8,intern2!_xlnm.Print_Titles,0))="","",
IF(INDEX(intern2!$A$165:$BH$316,MATCH($A131,intern2!$A$165:$A$316,0),MATCH(D$8,intern2!_xlnm.Print_Titles,0))="NOK","NOK",
IF(INDEX(intern3!$A$9:$BG$320,MATCH($A131,intern3!$A$9:$A$160,0),MATCH(intern4!D$8,intern3!$7:$7,0))="OK","OK","NOK")))</f>
        <v/>
      </c>
      <c r="E131" s="1277" t="str">
        <f>IF(INDEX(intern2!$A$165:$BH$316,MATCH($A131,intern2!$A$165:$A$316,0),MATCH(E$8,intern2!_xlnm.Print_Titles,0))="","",
IF(INDEX(intern2!$A$165:$BH$316,MATCH($A131,intern2!$A$165:$A$316,0),MATCH(E$8,intern2!_xlnm.Print_Titles,0))="NOK","NOK",
IF(INDEX(intern3!$A$9:$BG$320,MATCH($A131,intern3!$A$9:$A$160,0),MATCH(intern4!E$8,intern3!$7:$7,0))="OK","OK","NOK")))</f>
        <v/>
      </c>
      <c r="F131" s="1277" t="str">
        <f>IF(INDEX(intern2!$A$165:$BH$316,MATCH($A131,intern2!$A$165:$A$316,0),MATCH(F$8,intern2!_xlnm.Print_Titles,0))="","",
IF(INDEX(intern2!$A$165:$BH$316,MATCH($A131,intern2!$A$165:$A$316,0),MATCH(F$8,intern2!_xlnm.Print_Titles,0))="NOK","NOK",
IF(INDEX(intern3!$A$9:$BG$320,MATCH($A131,intern3!$A$9:$A$160,0),MATCH(intern4!F$8,intern3!$7:$7,0))="OK","OK","NOK")))</f>
        <v/>
      </c>
      <c r="G131" s="1277" t="str">
        <f>IF(INDEX(intern2!$A$165:$BH$316,MATCH($A131,intern2!$A$165:$A$316,0),MATCH(G$8,intern2!_xlnm.Print_Titles,0))="","",
IF(INDEX(intern2!$A$165:$BH$316,MATCH($A131,intern2!$A$165:$A$316,0),MATCH(G$8,intern2!_xlnm.Print_Titles,0))="NOK","NOK",
IF(INDEX(intern3!$A$9:$BG$320,MATCH($A131,intern3!$A$9:$A$160,0),MATCH(intern4!G$8,intern3!$7:$7,0))="OK","OK","NOK")))</f>
        <v/>
      </c>
      <c r="H131" s="1277" t="str">
        <f>IF(INDEX(intern2!$A$165:$BH$316,MATCH($A131,intern2!$A$165:$A$316,0),MATCH(H$8,intern2!_xlnm.Print_Titles,0))="","",
IF(INDEX(intern2!$A$165:$BH$316,MATCH($A131,intern2!$A$165:$A$316,0),MATCH(H$8,intern2!_xlnm.Print_Titles,0))="NOK","NOK",
IF(INDEX(intern3!$A$9:$BG$320,MATCH($A131,intern3!$A$9:$A$160,0),MATCH(intern4!H$8,intern3!$7:$7,0))="OK","OK","NOK")))</f>
        <v/>
      </c>
      <c r="I131" s="1277" t="str">
        <f>IF(INDEX(intern2!$A$165:$BH$316,MATCH($A131,intern2!$A$165:$A$316,0),MATCH(I$8,intern2!_xlnm.Print_Titles,0))="","",
IF(INDEX(intern2!$A$165:$BH$316,MATCH($A131,intern2!$A$165:$A$316,0),MATCH(I$8,intern2!_xlnm.Print_Titles,0))="NOK","NOK",
IF(INDEX(intern3!$A$9:$BG$320,MATCH($A131,intern3!$A$9:$A$160,0),MATCH(intern4!I$8,intern3!$7:$7,0))="OK","OK","NOK")))</f>
        <v/>
      </c>
      <c r="J131" s="1277" t="str">
        <f>IF(INDEX(intern2!$A$165:$BH$316,MATCH($A131,intern2!$A$165:$A$316,0),MATCH(J$8,intern2!_xlnm.Print_Titles,0))="","",
IF(INDEX(intern2!$A$165:$BH$316,MATCH($A131,intern2!$A$165:$A$316,0),MATCH(J$8,intern2!_xlnm.Print_Titles,0))="NOK","NOK",
IF(INDEX(intern3!$A$9:$BG$320,MATCH($A131,intern3!$A$9:$A$160,0),MATCH(intern4!J$8,intern3!$7:$7,0))="OK","OK","NOK")))</f>
        <v/>
      </c>
      <c r="K131" s="1277" t="str">
        <f>IF(INDEX(intern2!$A$165:$BH$316,MATCH($A131,intern2!$A$165:$A$316,0),MATCH(K$8,intern2!_xlnm.Print_Titles,0))="","",
IF(INDEX(intern2!$A$165:$BH$316,MATCH($A131,intern2!$A$165:$A$316,0),MATCH(K$8,intern2!_xlnm.Print_Titles,0))="NOK","NOK",
IF(INDEX(intern3!$A$9:$BG$320,MATCH($A131,intern3!$A$9:$A$160,0),MATCH(intern4!K$8,intern3!$7:$7,0))="OK","OK","NOK")))</f>
        <v/>
      </c>
      <c r="L131" s="1277" t="str">
        <f>IF(INDEX(intern2!$A$165:$BH$316,MATCH($A131,intern2!$A$165:$A$316,0),MATCH(L$8,intern2!_xlnm.Print_Titles,0))="","",
IF(INDEX(intern2!$A$165:$BH$316,MATCH($A131,intern2!$A$165:$A$316,0),MATCH(L$8,intern2!_xlnm.Print_Titles,0))="NOK","NOK",
IF(INDEX(intern3!$A$9:$BG$320,MATCH($A131,intern3!$A$9:$A$160,0),MATCH(intern4!L$8,intern3!$7:$7,0))="OK","OK","NOK")))</f>
        <v/>
      </c>
      <c r="M131" s="1277" t="str">
        <f>IF(INDEX(intern2!$A$165:$BH$316,MATCH($A131,intern2!$A$165:$A$316,0),MATCH(M$8,intern2!_xlnm.Print_Titles,0))="","",
IF(INDEX(intern2!$A$165:$BH$316,MATCH($A131,intern2!$A$165:$A$316,0),MATCH(M$8,intern2!_xlnm.Print_Titles,0))="NOK","NOK",
IF(INDEX(intern3!$A$9:$BG$320,MATCH($A131,intern3!$A$9:$A$160,0),MATCH(intern4!M$8,intern3!$7:$7,0))="OK","OK","NOK")))</f>
        <v/>
      </c>
      <c r="N131" s="1277" t="str">
        <f>IF(INDEX(intern2!$A$165:$BH$316,MATCH($A131,intern2!$A$165:$A$316,0),MATCH(N$8,intern2!_xlnm.Print_Titles,0))="","",
IF(INDEX(intern2!$A$165:$BH$316,MATCH($A131,intern2!$A$165:$A$316,0),MATCH(N$8,intern2!_xlnm.Print_Titles,0))="NOK","NOK",
IF(INDEX(intern3!$A$9:$BG$320,MATCH($A131,intern3!$A$9:$A$160,0),MATCH(intern4!N$8,intern3!$7:$7,0))="OK","OK","NOK")))</f>
        <v/>
      </c>
      <c r="O131" s="1277" t="str">
        <f>IF(INDEX(intern2!$A$165:$BH$316,MATCH($A131,intern2!$A$165:$A$316,0),MATCH(O$8,intern2!_xlnm.Print_Titles,0))="","",
IF(INDEX(intern2!$A$165:$BH$316,MATCH($A131,intern2!$A$165:$A$316,0),MATCH(O$8,intern2!_xlnm.Print_Titles,0))="NOK","NOK",
IF(INDEX(intern3!$A$9:$BG$320,MATCH($A131,intern3!$A$9:$A$160,0),MATCH(intern4!O$8,intern3!$7:$7,0))="OK","OK","NOK")))</f>
        <v/>
      </c>
      <c r="P131" s="1277" t="str">
        <f>IF(INDEX(intern2!$A$165:$BH$316,MATCH($A131,intern2!$A$165:$A$316,0),MATCH(P$8,intern2!_xlnm.Print_Titles,0))="","",
IF(INDEX(intern2!$A$165:$BH$316,MATCH($A131,intern2!$A$165:$A$316,0),MATCH(P$8,intern2!_xlnm.Print_Titles,0))="NOK","NOK",
IF(INDEX(intern3!$A$9:$BG$320,MATCH($A131,intern3!$A$9:$A$160,0),MATCH(intern4!P$8,intern3!$7:$7,0))="OK","OK","NOK")))</f>
        <v/>
      </c>
      <c r="Q131" s="1277" t="str">
        <f>IF(INDEX(intern2!$A$165:$BH$316,MATCH($A131,intern2!$A$165:$A$316,0),MATCH(Q$8,intern2!_xlnm.Print_Titles,0))="","",
IF(INDEX(intern2!$A$165:$BH$316,MATCH($A131,intern2!$A$165:$A$316,0),MATCH(Q$8,intern2!_xlnm.Print_Titles,0))="NOK","NOK",
IF(INDEX(intern3!$A$9:$BG$320,MATCH($A131,intern3!$A$9:$A$160,0),MATCH(intern4!Q$8,intern3!$7:$7,0))="OK","OK","NOK")))</f>
        <v/>
      </c>
      <c r="R131" s="1277" t="str">
        <f>IF(INDEX(intern2!$A$165:$BH$316,MATCH($A131,intern2!$A$165:$A$316,0),MATCH(R$8,intern2!_xlnm.Print_Titles,0))="","",
IF(INDEX(intern2!$A$165:$BH$316,MATCH($A131,intern2!$A$165:$A$316,0),MATCH(R$8,intern2!_xlnm.Print_Titles,0))="NOK","NOK",
IF(INDEX(intern3!$A$9:$BG$320,MATCH($A131,intern3!$A$9:$A$160,0),MATCH(intern4!R$8,intern3!$7:$7,0))="OK","OK","NOK")))</f>
        <v/>
      </c>
      <c r="S131" s="1277" t="str">
        <f>IF(INDEX(intern2!$A$165:$BH$316,MATCH($A131,intern2!$A$165:$A$316,0),MATCH(S$8,intern2!_xlnm.Print_Titles,0))="","",
IF(INDEX(intern2!$A$165:$BH$316,MATCH($A131,intern2!$A$165:$A$316,0),MATCH(S$8,intern2!_xlnm.Print_Titles,0))="NOK","NOK",
IF(INDEX(intern3!$A$9:$BG$320,MATCH($A131,intern3!$A$9:$A$160,0),MATCH(intern4!S$8,intern3!$7:$7,0))="OK","OK","NOK")))</f>
        <v/>
      </c>
      <c r="T131" s="1277" t="str">
        <f>IF(INDEX(intern2!$A$165:$BH$316,MATCH($A131,intern2!$A$165:$A$316,0),MATCH(T$8,intern2!_xlnm.Print_Titles,0))="","",
IF(INDEX(intern2!$A$165:$BH$316,MATCH($A131,intern2!$A$165:$A$316,0),MATCH(T$8,intern2!_xlnm.Print_Titles,0))="NOK","NOK",
IF(INDEX(intern3!$A$9:$BG$320,MATCH($A131,intern3!$A$9:$A$160,0),MATCH(intern4!T$8,intern3!$7:$7,0))="OK","OK","NOK")))</f>
        <v/>
      </c>
      <c r="U131" s="1277" t="str">
        <f>IF(INDEX(intern2!$A$165:$BH$316,MATCH($A131,intern2!$A$165:$A$316,0),MATCH(U$8,intern2!_xlnm.Print_Titles,0))="","",
IF(INDEX(intern2!$A$165:$BH$316,MATCH($A131,intern2!$A$165:$A$316,0),MATCH(U$8,intern2!_xlnm.Print_Titles,0))="NOK","NOK",
IF(INDEX(intern3!$A$9:$BG$320,MATCH($A131,intern3!$A$9:$A$160,0),MATCH(intern4!U$8,intern3!$7:$7,0))="OK","OK","NOK")))</f>
        <v/>
      </c>
      <c r="V131" s="1277" t="str">
        <f>IF(INDEX(intern2!$A$165:$BH$316,MATCH($A131,intern2!$A$165:$A$316,0),MATCH(V$8,intern2!_xlnm.Print_Titles,0))="","",
IF(INDEX(intern2!$A$165:$BH$316,MATCH($A131,intern2!$A$165:$A$316,0),MATCH(V$8,intern2!_xlnm.Print_Titles,0))="NOK","NOK",
IF(INDEX(intern3!$A$9:$BG$320,MATCH($A131,intern3!$A$9:$A$160,0),MATCH(intern4!V$8,intern3!$7:$7,0))="OK","OK","NOK")))</f>
        <v/>
      </c>
      <c r="W131" s="1277" t="str">
        <f>IF(INDEX(intern2!$A$165:$BH$316,MATCH($A131,intern2!$A$165:$A$316,0),MATCH(W$8,intern2!_xlnm.Print_Titles,0))="","",
IF(INDEX(intern2!$A$165:$BH$316,MATCH($A131,intern2!$A$165:$A$316,0),MATCH(W$8,intern2!_xlnm.Print_Titles,0))="NOK","NOK",
IF(INDEX(intern3!$A$9:$BG$320,MATCH($A131,intern3!$A$9:$A$160,0),MATCH(intern4!W$8,intern3!$7:$7,0))="OK","OK","NOK")))</f>
        <v/>
      </c>
      <c r="X131" s="1277" t="str">
        <f>IF(INDEX(intern2!$A$165:$BH$316,MATCH($A131,intern2!$A$165:$A$316,0),MATCH(X$8,intern2!_xlnm.Print_Titles,0))="","",
IF(INDEX(intern2!$A$165:$BH$316,MATCH($A131,intern2!$A$165:$A$316,0),MATCH(X$8,intern2!_xlnm.Print_Titles,0))="NOK","NOK",
IF(INDEX(intern3!$A$9:$BG$320,MATCH($A131,intern3!$A$9:$A$160,0),MATCH(intern4!X$8,intern3!$7:$7,0))="OK","OK","NOK")))</f>
        <v/>
      </c>
      <c r="Y131" s="1277" t="str">
        <f>IF(INDEX(intern2!$A$165:$BH$316,MATCH($A131,intern2!$A$165:$A$316,0),MATCH(Y$8,intern2!_xlnm.Print_Titles,0))="","",
IF(INDEX(intern2!$A$165:$BH$316,MATCH($A131,intern2!$A$165:$A$316,0),MATCH(Y$8,intern2!_xlnm.Print_Titles,0))="NOK","NOK",
IF(INDEX(intern3!$A$9:$BG$320,MATCH($A131,intern3!$A$9:$A$160,0),MATCH(intern4!Y$8,intern3!$7:$7,0))="OK","OK","NOK")))</f>
        <v/>
      </c>
      <c r="Z131" s="1277" t="str">
        <f ca="1">IF(INDEX(intern2!$A$165:$BH$316,MATCH($A131,intern2!$A$165:$A$316,0),MATCH(Z$8,intern2!_xlnm.Print_Titles,0))="","",
IF(INDEX(intern2!$A$165:$BH$316,MATCH($A131,intern2!$A$165:$A$316,0),MATCH(Z$8,intern2!_xlnm.Print_Titles,0))="NOK","NOK",
IF(INDEX(intern3!$A$9:$BG$320,MATCH($A131,intern3!$A$9:$A$160,0),MATCH(intern4!Z$8,intern3!$7:$7,0))="OK","OK","NOK")))</f>
        <v>NOK</v>
      </c>
      <c r="AA131" s="1277" t="str">
        <f>IF(INDEX(intern2!$A$165:$BH$316,MATCH($A131,intern2!$A$165:$A$316,0),MATCH(AA$8,intern2!_xlnm.Print_Titles,0))="","",
IF(INDEX(intern2!$A$165:$BH$316,MATCH($A131,intern2!$A$165:$A$316,0),MATCH(AA$8,intern2!_xlnm.Print_Titles,0))="NOK","NOK",
IF(INDEX(intern3!$A$9:$BG$320,MATCH($A131,intern3!$A$9:$A$160,0),MATCH(intern4!AA$8,intern3!$7:$7,0))="OK","OK","NOK")))</f>
        <v/>
      </c>
      <c r="AB131" s="1277" t="str">
        <f>IF(INDEX(intern2!$A$165:$BH$316,MATCH($A131,intern2!$A$165:$A$316,0),MATCH(AB$8,intern2!_xlnm.Print_Titles,0))="","",
IF(INDEX(intern2!$A$165:$BH$316,MATCH($A131,intern2!$A$165:$A$316,0),MATCH(AB$8,intern2!_xlnm.Print_Titles,0))="NOK","NOK",
IF(INDEX(intern3!$A$9:$BG$320,MATCH($A131,intern3!$A$9:$A$160,0),MATCH(intern4!AB$8,intern3!$7:$7,0))="OK","OK","NOK")))</f>
        <v/>
      </c>
      <c r="AC131" s="1277" t="str">
        <f>IF(INDEX(intern2!$A$165:$BH$316,MATCH($A131,intern2!$A$165:$A$316,0),MATCH(AC$8,intern2!_xlnm.Print_Titles,0))="","",
IF(INDEX(intern2!$A$165:$BH$316,MATCH($A131,intern2!$A$165:$A$316,0),MATCH(AC$8,intern2!_xlnm.Print_Titles,0))="NOK","NOK",
IF(INDEX(intern3!$A$9:$BG$320,MATCH($A131,intern3!$A$9:$A$160,0),MATCH(intern4!AC$8,intern3!$7:$7,0))="OK","OK","NOK")))</f>
        <v/>
      </c>
      <c r="AD131" s="1277" t="str">
        <f>IF(INDEX(intern2!$A$165:$BH$316,MATCH($A131,intern2!$A$165:$A$316,0),MATCH(AD$8,intern2!_xlnm.Print_Titles,0))="","",
IF(INDEX(intern2!$A$165:$BH$316,MATCH($A131,intern2!$A$165:$A$316,0),MATCH(AD$8,intern2!_xlnm.Print_Titles,0))="NOK","NOK",
IF(INDEX(intern3!$A$9:$BG$320,MATCH($A131,intern3!$A$9:$A$160,0),MATCH(intern4!AD$8,intern3!$7:$7,0))="OK","OK","NOK")))</f>
        <v/>
      </c>
      <c r="AE131" s="1277" t="str">
        <f>IF(INDEX(intern2!$A$165:$BH$316,MATCH($A131,intern2!$A$165:$A$316,0),MATCH(AE$8,intern2!_xlnm.Print_Titles,0))="","",
IF(INDEX(intern2!$A$165:$BH$316,MATCH($A131,intern2!$A$165:$A$316,0),MATCH(AE$8,intern2!_xlnm.Print_Titles,0))="NOK","NOK",
IF(INDEX(intern3!$A$9:$BG$320,MATCH($A131,intern3!$A$9:$A$160,0),MATCH(intern4!AE$8,intern3!$7:$7,0))="OK","OK","NOK")))</f>
        <v/>
      </c>
      <c r="AF131" s="1277" t="str">
        <f>IF(INDEX(intern2!$A$165:$BH$316,MATCH($A131,intern2!$A$165:$A$316,0),MATCH(AF$8,intern2!_xlnm.Print_Titles,0))="","",
IF(INDEX(intern2!$A$165:$BH$316,MATCH($A131,intern2!$A$165:$A$316,0),MATCH(AF$8,intern2!_xlnm.Print_Titles,0))="NOK","NOK",
IF(INDEX(intern3!$A$9:$BG$320,MATCH($A131,intern3!$A$9:$A$160,0),MATCH(intern4!AF$8,intern3!$7:$7,0))="OK","OK","NOK")))</f>
        <v/>
      </c>
      <c r="AG131" s="1277" t="str">
        <f>IF(INDEX(intern2!$A$165:$BH$316,MATCH($A131,intern2!$A$165:$A$316,0),MATCH(AG$8,intern2!_xlnm.Print_Titles,0))="","",
IF(INDEX(intern2!$A$165:$BH$316,MATCH($A131,intern2!$A$165:$A$316,0),MATCH(AG$8,intern2!_xlnm.Print_Titles,0))="NOK","NOK",
IF(INDEX(intern3!$A$9:$BG$320,MATCH($A131,intern3!$A$9:$A$160,0),MATCH(intern4!AG$8,intern3!$7:$7,0))="OK","OK","NOK")))</f>
        <v/>
      </c>
      <c r="AH131" s="1277" t="str">
        <f>IF(INDEX(intern2!$A$165:$BH$316,MATCH($A131,intern2!$A$165:$A$316,0),MATCH(AH$8,intern2!_xlnm.Print_Titles,0))="","",
IF(INDEX(intern2!$A$165:$BH$316,MATCH($A131,intern2!$A$165:$A$316,0),MATCH(AH$8,intern2!_xlnm.Print_Titles,0))="NOK","NOK",
IF(INDEX(intern3!$A$9:$BG$320,MATCH($A131,intern3!$A$9:$A$160,0),MATCH(intern4!AH$8,intern3!$7:$7,0))="OK","OK","NOK")))</f>
        <v/>
      </c>
      <c r="AI131" s="1277" t="str">
        <f>IF(INDEX(intern2!$A$165:$BH$316,MATCH($A131,intern2!$A$165:$A$316,0),MATCH(AI$8,intern2!_xlnm.Print_Titles,0))="","",
IF(INDEX(intern2!$A$165:$BH$316,MATCH($A131,intern2!$A$165:$A$316,0),MATCH(AI$8,intern2!_xlnm.Print_Titles,0))="NOK","NOK",
IF(INDEX(intern3!$A$9:$BG$320,MATCH($A131,intern3!$A$9:$A$160,0),MATCH(intern4!AI$8,intern3!$7:$7,0))="OK","OK","NOK")))</f>
        <v/>
      </c>
      <c r="AJ131" s="1277" t="str">
        <f>IF(INDEX(intern2!$A$165:$BH$316,MATCH($A131,intern2!$A$165:$A$316,0),MATCH(AJ$8,intern2!_xlnm.Print_Titles,0))="","",
IF(INDEX(intern2!$A$165:$BH$316,MATCH($A131,intern2!$A$165:$A$316,0),MATCH(AJ$8,intern2!_xlnm.Print_Titles,0))="NOK","NOK",
IF(INDEX(intern3!$A$9:$BG$320,MATCH($A131,intern3!$A$9:$A$160,0),MATCH(intern4!AJ$8,intern3!$7:$7,0))="OK","OK","NOK")))</f>
        <v/>
      </c>
      <c r="AK131" s="1277" t="str">
        <f>IF(INDEX(intern2!$A$165:$BH$316,MATCH($A131,intern2!$A$165:$A$316,0),MATCH(AK$8,intern2!_xlnm.Print_Titles,0))="","",
IF(INDEX(intern2!$A$165:$BH$316,MATCH($A131,intern2!$A$165:$A$316,0),MATCH(AK$8,intern2!_xlnm.Print_Titles,0))="NOK","NOK",
IF(INDEX(intern3!$A$9:$BG$320,MATCH($A131,intern3!$A$9:$A$160,0),MATCH(intern4!AK$8,intern3!$7:$7,0))="OK","OK","NOK")))</f>
        <v/>
      </c>
      <c r="AL131" s="1277" t="str">
        <f>IF(INDEX(intern2!$A$165:$BH$316,MATCH($A131,intern2!$A$165:$A$316,0),MATCH(AL$8,intern2!_xlnm.Print_Titles,0))="","",
IF(INDEX(intern2!$A$165:$BH$316,MATCH($A131,intern2!$A$165:$A$316,0),MATCH(AL$8,intern2!_xlnm.Print_Titles,0))="NOK","NOK",
IF(INDEX(intern3!$A$9:$BG$320,MATCH($A131,intern3!$A$9:$A$160,0),MATCH(intern4!AL$8,intern3!$7:$7,0))="OK","OK","NOK")))</f>
        <v/>
      </c>
      <c r="AM131" s="1277" t="str">
        <f>IF(INDEX(intern2!$A$165:$BH$316,MATCH($A131,intern2!$A$165:$A$316,0),MATCH(AM$8,intern2!_xlnm.Print_Titles,0))="","",
IF(INDEX(intern2!$A$165:$BH$316,MATCH($A131,intern2!$A$165:$A$316,0),MATCH(AM$8,intern2!_xlnm.Print_Titles,0))="NOK","NOK",
IF(INDEX(intern3!$A$9:$BG$320,MATCH($A131,intern3!$A$9:$A$160,0),MATCH(intern4!AM$8,intern3!$7:$7,0))="OK","OK","NOK")))</f>
        <v/>
      </c>
      <c r="AN131" s="1277" t="str">
        <f>IF(INDEX(intern2!$A$165:$BH$316,MATCH($A131,intern2!$A$165:$A$316,0),MATCH(AN$8,intern2!_xlnm.Print_Titles,0))="","",
IF(INDEX(intern2!$A$165:$BH$316,MATCH($A131,intern2!$A$165:$A$316,0),MATCH(AN$8,intern2!_xlnm.Print_Titles,0))="NOK","NOK",
IF(INDEX(intern3!$A$9:$BG$320,MATCH($A131,intern3!$A$9:$A$160,0),MATCH(intern4!AN$8,intern3!$7:$7,0))="OK","OK","NOK")))</f>
        <v/>
      </c>
      <c r="AO131" s="1277" t="str">
        <f>IF(INDEX(intern2!$A$165:$BH$316,MATCH($A131,intern2!$A$165:$A$316,0),MATCH(AO$8,intern2!_xlnm.Print_Titles,0))="","",
IF(INDEX(intern2!$A$165:$BH$316,MATCH($A131,intern2!$A$165:$A$316,0),MATCH(AO$8,intern2!_xlnm.Print_Titles,0))="NOK","NOK",
IF(INDEX(intern3!$A$9:$BG$320,MATCH($A131,intern3!$A$9:$A$160,0),MATCH(intern4!AO$8,intern3!$7:$7,0))="OK","OK","NOK")))</f>
        <v/>
      </c>
      <c r="AP131" s="1277" t="str">
        <f>IF(INDEX(intern2!$A$165:$BH$316,MATCH($A131,intern2!$A$165:$A$316,0),MATCH(AP$8,intern2!_xlnm.Print_Titles,0))="","",
IF(INDEX(intern2!$A$165:$BH$316,MATCH($A131,intern2!$A$165:$A$316,0),MATCH(AP$8,intern2!_xlnm.Print_Titles,0))="NOK","NOK",
IF(INDEX(intern3!$A$9:$BG$320,MATCH($A131,intern3!$A$9:$A$160,0),MATCH(intern4!AP$8,intern3!$7:$7,0))="OK","OK","NOK")))</f>
        <v/>
      </c>
      <c r="AQ131" s="1277" t="str">
        <f>IF(INDEX(intern2!$A$165:$BH$316,MATCH($A131,intern2!$A$165:$A$316,0),MATCH(AQ$8,intern2!_xlnm.Print_Titles,0))="","",
IF(INDEX(intern2!$A$165:$BH$316,MATCH($A131,intern2!$A$165:$A$316,0),MATCH(AQ$8,intern2!_xlnm.Print_Titles,0))="NOK","NOK",
IF(INDEX(intern3!$A$9:$BG$320,MATCH($A131,intern3!$A$9:$A$160,0),MATCH(intern4!AQ$8,intern3!$7:$7,0))="OK","OK","NOK")))</f>
        <v/>
      </c>
      <c r="AR131" s="1277" t="str">
        <f>IF(INDEX(intern2!$A$165:$BH$316,MATCH($A131,intern2!$A$165:$A$316,0),MATCH(AR$8,intern2!_xlnm.Print_Titles,0))="","",
IF(INDEX(intern2!$A$165:$BH$316,MATCH($A131,intern2!$A$165:$A$316,0),MATCH(AR$8,intern2!_xlnm.Print_Titles,0))="NOK","NOK",
IF(INDEX(intern3!$A$9:$BG$320,MATCH($A131,intern3!$A$9:$A$160,0),MATCH(intern4!AR$8,intern3!$7:$7,0))="OK","OK","NOK")))</f>
        <v/>
      </c>
      <c r="AS131" s="1277" t="str">
        <f>IF(INDEX(intern2!$A$165:$BH$316,MATCH($A131,intern2!$A$165:$A$316,0),MATCH(AS$8,intern2!_xlnm.Print_Titles,0))="","",
IF(INDEX(intern2!$A$165:$BH$316,MATCH($A131,intern2!$A$165:$A$316,0),MATCH(AS$8,intern2!_xlnm.Print_Titles,0))="NOK","NOK",
IF(INDEX(intern3!$A$9:$BG$320,MATCH($A131,intern3!$A$9:$A$160,0),MATCH(intern4!AS$8,intern3!$7:$7,0))="OK","OK","NOK")))</f>
        <v/>
      </c>
      <c r="AT131" s="1277" t="str">
        <f>IF(INDEX(intern2!$A$165:$BH$316,MATCH($A131,intern2!$A$165:$A$316,0),MATCH(AT$8,intern2!_xlnm.Print_Titles,0))="","",
IF(INDEX(intern2!$A$165:$BH$316,MATCH($A131,intern2!$A$165:$A$316,0),MATCH(AT$8,intern2!_xlnm.Print_Titles,0))="NOK","NOK",
IF(INDEX(intern3!$A$9:$BG$320,MATCH($A131,intern3!$A$9:$A$160,0),MATCH(intern4!AT$8,intern3!$7:$7,0))="OK","OK","NOK")))</f>
        <v/>
      </c>
      <c r="AU131" s="1277" t="str">
        <f>IF(INDEX(intern2!$A$165:$BH$316,MATCH($A131,intern2!$A$165:$A$316,0),MATCH(AU$8,intern2!_xlnm.Print_Titles,0))="","",
IF(INDEX(intern2!$A$165:$BH$316,MATCH($A131,intern2!$A$165:$A$316,0),MATCH(AU$8,intern2!_xlnm.Print_Titles,0))="NOK","NOK",
IF(INDEX(intern3!$A$9:$BG$320,MATCH($A131,intern3!$A$9:$A$160,0),MATCH(intern4!AU$8,intern3!$7:$7,0))="OK","OK","NOK")))</f>
        <v/>
      </c>
      <c r="AV131" s="1277" t="str">
        <f>IF(INDEX(intern2!$A$165:$BH$316,MATCH($A131,intern2!$A$165:$A$316,0),MATCH(AV$8,intern2!_xlnm.Print_Titles,0))="","",
IF(INDEX(intern2!$A$165:$BH$316,MATCH($A131,intern2!$A$165:$A$316,0),MATCH(AV$8,intern2!_xlnm.Print_Titles,0))="NOK","NOK",
IF(INDEX(intern3!$A$9:$BG$320,MATCH($A131,intern3!$A$9:$A$160,0),MATCH(intern4!AV$8,intern3!$7:$7,0))="OK","OK","NOK")))</f>
        <v/>
      </c>
      <c r="AW131" s="1277"/>
      <c r="AX131" s="1277" t="str">
        <f>IF(INDEX(intern2!$A$165:$BH$316,MATCH($A131,intern2!$A$165:$A$316,0),MATCH(AX$8,intern2!_xlnm.Print_Titles,0))="","",
IF(INDEX(intern2!$A$165:$BH$316,MATCH($A131,intern2!$A$165:$A$316,0),MATCH(AX$8,intern2!_xlnm.Print_Titles,0))="NOK","NOK",
IF(INDEX(intern3!$A$9:$BG$320,MATCH($A131,intern3!$A$9:$A$160,0),MATCH(intern4!AX$8,intern3!$7:$7,0))="OK","OK","NOK")))</f>
        <v/>
      </c>
      <c r="AY131" s="1277" t="str">
        <f>IF(INDEX(intern2!$A$165:$BH$316,MATCH($A131,intern2!$A$165:$A$316,0),MATCH(AY$8,intern2!_xlnm.Print_Titles,0))="","",
IF(INDEX(intern2!$A$165:$BH$316,MATCH($A131,intern2!$A$165:$A$316,0),MATCH(AY$8,intern2!_xlnm.Print_Titles,0))="NOK","NOK",
IF(INDEX(intern3!$A$9:$BG$320,MATCH($A131,intern3!$A$9:$A$160,0),MATCH(intern4!AY$8,intern3!$7:$7,0))="OK","OK","NOK")))</f>
        <v/>
      </c>
      <c r="AZ131" s="1277" t="str">
        <f>IF(INDEX(intern2!$A$165:$BH$316,MATCH($A131,intern2!$A$165:$A$316,0),MATCH(AZ$8,intern2!_xlnm.Print_Titles,0))="","",
IF(INDEX(intern2!$A$165:$BH$316,MATCH($A131,intern2!$A$165:$A$316,0),MATCH(AZ$8,intern2!_xlnm.Print_Titles,0))="NOK","NOK",
IF(INDEX(intern3!$A$9:$BG$320,MATCH($A131,intern3!$A$9:$A$160,0),MATCH(intern4!AZ$8,intern3!$7:$7,0))="OK","OK","NOK")))</f>
        <v/>
      </c>
      <c r="BA131" s="1277" t="str">
        <f>IF(INDEX(intern2!$A$165:$BH$316,MATCH($A131,intern2!$A$165:$A$316,0),MATCH(BA$8,intern2!_xlnm.Print_Titles,0))="","",
IF(INDEX(intern2!$A$165:$BH$316,MATCH($A131,intern2!$A$165:$A$316,0),MATCH(BA$8,intern2!_xlnm.Print_Titles,0))="NOK","NOK",
IF(INDEX(intern3!$A$9:$BG$320,MATCH($A131,intern3!$A$9:$A$160,0),MATCH(intern4!BA$8,intern3!$7:$7,0))="OK","OK","NOK")))</f>
        <v/>
      </c>
      <c r="BB131" s="1277" t="str">
        <f>IF(INDEX(intern2!$A$165:$BH$316,MATCH($A131,intern2!$A$165:$A$316,0),MATCH(BB$8,intern2!_xlnm.Print_Titles,0))="","",
IF(INDEX(intern2!$A$165:$BH$316,MATCH($A131,intern2!$A$165:$A$316,0),MATCH(BB$8,intern2!_xlnm.Print_Titles,0))="NOK","NOK",
IF(INDEX(intern3!$A$9:$BG$320,MATCH($A131,intern3!$A$9:$A$160,0),MATCH(intern4!BB$8,intern3!$7:$7,0))="OK","OK","NOK")))</f>
        <v/>
      </c>
      <c r="BC131" s="1277" t="str">
        <f>IF(INDEX(intern2!$A$165:$BH$316,MATCH($A131,intern2!$A$165:$A$316,0),MATCH(BC$8,intern2!_xlnm.Print_Titles,0))="","",
IF(INDEX(intern2!$A$165:$BH$316,MATCH($A131,intern2!$A$165:$A$316,0),MATCH(BC$8,intern2!_xlnm.Print_Titles,0))="NOK","NOK",
IF(INDEX(intern3!$A$9:$BG$320,MATCH($A131,intern3!$A$9:$A$160,0),MATCH(intern4!BC$8,intern3!$7:$7,0))="OK","OK","NOK")))</f>
        <v/>
      </c>
      <c r="BD131" s="1277" t="str">
        <f>IF(INDEX(intern2!$A$165:$BH$316,MATCH($A131,intern2!$A$165:$A$316,0),MATCH(BD$8,intern2!_xlnm.Print_Titles,0))="","",
IF(INDEX(intern2!$A$165:$BH$316,MATCH($A131,intern2!$A$165:$A$316,0),MATCH(BD$8,intern2!_xlnm.Print_Titles,0))="NOK","NOK",
IF(INDEX(intern3!$A$9:$BG$320,MATCH($A131,intern3!$A$9:$A$160,0),MATCH(intern4!BD$8,intern3!$7:$7,0))="OK","OK","NOK")))</f>
        <v/>
      </c>
      <c r="BE131" s="1277" t="str">
        <f>IF(INDEX(intern2!$A$165:$BH$316,MATCH($A131,intern2!$A$165:$A$316,0),MATCH(BE$8,intern2!_xlnm.Print_Titles,0))="","",
IF(INDEX(intern2!$A$165:$BH$316,MATCH($A131,intern2!$A$165:$A$316,0),MATCH(BE$8,intern2!_xlnm.Print_Titles,0))="NOK","NOK",
IF(INDEX(intern3!$A$9:$BG$320,MATCH($A131,intern3!$A$9:$A$160,0),MATCH(intern4!BE$8,intern3!$7:$7,0))="OK","OK","NOK")))</f>
        <v/>
      </c>
      <c r="BF131" s="1277" t="str">
        <f>IF(INDEX(intern2!$A$165:$BH$316,MATCH($A131,intern2!$A$165:$A$316,0),MATCH(BF$8,intern2!_xlnm.Print_Titles,0))="","",
IF(INDEX(intern2!$A$165:$BH$316,MATCH($A131,intern2!$A$165:$A$316,0),MATCH(BF$8,intern2!_xlnm.Print_Titles,0))="NOK","NOK",
IF(INDEX(intern3!$A$9:$BG$320,MATCH($A131,intern3!$A$9:$A$160,0),MATCH(intern4!BF$8,intern3!$7:$7,0))="OK","OK","NOK")))</f>
        <v/>
      </c>
      <c r="BG131" s="1277" t="str">
        <f>IF(INDEX(intern2!$A$165:$BH$316,MATCH($A131,intern2!$A$165:$A$316,0),MATCH(BG$8,intern2!_xlnm.Print_Titles,0))="","",
IF(INDEX(intern2!$A$165:$BH$316,MATCH($A131,intern2!$A$165:$A$316,0),MATCH(BG$8,intern2!_xlnm.Print_Titles,0))="NOK","NOK",
IF(INDEX(intern3!$A$9:$BG$320,MATCH($A131,intern3!$A$9:$A$160,0),MATCH(intern4!BG$8,intern3!$7:$7,0))="OK","OK","NOK")))</f>
        <v/>
      </c>
      <c r="BH131" s="200" t="str">
        <f t="shared" ca="1" si="3"/>
        <v>NOK</v>
      </c>
      <c r="BI131" s="186"/>
      <c r="BJ131" t="b">
        <f ca="1">IF(VLOOKUP($A131,intern1!$C:$Q,15,FALSE)="MAS","",IF(VLOOKUP($A131,'3.10'!$C:$AP,9,FALSE)=0,"NOK",IF(VLOOKUP($A131,'3.10'!$C:$AP,11,FALSE)=0,"NOK","OK"))=BH131)</f>
        <v>1</v>
      </c>
    </row>
    <row r="132" spans="1:62" x14ac:dyDescent="0.25">
      <c r="A132" t="str">
        <f>+intern2!A127</f>
        <v>GYNT</v>
      </c>
      <c r="C132" s="1277" t="str">
        <f>IF(INDEX(intern2!$A$165:$BH$316,MATCH($A132,intern2!$A$165:$A$316,0),MATCH(C$8,intern2!_xlnm.Print_Titles,0))="","",
IF(INDEX(intern2!$A$165:$BH$316,MATCH($A132,intern2!$A$165:$A$316,0),MATCH(C$8,intern2!_xlnm.Print_Titles,0))="NOK","NOK",
IF(INDEX(intern3!$A$9:$BG$320,MATCH($A132,intern3!$A$9:$A$160,0),MATCH(intern4!C$8,intern3!$7:$7,0))="OK","OK","NOK")))</f>
        <v/>
      </c>
      <c r="D132" s="1277" t="str">
        <f>IF(INDEX(intern2!$A$165:$BH$316,MATCH($A132,intern2!$A$165:$A$316,0),MATCH(D$8,intern2!_xlnm.Print_Titles,0))="","",
IF(INDEX(intern2!$A$165:$BH$316,MATCH($A132,intern2!$A$165:$A$316,0),MATCH(D$8,intern2!_xlnm.Print_Titles,0))="NOK","NOK",
IF(INDEX(intern3!$A$9:$BG$320,MATCH($A132,intern3!$A$9:$A$160,0),MATCH(intern4!D$8,intern3!$7:$7,0))="OK","OK","NOK")))</f>
        <v/>
      </c>
      <c r="E132" s="1277" t="str">
        <f>IF(INDEX(intern2!$A$165:$BH$316,MATCH($A132,intern2!$A$165:$A$316,0),MATCH(E$8,intern2!_xlnm.Print_Titles,0))="","",
IF(INDEX(intern2!$A$165:$BH$316,MATCH($A132,intern2!$A$165:$A$316,0),MATCH(E$8,intern2!_xlnm.Print_Titles,0))="NOK","NOK",
IF(INDEX(intern3!$A$9:$BG$320,MATCH($A132,intern3!$A$9:$A$160,0),MATCH(intern4!E$8,intern3!$7:$7,0))="OK","OK","NOK")))</f>
        <v/>
      </c>
      <c r="F132" s="1277" t="str">
        <f>IF(INDEX(intern2!$A$165:$BH$316,MATCH($A132,intern2!$A$165:$A$316,0),MATCH(F$8,intern2!_xlnm.Print_Titles,0))="","",
IF(INDEX(intern2!$A$165:$BH$316,MATCH($A132,intern2!$A$165:$A$316,0),MATCH(F$8,intern2!_xlnm.Print_Titles,0))="NOK","NOK",
IF(INDEX(intern3!$A$9:$BG$320,MATCH($A132,intern3!$A$9:$A$160,0),MATCH(intern4!F$8,intern3!$7:$7,0))="OK","OK","NOK")))</f>
        <v/>
      </c>
      <c r="G132" s="1277" t="str">
        <f>IF(INDEX(intern2!$A$165:$BH$316,MATCH($A132,intern2!$A$165:$A$316,0),MATCH(G$8,intern2!_xlnm.Print_Titles,0))="","",
IF(INDEX(intern2!$A$165:$BH$316,MATCH($A132,intern2!$A$165:$A$316,0),MATCH(G$8,intern2!_xlnm.Print_Titles,0))="NOK","NOK",
IF(INDEX(intern3!$A$9:$BG$320,MATCH($A132,intern3!$A$9:$A$160,0),MATCH(intern4!G$8,intern3!$7:$7,0))="OK","OK","NOK")))</f>
        <v/>
      </c>
      <c r="H132" s="1277" t="str">
        <f>IF(INDEX(intern2!$A$165:$BH$316,MATCH($A132,intern2!$A$165:$A$316,0),MATCH(H$8,intern2!_xlnm.Print_Titles,0))="","",
IF(INDEX(intern2!$A$165:$BH$316,MATCH($A132,intern2!$A$165:$A$316,0),MATCH(H$8,intern2!_xlnm.Print_Titles,0))="NOK","NOK",
IF(INDEX(intern3!$A$9:$BG$320,MATCH($A132,intern3!$A$9:$A$160,0),MATCH(intern4!H$8,intern3!$7:$7,0))="OK","OK","NOK")))</f>
        <v/>
      </c>
      <c r="I132" s="1277" t="str">
        <f>IF(INDEX(intern2!$A$165:$BH$316,MATCH($A132,intern2!$A$165:$A$316,0),MATCH(I$8,intern2!_xlnm.Print_Titles,0))="","",
IF(INDEX(intern2!$A$165:$BH$316,MATCH($A132,intern2!$A$165:$A$316,0),MATCH(I$8,intern2!_xlnm.Print_Titles,0))="NOK","NOK",
IF(INDEX(intern3!$A$9:$BG$320,MATCH($A132,intern3!$A$9:$A$160,0),MATCH(intern4!I$8,intern3!$7:$7,0))="OK","OK","NOK")))</f>
        <v/>
      </c>
      <c r="J132" s="1277" t="str">
        <f>IF(INDEX(intern2!$A$165:$BH$316,MATCH($A132,intern2!$A$165:$A$316,0),MATCH(J$8,intern2!_xlnm.Print_Titles,0))="","",
IF(INDEX(intern2!$A$165:$BH$316,MATCH($A132,intern2!$A$165:$A$316,0),MATCH(J$8,intern2!_xlnm.Print_Titles,0))="NOK","NOK",
IF(INDEX(intern3!$A$9:$BG$320,MATCH($A132,intern3!$A$9:$A$160,0),MATCH(intern4!J$8,intern3!$7:$7,0))="OK","OK","NOK")))</f>
        <v/>
      </c>
      <c r="K132" s="1277" t="str">
        <f>IF(INDEX(intern2!$A$165:$BH$316,MATCH($A132,intern2!$A$165:$A$316,0),MATCH(K$8,intern2!_xlnm.Print_Titles,0))="","",
IF(INDEX(intern2!$A$165:$BH$316,MATCH($A132,intern2!$A$165:$A$316,0),MATCH(K$8,intern2!_xlnm.Print_Titles,0))="NOK","NOK",
IF(INDEX(intern3!$A$9:$BG$320,MATCH($A132,intern3!$A$9:$A$160,0),MATCH(intern4!K$8,intern3!$7:$7,0))="OK","OK","NOK")))</f>
        <v/>
      </c>
      <c r="L132" s="1277" t="str">
        <f>IF(INDEX(intern2!$A$165:$BH$316,MATCH($A132,intern2!$A$165:$A$316,0),MATCH(L$8,intern2!_xlnm.Print_Titles,0))="","",
IF(INDEX(intern2!$A$165:$BH$316,MATCH($A132,intern2!$A$165:$A$316,0),MATCH(L$8,intern2!_xlnm.Print_Titles,0))="NOK","NOK",
IF(INDEX(intern3!$A$9:$BG$320,MATCH($A132,intern3!$A$9:$A$160,0),MATCH(intern4!L$8,intern3!$7:$7,0))="OK","OK","NOK")))</f>
        <v/>
      </c>
      <c r="M132" s="1277" t="str">
        <f>IF(INDEX(intern2!$A$165:$BH$316,MATCH($A132,intern2!$A$165:$A$316,0),MATCH(M$8,intern2!_xlnm.Print_Titles,0))="","",
IF(INDEX(intern2!$A$165:$BH$316,MATCH($A132,intern2!$A$165:$A$316,0),MATCH(M$8,intern2!_xlnm.Print_Titles,0))="NOK","NOK",
IF(INDEX(intern3!$A$9:$BG$320,MATCH($A132,intern3!$A$9:$A$160,0),MATCH(intern4!M$8,intern3!$7:$7,0))="OK","OK","NOK")))</f>
        <v/>
      </c>
      <c r="N132" s="1277" t="str">
        <f>IF(INDEX(intern2!$A$165:$BH$316,MATCH($A132,intern2!$A$165:$A$316,0),MATCH(N$8,intern2!_xlnm.Print_Titles,0))="","",
IF(INDEX(intern2!$A$165:$BH$316,MATCH($A132,intern2!$A$165:$A$316,0),MATCH(N$8,intern2!_xlnm.Print_Titles,0))="NOK","NOK",
IF(INDEX(intern3!$A$9:$BG$320,MATCH($A132,intern3!$A$9:$A$160,0),MATCH(intern4!N$8,intern3!$7:$7,0))="OK","OK","NOK")))</f>
        <v/>
      </c>
      <c r="O132" s="1277" t="str">
        <f>IF(INDEX(intern2!$A$165:$BH$316,MATCH($A132,intern2!$A$165:$A$316,0),MATCH(O$8,intern2!_xlnm.Print_Titles,0))="","",
IF(INDEX(intern2!$A$165:$BH$316,MATCH($A132,intern2!$A$165:$A$316,0),MATCH(O$8,intern2!_xlnm.Print_Titles,0))="NOK","NOK",
IF(INDEX(intern3!$A$9:$BG$320,MATCH($A132,intern3!$A$9:$A$160,0),MATCH(intern4!O$8,intern3!$7:$7,0))="OK","OK","NOK")))</f>
        <v/>
      </c>
      <c r="P132" s="1277" t="str">
        <f>IF(INDEX(intern2!$A$165:$BH$316,MATCH($A132,intern2!$A$165:$A$316,0),MATCH(P$8,intern2!_xlnm.Print_Titles,0))="","",
IF(INDEX(intern2!$A$165:$BH$316,MATCH($A132,intern2!$A$165:$A$316,0),MATCH(P$8,intern2!_xlnm.Print_Titles,0))="NOK","NOK",
IF(INDEX(intern3!$A$9:$BG$320,MATCH($A132,intern3!$A$9:$A$160,0),MATCH(intern4!P$8,intern3!$7:$7,0))="OK","OK","NOK")))</f>
        <v/>
      </c>
      <c r="Q132" s="1277" t="str">
        <f>IF(INDEX(intern2!$A$165:$BH$316,MATCH($A132,intern2!$A$165:$A$316,0),MATCH(Q$8,intern2!_xlnm.Print_Titles,0))="","",
IF(INDEX(intern2!$A$165:$BH$316,MATCH($A132,intern2!$A$165:$A$316,0),MATCH(Q$8,intern2!_xlnm.Print_Titles,0))="NOK","NOK",
IF(INDEX(intern3!$A$9:$BG$320,MATCH($A132,intern3!$A$9:$A$160,0),MATCH(intern4!Q$8,intern3!$7:$7,0))="OK","OK","NOK")))</f>
        <v/>
      </c>
      <c r="R132" s="1277" t="str">
        <f>IF(INDEX(intern2!$A$165:$BH$316,MATCH($A132,intern2!$A$165:$A$316,0),MATCH(R$8,intern2!_xlnm.Print_Titles,0))="","",
IF(INDEX(intern2!$A$165:$BH$316,MATCH($A132,intern2!$A$165:$A$316,0),MATCH(R$8,intern2!_xlnm.Print_Titles,0))="NOK","NOK",
IF(INDEX(intern3!$A$9:$BG$320,MATCH($A132,intern3!$A$9:$A$160,0),MATCH(intern4!R$8,intern3!$7:$7,0))="OK","OK","NOK")))</f>
        <v/>
      </c>
      <c r="S132" s="1277" t="str">
        <f>IF(INDEX(intern2!$A$165:$BH$316,MATCH($A132,intern2!$A$165:$A$316,0),MATCH(S$8,intern2!_xlnm.Print_Titles,0))="","",
IF(INDEX(intern2!$A$165:$BH$316,MATCH($A132,intern2!$A$165:$A$316,0),MATCH(S$8,intern2!_xlnm.Print_Titles,0))="NOK","NOK",
IF(INDEX(intern3!$A$9:$BG$320,MATCH($A132,intern3!$A$9:$A$160,0),MATCH(intern4!S$8,intern3!$7:$7,0))="OK","OK","NOK")))</f>
        <v/>
      </c>
      <c r="T132" s="1277" t="str">
        <f>IF(INDEX(intern2!$A$165:$BH$316,MATCH($A132,intern2!$A$165:$A$316,0),MATCH(T$8,intern2!_xlnm.Print_Titles,0))="","",
IF(INDEX(intern2!$A$165:$BH$316,MATCH($A132,intern2!$A$165:$A$316,0),MATCH(T$8,intern2!_xlnm.Print_Titles,0))="NOK","NOK",
IF(INDEX(intern3!$A$9:$BG$320,MATCH($A132,intern3!$A$9:$A$160,0),MATCH(intern4!T$8,intern3!$7:$7,0))="OK","OK","NOK")))</f>
        <v/>
      </c>
      <c r="U132" s="1277" t="str">
        <f>IF(INDEX(intern2!$A$165:$BH$316,MATCH($A132,intern2!$A$165:$A$316,0),MATCH(U$8,intern2!_xlnm.Print_Titles,0))="","",
IF(INDEX(intern2!$A$165:$BH$316,MATCH($A132,intern2!$A$165:$A$316,0),MATCH(U$8,intern2!_xlnm.Print_Titles,0))="NOK","NOK",
IF(INDEX(intern3!$A$9:$BG$320,MATCH($A132,intern3!$A$9:$A$160,0),MATCH(intern4!U$8,intern3!$7:$7,0))="OK","OK","NOK")))</f>
        <v/>
      </c>
      <c r="V132" s="1277" t="str">
        <f>IF(INDEX(intern2!$A$165:$BH$316,MATCH($A132,intern2!$A$165:$A$316,0),MATCH(V$8,intern2!_xlnm.Print_Titles,0))="","",
IF(INDEX(intern2!$A$165:$BH$316,MATCH($A132,intern2!$A$165:$A$316,0),MATCH(V$8,intern2!_xlnm.Print_Titles,0))="NOK","NOK",
IF(INDEX(intern3!$A$9:$BG$320,MATCH($A132,intern3!$A$9:$A$160,0),MATCH(intern4!V$8,intern3!$7:$7,0))="OK","OK","NOK")))</f>
        <v/>
      </c>
      <c r="W132" s="1277" t="str">
        <f>IF(INDEX(intern2!$A$165:$BH$316,MATCH($A132,intern2!$A$165:$A$316,0),MATCH(W$8,intern2!_xlnm.Print_Titles,0))="","",
IF(INDEX(intern2!$A$165:$BH$316,MATCH($A132,intern2!$A$165:$A$316,0),MATCH(W$8,intern2!_xlnm.Print_Titles,0))="NOK","NOK",
IF(INDEX(intern3!$A$9:$BG$320,MATCH($A132,intern3!$A$9:$A$160,0),MATCH(intern4!W$8,intern3!$7:$7,0))="OK","OK","NOK")))</f>
        <v/>
      </c>
      <c r="X132" s="1277" t="str">
        <f>IF(INDEX(intern2!$A$165:$BH$316,MATCH($A132,intern2!$A$165:$A$316,0),MATCH(X$8,intern2!_xlnm.Print_Titles,0))="","",
IF(INDEX(intern2!$A$165:$BH$316,MATCH($A132,intern2!$A$165:$A$316,0),MATCH(X$8,intern2!_xlnm.Print_Titles,0))="NOK","NOK",
IF(INDEX(intern3!$A$9:$BG$320,MATCH($A132,intern3!$A$9:$A$160,0),MATCH(intern4!X$8,intern3!$7:$7,0))="OK","OK","NOK")))</f>
        <v/>
      </c>
      <c r="Y132" s="1277" t="str">
        <f ca="1">IF(INDEX(intern2!$A$165:$BH$316,MATCH($A132,intern2!$A$165:$A$316,0),MATCH(Y$8,intern2!_xlnm.Print_Titles,0))="","",
IF(INDEX(intern2!$A$165:$BH$316,MATCH($A132,intern2!$A$165:$A$316,0),MATCH(Y$8,intern2!_xlnm.Print_Titles,0))="NOK","NOK",
IF(INDEX(intern3!$A$9:$BG$320,MATCH($A132,intern3!$A$9:$A$160,0),MATCH(intern4!Y$8,intern3!$7:$7,0))="OK","OK","NOK")))</f>
        <v>NOK</v>
      </c>
      <c r="Z132" s="1277" t="str">
        <f>IF(INDEX(intern2!$A$165:$BH$316,MATCH($A132,intern2!$A$165:$A$316,0),MATCH(Z$8,intern2!_xlnm.Print_Titles,0))="","",
IF(INDEX(intern2!$A$165:$BH$316,MATCH($A132,intern2!$A$165:$A$316,0),MATCH(Z$8,intern2!_xlnm.Print_Titles,0))="NOK","NOK",
IF(INDEX(intern3!$A$9:$BG$320,MATCH($A132,intern3!$A$9:$A$160,0),MATCH(intern4!Z$8,intern3!$7:$7,0))="OK","OK","NOK")))</f>
        <v/>
      </c>
      <c r="AA132" s="1277" t="str">
        <f>IF(INDEX(intern2!$A$165:$BH$316,MATCH($A132,intern2!$A$165:$A$316,0),MATCH(AA$8,intern2!_xlnm.Print_Titles,0))="","",
IF(INDEX(intern2!$A$165:$BH$316,MATCH($A132,intern2!$A$165:$A$316,0),MATCH(AA$8,intern2!_xlnm.Print_Titles,0))="NOK","NOK",
IF(INDEX(intern3!$A$9:$BG$320,MATCH($A132,intern3!$A$9:$A$160,0),MATCH(intern4!AA$8,intern3!$7:$7,0))="OK","OK","NOK")))</f>
        <v/>
      </c>
      <c r="AB132" s="1277" t="str">
        <f>IF(INDEX(intern2!$A$165:$BH$316,MATCH($A132,intern2!$A$165:$A$316,0),MATCH(AB$8,intern2!_xlnm.Print_Titles,0))="","",
IF(INDEX(intern2!$A$165:$BH$316,MATCH($A132,intern2!$A$165:$A$316,0),MATCH(AB$8,intern2!_xlnm.Print_Titles,0))="NOK","NOK",
IF(INDEX(intern3!$A$9:$BG$320,MATCH($A132,intern3!$A$9:$A$160,0),MATCH(intern4!AB$8,intern3!$7:$7,0))="OK","OK","NOK")))</f>
        <v/>
      </c>
      <c r="AC132" s="1277" t="str">
        <f>IF(INDEX(intern2!$A$165:$BH$316,MATCH($A132,intern2!$A$165:$A$316,0),MATCH(AC$8,intern2!_xlnm.Print_Titles,0))="","",
IF(INDEX(intern2!$A$165:$BH$316,MATCH($A132,intern2!$A$165:$A$316,0),MATCH(AC$8,intern2!_xlnm.Print_Titles,0))="NOK","NOK",
IF(INDEX(intern3!$A$9:$BG$320,MATCH($A132,intern3!$A$9:$A$160,0),MATCH(intern4!AC$8,intern3!$7:$7,0))="OK","OK","NOK")))</f>
        <v/>
      </c>
      <c r="AD132" s="1277" t="str">
        <f>IF(INDEX(intern2!$A$165:$BH$316,MATCH($A132,intern2!$A$165:$A$316,0),MATCH(AD$8,intern2!_xlnm.Print_Titles,0))="","",
IF(INDEX(intern2!$A$165:$BH$316,MATCH($A132,intern2!$A$165:$A$316,0),MATCH(AD$8,intern2!_xlnm.Print_Titles,0))="NOK","NOK",
IF(INDEX(intern3!$A$9:$BG$320,MATCH($A132,intern3!$A$9:$A$160,0),MATCH(intern4!AD$8,intern3!$7:$7,0))="OK","OK","NOK")))</f>
        <v/>
      </c>
      <c r="AE132" s="1277" t="str">
        <f>IF(INDEX(intern2!$A$165:$BH$316,MATCH($A132,intern2!$A$165:$A$316,0),MATCH(AE$8,intern2!_xlnm.Print_Titles,0))="","",
IF(INDEX(intern2!$A$165:$BH$316,MATCH($A132,intern2!$A$165:$A$316,0),MATCH(AE$8,intern2!_xlnm.Print_Titles,0))="NOK","NOK",
IF(INDEX(intern3!$A$9:$BG$320,MATCH($A132,intern3!$A$9:$A$160,0),MATCH(intern4!AE$8,intern3!$7:$7,0))="OK","OK","NOK")))</f>
        <v/>
      </c>
      <c r="AF132" s="1277" t="str">
        <f>IF(INDEX(intern2!$A$165:$BH$316,MATCH($A132,intern2!$A$165:$A$316,0),MATCH(AF$8,intern2!_xlnm.Print_Titles,0))="","",
IF(INDEX(intern2!$A$165:$BH$316,MATCH($A132,intern2!$A$165:$A$316,0),MATCH(AF$8,intern2!_xlnm.Print_Titles,0))="NOK","NOK",
IF(INDEX(intern3!$A$9:$BG$320,MATCH($A132,intern3!$A$9:$A$160,0),MATCH(intern4!AF$8,intern3!$7:$7,0))="OK","OK","NOK")))</f>
        <v/>
      </c>
      <c r="AG132" s="1277" t="str">
        <f>IF(INDEX(intern2!$A$165:$BH$316,MATCH($A132,intern2!$A$165:$A$316,0),MATCH(AG$8,intern2!_xlnm.Print_Titles,0))="","",
IF(INDEX(intern2!$A$165:$BH$316,MATCH($A132,intern2!$A$165:$A$316,0),MATCH(AG$8,intern2!_xlnm.Print_Titles,0))="NOK","NOK",
IF(INDEX(intern3!$A$9:$BG$320,MATCH($A132,intern3!$A$9:$A$160,0),MATCH(intern4!AG$8,intern3!$7:$7,0))="OK","OK","NOK")))</f>
        <v/>
      </c>
      <c r="AH132" s="1277" t="str">
        <f>IF(INDEX(intern2!$A$165:$BH$316,MATCH($A132,intern2!$A$165:$A$316,0),MATCH(AH$8,intern2!_xlnm.Print_Titles,0))="","",
IF(INDEX(intern2!$A$165:$BH$316,MATCH($A132,intern2!$A$165:$A$316,0),MATCH(AH$8,intern2!_xlnm.Print_Titles,0))="NOK","NOK",
IF(INDEX(intern3!$A$9:$BG$320,MATCH($A132,intern3!$A$9:$A$160,0),MATCH(intern4!AH$8,intern3!$7:$7,0))="OK","OK","NOK")))</f>
        <v/>
      </c>
      <c r="AI132" s="1277" t="str">
        <f>IF(INDEX(intern2!$A$165:$BH$316,MATCH($A132,intern2!$A$165:$A$316,0),MATCH(AI$8,intern2!_xlnm.Print_Titles,0))="","",
IF(INDEX(intern2!$A$165:$BH$316,MATCH($A132,intern2!$A$165:$A$316,0),MATCH(AI$8,intern2!_xlnm.Print_Titles,0))="NOK","NOK",
IF(INDEX(intern3!$A$9:$BG$320,MATCH($A132,intern3!$A$9:$A$160,0),MATCH(intern4!AI$8,intern3!$7:$7,0))="OK","OK","NOK")))</f>
        <v/>
      </c>
      <c r="AJ132" s="1277" t="str">
        <f>IF(INDEX(intern2!$A$165:$BH$316,MATCH($A132,intern2!$A$165:$A$316,0),MATCH(AJ$8,intern2!_xlnm.Print_Titles,0))="","",
IF(INDEX(intern2!$A$165:$BH$316,MATCH($A132,intern2!$A$165:$A$316,0),MATCH(AJ$8,intern2!_xlnm.Print_Titles,0))="NOK","NOK",
IF(INDEX(intern3!$A$9:$BG$320,MATCH($A132,intern3!$A$9:$A$160,0),MATCH(intern4!AJ$8,intern3!$7:$7,0))="OK","OK","NOK")))</f>
        <v/>
      </c>
      <c r="AK132" s="1277" t="str">
        <f>IF(INDEX(intern2!$A$165:$BH$316,MATCH($A132,intern2!$A$165:$A$316,0),MATCH(AK$8,intern2!_xlnm.Print_Titles,0))="","",
IF(INDEX(intern2!$A$165:$BH$316,MATCH($A132,intern2!$A$165:$A$316,0),MATCH(AK$8,intern2!_xlnm.Print_Titles,0))="NOK","NOK",
IF(INDEX(intern3!$A$9:$BG$320,MATCH($A132,intern3!$A$9:$A$160,0),MATCH(intern4!AK$8,intern3!$7:$7,0))="OK","OK","NOK")))</f>
        <v/>
      </c>
      <c r="AL132" s="1277" t="str">
        <f>IF(INDEX(intern2!$A$165:$BH$316,MATCH($A132,intern2!$A$165:$A$316,0),MATCH(AL$8,intern2!_xlnm.Print_Titles,0))="","",
IF(INDEX(intern2!$A$165:$BH$316,MATCH($A132,intern2!$A$165:$A$316,0),MATCH(AL$8,intern2!_xlnm.Print_Titles,0))="NOK","NOK",
IF(INDEX(intern3!$A$9:$BG$320,MATCH($A132,intern3!$A$9:$A$160,0),MATCH(intern4!AL$8,intern3!$7:$7,0))="OK","OK","NOK")))</f>
        <v/>
      </c>
      <c r="AM132" s="1277" t="str">
        <f>IF(INDEX(intern2!$A$165:$BH$316,MATCH($A132,intern2!$A$165:$A$316,0),MATCH(AM$8,intern2!_xlnm.Print_Titles,0))="","",
IF(INDEX(intern2!$A$165:$BH$316,MATCH($A132,intern2!$A$165:$A$316,0),MATCH(AM$8,intern2!_xlnm.Print_Titles,0))="NOK","NOK",
IF(INDEX(intern3!$A$9:$BG$320,MATCH($A132,intern3!$A$9:$A$160,0),MATCH(intern4!AM$8,intern3!$7:$7,0))="OK","OK","NOK")))</f>
        <v/>
      </c>
      <c r="AN132" s="1277" t="str">
        <f>IF(INDEX(intern2!$A$165:$BH$316,MATCH($A132,intern2!$A$165:$A$316,0),MATCH(AN$8,intern2!_xlnm.Print_Titles,0))="","",
IF(INDEX(intern2!$A$165:$BH$316,MATCH($A132,intern2!$A$165:$A$316,0),MATCH(AN$8,intern2!_xlnm.Print_Titles,0))="NOK","NOK",
IF(INDEX(intern3!$A$9:$BG$320,MATCH($A132,intern3!$A$9:$A$160,0),MATCH(intern4!AN$8,intern3!$7:$7,0))="OK","OK","NOK")))</f>
        <v/>
      </c>
      <c r="AO132" s="1277" t="str">
        <f>IF(INDEX(intern2!$A$165:$BH$316,MATCH($A132,intern2!$A$165:$A$316,0),MATCH(AO$8,intern2!_xlnm.Print_Titles,0))="","",
IF(INDEX(intern2!$A$165:$BH$316,MATCH($A132,intern2!$A$165:$A$316,0),MATCH(AO$8,intern2!_xlnm.Print_Titles,0))="NOK","NOK",
IF(INDEX(intern3!$A$9:$BG$320,MATCH($A132,intern3!$A$9:$A$160,0),MATCH(intern4!AO$8,intern3!$7:$7,0))="OK","OK","NOK")))</f>
        <v/>
      </c>
      <c r="AP132" s="1277" t="str">
        <f>IF(INDEX(intern2!$A$165:$BH$316,MATCH($A132,intern2!$A$165:$A$316,0),MATCH(AP$8,intern2!_xlnm.Print_Titles,0))="","",
IF(INDEX(intern2!$A$165:$BH$316,MATCH($A132,intern2!$A$165:$A$316,0),MATCH(AP$8,intern2!_xlnm.Print_Titles,0))="NOK","NOK",
IF(INDEX(intern3!$A$9:$BG$320,MATCH($A132,intern3!$A$9:$A$160,0),MATCH(intern4!AP$8,intern3!$7:$7,0))="OK","OK","NOK")))</f>
        <v/>
      </c>
      <c r="AQ132" s="1277" t="str">
        <f>IF(INDEX(intern2!$A$165:$BH$316,MATCH($A132,intern2!$A$165:$A$316,0),MATCH(AQ$8,intern2!_xlnm.Print_Titles,0))="","",
IF(INDEX(intern2!$A$165:$BH$316,MATCH($A132,intern2!$A$165:$A$316,0),MATCH(AQ$8,intern2!_xlnm.Print_Titles,0))="NOK","NOK",
IF(INDEX(intern3!$A$9:$BG$320,MATCH($A132,intern3!$A$9:$A$160,0),MATCH(intern4!AQ$8,intern3!$7:$7,0))="OK","OK","NOK")))</f>
        <v/>
      </c>
      <c r="AR132" s="1277" t="str">
        <f>IF(INDEX(intern2!$A$165:$BH$316,MATCH($A132,intern2!$A$165:$A$316,0),MATCH(AR$8,intern2!_xlnm.Print_Titles,0))="","",
IF(INDEX(intern2!$A$165:$BH$316,MATCH($A132,intern2!$A$165:$A$316,0),MATCH(AR$8,intern2!_xlnm.Print_Titles,0))="NOK","NOK",
IF(INDEX(intern3!$A$9:$BG$320,MATCH($A132,intern3!$A$9:$A$160,0),MATCH(intern4!AR$8,intern3!$7:$7,0))="OK","OK","NOK")))</f>
        <v/>
      </c>
      <c r="AS132" s="1277" t="str">
        <f>IF(INDEX(intern2!$A$165:$BH$316,MATCH($A132,intern2!$A$165:$A$316,0),MATCH(AS$8,intern2!_xlnm.Print_Titles,0))="","",
IF(INDEX(intern2!$A$165:$BH$316,MATCH($A132,intern2!$A$165:$A$316,0),MATCH(AS$8,intern2!_xlnm.Print_Titles,0))="NOK","NOK",
IF(INDEX(intern3!$A$9:$BG$320,MATCH($A132,intern3!$A$9:$A$160,0),MATCH(intern4!AS$8,intern3!$7:$7,0))="OK","OK","NOK")))</f>
        <v/>
      </c>
      <c r="AT132" s="1277" t="str">
        <f>IF(INDEX(intern2!$A$165:$BH$316,MATCH($A132,intern2!$A$165:$A$316,0),MATCH(AT$8,intern2!_xlnm.Print_Titles,0))="","",
IF(INDEX(intern2!$A$165:$BH$316,MATCH($A132,intern2!$A$165:$A$316,0),MATCH(AT$8,intern2!_xlnm.Print_Titles,0))="NOK","NOK",
IF(INDEX(intern3!$A$9:$BG$320,MATCH($A132,intern3!$A$9:$A$160,0),MATCH(intern4!AT$8,intern3!$7:$7,0))="OK","OK","NOK")))</f>
        <v/>
      </c>
      <c r="AU132" s="1277" t="str">
        <f>IF(INDEX(intern2!$A$165:$BH$316,MATCH($A132,intern2!$A$165:$A$316,0),MATCH(AU$8,intern2!_xlnm.Print_Titles,0))="","",
IF(INDEX(intern2!$A$165:$BH$316,MATCH($A132,intern2!$A$165:$A$316,0),MATCH(AU$8,intern2!_xlnm.Print_Titles,0))="NOK","NOK",
IF(INDEX(intern3!$A$9:$BG$320,MATCH($A132,intern3!$A$9:$A$160,0),MATCH(intern4!AU$8,intern3!$7:$7,0))="OK","OK","NOK")))</f>
        <v/>
      </c>
      <c r="AV132" s="1277" t="str">
        <f>IF(INDEX(intern2!$A$165:$BH$316,MATCH($A132,intern2!$A$165:$A$316,0),MATCH(AV$8,intern2!_xlnm.Print_Titles,0))="","",
IF(INDEX(intern2!$A$165:$BH$316,MATCH($A132,intern2!$A$165:$A$316,0),MATCH(AV$8,intern2!_xlnm.Print_Titles,0))="NOK","NOK",
IF(INDEX(intern3!$A$9:$BG$320,MATCH($A132,intern3!$A$9:$A$160,0),MATCH(intern4!AV$8,intern3!$7:$7,0))="OK","OK","NOK")))</f>
        <v/>
      </c>
      <c r="AW132" s="1277"/>
      <c r="AX132" s="1277" t="str">
        <f>IF(INDEX(intern2!$A$165:$BH$316,MATCH($A132,intern2!$A$165:$A$316,0),MATCH(AX$8,intern2!_xlnm.Print_Titles,0))="","",
IF(INDEX(intern2!$A$165:$BH$316,MATCH($A132,intern2!$A$165:$A$316,0),MATCH(AX$8,intern2!_xlnm.Print_Titles,0))="NOK","NOK",
IF(INDEX(intern3!$A$9:$BG$320,MATCH($A132,intern3!$A$9:$A$160,0),MATCH(intern4!AX$8,intern3!$7:$7,0))="OK","OK","NOK")))</f>
        <v/>
      </c>
      <c r="AY132" s="1277" t="str">
        <f>IF(INDEX(intern2!$A$165:$BH$316,MATCH($A132,intern2!$A$165:$A$316,0),MATCH(AY$8,intern2!_xlnm.Print_Titles,0))="","",
IF(INDEX(intern2!$A$165:$BH$316,MATCH($A132,intern2!$A$165:$A$316,0),MATCH(AY$8,intern2!_xlnm.Print_Titles,0))="NOK","NOK",
IF(INDEX(intern3!$A$9:$BG$320,MATCH($A132,intern3!$A$9:$A$160,0),MATCH(intern4!AY$8,intern3!$7:$7,0))="OK","OK","NOK")))</f>
        <v/>
      </c>
      <c r="AZ132" s="1277" t="str">
        <f>IF(INDEX(intern2!$A$165:$BH$316,MATCH($A132,intern2!$A$165:$A$316,0),MATCH(AZ$8,intern2!_xlnm.Print_Titles,0))="","",
IF(INDEX(intern2!$A$165:$BH$316,MATCH($A132,intern2!$A$165:$A$316,0),MATCH(AZ$8,intern2!_xlnm.Print_Titles,0))="NOK","NOK",
IF(INDEX(intern3!$A$9:$BG$320,MATCH($A132,intern3!$A$9:$A$160,0),MATCH(intern4!AZ$8,intern3!$7:$7,0))="OK","OK","NOK")))</f>
        <v/>
      </c>
      <c r="BA132" s="1277" t="str">
        <f>IF(INDEX(intern2!$A$165:$BH$316,MATCH($A132,intern2!$A$165:$A$316,0),MATCH(BA$8,intern2!_xlnm.Print_Titles,0))="","",
IF(INDEX(intern2!$A$165:$BH$316,MATCH($A132,intern2!$A$165:$A$316,0),MATCH(BA$8,intern2!_xlnm.Print_Titles,0))="NOK","NOK",
IF(INDEX(intern3!$A$9:$BG$320,MATCH($A132,intern3!$A$9:$A$160,0),MATCH(intern4!BA$8,intern3!$7:$7,0))="OK","OK","NOK")))</f>
        <v/>
      </c>
      <c r="BB132" s="1277" t="str">
        <f>IF(INDEX(intern2!$A$165:$BH$316,MATCH($A132,intern2!$A$165:$A$316,0),MATCH(BB$8,intern2!_xlnm.Print_Titles,0))="","",
IF(INDEX(intern2!$A$165:$BH$316,MATCH($A132,intern2!$A$165:$A$316,0),MATCH(BB$8,intern2!_xlnm.Print_Titles,0))="NOK","NOK",
IF(INDEX(intern3!$A$9:$BG$320,MATCH($A132,intern3!$A$9:$A$160,0),MATCH(intern4!BB$8,intern3!$7:$7,0))="OK","OK","NOK")))</f>
        <v/>
      </c>
      <c r="BC132" s="1277" t="str">
        <f>IF(INDEX(intern2!$A$165:$BH$316,MATCH($A132,intern2!$A$165:$A$316,0),MATCH(BC$8,intern2!_xlnm.Print_Titles,0))="","",
IF(INDEX(intern2!$A$165:$BH$316,MATCH($A132,intern2!$A$165:$A$316,0),MATCH(BC$8,intern2!_xlnm.Print_Titles,0))="NOK","NOK",
IF(INDEX(intern3!$A$9:$BG$320,MATCH($A132,intern3!$A$9:$A$160,0),MATCH(intern4!BC$8,intern3!$7:$7,0))="OK","OK","NOK")))</f>
        <v/>
      </c>
      <c r="BD132" s="1277" t="str">
        <f>IF(INDEX(intern2!$A$165:$BH$316,MATCH($A132,intern2!$A$165:$A$316,0),MATCH(BD$8,intern2!_xlnm.Print_Titles,0))="","",
IF(INDEX(intern2!$A$165:$BH$316,MATCH($A132,intern2!$A$165:$A$316,0),MATCH(BD$8,intern2!_xlnm.Print_Titles,0))="NOK","NOK",
IF(INDEX(intern3!$A$9:$BG$320,MATCH($A132,intern3!$A$9:$A$160,0),MATCH(intern4!BD$8,intern3!$7:$7,0))="OK","OK","NOK")))</f>
        <v/>
      </c>
      <c r="BE132" s="1277" t="str">
        <f>IF(INDEX(intern2!$A$165:$BH$316,MATCH($A132,intern2!$A$165:$A$316,0),MATCH(BE$8,intern2!_xlnm.Print_Titles,0))="","",
IF(INDEX(intern2!$A$165:$BH$316,MATCH($A132,intern2!$A$165:$A$316,0),MATCH(BE$8,intern2!_xlnm.Print_Titles,0))="NOK","NOK",
IF(INDEX(intern3!$A$9:$BG$320,MATCH($A132,intern3!$A$9:$A$160,0),MATCH(intern4!BE$8,intern3!$7:$7,0))="OK","OK","NOK")))</f>
        <v/>
      </c>
      <c r="BF132" s="1277" t="str">
        <f>IF(INDEX(intern2!$A$165:$BH$316,MATCH($A132,intern2!$A$165:$A$316,0),MATCH(BF$8,intern2!_xlnm.Print_Titles,0))="","",
IF(INDEX(intern2!$A$165:$BH$316,MATCH($A132,intern2!$A$165:$A$316,0),MATCH(BF$8,intern2!_xlnm.Print_Titles,0))="NOK","NOK",
IF(INDEX(intern3!$A$9:$BG$320,MATCH($A132,intern3!$A$9:$A$160,0),MATCH(intern4!BF$8,intern3!$7:$7,0))="OK","OK","NOK")))</f>
        <v/>
      </c>
      <c r="BG132" s="1277" t="str">
        <f>IF(INDEX(intern2!$A$165:$BH$316,MATCH($A132,intern2!$A$165:$A$316,0),MATCH(BG$8,intern2!_xlnm.Print_Titles,0))="","",
IF(INDEX(intern2!$A$165:$BH$316,MATCH($A132,intern2!$A$165:$A$316,0),MATCH(BG$8,intern2!_xlnm.Print_Titles,0))="NOK","NOK",
IF(INDEX(intern3!$A$9:$BG$320,MATCH($A132,intern3!$A$9:$A$160,0),MATCH(intern4!BG$8,intern3!$7:$7,0))="OK","OK","NOK")))</f>
        <v/>
      </c>
      <c r="BH132" s="200" t="str">
        <f t="shared" ca="1" si="3"/>
        <v>NOK</v>
      </c>
      <c r="BI132" s="186"/>
      <c r="BJ132" t="b">
        <f ca="1">IF(VLOOKUP($A132,intern1!$C:$Q,15,FALSE)="MAS","",IF(VLOOKUP($A132,'3.10'!$C:$AP,9,FALSE)=0,"NOK",IF(VLOOKUP($A132,'3.10'!$C:$AP,11,FALSE)=0,"NOK","OK"))=BH132)</f>
        <v>1</v>
      </c>
    </row>
    <row r="133" spans="1:62" x14ac:dyDescent="0.25">
      <c r="A133" t="str">
        <f>+intern2!A128</f>
        <v>GYN2</v>
      </c>
      <c r="C133" s="1277" t="str">
        <f>IF(INDEX(intern2!$A$165:$BH$316,MATCH($A133,intern2!$A$165:$A$316,0),MATCH(C$8,intern2!_xlnm.Print_Titles,0))="","",
IF(INDEX(intern2!$A$165:$BH$316,MATCH($A133,intern2!$A$165:$A$316,0),MATCH(C$8,intern2!_xlnm.Print_Titles,0))="NOK","NOK",
IF(INDEX(intern3!$A$9:$BG$320,MATCH($A133,intern3!$A$9:$A$160,0),MATCH(intern4!C$8,intern3!$7:$7,0))="OK","OK","NOK")))</f>
        <v/>
      </c>
      <c r="D133" s="1277" t="str">
        <f>IF(INDEX(intern2!$A$165:$BH$316,MATCH($A133,intern2!$A$165:$A$316,0),MATCH(D$8,intern2!_xlnm.Print_Titles,0))="","",
IF(INDEX(intern2!$A$165:$BH$316,MATCH($A133,intern2!$A$165:$A$316,0),MATCH(D$8,intern2!_xlnm.Print_Titles,0))="NOK","NOK",
IF(INDEX(intern3!$A$9:$BG$320,MATCH($A133,intern3!$A$9:$A$160,0),MATCH(intern4!D$8,intern3!$7:$7,0))="OK","OK","NOK")))</f>
        <v/>
      </c>
      <c r="E133" s="1277" t="str">
        <f>IF(INDEX(intern2!$A$165:$BH$316,MATCH($A133,intern2!$A$165:$A$316,0),MATCH(E$8,intern2!_xlnm.Print_Titles,0))="","",
IF(INDEX(intern2!$A$165:$BH$316,MATCH($A133,intern2!$A$165:$A$316,0),MATCH(E$8,intern2!_xlnm.Print_Titles,0))="NOK","NOK",
IF(INDEX(intern3!$A$9:$BG$320,MATCH($A133,intern3!$A$9:$A$160,0),MATCH(intern4!E$8,intern3!$7:$7,0))="OK","OK","NOK")))</f>
        <v/>
      </c>
      <c r="F133" s="1277" t="str">
        <f>IF(INDEX(intern2!$A$165:$BH$316,MATCH($A133,intern2!$A$165:$A$316,0),MATCH(F$8,intern2!_xlnm.Print_Titles,0))="","",
IF(INDEX(intern2!$A$165:$BH$316,MATCH($A133,intern2!$A$165:$A$316,0),MATCH(F$8,intern2!_xlnm.Print_Titles,0))="NOK","NOK",
IF(INDEX(intern3!$A$9:$BG$320,MATCH($A133,intern3!$A$9:$A$160,0),MATCH(intern4!F$8,intern3!$7:$7,0))="OK","OK","NOK")))</f>
        <v/>
      </c>
      <c r="G133" s="1277" t="str">
        <f>IF(INDEX(intern2!$A$165:$BH$316,MATCH($A133,intern2!$A$165:$A$316,0),MATCH(G$8,intern2!_xlnm.Print_Titles,0))="","",
IF(INDEX(intern2!$A$165:$BH$316,MATCH($A133,intern2!$A$165:$A$316,0),MATCH(G$8,intern2!_xlnm.Print_Titles,0))="NOK","NOK",
IF(INDEX(intern3!$A$9:$BG$320,MATCH($A133,intern3!$A$9:$A$160,0),MATCH(intern4!G$8,intern3!$7:$7,0))="OK","OK","NOK")))</f>
        <v/>
      </c>
      <c r="H133" s="1277" t="str">
        <f>IF(INDEX(intern2!$A$165:$BH$316,MATCH($A133,intern2!$A$165:$A$316,0),MATCH(H$8,intern2!_xlnm.Print_Titles,0))="","",
IF(INDEX(intern2!$A$165:$BH$316,MATCH($A133,intern2!$A$165:$A$316,0),MATCH(H$8,intern2!_xlnm.Print_Titles,0))="NOK","NOK",
IF(INDEX(intern3!$A$9:$BG$320,MATCH($A133,intern3!$A$9:$A$160,0),MATCH(intern4!H$8,intern3!$7:$7,0))="OK","OK","NOK")))</f>
        <v/>
      </c>
      <c r="I133" s="1277" t="str">
        <f>IF(INDEX(intern2!$A$165:$BH$316,MATCH($A133,intern2!$A$165:$A$316,0),MATCH(I$8,intern2!_xlnm.Print_Titles,0))="","",
IF(INDEX(intern2!$A$165:$BH$316,MATCH($A133,intern2!$A$165:$A$316,0),MATCH(I$8,intern2!_xlnm.Print_Titles,0))="NOK","NOK",
IF(INDEX(intern3!$A$9:$BG$320,MATCH($A133,intern3!$A$9:$A$160,0),MATCH(intern4!I$8,intern3!$7:$7,0))="OK","OK","NOK")))</f>
        <v/>
      </c>
      <c r="J133" s="1277" t="str">
        <f>IF(INDEX(intern2!$A$165:$BH$316,MATCH($A133,intern2!$A$165:$A$316,0),MATCH(J$8,intern2!_xlnm.Print_Titles,0))="","",
IF(INDEX(intern2!$A$165:$BH$316,MATCH($A133,intern2!$A$165:$A$316,0),MATCH(J$8,intern2!_xlnm.Print_Titles,0))="NOK","NOK",
IF(INDEX(intern3!$A$9:$BG$320,MATCH($A133,intern3!$A$9:$A$160,0),MATCH(intern4!J$8,intern3!$7:$7,0))="OK","OK","NOK")))</f>
        <v/>
      </c>
      <c r="K133" s="1277" t="str">
        <f>IF(INDEX(intern2!$A$165:$BH$316,MATCH($A133,intern2!$A$165:$A$316,0),MATCH(K$8,intern2!_xlnm.Print_Titles,0))="","",
IF(INDEX(intern2!$A$165:$BH$316,MATCH($A133,intern2!$A$165:$A$316,0),MATCH(K$8,intern2!_xlnm.Print_Titles,0))="NOK","NOK",
IF(INDEX(intern3!$A$9:$BG$320,MATCH($A133,intern3!$A$9:$A$160,0),MATCH(intern4!K$8,intern3!$7:$7,0))="OK","OK","NOK")))</f>
        <v/>
      </c>
      <c r="L133" s="1277" t="str">
        <f>IF(INDEX(intern2!$A$165:$BH$316,MATCH($A133,intern2!$A$165:$A$316,0),MATCH(L$8,intern2!_xlnm.Print_Titles,0))="","",
IF(INDEX(intern2!$A$165:$BH$316,MATCH($A133,intern2!$A$165:$A$316,0),MATCH(L$8,intern2!_xlnm.Print_Titles,0))="NOK","NOK",
IF(INDEX(intern3!$A$9:$BG$320,MATCH($A133,intern3!$A$9:$A$160,0),MATCH(intern4!L$8,intern3!$7:$7,0))="OK","OK","NOK")))</f>
        <v/>
      </c>
      <c r="M133" s="1277" t="str">
        <f>IF(INDEX(intern2!$A$165:$BH$316,MATCH($A133,intern2!$A$165:$A$316,0),MATCH(M$8,intern2!_xlnm.Print_Titles,0))="","",
IF(INDEX(intern2!$A$165:$BH$316,MATCH($A133,intern2!$A$165:$A$316,0),MATCH(M$8,intern2!_xlnm.Print_Titles,0))="NOK","NOK",
IF(INDEX(intern3!$A$9:$BG$320,MATCH($A133,intern3!$A$9:$A$160,0),MATCH(intern4!M$8,intern3!$7:$7,0))="OK","OK","NOK")))</f>
        <v/>
      </c>
      <c r="N133" s="1277" t="str">
        <f>IF(INDEX(intern2!$A$165:$BH$316,MATCH($A133,intern2!$A$165:$A$316,0),MATCH(N$8,intern2!_xlnm.Print_Titles,0))="","",
IF(INDEX(intern2!$A$165:$BH$316,MATCH($A133,intern2!$A$165:$A$316,0),MATCH(N$8,intern2!_xlnm.Print_Titles,0))="NOK","NOK",
IF(INDEX(intern3!$A$9:$BG$320,MATCH($A133,intern3!$A$9:$A$160,0),MATCH(intern4!N$8,intern3!$7:$7,0))="OK","OK","NOK")))</f>
        <v/>
      </c>
      <c r="O133" s="1277" t="str">
        <f>IF(INDEX(intern2!$A$165:$BH$316,MATCH($A133,intern2!$A$165:$A$316,0),MATCH(O$8,intern2!_xlnm.Print_Titles,0))="","",
IF(INDEX(intern2!$A$165:$BH$316,MATCH($A133,intern2!$A$165:$A$316,0),MATCH(O$8,intern2!_xlnm.Print_Titles,0))="NOK","NOK",
IF(INDEX(intern3!$A$9:$BG$320,MATCH($A133,intern3!$A$9:$A$160,0),MATCH(intern4!O$8,intern3!$7:$7,0))="OK","OK","NOK")))</f>
        <v/>
      </c>
      <c r="P133" s="1277" t="str">
        <f ca="1">IF(INDEX(intern2!$A$165:$BH$316,MATCH($A133,intern2!$A$165:$A$316,0),MATCH(P$8,intern2!_xlnm.Print_Titles,0))="","",
IF(INDEX(intern2!$A$165:$BH$316,MATCH($A133,intern2!$A$165:$A$316,0),MATCH(P$8,intern2!_xlnm.Print_Titles,0))="NOK","NOK",
IF(INDEX(intern3!$A$9:$BG$320,MATCH($A133,intern3!$A$9:$A$160,0),MATCH(intern4!P$8,intern3!$7:$7,0))="OK","OK","NOK")))</f>
        <v>NOK</v>
      </c>
      <c r="Q133" s="1277" t="str">
        <f>IF(INDEX(intern2!$A$165:$BH$316,MATCH($A133,intern2!$A$165:$A$316,0),MATCH(Q$8,intern2!_xlnm.Print_Titles,0))="","",
IF(INDEX(intern2!$A$165:$BH$316,MATCH($A133,intern2!$A$165:$A$316,0),MATCH(Q$8,intern2!_xlnm.Print_Titles,0))="NOK","NOK",
IF(INDEX(intern3!$A$9:$BG$320,MATCH($A133,intern3!$A$9:$A$160,0),MATCH(intern4!Q$8,intern3!$7:$7,0))="OK","OK","NOK")))</f>
        <v/>
      </c>
      <c r="R133" s="1277" t="str">
        <f>IF(INDEX(intern2!$A$165:$BH$316,MATCH($A133,intern2!$A$165:$A$316,0),MATCH(R$8,intern2!_xlnm.Print_Titles,0))="","",
IF(INDEX(intern2!$A$165:$BH$316,MATCH($A133,intern2!$A$165:$A$316,0),MATCH(R$8,intern2!_xlnm.Print_Titles,0))="NOK","NOK",
IF(INDEX(intern3!$A$9:$BG$320,MATCH($A133,intern3!$A$9:$A$160,0),MATCH(intern4!R$8,intern3!$7:$7,0))="OK","OK","NOK")))</f>
        <v/>
      </c>
      <c r="S133" s="1277" t="str">
        <f>IF(INDEX(intern2!$A$165:$BH$316,MATCH($A133,intern2!$A$165:$A$316,0),MATCH(S$8,intern2!_xlnm.Print_Titles,0))="","",
IF(INDEX(intern2!$A$165:$BH$316,MATCH($A133,intern2!$A$165:$A$316,0),MATCH(S$8,intern2!_xlnm.Print_Titles,0))="NOK","NOK",
IF(INDEX(intern3!$A$9:$BG$320,MATCH($A133,intern3!$A$9:$A$160,0),MATCH(intern4!S$8,intern3!$7:$7,0))="OK","OK","NOK")))</f>
        <v/>
      </c>
      <c r="T133" s="1277" t="str">
        <f>IF(INDEX(intern2!$A$165:$BH$316,MATCH($A133,intern2!$A$165:$A$316,0),MATCH(T$8,intern2!_xlnm.Print_Titles,0))="","",
IF(INDEX(intern2!$A$165:$BH$316,MATCH($A133,intern2!$A$165:$A$316,0),MATCH(T$8,intern2!_xlnm.Print_Titles,0))="NOK","NOK",
IF(INDEX(intern3!$A$9:$BG$320,MATCH($A133,intern3!$A$9:$A$160,0),MATCH(intern4!T$8,intern3!$7:$7,0))="OK","OK","NOK")))</f>
        <v/>
      </c>
      <c r="U133" s="1277" t="str">
        <f>IF(INDEX(intern2!$A$165:$BH$316,MATCH($A133,intern2!$A$165:$A$316,0),MATCH(U$8,intern2!_xlnm.Print_Titles,0))="","",
IF(INDEX(intern2!$A$165:$BH$316,MATCH($A133,intern2!$A$165:$A$316,0),MATCH(U$8,intern2!_xlnm.Print_Titles,0))="NOK","NOK",
IF(INDEX(intern3!$A$9:$BG$320,MATCH($A133,intern3!$A$9:$A$160,0),MATCH(intern4!U$8,intern3!$7:$7,0))="OK","OK","NOK")))</f>
        <v/>
      </c>
      <c r="V133" s="1277" t="str">
        <f>IF(INDEX(intern2!$A$165:$BH$316,MATCH($A133,intern2!$A$165:$A$316,0),MATCH(V$8,intern2!_xlnm.Print_Titles,0))="","",
IF(INDEX(intern2!$A$165:$BH$316,MATCH($A133,intern2!$A$165:$A$316,0),MATCH(V$8,intern2!_xlnm.Print_Titles,0))="NOK","NOK",
IF(INDEX(intern3!$A$9:$BG$320,MATCH($A133,intern3!$A$9:$A$160,0),MATCH(intern4!V$8,intern3!$7:$7,0))="OK","OK","NOK")))</f>
        <v/>
      </c>
      <c r="W133" s="1277" t="str">
        <f>IF(INDEX(intern2!$A$165:$BH$316,MATCH($A133,intern2!$A$165:$A$316,0),MATCH(W$8,intern2!_xlnm.Print_Titles,0))="","",
IF(INDEX(intern2!$A$165:$BH$316,MATCH($A133,intern2!$A$165:$A$316,0),MATCH(W$8,intern2!_xlnm.Print_Titles,0))="NOK","NOK",
IF(INDEX(intern3!$A$9:$BG$320,MATCH($A133,intern3!$A$9:$A$160,0),MATCH(intern4!W$8,intern3!$7:$7,0))="OK","OK","NOK")))</f>
        <v/>
      </c>
      <c r="X133" s="1277" t="str">
        <f>IF(INDEX(intern2!$A$165:$BH$316,MATCH($A133,intern2!$A$165:$A$316,0),MATCH(X$8,intern2!_xlnm.Print_Titles,0))="","",
IF(INDEX(intern2!$A$165:$BH$316,MATCH($A133,intern2!$A$165:$A$316,0),MATCH(X$8,intern2!_xlnm.Print_Titles,0))="NOK","NOK",
IF(INDEX(intern3!$A$9:$BG$320,MATCH($A133,intern3!$A$9:$A$160,0),MATCH(intern4!X$8,intern3!$7:$7,0))="OK","OK","NOK")))</f>
        <v/>
      </c>
      <c r="Y133" s="1277" t="str">
        <f>IF(INDEX(intern2!$A$165:$BH$316,MATCH($A133,intern2!$A$165:$A$316,0),MATCH(Y$8,intern2!_xlnm.Print_Titles,0))="","",
IF(INDEX(intern2!$A$165:$BH$316,MATCH($A133,intern2!$A$165:$A$316,0),MATCH(Y$8,intern2!_xlnm.Print_Titles,0))="NOK","NOK",
IF(INDEX(intern3!$A$9:$BG$320,MATCH($A133,intern3!$A$9:$A$160,0),MATCH(intern4!Y$8,intern3!$7:$7,0))="OK","OK","NOK")))</f>
        <v/>
      </c>
      <c r="Z133" s="1277" t="str">
        <f ca="1">IF(INDEX(intern2!$A$165:$BH$316,MATCH($A133,intern2!$A$165:$A$316,0),MATCH(Z$8,intern2!_xlnm.Print_Titles,0))="","",
IF(INDEX(intern2!$A$165:$BH$316,MATCH($A133,intern2!$A$165:$A$316,0),MATCH(Z$8,intern2!_xlnm.Print_Titles,0))="NOK","NOK",
IF(INDEX(intern3!$A$9:$BG$320,MATCH($A133,intern3!$A$9:$A$160,0),MATCH(intern4!Z$8,intern3!$7:$7,0))="OK","OK","NOK")))</f>
        <v>NOK</v>
      </c>
      <c r="AA133" s="1277" t="str">
        <f>IF(INDEX(intern2!$A$165:$BH$316,MATCH($A133,intern2!$A$165:$A$316,0),MATCH(AA$8,intern2!_xlnm.Print_Titles,0))="","",
IF(INDEX(intern2!$A$165:$BH$316,MATCH($A133,intern2!$A$165:$A$316,0),MATCH(AA$8,intern2!_xlnm.Print_Titles,0))="NOK","NOK",
IF(INDEX(intern3!$A$9:$BG$320,MATCH($A133,intern3!$A$9:$A$160,0),MATCH(intern4!AA$8,intern3!$7:$7,0))="OK","OK","NOK")))</f>
        <v/>
      </c>
      <c r="AB133" s="1277" t="str">
        <f>IF(INDEX(intern2!$A$165:$BH$316,MATCH($A133,intern2!$A$165:$A$316,0),MATCH(AB$8,intern2!_xlnm.Print_Titles,0))="","",
IF(INDEX(intern2!$A$165:$BH$316,MATCH($A133,intern2!$A$165:$A$316,0),MATCH(AB$8,intern2!_xlnm.Print_Titles,0))="NOK","NOK",
IF(INDEX(intern3!$A$9:$BG$320,MATCH($A133,intern3!$A$9:$A$160,0),MATCH(intern4!AB$8,intern3!$7:$7,0))="OK","OK","NOK")))</f>
        <v/>
      </c>
      <c r="AC133" s="1277" t="str">
        <f>IF(INDEX(intern2!$A$165:$BH$316,MATCH($A133,intern2!$A$165:$A$316,0),MATCH(AC$8,intern2!_xlnm.Print_Titles,0))="","",
IF(INDEX(intern2!$A$165:$BH$316,MATCH($A133,intern2!$A$165:$A$316,0),MATCH(AC$8,intern2!_xlnm.Print_Titles,0))="NOK","NOK",
IF(INDEX(intern3!$A$9:$BG$320,MATCH($A133,intern3!$A$9:$A$160,0),MATCH(intern4!AC$8,intern3!$7:$7,0))="OK","OK","NOK")))</f>
        <v/>
      </c>
      <c r="AD133" s="1277" t="str">
        <f>IF(INDEX(intern2!$A$165:$BH$316,MATCH($A133,intern2!$A$165:$A$316,0),MATCH(AD$8,intern2!_xlnm.Print_Titles,0))="","",
IF(INDEX(intern2!$A$165:$BH$316,MATCH($A133,intern2!$A$165:$A$316,0),MATCH(AD$8,intern2!_xlnm.Print_Titles,0))="NOK","NOK",
IF(INDEX(intern3!$A$9:$BG$320,MATCH($A133,intern3!$A$9:$A$160,0),MATCH(intern4!AD$8,intern3!$7:$7,0))="OK","OK","NOK")))</f>
        <v/>
      </c>
      <c r="AE133" s="1277" t="str">
        <f>IF(INDEX(intern2!$A$165:$BH$316,MATCH($A133,intern2!$A$165:$A$316,0),MATCH(AE$8,intern2!_xlnm.Print_Titles,0))="","",
IF(INDEX(intern2!$A$165:$BH$316,MATCH($A133,intern2!$A$165:$A$316,0),MATCH(AE$8,intern2!_xlnm.Print_Titles,0))="NOK","NOK",
IF(INDEX(intern3!$A$9:$BG$320,MATCH($A133,intern3!$A$9:$A$160,0),MATCH(intern4!AE$8,intern3!$7:$7,0))="OK","OK","NOK")))</f>
        <v/>
      </c>
      <c r="AF133" s="1277" t="str">
        <f>IF(INDEX(intern2!$A$165:$BH$316,MATCH($A133,intern2!$A$165:$A$316,0),MATCH(AF$8,intern2!_xlnm.Print_Titles,0))="","",
IF(INDEX(intern2!$A$165:$BH$316,MATCH($A133,intern2!$A$165:$A$316,0),MATCH(AF$8,intern2!_xlnm.Print_Titles,0))="NOK","NOK",
IF(INDEX(intern3!$A$9:$BG$320,MATCH($A133,intern3!$A$9:$A$160,0),MATCH(intern4!AF$8,intern3!$7:$7,0))="OK","OK","NOK")))</f>
        <v/>
      </c>
      <c r="AG133" s="1277" t="str">
        <f>IF(INDEX(intern2!$A$165:$BH$316,MATCH($A133,intern2!$A$165:$A$316,0),MATCH(AG$8,intern2!_xlnm.Print_Titles,0))="","",
IF(INDEX(intern2!$A$165:$BH$316,MATCH($A133,intern2!$A$165:$A$316,0),MATCH(AG$8,intern2!_xlnm.Print_Titles,0))="NOK","NOK",
IF(INDEX(intern3!$A$9:$BG$320,MATCH($A133,intern3!$A$9:$A$160,0),MATCH(intern4!AG$8,intern3!$7:$7,0))="OK","OK","NOK")))</f>
        <v/>
      </c>
      <c r="AH133" s="1277" t="str">
        <f>IF(INDEX(intern2!$A$165:$BH$316,MATCH($A133,intern2!$A$165:$A$316,0),MATCH(AH$8,intern2!_xlnm.Print_Titles,0))="","",
IF(INDEX(intern2!$A$165:$BH$316,MATCH($A133,intern2!$A$165:$A$316,0),MATCH(AH$8,intern2!_xlnm.Print_Titles,0))="NOK","NOK",
IF(INDEX(intern3!$A$9:$BG$320,MATCH($A133,intern3!$A$9:$A$160,0),MATCH(intern4!AH$8,intern3!$7:$7,0))="OK","OK","NOK")))</f>
        <v/>
      </c>
      <c r="AI133" s="1277" t="str">
        <f>IF(INDEX(intern2!$A$165:$BH$316,MATCH($A133,intern2!$A$165:$A$316,0),MATCH(AI$8,intern2!_xlnm.Print_Titles,0))="","",
IF(INDEX(intern2!$A$165:$BH$316,MATCH($A133,intern2!$A$165:$A$316,0),MATCH(AI$8,intern2!_xlnm.Print_Titles,0))="NOK","NOK",
IF(INDEX(intern3!$A$9:$BG$320,MATCH($A133,intern3!$A$9:$A$160,0),MATCH(intern4!AI$8,intern3!$7:$7,0))="OK","OK","NOK")))</f>
        <v/>
      </c>
      <c r="AJ133" s="1277" t="str">
        <f>IF(INDEX(intern2!$A$165:$BH$316,MATCH($A133,intern2!$A$165:$A$316,0),MATCH(AJ$8,intern2!_xlnm.Print_Titles,0))="","",
IF(INDEX(intern2!$A$165:$BH$316,MATCH($A133,intern2!$A$165:$A$316,0),MATCH(AJ$8,intern2!_xlnm.Print_Titles,0))="NOK","NOK",
IF(INDEX(intern3!$A$9:$BG$320,MATCH($A133,intern3!$A$9:$A$160,0),MATCH(intern4!AJ$8,intern3!$7:$7,0))="OK","OK","NOK")))</f>
        <v/>
      </c>
      <c r="AK133" s="1277" t="str">
        <f>IF(INDEX(intern2!$A$165:$BH$316,MATCH($A133,intern2!$A$165:$A$316,0),MATCH(AK$8,intern2!_xlnm.Print_Titles,0))="","",
IF(INDEX(intern2!$A$165:$BH$316,MATCH($A133,intern2!$A$165:$A$316,0),MATCH(AK$8,intern2!_xlnm.Print_Titles,0))="NOK","NOK",
IF(INDEX(intern3!$A$9:$BG$320,MATCH($A133,intern3!$A$9:$A$160,0),MATCH(intern4!AK$8,intern3!$7:$7,0))="OK","OK","NOK")))</f>
        <v/>
      </c>
      <c r="AL133" s="1277" t="str">
        <f>IF(INDEX(intern2!$A$165:$BH$316,MATCH($A133,intern2!$A$165:$A$316,0),MATCH(AL$8,intern2!_xlnm.Print_Titles,0))="","",
IF(INDEX(intern2!$A$165:$BH$316,MATCH($A133,intern2!$A$165:$A$316,0),MATCH(AL$8,intern2!_xlnm.Print_Titles,0))="NOK","NOK",
IF(INDEX(intern3!$A$9:$BG$320,MATCH($A133,intern3!$A$9:$A$160,0),MATCH(intern4!AL$8,intern3!$7:$7,0))="OK","OK","NOK")))</f>
        <v/>
      </c>
      <c r="AM133" s="1277" t="str">
        <f>IF(INDEX(intern2!$A$165:$BH$316,MATCH($A133,intern2!$A$165:$A$316,0),MATCH(AM$8,intern2!_xlnm.Print_Titles,0))="","",
IF(INDEX(intern2!$A$165:$BH$316,MATCH($A133,intern2!$A$165:$A$316,0),MATCH(AM$8,intern2!_xlnm.Print_Titles,0))="NOK","NOK",
IF(INDEX(intern3!$A$9:$BG$320,MATCH($A133,intern3!$A$9:$A$160,0),MATCH(intern4!AM$8,intern3!$7:$7,0))="OK","OK","NOK")))</f>
        <v/>
      </c>
      <c r="AN133" s="1277" t="str">
        <f>IF(INDEX(intern2!$A$165:$BH$316,MATCH($A133,intern2!$A$165:$A$316,0),MATCH(AN$8,intern2!_xlnm.Print_Titles,0))="","",
IF(INDEX(intern2!$A$165:$BH$316,MATCH($A133,intern2!$A$165:$A$316,0),MATCH(AN$8,intern2!_xlnm.Print_Titles,0))="NOK","NOK",
IF(INDEX(intern3!$A$9:$BG$320,MATCH($A133,intern3!$A$9:$A$160,0),MATCH(intern4!AN$8,intern3!$7:$7,0))="OK","OK","NOK")))</f>
        <v/>
      </c>
      <c r="AO133" s="1277" t="str">
        <f>IF(INDEX(intern2!$A$165:$BH$316,MATCH($A133,intern2!$A$165:$A$316,0),MATCH(AO$8,intern2!_xlnm.Print_Titles,0))="","",
IF(INDEX(intern2!$A$165:$BH$316,MATCH($A133,intern2!$A$165:$A$316,0),MATCH(AO$8,intern2!_xlnm.Print_Titles,0))="NOK","NOK",
IF(INDEX(intern3!$A$9:$BG$320,MATCH($A133,intern3!$A$9:$A$160,0),MATCH(intern4!AO$8,intern3!$7:$7,0))="OK","OK","NOK")))</f>
        <v/>
      </c>
      <c r="AP133" s="1277" t="str">
        <f>IF(INDEX(intern2!$A$165:$BH$316,MATCH($A133,intern2!$A$165:$A$316,0),MATCH(AP$8,intern2!_xlnm.Print_Titles,0))="","",
IF(INDEX(intern2!$A$165:$BH$316,MATCH($A133,intern2!$A$165:$A$316,0),MATCH(AP$8,intern2!_xlnm.Print_Titles,0))="NOK","NOK",
IF(INDEX(intern3!$A$9:$BG$320,MATCH($A133,intern3!$A$9:$A$160,0),MATCH(intern4!AP$8,intern3!$7:$7,0))="OK","OK","NOK")))</f>
        <v/>
      </c>
      <c r="AQ133" s="1277" t="str">
        <f>IF(INDEX(intern2!$A$165:$BH$316,MATCH($A133,intern2!$A$165:$A$316,0),MATCH(AQ$8,intern2!_xlnm.Print_Titles,0))="","",
IF(INDEX(intern2!$A$165:$BH$316,MATCH($A133,intern2!$A$165:$A$316,0),MATCH(AQ$8,intern2!_xlnm.Print_Titles,0))="NOK","NOK",
IF(INDEX(intern3!$A$9:$BG$320,MATCH($A133,intern3!$A$9:$A$160,0),MATCH(intern4!AQ$8,intern3!$7:$7,0))="OK","OK","NOK")))</f>
        <v/>
      </c>
      <c r="AR133" s="1277" t="str">
        <f>IF(INDEX(intern2!$A$165:$BH$316,MATCH($A133,intern2!$A$165:$A$316,0),MATCH(AR$8,intern2!_xlnm.Print_Titles,0))="","",
IF(INDEX(intern2!$A$165:$BH$316,MATCH($A133,intern2!$A$165:$A$316,0),MATCH(AR$8,intern2!_xlnm.Print_Titles,0))="NOK","NOK",
IF(INDEX(intern3!$A$9:$BG$320,MATCH($A133,intern3!$A$9:$A$160,0),MATCH(intern4!AR$8,intern3!$7:$7,0))="OK","OK","NOK")))</f>
        <v/>
      </c>
      <c r="AS133" s="1277" t="str">
        <f>IF(INDEX(intern2!$A$165:$BH$316,MATCH($A133,intern2!$A$165:$A$316,0),MATCH(AS$8,intern2!_xlnm.Print_Titles,0))="","",
IF(INDEX(intern2!$A$165:$BH$316,MATCH($A133,intern2!$A$165:$A$316,0),MATCH(AS$8,intern2!_xlnm.Print_Titles,0))="NOK","NOK",
IF(INDEX(intern3!$A$9:$BG$320,MATCH($A133,intern3!$A$9:$A$160,0),MATCH(intern4!AS$8,intern3!$7:$7,0))="OK","OK","NOK")))</f>
        <v/>
      </c>
      <c r="AT133" s="1277" t="str">
        <f>IF(INDEX(intern2!$A$165:$BH$316,MATCH($A133,intern2!$A$165:$A$316,0),MATCH(AT$8,intern2!_xlnm.Print_Titles,0))="","",
IF(INDEX(intern2!$A$165:$BH$316,MATCH($A133,intern2!$A$165:$A$316,0),MATCH(AT$8,intern2!_xlnm.Print_Titles,0))="NOK","NOK",
IF(INDEX(intern3!$A$9:$BG$320,MATCH($A133,intern3!$A$9:$A$160,0),MATCH(intern4!AT$8,intern3!$7:$7,0))="OK","OK","NOK")))</f>
        <v/>
      </c>
      <c r="AU133" s="1277" t="str">
        <f>IF(INDEX(intern2!$A$165:$BH$316,MATCH($A133,intern2!$A$165:$A$316,0),MATCH(AU$8,intern2!_xlnm.Print_Titles,0))="","",
IF(INDEX(intern2!$A$165:$BH$316,MATCH($A133,intern2!$A$165:$A$316,0),MATCH(AU$8,intern2!_xlnm.Print_Titles,0))="NOK","NOK",
IF(INDEX(intern3!$A$9:$BG$320,MATCH($A133,intern3!$A$9:$A$160,0),MATCH(intern4!AU$8,intern3!$7:$7,0))="OK","OK","NOK")))</f>
        <v/>
      </c>
      <c r="AV133" s="1277" t="str">
        <f>IF(INDEX(intern2!$A$165:$BH$316,MATCH($A133,intern2!$A$165:$A$316,0),MATCH(AV$8,intern2!_xlnm.Print_Titles,0))="","",
IF(INDEX(intern2!$A$165:$BH$316,MATCH($A133,intern2!$A$165:$A$316,0),MATCH(AV$8,intern2!_xlnm.Print_Titles,0))="NOK","NOK",
IF(INDEX(intern3!$A$9:$BG$320,MATCH($A133,intern3!$A$9:$A$160,0),MATCH(intern4!AV$8,intern3!$7:$7,0))="OK","OK","NOK")))</f>
        <v/>
      </c>
      <c r="AW133" s="1277"/>
      <c r="AX133" s="1277" t="str">
        <f>IF(INDEX(intern2!$A$165:$BH$316,MATCH($A133,intern2!$A$165:$A$316,0),MATCH(AX$8,intern2!_xlnm.Print_Titles,0))="","",
IF(INDEX(intern2!$A$165:$BH$316,MATCH($A133,intern2!$A$165:$A$316,0),MATCH(AX$8,intern2!_xlnm.Print_Titles,0))="NOK","NOK",
IF(INDEX(intern3!$A$9:$BG$320,MATCH($A133,intern3!$A$9:$A$160,0),MATCH(intern4!AX$8,intern3!$7:$7,0))="OK","OK","NOK")))</f>
        <v/>
      </c>
      <c r="AY133" s="1277" t="str">
        <f>IF(INDEX(intern2!$A$165:$BH$316,MATCH($A133,intern2!$A$165:$A$316,0),MATCH(AY$8,intern2!_xlnm.Print_Titles,0))="","",
IF(INDEX(intern2!$A$165:$BH$316,MATCH($A133,intern2!$A$165:$A$316,0),MATCH(AY$8,intern2!_xlnm.Print_Titles,0))="NOK","NOK",
IF(INDEX(intern3!$A$9:$BG$320,MATCH($A133,intern3!$A$9:$A$160,0),MATCH(intern4!AY$8,intern3!$7:$7,0))="OK","OK","NOK")))</f>
        <v/>
      </c>
      <c r="AZ133" s="1277" t="str">
        <f>IF(INDEX(intern2!$A$165:$BH$316,MATCH($A133,intern2!$A$165:$A$316,0),MATCH(AZ$8,intern2!_xlnm.Print_Titles,0))="","",
IF(INDEX(intern2!$A$165:$BH$316,MATCH($A133,intern2!$A$165:$A$316,0),MATCH(AZ$8,intern2!_xlnm.Print_Titles,0))="NOK","NOK",
IF(INDEX(intern3!$A$9:$BG$320,MATCH($A133,intern3!$A$9:$A$160,0),MATCH(intern4!AZ$8,intern3!$7:$7,0))="OK","OK","NOK")))</f>
        <v/>
      </c>
      <c r="BA133" s="1277" t="str">
        <f>IF(INDEX(intern2!$A$165:$BH$316,MATCH($A133,intern2!$A$165:$A$316,0),MATCH(BA$8,intern2!_xlnm.Print_Titles,0))="","",
IF(INDEX(intern2!$A$165:$BH$316,MATCH($A133,intern2!$A$165:$A$316,0),MATCH(BA$8,intern2!_xlnm.Print_Titles,0))="NOK","NOK",
IF(INDEX(intern3!$A$9:$BG$320,MATCH($A133,intern3!$A$9:$A$160,0),MATCH(intern4!BA$8,intern3!$7:$7,0))="OK","OK","NOK")))</f>
        <v/>
      </c>
      <c r="BB133" s="1277" t="str">
        <f>IF(INDEX(intern2!$A$165:$BH$316,MATCH($A133,intern2!$A$165:$A$316,0),MATCH(BB$8,intern2!_xlnm.Print_Titles,0))="","",
IF(INDEX(intern2!$A$165:$BH$316,MATCH($A133,intern2!$A$165:$A$316,0),MATCH(BB$8,intern2!_xlnm.Print_Titles,0))="NOK","NOK",
IF(INDEX(intern3!$A$9:$BG$320,MATCH($A133,intern3!$A$9:$A$160,0),MATCH(intern4!BB$8,intern3!$7:$7,0))="OK","OK","NOK")))</f>
        <v/>
      </c>
      <c r="BC133" s="1277" t="str">
        <f>IF(INDEX(intern2!$A$165:$BH$316,MATCH($A133,intern2!$A$165:$A$316,0),MATCH(BC$8,intern2!_xlnm.Print_Titles,0))="","",
IF(INDEX(intern2!$A$165:$BH$316,MATCH($A133,intern2!$A$165:$A$316,0),MATCH(BC$8,intern2!_xlnm.Print_Titles,0))="NOK","NOK",
IF(INDEX(intern3!$A$9:$BG$320,MATCH($A133,intern3!$A$9:$A$160,0),MATCH(intern4!BC$8,intern3!$7:$7,0))="OK","OK","NOK")))</f>
        <v/>
      </c>
      <c r="BD133" s="1277" t="str">
        <f>IF(INDEX(intern2!$A$165:$BH$316,MATCH($A133,intern2!$A$165:$A$316,0),MATCH(BD$8,intern2!_xlnm.Print_Titles,0))="","",
IF(INDEX(intern2!$A$165:$BH$316,MATCH($A133,intern2!$A$165:$A$316,0),MATCH(BD$8,intern2!_xlnm.Print_Titles,0))="NOK","NOK",
IF(INDEX(intern3!$A$9:$BG$320,MATCH($A133,intern3!$A$9:$A$160,0),MATCH(intern4!BD$8,intern3!$7:$7,0))="OK","OK","NOK")))</f>
        <v/>
      </c>
      <c r="BE133" s="1277" t="str">
        <f>IF(INDEX(intern2!$A$165:$BH$316,MATCH($A133,intern2!$A$165:$A$316,0),MATCH(BE$8,intern2!_xlnm.Print_Titles,0))="","",
IF(INDEX(intern2!$A$165:$BH$316,MATCH($A133,intern2!$A$165:$A$316,0),MATCH(BE$8,intern2!_xlnm.Print_Titles,0))="NOK","NOK",
IF(INDEX(intern3!$A$9:$BG$320,MATCH($A133,intern3!$A$9:$A$160,0),MATCH(intern4!BE$8,intern3!$7:$7,0))="OK","OK","NOK")))</f>
        <v/>
      </c>
      <c r="BF133" s="1277" t="str">
        <f>IF(INDEX(intern2!$A$165:$BH$316,MATCH($A133,intern2!$A$165:$A$316,0),MATCH(BF$8,intern2!_xlnm.Print_Titles,0))="","",
IF(INDEX(intern2!$A$165:$BH$316,MATCH($A133,intern2!$A$165:$A$316,0),MATCH(BF$8,intern2!_xlnm.Print_Titles,0))="NOK","NOK",
IF(INDEX(intern3!$A$9:$BG$320,MATCH($A133,intern3!$A$9:$A$160,0),MATCH(intern4!BF$8,intern3!$7:$7,0))="OK","OK","NOK")))</f>
        <v/>
      </c>
      <c r="BG133" s="1277" t="str">
        <f>IF(INDEX(intern2!$A$165:$BH$316,MATCH($A133,intern2!$A$165:$A$316,0),MATCH(BG$8,intern2!_xlnm.Print_Titles,0))="","",
IF(INDEX(intern2!$A$165:$BH$316,MATCH($A133,intern2!$A$165:$A$316,0),MATCH(BG$8,intern2!_xlnm.Print_Titles,0))="NOK","NOK",
IF(INDEX(intern3!$A$9:$BG$320,MATCH($A133,intern3!$A$9:$A$160,0),MATCH(intern4!BG$8,intern3!$7:$7,0))="OK","OK","NOK")))</f>
        <v/>
      </c>
      <c r="BH133" s="200" t="str">
        <f t="shared" ca="1" si="3"/>
        <v>NOK</v>
      </c>
      <c r="BI133" s="186"/>
      <c r="BJ133" t="b">
        <f ca="1">IF(VLOOKUP($A133,intern1!$C:$Q,15,FALSE)="MAS","",IF(VLOOKUP($A133,'3.10'!$C:$AP,9,FALSE)=0,"NOK",IF(VLOOKUP($A133,'3.10'!$C:$AP,11,FALSE)=0,"NOK","OK"))=BH133)</f>
        <v>1</v>
      </c>
    </row>
    <row r="134" spans="1:62" x14ac:dyDescent="0.25">
      <c r="A134" t="str">
        <f>+intern2!A129</f>
        <v>PLC1</v>
      </c>
      <c r="C134" s="1277" t="str">
        <f>IF(INDEX(intern2!$A$165:$BH$316,MATCH($A134,intern2!$A$165:$A$316,0),MATCH(C$8,intern2!_xlnm.Print_Titles,0))="","",
IF(INDEX(intern2!$A$165:$BH$316,MATCH($A134,intern2!$A$165:$A$316,0),MATCH(C$8,intern2!_xlnm.Print_Titles,0))="NOK","NOK",
IF(INDEX(intern3!$A$9:$BG$320,MATCH($A134,intern3!$A$9:$A$160,0),MATCH(intern4!C$8,intern3!$7:$7,0))="OK","OK","NOK")))</f>
        <v/>
      </c>
      <c r="D134" s="1277" t="str">
        <f>IF(INDEX(intern2!$A$165:$BH$316,MATCH($A134,intern2!$A$165:$A$316,0),MATCH(D$8,intern2!_xlnm.Print_Titles,0))="","",
IF(INDEX(intern2!$A$165:$BH$316,MATCH($A134,intern2!$A$165:$A$316,0),MATCH(D$8,intern2!_xlnm.Print_Titles,0))="NOK","NOK",
IF(INDEX(intern3!$A$9:$BG$320,MATCH($A134,intern3!$A$9:$A$160,0),MATCH(intern4!D$8,intern3!$7:$7,0))="OK","OK","NOK")))</f>
        <v/>
      </c>
      <c r="E134" s="1277" t="str">
        <f>IF(INDEX(intern2!$A$165:$BH$316,MATCH($A134,intern2!$A$165:$A$316,0),MATCH(E$8,intern2!_xlnm.Print_Titles,0))="","",
IF(INDEX(intern2!$A$165:$BH$316,MATCH($A134,intern2!$A$165:$A$316,0),MATCH(E$8,intern2!_xlnm.Print_Titles,0))="NOK","NOK",
IF(INDEX(intern3!$A$9:$BG$320,MATCH($A134,intern3!$A$9:$A$160,0),MATCH(intern4!E$8,intern3!$7:$7,0))="OK","OK","NOK")))</f>
        <v/>
      </c>
      <c r="F134" s="1277" t="str">
        <f>IF(INDEX(intern2!$A$165:$BH$316,MATCH($A134,intern2!$A$165:$A$316,0),MATCH(F$8,intern2!_xlnm.Print_Titles,0))="","",
IF(INDEX(intern2!$A$165:$BH$316,MATCH($A134,intern2!$A$165:$A$316,0),MATCH(F$8,intern2!_xlnm.Print_Titles,0))="NOK","NOK",
IF(INDEX(intern3!$A$9:$BG$320,MATCH($A134,intern3!$A$9:$A$160,0),MATCH(intern4!F$8,intern3!$7:$7,0))="OK","OK","NOK")))</f>
        <v/>
      </c>
      <c r="G134" s="1277" t="str">
        <f>IF(INDEX(intern2!$A$165:$BH$316,MATCH($A134,intern2!$A$165:$A$316,0),MATCH(G$8,intern2!_xlnm.Print_Titles,0))="","",
IF(INDEX(intern2!$A$165:$BH$316,MATCH($A134,intern2!$A$165:$A$316,0),MATCH(G$8,intern2!_xlnm.Print_Titles,0))="NOK","NOK",
IF(INDEX(intern3!$A$9:$BG$320,MATCH($A134,intern3!$A$9:$A$160,0),MATCH(intern4!G$8,intern3!$7:$7,0))="OK","OK","NOK")))</f>
        <v/>
      </c>
      <c r="H134" s="1277" t="str">
        <f>IF(INDEX(intern2!$A$165:$BH$316,MATCH($A134,intern2!$A$165:$A$316,0),MATCH(H$8,intern2!_xlnm.Print_Titles,0))="","",
IF(INDEX(intern2!$A$165:$BH$316,MATCH($A134,intern2!$A$165:$A$316,0),MATCH(H$8,intern2!_xlnm.Print_Titles,0))="NOK","NOK",
IF(INDEX(intern3!$A$9:$BG$320,MATCH($A134,intern3!$A$9:$A$160,0),MATCH(intern4!H$8,intern3!$7:$7,0))="OK","OK","NOK")))</f>
        <v/>
      </c>
      <c r="I134" s="1277" t="str">
        <f>IF(INDEX(intern2!$A$165:$BH$316,MATCH($A134,intern2!$A$165:$A$316,0),MATCH(I$8,intern2!_xlnm.Print_Titles,0))="","",
IF(INDEX(intern2!$A$165:$BH$316,MATCH($A134,intern2!$A$165:$A$316,0),MATCH(I$8,intern2!_xlnm.Print_Titles,0))="NOK","NOK",
IF(INDEX(intern3!$A$9:$BG$320,MATCH($A134,intern3!$A$9:$A$160,0),MATCH(intern4!I$8,intern3!$7:$7,0))="OK","OK","NOK")))</f>
        <v/>
      </c>
      <c r="J134" s="1277" t="str">
        <f>IF(INDEX(intern2!$A$165:$BH$316,MATCH($A134,intern2!$A$165:$A$316,0),MATCH(J$8,intern2!_xlnm.Print_Titles,0))="","",
IF(INDEX(intern2!$A$165:$BH$316,MATCH($A134,intern2!$A$165:$A$316,0),MATCH(J$8,intern2!_xlnm.Print_Titles,0))="NOK","NOK",
IF(INDEX(intern3!$A$9:$BG$320,MATCH($A134,intern3!$A$9:$A$160,0),MATCH(intern4!J$8,intern3!$7:$7,0))="OK","OK","NOK")))</f>
        <v/>
      </c>
      <c r="K134" s="1277" t="str">
        <f>IF(INDEX(intern2!$A$165:$BH$316,MATCH($A134,intern2!$A$165:$A$316,0),MATCH(K$8,intern2!_xlnm.Print_Titles,0))="","",
IF(INDEX(intern2!$A$165:$BH$316,MATCH($A134,intern2!$A$165:$A$316,0),MATCH(K$8,intern2!_xlnm.Print_Titles,0))="NOK","NOK",
IF(INDEX(intern3!$A$9:$BG$320,MATCH($A134,intern3!$A$9:$A$160,0),MATCH(intern4!K$8,intern3!$7:$7,0))="OK","OK","NOK")))</f>
        <v/>
      </c>
      <c r="L134" s="1277" t="str">
        <f>IF(INDEX(intern2!$A$165:$BH$316,MATCH($A134,intern2!$A$165:$A$316,0),MATCH(L$8,intern2!_xlnm.Print_Titles,0))="","",
IF(INDEX(intern2!$A$165:$BH$316,MATCH($A134,intern2!$A$165:$A$316,0),MATCH(L$8,intern2!_xlnm.Print_Titles,0))="NOK","NOK",
IF(INDEX(intern3!$A$9:$BG$320,MATCH($A134,intern3!$A$9:$A$160,0),MATCH(intern4!L$8,intern3!$7:$7,0))="OK","OK","NOK")))</f>
        <v/>
      </c>
      <c r="M134" s="1277" t="str">
        <f>IF(INDEX(intern2!$A$165:$BH$316,MATCH($A134,intern2!$A$165:$A$316,0),MATCH(M$8,intern2!_xlnm.Print_Titles,0))="","",
IF(INDEX(intern2!$A$165:$BH$316,MATCH($A134,intern2!$A$165:$A$316,0),MATCH(M$8,intern2!_xlnm.Print_Titles,0))="NOK","NOK",
IF(INDEX(intern3!$A$9:$BG$320,MATCH($A134,intern3!$A$9:$A$160,0),MATCH(intern4!M$8,intern3!$7:$7,0))="OK","OK","NOK")))</f>
        <v/>
      </c>
      <c r="N134" s="1277" t="str">
        <f>IF(INDEX(intern2!$A$165:$BH$316,MATCH($A134,intern2!$A$165:$A$316,0),MATCH(N$8,intern2!_xlnm.Print_Titles,0))="","",
IF(INDEX(intern2!$A$165:$BH$316,MATCH($A134,intern2!$A$165:$A$316,0),MATCH(N$8,intern2!_xlnm.Print_Titles,0))="NOK","NOK",
IF(INDEX(intern3!$A$9:$BG$320,MATCH($A134,intern3!$A$9:$A$160,0),MATCH(intern4!N$8,intern3!$7:$7,0))="OK","OK","NOK")))</f>
        <v/>
      </c>
      <c r="O134" s="1277" t="str">
        <f>IF(INDEX(intern2!$A$165:$BH$316,MATCH($A134,intern2!$A$165:$A$316,0),MATCH(O$8,intern2!_xlnm.Print_Titles,0))="","",
IF(INDEX(intern2!$A$165:$BH$316,MATCH($A134,intern2!$A$165:$A$316,0),MATCH(O$8,intern2!_xlnm.Print_Titles,0))="NOK","NOK",
IF(INDEX(intern3!$A$9:$BG$320,MATCH($A134,intern3!$A$9:$A$160,0),MATCH(intern4!O$8,intern3!$7:$7,0))="OK","OK","NOK")))</f>
        <v/>
      </c>
      <c r="P134" s="1277" t="str">
        <f ca="1">IF(INDEX(intern2!$A$165:$BH$316,MATCH($A134,intern2!$A$165:$A$316,0),MATCH(P$8,intern2!_xlnm.Print_Titles,0))="","",
IF(INDEX(intern2!$A$165:$BH$316,MATCH($A134,intern2!$A$165:$A$316,0),MATCH(P$8,intern2!_xlnm.Print_Titles,0))="NOK","NOK",
IF(INDEX(intern3!$A$9:$BG$320,MATCH($A134,intern3!$A$9:$A$160,0),MATCH(intern4!P$8,intern3!$7:$7,0))="OK","OK","NOK")))</f>
        <v>NOK</v>
      </c>
      <c r="Q134" s="1277" t="str">
        <f>IF(INDEX(intern2!$A$165:$BH$316,MATCH($A134,intern2!$A$165:$A$316,0),MATCH(Q$8,intern2!_xlnm.Print_Titles,0))="","",
IF(INDEX(intern2!$A$165:$BH$316,MATCH($A134,intern2!$A$165:$A$316,0),MATCH(Q$8,intern2!_xlnm.Print_Titles,0))="NOK","NOK",
IF(INDEX(intern3!$A$9:$BG$320,MATCH($A134,intern3!$A$9:$A$160,0),MATCH(intern4!Q$8,intern3!$7:$7,0))="OK","OK","NOK")))</f>
        <v/>
      </c>
      <c r="R134" s="1277" t="str">
        <f>IF(INDEX(intern2!$A$165:$BH$316,MATCH($A134,intern2!$A$165:$A$316,0),MATCH(R$8,intern2!_xlnm.Print_Titles,0))="","",
IF(INDEX(intern2!$A$165:$BH$316,MATCH($A134,intern2!$A$165:$A$316,0),MATCH(R$8,intern2!_xlnm.Print_Titles,0))="NOK","NOK",
IF(INDEX(intern3!$A$9:$BG$320,MATCH($A134,intern3!$A$9:$A$160,0),MATCH(intern4!R$8,intern3!$7:$7,0))="OK","OK","NOK")))</f>
        <v/>
      </c>
      <c r="S134" s="1277" t="str">
        <f>IF(INDEX(intern2!$A$165:$BH$316,MATCH($A134,intern2!$A$165:$A$316,0),MATCH(S$8,intern2!_xlnm.Print_Titles,0))="","",
IF(INDEX(intern2!$A$165:$BH$316,MATCH($A134,intern2!$A$165:$A$316,0),MATCH(S$8,intern2!_xlnm.Print_Titles,0))="NOK","NOK",
IF(INDEX(intern3!$A$9:$BG$320,MATCH($A134,intern3!$A$9:$A$160,0),MATCH(intern4!S$8,intern3!$7:$7,0))="OK","OK","NOK")))</f>
        <v/>
      </c>
      <c r="T134" s="1277" t="str">
        <f>IF(INDEX(intern2!$A$165:$BH$316,MATCH($A134,intern2!$A$165:$A$316,0),MATCH(T$8,intern2!_xlnm.Print_Titles,0))="","",
IF(INDEX(intern2!$A$165:$BH$316,MATCH($A134,intern2!$A$165:$A$316,0),MATCH(T$8,intern2!_xlnm.Print_Titles,0))="NOK","NOK",
IF(INDEX(intern3!$A$9:$BG$320,MATCH($A134,intern3!$A$9:$A$160,0),MATCH(intern4!T$8,intern3!$7:$7,0))="OK","OK","NOK")))</f>
        <v/>
      </c>
      <c r="U134" s="1277" t="str">
        <f>IF(INDEX(intern2!$A$165:$BH$316,MATCH($A134,intern2!$A$165:$A$316,0),MATCH(U$8,intern2!_xlnm.Print_Titles,0))="","",
IF(INDEX(intern2!$A$165:$BH$316,MATCH($A134,intern2!$A$165:$A$316,0),MATCH(U$8,intern2!_xlnm.Print_Titles,0))="NOK","NOK",
IF(INDEX(intern3!$A$9:$BG$320,MATCH($A134,intern3!$A$9:$A$160,0),MATCH(intern4!U$8,intern3!$7:$7,0))="OK","OK","NOK")))</f>
        <v/>
      </c>
      <c r="V134" s="1277" t="str">
        <f>IF(INDEX(intern2!$A$165:$BH$316,MATCH($A134,intern2!$A$165:$A$316,0),MATCH(V$8,intern2!_xlnm.Print_Titles,0))="","",
IF(INDEX(intern2!$A$165:$BH$316,MATCH($A134,intern2!$A$165:$A$316,0),MATCH(V$8,intern2!_xlnm.Print_Titles,0))="NOK","NOK",
IF(INDEX(intern3!$A$9:$BG$320,MATCH($A134,intern3!$A$9:$A$160,0),MATCH(intern4!V$8,intern3!$7:$7,0))="OK","OK","NOK")))</f>
        <v/>
      </c>
      <c r="W134" s="1277" t="str">
        <f>IF(INDEX(intern2!$A$165:$BH$316,MATCH($A134,intern2!$A$165:$A$316,0),MATCH(W$8,intern2!_xlnm.Print_Titles,0))="","",
IF(INDEX(intern2!$A$165:$BH$316,MATCH($A134,intern2!$A$165:$A$316,0),MATCH(W$8,intern2!_xlnm.Print_Titles,0))="NOK","NOK",
IF(INDEX(intern3!$A$9:$BG$320,MATCH($A134,intern3!$A$9:$A$160,0),MATCH(intern4!W$8,intern3!$7:$7,0))="OK","OK","NOK")))</f>
        <v/>
      </c>
      <c r="X134" s="1277" t="str">
        <f>IF(INDEX(intern2!$A$165:$BH$316,MATCH($A134,intern2!$A$165:$A$316,0),MATCH(X$8,intern2!_xlnm.Print_Titles,0))="","",
IF(INDEX(intern2!$A$165:$BH$316,MATCH($A134,intern2!$A$165:$A$316,0),MATCH(X$8,intern2!_xlnm.Print_Titles,0))="NOK","NOK",
IF(INDEX(intern3!$A$9:$BG$320,MATCH($A134,intern3!$A$9:$A$160,0),MATCH(intern4!X$8,intern3!$7:$7,0))="OK","OK","NOK")))</f>
        <v/>
      </c>
      <c r="Y134" s="1277" t="str">
        <f>IF(INDEX(intern2!$A$165:$BH$316,MATCH($A134,intern2!$A$165:$A$316,0),MATCH(Y$8,intern2!_xlnm.Print_Titles,0))="","",
IF(INDEX(intern2!$A$165:$BH$316,MATCH($A134,intern2!$A$165:$A$316,0),MATCH(Y$8,intern2!_xlnm.Print_Titles,0))="NOK","NOK",
IF(INDEX(intern3!$A$9:$BG$320,MATCH($A134,intern3!$A$9:$A$160,0),MATCH(intern4!Y$8,intern3!$7:$7,0))="OK","OK","NOK")))</f>
        <v/>
      </c>
      <c r="Z134" s="1277" t="str">
        <f ca="1">IF(INDEX(intern2!$A$165:$BH$316,MATCH($A134,intern2!$A$165:$A$316,0),MATCH(Z$8,intern2!_xlnm.Print_Titles,0))="","",
IF(INDEX(intern2!$A$165:$BH$316,MATCH($A134,intern2!$A$165:$A$316,0),MATCH(Z$8,intern2!_xlnm.Print_Titles,0))="NOK","NOK",
IF(INDEX(intern3!$A$9:$BG$320,MATCH($A134,intern3!$A$9:$A$160,0),MATCH(intern4!Z$8,intern3!$7:$7,0))="OK","OK","NOK")))</f>
        <v>NOK</v>
      </c>
      <c r="AA134" s="1277" t="str">
        <f>IF(INDEX(intern2!$A$165:$BH$316,MATCH($A134,intern2!$A$165:$A$316,0),MATCH(AA$8,intern2!_xlnm.Print_Titles,0))="","",
IF(INDEX(intern2!$A$165:$BH$316,MATCH($A134,intern2!$A$165:$A$316,0),MATCH(AA$8,intern2!_xlnm.Print_Titles,0))="NOK","NOK",
IF(INDEX(intern3!$A$9:$BG$320,MATCH($A134,intern3!$A$9:$A$160,0),MATCH(intern4!AA$8,intern3!$7:$7,0))="OK","OK","NOK")))</f>
        <v/>
      </c>
      <c r="AB134" s="1277" t="str">
        <f>IF(INDEX(intern2!$A$165:$BH$316,MATCH($A134,intern2!$A$165:$A$316,0),MATCH(AB$8,intern2!_xlnm.Print_Titles,0))="","",
IF(INDEX(intern2!$A$165:$BH$316,MATCH($A134,intern2!$A$165:$A$316,0),MATCH(AB$8,intern2!_xlnm.Print_Titles,0))="NOK","NOK",
IF(INDEX(intern3!$A$9:$BG$320,MATCH($A134,intern3!$A$9:$A$160,0),MATCH(intern4!AB$8,intern3!$7:$7,0))="OK","OK","NOK")))</f>
        <v/>
      </c>
      <c r="AC134" s="1277" t="str">
        <f>IF(INDEX(intern2!$A$165:$BH$316,MATCH($A134,intern2!$A$165:$A$316,0),MATCH(AC$8,intern2!_xlnm.Print_Titles,0))="","",
IF(INDEX(intern2!$A$165:$BH$316,MATCH($A134,intern2!$A$165:$A$316,0),MATCH(AC$8,intern2!_xlnm.Print_Titles,0))="NOK","NOK",
IF(INDEX(intern3!$A$9:$BG$320,MATCH($A134,intern3!$A$9:$A$160,0),MATCH(intern4!AC$8,intern3!$7:$7,0))="OK","OK","NOK")))</f>
        <v/>
      </c>
      <c r="AD134" s="1277" t="str">
        <f>IF(INDEX(intern2!$A$165:$BH$316,MATCH($A134,intern2!$A$165:$A$316,0),MATCH(AD$8,intern2!_xlnm.Print_Titles,0))="","",
IF(INDEX(intern2!$A$165:$BH$316,MATCH($A134,intern2!$A$165:$A$316,0),MATCH(AD$8,intern2!_xlnm.Print_Titles,0))="NOK","NOK",
IF(INDEX(intern3!$A$9:$BG$320,MATCH($A134,intern3!$A$9:$A$160,0),MATCH(intern4!AD$8,intern3!$7:$7,0))="OK","OK","NOK")))</f>
        <v/>
      </c>
      <c r="AE134" s="1277" t="str">
        <f>IF(INDEX(intern2!$A$165:$BH$316,MATCH($A134,intern2!$A$165:$A$316,0),MATCH(AE$8,intern2!_xlnm.Print_Titles,0))="","",
IF(INDEX(intern2!$A$165:$BH$316,MATCH($A134,intern2!$A$165:$A$316,0),MATCH(AE$8,intern2!_xlnm.Print_Titles,0))="NOK","NOK",
IF(INDEX(intern3!$A$9:$BG$320,MATCH($A134,intern3!$A$9:$A$160,0),MATCH(intern4!AE$8,intern3!$7:$7,0))="OK","OK","NOK")))</f>
        <v/>
      </c>
      <c r="AF134" s="1277" t="str">
        <f>IF(INDEX(intern2!$A$165:$BH$316,MATCH($A134,intern2!$A$165:$A$316,0),MATCH(AF$8,intern2!_xlnm.Print_Titles,0))="","",
IF(INDEX(intern2!$A$165:$BH$316,MATCH($A134,intern2!$A$165:$A$316,0),MATCH(AF$8,intern2!_xlnm.Print_Titles,0))="NOK","NOK",
IF(INDEX(intern3!$A$9:$BG$320,MATCH($A134,intern3!$A$9:$A$160,0),MATCH(intern4!AF$8,intern3!$7:$7,0))="OK","OK","NOK")))</f>
        <v/>
      </c>
      <c r="AG134" s="1277" t="str">
        <f>IF(INDEX(intern2!$A$165:$BH$316,MATCH($A134,intern2!$A$165:$A$316,0),MATCH(AG$8,intern2!_xlnm.Print_Titles,0))="","",
IF(INDEX(intern2!$A$165:$BH$316,MATCH($A134,intern2!$A$165:$A$316,0),MATCH(AG$8,intern2!_xlnm.Print_Titles,0))="NOK","NOK",
IF(INDEX(intern3!$A$9:$BG$320,MATCH($A134,intern3!$A$9:$A$160,0),MATCH(intern4!AG$8,intern3!$7:$7,0))="OK","OK","NOK")))</f>
        <v/>
      </c>
      <c r="AH134" s="1277" t="str">
        <f>IF(INDEX(intern2!$A$165:$BH$316,MATCH($A134,intern2!$A$165:$A$316,0),MATCH(AH$8,intern2!_xlnm.Print_Titles,0))="","",
IF(INDEX(intern2!$A$165:$BH$316,MATCH($A134,intern2!$A$165:$A$316,0),MATCH(AH$8,intern2!_xlnm.Print_Titles,0))="NOK","NOK",
IF(INDEX(intern3!$A$9:$BG$320,MATCH($A134,intern3!$A$9:$A$160,0),MATCH(intern4!AH$8,intern3!$7:$7,0))="OK","OK","NOK")))</f>
        <v/>
      </c>
      <c r="AI134" s="1277" t="str">
        <f>IF(INDEX(intern2!$A$165:$BH$316,MATCH($A134,intern2!$A$165:$A$316,0),MATCH(AI$8,intern2!_xlnm.Print_Titles,0))="","",
IF(INDEX(intern2!$A$165:$BH$316,MATCH($A134,intern2!$A$165:$A$316,0),MATCH(AI$8,intern2!_xlnm.Print_Titles,0))="NOK","NOK",
IF(INDEX(intern3!$A$9:$BG$320,MATCH($A134,intern3!$A$9:$A$160,0),MATCH(intern4!AI$8,intern3!$7:$7,0))="OK","OK","NOK")))</f>
        <v/>
      </c>
      <c r="AJ134" s="1277" t="str">
        <f>IF(INDEX(intern2!$A$165:$BH$316,MATCH($A134,intern2!$A$165:$A$316,0),MATCH(AJ$8,intern2!_xlnm.Print_Titles,0))="","",
IF(INDEX(intern2!$A$165:$BH$316,MATCH($A134,intern2!$A$165:$A$316,0),MATCH(AJ$8,intern2!_xlnm.Print_Titles,0))="NOK","NOK",
IF(INDEX(intern3!$A$9:$BG$320,MATCH($A134,intern3!$A$9:$A$160,0),MATCH(intern4!AJ$8,intern3!$7:$7,0))="OK","OK","NOK")))</f>
        <v/>
      </c>
      <c r="AK134" s="1277" t="str">
        <f>IF(INDEX(intern2!$A$165:$BH$316,MATCH($A134,intern2!$A$165:$A$316,0),MATCH(AK$8,intern2!_xlnm.Print_Titles,0))="","",
IF(INDEX(intern2!$A$165:$BH$316,MATCH($A134,intern2!$A$165:$A$316,0),MATCH(AK$8,intern2!_xlnm.Print_Titles,0))="NOK","NOK",
IF(INDEX(intern3!$A$9:$BG$320,MATCH($A134,intern3!$A$9:$A$160,0),MATCH(intern4!AK$8,intern3!$7:$7,0))="OK","OK","NOK")))</f>
        <v/>
      </c>
      <c r="AL134" s="1277" t="str">
        <f>IF(INDEX(intern2!$A$165:$BH$316,MATCH($A134,intern2!$A$165:$A$316,0),MATCH(AL$8,intern2!_xlnm.Print_Titles,0))="","",
IF(INDEX(intern2!$A$165:$BH$316,MATCH($A134,intern2!$A$165:$A$316,0),MATCH(AL$8,intern2!_xlnm.Print_Titles,0))="NOK","NOK",
IF(INDEX(intern3!$A$9:$BG$320,MATCH($A134,intern3!$A$9:$A$160,0),MATCH(intern4!AL$8,intern3!$7:$7,0))="OK","OK","NOK")))</f>
        <v/>
      </c>
      <c r="AM134" s="1277" t="str">
        <f>IF(INDEX(intern2!$A$165:$BH$316,MATCH($A134,intern2!$A$165:$A$316,0),MATCH(AM$8,intern2!_xlnm.Print_Titles,0))="","",
IF(INDEX(intern2!$A$165:$BH$316,MATCH($A134,intern2!$A$165:$A$316,0),MATCH(AM$8,intern2!_xlnm.Print_Titles,0))="NOK","NOK",
IF(INDEX(intern3!$A$9:$BG$320,MATCH($A134,intern3!$A$9:$A$160,0),MATCH(intern4!AM$8,intern3!$7:$7,0))="OK","OK","NOK")))</f>
        <v/>
      </c>
      <c r="AN134" s="1277" t="str">
        <f>IF(INDEX(intern2!$A$165:$BH$316,MATCH($A134,intern2!$A$165:$A$316,0),MATCH(AN$8,intern2!_xlnm.Print_Titles,0))="","",
IF(INDEX(intern2!$A$165:$BH$316,MATCH($A134,intern2!$A$165:$A$316,0),MATCH(AN$8,intern2!_xlnm.Print_Titles,0))="NOK","NOK",
IF(INDEX(intern3!$A$9:$BG$320,MATCH($A134,intern3!$A$9:$A$160,0),MATCH(intern4!AN$8,intern3!$7:$7,0))="OK","OK","NOK")))</f>
        <v/>
      </c>
      <c r="AO134" s="1277" t="str">
        <f>IF(INDEX(intern2!$A$165:$BH$316,MATCH($A134,intern2!$A$165:$A$316,0),MATCH(AO$8,intern2!_xlnm.Print_Titles,0))="","",
IF(INDEX(intern2!$A$165:$BH$316,MATCH($A134,intern2!$A$165:$A$316,0),MATCH(AO$8,intern2!_xlnm.Print_Titles,0))="NOK","NOK",
IF(INDEX(intern3!$A$9:$BG$320,MATCH($A134,intern3!$A$9:$A$160,0),MATCH(intern4!AO$8,intern3!$7:$7,0))="OK","OK","NOK")))</f>
        <v/>
      </c>
      <c r="AP134" s="1277" t="str">
        <f>IF(INDEX(intern2!$A$165:$BH$316,MATCH($A134,intern2!$A$165:$A$316,0),MATCH(AP$8,intern2!_xlnm.Print_Titles,0))="","",
IF(INDEX(intern2!$A$165:$BH$316,MATCH($A134,intern2!$A$165:$A$316,0),MATCH(AP$8,intern2!_xlnm.Print_Titles,0))="NOK","NOK",
IF(INDEX(intern3!$A$9:$BG$320,MATCH($A134,intern3!$A$9:$A$160,0),MATCH(intern4!AP$8,intern3!$7:$7,0))="OK","OK","NOK")))</f>
        <v/>
      </c>
      <c r="AQ134" s="1277" t="str">
        <f>IF(INDEX(intern2!$A$165:$BH$316,MATCH($A134,intern2!$A$165:$A$316,0),MATCH(AQ$8,intern2!_xlnm.Print_Titles,0))="","",
IF(INDEX(intern2!$A$165:$BH$316,MATCH($A134,intern2!$A$165:$A$316,0),MATCH(AQ$8,intern2!_xlnm.Print_Titles,0))="NOK","NOK",
IF(INDEX(intern3!$A$9:$BG$320,MATCH($A134,intern3!$A$9:$A$160,0),MATCH(intern4!AQ$8,intern3!$7:$7,0))="OK","OK","NOK")))</f>
        <v/>
      </c>
      <c r="AR134" s="1277" t="str">
        <f>IF(INDEX(intern2!$A$165:$BH$316,MATCH($A134,intern2!$A$165:$A$316,0),MATCH(AR$8,intern2!_xlnm.Print_Titles,0))="","",
IF(INDEX(intern2!$A$165:$BH$316,MATCH($A134,intern2!$A$165:$A$316,0),MATCH(AR$8,intern2!_xlnm.Print_Titles,0))="NOK","NOK",
IF(INDEX(intern3!$A$9:$BG$320,MATCH($A134,intern3!$A$9:$A$160,0),MATCH(intern4!AR$8,intern3!$7:$7,0))="OK","OK","NOK")))</f>
        <v/>
      </c>
      <c r="AS134" s="1277" t="str">
        <f>IF(INDEX(intern2!$A$165:$BH$316,MATCH($A134,intern2!$A$165:$A$316,0),MATCH(AS$8,intern2!_xlnm.Print_Titles,0))="","",
IF(INDEX(intern2!$A$165:$BH$316,MATCH($A134,intern2!$A$165:$A$316,0),MATCH(AS$8,intern2!_xlnm.Print_Titles,0))="NOK","NOK",
IF(INDEX(intern3!$A$9:$BG$320,MATCH($A134,intern3!$A$9:$A$160,0),MATCH(intern4!AS$8,intern3!$7:$7,0))="OK","OK","NOK")))</f>
        <v/>
      </c>
      <c r="AT134" s="1277" t="str">
        <f>IF(INDEX(intern2!$A$165:$BH$316,MATCH($A134,intern2!$A$165:$A$316,0),MATCH(AT$8,intern2!_xlnm.Print_Titles,0))="","",
IF(INDEX(intern2!$A$165:$BH$316,MATCH($A134,intern2!$A$165:$A$316,0),MATCH(AT$8,intern2!_xlnm.Print_Titles,0))="NOK","NOK",
IF(INDEX(intern3!$A$9:$BG$320,MATCH($A134,intern3!$A$9:$A$160,0),MATCH(intern4!AT$8,intern3!$7:$7,0))="OK","OK","NOK")))</f>
        <v/>
      </c>
      <c r="AU134" s="1277" t="str">
        <f>IF(INDEX(intern2!$A$165:$BH$316,MATCH($A134,intern2!$A$165:$A$316,0),MATCH(AU$8,intern2!_xlnm.Print_Titles,0))="","",
IF(INDEX(intern2!$A$165:$BH$316,MATCH($A134,intern2!$A$165:$A$316,0),MATCH(AU$8,intern2!_xlnm.Print_Titles,0))="NOK","NOK",
IF(INDEX(intern3!$A$9:$BG$320,MATCH($A134,intern3!$A$9:$A$160,0),MATCH(intern4!AU$8,intern3!$7:$7,0))="OK","OK","NOK")))</f>
        <v/>
      </c>
      <c r="AV134" s="1277" t="str">
        <f>IF(INDEX(intern2!$A$165:$BH$316,MATCH($A134,intern2!$A$165:$A$316,0),MATCH(AV$8,intern2!_xlnm.Print_Titles,0))="","",
IF(INDEX(intern2!$A$165:$BH$316,MATCH($A134,intern2!$A$165:$A$316,0),MATCH(AV$8,intern2!_xlnm.Print_Titles,0))="NOK","NOK",
IF(INDEX(intern3!$A$9:$BG$320,MATCH($A134,intern3!$A$9:$A$160,0),MATCH(intern4!AV$8,intern3!$7:$7,0))="OK","OK","NOK")))</f>
        <v/>
      </c>
      <c r="AW134" s="1277"/>
      <c r="AX134" s="1277" t="str">
        <f>IF(INDEX(intern2!$A$165:$BH$316,MATCH($A134,intern2!$A$165:$A$316,0),MATCH(AX$8,intern2!_xlnm.Print_Titles,0))="","",
IF(INDEX(intern2!$A$165:$BH$316,MATCH($A134,intern2!$A$165:$A$316,0),MATCH(AX$8,intern2!_xlnm.Print_Titles,0))="NOK","NOK",
IF(INDEX(intern3!$A$9:$BG$320,MATCH($A134,intern3!$A$9:$A$160,0),MATCH(intern4!AX$8,intern3!$7:$7,0))="OK","OK","NOK")))</f>
        <v/>
      </c>
      <c r="AY134" s="1277" t="str">
        <f>IF(INDEX(intern2!$A$165:$BH$316,MATCH($A134,intern2!$A$165:$A$316,0),MATCH(AY$8,intern2!_xlnm.Print_Titles,0))="","",
IF(INDEX(intern2!$A$165:$BH$316,MATCH($A134,intern2!$A$165:$A$316,0),MATCH(AY$8,intern2!_xlnm.Print_Titles,0))="NOK","NOK",
IF(INDEX(intern3!$A$9:$BG$320,MATCH($A134,intern3!$A$9:$A$160,0),MATCH(intern4!AY$8,intern3!$7:$7,0))="OK","OK","NOK")))</f>
        <v/>
      </c>
      <c r="AZ134" s="1277" t="str">
        <f>IF(INDEX(intern2!$A$165:$BH$316,MATCH($A134,intern2!$A$165:$A$316,0),MATCH(AZ$8,intern2!_xlnm.Print_Titles,0))="","",
IF(INDEX(intern2!$A$165:$BH$316,MATCH($A134,intern2!$A$165:$A$316,0),MATCH(AZ$8,intern2!_xlnm.Print_Titles,0))="NOK","NOK",
IF(INDEX(intern3!$A$9:$BG$320,MATCH($A134,intern3!$A$9:$A$160,0),MATCH(intern4!AZ$8,intern3!$7:$7,0))="OK","OK","NOK")))</f>
        <v/>
      </c>
      <c r="BA134" s="1277" t="str">
        <f>IF(INDEX(intern2!$A$165:$BH$316,MATCH($A134,intern2!$A$165:$A$316,0),MATCH(BA$8,intern2!_xlnm.Print_Titles,0))="","",
IF(INDEX(intern2!$A$165:$BH$316,MATCH($A134,intern2!$A$165:$A$316,0),MATCH(BA$8,intern2!_xlnm.Print_Titles,0))="NOK","NOK",
IF(INDEX(intern3!$A$9:$BG$320,MATCH($A134,intern3!$A$9:$A$160,0),MATCH(intern4!BA$8,intern3!$7:$7,0))="OK","OK","NOK")))</f>
        <v/>
      </c>
      <c r="BB134" s="1277" t="str">
        <f>IF(INDEX(intern2!$A$165:$BH$316,MATCH($A134,intern2!$A$165:$A$316,0),MATCH(BB$8,intern2!_xlnm.Print_Titles,0))="","",
IF(INDEX(intern2!$A$165:$BH$316,MATCH($A134,intern2!$A$165:$A$316,0),MATCH(BB$8,intern2!_xlnm.Print_Titles,0))="NOK","NOK",
IF(INDEX(intern3!$A$9:$BG$320,MATCH($A134,intern3!$A$9:$A$160,0),MATCH(intern4!BB$8,intern3!$7:$7,0))="OK","OK","NOK")))</f>
        <v/>
      </c>
      <c r="BC134" s="1277" t="str">
        <f>IF(INDEX(intern2!$A$165:$BH$316,MATCH($A134,intern2!$A$165:$A$316,0),MATCH(BC$8,intern2!_xlnm.Print_Titles,0))="","",
IF(INDEX(intern2!$A$165:$BH$316,MATCH($A134,intern2!$A$165:$A$316,0),MATCH(BC$8,intern2!_xlnm.Print_Titles,0))="NOK","NOK",
IF(INDEX(intern3!$A$9:$BG$320,MATCH($A134,intern3!$A$9:$A$160,0),MATCH(intern4!BC$8,intern3!$7:$7,0))="OK","OK","NOK")))</f>
        <v/>
      </c>
      <c r="BD134" s="1277" t="str">
        <f>IF(INDEX(intern2!$A$165:$BH$316,MATCH($A134,intern2!$A$165:$A$316,0),MATCH(BD$8,intern2!_xlnm.Print_Titles,0))="","",
IF(INDEX(intern2!$A$165:$BH$316,MATCH($A134,intern2!$A$165:$A$316,0),MATCH(BD$8,intern2!_xlnm.Print_Titles,0))="NOK","NOK",
IF(INDEX(intern3!$A$9:$BG$320,MATCH($A134,intern3!$A$9:$A$160,0),MATCH(intern4!BD$8,intern3!$7:$7,0))="OK","OK","NOK")))</f>
        <v/>
      </c>
      <c r="BE134" s="1277" t="str">
        <f>IF(INDEX(intern2!$A$165:$BH$316,MATCH($A134,intern2!$A$165:$A$316,0),MATCH(BE$8,intern2!_xlnm.Print_Titles,0))="","",
IF(INDEX(intern2!$A$165:$BH$316,MATCH($A134,intern2!$A$165:$A$316,0),MATCH(BE$8,intern2!_xlnm.Print_Titles,0))="NOK","NOK",
IF(INDEX(intern3!$A$9:$BG$320,MATCH($A134,intern3!$A$9:$A$160,0),MATCH(intern4!BE$8,intern3!$7:$7,0))="OK","OK","NOK")))</f>
        <v/>
      </c>
      <c r="BF134" s="1277" t="str">
        <f>IF(INDEX(intern2!$A$165:$BH$316,MATCH($A134,intern2!$A$165:$A$316,0),MATCH(BF$8,intern2!_xlnm.Print_Titles,0))="","",
IF(INDEX(intern2!$A$165:$BH$316,MATCH($A134,intern2!$A$165:$A$316,0),MATCH(BF$8,intern2!_xlnm.Print_Titles,0))="NOK","NOK",
IF(INDEX(intern3!$A$9:$BG$320,MATCH($A134,intern3!$A$9:$A$160,0),MATCH(intern4!BF$8,intern3!$7:$7,0))="OK","OK","NOK")))</f>
        <v/>
      </c>
      <c r="BG134" s="1277" t="str">
        <f>IF(INDEX(intern2!$A$165:$BH$316,MATCH($A134,intern2!$A$165:$A$316,0),MATCH(BG$8,intern2!_xlnm.Print_Titles,0))="","",
IF(INDEX(intern2!$A$165:$BH$316,MATCH($A134,intern2!$A$165:$A$316,0),MATCH(BG$8,intern2!_xlnm.Print_Titles,0))="NOK","NOK",
IF(INDEX(intern3!$A$9:$BG$320,MATCH($A134,intern3!$A$9:$A$160,0),MATCH(intern4!BG$8,intern3!$7:$7,0))="OK","OK","NOK")))</f>
        <v/>
      </c>
      <c r="BH134" s="200" t="str">
        <f t="shared" ca="1" si="3"/>
        <v>NOK</v>
      </c>
      <c r="BI134" s="186"/>
      <c r="BJ134" t="b">
        <f ca="1">IF(VLOOKUP($A134,intern1!$C:$Q,15,FALSE)="MAS","",IF(VLOOKUP($A134,'3.10'!$C:$AP,9,FALSE)=0,"NOK",IF(VLOOKUP($A134,'3.10'!$C:$AP,11,FALSE)=0,"NOK","OK"))=BH134)</f>
        <v>1</v>
      </c>
    </row>
    <row r="135" spans="1:62" x14ac:dyDescent="0.25">
      <c r="A135" t="str">
        <f>+intern2!A130</f>
        <v>GEBH</v>
      </c>
      <c r="C135" s="1277" t="str">
        <f>IF(INDEX(intern2!$A$165:$BH$316,MATCH($A135,intern2!$A$165:$A$316,0),MATCH(C$8,intern2!_xlnm.Print_Titles,0))="","",
IF(INDEX(intern2!$A$165:$BH$316,MATCH($A135,intern2!$A$165:$A$316,0),MATCH(C$8,intern2!_xlnm.Print_Titles,0))="NOK","NOK",
IF(INDEX(intern3!$A$9:$BG$320,MATCH($A135,intern3!$A$9:$A$160,0),MATCH(intern4!C$8,intern3!$7:$7,0))="OK","OK","NOK")))</f>
        <v/>
      </c>
      <c r="D135" s="1277" t="str">
        <f>IF(INDEX(intern2!$A$165:$BH$316,MATCH($A135,intern2!$A$165:$A$316,0),MATCH(D$8,intern2!_xlnm.Print_Titles,0))="","",
IF(INDEX(intern2!$A$165:$BH$316,MATCH($A135,intern2!$A$165:$A$316,0),MATCH(D$8,intern2!_xlnm.Print_Titles,0))="NOK","NOK",
IF(INDEX(intern3!$A$9:$BG$320,MATCH($A135,intern3!$A$9:$A$160,0),MATCH(intern4!D$8,intern3!$7:$7,0))="OK","OK","NOK")))</f>
        <v/>
      </c>
      <c r="E135" s="1277" t="str">
        <f>IF(INDEX(intern2!$A$165:$BH$316,MATCH($A135,intern2!$A$165:$A$316,0),MATCH(E$8,intern2!_xlnm.Print_Titles,0))="","",
IF(INDEX(intern2!$A$165:$BH$316,MATCH($A135,intern2!$A$165:$A$316,0),MATCH(E$8,intern2!_xlnm.Print_Titles,0))="NOK","NOK",
IF(INDEX(intern3!$A$9:$BG$320,MATCH($A135,intern3!$A$9:$A$160,0),MATCH(intern4!E$8,intern3!$7:$7,0))="OK","OK","NOK")))</f>
        <v/>
      </c>
      <c r="F135" s="1277" t="str">
        <f>IF(INDEX(intern2!$A$165:$BH$316,MATCH($A135,intern2!$A$165:$A$316,0),MATCH(F$8,intern2!_xlnm.Print_Titles,0))="","",
IF(INDEX(intern2!$A$165:$BH$316,MATCH($A135,intern2!$A$165:$A$316,0),MATCH(F$8,intern2!_xlnm.Print_Titles,0))="NOK","NOK",
IF(INDEX(intern3!$A$9:$BG$320,MATCH($A135,intern3!$A$9:$A$160,0),MATCH(intern4!F$8,intern3!$7:$7,0))="OK","OK","NOK")))</f>
        <v/>
      </c>
      <c r="G135" s="1277" t="str">
        <f>IF(INDEX(intern2!$A$165:$BH$316,MATCH($A135,intern2!$A$165:$A$316,0),MATCH(G$8,intern2!_xlnm.Print_Titles,0))="","",
IF(INDEX(intern2!$A$165:$BH$316,MATCH($A135,intern2!$A$165:$A$316,0),MATCH(G$8,intern2!_xlnm.Print_Titles,0))="NOK","NOK",
IF(INDEX(intern3!$A$9:$BG$320,MATCH($A135,intern3!$A$9:$A$160,0),MATCH(intern4!G$8,intern3!$7:$7,0))="OK","OK","NOK")))</f>
        <v/>
      </c>
      <c r="H135" s="1277" t="str">
        <f>IF(INDEX(intern2!$A$165:$BH$316,MATCH($A135,intern2!$A$165:$A$316,0),MATCH(H$8,intern2!_xlnm.Print_Titles,0))="","",
IF(INDEX(intern2!$A$165:$BH$316,MATCH($A135,intern2!$A$165:$A$316,0),MATCH(H$8,intern2!_xlnm.Print_Titles,0))="NOK","NOK",
IF(INDEX(intern3!$A$9:$BG$320,MATCH($A135,intern3!$A$9:$A$160,0),MATCH(intern4!H$8,intern3!$7:$7,0))="OK","OK","NOK")))</f>
        <v/>
      </c>
      <c r="I135" s="1277" t="str">
        <f>IF(INDEX(intern2!$A$165:$BH$316,MATCH($A135,intern2!$A$165:$A$316,0),MATCH(I$8,intern2!_xlnm.Print_Titles,0))="","",
IF(INDEX(intern2!$A$165:$BH$316,MATCH($A135,intern2!$A$165:$A$316,0),MATCH(I$8,intern2!_xlnm.Print_Titles,0))="NOK","NOK",
IF(INDEX(intern3!$A$9:$BG$320,MATCH($A135,intern3!$A$9:$A$160,0),MATCH(intern4!I$8,intern3!$7:$7,0))="OK","OK","NOK")))</f>
        <v/>
      </c>
      <c r="J135" s="1277" t="str">
        <f>IF(INDEX(intern2!$A$165:$BH$316,MATCH($A135,intern2!$A$165:$A$316,0),MATCH(J$8,intern2!_xlnm.Print_Titles,0))="","",
IF(INDEX(intern2!$A$165:$BH$316,MATCH($A135,intern2!$A$165:$A$316,0),MATCH(J$8,intern2!_xlnm.Print_Titles,0))="NOK","NOK",
IF(INDEX(intern3!$A$9:$BG$320,MATCH($A135,intern3!$A$9:$A$160,0),MATCH(intern4!J$8,intern3!$7:$7,0))="OK","OK","NOK")))</f>
        <v/>
      </c>
      <c r="K135" s="1277" t="str">
        <f>IF(INDEX(intern2!$A$165:$BH$316,MATCH($A135,intern2!$A$165:$A$316,0),MATCH(K$8,intern2!_xlnm.Print_Titles,0))="","",
IF(INDEX(intern2!$A$165:$BH$316,MATCH($A135,intern2!$A$165:$A$316,0),MATCH(K$8,intern2!_xlnm.Print_Titles,0))="NOK","NOK",
IF(INDEX(intern3!$A$9:$BG$320,MATCH($A135,intern3!$A$9:$A$160,0),MATCH(intern4!K$8,intern3!$7:$7,0))="OK","OK","NOK")))</f>
        <v/>
      </c>
      <c r="L135" s="1277" t="str">
        <f>IF(INDEX(intern2!$A$165:$BH$316,MATCH($A135,intern2!$A$165:$A$316,0),MATCH(L$8,intern2!_xlnm.Print_Titles,0))="","",
IF(INDEX(intern2!$A$165:$BH$316,MATCH($A135,intern2!$A$165:$A$316,0),MATCH(L$8,intern2!_xlnm.Print_Titles,0))="NOK","NOK",
IF(INDEX(intern3!$A$9:$BG$320,MATCH($A135,intern3!$A$9:$A$160,0),MATCH(intern4!L$8,intern3!$7:$7,0))="OK","OK","NOK")))</f>
        <v/>
      </c>
      <c r="M135" s="1277" t="str">
        <f>IF(INDEX(intern2!$A$165:$BH$316,MATCH($A135,intern2!$A$165:$A$316,0),MATCH(M$8,intern2!_xlnm.Print_Titles,0))="","",
IF(INDEX(intern2!$A$165:$BH$316,MATCH($A135,intern2!$A$165:$A$316,0),MATCH(M$8,intern2!_xlnm.Print_Titles,0))="NOK","NOK",
IF(INDEX(intern3!$A$9:$BG$320,MATCH($A135,intern3!$A$9:$A$160,0),MATCH(intern4!M$8,intern3!$7:$7,0))="OK","OK","NOK")))</f>
        <v/>
      </c>
      <c r="N135" s="1277" t="str">
        <f>IF(INDEX(intern2!$A$165:$BH$316,MATCH($A135,intern2!$A$165:$A$316,0),MATCH(N$8,intern2!_xlnm.Print_Titles,0))="","",
IF(INDEX(intern2!$A$165:$BH$316,MATCH($A135,intern2!$A$165:$A$316,0),MATCH(N$8,intern2!_xlnm.Print_Titles,0))="NOK","NOK",
IF(INDEX(intern3!$A$9:$BG$320,MATCH($A135,intern3!$A$9:$A$160,0),MATCH(intern4!N$8,intern3!$7:$7,0))="OK","OK","NOK")))</f>
        <v/>
      </c>
      <c r="O135" s="1277" t="str">
        <f>IF(INDEX(intern2!$A$165:$BH$316,MATCH($A135,intern2!$A$165:$A$316,0),MATCH(O$8,intern2!_xlnm.Print_Titles,0))="","",
IF(INDEX(intern2!$A$165:$BH$316,MATCH($A135,intern2!$A$165:$A$316,0),MATCH(O$8,intern2!_xlnm.Print_Titles,0))="NOK","NOK",
IF(INDEX(intern3!$A$9:$BG$320,MATCH($A135,intern3!$A$9:$A$160,0),MATCH(intern4!O$8,intern3!$7:$7,0))="OK","OK","NOK")))</f>
        <v/>
      </c>
      <c r="P135" s="1277" t="str">
        <f>IF(INDEX(intern2!$A$165:$BH$316,MATCH($A135,intern2!$A$165:$A$316,0),MATCH(P$8,intern2!_xlnm.Print_Titles,0))="","",
IF(INDEX(intern2!$A$165:$BH$316,MATCH($A135,intern2!$A$165:$A$316,0),MATCH(P$8,intern2!_xlnm.Print_Titles,0))="NOK","NOK",
IF(INDEX(intern3!$A$9:$BG$320,MATCH($A135,intern3!$A$9:$A$160,0),MATCH(intern4!P$8,intern3!$7:$7,0))="OK","OK","NOK")))</f>
        <v/>
      </c>
      <c r="Q135" s="1277" t="str">
        <f>IF(INDEX(intern2!$A$165:$BH$316,MATCH($A135,intern2!$A$165:$A$316,0),MATCH(Q$8,intern2!_xlnm.Print_Titles,0))="","",
IF(INDEX(intern2!$A$165:$BH$316,MATCH($A135,intern2!$A$165:$A$316,0),MATCH(Q$8,intern2!_xlnm.Print_Titles,0))="NOK","NOK",
IF(INDEX(intern3!$A$9:$BG$320,MATCH($A135,intern3!$A$9:$A$160,0),MATCH(intern4!Q$8,intern3!$7:$7,0))="OK","OK","NOK")))</f>
        <v/>
      </c>
      <c r="R135" s="1277" t="str">
        <f>IF(INDEX(intern2!$A$165:$BH$316,MATCH($A135,intern2!$A$165:$A$316,0),MATCH(R$8,intern2!_xlnm.Print_Titles,0))="","",
IF(INDEX(intern2!$A$165:$BH$316,MATCH($A135,intern2!$A$165:$A$316,0),MATCH(R$8,intern2!_xlnm.Print_Titles,0))="NOK","NOK",
IF(INDEX(intern3!$A$9:$BG$320,MATCH($A135,intern3!$A$9:$A$160,0),MATCH(intern4!R$8,intern3!$7:$7,0))="OK","OK","NOK")))</f>
        <v/>
      </c>
      <c r="S135" s="1277" t="str">
        <f>IF(INDEX(intern2!$A$165:$BH$316,MATCH($A135,intern2!$A$165:$A$316,0),MATCH(S$8,intern2!_xlnm.Print_Titles,0))="","",
IF(INDEX(intern2!$A$165:$BH$316,MATCH($A135,intern2!$A$165:$A$316,0),MATCH(S$8,intern2!_xlnm.Print_Titles,0))="NOK","NOK",
IF(INDEX(intern3!$A$9:$BG$320,MATCH($A135,intern3!$A$9:$A$160,0),MATCH(intern4!S$8,intern3!$7:$7,0))="OK","OK","NOK")))</f>
        <v/>
      </c>
      <c r="T135" s="1277" t="str">
        <f>IF(INDEX(intern2!$A$165:$BH$316,MATCH($A135,intern2!$A$165:$A$316,0),MATCH(T$8,intern2!_xlnm.Print_Titles,0))="","",
IF(INDEX(intern2!$A$165:$BH$316,MATCH($A135,intern2!$A$165:$A$316,0),MATCH(T$8,intern2!_xlnm.Print_Titles,0))="NOK","NOK",
IF(INDEX(intern3!$A$9:$BG$320,MATCH($A135,intern3!$A$9:$A$160,0),MATCH(intern4!T$8,intern3!$7:$7,0))="OK","OK","NOK")))</f>
        <v/>
      </c>
      <c r="U135" s="1277" t="str">
        <f>IF(INDEX(intern2!$A$165:$BH$316,MATCH($A135,intern2!$A$165:$A$316,0),MATCH(U$8,intern2!_xlnm.Print_Titles,0))="","",
IF(INDEX(intern2!$A$165:$BH$316,MATCH($A135,intern2!$A$165:$A$316,0),MATCH(U$8,intern2!_xlnm.Print_Titles,0))="NOK","NOK",
IF(INDEX(intern3!$A$9:$BG$320,MATCH($A135,intern3!$A$9:$A$160,0),MATCH(intern4!U$8,intern3!$7:$7,0))="OK","OK","NOK")))</f>
        <v/>
      </c>
      <c r="V135" s="1277" t="str">
        <f>IF(INDEX(intern2!$A$165:$BH$316,MATCH($A135,intern2!$A$165:$A$316,0),MATCH(V$8,intern2!_xlnm.Print_Titles,0))="","",
IF(INDEX(intern2!$A$165:$BH$316,MATCH($A135,intern2!$A$165:$A$316,0),MATCH(V$8,intern2!_xlnm.Print_Titles,0))="NOK","NOK",
IF(INDEX(intern3!$A$9:$BG$320,MATCH($A135,intern3!$A$9:$A$160,0),MATCH(intern4!V$8,intern3!$7:$7,0))="OK","OK","NOK")))</f>
        <v/>
      </c>
      <c r="W135" s="1277" t="str">
        <f>IF(INDEX(intern2!$A$165:$BH$316,MATCH($A135,intern2!$A$165:$A$316,0),MATCH(W$8,intern2!_xlnm.Print_Titles,0))="","",
IF(INDEX(intern2!$A$165:$BH$316,MATCH($A135,intern2!$A$165:$A$316,0),MATCH(W$8,intern2!_xlnm.Print_Titles,0))="NOK","NOK",
IF(INDEX(intern3!$A$9:$BG$320,MATCH($A135,intern3!$A$9:$A$160,0),MATCH(intern4!W$8,intern3!$7:$7,0))="OK","OK","NOK")))</f>
        <v/>
      </c>
      <c r="X135" s="1277" t="str">
        <f>IF(INDEX(intern2!$A$165:$BH$316,MATCH($A135,intern2!$A$165:$A$316,0),MATCH(X$8,intern2!_xlnm.Print_Titles,0))="","",
IF(INDEX(intern2!$A$165:$BH$316,MATCH($A135,intern2!$A$165:$A$316,0),MATCH(X$8,intern2!_xlnm.Print_Titles,0))="NOK","NOK",
IF(INDEX(intern3!$A$9:$BG$320,MATCH($A135,intern3!$A$9:$A$160,0),MATCH(intern4!X$8,intern3!$7:$7,0))="OK","OK","NOK")))</f>
        <v/>
      </c>
      <c r="Y135" s="1277" t="str">
        <f>IF(INDEX(intern2!$A$165:$BH$316,MATCH($A135,intern2!$A$165:$A$316,0),MATCH(Y$8,intern2!_xlnm.Print_Titles,0))="","",
IF(INDEX(intern2!$A$165:$BH$316,MATCH($A135,intern2!$A$165:$A$316,0),MATCH(Y$8,intern2!_xlnm.Print_Titles,0))="NOK","NOK",
IF(INDEX(intern3!$A$9:$BG$320,MATCH($A135,intern3!$A$9:$A$160,0),MATCH(intern4!Y$8,intern3!$7:$7,0))="OK","OK","NOK")))</f>
        <v/>
      </c>
      <c r="Z135" s="1277" t="str">
        <f ca="1">IF(INDEX(intern2!$A$165:$BH$316,MATCH($A135,intern2!$A$165:$A$316,0),MATCH(Z$8,intern2!_xlnm.Print_Titles,0))="","",
IF(INDEX(intern2!$A$165:$BH$316,MATCH($A135,intern2!$A$165:$A$316,0),MATCH(Z$8,intern2!_xlnm.Print_Titles,0))="NOK","NOK",
IF(INDEX(intern3!$A$9:$BG$320,MATCH($A135,intern3!$A$9:$A$160,0),MATCH(intern4!Z$8,intern3!$7:$7,0))="OK","OK","NOK")))</f>
        <v>NOK</v>
      </c>
      <c r="AA135" s="1277" t="str">
        <f>IF(INDEX(intern2!$A$165:$BH$316,MATCH($A135,intern2!$A$165:$A$316,0),MATCH(AA$8,intern2!_xlnm.Print_Titles,0))="","",
IF(INDEX(intern2!$A$165:$BH$316,MATCH($A135,intern2!$A$165:$A$316,0),MATCH(AA$8,intern2!_xlnm.Print_Titles,0))="NOK","NOK",
IF(INDEX(intern3!$A$9:$BG$320,MATCH($A135,intern3!$A$9:$A$160,0),MATCH(intern4!AA$8,intern3!$7:$7,0))="OK","OK","NOK")))</f>
        <v/>
      </c>
      <c r="AB135" s="1277" t="str">
        <f>IF(INDEX(intern2!$A$165:$BH$316,MATCH($A135,intern2!$A$165:$A$316,0),MATCH(AB$8,intern2!_xlnm.Print_Titles,0))="","",
IF(INDEX(intern2!$A$165:$BH$316,MATCH($A135,intern2!$A$165:$A$316,0),MATCH(AB$8,intern2!_xlnm.Print_Titles,0))="NOK","NOK",
IF(INDEX(intern3!$A$9:$BG$320,MATCH($A135,intern3!$A$9:$A$160,0),MATCH(intern4!AB$8,intern3!$7:$7,0))="OK","OK","NOK")))</f>
        <v/>
      </c>
      <c r="AC135" s="1277" t="str">
        <f>IF(INDEX(intern2!$A$165:$BH$316,MATCH($A135,intern2!$A$165:$A$316,0),MATCH(AC$8,intern2!_xlnm.Print_Titles,0))="","",
IF(INDEX(intern2!$A$165:$BH$316,MATCH($A135,intern2!$A$165:$A$316,0),MATCH(AC$8,intern2!_xlnm.Print_Titles,0))="NOK","NOK",
IF(INDEX(intern3!$A$9:$BG$320,MATCH($A135,intern3!$A$9:$A$160,0),MATCH(intern4!AC$8,intern3!$7:$7,0))="OK","OK","NOK")))</f>
        <v/>
      </c>
      <c r="AD135" s="1277" t="str">
        <f>IF(INDEX(intern2!$A$165:$BH$316,MATCH($A135,intern2!$A$165:$A$316,0),MATCH(AD$8,intern2!_xlnm.Print_Titles,0))="","",
IF(INDEX(intern2!$A$165:$BH$316,MATCH($A135,intern2!$A$165:$A$316,0),MATCH(AD$8,intern2!_xlnm.Print_Titles,0))="NOK","NOK",
IF(INDEX(intern3!$A$9:$BG$320,MATCH($A135,intern3!$A$9:$A$160,0),MATCH(intern4!AD$8,intern3!$7:$7,0))="OK","OK","NOK")))</f>
        <v/>
      </c>
      <c r="AE135" s="1277" t="str">
        <f>IF(INDEX(intern2!$A$165:$BH$316,MATCH($A135,intern2!$A$165:$A$316,0),MATCH(AE$8,intern2!_xlnm.Print_Titles,0))="","",
IF(INDEX(intern2!$A$165:$BH$316,MATCH($A135,intern2!$A$165:$A$316,0),MATCH(AE$8,intern2!_xlnm.Print_Titles,0))="NOK","NOK",
IF(INDEX(intern3!$A$9:$BG$320,MATCH($A135,intern3!$A$9:$A$160,0),MATCH(intern4!AE$8,intern3!$7:$7,0))="OK","OK","NOK")))</f>
        <v/>
      </c>
      <c r="AF135" s="1277" t="str">
        <f>IF(INDEX(intern2!$A$165:$BH$316,MATCH($A135,intern2!$A$165:$A$316,0),MATCH(AF$8,intern2!_xlnm.Print_Titles,0))="","",
IF(INDEX(intern2!$A$165:$BH$316,MATCH($A135,intern2!$A$165:$A$316,0),MATCH(AF$8,intern2!_xlnm.Print_Titles,0))="NOK","NOK",
IF(INDEX(intern3!$A$9:$BG$320,MATCH($A135,intern3!$A$9:$A$160,0),MATCH(intern4!AF$8,intern3!$7:$7,0))="OK","OK","NOK")))</f>
        <v/>
      </c>
      <c r="AG135" s="1277" t="str">
        <f>IF(INDEX(intern2!$A$165:$BH$316,MATCH($A135,intern2!$A$165:$A$316,0),MATCH(AG$8,intern2!_xlnm.Print_Titles,0))="","",
IF(INDEX(intern2!$A$165:$BH$316,MATCH($A135,intern2!$A$165:$A$316,0),MATCH(AG$8,intern2!_xlnm.Print_Titles,0))="NOK","NOK",
IF(INDEX(intern3!$A$9:$BG$320,MATCH($A135,intern3!$A$9:$A$160,0),MATCH(intern4!AG$8,intern3!$7:$7,0))="OK","OK","NOK")))</f>
        <v/>
      </c>
      <c r="AH135" s="1277" t="str">
        <f>IF(INDEX(intern2!$A$165:$BH$316,MATCH($A135,intern2!$A$165:$A$316,0),MATCH(AH$8,intern2!_xlnm.Print_Titles,0))="","",
IF(INDEX(intern2!$A$165:$BH$316,MATCH($A135,intern2!$A$165:$A$316,0),MATCH(AH$8,intern2!_xlnm.Print_Titles,0))="NOK","NOK",
IF(INDEX(intern3!$A$9:$BG$320,MATCH($A135,intern3!$A$9:$A$160,0),MATCH(intern4!AH$8,intern3!$7:$7,0))="OK","OK","NOK")))</f>
        <v/>
      </c>
      <c r="AI135" s="1277" t="str">
        <f>IF(INDEX(intern2!$A$165:$BH$316,MATCH($A135,intern2!$A$165:$A$316,0),MATCH(AI$8,intern2!_xlnm.Print_Titles,0))="","",
IF(INDEX(intern2!$A$165:$BH$316,MATCH($A135,intern2!$A$165:$A$316,0),MATCH(AI$8,intern2!_xlnm.Print_Titles,0))="NOK","NOK",
IF(INDEX(intern3!$A$9:$BG$320,MATCH($A135,intern3!$A$9:$A$160,0),MATCH(intern4!AI$8,intern3!$7:$7,0))="OK","OK","NOK")))</f>
        <v/>
      </c>
      <c r="AJ135" s="1277" t="str">
        <f>IF(INDEX(intern2!$A$165:$BH$316,MATCH($A135,intern2!$A$165:$A$316,0),MATCH(AJ$8,intern2!_xlnm.Print_Titles,0))="","",
IF(INDEX(intern2!$A$165:$BH$316,MATCH($A135,intern2!$A$165:$A$316,0),MATCH(AJ$8,intern2!_xlnm.Print_Titles,0))="NOK","NOK",
IF(INDEX(intern3!$A$9:$BG$320,MATCH($A135,intern3!$A$9:$A$160,0),MATCH(intern4!AJ$8,intern3!$7:$7,0))="OK","OK","NOK")))</f>
        <v/>
      </c>
      <c r="AK135" s="1277" t="str">
        <f>IF(INDEX(intern2!$A$165:$BH$316,MATCH($A135,intern2!$A$165:$A$316,0),MATCH(AK$8,intern2!_xlnm.Print_Titles,0))="","",
IF(INDEX(intern2!$A$165:$BH$316,MATCH($A135,intern2!$A$165:$A$316,0),MATCH(AK$8,intern2!_xlnm.Print_Titles,0))="NOK","NOK",
IF(INDEX(intern3!$A$9:$BG$320,MATCH($A135,intern3!$A$9:$A$160,0),MATCH(intern4!AK$8,intern3!$7:$7,0))="OK","OK","NOK")))</f>
        <v/>
      </c>
      <c r="AL135" s="1277" t="str">
        <f>IF(INDEX(intern2!$A$165:$BH$316,MATCH($A135,intern2!$A$165:$A$316,0),MATCH(AL$8,intern2!_xlnm.Print_Titles,0))="","",
IF(INDEX(intern2!$A$165:$BH$316,MATCH($A135,intern2!$A$165:$A$316,0),MATCH(AL$8,intern2!_xlnm.Print_Titles,0))="NOK","NOK",
IF(INDEX(intern3!$A$9:$BG$320,MATCH($A135,intern3!$A$9:$A$160,0),MATCH(intern4!AL$8,intern3!$7:$7,0))="OK","OK","NOK")))</f>
        <v/>
      </c>
      <c r="AM135" s="1277" t="str">
        <f>IF(INDEX(intern2!$A$165:$BH$316,MATCH($A135,intern2!$A$165:$A$316,0),MATCH(AM$8,intern2!_xlnm.Print_Titles,0))="","",
IF(INDEX(intern2!$A$165:$BH$316,MATCH($A135,intern2!$A$165:$A$316,0),MATCH(AM$8,intern2!_xlnm.Print_Titles,0))="NOK","NOK",
IF(INDEX(intern3!$A$9:$BG$320,MATCH($A135,intern3!$A$9:$A$160,0),MATCH(intern4!AM$8,intern3!$7:$7,0))="OK","OK","NOK")))</f>
        <v/>
      </c>
      <c r="AN135" s="1277" t="str">
        <f>IF(INDEX(intern2!$A$165:$BH$316,MATCH($A135,intern2!$A$165:$A$316,0),MATCH(AN$8,intern2!_xlnm.Print_Titles,0))="","",
IF(INDEX(intern2!$A$165:$BH$316,MATCH($A135,intern2!$A$165:$A$316,0),MATCH(AN$8,intern2!_xlnm.Print_Titles,0))="NOK","NOK",
IF(INDEX(intern3!$A$9:$BG$320,MATCH($A135,intern3!$A$9:$A$160,0),MATCH(intern4!AN$8,intern3!$7:$7,0))="OK","OK","NOK")))</f>
        <v/>
      </c>
      <c r="AO135" s="1277" t="str">
        <f>IF(INDEX(intern2!$A$165:$BH$316,MATCH($A135,intern2!$A$165:$A$316,0),MATCH(AO$8,intern2!_xlnm.Print_Titles,0))="","",
IF(INDEX(intern2!$A$165:$BH$316,MATCH($A135,intern2!$A$165:$A$316,0),MATCH(AO$8,intern2!_xlnm.Print_Titles,0))="NOK","NOK",
IF(INDEX(intern3!$A$9:$BG$320,MATCH($A135,intern3!$A$9:$A$160,0),MATCH(intern4!AO$8,intern3!$7:$7,0))="OK","OK","NOK")))</f>
        <v/>
      </c>
      <c r="AP135" s="1277" t="str">
        <f>IF(INDEX(intern2!$A$165:$BH$316,MATCH($A135,intern2!$A$165:$A$316,0),MATCH(AP$8,intern2!_xlnm.Print_Titles,0))="","",
IF(INDEX(intern2!$A$165:$BH$316,MATCH($A135,intern2!$A$165:$A$316,0),MATCH(AP$8,intern2!_xlnm.Print_Titles,0))="NOK","NOK",
IF(INDEX(intern3!$A$9:$BG$320,MATCH($A135,intern3!$A$9:$A$160,0),MATCH(intern4!AP$8,intern3!$7:$7,0))="OK","OK","NOK")))</f>
        <v/>
      </c>
      <c r="AQ135" s="1277" t="str">
        <f>IF(INDEX(intern2!$A$165:$BH$316,MATCH($A135,intern2!$A$165:$A$316,0),MATCH(AQ$8,intern2!_xlnm.Print_Titles,0))="","",
IF(INDEX(intern2!$A$165:$BH$316,MATCH($A135,intern2!$A$165:$A$316,0),MATCH(AQ$8,intern2!_xlnm.Print_Titles,0))="NOK","NOK",
IF(INDEX(intern3!$A$9:$BG$320,MATCH($A135,intern3!$A$9:$A$160,0),MATCH(intern4!AQ$8,intern3!$7:$7,0))="OK","OK","NOK")))</f>
        <v/>
      </c>
      <c r="AR135" s="1277" t="str">
        <f>IF(INDEX(intern2!$A$165:$BH$316,MATCH($A135,intern2!$A$165:$A$316,0),MATCH(AR$8,intern2!_xlnm.Print_Titles,0))="","",
IF(INDEX(intern2!$A$165:$BH$316,MATCH($A135,intern2!$A$165:$A$316,0),MATCH(AR$8,intern2!_xlnm.Print_Titles,0))="NOK","NOK",
IF(INDEX(intern3!$A$9:$BG$320,MATCH($A135,intern3!$A$9:$A$160,0),MATCH(intern4!AR$8,intern3!$7:$7,0))="OK","OK","NOK")))</f>
        <v/>
      </c>
      <c r="AS135" s="1277" t="str">
        <f>IF(INDEX(intern2!$A$165:$BH$316,MATCH($A135,intern2!$A$165:$A$316,0),MATCH(AS$8,intern2!_xlnm.Print_Titles,0))="","",
IF(INDEX(intern2!$A$165:$BH$316,MATCH($A135,intern2!$A$165:$A$316,0),MATCH(AS$8,intern2!_xlnm.Print_Titles,0))="NOK","NOK",
IF(INDEX(intern3!$A$9:$BG$320,MATCH($A135,intern3!$A$9:$A$160,0),MATCH(intern4!AS$8,intern3!$7:$7,0))="OK","OK","NOK")))</f>
        <v/>
      </c>
      <c r="AT135" s="1277" t="str">
        <f>IF(INDEX(intern2!$A$165:$BH$316,MATCH($A135,intern2!$A$165:$A$316,0),MATCH(AT$8,intern2!_xlnm.Print_Titles,0))="","",
IF(INDEX(intern2!$A$165:$BH$316,MATCH($A135,intern2!$A$165:$A$316,0),MATCH(AT$8,intern2!_xlnm.Print_Titles,0))="NOK","NOK",
IF(INDEX(intern3!$A$9:$BG$320,MATCH($A135,intern3!$A$9:$A$160,0),MATCH(intern4!AT$8,intern3!$7:$7,0))="OK","OK","NOK")))</f>
        <v/>
      </c>
      <c r="AU135" s="1277" t="str">
        <f>IF(INDEX(intern2!$A$165:$BH$316,MATCH($A135,intern2!$A$165:$A$316,0),MATCH(AU$8,intern2!_xlnm.Print_Titles,0))="","",
IF(INDEX(intern2!$A$165:$BH$316,MATCH($A135,intern2!$A$165:$A$316,0),MATCH(AU$8,intern2!_xlnm.Print_Titles,0))="NOK","NOK",
IF(INDEX(intern3!$A$9:$BG$320,MATCH($A135,intern3!$A$9:$A$160,0),MATCH(intern4!AU$8,intern3!$7:$7,0))="OK","OK","NOK")))</f>
        <v/>
      </c>
      <c r="AV135" s="1277" t="str">
        <f>IF(INDEX(intern2!$A$165:$BH$316,MATCH($A135,intern2!$A$165:$A$316,0),MATCH(AV$8,intern2!_xlnm.Print_Titles,0))="","",
IF(INDEX(intern2!$A$165:$BH$316,MATCH($A135,intern2!$A$165:$A$316,0),MATCH(AV$8,intern2!_xlnm.Print_Titles,0))="NOK","NOK",
IF(INDEX(intern3!$A$9:$BG$320,MATCH($A135,intern3!$A$9:$A$160,0),MATCH(intern4!AV$8,intern3!$7:$7,0))="OK","OK","NOK")))</f>
        <v/>
      </c>
      <c r="AW135" s="1277"/>
      <c r="AX135" s="1277" t="str">
        <f>IF(INDEX(intern2!$A$165:$BH$316,MATCH($A135,intern2!$A$165:$A$316,0),MATCH(AX$8,intern2!_xlnm.Print_Titles,0))="","",
IF(INDEX(intern2!$A$165:$BH$316,MATCH($A135,intern2!$A$165:$A$316,0),MATCH(AX$8,intern2!_xlnm.Print_Titles,0))="NOK","NOK",
IF(INDEX(intern3!$A$9:$BG$320,MATCH($A135,intern3!$A$9:$A$160,0),MATCH(intern4!AX$8,intern3!$7:$7,0))="OK","OK","NOK")))</f>
        <v/>
      </c>
      <c r="AY135" s="1277" t="str">
        <f>IF(INDEX(intern2!$A$165:$BH$316,MATCH($A135,intern2!$A$165:$A$316,0),MATCH(AY$8,intern2!_xlnm.Print_Titles,0))="","",
IF(INDEX(intern2!$A$165:$BH$316,MATCH($A135,intern2!$A$165:$A$316,0),MATCH(AY$8,intern2!_xlnm.Print_Titles,0))="NOK","NOK",
IF(INDEX(intern3!$A$9:$BG$320,MATCH($A135,intern3!$A$9:$A$160,0),MATCH(intern4!AY$8,intern3!$7:$7,0))="OK","OK","NOK")))</f>
        <v/>
      </c>
      <c r="AZ135" s="1277" t="str">
        <f>IF(INDEX(intern2!$A$165:$BH$316,MATCH($A135,intern2!$A$165:$A$316,0),MATCH(AZ$8,intern2!_xlnm.Print_Titles,0))="","",
IF(INDEX(intern2!$A$165:$BH$316,MATCH($A135,intern2!$A$165:$A$316,0),MATCH(AZ$8,intern2!_xlnm.Print_Titles,0))="NOK","NOK",
IF(INDEX(intern3!$A$9:$BG$320,MATCH($A135,intern3!$A$9:$A$160,0),MATCH(intern4!AZ$8,intern3!$7:$7,0))="OK","OK","NOK")))</f>
        <v/>
      </c>
      <c r="BA135" s="1277" t="str">
        <f>IF(INDEX(intern2!$A$165:$BH$316,MATCH($A135,intern2!$A$165:$A$316,0),MATCH(BA$8,intern2!_xlnm.Print_Titles,0))="","",
IF(INDEX(intern2!$A$165:$BH$316,MATCH($A135,intern2!$A$165:$A$316,0),MATCH(BA$8,intern2!_xlnm.Print_Titles,0))="NOK","NOK",
IF(INDEX(intern3!$A$9:$BG$320,MATCH($A135,intern3!$A$9:$A$160,0),MATCH(intern4!BA$8,intern3!$7:$7,0))="OK","OK","NOK")))</f>
        <v/>
      </c>
      <c r="BB135" s="1277" t="str">
        <f>IF(INDEX(intern2!$A$165:$BH$316,MATCH($A135,intern2!$A$165:$A$316,0),MATCH(BB$8,intern2!_xlnm.Print_Titles,0))="","",
IF(INDEX(intern2!$A$165:$BH$316,MATCH($A135,intern2!$A$165:$A$316,0),MATCH(BB$8,intern2!_xlnm.Print_Titles,0))="NOK","NOK",
IF(INDEX(intern3!$A$9:$BG$320,MATCH($A135,intern3!$A$9:$A$160,0),MATCH(intern4!BB$8,intern3!$7:$7,0))="OK","OK","NOK")))</f>
        <v/>
      </c>
      <c r="BC135" s="1277" t="str">
        <f>IF(INDEX(intern2!$A$165:$BH$316,MATCH($A135,intern2!$A$165:$A$316,0),MATCH(BC$8,intern2!_xlnm.Print_Titles,0))="","",
IF(INDEX(intern2!$A$165:$BH$316,MATCH($A135,intern2!$A$165:$A$316,0),MATCH(BC$8,intern2!_xlnm.Print_Titles,0))="NOK","NOK",
IF(INDEX(intern3!$A$9:$BG$320,MATCH($A135,intern3!$A$9:$A$160,0),MATCH(intern4!BC$8,intern3!$7:$7,0))="OK","OK","NOK")))</f>
        <v/>
      </c>
      <c r="BD135" s="1277" t="str">
        <f>IF(INDEX(intern2!$A$165:$BH$316,MATCH($A135,intern2!$A$165:$A$316,0),MATCH(BD$8,intern2!_xlnm.Print_Titles,0))="","",
IF(INDEX(intern2!$A$165:$BH$316,MATCH($A135,intern2!$A$165:$A$316,0),MATCH(BD$8,intern2!_xlnm.Print_Titles,0))="NOK","NOK",
IF(INDEX(intern3!$A$9:$BG$320,MATCH($A135,intern3!$A$9:$A$160,0),MATCH(intern4!BD$8,intern3!$7:$7,0))="OK","OK","NOK")))</f>
        <v/>
      </c>
      <c r="BE135" s="1277" t="str">
        <f>IF(INDEX(intern2!$A$165:$BH$316,MATCH($A135,intern2!$A$165:$A$316,0),MATCH(BE$8,intern2!_xlnm.Print_Titles,0))="","",
IF(INDEX(intern2!$A$165:$BH$316,MATCH($A135,intern2!$A$165:$A$316,0),MATCH(BE$8,intern2!_xlnm.Print_Titles,0))="NOK","NOK",
IF(INDEX(intern3!$A$9:$BG$320,MATCH($A135,intern3!$A$9:$A$160,0),MATCH(intern4!BE$8,intern3!$7:$7,0))="OK","OK","NOK")))</f>
        <v/>
      </c>
      <c r="BF135" s="1277" t="str">
        <f>IF(INDEX(intern2!$A$165:$BH$316,MATCH($A135,intern2!$A$165:$A$316,0),MATCH(BF$8,intern2!_xlnm.Print_Titles,0))="","",
IF(INDEX(intern2!$A$165:$BH$316,MATCH($A135,intern2!$A$165:$A$316,0),MATCH(BF$8,intern2!_xlnm.Print_Titles,0))="NOK","NOK",
IF(INDEX(intern3!$A$9:$BG$320,MATCH($A135,intern3!$A$9:$A$160,0),MATCH(intern4!BF$8,intern3!$7:$7,0))="OK","OK","NOK")))</f>
        <v/>
      </c>
      <c r="BG135" s="1277" t="str">
        <f>IF(INDEX(intern2!$A$165:$BH$316,MATCH($A135,intern2!$A$165:$A$316,0),MATCH(BG$8,intern2!_xlnm.Print_Titles,0))="","",
IF(INDEX(intern2!$A$165:$BH$316,MATCH($A135,intern2!$A$165:$A$316,0),MATCH(BG$8,intern2!_xlnm.Print_Titles,0))="NOK","NOK",
IF(INDEX(intern3!$A$9:$BG$320,MATCH($A135,intern3!$A$9:$A$160,0),MATCH(intern4!BG$8,intern3!$7:$7,0))="OK","OK","NOK")))</f>
        <v/>
      </c>
      <c r="BH135" s="200" t="str">
        <f t="shared" ca="1" si="3"/>
        <v>NOK</v>
      </c>
      <c r="BI135" s="186"/>
      <c r="BJ135" t="b">
        <f ca="1">IF(VLOOKUP($A135,intern1!$C:$Q,15,FALSE)="MAS","",IF(VLOOKUP($A135,'3.10'!$C:$AP,9,FALSE)=0,"NOK",IF(VLOOKUP($A135,'3.10'!$C:$AP,11,FALSE)=0,"NOK","OK"))=BH135)</f>
        <v>1</v>
      </c>
    </row>
    <row r="136" spans="1:62" x14ac:dyDescent="0.25">
      <c r="A136" t="str">
        <f>+intern2!A131</f>
        <v>GEBS</v>
      </c>
      <c r="C136" s="1277" t="str">
        <f>IF(INDEX(intern2!$A$165:$BH$316,MATCH($A136,intern2!$A$165:$A$316,0),MATCH(C$8,intern2!_xlnm.Print_Titles,0))="","",
IF(INDEX(intern2!$A$165:$BH$316,MATCH($A136,intern2!$A$165:$A$316,0),MATCH(C$8,intern2!_xlnm.Print_Titles,0))="NOK","NOK",
IF(INDEX(intern3!$A$9:$BG$320,MATCH($A136,intern3!$A$9:$A$160,0),MATCH(intern4!C$8,intern3!$7:$7,0))="OK","OK","NOK")))</f>
        <v/>
      </c>
      <c r="D136" s="1277" t="str">
        <f>IF(INDEX(intern2!$A$165:$BH$316,MATCH($A136,intern2!$A$165:$A$316,0),MATCH(D$8,intern2!_xlnm.Print_Titles,0))="","",
IF(INDEX(intern2!$A$165:$BH$316,MATCH($A136,intern2!$A$165:$A$316,0),MATCH(D$8,intern2!_xlnm.Print_Titles,0))="NOK","NOK",
IF(INDEX(intern3!$A$9:$BG$320,MATCH($A136,intern3!$A$9:$A$160,0),MATCH(intern4!D$8,intern3!$7:$7,0))="OK","OK","NOK")))</f>
        <v/>
      </c>
      <c r="E136" s="1277" t="str">
        <f>IF(INDEX(intern2!$A$165:$BH$316,MATCH($A136,intern2!$A$165:$A$316,0),MATCH(E$8,intern2!_xlnm.Print_Titles,0))="","",
IF(INDEX(intern2!$A$165:$BH$316,MATCH($A136,intern2!$A$165:$A$316,0),MATCH(E$8,intern2!_xlnm.Print_Titles,0))="NOK","NOK",
IF(INDEX(intern3!$A$9:$BG$320,MATCH($A136,intern3!$A$9:$A$160,0),MATCH(intern4!E$8,intern3!$7:$7,0))="OK","OK","NOK")))</f>
        <v/>
      </c>
      <c r="F136" s="1277" t="str">
        <f>IF(INDEX(intern2!$A$165:$BH$316,MATCH($A136,intern2!$A$165:$A$316,0),MATCH(F$8,intern2!_xlnm.Print_Titles,0))="","",
IF(INDEX(intern2!$A$165:$BH$316,MATCH($A136,intern2!$A$165:$A$316,0),MATCH(F$8,intern2!_xlnm.Print_Titles,0))="NOK","NOK",
IF(INDEX(intern3!$A$9:$BG$320,MATCH($A136,intern3!$A$9:$A$160,0),MATCH(intern4!F$8,intern3!$7:$7,0))="OK","OK","NOK")))</f>
        <v/>
      </c>
      <c r="G136" s="1277" t="str">
        <f>IF(INDEX(intern2!$A$165:$BH$316,MATCH($A136,intern2!$A$165:$A$316,0),MATCH(G$8,intern2!_xlnm.Print_Titles,0))="","",
IF(INDEX(intern2!$A$165:$BH$316,MATCH($A136,intern2!$A$165:$A$316,0),MATCH(G$8,intern2!_xlnm.Print_Titles,0))="NOK","NOK",
IF(INDEX(intern3!$A$9:$BG$320,MATCH($A136,intern3!$A$9:$A$160,0),MATCH(intern4!G$8,intern3!$7:$7,0))="OK","OK","NOK")))</f>
        <v/>
      </c>
      <c r="H136" s="1277" t="str">
        <f>IF(INDEX(intern2!$A$165:$BH$316,MATCH($A136,intern2!$A$165:$A$316,0),MATCH(H$8,intern2!_xlnm.Print_Titles,0))="","",
IF(INDEX(intern2!$A$165:$BH$316,MATCH($A136,intern2!$A$165:$A$316,0),MATCH(H$8,intern2!_xlnm.Print_Titles,0))="NOK","NOK",
IF(INDEX(intern3!$A$9:$BG$320,MATCH($A136,intern3!$A$9:$A$160,0),MATCH(intern4!H$8,intern3!$7:$7,0))="OK","OK","NOK")))</f>
        <v/>
      </c>
      <c r="I136" s="1277" t="str">
        <f>IF(INDEX(intern2!$A$165:$BH$316,MATCH($A136,intern2!$A$165:$A$316,0),MATCH(I$8,intern2!_xlnm.Print_Titles,0))="","",
IF(INDEX(intern2!$A$165:$BH$316,MATCH($A136,intern2!$A$165:$A$316,0),MATCH(I$8,intern2!_xlnm.Print_Titles,0))="NOK","NOK",
IF(INDEX(intern3!$A$9:$BG$320,MATCH($A136,intern3!$A$9:$A$160,0),MATCH(intern4!I$8,intern3!$7:$7,0))="OK","OK","NOK")))</f>
        <v/>
      </c>
      <c r="J136" s="1277" t="str">
        <f>IF(INDEX(intern2!$A$165:$BH$316,MATCH($A136,intern2!$A$165:$A$316,0),MATCH(J$8,intern2!_xlnm.Print_Titles,0))="","",
IF(INDEX(intern2!$A$165:$BH$316,MATCH($A136,intern2!$A$165:$A$316,0),MATCH(J$8,intern2!_xlnm.Print_Titles,0))="NOK","NOK",
IF(INDEX(intern3!$A$9:$BG$320,MATCH($A136,intern3!$A$9:$A$160,0),MATCH(intern4!J$8,intern3!$7:$7,0))="OK","OK","NOK")))</f>
        <v/>
      </c>
      <c r="K136" s="1277" t="str">
        <f>IF(INDEX(intern2!$A$165:$BH$316,MATCH($A136,intern2!$A$165:$A$316,0),MATCH(K$8,intern2!_xlnm.Print_Titles,0))="","",
IF(INDEX(intern2!$A$165:$BH$316,MATCH($A136,intern2!$A$165:$A$316,0),MATCH(K$8,intern2!_xlnm.Print_Titles,0))="NOK","NOK",
IF(INDEX(intern3!$A$9:$BG$320,MATCH($A136,intern3!$A$9:$A$160,0),MATCH(intern4!K$8,intern3!$7:$7,0))="OK","OK","NOK")))</f>
        <v/>
      </c>
      <c r="L136" s="1277" t="str">
        <f>IF(INDEX(intern2!$A$165:$BH$316,MATCH($A136,intern2!$A$165:$A$316,0),MATCH(L$8,intern2!_xlnm.Print_Titles,0))="","",
IF(INDEX(intern2!$A$165:$BH$316,MATCH($A136,intern2!$A$165:$A$316,0),MATCH(L$8,intern2!_xlnm.Print_Titles,0))="NOK","NOK",
IF(INDEX(intern3!$A$9:$BG$320,MATCH($A136,intern3!$A$9:$A$160,0),MATCH(intern4!L$8,intern3!$7:$7,0))="OK","OK","NOK")))</f>
        <v/>
      </c>
      <c r="M136" s="1277" t="str">
        <f>IF(INDEX(intern2!$A$165:$BH$316,MATCH($A136,intern2!$A$165:$A$316,0),MATCH(M$8,intern2!_xlnm.Print_Titles,0))="","",
IF(INDEX(intern2!$A$165:$BH$316,MATCH($A136,intern2!$A$165:$A$316,0),MATCH(M$8,intern2!_xlnm.Print_Titles,0))="NOK","NOK",
IF(INDEX(intern3!$A$9:$BG$320,MATCH($A136,intern3!$A$9:$A$160,0),MATCH(intern4!M$8,intern3!$7:$7,0))="OK","OK","NOK")))</f>
        <v/>
      </c>
      <c r="N136" s="1277" t="str">
        <f>IF(INDEX(intern2!$A$165:$BH$316,MATCH($A136,intern2!$A$165:$A$316,0),MATCH(N$8,intern2!_xlnm.Print_Titles,0))="","",
IF(INDEX(intern2!$A$165:$BH$316,MATCH($A136,intern2!$A$165:$A$316,0),MATCH(N$8,intern2!_xlnm.Print_Titles,0))="NOK","NOK",
IF(INDEX(intern3!$A$9:$BG$320,MATCH($A136,intern3!$A$9:$A$160,0),MATCH(intern4!N$8,intern3!$7:$7,0))="OK","OK","NOK")))</f>
        <v/>
      </c>
      <c r="O136" s="1277" t="str">
        <f>IF(INDEX(intern2!$A$165:$BH$316,MATCH($A136,intern2!$A$165:$A$316,0),MATCH(O$8,intern2!_xlnm.Print_Titles,0))="","",
IF(INDEX(intern2!$A$165:$BH$316,MATCH($A136,intern2!$A$165:$A$316,0),MATCH(O$8,intern2!_xlnm.Print_Titles,0))="NOK","NOK",
IF(INDEX(intern3!$A$9:$BG$320,MATCH($A136,intern3!$A$9:$A$160,0),MATCH(intern4!O$8,intern3!$7:$7,0))="OK","OK","NOK")))</f>
        <v/>
      </c>
      <c r="P136" s="1277" t="str">
        <f>IF(INDEX(intern2!$A$165:$BH$316,MATCH($A136,intern2!$A$165:$A$316,0),MATCH(P$8,intern2!_xlnm.Print_Titles,0))="","",
IF(INDEX(intern2!$A$165:$BH$316,MATCH($A136,intern2!$A$165:$A$316,0),MATCH(P$8,intern2!_xlnm.Print_Titles,0))="NOK","NOK",
IF(INDEX(intern3!$A$9:$BG$320,MATCH($A136,intern3!$A$9:$A$160,0),MATCH(intern4!P$8,intern3!$7:$7,0))="OK","OK","NOK")))</f>
        <v/>
      </c>
      <c r="Q136" s="1277" t="str">
        <f>IF(INDEX(intern2!$A$165:$BH$316,MATCH($A136,intern2!$A$165:$A$316,0),MATCH(Q$8,intern2!_xlnm.Print_Titles,0))="","",
IF(INDEX(intern2!$A$165:$BH$316,MATCH($A136,intern2!$A$165:$A$316,0),MATCH(Q$8,intern2!_xlnm.Print_Titles,0))="NOK","NOK",
IF(INDEX(intern3!$A$9:$BG$320,MATCH($A136,intern3!$A$9:$A$160,0),MATCH(intern4!Q$8,intern3!$7:$7,0))="OK","OK","NOK")))</f>
        <v/>
      </c>
      <c r="R136" s="1277" t="str">
        <f>IF(INDEX(intern2!$A$165:$BH$316,MATCH($A136,intern2!$A$165:$A$316,0),MATCH(R$8,intern2!_xlnm.Print_Titles,0))="","",
IF(INDEX(intern2!$A$165:$BH$316,MATCH($A136,intern2!$A$165:$A$316,0),MATCH(R$8,intern2!_xlnm.Print_Titles,0))="NOK","NOK",
IF(INDEX(intern3!$A$9:$BG$320,MATCH($A136,intern3!$A$9:$A$160,0),MATCH(intern4!R$8,intern3!$7:$7,0))="OK","OK","NOK")))</f>
        <v/>
      </c>
      <c r="S136" s="1277" t="str">
        <f>IF(INDEX(intern2!$A$165:$BH$316,MATCH($A136,intern2!$A$165:$A$316,0),MATCH(S$8,intern2!_xlnm.Print_Titles,0))="","",
IF(INDEX(intern2!$A$165:$BH$316,MATCH($A136,intern2!$A$165:$A$316,0),MATCH(S$8,intern2!_xlnm.Print_Titles,0))="NOK","NOK",
IF(INDEX(intern3!$A$9:$BG$320,MATCH($A136,intern3!$A$9:$A$160,0),MATCH(intern4!S$8,intern3!$7:$7,0))="OK","OK","NOK")))</f>
        <v/>
      </c>
      <c r="T136" s="1277" t="str">
        <f>IF(INDEX(intern2!$A$165:$BH$316,MATCH($A136,intern2!$A$165:$A$316,0),MATCH(T$8,intern2!_xlnm.Print_Titles,0))="","",
IF(INDEX(intern2!$A$165:$BH$316,MATCH($A136,intern2!$A$165:$A$316,0),MATCH(T$8,intern2!_xlnm.Print_Titles,0))="NOK","NOK",
IF(INDEX(intern3!$A$9:$BG$320,MATCH($A136,intern3!$A$9:$A$160,0),MATCH(intern4!T$8,intern3!$7:$7,0))="OK","OK","NOK")))</f>
        <v/>
      </c>
      <c r="U136" s="1277" t="str">
        <f>IF(INDEX(intern2!$A$165:$BH$316,MATCH($A136,intern2!$A$165:$A$316,0),MATCH(U$8,intern2!_xlnm.Print_Titles,0))="","",
IF(INDEX(intern2!$A$165:$BH$316,MATCH($A136,intern2!$A$165:$A$316,0),MATCH(U$8,intern2!_xlnm.Print_Titles,0))="NOK","NOK",
IF(INDEX(intern3!$A$9:$BG$320,MATCH($A136,intern3!$A$9:$A$160,0),MATCH(intern4!U$8,intern3!$7:$7,0))="OK","OK","NOK")))</f>
        <v/>
      </c>
      <c r="V136" s="1277" t="str">
        <f>IF(INDEX(intern2!$A$165:$BH$316,MATCH($A136,intern2!$A$165:$A$316,0),MATCH(V$8,intern2!_xlnm.Print_Titles,0))="","",
IF(INDEX(intern2!$A$165:$BH$316,MATCH($A136,intern2!$A$165:$A$316,0),MATCH(V$8,intern2!_xlnm.Print_Titles,0))="NOK","NOK",
IF(INDEX(intern3!$A$9:$BG$320,MATCH($A136,intern3!$A$9:$A$160,0),MATCH(intern4!V$8,intern3!$7:$7,0))="OK","OK","NOK")))</f>
        <v/>
      </c>
      <c r="W136" s="1277" t="str">
        <f>IF(INDEX(intern2!$A$165:$BH$316,MATCH($A136,intern2!$A$165:$A$316,0),MATCH(W$8,intern2!_xlnm.Print_Titles,0))="","",
IF(INDEX(intern2!$A$165:$BH$316,MATCH($A136,intern2!$A$165:$A$316,0),MATCH(W$8,intern2!_xlnm.Print_Titles,0))="NOK","NOK",
IF(INDEX(intern3!$A$9:$BG$320,MATCH($A136,intern3!$A$9:$A$160,0),MATCH(intern4!W$8,intern3!$7:$7,0))="OK","OK","NOK")))</f>
        <v/>
      </c>
      <c r="X136" s="1277" t="str">
        <f>IF(INDEX(intern2!$A$165:$BH$316,MATCH($A136,intern2!$A$165:$A$316,0),MATCH(X$8,intern2!_xlnm.Print_Titles,0))="","",
IF(INDEX(intern2!$A$165:$BH$316,MATCH($A136,intern2!$A$165:$A$316,0),MATCH(X$8,intern2!_xlnm.Print_Titles,0))="NOK","NOK",
IF(INDEX(intern3!$A$9:$BG$320,MATCH($A136,intern3!$A$9:$A$160,0),MATCH(intern4!X$8,intern3!$7:$7,0))="OK","OK","NOK")))</f>
        <v/>
      </c>
      <c r="Y136" s="1277" t="str">
        <f>IF(INDEX(intern2!$A$165:$BH$316,MATCH($A136,intern2!$A$165:$A$316,0),MATCH(Y$8,intern2!_xlnm.Print_Titles,0))="","",
IF(INDEX(intern2!$A$165:$BH$316,MATCH($A136,intern2!$A$165:$A$316,0),MATCH(Y$8,intern2!_xlnm.Print_Titles,0))="NOK","NOK",
IF(INDEX(intern3!$A$9:$BG$320,MATCH($A136,intern3!$A$9:$A$160,0),MATCH(intern4!Y$8,intern3!$7:$7,0))="OK","OK","NOK")))</f>
        <v/>
      </c>
      <c r="Z136" s="1277" t="str">
        <f>IF(INDEX(intern2!$A$165:$BH$316,MATCH($A136,intern2!$A$165:$A$316,0),MATCH(Z$8,intern2!_xlnm.Print_Titles,0))="","",
IF(INDEX(intern2!$A$165:$BH$316,MATCH($A136,intern2!$A$165:$A$316,0),MATCH(Z$8,intern2!_xlnm.Print_Titles,0))="NOK","NOK",
IF(INDEX(intern3!$A$9:$BG$320,MATCH($A136,intern3!$A$9:$A$160,0),MATCH(intern4!Z$8,intern3!$7:$7,0))="OK","OK","NOK")))</f>
        <v/>
      </c>
      <c r="AA136" s="1277" t="str">
        <f>IF(INDEX(intern2!$A$165:$BH$316,MATCH($A136,intern2!$A$165:$A$316,0),MATCH(AA$8,intern2!_xlnm.Print_Titles,0))="","",
IF(INDEX(intern2!$A$165:$BH$316,MATCH($A136,intern2!$A$165:$A$316,0),MATCH(AA$8,intern2!_xlnm.Print_Titles,0))="NOK","NOK",
IF(INDEX(intern3!$A$9:$BG$320,MATCH($A136,intern3!$A$9:$A$160,0),MATCH(intern4!AA$8,intern3!$7:$7,0))="OK","OK","NOK")))</f>
        <v/>
      </c>
      <c r="AB136" s="1277" t="str">
        <f>IF(INDEX(intern2!$A$165:$BH$316,MATCH($A136,intern2!$A$165:$A$316,0),MATCH(AB$8,intern2!_xlnm.Print_Titles,0))="","",
IF(INDEX(intern2!$A$165:$BH$316,MATCH($A136,intern2!$A$165:$A$316,0),MATCH(AB$8,intern2!_xlnm.Print_Titles,0))="NOK","NOK",
IF(INDEX(intern3!$A$9:$BG$320,MATCH($A136,intern3!$A$9:$A$160,0),MATCH(intern4!AB$8,intern3!$7:$7,0))="OK","OK","NOK")))</f>
        <v/>
      </c>
      <c r="AC136" s="1277" t="str">
        <f>IF(INDEX(intern2!$A$165:$BH$316,MATCH($A136,intern2!$A$165:$A$316,0),MATCH(AC$8,intern2!_xlnm.Print_Titles,0))="","",
IF(INDEX(intern2!$A$165:$BH$316,MATCH($A136,intern2!$A$165:$A$316,0),MATCH(AC$8,intern2!_xlnm.Print_Titles,0))="NOK","NOK",
IF(INDEX(intern3!$A$9:$BG$320,MATCH($A136,intern3!$A$9:$A$160,0),MATCH(intern4!AC$8,intern3!$7:$7,0))="OK","OK","NOK")))</f>
        <v/>
      </c>
      <c r="AD136" s="1277" t="str">
        <f>IF(INDEX(intern2!$A$165:$BH$316,MATCH($A136,intern2!$A$165:$A$316,0),MATCH(AD$8,intern2!_xlnm.Print_Titles,0))="","",
IF(INDEX(intern2!$A$165:$BH$316,MATCH($A136,intern2!$A$165:$A$316,0),MATCH(AD$8,intern2!_xlnm.Print_Titles,0))="NOK","NOK",
IF(INDEX(intern3!$A$9:$BG$320,MATCH($A136,intern3!$A$9:$A$160,0),MATCH(intern4!AD$8,intern3!$7:$7,0))="OK","OK","NOK")))</f>
        <v/>
      </c>
      <c r="AE136" s="1277" t="str">
        <f>IF(INDEX(intern2!$A$165:$BH$316,MATCH($A136,intern2!$A$165:$A$316,0),MATCH(AE$8,intern2!_xlnm.Print_Titles,0))="","",
IF(INDEX(intern2!$A$165:$BH$316,MATCH($A136,intern2!$A$165:$A$316,0),MATCH(AE$8,intern2!_xlnm.Print_Titles,0))="NOK","NOK",
IF(INDEX(intern3!$A$9:$BG$320,MATCH($A136,intern3!$A$9:$A$160,0),MATCH(intern4!AE$8,intern3!$7:$7,0))="OK","OK","NOK")))</f>
        <v/>
      </c>
      <c r="AF136" s="1277" t="str">
        <f>IF(INDEX(intern2!$A$165:$BH$316,MATCH($A136,intern2!$A$165:$A$316,0),MATCH(AF$8,intern2!_xlnm.Print_Titles,0))="","",
IF(INDEX(intern2!$A$165:$BH$316,MATCH($A136,intern2!$A$165:$A$316,0),MATCH(AF$8,intern2!_xlnm.Print_Titles,0))="NOK","NOK",
IF(INDEX(intern3!$A$9:$BG$320,MATCH($A136,intern3!$A$9:$A$160,0),MATCH(intern4!AF$8,intern3!$7:$7,0))="OK","OK","NOK")))</f>
        <v/>
      </c>
      <c r="AG136" s="1277" t="str">
        <f>IF(INDEX(intern2!$A$165:$BH$316,MATCH($A136,intern2!$A$165:$A$316,0),MATCH(AG$8,intern2!_xlnm.Print_Titles,0))="","",
IF(INDEX(intern2!$A$165:$BH$316,MATCH($A136,intern2!$A$165:$A$316,0),MATCH(AG$8,intern2!_xlnm.Print_Titles,0))="NOK","NOK",
IF(INDEX(intern3!$A$9:$BG$320,MATCH($A136,intern3!$A$9:$A$160,0),MATCH(intern4!AG$8,intern3!$7:$7,0))="OK","OK","NOK")))</f>
        <v/>
      </c>
      <c r="AH136" s="1277" t="str">
        <f>IF(INDEX(intern2!$A$165:$BH$316,MATCH($A136,intern2!$A$165:$A$316,0),MATCH(AH$8,intern2!_xlnm.Print_Titles,0))="","",
IF(INDEX(intern2!$A$165:$BH$316,MATCH($A136,intern2!$A$165:$A$316,0),MATCH(AH$8,intern2!_xlnm.Print_Titles,0))="NOK","NOK",
IF(INDEX(intern3!$A$9:$BG$320,MATCH($A136,intern3!$A$9:$A$160,0),MATCH(intern4!AH$8,intern3!$7:$7,0))="OK","OK","NOK")))</f>
        <v/>
      </c>
      <c r="AI136" s="1277" t="str">
        <f>IF(INDEX(intern2!$A$165:$BH$316,MATCH($A136,intern2!$A$165:$A$316,0),MATCH(AI$8,intern2!_xlnm.Print_Titles,0))="","",
IF(INDEX(intern2!$A$165:$BH$316,MATCH($A136,intern2!$A$165:$A$316,0),MATCH(AI$8,intern2!_xlnm.Print_Titles,0))="NOK","NOK",
IF(INDEX(intern3!$A$9:$BG$320,MATCH($A136,intern3!$A$9:$A$160,0),MATCH(intern4!AI$8,intern3!$7:$7,0))="OK","OK","NOK")))</f>
        <v/>
      </c>
      <c r="AJ136" s="1277" t="str">
        <f>IF(INDEX(intern2!$A$165:$BH$316,MATCH($A136,intern2!$A$165:$A$316,0),MATCH(AJ$8,intern2!_xlnm.Print_Titles,0))="","",
IF(INDEX(intern2!$A$165:$BH$316,MATCH($A136,intern2!$A$165:$A$316,0),MATCH(AJ$8,intern2!_xlnm.Print_Titles,0))="NOK","NOK",
IF(INDEX(intern3!$A$9:$BG$320,MATCH($A136,intern3!$A$9:$A$160,0),MATCH(intern4!AJ$8,intern3!$7:$7,0))="OK","OK","NOK")))</f>
        <v/>
      </c>
      <c r="AK136" s="1277" t="str">
        <f>IF(INDEX(intern2!$A$165:$BH$316,MATCH($A136,intern2!$A$165:$A$316,0),MATCH(AK$8,intern2!_xlnm.Print_Titles,0))="","",
IF(INDEX(intern2!$A$165:$BH$316,MATCH($A136,intern2!$A$165:$A$316,0),MATCH(AK$8,intern2!_xlnm.Print_Titles,0))="NOK","NOK",
IF(INDEX(intern3!$A$9:$BG$320,MATCH($A136,intern3!$A$9:$A$160,0),MATCH(intern4!AK$8,intern3!$7:$7,0))="OK","OK","NOK")))</f>
        <v/>
      </c>
      <c r="AL136" s="1277" t="str">
        <f>IF(INDEX(intern2!$A$165:$BH$316,MATCH($A136,intern2!$A$165:$A$316,0),MATCH(AL$8,intern2!_xlnm.Print_Titles,0))="","",
IF(INDEX(intern2!$A$165:$BH$316,MATCH($A136,intern2!$A$165:$A$316,0),MATCH(AL$8,intern2!_xlnm.Print_Titles,0))="NOK","NOK",
IF(INDEX(intern3!$A$9:$BG$320,MATCH($A136,intern3!$A$9:$A$160,0),MATCH(intern4!AL$8,intern3!$7:$7,0))="OK","OK","NOK")))</f>
        <v/>
      </c>
      <c r="AM136" s="1277" t="str">
        <f>IF(INDEX(intern2!$A$165:$BH$316,MATCH($A136,intern2!$A$165:$A$316,0),MATCH(AM$8,intern2!_xlnm.Print_Titles,0))="","",
IF(INDEX(intern2!$A$165:$BH$316,MATCH($A136,intern2!$A$165:$A$316,0),MATCH(AM$8,intern2!_xlnm.Print_Titles,0))="NOK","NOK",
IF(INDEX(intern3!$A$9:$BG$320,MATCH($A136,intern3!$A$9:$A$160,0),MATCH(intern4!AM$8,intern3!$7:$7,0))="OK","OK","NOK")))</f>
        <v/>
      </c>
      <c r="AN136" s="1277" t="str">
        <f>IF(INDEX(intern2!$A$165:$BH$316,MATCH($A136,intern2!$A$165:$A$316,0),MATCH(AN$8,intern2!_xlnm.Print_Titles,0))="","",
IF(INDEX(intern2!$A$165:$BH$316,MATCH($A136,intern2!$A$165:$A$316,0),MATCH(AN$8,intern2!_xlnm.Print_Titles,0))="NOK","NOK",
IF(INDEX(intern3!$A$9:$BG$320,MATCH($A136,intern3!$A$9:$A$160,0),MATCH(intern4!AN$8,intern3!$7:$7,0))="OK","OK","NOK")))</f>
        <v/>
      </c>
      <c r="AO136" s="1277" t="str">
        <f>IF(INDEX(intern2!$A$165:$BH$316,MATCH($A136,intern2!$A$165:$A$316,0),MATCH(AO$8,intern2!_xlnm.Print_Titles,0))="","",
IF(INDEX(intern2!$A$165:$BH$316,MATCH($A136,intern2!$A$165:$A$316,0),MATCH(AO$8,intern2!_xlnm.Print_Titles,0))="NOK","NOK",
IF(INDEX(intern3!$A$9:$BG$320,MATCH($A136,intern3!$A$9:$A$160,0),MATCH(intern4!AO$8,intern3!$7:$7,0))="OK","OK","NOK")))</f>
        <v/>
      </c>
      <c r="AP136" s="1277" t="str">
        <f>IF(INDEX(intern2!$A$165:$BH$316,MATCH($A136,intern2!$A$165:$A$316,0),MATCH(AP$8,intern2!_xlnm.Print_Titles,0))="","",
IF(INDEX(intern2!$A$165:$BH$316,MATCH($A136,intern2!$A$165:$A$316,0),MATCH(AP$8,intern2!_xlnm.Print_Titles,0))="NOK","NOK",
IF(INDEX(intern3!$A$9:$BG$320,MATCH($A136,intern3!$A$9:$A$160,0),MATCH(intern4!AP$8,intern3!$7:$7,0))="OK","OK","NOK")))</f>
        <v/>
      </c>
      <c r="AQ136" s="1277" t="str">
        <f>IF(INDEX(intern2!$A$165:$BH$316,MATCH($A136,intern2!$A$165:$A$316,0),MATCH(AQ$8,intern2!_xlnm.Print_Titles,0))="","",
IF(INDEX(intern2!$A$165:$BH$316,MATCH($A136,intern2!$A$165:$A$316,0),MATCH(AQ$8,intern2!_xlnm.Print_Titles,0))="NOK","NOK",
IF(INDEX(intern3!$A$9:$BG$320,MATCH($A136,intern3!$A$9:$A$160,0),MATCH(intern4!AQ$8,intern3!$7:$7,0))="OK","OK","NOK")))</f>
        <v/>
      </c>
      <c r="AR136" s="1277" t="str">
        <f>IF(INDEX(intern2!$A$165:$BH$316,MATCH($A136,intern2!$A$165:$A$316,0),MATCH(AR$8,intern2!_xlnm.Print_Titles,0))="","",
IF(INDEX(intern2!$A$165:$BH$316,MATCH($A136,intern2!$A$165:$A$316,0),MATCH(AR$8,intern2!_xlnm.Print_Titles,0))="NOK","NOK",
IF(INDEX(intern3!$A$9:$BG$320,MATCH($A136,intern3!$A$9:$A$160,0),MATCH(intern4!AR$8,intern3!$7:$7,0))="OK","OK","NOK")))</f>
        <v/>
      </c>
      <c r="AS136" s="1277" t="str">
        <f>IF(INDEX(intern2!$A$165:$BH$316,MATCH($A136,intern2!$A$165:$A$316,0),MATCH(AS$8,intern2!_xlnm.Print_Titles,0))="","",
IF(INDEX(intern2!$A$165:$BH$316,MATCH($A136,intern2!$A$165:$A$316,0),MATCH(AS$8,intern2!_xlnm.Print_Titles,0))="NOK","NOK",
IF(INDEX(intern3!$A$9:$BG$320,MATCH($A136,intern3!$A$9:$A$160,0),MATCH(intern4!AS$8,intern3!$7:$7,0))="OK","OK","NOK")))</f>
        <v/>
      </c>
      <c r="AT136" s="1277" t="str">
        <f>IF(INDEX(intern2!$A$165:$BH$316,MATCH($A136,intern2!$A$165:$A$316,0),MATCH(AT$8,intern2!_xlnm.Print_Titles,0))="","",
IF(INDEX(intern2!$A$165:$BH$316,MATCH($A136,intern2!$A$165:$A$316,0),MATCH(AT$8,intern2!_xlnm.Print_Titles,0))="NOK","NOK",
IF(INDEX(intern3!$A$9:$BG$320,MATCH($A136,intern3!$A$9:$A$160,0),MATCH(intern4!AT$8,intern3!$7:$7,0))="OK","OK","NOK")))</f>
        <v/>
      </c>
      <c r="AU136" s="1277" t="str">
        <f>IF(INDEX(intern2!$A$165:$BH$316,MATCH($A136,intern2!$A$165:$A$316,0),MATCH(AU$8,intern2!_xlnm.Print_Titles,0))="","",
IF(INDEX(intern2!$A$165:$BH$316,MATCH($A136,intern2!$A$165:$A$316,0),MATCH(AU$8,intern2!_xlnm.Print_Titles,0))="NOK","NOK",
IF(INDEX(intern3!$A$9:$BG$320,MATCH($A136,intern3!$A$9:$A$160,0),MATCH(intern4!AU$8,intern3!$7:$7,0))="OK","OK","NOK")))</f>
        <v/>
      </c>
      <c r="AV136" s="1277" t="str">
        <f>IF(INDEX(intern2!$A$165:$BH$316,MATCH($A136,intern2!$A$165:$A$316,0),MATCH(AV$8,intern2!_xlnm.Print_Titles,0))="","",
IF(INDEX(intern2!$A$165:$BH$316,MATCH($A136,intern2!$A$165:$A$316,0),MATCH(AV$8,intern2!_xlnm.Print_Titles,0))="NOK","NOK",
IF(INDEX(intern3!$A$9:$BG$320,MATCH($A136,intern3!$A$9:$A$160,0),MATCH(intern4!AV$8,intern3!$7:$7,0))="OK","OK","NOK")))</f>
        <v/>
      </c>
      <c r="AW136" s="1277"/>
      <c r="AX136" s="1277" t="str">
        <f>IF(INDEX(intern2!$A$165:$BH$316,MATCH($A136,intern2!$A$165:$A$316,0),MATCH(AX$8,intern2!_xlnm.Print_Titles,0))="","",
IF(INDEX(intern2!$A$165:$BH$316,MATCH($A136,intern2!$A$165:$A$316,0),MATCH(AX$8,intern2!_xlnm.Print_Titles,0))="NOK","NOK",
IF(INDEX(intern3!$A$9:$BG$320,MATCH($A136,intern3!$A$9:$A$160,0),MATCH(intern4!AX$8,intern3!$7:$7,0))="OK","OK","NOK")))</f>
        <v/>
      </c>
      <c r="AY136" s="1277" t="str">
        <f>IF(INDEX(intern2!$A$165:$BH$316,MATCH($A136,intern2!$A$165:$A$316,0),MATCH(AY$8,intern2!_xlnm.Print_Titles,0))="","",
IF(INDEX(intern2!$A$165:$BH$316,MATCH($A136,intern2!$A$165:$A$316,0),MATCH(AY$8,intern2!_xlnm.Print_Titles,0))="NOK","NOK",
IF(INDEX(intern3!$A$9:$BG$320,MATCH($A136,intern3!$A$9:$A$160,0),MATCH(intern4!AY$8,intern3!$7:$7,0))="OK","OK","NOK")))</f>
        <v/>
      </c>
      <c r="AZ136" s="1277" t="str">
        <f>IF(INDEX(intern2!$A$165:$BH$316,MATCH($A136,intern2!$A$165:$A$316,0),MATCH(AZ$8,intern2!_xlnm.Print_Titles,0))="","",
IF(INDEX(intern2!$A$165:$BH$316,MATCH($A136,intern2!$A$165:$A$316,0),MATCH(AZ$8,intern2!_xlnm.Print_Titles,0))="NOK","NOK",
IF(INDEX(intern3!$A$9:$BG$320,MATCH($A136,intern3!$A$9:$A$160,0),MATCH(intern4!AZ$8,intern3!$7:$7,0))="OK","OK","NOK")))</f>
        <v/>
      </c>
      <c r="BA136" s="1277" t="str">
        <f>IF(INDEX(intern2!$A$165:$BH$316,MATCH($A136,intern2!$A$165:$A$316,0),MATCH(BA$8,intern2!_xlnm.Print_Titles,0))="","",
IF(INDEX(intern2!$A$165:$BH$316,MATCH($A136,intern2!$A$165:$A$316,0),MATCH(BA$8,intern2!_xlnm.Print_Titles,0))="NOK","NOK",
IF(INDEX(intern3!$A$9:$BG$320,MATCH($A136,intern3!$A$9:$A$160,0),MATCH(intern4!BA$8,intern3!$7:$7,0))="OK","OK","NOK")))</f>
        <v/>
      </c>
      <c r="BB136" s="1277" t="str">
        <f>IF(INDEX(intern2!$A$165:$BH$316,MATCH($A136,intern2!$A$165:$A$316,0),MATCH(BB$8,intern2!_xlnm.Print_Titles,0))="","",
IF(INDEX(intern2!$A$165:$BH$316,MATCH($A136,intern2!$A$165:$A$316,0),MATCH(BB$8,intern2!_xlnm.Print_Titles,0))="NOK","NOK",
IF(INDEX(intern3!$A$9:$BG$320,MATCH($A136,intern3!$A$9:$A$160,0),MATCH(intern4!BB$8,intern3!$7:$7,0))="OK","OK","NOK")))</f>
        <v/>
      </c>
      <c r="BC136" s="1277" t="str">
        <f>IF(INDEX(intern2!$A$165:$BH$316,MATCH($A136,intern2!$A$165:$A$316,0),MATCH(BC$8,intern2!_xlnm.Print_Titles,0))="","",
IF(INDEX(intern2!$A$165:$BH$316,MATCH($A136,intern2!$A$165:$A$316,0),MATCH(BC$8,intern2!_xlnm.Print_Titles,0))="NOK","NOK",
IF(INDEX(intern3!$A$9:$BG$320,MATCH($A136,intern3!$A$9:$A$160,0),MATCH(intern4!BC$8,intern3!$7:$7,0))="OK","OK","NOK")))</f>
        <v/>
      </c>
      <c r="BD136" s="1277" t="str">
        <f>IF(INDEX(intern2!$A$165:$BH$316,MATCH($A136,intern2!$A$165:$A$316,0),MATCH(BD$8,intern2!_xlnm.Print_Titles,0))="","",
IF(INDEX(intern2!$A$165:$BH$316,MATCH($A136,intern2!$A$165:$A$316,0),MATCH(BD$8,intern2!_xlnm.Print_Titles,0))="NOK","NOK",
IF(INDEX(intern3!$A$9:$BG$320,MATCH($A136,intern3!$A$9:$A$160,0),MATCH(intern4!BD$8,intern3!$7:$7,0))="OK","OK","NOK")))</f>
        <v/>
      </c>
      <c r="BE136" s="1277" t="str">
        <f>IF(INDEX(intern2!$A$165:$BH$316,MATCH($A136,intern2!$A$165:$A$316,0),MATCH(BE$8,intern2!_xlnm.Print_Titles,0))="","",
IF(INDEX(intern2!$A$165:$BH$316,MATCH($A136,intern2!$A$165:$A$316,0),MATCH(BE$8,intern2!_xlnm.Print_Titles,0))="NOK","NOK",
IF(INDEX(intern3!$A$9:$BG$320,MATCH($A136,intern3!$A$9:$A$160,0),MATCH(intern4!BE$8,intern3!$7:$7,0))="OK","OK","NOK")))</f>
        <v/>
      </c>
      <c r="BF136" s="1277" t="str">
        <f>IF(INDEX(intern2!$A$165:$BH$316,MATCH($A136,intern2!$A$165:$A$316,0),MATCH(BF$8,intern2!_xlnm.Print_Titles,0))="","",
IF(INDEX(intern2!$A$165:$BH$316,MATCH($A136,intern2!$A$165:$A$316,0),MATCH(BF$8,intern2!_xlnm.Print_Titles,0))="NOK","NOK",
IF(INDEX(intern3!$A$9:$BG$320,MATCH($A136,intern3!$A$9:$A$160,0),MATCH(intern4!BF$8,intern3!$7:$7,0))="OK","OK","NOK")))</f>
        <v/>
      </c>
      <c r="BG136" s="1277" t="str">
        <f>IF(INDEX(intern2!$A$165:$BH$316,MATCH($A136,intern2!$A$165:$A$316,0),MATCH(BG$8,intern2!_xlnm.Print_Titles,0))="","",
IF(INDEX(intern2!$A$165:$BH$316,MATCH($A136,intern2!$A$165:$A$316,0),MATCH(BG$8,intern2!_xlnm.Print_Titles,0))="NOK","NOK",
IF(INDEX(intern3!$A$9:$BG$320,MATCH($A136,intern3!$A$9:$A$160,0),MATCH(intern4!BG$8,intern3!$7:$7,0))="OK","OK","NOK")))</f>
        <v/>
      </c>
      <c r="BH136" s="200" t="str">
        <f t="shared" si="3"/>
        <v>OK</v>
      </c>
      <c r="BI136" s="186"/>
      <c r="BJ136" t="b">
        <f>IF(VLOOKUP($A136,intern1!$C:$Q,15,FALSE)="MAS","",IF(VLOOKUP($A136,'3.10'!$C:$AP,9,FALSE)=0,"NOK",IF(VLOOKUP($A136,'3.10'!$C:$AP,11,FALSE)=0,"NOK","OK"))=BH136)</f>
        <v>1</v>
      </c>
    </row>
    <row r="137" spans="1:62" x14ac:dyDescent="0.25">
      <c r="A137" t="str">
        <f>+intern2!A132</f>
        <v>GEB1</v>
      </c>
      <c r="C137" s="1277" t="str">
        <f>IF(INDEX(intern2!$A$165:$BH$316,MATCH($A137,intern2!$A$165:$A$316,0),MATCH(C$8,intern2!_xlnm.Print_Titles,0))="","",
IF(INDEX(intern2!$A$165:$BH$316,MATCH($A137,intern2!$A$165:$A$316,0),MATCH(C$8,intern2!_xlnm.Print_Titles,0))="NOK","NOK",
IF(INDEX(intern3!$A$9:$BG$320,MATCH($A137,intern3!$A$9:$A$160,0),MATCH(intern4!C$8,intern3!$7:$7,0))="OK","OK","NOK")))</f>
        <v/>
      </c>
      <c r="D137" s="1277" t="str">
        <f>IF(INDEX(intern2!$A$165:$BH$316,MATCH($A137,intern2!$A$165:$A$316,0),MATCH(D$8,intern2!_xlnm.Print_Titles,0))="","",
IF(INDEX(intern2!$A$165:$BH$316,MATCH($A137,intern2!$A$165:$A$316,0),MATCH(D$8,intern2!_xlnm.Print_Titles,0))="NOK","NOK",
IF(INDEX(intern3!$A$9:$BG$320,MATCH($A137,intern3!$A$9:$A$160,0),MATCH(intern4!D$8,intern3!$7:$7,0))="OK","OK","NOK")))</f>
        <v/>
      </c>
      <c r="E137" s="1277" t="str">
        <f>IF(INDEX(intern2!$A$165:$BH$316,MATCH($A137,intern2!$A$165:$A$316,0),MATCH(E$8,intern2!_xlnm.Print_Titles,0))="","",
IF(INDEX(intern2!$A$165:$BH$316,MATCH($A137,intern2!$A$165:$A$316,0),MATCH(E$8,intern2!_xlnm.Print_Titles,0))="NOK","NOK",
IF(INDEX(intern3!$A$9:$BG$320,MATCH($A137,intern3!$A$9:$A$160,0),MATCH(intern4!E$8,intern3!$7:$7,0))="OK","OK","NOK")))</f>
        <v/>
      </c>
      <c r="F137" s="1277" t="str">
        <f>IF(INDEX(intern2!$A$165:$BH$316,MATCH($A137,intern2!$A$165:$A$316,0),MATCH(F$8,intern2!_xlnm.Print_Titles,0))="","",
IF(INDEX(intern2!$A$165:$BH$316,MATCH($A137,intern2!$A$165:$A$316,0),MATCH(F$8,intern2!_xlnm.Print_Titles,0))="NOK","NOK",
IF(INDEX(intern3!$A$9:$BG$320,MATCH($A137,intern3!$A$9:$A$160,0),MATCH(intern4!F$8,intern3!$7:$7,0))="OK","OK","NOK")))</f>
        <v/>
      </c>
      <c r="G137" s="1277" t="str">
        <f>IF(INDEX(intern2!$A$165:$BH$316,MATCH($A137,intern2!$A$165:$A$316,0),MATCH(G$8,intern2!_xlnm.Print_Titles,0))="","",
IF(INDEX(intern2!$A$165:$BH$316,MATCH($A137,intern2!$A$165:$A$316,0),MATCH(G$8,intern2!_xlnm.Print_Titles,0))="NOK","NOK",
IF(INDEX(intern3!$A$9:$BG$320,MATCH($A137,intern3!$A$9:$A$160,0),MATCH(intern4!G$8,intern3!$7:$7,0))="OK","OK","NOK")))</f>
        <v/>
      </c>
      <c r="H137" s="1277" t="str">
        <f>IF(INDEX(intern2!$A$165:$BH$316,MATCH($A137,intern2!$A$165:$A$316,0),MATCH(H$8,intern2!_xlnm.Print_Titles,0))="","",
IF(INDEX(intern2!$A$165:$BH$316,MATCH($A137,intern2!$A$165:$A$316,0),MATCH(H$8,intern2!_xlnm.Print_Titles,0))="NOK","NOK",
IF(INDEX(intern3!$A$9:$BG$320,MATCH($A137,intern3!$A$9:$A$160,0),MATCH(intern4!H$8,intern3!$7:$7,0))="OK","OK","NOK")))</f>
        <v/>
      </c>
      <c r="I137" s="1277" t="str">
        <f>IF(INDEX(intern2!$A$165:$BH$316,MATCH($A137,intern2!$A$165:$A$316,0),MATCH(I$8,intern2!_xlnm.Print_Titles,0))="","",
IF(INDEX(intern2!$A$165:$BH$316,MATCH($A137,intern2!$A$165:$A$316,0),MATCH(I$8,intern2!_xlnm.Print_Titles,0))="NOK","NOK",
IF(INDEX(intern3!$A$9:$BG$320,MATCH($A137,intern3!$A$9:$A$160,0),MATCH(intern4!I$8,intern3!$7:$7,0))="OK","OK","NOK")))</f>
        <v/>
      </c>
      <c r="J137" s="1277" t="str">
        <f>IF(INDEX(intern2!$A$165:$BH$316,MATCH($A137,intern2!$A$165:$A$316,0),MATCH(J$8,intern2!_xlnm.Print_Titles,0))="","",
IF(INDEX(intern2!$A$165:$BH$316,MATCH($A137,intern2!$A$165:$A$316,0),MATCH(J$8,intern2!_xlnm.Print_Titles,0))="NOK","NOK",
IF(INDEX(intern3!$A$9:$BG$320,MATCH($A137,intern3!$A$9:$A$160,0),MATCH(intern4!J$8,intern3!$7:$7,0))="OK","OK","NOK")))</f>
        <v/>
      </c>
      <c r="K137" s="1277" t="str">
        <f>IF(INDEX(intern2!$A$165:$BH$316,MATCH($A137,intern2!$A$165:$A$316,0),MATCH(K$8,intern2!_xlnm.Print_Titles,0))="","",
IF(INDEX(intern2!$A$165:$BH$316,MATCH($A137,intern2!$A$165:$A$316,0),MATCH(K$8,intern2!_xlnm.Print_Titles,0))="NOK","NOK",
IF(INDEX(intern3!$A$9:$BG$320,MATCH($A137,intern3!$A$9:$A$160,0),MATCH(intern4!K$8,intern3!$7:$7,0))="OK","OK","NOK")))</f>
        <v/>
      </c>
      <c r="L137" s="1277" t="str">
        <f>IF(INDEX(intern2!$A$165:$BH$316,MATCH($A137,intern2!$A$165:$A$316,0),MATCH(L$8,intern2!_xlnm.Print_Titles,0))="","",
IF(INDEX(intern2!$A$165:$BH$316,MATCH($A137,intern2!$A$165:$A$316,0),MATCH(L$8,intern2!_xlnm.Print_Titles,0))="NOK","NOK",
IF(INDEX(intern3!$A$9:$BG$320,MATCH($A137,intern3!$A$9:$A$160,0),MATCH(intern4!L$8,intern3!$7:$7,0))="OK","OK","NOK")))</f>
        <v/>
      </c>
      <c r="M137" s="1277" t="str">
        <f>IF(INDEX(intern2!$A$165:$BH$316,MATCH($A137,intern2!$A$165:$A$316,0),MATCH(M$8,intern2!_xlnm.Print_Titles,0))="","",
IF(INDEX(intern2!$A$165:$BH$316,MATCH($A137,intern2!$A$165:$A$316,0),MATCH(M$8,intern2!_xlnm.Print_Titles,0))="NOK","NOK",
IF(INDEX(intern3!$A$9:$BG$320,MATCH($A137,intern3!$A$9:$A$160,0),MATCH(intern4!M$8,intern3!$7:$7,0))="OK","OK","NOK")))</f>
        <v/>
      </c>
      <c r="N137" s="1277" t="str">
        <f>IF(INDEX(intern2!$A$165:$BH$316,MATCH($A137,intern2!$A$165:$A$316,0),MATCH(N$8,intern2!_xlnm.Print_Titles,0))="","",
IF(INDEX(intern2!$A$165:$BH$316,MATCH($A137,intern2!$A$165:$A$316,0),MATCH(N$8,intern2!_xlnm.Print_Titles,0))="NOK","NOK",
IF(INDEX(intern3!$A$9:$BG$320,MATCH($A137,intern3!$A$9:$A$160,0),MATCH(intern4!N$8,intern3!$7:$7,0))="OK","OK","NOK")))</f>
        <v/>
      </c>
      <c r="O137" s="1277" t="str">
        <f>IF(INDEX(intern2!$A$165:$BH$316,MATCH($A137,intern2!$A$165:$A$316,0),MATCH(O$8,intern2!_xlnm.Print_Titles,0))="","",
IF(INDEX(intern2!$A$165:$BH$316,MATCH($A137,intern2!$A$165:$A$316,0),MATCH(O$8,intern2!_xlnm.Print_Titles,0))="NOK","NOK",
IF(INDEX(intern3!$A$9:$BG$320,MATCH($A137,intern3!$A$9:$A$160,0),MATCH(intern4!O$8,intern3!$7:$7,0))="OK","OK","NOK")))</f>
        <v/>
      </c>
      <c r="P137" s="1277" t="str">
        <f>IF(INDEX(intern2!$A$165:$BH$316,MATCH($A137,intern2!$A$165:$A$316,0),MATCH(P$8,intern2!_xlnm.Print_Titles,0))="","",
IF(INDEX(intern2!$A$165:$BH$316,MATCH($A137,intern2!$A$165:$A$316,0),MATCH(P$8,intern2!_xlnm.Print_Titles,0))="NOK","NOK",
IF(INDEX(intern3!$A$9:$BG$320,MATCH($A137,intern3!$A$9:$A$160,0),MATCH(intern4!P$8,intern3!$7:$7,0))="OK","OK","NOK")))</f>
        <v/>
      </c>
      <c r="Q137" s="1277" t="str">
        <f>IF(INDEX(intern2!$A$165:$BH$316,MATCH($A137,intern2!$A$165:$A$316,0),MATCH(Q$8,intern2!_xlnm.Print_Titles,0))="","",
IF(INDEX(intern2!$A$165:$BH$316,MATCH($A137,intern2!$A$165:$A$316,0),MATCH(Q$8,intern2!_xlnm.Print_Titles,0))="NOK","NOK",
IF(INDEX(intern3!$A$9:$BG$320,MATCH($A137,intern3!$A$9:$A$160,0),MATCH(intern4!Q$8,intern3!$7:$7,0))="OK","OK","NOK")))</f>
        <v/>
      </c>
      <c r="R137" s="1277" t="str">
        <f>IF(INDEX(intern2!$A$165:$BH$316,MATCH($A137,intern2!$A$165:$A$316,0),MATCH(R$8,intern2!_xlnm.Print_Titles,0))="","",
IF(INDEX(intern2!$A$165:$BH$316,MATCH($A137,intern2!$A$165:$A$316,0),MATCH(R$8,intern2!_xlnm.Print_Titles,0))="NOK","NOK",
IF(INDEX(intern3!$A$9:$BG$320,MATCH($A137,intern3!$A$9:$A$160,0),MATCH(intern4!R$8,intern3!$7:$7,0))="OK","OK","NOK")))</f>
        <v/>
      </c>
      <c r="S137" s="1277" t="str">
        <f>IF(INDEX(intern2!$A$165:$BH$316,MATCH($A137,intern2!$A$165:$A$316,0),MATCH(S$8,intern2!_xlnm.Print_Titles,0))="","",
IF(INDEX(intern2!$A$165:$BH$316,MATCH($A137,intern2!$A$165:$A$316,0),MATCH(S$8,intern2!_xlnm.Print_Titles,0))="NOK","NOK",
IF(INDEX(intern3!$A$9:$BG$320,MATCH($A137,intern3!$A$9:$A$160,0),MATCH(intern4!S$8,intern3!$7:$7,0))="OK","OK","NOK")))</f>
        <v/>
      </c>
      <c r="T137" s="1277" t="str">
        <f>IF(INDEX(intern2!$A$165:$BH$316,MATCH($A137,intern2!$A$165:$A$316,0),MATCH(T$8,intern2!_xlnm.Print_Titles,0))="","",
IF(INDEX(intern2!$A$165:$BH$316,MATCH($A137,intern2!$A$165:$A$316,0),MATCH(T$8,intern2!_xlnm.Print_Titles,0))="NOK","NOK",
IF(INDEX(intern3!$A$9:$BG$320,MATCH($A137,intern3!$A$9:$A$160,0),MATCH(intern4!T$8,intern3!$7:$7,0))="OK","OK","NOK")))</f>
        <v/>
      </c>
      <c r="U137" s="1277" t="str">
        <f>IF(INDEX(intern2!$A$165:$BH$316,MATCH($A137,intern2!$A$165:$A$316,0),MATCH(U$8,intern2!_xlnm.Print_Titles,0))="","",
IF(INDEX(intern2!$A$165:$BH$316,MATCH($A137,intern2!$A$165:$A$316,0),MATCH(U$8,intern2!_xlnm.Print_Titles,0))="NOK","NOK",
IF(INDEX(intern3!$A$9:$BG$320,MATCH($A137,intern3!$A$9:$A$160,0),MATCH(intern4!U$8,intern3!$7:$7,0))="OK","OK","NOK")))</f>
        <v/>
      </c>
      <c r="V137" s="1277" t="str">
        <f>IF(INDEX(intern2!$A$165:$BH$316,MATCH($A137,intern2!$A$165:$A$316,0),MATCH(V$8,intern2!_xlnm.Print_Titles,0))="","",
IF(INDEX(intern2!$A$165:$BH$316,MATCH($A137,intern2!$A$165:$A$316,0),MATCH(V$8,intern2!_xlnm.Print_Titles,0))="NOK","NOK",
IF(INDEX(intern3!$A$9:$BG$320,MATCH($A137,intern3!$A$9:$A$160,0),MATCH(intern4!V$8,intern3!$7:$7,0))="OK","OK","NOK")))</f>
        <v/>
      </c>
      <c r="W137" s="1277" t="str">
        <f>IF(INDEX(intern2!$A$165:$BH$316,MATCH($A137,intern2!$A$165:$A$316,0),MATCH(W$8,intern2!_xlnm.Print_Titles,0))="","",
IF(INDEX(intern2!$A$165:$BH$316,MATCH($A137,intern2!$A$165:$A$316,0),MATCH(W$8,intern2!_xlnm.Print_Titles,0))="NOK","NOK",
IF(INDEX(intern3!$A$9:$BG$320,MATCH($A137,intern3!$A$9:$A$160,0),MATCH(intern4!W$8,intern3!$7:$7,0))="OK","OK","NOK")))</f>
        <v/>
      </c>
      <c r="X137" s="1277" t="str">
        <f>IF(INDEX(intern2!$A$165:$BH$316,MATCH($A137,intern2!$A$165:$A$316,0),MATCH(X$8,intern2!_xlnm.Print_Titles,0))="","",
IF(INDEX(intern2!$A$165:$BH$316,MATCH($A137,intern2!$A$165:$A$316,0),MATCH(X$8,intern2!_xlnm.Print_Titles,0))="NOK","NOK",
IF(INDEX(intern3!$A$9:$BG$320,MATCH($A137,intern3!$A$9:$A$160,0),MATCH(intern4!X$8,intern3!$7:$7,0))="OK","OK","NOK")))</f>
        <v/>
      </c>
      <c r="Y137" s="1277" t="str">
        <f>IF(INDEX(intern2!$A$165:$BH$316,MATCH($A137,intern2!$A$165:$A$316,0),MATCH(Y$8,intern2!_xlnm.Print_Titles,0))="","",
IF(INDEX(intern2!$A$165:$BH$316,MATCH($A137,intern2!$A$165:$A$316,0),MATCH(Y$8,intern2!_xlnm.Print_Titles,0))="NOK","NOK",
IF(INDEX(intern3!$A$9:$BG$320,MATCH($A137,intern3!$A$9:$A$160,0),MATCH(intern4!Y$8,intern3!$7:$7,0))="OK","OK","NOK")))</f>
        <v/>
      </c>
      <c r="Z137" s="1277" t="str">
        <f ca="1">IF(INDEX(intern2!$A$165:$BH$316,MATCH($A137,intern2!$A$165:$A$316,0),MATCH(Z$8,intern2!_xlnm.Print_Titles,0))="","",
IF(INDEX(intern2!$A$165:$BH$316,MATCH($A137,intern2!$A$165:$A$316,0),MATCH(Z$8,intern2!_xlnm.Print_Titles,0))="NOK","NOK",
IF(INDEX(intern3!$A$9:$BG$320,MATCH($A137,intern3!$A$9:$A$160,0),MATCH(intern4!Z$8,intern3!$7:$7,0))="OK","OK","NOK")))</f>
        <v>NOK</v>
      </c>
      <c r="AA137" s="1277" t="str">
        <f>IF(INDEX(intern2!$A$165:$BH$316,MATCH($A137,intern2!$A$165:$A$316,0),MATCH(AA$8,intern2!_xlnm.Print_Titles,0))="","",
IF(INDEX(intern2!$A$165:$BH$316,MATCH($A137,intern2!$A$165:$A$316,0),MATCH(AA$8,intern2!_xlnm.Print_Titles,0))="NOK","NOK",
IF(INDEX(intern3!$A$9:$BG$320,MATCH($A137,intern3!$A$9:$A$160,0),MATCH(intern4!AA$8,intern3!$7:$7,0))="OK","OK","NOK")))</f>
        <v/>
      </c>
      <c r="AB137" s="1277" t="str">
        <f>IF(INDEX(intern2!$A$165:$BH$316,MATCH($A137,intern2!$A$165:$A$316,0),MATCH(AB$8,intern2!_xlnm.Print_Titles,0))="","",
IF(INDEX(intern2!$A$165:$BH$316,MATCH($A137,intern2!$A$165:$A$316,0),MATCH(AB$8,intern2!_xlnm.Print_Titles,0))="NOK","NOK",
IF(INDEX(intern3!$A$9:$BG$320,MATCH($A137,intern3!$A$9:$A$160,0),MATCH(intern4!AB$8,intern3!$7:$7,0))="OK","OK","NOK")))</f>
        <v/>
      </c>
      <c r="AC137" s="1277" t="str">
        <f>IF(INDEX(intern2!$A$165:$BH$316,MATCH($A137,intern2!$A$165:$A$316,0),MATCH(AC$8,intern2!_xlnm.Print_Titles,0))="","",
IF(INDEX(intern2!$A$165:$BH$316,MATCH($A137,intern2!$A$165:$A$316,0),MATCH(AC$8,intern2!_xlnm.Print_Titles,0))="NOK","NOK",
IF(INDEX(intern3!$A$9:$BG$320,MATCH($A137,intern3!$A$9:$A$160,0),MATCH(intern4!AC$8,intern3!$7:$7,0))="OK","OK","NOK")))</f>
        <v/>
      </c>
      <c r="AD137" s="1277" t="str">
        <f>IF(INDEX(intern2!$A$165:$BH$316,MATCH($A137,intern2!$A$165:$A$316,0),MATCH(AD$8,intern2!_xlnm.Print_Titles,0))="","",
IF(INDEX(intern2!$A$165:$BH$316,MATCH($A137,intern2!$A$165:$A$316,0),MATCH(AD$8,intern2!_xlnm.Print_Titles,0))="NOK","NOK",
IF(INDEX(intern3!$A$9:$BG$320,MATCH($A137,intern3!$A$9:$A$160,0),MATCH(intern4!AD$8,intern3!$7:$7,0))="OK","OK","NOK")))</f>
        <v/>
      </c>
      <c r="AE137" s="1277" t="str">
        <f>IF(INDEX(intern2!$A$165:$BH$316,MATCH($A137,intern2!$A$165:$A$316,0),MATCH(AE$8,intern2!_xlnm.Print_Titles,0))="","",
IF(INDEX(intern2!$A$165:$BH$316,MATCH($A137,intern2!$A$165:$A$316,0),MATCH(AE$8,intern2!_xlnm.Print_Titles,0))="NOK","NOK",
IF(INDEX(intern3!$A$9:$BG$320,MATCH($A137,intern3!$A$9:$A$160,0),MATCH(intern4!AE$8,intern3!$7:$7,0))="OK","OK","NOK")))</f>
        <v/>
      </c>
      <c r="AF137" s="1277" t="str">
        <f>IF(INDEX(intern2!$A$165:$BH$316,MATCH($A137,intern2!$A$165:$A$316,0),MATCH(AF$8,intern2!_xlnm.Print_Titles,0))="","",
IF(INDEX(intern2!$A$165:$BH$316,MATCH($A137,intern2!$A$165:$A$316,0),MATCH(AF$8,intern2!_xlnm.Print_Titles,0))="NOK","NOK",
IF(INDEX(intern3!$A$9:$BG$320,MATCH($A137,intern3!$A$9:$A$160,0),MATCH(intern4!AF$8,intern3!$7:$7,0))="OK","OK","NOK")))</f>
        <v/>
      </c>
      <c r="AG137" s="1277" t="str">
        <f>IF(INDEX(intern2!$A$165:$BH$316,MATCH($A137,intern2!$A$165:$A$316,0),MATCH(AG$8,intern2!_xlnm.Print_Titles,0))="","",
IF(INDEX(intern2!$A$165:$BH$316,MATCH($A137,intern2!$A$165:$A$316,0),MATCH(AG$8,intern2!_xlnm.Print_Titles,0))="NOK","NOK",
IF(INDEX(intern3!$A$9:$BG$320,MATCH($A137,intern3!$A$9:$A$160,0),MATCH(intern4!AG$8,intern3!$7:$7,0))="OK","OK","NOK")))</f>
        <v/>
      </c>
      <c r="AH137" s="1277" t="str">
        <f>IF(INDEX(intern2!$A$165:$BH$316,MATCH($A137,intern2!$A$165:$A$316,0),MATCH(AH$8,intern2!_xlnm.Print_Titles,0))="","",
IF(INDEX(intern2!$A$165:$BH$316,MATCH($A137,intern2!$A$165:$A$316,0),MATCH(AH$8,intern2!_xlnm.Print_Titles,0))="NOK","NOK",
IF(INDEX(intern3!$A$9:$BG$320,MATCH($A137,intern3!$A$9:$A$160,0),MATCH(intern4!AH$8,intern3!$7:$7,0))="OK","OK","NOK")))</f>
        <v/>
      </c>
      <c r="AI137" s="1277" t="str">
        <f>IF(INDEX(intern2!$A$165:$BH$316,MATCH($A137,intern2!$A$165:$A$316,0),MATCH(AI$8,intern2!_xlnm.Print_Titles,0))="","",
IF(INDEX(intern2!$A$165:$BH$316,MATCH($A137,intern2!$A$165:$A$316,0),MATCH(AI$8,intern2!_xlnm.Print_Titles,0))="NOK","NOK",
IF(INDEX(intern3!$A$9:$BG$320,MATCH($A137,intern3!$A$9:$A$160,0),MATCH(intern4!AI$8,intern3!$7:$7,0))="OK","OK","NOK")))</f>
        <v/>
      </c>
      <c r="AJ137" s="1277" t="str">
        <f>IF(INDEX(intern2!$A$165:$BH$316,MATCH($A137,intern2!$A$165:$A$316,0),MATCH(AJ$8,intern2!_xlnm.Print_Titles,0))="","",
IF(INDEX(intern2!$A$165:$BH$316,MATCH($A137,intern2!$A$165:$A$316,0),MATCH(AJ$8,intern2!_xlnm.Print_Titles,0))="NOK","NOK",
IF(INDEX(intern3!$A$9:$BG$320,MATCH($A137,intern3!$A$9:$A$160,0),MATCH(intern4!AJ$8,intern3!$7:$7,0))="OK","OK","NOK")))</f>
        <v/>
      </c>
      <c r="AK137" s="1277" t="str">
        <f>IF(INDEX(intern2!$A$165:$BH$316,MATCH($A137,intern2!$A$165:$A$316,0),MATCH(AK$8,intern2!_xlnm.Print_Titles,0))="","",
IF(INDEX(intern2!$A$165:$BH$316,MATCH($A137,intern2!$A$165:$A$316,0),MATCH(AK$8,intern2!_xlnm.Print_Titles,0))="NOK","NOK",
IF(INDEX(intern3!$A$9:$BG$320,MATCH($A137,intern3!$A$9:$A$160,0),MATCH(intern4!AK$8,intern3!$7:$7,0))="OK","OK","NOK")))</f>
        <v/>
      </c>
      <c r="AL137" s="1277" t="str">
        <f>IF(INDEX(intern2!$A$165:$BH$316,MATCH($A137,intern2!$A$165:$A$316,0),MATCH(AL$8,intern2!_xlnm.Print_Titles,0))="","",
IF(INDEX(intern2!$A$165:$BH$316,MATCH($A137,intern2!$A$165:$A$316,0),MATCH(AL$8,intern2!_xlnm.Print_Titles,0))="NOK","NOK",
IF(INDEX(intern3!$A$9:$BG$320,MATCH($A137,intern3!$A$9:$A$160,0),MATCH(intern4!AL$8,intern3!$7:$7,0))="OK","OK","NOK")))</f>
        <v/>
      </c>
      <c r="AM137" s="1277" t="str">
        <f>IF(INDEX(intern2!$A$165:$BH$316,MATCH($A137,intern2!$A$165:$A$316,0),MATCH(AM$8,intern2!_xlnm.Print_Titles,0))="","",
IF(INDEX(intern2!$A$165:$BH$316,MATCH($A137,intern2!$A$165:$A$316,0),MATCH(AM$8,intern2!_xlnm.Print_Titles,0))="NOK","NOK",
IF(INDEX(intern3!$A$9:$BG$320,MATCH($A137,intern3!$A$9:$A$160,0),MATCH(intern4!AM$8,intern3!$7:$7,0))="OK","OK","NOK")))</f>
        <v/>
      </c>
      <c r="AN137" s="1277" t="str">
        <f>IF(INDEX(intern2!$A$165:$BH$316,MATCH($A137,intern2!$A$165:$A$316,0),MATCH(AN$8,intern2!_xlnm.Print_Titles,0))="","",
IF(INDEX(intern2!$A$165:$BH$316,MATCH($A137,intern2!$A$165:$A$316,0),MATCH(AN$8,intern2!_xlnm.Print_Titles,0))="NOK","NOK",
IF(INDEX(intern3!$A$9:$BG$320,MATCH($A137,intern3!$A$9:$A$160,0),MATCH(intern4!AN$8,intern3!$7:$7,0))="OK","OK","NOK")))</f>
        <v/>
      </c>
      <c r="AO137" s="1277" t="str">
        <f>IF(INDEX(intern2!$A$165:$BH$316,MATCH($A137,intern2!$A$165:$A$316,0),MATCH(AO$8,intern2!_xlnm.Print_Titles,0))="","",
IF(INDEX(intern2!$A$165:$BH$316,MATCH($A137,intern2!$A$165:$A$316,0),MATCH(AO$8,intern2!_xlnm.Print_Titles,0))="NOK","NOK",
IF(INDEX(intern3!$A$9:$BG$320,MATCH($A137,intern3!$A$9:$A$160,0),MATCH(intern4!AO$8,intern3!$7:$7,0))="OK","OK","NOK")))</f>
        <v/>
      </c>
      <c r="AP137" s="1277" t="str">
        <f>IF(INDEX(intern2!$A$165:$BH$316,MATCH($A137,intern2!$A$165:$A$316,0),MATCH(AP$8,intern2!_xlnm.Print_Titles,0))="","",
IF(INDEX(intern2!$A$165:$BH$316,MATCH($A137,intern2!$A$165:$A$316,0),MATCH(AP$8,intern2!_xlnm.Print_Titles,0))="NOK","NOK",
IF(INDEX(intern3!$A$9:$BG$320,MATCH($A137,intern3!$A$9:$A$160,0),MATCH(intern4!AP$8,intern3!$7:$7,0))="OK","OK","NOK")))</f>
        <v/>
      </c>
      <c r="AQ137" s="1277" t="str">
        <f>IF(INDEX(intern2!$A$165:$BH$316,MATCH($A137,intern2!$A$165:$A$316,0),MATCH(AQ$8,intern2!_xlnm.Print_Titles,0))="","",
IF(INDEX(intern2!$A$165:$BH$316,MATCH($A137,intern2!$A$165:$A$316,0),MATCH(AQ$8,intern2!_xlnm.Print_Titles,0))="NOK","NOK",
IF(INDEX(intern3!$A$9:$BG$320,MATCH($A137,intern3!$A$9:$A$160,0),MATCH(intern4!AQ$8,intern3!$7:$7,0))="OK","OK","NOK")))</f>
        <v/>
      </c>
      <c r="AR137" s="1277" t="str">
        <f>IF(INDEX(intern2!$A$165:$BH$316,MATCH($A137,intern2!$A$165:$A$316,0),MATCH(AR$8,intern2!_xlnm.Print_Titles,0))="","",
IF(INDEX(intern2!$A$165:$BH$316,MATCH($A137,intern2!$A$165:$A$316,0),MATCH(AR$8,intern2!_xlnm.Print_Titles,0))="NOK","NOK",
IF(INDEX(intern3!$A$9:$BG$320,MATCH($A137,intern3!$A$9:$A$160,0),MATCH(intern4!AR$8,intern3!$7:$7,0))="OK","OK","NOK")))</f>
        <v/>
      </c>
      <c r="AS137" s="1277" t="str">
        <f>IF(INDEX(intern2!$A$165:$BH$316,MATCH($A137,intern2!$A$165:$A$316,0),MATCH(AS$8,intern2!_xlnm.Print_Titles,0))="","",
IF(INDEX(intern2!$A$165:$BH$316,MATCH($A137,intern2!$A$165:$A$316,0),MATCH(AS$8,intern2!_xlnm.Print_Titles,0))="NOK","NOK",
IF(INDEX(intern3!$A$9:$BG$320,MATCH($A137,intern3!$A$9:$A$160,0),MATCH(intern4!AS$8,intern3!$7:$7,0))="OK","OK","NOK")))</f>
        <v/>
      </c>
      <c r="AT137" s="1277" t="str">
        <f>IF(INDEX(intern2!$A$165:$BH$316,MATCH($A137,intern2!$A$165:$A$316,0),MATCH(AT$8,intern2!_xlnm.Print_Titles,0))="","",
IF(INDEX(intern2!$A$165:$BH$316,MATCH($A137,intern2!$A$165:$A$316,0),MATCH(AT$8,intern2!_xlnm.Print_Titles,0))="NOK","NOK",
IF(INDEX(intern3!$A$9:$BG$320,MATCH($A137,intern3!$A$9:$A$160,0),MATCH(intern4!AT$8,intern3!$7:$7,0))="OK","OK","NOK")))</f>
        <v/>
      </c>
      <c r="AU137" s="1277" t="str">
        <f>IF(INDEX(intern2!$A$165:$BH$316,MATCH($A137,intern2!$A$165:$A$316,0),MATCH(AU$8,intern2!_xlnm.Print_Titles,0))="","",
IF(INDEX(intern2!$A$165:$BH$316,MATCH($A137,intern2!$A$165:$A$316,0),MATCH(AU$8,intern2!_xlnm.Print_Titles,0))="NOK","NOK",
IF(INDEX(intern3!$A$9:$BG$320,MATCH($A137,intern3!$A$9:$A$160,0),MATCH(intern4!AU$8,intern3!$7:$7,0))="OK","OK","NOK")))</f>
        <v/>
      </c>
      <c r="AV137" s="1277" t="str">
        <f>IF(INDEX(intern2!$A$165:$BH$316,MATCH($A137,intern2!$A$165:$A$316,0),MATCH(AV$8,intern2!_xlnm.Print_Titles,0))="","",
IF(INDEX(intern2!$A$165:$BH$316,MATCH($A137,intern2!$A$165:$A$316,0),MATCH(AV$8,intern2!_xlnm.Print_Titles,0))="NOK","NOK",
IF(INDEX(intern3!$A$9:$BG$320,MATCH($A137,intern3!$A$9:$A$160,0),MATCH(intern4!AV$8,intern3!$7:$7,0))="OK","OK","NOK")))</f>
        <v/>
      </c>
      <c r="AW137" s="1277"/>
      <c r="AX137" s="1277" t="str">
        <f>IF(INDEX(intern2!$A$165:$BH$316,MATCH($A137,intern2!$A$165:$A$316,0),MATCH(AX$8,intern2!_xlnm.Print_Titles,0))="","",
IF(INDEX(intern2!$A$165:$BH$316,MATCH($A137,intern2!$A$165:$A$316,0),MATCH(AX$8,intern2!_xlnm.Print_Titles,0))="NOK","NOK",
IF(INDEX(intern3!$A$9:$BG$320,MATCH($A137,intern3!$A$9:$A$160,0),MATCH(intern4!AX$8,intern3!$7:$7,0))="OK","OK","NOK")))</f>
        <v/>
      </c>
      <c r="AY137" s="1277" t="str">
        <f>IF(INDEX(intern2!$A$165:$BH$316,MATCH($A137,intern2!$A$165:$A$316,0),MATCH(AY$8,intern2!_xlnm.Print_Titles,0))="","",
IF(INDEX(intern2!$A$165:$BH$316,MATCH($A137,intern2!$A$165:$A$316,0),MATCH(AY$8,intern2!_xlnm.Print_Titles,0))="NOK","NOK",
IF(INDEX(intern3!$A$9:$BG$320,MATCH($A137,intern3!$A$9:$A$160,0),MATCH(intern4!AY$8,intern3!$7:$7,0))="OK","OK","NOK")))</f>
        <v/>
      </c>
      <c r="AZ137" s="1277" t="str">
        <f>IF(INDEX(intern2!$A$165:$BH$316,MATCH($A137,intern2!$A$165:$A$316,0),MATCH(AZ$8,intern2!_xlnm.Print_Titles,0))="","",
IF(INDEX(intern2!$A$165:$BH$316,MATCH($A137,intern2!$A$165:$A$316,0),MATCH(AZ$8,intern2!_xlnm.Print_Titles,0))="NOK","NOK",
IF(INDEX(intern3!$A$9:$BG$320,MATCH($A137,intern3!$A$9:$A$160,0),MATCH(intern4!AZ$8,intern3!$7:$7,0))="OK","OK","NOK")))</f>
        <v/>
      </c>
      <c r="BA137" s="1277" t="str">
        <f>IF(INDEX(intern2!$A$165:$BH$316,MATCH($A137,intern2!$A$165:$A$316,0),MATCH(BA$8,intern2!_xlnm.Print_Titles,0))="","",
IF(INDEX(intern2!$A$165:$BH$316,MATCH($A137,intern2!$A$165:$A$316,0),MATCH(BA$8,intern2!_xlnm.Print_Titles,0))="NOK","NOK",
IF(INDEX(intern3!$A$9:$BG$320,MATCH($A137,intern3!$A$9:$A$160,0),MATCH(intern4!BA$8,intern3!$7:$7,0))="OK","OK","NOK")))</f>
        <v/>
      </c>
      <c r="BB137" s="1277" t="str">
        <f>IF(INDEX(intern2!$A$165:$BH$316,MATCH($A137,intern2!$A$165:$A$316,0),MATCH(BB$8,intern2!_xlnm.Print_Titles,0))="","",
IF(INDEX(intern2!$A$165:$BH$316,MATCH($A137,intern2!$A$165:$A$316,0),MATCH(BB$8,intern2!_xlnm.Print_Titles,0))="NOK","NOK",
IF(INDEX(intern3!$A$9:$BG$320,MATCH($A137,intern3!$A$9:$A$160,0),MATCH(intern4!BB$8,intern3!$7:$7,0))="OK","OK","NOK")))</f>
        <v/>
      </c>
      <c r="BC137" s="1277" t="str">
        <f>IF(INDEX(intern2!$A$165:$BH$316,MATCH($A137,intern2!$A$165:$A$316,0),MATCH(BC$8,intern2!_xlnm.Print_Titles,0))="","",
IF(INDEX(intern2!$A$165:$BH$316,MATCH($A137,intern2!$A$165:$A$316,0),MATCH(BC$8,intern2!_xlnm.Print_Titles,0))="NOK","NOK",
IF(INDEX(intern3!$A$9:$BG$320,MATCH($A137,intern3!$A$9:$A$160,0),MATCH(intern4!BC$8,intern3!$7:$7,0))="OK","OK","NOK")))</f>
        <v/>
      </c>
      <c r="BD137" s="1277" t="str">
        <f>IF(INDEX(intern2!$A$165:$BH$316,MATCH($A137,intern2!$A$165:$A$316,0),MATCH(BD$8,intern2!_xlnm.Print_Titles,0))="","",
IF(INDEX(intern2!$A$165:$BH$316,MATCH($A137,intern2!$A$165:$A$316,0),MATCH(BD$8,intern2!_xlnm.Print_Titles,0))="NOK","NOK",
IF(INDEX(intern3!$A$9:$BG$320,MATCH($A137,intern3!$A$9:$A$160,0),MATCH(intern4!BD$8,intern3!$7:$7,0))="OK","OK","NOK")))</f>
        <v/>
      </c>
      <c r="BE137" s="1277" t="str">
        <f>IF(INDEX(intern2!$A$165:$BH$316,MATCH($A137,intern2!$A$165:$A$316,0),MATCH(BE$8,intern2!_xlnm.Print_Titles,0))="","",
IF(INDEX(intern2!$A$165:$BH$316,MATCH($A137,intern2!$A$165:$A$316,0),MATCH(BE$8,intern2!_xlnm.Print_Titles,0))="NOK","NOK",
IF(INDEX(intern3!$A$9:$BG$320,MATCH($A137,intern3!$A$9:$A$160,0),MATCH(intern4!BE$8,intern3!$7:$7,0))="OK","OK","NOK")))</f>
        <v/>
      </c>
      <c r="BF137" s="1277" t="str">
        <f>IF(INDEX(intern2!$A$165:$BH$316,MATCH($A137,intern2!$A$165:$A$316,0),MATCH(BF$8,intern2!_xlnm.Print_Titles,0))="","",
IF(INDEX(intern2!$A$165:$BH$316,MATCH($A137,intern2!$A$165:$A$316,0),MATCH(BF$8,intern2!_xlnm.Print_Titles,0))="NOK","NOK",
IF(INDEX(intern3!$A$9:$BG$320,MATCH($A137,intern3!$A$9:$A$160,0),MATCH(intern4!BF$8,intern3!$7:$7,0))="OK","OK","NOK")))</f>
        <v/>
      </c>
      <c r="BG137" s="1277" t="str">
        <f>IF(INDEX(intern2!$A$165:$BH$316,MATCH($A137,intern2!$A$165:$A$316,0),MATCH(BG$8,intern2!_xlnm.Print_Titles,0))="","",
IF(INDEX(intern2!$A$165:$BH$316,MATCH($A137,intern2!$A$165:$A$316,0),MATCH(BG$8,intern2!_xlnm.Print_Titles,0))="NOK","NOK",
IF(INDEX(intern3!$A$9:$BG$320,MATCH($A137,intern3!$A$9:$A$160,0),MATCH(intern4!BG$8,intern3!$7:$7,0))="OK","OK","NOK")))</f>
        <v/>
      </c>
      <c r="BH137" s="200" t="str">
        <f t="shared" ca="1" si="3"/>
        <v>NOK</v>
      </c>
      <c r="BI137" s="186"/>
      <c r="BJ137" t="b">
        <f ca="1">IF(VLOOKUP($A137,intern1!$C:$Q,15,FALSE)="MAS","",IF(VLOOKUP($A137,'3.10'!$C:$AP,9,FALSE)=0,"NOK",IF(VLOOKUP($A137,'3.10'!$C:$AP,11,FALSE)=0,"NOK","OK"))=BH137)</f>
        <v>1</v>
      </c>
    </row>
    <row r="138" spans="1:62" x14ac:dyDescent="0.25">
      <c r="A138" t="str">
        <f>+intern2!A133</f>
        <v>GEB1.1</v>
      </c>
      <c r="C138" s="1277" t="str">
        <f>IF(INDEX(intern2!$A$165:$BH$316,MATCH($A138,intern2!$A$165:$A$316,0),MATCH(C$8,intern2!_xlnm.Print_Titles,0))="","",
IF(INDEX(intern2!$A$165:$BH$316,MATCH($A138,intern2!$A$165:$A$316,0),MATCH(C$8,intern2!_xlnm.Print_Titles,0))="NOK","NOK",
IF(INDEX(intern3!$A$9:$BG$320,MATCH($A138,intern3!$A$9:$A$160,0),MATCH(intern4!C$8,intern3!$7:$7,0))="OK","OK","NOK")))</f>
        <v/>
      </c>
      <c r="D138" s="1277" t="str">
        <f>IF(INDEX(intern2!$A$165:$BH$316,MATCH($A138,intern2!$A$165:$A$316,0),MATCH(D$8,intern2!_xlnm.Print_Titles,0))="","",
IF(INDEX(intern2!$A$165:$BH$316,MATCH($A138,intern2!$A$165:$A$316,0),MATCH(D$8,intern2!_xlnm.Print_Titles,0))="NOK","NOK",
IF(INDEX(intern3!$A$9:$BG$320,MATCH($A138,intern3!$A$9:$A$160,0),MATCH(intern4!D$8,intern3!$7:$7,0))="OK","OK","NOK")))</f>
        <v/>
      </c>
      <c r="E138" s="1277" t="str">
        <f>IF(INDEX(intern2!$A$165:$BH$316,MATCH($A138,intern2!$A$165:$A$316,0),MATCH(E$8,intern2!_xlnm.Print_Titles,0))="","",
IF(INDEX(intern2!$A$165:$BH$316,MATCH($A138,intern2!$A$165:$A$316,0),MATCH(E$8,intern2!_xlnm.Print_Titles,0))="NOK","NOK",
IF(INDEX(intern3!$A$9:$BG$320,MATCH($A138,intern3!$A$9:$A$160,0),MATCH(intern4!E$8,intern3!$7:$7,0))="OK","OK","NOK")))</f>
        <v/>
      </c>
      <c r="F138" s="1277" t="str">
        <f>IF(INDEX(intern2!$A$165:$BH$316,MATCH($A138,intern2!$A$165:$A$316,0),MATCH(F$8,intern2!_xlnm.Print_Titles,0))="","",
IF(INDEX(intern2!$A$165:$BH$316,MATCH($A138,intern2!$A$165:$A$316,0),MATCH(F$8,intern2!_xlnm.Print_Titles,0))="NOK","NOK",
IF(INDEX(intern3!$A$9:$BG$320,MATCH($A138,intern3!$A$9:$A$160,0),MATCH(intern4!F$8,intern3!$7:$7,0))="OK","OK","NOK")))</f>
        <v/>
      </c>
      <c r="G138" s="1277" t="str">
        <f>IF(INDEX(intern2!$A$165:$BH$316,MATCH($A138,intern2!$A$165:$A$316,0),MATCH(G$8,intern2!_xlnm.Print_Titles,0))="","",
IF(INDEX(intern2!$A$165:$BH$316,MATCH($A138,intern2!$A$165:$A$316,0),MATCH(G$8,intern2!_xlnm.Print_Titles,0))="NOK","NOK",
IF(INDEX(intern3!$A$9:$BG$320,MATCH($A138,intern3!$A$9:$A$160,0),MATCH(intern4!G$8,intern3!$7:$7,0))="OK","OK","NOK")))</f>
        <v/>
      </c>
      <c r="H138" s="1277" t="str">
        <f>IF(INDEX(intern2!$A$165:$BH$316,MATCH($A138,intern2!$A$165:$A$316,0),MATCH(H$8,intern2!_xlnm.Print_Titles,0))="","",
IF(INDEX(intern2!$A$165:$BH$316,MATCH($A138,intern2!$A$165:$A$316,0),MATCH(H$8,intern2!_xlnm.Print_Titles,0))="NOK","NOK",
IF(INDEX(intern3!$A$9:$BG$320,MATCH($A138,intern3!$A$9:$A$160,0),MATCH(intern4!H$8,intern3!$7:$7,0))="OK","OK","NOK")))</f>
        <v/>
      </c>
      <c r="I138" s="1277" t="str">
        <f>IF(INDEX(intern2!$A$165:$BH$316,MATCH($A138,intern2!$A$165:$A$316,0),MATCH(I$8,intern2!_xlnm.Print_Titles,0))="","",
IF(INDEX(intern2!$A$165:$BH$316,MATCH($A138,intern2!$A$165:$A$316,0),MATCH(I$8,intern2!_xlnm.Print_Titles,0))="NOK","NOK",
IF(INDEX(intern3!$A$9:$BG$320,MATCH($A138,intern3!$A$9:$A$160,0),MATCH(intern4!I$8,intern3!$7:$7,0))="OK","OK","NOK")))</f>
        <v/>
      </c>
      <c r="J138" s="1277" t="str">
        <f>IF(INDEX(intern2!$A$165:$BH$316,MATCH($A138,intern2!$A$165:$A$316,0),MATCH(J$8,intern2!_xlnm.Print_Titles,0))="","",
IF(INDEX(intern2!$A$165:$BH$316,MATCH($A138,intern2!$A$165:$A$316,0),MATCH(J$8,intern2!_xlnm.Print_Titles,0))="NOK","NOK",
IF(INDEX(intern3!$A$9:$BG$320,MATCH($A138,intern3!$A$9:$A$160,0),MATCH(intern4!J$8,intern3!$7:$7,0))="OK","OK","NOK")))</f>
        <v/>
      </c>
      <c r="K138" s="1277" t="str">
        <f>IF(INDEX(intern2!$A$165:$BH$316,MATCH($A138,intern2!$A$165:$A$316,0),MATCH(K$8,intern2!_xlnm.Print_Titles,0))="","",
IF(INDEX(intern2!$A$165:$BH$316,MATCH($A138,intern2!$A$165:$A$316,0),MATCH(K$8,intern2!_xlnm.Print_Titles,0))="NOK","NOK",
IF(INDEX(intern3!$A$9:$BG$320,MATCH($A138,intern3!$A$9:$A$160,0),MATCH(intern4!K$8,intern3!$7:$7,0))="OK","OK","NOK")))</f>
        <v/>
      </c>
      <c r="L138" s="1277" t="str">
        <f>IF(INDEX(intern2!$A$165:$BH$316,MATCH($A138,intern2!$A$165:$A$316,0),MATCH(L$8,intern2!_xlnm.Print_Titles,0))="","",
IF(INDEX(intern2!$A$165:$BH$316,MATCH($A138,intern2!$A$165:$A$316,0),MATCH(L$8,intern2!_xlnm.Print_Titles,0))="NOK","NOK",
IF(INDEX(intern3!$A$9:$BG$320,MATCH($A138,intern3!$A$9:$A$160,0),MATCH(intern4!L$8,intern3!$7:$7,0))="OK","OK","NOK")))</f>
        <v/>
      </c>
      <c r="M138" s="1277" t="str">
        <f>IF(INDEX(intern2!$A$165:$BH$316,MATCH($A138,intern2!$A$165:$A$316,0),MATCH(M$8,intern2!_xlnm.Print_Titles,0))="","",
IF(INDEX(intern2!$A$165:$BH$316,MATCH($A138,intern2!$A$165:$A$316,0),MATCH(M$8,intern2!_xlnm.Print_Titles,0))="NOK","NOK",
IF(INDEX(intern3!$A$9:$BG$320,MATCH($A138,intern3!$A$9:$A$160,0),MATCH(intern4!M$8,intern3!$7:$7,0))="OK","OK","NOK")))</f>
        <v/>
      </c>
      <c r="N138" s="1277" t="str">
        <f>IF(INDEX(intern2!$A$165:$BH$316,MATCH($A138,intern2!$A$165:$A$316,0),MATCH(N$8,intern2!_xlnm.Print_Titles,0))="","",
IF(INDEX(intern2!$A$165:$BH$316,MATCH($A138,intern2!$A$165:$A$316,0),MATCH(N$8,intern2!_xlnm.Print_Titles,0))="NOK","NOK",
IF(INDEX(intern3!$A$9:$BG$320,MATCH($A138,intern3!$A$9:$A$160,0),MATCH(intern4!N$8,intern3!$7:$7,0))="OK","OK","NOK")))</f>
        <v/>
      </c>
      <c r="O138" s="1277" t="str">
        <f>IF(INDEX(intern2!$A$165:$BH$316,MATCH($A138,intern2!$A$165:$A$316,0),MATCH(O$8,intern2!_xlnm.Print_Titles,0))="","",
IF(INDEX(intern2!$A$165:$BH$316,MATCH($A138,intern2!$A$165:$A$316,0),MATCH(O$8,intern2!_xlnm.Print_Titles,0))="NOK","NOK",
IF(INDEX(intern3!$A$9:$BG$320,MATCH($A138,intern3!$A$9:$A$160,0),MATCH(intern4!O$8,intern3!$7:$7,0))="OK","OK","NOK")))</f>
        <v/>
      </c>
      <c r="P138" s="1277" t="str">
        <f>IF(INDEX(intern2!$A$165:$BH$316,MATCH($A138,intern2!$A$165:$A$316,0),MATCH(P$8,intern2!_xlnm.Print_Titles,0))="","",
IF(INDEX(intern2!$A$165:$BH$316,MATCH($A138,intern2!$A$165:$A$316,0),MATCH(P$8,intern2!_xlnm.Print_Titles,0))="NOK","NOK",
IF(INDEX(intern3!$A$9:$BG$320,MATCH($A138,intern3!$A$9:$A$160,0),MATCH(intern4!P$8,intern3!$7:$7,0))="OK","OK","NOK")))</f>
        <v/>
      </c>
      <c r="Q138" s="1277" t="str">
        <f>IF(INDEX(intern2!$A$165:$BH$316,MATCH($A138,intern2!$A$165:$A$316,0),MATCH(Q$8,intern2!_xlnm.Print_Titles,0))="","",
IF(INDEX(intern2!$A$165:$BH$316,MATCH($A138,intern2!$A$165:$A$316,0),MATCH(Q$8,intern2!_xlnm.Print_Titles,0))="NOK","NOK",
IF(INDEX(intern3!$A$9:$BG$320,MATCH($A138,intern3!$A$9:$A$160,0),MATCH(intern4!Q$8,intern3!$7:$7,0))="OK","OK","NOK")))</f>
        <v/>
      </c>
      <c r="R138" s="1277" t="str">
        <f>IF(INDEX(intern2!$A$165:$BH$316,MATCH($A138,intern2!$A$165:$A$316,0),MATCH(R$8,intern2!_xlnm.Print_Titles,0))="","",
IF(INDEX(intern2!$A$165:$BH$316,MATCH($A138,intern2!$A$165:$A$316,0),MATCH(R$8,intern2!_xlnm.Print_Titles,0))="NOK","NOK",
IF(INDEX(intern3!$A$9:$BG$320,MATCH($A138,intern3!$A$9:$A$160,0),MATCH(intern4!R$8,intern3!$7:$7,0))="OK","OK","NOK")))</f>
        <v/>
      </c>
      <c r="S138" s="1277" t="str">
        <f>IF(INDEX(intern2!$A$165:$BH$316,MATCH($A138,intern2!$A$165:$A$316,0),MATCH(S$8,intern2!_xlnm.Print_Titles,0))="","",
IF(INDEX(intern2!$A$165:$BH$316,MATCH($A138,intern2!$A$165:$A$316,0),MATCH(S$8,intern2!_xlnm.Print_Titles,0))="NOK","NOK",
IF(INDEX(intern3!$A$9:$BG$320,MATCH($A138,intern3!$A$9:$A$160,0),MATCH(intern4!S$8,intern3!$7:$7,0))="OK","OK","NOK")))</f>
        <v/>
      </c>
      <c r="T138" s="1277" t="str">
        <f>IF(INDEX(intern2!$A$165:$BH$316,MATCH($A138,intern2!$A$165:$A$316,0),MATCH(T$8,intern2!_xlnm.Print_Titles,0))="","",
IF(INDEX(intern2!$A$165:$BH$316,MATCH($A138,intern2!$A$165:$A$316,0),MATCH(T$8,intern2!_xlnm.Print_Titles,0))="NOK","NOK",
IF(INDEX(intern3!$A$9:$BG$320,MATCH($A138,intern3!$A$9:$A$160,0),MATCH(intern4!T$8,intern3!$7:$7,0))="OK","OK","NOK")))</f>
        <v/>
      </c>
      <c r="U138" s="1277" t="str">
        <f>IF(INDEX(intern2!$A$165:$BH$316,MATCH($A138,intern2!$A$165:$A$316,0),MATCH(U$8,intern2!_xlnm.Print_Titles,0))="","",
IF(INDEX(intern2!$A$165:$BH$316,MATCH($A138,intern2!$A$165:$A$316,0),MATCH(U$8,intern2!_xlnm.Print_Titles,0))="NOK","NOK",
IF(INDEX(intern3!$A$9:$BG$320,MATCH($A138,intern3!$A$9:$A$160,0),MATCH(intern4!U$8,intern3!$7:$7,0))="OK","OK","NOK")))</f>
        <v/>
      </c>
      <c r="V138" s="1277" t="str">
        <f>IF(INDEX(intern2!$A$165:$BH$316,MATCH($A138,intern2!$A$165:$A$316,0),MATCH(V$8,intern2!_xlnm.Print_Titles,0))="","",
IF(INDEX(intern2!$A$165:$BH$316,MATCH($A138,intern2!$A$165:$A$316,0),MATCH(V$8,intern2!_xlnm.Print_Titles,0))="NOK","NOK",
IF(INDEX(intern3!$A$9:$BG$320,MATCH($A138,intern3!$A$9:$A$160,0),MATCH(intern4!V$8,intern3!$7:$7,0))="OK","OK","NOK")))</f>
        <v/>
      </c>
      <c r="W138" s="1277" t="str">
        <f>IF(INDEX(intern2!$A$165:$BH$316,MATCH($A138,intern2!$A$165:$A$316,0),MATCH(W$8,intern2!_xlnm.Print_Titles,0))="","",
IF(INDEX(intern2!$A$165:$BH$316,MATCH($A138,intern2!$A$165:$A$316,0),MATCH(W$8,intern2!_xlnm.Print_Titles,0))="NOK","NOK",
IF(INDEX(intern3!$A$9:$BG$320,MATCH($A138,intern3!$A$9:$A$160,0),MATCH(intern4!W$8,intern3!$7:$7,0))="OK","OK","NOK")))</f>
        <v/>
      </c>
      <c r="X138" s="1277" t="str">
        <f>IF(INDEX(intern2!$A$165:$BH$316,MATCH($A138,intern2!$A$165:$A$316,0),MATCH(X$8,intern2!_xlnm.Print_Titles,0))="","",
IF(INDEX(intern2!$A$165:$BH$316,MATCH($A138,intern2!$A$165:$A$316,0),MATCH(X$8,intern2!_xlnm.Print_Titles,0))="NOK","NOK",
IF(INDEX(intern3!$A$9:$BG$320,MATCH($A138,intern3!$A$9:$A$160,0),MATCH(intern4!X$8,intern3!$7:$7,0))="OK","OK","NOK")))</f>
        <v/>
      </c>
      <c r="Y138" s="1277" t="str">
        <f>IF(INDEX(intern2!$A$165:$BH$316,MATCH($A138,intern2!$A$165:$A$316,0),MATCH(Y$8,intern2!_xlnm.Print_Titles,0))="","",
IF(INDEX(intern2!$A$165:$BH$316,MATCH($A138,intern2!$A$165:$A$316,0),MATCH(Y$8,intern2!_xlnm.Print_Titles,0))="NOK","NOK",
IF(INDEX(intern3!$A$9:$BG$320,MATCH($A138,intern3!$A$9:$A$160,0),MATCH(intern4!Y$8,intern3!$7:$7,0))="OK","OK","NOK")))</f>
        <v/>
      </c>
      <c r="Z138" s="1277" t="str">
        <f ca="1">IF(INDEX(intern2!$A$165:$BH$316,MATCH($A138,intern2!$A$165:$A$316,0),MATCH(Z$8,intern2!_xlnm.Print_Titles,0))="","",
IF(INDEX(intern2!$A$165:$BH$316,MATCH($A138,intern2!$A$165:$A$316,0),MATCH(Z$8,intern2!_xlnm.Print_Titles,0))="NOK","NOK",
IF(INDEX(intern3!$A$9:$BG$320,MATCH($A138,intern3!$A$9:$A$160,0),MATCH(intern4!Z$8,intern3!$7:$7,0))="OK","OK","NOK")))</f>
        <v>NOK</v>
      </c>
      <c r="AA138" s="1277" t="str">
        <f>IF(INDEX(intern2!$A$165:$BH$316,MATCH($A138,intern2!$A$165:$A$316,0),MATCH(AA$8,intern2!_xlnm.Print_Titles,0))="","",
IF(INDEX(intern2!$A$165:$BH$316,MATCH($A138,intern2!$A$165:$A$316,0),MATCH(AA$8,intern2!_xlnm.Print_Titles,0))="NOK","NOK",
IF(INDEX(intern3!$A$9:$BG$320,MATCH($A138,intern3!$A$9:$A$160,0),MATCH(intern4!AA$8,intern3!$7:$7,0))="OK","OK","NOK")))</f>
        <v/>
      </c>
      <c r="AB138" s="1277" t="str">
        <f>IF(INDEX(intern2!$A$165:$BH$316,MATCH($A138,intern2!$A$165:$A$316,0),MATCH(AB$8,intern2!_xlnm.Print_Titles,0))="","",
IF(INDEX(intern2!$A$165:$BH$316,MATCH($A138,intern2!$A$165:$A$316,0),MATCH(AB$8,intern2!_xlnm.Print_Titles,0))="NOK","NOK",
IF(INDEX(intern3!$A$9:$BG$320,MATCH($A138,intern3!$A$9:$A$160,0),MATCH(intern4!AB$8,intern3!$7:$7,0))="OK","OK","NOK")))</f>
        <v/>
      </c>
      <c r="AC138" s="1277" t="str">
        <f>IF(INDEX(intern2!$A$165:$BH$316,MATCH($A138,intern2!$A$165:$A$316,0),MATCH(AC$8,intern2!_xlnm.Print_Titles,0))="","",
IF(INDEX(intern2!$A$165:$BH$316,MATCH($A138,intern2!$A$165:$A$316,0),MATCH(AC$8,intern2!_xlnm.Print_Titles,0))="NOK","NOK",
IF(INDEX(intern3!$A$9:$BG$320,MATCH($A138,intern3!$A$9:$A$160,0),MATCH(intern4!AC$8,intern3!$7:$7,0))="OK","OK","NOK")))</f>
        <v/>
      </c>
      <c r="AD138" s="1277" t="str">
        <f>IF(INDEX(intern2!$A$165:$BH$316,MATCH($A138,intern2!$A$165:$A$316,0),MATCH(AD$8,intern2!_xlnm.Print_Titles,0))="","",
IF(INDEX(intern2!$A$165:$BH$316,MATCH($A138,intern2!$A$165:$A$316,0),MATCH(AD$8,intern2!_xlnm.Print_Titles,0))="NOK","NOK",
IF(INDEX(intern3!$A$9:$BG$320,MATCH($A138,intern3!$A$9:$A$160,0),MATCH(intern4!AD$8,intern3!$7:$7,0))="OK","OK","NOK")))</f>
        <v/>
      </c>
      <c r="AE138" s="1277" t="str">
        <f>IF(INDEX(intern2!$A$165:$BH$316,MATCH($A138,intern2!$A$165:$A$316,0),MATCH(AE$8,intern2!_xlnm.Print_Titles,0))="","",
IF(INDEX(intern2!$A$165:$BH$316,MATCH($A138,intern2!$A$165:$A$316,0),MATCH(AE$8,intern2!_xlnm.Print_Titles,0))="NOK","NOK",
IF(INDEX(intern3!$A$9:$BG$320,MATCH($A138,intern3!$A$9:$A$160,0),MATCH(intern4!AE$8,intern3!$7:$7,0))="OK","OK","NOK")))</f>
        <v/>
      </c>
      <c r="AF138" s="1277" t="str">
        <f>IF(INDEX(intern2!$A$165:$BH$316,MATCH($A138,intern2!$A$165:$A$316,0),MATCH(AF$8,intern2!_xlnm.Print_Titles,0))="","",
IF(INDEX(intern2!$A$165:$BH$316,MATCH($A138,intern2!$A$165:$A$316,0),MATCH(AF$8,intern2!_xlnm.Print_Titles,0))="NOK","NOK",
IF(INDEX(intern3!$A$9:$BG$320,MATCH($A138,intern3!$A$9:$A$160,0),MATCH(intern4!AF$8,intern3!$7:$7,0))="OK","OK","NOK")))</f>
        <v/>
      </c>
      <c r="AG138" s="1277" t="str">
        <f>IF(INDEX(intern2!$A$165:$BH$316,MATCH($A138,intern2!$A$165:$A$316,0),MATCH(AG$8,intern2!_xlnm.Print_Titles,0))="","",
IF(INDEX(intern2!$A$165:$BH$316,MATCH($A138,intern2!$A$165:$A$316,0),MATCH(AG$8,intern2!_xlnm.Print_Titles,0))="NOK","NOK",
IF(INDEX(intern3!$A$9:$BG$320,MATCH($A138,intern3!$A$9:$A$160,0),MATCH(intern4!AG$8,intern3!$7:$7,0))="OK","OK","NOK")))</f>
        <v/>
      </c>
      <c r="AH138" s="1277" t="str">
        <f>IF(INDEX(intern2!$A$165:$BH$316,MATCH($A138,intern2!$A$165:$A$316,0),MATCH(AH$8,intern2!_xlnm.Print_Titles,0))="","",
IF(INDEX(intern2!$A$165:$BH$316,MATCH($A138,intern2!$A$165:$A$316,0),MATCH(AH$8,intern2!_xlnm.Print_Titles,0))="NOK","NOK",
IF(INDEX(intern3!$A$9:$BG$320,MATCH($A138,intern3!$A$9:$A$160,0),MATCH(intern4!AH$8,intern3!$7:$7,0))="OK","OK","NOK")))</f>
        <v/>
      </c>
      <c r="AI138" s="1277" t="str">
        <f>IF(INDEX(intern2!$A$165:$BH$316,MATCH($A138,intern2!$A$165:$A$316,0),MATCH(AI$8,intern2!_xlnm.Print_Titles,0))="","",
IF(INDEX(intern2!$A$165:$BH$316,MATCH($A138,intern2!$A$165:$A$316,0),MATCH(AI$8,intern2!_xlnm.Print_Titles,0))="NOK","NOK",
IF(INDEX(intern3!$A$9:$BG$320,MATCH($A138,intern3!$A$9:$A$160,0),MATCH(intern4!AI$8,intern3!$7:$7,0))="OK","OK","NOK")))</f>
        <v/>
      </c>
      <c r="AJ138" s="1277" t="str">
        <f>IF(INDEX(intern2!$A$165:$BH$316,MATCH($A138,intern2!$A$165:$A$316,0),MATCH(AJ$8,intern2!_xlnm.Print_Titles,0))="","",
IF(INDEX(intern2!$A$165:$BH$316,MATCH($A138,intern2!$A$165:$A$316,0),MATCH(AJ$8,intern2!_xlnm.Print_Titles,0))="NOK","NOK",
IF(INDEX(intern3!$A$9:$BG$320,MATCH($A138,intern3!$A$9:$A$160,0),MATCH(intern4!AJ$8,intern3!$7:$7,0))="OK","OK","NOK")))</f>
        <v/>
      </c>
      <c r="AK138" s="1277" t="str">
        <f>IF(INDEX(intern2!$A$165:$BH$316,MATCH($A138,intern2!$A$165:$A$316,0),MATCH(AK$8,intern2!_xlnm.Print_Titles,0))="","",
IF(INDEX(intern2!$A$165:$BH$316,MATCH($A138,intern2!$A$165:$A$316,0),MATCH(AK$8,intern2!_xlnm.Print_Titles,0))="NOK","NOK",
IF(INDEX(intern3!$A$9:$BG$320,MATCH($A138,intern3!$A$9:$A$160,0),MATCH(intern4!AK$8,intern3!$7:$7,0))="OK","OK","NOK")))</f>
        <v/>
      </c>
      <c r="AL138" s="1277" t="str">
        <f>IF(INDEX(intern2!$A$165:$BH$316,MATCH($A138,intern2!$A$165:$A$316,0),MATCH(AL$8,intern2!_xlnm.Print_Titles,0))="","",
IF(INDEX(intern2!$A$165:$BH$316,MATCH($A138,intern2!$A$165:$A$316,0),MATCH(AL$8,intern2!_xlnm.Print_Titles,0))="NOK","NOK",
IF(INDEX(intern3!$A$9:$BG$320,MATCH($A138,intern3!$A$9:$A$160,0),MATCH(intern4!AL$8,intern3!$7:$7,0))="OK","OK","NOK")))</f>
        <v/>
      </c>
      <c r="AM138" s="1277" t="str">
        <f>IF(INDEX(intern2!$A$165:$BH$316,MATCH($A138,intern2!$A$165:$A$316,0),MATCH(AM$8,intern2!_xlnm.Print_Titles,0))="","",
IF(INDEX(intern2!$A$165:$BH$316,MATCH($A138,intern2!$A$165:$A$316,0),MATCH(AM$8,intern2!_xlnm.Print_Titles,0))="NOK","NOK",
IF(INDEX(intern3!$A$9:$BG$320,MATCH($A138,intern3!$A$9:$A$160,0),MATCH(intern4!AM$8,intern3!$7:$7,0))="OK","OK","NOK")))</f>
        <v/>
      </c>
      <c r="AN138" s="1277" t="str">
        <f>IF(INDEX(intern2!$A$165:$BH$316,MATCH($A138,intern2!$A$165:$A$316,0),MATCH(AN$8,intern2!_xlnm.Print_Titles,0))="","",
IF(INDEX(intern2!$A$165:$BH$316,MATCH($A138,intern2!$A$165:$A$316,0),MATCH(AN$8,intern2!_xlnm.Print_Titles,0))="NOK","NOK",
IF(INDEX(intern3!$A$9:$BG$320,MATCH($A138,intern3!$A$9:$A$160,0),MATCH(intern4!AN$8,intern3!$7:$7,0))="OK","OK","NOK")))</f>
        <v/>
      </c>
      <c r="AO138" s="1277" t="str">
        <f>IF(INDEX(intern2!$A$165:$BH$316,MATCH($A138,intern2!$A$165:$A$316,0),MATCH(AO$8,intern2!_xlnm.Print_Titles,0))="","",
IF(INDEX(intern2!$A$165:$BH$316,MATCH($A138,intern2!$A$165:$A$316,0),MATCH(AO$8,intern2!_xlnm.Print_Titles,0))="NOK","NOK",
IF(INDEX(intern3!$A$9:$BG$320,MATCH($A138,intern3!$A$9:$A$160,0),MATCH(intern4!AO$8,intern3!$7:$7,0))="OK","OK","NOK")))</f>
        <v/>
      </c>
      <c r="AP138" s="1277" t="str">
        <f>IF(INDEX(intern2!$A$165:$BH$316,MATCH($A138,intern2!$A$165:$A$316,0),MATCH(AP$8,intern2!_xlnm.Print_Titles,0))="","",
IF(INDEX(intern2!$A$165:$BH$316,MATCH($A138,intern2!$A$165:$A$316,0),MATCH(AP$8,intern2!_xlnm.Print_Titles,0))="NOK","NOK",
IF(INDEX(intern3!$A$9:$BG$320,MATCH($A138,intern3!$A$9:$A$160,0),MATCH(intern4!AP$8,intern3!$7:$7,0))="OK","OK","NOK")))</f>
        <v/>
      </c>
      <c r="AQ138" s="1277" t="str">
        <f>IF(INDEX(intern2!$A$165:$BH$316,MATCH($A138,intern2!$A$165:$A$316,0),MATCH(AQ$8,intern2!_xlnm.Print_Titles,0))="","",
IF(INDEX(intern2!$A$165:$BH$316,MATCH($A138,intern2!$A$165:$A$316,0),MATCH(AQ$8,intern2!_xlnm.Print_Titles,0))="NOK","NOK",
IF(INDEX(intern3!$A$9:$BG$320,MATCH($A138,intern3!$A$9:$A$160,0),MATCH(intern4!AQ$8,intern3!$7:$7,0))="OK","OK","NOK")))</f>
        <v/>
      </c>
      <c r="AR138" s="1277" t="str">
        <f>IF(INDEX(intern2!$A$165:$BH$316,MATCH($A138,intern2!$A$165:$A$316,0),MATCH(AR$8,intern2!_xlnm.Print_Titles,0))="","",
IF(INDEX(intern2!$A$165:$BH$316,MATCH($A138,intern2!$A$165:$A$316,0),MATCH(AR$8,intern2!_xlnm.Print_Titles,0))="NOK","NOK",
IF(INDEX(intern3!$A$9:$BG$320,MATCH($A138,intern3!$A$9:$A$160,0),MATCH(intern4!AR$8,intern3!$7:$7,0))="OK","OK","NOK")))</f>
        <v/>
      </c>
      <c r="AS138" s="1277" t="str">
        <f>IF(INDEX(intern2!$A$165:$BH$316,MATCH($A138,intern2!$A$165:$A$316,0),MATCH(AS$8,intern2!_xlnm.Print_Titles,0))="","",
IF(INDEX(intern2!$A$165:$BH$316,MATCH($A138,intern2!$A$165:$A$316,0),MATCH(AS$8,intern2!_xlnm.Print_Titles,0))="NOK","NOK",
IF(INDEX(intern3!$A$9:$BG$320,MATCH($A138,intern3!$A$9:$A$160,0),MATCH(intern4!AS$8,intern3!$7:$7,0))="OK","OK","NOK")))</f>
        <v/>
      </c>
      <c r="AT138" s="1277" t="str">
        <f>IF(INDEX(intern2!$A$165:$BH$316,MATCH($A138,intern2!$A$165:$A$316,0),MATCH(AT$8,intern2!_xlnm.Print_Titles,0))="","",
IF(INDEX(intern2!$A$165:$BH$316,MATCH($A138,intern2!$A$165:$A$316,0),MATCH(AT$8,intern2!_xlnm.Print_Titles,0))="NOK","NOK",
IF(INDEX(intern3!$A$9:$BG$320,MATCH($A138,intern3!$A$9:$A$160,0),MATCH(intern4!AT$8,intern3!$7:$7,0))="OK","OK","NOK")))</f>
        <v/>
      </c>
      <c r="AU138" s="1277" t="str">
        <f>IF(INDEX(intern2!$A$165:$BH$316,MATCH($A138,intern2!$A$165:$A$316,0),MATCH(AU$8,intern2!_xlnm.Print_Titles,0))="","",
IF(INDEX(intern2!$A$165:$BH$316,MATCH($A138,intern2!$A$165:$A$316,0),MATCH(AU$8,intern2!_xlnm.Print_Titles,0))="NOK","NOK",
IF(INDEX(intern3!$A$9:$BG$320,MATCH($A138,intern3!$A$9:$A$160,0),MATCH(intern4!AU$8,intern3!$7:$7,0))="OK","OK","NOK")))</f>
        <v/>
      </c>
      <c r="AV138" s="1277" t="str">
        <f>IF(INDEX(intern2!$A$165:$BH$316,MATCH($A138,intern2!$A$165:$A$316,0),MATCH(AV$8,intern2!_xlnm.Print_Titles,0))="","",
IF(INDEX(intern2!$A$165:$BH$316,MATCH($A138,intern2!$A$165:$A$316,0),MATCH(AV$8,intern2!_xlnm.Print_Titles,0))="NOK","NOK",
IF(INDEX(intern3!$A$9:$BG$320,MATCH($A138,intern3!$A$9:$A$160,0),MATCH(intern4!AV$8,intern3!$7:$7,0))="OK","OK","NOK")))</f>
        <v/>
      </c>
      <c r="AW138" s="1277"/>
      <c r="AX138" s="1277" t="str">
        <f>IF(INDEX(intern2!$A$165:$BH$316,MATCH($A138,intern2!$A$165:$A$316,0),MATCH(AX$8,intern2!_xlnm.Print_Titles,0))="","",
IF(INDEX(intern2!$A$165:$BH$316,MATCH($A138,intern2!$A$165:$A$316,0),MATCH(AX$8,intern2!_xlnm.Print_Titles,0))="NOK","NOK",
IF(INDEX(intern3!$A$9:$BG$320,MATCH($A138,intern3!$A$9:$A$160,0),MATCH(intern4!AX$8,intern3!$7:$7,0))="OK","OK","NOK")))</f>
        <v/>
      </c>
      <c r="AY138" s="1277" t="str">
        <f>IF(INDEX(intern2!$A$165:$BH$316,MATCH($A138,intern2!$A$165:$A$316,0),MATCH(AY$8,intern2!_xlnm.Print_Titles,0))="","",
IF(INDEX(intern2!$A$165:$BH$316,MATCH($A138,intern2!$A$165:$A$316,0),MATCH(AY$8,intern2!_xlnm.Print_Titles,0))="NOK","NOK",
IF(INDEX(intern3!$A$9:$BG$320,MATCH($A138,intern3!$A$9:$A$160,0),MATCH(intern4!AY$8,intern3!$7:$7,0))="OK","OK","NOK")))</f>
        <v/>
      </c>
      <c r="AZ138" s="1277" t="str">
        <f>IF(INDEX(intern2!$A$165:$BH$316,MATCH($A138,intern2!$A$165:$A$316,0),MATCH(AZ$8,intern2!_xlnm.Print_Titles,0))="","",
IF(INDEX(intern2!$A$165:$BH$316,MATCH($A138,intern2!$A$165:$A$316,0),MATCH(AZ$8,intern2!_xlnm.Print_Titles,0))="NOK","NOK",
IF(INDEX(intern3!$A$9:$BG$320,MATCH($A138,intern3!$A$9:$A$160,0),MATCH(intern4!AZ$8,intern3!$7:$7,0))="OK","OK","NOK")))</f>
        <v/>
      </c>
      <c r="BA138" s="1277" t="str">
        <f>IF(INDEX(intern2!$A$165:$BH$316,MATCH($A138,intern2!$A$165:$A$316,0),MATCH(BA$8,intern2!_xlnm.Print_Titles,0))="","",
IF(INDEX(intern2!$A$165:$BH$316,MATCH($A138,intern2!$A$165:$A$316,0),MATCH(BA$8,intern2!_xlnm.Print_Titles,0))="NOK","NOK",
IF(INDEX(intern3!$A$9:$BG$320,MATCH($A138,intern3!$A$9:$A$160,0),MATCH(intern4!BA$8,intern3!$7:$7,0))="OK","OK","NOK")))</f>
        <v/>
      </c>
      <c r="BB138" s="1277" t="str">
        <f>IF(INDEX(intern2!$A$165:$BH$316,MATCH($A138,intern2!$A$165:$A$316,0),MATCH(BB$8,intern2!_xlnm.Print_Titles,0))="","",
IF(INDEX(intern2!$A$165:$BH$316,MATCH($A138,intern2!$A$165:$A$316,0),MATCH(BB$8,intern2!_xlnm.Print_Titles,0))="NOK","NOK",
IF(INDEX(intern3!$A$9:$BG$320,MATCH($A138,intern3!$A$9:$A$160,0),MATCH(intern4!BB$8,intern3!$7:$7,0))="OK","OK","NOK")))</f>
        <v/>
      </c>
      <c r="BC138" s="1277" t="str">
        <f>IF(INDEX(intern2!$A$165:$BH$316,MATCH($A138,intern2!$A$165:$A$316,0),MATCH(BC$8,intern2!_xlnm.Print_Titles,0))="","",
IF(INDEX(intern2!$A$165:$BH$316,MATCH($A138,intern2!$A$165:$A$316,0),MATCH(BC$8,intern2!_xlnm.Print_Titles,0))="NOK","NOK",
IF(INDEX(intern3!$A$9:$BG$320,MATCH($A138,intern3!$A$9:$A$160,0),MATCH(intern4!BC$8,intern3!$7:$7,0))="OK","OK","NOK")))</f>
        <v/>
      </c>
      <c r="BD138" s="1277" t="str">
        <f>IF(INDEX(intern2!$A$165:$BH$316,MATCH($A138,intern2!$A$165:$A$316,0),MATCH(BD$8,intern2!_xlnm.Print_Titles,0))="","",
IF(INDEX(intern2!$A$165:$BH$316,MATCH($A138,intern2!$A$165:$A$316,0),MATCH(BD$8,intern2!_xlnm.Print_Titles,0))="NOK","NOK",
IF(INDEX(intern3!$A$9:$BG$320,MATCH($A138,intern3!$A$9:$A$160,0),MATCH(intern4!BD$8,intern3!$7:$7,0))="OK","OK","NOK")))</f>
        <v/>
      </c>
      <c r="BE138" s="1277" t="str">
        <f>IF(INDEX(intern2!$A$165:$BH$316,MATCH($A138,intern2!$A$165:$A$316,0),MATCH(BE$8,intern2!_xlnm.Print_Titles,0))="","",
IF(INDEX(intern2!$A$165:$BH$316,MATCH($A138,intern2!$A$165:$A$316,0),MATCH(BE$8,intern2!_xlnm.Print_Titles,0))="NOK","NOK",
IF(INDEX(intern3!$A$9:$BG$320,MATCH($A138,intern3!$A$9:$A$160,0),MATCH(intern4!BE$8,intern3!$7:$7,0))="OK","OK","NOK")))</f>
        <v/>
      </c>
      <c r="BF138" s="1277" t="str">
        <f>IF(INDEX(intern2!$A$165:$BH$316,MATCH($A138,intern2!$A$165:$A$316,0),MATCH(BF$8,intern2!_xlnm.Print_Titles,0))="","",
IF(INDEX(intern2!$A$165:$BH$316,MATCH($A138,intern2!$A$165:$A$316,0),MATCH(BF$8,intern2!_xlnm.Print_Titles,0))="NOK","NOK",
IF(INDEX(intern3!$A$9:$BG$320,MATCH($A138,intern3!$A$9:$A$160,0),MATCH(intern4!BF$8,intern3!$7:$7,0))="OK","OK","NOK")))</f>
        <v/>
      </c>
      <c r="BG138" s="1277" t="str">
        <f>IF(INDEX(intern2!$A$165:$BH$316,MATCH($A138,intern2!$A$165:$A$316,0),MATCH(BG$8,intern2!_xlnm.Print_Titles,0))="","",
IF(INDEX(intern2!$A$165:$BH$316,MATCH($A138,intern2!$A$165:$A$316,0),MATCH(BG$8,intern2!_xlnm.Print_Titles,0))="NOK","NOK",
IF(INDEX(intern3!$A$9:$BG$320,MATCH($A138,intern3!$A$9:$A$160,0),MATCH(intern4!BG$8,intern3!$7:$7,0))="OK","OK","NOK")))</f>
        <v/>
      </c>
      <c r="BH138" s="200" t="str">
        <f t="shared" ca="1" si="3"/>
        <v>NOK</v>
      </c>
      <c r="BI138" s="186"/>
      <c r="BJ138" t="b">
        <f ca="1">IF(VLOOKUP($A138,intern1!$C:$Q,15,FALSE)="MAS","",IF(VLOOKUP($A138,'3.10'!$C:$AP,9,FALSE)=0,"NOK",IF(VLOOKUP($A138,'3.10'!$C:$AP,11,FALSE)=0,"NOK","OK"))=BH138)</f>
        <v>1</v>
      </c>
    </row>
    <row r="139" spans="1:62" x14ac:dyDescent="0.25">
      <c r="A139" t="str">
        <f>+intern2!A134</f>
        <v>GEB1.1.1</v>
      </c>
      <c r="C139" s="1277" t="str">
        <f>IF(INDEX(intern2!$A$165:$BH$316,MATCH($A139,intern2!$A$165:$A$316,0),MATCH(C$8,intern2!_xlnm.Print_Titles,0))="","",
IF(INDEX(intern2!$A$165:$BH$316,MATCH($A139,intern2!$A$165:$A$316,0),MATCH(C$8,intern2!_xlnm.Print_Titles,0))="NOK","NOK",
IF(INDEX(intern3!$A$9:$BG$320,MATCH($A139,intern3!$A$9:$A$160,0),MATCH(intern4!C$8,intern3!$7:$7,0))="OK","OK","NOK")))</f>
        <v/>
      </c>
      <c r="D139" s="1277" t="str">
        <f>IF(INDEX(intern2!$A$165:$BH$316,MATCH($A139,intern2!$A$165:$A$316,0),MATCH(D$8,intern2!_xlnm.Print_Titles,0))="","",
IF(INDEX(intern2!$A$165:$BH$316,MATCH($A139,intern2!$A$165:$A$316,0),MATCH(D$8,intern2!_xlnm.Print_Titles,0))="NOK","NOK",
IF(INDEX(intern3!$A$9:$BG$320,MATCH($A139,intern3!$A$9:$A$160,0),MATCH(intern4!D$8,intern3!$7:$7,0))="OK","OK","NOK")))</f>
        <v/>
      </c>
      <c r="E139" s="1277" t="str">
        <f>IF(INDEX(intern2!$A$165:$BH$316,MATCH($A139,intern2!$A$165:$A$316,0),MATCH(E$8,intern2!_xlnm.Print_Titles,0))="","",
IF(INDEX(intern2!$A$165:$BH$316,MATCH($A139,intern2!$A$165:$A$316,0),MATCH(E$8,intern2!_xlnm.Print_Titles,0))="NOK","NOK",
IF(INDEX(intern3!$A$9:$BG$320,MATCH($A139,intern3!$A$9:$A$160,0),MATCH(intern4!E$8,intern3!$7:$7,0))="OK","OK","NOK")))</f>
        <v/>
      </c>
      <c r="F139" s="1277" t="str">
        <f>IF(INDEX(intern2!$A$165:$BH$316,MATCH($A139,intern2!$A$165:$A$316,0),MATCH(F$8,intern2!_xlnm.Print_Titles,0))="","",
IF(INDEX(intern2!$A$165:$BH$316,MATCH($A139,intern2!$A$165:$A$316,0),MATCH(F$8,intern2!_xlnm.Print_Titles,0))="NOK","NOK",
IF(INDEX(intern3!$A$9:$BG$320,MATCH($A139,intern3!$A$9:$A$160,0),MATCH(intern4!F$8,intern3!$7:$7,0))="OK","OK","NOK")))</f>
        <v/>
      </c>
      <c r="G139" s="1277" t="str">
        <f>IF(INDEX(intern2!$A$165:$BH$316,MATCH($A139,intern2!$A$165:$A$316,0),MATCH(G$8,intern2!_xlnm.Print_Titles,0))="","",
IF(INDEX(intern2!$A$165:$BH$316,MATCH($A139,intern2!$A$165:$A$316,0),MATCH(G$8,intern2!_xlnm.Print_Titles,0))="NOK","NOK",
IF(INDEX(intern3!$A$9:$BG$320,MATCH($A139,intern3!$A$9:$A$160,0),MATCH(intern4!G$8,intern3!$7:$7,0))="OK","OK","NOK")))</f>
        <v/>
      </c>
      <c r="H139" s="1277" t="str">
        <f>IF(INDEX(intern2!$A$165:$BH$316,MATCH($A139,intern2!$A$165:$A$316,0),MATCH(H$8,intern2!_xlnm.Print_Titles,0))="","",
IF(INDEX(intern2!$A$165:$BH$316,MATCH($A139,intern2!$A$165:$A$316,0),MATCH(H$8,intern2!_xlnm.Print_Titles,0))="NOK","NOK",
IF(INDEX(intern3!$A$9:$BG$320,MATCH($A139,intern3!$A$9:$A$160,0),MATCH(intern4!H$8,intern3!$7:$7,0))="OK","OK","NOK")))</f>
        <v/>
      </c>
      <c r="I139" s="1277" t="str">
        <f>IF(INDEX(intern2!$A$165:$BH$316,MATCH($A139,intern2!$A$165:$A$316,0),MATCH(I$8,intern2!_xlnm.Print_Titles,0))="","",
IF(INDEX(intern2!$A$165:$BH$316,MATCH($A139,intern2!$A$165:$A$316,0),MATCH(I$8,intern2!_xlnm.Print_Titles,0))="NOK","NOK",
IF(INDEX(intern3!$A$9:$BG$320,MATCH($A139,intern3!$A$9:$A$160,0),MATCH(intern4!I$8,intern3!$7:$7,0))="OK","OK","NOK")))</f>
        <v/>
      </c>
      <c r="J139" s="1277" t="str">
        <f>IF(INDEX(intern2!$A$165:$BH$316,MATCH($A139,intern2!$A$165:$A$316,0),MATCH(J$8,intern2!_xlnm.Print_Titles,0))="","",
IF(INDEX(intern2!$A$165:$BH$316,MATCH($A139,intern2!$A$165:$A$316,0),MATCH(J$8,intern2!_xlnm.Print_Titles,0))="NOK","NOK",
IF(INDEX(intern3!$A$9:$BG$320,MATCH($A139,intern3!$A$9:$A$160,0),MATCH(intern4!J$8,intern3!$7:$7,0))="OK","OK","NOK")))</f>
        <v/>
      </c>
      <c r="K139" s="1277" t="str">
        <f>IF(INDEX(intern2!$A$165:$BH$316,MATCH($A139,intern2!$A$165:$A$316,0),MATCH(K$8,intern2!_xlnm.Print_Titles,0))="","",
IF(INDEX(intern2!$A$165:$BH$316,MATCH($A139,intern2!$A$165:$A$316,0),MATCH(K$8,intern2!_xlnm.Print_Titles,0))="NOK","NOK",
IF(INDEX(intern3!$A$9:$BG$320,MATCH($A139,intern3!$A$9:$A$160,0),MATCH(intern4!K$8,intern3!$7:$7,0))="OK","OK","NOK")))</f>
        <v/>
      </c>
      <c r="L139" s="1277" t="str">
        <f>IF(INDEX(intern2!$A$165:$BH$316,MATCH($A139,intern2!$A$165:$A$316,0),MATCH(L$8,intern2!_xlnm.Print_Titles,0))="","",
IF(INDEX(intern2!$A$165:$BH$316,MATCH($A139,intern2!$A$165:$A$316,0),MATCH(L$8,intern2!_xlnm.Print_Titles,0))="NOK","NOK",
IF(INDEX(intern3!$A$9:$BG$320,MATCH($A139,intern3!$A$9:$A$160,0),MATCH(intern4!L$8,intern3!$7:$7,0))="OK","OK","NOK")))</f>
        <v/>
      </c>
      <c r="M139" s="1277" t="str">
        <f>IF(INDEX(intern2!$A$165:$BH$316,MATCH($A139,intern2!$A$165:$A$316,0),MATCH(M$8,intern2!_xlnm.Print_Titles,0))="","",
IF(INDEX(intern2!$A$165:$BH$316,MATCH($A139,intern2!$A$165:$A$316,0),MATCH(M$8,intern2!_xlnm.Print_Titles,0))="NOK","NOK",
IF(INDEX(intern3!$A$9:$BG$320,MATCH($A139,intern3!$A$9:$A$160,0),MATCH(intern4!M$8,intern3!$7:$7,0))="OK","OK","NOK")))</f>
        <v/>
      </c>
      <c r="N139" s="1277" t="str">
        <f>IF(INDEX(intern2!$A$165:$BH$316,MATCH($A139,intern2!$A$165:$A$316,0),MATCH(N$8,intern2!_xlnm.Print_Titles,0))="","",
IF(INDEX(intern2!$A$165:$BH$316,MATCH($A139,intern2!$A$165:$A$316,0),MATCH(N$8,intern2!_xlnm.Print_Titles,0))="NOK","NOK",
IF(INDEX(intern3!$A$9:$BG$320,MATCH($A139,intern3!$A$9:$A$160,0),MATCH(intern4!N$8,intern3!$7:$7,0))="OK","OK","NOK")))</f>
        <v/>
      </c>
      <c r="O139" s="1277" t="str">
        <f>IF(INDEX(intern2!$A$165:$BH$316,MATCH($A139,intern2!$A$165:$A$316,0),MATCH(O$8,intern2!_xlnm.Print_Titles,0))="","",
IF(INDEX(intern2!$A$165:$BH$316,MATCH($A139,intern2!$A$165:$A$316,0),MATCH(O$8,intern2!_xlnm.Print_Titles,0))="NOK","NOK",
IF(INDEX(intern3!$A$9:$BG$320,MATCH($A139,intern3!$A$9:$A$160,0),MATCH(intern4!O$8,intern3!$7:$7,0))="OK","OK","NOK")))</f>
        <v/>
      </c>
      <c r="P139" s="1277" t="str">
        <f>IF(INDEX(intern2!$A$165:$BH$316,MATCH($A139,intern2!$A$165:$A$316,0),MATCH(P$8,intern2!_xlnm.Print_Titles,0))="","",
IF(INDEX(intern2!$A$165:$BH$316,MATCH($A139,intern2!$A$165:$A$316,0),MATCH(P$8,intern2!_xlnm.Print_Titles,0))="NOK","NOK",
IF(INDEX(intern3!$A$9:$BG$320,MATCH($A139,intern3!$A$9:$A$160,0),MATCH(intern4!P$8,intern3!$7:$7,0))="OK","OK","NOK")))</f>
        <v/>
      </c>
      <c r="Q139" s="1277" t="str">
        <f>IF(INDEX(intern2!$A$165:$BH$316,MATCH($A139,intern2!$A$165:$A$316,0),MATCH(Q$8,intern2!_xlnm.Print_Titles,0))="","",
IF(INDEX(intern2!$A$165:$BH$316,MATCH($A139,intern2!$A$165:$A$316,0),MATCH(Q$8,intern2!_xlnm.Print_Titles,0))="NOK","NOK",
IF(INDEX(intern3!$A$9:$BG$320,MATCH($A139,intern3!$A$9:$A$160,0),MATCH(intern4!Q$8,intern3!$7:$7,0))="OK","OK","NOK")))</f>
        <v/>
      </c>
      <c r="R139" s="1277" t="str">
        <f>IF(INDEX(intern2!$A$165:$BH$316,MATCH($A139,intern2!$A$165:$A$316,0),MATCH(R$8,intern2!_xlnm.Print_Titles,0))="","",
IF(INDEX(intern2!$A$165:$BH$316,MATCH($A139,intern2!$A$165:$A$316,0),MATCH(R$8,intern2!_xlnm.Print_Titles,0))="NOK","NOK",
IF(INDEX(intern3!$A$9:$BG$320,MATCH($A139,intern3!$A$9:$A$160,0),MATCH(intern4!R$8,intern3!$7:$7,0))="OK","OK","NOK")))</f>
        <v/>
      </c>
      <c r="S139" s="1277" t="str">
        <f>IF(INDEX(intern2!$A$165:$BH$316,MATCH($A139,intern2!$A$165:$A$316,0),MATCH(S$8,intern2!_xlnm.Print_Titles,0))="","",
IF(INDEX(intern2!$A$165:$BH$316,MATCH($A139,intern2!$A$165:$A$316,0),MATCH(S$8,intern2!_xlnm.Print_Titles,0))="NOK","NOK",
IF(INDEX(intern3!$A$9:$BG$320,MATCH($A139,intern3!$A$9:$A$160,0),MATCH(intern4!S$8,intern3!$7:$7,0))="OK","OK","NOK")))</f>
        <v/>
      </c>
      <c r="T139" s="1277" t="str">
        <f>IF(INDEX(intern2!$A$165:$BH$316,MATCH($A139,intern2!$A$165:$A$316,0),MATCH(T$8,intern2!_xlnm.Print_Titles,0))="","",
IF(INDEX(intern2!$A$165:$BH$316,MATCH($A139,intern2!$A$165:$A$316,0),MATCH(T$8,intern2!_xlnm.Print_Titles,0))="NOK","NOK",
IF(INDEX(intern3!$A$9:$BG$320,MATCH($A139,intern3!$A$9:$A$160,0),MATCH(intern4!T$8,intern3!$7:$7,0))="OK","OK","NOK")))</f>
        <v/>
      </c>
      <c r="U139" s="1277" t="str">
        <f>IF(INDEX(intern2!$A$165:$BH$316,MATCH($A139,intern2!$A$165:$A$316,0),MATCH(U$8,intern2!_xlnm.Print_Titles,0))="","",
IF(INDEX(intern2!$A$165:$BH$316,MATCH($A139,intern2!$A$165:$A$316,0),MATCH(U$8,intern2!_xlnm.Print_Titles,0))="NOK","NOK",
IF(INDEX(intern3!$A$9:$BG$320,MATCH($A139,intern3!$A$9:$A$160,0),MATCH(intern4!U$8,intern3!$7:$7,0))="OK","OK","NOK")))</f>
        <v/>
      </c>
      <c r="V139" s="1277" t="str">
        <f>IF(INDEX(intern2!$A$165:$BH$316,MATCH($A139,intern2!$A$165:$A$316,0),MATCH(V$8,intern2!_xlnm.Print_Titles,0))="","",
IF(INDEX(intern2!$A$165:$BH$316,MATCH($A139,intern2!$A$165:$A$316,0),MATCH(V$8,intern2!_xlnm.Print_Titles,0))="NOK","NOK",
IF(INDEX(intern3!$A$9:$BG$320,MATCH($A139,intern3!$A$9:$A$160,0),MATCH(intern4!V$8,intern3!$7:$7,0))="OK","OK","NOK")))</f>
        <v/>
      </c>
      <c r="W139" s="1277" t="str">
        <f>IF(INDEX(intern2!$A$165:$BH$316,MATCH($A139,intern2!$A$165:$A$316,0),MATCH(W$8,intern2!_xlnm.Print_Titles,0))="","",
IF(INDEX(intern2!$A$165:$BH$316,MATCH($A139,intern2!$A$165:$A$316,0),MATCH(W$8,intern2!_xlnm.Print_Titles,0))="NOK","NOK",
IF(INDEX(intern3!$A$9:$BG$320,MATCH($A139,intern3!$A$9:$A$160,0),MATCH(intern4!W$8,intern3!$7:$7,0))="OK","OK","NOK")))</f>
        <v/>
      </c>
      <c r="X139" s="1277" t="str">
        <f ca="1">IF(INDEX(intern2!$A$165:$BH$316,MATCH($A139,intern2!$A$165:$A$316,0),MATCH(X$8,intern2!_xlnm.Print_Titles,0))="","",
IF(INDEX(intern2!$A$165:$BH$316,MATCH($A139,intern2!$A$165:$A$316,0),MATCH(X$8,intern2!_xlnm.Print_Titles,0))="NOK","NOK",
IF(INDEX(intern3!$A$9:$BG$320,MATCH($A139,intern3!$A$9:$A$160,0),MATCH(intern4!X$8,intern3!$7:$7,0))="OK","OK","NOK")))</f>
        <v>NOK</v>
      </c>
      <c r="Y139" s="1277" t="str">
        <f>IF(INDEX(intern2!$A$165:$BH$316,MATCH($A139,intern2!$A$165:$A$316,0),MATCH(Y$8,intern2!_xlnm.Print_Titles,0))="","",
IF(INDEX(intern2!$A$165:$BH$316,MATCH($A139,intern2!$A$165:$A$316,0),MATCH(Y$8,intern2!_xlnm.Print_Titles,0))="NOK","NOK",
IF(INDEX(intern3!$A$9:$BG$320,MATCH($A139,intern3!$A$9:$A$160,0),MATCH(intern4!Y$8,intern3!$7:$7,0))="OK","OK","NOK")))</f>
        <v/>
      </c>
      <c r="Z139" s="1277" t="str">
        <f>IF(INDEX(intern2!$A$165:$BH$316,MATCH($A139,intern2!$A$165:$A$316,0),MATCH(Z$8,intern2!_xlnm.Print_Titles,0))="","",
IF(INDEX(intern2!$A$165:$BH$316,MATCH($A139,intern2!$A$165:$A$316,0),MATCH(Z$8,intern2!_xlnm.Print_Titles,0))="NOK","NOK",
IF(INDEX(intern3!$A$9:$BG$320,MATCH($A139,intern3!$A$9:$A$160,0),MATCH(intern4!Z$8,intern3!$7:$7,0))="OK","OK","NOK")))</f>
        <v/>
      </c>
      <c r="AA139" s="1277" t="str">
        <f>IF(INDEX(intern2!$A$165:$BH$316,MATCH($A139,intern2!$A$165:$A$316,0),MATCH(AA$8,intern2!_xlnm.Print_Titles,0))="","",
IF(INDEX(intern2!$A$165:$BH$316,MATCH($A139,intern2!$A$165:$A$316,0),MATCH(AA$8,intern2!_xlnm.Print_Titles,0))="NOK","NOK",
IF(INDEX(intern3!$A$9:$BG$320,MATCH($A139,intern3!$A$9:$A$160,0),MATCH(intern4!AA$8,intern3!$7:$7,0))="OK","OK","NOK")))</f>
        <v/>
      </c>
      <c r="AB139" s="1277" t="str">
        <f>IF(INDEX(intern2!$A$165:$BH$316,MATCH($A139,intern2!$A$165:$A$316,0),MATCH(AB$8,intern2!_xlnm.Print_Titles,0))="","",
IF(INDEX(intern2!$A$165:$BH$316,MATCH($A139,intern2!$A$165:$A$316,0),MATCH(AB$8,intern2!_xlnm.Print_Titles,0))="NOK","NOK",
IF(INDEX(intern3!$A$9:$BG$320,MATCH($A139,intern3!$A$9:$A$160,0),MATCH(intern4!AB$8,intern3!$7:$7,0))="OK","OK","NOK")))</f>
        <v/>
      </c>
      <c r="AC139" s="1277" t="str">
        <f>IF(INDEX(intern2!$A$165:$BH$316,MATCH($A139,intern2!$A$165:$A$316,0),MATCH(AC$8,intern2!_xlnm.Print_Titles,0))="","",
IF(INDEX(intern2!$A$165:$BH$316,MATCH($A139,intern2!$A$165:$A$316,0),MATCH(AC$8,intern2!_xlnm.Print_Titles,0))="NOK","NOK",
IF(INDEX(intern3!$A$9:$BG$320,MATCH($A139,intern3!$A$9:$A$160,0),MATCH(intern4!AC$8,intern3!$7:$7,0))="OK","OK","NOK")))</f>
        <v/>
      </c>
      <c r="AD139" s="1277" t="str">
        <f>IF(INDEX(intern2!$A$165:$BH$316,MATCH($A139,intern2!$A$165:$A$316,0),MATCH(AD$8,intern2!_xlnm.Print_Titles,0))="","",
IF(INDEX(intern2!$A$165:$BH$316,MATCH($A139,intern2!$A$165:$A$316,0),MATCH(AD$8,intern2!_xlnm.Print_Titles,0))="NOK","NOK",
IF(INDEX(intern3!$A$9:$BG$320,MATCH($A139,intern3!$A$9:$A$160,0),MATCH(intern4!AD$8,intern3!$7:$7,0))="OK","OK","NOK")))</f>
        <v/>
      </c>
      <c r="AE139" s="1277" t="str">
        <f>IF(INDEX(intern2!$A$165:$BH$316,MATCH($A139,intern2!$A$165:$A$316,0),MATCH(AE$8,intern2!_xlnm.Print_Titles,0))="","",
IF(INDEX(intern2!$A$165:$BH$316,MATCH($A139,intern2!$A$165:$A$316,0),MATCH(AE$8,intern2!_xlnm.Print_Titles,0))="NOK","NOK",
IF(INDEX(intern3!$A$9:$BG$320,MATCH($A139,intern3!$A$9:$A$160,0),MATCH(intern4!AE$8,intern3!$7:$7,0))="OK","OK","NOK")))</f>
        <v/>
      </c>
      <c r="AF139" s="1277" t="str">
        <f>IF(INDEX(intern2!$A$165:$BH$316,MATCH($A139,intern2!$A$165:$A$316,0),MATCH(AF$8,intern2!_xlnm.Print_Titles,0))="","",
IF(INDEX(intern2!$A$165:$BH$316,MATCH($A139,intern2!$A$165:$A$316,0),MATCH(AF$8,intern2!_xlnm.Print_Titles,0))="NOK","NOK",
IF(INDEX(intern3!$A$9:$BG$320,MATCH($A139,intern3!$A$9:$A$160,0),MATCH(intern4!AF$8,intern3!$7:$7,0))="OK","OK","NOK")))</f>
        <v/>
      </c>
      <c r="AG139" s="1277" t="str">
        <f>IF(INDEX(intern2!$A$165:$BH$316,MATCH($A139,intern2!$A$165:$A$316,0),MATCH(AG$8,intern2!_xlnm.Print_Titles,0))="","",
IF(INDEX(intern2!$A$165:$BH$316,MATCH($A139,intern2!$A$165:$A$316,0),MATCH(AG$8,intern2!_xlnm.Print_Titles,0))="NOK","NOK",
IF(INDEX(intern3!$A$9:$BG$320,MATCH($A139,intern3!$A$9:$A$160,0),MATCH(intern4!AG$8,intern3!$7:$7,0))="OK","OK","NOK")))</f>
        <v/>
      </c>
      <c r="AH139" s="1277" t="str">
        <f>IF(INDEX(intern2!$A$165:$BH$316,MATCH($A139,intern2!$A$165:$A$316,0),MATCH(AH$8,intern2!_xlnm.Print_Titles,0))="","",
IF(INDEX(intern2!$A$165:$BH$316,MATCH($A139,intern2!$A$165:$A$316,0),MATCH(AH$8,intern2!_xlnm.Print_Titles,0))="NOK","NOK",
IF(INDEX(intern3!$A$9:$BG$320,MATCH($A139,intern3!$A$9:$A$160,0),MATCH(intern4!AH$8,intern3!$7:$7,0))="OK","OK","NOK")))</f>
        <v/>
      </c>
      <c r="AI139" s="1277" t="str">
        <f>IF(INDEX(intern2!$A$165:$BH$316,MATCH($A139,intern2!$A$165:$A$316,0),MATCH(AI$8,intern2!_xlnm.Print_Titles,0))="","",
IF(INDEX(intern2!$A$165:$BH$316,MATCH($A139,intern2!$A$165:$A$316,0),MATCH(AI$8,intern2!_xlnm.Print_Titles,0))="NOK","NOK",
IF(INDEX(intern3!$A$9:$BG$320,MATCH($A139,intern3!$A$9:$A$160,0),MATCH(intern4!AI$8,intern3!$7:$7,0))="OK","OK","NOK")))</f>
        <v/>
      </c>
      <c r="AJ139" s="1277" t="str">
        <f>IF(INDEX(intern2!$A$165:$BH$316,MATCH($A139,intern2!$A$165:$A$316,0),MATCH(AJ$8,intern2!_xlnm.Print_Titles,0))="","",
IF(INDEX(intern2!$A$165:$BH$316,MATCH($A139,intern2!$A$165:$A$316,0),MATCH(AJ$8,intern2!_xlnm.Print_Titles,0))="NOK","NOK",
IF(INDEX(intern3!$A$9:$BG$320,MATCH($A139,intern3!$A$9:$A$160,0),MATCH(intern4!AJ$8,intern3!$7:$7,0))="OK","OK","NOK")))</f>
        <v/>
      </c>
      <c r="AK139" s="1277" t="str">
        <f>IF(INDEX(intern2!$A$165:$BH$316,MATCH($A139,intern2!$A$165:$A$316,0),MATCH(AK$8,intern2!_xlnm.Print_Titles,0))="","",
IF(INDEX(intern2!$A$165:$BH$316,MATCH($A139,intern2!$A$165:$A$316,0),MATCH(AK$8,intern2!_xlnm.Print_Titles,0))="NOK","NOK",
IF(INDEX(intern3!$A$9:$BG$320,MATCH($A139,intern3!$A$9:$A$160,0),MATCH(intern4!AK$8,intern3!$7:$7,0))="OK","OK","NOK")))</f>
        <v/>
      </c>
      <c r="AL139" s="1277" t="str">
        <f>IF(INDEX(intern2!$A$165:$BH$316,MATCH($A139,intern2!$A$165:$A$316,0),MATCH(AL$8,intern2!_xlnm.Print_Titles,0))="","",
IF(INDEX(intern2!$A$165:$BH$316,MATCH($A139,intern2!$A$165:$A$316,0),MATCH(AL$8,intern2!_xlnm.Print_Titles,0))="NOK","NOK",
IF(INDEX(intern3!$A$9:$BG$320,MATCH($A139,intern3!$A$9:$A$160,0),MATCH(intern4!AL$8,intern3!$7:$7,0))="OK","OK","NOK")))</f>
        <v/>
      </c>
      <c r="AM139" s="1277" t="str">
        <f>IF(INDEX(intern2!$A$165:$BH$316,MATCH($A139,intern2!$A$165:$A$316,0),MATCH(AM$8,intern2!_xlnm.Print_Titles,0))="","",
IF(INDEX(intern2!$A$165:$BH$316,MATCH($A139,intern2!$A$165:$A$316,0),MATCH(AM$8,intern2!_xlnm.Print_Titles,0))="NOK","NOK",
IF(INDEX(intern3!$A$9:$BG$320,MATCH($A139,intern3!$A$9:$A$160,0),MATCH(intern4!AM$8,intern3!$7:$7,0))="OK","OK","NOK")))</f>
        <v/>
      </c>
      <c r="AN139" s="1277" t="str">
        <f>IF(INDEX(intern2!$A$165:$BH$316,MATCH($A139,intern2!$A$165:$A$316,0),MATCH(AN$8,intern2!_xlnm.Print_Titles,0))="","",
IF(INDEX(intern2!$A$165:$BH$316,MATCH($A139,intern2!$A$165:$A$316,0),MATCH(AN$8,intern2!_xlnm.Print_Titles,0))="NOK","NOK",
IF(INDEX(intern3!$A$9:$BG$320,MATCH($A139,intern3!$A$9:$A$160,0),MATCH(intern4!AN$8,intern3!$7:$7,0))="OK","OK","NOK")))</f>
        <v/>
      </c>
      <c r="AO139" s="1277" t="str">
        <f>IF(INDEX(intern2!$A$165:$BH$316,MATCH($A139,intern2!$A$165:$A$316,0),MATCH(AO$8,intern2!_xlnm.Print_Titles,0))="","",
IF(INDEX(intern2!$A$165:$BH$316,MATCH($A139,intern2!$A$165:$A$316,0),MATCH(AO$8,intern2!_xlnm.Print_Titles,0))="NOK","NOK",
IF(INDEX(intern3!$A$9:$BG$320,MATCH($A139,intern3!$A$9:$A$160,0),MATCH(intern4!AO$8,intern3!$7:$7,0))="OK","OK","NOK")))</f>
        <v/>
      </c>
      <c r="AP139" s="1277" t="str">
        <f>IF(INDEX(intern2!$A$165:$BH$316,MATCH($A139,intern2!$A$165:$A$316,0),MATCH(AP$8,intern2!_xlnm.Print_Titles,0))="","",
IF(INDEX(intern2!$A$165:$BH$316,MATCH($A139,intern2!$A$165:$A$316,0),MATCH(AP$8,intern2!_xlnm.Print_Titles,0))="NOK","NOK",
IF(INDEX(intern3!$A$9:$BG$320,MATCH($A139,intern3!$A$9:$A$160,0),MATCH(intern4!AP$8,intern3!$7:$7,0))="OK","OK","NOK")))</f>
        <v/>
      </c>
      <c r="AQ139" s="1277" t="str">
        <f>IF(INDEX(intern2!$A$165:$BH$316,MATCH($A139,intern2!$A$165:$A$316,0),MATCH(AQ$8,intern2!_xlnm.Print_Titles,0))="","",
IF(INDEX(intern2!$A$165:$BH$316,MATCH($A139,intern2!$A$165:$A$316,0),MATCH(AQ$8,intern2!_xlnm.Print_Titles,0))="NOK","NOK",
IF(INDEX(intern3!$A$9:$BG$320,MATCH($A139,intern3!$A$9:$A$160,0),MATCH(intern4!AQ$8,intern3!$7:$7,0))="OK","OK","NOK")))</f>
        <v/>
      </c>
      <c r="AR139" s="1277" t="str">
        <f>IF(INDEX(intern2!$A$165:$BH$316,MATCH($A139,intern2!$A$165:$A$316,0),MATCH(AR$8,intern2!_xlnm.Print_Titles,0))="","",
IF(INDEX(intern2!$A$165:$BH$316,MATCH($A139,intern2!$A$165:$A$316,0),MATCH(AR$8,intern2!_xlnm.Print_Titles,0))="NOK","NOK",
IF(INDEX(intern3!$A$9:$BG$320,MATCH($A139,intern3!$A$9:$A$160,0),MATCH(intern4!AR$8,intern3!$7:$7,0))="OK","OK","NOK")))</f>
        <v/>
      </c>
      <c r="AS139" s="1277" t="str">
        <f>IF(INDEX(intern2!$A$165:$BH$316,MATCH($A139,intern2!$A$165:$A$316,0),MATCH(AS$8,intern2!_xlnm.Print_Titles,0))="","",
IF(INDEX(intern2!$A$165:$BH$316,MATCH($A139,intern2!$A$165:$A$316,0),MATCH(AS$8,intern2!_xlnm.Print_Titles,0))="NOK","NOK",
IF(INDEX(intern3!$A$9:$BG$320,MATCH($A139,intern3!$A$9:$A$160,0),MATCH(intern4!AS$8,intern3!$7:$7,0))="OK","OK","NOK")))</f>
        <v/>
      </c>
      <c r="AT139" s="1277" t="str">
        <f>IF(INDEX(intern2!$A$165:$BH$316,MATCH($A139,intern2!$A$165:$A$316,0),MATCH(AT$8,intern2!_xlnm.Print_Titles,0))="","",
IF(INDEX(intern2!$A$165:$BH$316,MATCH($A139,intern2!$A$165:$A$316,0),MATCH(AT$8,intern2!_xlnm.Print_Titles,0))="NOK","NOK",
IF(INDEX(intern3!$A$9:$BG$320,MATCH($A139,intern3!$A$9:$A$160,0),MATCH(intern4!AT$8,intern3!$7:$7,0))="OK","OK","NOK")))</f>
        <v/>
      </c>
      <c r="AU139" s="1277" t="str">
        <f>IF(INDEX(intern2!$A$165:$BH$316,MATCH($A139,intern2!$A$165:$A$316,0),MATCH(AU$8,intern2!_xlnm.Print_Titles,0))="","",
IF(INDEX(intern2!$A$165:$BH$316,MATCH($A139,intern2!$A$165:$A$316,0),MATCH(AU$8,intern2!_xlnm.Print_Titles,0))="NOK","NOK",
IF(INDEX(intern3!$A$9:$BG$320,MATCH($A139,intern3!$A$9:$A$160,0),MATCH(intern4!AU$8,intern3!$7:$7,0))="OK","OK","NOK")))</f>
        <v/>
      </c>
      <c r="AV139" s="1277" t="str">
        <f>IF(INDEX(intern2!$A$165:$BH$316,MATCH($A139,intern2!$A$165:$A$316,0),MATCH(AV$8,intern2!_xlnm.Print_Titles,0))="","",
IF(INDEX(intern2!$A$165:$BH$316,MATCH($A139,intern2!$A$165:$A$316,0),MATCH(AV$8,intern2!_xlnm.Print_Titles,0))="NOK","NOK",
IF(INDEX(intern3!$A$9:$BG$320,MATCH($A139,intern3!$A$9:$A$160,0),MATCH(intern4!AV$8,intern3!$7:$7,0))="OK","OK","NOK")))</f>
        <v/>
      </c>
      <c r="AW139" s="1277"/>
      <c r="AX139" s="1277" t="str">
        <f>IF(INDEX(intern2!$A$165:$BH$316,MATCH($A139,intern2!$A$165:$A$316,0),MATCH(AX$8,intern2!_xlnm.Print_Titles,0))="","",
IF(INDEX(intern2!$A$165:$BH$316,MATCH($A139,intern2!$A$165:$A$316,0),MATCH(AX$8,intern2!_xlnm.Print_Titles,0))="NOK","NOK",
IF(INDEX(intern3!$A$9:$BG$320,MATCH($A139,intern3!$A$9:$A$160,0),MATCH(intern4!AX$8,intern3!$7:$7,0))="OK","OK","NOK")))</f>
        <v/>
      </c>
      <c r="AY139" s="1277" t="str">
        <f>IF(INDEX(intern2!$A$165:$BH$316,MATCH($A139,intern2!$A$165:$A$316,0),MATCH(AY$8,intern2!_xlnm.Print_Titles,0))="","",
IF(INDEX(intern2!$A$165:$BH$316,MATCH($A139,intern2!$A$165:$A$316,0),MATCH(AY$8,intern2!_xlnm.Print_Titles,0))="NOK","NOK",
IF(INDEX(intern3!$A$9:$BG$320,MATCH($A139,intern3!$A$9:$A$160,0),MATCH(intern4!AY$8,intern3!$7:$7,0))="OK","OK","NOK")))</f>
        <v/>
      </c>
      <c r="AZ139" s="1277" t="str">
        <f>IF(INDEX(intern2!$A$165:$BH$316,MATCH($A139,intern2!$A$165:$A$316,0),MATCH(AZ$8,intern2!_xlnm.Print_Titles,0))="","",
IF(INDEX(intern2!$A$165:$BH$316,MATCH($A139,intern2!$A$165:$A$316,0),MATCH(AZ$8,intern2!_xlnm.Print_Titles,0))="NOK","NOK",
IF(INDEX(intern3!$A$9:$BG$320,MATCH($A139,intern3!$A$9:$A$160,0),MATCH(intern4!AZ$8,intern3!$7:$7,0))="OK","OK","NOK")))</f>
        <v/>
      </c>
      <c r="BA139" s="1277" t="str">
        <f>IF(INDEX(intern2!$A$165:$BH$316,MATCH($A139,intern2!$A$165:$A$316,0),MATCH(BA$8,intern2!_xlnm.Print_Titles,0))="","",
IF(INDEX(intern2!$A$165:$BH$316,MATCH($A139,intern2!$A$165:$A$316,0),MATCH(BA$8,intern2!_xlnm.Print_Titles,0))="NOK","NOK",
IF(INDEX(intern3!$A$9:$BG$320,MATCH($A139,intern3!$A$9:$A$160,0),MATCH(intern4!BA$8,intern3!$7:$7,0))="OK","OK","NOK")))</f>
        <v/>
      </c>
      <c r="BB139" s="1277" t="str">
        <f>IF(INDEX(intern2!$A$165:$BH$316,MATCH($A139,intern2!$A$165:$A$316,0),MATCH(BB$8,intern2!_xlnm.Print_Titles,0))="","",
IF(INDEX(intern2!$A$165:$BH$316,MATCH($A139,intern2!$A$165:$A$316,0),MATCH(BB$8,intern2!_xlnm.Print_Titles,0))="NOK","NOK",
IF(INDEX(intern3!$A$9:$BG$320,MATCH($A139,intern3!$A$9:$A$160,0),MATCH(intern4!BB$8,intern3!$7:$7,0))="OK","OK","NOK")))</f>
        <v/>
      </c>
      <c r="BC139" s="1277" t="str">
        <f>IF(INDEX(intern2!$A$165:$BH$316,MATCH($A139,intern2!$A$165:$A$316,0),MATCH(BC$8,intern2!_xlnm.Print_Titles,0))="","",
IF(INDEX(intern2!$A$165:$BH$316,MATCH($A139,intern2!$A$165:$A$316,0),MATCH(BC$8,intern2!_xlnm.Print_Titles,0))="NOK","NOK",
IF(INDEX(intern3!$A$9:$BG$320,MATCH($A139,intern3!$A$9:$A$160,0),MATCH(intern4!BC$8,intern3!$7:$7,0))="OK","OK","NOK")))</f>
        <v/>
      </c>
      <c r="BD139" s="1277" t="str">
        <f>IF(INDEX(intern2!$A$165:$BH$316,MATCH($A139,intern2!$A$165:$A$316,0),MATCH(BD$8,intern2!_xlnm.Print_Titles,0))="","",
IF(INDEX(intern2!$A$165:$BH$316,MATCH($A139,intern2!$A$165:$A$316,0),MATCH(BD$8,intern2!_xlnm.Print_Titles,0))="NOK","NOK",
IF(INDEX(intern3!$A$9:$BG$320,MATCH($A139,intern3!$A$9:$A$160,0),MATCH(intern4!BD$8,intern3!$7:$7,0))="OK","OK","NOK")))</f>
        <v/>
      </c>
      <c r="BE139" s="1277" t="str">
        <f>IF(INDEX(intern2!$A$165:$BH$316,MATCH($A139,intern2!$A$165:$A$316,0),MATCH(BE$8,intern2!_xlnm.Print_Titles,0))="","",
IF(INDEX(intern2!$A$165:$BH$316,MATCH($A139,intern2!$A$165:$A$316,0),MATCH(BE$8,intern2!_xlnm.Print_Titles,0))="NOK","NOK",
IF(INDEX(intern3!$A$9:$BG$320,MATCH($A139,intern3!$A$9:$A$160,0),MATCH(intern4!BE$8,intern3!$7:$7,0))="OK","OK","NOK")))</f>
        <v/>
      </c>
      <c r="BF139" s="1277" t="str">
        <f>IF(INDEX(intern2!$A$165:$BH$316,MATCH($A139,intern2!$A$165:$A$316,0),MATCH(BF$8,intern2!_xlnm.Print_Titles,0))="","",
IF(INDEX(intern2!$A$165:$BH$316,MATCH($A139,intern2!$A$165:$A$316,0),MATCH(BF$8,intern2!_xlnm.Print_Titles,0))="NOK","NOK",
IF(INDEX(intern3!$A$9:$BG$320,MATCH($A139,intern3!$A$9:$A$160,0),MATCH(intern4!BF$8,intern3!$7:$7,0))="OK","OK","NOK")))</f>
        <v/>
      </c>
      <c r="BG139" s="1277" t="str">
        <f>IF(INDEX(intern2!$A$165:$BH$316,MATCH($A139,intern2!$A$165:$A$316,0),MATCH(BG$8,intern2!_xlnm.Print_Titles,0))="","",
IF(INDEX(intern2!$A$165:$BH$316,MATCH($A139,intern2!$A$165:$A$316,0),MATCH(BG$8,intern2!_xlnm.Print_Titles,0))="NOK","NOK",
IF(INDEX(intern3!$A$9:$BG$320,MATCH($A139,intern3!$A$9:$A$160,0),MATCH(intern4!BG$8,intern3!$7:$7,0))="OK","OK","NOK")))</f>
        <v/>
      </c>
      <c r="BH139" s="200" t="str">
        <f t="shared" ref="BH139:BH161" ca="1" si="4">IF(COUNTBLANK(C139:BG139)=57,"OK",
IF(BI139="C",
        IF((COUNTIF(C139:BG139,"OK")+COUNTIF(C139:BG139,"NOK")-IF(OR(I139="OK",I139="NOK"),3,0)-IF(OR(Z139="OK",Z139="NOK"),3,0)-IF(OR(AF139="OK",AF139="NOK"),2,0)-IF(OR(AM139="OK",AM139="NOK"),2,0)-IF(OR(AQ139="OK",AQ139="NOK"),2,0)-IF(OR(AT139="OK",AT139="NOK"),2,0)-IF(OR(AZ139="OK",AZ139="NOK"),2,0)-IF(OR(BG139="OK",BG139="NOK"),4,0))=
              (COUNTIF(C139:E139,"OK")+COUNTIF(IF(OR(I139="OK",I139="NOK"),I139,F139:H139),"OK")+COUNTIF(J139:V139,"OK")+COUNTIF(IF(OR(Z139="OK",Z139="NOK"),Z139,W139:Y139),"OK")+COUNTIF(AA139:AC139,"OK")+COUNTIF(IF(OR(AF139="OK",AF139="NOK"),AF139,AD139:AE139),"OK")+COUNTIF(AG139:AJ139,"OK")+COUNTIF(IF(OR(AM139="OK",AM139="NOK"),AM139,AK139:AL139),"OK")+COUNTIF(AN139,"OK")+COUNTIF(IF(OR(AQ139="OK",AQ139="NOK"),AQ139,AO139:AP139),"OK")
               +COUNTIF(IF(OR(AT139="OK",AT139="NOK"),AT139,AR139:AS139),"OK")+COUNTIF(AU139:AV139,"OK")+COUNTIF(IF(OR(AZ139="OK",AZ139="NOK"),AZ139,AX139:AY139),"OK")+COUNTIF(BA139:BB139,"OK")+COUNTIF(IF(OR(BG139="OK",BG139="NOK"),BG139,BC139:BF139),"OK")),"OK","NOK"),
         IF((COUNTIF(C139:E139,"OK")+COUNTIF(IF(OR(I139="OK",I139="NOK"),I139,F139:H139),"OK")+COUNTIF(J139:V139,"OK")+COUNTIF(IF(OR(Z139="OK",Z139="NOK"),Z139,W139:Y139),"OK")+COUNTIF(AA139:AC139,"OK")+COUNTIF(IF(OR(AF139="OK",AF139="NOK"),AF139,AD139:AE139),"OK")+COUNTIF(AG139:AJ139,"OK")+COUNTIF(IF(OR(AM139="OK",AM139="NOK"),AM139,AK139:AL139),"OK")+COUNTIF(AN139,"OK")+COUNTIF(IF(OR(AQ139="OK",AQ139="NOK"),AQ139,AO139:AP139),"OK")
               +COUNTIF(IF(OR(AT139="OK",AT139="NOK"),AT139,AR139:AS139),"OK")+COUNTIF(AU139:AV139,"OK")+COUNTIF(IF(OR(AZ139="OK",AZ139="NOK"),AZ139,AX139:AY139),"OK")+COUNTIF(BA139:BB139,"OK")+COUNTIF(IF(OR(BG139="OK",BG139="NOK"),BG139,BC139:BF139),"OK"))&gt;0,"OK","NOK")))</f>
        <v>NOK</v>
      </c>
      <c r="BI139" s="186"/>
      <c r="BJ139" t="b">
        <f ca="1">IF(VLOOKUP($A139,intern1!$C:$Q,15,FALSE)="MAS","",IF(VLOOKUP($A139,'3.10'!$C:$AP,9,FALSE)=0,"NOK",IF(VLOOKUP($A139,'3.10'!$C:$AP,11,FALSE)=0,"NOK","OK"))=BH139)</f>
        <v>1</v>
      </c>
    </row>
    <row r="140" spans="1:62" x14ac:dyDescent="0.25">
      <c r="A140" t="str">
        <f>+intern2!A135</f>
        <v>NEOG</v>
      </c>
      <c r="C140" s="1277" t="str">
        <f>IF(INDEX(intern2!$A$165:$BH$316,MATCH($A140,intern2!$A$165:$A$316,0),MATCH(C$8,intern2!_xlnm.Print_Titles,0))="","",
IF(INDEX(intern2!$A$165:$BH$316,MATCH($A140,intern2!$A$165:$A$316,0),MATCH(C$8,intern2!_xlnm.Print_Titles,0))="NOK","NOK",
IF(INDEX(intern3!$A$9:$BG$320,MATCH($A140,intern3!$A$9:$A$160,0),MATCH(intern4!C$8,intern3!$7:$7,0))="OK","OK","NOK")))</f>
        <v/>
      </c>
      <c r="D140" s="1277" t="str">
        <f>IF(INDEX(intern2!$A$165:$BH$316,MATCH($A140,intern2!$A$165:$A$316,0),MATCH(D$8,intern2!_xlnm.Print_Titles,0))="","",
IF(INDEX(intern2!$A$165:$BH$316,MATCH($A140,intern2!$A$165:$A$316,0),MATCH(D$8,intern2!_xlnm.Print_Titles,0))="NOK","NOK",
IF(INDEX(intern3!$A$9:$BG$320,MATCH($A140,intern3!$A$9:$A$160,0),MATCH(intern4!D$8,intern3!$7:$7,0))="OK","OK","NOK")))</f>
        <v/>
      </c>
      <c r="E140" s="1277" t="str">
        <f>IF(INDEX(intern2!$A$165:$BH$316,MATCH($A140,intern2!$A$165:$A$316,0),MATCH(E$8,intern2!_xlnm.Print_Titles,0))="","",
IF(INDEX(intern2!$A$165:$BH$316,MATCH($A140,intern2!$A$165:$A$316,0),MATCH(E$8,intern2!_xlnm.Print_Titles,0))="NOK","NOK",
IF(INDEX(intern3!$A$9:$BG$320,MATCH($A140,intern3!$A$9:$A$160,0),MATCH(intern4!E$8,intern3!$7:$7,0))="OK","OK","NOK")))</f>
        <v/>
      </c>
      <c r="F140" s="1277" t="str">
        <f>IF(INDEX(intern2!$A$165:$BH$316,MATCH($A140,intern2!$A$165:$A$316,0),MATCH(F$8,intern2!_xlnm.Print_Titles,0))="","",
IF(INDEX(intern2!$A$165:$BH$316,MATCH($A140,intern2!$A$165:$A$316,0),MATCH(F$8,intern2!_xlnm.Print_Titles,0))="NOK","NOK",
IF(INDEX(intern3!$A$9:$BG$320,MATCH($A140,intern3!$A$9:$A$160,0),MATCH(intern4!F$8,intern3!$7:$7,0))="OK","OK","NOK")))</f>
        <v/>
      </c>
      <c r="G140" s="1277" t="str">
        <f>IF(INDEX(intern2!$A$165:$BH$316,MATCH($A140,intern2!$A$165:$A$316,0),MATCH(G$8,intern2!_xlnm.Print_Titles,0))="","",
IF(INDEX(intern2!$A$165:$BH$316,MATCH($A140,intern2!$A$165:$A$316,0),MATCH(G$8,intern2!_xlnm.Print_Titles,0))="NOK","NOK",
IF(INDEX(intern3!$A$9:$BG$320,MATCH($A140,intern3!$A$9:$A$160,0),MATCH(intern4!G$8,intern3!$7:$7,0))="OK","OK","NOK")))</f>
        <v/>
      </c>
      <c r="H140" s="1277" t="str">
        <f>IF(INDEX(intern2!$A$165:$BH$316,MATCH($A140,intern2!$A$165:$A$316,0),MATCH(H$8,intern2!_xlnm.Print_Titles,0))="","",
IF(INDEX(intern2!$A$165:$BH$316,MATCH($A140,intern2!$A$165:$A$316,0),MATCH(H$8,intern2!_xlnm.Print_Titles,0))="NOK","NOK",
IF(INDEX(intern3!$A$9:$BG$320,MATCH($A140,intern3!$A$9:$A$160,0),MATCH(intern4!H$8,intern3!$7:$7,0))="OK","OK","NOK")))</f>
        <v/>
      </c>
      <c r="I140" s="1277" t="str">
        <f>IF(INDEX(intern2!$A$165:$BH$316,MATCH($A140,intern2!$A$165:$A$316,0),MATCH(I$8,intern2!_xlnm.Print_Titles,0))="","",
IF(INDEX(intern2!$A$165:$BH$316,MATCH($A140,intern2!$A$165:$A$316,0),MATCH(I$8,intern2!_xlnm.Print_Titles,0))="NOK","NOK",
IF(INDEX(intern3!$A$9:$BG$320,MATCH($A140,intern3!$A$9:$A$160,0),MATCH(intern4!I$8,intern3!$7:$7,0))="OK","OK","NOK")))</f>
        <v/>
      </c>
      <c r="J140" s="1277" t="str">
        <f>IF(INDEX(intern2!$A$165:$BH$316,MATCH($A140,intern2!$A$165:$A$316,0),MATCH(J$8,intern2!_xlnm.Print_Titles,0))="","",
IF(INDEX(intern2!$A$165:$BH$316,MATCH($A140,intern2!$A$165:$A$316,0),MATCH(J$8,intern2!_xlnm.Print_Titles,0))="NOK","NOK",
IF(INDEX(intern3!$A$9:$BG$320,MATCH($A140,intern3!$A$9:$A$160,0),MATCH(intern4!J$8,intern3!$7:$7,0))="OK","OK","NOK")))</f>
        <v/>
      </c>
      <c r="K140" s="1277" t="str">
        <f>IF(INDEX(intern2!$A$165:$BH$316,MATCH($A140,intern2!$A$165:$A$316,0),MATCH(K$8,intern2!_xlnm.Print_Titles,0))="","",
IF(INDEX(intern2!$A$165:$BH$316,MATCH($A140,intern2!$A$165:$A$316,0),MATCH(K$8,intern2!_xlnm.Print_Titles,0))="NOK","NOK",
IF(INDEX(intern3!$A$9:$BG$320,MATCH($A140,intern3!$A$9:$A$160,0),MATCH(intern4!K$8,intern3!$7:$7,0))="OK","OK","NOK")))</f>
        <v/>
      </c>
      <c r="L140" s="1277" t="str">
        <f>IF(INDEX(intern2!$A$165:$BH$316,MATCH($A140,intern2!$A$165:$A$316,0),MATCH(L$8,intern2!_xlnm.Print_Titles,0))="","",
IF(INDEX(intern2!$A$165:$BH$316,MATCH($A140,intern2!$A$165:$A$316,0),MATCH(L$8,intern2!_xlnm.Print_Titles,0))="NOK","NOK",
IF(INDEX(intern3!$A$9:$BG$320,MATCH($A140,intern3!$A$9:$A$160,0),MATCH(intern4!L$8,intern3!$7:$7,0))="OK","OK","NOK")))</f>
        <v/>
      </c>
      <c r="M140" s="1277" t="str">
        <f>IF(INDEX(intern2!$A$165:$BH$316,MATCH($A140,intern2!$A$165:$A$316,0),MATCH(M$8,intern2!_xlnm.Print_Titles,0))="","",
IF(INDEX(intern2!$A$165:$BH$316,MATCH($A140,intern2!$A$165:$A$316,0),MATCH(M$8,intern2!_xlnm.Print_Titles,0))="NOK","NOK",
IF(INDEX(intern3!$A$9:$BG$320,MATCH($A140,intern3!$A$9:$A$160,0),MATCH(intern4!M$8,intern3!$7:$7,0))="OK","OK","NOK")))</f>
        <v/>
      </c>
      <c r="N140" s="1277" t="str">
        <f>IF(INDEX(intern2!$A$165:$BH$316,MATCH($A140,intern2!$A$165:$A$316,0),MATCH(N$8,intern2!_xlnm.Print_Titles,0))="","",
IF(INDEX(intern2!$A$165:$BH$316,MATCH($A140,intern2!$A$165:$A$316,0),MATCH(N$8,intern2!_xlnm.Print_Titles,0))="NOK","NOK",
IF(INDEX(intern3!$A$9:$BG$320,MATCH($A140,intern3!$A$9:$A$160,0),MATCH(intern4!N$8,intern3!$7:$7,0))="OK","OK","NOK")))</f>
        <v/>
      </c>
      <c r="O140" s="1277" t="str">
        <f>IF(INDEX(intern2!$A$165:$BH$316,MATCH($A140,intern2!$A$165:$A$316,0),MATCH(O$8,intern2!_xlnm.Print_Titles,0))="","",
IF(INDEX(intern2!$A$165:$BH$316,MATCH($A140,intern2!$A$165:$A$316,0),MATCH(O$8,intern2!_xlnm.Print_Titles,0))="NOK","NOK",
IF(INDEX(intern3!$A$9:$BG$320,MATCH($A140,intern3!$A$9:$A$160,0),MATCH(intern4!O$8,intern3!$7:$7,0))="OK","OK","NOK")))</f>
        <v/>
      </c>
      <c r="P140" s="1277" t="str">
        <f>IF(INDEX(intern2!$A$165:$BH$316,MATCH($A140,intern2!$A$165:$A$316,0),MATCH(P$8,intern2!_xlnm.Print_Titles,0))="","",
IF(INDEX(intern2!$A$165:$BH$316,MATCH($A140,intern2!$A$165:$A$316,0),MATCH(P$8,intern2!_xlnm.Print_Titles,0))="NOK","NOK",
IF(INDEX(intern3!$A$9:$BG$320,MATCH($A140,intern3!$A$9:$A$160,0),MATCH(intern4!P$8,intern3!$7:$7,0))="OK","OK","NOK")))</f>
        <v/>
      </c>
      <c r="Q140" s="1277" t="str">
        <f>IF(INDEX(intern2!$A$165:$BH$316,MATCH($A140,intern2!$A$165:$A$316,0),MATCH(Q$8,intern2!_xlnm.Print_Titles,0))="","",
IF(INDEX(intern2!$A$165:$BH$316,MATCH($A140,intern2!$A$165:$A$316,0),MATCH(Q$8,intern2!_xlnm.Print_Titles,0))="NOK","NOK",
IF(INDEX(intern3!$A$9:$BG$320,MATCH($A140,intern3!$A$9:$A$160,0),MATCH(intern4!Q$8,intern3!$7:$7,0))="OK","OK","NOK")))</f>
        <v/>
      </c>
      <c r="R140" s="1277" t="str">
        <f>IF(INDEX(intern2!$A$165:$BH$316,MATCH($A140,intern2!$A$165:$A$316,0),MATCH(R$8,intern2!_xlnm.Print_Titles,0))="","",
IF(INDEX(intern2!$A$165:$BH$316,MATCH($A140,intern2!$A$165:$A$316,0),MATCH(R$8,intern2!_xlnm.Print_Titles,0))="NOK","NOK",
IF(INDEX(intern3!$A$9:$BG$320,MATCH($A140,intern3!$A$9:$A$160,0),MATCH(intern4!R$8,intern3!$7:$7,0))="OK","OK","NOK")))</f>
        <v/>
      </c>
      <c r="S140" s="1277" t="str">
        <f>IF(INDEX(intern2!$A$165:$BH$316,MATCH($A140,intern2!$A$165:$A$316,0),MATCH(S$8,intern2!_xlnm.Print_Titles,0))="","",
IF(INDEX(intern2!$A$165:$BH$316,MATCH($A140,intern2!$A$165:$A$316,0),MATCH(S$8,intern2!_xlnm.Print_Titles,0))="NOK","NOK",
IF(INDEX(intern3!$A$9:$BG$320,MATCH($A140,intern3!$A$9:$A$160,0),MATCH(intern4!S$8,intern3!$7:$7,0))="OK","OK","NOK")))</f>
        <v/>
      </c>
      <c r="T140" s="1277" t="str">
        <f>IF(INDEX(intern2!$A$165:$BH$316,MATCH($A140,intern2!$A$165:$A$316,0),MATCH(T$8,intern2!_xlnm.Print_Titles,0))="","",
IF(INDEX(intern2!$A$165:$BH$316,MATCH($A140,intern2!$A$165:$A$316,0),MATCH(T$8,intern2!_xlnm.Print_Titles,0))="NOK","NOK",
IF(INDEX(intern3!$A$9:$BG$320,MATCH($A140,intern3!$A$9:$A$160,0),MATCH(intern4!T$8,intern3!$7:$7,0))="OK","OK","NOK")))</f>
        <v/>
      </c>
      <c r="U140" s="1277" t="str">
        <f>IF(INDEX(intern2!$A$165:$BH$316,MATCH($A140,intern2!$A$165:$A$316,0),MATCH(U$8,intern2!_xlnm.Print_Titles,0))="","",
IF(INDEX(intern2!$A$165:$BH$316,MATCH($A140,intern2!$A$165:$A$316,0),MATCH(U$8,intern2!_xlnm.Print_Titles,0))="NOK","NOK",
IF(INDEX(intern3!$A$9:$BG$320,MATCH($A140,intern3!$A$9:$A$160,0),MATCH(intern4!U$8,intern3!$7:$7,0))="OK","OK","NOK")))</f>
        <v/>
      </c>
      <c r="V140" s="1277" t="str">
        <f>IF(INDEX(intern2!$A$165:$BH$316,MATCH($A140,intern2!$A$165:$A$316,0),MATCH(V$8,intern2!_xlnm.Print_Titles,0))="","",
IF(INDEX(intern2!$A$165:$BH$316,MATCH($A140,intern2!$A$165:$A$316,0),MATCH(V$8,intern2!_xlnm.Print_Titles,0))="NOK","NOK",
IF(INDEX(intern3!$A$9:$BG$320,MATCH($A140,intern3!$A$9:$A$160,0),MATCH(intern4!V$8,intern3!$7:$7,0))="OK","OK","NOK")))</f>
        <v/>
      </c>
      <c r="W140" s="1277" t="str">
        <f>IF(INDEX(intern2!$A$165:$BH$316,MATCH($A140,intern2!$A$165:$A$316,0),MATCH(W$8,intern2!_xlnm.Print_Titles,0))="","",
IF(INDEX(intern2!$A$165:$BH$316,MATCH($A140,intern2!$A$165:$A$316,0),MATCH(W$8,intern2!_xlnm.Print_Titles,0))="NOK","NOK",
IF(INDEX(intern3!$A$9:$BG$320,MATCH($A140,intern3!$A$9:$A$160,0),MATCH(intern4!W$8,intern3!$7:$7,0))="OK","OK","NOK")))</f>
        <v/>
      </c>
      <c r="X140" s="1277" t="str">
        <f>IF(INDEX(intern2!$A$165:$BH$316,MATCH($A140,intern2!$A$165:$A$316,0),MATCH(X$8,intern2!_xlnm.Print_Titles,0))="","",
IF(INDEX(intern2!$A$165:$BH$316,MATCH($A140,intern2!$A$165:$A$316,0),MATCH(X$8,intern2!_xlnm.Print_Titles,0))="NOK","NOK",
IF(INDEX(intern3!$A$9:$BG$320,MATCH($A140,intern3!$A$9:$A$160,0),MATCH(intern4!X$8,intern3!$7:$7,0))="OK","OK","NOK")))</f>
        <v/>
      </c>
      <c r="Y140" s="1277" t="str">
        <f>IF(INDEX(intern2!$A$165:$BH$316,MATCH($A140,intern2!$A$165:$A$316,0),MATCH(Y$8,intern2!_xlnm.Print_Titles,0))="","",
IF(INDEX(intern2!$A$165:$BH$316,MATCH($A140,intern2!$A$165:$A$316,0),MATCH(Y$8,intern2!_xlnm.Print_Titles,0))="NOK","NOK",
IF(INDEX(intern3!$A$9:$BG$320,MATCH($A140,intern3!$A$9:$A$160,0),MATCH(intern4!Y$8,intern3!$7:$7,0))="OK","OK","NOK")))</f>
        <v/>
      </c>
      <c r="Z140" s="1277" t="str">
        <f>IF(INDEX(intern2!$A$165:$BH$316,MATCH($A140,intern2!$A$165:$A$316,0),MATCH(Z$8,intern2!_xlnm.Print_Titles,0))="","",
IF(INDEX(intern2!$A$165:$BH$316,MATCH($A140,intern2!$A$165:$A$316,0),MATCH(Z$8,intern2!_xlnm.Print_Titles,0))="NOK","NOK",
IF(INDEX(intern3!$A$9:$BG$320,MATCH($A140,intern3!$A$9:$A$160,0),MATCH(intern4!Z$8,intern3!$7:$7,0))="OK","OK","NOK")))</f>
        <v/>
      </c>
      <c r="AA140" s="1277" t="str">
        <f>IF(INDEX(intern2!$A$165:$BH$316,MATCH($A140,intern2!$A$165:$A$316,0),MATCH(AA$8,intern2!_xlnm.Print_Titles,0))="","",
IF(INDEX(intern2!$A$165:$BH$316,MATCH($A140,intern2!$A$165:$A$316,0),MATCH(AA$8,intern2!_xlnm.Print_Titles,0))="NOK","NOK",
IF(INDEX(intern3!$A$9:$BG$320,MATCH($A140,intern3!$A$9:$A$160,0),MATCH(intern4!AA$8,intern3!$7:$7,0))="OK","OK","NOK")))</f>
        <v/>
      </c>
      <c r="AB140" s="1277" t="str">
        <f>IF(INDEX(intern2!$A$165:$BH$316,MATCH($A140,intern2!$A$165:$A$316,0),MATCH(AB$8,intern2!_xlnm.Print_Titles,0))="","",
IF(INDEX(intern2!$A$165:$BH$316,MATCH($A140,intern2!$A$165:$A$316,0),MATCH(AB$8,intern2!_xlnm.Print_Titles,0))="NOK","NOK",
IF(INDEX(intern3!$A$9:$BG$320,MATCH($A140,intern3!$A$9:$A$160,0),MATCH(intern4!AB$8,intern3!$7:$7,0))="OK","OK","NOK")))</f>
        <v/>
      </c>
      <c r="AC140" s="1277" t="str">
        <f>IF(INDEX(intern2!$A$165:$BH$316,MATCH($A140,intern2!$A$165:$A$316,0),MATCH(AC$8,intern2!_xlnm.Print_Titles,0))="","",
IF(INDEX(intern2!$A$165:$BH$316,MATCH($A140,intern2!$A$165:$A$316,0),MATCH(AC$8,intern2!_xlnm.Print_Titles,0))="NOK","NOK",
IF(INDEX(intern3!$A$9:$BG$320,MATCH($A140,intern3!$A$9:$A$160,0),MATCH(intern4!AC$8,intern3!$7:$7,0))="OK","OK","NOK")))</f>
        <v/>
      </c>
      <c r="AD140" s="1277" t="str">
        <f>IF(INDEX(intern2!$A$165:$BH$316,MATCH($A140,intern2!$A$165:$A$316,0),MATCH(AD$8,intern2!_xlnm.Print_Titles,0))="","",
IF(INDEX(intern2!$A$165:$BH$316,MATCH($A140,intern2!$A$165:$A$316,0),MATCH(AD$8,intern2!_xlnm.Print_Titles,0))="NOK","NOK",
IF(INDEX(intern3!$A$9:$BG$320,MATCH($A140,intern3!$A$9:$A$160,0),MATCH(intern4!AD$8,intern3!$7:$7,0))="OK","OK","NOK")))</f>
        <v/>
      </c>
      <c r="AE140" s="1277" t="str">
        <f>IF(INDEX(intern2!$A$165:$BH$316,MATCH($A140,intern2!$A$165:$A$316,0),MATCH(AE$8,intern2!_xlnm.Print_Titles,0))="","",
IF(INDEX(intern2!$A$165:$BH$316,MATCH($A140,intern2!$A$165:$A$316,0),MATCH(AE$8,intern2!_xlnm.Print_Titles,0))="NOK","NOK",
IF(INDEX(intern3!$A$9:$BG$320,MATCH($A140,intern3!$A$9:$A$160,0),MATCH(intern4!AE$8,intern3!$7:$7,0))="OK","OK","NOK")))</f>
        <v/>
      </c>
      <c r="AF140" s="1277" t="str">
        <f>IF(INDEX(intern2!$A$165:$BH$316,MATCH($A140,intern2!$A$165:$A$316,0),MATCH(AF$8,intern2!_xlnm.Print_Titles,0))="","",
IF(INDEX(intern2!$A$165:$BH$316,MATCH($A140,intern2!$A$165:$A$316,0),MATCH(AF$8,intern2!_xlnm.Print_Titles,0))="NOK","NOK",
IF(INDEX(intern3!$A$9:$BG$320,MATCH($A140,intern3!$A$9:$A$160,0),MATCH(intern4!AF$8,intern3!$7:$7,0))="OK","OK","NOK")))</f>
        <v/>
      </c>
      <c r="AG140" s="1277" t="str">
        <f>IF(INDEX(intern2!$A$165:$BH$316,MATCH($A140,intern2!$A$165:$A$316,0),MATCH(AG$8,intern2!_xlnm.Print_Titles,0))="","",
IF(INDEX(intern2!$A$165:$BH$316,MATCH($A140,intern2!$A$165:$A$316,0),MATCH(AG$8,intern2!_xlnm.Print_Titles,0))="NOK","NOK",
IF(INDEX(intern3!$A$9:$BG$320,MATCH($A140,intern3!$A$9:$A$160,0),MATCH(intern4!AG$8,intern3!$7:$7,0))="OK","OK","NOK")))</f>
        <v/>
      </c>
      <c r="AH140" s="1277" t="str">
        <f>IF(INDEX(intern2!$A$165:$BH$316,MATCH($A140,intern2!$A$165:$A$316,0),MATCH(AH$8,intern2!_xlnm.Print_Titles,0))="","",
IF(INDEX(intern2!$A$165:$BH$316,MATCH($A140,intern2!$A$165:$A$316,0),MATCH(AH$8,intern2!_xlnm.Print_Titles,0))="NOK","NOK",
IF(INDEX(intern3!$A$9:$BG$320,MATCH($A140,intern3!$A$9:$A$160,0),MATCH(intern4!AH$8,intern3!$7:$7,0))="OK","OK","NOK")))</f>
        <v/>
      </c>
      <c r="AI140" s="1277" t="str">
        <f>IF(INDEX(intern2!$A$165:$BH$316,MATCH($A140,intern2!$A$165:$A$316,0),MATCH(AI$8,intern2!_xlnm.Print_Titles,0))="","",
IF(INDEX(intern2!$A$165:$BH$316,MATCH($A140,intern2!$A$165:$A$316,0),MATCH(AI$8,intern2!_xlnm.Print_Titles,0))="NOK","NOK",
IF(INDEX(intern3!$A$9:$BG$320,MATCH($A140,intern3!$A$9:$A$160,0),MATCH(intern4!AI$8,intern3!$7:$7,0))="OK","OK","NOK")))</f>
        <v/>
      </c>
      <c r="AJ140" s="1277" t="str">
        <f>IF(INDEX(intern2!$A$165:$BH$316,MATCH($A140,intern2!$A$165:$A$316,0),MATCH(AJ$8,intern2!_xlnm.Print_Titles,0))="","",
IF(INDEX(intern2!$A$165:$BH$316,MATCH($A140,intern2!$A$165:$A$316,0),MATCH(AJ$8,intern2!_xlnm.Print_Titles,0))="NOK","NOK",
IF(INDEX(intern3!$A$9:$BG$320,MATCH($A140,intern3!$A$9:$A$160,0),MATCH(intern4!AJ$8,intern3!$7:$7,0))="OK","OK","NOK")))</f>
        <v/>
      </c>
      <c r="AK140" s="1277" t="str">
        <f>IF(INDEX(intern2!$A$165:$BH$316,MATCH($A140,intern2!$A$165:$A$316,0),MATCH(AK$8,intern2!_xlnm.Print_Titles,0))="","",
IF(INDEX(intern2!$A$165:$BH$316,MATCH($A140,intern2!$A$165:$A$316,0),MATCH(AK$8,intern2!_xlnm.Print_Titles,0))="NOK","NOK",
IF(INDEX(intern3!$A$9:$BG$320,MATCH($A140,intern3!$A$9:$A$160,0),MATCH(intern4!AK$8,intern3!$7:$7,0))="OK","OK","NOK")))</f>
        <v/>
      </c>
      <c r="AL140" s="1277" t="str">
        <f>IF(INDEX(intern2!$A$165:$BH$316,MATCH($A140,intern2!$A$165:$A$316,0),MATCH(AL$8,intern2!_xlnm.Print_Titles,0))="","",
IF(INDEX(intern2!$A$165:$BH$316,MATCH($A140,intern2!$A$165:$A$316,0),MATCH(AL$8,intern2!_xlnm.Print_Titles,0))="NOK","NOK",
IF(INDEX(intern3!$A$9:$BG$320,MATCH($A140,intern3!$A$9:$A$160,0),MATCH(intern4!AL$8,intern3!$7:$7,0))="OK","OK","NOK")))</f>
        <v/>
      </c>
      <c r="AM140" s="1277" t="str">
        <f>IF(INDEX(intern2!$A$165:$BH$316,MATCH($A140,intern2!$A$165:$A$316,0),MATCH(AM$8,intern2!_xlnm.Print_Titles,0))="","",
IF(INDEX(intern2!$A$165:$BH$316,MATCH($A140,intern2!$A$165:$A$316,0),MATCH(AM$8,intern2!_xlnm.Print_Titles,0))="NOK","NOK",
IF(INDEX(intern3!$A$9:$BG$320,MATCH($A140,intern3!$A$9:$A$160,0),MATCH(intern4!AM$8,intern3!$7:$7,0))="OK","OK","NOK")))</f>
        <v/>
      </c>
      <c r="AN140" s="1277" t="str">
        <f>IF(INDEX(intern2!$A$165:$BH$316,MATCH($A140,intern2!$A$165:$A$316,0),MATCH(AN$8,intern2!_xlnm.Print_Titles,0))="","",
IF(INDEX(intern2!$A$165:$BH$316,MATCH($A140,intern2!$A$165:$A$316,0),MATCH(AN$8,intern2!_xlnm.Print_Titles,0))="NOK","NOK",
IF(INDEX(intern3!$A$9:$BG$320,MATCH($A140,intern3!$A$9:$A$160,0),MATCH(intern4!AN$8,intern3!$7:$7,0))="OK","OK","NOK")))</f>
        <v/>
      </c>
      <c r="AO140" s="1277" t="str">
        <f>IF(INDEX(intern2!$A$165:$BH$316,MATCH($A140,intern2!$A$165:$A$316,0),MATCH(AO$8,intern2!_xlnm.Print_Titles,0))="","",
IF(INDEX(intern2!$A$165:$BH$316,MATCH($A140,intern2!$A$165:$A$316,0),MATCH(AO$8,intern2!_xlnm.Print_Titles,0))="NOK","NOK",
IF(INDEX(intern3!$A$9:$BG$320,MATCH($A140,intern3!$A$9:$A$160,0),MATCH(intern4!AO$8,intern3!$7:$7,0))="OK","OK","NOK")))</f>
        <v/>
      </c>
      <c r="AP140" s="1277" t="str">
        <f>IF(INDEX(intern2!$A$165:$BH$316,MATCH($A140,intern2!$A$165:$A$316,0),MATCH(AP$8,intern2!_xlnm.Print_Titles,0))="","",
IF(INDEX(intern2!$A$165:$BH$316,MATCH($A140,intern2!$A$165:$A$316,0),MATCH(AP$8,intern2!_xlnm.Print_Titles,0))="NOK","NOK",
IF(INDEX(intern3!$A$9:$BG$320,MATCH($A140,intern3!$A$9:$A$160,0),MATCH(intern4!AP$8,intern3!$7:$7,0))="OK","OK","NOK")))</f>
        <v/>
      </c>
      <c r="AQ140" s="1277" t="str">
        <f>IF(INDEX(intern2!$A$165:$BH$316,MATCH($A140,intern2!$A$165:$A$316,0),MATCH(AQ$8,intern2!_xlnm.Print_Titles,0))="","",
IF(INDEX(intern2!$A$165:$BH$316,MATCH($A140,intern2!$A$165:$A$316,0),MATCH(AQ$8,intern2!_xlnm.Print_Titles,0))="NOK","NOK",
IF(INDEX(intern3!$A$9:$BG$320,MATCH($A140,intern3!$A$9:$A$160,0),MATCH(intern4!AQ$8,intern3!$7:$7,0))="OK","OK","NOK")))</f>
        <v/>
      </c>
      <c r="AR140" s="1277" t="str">
        <f>IF(INDEX(intern2!$A$165:$BH$316,MATCH($A140,intern2!$A$165:$A$316,0),MATCH(AR$8,intern2!_xlnm.Print_Titles,0))="","",
IF(INDEX(intern2!$A$165:$BH$316,MATCH($A140,intern2!$A$165:$A$316,0),MATCH(AR$8,intern2!_xlnm.Print_Titles,0))="NOK","NOK",
IF(INDEX(intern3!$A$9:$BG$320,MATCH($A140,intern3!$A$9:$A$160,0),MATCH(intern4!AR$8,intern3!$7:$7,0))="OK","OK","NOK")))</f>
        <v/>
      </c>
      <c r="AS140" s="1277" t="str">
        <f>IF(INDEX(intern2!$A$165:$BH$316,MATCH($A140,intern2!$A$165:$A$316,0),MATCH(AS$8,intern2!_xlnm.Print_Titles,0))="","",
IF(INDEX(intern2!$A$165:$BH$316,MATCH($A140,intern2!$A$165:$A$316,0),MATCH(AS$8,intern2!_xlnm.Print_Titles,0))="NOK","NOK",
IF(INDEX(intern3!$A$9:$BG$320,MATCH($A140,intern3!$A$9:$A$160,0),MATCH(intern4!AS$8,intern3!$7:$7,0))="OK","OK","NOK")))</f>
        <v/>
      </c>
      <c r="AT140" s="1277" t="str">
        <f>IF(INDEX(intern2!$A$165:$BH$316,MATCH($A140,intern2!$A$165:$A$316,0),MATCH(AT$8,intern2!_xlnm.Print_Titles,0))="","",
IF(INDEX(intern2!$A$165:$BH$316,MATCH($A140,intern2!$A$165:$A$316,0),MATCH(AT$8,intern2!_xlnm.Print_Titles,0))="NOK","NOK",
IF(INDEX(intern3!$A$9:$BG$320,MATCH($A140,intern3!$A$9:$A$160,0),MATCH(intern4!AT$8,intern3!$7:$7,0))="OK","OK","NOK")))</f>
        <v/>
      </c>
      <c r="AU140" s="1277" t="str">
        <f>IF(INDEX(intern2!$A$165:$BH$316,MATCH($A140,intern2!$A$165:$A$316,0),MATCH(AU$8,intern2!_xlnm.Print_Titles,0))="","",
IF(INDEX(intern2!$A$165:$BH$316,MATCH($A140,intern2!$A$165:$A$316,0),MATCH(AU$8,intern2!_xlnm.Print_Titles,0))="NOK","NOK",
IF(INDEX(intern3!$A$9:$BG$320,MATCH($A140,intern3!$A$9:$A$160,0),MATCH(intern4!AU$8,intern3!$7:$7,0))="OK","OK","NOK")))</f>
        <v/>
      </c>
      <c r="AV140" s="1277" t="str">
        <f>IF(INDEX(intern2!$A$165:$BH$316,MATCH($A140,intern2!$A$165:$A$316,0),MATCH(AV$8,intern2!_xlnm.Print_Titles,0))="","",
IF(INDEX(intern2!$A$165:$BH$316,MATCH($A140,intern2!$A$165:$A$316,0),MATCH(AV$8,intern2!_xlnm.Print_Titles,0))="NOK","NOK",
IF(INDEX(intern3!$A$9:$BG$320,MATCH($A140,intern3!$A$9:$A$160,0),MATCH(intern4!AV$8,intern3!$7:$7,0))="OK","OK","NOK")))</f>
        <v/>
      </c>
      <c r="AW140" s="1277"/>
      <c r="AX140" s="1277" t="str">
        <f>IF(INDEX(intern2!$A$165:$BH$316,MATCH($A140,intern2!$A$165:$A$316,0),MATCH(AX$8,intern2!_xlnm.Print_Titles,0))="","",
IF(INDEX(intern2!$A$165:$BH$316,MATCH($A140,intern2!$A$165:$A$316,0),MATCH(AX$8,intern2!_xlnm.Print_Titles,0))="NOK","NOK",
IF(INDEX(intern3!$A$9:$BG$320,MATCH($A140,intern3!$A$9:$A$160,0),MATCH(intern4!AX$8,intern3!$7:$7,0))="OK","OK","NOK")))</f>
        <v/>
      </c>
      <c r="AY140" s="1277" t="str">
        <f>IF(INDEX(intern2!$A$165:$BH$316,MATCH($A140,intern2!$A$165:$A$316,0),MATCH(AY$8,intern2!_xlnm.Print_Titles,0))="","",
IF(INDEX(intern2!$A$165:$BH$316,MATCH($A140,intern2!$A$165:$A$316,0),MATCH(AY$8,intern2!_xlnm.Print_Titles,0))="NOK","NOK",
IF(INDEX(intern3!$A$9:$BG$320,MATCH($A140,intern3!$A$9:$A$160,0),MATCH(intern4!AY$8,intern3!$7:$7,0))="OK","OK","NOK")))</f>
        <v/>
      </c>
      <c r="AZ140" s="1277" t="str">
        <f>IF(INDEX(intern2!$A$165:$BH$316,MATCH($A140,intern2!$A$165:$A$316,0),MATCH(AZ$8,intern2!_xlnm.Print_Titles,0))="","",
IF(INDEX(intern2!$A$165:$BH$316,MATCH($A140,intern2!$A$165:$A$316,0),MATCH(AZ$8,intern2!_xlnm.Print_Titles,0))="NOK","NOK",
IF(INDEX(intern3!$A$9:$BG$320,MATCH($A140,intern3!$A$9:$A$160,0),MATCH(intern4!AZ$8,intern3!$7:$7,0))="OK","OK","NOK")))</f>
        <v/>
      </c>
      <c r="BA140" s="1277" t="str">
        <f>IF(INDEX(intern2!$A$165:$BH$316,MATCH($A140,intern2!$A$165:$A$316,0),MATCH(BA$8,intern2!_xlnm.Print_Titles,0))="","",
IF(INDEX(intern2!$A$165:$BH$316,MATCH($A140,intern2!$A$165:$A$316,0),MATCH(BA$8,intern2!_xlnm.Print_Titles,0))="NOK","NOK",
IF(INDEX(intern3!$A$9:$BG$320,MATCH($A140,intern3!$A$9:$A$160,0),MATCH(intern4!BA$8,intern3!$7:$7,0))="OK","OK","NOK")))</f>
        <v/>
      </c>
      <c r="BB140" s="1277" t="str">
        <f>IF(INDEX(intern2!$A$165:$BH$316,MATCH($A140,intern2!$A$165:$A$316,0),MATCH(BB$8,intern2!_xlnm.Print_Titles,0))="","",
IF(INDEX(intern2!$A$165:$BH$316,MATCH($A140,intern2!$A$165:$A$316,0),MATCH(BB$8,intern2!_xlnm.Print_Titles,0))="NOK","NOK",
IF(INDEX(intern3!$A$9:$BG$320,MATCH($A140,intern3!$A$9:$A$160,0),MATCH(intern4!BB$8,intern3!$7:$7,0))="OK","OK","NOK")))</f>
        <v/>
      </c>
      <c r="BC140" s="1277" t="str">
        <f>IF(INDEX(intern2!$A$165:$BH$316,MATCH($A140,intern2!$A$165:$A$316,0),MATCH(BC$8,intern2!_xlnm.Print_Titles,0))="","",
IF(INDEX(intern2!$A$165:$BH$316,MATCH($A140,intern2!$A$165:$A$316,0),MATCH(BC$8,intern2!_xlnm.Print_Titles,0))="NOK","NOK",
IF(INDEX(intern3!$A$9:$BG$320,MATCH($A140,intern3!$A$9:$A$160,0),MATCH(intern4!BC$8,intern3!$7:$7,0))="OK","OK","NOK")))</f>
        <v/>
      </c>
      <c r="BD140" s="1277" t="str">
        <f>IF(INDEX(intern2!$A$165:$BH$316,MATCH($A140,intern2!$A$165:$A$316,0),MATCH(BD$8,intern2!_xlnm.Print_Titles,0))="","",
IF(INDEX(intern2!$A$165:$BH$316,MATCH($A140,intern2!$A$165:$A$316,0),MATCH(BD$8,intern2!_xlnm.Print_Titles,0))="NOK","NOK",
IF(INDEX(intern3!$A$9:$BG$320,MATCH($A140,intern3!$A$9:$A$160,0),MATCH(intern4!BD$8,intern3!$7:$7,0))="OK","OK","NOK")))</f>
        <v/>
      </c>
      <c r="BE140" s="1277" t="str">
        <f>IF(INDEX(intern2!$A$165:$BH$316,MATCH($A140,intern2!$A$165:$A$316,0),MATCH(BE$8,intern2!_xlnm.Print_Titles,0))="","",
IF(INDEX(intern2!$A$165:$BH$316,MATCH($A140,intern2!$A$165:$A$316,0),MATCH(BE$8,intern2!_xlnm.Print_Titles,0))="NOK","NOK",
IF(INDEX(intern3!$A$9:$BG$320,MATCH($A140,intern3!$A$9:$A$160,0),MATCH(intern4!BE$8,intern3!$7:$7,0))="OK","OK","NOK")))</f>
        <v/>
      </c>
      <c r="BF140" s="1277" t="str">
        <f>IF(INDEX(intern2!$A$165:$BH$316,MATCH($A140,intern2!$A$165:$A$316,0),MATCH(BF$8,intern2!_xlnm.Print_Titles,0))="","",
IF(INDEX(intern2!$A$165:$BH$316,MATCH($A140,intern2!$A$165:$A$316,0),MATCH(BF$8,intern2!_xlnm.Print_Titles,0))="NOK","NOK",
IF(INDEX(intern3!$A$9:$BG$320,MATCH($A140,intern3!$A$9:$A$160,0),MATCH(intern4!BF$8,intern3!$7:$7,0))="OK","OK","NOK")))</f>
        <v/>
      </c>
      <c r="BG140" s="1277" t="str">
        <f>IF(INDEX(intern2!$A$165:$BH$316,MATCH($A140,intern2!$A$165:$A$316,0),MATCH(BG$8,intern2!_xlnm.Print_Titles,0))="","",
IF(INDEX(intern2!$A$165:$BH$316,MATCH($A140,intern2!$A$165:$A$316,0),MATCH(BG$8,intern2!_xlnm.Print_Titles,0))="NOK","NOK",
IF(INDEX(intern3!$A$9:$BG$320,MATCH($A140,intern3!$A$9:$A$160,0),MATCH(intern4!BG$8,intern3!$7:$7,0))="OK","OK","NOK")))</f>
        <v/>
      </c>
      <c r="BH140" s="200" t="str">
        <f t="shared" si="4"/>
        <v>OK</v>
      </c>
      <c r="BI140" s="186"/>
      <c r="BJ140" t="b">
        <f>IF(VLOOKUP($A140,intern1!$C:$Q,15,FALSE)="MAS","",IF(VLOOKUP($A140,'3.10'!$C:$AP,9,FALSE)=0,"NOK",IF(VLOOKUP($A140,'3.10'!$C:$AP,11,FALSE)=0,"NOK","OK"))=BH140)</f>
        <v>1</v>
      </c>
    </row>
    <row r="141" spans="1:62" x14ac:dyDescent="0.25">
      <c r="A141" t="str">
        <f>+intern2!A136</f>
        <v>NEO1</v>
      </c>
      <c r="C141" s="1277" t="str">
        <f>IF(INDEX(intern2!$A$165:$BH$316,MATCH($A141,intern2!$A$165:$A$316,0),MATCH(C$8,intern2!_xlnm.Print_Titles,0))="","",
IF(INDEX(intern2!$A$165:$BH$316,MATCH($A141,intern2!$A$165:$A$316,0),MATCH(C$8,intern2!_xlnm.Print_Titles,0))="NOK","NOK",
IF(INDEX(intern3!$A$9:$BG$320,MATCH($A141,intern3!$A$9:$A$160,0),MATCH(intern4!C$8,intern3!$7:$7,0))="OK","OK","NOK")))</f>
        <v/>
      </c>
      <c r="D141" s="1277" t="str">
        <f>IF(INDEX(intern2!$A$165:$BH$316,MATCH($A141,intern2!$A$165:$A$316,0),MATCH(D$8,intern2!_xlnm.Print_Titles,0))="","",
IF(INDEX(intern2!$A$165:$BH$316,MATCH($A141,intern2!$A$165:$A$316,0),MATCH(D$8,intern2!_xlnm.Print_Titles,0))="NOK","NOK",
IF(INDEX(intern3!$A$9:$BG$320,MATCH($A141,intern3!$A$9:$A$160,0),MATCH(intern4!D$8,intern3!$7:$7,0))="OK","OK","NOK")))</f>
        <v/>
      </c>
      <c r="E141" s="1277" t="str">
        <f>IF(INDEX(intern2!$A$165:$BH$316,MATCH($A141,intern2!$A$165:$A$316,0),MATCH(E$8,intern2!_xlnm.Print_Titles,0))="","",
IF(INDEX(intern2!$A$165:$BH$316,MATCH($A141,intern2!$A$165:$A$316,0),MATCH(E$8,intern2!_xlnm.Print_Titles,0))="NOK","NOK",
IF(INDEX(intern3!$A$9:$BG$320,MATCH($A141,intern3!$A$9:$A$160,0),MATCH(intern4!E$8,intern3!$7:$7,0))="OK","OK","NOK")))</f>
        <v/>
      </c>
      <c r="F141" s="1277" t="str">
        <f>IF(INDEX(intern2!$A$165:$BH$316,MATCH($A141,intern2!$A$165:$A$316,0),MATCH(F$8,intern2!_xlnm.Print_Titles,0))="","",
IF(INDEX(intern2!$A$165:$BH$316,MATCH($A141,intern2!$A$165:$A$316,0),MATCH(F$8,intern2!_xlnm.Print_Titles,0))="NOK","NOK",
IF(INDEX(intern3!$A$9:$BG$320,MATCH($A141,intern3!$A$9:$A$160,0),MATCH(intern4!F$8,intern3!$7:$7,0))="OK","OK","NOK")))</f>
        <v/>
      </c>
      <c r="G141" s="1277" t="str">
        <f>IF(INDEX(intern2!$A$165:$BH$316,MATCH($A141,intern2!$A$165:$A$316,0),MATCH(G$8,intern2!_xlnm.Print_Titles,0))="","",
IF(INDEX(intern2!$A$165:$BH$316,MATCH($A141,intern2!$A$165:$A$316,0),MATCH(G$8,intern2!_xlnm.Print_Titles,0))="NOK","NOK",
IF(INDEX(intern3!$A$9:$BG$320,MATCH($A141,intern3!$A$9:$A$160,0),MATCH(intern4!G$8,intern3!$7:$7,0))="OK","OK","NOK")))</f>
        <v/>
      </c>
      <c r="H141" s="1277" t="str">
        <f>IF(INDEX(intern2!$A$165:$BH$316,MATCH($A141,intern2!$A$165:$A$316,0),MATCH(H$8,intern2!_xlnm.Print_Titles,0))="","",
IF(INDEX(intern2!$A$165:$BH$316,MATCH($A141,intern2!$A$165:$A$316,0),MATCH(H$8,intern2!_xlnm.Print_Titles,0))="NOK","NOK",
IF(INDEX(intern3!$A$9:$BG$320,MATCH($A141,intern3!$A$9:$A$160,0),MATCH(intern4!H$8,intern3!$7:$7,0))="OK","OK","NOK")))</f>
        <v/>
      </c>
      <c r="I141" s="1277" t="str">
        <f>IF(INDEX(intern2!$A$165:$BH$316,MATCH($A141,intern2!$A$165:$A$316,0),MATCH(I$8,intern2!_xlnm.Print_Titles,0))="","",
IF(INDEX(intern2!$A$165:$BH$316,MATCH($A141,intern2!$A$165:$A$316,0),MATCH(I$8,intern2!_xlnm.Print_Titles,0))="NOK","NOK",
IF(INDEX(intern3!$A$9:$BG$320,MATCH($A141,intern3!$A$9:$A$160,0),MATCH(intern4!I$8,intern3!$7:$7,0))="OK","OK","NOK")))</f>
        <v/>
      </c>
      <c r="J141" s="1277" t="str">
        <f>IF(INDEX(intern2!$A$165:$BH$316,MATCH($A141,intern2!$A$165:$A$316,0),MATCH(J$8,intern2!_xlnm.Print_Titles,0))="","",
IF(INDEX(intern2!$A$165:$BH$316,MATCH($A141,intern2!$A$165:$A$316,0),MATCH(J$8,intern2!_xlnm.Print_Titles,0))="NOK","NOK",
IF(INDEX(intern3!$A$9:$BG$320,MATCH($A141,intern3!$A$9:$A$160,0),MATCH(intern4!J$8,intern3!$7:$7,0))="OK","OK","NOK")))</f>
        <v/>
      </c>
      <c r="K141" s="1277" t="str">
        <f>IF(INDEX(intern2!$A$165:$BH$316,MATCH($A141,intern2!$A$165:$A$316,0),MATCH(K$8,intern2!_xlnm.Print_Titles,0))="","",
IF(INDEX(intern2!$A$165:$BH$316,MATCH($A141,intern2!$A$165:$A$316,0),MATCH(K$8,intern2!_xlnm.Print_Titles,0))="NOK","NOK",
IF(INDEX(intern3!$A$9:$BG$320,MATCH($A141,intern3!$A$9:$A$160,0),MATCH(intern4!K$8,intern3!$7:$7,0))="OK","OK","NOK")))</f>
        <v/>
      </c>
      <c r="L141" s="1277" t="str">
        <f>IF(INDEX(intern2!$A$165:$BH$316,MATCH($A141,intern2!$A$165:$A$316,0),MATCH(L$8,intern2!_xlnm.Print_Titles,0))="","",
IF(INDEX(intern2!$A$165:$BH$316,MATCH($A141,intern2!$A$165:$A$316,0),MATCH(L$8,intern2!_xlnm.Print_Titles,0))="NOK","NOK",
IF(INDEX(intern3!$A$9:$BG$320,MATCH($A141,intern3!$A$9:$A$160,0),MATCH(intern4!L$8,intern3!$7:$7,0))="OK","OK","NOK")))</f>
        <v/>
      </c>
      <c r="M141" s="1277" t="str">
        <f>IF(INDEX(intern2!$A$165:$BH$316,MATCH($A141,intern2!$A$165:$A$316,0),MATCH(M$8,intern2!_xlnm.Print_Titles,0))="","",
IF(INDEX(intern2!$A$165:$BH$316,MATCH($A141,intern2!$A$165:$A$316,0),MATCH(M$8,intern2!_xlnm.Print_Titles,0))="NOK","NOK",
IF(INDEX(intern3!$A$9:$BG$320,MATCH($A141,intern3!$A$9:$A$160,0),MATCH(intern4!M$8,intern3!$7:$7,0))="OK","OK","NOK")))</f>
        <v/>
      </c>
      <c r="N141" s="1277" t="str">
        <f>IF(INDEX(intern2!$A$165:$BH$316,MATCH($A141,intern2!$A$165:$A$316,0),MATCH(N$8,intern2!_xlnm.Print_Titles,0))="","",
IF(INDEX(intern2!$A$165:$BH$316,MATCH($A141,intern2!$A$165:$A$316,0),MATCH(N$8,intern2!_xlnm.Print_Titles,0))="NOK","NOK",
IF(INDEX(intern3!$A$9:$BG$320,MATCH($A141,intern3!$A$9:$A$160,0),MATCH(intern4!N$8,intern3!$7:$7,0))="OK","OK","NOK")))</f>
        <v/>
      </c>
      <c r="O141" s="1277" t="str">
        <f>IF(INDEX(intern2!$A$165:$BH$316,MATCH($A141,intern2!$A$165:$A$316,0),MATCH(O$8,intern2!_xlnm.Print_Titles,0))="","",
IF(INDEX(intern2!$A$165:$BH$316,MATCH($A141,intern2!$A$165:$A$316,0),MATCH(O$8,intern2!_xlnm.Print_Titles,0))="NOK","NOK",
IF(INDEX(intern3!$A$9:$BG$320,MATCH($A141,intern3!$A$9:$A$160,0),MATCH(intern4!O$8,intern3!$7:$7,0))="OK","OK","NOK")))</f>
        <v/>
      </c>
      <c r="P141" s="1277" t="str">
        <f>IF(INDEX(intern2!$A$165:$BH$316,MATCH($A141,intern2!$A$165:$A$316,0),MATCH(P$8,intern2!_xlnm.Print_Titles,0))="","",
IF(INDEX(intern2!$A$165:$BH$316,MATCH($A141,intern2!$A$165:$A$316,0),MATCH(P$8,intern2!_xlnm.Print_Titles,0))="NOK","NOK",
IF(INDEX(intern3!$A$9:$BG$320,MATCH($A141,intern3!$A$9:$A$160,0),MATCH(intern4!P$8,intern3!$7:$7,0))="OK","OK","NOK")))</f>
        <v/>
      </c>
      <c r="Q141" s="1277" t="str">
        <f>IF(INDEX(intern2!$A$165:$BH$316,MATCH($A141,intern2!$A$165:$A$316,0),MATCH(Q$8,intern2!_xlnm.Print_Titles,0))="","",
IF(INDEX(intern2!$A$165:$BH$316,MATCH($A141,intern2!$A$165:$A$316,0),MATCH(Q$8,intern2!_xlnm.Print_Titles,0))="NOK","NOK",
IF(INDEX(intern3!$A$9:$BG$320,MATCH($A141,intern3!$A$9:$A$160,0),MATCH(intern4!Q$8,intern3!$7:$7,0))="OK","OK","NOK")))</f>
        <v/>
      </c>
      <c r="R141" s="1277" t="str">
        <f>IF(INDEX(intern2!$A$165:$BH$316,MATCH($A141,intern2!$A$165:$A$316,0),MATCH(R$8,intern2!_xlnm.Print_Titles,0))="","",
IF(INDEX(intern2!$A$165:$BH$316,MATCH($A141,intern2!$A$165:$A$316,0),MATCH(R$8,intern2!_xlnm.Print_Titles,0))="NOK","NOK",
IF(INDEX(intern3!$A$9:$BG$320,MATCH($A141,intern3!$A$9:$A$160,0),MATCH(intern4!R$8,intern3!$7:$7,0))="OK","OK","NOK")))</f>
        <v/>
      </c>
      <c r="S141" s="1277" t="str">
        <f>IF(INDEX(intern2!$A$165:$BH$316,MATCH($A141,intern2!$A$165:$A$316,0),MATCH(S$8,intern2!_xlnm.Print_Titles,0))="","",
IF(INDEX(intern2!$A$165:$BH$316,MATCH($A141,intern2!$A$165:$A$316,0),MATCH(S$8,intern2!_xlnm.Print_Titles,0))="NOK","NOK",
IF(INDEX(intern3!$A$9:$BG$320,MATCH($A141,intern3!$A$9:$A$160,0),MATCH(intern4!S$8,intern3!$7:$7,0))="OK","OK","NOK")))</f>
        <v/>
      </c>
      <c r="T141" s="1277" t="str">
        <f>IF(INDEX(intern2!$A$165:$BH$316,MATCH($A141,intern2!$A$165:$A$316,0),MATCH(T$8,intern2!_xlnm.Print_Titles,0))="","",
IF(INDEX(intern2!$A$165:$BH$316,MATCH($A141,intern2!$A$165:$A$316,0),MATCH(T$8,intern2!_xlnm.Print_Titles,0))="NOK","NOK",
IF(INDEX(intern3!$A$9:$BG$320,MATCH($A141,intern3!$A$9:$A$160,0),MATCH(intern4!T$8,intern3!$7:$7,0))="OK","OK","NOK")))</f>
        <v/>
      </c>
      <c r="U141" s="1277" t="str">
        <f>IF(INDEX(intern2!$A$165:$BH$316,MATCH($A141,intern2!$A$165:$A$316,0),MATCH(U$8,intern2!_xlnm.Print_Titles,0))="","",
IF(INDEX(intern2!$A$165:$BH$316,MATCH($A141,intern2!$A$165:$A$316,0),MATCH(U$8,intern2!_xlnm.Print_Titles,0))="NOK","NOK",
IF(INDEX(intern3!$A$9:$BG$320,MATCH($A141,intern3!$A$9:$A$160,0),MATCH(intern4!U$8,intern3!$7:$7,0))="OK","OK","NOK")))</f>
        <v/>
      </c>
      <c r="V141" s="1277" t="str">
        <f>IF(INDEX(intern2!$A$165:$BH$316,MATCH($A141,intern2!$A$165:$A$316,0),MATCH(V$8,intern2!_xlnm.Print_Titles,0))="","",
IF(INDEX(intern2!$A$165:$BH$316,MATCH($A141,intern2!$A$165:$A$316,0),MATCH(V$8,intern2!_xlnm.Print_Titles,0))="NOK","NOK",
IF(INDEX(intern3!$A$9:$BG$320,MATCH($A141,intern3!$A$9:$A$160,0),MATCH(intern4!V$8,intern3!$7:$7,0))="OK","OK","NOK")))</f>
        <v/>
      </c>
      <c r="W141" s="1277" t="str">
        <f>IF(INDEX(intern2!$A$165:$BH$316,MATCH($A141,intern2!$A$165:$A$316,0),MATCH(W$8,intern2!_xlnm.Print_Titles,0))="","",
IF(INDEX(intern2!$A$165:$BH$316,MATCH($A141,intern2!$A$165:$A$316,0),MATCH(W$8,intern2!_xlnm.Print_Titles,0))="NOK","NOK",
IF(INDEX(intern3!$A$9:$BG$320,MATCH($A141,intern3!$A$9:$A$160,0),MATCH(intern4!W$8,intern3!$7:$7,0))="OK","OK","NOK")))</f>
        <v/>
      </c>
      <c r="X141" s="1277" t="str">
        <f>IF(INDEX(intern2!$A$165:$BH$316,MATCH($A141,intern2!$A$165:$A$316,0),MATCH(X$8,intern2!_xlnm.Print_Titles,0))="","",
IF(INDEX(intern2!$A$165:$BH$316,MATCH($A141,intern2!$A$165:$A$316,0),MATCH(X$8,intern2!_xlnm.Print_Titles,0))="NOK","NOK",
IF(INDEX(intern3!$A$9:$BG$320,MATCH($A141,intern3!$A$9:$A$160,0),MATCH(intern4!X$8,intern3!$7:$7,0))="OK","OK","NOK")))</f>
        <v/>
      </c>
      <c r="Y141" s="1277" t="str">
        <f>IF(INDEX(intern2!$A$165:$BH$316,MATCH($A141,intern2!$A$165:$A$316,0),MATCH(Y$8,intern2!_xlnm.Print_Titles,0))="","",
IF(INDEX(intern2!$A$165:$BH$316,MATCH($A141,intern2!$A$165:$A$316,0),MATCH(Y$8,intern2!_xlnm.Print_Titles,0))="NOK","NOK",
IF(INDEX(intern3!$A$9:$BG$320,MATCH($A141,intern3!$A$9:$A$160,0),MATCH(intern4!Y$8,intern3!$7:$7,0))="OK","OK","NOK")))</f>
        <v/>
      </c>
      <c r="Z141" s="1277" t="str">
        <f ca="1">IF(INDEX(intern2!$A$165:$BH$316,MATCH($A141,intern2!$A$165:$A$316,0),MATCH(Z$8,intern2!_xlnm.Print_Titles,0))="","",
IF(INDEX(intern2!$A$165:$BH$316,MATCH($A141,intern2!$A$165:$A$316,0),MATCH(Z$8,intern2!_xlnm.Print_Titles,0))="NOK","NOK",
IF(INDEX(intern3!$A$9:$BG$320,MATCH($A141,intern3!$A$9:$A$160,0),MATCH(intern4!Z$8,intern3!$7:$7,0))="OK","OK","NOK")))</f>
        <v>NOK</v>
      </c>
      <c r="AA141" s="1277" t="str">
        <f>IF(INDEX(intern2!$A$165:$BH$316,MATCH($A141,intern2!$A$165:$A$316,0),MATCH(AA$8,intern2!_xlnm.Print_Titles,0))="","",
IF(INDEX(intern2!$A$165:$BH$316,MATCH($A141,intern2!$A$165:$A$316,0),MATCH(AA$8,intern2!_xlnm.Print_Titles,0))="NOK","NOK",
IF(INDEX(intern3!$A$9:$BG$320,MATCH($A141,intern3!$A$9:$A$160,0),MATCH(intern4!AA$8,intern3!$7:$7,0))="OK","OK","NOK")))</f>
        <v/>
      </c>
      <c r="AB141" s="1277" t="str">
        <f>IF(INDEX(intern2!$A$165:$BH$316,MATCH($A141,intern2!$A$165:$A$316,0),MATCH(AB$8,intern2!_xlnm.Print_Titles,0))="","",
IF(INDEX(intern2!$A$165:$BH$316,MATCH($A141,intern2!$A$165:$A$316,0),MATCH(AB$8,intern2!_xlnm.Print_Titles,0))="NOK","NOK",
IF(INDEX(intern3!$A$9:$BG$320,MATCH($A141,intern3!$A$9:$A$160,0),MATCH(intern4!AB$8,intern3!$7:$7,0))="OK","OK","NOK")))</f>
        <v/>
      </c>
      <c r="AC141" s="1277" t="str">
        <f>IF(INDEX(intern2!$A$165:$BH$316,MATCH($A141,intern2!$A$165:$A$316,0),MATCH(AC$8,intern2!_xlnm.Print_Titles,0))="","",
IF(INDEX(intern2!$A$165:$BH$316,MATCH($A141,intern2!$A$165:$A$316,0),MATCH(AC$8,intern2!_xlnm.Print_Titles,0))="NOK","NOK",
IF(INDEX(intern3!$A$9:$BG$320,MATCH($A141,intern3!$A$9:$A$160,0),MATCH(intern4!AC$8,intern3!$7:$7,0))="OK","OK","NOK")))</f>
        <v/>
      </c>
      <c r="AD141" s="1277" t="str">
        <f>IF(INDEX(intern2!$A$165:$BH$316,MATCH($A141,intern2!$A$165:$A$316,0),MATCH(AD$8,intern2!_xlnm.Print_Titles,0))="","",
IF(INDEX(intern2!$A$165:$BH$316,MATCH($A141,intern2!$A$165:$A$316,0),MATCH(AD$8,intern2!_xlnm.Print_Titles,0))="NOK","NOK",
IF(INDEX(intern3!$A$9:$BG$320,MATCH($A141,intern3!$A$9:$A$160,0),MATCH(intern4!AD$8,intern3!$7:$7,0))="OK","OK","NOK")))</f>
        <v/>
      </c>
      <c r="AE141" s="1277" t="str">
        <f>IF(INDEX(intern2!$A$165:$BH$316,MATCH($A141,intern2!$A$165:$A$316,0),MATCH(AE$8,intern2!_xlnm.Print_Titles,0))="","",
IF(INDEX(intern2!$A$165:$BH$316,MATCH($A141,intern2!$A$165:$A$316,0),MATCH(AE$8,intern2!_xlnm.Print_Titles,0))="NOK","NOK",
IF(INDEX(intern3!$A$9:$BG$320,MATCH($A141,intern3!$A$9:$A$160,0),MATCH(intern4!AE$8,intern3!$7:$7,0))="OK","OK","NOK")))</f>
        <v/>
      </c>
      <c r="AF141" s="1277" t="str">
        <f>IF(INDEX(intern2!$A$165:$BH$316,MATCH($A141,intern2!$A$165:$A$316,0),MATCH(AF$8,intern2!_xlnm.Print_Titles,0))="","",
IF(INDEX(intern2!$A$165:$BH$316,MATCH($A141,intern2!$A$165:$A$316,0),MATCH(AF$8,intern2!_xlnm.Print_Titles,0))="NOK","NOK",
IF(INDEX(intern3!$A$9:$BG$320,MATCH($A141,intern3!$A$9:$A$160,0),MATCH(intern4!AF$8,intern3!$7:$7,0))="OK","OK","NOK")))</f>
        <v/>
      </c>
      <c r="AG141" s="1277" t="str">
        <f>IF(INDEX(intern2!$A$165:$BH$316,MATCH($A141,intern2!$A$165:$A$316,0),MATCH(AG$8,intern2!_xlnm.Print_Titles,0))="","",
IF(INDEX(intern2!$A$165:$BH$316,MATCH($A141,intern2!$A$165:$A$316,0),MATCH(AG$8,intern2!_xlnm.Print_Titles,0))="NOK","NOK",
IF(INDEX(intern3!$A$9:$BG$320,MATCH($A141,intern3!$A$9:$A$160,0),MATCH(intern4!AG$8,intern3!$7:$7,0))="OK","OK","NOK")))</f>
        <v/>
      </c>
      <c r="AH141" s="1277" t="str">
        <f>IF(INDEX(intern2!$A$165:$BH$316,MATCH($A141,intern2!$A$165:$A$316,0),MATCH(AH$8,intern2!_xlnm.Print_Titles,0))="","",
IF(INDEX(intern2!$A$165:$BH$316,MATCH($A141,intern2!$A$165:$A$316,0),MATCH(AH$8,intern2!_xlnm.Print_Titles,0))="NOK","NOK",
IF(INDEX(intern3!$A$9:$BG$320,MATCH($A141,intern3!$A$9:$A$160,0),MATCH(intern4!AH$8,intern3!$7:$7,0))="OK","OK","NOK")))</f>
        <v/>
      </c>
      <c r="AI141" s="1277" t="str">
        <f>IF(INDEX(intern2!$A$165:$BH$316,MATCH($A141,intern2!$A$165:$A$316,0),MATCH(AI$8,intern2!_xlnm.Print_Titles,0))="","",
IF(INDEX(intern2!$A$165:$BH$316,MATCH($A141,intern2!$A$165:$A$316,0),MATCH(AI$8,intern2!_xlnm.Print_Titles,0))="NOK","NOK",
IF(INDEX(intern3!$A$9:$BG$320,MATCH($A141,intern3!$A$9:$A$160,0),MATCH(intern4!AI$8,intern3!$7:$7,0))="OK","OK","NOK")))</f>
        <v/>
      </c>
      <c r="AJ141" s="1277" t="str">
        <f>IF(INDEX(intern2!$A$165:$BH$316,MATCH($A141,intern2!$A$165:$A$316,0),MATCH(AJ$8,intern2!_xlnm.Print_Titles,0))="","",
IF(INDEX(intern2!$A$165:$BH$316,MATCH($A141,intern2!$A$165:$A$316,0),MATCH(AJ$8,intern2!_xlnm.Print_Titles,0))="NOK","NOK",
IF(INDEX(intern3!$A$9:$BG$320,MATCH($A141,intern3!$A$9:$A$160,0),MATCH(intern4!AJ$8,intern3!$7:$7,0))="OK","OK","NOK")))</f>
        <v/>
      </c>
      <c r="AK141" s="1277" t="str">
        <f>IF(INDEX(intern2!$A$165:$BH$316,MATCH($A141,intern2!$A$165:$A$316,0),MATCH(AK$8,intern2!_xlnm.Print_Titles,0))="","",
IF(INDEX(intern2!$A$165:$BH$316,MATCH($A141,intern2!$A$165:$A$316,0),MATCH(AK$8,intern2!_xlnm.Print_Titles,0))="NOK","NOK",
IF(INDEX(intern3!$A$9:$BG$320,MATCH($A141,intern3!$A$9:$A$160,0),MATCH(intern4!AK$8,intern3!$7:$7,0))="OK","OK","NOK")))</f>
        <v/>
      </c>
      <c r="AL141" s="1277" t="str">
        <f>IF(INDEX(intern2!$A$165:$BH$316,MATCH($A141,intern2!$A$165:$A$316,0),MATCH(AL$8,intern2!_xlnm.Print_Titles,0))="","",
IF(INDEX(intern2!$A$165:$BH$316,MATCH($A141,intern2!$A$165:$A$316,0),MATCH(AL$8,intern2!_xlnm.Print_Titles,0))="NOK","NOK",
IF(INDEX(intern3!$A$9:$BG$320,MATCH($A141,intern3!$A$9:$A$160,0),MATCH(intern4!AL$8,intern3!$7:$7,0))="OK","OK","NOK")))</f>
        <v/>
      </c>
      <c r="AM141" s="1277" t="str">
        <f>IF(INDEX(intern2!$A$165:$BH$316,MATCH($A141,intern2!$A$165:$A$316,0),MATCH(AM$8,intern2!_xlnm.Print_Titles,0))="","",
IF(INDEX(intern2!$A$165:$BH$316,MATCH($A141,intern2!$A$165:$A$316,0),MATCH(AM$8,intern2!_xlnm.Print_Titles,0))="NOK","NOK",
IF(INDEX(intern3!$A$9:$BG$320,MATCH($A141,intern3!$A$9:$A$160,0),MATCH(intern4!AM$8,intern3!$7:$7,0))="OK","OK","NOK")))</f>
        <v/>
      </c>
      <c r="AN141" s="1277" t="str">
        <f>IF(INDEX(intern2!$A$165:$BH$316,MATCH($A141,intern2!$A$165:$A$316,0),MATCH(AN$8,intern2!_xlnm.Print_Titles,0))="","",
IF(INDEX(intern2!$A$165:$BH$316,MATCH($A141,intern2!$A$165:$A$316,0),MATCH(AN$8,intern2!_xlnm.Print_Titles,0))="NOK","NOK",
IF(INDEX(intern3!$A$9:$BG$320,MATCH($A141,intern3!$A$9:$A$160,0),MATCH(intern4!AN$8,intern3!$7:$7,0))="OK","OK","NOK")))</f>
        <v/>
      </c>
      <c r="AO141" s="1277" t="str">
        <f>IF(INDEX(intern2!$A$165:$BH$316,MATCH($A141,intern2!$A$165:$A$316,0),MATCH(AO$8,intern2!_xlnm.Print_Titles,0))="","",
IF(INDEX(intern2!$A$165:$BH$316,MATCH($A141,intern2!$A$165:$A$316,0),MATCH(AO$8,intern2!_xlnm.Print_Titles,0))="NOK","NOK",
IF(INDEX(intern3!$A$9:$BG$320,MATCH($A141,intern3!$A$9:$A$160,0),MATCH(intern4!AO$8,intern3!$7:$7,0))="OK","OK","NOK")))</f>
        <v/>
      </c>
      <c r="AP141" s="1277" t="str">
        <f>IF(INDEX(intern2!$A$165:$BH$316,MATCH($A141,intern2!$A$165:$A$316,0),MATCH(AP$8,intern2!_xlnm.Print_Titles,0))="","",
IF(INDEX(intern2!$A$165:$BH$316,MATCH($A141,intern2!$A$165:$A$316,0),MATCH(AP$8,intern2!_xlnm.Print_Titles,0))="NOK","NOK",
IF(INDEX(intern3!$A$9:$BG$320,MATCH($A141,intern3!$A$9:$A$160,0),MATCH(intern4!AP$8,intern3!$7:$7,0))="OK","OK","NOK")))</f>
        <v/>
      </c>
      <c r="AQ141" s="1277" t="str">
        <f>IF(INDEX(intern2!$A$165:$BH$316,MATCH($A141,intern2!$A$165:$A$316,0),MATCH(AQ$8,intern2!_xlnm.Print_Titles,0))="","",
IF(INDEX(intern2!$A$165:$BH$316,MATCH($A141,intern2!$A$165:$A$316,0),MATCH(AQ$8,intern2!_xlnm.Print_Titles,0))="NOK","NOK",
IF(INDEX(intern3!$A$9:$BG$320,MATCH($A141,intern3!$A$9:$A$160,0),MATCH(intern4!AQ$8,intern3!$7:$7,0))="OK","OK","NOK")))</f>
        <v/>
      </c>
      <c r="AR141" s="1277" t="str">
        <f>IF(INDEX(intern2!$A$165:$BH$316,MATCH($A141,intern2!$A$165:$A$316,0),MATCH(AR$8,intern2!_xlnm.Print_Titles,0))="","",
IF(INDEX(intern2!$A$165:$BH$316,MATCH($A141,intern2!$A$165:$A$316,0),MATCH(AR$8,intern2!_xlnm.Print_Titles,0))="NOK","NOK",
IF(INDEX(intern3!$A$9:$BG$320,MATCH($A141,intern3!$A$9:$A$160,0),MATCH(intern4!AR$8,intern3!$7:$7,0))="OK","OK","NOK")))</f>
        <v/>
      </c>
      <c r="AS141" s="1277" t="str">
        <f>IF(INDEX(intern2!$A$165:$BH$316,MATCH($A141,intern2!$A$165:$A$316,0),MATCH(AS$8,intern2!_xlnm.Print_Titles,0))="","",
IF(INDEX(intern2!$A$165:$BH$316,MATCH($A141,intern2!$A$165:$A$316,0),MATCH(AS$8,intern2!_xlnm.Print_Titles,0))="NOK","NOK",
IF(INDEX(intern3!$A$9:$BG$320,MATCH($A141,intern3!$A$9:$A$160,0),MATCH(intern4!AS$8,intern3!$7:$7,0))="OK","OK","NOK")))</f>
        <v/>
      </c>
      <c r="AT141" s="1277" t="str">
        <f ca="1">IF(INDEX(intern2!$A$165:$BH$316,MATCH($A141,intern2!$A$165:$A$316,0),MATCH(AT$8,intern2!_xlnm.Print_Titles,0))="","",
IF(INDEX(intern2!$A$165:$BH$316,MATCH($A141,intern2!$A$165:$A$316,0),MATCH(AT$8,intern2!_xlnm.Print_Titles,0))="NOK","NOK",
IF(INDEX(intern3!$A$9:$BG$320,MATCH($A141,intern3!$A$9:$A$160,0),MATCH(intern4!AT$8,intern3!$7:$7,0))="OK","OK","NOK")))</f>
        <v>NOK</v>
      </c>
      <c r="AU141" s="1277" t="str">
        <f>IF(INDEX(intern2!$A$165:$BH$316,MATCH($A141,intern2!$A$165:$A$316,0),MATCH(AU$8,intern2!_xlnm.Print_Titles,0))="","",
IF(INDEX(intern2!$A$165:$BH$316,MATCH($A141,intern2!$A$165:$A$316,0),MATCH(AU$8,intern2!_xlnm.Print_Titles,0))="NOK","NOK",
IF(INDEX(intern3!$A$9:$BG$320,MATCH($A141,intern3!$A$9:$A$160,0),MATCH(intern4!AU$8,intern3!$7:$7,0))="OK","OK","NOK")))</f>
        <v/>
      </c>
      <c r="AV141" s="1277" t="str">
        <f>IF(INDEX(intern2!$A$165:$BH$316,MATCH($A141,intern2!$A$165:$A$316,0),MATCH(AV$8,intern2!_xlnm.Print_Titles,0))="","",
IF(INDEX(intern2!$A$165:$BH$316,MATCH($A141,intern2!$A$165:$A$316,0),MATCH(AV$8,intern2!_xlnm.Print_Titles,0))="NOK","NOK",
IF(INDEX(intern3!$A$9:$BG$320,MATCH($A141,intern3!$A$9:$A$160,0),MATCH(intern4!AV$8,intern3!$7:$7,0))="OK","OK","NOK")))</f>
        <v/>
      </c>
      <c r="AW141" s="1277"/>
      <c r="AX141" s="1277" t="str">
        <f>IF(INDEX(intern2!$A$165:$BH$316,MATCH($A141,intern2!$A$165:$A$316,0),MATCH(AX$8,intern2!_xlnm.Print_Titles,0))="","",
IF(INDEX(intern2!$A$165:$BH$316,MATCH($A141,intern2!$A$165:$A$316,0),MATCH(AX$8,intern2!_xlnm.Print_Titles,0))="NOK","NOK",
IF(INDEX(intern3!$A$9:$BG$320,MATCH($A141,intern3!$A$9:$A$160,0),MATCH(intern4!AX$8,intern3!$7:$7,0))="OK","OK","NOK")))</f>
        <v/>
      </c>
      <c r="AY141" s="1277" t="str">
        <f>IF(INDEX(intern2!$A$165:$BH$316,MATCH($A141,intern2!$A$165:$A$316,0),MATCH(AY$8,intern2!_xlnm.Print_Titles,0))="","",
IF(INDEX(intern2!$A$165:$BH$316,MATCH($A141,intern2!$A$165:$A$316,0),MATCH(AY$8,intern2!_xlnm.Print_Titles,0))="NOK","NOK",
IF(INDEX(intern3!$A$9:$BG$320,MATCH($A141,intern3!$A$9:$A$160,0),MATCH(intern4!AY$8,intern3!$7:$7,0))="OK","OK","NOK")))</f>
        <v/>
      </c>
      <c r="AZ141" s="1277" t="str">
        <f>IF(INDEX(intern2!$A$165:$BH$316,MATCH($A141,intern2!$A$165:$A$316,0),MATCH(AZ$8,intern2!_xlnm.Print_Titles,0))="","",
IF(INDEX(intern2!$A$165:$BH$316,MATCH($A141,intern2!$A$165:$A$316,0),MATCH(AZ$8,intern2!_xlnm.Print_Titles,0))="NOK","NOK",
IF(INDEX(intern3!$A$9:$BG$320,MATCH($A141,intern3!$A$9:$A$160,0),MATCH(intern4!AZ$8,intern3!$7:$7,0))="OK","OK","NOK")))</f>
        <v/>
      </c>
      <c r="BA141" s="1277" t="str">
        <f>IF(INDEX(intern2!$A$165:$BH$316,MATCH($A141,intern2!$A$165:$A$316,0),MATCH(BA$8,intern2!_xlnm.Print_Titles,0))="","",
IF(INDEX(intern2!$A$165:$BH$316,MATCH($A141,intern2!$A$165:$A$316,0),MATCH(BA$8,intern2!_xlnm.Print_Titles,0))="NOK","NOK",
IF(INDEX(intern3!$A$9:$BG$320,MATCH($A141,intern3!$A$9:$A$160,0),MATCH(intern4!BA$8,intern3!$7:$7,0))="OK","OK","NOK")))</f>
        <v/>
      </c>
      <c r="BB141" s="1277" t="str">
        <f>IF(INDEX(intern2!$A$165:$BH$316,MATCH($A141,intern2!$A$165:$A$316,0),MATCH(BB$8,intern2!_xlnm.Print_Titles,0))="","",
IF(INDEX(intern2!$A$165:$BH$316,MATCH($A141,intern2!$A$165:$A$316,0),MATCH(BB$8,intern2!_xlnm.Print_Titles,0))="NOK","NOK",
IF(INDEX(intern3!$A$9:$BG$320,MATCH($A141,intern3!$A$9:$A$160,0),MATCH(intern4!BB$8,intern3!$7:$7,0))="OK","OK","NOK")))</f>
        <v/>
      </c>
      <c r="BC141" s="1277" t="str">
        <f>IF(INDEX(intern2!$A$165:$BH$316,MATCH($A141,intern2!$A$165:$A$316,0),MATCH(BC$8,intern2!_xlnm.Print_Titles,0))="","",
IF(INDEX(intern2!$A$165:$BH$316,MATCH($A141,intern2!$A$165:$A$316,0),MATCH(BC$8,intern2!_xlnm.Print_Titles,0))="NOK","NOK",
IF(INDEX(intern3!$A$9:$BG$320,MATCH($A141,intern3!$A$9:$A$160,0),MATCH(intern4!BC$8,intern3!$7:$7,0))="OK","OK","NOK")))</f>
        <v/>
      </c>
      <c r="BD141" s="1277" t="str">
        <f>IF(INDEX(intern2!$A$165:$BH$316,MATCH($A141,intern2!$A$165:$A$316,0),MATCH(BD$8,intern2!_xlnm.Print_Titles,0))="","",
IF(INDEX(intern2!$A$165:$BH$316,MATCH($A141,intern2!$A$165:$A$316,0),MATCH(BD$8,intern2!_xlnm.Print_Titles,0))="NOK","NOK",
IF(INDEX(intern3!$A$9:$BG$320,MATCH($A141,intern3!$A$9:$A$160,0),MATCH(intern4!BD$8,intern3!$7:$7,0))="OK","OK","NOK")))</f>
        <v/>
      </c>
      <c r="BE141" s="1277" t="str">
        <f>IF(INDEX(intern2!$A$165:$BH$316,MATCH($A141,intern2!$A$165:$A$316,0),MATCH(BE$8,intern2!_xlnm.Print_Titles,0))="","",
IF(INDEX(intern2!$A$165:$BH$316,MATCH($A141,intern2!$A$165:$A$316,0),MATCH(BE$8,intern2!_xlnm.Print_Titles,0))="NOK","NOK",
IF(INDEX(intern3!$A$9:$BG$320,MATCH($A141,intern3!$A$9:$A$160,0),MATCH(intern4!BE$8,intern3!$7:$7,0))="OK","OK","NOK")))</f>
        <v/>
      </c>
      <c r="BF141" s="1277" t="str">
        <f>IF(INDEX(intern2!$A$165:$BH$316,MATCH($A141,intern2!$A$165:$A$316,0),MATCH(BF$8,intern2!_xlnm.Print_Titles,0))="","",
IF(INDEX(intern2!$A$165:$BH$316,MATCH($A141,intern2!$A$165:$A$316,0),MATCH(BF$8,intern2!_xlnm.Print_Titles,0))="NOK","NOK",
IF(INDEX(intern3!$A$9:$BG$320,MATCH($A141,intern3!$A$9:$A$160,0),MATCH(intern4!BF$8,intern3!$7:$7,0))="OK","OK","NOK")))</f>
        <v/>
      </c>
      <c r="BG141" s="1277" t="str">
        <f>IF(INDEX(intern2!$A$165:$BH$316,MATCH($A141,intern2!$A$165:$A$316,0),MATCH(BG$8,intern2!_xlnm.Print_Titles,0))="","",
IF(INDEX(intern2!$A$165:$BH$316,MATCH($A141,intern2!$A$165:$A$316,0),MATCH(BG$8,intern2!_xlnm.Print_Titles,0))="NOK","NOK",
IF(INDEX(intern3!$A$9:$BG$320,MATCH($A141,intern3!$A$9:$A$160,0),MATCH(intern4!BG$8,intern3!$7:$7,0))="OK","OK","NOK")))</f>
        <v/>
      </c>
      <c r="BH141" s="200" t="str">
        <f t="shared" ca="1" si="4"/>
        <v>NOK</v>
      </c>
      <c r="BI141" s="186"/>
      <c r="BJ141" t="b">
        <f ca="1">IF(VLOOKUP($A141,intern1!$C:$Q,15,FALSE)="MAS","",IF(VLOOKUP($A141,'3.10'!$C:$AP,9,FALSE)=0,"NOK",IF(VLOOKUP($A141,'3.10'!$C:$AP,11,FALSE)=0,"NOK","OK"))=BH141)</f>
        <v>1</v>
      </c>
    </row>
    <row r="142" spans="1:62" x14ac:dyDescent="0.25">
      <c r="A142" t="str">
        <f>+intern2!A137</f>
        <v>NEO1.1</v>
      </c>
      <c r="C142" s="1277" t="str">
        <f>IF(INDEX(intern2!$A$165:$BH$316,MATCH($A142,intern2!$A$165:$A$316,0),MATCH(C$8,intern2!_xlnm.Print_Titles,0))="","",
IF(INDEX(intern2!$A$165:$BH$316,MATCH($A142,intern2!$A$165:$A$316,0),MATCH(C$8,intern2!_xlnm.Print_Titles,0))="NOK","NOK",
IF(INDEX(intern3!$A$9:$BG$320,MATCH($A142,intern3!$A$9:$A$160,0),MATCH(intern4!C$8,intern3!$7:$7,0))="OK","OK","NOK")))</f>
        <v/>
      </c>
      <c r="D142" s="1277" t="str">
        <f>IF(INDEX(intern2!$A$165:$BH$316,MATCH($A142,intern2!$A$165:$A$316,0),MATCH(D$8,intern2!_xlnm.Print_Titles,0))="","",
IF(INDEX(intern2!$A$165:$BH$316,MATCH($A142,intern2!$A$165:$A$316,0),MATCH(D$8,intern2!_xlnm.Print_Titles,0))="NOK","NOK",
IF(INDEX(intern3!$A$9:$BG$320,MATCH($A142,intern3!$A$9:$A$160,0),MATCH(intern4!D$8,intern3!$7:$7,0))="OK","OK","NOK")))</f>
        <v/>
      </c>
      <c r="E142" s="1277" t="str">
        <f>IF(INDEX(intern2!$A$165:$BH$316,MATCH($A142,intern2!$A$165:$A$316,0),MATCH(E$8,intern2!_xlnm.Print_Titles,0))="","",
IF(INDEX(intern2!$A$165:$BH$316,MATCH($A142,intern2!$A$165:$A$316,0),MATCH(E$8,intern2!_xlnm.Print_Titles,0))="NOK","NOK",
IF(INDEX(intern3!$A$9:$BG$320,MATCH($A142,intern3!$A$9:$A$160,0),MATCH(intern4!E$8,intern3!$7:$7,0))="OK","OK","NOK")))</f>
        <v/>
      </c>
      <c r="F142" s="1277" t="str">
        <f>IF(INDEX(intern2!$A$165:$BH$316,MATCH($A142,intern2!$A$165:$A$316,0),MATCH(F$8,intern2!_xlnm.Print_Titles,0))="","",
IF(INDEX(intern2!$A$165:$BH$316,MATCH($A142,intern2!$A$165:$A$316,0),MATCH(F$8,intern2!_xlnm.Print_Titles,0))="NOK","NOK",
IF(INDEX(intern3!$A$9:$BG$320,MATCH($A142,intern3!$A$9:$A$160,0),MATCH(intern4!F$8,intern3!$7:$7,0))="OK","OK","NOK")))</f>
        <v/>
      </c>
      <c r="G142" s="1277" t="str">
        <f>IF(INDEX(intern2!$A$165:$BH$316,MATCH($A142,intern2!$A$165:$A$316,0),MATCH(G$8,intern2!_xlnm.Print_Titles,0))="","",
IF(INDEX(intern2!$A$165:$BH$316,MATCH($A142,intern2!$A$165:$A$316,0),MATCH(G$8,intern2!_xlnm.Print_Titles,0))="NOK","NOK",
IF(INDEX(intern3!$A$9:$BG$320,MATCH($A142,intern3!$A$9:$A$160,0),MATCH(intern4!G$8,intern3!$7:$7,0))="OK","OK","NOK")))</f>
        <v/>
      </c>
      <c r="H142" s="1277" t="str">
        <f>IF(INDEX(intern2!$A$165:$BH$316,MATCH($A142,intern2!$A$165:$A$316,0),MATCH(H$8,intern2!_xlnm.Print_Titles,0))="","",
IF(INDEX(intern2!$A$165:$BH$316,MATCH($A142,intern2!$A$165:$A$316,0),MATCH(H$8,intern2!_xlnm.Print_Titles,0))="NOK","NOK",
IF(INDEX(intern3!$A$9:$BG$320,MATCH($A142,intern3!$A$9:$A$160,0),MATCH(intern4!H$8,intern3!$7:$7,0))="OK","OK","NOK")))</f>
        <v/>
      </c>
      <c r="I142" s="1277" t="str">
        <f>IF(INDEX(intern2!$A$165:$BH$316,MATCH($A142,intern2!$A$165:$A$316,0),MATCH(I$8,intern2!_xlnm.Print_Titles,0))="","",
IF(INDEX(intern2!$A$165:$BH$316,MATCH($A142,intern2!$A$165:$A$316,0),MATCH(I$8,intern2!_xlnm.Print_Titles,0))="NOK","NOK",
IF(INDEX(intern3!$A$9:$BG$320,MATCH($A142,intern3!$A$9:$A$160,0),MATCH(intern4!I$8,intern3!$7:$7,0))="OK","OK","NOK")))</f>
        <v/>
      </c>
      <c r="J142" s="1277" t="str">
        <f>IF(INDEX(intern2!$A$165:$BH$316,MATCH($A142,intern2!$A$165:$A$316,0),MATCH(J$8,intern2!_xlnm.Print_Titles,0))="","",
IF(INDEX(intern2!$A$165:$BH$316,MATCH($A142,intern2!$A$165:$A$316,0),MATCH(J$8,intern2!_xlnm.Print_Titles,0))="NOK","NOK",
IF(INDEX(intern3!$A$9:$BG$320,MATCH($A142,intern3!$A$9:$A$160,0),MATCH(intern4!J$8,intern3!$7:$7,0))="OK","OK","NOK")))</f>
        <v/>
      </c>
      <c r="K142" s="1277" t="str">
        <f>IF(INDEX(intern2!$A$165:$BH$316,MATCH($A142,intern2!$A$165:$A$316,0),MATCH(K$8,intern2!_xlnm.Print_Titles,0))="","",
IF(INDEX(intern2!$A$165:$BH$316,MATCH($A142,intern2!$A$165:$A$316,0),MATCH(K$8,intern2!_xlnm.Print_Titles,0))="NOK","NOK",
IF(INDEX(intern3!$A$9:$BG$320,MATCH($A142,intern3!$A$9:$A$160,0),MATCH(intern4!K$8,intern3!$7:$7,0))="OK","OK","NOK")))</f>
        <v/>
      </c>
      <c r="L142" s="1277" t="str">
        <f>IF(INDEX(intern2!$A$165:$BH$316,MATCH($A142,intern2!$A$165:$A$316,0),MATCH(L$8,intern2!_xlnm.Print_Titles,0))="","",
IF(INDEX(intern2!$A$165:$BH$316,MATCH($A142,intern2!$A$165:$A$316,0),MATCH(L$8,intern2!_xlnm.Print_Titles,0))="NOK","NOK",
IF(INDEX(intern3!$A$9:$BG$320,MATCH($A142,intern3!$A$9:$A$160,0),MATCH(intern4!L$8,intern3!$7:$7,0))="OK","OK","NOK")))</f>
        <v/>
      </c>
      <c r="M142" s="1277" t="str">
        <f>IF(INDEX(intern2!$A$165:$BH$316,MATCH($A142,intern2!$A$165:$A$316,0),MATCH(M$8,intern2!_xlnm.Print_Titles,0))="","",
IF(INDEX(intern2!$A$165:$BH$316,MATCH($A142,intern2!$A$165:$A$316,0),MATCH(M$8,intern2!_xlnm.Print_Titles,0))="NOK","NOK",
IF(INDEX(intern3!$A$9:$BG$320,MATCH($A142,intern3!$A$9:$A$160,0),MATCH(intern4!M$8,intern3!$7:$7,0))="OK","OK","NOK")))</f>
        <v/>
      </c>
      <c r="N142" s="1277" t="str">
        <f>IF(INDEX(intern2!$A$165:$BH$316,MATCH($A142,intern2!$A$165:$A$316,0),MATCH(N$8,intern2!_xlnm.Print_Titles,0))="","",
IF(INDEX(intern2!$A$165:$BH$316,MATCH($A142,intern2!$A$165:$A$316,0),MATCH(N$8,intern2!_xlnm.Print_Titles,0))="NOK","NOK",
IF(INDEX(intern3!$A$9:$BG$320,MATCH($A142,intern3!$A$9:$A$160,0),MATCH(intern4!N$8,intern3!$7:$7,0))="OK","OK","NOK")))</f>
        <v/>
      </c>
      <c r="O142" s="1277" t="str">
        <f>IF(INDEX(intern2!$A$165:$BH$316,MATCH($A142,intern2!$A$165:$A$316,0),MATCH(O$8,intern2!_xlnm.Print_Titles,0))="","",
IF(INDEX(intern2!$A$165:$BH$316,MATCH($A142,intern2!$A$165:$A$316,0),MATCH(O$8,intern2!_xlnm.Print_Titles,0))="NOK","NOK",
IF(INDEX(intern3!$A$9:$BG$320,MATCH($A142,intern3!$A$9:$A$160,0),MATCH(intern4!O$8,intern3!$7:$7,0))="OK","OK","NOK")))</f>
        <v/>
      </c>
      <c r="P142" s="1277" t="str">
        <f>IF(INDEX(intern2!$A$165:$BH$316,MATCH($A142,intern2!$A$165:$A$316,0),MATCH(P$8,intern2!_xlnm.Print_Titles,0))="","",
IF(INDEX(intern2!$A$165:$BH$316,MATCH($A142,intern2!$A$165:$A$316,0),MATCH(P$8,intern2!_xlnm.Print_Titles,0))="NOK","NOK",
IF(INDEX(intern3!$A$9:$BG$320,MATCH($A142,intern3!$A$9:$A$160,0),MATCH(intern4!P$8,intern3!$7:$7,0))="OK","OK","NOK")))</f>
        <v/>
      </c>
      <c r="Q142" s="1277" t="str">
        <f>IF(INDEX(intern2!$A$165:$BH$316,MATCH($A142,intern2!$A$165:$A$316,0),MATCH(Q$8,intern2!_xlnm.Print_Titles,0))="","",
IF(INDEX(intern2!$A$165:$BH$316,MATCH($A142,intern2!$A$165:$A$316,0),MATCH(Q$8,intern2!_xlnm.Print_Titles,0))="NOK","NOK",
IF(INDEX(intern3!$A$9:$BG$320,MATCH($A142,intern3!$A$9:$A$160,0),MATCH(intern4!Q$8,intern3!$7:$7,0))="OK","OK","NOK")))</f>
        <v/>
      </c>
      <c r="R142" s="1277" t="str">
        <f>IF(INDEX(intern2!$A$165:$BH$316,MATCH($A142,intern2!$A$165:$A$316,0),MATCH(R$8,intern2!_xlnm.Print_Titles,0))="","",
IF(INDEX(intern2!$A$165:$BH$316,MATCH($A142,intern2!$A$165:$A$316,0),MATCH(R$8,intern2!_xlnm.Print_Titles,0))="NOK","NOK",
IF(INDEX(intern3!$A$9:$BG$320,MATCH($A142,intern3!$A$9:$A$160,0),MATCH(intern4!R$8,intern3!$7:$7,0))="OK","OK","NOK")))</f>
        <v/>
      </c>
      <c r="S142" s="1277" t="str">
        <f>IF(INDEX(intern2!$A$165:$BH$316,MATCH($A142,intern2!$A$165:$A$316,0),MATCH(S$8,intern2!_xlnm.Print_Titles,0))="","",
IF(INDEX(intern2!$A$165:$BH$316,MATCH($A142,intern2!$A$165:$A$316,0),MATCH(S$8,intern2!_xlnm.Print_Titles,0))="NOK","NOK",
IF(INDEX(intern3!$A$9:$BG$320,MATCH($A142,intern3!$A$9:$A$160,0),MATCH(intern4!S$8,intern3!$7:$7,0))="OK","OK","NOK")))</f>
        <v/>
      </c>
      <c r="T142" s="1277" t="str">
        <f>IF(INDEX(intern2!$A$165:$BH$316,MATCH($A142,intern2!$A$165:$A$316,0),MATCH(T$8,intern2!_xlnm.Print_Titles,0))="","",
IF(INDEX(intern2!$A$165:$BH$316,MATCH($A142,intern2!$A$165:$A$316,0),MATCH(T$8,intern2!_xlnm.Print_Titles,0))="NOK","NOK",
IF(INDEX(intern3!$A$9:$BG$320,MATCH($A142,intern3!$A$9:$A$160,0),MATCH(intern4!T$8,intern3!$7:$7,0))="OK","OK","NOK")))</f>
        <v/>
      </c>
      <c r="U142" s="1277" t="str">
        <f>IF(INDEX(intern2!$A$165:$BH$316,MATCH($A142,intern2!$A$165:$A$316,0),MATCH(U$8,intern2!_xlnm.Print_Titles,0))="","",
IF(INDEX(intern2!$A$165:$BH$316,MATCH($A142,intern2!$A$165:$A$316,0),MATCH(U$8,intern2!_xlnm.Print_Titles,0))="NOK","NOK",
IF(INDEX(intern3!$A$9:$BG$320,MATCH($A142,intern3!$A$9:$A$160,0),MATCH(intern4!U$8,intern3!$7:$7,0))="OK","OK","NOK")))</f>
        <v/>
      </c>
      <c r="V142" s="1277" t="str">
        <f>IF(INDEX(intern2!$A$165:$BH$316,MATCH($A142,intern2!$A$165:$A$316,0),MATCH(V$8,intern2!_xlnm.Print_Titles,0))="","",
IF(INDEX(intern2!$A$165:$BH$316,MATCH($A142,intern2!$A$165:$A$316,0),MATCH(V$8,intern2!_xlnm.Print_Titles,0))="NOK","NOK",
IF(INDEX(intern3!$A$9:$BG$320,MATCH($A142,intern3!$A$9:$A$160,0),MATCH(intern4!V$8,intern3!$7:$7,0))="OK","OK","NOK")))</f>
        <v/>
      </c>
      <c r="W142" s="1277" t="str">
        <f>IF(INDEX(intern2!$A$165:$BH$316,MATCH($A142,intern2!$A$165:$A$316,0),MATCH(W$8,intern2!_xlnm.Print_Titles,0))="","",
IF(INDEX(intern2!$A$165:$BH$316,MATCH($A142,intern2!$A$165:$A$316,0),MATCH(W$8,intern2!_xlnm.Print_Titles,0))="NOK","NOK",
IF(INDEX(intern3!$A$9:$BG$320,MATCH($A142,intern3!$A$9:$A$160,0),MATCH(intern4!W$8,intern3!$7:$7,0))="OK","OK","NOK")))</f>
        <v/>
      </c>
      <c r="X142" s="1277" t="str">
        <f>IF(INDEX(intern2!$A$165:$BH$316,MATCH($A142,intern2!$A$165:$A$316,0),MATCH(X$8,intern2!_xlnm.Print_Titles,0))="","",
IF(INDEX(intern2!$A$165:$BH$316,MATCH($A142,intern2!$A$165:$A$316,0),MATCH(X$8,intern2!_xlnm.Print_Titles,0))="NOK","NOK",
IF(INDEX(intern3!$A$9:$BG$320,MATCH($A142,intern3!$A$9:$A$160,0),MATCH(intern4!X$8,intern3!$7:$7,0))="OK","OK","NOK")))</f>
        <v/>
      </c>
      <c r="Y142" s="1277" t="str">
        <f>IF(INDEX(intern2!$A$165:$BH$316,MATCH($A142,intern2!$A$165:$A$316,0),MATCH(Y$8,intern2!_xlnm.Print_Titles,0))="","",
IF(INDEX(intern2!$A$165:$BH$316,MATCH($A142,intern2!$A$165:$A$316,0),MATCH(Y$8,intern2!_xlnm.Print_Titles,0))="NOK","NOK",
IF(INDEX(intern3!$A$9:$BG$320,MATCH($A142,intern3!$A$9:$A$160,0),MATCH(intern4!Y$8,intern3!$7:$7,0))="OK","OK","NOK")))</f>
        <v/>
      </c>
      <c r="Z142" s="1277" t="str">
        <f>IF(INDEX(intern2!$A$165:$BH$316,MATCH($A142,intern2!$A$165:$A$316,0),MATCH(Z$8,intern2!_xlnm.Print_Titles,0))="","",
IF(INDEX(intern2!$A$165:$BH$316,MATCH($A142,intern2!$A$165:$A$316,0),MATCH(Z$8,intern2!_xlnm.Print_Titles,0))="NOK","NOK",
IF(INDEX(intern3!$A$9:$BG$320,MATCH($A142,intern3!$A$9:$A$160,0),MATCH(intern4!Z$8,intern3!$7:$7,0))="OK","OK","NOK")))</f>
        <v/>
      </c>
      <c r="AA142" s="1277" t="str">
        <f>IF(INDEX(intern2!$A$165:$BH$316,MATCH($A142,intern2!$A$165:$A$316,0),MATCH(AA$8,intern2!_xlnm.Print_Titles,0))="","",
IF(INDEX(intern2!$A$165:$BH$316,MATCH($A142,intern2!$A$165:$A$316,0),MATCH(AA$8,intern2!_xlnm.Print_Titles,0))="NOK","NOK",
IF(INDEX(intern3!$A$9:$BG$320,MATCH($A142,intern3!$A$9:$A$160,0),MATCH(intern4!AA$8,intern3!$7:$7,0))="OK","OK","NOK")))</f>
        <v/>
      </c>
      <c r="AB142" s="1277" t="str">
        <f>IF(INDEX(intern2!$A$165:$BH$316,MATCH($A142,intern2!$A$165:$A$316,0),MATCH(AB$8,intern2!_xlnm.Print_Titles,0))="","",
IF(INDEX(intern2!$A$165:$BH$316,MATCH($A142,intern2!$A$165:$A$316,0),MATCH(AB$8,intern2!_xlnm.Print_Titles,0))="NOK","NOK",
IF(INDEX(intern3!$A$9:$BG$320,MATCH($A142,intern3!$A$9:$A$160,0),MATCH(intern4!AB$8,intern3!$7:$7,0))="OK","OK","NOK")))</f>
        <v/>
      </c>
      <c r="AC142" s="1277" t="str">
        <f>IF(INDEX(intern2!$A$165:$BH$316,MATCH($A142,intern2!$A$165:$A$316,0),MATCH(AC$8,intern2!_xlnm.Print_Titles,0))="","",
IF(INDEX(intern2!$A$165:$BH$316,MATCH($A142,intern2!$A$165:$A$316,0),MATCH(AC$8,intern2!_xlnm.Print_Titles,0))="NOK","NOK",
IF(INDEX(intern3!$A$9:$BG$320,MATCH($A142,intern3!$A$9:$A$160,0),MATCH(intern4!AC$8,intern3!$7:$7,0))="OK","OK","NOK")))</f>
        <v/>
      </c>
      <c r="AD142" s="1277" t="str">
        <f>IF(INDEX(intern2!$A$165:$BH$316,MATCH($A142,intern2!$A$165:$A$316,0),MATCH(AD$8,intern2!_xlnm.Print_Titles,0))="","",
IF(INDEX(intern2!$A$165:$BH$316,MATCH($A142,intern2!$A$165:$A$316,0),MATCH(AD$8,intern2!_xlnm.Print_Titles,0))="NOK","NOK",
IF(INDEX(intern3!$A$9:$BG$320,MATCH($A142,intern3!$A$9:$A$160,0),MATCH(intern4!AD$8,intern3!$7:$7,0))="OK","OK","NOK")))</f>
        <v/>
      </c>
      <c r="AE142" s="1277" t="str">
        <f>IF(INDEX(intern2!$A$165:$BH$316,MATCH($A142,intern2!$A$165:$A$316,0),MATCH(AE$8,intern2!_xlnm.Print_Titles,0))="","",
IF(INDEX(intern2!$A$165:$BH$316,MATCH($A142,intern2!$A$165:$A$316,0),MATCH(AE$8,intern2!_xlnm.Print_Titles,0))="NOK","NOK",
IF(INDEX(intern3!$A$9:$BG$320,MATCH($A142,intern3!$A$9:$A$160,0),MATCH(intern4!AE$8,intern3!$7:$7,0))="OK","OK","NOK")))</f>
        <v/>
      </c>
      <c r="AF142" s="1277" t="str">
        <f>IF(INDEX(intern2!$A$165:$BH$316,MATCH($A142,intern2!$A$165:$A$316,0),MATCH(AF$8,intern2!_xlnm.Print_Titles,0))="","",
IF(INDEX(intern2!$A$165:$BH$316,MATCH($A142,intern2!$A$165:$A$316,0),MATCH(AF$8,intern2!_xlnm.Print_Titles,0))="NOK","NOK",
IF(INDEX(intern3!$A$9:$BG$320,MATCH($A142,intern3!$A$9:$A$160,0),MATCH(intern4!AF$8,intern3!$7:$7,0))="OK","OK","NOK")))</f>
        <v/>
      </c>
      <c r="AG142" s="1277" t="str">
        <f>IF(INDEX(intern2!$A$165:$BH$316,MATCH($A142,intern2!$A$165:$A$316,0),MATCH(AG$8,intern2!_xlnm.Print_Titles,0))="","",
IF(INDEX(intern2!$A$165:$BH$316,MATCH($A142,intern2!$A$165:$A$316,0),MATCH(AG$8,intern2!_xlnm.Print_Titles,0))="NOK","NOK",
IF(INDEX(intern3!$A$9:$BG$320,MATCH($A142,intern3!$A$9:$A$160,0),MATCH(intern4!AG$8,intern3!$7:$7,0))="OK","OK","NOK")))</f>
        <v/>
      </c>
      <c r="AH142" s="1277" t="str">
        <f>IF(INDEX(intern2!$A$165:$BH$316,MATCH($A142,intern2!$A$165:$A$316,0),MATCH(AH$8,intern2!_xlnm.Print_Titles,0))="","",
IF(INDEX(intern2!$A$165:$BH$316,MATCH($A142,intern2!$A$165:$A$316,0),MATCH(AH$8,intern2!_xlnm.Print_Titles,0))="NOK","NOK",
IF(INDEX(intern3!$A$9:$BG$320,MATCH($A142,intern3!$A$9:$A$160,0),MATCH(intern4!AH$8,intern3!$7:$7,0))="OK","OK","NOK")))</f>
        <v/>
      </c>
      <c r="AI142" s="1277" t="str">
        <f>IF(INDEX(intern2!$A$165:$BH$316,MATCH($A142,intern2!$A$165:$A$316,0),MATCH(AI$8,intern2!_xlnm.Print_Titles,0))="","",
IF(INDEX(intern2!$A$165:$BH$316,MATCH($A142,intern2!$A$165:$A$316,0),MATCH(AI$8,intern2!_xlnm.Print_Titles,0))="NOK","NOK",
IF(INDEX(intern3!$A$9:$BG$320,MATCH($A142,intern3!$A$9:$A$160,0),MATCH(intern4!AI$8,intern3!$7:$7,0))="OK","OK","NOK")))</f>
        <v/>
      </c>
      <c r="AJ142" s="1277" t="str">
        <f>IF(INDEX(intern2!$A$165:$BH$316,MATCH($A142,intern2!$A$165:$A$316,0),MATCH(AJ$8,intern2!_xlnm.Print_Titles,0))="","",
IF(INDEX(intern2!$A$165:$BH$316,MATCH($A142,intern2!$A$165:$A$316,0),MATCH(AJ$8,intern2!_xlnm.Print_Titles,0))="NOK","NOK",
IF(INDEX(intern3!$A$9:$BG$320,MATCH($A142,intern3!$A$9:$A$160,0),MATCH(intern4!AJ$8,intern3!$7:$7,0))="OK","OK","NOK")))</f>
        <v/>
      </c>
      <c r="AK142" s="1277" t="str">
        <f>IF(INDEX(intern2!$A$165:$BH$316,MATCH($A142,intern2!$A$165:$A$316,0),MATCH(AK$8,intern2!_xlnm.Print_Titles,0))="","",
IF(INDEX(intern2!$A$165:$BH$316,MATCH($A142,intern2!$A$165:$A$316,0),MATCH(AK$8,intern2!_xlnm.Print_Titles,0))="NOK","NOK",
IF(INDEX(intern3!$A$9:$BG$320,MATCH($A142,intern3!$A$9:$A$160,0),MATCH(intern4!AK$8,intern3!$7:$7,0))="OK","OK","NOK")))</f>
        <v/>
      </c>
      <c r="AL142" s="1277" t="str">
        <f>IF(INDEX(intern2!$A$165:$BH$316,MATCH($A142,intern2!$A$165:$A$316,0),MATCH(AL$8,intern2!_xlnm.Print_Titles,0))="","",
IF(INDEX(intern2!$A$165:$BH$316,MATCH($A142,intern2!$A$165:$A$316,0),MATCH(AL$8,intern2!_xlnm.Print_Titles,0))="NOK","NOK",
IF(INDEX(intern3!$A$9:$BG$320,MATCH($A142,intern3!$A$9:$A$160,0),MATCH(intern4!AL$8,intern3!$7:$7,0))="OK","OK","NOK")))</f>
        <v/>
      </c>
      <c r="AM142" s="1277" t="str">
        <f>IF(INDEX(intern2!$A$165:$BH$316,MATCH($A142,intern2!$A$165:$A$316,0),MATCH(AM$8,intern2!_xlnm.Print_Titles,0))="","",
IF(INDEX(intern2!$A$165:$BH$316,MATCH($A142,intern2!$A$165:$A$316,0),MATCH(AM$8,intern2!_xlnm.Print_Titles,0))="NOK","NOK",
IF(INDEX(intern3!$A$9:$BG$320,MATCH($A142,intern3!$A$9:$A$160,0),MATCH(intern4!AM$8,intern3!$7:$7,0))="OK","OK","NOK")))</f>
        <v/>
      </c>
      <c r="AN142" s="1277" t="str">
        <f>IF(INDEX(intern2!$A$165:$BH$316,MATCH($A142,intern2!$A$165:$A$316,0),MATCH(AN$8,intern2!_xlnm.Print_Titles,0))="","",
IF(INDEX(intern2!$A$165:$BH$316,MATCH($A142,intern2!$A$165:$A$316,0),MATCH(AN$8,intern2!_xlnm.Print_Titles,0))="NOK","NOK",
IF(INDEX(intern3!$A$9:$BG$320,MATCH($A142,intern3!$A$9:$A$160,0),MATCH(intern4!AN$8,intern3!$7:$7,0))="OK","OK","NOK")))</f>
        <v/>
      </c>
      <c r="AO142" s="1277" t="str">
        <f>IF(INDEX(intern2!$A$165:$BH$316,MATCH($A142,intern2!$A$165:$A$316,0),MATCH(AO$8,intern2!_xlnm.Print_Titles,0))="","",
IF(INDEX(intern2!$A$165:$BH$316,MATCH($A142,intern2!$A$165:$A$316,0),MATCH(AO$8,intern2!_xlnm.Print_Titles,0))="NOK","NOK",
IF(INDEX(intern3!$A$9:$BG$320,MATCH($A142,intern3!$A$9:$A$160,0),MATCH(intern4!AO$8,intern3!$7:$7,0))="OK","OK","NOK")))</f>
        <v/>
      </c>
      <c r="AP142" s="1277" t="str">
        <f>IF(INDEX(intern2!$A$165:$BH$316,MATCH($A142,intern2!$A$165:$A$316,0),MATCH(AP$8,intern2!_xlnm.Print_Titles,0))="","",
IF(INDEX(intern2!$A$165:$BH$316,MATCH($A142,intern2!$A$165:$A$316,0),MATCH(AP$8,intern2!_xlnm.Print_Titles,0))="NOK","NOK",
IF(INDEX(intern3!$A$9:$BG$320,MATCH($A142,intern3!$A$9:$A$160,0),MATCH(intern4!AP$8,intern3!$7:$7,0))="OK","OK","NOK")))</f>
        <v/>
      </c>
      <c r="AQ142" s="1277" t="str">
        <f>IF(INDEX(intern2!$A$165:$BH$316,MATCH($A142,intern2!$A$165:$A$316,0),MATCH(AQ$8,intern2!_xlnm.Print_Titles,0))="","",
IF(INDEX(intern2!$A$165:$BH$316,MATCH($A142,intern2!$A$165:$A$316,0),MATCH(AQ$8,intern2!_xlnm.Print_Titles,0))="NOK","NOK",
IF(INDEX(intern3!$A$9:$BG$320,MATCH($A142,intern3!$A$9:$A$160,0),MATCH(intern4!AQ$8,intern3!$7:$7,0))="OK","OK","NOK")))</f>
        <v/>
      </c>
      <c r="AR142" s="1277" t="str">
        <f>IF(INDEX(intern2!$A$165:$BH$316,MATCH($A142,intern2!$A$165:$A$316,0),MATCH(AR$8,intern2!_xlnm.Print_Titles,0))="","",
IF(INDEX(intern2!$A$165:$BH$316,MATCH($A142,intern2!$A$165:$A$316,0),MATCH(AR$8,intern2!_xlnm.Print_Titles,0))="NOK","NOK",
IF(INDEX(intern3!$A$9:$BG$320,MATCH($A142,intern3!$A$9:$A$160,0),MATCH(intern4!AR$8,intern3!$7:$7,0))="OK","OK","NOK")))</f>
        <v/>
      </c>
      <c r="AS142" s="1277" t="str">
        <f ca="1">IF(INDEX(intern2!$A$165:$BH$316,MATCH($A142,intern2!$A$165:$A$316,0),MATCH(AS$8,intern2!_xlnm.Print_Titles,0))="","",
IF(INDEX(intern2!$A$165:$BH$316,MATCH($A142,intern2!$A$165:$A$316,0),MATCH(AS$8,intern2!_xlnm.Print_Titles,0))="NOK","NOK",
IF(INDEX(intern3!$A$9:$BG$320,MATCH($A142,intern3!$A$9:$A$160,0),MATCH(intern4!AS$8,intern3!$7:$7,0))="OK","OK","NOK")))</f>
        <v>NOK</v>
      </c>
      <c r="AT142" s="1277" t="str">
        <f>IF(INDEX(intern2!$A$165:$BH$316,MATCH($A142,intern2!$A$165:$A$316,0),MATCH(AT$8,intern2!_xlnm.Print_Titles,0))="","",
IF(INDEX(intern2!$A$165:$BH$316,MATCH($A142,intern2!$A$165:$A$316,0),MATCH(AT$8,intern2!_xlnm.Print_Titles,0))="NOK","NOK",
IF(INDEX(intern3!$A$9:$BG$320,MATCH($A142,intern3!$A$9:$A$160,0),MATCH(intern4!AT$8,intern3!$7:$7,0))="OK","OK","NOK")))</f>
        <v/>
      </c>
      <c r="AU142" s="1277" t="str">
        <f>IF(INDEX(intern2!$A$165:$BH$316,MATCH($A142,intern2!$A$165:$A$316,0),MATCH(AU$8,intern2!_xlnm.Print_Titles,0))="","",
IF(INDEX(intern2!$A$165:$BH$316,MATCH($A142,intern2!$A$165:$A$316,0),MATCH(AU$8,intern2!_xlnm.Print_Titles,0))="NOK","NOK",
IF(INDEX(intern3!$A$9:$BG$320,MATCH($A142,intern3!$A$9:$A$160,0),MATCH(intern4!AU$8,intern3!$7:$7,0))="OK","OK","NOK")))</f>
        <v/>
      </c>
      <c r="AV142" s="1277" t="str">
        <f>IF(INDEX(intern2!$A$165:$BH$316,MATCH($A142,intern2!$A$165:$A$316,0),MATCH(AV$8,intern2!_xlnm.Print_Titles,0))="","",
IF(INDEX(intern2!$A$165:$BH$316,MATCH($A142,intern2!$A$165:$A$316,0),MATCH(AV$8,intern2!_xlnm.Print_Titles,0))="NOK","NOK",
IF(INDEX(intern3!$A$9:$BG$320,MATCH($A142,intern3!$A$9:$A$160,0),MATCH(intern4!AV$8,intern3!$7:$7,0))="OK","OK","NOK")))</f>
        <v/>
      </c>
      <c r="AW142" s="1277"/>
      <c r="AX142" s="1277" t="str">
        <f>IF(INDEX(intern2!$A$165:$BH$316,MATCH($A142,intern2!$A$165:$A$316,0),MATCH(AX$8,intern2!_xlnm.Print_Titles,0))="","",
IF(INDEX(intern2!$A$165:$BH$316,MATCH($A142,intern2!$A$165:$A$316,0),MATCH(AX$8,intern2!_xlnm.Print_Titles,0))="NOK","NOK",
IF(INDEX(intern3!$A$9:$BG$320,MATCH($A142,intern3!$A$9:$A$160,0),MATCH(intern4!AX$8,intern3!$7:$7,0))="OK","OK","NOK")))</f>
        <v/>
      </c>
      <c r="AY142" s="1277" t="str">
        <f>IF(INDEX(intern2!$A$165:$BH$316,MATCH($A142,intern2!$A$165:$A$316,0),MATCH(AY$8,intern2!_xlnm.Print_Titles,0))="","",
IF(INDEX(intern2!$A$165:$BH$316,MATCH($A142,intern2!$A$165:$A$316,0),MATCH(AY$8,intern2!_xlnm.Print_Titles,0))="NOK","NOK",
IF(INDEX(intern3!$A$9:$BG$320,MATCH($A142,intern3!$A$9:$A$160,0),MATCH(intern4!AY$8,intern3!$7:$7,0))="OK","OK","NOK")))</f>
        <v/>
      </c>
      <c r="AZ142" s="1277" t="str">
        <f>IF(INDEX(intern2!$A$165:$BH$316,MATCH($A142,intern2!$A$165:$A$316,0),MATCH(AZ$8,intern2!_xlnm.Print_Titles,0))="","",
IF(INDEX(intern2!$A$165:$BH$316,MATCH($A142,intern2!$A$165:$A$316,0),MATCH(AZ$8,intern2!_xlnm.Print_Titles,0))="NOK","NOK",
IF(INDEX(intern3!$A$9:$BG$320,MATCH($A142,intern3!$A$9:$A$160,0),MATCH(intern4!AZ$8,intern3!$7:$7,0))="OK","OK","NOK")))</f>
        <v/>
      </c>
      <c r="BA142" s="1277" t="str">
        <f>IF(INDEX(intern2!$A$165:$BH$316,MATCH($A142,intern2!$A$165:$A$316,0),MATCH(BA$8,intern2!_xlnm.Print_Titles,0))="","",
IF(INDEX(intern2!$A$165:$BH$316,MATCH($A142,intern2!$A$165:$A$316,0),MATCH(BA$8,intern2!_xlnm.Print_Titles,0))="NOK","NOK",
IF(INDEX(intern3!$A$9:$BG$320,MATCH($A142,intern3!$A$9:$A$160,0),MATCH(intern4!BA$8,intern3!$7:$7,0))="OK","OK","NOK")))</f>
        <v/>
      </c>
      <c r="BB142" s="1277" t="str">
        <f>IF(INDEX(intern2!$A$165:$BH$316,MATCH($A142,intern2!$A$165:$A$316,0),MATCH(BB$8,intern2!_xlnm.Print_Titles,0))="","",
IF(INDEX(intern2!$A$165:$BH$316,MATCH($A142,intern2!$A$165:$A$316,0),MATCH(BB$8,intern2!_xlnm.Print_Titles,0))="NOK","NOK",
IF(INDEX(intern3!$A$9:$BG$320,MATCH($A142,intern3!$A$9:$A$160,0),MATCH(intern4!BB$8,intern3!$7:$7,0))="OK","OK","NOK")))</f>
        <v/>
      </c>
      <c r="BC142" s="1277" t="str">
        <f>IF(INDEX(intern2!$A$165:$BH$316,MATCH($A142,intern2!$A$165:$A$316,0),MATCH(BC$8,intern2!_xlnm.Print_Titles,0))="","",
IF(INDEX(intern2!$A$165:$BH$316,MATCH($A142,intern2!$A$165:$A$316,0),MATCH(BC$8,intern2!_xlnm.Print_Titles,0))="NOK","NOK",
IF(INDEX(intern3!$A$9:$BG$320,MATCH($A142,intern3!$A$9:$A$160,0),MATCH(intern4!BC$8,intern3!$7:$7,0))="OK","OK","NOK")))</f>
        <v/>
      </c>
      <c r="BD142" s="1277" t="str">
        <f>IF(INDEX(intern2!$A$165:$BH$316,MATCH($A142,intern2!$A$165:$A$316,0),MATCH(BD$8,intern2!_xlnm.Print_Titles,0))="","",
IF(INDEX(intern2!$A$165:$BH$316,MATCH($A142,intern2!$A$165:$A$316,0),MATCH(BD$8,intern2!_xlnm.Print_Titles,0))="NOK","NOK",
IF(INDEX(intern3!$A$9:$BG$320,MATCH($A142,intern3!$A$9:$A$160,0),MATCH(intern4!BD$8,intern3!$7:$7,0))="OK","OK","NOK")))</f>
        <v/>
      </c>
      <c r="BE142" s="1277" t="str">
        <f>IF(INDEX(intern2!$A$165:$BH$316,MATCH($A142,intern2!$A$165:$A$316,0),MATCH(BE$8,intern2!_xlnm.Print_Titles,0))="","",
IF(INDEX(intern2!$A$165:$BH$316,MATCH($A142,intern2!$A$165:$A$316,0),MATCH(BE$8,intern2!_xlnm.Print_Titles,0))="NOK","NOK",
IF(INDEX(intern3!$A$9:$BG$320,MATCH($A142,intern3!$A$9:$A$160,0),MATCH(intern4!BE$8,intern3!$7:$7,0))="OK","OK","NOK")))</f>
        <v/>
      </c>
      <c r="BF142" s="1277" t="str">
        <f>IF(INDEX(intern2!$A$165:$BH$316,MATCH($A142,intern2!$A$165:$A$316,0),MATCH(BF$8,intern2!_xlnm.Print_Titles,0))="","",
IF(INDEX(intern2!$A$165:$BH$316,MATCH($A142,intern2!$A$165:$A$316,0),MATCH(BF$8,intern2!_xlnm.Print_Titles,0))="NOK","NOK",
IF(INDEX(intern3!$A$9:$BG$320,MATCH($A142,intern3!$A$9:$A$160,0),MATCH(intern4!BF$8,intern3!$7:$7,0))="OK","OK","NOK")))</f>
        <v/>
      </c>
      <c r="BG142" s="1277" t="str">
        <f>IF(INDEX(intern2!$A$165:$BH$316,MATCH($A142,intern2!$A$165:$A$316,0),MATCH(BG$8,intern2!_xlnm.Print_Titles,0))="","",
IF(INDEX(intern2!$A$165:$BH$316,MATCH($A142,intern2!$A$165:$A$316,0),MATCH(BG$8,intern2!_xlnm.Print_Titles,0))="NOK","NOK",
IF(INDEX(intern3!$A$9:$BG$320,MATCH($A142,intern3!$A$9:$A$160,0),MATCH(intern4!BG$8,intern3!$7:$7,0))="OK","OK","NOK")))</f>
        <v/>
      </c>
      <c r="BH142" s="200" t="str">
        <f t="shared" ca="1" si="4"/>
        <v>NOK</v>
      </c>
      <c r="BI142" s="186"/>
      <c r="BJ142" t="b">
        <f ca="1">IF(VLOOKUP($A142,intern1!$C:$Q,15,FALSE)="MAS","",IF(VLOOKUP($A142,'3.10'!$C:$AP,9,FALSE)=0,"NOK",IF(VLOOKUP($A142,'3.10'!$C:$AP,11,FALSE)=0,"NOK","OK"))=BH142)</f>
        <v>1</v>
      </c>
    </row>
    <row r="143" spans="1:62" x14ac:dyDescent="0.25">
      <c r="A143" t="str">
        <f>+intern2!A138</f>
        <v>NEO1.1.1</v>
      </c>
      <c r="C143" s="1277" t="str">
        <f>IF(INDEX(intern2!$A$165:$BH$316,MATCH($A143,intern2!$A$165:$A$316,0),MATCH(C$8,intern2!_xlnm.Print_Titles,0))="","",
IF(INDEX(intern2!$A$165:$BH$316,MATCH($A143,intern2!$A$165:$A$316,0),MATCH(C$8,intern2!_xlnm.Print_Titles,0))="NOK","NOK",
IF(INDEX(intern3!$A$9:$BG$320,MATCH($A143,intern3!$A$9:$A$160,0),MATCH(intern4!C$8,intern3!$7:$7,0))="OK","OK","NOK")))</f>
        <v/>
      </c>
      <c r="D143" s="1277" t="str">
        <f>IF(INDEX(intern2!$A$165:$BH$316,MATCH($A143,intern2!$A$165:$A$316,0),MATCH(D$8,intern2!_xlnm.Print_Titles,0))="","",
IF(INDEX(intern2!$A$165:$BH$316,MATCH($A143,intern2!$A$165:$A$316,0),MATCH(D$8,intern2!_xlnm.Print_Titles,0))="NOK","NOK",
IF(INDEX(intern3!$A$9:$BG$320,MATCH($A143,intern3!$A$9:$A$160,0),MATCH(intern4!D$8,intern3!$7:$7,0))="OK","OK","NOK")))</f>
        <v/>
      </c>
      <c r="E143" s="1277" t="str">
        <f>IF(INDEX(intern2!$A$165:$BH$316,MATCH($A143,intern2!$A$165:$A$316,0),MATCH(E$8,intern2!_xlnm.Print_Titles,0))="","",
IF(INDEX(intern2!$A$165:$BH$316,MATCH($A143,intern2!$A$165:$A$316,0),MATCH(E$8,intern2!_xlnm.Print_Titles,0))="NOK","NOK",
IF(INDEX(intern3!$A$9:$BG$320,MATCH($A143,intern3!$A$9:$A$160,0),MATCH(intern4!E$8,intern3!$7:$7,0))="OK","OK","NOK")))</f>
        <v/>
      </c>
      <c r="F143" s="1277" t="str">
        <f>IF(INDEX(intern2!$A$165:$BH$316,MATCH($A143,intern2!$A$165:$A$316,0),MATCH(F$8,intern2!_xlnm.Print_Titles,0))="","",
IF(INDEX(intern2!$A$165:$BH$316,MATCH($A143,intern2!$A$165:$A$316,0),MATCH(F$8,intern2!_xlnm.Print_Titles,0))="NOK","NOK",
IF(INDEX(intern3!$A$9:$BG$320,MATCH($A143,intern3!$A$9:$A$160,0),MATCH(intern4!F$8,intern3!$7:$7,0))="OK","OK","NOK")))</f>
        <v/>
      </c>
      <c r="G143" s="1277" t="str">
        <f>IF(INDEX(intern2!$A$165:$BH$316,MATCH($A143,intern2!$A$165:$A$316,0),MATCH(G$8,intern2!_xlnm.Print_Titles,0))="","",
IF(INDEX(intern2!$A$165:$BH$316,MATCH($A143,intern2!$A$165:$A$316,0),MATCH(G$8,intern2!_xlnm.Print_Titles,0))="NOK","NOK",
IF(INDEX(intern3!$A$9:$BG$320,MATCH($A143,intern3!$A$9:$A$160,0),MATCH(intern4!G$8,intern3!$7:$7,0))="OK","OK","NOK")))</f>
        <v/>
      </c>
      <c r="H143" s="1277" t="str">
        <f>IF(INDEX(intern2!$A$165:$BH$316,MATCH($A143,intern2!$A$165:$A$316,0),MATCH(H$8,intern2!_xlnm.Print_Titles,0))="","",
IF(INDEX(intern2!$A$165:$BH$316,MATCH($A143,intern2!$A$165:$A$316,0),MATCH(H$8,intern2!_xlnm.Print_Titles,0))="NOK","NOK",
IF(INDEX(intern3!$A$9:$BG$320,MATCH($A143,intern3!$A$9:$A$160,0),MATCH(intern4!H$8,intern3!$7:$7,0))="OK","OK","NOK")))</f>
        <v/>
      </c>
      <c r="I143" s="1277" t="str">
        <f>IF(INDEX(intern2!$A$165:$BH$316,MATCH($A143,intern2!$A$165:$A$316,0),MATCH(I$8,intern2!_xlnm.Print_Titles,0))="","",
IF(INDEX(intern2!$A$165:$BH$316,MATCH($A143,intern2!$A$165:$A$316,0),MATCH(I$8,intern2!_xlnm.Print_Titles,0))="NOK","NOK",
IF(INDEX(intern3!$A$9:$BG$320,MATCH($A143,intern3!$A$9:$A$160,0),MATCH(intern4!I$8,intern3!$7:$7,0))="OK","OK","NOK")))</f>
        <v/>
      </c>
      <c r="J143" s="1277" t="str">
        <f>IF(INDEX(intern2!$A$165:$BH$316,MATCH($A143,intern2!$A$165:$A$316,0),MATCH(J$8,intern2!_xlnm.Print_Titles,0))="","",
IF(INDEX(intern2!$A$165:$BH$316,MATCH($A143,intern2!$A$165:$A$316,0),MATCH(J$8,intern2!_xlnm.Print_Titles,0))="NOK","NOK",
IF(INDEX(intern3!$A$9:$BG$320,MATCH($A143,intern3!$A$9:$A$160,0),MATCH(intern4!J$8,intern3!$7:$7,0))="OK","OK","NOK")))</f>
        <v/>
      </c>
      <c r="K143" s="1277" t="str">
        <f>IF(INDEX(intern2!$A$165:$BH$316,MATCH($A143,intern2!$A$165:$A$316,0),MATCH(K$8,intern2!_xlnm.Print_Titles,0))="","",
IF(INDEX(intern2!$A$165:$BH$316,MATCH($A143,intern2!$A$165:$A$316,0),MATCH(K$8,intern2!_xlnm.Print_Titles,0))="NOK","NOK",
IF(INDEX(intern3!$A$9:$BG$320,MATCH($A143,intern3!$A$9:$A$160,0),MATCH(intern4!K$8,intern3!$7:$7,0))="OK","OK","NOK")))</f>
        <v/>
      </c>
      <c r="L143" s="1277" t="str">
        <f>IF(INDEX(intern2!$A$165:$BH$316,MATCH($A143,intern2!$A$165:$A$316,0),MATCH(L$8,intern2!_xlnm.Print_Titles,0))="","",
IF(INDEX(intern2!$A$165:$BH$316,MATCH($A143,intern2!$A$165:$A$316,0),MATCH(L$8,intern2!_xlnm.Print_Titles,0))="NOK","NOK",
IF(INDEX(intern3!$A$9:$BG$320,MATCH($A143,intern3!$A$9:$A$160,0),MATCH(intern4!L$8,intern3!$7:$7,0))="OK","OK","NOK")))</f>
        <v/>
      </c>
      <c r="M143" s="1277" t="str">
        <f>IF(INDEX(intern2!$A$165:$BH$316,MATCH($A143,intern2!$A$165:$A$316,0),MATCH(M$8,intern2!_xlnm.Print_Titles,0))="","",
IF(INDEX(intern2!$A$165:$BH$316,MATCH($A143,intern2!$A$165:$A$316,0),MATCH(M$8,intern2!_xlnm.Print_Titles,0))="NOK","NOK",
IF(INDEX(intern3!$A$9:$BG$320,MATCH($A143,intern3!$A$9:$A$160,0),MATCH(intern4!M$8,intern3!$7:$7,0))="OK","OK","NOK")))</f>
        <v/>
      </c>
      <c r="N143" s="1277" t="str">
        <f>IF(INDEX(intern2!$A$165:$BH$316,MATCH($A143,intern2!$A$165:$A$316,0),MATCH(N$8,intern2!_xlnm.Print_Titles,0))="","",
IF(INDEX(intern2!$A$165:$BH$316,MATCH($A143,intern2!$A$165:$A$316,0),MATCH(N$8,intern2!_xlnm.Print_Titles,0))="NOK","NOK",
IF(INDEX(intern3!$A$9:$BG$320,MATCH($A143,intern3!$A$9:$A$160,0),MATCH(intern4!N$8,intern3!$7:$7,0))="OK","OK","NOK")))</f>
        <v/>
      </c>
      <c r="O143" s="1277" t="str">
        <f>IF(INDEX(intern2!$A$165:$BH$316,MATCH($A143,intern2!$A$165:$A$316,0),MATCH(O$8,intern2!_xlnm.Print_Titles,0))="","",
IF(INDEX(intern2!$A$165:$BH$316,MATCH($A143,intern2!$A$165:$A$316,0),MATCH(O$8,intern2!_xlnm.Print_Titles,0))="NOK","NOK",
IF(INDEX(intern3!$A$9:$BG$320,MATCH($A143,intern3!$A$9:$A$160,0),MATCH(intern4!O$8,intern3!$7:$7,0))="OK","OK","NOK")))</f>
        <v/>
      </c>
      <c r="P143" s="1277" t="str">
        <f>IF(INDEX(intern2!$A$165:$BH$316,MATCH($A143,intern2!$A$165:$A$316,0),MATCH(P$8,intern2!_xlnm.Print_Titles,0))="","",
IF(INDEX(intern2!$A$165:$BH$316,MATCH($A143,intern2!$A$165:$A$316,0),MATCH(P$8,intern2!_xlnm.Print_Titles,0))="NOK","NOK",
IF(INDEX(intern3!$A$9:$BG$320,MATCH($A143,intern3!$A$9:$A$160,0),MATCH(intern4!P$8,intern3!$7:$7,0))="OK","OK","NOK")))</f>
        <v/>
      </c>
      <c r="Q143" s="1277" t="str">
        <f>IF(INDEX(intern2!$A$165:$BH$316,MATCH($A143,intern2!$A$165:$A$316,0),MATCH(Q$8,intern2!_xlnm.Print_Titles,0))="","",
IF(INDEX(intern2!$A$165:$BH$316,MATCH($A143,intern2!$A$165:$A$316,0),MATCH(Q$8,intern2!_xlnm.Print_Titles,0))="NOK","NOK",
IF(INDEX(intern3!$A$9:$BG$320,MATCH($A143,intern3!$A$9:$A$160,0),MATCH(intern4!Q$8,intern3!$7:$7,0))="OK","OK","NOK")))</f>
        <v/>
      </c>
      <c r="R143" s="1277" t="str">
        <f>IF(INDEX(intern2!$A$165:$BH$316,MATCH($A143,intern2!$A$165:$A$316,0),MATCH(R$8,intern2!_xlnm.Print_Titles,0))="","",
IF(INDEX(intern2!$A$165:$BH$316,MATCH($A143,intern2!$A$165:$A$316,0),MATCH(R$8,intern2!_xlnm.Print_Titles,0))="NOK","NOK",
IF(INDEX(intern3!$A$9:$BG$320,MATCH($A143,intern3!$A$9:$A$160,0),MATCH(intern4!R$8,intern3!$7:$7,0))="OK","OK","NOK")))</f>
        <v/>
      </c>
      <c r="S143" s="1277" t="str">
        <f>IF(INDEX(intern2!$A$165:$BH$316,MATCH($A143,intern2!$A$165:$A$316,0),MATCH(S$8,intern2!_xlnm.Print_Titles,0))="","",
IF(INDEX(intern2!$A$165:$BH$316,MATCH($A143,intern2!$A$165:$A$316,0),MATCH(S$8,intern2!_xlnm.Print_Titles,0))="NOK","NOK",
IF(INDEX(intern3!$A$9:$BG$320,MATCH($A143,intern3!$A$9:$A$160,0),MATCH(intern4!S$8,intern3!$7:$7,0))="OK","OK","NOK")))</f>
        <v/>
      </c>
      <c r="T143" s="1277" t="str">
        <f>IF(INDEX(intern2!$A$165:$BH$316,MATCH($A143,intern2!$A$165:$A$316,0),MATCH(T$8,intern2!_xlnm.Print_Titles,0))="","",
IF(INDEX(intern2!$A$165:$BH$316,MATCH($A143,intern2!$A$165:$A$316,0),MATCH(T$8,intern2!_xlnm.Print_Titles,0))="NOK","NOK",
IF(INDEX(intern3!$A$9:$BG$320,MATCH($A143,intern3!$A$9:$A$160,0),MATCH(intern4!T$8,intern3!$7:$7,0))="OK","OK","NOK")))</f>
        <v/>
      </c>
      <c r="U143" s="1277" t="str">
        <f>IF(INDEX(intern2!$A$165:$BH$316,MATCH($A143,intern2!$A$165:$A$316,0),MATCH(U$8,intern2!_xlnm.Print_Titles,0))="","",
IF(INDEX(intern2!$A$165:$BH$316,MATCH($A143,intern2!$A$165:$A$316,0),MATCH(U$8,intern2!_xlnm.Print_Titles,0))="NOK","NOK",
IF(INDEX(intern3!$A$9:$BG$320,MATCH($A143,intern3!$A$9:$A$160,0),MATCH(intern4!U$8,intern3!$7:$7,0))="OK","OK","NOK")))</f>
        <v/>
      </c>
      <c r="V143" s="1277" t="str">
        <f>IF(INDEX(intern2!$A$165:$BH$316,MATCH($A143,intern2!$A$165:$A$316,0),MATCH(V$8,intern2!_xlnm.Print_Titles,0))="","",
IF(INDEX(intern2!$A$165:$BH$316,MATCH($A143,intern2!$A$165:$A$316,0),MATCH(V$8,intern2!_xlnm.Print_Titles,0))="NOK","NOK",
IF(INDEX(intern3!$A$9:$BG$320,MATCH($A143,intern3!$A$9:$A$160,0),MATCH(intern4!V$8,intern3!$7:$7,0))="OK","OK","NOK")))</f>
        <v/>
      </c>
      <c r="W143" s="1277" t="str">
        <f>IF(INDEX(intern2!$A$165:$BH$316,MATCH($A143,intern2!$A$165:$A$316,0),MATCH(W$8,intern2!_xlnm.Print_Titles,0))="","",
IF(INDEX(intern2!$A$165:$BH$316,MATCH($A143,intern2!$A$165:$A$316,0),MATCH(W$8,intern2!_xlnm.Print_Titles,0))="NOK","NOK",
IF(INDEX(intern3!$A$9:$BG$320,MATCH($A143,intern3!$A$9:$A$160,0),MATCH(intern4!W$8,intern3!$7:$7,0))="OK","OK","NOK")))</f>
        <v/>
      </c>
      <c r="X143" s="1277" t="str">
        <f>IF(INDEX(intern2!$A$165:$BH$316,MATCH($A143,intern2!$A$165:$A$316,0),MATCH(X$8,intern2!_xlnm.Print_Titles,0))="","",
IF(INDEX(intern2!$A$165:$BH$316,MATCH($A143,intern2!$A$165:$A$316,0),MATCH(X$8,intern2!_xlnm.Print_Titles,0))="NOK","NOK",
IF(INDEX(intern3!$A$9:$BG$320,MATCH($A143,intern3!$A$9:$A$160,0),MATCH(intern4!X$8,intern3!$7:$7,0))="OK","OK","NOK")))</f>
        <v/>
      </c>
      <c r="Y143" s="1277" t="str">
        <f>IF(INDEX(intern2!$A$165:$BH$316,MATCH($A143,intern2!$A$165:$A$316,0),MATCH(Y$8,intern2!_xlnm.Print_Titles,0))="","",
IF(INDEX(intern2!$A$165:$BH$316,MATCH($A143,intern2!$A$165:$A$316,0),MATCH(Y$8,intern2!_xlnm.Print_Titles,0))="NOK","NOK",
IF(INDEX(intern3!$A$9:$BG$320,MATCH($A143,intern3!$A$9:$A$160,0),MATCH(intern4!Y$8,intern3!$7:$7,0))="OK","OK","NOK")))</f>
        <v/>
      </c>
      <c r="Z143" s="1277" t="str">
        <f>IF(INDEX(intern2!$A$165:$BH$316,MATCH($A143,intern2!$A$165:$A$316,0),MATCH(Z$8,intern2!_xlnm.Print_Titles,0))="","",
IF(INDEX(intern2!$A$165:$BH$316,MATCH($A143,intern2!$A$165:$A$316,0),MATCH(Z$8,intern2!_xlnm.Print_Titles,0))="NOK","NOK",
IF(INDEX(intern3!$A$9:$BG$320,MATCH($A143,intern3!$A$9:$A$160,0),MATCH(intern4!Z$8,intern3!$7:$7,0))="OK","OK","NOK")))</f>
        <v/>
      </c>
      <c r="AA143" s="1277" t="str">
        <f>IF(INDEX(intern2!$A$165:$BH$316,MATCH($A143,intern2!$A$165:$A$316,0),MATCH(AA$8,intern2!_xlnm.Print_Titles,0))="","",
IF(INDEX(intern2!$A$165:$BH$316,MATCH($A143,intern2!$A$165:$A$316,0),MATCH(AA$8,intern2!_xlnm.Print_Titles,0))="NOK","NOK",
IF(INDEX(intern3!$A$9:$BG$320,MATCH($A143,intern3!$A$9:$A$160,0),MATCH(intern4!AA$8,intern3!$7:$7,0))="OK","OK","NOK")))</f>
        <v/>
      </c>
      <c r="AB143" s="1277" t="str">
        <f>IF(INDEX(intern2!$A$165:$BH$316,MATCH($A143,intern2!$A$165:$A$316,0),MATCH(AB$8,intern2!_xlnm.Print_Titles,0))="","",
IF(INDEX(intern2!$A$165:$BH$316,MATCH($A143,intern2!$A$165:$A$316,0),MATCH(AB$8,intern2!_xlnm.Print_Titles,0))="NOK","NOK",
IF(INDEX(intern3!$A$9:$BG$320,MATCH($A143,intern3!$A$9:$A$160,0),MATCH(intern4!AB$8,intern3!$7:$7,0))="OK","OK","NOK")))</f>
        <v/>
      </c>
      <c r="AC143" s="1277" t="str">
        <f>IF(INDEX(intern2!$A$165:$BH$316,MATCH($A143,intern2!$A$165:$A$316,0),MATCH(AC$8,intern2!_xlnm.Print_Titles,0))="","",
IF(INDEX(intern2!$A$165:$BH$316,MATCH($A143,intern2!$A$165:$A$316,0),MATCH(AC$8,intern2!_xlnm.Print_Titles,0))="NOK","NOK",
IF(INDEX(intern3!$A$9:$BG$320,MATCH($A143,intern3!$A$9:$A$160,0),MATCH(intern4!AC$8,intern3!$7:$7,0))="OK","OK","NOK")))</f>
        <v/>
      </c>
      <c r="AD143" s="1277" t="str">
        <f>IF(INDEX(intern2!$A$165:$BH$316,MATCH($A143,intern2!$A$165:$A$316,0),MATCH(AD$8,intern2!_xlnm.Print_Titles,0))="","",
IF(INDEX(intern2!$A$165:$BH$316,MATCH($A143,intern2!$A$165:$A$316,0),MATCH(AD$8,intern2!_xlnm.Print_Titles,0))="NOK","NOK",
IF(INDEX(intern3!$A$9:$BG$320,MATCH($A143,intern3!$A$9:$A$160,0),MATCH(intern4!AD$8,intern3!$7:$7,0))="OK","OK","NOK")))</f>
        <v/>
      </c>
      <c r="AE143" s="1277" t="str">
        <f>IF(INDEX(intern2!$A$165:$BH$316,MATCH($A143,intern2!$A$165:$A$316,0),MATCH(AE$8,intern2!_xlnm.Print_Titles,0))="","",
IF(INDEX(intern2!$A$165:$BH$316,MATCH($A143,intern2!$A$165:$A$316,0),MATCH(AE$8,intern2!_xlnm.Print_Titles,0))="NOK","NOK",
IF(INDEX(intern3!$A$9:$BG$320,MATCH($A143,intern3!$A$9:$A$160,0),MATCH(intern4!AE$8,intern3!$7:$7,0))="OK","OK","NOK")))</f>
        <v/>
      </c>
      <c r="AF143" s="1277" t="str">
        <f>IF(INDEX(intern2!$A$165:$BH$316,MATCH($A143,intern2!$A$165:$A$316,0),MATCH(AF$8,intern2!_xlnm.Print_Titles,0))="","",
IF(INDEX(intern2!$A$165:$BH$316,MATCH($A143,intern2!$A$165:$A$316,0),MATCH(AF$8,intern2!_xlnm.Print_Titles,0))="NOK","NOK",
IF(INDEX(intern3!$A$9:$BG$320,MATCH($A143,intern3!$A$9:$A$160,0),MATCH(intern4!AF$8,intern3!$7:$7,0))="OK","OK","NOK")))</f>
        <v/>
      </c>
      <c r="AG143" s="1277" t="str">
        <f>IF(INDEX(intern2!$A$165:$BH$316,MATCH($A143,intern2!$A$165:$A$316,0),MATCH(AG$8,intern2!_xlnm.Print_Titles,0))="","",
IF(INDEX(intern2!$A$165:$BH$316,MATCH($A143,intern2!$A$165:$A$316,0),MATCH(AG$8,intern2!_xlnm.Print_Titles,0))="NOK","NOK",
IF(INDEX(intern3!$A$9:$BG$320,MATCH($A143,intern3!$A$9:$A$160,0),MATCH(intern4!AG$8,intern3!$7:$7,0))="OK","OK","NOK")))</f>
        <v/>
      </c>
      <c r="AH143" s="1277" t="str">
        <f>IF(INDEX(intern2!$A$165:$BH$316,MATCH($A143,intern2!$A$165:$A$316,0),MATCH(AH$8,intern2!_xlnm.Print_Titles,0))="","",
IF(INDEX(intern2!$A$165:$BH$316,MATCH($A143,intern2!$A$165:$A$316,0),MATCH(AH$8,intern2!_xlnm.Print_Titles,0))="NOK","NOK",
IF(INDEX(intern3!$A$9:$BG$320,MATCH($A143,intern3!$A$9:$A$160,0),MATCH(intern4!AH$8,intern3!$7:$7,0))="OK","OK","NOK")))</f>
        <v/>
      </c>
      <c r="AI143" s="1277" t="str">
        <f>IF(INDEX(intern2!$A$165:$BH$316,MATCH($A143,intern2!$A$165:$A$316,0),MATCH(AI$8,intern2!_xlnm.Print_Titles,0))="","",
IF(INDEX(intern2!$A$165:$BH$316,MATCH($A143,intern2!$A$165:$A$316,0),MATCH(AI$8,intern2!_xlnm.Print_Titles,0))="NOK","NOK",
IF(INDEX(intern3!$A$9:$BG$320,MATCH($A143,intern3!$A$9:$A$160,0),MATCH(intern4!AI$8,intern3!$7:$7,0))="OK","OK","NOK")))</f>
        <v/>
      </c>
      <c r="AJ143" s="1277" t="str">
        <f>IF(INDEX(intern2!$A$165:$BH$316,MATCH($A143,intern2!$A$165:$A$316,0),MATCH(AJ$8,intern2!_xlnm.Print_Titles,0))="","",
IF(INDEX(intern2!$A$165:$BH$316,MATCH($A143,intern2!$A$165:$A$316,0),MATCH(AJ$8,intern2!_xlnm.Print_Titles,0))="NOK","NOK",
IF(INDEX(intern3!$A$9:$BG$320,MATCH($A143,intern3!$A$9:$A$160,0),MATCH(intern4!AJ$8,intern3!$7:$7,0))="OK","OK","NOK")))</f>
        <v/>
      </c>
      <c r="AK143" s="1277" t="str">
        <f>IF(INDEX(intern2!$A$165:$BH$316,MATCH($A143,intern2!$A$165:$A$316,0),MATCH(AK$8,intern2!_xlnm.Print_Titles,0))="","",
IF(INDEX(intern2!$A$165:$BH$316,MATCH($A143,intern2!$A$165:$A$316,0),MATCH(AK$8,intern2!_xlnm.Print_Titles,0))="NOK","NOK",
IF(INDEX(intern3!$A$9:$BG$320,MATCH($A143,intern3!$A$9:$A$160,0),MATCH(intern4!AK$8,intern3!$7:$7,0))="OK","OK","NOK")))</f>
        <v/>
      </c>
      <c r="AL143" s="1277" t="str">
        <f>IF(INDEX(intern2!$A$165:$BH$316,MATCH($A143,intern2!$A$165:$A$316,0),MATCH(AL$8,intern2!_xlnm.Print_Titles,0))="","",
IF(INDEX(intern2!$A$165:$BH$316,MATCH($A143,intern2!$A$165:$A$316,0),MATCH(AL$8,intern2!_xlnm.Print_Titles,0))="NOK","NOK",
IF(INDEX(intern3!$A$9:$BG$320,MATCH($A143,intern3!$A$9:$A$160,0),MATCH(intern4!AL$8,intern3!$7:$7,0))="OK","OK","NOK")))</f>
        <v/>
      </c>
      <c r="AM143" s="1277" t="str">
        <f>IF(INDEX(intern2!$A$165:$BH$316,MATCH($A143,intern2!$A$165:$A$316,0),MATCH(AM$8,intern2!_xlnm.Print_Titles,0))="","",
IF(INDEX(intern2!$A$165:$BH$316,MATCH($A143,intern2!$A$165:$A$316,0),MATCH(AM$8,intern2!_xlnm.Print_Titles,0))="NOK","NOK",
IF(INDEX(intern3!$A$9:$BG$320,MATCH($A143,intern3!$A$9:$A$160,0),MATCH(intern4!AM$8,intern3!$7:$7,0))="OK","OK","NOK")))</f>
        <v/>
      </c>
      <c r="AN143" s="1277" t="str">
        <f>IF(INDEX(intern2!$A$165:$BH$316,MATCH($A143,intern2!$A$165:$A$316,0),MATCH(AN$8,intern2!_xlnm.Print_Titles,0))="","",
IF(INDEX(intern2!$A$165:$BH$316,MATCH($A143,intern2!$A$165:$A$316,0),MATCH(AN$8,intern2!_xlnm.Print_Titles,0))="NOK","NOK",
IF(INDEX(intern3!$A$9:$BG$320,MATCH($A143,intern3!$A$9:$A$160,0),MATCH(intern4!AN$8,intern3!$7:$7,0))="OK","OK","NOK")))</f>
        <v/>
      </c>
      <c r="AO143" s="1277" t="str">
        <f>IF(INDEX(intern2!$A$165:$BH$316,MATCH($A143,intern2!$A$165:$A$316,0),MATCH(AO$8,intern2!_xlnm.Print_Titles,0))="","",
IF(INDEX(intern2!$A$165:$BH$316,MATCH($A143,intern2!$A$165:$A$316,0),MATCH(AO$8,intern2!_xlnm.Print_Titles,0))="NOK","NOK",
IF(INDEX(intern3!$A$9:$BG$320,MATCH($A143,intern3!$A$9:$A$160,0),MATCH(intern4!AO$8,intern3!$7:$7,0))="OK","OK","NOK")))</f>
        <v/>
      </c>
      <c r="AP143" s="1277" t="str">
        <f>IF(INDEX(intern2!$A$165:$BH$316,MATCH($A143,intern2!$A$165:$A$316,0),MATCH(AP$8,intern2!_xlnm.Print_Titles,0))="","",
IF(INDEX(intern2!$A$165:$BH$316,MATCH($A143,intern2!$A$165:$A$316,0),MATCH(AP$8,intern2!_xlnm.Print_Titles,0))="NOK","NOK",
IF(INDEX(intern3!$A$9:$BG$320,MATCH($A143,intern3!$A$9:$A$160,0),MATCH(intern4!AP$8,intern3!$7:$7,0))="OK","OK","NOK")))</f>
        <v/>
      </c>
      <c r="AQ143" s="1277" t="str">
        <f>IF(INDEX(intern2!$A$165:$BH$316,MATCH($A143,intern2!$A$165:$A$316,0),MATCH(AQ$8,intern2!_xlnm.Print_Titles,0))="","",
IF(INDEX(intern2!$A$165:$BH$316,MATCH($A143,intern2!$A$165:$A$316,0),MATCH(AQ$8,intern2!_xlnm.Print_Titles,0))="NOK","NOK",
IF(INDEX(intern3!$A$9:$BG$320,MATCH($A143,intern3!$A$9:$A$160,0),MATCH(intern4!AQ$8,intern3!$7:$7,0))="OK","OK","NOK")))</f>
        <v/>
      </c>
      <c r="AR143" s="1277" t="str">
        <f>IF(INDEX(intern2!$A$165:$BH$316,MATCH($A143,intern2!$A$165:$A$316,0),MATCH(AR$8,intern2!_xlnm.Print_Titles,0))="","",
IF(INDEX(intern2!$A$165:$BH$316,MATCH($A143,intern2!$A$165:$A$316,0),MATCH(AR$8,intern2!_xlnm.Print_Titles,0))="NOK","NOK",
IF(INDEX(intern3!$A$9:$BG$320,MATCH($A143,intern3!$A$9:$A$160,0),MATCH(intern4!AR$8,intern3!$7:$7,0))="OK","OK","NOK")))</f>
        <v/>
      </c>
      <c r="AS143" s="1277" t="str">
        <f ca="1">IF(INDEX(intern2!$A$165:$BH$316,MATCH($A143,intern2!$A$165:$A$316,0),MATCH(AS$8,intern2!_xlnm.Print_Titles,0))="","",
IF(INDEX(intern2!$A$165:$BH$316,MATCH($A143,intern2!$A$165:$A$316,0),MATCH(AS$8,intern2!_xlnm.Print_Titles,0))="NOK","NOK",
IF(INDEX(intern3!$A$9:$BG$320,MATCH($A143,intern3!$A$9:$A$160,0),MATCH(intern4!AS$8,intern3!$7:$7,0))="OK","OK","NOK")))</f>
        <v>NOK</v>
      </c>
      <c r="AT143" s="1277" t="str">
        <f>IF(INDEX(intern2!$A$165:$BH$316,MATCH($A143,intern2!$A$165:$A$316,0),MATCH(AT$8,intern2!_xlnm.Print_Titles,0))="","",
IF(INDEX(intern2!$A$165:$BH$316,MATCH($A143,intern2!$A$165:$A$316,0),MATCH(AT$8,intern2!_xlnm.Print_Titles,0))="NOK","NOK",
IF(INDEX(intern3!$A$9:$BG$320,MATCH($A143,intern3!$A$9:$A$160,0),MATCH(intern4!AT$8,intern3!$7:$7,0))="OK","OK","NOK")))</f>
        <v/>
      </c>
      <c r="AU143" s="1277" t="str">
        <f>IF(INDEX(intern2!$A$165:$BH$316,MATCH($A143,intern2!$A$165:$A$316,0),MATCH(AU$8,intern2!_xlnm.Print_Titles,0))="","",
IF(INDEX(intern2!$A$165:$BH$316,MATCH($A143,intern2!$A$165:$A$316,0),MATCH(AU$8,intern2!_xlnm.Print_Titles,0))="NOK","NOK",
IF(INDEX(intern3!$A$9:$BG$320,MATCH($A143,intern3!$A$9:$A$160,0),MATCH(intern4!AU$8,intern3!$7:$7,0))="OK","OK","NOK")))</f>
        <v/>
      </c>
      <c r="AV143" s="1277" t="str">
        <f>IF(INDEX(intern2!$A$165:$BH$316,MATCH($A143,intern2!$A$165:$A$316,0),MATCH(AV$8,intern2!_xlnm.Print_Titles,0))="","",
IF(INDEX(intern2!$A$165:$BH$316,MATCH($A143,intern2!$A$165:$A$316,0),MATCH(AV$8,intern2!_xlnm.Print_Titles,0))="NOK","NOK",
IF(INDEX(intern3!$A$9:$BG$320,MATCH($A143,intern3!$A$9:$A$160,0),MATCH(intern4!AV$8,intern3!$7:$7,0))="OK","OK","NOK")))</f>
        <v/>
      </c>
      <c r="AW143" s="1277"/>
      <c r="AX143" s="1277" t="str">
        <f>IF(INDEX(intern2!$A$165:$BH$316,MATCH($A143,intern2!$A$165:$A$316,0),MATCH(AX$8,intern2!_xlnm.Print_Titles,0))="","",
IF(INDEX(intern2!$A$165:$BH$316,MATCH($A143,intern2!$A$165:$A$316,0),MATCH(AX$8,intern2!_xlnm.Print_Titles,0))="NOK","NOK",
IF(INDEX(intern3!$A$9:$BG$320,MATCH($A143,intern3!$A$9:$A$160,0),MATCH(intern4!AX$8,intern3!$7:$7,0))="OK","OK","NOK")))</f>
        <v/>
      </c>
      <c r="AY143" s="1277" t="str">
        <f>IF(INDEX(intern2!$A$165:$BH$316,MATCH($A143,intern2!$A$165:$A$316,0),MATCH(AY$8,intern2!_xlnm.Print_Titles,0))="","",
IF(INDEX(intern2!$A$165:$BH$316,MATCH($A143,intern2!$A$165:$A$316,0),MATCH(AY$8,intern2!_xlnm.Print_Titles,0))="NOK","NOK",
IF(INDEX(intern3!$A$9:$BG$320,MATCH($A143,intern3!$A$9:$A$160,0),MATCH(intern4!AY$8,intern3!$7:$7,0))="OK","OK","NOK")))</f>
        <v/>
      </c>
      <c r="AZ143" s="1277" t="str">
        <f>IF(INDEX(intern2!$A$165:$BH$316,MATCH($A143,intern2!$A$165:$A$316,0),MATCH(AZ$8,intern2!_xlnm.Print_Titles,0))="","",
IF(INDEX(intern2!$A$165:$BH$316,MATCH($A143,intern2!$A$165:$A$316,0),MATCH(AZ$8,intern2!_xlnm.Print_Titles,0))="NOK","NOK",
IF(INDEX(intern3!$A$9:$BG$320,MATCH($A143,intern3!$A$9:$A$160,0),MATCH(intern4!AZ$8,intern3!$7:$7,0))="OK","OK","NOK")))</f>
        <v/>
      </c>
      <c r="BA143" s="1277" t="str">
        <f>IF(INDEX(intern2!$A$165:$BH$316,MATCH($A143,intern2!$A$165:$A$316,0),MATCH(BA$8,intern2!_xlnm.Print_Titles,0))="","",
IF(INDEX(intern2!$A$165:$BH$316,MATCH($A143,intern2!$A$165:$A$316,0),MATCH(BA$8,intern2!_xlnm.Print_Titles,0))="NOK","NOK",
IF(INDEX(intern3!$A$9:$BG$320,MATCH($A143,intern3!$A$9:$A$160,0),MATCH(intern4!BA$8,intern3!$7:$7,0))="OK","OK","NOK")))</f>
        <v/>
      </c>
      <c r="BB143" s="1277" t="str">
        <f>IF(INDEX(intern2!$A$165:$BH$316,MATCH($A143,intern2!$A$165:$A$316,0),MATCH(BB$8,intern2!_xlnm.Print_Titles,0))="","",
IF(INDEX(intern2!$A$165:$BH$316,MATCH($A143,intern2!$A$165:$A$316,0),MATCH(BB$8,intern2!_xlnm.Print_Titles,0))="NOK","NOK",
IF(INDEX(intern3!$A$9:$BG$320,MATCH($A143,intern3!$A$9:$A$160,0),MATCH(intern4!BB$8,intern3!$7:$7,0))="OK","OK","NOK")))</f>
        <v/>
      </c>
      <c r="BC143" s="1277" t="str">
        <f>IF(INDEX(intern2!$A$165:$BH$316,MATCH($A143,intern2!$A$165:$A$316,0),MATCH(BC$8,intern2!_xlnm.Print_Titles,0))="","",
IF(INDEX(intern2!$A$165:$BH$316,MATCH($A143,intern2!$A$165:$A$316,0),MATCH(BC$8,intern2!_xlnm.Print_Titles,0))="NOK","NOK",
IF(INDEX(intern3!$A$9:$BG$320,MATCH($A143,intern3!$A$9:$A$160,0),MATCH(intern4!BC$8,intern3!$7:$7,0))="OK","OK","NOK")))</f>
        <v/>
      </c>
      <c r="BD143" s="1277" t="str">
        <f>IF(INDEX(intern2!$A$165:$BH$316,MATCH($A143,intern2!$A$165:$A$316,0),MATCH(BD$8,intern2!_xlnm.Print_Titles,0))="","",
IF(INDEX(intern2!$A$165:$BH$316,MATCH($A143,intern2!$A$165:$A$316,0),MATCH(BD$8,intern2!_xlnm.Print_Titles,0))="NOK","NOK",
IF(INDEX(intern3!$A$9:$BG$320,MATCH($A143,intern3!$A$9:$A$160,0),MATCH(intern4!BD$8,intern3!$7:$7,0))="OK","OK","NOK")))</f>
        <v/>
      </c>
      <c r="BE143" s="1277" t="str">
        <f>IF(INDEX(intern2!$A$165:$BH$316,MATCH($A143,intern2!$A$165:$A$316,0),MATCH(BE$8,intern2!_xlnm.Print_Titles,0))="","",
IF(INDEX(intern2!$A$165:$BH$316,MATCH($A143,intern2!$A$165:$A$316,0),MATCH(BE$8,intern2!_xlnm.Print_Titles,0))="NOK","NOK",
IF(INDEX(intern3!$A$9:$BG$320,MATCH($A143,intern3!$A$9:$A$160,0),MATCH(intern4!BE$8,intern3!$7:$7,0))="OK","OK","NOK")))</f>
        <v/>
      </c>
      <c r="BF143" s="1277" t="str">
        <f>IF(INDEX(intern2!$A$165:$BH$316,MATCH($A143,intern2!$A$165:$A$316,0),MATCH(BF$8,intern2!_xlnm.Print_Titles,0))="","",
IF(INDEX(intern2!$A$165:$BH$316,MATCH($A143,intern2!$A$165:$A$316,0),MATCH(BF$8,intern2!_xlnm.Print_Titles,0))="NOK","NOK",
IF(INDEX(intern3!$A$9:$BG$320,MATCH($A143,intern3!$A$9:$A$160,0),MATCH(intern4!BF$8,intern3!$7:$7,0))="OK","OK","NOK")))</f>
        <v/>
      </c>
      <c r="BG143" s="1277" t="str">
        <f>IF(INDEX(intern2!$A$165:$BH$316,MATCH($A143,intern2!$A$165:$A$316,0),MATCH(BG$8,intern2!_xlnm.Print_Titles,0))="","",
IF(INDEX(intern2!$A$165:$BH$316,MATCH($A143,intern2!$A$165:$A$316,0),MATCH(BG$8,intern2!_xlnm.Print_Titles,0))="NOK","NOK",
IF(INDEX(intern3!$A$9:$BG$320,MATCH($A143,intern3!$A$9:$A$160,0),MATCH(intern4!BG$8,intern3!$7:$7,0))="OK","OK","NOK")))</f>
        <v/>
      </c>
      <c r="BH143" s="200" t="str">
        <f t="shared" ca="1" si="4"/>
        <v>NOK</v>
      </c>
      <c r="BI143" s="186"/>
      <c r="BJ143" t="b">
        <f ca="1">IF(VLOOKUP($A143,intern1!$C:$Q,15,FALSE)="MAS","",IF(VLOOKUP($A143,'3.10'!$C:$AP,9,FALSE)=0,"NOK",IF(VLOOKUP($A143,'3.10'!$C:$AP,11,FALSE)=0,"NOK","OK"))=BH143)</f>
        <v>1</v>
      </c>
    </row>
    <row r="144" spans="1:62" x14ac:dyDescent="0.25">
      <c r="A144" t="str">
        <f>+intern2!A139</f>
        <v>NEO1.1.1.1</v>
      </c>
      <c r="C144" s="1277" t="str">
        <f>IF(INDEX(intern2!$A$165:$BH$316,MATCH($A144,intern2!$A$165:$A$316,0),MATCH(C$8,intern2!_xlnm.Print_Titles,0))="","",
IF(INDEX(intern2!$A$165:$BH$316,MATCH($A144,intern2!$A$165:$A$316,0),MATCH(C$8,intern2!_xlnm.Print_Titles,0))="NOK","NOK",
IF(INDEX(intern3!$A$9:$BG$320,MATCH($A144,intern3!$A$9:$A$160,0),MATCH(intern4!C$8,intern3!$7:$7,0))="OK","OK","NOK")))</f>
        <v/>
      </c>
      <c r="D144" s="1277" t="str">
        <f>IF(INDEX(intern2!$A$165:$BH$316,MATCH($A144,intern2!$A$165:$A$316,0),MATCH(D$8,intern2!_xlnm.Print_Titles,0))="","",
IF(INDEX(intern2!$A$165:$BH$316,MATCH($A144,intern2!$A$165:$A$316,0),MATCH(D$8,intern2!_xlnm.Print_Titles,0))="NOK","NOK",
IF(INDEX(intern3!$A$9:$BG$320,MATCH($A144,intern3!$A$9:$A$160,0),MATCH(intern4!D$8,intern3!$7:$7,0))="OK","OK","NOK")))</f>
        <v/>
      </c>
      <c r="E144" s="1277" t="str">
        <f>IF(INDEX(intern2!$A$165:$BH$316,MATCH($A144,intern2!$A$165:$A$316,0),MATCH(E$8,intern2!_xlnm.Print_Titles,0))="","",
IF(INDEX(intern2!$A$165:$BH$316,MATCH($A144,intern2!$A$165:$A$316,0),MATCH(E$8,intern2!_xlnm.Print_Titles,0))="NOK","NOK",
IF(INDEX(intern3!$A$9:$BG$320,MATCH($A144,intern3!$A$9:$A$160,0),MATCH(intern4!E$8,intern3!$7:$7,0))="OK","OK","NOK")))</f>
        <v/>
      </c>
      <c r="F144" s="1277" t="str">
        <f>IF(INDEX(intern2!$A$165:$BH$316,MATCH($A144,intern2!$A$165:$A$316,0),MATCH(F$8,intern2!_xlnm.Print_Titles,0))="","",
IF(INDEX(intern2!$A$165:$BH$316,MATCH($A144,intern2!$A$165:$A$316,0),MATCH(F$8,intern2!_xlnm.Print_Titles,0))="NOK","NOK",
IF(INDEX(intern3!$A$9:$BG$320,MATCH($A144,intern3!$A$9:$A$160,0),MATCH(intern4!F$8,intern3!$7:$7,0))="OK","OK","NOK")))</f>
        <v/>
      </c>
      <c r="G144" s="1277" t="str">
        <f>IF(INDEX(intern2!$A$165:$BH$316,MATCH($A144,intern2!$A$165:$A$316,0),MATCH(G$8,intern2!_xlnm.Print_Titles,0))="","",
IF(INDEX(intern2!$A$165:$BH$316,MATCH($A144,intern2!$A$165:$A$316,0),MATCH(G$8,intern2!_xlnm.Print_Titles,0))="NOK","NOK",
IF(INDEX(intern3!$A$9:$BG$320,MATCH($A144,intern3!$A$9:$A$160,0),MATCH(intern4!G$8,intern3!$7:$7,0))="OK","OK","NOK")))</f>
        <v/>
      </c>
      <c r="H144" s="1277" t="str">
        <f>IF(INDEX(intern2!$A$165:$BH$316,MATCH($A144,intern2!$A$165:$A$316,0),MATCH(H$8,intern2!_xlnm.Print_Titles,0))="","",
IF(INDEX(intern2!$A$165:$BH$316,MATCH($A144,intern2!$A$165:$A$316,0),MATCH(H$8,intern2!_xlnm.Print_Titles,0))="NOK","NOK",
IF(INDEX(intern3!$A$9:$BG$320,MATCH($A144,intern3!$A$9:$A$160,0),MATCH(intern4!H$8,intern3!$7:$7,0))="OK","OK","NOK")))</f>
        <v/>
      </c>
      <c r="I144" s="1277" t="str">
        <f>IF(INDEX(intern2!$A$165:$BH$316,MATCH($A144,intern2!$A$165:$A$316,0),MATCH(I$8,intern2!_xlnm.Print_Titles,0))="","",
IF(INDEX(intern2!$A$165:$BH$316,MATCH($A144,intern2!$A$165:$A$316,0),MATCH(I$8,intern2!_xlnm.Print_Titles,0))="NOK","NOK",
IF(INDEX(intern3!$A$9:$BG$320,MATCH($A144,intern3!$A$9:$A$160,0),MATCH(intern4!I$8,intern3!$7:$7,0))="OK","OK","NOK")))</f>
        <v/>
      </c>
      <c r="J144" s="1277" t="str">
        <f>IF(INDEX(intern2!$A$165:$BH$316,MATCH($A144,intern2!$A$165:$A$316,0),MATCH(J$8,intern2!_xlnm.Print_Titles,0))="","",
IF(INDEX(intern2!$A$165:$BH$316,MATCH($A144,intern2!$A$165:$A$316,0),MATCH(J$8,intern2!_xlnm.Print_Titles,0))="NOK","NOK",
IF(INDEX(intern3!$A$9:$BG$320,MATCH($A144,intern3!$A$9:$A$160,0),MATCH(intern4!J$8,intern3!$7:$7,0))="OK","OK","NOK")))</f>
        <v/>
      </c>
      <c r="K144" s="1277" t="str">
        <f>IF(INDEX(intern2!$A$165:$BH$316,MATCH($A144,intern2!$A$165:$A$316,0),MATCH(K$8,intern2!_xlnm.Print_Titles,0))="","",
IF(INDEX(intern2!$A$165:$BH$316,MATCH($A144,intern2!$A$165:$A$316,0),MATCH(K$8,intern2!_xlnm.Print_Titles,0))="NOK","NOK",
IF(INDEX(intern3!$A$9:$BG$320,MATCH($A144,intern3!$A$9:$A$160,0),MATCH(intern4!K$8,intern3!$7:$7,0))="OK","OK","NOK")))</f>
        <v/>
      </c>
      <c r="L144" s="1277" t="str">
        <f>IF(INDEX(intern2!$A$165:$BH$316,MATCH($A144,intern2!$A$165:$A$316,0),MATCH(L$8,intern2!_xlnm.Print_Titles,0))="","",
IF(INDEX(intern2!$A$165:$BH$316,MATCH($A144,intern2!$A$165:$A$316,0),MATCH(L$8,intern2!_xlnm.Print_Titles,0))="NOK","NOK",
IF(INDEX(intern3!$A$9:$BG$320,MATCH($A144,intern3!$A$9:$A$160,0),MATCH(intern4!L$8,intern3!$7:$7,0))="OK","OK","NOK")))</f>
        <v/>
      </c>
      <c r="M144" s="1277" t="str">
        <f>IF(INDEX(intern2!$A$165:$BH$316,MATCH($A144,intern2!$A$165:$A$316,0),MATCH(M$8,intern2!_xlnm.Print_Titles,0))="","",
IF(INDEX(intern2!$A$165:$BH$316,MATCH($A144,intern2!$A$165:$A$316,0),MATCH(M$8,intern2!_xlnm.Print_Titles,0))="NOK","NOK",
IF(INDEX(intern3!$A$9:$BG$320,MATCH($A144,intern3!$A$9:$A$160,0),MATCH(intern4!M$8,intern3!$7:$7,0))="OK","OK","NOK")))</f>
        <v/>
      </c>
      <c r="N144" s="1277" t="str">
        <f>IF(INDEX(intern2!$A$165:$BH$316,MATCH($A144,intern2!$A$165:$A$316,0),MATCH(N$8,intern2!_xlnm.Print_Titles,0))="","",
IF(INDEX(intern2!$A$165:$BH$316,MATCH($A144,intern2!$A$165:$A$316,0),MATCH(N$8,intern2!_xlnm.Print_Titles,0))="NOK","NOK",
IF(INDEX(intern3!$A$9:$BG$320,MATCH($A144,intern3!$A$9:$A$160,0),MATCH(intern4!N$8,intern3!$7:$7,0))="OK","OK","NOK")))</f>
        <v/>
      </c>
      <c r="O144" s="1277" t="str">
        <f>IF(INDEX(intern2!$A$165:$BH$316,MATCH($A144,intern2!$A$165:$A$316,0),MATCH(O$8,intern2!_xlnm.Print_Titles,0))="","",
IF(INDEX(intern2!$A$165:$BH$316,MATCH($A144,intern2!$A$165:$A$316,0),MATCH(O$8,intern2!_xlnm.Print_Titles,0))="NOK","NOK",
IF(INDEX(intern3!$A$9:$BG$320,MATCH($A144,intern3!$A$9:$A$160,0),MATCH(intern4!O$8,intern3!$7:$7,0))="OK","OK","NOK")))</f>
        <v/>
      </c>
      <c r="P144" s="1277" t="str">
        <f>IF(INDEX(intern2!$A$165:$BH$316,MATCH($A144,intern2!$A$165:$A$316,0),MATCH(P$8,intern2!_xlnm.Print_Titles,0))="","",
IF(INDEX(intern2!$A$165:$BH$316,MATCH($A144,intern2!$A$165:$A$316,0),MATCH(P$8,intern2!_xlnm.Print_Titles,0))="NOK","NOK",
IF(INDEX(intern3!$A$9:$BG$320,MATCH($A144,intern3!$A$9:$A$160,0),MATCH(intern4!P$8,intern3!$7:$7,0))="OK","OK","NOK")))</f>
        <v/>
      </c>
      <c r="Q144" s="1277" t="str">
        <f>IF(INDEX(intern2!$A$165:$BH$316,MATCH($A144,intern2!$A$165:$A$316,0),MATCH(Q$8,intern2!_xlnm.Print_Titles,0))="","",
IF(INDEX(intern2!$A$165:$BH$316,MATCH($A144,intern2!$A$165:$A$316,0),MATCH(Q$8,intern2!_xlnm.Print_Titles,0))="NOK","NOK",
IF(INDEX(intern3!$A$9:$BG$320,MATCH($A144,intern3!$A$9:$A$160,0),MATCH(intern4!Q$8,intern3!$7:$7,0))="OK","OK","NOK")))</f>
        <v/>
      </c>
      <c r="R144" s="1277" t="str">
        <f>IF(INDEX(intern2!$A$165:$BH$316,MATCH($A144,intern2!$A$165:$A$316,0),MATCH(R$8,intern2!_xlnm.Print_Titles,0))="","",
IF(INDEX(intern2!$A$165:$BH$316,MATCH($A144,intern2!$A$165:$A$316,0),MATCH(R$8,intern2!_xlnm.Print_Titles,0))="NOK","NOK",
IF(INDEX(intern3!$A$9:$BG$320,MATCH($A144,intern3!$A$9:$A$160,0),MATCH(intern4!R$8,intern3!$7:$7,0))="OK","OK","NOK")))</f>
        <v/>
      </c>
      <c r="S144" s="1277" t="str">
        <f>IF(INDEX(intern2!$A$165:$BH$316,MATCH($A144,intern2!$A$165:$A$316,0),MATCH(S$8,intern2!_xlnm.Print_Titles,0))="","",
IF(INDEX(intern2!$A$165:$BH$316,MATCH($A144,intern2!$A$165:$A$316,0),MATCH(S$8,intern2!_xlnm.Print_Titles,0))="NOK","NOK",
IF(INDEX(intern3!$A$9:$BG$320,MATCH($A144,intern3!$A$9:$A$160,0),MATCH(intern4!S$8,intern3!$7:$7,0))="OK","OK","NOK")))</f>
        <v/>
      </c>
      <c r="T144" s="1277" t="str">
        <f>IF(INDEX(intern2!$A$165:$BH$316,MATCH($A144,intern2!$A$165:$A$316,0),MATCH(T$8,intern2!_xlnm.Print_Titles,0))="","",
IF(INDEX(intern2!$A$165:$BH$316,MATCH($A144,intern2!$A$165:$A$316,0),MATCH(T$8,intern2!_xlnm.Print_Titles,0))="NOK","NOK",
IF(INDEX(intern3!$A$9:$BG$320,MATCH($A144,intern3!$A$9:$A$160,0),MATCH(intern4!T$8,intern3!$7:$7,0))="OK","OK","NOK")))</f>
        <v/>
      </c>
      <c r="U144" s="1277" t="str">
        <f>IF(INDEX(intern2!$A$165:$BH$316,MATCH($A144,intern2!$A$165:$A$316,0),MATCH(U$8,intern2!_xlnm.Print_Titles,0))="","",
IF(INDEX(intern2!$A$165:$BH$316,MATCH($A144,intern2!$A$165:$A$316,0),MATCH(U$8,intern2!_xlnm.Print_Titles,0))="NOK","NOK",
IF(INDEX(intern3!$A$9:$BG$320,MATCH($A144,intern3!$A$9:$A$160,0),MATCH(intern4!U$8,intern3!$7:$7,0))="OK","OK","NOK")))</f>
        <v/>
      </c>
      <c r="V144" s="1277" t="str">
        <f>IF(INDEX(intern2!$A$165:$BH$316,MATCH($A144,intern2!$A$165:$A$316,0),MATCH(V$8,intern2!_xlnm.Print_Titles,0))="","",
IF(INDEX(intern2!$A$165:$BH$316,MATCH($A144,intern2!$A$165:$A$316,0),MATCH(V$8,intern2!_xlnm.Print_Titles,0))="NOK","NOK",
IF(INDEX(intern3!$A$9:$BG$320,MATCH($A144,intern3!$A$9:$A$160,0),MATCH(intern4!V$8,intern3!$7:$7,0))="OK","OK","NOK")))</f>
        <v/>
      </c>
      <c r="W144" s="1277" t="str">
        <f>IF(INDEX(intern2!$A$165:$BH$316,MATCH($A144,intern2!$A$165:$A$316,0),MATCH(W$8,intern2!_xlnm.Print_Titles,0))="","",
IF(INDEX(intern2!$A$165:$BH$316,MATCH($A144,intern2!$A$165:$A$316,0),MATCH(W$8,intern2!_xlnm.Print_Titles,0))="NOK","NOK",
IF(INDEX(intern3!$A$9:$BG$320,MATCH($A144,intern3!$A$9:$A$160,0),MATCH(intern4!W$8,intern3!$7:$7,0))="OK","OK","NOK")))</f>
        <v/>
      </c>
      <c r="X144" s="1277" t="str">
        <f>IF(INDEX(intern2!$A$165:$BH$316,MATCH($A144,intern2!$A$165:$A$316,0),MATCH(X$8,intern2!_xlnm.Print_Titles,0))="","",
IF(INDEX(intern2!$A$165:$BH$316,MATCH($A144,intern2!$A$165:$A$316,0),MATCH(X$8,intern2!_xlnm.Print_Titles,0))="NOK","NOK",
IF(INDEX(intern3!$A$9:$BG$320,MATCH($A144,intern3!$A$9:$A$160,0),MATCH(intern4!X$8,intern3!$7:$7,0))="OK","OK","NOK")))</f>
        <v/>
      </c>
      <c r="Y144" s="1277" t="str">
        <f>IF(INDEX(intern2!$A$165:$BH$316,MATCH($A144,intern2!$A$165:$A$316,0),MATCH(Y$8,intern2!_xlnm.Print_Titles,0))="","",
IF(INDEX(intern2!$A$165:$BH$316,MATCH($A144,intern2!$A$165:$A$316,0),MATCH(Y$8,intern2!_xlnm.Print_Titles,0))="NOK","NOK",
IF(INDEX(intern3!$A$9:$BG$320,MATCH($A144,intern3!$A$9:$A$160,0),MATCH(intern4!Y$8,intern3!$7:$7,0))="OK","OK","NOK")))</f>
        <v/>
      </c>
      <c r="Z144" s="1277" t="str">
        <f>IF(INDEX(intern2!$A$165:$BH$316,MATCH($A144,intern2!$A$165:$A$316,0),MATCH(Z$8,intern2!_xlnm.Print_Titles,0))="","",
IF(INDEX(intern2!$A$165:$BH$316,MATCH($A144,intern2!$A$165:$A$316,0),MATCH(Z$8,intern2!_xlnm.Print_Titles,0))="NOK","NOK",
IF(INDEX(intern3!$A$9:$BG$320,MATCH($A144,intern3!$A$9:$A$160,0),MATCH(intern4!Z$8,intern3!$7:$7,0))="OK","OK","NOK")))</f>
        <v/>
      </c>
      <c r="AA144" s="1277" t="str">
        <f>IF(INDEX(intern2!$A$165:$BH$316,MATCH($A144,intern2!$A$165:$A$316,0),MATCH(AA$8,intern2!_xlnm.Print_Titles,0))="","",
IF(INDEX(intern2!$A$165:$BH$316,MATCH($A144,intern2!$A$165:$A$316,0),MATCH(AA$8,intern2!_xlnm.Print_Titles,0))="NOK","NOK",
IF(INDEX(intern3!$A$9:$BG$320,MATCH($A144,intern3!$A$9:$A$160,0),MATCH(intern4!AA$8,intern3!$7:$7,0))="OK","OK","NOK")))</f>
        <v/>
      </c>
      <c r="AB144" s="1277" t="str">
        <f>IF(INDEX(intern2!$A$165:$BH$316,MATCH($A144,intern2!$A$165:$A$316,0),MATCH(AB$8,intern2!_xlnm.Print_Titles,0))="","",
IF(INDEX(intern2!$A$165:$BH$316,MATCH($A144,intern2!$A$165:$A$316,0),MATCH(AB$8,intern2!_xlnm.Print_Titles,0))="NOK","NOK",
IF(INDEX(intern3!$A$9:$BG$320,MATCH($A144,intern3!$A$9:$A$160,0),MATCH(intern4!AB$8,intern3!$7:$7,0))="OK","OK","NOK")))</f>
        <v/>
      </c>
      <c r="AC144" s="1277" t="str">
        <f>IF(INDEX(intern2!$A$165:$BH$316,MATCH($A144,intern2!$A$165:$A$316,0),MATCH(AC$8,intern2!_xlnm.Print_Titles,0))="","",
IF(INDEX(intern2!$A$165:$BH$316,MATCH($A144,intern2!$A$165:$A$316,0),MATCH(AC$8,intern2!_xlnm.Print_Titles,0))="NOK","NOK",
IF(INDEX(intern3!$A$9:$BG$320,MATCH($A144,intern3!$A$9:$A$160,0),MATCH(intern4!AC$8,intern3!$7:$7,0))="OK","OK","NOK")))</f>
        <v/>
      </c>
      <c r="AD144" s="1277" t="str">
        <f>IF(INDEX(intern2!$A$165:$BH$316,MATCH($A144,intern2!$A$165:$A$316,0),MATCH(AD$8,intern2!_xlnm.Print_Titles,0))="","",
IF(INDEX(intern2!$A$165:$BH$316,MATCH($A144,intern2!$A$165:$A$316,0),MATCH(AD$8,intern2!_xlnm.Print_Titles,0))="NOK","NOK",
IF(INDEX(intern3!$A$9:$BG$320,MATCH($A144,intern3!$A$9:$A$160,0),MATCH(intern4!AD$8,intern3!$7:$7,0))="OK","OK","NOK")))</f>
        <v/>
      </c>
      <c r="AE144" s="1277" t="str">
        <f>IF(INDEX(intern2!$A$165:$BH$316,MATCH($A144,intern2!$A$165:$A$316,0),MATCH(AE$8,intern2!_xlnm.Print_Titles,0))="","",
IF(INDEX(intern2!$A$165:$BH$316,MATCH($A144,intern2!$A$165:$A$316,0),MATCH(AE$8,intern2!_xlnm.Print_Titles,0))="NOK","NOK",
IF(INDEX(intern3!$A$9:$BG$320,MATCH($A144,intern3!$A$9:$A$160,0),MATCH(intern4!AE$8,intern3!$7:$7,0))="OK","OK","NOK")))</f>
        <v/>
      </c>
      <c r="AF144" s="1277" t="str">
        <f>IF(INDEX(intern2!$A$165:$BH$316,MATCH($A144,intern2!$A$165:$A$316,0),MATCH(AF$8,intern2!_xlnm.Print_Titles,0))="","",
IF(INDEX(intern2!$A$165:$BH$316,MATCH($A144,intern2!$A$165:$A$316,0),MATCH(AF$8,intern2!_xlnm.Print_Titles,0))="NOK","NOK",
IF(INDEX(intern3!$A$9:$BG$320,MATCH($A144,intern3!$A$9:$A$160,0),MATCH(intern4!AF$8,intern3!$7:$7,0))="OK","OK","NOK")))</f>
        <v/>
      </c>
      <c r="AG144" s="1277" t="str">
        <f>IF(INDEX(intern2!$A$165:$BH$316,MATCH($A144,intern2!$A$165:$A$316,0),MATCH(AG$8,intern2!_xlnm.Print_Titles,0))="","",
IF(INDEX(intern2!$A$165:$BH$316,MATCH($A144,intern2!$A$165:$A$316,0),MATCH(AG$8,intern2!_xlnm.Print_Titles,0))="NOK","NOK",
IF(INDEX(intern3!$A$9:$BG$320,MATCH($A144,intern3!$A$9:$A$160,0),MATCH(intern4!AG$8,intern3!$7:$7,0))="OK","OK","NOK")))</f>
        <v/>
      </c>
      <c r="AH144" s="1277" t="str">
        <f>IF(INDEX(intern2!$A$165:$BH$316,MATCH($A144,intern2!$A$165:$A$316,0),MATCH(AH$8,intern2!_xlnm.Print_Titles,0))="","",
IF(INDEX(intern2!$A$165:$BH$316,MATCH($A144,intern2!$A$165:$A$316,0),MATCH(AH$8,intern2!_xlnm.Print_Titles,0))="NOK","NOK",
IF(INDEX(intern3!$A$9:$BG$320,MATCH($A144,intern3!$A$9:$A$160,0),MATCH(intern4!AH$8,intern3!$7:$7,0))="OK","OK","NOK")))</f>
        <v/>
      </c>
      <c r="AI144" s="1277" t="str">
        <f>IF(INDEX(intern2!$A$165:$BH$316,MATCH($A144,intern2!$A$165:$A$316,0),MATCH(AI$8,intern2!_xlnm.Print_Titles,0))="","",
IF(INDEX(intern2!$A$165:$BH$316,MATCH($A144,intern2!$A$165:$A$316,0),MATCH(AI$8,intern2!_xlnm.Print_Titles,0))="NOK","NOK",
IF(INDEX(intern3!$A$9:$BG$320,MATCH($A144,intern3!$A$9:$A$160,0),MATCH(intern4!AI$8,intern3!$7:$7,0))="OK","OK","NOK")))</f>
        <v/>
      </c>
      <c r="AJ144" s="1277" t="str">
        <f>IF(INDEX(intern2!$A$165:$BH$316,MATCH($A144,intern2!$A$165:$A$316,0),MATCH(AJ$8,intern2!_xlnm.Print_Titles,0))="","",
IF(INDEX(intern2!$A$165:$BH$316,MATCH($A144,intern2!$A$165:$A$316,0),MATCH(AJ$8,intern2!_xlnm.Print_Titles,0))="NOK","NOK",
IF(INDEX(intern3!$A$9:$BG$320,MATCH($A144,intern3!$A$9:$A$160,0),MATCH(intern4!AJ$8,intern3!$7:$7,0))="OK","OK","NOK")))</f>
        <v/>
      </c>
      <c r="AK144" s="1277" t="str">
        <f>IF(INDEX(intern2!$A$165:$BH$316,MATCH($A144,intern2!$A$165:$A$316,0),MATCH(AK$8,intern2!_xlnm.Print_Titles,0))="","",
IF(INDEX(intern2!$A$165:$BH$316,MATCH($A144,intern2!$A$165:$A$316,0),MATCH(AK$8,intern2!_xlnm.Print_Titles,0))="NOK","NOK",
IF(INDEX(intern3!$A$9:$BG$320,MATCH($A144,intern3!$A$9:$A$160,0),MATCH(intern4!AK$8,intern3!$7:$7,0))="OK","OK","NOK")))</f>
        <v/>
      </c>
      <c r="AL144" s="1277" t="str">
        <f>IF(INDEX(intern2!$A$165:$BH$316,MATCH($A144,intern2!$A$165:$A$316,0),MATCH(AL$8,intern2!_xlnm.Print_Titles,0))="","",
IF(INDEX(intern2!$A$165:$BH$316,MATCH($A144,intern2!$A$165:$A$316,0),MATCH(AL$8,intern2!_xlnm.Print_Titles,0))="NOK","NOK",
IF(INDEX(intern3!$A$9:$BG$320,MATCH($A144,intern3!$A$9:$A$160,0),MATCH(intern4!AL$8,intern3!$7:$7,0))="OK","OK","NOK")))</f>
        <v/>
      </c>
      <c r="AM144" s="1277" t="str">
        <f>IF(INDEX(intern2!$A$165:$BH$316,MATCH($A144,intern2!$A$165:$A$316,0),MATCH(AM$8,intern2!_xlnm.Print_Titles,0))="","",
IF(INDEX(intern2!$A$165:$BH$316,MATCH($A144,intern2!$A$165:$A$316,0),MATCH(AM$8,intern2!_xlnm.Print_Titles,0))="NOK","NOK",
IF(INDEX(intern3!$A$9:$BG$320,MATCH($A144,intern3!$A$9:$A$160,0),MATCH(intern4!AM$8,intern3!$7:$7,0))="OK","OK","NOK")))</f>
        <v/>
      </c>
      <c r="AN144" s="1277" t="str">
        <f>IF(INDEX(intern2!$A$165:$BH$316,MATCH($A144,intern2!$A$165:$A$316,0),MATCH(AN$8,intern2!_xlnm.Print_Titles,0))="","",
IF(INDEX(intern2!$A$165:$BH$316,MATCH($A144,intern2!$A$165:$A$316,0),MATCH(AN$8,intern2!_xlnm.Print_Titles,0))="NOK","NOK",
IF(INDEX(intern3!$A$9:$BG$320,MATCH($A144,intern3!$A$9:$A$160,0),MATCH(intern4!AN$8,intern3!$7:$7,0))="OK","OK","NOK")))</f>
        <v/>
      </c>
      <c r="AO144" s="1277" t="str">
        <f>IF(INDEX(intern2!$A$165:$BH$316,MATCH($A144,intern2!$A$165:$A$316,0),MATCH(AO$8,intern2!_xlnm.Print_Titles,0))="","",
IF(INDEX(intern2!$A$165:$BH$316,MATCH($A144,intern2!$A$165:$A$316,0),MATCH(AO$8,intern2!_xlnm.Print_Titles,0))="NOK","NOK",
IF(INDEX(intern3!$A$9:$BG$320,MATCH($A144,intern3!$A$9:$A$160,0),MATCH(intern4!AO$8,intern3!$7:$7,0))="OK","OK","NOK")))</f>
        <v/>
      </c>
      <c r="AP144" s="1277" t="str">
        <f>IF(INDEX(intern2!$A$165:$BH$316,MATCH($A144,intern2!$A$165:$A$316,0),MATCH(AP$8,intern2!_xlnm.Print_Titles,0))="","",
IF(INDEX(intern2!$A$165:$BH$316,MATCH($A144,intern2!$A$165:$A$316,0),MATCH(AP$8,intern2!_xlnm.Print_Titles,0))="NOK","NOK",
IF(INDEX(intern3!$A$9:$BG$320,MATCH($A144,intern3!$A$9:$A$160,0),MATCH(intern4!AP$8,intern3!$7:$7,0))="OK","OK","NOK")))</f>
        <v/>
      </c>
      <c r="AQ144" s="1277" t="str">
        <f>IF(INDEX(intern2!$A$165:$BH$316,MATCH($A144,intern2!$A$165:$A$316,0),MATCH(AQ$8,intern2!_xlnm.Print_Titles,0))="","",
IF(INDEX(intern2!$A$165:$BH$316,MATCH($A144,intern2!$A$165:$A$316,0),MATCH(AQ$8,intern2!_xlnm.Print_Titles,0))="NOK","NOK",
IF(INDEX(intern3!$A$9:$BG$320,MATCH($A144,intern3!$A$9:$A$160,0),MATCH(intern4!AQ$8,intern3!$7:$7,0))="OK","OK","NOK")))</f>
        <v/>
      </c>
      <c r="AR144" s="1277" t="str">
        <f>IF(INDEX(intern2!$A$165:$BH$316,MATCH($A144,intern2!$A$165:$A$316,0),MATCH(AR$8,intern2!_xlnm.Print_Titles,0))="","",
IF(INDEX(intern2!$A$165:$BH$316,MATCH($A144,intern2!$A$165:$A$316,0),MATCH(AR$8,intern2!_xlnm.Print_Titles,0))="NOK","NOK",
IF(INDEX(intern3!$A$9:$BG$320,MATCH($A144,intern3!$A$9:$A$160,0),MATCH(intern4!AR$8,intern3!$7:$7,0))="OK","OK","NOK")))</f>
        <v/>
      </c>
      <c r="AS144" s="1277" t="str">
        <f ca="1">IF(INDEX(intern2!$A$165:$BH$316,MATCH($A144,intern2!$A$165:$A$316,0),MATCH(AS$8,intern2!_xlnm.Print_Titles,0))="","",
IF(INDEX(intern2!$A$165:$BH$316,MATCH($A144,intern2!$A$165:$A$316,0),MATCH(AS$8,intern2!_xlnm.Print_Titles,0))="NOK","NOK",
IF(INDEX(intern3!$A$9:$BG$320,MATCH($A144,intern3!$A$9:$A$160,0),MATCH(intern4!AS$8,intern3!$7:$7,0))="OK","OK","NOK")))</f>
        <v>NOK</v>
      </c>
      <c r="AT144" s="1277" t="str">
        <f>IF(INDEX(intern2!$A$165:$BH$316,MATCH($A144,intern2!$A$165:$A$316,0),MATCH(AT$8,intern2!_xlnm.Print_Titles,0))="","",
IF(INDEX(intern2!$A$165:$BH$316,MATCH($A144,intern2!$A$165:$A$316,0),MATCH(AT$8,intern2!_xlnm.Print_Titles,0))="NOK","NOK",
IF(INDEX(intern3!$A$9:$BG$320,MATCH($A144,intern3!$A$9:$A$160,0),MATCH(intern4!AT$8,intern3!$7:$7,0))="OK","OK","NOK")))</f>
        <v/>
      </c>
      <c r="AU144" s="1277" t="str">
        <f>IF(INDEX(intern2!$A$165:$BH$316,MATCH($A144,intern2!$A$165:$A$316,0),MATCH(AU$8,intern2!_xlnm.Print_Titles,0))="","",
IF(INDEX(intern2!$A$165:$BH$316,MATCH($A144,intern2!$A$165:$A$316,0),MATCH(AU$8,intern2!_xlnm.Print_Titles,0))="NOK","NOK",
IF(INDEX(intern3!$A$9:$BG$320,MATCH($A144,intern3!$A$9:$A$160,0),MATCH(intern4!AU$8,intern3!$7:$7,0))="OK","OK","NOK")))</f>
        <v/>
      </c>
      <c r="AV144" s="1277" t="str">
        <f>IF(INDEX(intern2!$A$165:$BH$316,MATCH($A144,intern2!$A$165:$A$316,0),MATCH(AV$8,intern2!_xlnm.Print_Titles,0))="","",
IF(INDEX(intern2!$A$165:$BH$316,MATCH($A144,intern2!$A$165:$A$316,0),MATCH(AV$8,intern2!_xlnm.Print_Titles,0))="NOK","NOK",
IF(INDEX(intern3!$A$9:$BG$320,MATCH($A144,intern3!$A$9:$A$160,0),MATCH(intern4!AV$8,intern3!$7:$7,0))="OK","OK","NOK")))</f>
        <v/>
      </c>
      <c r="AW144" s="1277"/>
      <c r="AX144" s="1277" t="str">
        <f>IF(INDEX(intern2!$A$165:$BH$316,MATCH($A144,intern2!$A$165:$A$316,0),MATCH(AX$8,intern2!_xlnm.Print_Titles,0))="","",
IF(INDEX(intern2!$A$165:$BH$316,MATCH($A144,intern2!$A$165:$A$316,0),MATCH(AX$8,intern2!_xlnm.Print_Titles,0))="NOK","NOK",
IF(INDEX(intern3!$A$9:$BG$320,MATCH($A144,intern3!$A$9:$A$160,0),MATCH(intern4!AX$8,intern3!$7:$7,0))="OK","OK","NOK")))</f>
        <v/>
      </c>
      <c r="AY144" s="1277" t="str">
        <f>IF(INDEX(intern2!$A$165:$BH$316,MATCH($A144,intern2!$A$165:$A$316,0),MATCH(AY$8,intern2!_xlnm.Print_Titles,0))="","",
IF(INDEX(intern2!$A$165:$BH$316,MATCH($A144,intern2!$A$165:$A$316,0),MATCH(AY$8,intern2!_xlnm.Print_Titles,0))="NOK","NOK",
IF(INDEX(intern3!$A$9:$BG$320,MATCH($A144,intern3!$A$9:$A$160,0),MATCH(intern4!AY$8,intern3!$7:$7,0))="OK","OK","NOK")))</f>
        <v/>
      </c>
      <c r="AZ144" s="1277" t="str">
        <f>IF(INDEX(intern2!$A$165:$BH$316,MATCH($A144,intern2!$A$165:$A$316,0),MATCH(AZ$8,intern2!_xlnm.Print_Titles,0))="","",
IF(INDEX(intern2!$A$165:$BH$316,MATCH($A144,intern2!$A$165:$A$316,0),MATCH(AZ$8,intern2!_xlnm.Print_Titles,0))="NOK","NOK",
IF(INDEX(intern3!$A$9:$BG$320,MATCH($A144,intern3!$A$9:$A$160,0),MATCH(intern4!AZ$8,intern3!$7:$7,0))="OK","OK","NOK")))</f>
        <v/>
      </c>
      <c r="BA144" s="1277" t="str">
        <f>IF(INDEX(intern2!$A$165:$BH$316,MATCH($A144,intern2!$A$165:$A$316,0),MATCH(BA$8,intern2!_xlnm.Print_Titles,0))="","",
IF(INDEX(intern2!$A$165:$BH$316,MATCH($A144,intern2!$A$165:$A$316,0),MATCH(BA$8,intern2!_xlnm.Print_Titles,0))="NOK","NOK",
IF(INDEX(intern3!$A$9:$BG$320,MATCH($A144,intern3!$A$9:$A$160,0),MATCH(intern4!BA$8,intern3!$7:$7,0))="OK","OK","NOK")))</f>
        <v/>
      </c>
      <c r="BB144" s="1277" t="str">
        <f>IF(INDEX(intern2!$A$165:$BH$316,MATCH($A144,intern2!$A$165:$A$316,0),MATCH(BB$8,intern2!_xlnm.Print_Titles,0))="","",
IF(INDEX(intern2!$A$165:$BH$316,MATCH($A144,intern2!$A$165:$A$316,0),MATCH(BB$8,intern2!_xlnm.Print_Titles,0))="NOK","NOK",
IF(INDEX(intern3!$A$9:$BG$320,MATCH($A144,intern3!$A$9:$A$160,0),MATCH(intern4!BB$8,intern3!$7:$7,0))="OK","OK","NOK")))</f>
        <v/>
      </c>
      <c r="BC144" s="1277" t="str">
        <f>IF(INDEX(intern2!$A$165:$BH$316,MATCH($A144,intern2!$A$165:$A$316,0),MATCH(BC$8,intern2!_xlnm.Print_Titles,0))="","",
IF(INDEX(intern2!$A$165:$BH$316,MATCH($A144,intern2!$A$165:$A$316,0),MATCH(BC$8,intern2!_xlnm.Print_Titles,0))="NOK","NOK",
IF(INDEX(intern3!$A$9:$BG$320,MATCH($A144,intern3!$A$9:$A$160,0),MATCH(intern4!BC$8,intern3!$7:$7,0))="OK","OK","NOK")))</f>
        <v/>
      </c>
      <c r="BD144" s="1277" t="str">
        <f>IF(INDEX(intern2!$A$165:$BH$316,MATCH($A144,intern2!$A$165:$A$316,0),MATCH(BD$8,intern2!_xlnm.Print_Titles,0))="","",
IF(INDEX(intern2!$A$165:$BH$316,MATCH($A144,intern2!$A$165:$A$316,0),MATCH(BD$8,intern2!_xlnm.Print_Titles,0))="NOK","NOK",
IF(INDEX(intern3!$A$9:$BG$320,MATCH($A144,intern3!$A$9:$A$160,0),MATCH(intern4!BD$8,intern3!$7:$7,0))="OK","OK","NOK")))</f>
        <v/>
      </c>
      <c r="BE144" s="1277" t="str">
        <f>IF(INDEX(intern2!$A$165:$BH$316,MATCH($A144,intern2!$A$165:$A$316,0),MATCH(BE$8,intern2!_xlnm.Print_Titles,0))="","",
IF(INDEX(intern2!$A$165:$BH$316,MATCH($A144,intern2!$A$165:$A$316,0),MATCH(BE$8,intern2!_xlnm.Print_Titles,0))="NOK","NOK",
IF(INDEX(intern3!$A$9:$BG$320,MATCH($A144,intern3!$A$9:$A$160,0),MATCH(intern4!BE$8,intern3!$7:$7,0))="OK","OK","NOK")))</f>
        <v/>
      </c>
      <c r="BF144" s="1277" t="str">
        <f>IF(INDEX(intern2!$A$165:$BH$316,MATCH($A144,intern2!$A$165:$A$316,0),MATCH(BF$8,intern2!_xlnm.Print_Titles,0))="","",
IF(INDEX(intern2!$A$165:$BH$316,MATCH($A144,intern2!$A$165:$A$316,0),MATCH(BF$8,intern2!_xlnm.Print_Titles,0))="NOK","NOK",
IF(INDEX(intern3!$A$9:$BG$320,MATCH($A144,intern3!$A$9:$A$160,0),MATCH(intern4!BF$8,intern3!$7:$7,0))="OK","OK","NOK")))</f>
        <v/>
      </c>
      <c r="BG144" s="1277" t="str">
        <f>IF(INDEX(intern2!$A$165:$BH$316,MATCH($A144,intern2!$A$165:$A$316,0),MATCH(BG$8,intern2!_xlnm.Print_Titles,0))="","",
IF(INDEX(intern2!$A$165:$BH$316,MATCH($A144,intern2!$A$165:$A$316,0),MATCH(BG$8,intern2!_xlnm.Print_Titles,0))="NOK","NOK",
IF(INDEX(intern3!$A$9:$BG$320,MATCH($A144,intern3!$A$9:$A$160,0),MATCH(intern4!BG$8,intern3!$7:$7,0))="OK","OK","NOK")))</f>
        <v/>
      </c>
      <c r="BH144" s="200" t="str">
        <f t="shared" ca="1" si="4"/>
        <v>NOK</v>
      </c>
      <c r="BI144" s="186"/>
      <c r="BJ144" t="b">
        <f ca="1">IF(VLOOKUP($A144,intern1!$C:$Q,15,FALSE)="MAS","",IF(VLOOKUP($A144,'3.10'!$C:$AP,9,FALSE)=0,"NOK",IF(VLOOKUP($A144,'3.10'!$C:$AP,11,FALSE)=0,"NOK","OK"))=BH144)</f>
        <v>1</v>
      </c>
    </row>
    <row r="145" spans="1:62" x14ac:dyDescent="0.25">
      <c r="A145" t="str">
        <f>+intern2!A140</f>
        <v>ONK1</v>
      </c>
      <c r="C145" s="1277" t="str">
        <f>IF(INDEX(intern2!$A$165:$BH$316,MATCH($A145,intern2!$A$165:$A$316,0),MATCH(C$8,intern2!_xlnm.Print_Titles,0))="","",
IF(INDEX(intern2!$A$165:$BH$316,MATCH($A145,intern2!$A$165:$A$316,0),MATCH(C$8,intern2!_xlnm.Print_Titles,0))="NOK","NOK",
IF(INDEX(intern3!$A$9:$BG$320,MATCH($A145,intern3!$A$9:$A$160,0),MATCH(intern4!C$8,intern3!$7:$7,0))="OK","OK","NOK")))</f>
        <v/>
      </c>
      <c r="D145" s="1277" t="str">
        <f>IF(INDEX(intern2!$A$165:$BH$316,MATCH($A145,intern2!$A$165:$A$316,0),MATCH(D$8,intern2!_xlnm.Print_Titles,0))="","",
IF(INDEX(intern2!$A$165:$BH$316,MATCH($A145,intern2!$A$165:$A$316,0),MATCH(D$8,intern2!_xlnm.Print_Titles,0))="NOK","NOK",
IF(INDEX(intern3!$A$9:$BG$320,MATCH($A145,intern3!$A$9:$A$160,0),MATCH(intern4!D$8,intern3!$7:$7,0))="OK","OK","NOK")))</f>
        <v/>
      </c>
      <c r="E145" s="1277" t="str">
        <f>IF(INDEX(intern2!$A$165:$BH$316,MATCH($A145,intern2!$A$165:$A$316,0),MATCH(E$8,intern2!_xlnm.Print_Titles,0))="","",
IF(INDEX(intern2!$A$165:$BH$316,MATCH($A145,intern2!$A$165:$A$316,0),MATCH(E$8,intern2!_xlnm.Print_Titles,0))="NOK","NOK",
IF(INDEX(intern3!$A$9:$BG$320,MATCH($A145,intern3!$A$9:$A$160,0),MATCH(intern4!E$8,intern3!$7:$7,0))="OK","OK","NOK")))</f>
        <v/>
      </c>
      <c r="F145" s="1277" t="str">
        <f>IF(INDEX(intern2!$A$165:$BH$316,MATCH($A145,intern2!$A$165:$A$316,0),MATCH(F$8,intern2!_xlnm.Print_Titles,0))="","",
IF(INDEX(intern2!$A$165:$BH$316,MATCH($A145,intern2!$A$165:$A$316,0),MATCH(F$8,intern2!_xlnm.Print_Titles,0))="NOK","NOK",
IF(INDEX(intern3!$A$9:$BG$320,MATCH($A145,intern3!$A$9:$A$160,0),MATCH(intern4!F$8,intern3!$7:$7,0))="OK","OK","NOK")))</f>
        <v/>
      </c>
      <c r="G145" s="1277" t="str">
        <f>IF(INDEX(intern2!$A$165:$BH$316,MATCH($A145,intern2!$A$165:$A$316,0),MATCH(G$8,intern2!_xlnm.Print_Titles,0))="","",
IF(INDEX(intern2!$A$165:$BH$316,MATCH($A145,intern2!$A$165:$A$316,0),MATCH(G$8,intern2!_xlnm.Print_Titles,0))="NOK","NOK",
IF(INDEX(intern3!$A$9:$BG$320,MATCH($A145,intern3!$A$9:$A$160,0),MATCH(intern4!G$8,intern3!$7:$7,0))="OK","OK","NOK")))</f>
        <v/>
      </c>
      <c r="H145" s="1277" t="str">
        <f>IF(INDEX(intern2!$A$165:$BH$316,MATCH($A145,intern2!$A$165:$A$316,0),MATCH(H$8,intern2!_xlnm.Print_Titles,0))="","",
IF(INDEX(intern2!$A$165:$BH$316,MATCH($A145,intern2!$A$165:$A$316,0),MATCH(H$8,intern2!_xlnm.Print_Titles,0))="NOK","NOK",
IF(INDEX(intern3!$A$9:$BG$320,MATCH($A145,intern3!$A$9:$A$160,0),MATCH(intern4!H$8,intern3!$7:$7,0))="OK","OK","NOK")))</f>
        <v/>
      </c>
      <c r="I145" s="1277" t="str">
        <f>IF(INDEX(intern2!$A$165:$BH$316,MATCH($A145,intern2!$A$165:$A$316,0),MATCH(I$8,intern2!_xlnm.Print_Titles,0))="","",
IF(INDEX(intern2!$A$165:$BH$316,MATCH($A145,intern2!$A$165:$A$316,0),MATCH(I$8,intern2!_xlnm.Print_Titles,0))="NOK","NOK",
IF(INDEX(intern3!$A$9:$BG$320,MATCH($A145,intern3!$A$9:$A$160,0),MATCH(intern4!I$8,intern3!$7:$7,0))="OK","OK","NOK")))</f>
        <v/>
      </c>
      <c r="J145" s="1277" t="str">
        <f>IF(INDEX(intern2!$A$165:$BH$316,MATCH($A145,intern2!$A$165:$A$316,0),MATCH(J$8,intern2!_xlnm.Print_Titles,0))="","",
IF(INDEX(intern2!$A$165:$BH$316,MATCH($A145,intern2!$A$165:$A$316,0),MATCH(J$8,intern2!_xlnm.Print_Titles,0))="NOK","NOK",
IF(INDEX(intern3!$A$9:$BG$320,MATCH($A145,intern3!$A$9:$A$160,0),MATCH(intern4!J$8,intern3!$7:$7,0))="OK","OK","NOK")))</f>
        <v/>
      </c>
      <c r="K145" s="1277" t="str">
        <f>IF(INDEX(intern2!$A$165:$BH$316,MATCH($A145,intern2!$A$165:$A$316,0),MATCH(K$8,intern2!_xlnm.Print_Titles,0))="","",
IF(INDEX(intern2!$A$165:$BH$316,MATCH($A145,intern2!$A$165:$A$316,0),MATCH(K$8,intern2!_xlnm.Print_Titles,0))="NOK","NOK",
IF(INDEX(intern3!$A$9:$BG$320,MATCH($A145,intern3!$A$9:$A$160,0),MATCH(intern4!K$8,intern3!$7:$7,0))="OK","OK","NOK")))</f>
        <v/>
      </c>
      <c r="L145" s="1277" t="str">
        <f>IF(INDEX(intern2!$A$165:$BH$316,MATCH($A145,intern2!$A$165:$A$316,0),MATCH(L$8,intern2!_xlnm.Print_Titles,0))="","",
IF(INDEX(intern2!$A$165:$BH$316,MATCH($A145,intern2!$A$165:$A$316,0),MATCH(L$8,intern2!_xlnm.Print_Titles,0))="NOK","NOK",
IF(INDEX(intern3!$A$9:$BG$320,MATCH($A145,intern3!$A$9:$A$160,0),MATCH(intern4!L$8,intern3!$7:$7,0))="OK","OK","NOK")))</f>
        <v/>
      </c>
      <c r="M145" s="1277" t="str">
        <f>IF(INDEX(intern2!$A$165:$BH$316,MATCH($A145,intern2!$A$165:$A$316,0),MATCH(M$8,intern2!_xlnm.Print_Titles,0))="","",
IF(INDEX(intern2!$A$165:$BH$316,MATCH($A145,intern2!$A$165:$A$316,0),MATCH(M$8,intern2!_xlnm.Print_Titles,0))="NOK","NOK",
IF(INDEX(intern3!$A$9:$BG$320,MATCH($A145,intern3!$A$9:$A$160,0),MATCH(intern4!M$8,intern3!$7:$7,0))="OK","OK","NOK")))</f>
        <v/>
      </c>
      <c r="N145" s="1277" t="str">
        <f>IF(INDEX(intern2!$A$165:$BH$316,MATCH($A145,intern2!$A$165:$A$316,0),MATCH(N$8,intern2!_xlnm.Print_Titles,0))="","",
IF(INDEX(intern2!$A$165:$BH$316,MATCH($A145,intern2!$A$165:$A$316,0),MATCH(N$8,intern2!_xlnm.Print_Titles,0))="NOK","NOK",
IF(INDEX(intern3!$A$9:$BG$320,MATCH($A145,intern3!$A$9:$A$160,0),MATCH(intern4!N$8,intern3!$7:$7,0))="OK","OK","NOK")))</f>
        <v/>
      </c>
      <c r="O145" s="1277" t="str">
        <f>IF(INDEX(intern2!$A$165:$BH$316,MATCH($A145,intern2!$A$165:$A$316,0),MATCH(O$8,intern2!_xlnm.Print_Titles,0))="","",
IF(INDEX(intern2!$A$165:$BH$316,MATCH($A145,intern2!$A$165:$A$316,0),MATCH(O$8,intern2!_xlnm.Print_Titles,0))="NOK","NOK",
IF(INDEX(intern3!$A$9:$BG$320,MATCH($A145,intern3!$A$9:$A$160,0),MATCH(intern4!O$8,intern3!$7:$7,0))="OK","OK","NOK")))</f>
        <v/>
      </c>
      <c r="P145" s="1277" t="str">
        <f>IF(INDEX(intern2!$A$165:$BH$316,MATCH($A145,intern2!$A$165:$A$316,0),MATCH(P$8,intern2!_xlnm.Print_Titles,0))="","",
IF(INDEX(intern2!$A$165:$BH$316,MATCH($A145,intern2!$A$165:$A$316,0),MATCH(P$8,intern2!_xlnm.Print_Titles,0))="NOK","NOK",
IF(INDEX(intern3!$A$9:$BG$320,MATCH($A145,intern3!$A$9:$A$160,0),MATCH(intern4!P$8,intern3!$7:$7,0))="OK","OK","NOK")))</f>
        <v/>
      </c>
      <c r="Q145" s="1277" t="str">
        <f>IF(INDEX(intern2!$A$165:$BH$316,MATCH($A145,intern2!$A$165:$A$316,0),MATCH(Q$8,intern2!_xlnm.Print_Titles,0))="","",
IF(INDEX(intern2!$A$165:$BH$316,MATCH($A145,intern2!$A$165:$A$316,0),MATCH(Q$8,intern2!_xlnm.Print_Titles,0))="NOK","NOK",
IF(INDEX(intern3!$A$9:$BG$320,MATCH($A145,intern3!$A$9:$A$160,0),MATCH(intern4!Q$8,intern3!$7:$7,0))="OK","OK","NOK")))</f>
        <v/>
      </c>
      <c r="R145" s="1277" t="str">
        <f>IF(INDEX(intern2!$A$165:$BH$316,MATCH($A145,intern2!$A$165:$A$316,0),MATCH(R$8,intern2!_xlnm.Print_Titles,0))="","",
IF(INDEX(intern2!$A$165:$BH$316,MATCH($A145,intern2!$A$165:$A$316,0),MATCH(R$8,intern2!_xlnm.Print_Titles,0))="NOK","NOK",
IF(INDEX(intern3!$A$9:$BG$320,MATCH($A145,intern3!$A$9:$A$160,0),MATCH(intern4!R$8,intern3!$7:$7,0))="OK","OK","NOK")))</f>
        <v/>
      </c>
      <c r="S145" s="1277" t="str">
        <f>IF(INDEX(intern2!$A$165:$BH$316,MATCH($A145,intern2!$A$165:$A$316,0),MATCH(S$8,intern2!_xlnm.Print_Titles,0))="","",
IF(INDEX(intern2!$A$165:$BH$316,MATCH($A145,intern2!$A$165:$A$316,0),MATCH(S$8,intern2!_xlnm.Print_Titles,0))="NOK","NOK",
IF(INDEX(intern3!$A$9:$BG$320,MATCH($A145,intern3!$A$9:$A$160,0),MATCH(intern4!S$8,intern3!$7:$7,0))="OK","OK","NOK")))</f>
        <v/>
      </c>
      <c r="T145" s="1277" t="str">
        <f>IF(INDEX(intern2!$A$165:$BH$316,MATCH($A145,intern2!$A$165:$A$316,0),MATCH(T$8,intern2!_xlnm.Print_Titles,0))="","",
IF(INDEX(intern2!$A$165:$BH$316,MATCH($A145,intern2!$A$165:$A$316,0),MATCH(T$8,intern2!_xlnm.Print_Titles,0))="NOK","NOK",
IF(INDEX(intern3!$A$9:$BG$320,MATCH($A145,intern3!$A$9:$A$160,0),MATCH(intern4!T$8,intern3!$7:$7,0))="OK","OK","NOK")))</f>
        <v/>
      </c>
      <c r="U145" s="1277" t="str">
        <f>IF(INDEX(intern2!$A$165:$BH$316,MATCH($A145,intern2!$A$165:$A$316,0),MATCH(U$8,intern2!_xlnm.Print_Titles,0))="","",
IF(INDEX(intern2!$A$165:$BH$316,MATCH($A145,intern2!$A$165:$A$316,0),MATCH(U$8,intern2!_xlnm.Print_Titles,0))="NOK","NOK",
IF(INDEX(intern3!$A$9:$BG$320,MATCH($A145,intern3!$A$9:$A$160,0),MATCH(intern4!U$8,intern3!$7:$7,0))="OK","OK","NOK")))</f>
        <v/>
      </c>
      <c r="V145" s="1277" t="str">
        <f>IF(INDEX(intern2!$A$165:$BH$316,MATCH($A145,intern2!$A$165:$A$316,0),MATCH(V$8,intern2!_xlnm.Print_Titles,0))="","",
IF(INDEX(intern2!$A$165:$BH$316,MATCH($A145,intern2!$A$165:$A$316,0),MATCH(V$8,intern2!_xlnm.Print_Titles,0))="NOK","NOK",
IF(INDEX(intern3!$A$9:$BG$320,MATCH($A145,intern3!$A$9:$A$160,0),MATCH(intern4!V$8,intern3!$7:$7,0))="OK","OK","NOK")))</f>
        <v/>
      </c>
      <c r="W145" s="1277" t="str">
        <f>IF(INDEX(intern2!$A$165:$BH$316,MATCH($A145,intern2!$A$165:$A$316,0),MATCH(W$8,intern2!_xlnm.Print_Titles,0))="","",
IF(INDEX(intern2!$A$165:$BH$316,MATCH($A145,intern2!$A$165:$A$316,0),MATCH(W$8,intern2!_xlnm.Print_Titles,0))="NOK","NOK",
IF(INDEX(intern3!$A$9:$BG$320,MATCH($A145,intern3!$A$9:$A$160,0),MATCH(intern4!W$8,intern3!$7:$7,0))="OK","OK","NOK")))</f>
        <v/>
      </c>
      <c r="X145" s="1277" t="str">
        <f>IF(INDEX(intern2!$A$165:$BH$316,MATCH($A145,intern2!$A$165:$A$316,0),MATCH(X$8,intern2!_xlnm.Print_Titles,0))="","",
IF(INDEX(intern2!$A$165:$BH$316,MATCH($A145,intern2!$A$165:$A$316,0),MATCH(X$8,intern2!_xlnm.Print_Titles,0))="NOK","NOK",
IF(INDEX(intern3!$A$9:$BG$320,MATCH($A145,intern3!$A$9:$A$160,0),MATCH(intern4!X$8,intern3!$7:$7,0))="OK","OK","NOK")))</f>
        <v/>
      </c>
      <c r="Y145" s="1277" t="str">
        <f>IF(INDEX(intern2!$A$165:$BH$316,MATCH($A145,intern2!$A$165:$A$316,0),MATCH(Y$8,intern2!_xlnm.Print_Titles,0))="","",
IF(INDEX(intern2!$A$165:$BH$316,MATCH($A145,intern2!$A$165:$A$316,0),MATCH(Y$8,intern2!_xlnm.Print_Titles,0))="NOK","NOK",
IF(INDEX(intern3!$A$9:$BG$320,MATCH($A145,intern3!$A$9:$A$160,0),MATCH(intern4!Y$8,intern3!$7:$7,0))="OK","OK","NOK")))</f>
        <v/>
      </c>
      <c r="Z145" s="1277" t="str">
        <f>IF(INDEX(intern2!$A$165:$BH$316,MATCH($A145,intern2!$A$165:$A$316,0),MATCH(Z$8,intern2!_xlnm.Print_Titles,0))="","",
IF(INDEX(intern2!$A$165:$BH$316,MATCH($A145,intern2!$A$165:$A$316,0),MATCH(Z$8,intern2!_xlnm.Print_Titles,0))="NOK","NOK",
IF(INDEX(intern3!$A$9:$BG$320,MATCH($A145,intern3!$A$9:$A$160,0),MATCH(intern4!Z$8,intern3!$7:$7,0))="OK","OK","NOK")))</f>
        <v/>
      </c>
      <c r="AA145" s="1277" t="str">
        <f>IF(INDEX(intern2!$A$165:$BH$316,MATCH($A145,intern2!$A$165:$A$316,0),MATCH(AA$8,intern2!_xlnm.Print_Titles,0))="","",
IF(INDEX(intern2!$A$165:$BH$316,MATCH($A145,intern2!$A$165:$A$316,0),MATCH(AA$8,intern2!_xlnm.Print_Titles,0))="NOK","NOK",
IF(INDEX(intern3!$A$9:$BG$320,MATCH($A145,intern3!$A$9:$A$160,0),MATCH(intern4!AA$8,intern3!$7:$7,0))="OK","OK","NOK")))</f>
        <v/>
      </c>
      <c r="AB145" s="1277" t="str">
        <f>IF(INDEX(intern2!$A$165:$BH$316,MATCH($A145,intern2!$A$165:$A$316,0),MATCH(AB$8,intern2!_xlnm.Print_Titles,0))="","",
IF(INDEX(intern2!$A$165:$BH$316,MATCH($A145,intern2!$A$165:$A$316,0),MATCH(AB$8,intern2!_xlnm.Print_Titles,0))="NOK","NOK",
IF(INDEX(intern3!$A$9:$BG$320,MATCH($A145,intern3!$A$9:$A$160,0),MATCH(intern4!AB$8,intern3!$7:$7,0))="OK","OK","NOK")))</f>
        <v/>
      </c>
      <c r="AC145" s="1277" t="str">
        <f>IF(INDEX(intern2!$A$165:$BH$316,MATCH($A145,intern2!$A$165:$A$316,0),MATCH(AC$8,intern2!_xlnm.Print_Titles,0))="","",
IF(INDEX(intern2!$A$165:$BH$316,MATCH($A145,intern2!$A$165:$A$316,0),MATCH(AC$8,intern2!_xlnm.Print_Titles,0))="NOK","NOK",
IF(INDEX(intern3!$A$9:$BG$320,MATCH($A145,intern3!$A$9:$A$160,0),MATCH(intern4!AC$8,intern3!$7:$7,0))="OK","OK","NOK")))</f>
        <v/>
      </c>
      <c r="AD145" s="1277" t="str">
        <f>IF(INDEX(intern2!$A$165:$BH$316,MATCH($A145,intern2!$A$165:$A$316,0),MATCH(AD$8,intern2!_xlnm.Print_Titles,0))="","",
IF(INDEX(intern2!$A$165:$BH$316,MATCH($A145,intern2!$A$165:$A$316,0),MATCH(AD$8,intern2!_xlnm.Print_Titles,0))="NOK","NOK",
IF(INDEX(intern3!$A$9:$BG$320,MATCH($A145,intern3!$A$9:$A$160,0),MATCH(intern4!AD$8,intern3!$7:$7,0))="OK","OK","NOK")))</f>
        <v/>
      </c>
      <c r="AE145" s="1277" t="str">
        <f>IF(INDEX(intern2!$A$165:$BH$316,MATCH($A145,intern2!$A$165:$A$316,0),MATCH(AE$8,intern2!_xlnm.Print_Titles,0))="","",
IF(INDEX(intern2!$A$165:$BH$316,MATCH($A145,intern2!$A$165:$A$316,0),MATCH(AE$8,intern2!_xlnm.Print_Titles,0))="NOK","NOK",
IF(INDEX(intern3!$A$9:$BG$320,MATCH($A145,intern3!$A$9:$A$160,0),MATCH(intern4!AE$8,intern3!$7:$7,0))="OK","OK","NOK")))</f>
        <v/>
      </c>
      <c r="AF145" s="1277" t="str">
        <f ca="1">IF(INDEX(intern2!$A$165:$BH$316,MATCH($A145,intern2!$A$165:$A$316,0),MATCH(AF$8,intern2!_xlnm.Print_Titles,0))="","",
IF(INDEX(intern2!$A$165:$BH$316,MATCH($A145,intern2!$A$165:$A$316,0),MATCH(AF$8,intern2!_xlnm.Print_Titles,0))="NOK","NOK",
IF(INDEX(intern3!$A$9:$BG$320,MATCH($A145,intern3!$A$9:$A$160,0),MATCH(intern4!AF$8,intern3!$7:$7,0))="OK","OK","NOK")))</f>
        <v>NOK</v>
      </c>
      <c r="AG145" s="1277" t="str">
        <f>IF(INDEX(intern2!$A$165:$BH$316,MATCH($A145,intern2!$A$165:$A$316,0),MATCH(AG$8,intern2!_xlnm.Print_Titles,0))="","",
IF(INDEX(intern2!$A$165:$BH$316,MATCH($A145,intern2!$A$165:$A$316,0),MATCH(AG$8,intern2!_xlnm.Print_Titles,0))="NOK","NOK",
IF(INDEX(intern3!$A$9:$BG$320,MATCH($A145,intern3!$A$9:$A$160,0),MATCH(intern4!AG$8,intern3!$7:$7,0))="OK","OK","NOK")))</f>
        <v/>
      </c>
      <c r="AH145" s="1277" t="str">
        <f>IF(INDEX(intern2!$A$165:$BH$316,MATCH($A145,intern2!$A$165:$A$316,0),MATCH(AH$8,intern2!_xlnm.Print_Titles,0))="","",
IF(INDEX(intern2!$A$165:$BH$316,MATCH($A145,intern2!$A$165:$A$316,0),MATCH(AH$8,intern2!_xlnm.Print_Titles,0))="NOK","NOK",
IF(INDEX(intern3!$A$9:$BG$320,MATCH($A145,intern3!$A$9:$A$160,0),MATCH(intern4!AH$8,intern3!$7:$7,0))="OK","OK","NOK")))</f>
        <v/>
      </c>
      <c r="AI145" s="1277" t="str">
        <f>IF(INDEX(intern2!$A$165:$BH$316,MATCH($A145,intern2!$A$165:$A$316,0),MATCH(AI$8,intern2!_xlnm.Print_Titles,0))="","",
IF(INDEX(intern2!$A$165:$BH$316,MATCH($A145,intern2!$A$165:$A$316,0),MATCH(AI$8,intern2!_xlnm.Print_Titles,0))="NOK","NOK",
IF(INDEX(intern3!$A$9:$BG$320,MATCH($A145,intern3!$A$9:$A$160,0),MATCH(intern4!AI$8,intern3!$7:$7,0))="OK","OK","NOK")))</f>
        <v/>
      </c>
      <c r="AJ145" s="1277" t="str">
        <f>IF(INDEX(intern2!$A$165:$BH$316,MATCH($A145,intern2!$A$165:$A$316,0),MATCH(AJ$8,intern2!_xlnm.Print_Titles,0))="","",
IF(INDEX(intern2!$A$165:$BH$316,MATCH($A145,intern2!$A$165:$A$316,0),MATCH(AJ$8,intern2!_xlnm.Print_Titles,0))="NOK","NOK",
IF(INDEX(intern3!$A$9:$BG$320,MATCH($A145,intern3!$A$9:$A$160,0),MATCH(intern4!AJ$8,intern3!$7:$7,0))="OK","OK","NOK")))</f>
        <v/>
      </c>
      <c r="AK145" s="1277" t="str">
        <f>IF(INDEX(intern2!$A$165:$BH$316,MATCH($A145,intern2!$A$165:$A$316,0),MATCH(AK$8,intern2!_xlnm.Print_Titles,0))="","",
IF(INDEX(intern2!$A$165:$BH$316,MATCH($A145,intern2!$A$165:$A$316,0),MATCH(AK$8,intern2!_xlnm.Print_Titles,0))="NOK","NOK",
IF(INDEX(intern3!$A$9:$BG$320,MATCH($A145,intern3!$A$9:$A$160,0),MATCH(intern4!AK$8,intern3!$7:$7,0))="OK","OK","NOK")))</f>
        <v/>
      </c>
      <c r="AL145" s="1277" t="str">
        <f>IF(INDEX(intern2!$A$165:$BH$316,MATCH($A145,intern2!$A$165:$A$316,0),MATCH(AL$8,intern2!_xlnm.Print_Titles,0))="","",
IF(INDEX(intern2!$A$165:$BH$316,MATCH($A145,intern2!$A$165:$A$316,0),MATCH(AL$8,intern2!_xlnm.Print_Titles,0))="NOK","NOK",
IF(INDEX(intern3!$A$9:$BG$320,MATCH($A145,intern3!$A$9:$A$160,0),MATCH(intern4!AL$8,intern3!$7:$7,0))="OK","OK","NOK")))</f>
        <v/>
      </c>
      <c r="AM145" s="1277" t="str">
        <f>IF(INDEX(intern2!$A$165:$BH$316,MATCH($A145,intern2!$A$165:$A$316,0),MATCH(AM$8,intern2!_xlnm.Print_Titles,0))="","",
IF(INDEX(intern2!$A$165:$BH$316,MATCH($A145,intern2!$A$165:$A$316,0),MATCH(AM$8,intern2!_xlnm.Print_Titles,0))="NOK","NOK",
IF(INDEX(intern3!$A$9:$BG$320,MATCH($A145,intern3!$A$9:$A$160,0),MATCH(intern4!AM$8,intern3!$7:$7,0))="OK","OK","NOK")))</f>
        <v/>
      </c>
      <c r="AN145" s="1277" t="str">
        <f ca="1">IF(INDEX(intern2!$A$165:$BH$316,MATCH($A145,intern2!$A$165:$A$316,0),MATCH(AN$8,intern2!_xlnm.Print_Titles,0))="","",
IF(INDEX(intern2!$A$165:$BH$316,MATCH($A145,intern2!$A$165:$A$316,0),MATCH(AN$8,intern2!_xlnm.Print_Titles,0))="NOK","NOK",
IF(INDEX(intern3!$A$9:$BG$320,MATCH($A145,intern3!$A$9:$A$160,0),MATCH(intern4!AN$8,intern3!$7:$7,0))="OK","OK","NOK")))</f>
        <v>NOK</v>
      </c>
      <c r="AO145" s="1277" t="str">
        <f>IF(INDEX(intern2!$A$165:$BH$316,MATCH($A145,intern2!$A$165:$A$316,0),MATCH(AO$8,intern2!_xlnm.Print_Titles,0))="","",
IF(INDEX(intern2!$A$165:$BH$316,MATCH($A145,intern2!$A$165:$A$316,0),MATCH(AO$8,intern2!_xlnm.Print_Titles,0))="NOK","NOK",
IF(INDEX(intern3!$A$9:$BG$320,MATCH($A145,intern3!$A$9:$A$160,0),MATCH(intern4!AO$8,intern3!$7:$7,0))="OK","OK","NOK")))</f>
        <v/>
      </c>
      <c r="AP145" s="1277" t="str">
        <f>IF(INDEX(intern2!$A$165:$BH$316,MATCH($A145,intern2!$A$165:$A$316,0),MATCH(AP$8,intern2!_xlnm.Print_Titles,0))="","",
IF(INDEX(intern2!$A$165:$BH$316,MATCH($A145,intern2!$A$165:$A$316,0),MATCH(AP$8,intern2!_xlnm.Print_Titles,0))="NOK","NOK",
IF(INDEX(intern3!$A$9:$BG$320,MATCH($A145,intern3!$A$9:$A$160,0),MATCH(intern4!AP$8,intern3!$7:$7,0))="OK","OK","NOK")))</f>
        <v/>
      </c>
      <c r="AQ145" s="1277" t="str">
        <f>IF(INDEX(intern2!$A$165:$BH$316,MATCH($A145,intern2!$A$165:$A$316,0),MATCH(AQ$8,intern2!_xlnm.Print_Titles,0))="","",
IF(INDEX(intern2!$A$165:$BH$316,MATCH($A145,intern2!$A$165:$A$316,0),MATCH(AQ$8,intern2!_xlnm.Print_Titles,0))="NOK","NOK",
IF(INDEX(intern3!$A$9:$BG$320,MATCH($A145,intern3!$A$9:$A$160,0),MATCH(intern4!AQ$8,intern3!$7:$7,0))="OK","OK","NOK")))</f>
        <v/>
      </c>
      <c r="AR145" s="1277" t="str">
        <f>IF(INDEX(intern2!$A$165:$BH$316,MATCH($A145,intern2!$A$165:$A$316,0),MATCH(AR$8,intern2!_xlnm.Print_Titles,0))="","",
IF(INDEX(intern2!$A$165:$BH$316,MATCH($A145,intern2!$A$165:$A$316,0),MATCH(AR$8,intern2!_xlnm.Print_Titles,0))="NOK","NOK",
IF(INDEX(intern3!$A$9:$BG$320,MATCH($A145,intern3!$A$9:$A$160,0),MATCH(intern4!AR$8,intern3!$7:$7,0))="OK","OK","NOK")))</f>
        <v/>
      </c>
      <c r="AS145" s="1277" t="str">
        <f>IF(INDEX(intern2!$A$165:$BH$316,MATCH($A145,intern2!$A$165:$A$316,0),MATCH(AS$8,intern2!_xlnm.Print_Titles,0))="","",
IF(INDEX(intern2!$A$165:$BH$316,MATCH($A145,intern2!$A$165:$A$316,0),MATCH(AS$8,intern2!_xlnm.Print_Titles,0))="NOK","NOK",
IF(INDEX(intern3!$A$9:$BG$320,MATCH($A145,intern3!$A$9:$A$160,0),MATCH(intern4!AS$8,intern3!$7:$7,0))="OK","OK","NOK")))</f>
        <v/>
      </c>
      <c r="AT145" s="1277" t="str">
        <f>IF(INDEX(intern2!$A$165:$BH$316,MATCH($A145,intern2!$A$165:$A$316,0),MATCH(AT$8,intern2!_xlnm.Print_Titles,0))="","",
IF(INDEX(intern2!$A$165:$BH$316,MATCH($A145,intern2!$A$165:$A$316,0),MATCH(AT$8,intern2!_xlnm.Print_Titles,0))="NOK","NOK",
IF(INDEX(intern3!$A$9:$BG$320,MATCH($A145,intern3!$A$9:$A$160,0),MATCH(intern4!AT$8,intern3!$7:$7,0))="OK","OK","NOK")))</f>
        <v/>
      </c>
      <c r="AU145" s="1277" t="str">
        <f>IF(INDEX(intern2!$A$165:$BH$316,MATCH($A145,intern2!$A$165:$A$316,0),MATCH(AU$8,intern2!_xlnm.Print_Titles,0))="","",
IF(INDEX(intern2!$A$165:$BH$316,MATCH($A145,intern2!$A$165:$A$316,0),MATCH(AU$8,intern2!_xlnm.Print_Titles,0))="NOK","NOK",
IF(INDEX(intern3!$A$9:$BG$320,MATCH($A145,intern3!$A$9:$A$160,0),MATCH(intern4!AU$8,intern3!$7:$7,0))="OK","OK","NOK")))</f>
        <v/>
      </c>
      <c r="AV145" s="1277" t="str">
        <f>IF(INDEX(intern2!$A$165:$BH$316,MATCH($A145,intern2!$A$165:$A$316,0),MATCH(AV$8,intern2!_xlnm.Print_Titles,0))="","",
IF(INDEX(intern2!$A$165:$BH$316,MATCH($A145,intern2!$A$165:$A$316,0),MATCH(AV$8,intern2!_xlnm.Print_Titles,0))="NOK","NOK",
IF(INDEX(intern3!$A$9:$BG$320,MATCH($A145,intern3!$A$9:$A$160,0),MATCH(intern4!AV$8,intern3!$7:$7,0))="OK","OK","NOK")))</f>
        <v/>
      </c>
      <c r="AW145" s="1277"/>
      <c r="AX145" s="1277" t="str">
        <f>IF(INDEX(intern2!$A$165:$BH$316,MATCH($A145,intern2!$A$165:$A$316,0),MATCH(AX$8,intern2!_xlnm.Print_Titles,0))="","",
IF(INDEX(intern2!$A$165:$BH$316,MATCH($A145,intern2!$A$165:$A$316,0),MATCH(AX$8,intern2!_xlnm.Print_Titles,0))="NOK","NOK",
IF(INDEX(intern3!$A$9:$BG$320,MATCH($A145,intern3!$A$9:$A$160,0),MATCH(intern4!AX$8,intern3!$7:$7,0))="OK","OK","NOK")))</f>
        <v/>
      </c>
      <c r="AY145" s="1277" t="str">
        <f>IF(INDEX(intern2!$A$165:$BH$316,MATCH($A145,intern2!$A$165:$A$316,0),MATCH(AY$8,intern2!_xlnm.Print_Titles,0))="","",
IF(INDEX(intern2!$A$165:$BH$316,MATCH($A145,intern2!$A$165:$A$316,0),MATCH(AY$8,intern2!_xlnm.Print_Titles,0))="NOK","NOK",
IF(INDEX(intern3!$A$9:$BG$320,MATCH($A145,intern3!$A$9:$A$160,0),MATCH(intern4!AY$8,intern3!$7:$7,0))="OK","OK","NOK")))</f>
        <v/>
      </c>
      <c r="AZ145" s="1277" t="str">
        <f>IF(INDEX(intern2!$A$165:$BH$316,MATCH($A145,intern2!$A$165:$A$316,0),MATCH(AZ$8,intern2!_xlnm.Print_Titles,0))="","",
IF(INDEX(intern2!$A$165:$BH$316,MATCH($A145,intern2!$A$165:$A$316,0),MATCH(AZ$8,intern2!_xlnm.Print_Titles,0))="NOK","NOK",
IF(INDEX(intern3!$A$9:$BG$320,MATCH($A145,intern3!$A$9:$A$160,0),MATCH(intern4!AZ$8,intern3!$7:$7,0))="OK","OK","NOK")))</f>
        <v/>
      </c>
      <c r="BA145" s="1277" t="str">
        <f>IF(INDEX(intern2!$A$165:$BH$316,MATCH($A145,intern2!$A$165:$A$316,0),MATCH(BA$8,intern2!_xlnm.Print_Titles,0))="","",
IF(INDEX(intern2!$A$165:$BH$316,MATCH($A145,intern2!$A$165:$A$316,0),MATCH(BA$8,intern2!_xlnm.Print_Titles,0))="NOK","NOK",
IF(INDEX(intern3!$A$9:$BG$320,MATCH($A145,intern3!$A$9:$A$160,0),MATCH(intern4!BA$8,intern3!$7:$7,0))="OK","OK","NOK")))</f>
        <v/>
      </c>
      <c r="BB145" s="1277" t="str">
        <f>IF(INDEX(intern2!$A$165:$BH$316,MATCH($A145,intern2!$A$165:$A$316,0),MATCH(BB$8,intern2!_xlnm.Print_Titles,0))="","",
IF(INDEX(intern2!$A$165:$BH$316,MATCH($A145,intern2!$A$165:$A$316,0),MATCH(BB$8,intern2!_xlnm.Print_Titles,0))="NOK","NOK",
IF(INDEX(intern3!$A$9:$BG$320,MATCH($A145,intern3!$A$9:$A$160,0),MATCH(intern4!BB$8,intern3!$7:$7,0))="OK","OK","NOK")))</f>
        <v/>
      </c>
      <c r="BC145" s="1277" t="str">
        <f>IF(INDEX(intern2!$A$165:$BH$316,MATCH($A145,intern2!$A$165:$A$316,0),MATCH(BC$8,intern2!_xlnm.Print_Titles,0))="","",
IF(INDEX(intern2!$A$165:$BH$316,MATCH($A145,intern2!$A$165:$A$316,0),MATCH(BC$8,intern2!_xlnm.Print_Titles,0))="NOK","NOK",
IF(INDEX(intern3!$A$9:$BG$320,MATCH($A145,intern3!$A$9:$A$160,0),MATCH(intern4!BC$8,intern3!$7:$7,0))="OK","OK","NOK")))</f>
        <v/>
      </c>
      <c r="BD145" s="1277" t="str">
        <f>IF(INDEX(intern2!$A$165:$BH$316,MATCH($A145,intern2!$A$165:$A$316,0),MATCH(BD$8,intern2!_xlnm.Print_Titles,0))="","",
IF(INDEX(intern2!$A$165:$BH$316,MATCH($A145,intern2!$A$165:$A$316,0),MATCH(BD$8,intern2!_xlnm.Print_Titles,0))="NOK","NOK",
IF(INDEX(intern3!$A$9:$BG$320,MATCH($A145,intern3!$A$9:$A$160,0),MATCH(intern4!BD$8,intern3!$7:$7,0))="OK","OK","NOK")))</f>
        <v/>
      </c>
      <c r="BE145" s="1277" t="str">
        <f>IF(INDEX(intern2!$A$165:$BH$316,MATCH($A145,intern2!$A$165:$A$316,0),MATCH(BE$8,intern2!_xlnm.Print_Titles,0))="","",
IF(INDEX(intern2!$A$165:$BH$316,MATCH($A145,intern2!$A$165:$A$316,0),MATCH(BE$8,intern2!_xlnm.Print_Titles,0))="NOK","NOK",
IF(INDEX(intern3!$A$9:$BG$320,MATCH($A145,intern3!$A$9:$A$160,0),MATCH(intern4!BE$8,intern3!$7:$7,0))="OK","OK","NOK")))</f>
        <v/>
      </c>
      <c r="BF145" s="1277" t="str">
        <f>IF(INDEX(intern2!$A$165:$BH$316,MATCH($A145,intern2!$A$165:$A$316,0),MATCH(BF$8,intern2!_xlnm.Print_Titles,0))="","",
IF(INDEX(intern2!$A$165:$BH$316,MATCH($A145,intern2!$A$165:$A$316,0),MATCH(BF$8,intern2!_xlnm.Print_Titles,0))="NOK","NOK",
IF(INDEX(intern3!$A$9:$BG$320,MATCH($A145,intern3!$A$9:$A$160,0),MATCH(intern4!BF$8,intern3!$7:$7,0))="OK","OK","NOK")))</f>
        <v/>
      </c>
      <c r="BG145" s="1277" t="str">
        <f>IF(INDEX(intern2!$A$165:$BH$316,MATCH($A145,intern2!$A$165:$A$316,0),MATCH(BG$8,intern2!_xlnm.Print_Titles,0))="","",
IF(INDEX(intern2!$A$165:$BH$316,MATCH($A145,intern2!$A$165:$A$316,0),MATCH(BG$8,intern2!_xlnm.Print_Titles,0))="NOK","NOK",
IF(INDEX(intern3!$A$9:$BG$320,MATCH($A145,intern3!$A$9:$A$160,0),MATCH(intern4!BG$8,intern3!$7:$7,0))="OK","OK","NOK")))</f>
        <v/>
      </c>
      <c r="BH145" s="200" t="str">
        <f t="shared" ca="1" si="4"/>
        <v>NOK</v>
      </c>
      <c r="BI145" s="186"/>
      <c r="BJ145" t="b">
        <f ca="1">IF(VLOOKUP($A145,intern1!$C:$Q,15,FALSE)="MAS","",IF(VLOOKUP($A145,'3.10'!$C:$AP,9,FALSE)=0,"NOK",IF(VLOOKUP($A145,'3.10'!$C:$AP,11,FALSE)=0,"NOK","OK"))=BH145)</f>
        <v>1</v>
      </c>
    </row>
    <row r="146" spans="1:62" x14ac:dyDescent="0.25">
      <c r="A146" t="str">
        <f>+intern2!A141</f>
        <v>RAO1</v>
      </c>
      <c r="C146" s="1277" t="str">
        <f>IF(INDEX(intern2!$A$165:$BH$316,MATCH($A146,intern2!$A$165:$A$316,0),MATCH(C$8,intern2!_xlnm.Print_Titles,0))="","",
IF(INDEX(intern2!$A$165:$BH$316,MATCH($A146,intern2!$A$165:$A$316,0),MATCH(C$8,intern2!_xlnm.Print_Titles,0))="NOK","NOK",
IF(INDEX(intern3!$A$9:$BG$320,MATCH($A146,intern3!$A$9:$A$160,0),MATCH(intern4!C$8,intern3!$7:$7,0))="OK","OK","NOK")))</f>
        <v/>
      </c>
      <c r="D146" s="1277" t="str">
        <f>IF(INDEX(intern2!$A$165:$BH$316,MATCH($A146,intern2!$A$165:$A$316,0),MATCH(D$8,intern2!_xlnm.Print_Titles,0))="","",
IF(INDEX(intern2!$A$165:$BH$316,MATCH($A146,intern2!$A$165:$A$316,0),MATCH(D$8,intern2!_xlnm.Print_Titles,0))="NOK","NOK",
IF(INDEX(intern3!$A$9:$BG$320,MATCH($A146,intern3!$A$9:$A$160,0),MATCH(intern4!D$8,intern3!$7:$7,0))="OK","OK","NOK")))</f>
        <v/>
      </c>
      <c r="E146" s="1277" t="str">
        <f>IF(INDEX(intern2!$A$165:$BH$316,MATCH($A146,intern2!$A$165:$A$316,0),MATCH(E$8,intern2!_xlnm.Print_Titles,0))="","",
IF(INDEX(intern2!$A$165:$BH$316,MATCH($A146,intern2!$A$165:$A$316,0),MATCH(E$8,intern2!_xlnm.Print_Titles,0))="NOK","NOK",
IF(INDEX(intern3!$A$9:$BG$320,MATCH($A146,intern3!$A$9:$A$160,0),MATCH(intern4!E$8,intern3!$7:$7,0))="OK","OK","NOK")))</f>
        <v/>
      </c>
      <c r="F146" s="1277" t="str">
        <f>IF(INDEX(intern2!$A$165:$BH$316,MATCH($A146,intern2!$A$165:$A$316,0),MATCH(F$8,intern2!_xlnm.Print_Titles,0))="","",
IF(INDEX(intern2!$A$165:$BH$316,MATCH($A146,intern2!$A$165:$A$316,0),MATCH(F$8,intern2!_xlnm.Print_Titles,0))="NOK","NOK",
IF(INDEX(intern3!$A$9:$BG$320,MATCH($A146,intern3!$A$9:$A$160,0),MATCH(intern4!F$8,intern3!$7:$7,0))="OK","OK","NOK")))</f>
        <v/>
      </c>
      <c r="G146" s="1277" t="str">
        <f>IF(INDEX(intern2!$A$165:$BH$316,MATCH($A146,intern2!$A$165:$A$316,0),MATCH(G$8,intern2!_xlnm.Print_Titles,0))="","",
IF(INDEX(intern2!$A$165:$BH$316,MATCH($A146,intern2!$A$165:$A$316,0),MATCH(G$8,intern2!_xlnm.Print_Titles,0))="NOK","NOK",
IF(INDEX(intern3!$A$9:$BG$320,MATCH($A146,intern3!$A$9:$A$160,0),MATCH(intern4!G$8,intern3!$7:$7,0))="OK","OK","NOK")))</f>
        <v/>
      </c>
      <c r="H146" s="1277" t="str">
        <f>IF(INDEX(intern2!$A$165:$BH$316,MATCH($A146,intern2!$A$165:$A$316,0),MATCH(H$8,intern2!_xlnm.Print_Titles,0))="","",
IF(INDEX(intern2!$A$165:$BH$316,MATCH($A146,intern2!$A$165:$A$316,0),MATCH(H$8,intern2!_xlnm.Print_Titles,0))="NOK","NOK",
IF(INDEX(intern3!$A$9:$BG$320,MATCH($A146,intern3!$A$9:$A$160,0),MATCH(intern4!H$8,intern3!$7:$7,0))="OK","OK","NOK")))</f>
        <v/>
      </c>
      <c r="I146" s="1277" t="str">
        <f>IF(INDEX(intern2!$A$165:$BH$316,MATCH($A146,intern2!$A$165:$A$316,0),MATCH(I$8,intern2!_xlnm.Print_Titles,0))="","",
IF(INDEX(intern2!$A$165:$BH$316,MATCH($A146,intern2!$A$165:$A$316,0),MATCH(I$8,intern2!_xlnm.Print_Titles,0))="NOK","NOK",
IF(INDEX(intern3!$A$9:$BG$320,MATCH($A146,intern3!$A$9:$A$160,0),MATCH(intern4!I$8,intern3!$7:$7,0))="OK","OK","NOK")))</f>
        <v/>
      </c>
      <c r="J146" s="1277" t="str">
        <f>IF(INDEX(intern2!$A$165:$BH$316,MATCH($A146,intern2!$A$165:$A$316,0),MATCH(J$8,intern2!_xlnm.Print_Titles,0))="","",
IF(INDEX(intern2!$A$165:$BH$316,MATCH($A146,intern2!$A$165:$A$316,0),MATCH(J$8,intern2!_xlnm.Print_Titles,0))="NOK","NOK",
IF(INDEX(intern3!$A$9:$BG$320,MATCH($A146,intern3!$A$9:$A$160,0),MATCH(intern4!J$8,intern3!$7:$7,0))="OK","OK","NOK")))</f>
        <v/>
      </c>
      <c r="K146" s="1277" t="str">
        <f>IF(INDEX(intern2!$A$165:$BH$316,MATCH($A146,intern2!$A$165:$A$316,0),MATCH(K$8,intern2!_xlnm.Print_Titles,0))="","",
IF(INDEX(intern2!$A$165:$BH$316,MATCH($A146,intern2!$A$165:$A$316,0),MATCH(K$8,intern2!_xlnm.Print_Titles,0))="NOK","NOK",
IF(INDEX(intern3!$A$9:$BG$320,MATCH($A146,intern3!$A$9:$A$160,0),MATCH(intern4!K$8,intern3!$7:$7,0))="OK","OK","NOK")))</f>
        <v/>
      </c>
      <c r="L146" s="1277" t="str">
        <f>IF(INDEX(intern2!$A$165:$BH$316,MATCH($A146,intern2!$A$165:$A$316,0),MATCH(L$8,intern2!_xlnm.Print_Titles,0))="","",
IF(INDEX(intern2!$A$165:$BH$316,MATCH($A146,intern2!$A$165:$A$316,0),MATCH(L$8,intern2!_xlnm.Print_Titles,0))="NOK","NOK",
IF(INDEX(intern3!$A$9:$BG$320,MATCH($A146,intern3!$A$9:$A$160,0),MATCH(intern4!L$8,intern3!$7:$7,0))="OK","OK","NOK")))</f>
        <v/>
      </c>
      <c r="M146" s="1277" t="str">
        <f>IF(INDEX(intern2!$A$165:$BH$316,MATCH($A146,intern2!$A$165:$A$316,0),MATCH(M$8,intern2!_xlnm.Print_Titles,0))="","",
IF(INDEX(intern2!$A$165:$BH$316,MATCH($A146,intern2!$A$165:$A$316,0),MATCH(M$8,intern2!_xlnm.Print_Titles,0))="NOK","NOK",
IF(INDEX(intern3!$A$9:$BG$320,MATCH($A146,intern3!$A$9:$A$160,0),MATCH(intern4!M$8,intern3!$7:$7,0))="OK","OK","NOK")))</f>
        <v/>
      </c>
      <c r="N146" s="1277" t="str">
        <f>IF(INDEX(intern2!$A$165:$BH$316,MATCH($A146,intern2!$A$165:$A$316,0),MATCH(N$8,intern2!_xlnm.Print_Titles,0))="","",
IF(INDEX(intern2!$A$165:$BH$316,MATCH($A146,intern2!$A$165:$A$316,0),MATCH(N$8,intern2!_xlnm.Print_Titles,0))="NOK","NOK",
IF(INDEX(intern3!$A$9:$BG$320,MATCH($A146,intern3!$A$9:$A$160,0),MATCH(intern4!N$8,intern3!$7:$7,0))="OK","OK","NOK")))</f>
        <v/>
      </c>
      <c r="O146" s="1277" t="str">
        <f>IF(INDEX(intern2!$A$165:$BH$316,MATCH($A146,intern2!$A$165:$A$316,0),MATCH(O$8,intern2!_xlnm.Print_Titles,0))="","",
IF(INDEX(intern2!$A$165:$BH$316,MATCH($A146,intern2!$A$165:$A$316,0),MATCH(O$8,intern2!_xlnm.Print_Titles,0))="NOK","NOK",
IF(INDEX(intern3!$A$9:$BG$320,MATCH($A146,intern3!$A$9:$A$160,0),MATCH(intern4!O$8,intern3!$7:$7,0))="OK","OK","NOK")))</f>
        <v/>
      </c>
      <c r="P146" s="1277" t="str">
        <f>IF(INDEX(intern2!$A$165:$BH$316,MATCH($A146,intern2!$A$165:$A$316,0),MATCH(P$8,intern2!_xlnm.Print_Titles,0))="","",
IF(INDEX(intern2!$A$165:$BH$316,MATCH($A146,intern2!$A$165:$A$316,0),MATCH(P$8,intern2!_xlnm.Print_Titles,0))="NOK","NOK",
IF(INDEX(intern3!$A$9:$BG$320,MATCH($A146,intern3!$A$9:$A$160,0),MATCH(intern4!P$8,intern3!$7:$7,0))="OK","OK","NOK")))</f>
        <v/>
      </c>
      <c r="Q146" s="1277" t="str">
        <f>IF(INDEX(intern2!$A$165:$BH$316,MATCH($A146,intern2!$A$165:$A$316,0),MATCH(Q$8,intern2!_xlnm.Print_Titles,0))="","",
IF(INDEX(intern2!$A$165:$BH$316,MATCH($A146,intern2!$A$165:$A$316,0),MATCH(Q$8,intern2!_xlnm.Print_Titles,0))="NOK","NOK",
IF(INDEX(intern3!$A$9:$BG$320,MATCH($A146,intern3!$A$9:$A$160,0),MATCH(intern4!Q$8,intern3!$7:$7,0))="OK","OK","NOK")))</f>
        <v/>
      </c>
      <c r="R146" s="1277" t="str">
        <f>IF(INDEX(intern2!$A$165:$BH$316,MATCH($A146,intern2!$A$165:$A$316,0),MATCH(R$8,intern2!_xlnm.Print_Titles,0))="","",
IF(INDEX(intern2!$A$165:$BH$316,MATCH($A146,intern2!$A$165:$A$316,0),MATCH(R$8,intern2!_xlnm.Print_Titles,0))="NOK","NOK",
IF(INDEX(intern3!$A$9:$BG$320,MATCH($A146,intern3!$A$9:$A$160,0),MATCH(intern4!R$8,intern3!$7:$7,0))="OK","OK","NOK")))</f>
        <v/>
      </c>
      <c r="S146" s="1277" t="str">
        <f>IF(INDEX(intern2!$A$165:$BH$316,MATCH($A146,intern2!$A$165:$A$316,0),MATCH(S$8,intern2!_xlnm.Print_Titles,0))="","",
IF(INDEX(intern2!$A$165:$BH$316,MATCH($A146,intern2!$A$165:$A$316,0),MATCH(S$8,intern2!_xlnm.Print_Titles,0))="NOK","NOK",
IF(INDEX(intern3!$A$9:$BG$320,MATCH($A146,intern3!$A$9:$A$160,0),MATCH(intern4!S$8,intern3!$7:$7,0))="OK","OK","NOK")))</f>
        <v/>
      </c>
      <c r="T146" s="1277" t="str">
        <f>IF(INDEX(intern2!$A$165:$BH$316,MATCH($A146,intern2!$A$165:$A$316,0),MATCH(T$8,intern2!_xlnm.Print_Titles,0))="","",
IF(INDEX(intern2!$A$165:$BH$316,MATCH($A146,intern2!$A$165:$A$316,0),MATCH(T$8,intern2!_xlnm.Print_Titles,0))="NOK","NOK",
IF(INDEX(intern3!$A$9:$BG$320,MATCH($A146,intern3!$A$9:$A$160,0),MATCH(intern4!T$8,intern3!$7:$7,0))="OK","OK","NOK")))</f>
        <v/>
      </c>
      <c r="U146" s="1277" t="str">
        <f>IF(INDEX(intern2!$A$165:$BH$316,MATCH($A146,intern2!$A$165:$A$316,0),MATCH(U$8,intern2!_xlnm.Print_Titles,0))="","",
IF(INDEX(intern2!$A$165:$BH$316,MATCH($A146,intern2!$A$165:$A$316,0),MATCH(U$8,intern2!_xlnm.Print_Titles,0))="NOK","NOK",
IF(INDEX(intern3!$A$9:$BG$320,MATCH($A146,intern3!$A$9:$A$160,0),MATCH(intern4!U$8,intern3!$7:$7,0))="OK","OK","NOK")))</f>
        <v/>
      </c>
      <c r="V146" s="1277" t="str">
        <f>IF(INDEX(intern2!$A$165:$BH$316,MATCH($A146,intern2!$A$165:$A$316,0),MATCH(V$8,intern2!_xlnm.Print_Titles,0))="","",
IF(INDEX(intern2!$A$165:$BH$316,MATCH($A146,intern2!$A$165:$A$316,0),MATCH(V$8,intern2!_xlnm.Print_Titles,0))="NOK","NOK",
IF(INDEX(intern3!$A$9:$BG$320,MATCH($A146,intern3!$A$9:$A$160,0),MATCH(intern4!V$8,intern3!$7:$7,0))="OK","OK","NOK")))</f>
        <v/>
      </c>
      <c r="W146" s="1277" t="str">
        <f>IF(INDEX(intern2!$A$165:$BH$316,MATCH($A146,intern2!$A$165:$A$316,0),MATCH(W$8,intern2!_xlnm.Print_Titles,0))="","",
IF(INDEX(intern2!$A$165:$BH$316,MATCH($A146,intern2!$A$165:$A$316,0),MATCH(W$8,intern2!_xlnm.Print_Titles,0))="NOK","NOK",
IF(INDEX(intern3!$A$9:$BG$320,MATCH($A146,intern3!$A$9:$A$160,0),MATCH(intern4!W$8,intern3!$7:$7,0))="OK","OK","NOK")))</f>
        <v/>
      </c>
      <c r="X146" s="1277" t="str">
        <f>IF(INDEX(intern2!$A$165:$BH$316,MATCH($A146,intern2!$A$165:$A$316,0),MATCH(X$8,intern2!_xlnm.Print_Titles,0))="","",
IF(INDEX(intern2!$A$165:$BH$316,MATCH($A146,intern2!$A$165:$A$316,0),MATCH(X$8,intern2!_xlnm.Print_Titles,0))="NOK","NOK",
IF(INDEX(intern3!$A$9:$BG$320,MATCH($A146,intern3!$A$9:$A$160,0),MATCH(intern4!X$8,intern3!$7:$7,0))="OK","OK","NOK")))</f>
        <v/>
      </c>
      <c r="Y146" s="1277" t="str">
        <f>IF(INDEX(intern2!$A$165:$BH$316,MATCH($A146,intern2!$A$165:$A$316,0),MATCH(Y$8,intern2!_xlnm.Print_Titles,0))="","",
IF(INDEX(intern2!$A$165:$BH$316,MATCH($A146,intern2!$A$165:$A$316,0),MATCH(Y$8,intern2!_xlnm.Print_Titles,0))="NOK","NOK",
IF(INDEX(intern3!$A$9:$BG$320,MATCH($A146,intern3!$A$9:$A$160,0),MATCH(intern4!Y$8,intern3!$7:$7,0))="OK","OK","NOK")))</f>
        <v/>
      </c>
      <c r="Z146" s="1277" t="str">
        <f>IF(INDEX(intern2!$A$165:$BH$316,MATCH($A146,intern2!$A$165:$A$316,0),MATCH(Z$8,intern2!_xlnm.Print_Titles,0))="","",
IF(INDEX(intern2!$A$165:$BH$316,MATCH($A146,intern2!$A$165:$A$316,0),MATCH(Z$8,intern2!_xlnm.Print_Titles,0))="NOK","NOK",
IF(INDEX(intern3!$A$9:$BG$320,MATCH($A146,intern3!$A$9:$A$160,0),MATCH(intern4!Z$8,intern3!$7:$7,0))="OK","OK","NOK")))</f>
        <v/>
      </c>
      <c r="AA146" s="1277" t="str">
        <f>IF(INDEX(intern2!$A$165:$BH$316,MATCH($A146,intern2!$A$165:$A$316,0),MATCH(AA$8,intern2!_xlnm.Print_Titles,0))="","",
IF(INDEX(intern2!$A$165:$BH$316,MATCH($A146,intern2!$A$165:$A$316,0),MATCH(AA$8,intern2!_xlnm.Print_Titles,0))="NOK","NOK",
IF(INDEX(intern3!$A$9:$BG$320,MATCH($A146,intern3!$A$9:$A$160,0),MATCH(intern4!AA$8,intern3!$7:$7,0))="OK","OK","NOK")))</f>
        <v/>
      </c>
      <c r="AB146" s="1277" t="str">
        <f>IF(INDEX(intern2!$A$165:$BH$316,MATCH($A146,intern2!$A$165:$A$316,0),MATCH(AB$8,intern2!_xlnm.Print_Titles,0))="","",
IF(INDEX(intern2!$A$165:$BH$316,MATCH($A146,intern2!$A$165:$A$316,0),MATCH(AB$8,intern2!_xlnm.Print_Titles,0))="NOK","NOK",
IF(INDEX(intern3!$A$9:$BG$320,MATCH($A146,intern3!$A$9:$A$160,0),MATCH(intern4!AB$8,intern3!$7:$7,0))="OK","OK","NOK")))</f>
        <v/>
      </c>
      <c r="AC146" s="1277" t="str">
        <f>IF(INDEX(intern2!$A$165:$BH$316,MATCH($A146,intern2!$A$165:$A$316,0),MATCH(AC$8,intern2!_xlnm.Print_Titles,0))="","",
IF(INDEX(intern2!$A$165:$BH$316,MATCH($A146,intern2!$A$165:$A$316,0),MATCH(AC$8,intern2!_xlnm.Print_Titles,0))="NOK","NOK",
IF(INDEX(intern3!$A$9:$BG$320,MATCH($A146,intern3!$A$9:$A$160,0),MATCH(intern4!AC$8,intern3!$7:$7,0))="OK","OK","NOK")))</f>
        <v/>
      </c>
      <c r="AD146" s="1277" t="str">
        <f>IF(INDEX(intern2!$A$165:$BH$316,MATCH($A146,intern2!$A$165:$A$316,0),MATCH(AD$8,intern2!_xlnm.Print_Titles,0))="","",
IF(INDEX(intern2!$A$165:$BH$316,MATCH($A146,intern2!$A$165:$A$316,0),MATCH(AD$8,intern2!_xlnm.Print_Titles,0))="NOK","NOK",
IF(INDEX(intern3!$A$9:$BG$320,MATCH($A146,intern3!$A$9:$A$160,0),MATCH(intern4!AD$8,intern3!$7:$7,0))="OK","OK","NOK")))</f>
        <v/>
      </c>
      <c r="AE146" s="1277" t="str">
        <f>IF(INDEX(intern2!$A$165:$BH$316,MATCH($A146,intern2!$A$165:$A$316,0),MATCH(AE$8,intern2!_xlnm.Print_Titles,0))="","",
IF(INDEX(intern2!$A$165:$BH$316,MATCH($A146,intern2!$A$165:$A$316,0),MATCH(AE$8,intern2!_xlnm.Print_Titles,0))="NOK","NOK",
IF(INDEX(intern3!$A$9:$BG$320,MATCH($A146,intern3!$A$9:$A$160,0),MATCH(intern4!AE$8,intern3!$7:$7,0))="OK","OK","NOK")))</f>
        <v/>
      </c>
      <c r="AF146" s="1277" t="str">
        <f>IF(INDEX(intern2!$A$165:$BH$316,MATCH($A146,intern2!$A$165:$A$316,0),MATCH(AF$8,intern2!_xlnm.Print_Titles,0))="","",
IF(INDEX(intern2!$A$165:$BH$316,MATCH($A146,intern2!$A$165:$A$316,0),MATCH(AF$8,intern2!_xlnm.Print_Titles,0))="NOK","NOK",
IF(INDEX(intern3!$A$9:$BG$320,MATCH($A146,intern3!$A$9:$A$160,0),MATCH(intern4!AF$8,intern3!$7:$7,0))="OK","OK","NOK")))</f>
        <v/>
      </c>
      <c r="AG146" s="1277" t="str">
        <f>IF(INDEX(intern2!$A$165:$BH$316,MATCH($A146,intern2!$A$165:$A$316,0),MATCH(AG$8,intern2!_xlnm.Print_Titles,0))="","",
IF(INDEX(intern2!$A$165:$BH$316,MATCH($A146,intern2!$A$165:$A$316,0),MATCH(AG$8,intern2!_xlnm.Print_Titles,0))="NOK","NOK",
IF(INDEX(intern3!$A$9:$BG$320,MATCH($A146,intern3!$A$9:$A$160,0),MATCH(intern4!AG$8,intern3!$7:$7,0))="OK","OK","NOK")))</f>
        <v/>
      </c>
      <c r="AH146" s="1277" t="str">
        <f>IF(INDEX(intern2!$A$165:$BH$316,MATCH($A146,intern2!$A$165:$A$316,0),MATCH(AH$8,intern2!_xlnm.Print_Titles,0))="","",
IF(INDEX(intern2!$A$165:$BH$316,MATCH($A146,intern2!$A$165:$A$316,0),MATCH(AH$8,intern2!_xlnm.Print_Titles,0))="NOK","NOK",
IF(INDEX(intern3!$A$9:$BG$320,MATCH($A146,intern3!$A$9:$A$160,0),MATCH(intern4!AH$8,intern3!$7:$7,0))="OK","OK","NOK")))</f>
        <v/>
      </c>
      <c r="AI146" s="1277" t="str">
        <f>IF(INDEX(intern2!$A$165:$BH$316,MATCH($A146,intern2!$A$165:$A$316,0),MATCH(AI$8,intern2!_xlnm.Print_Titles,0))="","",
IF(INDEX(intern2!$A$165:$BH$316,MATCH($A146,intern2!$A$165:$A$316,0),MATCH(AI$8,intern2!_xlnm.Print_Titles,0))="NOK","NOK",
IF(INDEX(intern3!$A$9:$BG$320,MATCH($A146,intern3!$A$9:$A$160,0),MATCH(intern4!AI$8,intern3!$7:$7,0))="OK","OK","NOK")))</f>
        <v/>
      </c>
      <c r="AJ146" s="1277" t="str">
        <f>IF(INDEX(intern2!$A$165:$BH$316,MATCH($A146,intern2!$A$165:$A$316,0),MATCH(AJ$8,intern2!_xlnm.Print_Titles,0))="","",
IF(INDEX(intern2!$A$165:$BH$316,MATCH($A146,intern2!$A$165:$A$316,0),MATCH(AJ$8,intern2!_xlnm.Print_Titles,0))="NOK","NOK",
IF(INDEX(intern3!$A$9:$BG$320,MATCH($A146,intern3!$A$9:$A$160,0),MATCH(intern4!AJ$8,intern3!$7:$7,0))="OK","OK","NOK")))</f>
        <v/>
      </c>
      <c r="AK146" s="1277" t="str">
        <f>IF(INDEX(intern2!$A$165:$BH$316,MATCH($A146,intern2!$A$165:$A$316,0),MATCH(AK$8,intern2!_xlnm.Print_Titles,0))="","",
IF(INDEX(intern2!$A$165:$BH$316,MATCH($A146,intern2!$A$165:$A$316,0),MATCH(AK$8,intern2!_xlnm.Print_Titles,0))="NOK","NOK",
IF(INDEX(intern3!$A$9:$BG$320,MATCH($A146,intern3!$A$9:$A$160,0),MATCH(intern4!AK$8,intern3!$7:$7,0))="OK","OK","NOK")))</f>
        <v/>
      </c>
      <c r="AL146" s="1277" t="str">
        <f>IF(INDEX(intern2!$A$165:$BH$316,MATCH($A146,intern2!$A$165:$A$316,0),MATCH(AL$8,intern2!_xlnm.Print_Titles,0))="","",
IF(INDEX(intern2!$A$165:$BH$316,MATCH($A146,intern2!$A$165:$A$316,0),MATCH(AL$8,intern2!_xlnm.Print_Titles,0))="NOK","NOK",
IF(INDEX(intern3!$A$9:$BG$320,MATCH($A146,intern3!$A$9:$A$160,0),MATCH(intern4!AL$8,intern3!$7:$7,0))="OK","OK","NOK")))</f>
        <v/>
      </c>
      <c r="AM146" s="1277" t="str">
        <f>IF(INDEX(intern2!$A$165:$BH$316,MATCH($A146,intern2!$A$165:$A$316,0),MATCH(AM$8,intern2!_xlnm.Print_Titles,0))="","",
IF(INDEX(intern2!$A$165:$BH$316,MATCH($A146,intern2!$A$165:$A$316,0),MATCH(AM$8,intern2!_xlnm.Print_Titles,0))="NOK","NOK",
IF(INDEX(intern3!$A$9:$BG$320,MATCH($A146,intern3!$A$9:$A$160,0),MATCH(intern4!AM$8,intern3!$7:$7,0))="OK","OK","NOK")))</f>
        <v/>
      </c>
      <c r="AN146" s="1277" t="str">
        <f>IF(INDEX(intern2!$A$165:$BH$316,MATCH($A146,intern2!$A$165:$A$316,0),MATCH(AN$8,intern2!_xlnm.Print_Titles,0))="","",
IF(INDEX(intern2!$A$165:$BH$316,MATCH($A146,intern2!$A$165:$A$316,0),MATCH(AN$8,intern2!_xlnm.Print_Titles,0))="NOK","NOK",
IF(INDEX(intern3!$A$9:$BG$320,MATCH($A146,intern3!$A$9:$A$160,0),MATCH(intern4!AN$8,intern3!$7:$7,0))="OK","OK","NOK")))</f>
        <v/>
      </c>
      <c r="AO146" s="1277" t="str">
        <f>IF(INDEX(intern2!$A$165:$BH$316,MATCH($A146,intern2!$A$165:$A$316,0),MATCH(AO$8,intern2!_xlnm.Print_Titles,0))="","",
IF(INDEX(intern2!$A$165:$BH$316,MATCH($A146,intern2!$A$165:$A$316,0),MATCH(AO$8,intern2!_xlnm.Print_Titles,0))="NOK","NOK",
IF(INDEX(intern3!$A$9:$BG$320,MATCH($A146,intern3!$A$9:$A$160,0),MATCH(intern4!AO$8,intern3!$7:$7,0))="OK","OK","NOK")))</f>
        <v/>
      </c>
      <c r="AP146" s="1277" t="str">
        <f>IF(INDEX(intern2!$A$165:$BH$316,MATCH($A146,intern2!$A$165:$A$316,0),MATCH(AP$8,intern2!_xlnm.Print_Titles,0))="","",
IF(INDEX(intern2!$A$165:$BH$316,MATCH($A146,intern2!$A$165:$A$316,0),MATCH(AP$8,intern2!_xlnm.Print_Titles,0))="NOK","NOK",
IF(INDEX(intern3!$A$9:$BG$320,MATCH($A146,intern3!$A$9:$A$160,0),MATCH(intern4!AP$8,intern3!$7:$7,0))="OK","OK","NOK")))</f>
        <v/>
      </c>
      <c r="AQ146" s="1277" t="str">
        <f>IF(INDEX(intern2!$A$165:$BH$316,MATCH($A146,intern2!$A$165:$A$316,0),MATCH(AQ$8,intern2!_xlnm.Print_Titles,0))="","",
IF(INDEX(intern2!$A$165:$BH$316,MATCH($A146,intern2!$A$165:$A$316,0),MATCH(AQ$8,intern2!_xlnm.Print_Titles,0))="NOK","NOK",
IF(INDEX(intern3!$A$9:$BG$320,MATCH($A146,intern3!$A$9:$A$160,0),MATCH(intern4!AQ$8,intern3!$7:$7,0))="OK","OK","NOK")))</f>
        <v/>
      </c>
      <c r="AR146" s="1277" t="str">
        <f>IF(INDEX(intern2!$A$165:$BH$316,MATCH($A146,intern2!$A$165:$A$316,0),MATCH(AR$8,intern2!_xlnm.Print_Titles,0))="","",
IF(INDEX(intern2!$A$165:$BH$316,MATCH($A146,intern2!$A$165:$A$316,0),MATCH(AR$8,intern2!_xlnm.Print_Titles,0))="NOK","NOK",
IF(INDEX(intern3!$A$9:$BG$320,MATCH($A146,intern3!$A$9:$A$160,0),MATCH(intern4!AR$8,intern3!$7:$7,0))="OK","OK","NOK")))</f>
        <v/>
      </c>
      <c r="AS146" s="1277" t="str">
        <f>IF(INDEX(intern2!$A$165:$BH$316,MATCH($A146,intern2!$A$165:$A$316,0),MATCH(AS$8,intern2!_xlnm.Print_Titles,0))="","",
IF(INDEX(intern2!$A$165:$BH$316,MATCH($A146,intern2!$A$165:$A$316,0),MATCH(AS$8,intern2!_xlnm.Print_Titles,0))="NOK","NOK",
IF(INDEX(intern3!$A$9:$BG$320,MATCH($A146,intern3!$A$9:$A$160,0),MATCH(intern4!AS$8,intern3!$7:$7,0))="OK","OK","NOK")))</f>
        <v/>
      </c>
      <c r="AT146" s="1277" t="str">
        <f>IF(INDEX(intern2!$A$165:$BH$316,MATCH($A146,intern2!$A$165:$A$316,0),MATCH(AT$8,intern2!_xlnm.Print_Titles,0))="","",
IF(INDEX(intern2!$A$165:$BH$316,MATCH($A146,intern2!$A$165:$A$316,0),MATCH(AT$8,intern2!_xlnm.Print_Titles,0))="NOK","NOK",
IF(INDEX(intern3!$A$9:$BG$320,MATCH($A146,intern3!$A$9:$A$160,0),MATCH(intern4!AT$8,intern3!$7:$7,0))="OK","OK","NOK")))</f>
        <v/>
      </c>
      <c r="AU146" s="1277" t="str">
        <f>IF(INDEX(intern2!$A$165:$BH$316,MATCH($A146,intern2!$A$165:$A$316,0),MATCH(AU$8,intern2!_xlnm.Print_Titles,0))="","",
IF(INDEX(intern2!$A$165:$BH$316,MATCH($A146,intern2!$A$165:$A$316,0),MATCH(AU$8,intern2!_xlnm.Print_Titles,0))="NOK","NOK",
IF(INDEX(intern3!$A$9:$BG$320,MATCH($A146,intern3!$A$9:$A$160,0),MATCH(intern4!AU$8,intern3!$7:$7,0))="OK","OK","NOK")))</f>
        <v/>
      </c>
      <c r="AV146" s="1277" t="str">
        <f>IF(INDEX(intern2!$A$165:$BH$316,MATCH($A146,intern2!$A$165:$A$316,0),MATCH(AV$8,intern2!_xlnm.Print_Titles,0))="","",
IF(INDEX(intern2!$A$165:$BH$316,MATCH($A146,intern2!$A$165:$A$316,0),MATCH(AV$8,intern2!_xlnm.Print_Titles,0))="NOK","NOK",
IF(INDEX(intern3!$A$9:$BG$320,MATCH($A146,intern3!$A$9:$A$160,0),MATCH(intern4!AV$8,intern3!$7:$7,0))="OK","OK","NOK")))</f>
        <v/>
      </c>
      <c r="AW146" s="1277"/>
      <c r="AX146" s="1277" t="str">
        <f>IF(INDEX(intern2!$A$165:$BH$316,MATCH($A146,intern2!$A$165:$A$316,0),MATCH(AX$8,intern2!_xlnm.Print_Titles,0))="","",
IF(INDEX(intern2!$A$165:$BH$316,MATCH($A146,intern2!$A$165:$A$316,0),MATCH(AX$8,intern2!_xlnm.Print_Titles,0))="NOK","NOK",
IF(INDEX(intern3!$A$9:$BG$320,MATCH($A146,intern3!$A$9:$A$160,0),MATCH(intern4!AX$8,intern3!$7:$7,0))="OK","OK","NOK")))</f>
        <v/>
      </c>
      <c r="AY146" s="1277" t="str">
        <f>IF(INDEX(intern2!$A$165:$BH$316,MATCH($A146,intern2!$A$165:$A$316,0),MATCH(AY$8,intern2!_xlnm.Print_Titles,0))="","",
IF(INDEX(intern2!$A$165:$BH$316,MATCH($A146,intern2!$A$165:$A$316,0),MATCH(AY$8,intern2!_xlnm.Print_Titles,0))="NOK","NOK",
IF(INDEX(intern3!$A$9:$BG$320,MATCH($A146,intern3!$A$9:$A$160,0),MATCH(intern4!AY$8,intern3!$7:$7,0))="OK","OK","NOK")))</f>
        <v/>
      </c>
      <c r="AZ146" s="1277" t="str">
        <f>IF(INDEX(intern2!$A$165:$BH$316,MATCH($A146,intern2!$A$165:$A$316,0),MATCH(AZ$8,intern2!_xlnm.Print_Titles,0))="","",
IF(INDEX(intern2!$A$165:$BH$316,MATCH($A146,intern2!$A$165:$A$316,0),MATCH(AZ$8,intern2!_xlnm.Print_Titles,0))="NOK","NOK",
IF(INDEX(intern3!$A$9:$BG$320,MATCH($A146,intern3!$A$9:$A$160,0),MATCH(intern4!AZ$8,intern3!$7:$7,0))="OK","OK","NOK")))</f>
        <v/>
      </c>
      <c r="BA146" s="1277" t="str">
        <f ca="1">IF(INDEX(intern2!$A$165:$BH$316,MATCH($A146,intern2!$A$165:$A$316,0),MATCH(BA$8,intern2!_xlnm.Print_Titles,0))="","",
IF(INDEX(intern2!$A$165:$BH$316,MATCH($A146,intern2!$A$165:$A$316,0),MATCH(BA$8,intern2!_xlnm.Print_Titles,0))="NOK","NOK",
IF(INDEX(intern3!$A$9:$BG$320,MATCH($A146,intern3!$A$9:$A$160,0),MATCH(intern4!BA$8,intern3!$7:$7,0))="OK","OK","NOK")))</f>
        <v>NOK</v>
      </c>
      <c r="BB146" s="1277" t="str">
        <f>IF(INDEX(intern2!$A$165:$BH$316,MATCH($A146,intern2!$A$165:$A$316,0),MATCH(BB$8,intern2!_xlnm.Print_Titles,0))="","",
IF(INDEX(intern2!$A$165:$BH$316,MATCH($A146,intern2!$A$165:$A$316,0),MATCH(BB$8,intern2!_xlnm.Print_Titles,0))="NOK","NOK",
IF(INDEX(intern3!$A$9:$BG$320,MATCH($A146,intern3!$A$9:$A$160,0),MATCH(intern4!BB$8,intern3!$7:$7,0))="OK","OK","NOK")))</f>
        <v/>
      </c>
      <c r="BC146" s="1277" t="str">
        <f>IF(INDEX(intern2!$A$165:$BH$316,MATCH($A146,intern2!$A$165:$A$316,0),MATCH(BC$8,intern2!_xlnm.Print_Titles,0))="","",
IF(INDEX(intern2!$A$165:$BH$316,MATCH($A146,intern2!$A$165:$A$316,0),MATCH(BC$8,intern2!_xlnm.Print_Titles,0))="NOK","NOK",
IF(INDEX(intern3!$A$9:$BG$320,MATCH($A146,intern3!$A$9:$A$160,0),MATCH(intern4!BC$8,intern3!$7:$7,0))="OK","OK","NOK")))</f>
        <v/>
      </c>
      <c r="BD146" s="1277" t="str">
        <f>IF(INDEX(intern2!$A$165:$BH$316,MATCH($A146,intern2!$A$165:$A$316,0),MATCH(BD$8,intern2!_xlnm.Print_Titles,0))="","",
IF(INDEX(intern2!$A$165:$BH$316,MATCH($A146,intern2!$A$165:$A$316,0),MATCH(BD$8,intern2!_xlnm.Print_Titles,0))="NOK","NOK",
IF(INDEX(intern3!$A$9:$BG$320,MATCH($A146,intern3!$A$9:$A$160,0),MATCH(intern4!BD$8,intern3!$7:$7,0))="OK","OK","NOK")))</f>
        <v/>
      </c>
      <c r="BE146" s="1277" t="str">
        <f>IF(INDEX(intern2!$A$165:$BH$316,MATCH($A146,intern2!$A$165:$A$316,0),MATCH(BE$8,intern2!_xlnm.Print_Titles,0))="","",
IF(INDEX(intern2!$A$165:$BH$316,MATCH($A146,intern2!$A$165:$A$316,0),MATCH(BE$8,intern2!_xlnm.Print_Titles,0))="NOK","NOK",
IF(INDEX(intern3!$A$9:$BG$320,MATCH($A146,intern3!$A$9:$A$160,0),MATCH(intern4!BE$8,intern3!$7:$7,0))="OK","OK","NOK")))</f>
        <v/>
      </c>
      <c r="BF146" s="1277" t="str">
        <f>IF(INDEX(intern2!$A$165:$BH$316,MATCH($A146,intern2!$A$165:$A$316,0),MATCH(BF$8,intern2!_xlnm.Print_Titles,0))="","",
IF(INDEX(intern2!$A$165:$BH$316,MATCH($A146,intern2!$A$165:$A$316,0),MATCH(BF$8,intern2!_xlnm.Print_Titles,0))="NOK","NOK",
IF(INDEX(intern3!$A$9:$BG$320,MATCH($A146,intern3!$A$9:$A$160,0),MATCH(intern4!BF$8,intern3!$7:$7,0))="OK","OK","NOK")))</f>
        <v/>
      </c>
      <c r="BG146" s="1277" t="str">
        <f>IF(INDEX(intern2!$A$165:$BH$316,MATCH($A146,intern2!$A$165:$A$316,0),MATCH(BG$8,intern2!_xlnm.Print_Titles,0))="","",
IF(INDEX(intern2!$A$165:$BH$316,MATCH($A146,intern2!$A$165:$A$316,0),MATCH(BG$8,intern2!_xlnm.Print_Titles,0))="NOK","NOK",
IF(INDEX(intern3!$A$9:$BG$320,MATCH($A146,intern3!$A$9:$A$160,0),MATCH(intern4!BG$8,intern3!$7:$7,0))="OK","OK","NOK")))</f>
        <v/>
      </c>
      <c r="BH146" s="200" t="str">
        <f t="shared" ca="1" si="4"/>
        <v>NOK</v>
      </c>
      <c r="BI146" s="186"/>
      <c r="BJ146" t="b">
        <f ca="1">IF(VLOOKUP($A146,intern1!$C:$Q,15,FALSE)="MAS","",IF(VLOOKUP($A146,'3.10'!$C:$AP,9,FALSE)=0,"NOK",IF(VLOOKUP($A146,'3.10'!$C:$AP,11,FALSE)=0,"NOK","OK"))=BH146)</f>
        <v>1</v>
      </c>
    </row>
    <row r="147" spans="1:62" x14ac:dyDescent="0.25">
      <c r="A147" t="str">
        <f>+intern2!A142</f>
        <v>NUK1</v>
      </c>
      <c r="C147" s="1277" t="str">
        <f>IF(INDEX(intern2!$A$165:$BH$316,MATCH($A147,intern2!$A$165:$A$316,0),MATCH(C$8,intern2!_xlnm.Print_Titles,0))="","",
IF(INDEX(intern2!$A$165:$BH$316,MATCH($A147,intern2!$A$165:$A$316,0),MATCH(C$8,intern2!_xlnm.Print_Titles,0))="NOK","NOK",
IF(INDEX(intern3!$A$9:$BG$320,MATCH($A147,intern3!$A$9:$A$160,0),MATCH(intern4!C$8,intern3!$7:$7,0))="OK","OK","NOK")))</f>
        <v/>
      </c>
      <c r="D147" s="1277" t="str">
        <f>IF(INDEX(intern2!$A$165:$BH$316,MATCH($A147,intern2!$A$165:$A$316,0),MATCH(D$8,intern2!_xlnm.Print_Titles,0))="","",
IF(INDEX(intern2!$A$165:$BH$316,MATCH($A147,intern2!$A$165:$A$316,0),MATCH(D$8,intern2!_xlnm.Print_Titles,0))="NOK","NOK",
IF(INDEX(intern3!$A$9:$BG$320,MATCH($A147,intern3!$A$9:$A$160,0),MATCH(intern4!D$8,intern3!$7:$7,0))="OK","OK","NOK")))</f>
        <v/>
      </c>
      <c r="E147" s="1277" t="str">
        <f>IF(INDEX(intern2!$A$165:$BH$316,MATCH($A147,intern2!$A$165:$A$316,0),MATCH(E$8,intern2!_xlnm.Print_Titles,0))="","",
IF(INDEX(intern2!$A$165:$BH$316,MATCH($A147,intern2!$A$165:$A$316,0),MATCH(E$8,intern2!_xlnm.Print_Titles,0))="NOK","NOK",
IF(INDEX(intern3!$A$9:$BG$320,MATCH($A147,intern3!$A$9:$A$160,0),MATCH(intern4!E$8,intern3!$7:$7,0))="OK","OK","NOK")))</f>
        <v/>
      </c>
      <c r="F147" s="1277" t="str">
        <f>IF(INDEX(intern2!$A$165:$BH$316,MATCH($A147,intern2!$A$165:$A$316,0),MATCH(F$8,intern2!_xlnm.Print_Titles,0))="","",
IF(INDEX(intern2!$A$165:$BH$316,MATCH($A147,intern2!$A$165:$A$316,0),MATCH(F$8,intern2!_xlnm.Print_Titles,0))="NOK","NOK",
IF(INDEX(intern3!$A$9:$BG$320,MATCH($A147,intern3!$A$9:$A$160,0),MATCH(intern4!F$8,intern3!$7:$7,0))="OK","OK","NOK")))</f>
        <v/>
      </c>
      <c r="G147" s="1277" t="str">
        <f>IF(INDEX(intern2!$A$165:$BH$316,MATCH($A147,intern2!$A$165:$A$316,0),MATCH(G$8,intern2!_xlnm.Print_Titles,0))="","",
IF(INDEX(intern2!$A$165:$BH$316,MATCH($A147,intern2!$A$165:$A$316,0),MATCH(G$8,intern2!_xlnm.Print_Titles,0))="NOK","NOK",
IF(INDEX(intern3!$A$9:$BG$320,MATCH($A147,intern3!$A$9:$A$160,0),MATCH(intern4!G$8,intern3!$7:$7,0))="OK","OK","NOK")))</f>
        <v/>
      </c>
      <c r="H147" s="1277" t="str">
        <f>IF(INDEX(intern2!$A$165:$BH$316,MATCH($A147,intern2!$A$165:$A$316,0),MATCH(H$8,intern2!_xlnm.Print_Titles,0))="","",
IF(INDEX(intern2!$A$165:$BH$316,MATCH($A147,intern2!$A$165:$A$316,0),MATCH(H$8,intern2!_xlnm.Print_Titles,0))="NOK","NOK",
IF(INDEX(intern3!$A$9:$BG$320,MATCH($A147,intern3!$A$9:$A$160,0),MATCH(intern4!H$8,intern3!$7:$7,0))="OK","OK","NOK")))</f>
        <v/>
      </c>
      <c r="I147" s="1277" t="str">
        <f>IF(INDEX(intern2!$A$165:$BH$316,MATCH($A147,intern2!$A$165:$A$316,0),MATCH(I$8,intern2!_xlnm.Print_Titles,0))="","",
IF(INDEX(intern2!$A$165:$BH$316,MATCH($A147,intern2!$A$165:$A$316,0),MATCH(I$8,intern2!_xlnm.Print_Titles,0))="NOK","NOK",
IF(INDEX(intern3!$A$9:$BG$320,MATCH($A147,intern3!$A$9:$A$160,0),MATCH(intern4!I$8,intern3!$7:$7,0))="OK","OK","NOK")))</f>
        <v/>
      </c>
      <c r="J147" s="1277" t="str">
        <f>IF(INDEX(intern2!$A$165:$BH$316,MATCH($A147,intern2!$A$165:$A$316,0),MATCH(J$8,intern2!_xlnm.Print_Titles,0))="","",
IF(INDEX(intern2!$A$165:$BH$316,MATCH($A147,intern2!$A$165:$A$316,0),MATCH(J$8,intern2!_xlnm.Print_Titles,0))="NOK","NOK",
IF(INDEX(intern3!$A$9:$BG$320,MATCH($A147,intern3!$A$9:$A$160,0),MATCH(intern4!J$8,intern3!$7:$7,0))="OK","OK","NOK")))</f>
        <v/>
      </c>
      <c r="K147" s="1277" t="str">
        <f>IF(INDEX(intern2!$A$165:$BH$316,MATCH($A147,intern2!$A$165:$A$316,0),MATCH(K$8,intern2!_xlnm.Print_Titles,0))="","",
IF(INDEX(intern2!$A$165:$BH$316,MATCH($A147,intern2!$A$165:$A$316,0),MATCH(K$8,intern2!_xlnm.Print_Titles,0))="NOK","NOK",
IF(INDEX(intern3!$A$9:$BG$320,MATCH($A147,intern3!$A$9:$A$160,0),MATCH(intern4!K$8,intern3!$7:$7,0))="OK","OK","NOK")))</f>
        <v/>
      </c>
      <c r="L147" s="1277" t="str">
        <f>IF(INDEX(intern2!$A$165:$BH$316,MATCH($A147,intern2!$A$165:$A$316,0),MATCH(L$8,intern2!_xlnm.Print_Titles,0))="","",
IF(INDEX(intern2!$A$165:$BH$316,MATCH($A147,intern2!$A$165:$A$316,0),MATCH(L$8,intern2!_xlnm.Print_Titles,0))="NOK","NOK",
IF(INDEX(intern3!$A$9:$BG$320,MATCH($A147,intern3!$A$9:$A$160,0),MATCH(intern4!L$8,intern3!$7:$7,0))="OK","OK","NOK")))</f>
        <v/>
      </c>
      <c r="M147" s="1277" t="str">
        <f>IF(INDEX(intern2!$A$165:$BH$316,MATCH($A147,intern2!$A$165:$A$316,0),MATCH(M$8,intern2!_xlnm.Print_Titles,0))="","",
IF(INDEX(intern2!$A$165:$BH$316,MATCH($A147,intern2!$A$165:$A$316,0),MATCH(M$8,intern2!_xlnm.Print_Titles,0))="NOK","NOK",
IF(INDEX(intern3!$A$9:$BG$320,MATCH($A147,intern3!$A$9:$A$160,0),MATCH(intern4!M$8,intern3!$7:$7,0))="OK","OK","NOK")))</f>
        <v/>
      </c>
      <c r="N147" s="1277" t="str">
        <f>IF(INDEX(intern2!$A$165:$BH$316,MATCH($A147,intern2!$A$165:$A$316,0),MATCH(N$8,intern2!_xlnm.Print_Titles,0))="","",
IF(INDEX(intern2!$A$165:$BH$316,MATCH($A147,intern2!$A$165:$A$316,0),MATCH(N$8,intern2!_xlnm.Print_Titles,0))="NOK","NOK",
IF(INDEX(intern3!$A$9:$BG$320,MATCH($A147,intern3!$A$9:$A$160,0),MATCH(intern4!N$8,intern3!$7:$7,0))="OK","OK","NOK")))</f>
        <v/>
      </c>
      <c r="O147" s="1277" t="str">
        <f>IF(INDEX(intern2!$A$165:$BH$316,MATCH($A147,intern2!$A$165:$A$316,0),MATCH(O$8,intern2!_xlnm.Print_Titles,0))="","",
IF(INDEX(intern2!$A$165:$BH$316,MATCH($A147,intern2!$A$165:$A$316,0),MATCH(O$8,intern2!_xlnm.Print_Titles,0))="NOK","NOK",
IF(INDEX(intern3!$A$9:$BG$320,MATCH($A147,intern3!$A$9:$A$160,0),MATCH(intern4!O$8,intern3!$7:$7,0))="OK","OK","NOK")))</f>
        <v/>
      </c>
      <c r="P147" s="1277" t="str">
        <f>IF(INDEX(intern2!$A$165:$BH$316,MATCH($A147,intern2!$A$165:$A$316,0),MATCH(P$8,intern2!_xlnm.Print_Titles,0))="","",
IF(INDEX(intern2!$A$165:$BH$316,MATCH($A147,intern2!$A$165:$A$316,0),MATCH(P$8,intern2!_xlnm.Print_Titles,0))="NOK","NOK",
IF(INDEX(intern3!$A$9:$BG$320,MATCH($A147,intern3!$A$9:$A$160,0),MATCH(intern4!P$8,intern3!$7:$7,0))="OK","OK","NOK")))</f>
        <v/>
      </c>
      <c r="Q147" s="1277" t="str">
        <f>IF(INDEX(intern2!$A$165:$BH$316,MATCH($A147,intern2!$A$165:$A$316,0),MATCH(Q$8,intern2!_xlnm.Print_Titles,0))="","",
IF(INDEX(intern2!$A$165:$BH$316,MATCH($A147,intern2!$A$165:$A$316,0),MATCH(Q$8,intern2!_xlnm.Print_Titles,0))="NOK","NOK",
IF(INDEX(intern3!$A$9:$BG$320,MATCH($A147,intern3!$A$9:$A$160,0),MATCH(intern4!Q$8,intern3!$7:$7,0))="OK","OK","NOK")))</f>
        <v/>
      </c>
      <c r="R147" s="1277" t="str">
        <f>IF(INDEX(intern2!$A$165:$BH$316,MATCH($A147,intern2!$A$165:$A$316,0),MATCH(R$8,intern2!_xlnm.Print_Titles,0))="","",
IF(INDEX(intern2!$A$165:$BH$316,MATCH($A147,intern2!$A$165:$A$316,0),MATCH(R$8,intern2!_xlnm.Print_Titles,0))="NOK","NOK",
IF(INDEX(intern3!$A$9:$BG$320,MATCH($A147,intern3!$A$9:$A$160,0),MATCH(intern4!R$8,intern3!$7:$7,0))="OK","OK","NOK")))</f>
        <v/>
      </c>
      <c r="S147" s="1277" t="str">
        <f>IF(INDEX(intern2!$A$165:$BH$316,MATCH($A147,intern2!$A$165:$A$316,0),MATCH(S$8,intern2!_xlnm.Print_Titles,0))="","",
IF(INDEX(intern2!$A$165:$BH$316,MATCH($A147,intern2!$A$165:$A$316,0),MATCH(S$8,intern2!_xlnm.Print_Titles,0))="NOK","NOK",
IF(INDEX(intern3!$A$9:$BG$320,MATCH($A147,intern3!$A$9:$A$160,0),MATCH(intern4!S$8,intern3!$7:$7,0))="OK","OK","NOK")))</f>
        <v/>
      </c>
      <c r="T147" s="1277" t="str">
        <f>IF(INDEX(intern2!$A$165:$BH$316,MATCH($A147,intern2!$A$165:$A$316,0),MATCH(T$8,intern2!_xlnm.Print_Titles,0))="","",
IF(INDEX(intern2!$A$165:$BH$316,MATCH($A147,intern2!$A$165:$A$316,0),MATCH(T$8,intern2!_xlnm.Print_Titles,0))="NOK","NOK",
IF(INDEX(intern3!$A$9:$BG$320,MATCH($A147,intern3!$A$9:$A$160,0),MATCH(intern4!T$8,intern3!$7:$7,0))="OK","OK","NOK")))</f>
        <v/>
      </c>
      <c r="U147" s="1277" t="str">
        <f>IF(INDEX(intern2!$A$165:$BH$316,MATCH($A147,intern2!$A$165:$A$316,0),MATCH(U$8,intern2!_xlnm.Print_Titles,0))="","",
IF(INDEX(intern2!$A$165:$BH$316,MATCH($A147,intern2!$A$165:$A$316,0),MATCH(U$8,intern2!_xlnm.Print_Titles,0))="NOK","NOK",
IF(INDEX(intern3!$A$9:$BG$320,MATCH($A147,intern3!$A$9:$A$160,0),MATCH(intern4!U$8,intern3!$7:$7,0))="OK","OK","NOK")))</f>
        <v/>
      </c>
      <c r="V147" s="1277" t="str">
        <f>IF(INDEX(intern2!$A$165:$BH$316,MATCH($A147,intern2!$A$165:$A$316,0),MATCH(V$8,intern2!_xlnm.Print_Titles,0))="","",
IF(INDEX(intern2!$A$165:$BH$316,MATCH($A147,intern2!$A$165:$A$316,0),MATCH(V$8,intern2!_xlnm.Print_Titles,0))="NOK","NOK",
IF(INDEX(intern3!$A$9:$BG$320,MATCH($A147,intern3!$A$9:$A$160,0),MATCH(intern4!V$8,intern3!$7:$7,0))="OK","OK","NOK")))</f>
        <v/>
      </c>
      <c r="W147" s="1277" t="str">
        <f>IF(INDEX(intern2!$A$165:$BH$316,MATCH($A147,intern2!$A$165:$A$316,0),MATCH(W$8,intern2!_xlnm.Print_Titles,0))="","",
IF(INDEX(intern2!$A$165:$BH$316,MATCH($A147,intern2!$A$165:$A$316,0),MATCH(W$8,intern2!_xlnm.Print_Titles,0))="NOK","NOK",
IF(INDEX(intern3!$A$9:$BG$320,MATCH($A147,intern3!$A$9:$A$160,0),MATCH(intern4!W$8,intern3!$7:$7,0))="OK","OK","NOK")))</f>
        <v/>
      </c>
      <c r="X147" s="1277" t="str">
        <f>IF(INDEX(intern2!$A$165:$BH$316,MATCH($A147,intern2!$A$165:$A$316,0),MATCH(X$8,intern2!_xlnm.Print_Titles,0))="","",
IF(INDEX(intern2!$A$165:$BH$316,MATCH($A147,intern2!$A$165:$A$316,0),MATCH(X$8,intern2!_xlnm.Print_Titles,0))="NOK","NOK",
IF(INDEX(intern3!$A$9:$BG$320,MATCH($A147,intern3!$A$9:$A$160,0),MATCH(intern4!X$8,intern3!$7:$7,0))="OK","OK","NOK")))</f>
        <v/>
      </c>
      <c r="Y147" s="1277" t="str">
        <f>IF(INDEX(intern2!$A$165:$BH$316,MATCH($A147,intern2!$A$165:$A$316,0),MATCH(Y$8,intern2!_xlnm.Print_Titles,0))="","",
IF(INDEX(intern2!$A$165:$BH$316,MATCH($A147,intern2!$A$165:$A$316,0),MATCH(Y$8,intern2!_xlnm.Print_Titles,0))="NOK","NOK",
IF(INDEX(intern3!$A$9:$BG$320,MATCH($A147,intern3!$A$9:$A$160,0),MATCH(intern4!Y$8,intern3!$7:$7,0))="OK","OK","NOK")))</f>
        <v/>
      </c>
      <c r="Z147" s="1277" t="str">
        <f>IF(INDEX(intern2!$A$165:$BH$316,MATCH($A147,intern2!$A$165:$A$316,0),MATCH(Z$8,intern2!_xlnm.Print_Titles,0))="","",
IF(INDEX(intern2!$A$165:$BH$316,MATCH($A147,intern2!$A$165:$A$316,0),MATCH(Z$8,intern2!_xlnm.Print_Titles,0))="NOK","NOK",
IF(INDEX(intern3!$A$9:$BG$320,MATCH($A147,intern3!$A$9:$A$160,0),MATCH(intern4!Z$8,intern3!$7:$7,0))="OK","OK","NOK")))</f>
        <v/>
      </c>
      <c r="AA147" s="1277" t="str">
        <f>IF(INDEX(intern2!$A$165:$BH$316,MATCH($A147,intern2!$A$165:$A$316,0),MATCH(AA$8,intern2!_xlnm.Print_Titles,0))="","",
IF(INDEX(intern2!$A$165:$BH$316,MATCH($A147,intern2!$A$165:$A$316,0),MATCH(AA$8,intern2!_xlnm.Print_Titles,0))="NOK","NOK",
IF(INDEX(intern3!$A$9:$BG$320,MATCH($A147,intern3!$A$9:$A$160,0),MATCH(intern4!AA$8,intern3!$7:$7,0))="OK","OK","NOK")))</f>
        <v/>
      </c>
      <c r="AB147" s="1277" t="str">
        <f>IF(INDEX(intern2!$A$165:$BH$316,MATCH($A147,intern2!$A$165:$A$316,0),MATCH(AB$8,intern2!_xlnm.Print_Titles,0))="","",
IF(INDEX(intern2!$A$165:$BH$316,MATCH($A147,intern2!$A$165:$A$316,0),MATCH(AB$8,intern2!_xlnm.Print_Titles,0))="NOK","NOK",
IF(INDEX(intern3!$A$9:$BG$320,MATCH($A147,intern3!$A$9:$A$160,0),MATCH(intern4!AB$8,intern3!$7:$7,0))="OK","OK","NOK")))</f>
        <v/>
      </c>
      <c r="AC147" s="1277" t="str">
        <f>IF(INDEX(intern2!$A$165:$BH$316,MATCH($A147,intern2!$A$165:$A$316,0),MATCH(AC$8,intern2!_xlnm.Print_Titles,0))="","",
IF(INDEX(intern2!$A$165:$BH$316,MATCH($A147,intern2!$A$165:$A$316,0),MATCH(AC$8,intern2!_xlnm.Print_Titles,0))="NOK","NOK",
IF(INDEX(intern3!$A$9:$BG$320,MATCH($A147,intern3!$A$9:$A$160,0),MATCH(intern4!AC$8,intern3!$7:$7,0))="OK","OK","NOK")))</f>
        <v/>
      </c>
      <c r="AD147" s="1277" t="str">
        <f>IF(INDEX(intern2!$A$165:$BH$316,MATCH($A147,intern2!$A$165:$A$316,0),MATCH(AD$8,intern2!_xlnm.Print_Titles,0))="","",
IF(INDEX(intern2!$A$165:$BH$316,MATCH($A147,intern2!$A$165:$A$316,0),MATCH(AD$8,intern2!_xlnm.Print_Titles,0))="NOK","NOK",
IF(INDEX(intern3!$A$9:$BG$320,MATCH($A147,intern3!$A$9:$A$160,0),MATCH(intern4!AD$8,intern3!$7:$7,0))="OK","OK","NOK")))</f>
        <v/>
      </c>
      <c r="AE147" s="1277" t="str">
        <f>IF(INDEX(intern2!$A$165:$BH$316,MATCH($A147,intern2!$A$165:$A$316,0),MATCH(AE$8,intern2!_xlnm.Print_Titles,0))="","",
IF(INDEX(intern2!$A$165:$BH$316,MATCH($A147,intern2!$A$165:$A$316,0),MATCH(AE$8,intern2!_xlnm.Print_Titles,0))="NOK","NOK",
IF(INDEX(intern3!$A$9:$BG$320,MATCH($A147,intern3!$A$9:$A$160,0),MATCH(intern4!AE$8,intern3!$7:$7,0))="OK","OK","NOK")))</f>
        <v/>
      </c>
      <c r="AF147" s="1277" t="str">
        <f>IF(INDEX(intern2!$A$165:$BH$316,MATCH($A147,intern2!$A$165:$A$316,0),MATCH(AF$8,intern2!_xlnm.Print_Titles,0))="","",
IF(INDEX(intern2!$A$165:$BH$316,MATCH($A147,intern2!$A$165:$A$316,0),MATCH(AF$8,intern2!_xlnm.Print_Titles,0))="NOK","NOK",
IF(INDEX(intern3!$A$9:$BG$320,MATCH($A147,intern3!$A$9:$A$160,0),MATCH(intern4!AF$8,intern3!$7:$7,0))="OK","OK","NOK")))</f>
        <v/>
      </c>
      <c r="AG147" s="1277" t="str">
        <f ca="1">IF(INDEX(intern2!$A$165:$BH$316,MATCH($A147,intern2!$A$165:$A$316,0),MATCH(AG$8,intern2!_xlnm.Print_Titles,0))="","",
IF(INDEX(intern2!$A$165:$BH$316,MATCH($A147,intern2!$A$165:$A$316,0),MATCH(AG$8,intern2!_xlnm.Print_Titles,0))="NOK","NOK",
IF(INDEX(intern3!$A$9:$BG$320,MATCH($A147,intern3!$A$9:$A$160,0),MATCH(intern4!AG$8,intern3!$7:$7,0))="OK","OK","NOK")))</f>
        <v>NOK</v>
      </c>
      <c r="AH147" s="1277" t="str">
        <f>IF(INDEX(intern2!$A$165:$BH$316,MATCH($A147,intern2!$A$165:$A$316,0),MATCH(AH$8,intern2!_xlnm.Print_Titles,0))="","",
IF(INDEX(intern2!$A$165:$BH$316,MATCH($A147,intern2!$A$165:$A$316,0),MATCH(AH$8,intern2!_xlnm.Print_Titles,0))="NOK","NOK",
IF(INDEX(intern3!$A$9:$BG$320,MATCH($A147,intern3!$A$9:$A$160,0),MATCH(intern4!AH$8,intern3!$7:$7,0))="OK","OK","NOK")))</f>
        <v/>
      </c>
      <c r="AI147" s="1277" t="str">
        <f>IF(INDEX(intern2!$A$165:$BH$316,MATCH($A147,intern2!$A$165:$A$316,0),MATCH(AI$8,intern2!_xlnm.Print_Titles,0))="","",
IF(INDEX(intern2!$A$165:$BH$316,MATCH($A147,intern2!$A$165:$A$316,0),MATCH(AI$8,intern2!_xlnm.Print_Titles,0))="NOK","NOK",
IF(INDEX(intern3!$A$9:$BG$320,MATCH($A147,intern3!$A$9:$A$160,0),MATCH(intern4!AI$8,intern3!$7:$7,0))="OK","OK","NOK")))</f>
        <v/>
      </c>
      <c r="AJ147" s="1277" t="str">
        <f>IF(INDEX(intern2!$A$165:$BH$316,MATCH($A147,intern2!$A$165:$A$316,0),MATCH(AJ$8,intern2!_xlnm.Print_Titles,0))="","",
IF(INDEX(intern2!$A$165:$BH$316,MATCH($A147,intern2!$A$165:$A$316,0),MATCH(AJ$8,intern2!_xlnm.Print_Titles,0))="NOK","NOK",
IF(INDEX(intern3!$A$9:$BG$320,MATCH($A147,intern3!$A$9:$A$160,0),MATCH(intern4!AJ$8,intern3!$7:$7,0))="OK","OK","NOK")))</f>
        <v/>
      </c>
      <c r="AK147" s="1277" t="str">
        <f>IF(INDEX(intern2!$A$165:$BH$316,MATCH($A147,intern2!$A$165:$A$316,0),MATCH(AK$8,intern2!_xlnm.Print_Titles,0))="","",
IF(INDEX(intern2!$A$165:$BH$316,MATCH($A147,intern2!$A$165:$A$316,0),MATCH(AK$8,intern2!_xlnm.Print_Titles,0))="NOK","NOK",
IF(INDEX(intern3!$A$9:$BG$320,MATCH($A147,intern3!$A$9:$A$160,0),MATCH(intern4!AK$8,intern3!$7:$7,0))="OK","OK","NOK")))</f>
        <v/>
      </c>
      <c r="AL147" s="1277" t="str">
        <f>IF(INDEX(intern2!$A$165:$BH$316,MATCH($A147,intern2!$A$165:$A$316,0),MATCH(AL$8,intern2!_xlnm.Print_Titles,0))="","",
IF(INDEX(intern2!$A$165:$BH$316,MATCH($A147,intern2!$A$165:$A$316,0),MATCH(AL$8,intern2!_xlnm.Print_Titles,0))="NOK","NOK",
IF(INDEX(intern3!$A$9:$BG$320,MATCH($A147,intern3!$A$9:$A$160,0),MATCH(intern4!AL$8,intern3!$7:$7,0))="OK","OK","NOK")))</f>
        <v/>
      </c>
      <c r="AM147" s="1277" t="str">
        <f>IF(INDEX(intern2!$A$165:$BH$316,MATCH($A147,intern2!$A$165:$A$316,0),MATCH(AM$8,intern2!_xlnm.Print_Titles,0))="","",
IF(INDEX(intern2!$A$165:$BH$316,MATCH($A147,intern2!$A$165:$A$316,0),MATCH(AM$8,intern2!_xlnm.Print_Titles,0))="NOK","NOK",
IF(INDEX(intern3!$A$9:$BG$320,MATCH($A147,intern3!$A$9:$A$160,0),MATCH(intern4!AM$8,intern3!$7:$7,0))="OK","OK","NOK")))</f>
        <v/>
      </c>
      <c r="AN147" s="1277" t="str">
        <f>IF(INDEX(intern2!$A$165:$BH$316,MATCH($A147,intern2!$A$165:$A$316,0),MATCH(AN$8,intern2!_xlnm.Print_Titles,0))="","",
IF(INDEX(intern2!$A$165:$BH$316,MATCH($A147,intern2!$A$165:$A$316,0),MATCH(AN$8,intern2!_xlnm.Print_Titles,0))="NOK","NOK",
IF(INDEX(intern3!$A$9:$BG$320,MATCH($A147,intern3!$A$9:$A$160,0),MATCH(intern4!AN$8,intern3!$7:$7,0))="OK","OK","NOK")))</f>
        <v/>
      </c>
      <c r="AO147" s="1277" t="str">
        <f>IF(INDEX(intern2!$A$165:$BH$316,MATCH($A147,intern2!$A$165:$A$316,0),MATCH(AO$8,intern2!_xlnm.Print_Titles,0))="","",
IF(INDEX(intern2!$A$165:$BH$316,MATCH($A147,intern2!$A$165:$A$316,0),MATCH(AO$8,intern2!_xlnm.Print_Titles,0))="NOK","NOK",
IF(INDEX(intern3!$A$9:$BG$320,MATCH($A147,intern3!$A$9:$A$160,0),MATCH(intern4!AO$8,intern3!$7:$7,0))="OK","OK","NOK")))</f>
        <v/>
      </c>
      <c r="AP147" s="1277" t="str">
        <f>IF(INDEX(intern2!$A$165:$BH$316,MATCH($A147,intern2!$A$165:$A$316,0),MATCH(AP$8,intern2!_xlnm.Print_Titles,0))="","",
IF(INDEX(intern2!$A$165:$BH$316,MATCH($A147,intern2!$A$165:$A$316,0),MATCH(AP$8,intern2!_xlnm.Print_Titles,0))="NOK","NOK",
IF(INDEX(intern3!$A$9:$BG$320,MATCH($A147,intern3!$A$9:$A$160,0),MATCH(intern4!AP$8,intern3!$7:$7,0))="OK","OK","NOK")))</f>
        <v/>
      </c>
      <c r="AQ147" s="1277" t="str">
        <f>IF(INDEX(intern2!$A$165:$BH$316,MATCH($A147,intern2!$A$165:$A$316,0),MATCH(AQ$8,intern2!_xlnm.Print_Titles,0))="","",
IF(INDEX(intern2!$A$165:$BH$316,MATCH($A147,intern2!$A$165:$A$316,0),MATCH(AQ$8,intern2!_xlnm.Print_Titles,0))="NOK","NOK",
IF(INDEX(intern3!$A$9:$BG$320,MATCH($A147,intern3!$A$9:$A$160,0),MATCH(intern4!AQ$8,intern3!$7:$7,0))="OK","OK","NOK")))</f>
        <v/>
      </c>
      <c r="AR147" s="1277" t="str">
        <f>IF(INDEX(intern2!$A$165:$BH$316,MATCH($A147,intern2!$A$165:$A$316,0),MATCH(AR$8,intern2!_xlnm.Print_Titles,0))="","",
IF(INDEX(intern2!$A$165:$BH$316,MATCH($A147,intern2!$A$165:$A$316,0),MATCH(AR$8,intern2!_xlnm.Print_Titles,0))="NOK","NOK",
IF(INDEX(intern3!$A$9:$BG$320,MATCH($A147,intern3!$A$9:$A$160,0),MATCH(intern4!AR$8,intern3!$7:$7,0))="OK","OK","NOK")))</f>
        <v/>
      </c>
      <c r="AS147" s="1277" t="str">
        <f>IF(INDEX(intern2!$A$165:$BH$316,MATCH($A147,intern2!$A$165:$A$316,0),MATCH(AS$8,intern2!_xlnm.Print_Titles,0))="","",
IF(INDEX(intern2!$A$165:$BH$316,MATCH($A147,intern2!$A$165:$A$316,0),MATCH(AS$8,intern2!_xlnm.Print_Titles,0))="NOK","NOK",
IF(INDEX(intern3!$A$9:$BG$320,MATCH($A147,intern3!$A$9:$A$160,0),MATCH(intern4!AS$8,intern3!$7:$7,0))="OK","OK","NOK")))</f>
        <v/>
      </c>
      <c r="AT147" s="1277" t="str">
        <f>IF(INDEX(intern2!$A$165:$BH$316,MATCH($A147,intern2!$A$165:$A$316,0),MATCH(AT$8,intern2!_xlnm.Print_Titles,0))="","",
IF(INDEX(intern2!$A$165:$BH$316,MATCH($A147,intern2!$A$165:$A$316,0),MATCH(AT$8,intern2!_xlnm.Print_Titles,0))="NOK","NOK",
IF(INDEX(intern3!$A$9:$BG$320,MATCH($A147,intern3!$A$9:$A$160,0),MATCH(intern4!AT$8,intern3!$7:$7,0))="OK","OK","NOK")))</f>
        <v/>
      </c>
      <c r="AU147" s="1277" t="str">
        <f>IF(INDEX(intern2!$A$165:$BH$316,MATCH($A147,intern2!$A$165:$A$316,0),MATCH(AU$8,intern2!_xlnm.Print_Titles,0))="","",
IF(INDEX(intern2!$A$165:$BH$316,MATCH($A147,intern2!$A$165:$A$316,0),MATCH(AU$8,intern2!_xlnm.Print_Titles,0))="NOK","NOK",
IF(INDEX(intern3!$A$9:$BG$320,MATCH($A147,intern3!$A$9:$A$160,0),MATCH(intern4!AU$8,intern3!$7:$7,0))="OK","OK","NOK")))</f>
        <v/>
      </c>
      <c r="AV147" s="1277" t="str">
        <f>IF(INDEX(intern2!$A$165:$BH$316,MATCH($A147,intern2!$A$165:$A$316,0),MATCH(AV$8,intern2!_xlnm.Print_Titles,0))="","",
IF(INDEX(intern2!$A$165:$BH$316,MATCH($A147,intern2!$A$165:$A$316,0),MATCH(AV$8,intern2!_xlnm.Print_Titles,0))="NOK","NOK",
IF(INDEX(intern3!$A$9:$BG$320,MATCH($A147,intern3!$A$9:$A$160,0),MATCH(intern4!AV$8,intern3!$7:$7,0))="OK","OK","NOK")))</f>
        <v/>
      </c>
      <c r="AW147" s="1277"/>
      <c r="AX147" s="1277" t="str">
        <f>IF(INDEX(intern2!$A$165:$BH$316,MATCH($A147,intern2!$A$165:$A$316,0),MATCH(AX$8,intern2!_xlnm.Print_Titles,0))="","",
IF(INDEX(intern2!$A$165:$BH$316,MATCH($A147,intern2!$A$165:$A$316,0),MATCH(AX$8,intern2!_xlnm.Print_Titles,0))="NOK","NOK",
IF(INDEX(intern3!$A$9:$BG$320,MATCH($A147,intern3!$A$9:$A$160,0),MATCH(intern4!AX$8,intern3!$7:$7,0))="OK","OK","NOK")))</f>
        <v/>
      </c>
      <c r="AY147" s="1277" t="str">
        <f>IF(INDEX(intern2!$A$165:$BH$316,MATCH($A147,intern2!$A$165:$A$316,0),MATCH(AY$8,intern2!_xlnm.Print_Titles,0))="","",
IF(INDEX(intern2!$A$165:$BH$316,MATCH($A147,intern2!$A$165:$A$316,0),MATCH(AY$8,intern2!_xlnm.Print_Titles,0))="NOK","NOK",
IF(INDEX(intern3!$A$9:$BG$320,MATCH($A147,intern3!$A$9:$A$160,0),MATCH(intern4!AY$8,intern3!$7:$7,0))="OK","OK","NOK")))</f>
        <v/>
      </c>
      <c r="AZ147" s="1277" t="str">
        <f>IF(INDEX(intern2!$A$165:$BH$316,MATCH($A147,intern2!$A$165:$A$316,0),MATCH(AZ$8,intern2!_xlnm.Print_Titles,0))="","",
IF(INDEX(intern2!$A$165:$BH$316,MATCH($A147,intern2!$A$165:$A$316,0),MATCH(AZ$8,intern2!_xlnm.Print_Titles,0))="NOK","NOK",
IF(INDEX(intern3!$A$9:$BG$320,MATCH($A147,intern3!$A$9:$A$160,0),MATCH(intern4!AZ$8,intern3!$7:$7,0))="OK","OK","NOK")))</f>
        <v/>
      </c>
      <c r="BA147" s="1277" t="str">
        <f>IF(INDEX(intern2!$A$165:$BH$316,MATCH($A147,intern2!$A$165:$A$316,0),MATCH(BA$8,intern2!_xlnm.Print_Titles,0))="","",
IF(INDEX(intern2!$A$165:$BH$316,MATCH($A147,intern2!$A$165:$A$316,0),MATCH(BA$8,intern2!_xlnm.Print_Titles,0))="NOK","NOK",
IF(INDEX(intern3!$A$9:$BG$320,MATCH($A147,intern3!$A$9:$A$160,0),MATCH(intern4!BA$8,intern3!$7:$7,0))="OK","OK","NOK")))</f>
        <v/>
      </c>
      <c r="BB147" s="1277" t="str">
        <f>IF(INDEX(intern2!$A$165:$BH$316,MATCH($A147,intern2!$A$165:$A$316,0),MATCH(BB$8,intern2!_xlnm.Print_Titles,0))="","",
IF(INDEX(intern2!$A$165:$BH$316,MATCH($A147,intern2!$A$165:$A$316,0),MATCH(BB$8,intern2!_xlnm.Print_Titles,0))="NOK","NOK",
IF(INDEX(intern3!$A$9:$BG$320,MATCH($A147,intern3!$A$9:$A$160,0),MATCH(intern4!BB$8,intern3!$7:$7,0))="OK","OK","NOK")))</f>
        <v/>
      </c>
      <c r="BC147" s="1277" t="str">
        <f>IF(INDEX(intern2!$A$165:$BH$316,MATCH($A147,intern2!$A$165:$A$316,0),MATCH(BC$8,intern2!_xlnm.Print_Titles,0))="","",
IF(INDEX(intern2!$A$165:$BH$316,MATCH($A147,intern2!$A$165:$A$316,0),MATCH(BC$8,intern2!_xlnm.Print_Titles,0))="NOK","NOK",
IF(INDEX(intern3!$A$9:$BG$320,MATCH($A147,intern3!$A$9:$A$160,0),MATCH(intern4!BC$8,intern3!$7:$7,0))="OK","OK","NOK")))</f>
        <v/>
      </c>
      <c r="BD147" s="1277" t="str">
        <f>IF(INDEX(intern2!$A$165:$BH$316,MATCH($A147,intern2!$A$165:$A$316,0),MATCH(BD$8,intern2!_xlnm.Print_Titles,0))="","",
IF(INDEX(intern2!$A$165:$BH$316,MATCH($A147,intern2!$A$165:$A$316,0),MATCH(BD$8,intern2!_xlnm.Print_Titles,0))="NOK","NOK",
IF(INDEX(intern3!$A$9:$BG$320,MATCH($A147,intern3!$A$9:$A$160,0),MATCH(intern4!BD$8,intern3!$7:$7,0))="OK","OK","NOK")))</f>
        <v/>
      </c>
      <c r="BE147" s="1277" t="str">
        <f>IF(INDEX(intern2!$A$165:$BH$316,MATCH($A147,intern2!$A$165:$A$316,0),MATCH(BE$8,intern2!_xlnm.Print_Titles,0))="","",
IF(INDEX(intern2!$A$165:$BH$316,MATCH($A147,intern2!$A$165:$A$316,0),MATCH(BE$8,intern2!_xlnm.Print_Titles,0))="NOK","NOK",
IF(INDEX(intern3!$A$9:$BG$320,MATCH($A147,intern3!$A$9:$A$160,0),MATCH(intern4!BE$8,intern3!$7:$7,0))="OK","OK","NOK")))</f>
        <v/>
      </c>
      <c r="BF147" s="1277" t="str">
        <f>IF(INDEX(intern2!$A$165:$BH$316,MATCH($A147,intern2!$A$165:$A$316,0),MATCH(BF$8,intern2!_xlnm.Print_Titles,0))="","",
IF(INDEX(intern2!$A$165:$BH$316,MATCH($A147,intern2!$A$165:$A$316,0),MATCH(BF$8,intern2!_xlnm.Print_Titles,0))="NOK","NOK",
IF(INDEX(intern3!$A$9:$BG$320,MATCH($A147,intern3!$A$9:$A$160,0),MATCH(intern4!BF$8,intern3!$7:$7,0))="OK","OK","NOK")))</f>
        <v/>
      </c>
      <c r="BG147" s="1277" t="str">
        <f>IF(INDEX(intern2!$A$165:$BH$316,MATCH($A147,intern2!$A$165:$A$316,0),MATCH(BG$8,intern2!_xlnm.Print_Titles,0))="","",
IF(INDEX(intern2!$A$165:$BH$316,MATCH($A147,intern2!$A$165:$A$316,0),MATCH(BG$8,intern2!_xlnm.Print_Titles,0))="NOK","NOK",
IF(INDEX(intern3!$A$9:$BG$320,MATCH($A147,intern3!$A$9:$A$160,0),MATCH(intern4!BG$8,intern3!$7:$7,0))="OK","OK","NOK")))</f>
        <v/>
      </c>
      <c r="BH147" s="200" t="str">
        <f t="shared" ca="1" si="4"/>
        <v>NOK</v>
      </c>
      <c r="BI147" s="186"/>
      <c r="BJ147" t="b">
        <f ca="1">IF(VLOOKUP($A147,intern1!$C:$Q,15,FALSE)="MAS","",IF(VLOOKUP($A147,'3.10'!$C:$AP,9,FALSE)=0,"NOK",IF(VLOOKUP($A147,'3.10'!$C:$AP,11,FALSE)=0,"NOK","OK"))=BH147)</f>
        <v>1</v>
      </c>
    </row>
    <row r="148" spans="1:62" x14ac:dyDescent="0.25">
      <c r="A148" t="str">
        <f>+intern2!A143</f>
        <v>UNF1</v>
      </c>
      <c r="C148" s="1277" t="str">
        <f>IF(INDEX(intern2!$A$165:$BH$316,MATCH($A148,intern2!$A$165:$A$316,0),MATCH(C$8,intern2!_xlnm.Print_Titles,0))="","",
IF(INDEX(intern2!$A$165:$BH$316,MATCH($A148,intern2!$A$165:$A$316,0),MATCH(C$8,intern2!_xlnm.Print_Titles,0))="NOK","NOK",
IF(INDEX(intern3!$A$9:$BG$320,MATCH($A148,intern3!$A$9:$A$160,0),MATCH(intern4!C$8,intern3!$7:$7,0))="OK","OK","NOK")))</f>
        <v/>
      </c>
      <c r="D148" s="1277" t="str">
        <f>IF(INDEX(intern2!$A$165:$BH$316,MATCH($A148,intern2!$A$165:$A$316,0),MATCH(D$8,intern2!_xlnm.Print_Titles,0))="","",
IF(INDEX(intern2!$A$165:$BH$316,MATCH($A148,intern2!$A$165:$A$316,0),MATCH(D$8,intern2!_xlnm.Print_Titles,0))="NOK","NOK",
IF(INDEX(intern3!$A$9:$BG$320,MATCH($A148,intern3!$A$9:$A$160,0),MATCH(intern4!D$8,intern3!$7:$7,0))="OK","OK","NOK")))</f>
        <v/>
      </c>
      <c r="E148" s="1277" t="str">
        <f>IF(INDEX(intern2!$A$165:$BH$316,MATCH($A148,intern2!$A$165:$A$316,0),MATCH(E$8,intern2!_xlnm.Print_Titles,0))="","",
IF(INDEX(intern2!$A$165:$BH$316,MATCH($A148,intern2!$A$165:$A$316,0),MATCH(E$8,intern2!_xlnm.Print_Titles,0))="NOK","NOK",
IF(INDEX(intern3!$A$9:$BG$320,MATCH($A148,intern3!$A$9:$A$160,0),MATCH(intern4!E$8,intern3!$7:$7,0))="OK","OK","NOK")))</f>
        <v/>
      </c>
      <c r="F148" s="1277" t="str">
        <f>IF(INDEX(intern2!$A$165:$BH$316,MATCH($A148,intern2!$A$165:$A$316,0),MATCH(F$8,intern2!_xlnm.Print_Titles,0))="","",
IF(INDEX(intern2!$A$165:$BH$316,MATCH($A148,intern2!$A$165:$A$316,0),MATCH(F$8,intern2!_xlnm.Print_Titles,0))="NOK","NOK",
IF(INDEX(intern3!$A$9:$BG$320,MATCH($A148,intern3!$A$9:$A$160,0),MATCH(intern4!F$8,intern3!$7:$7,0))="OK","OK","NOK")))</f>
        <v/>
      </c>
      <c r="G148" s="1277" t="str">
        <f>IF(INDEX(intern2!$A$165:$BH$316,MATCH($A148,intern2!$A$165:$A$316,0),MATCH(G$8,intern2!_xlnm.Print_Titles,0))="","",
IF(INDEX(intern2!$A$165:$BH$316,MATCH($A148,intern2!$A$165:$A$316,0),MATCH(G$8,intern2!_xlnm.Print_Titles,0))="NOK","NOK",
IF(INDEX(intern3!$A$9:$BG$320,MATCH($A148,intern3!$A$9:$A$160,0),MATCH(intern4!G$8,intern3!$7:$7,0))="OK","OK","NOK")))</f>
        <v/>
      </c>
      <c r="H148" s="1277" t="str">
        <f>IF(INDEX(intern2!$A$165:$BH$316,MATCH($A148,intern2!$A$165:$A$316,0),MATCH(H$8,intern2!_xlnm.Print_Titles,0))="","",
IF(INDEX(intern2!$A$165:$BH$316,MATCH($A148,intern2!$A$165:$A$316,0),MATCH(H$8,intern2!_xlnm.Print_Titles,0))="NOK","NOK",
IF(INDEX(intern3!$A$9:$BG$320,MATCH($A148,intern3!$A$9:$A$160,0),MATCH(intern4!H$8,intern3!$7:$7,0))="OK","OK","NOK")))</f>
        <v/>
      </c>
      <c r="I148" s="1277" t="str">
        <f>IF(INDEX(intern2!$A$165:$BH$316,MATCH($A148,intern2!$A$165:$A$316,0),MATCH(I$8,intern2!_xlnm.Print_Titles,0))="","",
IF(INDEX(intern2!$A$165:$BH$316,MATCH($A148,intern2!$A$165:$A$316,0),MATCH(I$8,intern2!_xlnm.Print_Titles,0))="NOK","NOK",
IF(INDEX(intern3!$A$9:$BG$320,MATCH($A148,intern3!$A$9:$A$160,0),MATCH(intern4!I$8,intern3!$7:$7,0))="OK","OK","NOK")))</f>
        <v/>
      </c>
      <c r="J148" s="1277" t="str">
        <f>IF(INDEX(intern2!$A$165:$BH$316,MATCH($A148,intern2!$A$165:$A$316,0),MATCH(J$8,intern2!_xlnm.Print_Titles,0))="","",
IF(INDEX(intern2!$A$165:$BH$316,MATCH($A148,intern2!$A$165:$A$316,0),MATCH(J$8,intern2!_xlnm.Print_Titles,0))="NOK","NOK",
IF(INDEX(intern3!$A$9:$BG$320,MATCH($A148,intern3!$A$9:$A$160,0),MATCH(intern4!J$8,intern3!$7:$7,0))="OK","OK","NOK")))</f>
        <v/>
      </c>
      <c r="K148" s="1277" t="str">
        <f>IF(INDEX(intern2!$A$165:$BH$316,MATCH($A148,intern2!$A$165:$A$316,0),MATCH(K$8,intern2!_xlnm.Print_Titles,0))="","",
IF(INDEX(intern2!$A$165:$BH$316,MATCH($A148,intern2!$A$165:$A$316,0),MATCH(K$8,intern2!_xlnm.Print_Titles,0))="NOK","NOK",
IF(INDEX(intern3!$A$9:$BG$320,MATCH($A148,intern3!$A$9:$A$160,0),MATCH(intern4!K$8,intern3!$7:$7,0))="OK","OK","NOK")))</f>
        <v/>
      </c>
      <c r="L148" s="1277" t="str">
        <f>IF(INDEX(intern2!$A$165:$BH$316,MATCH($A148,intern2!$A$165:$A$316,0),MATCH(L$8,intern2!_xlnm.Print_Titles,0))="","",
IF(INDEX(intern2!$A$165:$BH$316,MATCH($A148,intern2!$A$165:$A$316,0),MATCH(L$8,intern2!_xlnm.Print_Titles,0))="NOK","NOK",
IF(INDEX(intern3!$A$9:$BG$320,MATCH($A148,intern3!$A$9:$A$160,0),MATCH(intern4!L$8,intern3!$7:$7,0))="OK","OK","NOK")))</f>
        <v/>
      </c>
      <c r="M148" s="1277" t="str">
        <f>IF(INDEX(intern2!$A$165:$BH$316,MATCH($A148,intern2!$A$165:$A$316,0),MATCH(M$8,intern2!_xlnm.Print_Titles,0))="","",
IF(INDEX(intern2!$A$165:$BH$316,MATCH($A148,intern2!$A$165:$A$316,0),MATCH(M$8,intern2!_xlnm.Print_Titles,0))="NOK","NOK",
IF(INDEX(intern3!$A$9:$BG$320,MATCH($A148,intern3!$A$9:$A$160,0),MATCH(intern4!M$8,intern3!$7:$7,0))="OK","OK","NOK")))</f>
        <v/>
      </c>
      <c r="N148" s="1277" t="str">
        <f>IF(INDEX(intern2!$A$165:$BH$316,MATCH($A148,intern2!$A$165:$A$316,0),MATCH(N$8,intern2!_xlnm.Print_Titles,0))="","",
IF(INDEX(intern2!$A$165:$BH$316,MATCH($A148,intern2!$A$165:$A$316,0),MATCH(N$8,intern2!_xlnm.Print_Titles,0))="NOK","NOK",
IF(INDEX(intern3!$A$9:$BG$320,MATCH($A148,intern3!$A$9:$A$160,0),MATCH(intern4!N$8,intern3!$7:$7,0))="OK","OK","NOK")))</f>
        <v/>
      </c>
      <c r="O148" s="1277" t="str">
        <f>IF(INDEX(intern2!$A$165:$BH$316,MATCH($A148,intern2!$A$165:$A$316,0),MATCH(O$8,intern2!_xlnm.Print_Titles,0))="","",
IF(INDEX(intern2!$A$165:$BH$316,MATCH($A148,intern2!$A$165:$A$316,0),MATCH(O$8,intern2!_xlnm.Print_Titles,0))="NOK","NOK",
IF(INDEX(intern3!$A$9:$BG$320,MATCH($A148,intern3!$A$9:$A$160,0),MATCH(intern4!O$8,intern3!$7:$7,0))="OK","OK","NOK")))</f>
        <v/>
      </c>
      <c r="P148" s="1277" t="str">
        <f>IF(INDEX(intern2!$A$165:$BH$316,MATCH($A148,intern2!$A$165:$A$316,0),MATCH(P$8,intern2!_xlnm.Print_Titles,0))="","",
IF(INDEX(intern2!$A$165:$BH$316,MATCH($A148,intern2!$A$165:$A$316,0),MATCH(P$8,intern2!_xlnm.Print_Titles,0))="NOK","NOK",
IF(INDEX(intern3!$A$9:$BG$320,MATCH($A148,intern3!$A$9:$A$160,0),MATCH(intern4!P$8,intern3!$7:$7,0))="OK","OK","NOK")))</f>
        <v/>
      </c>
      <c r="Q148" s="1277" t="str">
        <f>IF(INDEX(intern2!$A$165:$BH$316,MATCH($A148,intern2!$A$165:$A$316,0),MATCH(Q$8,intern2!_xlnm.Print_Titles,0))="","",
IF(INDEX(intern2!$A$165:$BH$316,MATCH($A148,intern2!$A$165:$A$316,0),MATCH(Q$8,intern2!_xlnm.Print_Titles,0))="NOK","NOK",
IF(INDEX(intern3!$A$9:$BG$320,MATCH($A148,intern3!$A$9:$A$160,0),MATCH(intern4!Q$8,intern3!$7:$7,0))="OK","OK","NOK")))</f>
        <v/>
      </c>
      <c r="R148" s="1277" t="str">
        <f>IF(INDEX(intern2!$A$165:$BH$316,MATCH($A148,intern2!$A$165:$A$316,0),MATCH(R$8,intern2!_xlnm.Print_Titles,0))="","",
IF(INDEX(intern2!$A$165:$BH$316,MATCH($A148,intern2!$A$165:$A$316,0),MATCH(R$8,intern2!_xlnm.Print_Titles,0))="NOK","NOK",
IF(INDEX(intern3!$A$9:$BG$320,MATCH($A148,intern3!$A$9:$A$160,0),MATCH(intern4!R$8,intern3!$7:$7,0))="OK","OK","NOK")))</f>
        <v/>
      </c>
      <c r="S148" s="1277" t="str">
        <f>IF(INDEX(intern2!$A$165:$BH$316,MATCH($A148,intern2!$A$165:$A$316,0),MATCH(S$8,intern2!_xlnm.Print_Titles,0))="","",
IF(INDEX(intern2!$A$165:$BH$316,MATCH($A148,intern2!$A$165:$A$316,0),MATCH(S$8,intern2!_xlnm.Print_Titles,0))="NOK","NOK",
IF(INDEX(intern3!$A$9:$BG$320,MATCH($A148,intern3!$A$9:$A$160,0),MATCH(intern4!S$8,intern3!$7:$7,0))="OK","OK","NOK")))</f>
        <v/>
      </c>
      <c r="T148" s="1277" t="str">
        <f>IF(INDEX(intern2!$A$165:$BH$316,MATCH($A148,intern2!$A$165:$A$316,0),MATCH(T$8,intern2!_xlnm.Print_Titles,0))="","",
IF(INDEX(intern2!$A$165:$BH$316,MATCH($A148,intern2!$A$165:$A$316,0),MATCH(T$8,intern2!_xlnm.Print_Titles,0))="NOK","NOK",
IF(INDEX(intern3!$A$9:$BG$320,MATCH($A148,intern3!$A$9:$A$160,0),MATCH(intern4!T$8,intern3!$7:$7,0))="OK","OK","NOK")))</f>
        <v/>
      </c>
      <c r="U148" s="1277" t="str">
        <f>IF(INDEX(intern2!$A$165:$BH$316,MATCH($A148,intern2!$A$165:$A$316,0),MATCH(U$8,intern2!_xlnm.Print_Titles,0))="","",
IF(INDEX(intern2!$A$165:$BH$316,MATCH($A148,intern2!$A$165:$A$316,0),MATCH(U$8,intern2!_xlnm.Print_Titles,0))="NOK","NOK",
IF(INDEX(intern3!$A$9:$BG$320,MATCH($A148,intern3!$A$9:$A$160,0),MATCH(intern4!U$8,intern3!$7:$7,0))="OK","OK","NOK")))</f>
        <v/>
      </c>
      <c r="V148" s="1277" t="str">
        <f>IF(INDEX(intern2!$A$165:$BH$316,MATCH($A148,intern2!$A$165:$A$316,0),MATCH(V$8,intern2!_xlnm.Print_Titles,0))="","",
IF(INDEX(intern2!$A$165:$BH$316,MATCH($A148,intern2!$A$165:$A$316,0),MATCH(V$8,intern2!_xlnm.Print_Titles,0))="NOK","NOK",
IF(INDEX(intern3!$A$9:$BG$320,MATCH($A148,intern3!$A$9:$A$160,0),MATCH(intern4!V$8,intern3!$7:$7,0))="OK","OK","NOK")))</f>
        <v/>
      </c>
      <c r="W148" s="1277" t="str">
        <f>IF(INDEX(intern2!$A$165:$BH$316,MATCH($A148,intern2!$A$165:$A$316,0),MATCH(W$8,intern2!_xlnm.Print_Titles,0))="","",
IF(INDEX(intern2!$A$165:$BH$316,MATCH($A148,intern2!$A$165:$A$316,0),MATCH(W$8,intern2!_xlnm.Print_Titles,0))="NOK","NOK",
IF(INDEX(intern3!$A$9:$BG$320,MATCH($A148,intern3!$A$9:$A$160,0),MATCH(intern4!W$8,intern3!$7:$7,0))="OK","OK","NOK")))</f>
        <v/>
      </c>
      <c r="X148" s="1277" t="str">
        <f>IF(INDEX(intern2!$A$165:$BH$316,MATCH($A148,intern2!$A$165:$A$316,0),MATCH(X$8,intern2!_xlnm.Print_Titles,0))="","",
IF(INDEX(intern2!$A$165:$BH$316,MATCH($A148,intern2!$A$165:$A$316,0),MATCH(X$8,intern2!_xlnm.Print_Titles,0))="NOK","NOK",
IF(INDEX(intern3!$A$9:$BG$320,MATCH($A148,intern3!$A$9:$A$160,0),MATCH(intern4!X$8,intern3!$7:$7,0))="OK","OK","NOK")))</f>
        <v/>
      </c>
      <c r="Y148" s="1277" t="str">
        <f>IF(INDEX(intern2!$A$165:$BH$316,MATCH($A148,intern2!$A$165:$A$316,0),MATCH(Y$8,intern2!_xlnm.Print_Titles,0))="","",
IF(INDEX(intern2!$A$165:$BH$316,MATCH($A148,intern2!$A$165:$A$316,0),MATCH(Y$8,intern2!_xlnm.Print_Titles,0))="NOK","NOK",
IF(INDEX(intern3!$A$9:$BG$320,MATCH($A148,intern3!$A$9:$A$160,0),MATCH(intern4!Y$8,intern3!$7:$7,0))="OK","OK","NOK")))</f>
        <v/>
      </c>
      <c r="Z148" s="1277" t="str">
        <f>IF(INDEX(intern2!$A$165:$BH$316,MATCH($A148,intern2!$A$165:$A$316,0),MATCH(Z$8,intern2!_xlnm.Print_Titles,0))="","",
IF(INDEX(intern2!$A$165:$BH$316,MATCH($A148,intern2!$A$165:$A$316,0),MATCH(Z$8,intern2!_xlnm.Print_Titles,0))="NOK","NOK",
IF(INDEX(intern3!$A$9:$BG$320,MATCH($A148,intern3!$A$9:$A$160,0),MATCH(intern4!Z$8,intern3!$7:$7,0))="OK","OK","NOK")))</f>
        <v/>
      </c>
      <c r="AA148" s="1277" t="str">
        <f>IF(INDEX(intern2!$A$165:$BH$316,MATCH($A148,intern2!$A$165:$A$316,0),MATCH(AA$8,intern2!_xlnm.Print_Titles,0))="","",
IF(INDEX(intern2!$A$165:$BH$316,MATCH($A148,intern2!$A$165:$A$316,0),MATCH(AA$8,intern2!_xlnm.Print_Titles,0))="NOK","NOK",
IF(INDEX(intern3!$A$9:$BG$320,MATCH($A148,intern3!$A$9:$A$160,0),MATCH(intern4!AA$8,intern3!$7:$7,0))="OK","OK","NOK")))</f>
        <v/>
      </c>
      <c r="AB148" s="1277" t="str">
        <f>IF(INDEX(intern2!$A$165:$BH$316,MATCH($A148,intern2!$A$165:$A$316,0),MATCH(AB$8,intern2!_xlnm.Print_Titles,0))="","",
IF(INDEX(intern2!$A$165:$BH$316,MATCH($A148,intern2!$A$165:$A$316,0),MATCH(AB$8,intern2!_xlnm.Print_Titles,0))="NOK","NOK",
IF(INDEX(intern3!$A$9:$BG$320,MATCH($A148,intern3!$A$9:$A$160,0),MATCH(intern4!AB$8,intern3!$7:$7,0))="OK","OK","NOK")))</f>
        <v/>
      </c>
      <c r="AC148" s="1277" t="str">
        <f>IF(INDEX(intern2!$A$165:$BH$316,MATCH($A148,intern2!$A$165:$A$316,0),MATCH(AC$8,intern2!_xlnm.Print_Titles,0))="","",
IF(INDEX(intern2!$A$165:$BH$316,MATCH($A148,intern2!$A$165:$A$316,0),MATCH(AC$8,intern2!_xlnm.Print_Titles,0))="NOK","NOK",
IF(INDEX(intern3!$A$9:$BG$320,MATCH($A148,intern3!$A$9:$A$160,0),MATCH(intern4!AC$8,intern3!$7:$7,0))="OK","OK","NOK")))</f>
        <v/>
      </c>
      <c r="AD148" s="1277" t="str">
        <f>IF(INDEX(intern2!$A$165:$BH$316,MATCH($A148,intern2!$A$165:$A$316,0),MATCH(AD$8,intern2!_xlnm.Print_Titles,0))="","",
IF(INDEX(intern2!$A$165:$BH$316,MATCH($A148,intern2!$A$165:$A$316,0),MATCH(AD$8,intern2!_xlnm.Print_Titles,0))="NOK","NOK",
IF(INDEX(intern3!$A$9:$BG$320,MATCH($A148,intern3!$A$9:$A$160,0),MATCH(intern4!AD$8,intern3!$7:$7,0))="OK","OK","NOK")))</f>
        <v/>
      </c>
      <c r="AE148" s="1277" t="str">
        <f>IF(INDEX(intern2!$A$165:$BH$316,MATCH($A148,intern2!$A$165:$A$316,0),MATCH(AE$8,intern2!_xlnm.Print_Titles,0))="","",
IF(INDEX(intern2!$A$165:$BH$316,MATCH($A148,intern2!$A$165:$A$316,0),MATCH(AE$8,intern2!_xlnm.Print_Titles,0))="NOK","NOK",
IF(INDEX(intern3!$A$9:$BG$320,MATCH($A148,intern3!$A$9:$A$160,0),MATCH(intern4!AE$8,intern3!$7:$7,0))="OK","OK","NOK")))</f>
        <v/>
      </c>
      <c r="AF148" s="1277" t="str">
        <f>IF(INDEX(intern2!$A$165:$BH$316,MATCH($A148,intern2!$A$165:$A$316,0),MATCH(AF$8,intern2!_xlnm.Print_Titles,0))="","",
IF(INDEX(intern2!$A$165:$BH$316,MATCH($A148,intern2!$A$165:$A$316,0),MATCH(AF$8,intern2!_xlnm.Print_Titles,0))="NOK","NOK",
IF(INDEX(intern3!$A$9:$BG$320,MATCH($A148,intern3!$A$9:$A$160,0),MATCH(intern4!AF$8,intern3!$7:$7,0))="OK","OK","NOK")))</f>
        <v/>
      </c>
      <c r="AG148" s="1277" t="str">
        <f>IF(INDEX(intern2!$A$165:$BH$316,MATCH($A148,intern2!$A$165:$A$316,0),MATCH(AG$8,intern2!_xlnm.Print_Titles,0))="","",
IF(INDEX(intern2!$A$165:$BH$316,MATCH($A148,intern2!$A$165:$A$316,0),MATCH(AG$8,intern2!_xlnm.Print_Titles,0))="NOK","NOK",
IF(INDEX(intern3!$A$9:$BG$320,MATCH($A148,intern3!$A$9:$A$160,0),MATCH(intern4!AG$8,intern3!$7:$7,0))="OK","OK","NOK")))</f>
        <v/>
      </c>
      <c r="AH148" s="1277" t="str">
        <f>IF(INDEX(intern2!$A$165:$BH$316,MATCH($A148,intern2!$A$165:$A$316,0),MATCH(AH$8,intern2!_xlnm.Print_Titles,0))="","",
IF(INDEX(intern2!$A$165:$BH$316,MATCH($A148,intern2!$A$165:$A$316,0),MATCH(AH$8,intern2!_xlnm.Print_Titles,0))="NOK","NOK",
IF(INDEX(intern3!$A$9:$BG$320,MATCH($A148,intern3!$A$9:$A$160,0),MATCH(intern4!AH$8,intern3!$7:$7,0))="OK","OK","NOK")))</f>
        <v/>
      </c>
      <c r="AI148" s="1277" t="str">
        <f>IF(INDEX(intern2!$A$165:$BH$316,MATCH($A148,intern2!$A$165:$A$316,0),MATCH(AI$8,intern2!_xlnm.Print_Titles,0))="","",
IF(INDEX(intern2!$A$165:$BH$316,MATCH($A148,intern2!$A$165:$A$316,0),MATCH(AI$8,intern2!_xlnm.Print_Titles,0))="NOK","NOK",
IF(INDEX(intern3!$A$9:$BG$320,MATCH($A148,intern3!$A$9:$A$160,0),MATCH(intern4!AI$8,intern3!$7:$7,0))="OK","OK","NOK")))</f>
        <v/>
      </c>
      <c r="AJ148" s="1277" t="str">
        <f>IF(INDEX(intern2!$A$165:$BH$316,MATCH($A148,intern2!$A$165:$A$316,0),MATCH(AJ$8,intern2!_xlnm.Print_Titles,0))="","",
IF(INDEX(intern2!$A$165:$BH$316,MATCH($A148,intern2!$A$165:$A$316,0),MATCH(AJ$8,intern2!_xlnm.Print_Titles,0))="NOK","NOK",
IF(INDEX(intern3!$A$9:$BG$320,MATCH($A148,intern3!$A$9:$A$160,0),MATCH(intern4!AJ$8,intern3!$7:$7,0))="OK","OK","NOK")))</f>
        <v/>
      </c>
      <c r="AK148" s="1277" t="str">
        <f>IF(INDEX(intern2!$A$165:$BH$316,MATCH($A148,intern2!$A$165:$A$316,0),MATCH(AK$8,intern2!_xlnm.Print_Titles,0))="","",
IF(INDEX(intern2!$A$165:$BH$316,MATCH($A148,intern2!$A$165:$A$316,0),MATCH(AK$8,intern2!_xlnm.Print_Titles,0))="NOK","NOK",
IF(INDEX(intern3!$A$9:$BG$320,MATCH($A148,intern3!$A$9:$A$160,0),MATCH(intern4!AK$8,intern3!$7:$7,0))="OK","OK","NOK")))</f>
        <v/>
      </c>
      <c r="AL148" s="1277" t="str">
        <f>IF(INDEX(intern2!$A$165:$BH$316,MATCH($A148,intern2!$A$165:$A$316,0),MATCH(AL$8,intern2!_xlnm.Print_Titles,0))="","",
IF(INDEX(intern2!$A$165:$BH$316,MATCH($A148,intern2!$A$165:$A$316,0),MATCH(AL$8,intern2!_xlnm.Print_Titles,0))="NOK","NOK",
IF(INDEX(intern3!$A$9:$BG$320,MATCH($A148,intern3!$A$9:$A$160,0),MATCH(intern4!AL$8,intern3!$7:$7,0))="OK","OK","NOK")))</f>
        <v/>
      </c>
      <c r="AM148" s="1277" t="str">
        <f>IF(INDEX(intern2!$A$165:$BH$316,MATCH($A148,intern2!$A$165:$A$316,0),MATCH(AM$8,intern2!_xlnm.Print_Titles,0))="","",
IF(INDEX(intern2!$A$165:$BH$316,MATCH($A148,intern2!$A$165:$A$316,0),MATCH(AM$8,intern2!_xlnm.Print_Titles,0))="NOK","NOK",
IF(INDEX(intern3!$A$9:$BG$320,MATCH($A148,intern3!$A$9:$A$160,0),MATCH(intern4!AM$8,intern3!$7:$7,0))="OK","OK","NOK")))</f>
        <v/>
      </c>
      <c r="AN148" s="1277" t="str">
        <f>IF(INDEX(intern2!$A$165:$BH$316,MATCH($A148,intern2!$A$165:$A$316,0),MATCH(AN$8,intern2!_xlnm.Print_Titles,0))="","",
IF(INDEX(intern2!$A$165:$BH$316,MATCH($A148,intern2!$A$165:$A$316,0),MATCH(AN$8,intern2!_xlnm.Print_Titles,0))="NOK","NOK",
IF(INDEX(intern3!$A$9:$BG$320,MATCH($A148,intern3!$A$9:$A$160,0),MATCH(intern4!AN$8,intern3!$7:$7,0))="OK","OK","NOK")))</f>
        <v/>
      </c>
      <c r="AO148" s="1277" t="str">
        <f>IF(INDEX(intern2!$A$165:$BH$316,MATCH($A148,intern2!$A$165:$A$316,0),MATCH(AO$8,intern2!_xlnm.Print_Titles,0))="","",
IF(INDEX(intern2!$A$165:$BH$316,MATCH($A148,intern2!$A$165:$A$316,0),MATCH(AO$8,intern2!_xlnm.Print_Titles,0))="NOK","NOK",
IF(INDEX(intern3!$A$9:$BG$320,MATCH($A148,intern3!$A$9:$A$160,0),MATCH(intern4!AO$8,intern3!$7:$7,0))="OK","OK","NOK")))</f>
        <v/>
      </c>
      <c r="AP148" s="1277" t="str">
        <f>IF(INDEX(intern2!$A$165:$BH$316,MATCH($A148,intern2!$A$165:$A$316,0),MATCH(AP$8,intern2!_xlnm.Print_Titles,0))="","",
IF(INDEX(intern2!$A$165:$BH$316,MATCH($A148,intern2!$A$165:$A$316,0),MATCH(AP$8,intern2!_xlnm.Print_Titles,0))="NOK","NOK",
IF(INDEX(intern3!$A$9:$BG$320,MATCH($A148,intern3!$A$9:$A$160,0),MATCH(intern4!AP$8,intern3!$7:$7,0))="OK","OK","NOK")))</f>
        <v/>
      </c>
      <c r="AQ148" s="1277" t="str">
        <f>IF(INDEX(intern2!$A$165:$BH$316,MATCH($A148,intern2!$A$165:$A$316,0),MATCH(AQ$8,intern2!_xlnm.Print_Titles,0))="","",
IF(INDEX(intern2!$A$165:$BH$316,MATCH($A148,intern2!$A$165:$A$316,0),MATCH(AQ$8,intern2!_xlnm.Print_Titles,0))="NOK","NOK",
IF(INDEX(intern3!$A$9:$BG$320,MATCH($A148,intern3!$A$9:$A$160,0),MATCH(intern4!AQ$8,intern3!$7:$7,0))="OK","OK","NOK")))</f>
        <v/>
      </c>
      <c r="AR148" s="1277" t="str">
        <f>IF(INDEX(intern2!$A$165:$BH$316,MATCH($A148,intern2!$A$165:$A$316,0),MATCH(AR$8,intern2!_xlnm.Print_Titles,0))="","",
IF(INDEX(intern2!$A$165:$BH$316,MATCH($A148,intern2!$A$165:$A$316,0),MATCH(AR$8,intern2!_xlnm.Print_Titles,0))="NOK","NOK",
IF(INDEX(intern3!$A$9:$BG$320,MATCH($A148,intern3!$A$9:$A$160,0),MATCH(intern4!AR$8,intern3!$7:$7,0))="OK","OK","NOK")))</f>
        <v/>
      </c>
      <c r="AS148" s="1277" t="str">
        <f>IF(INDEX(intern2!$A$165:$BH$316,MATCH($A148,intern2!$A$165:$A$316,0),MATCH(AS$8,intern2!_xlnm.Print_Titles,0))="","",
IF(INDEX(intern2!$A$165:$BH$316,MATCH($A148,intern2!$A$165:$A$316,0),MATCH(AS$8,intern2!_xlnm.Print_Titles,0))="NOK","NOK",
IF(INDEX(intern3!$A$9:$BG$320,MATCH($A148,intern3!$A$9:$A$160,0),MATCH(intern4!AS$8,intern3!$7:$7,0))="OK","OK","NOK")))</f>
        <v/>
      </c>
      <c r="AT148" s="1277" t="str">
        <f>IF(INDEX(intern2!$A$165:$BH$316,MATCH($A148,intern2!$A$165:$A$316,0),MATCH(AT$8,intern2!_xlnm.Print_Titles,0))="","",
IF(INDEX(intern2!$A$165:$BH$316,MATCH($A148,intern2!$A$165:$A$316,0),MATCH(AT$8,intern2!_xlnm.Print_Titles,0))="NOK","NOK",
IF(INDEX(intern3!$A$9:$BG$320,MATCH($A148,intern3!$A$9:$A$160,0),MATCH(intern4!AT$8,intern3!$7:$7,0))="OK","OK","NOK")))</f>
        <v/>
      </c>
      <c r="AU148" s="1277" t="str">
        <f>IF(INDEX(intern2!$A$165:$BH$316,MATCH($A148,intern2!$A$165:$A$316,0),MATCH(AU$8,intern2!_xlnm.Print_Titles,0))="","",
IF(INDEX(intern2!$A$165:$BH$316,MATCH($A148,intern2!$A$165:$A$316,0),MATCH(AU$8,intern2!_xlnm.Print_Titles,0))="NOK","NOK",
IF(INDEX(intern3!$A$9:$BG$320,MATCH($A148,intern3!$A$9:$A$160,0),MATCH(intern4!AU$8,intern3!$7:$7,0))="OK","OK","NOK")))</f>
        <v/>
      </c>
      <c r="AV148" s="1277" t="str">
        <f>IF(INDEX(intern2!$A$165:$BH$316,MATCH($A148,intern2!$A$165:$A$316,0),MATCH(AV$8,intern2!_xlnm.Print_Titles,0))="","",
IF(INDEX(intern2!$A$165:$BH$316,MATCH($A148,intern2!$A$165:$A$316,0),MATCH(AV$8,intern2!_xlnm.Print_Titles,0))="NOK","NOK",
IF(INDEX(intern3!$A$9:$BG$320,MATCH($A148,intern3!$A$9:$A$160,0),MATCH(intern4!AV$8,intern3!$7:$7,0))="OK","OK","NOK")))</f>
        <v/>
      </c>
      <c r="AW148" s="1277"/>
      <c r="AX148" s="1277" t="str">
        <f>IF(INDEX(intern2!$A$165:$BH$316,MATCH($A148,intern2!$A$165:$A$316,0),MATCH(AX$8,intern2!_xlnm.Print_Titles,0))="","",
IF(INDEX(intern2!$A$165:$BH$316,MATCH($A148,intern2!$A$165:$A$316,0),MATCH(AX$8,intern2!_xlnm.Print_Titles,0))="NOK","NOK",
IF(INDEX(intern3!$A$9:$BG$320,MATCH($A148,intern3!$A$9:$A$160,0),MATCH(intern4!AX$8,intern3!$7:$7,0))="OK","OK","NOK")))</f>
        <v/>
      </c>
      <c r="AY148" s="1277" t="str">
        <f>IF(INDEX(intern2!$A$165:$BH$316,MATCH($A148,intern2!$A$165:$A$316,0),MATCH(AY$8,intern2!_xlnm.Print_Titles,0))="","",
IF(INDEX(intern2!$A$165:$BH$316,MATCH($A148,intern2!$A$165:$A$316,0),MATCH(AY$8,intern2!_xlnm.Print_Titles,0))="NOK","NOK",
IF(INDEX(intern3!$A$9:$BG$320,MATCH($A148,intern3!$A$9:$A$160,0),MATCH(intern4!AY$8,intern3!$7:$7,0))="OK","OK","NOK")))</f>
        <v/>
      </c>
      <c r="AZ148" s="1277" t="str">
        <f>IF(INDEX(intern2!$A$165:$BH$316,MATCH($A148,intern2!$A$165:$A$316,0),MATCH(AZ$8,intern2!_xlnm.Print_Titles,0))="","",
IF(INDEX(intern2!$A$165:$BH$316,MATCH($A148,intern2!$A$165:$A$316,0),MATCH(AZ$8,intern2!_xlnm.Print_Titles,0))="NOK","NOK",
IF(INDEX(intern3!$A$9:$BG$320,MATCH($A148,intern3!$A$9:$A$160,0),MATCH(intern4!AZ$8,intern3!$7:$7,0))="OK","OK","NOK")))</f>
        <v/>
      </c>
      <c r="BA148" s="1277" t="str">
        <f>IF(INDEX(intern2!$A$165:$BH$316,MATCH($A148,intern2!$A$165:$A$316,0),MATCH(BA$8,intern2!_xlnm.Print_Titles,0))="","",
IF(INDEX(intern2!$A$165:$BH$316,MATCH($A148,intern2!$A$165:$A$316,0),MATCH(BA$8,intern2!_xlnm.Print_Titles,0))="NOK","NOK",
IF(INDEX(intern3!$A$9:$BG$320,MATCH($A148,intern3!$A$9:$A$160,0),MATCH(intern4!BA$8,intern3!$7:$7,0))="OK","OK","NOK")))</f>
        <v/>
      </c>
      <c r="BB148" s="1277" t="str">
        <f>IF(INDEX(intern2!$A$165:$BH$316,MATCH($A148,intern2!$A$165:$A$316,0),MATCH(BB$8,intern2!_xlnm.Print_Titles,0))="","",
IF(INDEX(intern2!$A$165:$BH$316,MATCH($A148,intern2!$A$165:$A$316,0),MATCH(BB$8,intern2!_xlnm.Print_Titles,0))="NOK","NOK",
IF(INDEX(intern3!$A$9:$BG$320,MATCH($A148,intern3!$A$9:$A$160,0),MATCH(intern4!BB$8,intern3!$7:$7,0))="OK","OK","NOK")))</f>
        <v/>
      </c>
      <c r="BC148" s="1277" t="str">
        <f>IF(INDEX(intern2!$A$165:$BH$316,MATCH($A148,intern2!$A$165:$A$316,0),MATCH(BC$8,intern2!_xlnm.Print_Titles,0))="","",
IF(INDEX(intern2!$A$165:$BH$316,MATCH($A148,intern2!$A$165:$A$316,0),MATCH(BC$8,intern2!_xlnm.Print_Titles,0))="NOK","NOK",
IF(INDEX(intern3!$A$9:$BG$320,MATCH($A148,intern3!$A$9:$A$160,0),MATCH(intern4!BC$8,intern3!$7:$7,0))="OK","OK","NOK")))</f>
        <v/>
      </c>
      <c r="BD148" s="1277" t="str">
        <f>IF(INDEX(intern2!$A$165:$BH$316,MATCH($A148,intern2!$A$165:$A$316,0),MATCH(BD$8,intern2!_xlnm.Print_Titles,0))="","",
IF(INDEX(intern2!$A$165:$BH$316,MATCH($A148,intern2!$A$165:$A$316,0),MATCH(BD$8,intern2!_xlnm.Print_Titles,0))="NOK","NOK",
IF(INDEX(intern3!$A$9:$BG$320,MATCH($A148,intern3!$A$9:$A$160,0),MATCH(intern4!BD$8,intern3!$7:$7,0))="OK","OK","NOK")))</f>
        <v/>
      </c>
      <c r="BE148" s="1277" t="str">
        <f>IF(INDEX(intern2!$A$165:$BH$316,MATCH($A148,intern2!$A$165:$A$316,0),MATCH(BE$8,intern2!_xlnm.Print_Titles,0))="","",
IF(INDEX(intern2!$A$165:$BH$316,MATCH($A148,intern2!$A$165:$A$316,0),MATCH(BE$8,intern2!_xlnm.Print_Titles,0))="NOK","NOK",
IF(INDEX(intern3!$A$9:$BG$320,MATCH($A148,intern3!$A$9:$A$160,0),MATCH(intern4!BE$8,intern3!$7:$7,0))="OK","OK","NOK")))</f>
        <v/>
      </c>
      <c r="BF148" s="1277" t="str">
        <f>IF(INDEX(intern2!$A$165:$BH$316,MATCH($A148,intern2!$A$165:$A$316,0),MATCH(BF$8,intern2!_xlnm.Print_Titles,0))="","",
IF(INDEX(intern2!$A$165:$BH$316,MATCH($A148,intern2!$A$165:$A$316,0),MATCH(BF$8,intern2!_xlnm.Print_Titles,0))="NOK","NOK",
IF(INDEX(intern3!$A$9:$BG$320,MATCH($A148,intern3!$A$9:$A$160,0),MATCH(intern4!BF$8,intern3!$7:$7,0))="OK","OK","NOK")))</f>
        <v/>
      </c>
      <c r="BG148" s="1277" t="str">
        <f>IF(INDEX(intern2!$A$165:$BH$316,MATCH($A148,intern2!$A$165:$A$316,0),MATCH(BG$8,intern2!_xlnm.Print_Titles,0))="","",
IF(INDEX(intern2!$A$165:$BH$316,MATCH($A148,intern2!$A$165:$A$316,0),MATCH(BG$8,intern2!_xlnm.Print_Titles,0))="NOK","NOK",
IF(INDEX(intern3!$A$9:$BG$320,MATCH($A148,intern3!$A$9:$A$160,0),MATCH(intern4!BG$8,intern3!$7:$7,0))="OK","OK","NOK")))</f>
        <v/>
      </c>
      <c r="BH148" s="200" t="str">
        <f t="shared" si="4"/>
        <v>OK</v>
      </c>
      <c r="BI148" s="186"/>
      <c r="BJ148" t="b">
        <f>IF(VLOOKUP($A148,intern1!$C:$Q,15,FALSE)="MAS","",IF(VLOOKUP($A148,'3.10'!$C:$AP,9,FALSE)=0,"NOK",IF(VLOOKUP($A148,'3.10'!$C:$AP,11,FALSE)=0,"NOK","OK"))=BH148)</f>
        <v>1</v>
      </c>
    </row>
    <row r="149" spans="1:62" x14ac:dyDescent="0.25">
      <c r="A149" t="str">
        <f>+intern2!A144</f>
        <v>UNF1.1</v>
      </c>
      <c r="C149" s="1277" t="str">
        <f>IF(INDEX(intern2!$A$165:$BH$316,MATCH($A149,intern2!$A$165:$A$316,0),MATCH(C$8,intern2!_xlnm.Print_Titles,0))="","",
IF(INDEX(intern2!$A$165:$BH$316,MATCH($A149,intern2!$A$165:$A$316,0),MATCH(C$8,intern2!_xlnm.Print_Titles,0))="NOK","NOK",
IF(INDEX(intern3!$A$9:$BG$320,MATCH($A149,intern3!$A$9:$A$160,0),MATCH(intern4!C$8,intern3!$7:$7,0))="OK","OK","NOK")))</f>
        <v/>
      </c>
      <c r="D149" s="1277" t="str">
        <f>IF(INDEX(intern2!$A$165:$BH$316,MATCH($A149,intern2!$A$165:$A$316,0),MATCH(D$8,intern2!_xlnm.Print_Titles,0))="","",
IF(INDEX(intern2!$A$165:$BH$316,MATCH($A149,intern2!$A$165:$A$316,0),MATCH(D$8,intern2!_xlnm.Print_Titles,0))="NOK","NOK",
IF(INDEX(intern3!$A$9:$BG$320,MATCH($A149,intern3!$A$9:$A$160,0),MATCH(intern4!D$8,intern3!$7:$7,0))="OK","OK","NOK")))</f>
        <v/>
      </c>
      <c r="E149" s="1277" t="str">
        <f>IF(INDEX(intern2!$A$165:$BH$316,MATCH($A149,intern2!$A$165:$A$316,0),MATCH(E$8,intern2!_xlnm.Print_Titles,0))="","",
IF(INDEX(intern2!$A$165:$BH$316,MATCH($A149,intern2!$A$165:$A$316,0),MATCH(E$8,intern2!_xlnm.Print_Titles,0))="NOK","NOK",
IF(INDEX(intern3!$A$9:$BG$320,MATCH($A149,intern3!$A$9:$A$160,0),MATCH(intern4!E$8,intern3!$7:$7,0))="OK","OK","NOK")))</f>
        <v/>
      </c>
      <c r="F149" s="1277" t="str">
        <f>IF(INDEX(intern2!$A$165:$BH$316,MATCH($A149,intern2!$A$165:$A$316,0),MATCH(F$8,intern2!_xlnm.Print_Titles,0))="","",
IF(INDEX(intern2!$A$165:$BH$316,MATCH($A149,intern2!$A$165:$A$316,0),MATCH(F$8,intern2!_xlnm.Print_Titles,0))="NOK","NOK",
IF(INDEX(intern3!$A$9:$BG$320,MATCH($A149,intern3!$A$9:$A$160,0),MATCH(intern4!F$8,intern3!$7:$7,0))="OK","OK","NOK")))</f>
        <v/>
      </c>
      <c r="G149" s="1277" t="str">
        <f>IF(INDEX(intern2!$A$165:$BH$316,MATCH($A149,intern2!$A$165:$A$316,0),MATCH(G$8,intern2!_xlnm.Print_Titles,0))="","",
IF(INDEX(intern2!$A$165:$BH$316,MATCH($A149,intern2!$A$165:$A$316,0),MATCH(G$8,intern2!_xlnm.Print_Titles,0))="NOK","NOK",
IF(INDEX(intern3!$A$9:$BG$320,MATCH($A149,intern3!$A$9:$A$160,0),MATCH(intern4!G$8,intern3!$7:$7,0))="OK","OK","NOK")))</f>
        <v/>
      </c>
      <c r="H149" s="1277" t="str">
        <f>IF(INDEX(intern2!$A$165:$BH$316,MATCH($A149,intern2!$A$165:$A$316,0),MATCH(H$8,intern2!_xlnm.Print_Titles,0))="","",
IF(INDEX(intern2!$A$165:$BH$316,MATCH($A149,intern2!$A$165:$A$316,0),MATCH(H$8,intern2!_xlnm.Print_Titles,0))="NOK","NOK",
IF(INDEX(intern3!$A$9:$BG$320,MATCH($A149,intern3!$A$9:$A$160,0),MATCH(intern4!H$8,intern3!$7:$7,0))="OK","OK","NOK")))</f>
        <v/>
      </c>
      <c r="I149" s="1277" t="str">
        <f>IF(INDEX(intern2!$A$165:$BH$316,MATCH($A149,intern2!$A$165:$A$316,0),MATCH(I$8,intern2!_xlnm.Print_Titles,0))="","",
IF(INDEX(intern2!$A$165:$BH$316,MATCH($A149,intern2!$A$165:$A$316,0),MATCH(I$8,intern2!_xlnm.Print_Titles,0))="NOK","NOK",
IF(INDEX(intern3!$A$9:$BG$320,MATCH($A149,intern3!$A$9:$A$160,0),MATCH(intern4!I$8,intern3!$7:$7,0))="OK","OK","NOK")))</f>
        <v/>
      </c>
      <c r="J149" s="1277" t="str">
        <f>IF(INDEX(intern2!$A$165:$BH$316,MATCH($A149,intern2!$A$165:$A$316,0),MATCH(J$8,intern2!_xlnm.Print_Titles,0))="","",
IF(INDEX(intern2!$A$165:$BH$316,MATCH($A149,intern2!$A$165:$A$316,0),MATCH(J$8,intern2!_xlnm.Print_Titles,0))="NOK","NOK",
IF(INDEX(intern3!$A$9:$BG$320,MATCH($A149,intern3!$A$9:$A$160,0),MATCH(intern4!J$8,intern3!$7:$7,0))="OK","OK","NOK")))</f>
        <v/>
      </c>
      <c r="K149" s="1277" t="str">
        <f>IF(INDEX(intern2!$A$165:$BH$316,MATCH($A149,intern2!$A$165:$A$316,0),MATCH(K$8,intern2!_xlnm.Print_Titles,0))="","",
IF(INDEX(intern2!$A$165:$BH$316,MATCH($A149,intern2!$A$165:$A$316,0),MATCH(K$8,intern2!_xlnm.Print_Titles,0))="NOK","NOK",
IF(INDEX(intern3!$A$9:$BG$320,MATCH($A149,intern3!$A$9:$A$160,0),MATCH(intern4!K$8,intern3!$7:$7,0))="OK","OK","NOK")))</f>
        <v/>
      </c>
      <c r="L149" s="1277" t="str">
        <f>IF(INDEX(intern2!$A$165:$BH$316,MATCH($A149,intern2!$A$165:$A$316,0),MATCH(L$8,intern2!_xlnm.Print_Titles,0))="","",
IF(INDEX(intern2!$A$165:$BH$316,MATCH($A149,intern2!$A$165:$A$316,0),MATCH(L$8,intern2!_xlnm.Print_Titles,0))="NOK","NOK",
IF(INDEX(intern3!$A$9:$BG$320,MATCH($A149,intern3!$A$9:$A$160,0),MATCH(intern4!L$8,intern3!$7:$7,0))="OK","OK","NOK")))</f>
        <v/>
      </c>
      <c r="M149" s="1277" t="str">
        <f>IF(INDEX(intern2!$A$165:$BH$316,MATCH($A149,intern2!$A$165:$A$316,0),MATCH(M$8,intern2!_xlnm.Print_Titles,0))="","",
IF(INDEX(intern2!$A$165:$BH$316,MATCH($A149,intern2!$A$165:$A$316,0),MATCH(M$8,intern2!_xlnm.Print_Titles,0))="NOK","NOK",
IF(INDEX(intern3!$A$9:$BG$320,MATCH($A149,intern3!$A$9:$A$160,0),MATCH(intern4!M$8,intern3!$7:$7,0))="OK","OK","NOK")))</f>
        <v/>
      </c>
      <c r="N149" s="1277" t="str">
        <f>IF(INDEX(intern2!$A$165:$BH$316,MATCH($A149,intern2!$A$165:$A$316,0),MATCH(N$8,intern2!_xlnm.Print_Titles,0))="","",
IF(INDEX(intern2!$A$165:$BH$316,MATCH($A149,intern2!$A$165:$A$316,0),MATCH(N$8,intern2!_xlnm.Print_Titles,0))="NOK","NOK",
IF(INDEX(intern3!$A$9:$BG$320,MATCH($A149,intern3!$A$9:$A$160,0),MATCH(intern4!N$8,intern3!$7:$7,0))="OK","OK","NOK")))</f>
        <v/>
      </c>
      <c r="O149" s="1277" t="str">
        <f>IF(INDEX(intern2!$A$165:$BH$316,MATCH($A149,intern2!$A$165:$A$316,0),MATCH(O$8,intern2!_xlnm.Print_Titles,0))="","",
IF(INDEX(intern2!$A$165:$BH$316,MATCH($A149,intern2!$A$165:$A$316,0),MATCH(O$8,intern2!_xlnm.Print_Titles,0))="NOK","NOK",
IF(INDEX(intern3!$A$9:$BG$320,MATCH($A149,intern3!$A$9:$A$160,0),MATCH(intern4!O$8,intern3!$7:$7,0))="OK","OK","NOK")))</f>
        <v/>
      </c>
      <c r="P149" s="1277" t="str">
        <f>IF(INDEX(intern2!$A$165:$BH$316,MATCH($A149,intern2!$A$165:$A$316,0),MATCH(P$8,intern2!_xlnm.Print_Titles,0))="","",
IF(INDEX(intern2!$A$165:$BH$316,MATCH($A149,intern2!$A$165:$A$316,0),MATCH(P$8,intern2!_xlnm.Print_Titles,0))="NOK","NOK",
IF(INDEX(intern3!$A$9:$BG$320,MATCH($A149,intern3!$A$9:$A$160,0),MATCH(intern4!P$8,intern3!$7:$7,0))="OK","OK","NOK")))</f>
        <v/>
      </c>
      <c r="Q149" s="1277" t="str">
        <f>IF(INDEX(intern2!$A$165:$BH$316,MATCH($A149,intern2!$A$165:$A$316,0),MATCH(Q$8,intern2!_xlnm.Print_Titles,0))="","",
IF(INDEX(intern2!$A$165:$BH$316,MATCH($A149,intern2!$A$165:$A$316,0),MATCH(Q$8,intern2!_xlnm.Print_Titles,0))="NOK","NOK",
IF(INDEX(intern3!$A$9:$BG$320,MATCH($A149,intern3!$A$9:$A$160,0),MATCH(intern4!Q$8,intern3!$7:$7,0))="OK","OK","NOK")))</f>
        <v/>
      </c>
      <c r="R149" s="1277" t="str">
        <f>IF(INDEX(intern2!$A$165:$BH$316,MATCH($A149,intern2!$A$165:$A$316,0),MATCH(R$8,intern2!_xlnm.Print_Titles,0))="","",
IF(INDEX(intern2!$A$165:$BH$316,MATCH($A149,intern2!$A$165:$A$316,0),MATCH(R$8,intern2!_xlnm.Print_Titles,0))="NOK","NOK",
IF(INDEX(intern3!$A$9:$BG$320,MATCH($A149,intern3!$A$9:$A$160,0),MATCH(intern4!R$8,intern3!$7:$7,0))="OK","OK","NOK")))</f>
        <v/>
      </c>
      <c r="S149" s="1277" t="str">
        <f>IF(INDEX(intern2!$A$165:$BH$316,MATCH($A149,intern2!$A$165:$A$316,0),MATCH(S$8,intern2!_xlnm.Print_Titles,0))="","",
IF(INDEX(intern2!$A$165:$BH$316,MATCH($A149,intern2!$A$165:$A$316,0),MATCH(S$8,intern2!_xlnm.Print_Titles,0))="NOK","NOK",
IF(INDEX(intern3!$A$9:$BG$320,MATCH($A149,intern3!$A$9:$A$160,0),MATCH(intern4!S$8,intern3!$7:$7,0))="OK","OK","NOK")))</f>
        <v/>
      </c>
      <c r="T149" s="1277" t="str">
        <f>IF(INDEX(intern2!$A$165:$BH$316,MATCH($A149,intern2!$A$165:$A$316,0),MATCH(T$8,intern2!_xlnm.Print_Titles,0))="","",
IF(INDEX(intern2!$A$165:$BH$316,MATCH($A149,intern2!$A$165:$A$316,0),MATCH(T$8,intern2!_xlnm.Print_Titles,0))="NOK","NOK",
IF(INDEX(intern3!$A$9:$BG$320,MATCH($A149,intern3!$A$9:$A$160,0),MATCH(intern4!T$8,intern3!$7:$7,0))="OK","OK","NOK")))</f>
        <v/>
      </c>
      <c r="U149" s="1277" t="str">
        <f>IF(INDEX(intern2!$A$165:$BH$316,MATCH($A149,intern2!$A$165:$A$316,0),MATCH(U$8,intern2!_xlnm.Print_Titles,0))="","",
IF(INDEX(intern2!$A$165:$BH$316,MATCH($A149,intern2!$A$165:$A$316,0),MATCH(U$8,intern2!_xlnm.Print_Titles,0))="NOK","NOK",
IF(INDEX(intern3!$A$9:$BG$320,MATCH($A149,intern3!$A$9:$A$160,0),MATCH(intern4!U$8,intern3!$7:$7,0))="OK","OK","NOK")))</f>
        <v/>
      </c>
      <c r="V149" s="1277" t="str">
        <f>IF(INDEX(intern2!$A$165:$BH$316,MATCH($A149,intern2!$A$165:$A$316,0),MATCH(V$8,intern2!_xlnm.Print_Titles,0))="","",
IF(INDEX(intern2!$A$165:$BH$316,MATCH($A149,intern2!$A$165:$A$316,0),MATCH(V$8,intern2!_xlnm.Print_Titles,0))="NOK","NOK",
IF(INDEX(intern3!$A$9:$BG$320,MATCH($A149,intern3!$A$9:$A$160,0),MATCH(intern4!V$8,intern3!$7:$7,0))="OK","OK","NOK")))</f>
        <v/>
      </c>
      <c r="W149" s="1277" t="str">
        <f>IF(INDEX(intern2!$A$165:$BH$316,MATCH($A149,intern2!$A$165:$A$316,0),MATCH(W$8,intern2!_xlnm.Print_Titles,0))="","",
IF(INDEX(intern2!$A$165:$BH$316,MATCH($A149,intern2!$A$165:$A$316,0),MATCH(W$8,intern2!_xlnm.Print_Titles,0))="NOK","NOK",
IF(INDEX(intern3!$A$9:$BG$320,MATCH($A149,intern3!$A$9:$A$160,0),MATCH(intern4!W$8,intern3!$7:$7,0))="OK","OK","NOK")))</f>
        <v/>
      </c>
      <c r="X149" s="1277" t="str">
        <f>IF(INDEX(intern2!$A$165:$BH$316,MATCH($A149,intern2!$A$165:$A$316,0),MATCH(X$8,intern2!_xlnm.Print_Titles,0))="","",
IF(INDEX(intern2!$A$165:$BH$316,MATCH($A149,intern2!$A$165:$A$316,0),MATCH(X$8,intern2!_xlnm.Print_Titles,0))="NOK","NOK",
IF(INDEX(intern3!$A$9:$BG$320,MATCH($A149,intern3!$A$9:$A$160,0),MATCH(intern4!X$8,intern3!$7:$7,0))="OK","OK","NOK")))</f>
        <v/>
      </c>
      <c r="Y149" s="1277" t="str">
        <f>IF(INDEX(intern2!$A$165:$BH$316,MATCH($A149,intern2!$A$165:$A$316,0),MATCH(Y$8,intern2!_xlnm.Print_Titles,0))="","",
IF(INDEX(intern2!$A$165:$BH$316,MATCH($A149,intern2!$A$165:$A$316,0),MATCH(Y$8,intern2!_xlnm.Print_Titles,0))="NOK","NOK",
IF(INDEX(intern3!$A$9:$BG$320,MATCH($A149,intern3!$A$9:$A$160,0),MATCH(intern4!Y$8,intern3!$7:$7,0))="OK","OK","NOK")))</f>
        <v/>
      </c>
      <c r="Z149" s="1277" t="str">
        <f>IF(INDEX(intern2!$A$165:$BH$316,MATCH($A149,intern2!$A$165:$A$316,0),MATCH(Z$8,intern2!_xlnm.Print_Titles,0))="","",
IF(INDEX(intern2!$A$165:$BH$316,MATCH($A149,intern2!$A$165:$A$316,0),MATCH(Z$8,intern2!_xlnm.Print_Titles,0))="NOK","NOK",
IF(INDEX(intern3!$A$9:$BG$320,MATCH($A149,intern3!$A$9:$A$160,0),MATCH(intern4!Z$8,intern3!$7:$7,0))="OK","OK","NOK")))</f>
        <v/>
      </c>
      <c r="AA149" s="1277" t="str">
        <f>IF(INDEX(intern2!$A$165:$BH$316,MATCH($A149,intern2!$A$165:$A$316,0),MATCH(AA$8,intern2!_xlnm.Print_Titles,0))="","",
IF(INDEX(intern2!$A$165:$BH$316,MATCH($A149,intern2!$A$165:$A$316,0),MATCH(AA$8,intern2!_xlnm.Print_Titles,0))="NOK","NOK",
IF(INDEX(intern3!$A$9:$BG$320,MATCH($A149,intern3!$A$9:$A$160,0),MATCH(intern4!AA$8,intern3!$7:$7,0))="OK","OK","NOK")))</f>
        <v/>
      </c>
      <c r="AB149" s="1277" t="str">
        <f>IF(INDEX(intern2!$A$165:$BH$316,MATCH($A149,intern2!$A$165:$A$316,0),MATCH(AB$8,intern2!_xlnm.Print_Titles,0))="","",
IF(INDEX(intern2!$A$165:$BH$316,MATCH($A149,intern2!$A$165:$A$316,0),MATCH(AB$8,intern2!_xlnm.Print_Titles,0))="NOK","NOK",
IF(INDEX(intern3!$A$9:$BG$320,MATCH($A149,intern3!$A$9:$A$160,0),MATCH(intern4!AB$8,intern3!$7:$7,0))="OK","OK","NOK")))</f>
        <v/>
      </c>
      <c r="AC149" s="1277" t="str">
        <f>IF(INDEX(intern2!$A$165:$BH$316,MATCH($A149,intern2!$A$165:$A$316,0),MATCH(AC$8,intern2!_xlnm.Print_Titles,0))="","",
IF(INDEX(intern2!$A$165:$BH$316,MATCH($A149,intern2!$A$165:$A$316,0),MATCH(AC$8,intern2!_xlnm.Print_Titles,0))="NOK","NOK",
IF(INDEX(intern3!$A$9:$BG$320,MATCH($A149,intern3!$A$9:$A$160,0),MATCH(intern4!AC$8,intern3!$7:$7,0))="OK","OK","NOK")))</f>
        <v/>
      </c>
      <c r="AD149" s="1277" t="str">
        <f>IF(INDEX(intern2!$A$165:$BH$316,MATCH($A149,intern2!$A$165:$A$316,0),MATCH(AD$8,intern2!_xlnm.Print_Titles,0))="","",
IF(INDEX(intern2!$A$165:$BH$316,MATCH($A149,intern2!$A$165:$A$316,0),MATCH(AD$8,intern2!_xlnm.Print_Titles,0))="NOK","NOK",
IF(INDEX(intern3!$A$9:$BG$320,MATCH($A149,intern3!$A$9:$A$160,0),MATCH(intern4!AD$8,intern3!$7:$7,0))="OK","OK","NOK")))</f>
        <v/>
      </c>
      <c r="AE149" s="1277" t="str">
        <f>IF(INDEX(intern2!$A$165:$BH$316,MATCH($A149,intern2!$A$165:$A$316,0),MATCH(AE$8,intern2!_xlnm.Print_Titles,0))="","",
IF(INDEX(intern2!$A$165:$BH$316,MATCH($A149,intern2!$A$165:$A$316,0),MATCH(AE$8,intern2!_xlnm.Print_Titles,0))="NOK","NOK",
IF(INDEX(intern3!$A$9:$BG$320,MATCH($A149,intern3!$A$9:$A$160,0),MATCH(intern4!AE$8,intern3!$7:$7,0))="OK","OK","NOK")))</f>
        <v/>
      </c>
      <c r="AF149" s="1277" t="str">
        <f>IF(INDEX(intern2!$A$165:$BH$316,MATCH($A149,intern2!$A$165:$A$316,0),MATCH(AF$8,intern2!_xlnm.Print_Titles,0))="","",
IF(INDEX(intern2!$A$165:$BH$316,MATCH($A149,intern2!$A$165:$A$316,0),MATCH(AF$8,intern2!_xlnm.Print_Titles,0))="NOK","NOK",
IF(INDEX(intern3!$A$9:$BG$320,MATCH($A149,intern3!$A$9:$A$160,0),MATCH(intern4!AF$8,intern3!$7:$7,0))="OK","OK","NOK")))</f>
        <v/>
      </c>
      <c r="AG149" s="1277" t="str">
        <f>IF(INDEX(intern2!$A$165:$BH$316,MATCH($A149,intern2!$A$165:$A$316,0),MATCH(AG$8,intern2!_xlnm.Print_Titles,0))="","",
IF(INDEX(intern2!$A$165:$BH$316,MATCH($A149,intern2!$A$165:$A$316,0),MATCH(AG$8,intern2!_xlnm.Print_Titles,0))="NOK","NOK",
IF(INDEX(intern3!$A$9:$BG$320,MATCH($A149,intern3!$A$9:$A$160,0),MATCH(intern4!AG$8,intern3!$7:$7,0))="OK","OK","NOK")))</f>
        <v/>
      </c>
      <c r="AH149" s="1277" t="str">
        <f>IF(INDEX(intern2!$A$165:$BH$316,MATCH($A149,intern2!$A$165:$A$316,0),MATCH(AH$8,intern2!_xlnm.Print_Titles,0))="","",
IF(INDEX(intern2!$A$165:$BH$316,MATCH($A149,intern2!$A$165:$A$316,0),MATCH(AH$8,intern2!_xlnm.Print_Titles,0))="NOK","NOK",
IF(INDEX(intern3!$A$9:$BG$320,MATCH($A149,intern3!$A$9:$A$160,0),MATCH(intern4!AH$8,intern3!$7:$7,0))="OK","OK","NOK")))</f>
        <v/>
      </c>
      <c r="AI149" s="1277" t="str">
        <f>IF(INDEX(intern2!$A$165:$BH$316,MATCH($A149,intern2!$A$165:$A$316,0),MATCH(AI$8,intern2!_xlnm.Print_Titles,0))="","",
IF(INDEX(intern2!$A$165:$BH$316,MATCH($A149,intern2!$A$165:$A$316,0),MATCH(AI$8,intern2!_xlnm.Print_Titles,0))="NOK","NOK",
IF(INDEX(intern3!$A$9:$BG$320,MATCH($A149,intern3!$A$9:$A$160,0),MATCH(intern4!AI$8,intern3!$7:$7,0))="OK","OK","NOK")))</f>
        <v/>
      </c>
      <c r="AJ149" s="1277" t="str">
        <f>IF(INDEX(intern2!$A$165:$BH$316,MATCH($A149,intern2!$A$165:$A$316,0),MATCH(AJ$8,intern2!_xlnm.Print_Titles,0))="","",
IF(INDEX(intern2!$A$165:$BH$316,MATCH($A149,intern2!$A$165:$A$316,0),MATCH(AJ$8,intern2!_xlnm.Print_Titles,0))="NOK","NOK",
IF(INDEX(intern3!$A$9:$BG$320,MATCH($A149,intern3!$A$9:$A$160,0),MATCH(intern4!AJ$8,intern3!$7:$7,0))="OK","OK","NOK")))</f>
        <v/>
      </c>
      <c r="AK149" s="1277" t="str">
        <f>IF(INDEX(intern2!$A$165:$BH$316,MATCH($A149,intern2!$A$165:$A$316,0),MATCH(AK$8,intern2!_xlnm.Print_Titles,0))="","",
IF(INDEX(intern2!$A$165:$BH$316,MATCH($A149,intern2!$A$165:$A$316,0),MATCH(AK$8,intern2!_xlnm.Print_Titles,0))="NOK","NOK",
IF(INDEX(intern3!$A$9:$BG$320,MATCH($A149,intern3!$A$9:$A$160,0),MATCH(intern4!AK$8,intern3!$7:$7,0))="OK","OK","NOK")))</f>
        <v/>
      </c>
      <c r="AL149" s="1277" t="str">
        <f>IF(INDEX(intern2!$A$165:$BH$316,MATCH($A149,intern2!$A$165:$A$316,0),MATCH(AL$8,intern2!_xlnm.Print_Titles,0))="","",
IF(INDEX(intern2!$A$165:$BH$316,MATCH($A149,intern2!$A$165:$A$316,0),MATCH(AL$8,intern2!_xlnm.Print_Titles,0))="NOK","NOK",
IF(INDEX(intern3!$A$9:$BG$320,MATCH($A149,intern3!$A$9:$A$160,0),MATCH(intern4!AL$8,intern3!$7:$7,0))="OK","OK","NOK")))</f>
        <v/>
      </c>
      <c r="AM149" s="1277" t="str">
        <f>IF(INDEX(intern2!$A$165:$BH$316,MATCH($A149,intern2!$A$165:$A$316,0),MATCH(AM$8,intern2!_xlnm.Print_Titles,0))="","",
IF(INDEX(intern2!$A$165:$BH$316,MATCH($A149,intern2!$A$165:$A$316,0),MATCH(AM$8,intern2!_xlnm.Print_Titles,0))="NOK","NOK",
IF(INDEX(intern3!$A$9:$BG$320,MATCH($A149,intern3!$A$9:$A$160,0),MATCH(intern4!AM$8,intern3!$7:$7,0))="OK","OK","NOK")))</f>
        <v/>
      </c>
      <c r="AN149" s="1277" t="str">
        <f>IF(INDEX(intern2!$A$165:$BH$316,MATCH($A149,intern2!$A$165:$A$316,0),MATCH(AN$8,intern2!_xlnm.Print_Titles,0))="","",
IF(INDEX(intern2!$A$165:$BH$316,MATCH($A149,intern2!$A$165:$A$316,0),MATCH(AN$8,intern2!_xlnm.Print_Titles,0))="NOK","NOK",
IF(INDEX(intern3!$A$9:$BG$320,MATCH($A149,intern3!$A$9:$A$160,0),MATCH(intern4!AN$8,intern3!$7:$7,0))="OK","OK","NOK")))</f>
        <v/>
      </c>
      <c r="AO149" s="1277" t="str">
        <f>IF(INDEX(intern2!$A$165:$BH$316,MATCH($A149,intern2!$A$165:$A$316,0),MATCH(AO$8,intern2!_xlnm.Print_Titles,0))="","",
IF(INDEX(intern2!$A$165:$BH$316,MATCH($A149,intern2!$A$165:$A$316,0),MATCH(AO$8,intern2!_xlnm.Print_Titles,0))="NOK","NOK",
IF(INDEX(intern3!$A$9:$BG$320,MATCH($A149,intern3!$A$9:$A$160,0),MATCH(intern4!AO$8,intern3!$7:$7,0))="OK","OK","NOK")))</f>
        <v/>
      </c>
      <c r="AP149" s="1277" t="str">
        <f>IF(INDEX(intern2!$A$165:$BH$316,MATCH($A149,intern2!$A$165:$A$316,0),MATCH(AP$8,intern2!_xlnm.Print_Titles,0))="","",
IF(INDEX(intern2!$A$165:$BH$316,MATCH($A149,intern2!$A$165:$A$316,0),MATCH(AP$8,intern2!_xlnm.Print_Titles,0))="NOK","NOK",
IF(INDEX(intern3!$A$9:$BG$320,MATCH($A149,intern3!$A$9:$A$160,0),MATCH(intern4!AP$8,intern3!$7:$7,0))="OK","OK","NOK")))</f>
        <v/>
      </c>
      <c r="AQ149" s="1277" t="str">
        <f>IF(INDEX(intern2!$A$165:$BH$316,MATCH($A149,intern2!$A$165:$A$316,0),MATCH(AQ$8,intern2!_xlnm.Print_Titles,0))="","",
IF(INDEX(intern2!$A$165:$BH$316,MATCH($A149,intern2!$A$165:$A$316,0),MATCH(AQ$8,intern2!_xlnm.Print_Titles,0))="NOK","NOK",
IF(INDEX(intern3!$A$9:$BG$320,MATCH($A149,intern3!$A$9:$A$160,0),MATCH(intern4!AQ$8,intern3!$7:$7,0))="OK","OK","NOK")))</f>
        <v/>
      </c>
      <c r="AR149" s="1277" t="str">
        <f>IF(INDEX(intern2!$A$165:$BH$316,MATCH($A149,intern2!$A$165:$A$316,0),MATCH(AR$8,intern2!_xlnm.Print_Titles,0))="","",
IF(INDEX(intern2!$A$165:$BH$316,MATCH($A149,intern2!$A$165:$A$316,0),MATCH(AR$8,intern2!_xlnm.Print_Titles,0))="NOK","NOK",
IF(INDEX(intern3!$A$9:$BG$320,MATCH($A149,intern3!$A$9:$A$160,0),MATCH(intern4!AR$8,intern3!$7:$7,0))="OK","OK","NOK")))</f>
        <v/>
      </c>
      <c r="AS149" s="1277" t="str">
        <f>IF(INDEX(intern2!$A$165:$BH$316,MATCH($A149,intern2!$A$165:$A$316,0),MATCH(AS$8,intern2!_xlnm.Print_Titles,0))="","",
IF(INDEX(intern2!$A$165:$BH$316,MATCH($A149,intern2!$A$165:$A$316,0),MATCH(AS$8,intern2!_xlnm.Print_Titles,0))="NOK","NOK",
IF(INDEX(intern3!$A$9:$BG$320,MATCH($A149,intern3!$A$9:$A$160,0),MATCH(intern4!AS$8,intern3!$7:$7,0))="OK","OK","NOK")))</f>
        <v/>
      </c>
      <c r="AT149" s="1277" t="str">
        <f>IF(INDEX(intern2!$A$165:$BH$316,MATCH($A149,intern2!$A$165:$A$316,0),MATCH(AT$8,intern2!_xlnm.Print_Titles,0))="","",
IF(INDEX(intern2!$A$165:$BH$316,MATCH($A149,intern2!$A$165:$A$316,0),MATCH(AT$8,intern2!_xlnm.Print_Titles,0))="NOK","NOK",
IF(INDEX(intern3!$A$9:$BG$320,MATCH($A149,intern3!$A$9:$A$160,0),MATCH(intern4!AT$8,intern3!$7:$7,0))="OK","OK","NOK")))</f>
        <v/>
      </c>
      <c r="AU149" s="1277" t="str">
        <f>IF(INDEX(intern2!$A$165:$BH$316,MATCH($A149,intern2!$A$165:$A$316,0),MATCH(AU$8,intern2!_xlnm.Print_Titles,0))="","",
IF(INDEX(intern2!$A$165:$BH$316,MATCH($A149,intern2!$A$165:$A$316,0),MATCH(AU$8,intern2!_xlnm.Print_Titles,0))="NOK","NOK",
IF(INDEX(intern3!$A$9:$BG$320,MATCH($A149,intern3!$A$9:$A$160,0),MATCH(intern4!AU$8,intern3!$7:$7,0))="OK","OK","NOK")))</f>
        <v/>
      </c>
      <c r="AV149" s="1277" t="str">
        <f>IF(INDEX(intern2!$A$165:$BH$316,MATCH($A149,intern2!$A$165:$A$316,0),MATCH(AV$8,intern2!_xlnm.Print_Titles,0))="","",
IF(INDEX(intern2!$A$165:$BH$316,MATCH($A149,intern2!$A$165:$A$316,0),MATCH(AV$8,intern2!_xlnm.Print_Titles,0))="NOK","NOK",
IF(INDEX(intern3!$A$9:$BG$320,MATCH($A149,intern3!$A$9:$A$160,0),MATCH(intern4!AV$8,intern3!$7:$7,0))="OK","OK","NOK")))</f>
        <v/>
      </c>
      <c r="AW149" s="1277"/>
      <c r="AX149" s="1277" t="str">
        <f>IF(INDEX(intern2!$A$165:$BH$316,MATCH($A149,intern2!$A$165:$A$316,0),MATCH(AX$8,intern2!_xlnm.Print_Titles,0))="","",
IF(INDEX(intern2!$A$165:$BH$316,MATCH($A149,intern2!$A$165:$A$316,0),MATCH(AX$8,intern2!_xlnm.Print_Titles,0))="NOK","NOK",
IF(INDEX(intern3!$A$9:$BG$320,MATCH($A149,intern3!$A$9:$A$160,0),MATCH(intern4!AX$8,intern3!$7:$7,0))="OK","OK","NOK")))</f>
        <v/>
      </c>
      <c r="AY149" s="1277" t="str">
        <f>IF(INDEX(intern2!$A$165:$BH$316,MATCH($A149,intern2!$A$165:$A$316,0),MATCH(AY$8,intern2!_xlnm.Print_Titles,0))="","",
IF(INDEX(intern2!$A$165:$BH$316,MATCH($A149,intern2!$A$165:$A$316,0),MATCH(AY$8,intern2!_xlnm.Print_Titles,0))="NOK","NOK",
IF(INDEX(intern3!$A$9:$BG$320,MATCH($A149,intern3!$A$9:$A$160,0),MATCH(intern4!AY$8,intern3!$7:$7,0))="OK","OK","NOK")))</f>
        <v/>
      </c>
      <c r="AZ149" s="1277" t="str">
        <f>IF(INDEX(intern2!$A$165:$BH$316,MATCH($A149,intern2!$A$165:$A$316,0),MATCH(AZ$8,intern2!_xlnm.Print_Titles,0))="","",
IF(INDEX(intern2!$A$165:$BH$316,MATCH($A149,intern2!$A$165:$A$316,0),MATCH(AZ$8,intern2!_xlnm.Print_Titles,0))="NOK","NOK",
IF(INDEX(intern3!$A$9:$BG$320,MATCH($A149,intern3!$A$9:$A$160,0),MATCH(intern4!AZ$8,intern3!$7:$7,0))="OK","OK","NOK")))</f>
        <v/>
      </c>
      <c r="BA149" s="1277" t="str">
        <f>IF(INDEX(intern2!$A$165:$BH$316,MATCH($A149,intern2!$A$165:$A$316,0),MATCH(BA$8,intern2!_xlnm.Print_Titles,0))="","",
IF(INDEX(intern2!$A$165:$BH$316,MATCH($A149,intern2!$A$165:$A$316,0),MATCH(BA$8,intern2!_xlnm.Print_Titles,0))="NOK","NOK",
IF(INDEX(intern3!$A$9:$BG$320,MATCH($A149,intern3!$A$9:$A$160,0),MATCH(intern4!BA$8,intern3!$7:$7,0))="OK","OK","NOK")))</f>
        <v/>
      </c>
      <c r="BB149" s="1277" t="str">
        <f>IF(INDEX(intern2!$A$165:$BH$316,MATCH($A149,intern2!$A$165:$A$316,0),MATCH(BB$8,intern2!_xlnm.Print_Titles,0))="","",
IF(INDEX(intern2!$A$165:$BH$316,MATCH($A149,intern2!$A$165:$A$316,0),MATCH(BB$8,intern2!_xlnm.Print_Titles,0))="NOK","NOK",
IF(INDEX(intern3!$A$9:$BG$320,MATCH($A149,intern3!$A$9:$A$160,0),MATCH(intern4!BB$8,intern3!$7:$7,0))="OK","OK","NOK")))</f>
        <v/>
      </c>
      <c r="BC149" s="1277" t="str">
        <f>IF(INDEX(intern2!$A$165:$BH$316,MATCH($A149,intern2!$A$165:$A$316,0),MATCH(BC$8,intern2!_xlnm.Print_Titles,0))="","",
IF(INDEX(intern2!$A$165:$BH$316,MATCH($A149,intern2!$A$165:$A$316,0),MATCH(BC$8,intern2!_xlnm.Print_Titles,0))="NOK","NOK",
IF(INDEX(intern3!$A$9:$BG$320,MATCH($A149,intern3!$A$9:$A$160,0),MATCH(intern4!BC$8,intern3!$7:$7,0))="OK","OK","NOK")))</f>
        <v/>
      </c>
      <c r="BD149" s="1277" t="str">
        <f>IF(INDEX(intern2!$A$165:$BH$316,MATCH($A149,intern2!$A$165:$A$316,0),MATCH(BD$8,intern2!_xlnm.Print_Titles,0))="","",
IF(INDEX(intern2!$A$165:$BH$316,MATCH($A149,intern2!$A$165:$A$316,0),MATCH(BD$8,intern2!_xlnm.Print_Titles,0))="NOK","NOK",
IF(INDEX(intern3!$A$9:$BG$320,MATCH($A149,intern3!$A$9:$A$160,0),MATCH(intern4!BD$8,intern3!$7:$7,0))="OK","OK","NOK")))</f>
        <v/>
      </c>
      <c r="BE149" s="1277" t="str">
        <f>IF(INDEX(intern2!$A$165:$BH$316,MATCH($A149,intern2!$A$165:$A$316,0),MATCH(BE$8,intern2!_xlnm.Print_Titles,0))="","",
IF(INDEX(intern2!$A$165:$BH$316,MATCH($A149,intern2!$A$165:$A$316,0),MATCH(BE$8,intern2!_xlnm.Print_Titles,0))="NOK","NOK",
IF(INDEX(intern3!$A$9:$BG$320,MATCH($A149,intern3!$A$9:$A$160,0),MATCH(intern4!BE$8,intern3!$7:$7,0))="OK","OK","NOK")))</f>
        <v/>
      </c>
      <c r="BF149" s="1277" t="str">
        <f>IF(INDEX(intern2!$A$165:$BH$316,MATCH($A149,intern2!$A$165:$A$316,0),MATCH(BF$8,intern2!_xlnm.Print_Titles,0))="","",
IF(INDEX(intern2!$A$165:$BH$316,MATCH($A149,intern2!$A$165:$A$316,0),MATCH(BF$8,intern2!_xlnm.Print_Titles,0))="NOK","NOK",
IF(INDEX(intern3!$A$9:$BG$320,MATCH($A149,intern3!$A$9:$A$160,0),MATCH(intern4!BF$8,intern3!$7:$7,0))="OK","OK","NOK")))</f>
        <v/>
      </c>
      <c r="BG149" s="1277" t="str">
        <f>IF(INDEX(intern2!$A$165:$BH$316,MATCH($A149,intern2!$A$165:$A$316,0),MATCH(BG$8,intern2!_xlnm.Print_Titles,0))="","",
IF(INDEX(intern2!$A$165:$BH$316,MATCH($A149,intern2!$A$165:$A$316,0),MATCH(BG$8,intern2!_xlnm.Print_Titles,0))="NOK","NOK",
IF(INDEX(intern3!$A$9:$BG$320,MATCH($A149,intern3!$A$9:$A$160,0),MATCH(intern4!BG$8,intern3!$7:$7,0))="OK","OK","NOK")))</f>
        <v/>
      </c>
      <c r="BH149" s="200" t="str">
        <f t="shared" si="4"/>
        <v>OK</v>
      </c>
      <c r="BI149" s="186"/>
      <c r="BJ149" t="str">
        <f>IF(VLOOKUP($A149,intern1!$C:$Q,15,FALSE)="MAS","",IF(VLOOKUP($A149,'3.10'!$C:$AP,9,FALSE)=0,"NOK",IF(VLOOKUP($A149,'3.10'!$C:$AP,11,FALSE)=0,"NOK","OK"))=BH149)</f>
        <v/>
      </c>
    </row>
    <row r="150" spans="1:62" x14ac:dyDescent="0.25">
      <c r="A150" t="str">
        <f>+intern2!A145</f>
        <v>UNF2</v>
      </c>
      <c r="C150" s="1277" t="str">
        <f>IF(INDEX(intern2!$A$165:$BH$316,MATCH($A150,intern2!$A$165:$A$316,0),MATCH(C$8,intern2!_xlnm.Print_Titles,0))="","",
IF(INDEX(intern2!$A$165:$BH$316,MATCH($A150,intern2!$A$165:$A$316,0),MATCH(C$8,intern2!_xlnm.Print_Titles,0))="NOK","NOK",
IF(INDEX(intern3!$A$9:$BG$320,MATCH($A150,intern3!$A$9:$A$160,0),MATCH(intern4!C$8,intern3!$7:$7,0))="OK","OK","NOK")))</f>
        <v/>
      </c>
      <c r="D150" s="1277" t="str">
        <f>IF(INDEX(intern2!$A$165:$BH$316,MATCH($A150,intern2!$A$165:$A$316,0),MATCH(D$8,intern2!_xlnm.Print_Titles,0))="","",
IF(INDEX(intern2!$A$165:$BH$316,MATCH($A150,intern2!$A$165:$A$316,0),MATCH(D$8,intern2!_xlnm.Print_Titles,0))="NOK","NOK",
IF(INDEX(intern3!$A$9:$BG$320,MATCH($A150,intern3!$A$9:$A$160,0),MATCH(intern4!D$8,intern3!$7:$7,0))="OK","OK","NOK")))</f>
        <v/>
      </c>
      <c r="E150" s="1277" t="str">
        <f>IF(INDEX(intern2!$A$165:$BH$316,MATCH($A150,intern2!$A$165:$A$316,0),MATCH(E$8,intern2!_xlnm.Print_Titles,0))="","",
IF(INDEX(intern2!$A$165:$BH$316,MATCH($A150,intern2!$A$165:$A$316,0),MATCH(E$8,intern2!_xlnm.Print_Titles,0))="NOK","NOK",
IF(INDEX(intern3!$A$9:$BG$320,MATCH($A150,intern3!$A$9:$A$160,0),MATCH(intern4!E$8,intern3!$7:$7,0))="OK","OK","NOK")))</f>
        <v/>
      </c>
      <c r="F150" s="1277" t="str">
        <f>IF(INDEX(intern2!$A$165:$BH$316,MATCH($A150,intern2!$A$165:$A$316,0),MATCH(F$8,intern2!_xlnm.Print_Titles,0))="","",
IF(INDEX(intern2!$A$165:$BH$316,MATCH($A150,intern2!$A$165:$A$316,0),MATCH(F$8,intern2!_xlnm.Print_Titles,0))="NOK","NOK",
IF(INDEX(intern3!$A$9:$BG$320,MATCH($A150,intern3!$A$9:$A$160,0),MATCH(intern4!F$8,intern3!$7:$7,0))="OK","OK","NOK")))</f>
        <v/>
      </c>
      <c r="G150" s="1277" t="str">
        <f>IF(INDEX(intern2!$A$165:$BH$316,MATCH($A150,intern2!$A$165:$A$316,0),MATCH(G$8,intern2!_xlnm.Print_Titles,0))="","",
IF(INDEX(intern2!$A$165:$BH$316,MATCH($A150,intern2!$A$165:$A$316,0),MATCH(G$8,intern2!_xlnm.Print_Titles,0))="NOK","NOK",
IF(INDEX(intern3!$A$9:$BG$320,MATCH($A150,intern3!$A$9:$A$160,0),MATCH(intern4!G$8,intern3!$7:$7,0))="OK","OK","NOK")))</f>
        <v/>
      </c>
      <c r="H150" s="1277" t="str">
        <f>IF(INDEX(intern2!$A$165:$BH$316,MATCH($A150,intern2!$A$165:$A$316,0),MATCH(H$8,intern2!_xlnm.Print_Titles,0))="","",
IF(INDEX(intern2!$A$165:$BH$316,MATCH($A150,intern2!$A$165:$A$316,0),MATCH(H$8,intern2!_xlnm.Print_Titles,0))="NOK","NOK",
IF(INDEX(intern3!$A$9:$BG$320,MATCH($A150,intern3!$A$9:$A$160,0),MATCH(intern4!H$8,intern3!$7:$7,0))="OK","OK","NOK")))</f>
        <v/>
      </c>
      <c r="I150" s="1277" t="str">
        <f>IF(INDEX(intern2!$A$165:$BH$316,MATCH($A150,intern2!$A$165:$A$316,0),MATCH(I$8,intern2!_xlnm.Print_Titles,0))="","",
IF(INDEX(intern2!$A$165:$BH$316,MATCH($A150,intern2!$A$165:$A$316,0),MATCH(I$8,intern2!_xlnm.Print_Titles,0))="NOK","NOK",
IF(INDEX(intern3!$A$9:$BG$320,MATCH($A150,intern3!$A$9:$A$160,0),MATCH(intern4!I$8,intern3!$7:$7,0))="OK","OK","NOK")))</f>
        <v/>
      </c>
      <c r="J150" s="1277" t="str">
        <f>IF(INDEX(intern2!$A$165:$BH$316,MATCH($A150,intern2!$A$165:$A$316,0),MATCH(J$8,intern2!_xlnm.Print_Titles,0))="","",
IF(INDEX(intern2!$A$165:$BH$316,MATCH($A150,intern2!$A$165:$A$316,0),MATCH(J$8,intern2!_xlnm.Print_Titles,0))="NOK","NOK",
IF(INDEX(intern3!$A$9:$BG$320,MATCH($A150,intern3!$A$9:$A$160,0),MATCH(intern4!J$8,intern3!$7:$7,0))="OK","OK","NOK")))</f>
        <v/>
      </c>
      <c r="K150" s="1277" t="str">
        <f>IF(INDEX(intern2!$A$165:$BH$316,MATCH($A150,intern2!$A$165:$A$316,0),MATCH(K$8,intern2!_xlnm.Print_Titles,0))="","",
IF(INDEX(intern2!$A$165:$BH$316,MATCH($A150,intern2!$A$165:$A$316,0),MATCH(K$8,intern2!_xlnm.Print_Titles,0))="NOK","NOK",
IF(INDEX(intern3!$A$9:$BG$320,MATCH($A150,intern3!$A$9:$A$160,0),MATCH(intern4!K$8,intern3!$7:$7,0))="OK","OK","NOK")))</f>
        <v/>
      </c>
      <c r="L150" s="1277" t="str">
        <f>IF(INDEX(intern2!$A$165:$BH$316,MATCH($A150,intern2!$A$165:$A$316,0),MATCH(L$8,intern2!_xlnm.Print_Titles,0))="","",
IF(INDEX(intern2!$A$165:$BH$316,MATCH($A150,intern2!$A$165:$A$316,0),MATCH(L$8,intern2!_xlnm.Print_Titles,0))="NOK","NOK",
IF(INDEX(intern3!$A$9:$BG$320,MATCH($A150,intern3!$A$9:$A$160,0),MATCH(intern4!L$8,intern3!$7:$7,0))="OK","OK","NOK")))</f>
        <v/>
      </c>
      <c r="M150" s="1277" t="str">
        <f>IF(INDEX(intern2!$A$165:$BH$316,MATCH($A150,intern2!$A$165:$A$316,0),MATCH(M$8,intern2!_xlnm.Print_Titles,0))="","",
IF(INDEX(intern2!$A$165:$BH$316,MATCH($A150,intern2!$A$165:$A$316,0),MATCH(M$8,intern2!_xlnm.Print_Titles,0))="NOK","NOK",
IF(INDEX(intern3!$A$9:$BG$320,MATCH($A150,intern3!$A$9:$A$160,0),MATCH(intern4!M$8,intern3!$7:$7,0))="OK","OK","NOK")))</f>
        <v/>
      </c>
      <c r="N150" s="1277" t="str">
        <f>IF(INDEX(intern2!$A$165:$BH$316,MATCH($A150,intern2!$A$165:$A$316,0),MATCH(N$8,intern2!_xlnm.Print_Titles,0))="","",
IF(INDEX(intern2!$A$165:$BH$316,MATCH($A150,intern2!$A$165:$A$316,0),MATCH(N$8,intern2!_xlnm.Print_Titles,0))="NOK","NOK",
IF(INDEX(intern3!$A$9:$BG$320,MATCH($A150,intern3!$A$9:$A$160,0),MATCH(intern4!N$8,intern3!$7:$7,0))="OK","OK","NOK")))</f>
        <v/>
      </c>
      <c r="O150" s="1277" t="str">
        <f>IF(INDEX(intern2!$A$165:$BH$316,MATCH($A150,intern2!$A$165:$A$316,0),MATCH(O$8,intern2!_xlnm.Print_Titles,0))="","",
IF(INDEX(intern2!$A$165:$BH$316,MATCH($A150,intern2!$A$165:$A$316,0),MATCH(O$8,intern2!_xlnm.Print_Titles,0))="NOK","NOK",
IF(INDEX(intern3!$A$9:$BG$320,MATCH($A150,intern3!$A$9:$A$160,0),MATCH(intern4!O$8,intern3!$7:$7,0))="OK","OK","NOK")))</f>
        <v/>
      </c>
      <c r="P150" s="1277" t="str">
        <f>IF(INDEX(intern2!$A$165:$BH$316,MATCH($A150,intern2!$A$165:$A$316,0),MATCH(P$8,intern2!_xlnm.Print_Titles,0))="","",
IF(INDEX(intern2!$A$165:$BH$316,MATCH($A150,intern2!$A$165:$A$316,0),MATCH(P$8,intern2!_xlnm.Print_Titles,0))="NOK","NOK",
IF(INDEX(intern3!$A$9:$BG$320,MATCH($A150,intern3!$A$9:$A$160,0),MATCH(intern4!P$8,intern3!$7:$7,0))="OK","OK","NOK")))</f>
        <v/>
      </c>
      <c r="Q150" s="1277" t="str">
        <f>IF(INDEX(intern2!$A$165:$BH$316,MATCH($A150,intern2!$A$165:$A$316,0),MATCH(Q$8,intern2!_xlnm.Print_Titles,0))="","",
IF(INDEX(intern2!$A$165:$BH$316,MATCH($A150,intern2!$A$165:$A$316,0),MATCH(Q$8,intern2!_xlnm.Print_Titles,0))="NOK","NOK",
IF(INDEX(intern3!$A$9:$BG$320,MATCH($A150,intern3!$A$9:$A$160,0),MATCH(intern4!Q$8,intern3!$7:$7,0))="OK","OK","NOK")))</f>
        <v/>
      </c>
      <c r="R150" s="1277" t="str">
        <f>IF(INDEX(intern2!$A$165:$BH$316,MATCH($A150,intern2!$A$165:$A$316,0),MATCH(R$8,intern2!_xlnm.Print_Titles,0))="","",
IF(INDEX(intern2!$A$165:$BH$316,MATCH($A150,intern2!$A$165:$A$316,0),MATCH(R$8,intern2!_xlnm.Print_Titles,0))="NOK","NOK",
IF(INDEX(intern3!$A$9:$BG$320,MATCH($A150,intern3!$A$9:$A$160,0),MATCH(intern4!R$8,intern3!$7:$7,0))="OK","OK","NOK")))</f>
        <v/>
      </c>
      <c r="S150" s="1277" t="str">
        <f>IF(INDEX(intern2!$A$165:$BH$316,MATCH($A150,intern2!$A$165:$A$316,0),MATCH(S$8,intern2!_xlnm.Print_Titles,0))="","",
IF(INDEX(intern2!$A$165:$BH$316,MATCH($A150,intern2!$A$165:$A$316,0),MATCH(S$8,intern2!_xlnm.Print_Titles,0))="NOK","NOK",
IF(INDEX(intern3!$A$9:$BG$320,MATCH($A150,intern3!$A$9:$A$160,0),MATCH(intern4!S$8,intern3!$7:$7,0))="OK","OK","NOK")))</f>
        <v/>
      </c>
      <c r="T150" s="1277" t="str">
        <f>IF(INDEX(intern2!$A$165:$BH$316,MATCH($A150,intern2!$A$165:$A$316,0),MATCH(T$8,intern2!_xlnm.Print_Titles,0))="","",
IF(INDEX(intern2!$A$165:$BH$316,MATCH($A150,intern2!$A$165:$A$316,0),MATCH(T$8,intern2!_xlnm.Print_Titles,0))="NOK","NOK",
IF(INDEX(intern3!$A$9:$BG$320,MATCH($A150,intern3!$A$9:$A$160,0),MATCH(intern4!T$8,intern3!$7:$7,0))="OK","OK","NOK")))</f>
        <v/>
      </c>
      <c r="U150" s="1277" t="str">
        <f>IF(INDEX(intern2!$A$165:$BH$316,MATCH($A150,intern2!$A$165:$A$316,0),MATCH(U$8,intern2!_xlnm.Print_Titles,0))="","",
IF(INDEX(intern2!$A$165:$BH$316,MATCH($A150,intern2!$A$165:$A$316,0),MATCH(U$8,intern2!_xlnm.Print_Titles,0))="NOK","NOK",
IF(INDEX(intern3!$A$9:$BG$320,MATCH($A150,intern3!$A$9:$A$160,0),MATCH(intern4!U$8,intern3!$7:$7,0))="OK","OK","NOK")))</f>
        <v/>
      </c>
      <c r="V150" s="1277" t="str">
        <f>IF(INDEX(intern2!$A$165:$BH$316,MATCH($A150,intern2!$A$165:$A$316,0),MATCH(V$8,intern2!_xlnm.Print_Titles,0))="","",
IF(INDEX(intern2!$A$165:$BH$316,MATCH($A150,intern2!$A$165:$A$316,0),MATCH(V$8,intern2!_xlnm.Print_Titles,0))="NOK","NOK",
IF(INDEX(intern3!$A$9:$BG$320,MATCH($A150,intern3!$A$9:$A$160,0),MATCH(intern4!V$8,intern3!$7:$7,0))="OK","OK","NOK")))</f>
        <v/>
      </c>
      <c r="W150" s="1277" t="str">
        <f>IF(INDEX(intern2!$A$165:$BH$316,MATCH($A150,intern2!$A$165:$A$316,0),MATCH(W$8,intern2!_xlnm.Print_Titles,0))="","",
IF(INDEX(intern2!$A$165:$BH$316,MATCH($A150,intern2!$A$165:$A$316,0),MATCH(W$8,intern2!_xlnm.Print_Titles,0))="NOK","NOK",
IF(INDEX(intern3!$A$9:$BG$320,MATCH($A150,intern3!$A$9:$A$160,0),MATCH(intern4!W$8,intern3!$7:$7,0))="OK","OK","NOK")))</f>
        <v/>
      </c>
      <c r="X150" s="1277" t="str">
        <f>IF(INDEX(intern2!$A$165:$BH$316,MATCH($A150,intern2!$A$165:$A$316,0),MATCH(X$8,intern2!_xlnm.Print_Titles,0))="","",
IF(INDEX(intern2!$A$165:$BH$316,MATCH($A150,intern2!$A$165:$A$316,0),MATCH(X$8,intern2!_xlnm.Print_Titles,0))="NOK","NOK",
IF(INDEX(intern3!$A$9:$BG$320,MATCH($A150,intern3!$A$9:$A$160,0),MATCH(intern4!X$8,intern3!$7:$7,0))="OK","OK","NOK")))</f>
        <v/>
      </c>
      <c r="Y150" s="1277" t="str">
        <f>IF(INDEX(intern2!$A$165:$BH$316,MATCH($A150,intern2!$A$165:$A$316,0),MATCH(Y$8,intern2!_xlnm.Print_Titles,0))="","",
IF(INDEX(intern2!$A$165:$BH$316,MATCH($A150,intern2!$A$165:$A$316,0),MATCH(Y$8,intern2!_xlnm.Print_Titles,0))="NOK","NOK",
IF(INDEX(intern3!$A$9:$BG$320,MATCH($A150,intern3!$A$9:$A$160,0),MATCH(intern4!Y$8,intern3!$7:$7,0))="OK","OK","NOK")))</f>
        <v/>
      </c>
      <c r="Z150" s="1277" t="str">
        <f>IF(INDEX(intern2!$A$165:$BH$316,MATCH($A150,intern2!$A$165:$A$316,0),MATCH(Z$8,intern2!_xlnm.Print_Titles,0))="","",
IF(INDEX(intern2!$A$165:$BH$316,MATCH($A150,intern2!$A$165:$A$316,0),MATCH(Z$8,intern2!_xlnm.Print_Titles,0))="NOK","NOK",
IF(INDEX(intern3!$A$9:$BG$320,MATCH($A150,intern3!$A$9:$A$160,0),MATCH(intern4!Z$8,intern3!$7:$7,0))="OK","OK","NOK")))</f>
        <v/>
      </c>
      <c r="AA150" s="1277" t="str">
        <f>IF(INDEX(intern2!$A$165:$BH$316,MATCH($A150,intern2!$A$165:$A$316,0),MATCH(AA$8,intern2!_xlnm.Print_Titles,0))="","",
IF(INDEX(intern2!$A$165:$BH$316,MATCH($A150,intern2!$A$165:$A$316,0),MATCH(AA$8,intern2!_xlnm.Print_Titles,0))="NOK","NOK",
IF(INDEX(intern3!$A$9:$BG$320,MATCH($A150,intern3!$A$9:$A$160,0),MATCH(intern4!AA$8,intern3!$7:$7,0))="OK","OK","NOK")))</f>
        <v/>
      </c>
      <c r="AB150" s="1277" t="str">
        <f>IF(INDEX(intern2!$A$165:$BH$316,MATCH($A150,intern2!$A$165:$A$316,0),MATCH(AB$8,intern2!_xlnm.Print_Titles,0))="","",
IF(INDEX(intern2!$A$165:$BH$316,MATCH($A150,intern2!$A$165:$A$316,0),MATCH(AB$8,intern2!_xlnm.Print_Titles,0))="NOK","NOK",
IF(INDEX(intern3!$A$9:$BG$320,MATCH($A150,intern3!$A$9:$A$160,0),MATCH(intern4!AB$8,intern3!$7:$7,0))="OK","OK","NOK")))</f>
        <v/>
      </c>
      <c r="AC150" s="1277" t="str">
        <f>IF(INDEX(intern2!$A$165:$BH$316,MATCH($A150,intern2!$A$165:$A$316,0),MATCH(AC$8,intern2!_xlnm.Print_Titles,0))="","",
IF(INDEX(intern2!$A$165:$BH$316,MATCH($A150,intern2!$A$165:$A$316,0),MATCH(AC$8,intern2!_xlnm.Print_Titles,0))="NOK","NOK",
IF(INDEX(intern3!$A$9:$BG$320,MATCH($A150,intern3!$A$9:$A$160,0),MATCH(intern4!AC$8,intern3!$7:$7,0))="OK","OK","NOK")))</f>
        <v/>
      </c>
      <c r="AD150" s="1277" t="str">
        <f>IF(INDEX(intern2!$A$165:$BH$316,MATCH($A150,intern2!$A$165:$A$316,0),MATCH(AD$8,intern2!_xlnm.Print_Titles,0))="","",
IF(INDEX(intern2!$A$165:$BH$316,MATCH($A150,intern2!$A$165:$A$316,0),MATCH(AD$8,intern2!_xlnm.Print_Titles,0))="NOK","NOK",
IF(INDEX(intern3!$A$9:$BG$320,MATCH($A150,intern3!$A$9:$A$160,0),MATCH(intern4!AD$8,intern3!$7:$7,0))="OK","OK","NOK")))</f>
        <v/>
      </c>
      <c r="AE150" s="1277" t="str">
        <f>IF(INDEX(intern2!$A$165:$BH$316,MATCH($A150,intern2!$A$165:$A$316,0),MATCH(AE$8,intern2!_xlnm.Print_Titles,0))="","",
IF(INDEX(intern2!$A$165:$BH$316,MATCH($A150,intern2!$A$165:$A$316,0),MATCH(AE$8,intern2!_xlnm.Print_Titles,0))="NOK","NOK",
IF(INDEX(intern3!$A$9:$BG$320,MATCH($A150,intern3!$A$9:$A$160,0),MATCH(intern4!AE$8,intern3!$7:$7,0))="OK","OK","NOK")))</f>
        <v/>
      </c>
      <c r="AF150" s="1277" t="str">
        <f>IF(INDEX(intern2!$A$165:$BH$316,MATCH($A150,intern2!$A$165:$A$316,0),MATCH(AF$8,intern2!_xlnm.Print_Titles,0))="","",
IF(INDEX(intern2!$A$165:$BH$316,MATCH($A150,intern2!$A$165:$A$316,0),MATCH(AF$8,intern2!_xlnm.Print_Titles,0))="NOK","NOK",
IF(INDEX(intern3!$A$9:$BG$320,MATCH($A150,intern3!$A$9:$A$160,0),MATCH(intern4!AF$8,intern3!$7:$7,0))="OK","OK","NOK")))</f>
        <v/>
      </c>
      <c r="AG150" s="1277" t="str">
        <f>IF(INDEX(intern2!$A$165:$BH$316,MATCH($A150,intern2!$A$165:$A$316,0),MATCH(AG$8,intern2!_xlnm.Print_Titles,0))="","",
IF(INDEX(intern2!$A$165:$BH$316,MATCH($A150,intern2!$A$165:$A$316,0),MATCH(AG$8,intern2!_xlnm.Print_Titles,0))="NOK","NOK",
IF(INDEX(intern3!$A$9:$BG$320,MATCH($A150,intern3!$A$9:$A$160,0),MATCH(intern4!AG$8,intern3!$7:$7,0))="OK","OK","NOK")))</f>
        <v/>
      </c>
      <c r="AH150" s="1277" t="str">
        <f>IF(INDEX(intern2!$A$165:$BH$316,MATCH($A150,intern2!$A$165:$A$316,0),MATCH(AH$8,intern2!_xlnm.Print_Titles,0))="","",
IF(INDEX(intern2!$A$165:$BH$316,MATCH($A150,intern2!$A$165:$A$316,0),MATCH(AH$8,intern2!_xlnm.Print_Titles,0))="NOK","NOK",
IF(INDEX(intern3!$A$9:$BG$320,MATCH($A150,intern3!$A$9:$A$160,0),MATCH(intern4!AH$8,intern3!$7:$7,0))="OK","OK","NOK")))</f>
        <v/>
      </c>
      <c r="AI150" s="1277" t="str">
        <f>IF(INDEX(intern2!$A$165:$BH$316,MATCH($A150,intern2!$A$165:$A$316,0),MATCH(AI$8,intern2!_xlnm.Print_Titles,0))="","",
IF(INDEX(intern2!$A$165:$BH$316,MATCH($A150,intern2!$A$165:$A$316,0),MATCH(AI$8,intern2!_xlnm.Print_Titles,0))="NOK","NOK",
IF(INDEX(intern3!$A$9:$BG$320,MATCH($A150,intern3!$A$9:$A$160,0),MATCH(intern4!AI$8,intern3!$7:$7,0))="OK","OK","NOK")))</f>
        <v/>
      </c>
      <c r="AJ150" s="1277" t="str">
        <f>IF(INDEX(intern2!$A$165:$BH$316,MATCH($A150,intern2!$A$165:$A$316,0),MATCH(AJ$8,intern2!_xlnm.Print_Titles,0))="","",
IF(INDEX(intern2!$A$165:$BH$316,MATCH($A150,intern2!$A$165:$A$316,0),MATCH(AJ$8,intern2!_xlnm.Print_Titles,0))="NOK","NOK",
IF(INDEX(intern3!$A$9:$BG$320,MATCH($A150,intern3!$A$9:$A$160,0),MATCH(intern4!AJ$8,intern3!$7:$7,0))="OK","OK","NOK")))</f>
        <v/>
      </c>
      <c r="AK150" s="1277" t="str">
        <f>IF(INDEX(intern2!$A$165:$BH$316,MATCH($A150,intern2!$A$165:$A$316,0),MATCH(AK$8,intern2!_xlnm.Print_Titles,0))="","",
IF(INDEX(intern2!$A$165:$BH$316,MATCH($A150,intern2!$A$165:$A$316,0),MATCH(AK$8,intern2!_xlnm.Print_Titles,0))="NOK","NOK",
IF(INDEX(intern3!$A$9:$BG$320,MATCH($A150,intern3!$A$9:$A$160,0),MATCH(intern4!AK$8,intern3!$7:$7,0))="OK","OK","NOK")))</f>
        <v/>
      </c>
      <c r="AL150" s="1277" t="str">
        <f>IF(INDEX(intern2!$A$165:$BH$316,MATCH($A150,intern2!$A$165:$A$316,0),MATCH(AL$8,intern2!_xlnm.Print_Titles,0))="","",
IF(INDEX(intern2!$A$165:$BH$316,MATCH($A150,intern2!$A$165:$A$316,0),MATCH(AL$8,intern2!_xlnm.Print_Titles,0))="NOK","NOK",
IF(INDEX(intern3!$A$9:$BG$320,MATCH($A150,intern3!$A$9:$A$160,0),MATCH(intern4!AL$8,intern3!$7:$7,0))="OK","OK","NOK")))</f>
        <v/>
      </c>
      <c r="AM150" s="1277" t="str">
        <f>IF(INDEX(intern2!$A$165:$BH$316,MATCH($A150,intern2!$A$165:$A$316,0),MATCH(AM$8,intern2!_xlnm.Print_Titles,0))="","",
IF(INDEX(intern2!$A$165:$BH$316,MATCH($A150,intern2!$A$165:$A$316,0),MATCH(AM$8,intern2!_xlnm.Print_Titles,0))="NOK","NOK",
IF(INDEX(intern3!$A$9:$BG$320,MATCH($A150,intern3!$A$9:$A$160,0),MATCH(intern4!AM$8,intern3!$7:$7,0))="OK","OK","NOK")))</f>
        <v/>
      </c>
      <c r="AN150" s="1277" t="str">
        <f>IF(INDEX(intern2!$A$165:$BH$316,MATCH($A150,intern2!$A$165:$A$316,0),MATCH(AN$8,intern2!_xlnm.Print_Titles,0))="","",
IF(INDEX(intern2!$A$165:$BH$316,MATCH($A150,intern2!$A$165:$A$316,0),MATCH(AN$8,intern2!_xlnm.Print_Titles,0))="NOK","NOK",
IF(INDEX(intern3!$A$9:$BG$320,MATCH($A150,intern3!$A$9:$A$160,0),MATCH(intern4!AN$8,intern3!$7:$7,0))="OK","OK","NOK")))</f>
        <v/>
      </c>
      <c r="AO150" s="1277" t="str">
        <f>IF(INDEX(intern2!$A$165:$BH$316,MATCH($A150,intern2!$A$165:$A$316,0),MATCH(AO$8,intern2!_xlnm.Print_Titles,0))="","",
IF(INDEX(intern2!$A$165:$BH$316,MATCH($A150,intern2!$A$165:$A$316,0),MATCH(AO$8,intern2!_xlnm.Print_Titles,0))="NOK","NOK",
IF(INDEX(intern3!$A$9:$BG$320,MATCH($A150,intern3!$A$9:$A$160,0),MATCH(intern4!AO$8,intern3!$7:$7,0))="OK","OK","NOK")))</f>
        <v/>
      </c>
      <c r="AP150" s="1277" t="str">
        <f>IF(INDEX(intern2!$A$165:$BH$316,MATCH($A150,intern2!$A$165:$A$316,0),MATCH(AP$8,intern2!_xlnm.Print_Titles,0))="","",
IF(INDEX(intern2!$A$165:$BH$316,MATCH($A150,intern2!$A$165:$A$316,0),MATCH(AP$8,intern2!_xlnm.Print_Titles,0))="NOK","NOK",
IF(INDEX(intern3!$A$9:$BG$320,MATCH($A150,intern3!$A$9:$A$160,0),MATCH(intern4!AP$8,intern3!$7:$7,0))="OK","OK","NOK")))</f>
        <v/>
      </c>
      <c r="AQ150" s="1277" t="str">
        <f>IF(INDEX(intern2!$A$165:$BH$316,MATCH($A150,intern2!$A$165:$A$316,0),MATCH(AQ$8,intern2!_xlnm.Print_Titles,0))="","",
IF(INDEX(intern2!$A$165:$BH$316,MATCH($A150,intern2!$A$165:$A$316,0),MATCH(AQ$8,intern2!_xlnm.Print_Titles,0))="NOK","NOK",
IF(INDEX(intern3!$A$9:$BG$320,MATCH($A150,intern3!$A$9:$A$160,0),MATCH(intern4!AQ$8,intern3!$7:$7,0))="OK","OK","NOK")))</f>
        <v/>
      </c>
      <c r="AR150" s="1277" t="str">
        <f>IF(INDEX(intern2!$A$165:$BH$316,MATCH($A150,intern2!$A$165:$A$316,0),MATCH(AR$8,intern2!_xlnm.Print_Titles,0))="","",
IF(INDEX(intern2!$A$165:$BH$316,MATCH($A150,intern2!$A$165:$A$316,0),MATCH(AR$8,intern2!_xlnm.Print_Titles,0))="NOK","NOK",
IF(INDEX(intern3!$A$9:$BG$320,MATCH($A150,intern3!$A$9:$A$160,0),MATCH(intern4!AR$8,intern3!$7:$7,0))="OK","OK","NOK")))</f>
        <v/>
      </c>
      <c r="AS150" s="1277" t="str">
        <f>IF(INDEX(intern2!$A$165:$BH$316,MATCH($A150,intern2!$A$165:$A$316,0),MATCH(AS$8,intern2!_xlnm.Print_Titles,0))="","",
IF(INDEX(intern2!$A$165:$BH$316,MATCH($A150,intern2!$A$165:$A$316,0),MATCH(AS$8,intern2!_xlnm.Print_Titles,0))="NOK","NOK",
IF(INDEX(intern3!$A$9:$BG$320,MATCH($A150,intern3!$A$9:$A$160,0),MATCH(intern4!AS$8,intern3!$7:$7,0))="OK","OK","NOK")))</f>
        <v/>
      </c>
      <c r="AT150" s="1277" t="str">
        <f>IF(INDEX(intern2!$A$165:$BH$316,MATCH($A150,intern2!$A$165:$A$316,0),MATCH(AT$8,intern2!_xlnm.Print_Titles,0))="","",
IF(INDEX(intern2!$A$165:$BH$316,MATCH($A150,intern2!$A$165:$A$316,0),MATCH(AT$8,intern2!_xlnm.Print_Titles,0))="NOK","NOK",
IF(INDEX(intern3!$A$9:$BG$320,MATCH($A150,intern3!$A$9:$A$160,0),MATCH(intern4!AT$8,intern3!$7:$7,0))="OK","OK","NOK")))</f>
        <v/>
      </c>
      <c r="AU150" s="1277" t="str">
        <f>IF(INDEX(intern2!$A$165:$BH$316,MATCH($A150,intern2!$A$165:$A$316,0),MATCH(AU$8,intern2!_xlnm.Print_Titles,0))="","",
IF(INDEX(intern2!$A$165:$BH$316,MATCH($A150,intern2!$A$165:$A$316,0),MATCH(AU$8,intern2!_xlnm.Print_Titles,0))="NOK","NOK",
IF(INDEX(intern3!$A$9:$BG$320,MATCH($A150,intern3!$A$9:$A$160,0),MATCH(intern4!AU$8,intern3!$7:$7,0))="OK","OK","NOK")))</f>
        <v/>
      </c>
      <c r="AV150" s="1277" t="str">
        <f>IF(INDEX(intern2!$A$165:$BH$316,MATCH($A150,intern2!$A$165:$A$316,0),MATCH(AV$8,intern2!_xlnm.Print_Titles,0))="","",
IF(INDEX(intern2!$A$165:$BH$316,MATCH($A150,intern2!$A$165:$A$316,0),MATCH(AV$8,intern2!_xlnm.Print_Titles,0))="NOK","NOK",
IF(INDEX(intern3!$A$9:$BG$320,MATCH($A150,intern3!$A$9:$A$160,0),MATCH(intern4!AV$8,intern3!$7:$7,0))="OK","OK","NOK")))</f>
        <v/>
      </c>
      <c r="AW150" s="1277"/>
      <c r="AX150" s="1277" t="str">
        <f>IF(INDEX(intern2!$A$165:$BH$316,MATCH($A150,intern2!$A$165:$A$316,0),MATCH(AX$8,intern2!_xlnm.Print_Titles,0))="","",
IF(INDEX(intern2!$A$165:$BH$316,MATCH($A150,intern2!$A$165:$A$316,0),MATCH(AX$8,intern2!_xlnm.Print_Titles,0))="NOK","NOK",
IF(INDEX(intern3!$A$9:$BG$320,MATCH($A150,intern3!$A$9:$A$160,0),MATCH(intern4!AX$8,intern3!$7:$7,0))="OK","OK","NOK")))</f>
        <v/>
      </c>
      <c r="AY150" s="1277" t="str">
        <f>IF(INDEX(intern2!$A$165:$BH$316,MATCH($A150,intern2!$A$165:$A$316,0),MATCH(AY$8,intern2!_xlnm.Print_Titles,0))="","",
IF(INDEX(intern2!$A$165:$BH$316,MATCH($A150,intern2!$A$165:$A$316,0),MATCH(AY$8,intern2!_xlnm.Print_Titles,0))="NOK","NOK",
IF(INDEX(intern3!$A$9:$BG$320,MATCH($A150,intern3!$A$9:$A$160,0),MATCH(intern4!AY$8,intern3!$7:$7,0))="OK","OK","NOK")))</f>
        <v/>
      </c>
      <c r="AZ150" s="1277" t="str">
        <f>IF(INDEX(intern2!$A$165:$BH$316,MATCH($A150,intern2!$A$165:$A$316,0),MATCH(AZ$8,intern2!_xlnm.Print_Titles,0))="","",
IF(INDEX(intern2!$A$165:$BH$316,MATCH($A150,intern2!$A$165:$A$316,0),MATCH(AZ$8,intern2!_xlnm.Print_Titles,0))="NOK","NOK",
IF(INDEX(intern3!$A$9:$BG$320,MATCH($A150,intern3!$A$9:$A$160,0),MATCH(intern4!AZ$8,intern3!$7:$7,0))="OK","OK","NOK")))</f>
        <v/>
      </c>
      <c r="BA150" s="1277" t="str">
        <f>IF(INDEX(intern2!$A$165:$BH$316,MATCH($A150,intern2!$A$165:$A$316,0),MATCH(BA$8,intern2!_xlnm.Print_Titles,0))="","",
IF(INDEX(intern2!$A$165:$BH$316,MATCH($A150,intern2!$A$165:$A$316,0),MATCH(BA$8,intern2!_xlnm.Print_Titles,0))="NOK","NOK",
IF(INDEX(intern3!$A$9:$BG$320,MATCH($A150,intern3!$A$9:$A$160,0),MATCH(intern4!BA$8,intern3!$7:$7,0))="OK","OK","NOK")))</f>
        <v/>
      </c>
      <c r="BB150" s="1277" t="str">
        <f>IF(INDEX(intern2!$A$165:$BH$316,MATCH($A150,intern2!$A$165:$A$316,0),MATCH(BB$8,intern2!_xlnm.Print_Titles,0))="","",
IF(INDEX(intern2!$A$165:$BH$316,MATCH($A150,intern2!$A$165:$A$316,0),MATCH(BB$8,intern2!_xlnm.Print_Titles,0))="NOK","NOK",
IF(INDEX(intern3!$A$9:$BG$320,MATCH($A150,intern3!$A$9:$A$160,0),MATCH(intern4!BB$8,intern3!$7:$7,0))="OK","OK","NOK")))</f>
        <v/>
      </c>
      <c r="BC150" s="1277" t="str">
        <f>IF(INDEX(intern2!$A$165:$BH$316,MATCH($A150,intern2!$A$165:$A$316,0),MATCH(BC$8,intern2!_xlnm.Print_Titles,0))="","",
IF(INDEX(intern2!$A$165:$BH$316,MATCH($A150,intern2!$A$165:$A$316,0),MATCH(BC$8,intern2!_xlnm.Print_Titles,0))="NOK","NOK",
IF(INDEX(intern3!$A$9:$BG$320,MATCH($A150,intern3!$A$9:$A$160,0),MATCH(intern4!BC$8,intern3!$7:$7,0))="OK","OK","NOK")))</f>
        <v/>
      </c>
      <c r="BD150" s="1277" t="str">
        <f>IF(INDEX(intern2!$A$165:$BH$316,MATCH($A150,intern2!$A$165:$A$316,0),MATCH(BD$8,intern2!_xlnm.Print_Titles,0))="","",
IF(INDEX(intern2!$A$165:$BH$316,MATCH($A150,intern2!$A$165:$A$316,0),MATCH(BD$8,intern2!_xlnm.Print_Titles,0))="NOK","NOK",
IF(INDEX(intern3!$A$9:$BG$320,MATCH($A150,intern3!$A$9:$A$160,0),MATCH(intern4!BD$8,intern3!$7:$7,0))="OK","OK","NOK")))</f>
        <v/>
      </c>
      <c r="BE150" s="1277" t="str">
        <f>IF(INDEX(intern2!$A$165:$BH$316,MATCH($A150,intern2!$A$165:$A$316,0),MATCH(BE$8,intern2!_xlnm.Print_Titles,0))="","",
IF(INDEX(intern2!$A$165:$BH$316,MATCH($A150,intern2!$A$165:$A$316,0),MATCH(BE$8,intern2!_xlnm.Print_Titles,0))="NOK","NOK",
IF(INDEX(intern3!$A$9:$BG$320,MATCH($A150,intern3!$A$9:$A$160,0),MATCH(intern4!BE$8,intern3!$7:$7,0))="OK","OK","NOK")))</f>
        <v/>
      </c>
      <c r="BF150" s="1277" t="str">
        <f>IF(INDEX(intern2!$A$165:$BH$316,MATCH($A150,intern2!$A$165:$A$316,0),MATCH(BF$8,intern2!_xlnm.Print_Titles,0))="","",
IF(INDEX(intern2!$A$165:$BH$316,MATCH($A150,intern2!$A$165:$A$316,0),MATCH(BF$8,intern2!_xlnm.Print_Titles,0))="NOK","NOK",
IF(INDEX(intern3!$A$9:$BG$320,MATCH($A150,intern3!$A$9:$A$160,0),MATCH(intern4!BF$8,intern3!$7:$7,0))="OK","OK","NOK")))</f>
        <v/>
      </c>
      <c r="BG150" s="1277" t="str">
        <f>IF(INDEX(intern2!$A$165:$BH$316,MATCH($A150,intern2!$A$165:$A$316,0),MATCH(BG$8,intern2!_xlnm.Print_Titles,0))="","",
IF(INDEX(intern2!$A$165:$BH$316,MATCH($A150,intern2!$A$165:$A$316,0),MATCH(BG$8,intern2!_xlnm.Print_Titles,0))="NOK","NOK",
IF(INDEX(intern3!$A$9:$BG$320,MATCH($A150,intern3!$A$9:$A$160,0),MATCH(intern4!BG$8,intern3!$7:$7,0))="OK","OK","NOK")))</f>
        <v/>
      </c>
      <c r="BH150" s="200" t="str">
        <f t="shared" si="4"/>
        <v>OK</v>
      </c>
      <c r="BI150" s="186"/>
      <c r="BJ150" t="str">
        <f>IF(VLOOKUP($A150,intern1!$C:$Q,15,FALSE)="MAS","",IF(VLOOKUP($A150,'3.10'!$C:$AP,9,FALSE)=0,"NOK",IF(VLOOKUP($A150,'3.10'!$C:$AP,11,FALSE)=0,"NOK","OK"))=BH150)</f>
        <v/>
      </c>
    </row>
    <row r="151" spans="1:62" x14ac:dyDescent="0.25">
      <c r="A151" t="str">
        <f>+intern2!A146</f>
        <v>KINM</v>
      </c>
      <c r="C151" s="1277" t="str">
        <f>IF(INDEX(intern2!$A$165:$BH$316,MATCH($A151,intern2!$A$165:$A$316,0),MATCH(C$8,intern2!_xlnm.Print_Titles,0))="","",
IF(INDEX(intern2!$A$165:$BH$316,MATCH($A151,intern2!$A$165:$A$316,0),MATCH(C$8,intern2!_xlnm.Print_Titles,0))="NOK","NOK",
IF(INDEX(intern3!$A$9:$BG$320,MATCH($A151,intern3!$A$9:$A$160,0),MATCH(intern4!C$8,intern3!$7:$7,0))="OK","OK","NOK")))</f>
        <v/>
      </c>
      <c r="D151" s="1277" t="str">
        <f>IF(INDEX(intern2!$A$165:$BH$316,MATCH($A151,intern2!$A$165:$A$316,0),MATCH(D$8,intern2!_xlnm.Print_Titles,0))="","",
IF(INDEX(intern2!$A$165:$BH$316,MATCH($A151,intern2!$A$165:$A$316,0),MATCH(D$8,intern2!_xlnm.Print_Titles,0))="NOK","NOK",
IF(INDEX(intern3!$A$9:$BG$320,MATCH($A151,intern3!$A$9:$A$160,0),MATCH(intern4!D$8,intern3!$7:$7,0))="OK","OK","NOK")))</f>
        <v/>
      </c>
      <c r="E151" s="1277" t="str">
        <f>IF(INDEX(intern2!$A$165:$BH$316,MATCH($A151,intern2!$A$165:$A$316,0),MATCH(E$8,intern2!_xlnm.Print_Titles,0))="","",
IF(INDEX(intern2!$A$165:$BH$316,MATCH($A151,intern2!$A$165:$A$316,0),MATCH(E$8,intern2!_xlnm.Print_Titles,0))="NOK","NOK",
IF(INDEX(intern3!$A$9:$BG$320,MATCH($A151,intern3!$A$9:$A$160,0),MATCH(intern4!E$8,intern3!$7:$7,0))="OK","OK","NOK")))</f>
        <v/>
      </c>
      <c r="F151" s="1277" t="str">
        <f>IF(INDEX(intern2!$A$165:$BH$316,MATCH($A151,intern2!$A$165:$A$316,0),MATCH(F$8,intern2!_xlnm.Print_Titles,0))="","",
IF(INDEX(intern2!$A$165:$BH$316,MATCH($A151,intern2!$A$165:$A$316,0),MATCH(F$8,intern2!_xlnm.Print_Titles,0))="NOK","NOK",
IF(INDEX(intern3!$A$9:$BG$320,MATCH($A151,intern3!$A$9:$A$160,0),MATCH(intern4!F$8,intern3!$7:$7,0))="OK","OK","NOK")))</f>
        <v/>
      </c>
      <c r="G151" s="1277" t="str">
        <f>IF(INDEX(intern2!$A$165:$BH$316,MATCH($A151,intern2!$A$165:$A$316,0),MATCH(G$8,intern2!_xlnm.Print_Titles,0))="","",
IF(INDEX(intern2!$A$165:$BH$316,MATCH($A151,intern2!$A$165:$A$316,0),MATCH(G$8,intern2!_xlnm.Print_Titles,0))="NOK","NOK",
IF(INDEX(intern3!$A$9:$BG$320,MATCH($A151,intern3!$A$9:$A$160,0),MATCH(intern4!G$8,intern3!$7:$7,0))="OK","OK","NOK")))</f>
        <v/>
      </c>
      <c r="H151" s="1277" t="str">
        <f>IF(INDEX(intern2!$A$165:$BH$316,MATCH($A151,intern2!$A$165:$A$316,0),MATCH(H$8,intern2!_xlnm.Print_Titles,0))="","",
IF(INDEX(intern2!$A$165:$BH$316,MATCH($A151,intern2!$A$165:$A$316,0),MATCH(H$8,intern2!_xlnm.Print_Titles,0))="NOK","NOK",
IF(INDEX(intern3!$A$9:$BG$320,MATCH($A151,intern3!$A$9:$A$160,0),MATCH(intern4!H$8,intern3!$7:$7,0))="OK","OK","NOK")))</f>
        <v/>
      </c>
      <c r="I151" s="1277" t="str">
        <f>IF(INDEX(intern2!$A$165:$BH$316,MATCH($A151,intern2!$A$165:$A$316,0),MATCH(I$8,intern2!_xlnm.Print_Titles,0))="","",
IF(INDEX(intern2!$A$165:$BH$316,MATCH($A151,intern2!$A$165:$A$316,0),MATCH(I$8,intern2!_xlnm.Print_Titles,0))="NOK","NOK",
IF(INDEX(intern3!$A$9:$BG$320,MATCH($A151,intern3!$A$9:$A$160,0),MATCH(intern4!I$8,intern3!$7:$7,0))="OK","OK","NOK")))</f>
        <v/>
      </c>
      <c r="J151" s="1277" t="str">
        <f>IF(INDEX(intern2!$A$165:$BH$316,MATCH($A151,intern2!$A$165:$A$316,0),MATCH(J$8,intern2!_xlnm.Print_Titles,0))="","",
IF(INDEX(intern2!$A$165:$BH$316,MATCH($A151,intern2!$A$165:$A$316,0),MATCH(J$8,intern2!_xlnm.Print_Titles,0))="NOK","NOK",
IF(INDEX(intern3!$A$9:$BG$320,MATCH($A151,intern3!$A$9:$A$160,0),MATCH(intern4!J$8,intern3!$7:$7,0))="OK","OK","NOK")))</f>
        <v/>
      </c>
      <c r="K151" s="1277" t="str">
        <f>IF(INDEX(intern2!$A$165:$BH$316,MATCH($A151,intern2!$A$165:$A$316,0),MATCH(K$8,intern2!_xlnm.Print_Titles,0))="","",
IF(INDEX(intern2!$A$165:$BH$316,MATCH($A151,intern2!$A$165:$A$316,0),MATCH(K$8,intern2!_xlnm.Print_Titles,0))="NOK","NOK",
IF(INDEX(intern3!$A$9:$BG$320,MATCH($A151,intern3!$A$9:$A$160,0),MATCH(intern4!K$8,intern3!$7:$7,0))="OK","OK","NOK")))</f>
        <v/>
      </c>
      <c r="L151" s="1277" t="str">
        <f>IF(INDEX(intern2!$A$165:$BH$316,MATCH($A151,intern2!$A$165:$A$316,0),MATCH(L$8,intern2!_xlnm.Print_Titles,0))="","",
IF(INDEX(intern2!$A$165:$BH$316,MATCH($A151,intern2!$A$165:$A$316,0),MATCH(L$8,intern2!_xlnm.Print_Titles,0))="NOK","NOK",
IF(INDEX(intern3!$A$9:$BG$320,MATCH($A151,intern3!$A$9:$A$160,0),MATCH(intern4!L$8,intern3!$7:$7,0))="OK","OK","NOK")))</f>
        <v/>
      </c>
      <c r="M151" s="1277" t="str">
        <f>IF(INDEX(intern2!$A$165:$BH$316,MATCH($A151,intern2!$A$165:$A$316,0),MATCH(M$8,intern2!_xlnm.Print_Titles,0))="","",
IF(INDEX(intern2!$A$165:$BH$316,MATCH($A151,intern2!$A$165:$A$316,0),MATCH(M$8,intern2!_xlnm.Print_Titles,0))="NOK","NOK",
IF(INDEX(intern3!$A$9:$BG$320,MATCH($A151,intern3!$A$9:$A$160,0),MATCH(intern4!M$8,intern3!$7:$7,0))="OK","OK","NOK")))</f>
        <v/>
      </c>
      <c r="N151" s="1277" t="str">
        <f>IF(INDEX(intern2!$A$165:$BH$316,MATCH($A151,intern2!$A$165:$A$316,0),MATCH(N$8,intern2!_xlnm.Print_Titles,0))="","",
IF(INDEX(intern2!$A$165:$BH$316,MATCH($A151,intern2!$A$165:$A$316,0),MATCH(N$8,intern2!_xlnm.Print_Titles,0))="NOK","NOK",
IF(INDEX(intern3!$A$9:$BG$320,MATCH($A151,intern3!$A$9:$A$160,0),MATCH(intern4!N$8,intern3!$7:$7,0))="OK","OK","NOK")))</f>
        <v/>
      </c>
      <c r="O151" s="1277" t="str">
        <f>IF(INDEX(intern2!$A$165:$BH$316,MATCH($A151,intern2!$A$165:$A$316,0),MATCH(O$8,intern2!_xlnm.Print_Titles,0))="","",
IF(INDEX(intern2!$A$165:$BH$316,MATCH($A151,intern2!$A$165:$A$316,0),MATCH(O$8,intern2!_xlnm.Print_Titles,0))="NOK","NOK",
IF(INDEX(intern3!$A$9:$BG$320,MATCH($A151,intern3!$A$9:$A$160,0),MATCH(intern4!O$8,intern3!$7:$7,0))="OK","OK","NOK")))</f>
        <v/>
      </c>
      <c r="P151" s="1277" t="str">
        <f>IF(INDEX(intern2!$A$165:$BH$316,MATCH($A151,intern2!$A$165:$A$316,0),MATCH(P$8,intern2!_xlnm.Print_Titles,0))="","",
IF(INDEX(intern2!$A$165:$BH$316,MATCH($A151,intern2!$A$165:$A$316,0),MATCH(P$8,intern2!_xlnm.Print_Titles,0))="NOK","NOK",
IF(INDEX(intern3!$A$9:$BG$320,MATCH($A151,intern3!$A$9:$A$160,0),MATCH(intern4!P$8,intern3!$7:$7,0))="OK","OK","NOK")))</f>
        <v/>
      </c>
      <c r="Q151" s="1277" t="str">
        <f>IF(INDEX(intern2!$A$165:$BH$316,MATCH($A151,intern2!$A$165:$A$316,0),MATCH(Q$8,intern2!_xlnm.Print_Titles,0))="","",
IF(INDEX(intern2!$A$165:$BH$316,MATCH($A151,intern2!$A$165:$A$316,0),MATCH(Q$8,intern2!_xlnm.Print_Titles,0))="NOK","NOK",
IF(INDEX(intern3!$A$9:$BG$320,MATCH($A151,intern3!$A$9:$A$160,0),MATCH(intern4!Q$8,intern3!$7:$7,0))="OK","OK","NOK")))</f>
        <v/>
      </c>
      <c r="R151" s="1277" t="str">
        <f>IF(INDEX(intern2!$A$165:$BH$316,MATCH($A151,intern2!$A$165:$A$316,0),MATCH(R$8,intern2!_xlnm.Print_Titles,0))="","",
IF(INDEX(intern2!$A$165:$BH$316,MATCH($A151,intern2!$A$165:$A$316,0),MATCH(R$8,intern2!_xlnm.Print_Titles,0))="NOK","NOK",
IF(INDEX(intern3!$A$9:$BG$320,MATCH($A151,intern3!$A$9:$A$160,0),MATCH(intern4!R$8,intern3!$7:$7,0))="OK","OK","NOK")))</f>
        <v/>
      </c>
      <c r="S151" s="1277" t="str">
        <f>IF(INDEX(intern2!$A$165:$BH$316,MATCH($A151,intern2!$A$165:$A$316,0),MATCH(S$8,intern2!_xlnm.Print_Titles,0))="","",
IF(INDEX(intern2!$A$165:$BH$316,MATCH($A151,intern2!$A$165:$A$316,0),MATCH(S$8,intern2!_xlnm.Print_Titles,0))="NOK","NOK",
IF(INDEX(intern3!$A$9:$BG$320,MATCH($A151,intern3!$A$9:$A$160,0),MATCH(intern4!S$8,intern3!$7:$7,0))="OK","OK","NOK")))</f>
        <v/>
      </c>
      <c r="T151" s="1277" t="str">
        <f>IF(INDEX(intern2!$A$165:$BH$316,MATCH($A151,intern2!$A$165:$A$316,0),MATCH(T$8,intern2!_xlnm.Print_Titles,0))="","",
IF(INDEX(intern2!$A$165:$BH$316,MATCH($A151,intern2!$A$165:$A$316,0),MATCH(T$8,intern2!_xlnm.Print_Titles,0))="NOK","NOK",
IF(INDEX(intern3!$A$9:$BG$320,MATCH($A151,intern3!$A$9:$A$160,0),MATCH(intern4!T$8,intern3!$7:$7,0))="OK","OK","NOK")))</f>
        <v/>
      </c>
      <c r="U151" s="1277" t="str">
        <f>IF(INDEX(intern2!$A$165:$BH$316,MATCH($A151,intern2!$A$165:$A$316,0),MATCH(U$8,intern2!_xlnm.Print_Titles,0))="","",
IF(INDEX(intern2!$A$165:$BH$316,MATCH($A151,intern2!$A$165:$A$316,0),MATCH(U$8,intern2!_xlnm.Print_Titles,0))="NOK","NOK",
IF(INDEX(intern3!$A$9:$BG$320,MATCH($A151,intern3!$A$9:$A$160,0),MATCH(intern4!U$8,intern3!$7:$7,0))="OK","OK","NOK")))</f>
        <v/>
      </c>
      <c r="V151" s="1277" t="str">
        <f>IF(INDEX(intern2!$A$165:$BH$316,MATCH($A151,intern2!$A$165:$A$316,0),MATCH(V$8,intern2!_xlnm.Print_Titles,0))="","",
IF(INDEX(intern2!$A$165:$BH$316,MATCH($A151,intern2!$A$165:$A$316,0),MATCH(V$8,intern2!_xlnm.Print_Titles,0))="NOK","NOK",
IF(INDEX(intern3!$A$9:$BG$320,MATCH($A151,intern3!$A$9:$A$160,0),MATCH(intern4!V$8,intern3!$7:$7,0))="OK","OK","NOK")))</f>
        <v/>
      </c>
      <c r="W151" s="1277" t="str">
        <f>IF(INDEX(intern2!$A$165:$BH$316,MATCH($A151,intern2!$A$165:$A$316,0),MATCH(W$8,intern2!_xlnm.Print_Titles,0))="","",
IF(INDEX(intern2!$A$165:$BH$316,MATCH($A151,intern2!$A$165:$A$316,0),MATCH(W$8,intern2!_xlnm.Print_Titles,0))="NOK","NOK",
IF(INDEX(intern3!$A$9:$BG$320,MATCH($A151,intern3!$A$9:$A$160,0),MATCH(intern4!W$8,intern3!$7:$7,0))="OK","OK","NOK")))</f>
        <v/>
      </c>
      <c r="X151" s="1277" t="str">
        <f>IF(INDEX(intern2!$A$165:$BH$316,MATCH($A151,intern2!$A$165:$A$316,0),MATCH(X$8,intern2!_xlnm.Print_Titles,0))="","",
IF(INDEX(intern2!$A$165:$BH$316,MATCH($A151,intern2!$A$165:$A$316,0),MATCH(X$8,intern2!_xlnm.Print_Titles,0))="NOK","NOK",
IF(INDEX(intern3!$A$9:$BG$320,MATCH($A151,intern3!$A$9:$A$160,0),MATCH(intern4!X$8,intern3!$7:$7,0))="OK","OK","NOK")))</f>
        <v/>
      </c>
      <c r="Y151" s="1277" t="str">
        <f>IF(INDEX(intern2!$A$165:$BH$316,MATCH($A151,intern2!$A$165:$A$316,0),MATCH(Y$8,intern2!_xlnm.Print_Titles,0))="","",
IF(INDEX(intern2!$A$165:$BH$316,MATCH($A151,intern2!$A$165:$A$316,0),MATCH(Y$8,intern2!_xlnm.Print_Titles,0))="NOK","NOK",
IF(INDEX(intern3!$A$9:$BG$320,MATCH($A151,intern3!$A$9:$A$160,0),MATCH(intern4!Y$8,intern3!$7:$7,0))="OK","OK","NOK")))</f>
        <v/>
      </c>
      <c r="Z151" s="1277" t="str">
        <f>IF(INDEX(intern2!$A$165:$BH$316,MATCH($A151,intern2!$A$165:$A$316,0),MATCH(Z$8,intern2!_xlnm.Print_Titles,0))="","",
IF(INDEX(intern2!$A$165:$BH$316,MATCH($A151,intern2!$A$165:$A$316,0),MATCH(Z$8,intern2!_xlnm.Print_Titles,0))="NOK","NOK",
IF(INDEX(intern3!$A$9:$BG$320,MATCH($A151,intern3!$A$9:$A$160,0),MATCH(intern4!Z$8,intern3!$7:$7,0))="OK","OK","NOK")))</f>
        <v/>
      </c>
      <c r="AA151" s="1277" t="str">
        <f>IF(INDEX(intern2!$A$165:$BH$316,MATCH($A151,intern2!$A$165:$A$316,0),MATCH(AA$8,intern2!_xlnm.Print_Titles,0))="","",
IF(INDEX(intern2!$A$165:$BH$316,MATCH($A151,intern2!$A$165:$A$316,0),MATCH(AA$8,intern2!_xlnm.Print_Titles,0))="NOK","NOK",
IF(INDEX(intern3!$A$9:$BG$320,MATCH($A151,intern3!$A$9:$A$160,0),MATCH(intern4!AA$8,intern3!$7:$7,0))="OK","OK","NOK")))</f>
        <v/>
      </c>
      <c r="AB151" s="1277" t="str">
        <f>IF(INDEX(intern2!$A$165:$BH$316,MATCH($A151,intern2!$A$165:$A$316,0),MATCH(AB$8,intern2!_xlnm.Print_Titles,0))="","",
IF(INDEX(intern2!$A$165:$BH$316,MATCH($A151,intern2!$A$165:$A$316,0),MATCH(AB$8,intern2!_xlnm.Print_Titles,0))="NOK","NOK",
IF(INDEX(intern3!$A$9:$BG$320,MATCH($A151,intern3!$A$9:$A$160,0),MATCH(intern4!AB$8,intern3!$7:$7,0))="OK","OK","NOK")))</f>
        <v/>
      </c>
      <c r="AC151" s="1277" t="str">
        <f>IF(INDEX(intern2!$A$165:$BH$316,MATCH($A151,intern2!$A$165:$A$316,0),MATCH(AC$8,intern2!_xlnm.Print_Titles,0))="","",
IF(INDEX(intern2!$A$165:$BH$316,MATCH($A151,intern2!$A$165:$A$316,0),MATCH(AC$8,intern2!_xlnm.Print_Titles,0))="NOK","NOK",
IF(INDEX(intern3!$A$9:$BG$320,MATCH($A151,intern3!$A$9:$A$160,0),MATCH(intern4!AC$8,intern3!$7:$7,0))="OK","OK","NOK")))</f>
        <v/>
      </c>
      <c r="AD151" s="1277" t="str">
        <f>IF(INDEX(intern2!$A$165:$BH$316,MATCH($A151,intern2!$A$165:$A$316,0),MATCH(AD$8,intern2!_xlnm.Print_Titles,0))="","",
IF(INDEX(intern2!$A$165:$BH$316,MATCH($A151,intern2!$A$165:$A$316,0),MATCH(AD$8,intern2!_xlnm.Print_Titles,0))="NOK","NOK",
IF(INDEX(intern3!$A$9:$BG$320,MATCH($A151,intern3!$A$9:$A$160,0),MATCH(intern4!AD$8,intern3!$7:$7,0))="OK","OK","NOK")))</f>
        <v/>
      </c>
      <c r="AE151" s="1277" t="str">
        <f>IF(INDEX(intern2!$A$165:$BH$316,MATCH($A151,intern2!$A$165:$A$316,0),MATCH(AE$8,intern2!_xlnm.Print_Titles,0))="","",
IF(INDEX(intern2!$A$165:$BH$316,MATCH($A151,intern2!$A$165:$A$316,0),MATCH(AE$8,intern2!_xlnm.Print_Titles,0))="NOK","NOK",
IF(INDEX(intern3!$A$9:$BG$320,MATCH($A151,intern3!$A$9:$A$160,0),MATCH(intern4!AE$8,intern3!$7:$7,0))="OK","OK","NOK")))</f>
        <v/>
      </c>
      <c r="AF151" s="1277" t="str">
        <f>IF(INDEX(intern2!$A$165:$BH$316,MATCH($A151,intern2!$A$165:$A$316,0),MATCH(AF$8,intern2!_xlnm.Print_Titles,0))="","",
IF(INDEX(intern2!$A$165:$BH$316,MATCH($A151,intern2!$A$165:$A$316,0),MATCH(AF$8,intern2!_xlnm.Print_Titles,0))="NOK","NOK",
IF(INDEX(intern3!$A$9:$BG$320,MATCH($A151,intern3!$A$9:$A$160,0),MATCH(intern4!AF$8,intern3!$7:$7,0))="OK","OK","NOK")))</f>
        <v/>
      </c>
      <c r="AG151" s="1277" t="str">
        <f>IF(INDEX(intern2!$A$165:$BH$316,MATCH($A151,intern2!$A$165:$A$316,0),MATCH(AG$8,intern2!_xlnm.Print_Titles,0))="","",
IF(INDEX(intern2!$A$165:$BH$316,MATCH($A151,intern2!$A$165:$A$316,0),MATCH(AG$8,intern2!_xlnm.Print_Titles,0))="NOK","NOK",
IF(INDEX(intern3!$A$9:$BG$320,MATCH($A151,intern3!$A$9:$A$160,0),MATCH(intern4!AG$8,intern3!$7:$7,0))="OK","OK","NOK")))</f>
        <v/>
      </c>
      <c r="AH151" s="1277" t="str">
        <f>IF(INDEX(intern2!$A$165:$BH$316,MATCH($A151,intern2!$A$165:$A$316,0),MATCH(AH$8,intern2!_xlnm.Print_Titles,0))="","",
IF(INDEX(intern2!$A$165:$BH$316,MATCH($A151,intern2!$A$165:$A$316,0),MATCH(AH$8,intern2!_xlnm.Print_Titles,0))="NOK","NOK",
IF(INDEX(intern3!$A$9:$BG$320,MATCH($A151,intern3!$A$9:$A$160,0),MATCH(intern4!AH$8,intern3!$7:$7,0))="OK","OK","NOK")))</f>
        <v/>
      </c>
      <c r="AI151" s="1277" t="str">
        <f>IF(INDEX(intern2!$A$165:$BH$316,MATCH($A151,intern2!$A$165:$A$316,0),MATCH(AI$8,intern2!_xlnm.Print_Titles,0))="","",
IF(INDEX(intern2!$A$165:$BH$316,MATCH($A151,intern2!$A$165:$A$316,0),MATCH(AI$8,intern2!_xlnm.Print_Titles,0))="NOK","NOK",
IF(INDEX(intern3!$A$9:$BG$320,MATCH($A151,intern3!$A$9:$A$160,0),MATCH(intern4!AI$8,intern3!$7:$7,0))="OK","OK","NOK")))</f>
        <v/>
      </c>
      <c r="AJ151" s="1277" t="str">
        <f>IF(INDEX(intern2!$A$165:$BH$316,MATCH($A151,intern2!$A$165:$A$316,0),MATCH(AJ$8,intern2!_xlnm.Print_Titles,0))="","",
IF(INDEX(intern2!$A$165:$BH$316,MATCH($A151,intern2!$A$165:$A$316,0),MATCH(AJ$8,intern2!_xlnm.Print_Titles,0))="NOK","NOK",
IF(INDEX(intern3!$A$9:$BG$320,MATCH($A151,intern3!$A$9:$A$160,0),MATCH(intern4!AJ$8,intern3!$7:$7,0))="OK","OK","NOK")))</f>
        <v/>
      </c>
      <c r="AK151" s="1277" t="str">
        <f>IF(INDEX(intern2!$A$165:$BH$316,MATCH($A151,intern2!$A$165:$A$316,0),MATCH(AK$8,intern2!_xlnm.Print_Titles,0))="","",
IF(INDEX(intern2!$A$165:$BH$316,MATCH($A151,intern2!$A$165:$A$316,0),MATCH(AK$8,intern2!_xlnm.Print_Titles,0))="NOK","NOK",
IF(INDEX(intern3!$A$9:$BG$320,MATCH($A151,intern3!$A$9:$A$160,0),MATCH(intern4!AK$8,intern3!$7:$7,0))="OK","OK","NOK")))</f>
        <v/>
      </c>
      <c r="AL151" s="1277" t="str">
        <f>IF(INDEX(intern2!$A$165:$BH$316,MATCH($A151,intern2!$A$165:$A$316,0),MATCH(AL$8,intern2!_xlnm.Print_Titles,0))="","",
IF(INDEX(intern2!$A$165:$BH$316,MATCH($A151,intern2!$A$165:$A$316,0),MATCH(AL$8,intern2!_xlnm.Print_Titles,0))="NOK","NOK",
IF(INDEX(intern3!$A$9:$BG$320,MATCH($A151,intern3!$A$9:$A$160,0),MATCH(intern4!AL$8,intern3!$7:$7,0))="OK","OK","NOK")))</f>
        <v/>
      </c>
      <c r="AM151" s="1277" t="str">
        <f>IF(INDEX(intern2!$A$165:$BH$316,MATCH($A151,intern2!$A$165:$A$316,0),MATCH(AM$8,intern2!_xlnm.Print_Titles,0))="","",
IF(INDEX(intern2!$A$165:$BH$316,MATCH($A151,intern2!$A$165:$A$316,0),MATCH(AM$8,intern2!_xlnm.Print_Titles,0))="NOK","NOK",
IF(INDEX(intern3!$A$9:$BG$320,MATCH($A151,intern3!$A$9:$A$160,0),MATCH(intern4!AM$8,intern3!$7:$7,0))="OK","OK","NOK")))</f>
        <v/>
      </c>
      <c r="AN151" s="1277" t="str">
        <f>IF(INDEX(intern2!$A$165:$BH$316,MATCH($A151,intern2!$A$165:$A$316,0),MATCH(AN$8,intern2!_xlnm.Print_Titles,0))="","",
IF(INDEX(intern2!$A$165:$BH$316,MATCH($A151,intern2!$A$165:$A$316,0),MATCH(AN$8,intern2!_xlnm.Print_Titles,0))="NOK","NOK",
IF(INDEX(intern3!$A$9:$BG$320,MATCH($A151,intern3!$A$9:$A$160,0),MATCH(intern4!AN$8,intern3!$7:$7,0))="OK","OK","NOK")))</f>
        <v/>
      </c>
      <c r="AO151" s="1277" t="str">
        <f>IF(INDEX(intern2!$A$165:$BH$316,MATCH($A151,intern2!$A$165:$A$316,0),MATCH(AO$8,intern2!_xlnm.Print_Titles,0))="","",
IF(INDEX(intern2!$A$165:$BH$316,MATCH($A151,intern2!$A$165:$A$316,0),MATCH(AO$8,intern2!_xlnm.Print_Titles,0))="NOK","NOK",
IF(INDEX(intern3!$A$9:$BG$320,MATCH($A151,intern3!$A$9:$A$160,0),MATCH(intern4!AO$8,intern3!$7:$7,0))="OK","OK","NOK")))</f>
        <v/>
      </c>
      <c r="AP151" s="1277" t="str">
        <f>IF(INDEX(intern2!$A$165:$BH$316,MATCH($A151,intern2!$A$165:$A$316,0),MATCH(AP$8,intern2!_xlnm.Print_Titles,0))="","",
IF(INDEX(intern2!$A$165:$BH$316,MATCH($A151,intern2!$A$165:$A$316,0),MATCH(AP$8,intern2!_xlnm.Print_Titles,0))="NOK","NOK",
IF(INDEX(intern3!$A$9:$BG$320,MATCH($A151,intern3!$A$9:$A$160,0),MATCH(intern4!AP$8,intern3!$7:$7,0))="OK","OK","NOK")))</f>
        <v/>
      </c>
      <c r="AQ151" s="1277" t="str">
        <f>IF(INDEX(intern2!$A$165:$BH$316,MATCH($A151,intern2!$A$165:$A$316,0),MATCH(AQ$8,intern2!_xlnm.Print_Titles,0))="","",
IF(INDEX(intern2!$A$165:$BH$316,MATCH($A151,intern2!$A$165:$A$316,0),MATCH(AQ$8,intern2!_xlnm.Print_Titles,0))="NOK","NOK",
IF(INDEX(intern3!$A$9:$BG$320,MATCH($A151,intern3!$A$9:$A$160,0),MATCH(intern4!AQ$8,intern3!$7:$7,0))="OK","OK","NOK")))</f>
        <v/>
      </c>
      <c r="AR151" s="1277" t="str">
        <f>IF(INDEX(intern2!$A$165:$BH$316,MATCH($A151,intern2!$A$165:$A$316,0),MATCH(AR$8,intern2!_xlnm.Print_Titles,0))="","",
IF(INDEX(intern2!$A$165:$BH$316,MATCH($A151,intern2!$A$165:$A$316,0),MATCH(AR$8,intern2!_xlnm.Print_Titles,0))="NOK","NOK",
IF(INDEX(intern3!$A$9:$BG$320,MATCH($A151,intern3!$A$9:$A$160,0),MATCH(intern4!AR$8,intern3!$7:$7,0))="OK","OK","NOK")))</f>
        <v/>
      </c>
      <c r="AS151" s="1277" t="str">
        <f>IF(INDEX(intern2!$A$165:$BH$316,MATCH($A151,intern2!$A$165:$A$316,0),MATCH(AS$8,intern2!_xlnm.Print_Titles,0))="","",
IF(INDEX(intern2!$A$165:$BH$316,MATCH($A151,intern2!$A$165:$A$316,0),MATCH(AS$8,intern2!_xlnm.Print_Titles,0))="NOK","NOK",
IF(INDEX(intern3!$A$9:$BG$320,MATCH($A151,intern3!$A$9:$A$160,0),MATCH(intern4!AS$8,intern3!$7:$7,0))="OK","OK","NOK")))</f>
        <v/>
      </c>
      <c r="AT151" s="1277" t="str">
        <f ca="1">IF(INDEX(intern2!$A$165:$BH$316,MATCH($A151,intern2!$A$165:$A$316,0),MATCH(AT$8,intern2!_xlnm.Print_Titles,0))="","",
IF(INDEX(intern2!$A$165:$BH$316,MATCH($A151,intern2!$A$165:$A$316,0),MATCH(AT$8,intern2!_xlnm.Print_Titles,0))="NOK","NOK",
IF(INDEX(intern3!$A$9:$BG$320,MATCH($A151,intern3!$A$9:$A$160,0),MATCH(intern4!AT$8,intern3!$7:$7,0))="OK","OK","NOK")))</f>
        <v>NOK</v>
      </c>
      <c r="AU151" s="1277" t="str">
        <f>IF(INDEX(intern2!$A$165:$BH$316,MATCH($A151,intern2!$A$165:$A$316,0),MATCH(AU$8,intern2!_xlnm.Print_Titles,0))="","",
IF(INDEX(intern2!$A$165:$BH$316,MATCH($A151,intern2!$A$165:$A$316,0),MATCH(AU$8,intern2!_xlnm.Print_Titles,0))="NOK","NOK",
IF(INDEX(intern3!$A$9:$BG$320,MATCH($A151,intern3!$A$9:$A$160,0),MATCH(intern4!AU$8,intern3!$7:$7,0))="OK","OK","NOK")))</f>
        <v/>
      </c>
      <c r="AV151" s="1277" t="str">
        <f>IF(INDEX(intern2!$A$165:$BH$316,MATCH($A151,intern2!$A$165:$A$316,0),MATCH(AV$8,intern2!_xlnm.Print_Titles,0))="","",
IF(INDEX(intern2!$A$165:$BH$316,MATCH($A151,intern2!$A$165:$A$316,0),MATCH(AV$8,intern2!_xlnm.Print_Titles,0))="NOK","NOK",
IF(INDEX(intern3!$A$9:$BG$320,MATCH($A151,intern3!$A$9:$A$160,0),MATCH(intern4!AV$8,intern3!$7:$7,0))="OK","OK","NOK")))</f>
        <v/>
      </c>
      <c r="AW151" s="1277"/>
      <c r="AX151" s="1277" t="str">
        <f>IF(INDEX(intern2!$A$165:$BH$316,MATCH($A151,intern2!$A$165:$A$316,0),MATCH(AX$8,intern2!_xlnm.Print_Titles,0))="","",
IF(INDEX(intern2!$A$165:$BH$316,MATCH($A151,intern2!$A$165:$A$316,0),MATCH(AX$8,intern2!_xlnm.Print_Titles,0))="NOK","NOK",
IF(INDEX(intern3!$A$9:$BG$320,MATCH($A151,intern3!$A$9:$A$160,0),MATCH(intern4!AX$8,intern3!$7:$7,0))="OK","OK","NOK")))</f>
        <v/>
      </c>
      <c r="AY151" s="1277" t="str">
        <f>IF(INDEX(intern2!$A$165:$BH$316,MATCH($A151,intern2!$A$165:$A$316,0),MATCH(AY$8,intern2!_xlnm.Print_Titles,0))="","",
IF(INDEX(intern2!$A$165:$BH$316,MATCH($A151,intern2!$A$165:$A$316,0),MATCH(AY$8,intern2!_xlnm.Print_Titles,0))="NOK","NOK",
IF(INDEX(intern3!$A$9:$BG$320,MATCH($A151,intern3!$A$9:$A$160,0),MATCH(intern4!AY$8,intern3!$7:$7,0))="OK","OK","NOK")))</f>
        <v/>
      </c>
      <c r="AZ151" s="1277" t="str">
        <f>IF(INDEX(intern2!$A$165:$BH$316,MATCH($A151,intern2!$A$165:$A$316,0),MATCH(AZ$8,intern2!_xlnm.Print_Titles,0))="","",
IF(INDEX(intern2!$A$165:$BH$316,MATCH($A151,intern2!$A$165:$A$316,0),MATCH(AZ$8,intern2!_xlnm.Print_Titles,0))="NOK","NOK",
IF(INDEX(intern3!$A$9:$BG$320,MATCH($A151,intern3!$A$9:$A$160,0),MATCH(intern4!AZ$8,intern3!$7:$7,0))="OK","OK","NOK")))</f>
        <v/>
      </c>
      <c r="BA151" s="1277" t="str">
        <f>IF(INDEX(intern2!$A$165:$BH$316,MATCH($A151,intern2!$A$165:$A$316,0),MATCH(BA$8,intern2!_xlnm.Print_Titles,0))="","",
IF(INDEX(intern2!$A$165:$BH$316,MATCH($A151,intern2!$A$165:$A$316,0),MATCH(BA$8,intern2!_xlnm.Print_Titles,0))="NOK","NOK",
IF(INDEX(intern3!$A$9:$BG$320,MATCH($A151,intern3!$A$9:$A$160,0),MATCH(intern4!BA$8,intern3!$7:$7,0))="OK","OK","NOK")))</f>
        <v/>
      </c>
      <c r="BB151" s="1277" t="str">
        <f>IF(INDEX(intern2!$A$165:$BH$316,MATCH($A151,intern2!$A$165:$A$316,0),MATCH(BB$8,intern2!_xlnm.Print_Titles,0))="","",
IF(INDEX(intern2!$A$165:$BH$316,MATCH($A151,intern2!$A$165:$A$316,0),MATCH(BB$8,intern2!_xlnm.Print_Titles,0))="NOK","NOK",
IF(INDEX(intern3!$A$9:$BG$320,MATCH($A151,intern3!$A$9:$A$160,0),MATCH(intern4!BB$8,intern3!$7:$7,0))="OK","OK","NOK")))</f>
        <v/>
      </c>
      <c r="BC151" s="1277" t="str">
        <f>IF(INDEX(intern2!$A$165:$BH$316,MATCH($A151,intern2!$A$165:$A$316,0),MATCH(BC$8,intern2!_xlnm.Print_Titles,0))="","",
IF(INDEX(intern2!$A$165:$BH$316,MATCH($A151,intern2!$A$165:$A$316,0),MATCH(BC$8,intern2!_xlnm.Print_Titles,0))="NOK","NOK",
IF(INDEX(intern3!$A$9:$BG$320,MATCH($A151,intern3!$A$9:$A$160,0),MATCH(intern4!BC$8,intern3!$7:$7,0))="OK","OK","NOK")))</f>
        <v/>
      </c>
      <c r="BD151" s="1277" t="str">
        <f>IF(INDEX(intern2!$A$165:$BH$316,MATCH($A151,intern2!$A$165:$A$316,0),MATCH(BD$8,intern2!_xlnm.Print_Titles,0))="","",
IF(INDEX(intern2!$A$165:$BH$316,MATCH($A151,intern2!$A$165:$A$316,0),MATCH(BD$8,intern2!_xlnm.Print_Titles,0))="NOK","NOK",
IF(INDEX(intern3!$A$9:$BG$320,MATCH($A151,intern3!$A$9:$A$160,0),MATCH(intern4!BD$8,intern3!$7:$7,0))="OK","OK","NOK")))</f>
        <v/>
      </c>
      <c r="BE151" s="1277" t="str">
        <f>IF(INDEX(intern2!$A$165:$BH$316,MATCH($A151,intern2!$A$165:$A$316,0),MATCH(BE$8,intern2!_xlnm.Print_Titles,0))="","",
IF(INDEX(intern2!$A$165:$BH$316,MATCH($A151,intern2!$A$165:$A$316,0),MATCH(BE$8,intern2!_xlnm.Print_Titles,0))="NOK","NOK",
IF(INDEX(intern3!$A$9:$BG$320,MATCH($A151,intern3!$A$9:$A$160,0),MATCH(intern4!BE$8,intern3!$7:$7,0))="OK","OK","NOK")))</f>
        <v/>
      </c>
      <c r="BF151" s="1277" t="str">
        <f>IF(INDEX(intern2!$A$165:$BH$316,MATCH($A151,intern2!$A$165:$A$316,0),MATCH(BF$8,intern2!_xlnm.Print_Titles,0))="","",
IF(INDEX(intern2!$A$165:$BH$316,MATCH($A151,intern2!$A$165:$A$316,0),MATCH(BF$8,intern2!_xlnm.Print_Titles,0))="NOK","NOK",
IF(INDEX(intern3!$A$9:$BG$320,MATCH($A151,intern3!$A$9:$A$160,0),MATCH(intern4!BF$8,intern3!$7:$7,0))="OK","OK","NOK")))</f>
        <v/>
      </c>
      <c r="BG151" s="1277" t="str">
        <f>IF(INDEX(intern2!$A$165:$BH$316,MATCH($A151,intern2!$A$165:$A$316,0),MATCH(BG$8,intern2!_xlnm.Print_Titles,0))="","",
IF(INDEX(intern2!$A$165:$BH$316,MATCH($A151,intern2!$A$165:$A$316,0),MATCH(BG$8,intern2!_xlnm.Print_Titles,0))="NOK","NOK",
IF(INDEX(intern3!$A$9:$BG$320,MATCH($A151,intern3!$A$9:$A$160,0),MATCH(intern4!BG$8,intern3!$7:$7,0))="OK","OK","NOK")))</f>
        <v/>
      </c>
      <c r="BH151" s="200" t="str">
        <f t="shared" ca="1" si="4"/>
        <v>NOK</v>
      </c>
      <c r="BI151" s="186"/>
      <c r="BJ151" t="b">
        <f ca="1">IF(VLOOKUP($A151,intern1!$C:$Q,15,FALSE)="MAS","",IF(VLOOKUP($A151,'3.10'!$C:$AP,9,FALSE)=0,"NOK",IF(VLOOKUP($A151,'3.10'!$C:$AP,11,FALSE)=0,"NOK","OK"))=BH151)</f>
        <v>1</v>
      </c>
    </row>
    <row r="152" spans="1:62" x14ac:dyDescent="0.25">
      <c r="A152" t="str">
        <f>+intern2!A147</f>
        <v>KINC</v>
      </c>
      <c r="C152" s="1277" t="str">
        <f>IF(INDEX(intern2!$A$165:$BH$316,MATCH($A152,intern2!$A$165:$A$316,0),MATCH(C$8,intern2!_xlnm.Print_Titles,0))="","",
IF(INDEX(intern2!$A$165:$BH$316,MATCH($A152,intern2!$A$165:$A$316,0),MATCH(C$8,intern2!_xlnm.Print_Titles,0))="NOK","NOK",
IF(INDEX(intern3!$A$9:$BG$320,MATCH($A152,intern3!$A$9:$A$160,0),MATCH(intern4!C$8,intern3!$7:$7,0))="OK","OK","NOK")))</f>
        <v/>
      </c>
      <c r="D152" s="1277" t="str">
        <f>IF(INDEX(intern2!$A$165:$BH$316,MATCH($A152,intern2!$A$165:$A$316,0),MATCH(D$8,intern2!_xlnm.Print_Titles,0))="","",
IF(INDEX(intern2!$A$165:$BH$316,MATCH($A152,intern2!$A$165:$A$316,0),MATCH(D$8,intern2!_xlnm.Print_Titles,0))="NOK","NOK",
IF(INDEX(intern3!$A$9:$BG$320,MATCH($A152,intern3!$A$9:$A$160,0),MATCH(intern4!D$8,intern3!$7:$7,0))="OK","OK","NOK")))</f>
        <v/>
      </c>
      <c r="E152" s="1277" t="str">
        <f>IF(INDEX(intern2!$A$165:$BH$316,MATCH($A152,intern2!$A$165:$A$316,0),MATCH(E$8,intern2!_xlnm.Print_Titles,0))="","",
IF(INDEX(intern2!$A$165:$BH$316,MATCH($A152,intern2!$A$165:$A$316,0),MATCH(E$8,intern2!_xlnm.Print_Titles,0))="NOK","NOK",
IF(INDEX(intern3!$A$9:$BG$320,MATCH($A152,intern3!$A$9:$A$160,0),MATCH(intern4!E$8,intern3!$7:$7,0))="OK","OK","NOK")))</f>
        <v/>
      </c>
      <c r="F152" s="1277" t="str">
        <f>IF(INDEX(intern2!$A$165:$BH$316,MATCH($A152,intern2!$A$165:$A$316,0),MATCH(F$8,intern2!_xlnm.Print_Titles,0))="","",
IF(INDEX(intern2!$A$165:$BH$316,MATCH($A152,intern2!$A$165:$A$316,0),MATCH(F$8,intern2!_xlnm.Print_Titles,0))="NOK","NOK",
IF(INDEX(intern3!$A$9:$BG$320,MATCH($A152,intern3!$A$9:$A$160,0),MATCH(intern4!F$8,intern3!$7:$7,0))="OK","OK","NOK")))</f>
        <v/>
      </c>
      <c r="G152" s="1277" t="str">
        <f>IF(INDEX(intern2!$A$165:$BH$316,MATCH($A152,intern2!$A$165:$A$316,0),MATCH(G$8,intern2!_xlnm.Print_Titles,0))="","",
IF(INDEX(intern2!$A$165:$BH$316,MATCH($A152,intern2!$A$165:$A$316,0),MATCH(G$8,intern2!_xlnm.Print_Titles,0))="NOK","NOK",
IF(INDEX(intern3!$A$9:$BG$320,MATCH($A152,intern3!$A$9:$A$160,0),MATCH(intern4!G$8,intern3!$7:$7,0))="OK","OK","NOK")))</f>
        <v/>
      </c>
      <c r="H152" s="1277" t="str">
        <f>IF(INDEX(intern2!$A$165:$BH$316,MATCH($A152,intern2!$A$165:$A$316,0),MATCH(H$8,intern2!_xlnm.Print_Titles,0))="","",
IF(INDEX(intern2!$A$165:$BH$316,MATCH($A152,intern2!$A$165:$A$316,0),MATCH(H$8,intern2!_xlnm.Print_Titles,0))="NOK","NOK",
IF(INDEX(intern3!$A$9:$BG$320,MATCH($A152,intern3!$A$9:$A$160,0),MATCH(intern4!H$8,intern3!$7:$7,0))="OK","OK","NOK")))</f>
        <v/>
      </c>
      <c r="I152" s="1277" t="str">
        <f>IF(INDEX(intern2!$A$165:$BH$316,MATCH($A152,intern2!$A$165:$A$316,0),MATCH(I$8,intern2!_xlnm.Print_Titles,0))="","",
IF(INDEX(intern2!$A$165:$BH$316,MATCH($A152,intern2!$A$165:$A$316,0),MATCH(I$8,intern2!_xlnm.Print_Titles,0))="NOK","NOK",
IF(INDEX(intern3!$A$9:$BG$320,MATCH($A152,intern3!$A$9:$A$160,0),MATCH(intern4!I$8,intern3!$7:$7,0))="OK","OK","NOK")))</f>
        <v/>
      </c>
      <c r="J152" s="1277" t="str">
        <f>IF(INDEX(intern2!$A$165:$BH$316,MATCH($A152,intern2!$A$165:$A$316,0),MATCH(J$8,intern2!_xlnm.Print_Titles,0))="","",
IF(INDEX(intern2!$A$165:$BH$316,MATCH($A152,intern2!$A$165:$A$316,0),MATCH(J$8,intern2!_xlnm.Print_Titles,0))="NOK","NOK",
IF(INDEX(intern3!$A$9:$BG$320,MATCH($A152,intern3!$A$9:$A$160,0),MATCH(intern4!J$8,intern3!$7:$7,0))="OK","OK","NOK")))</f>
        <v/>
      </c>
      <c r="K152" s="1277" t="str">
        <f>IF(INDEX(intern2!$A$165:$BH$316,MATCH($A152,intern2!$A$165:$A$316,0),MATCH(K$8,intern2!_xlnm.Print_Titles,0))="","",
IF(INDEX(intern2!$A$165:$BH$316,MATCH($A152,intern2!$A$165:$A$316,0),MATCH(K$8,intern2!_xlnm.Print_Titles,0))="NOK","NOK",
IF(INDEX(intern3!$A$9:$BG$320,MATCH($A152,intern3!$A$9:$A$160,0),MATCH(intern4!K$8,intern3!$7:$7,0))="OK","OK","NOK")))</f>
        <v/>
      </c>
      <c r="L152" s="1277" t="str">
        <f>IF(INDEX(intern2!$A$165:$BH$316,MATCH($A152,intern2!$A$165:$A$316,0),MATCH(L$8,intern2!_xlnm.Print_Titles,0))="","",
IF(INDEX(intern2!$A$165:$BH$316,MATCH($A152,intern2!$A$165:$A$316,0),MATCH(L$8,intern2!_xlnm.Print_Titles,0))="NOK","NOK",
IF(INDEX(intern3!$A$9:$BG$320,MATCH($A152,intern3!$A$9:$A$160,0),MATCH(intern4!L$8,intern3!$7:$7,0))="OK","OK","NOK")))</f>
        <v/>
      </c>
      <c r="M152" s="1277" t="str">
        <f>IF(INDEX(intern2!$A$165:$BH$316,MATCH($A152,intern2!$A$165:$A$316,0),MATCH(M$8,intern2!_xlnm.Print_Titles,0))="","",
IF(INDEX(intern2!$A$165:$BH$316,MATCH($A152,intern2!$A$165:$A$316,0),MATCH(M$8,intern2!_xlnm.Print_Titles,0))="NOK","NOK",
IF(INDEX(intern3!$A$9:$BG$320,MATCH($A152,intern3!$A$9:$A$160,0),MATCH(intern4!M$8,intern3!$7:$7,0))="OK","OK","NOK")))</f>
        <v/>
      </c>
      <c r="N152" s="1277" t="str">
        <f>IF(INDEX(intern2!$A$165:$BH$316,MATCH($A152,intern2!$A$165:$A$316,0),MATCH(N$8,intern2!_xlnm.Print_Titles,0))="","",
IF(INDEX(intern2!$A$165:$BH$316,MATCH($A152,intern2!$A$165:$A$316,0),MATCH(N$8,intern2!_xlnm.Print_Titles,0))="NOK","NOK",
IF(INDEX(intern3!$A$9:$BG$320,MATCH($A152,intern3!$A$9:$A$160,0),MATCH(intern4!N$8,intern3!$7:$7,0))="OK","OK","NOK")))</f>
        <v/>
      </c>
      <c r="O152" s="1277" t="str">
        <f ca="1">IF(INDEX(intern2!$A$165:$BH$316,MATCH($A152,intern2!$A$165:$A$316,0),MATCH(O$8,intern2!_xlnm.Print_Titles,0))="","",
IF(INDEX(intern2!$A$165:$BH$316,MATCH($A152,intern2!$A$165:$A$316,0),MATCH(O$8,intern2!_xlnm.Print_Titles,0))="NOK","NOK",
IF(INDEX(intern3!$A$9:$BG$320,MATCH($A152,intern3!$A$9:$A$160,0),MATCH(intern4!O$8,intern3!$7:$7,0))="OK","OK","NOK")))</f>
        <v>NOK</v>
      </c>
      <c r="P152" s="1277" t="str">
        <f>IF(INDEX(intern2!$A$165:$BH$316,MATCH($A152,intern2!$A$165:$A$316,0),MATCH(P$8,intern2!_xlnm.Print_Titles,0))="","",
IF(INDEX(intern2!$A$165:$BH$316,MATCH($A152,intern2!$A$165:$A$316,0),MATCH(P$8,intern2!_xlnm.Print_Titles,0))="NOK","NOK",
IF(INDEX(intern3!$A$9:$BG$320,MATCH($A152,intern3!$A$9:$A$160,0),MATCH(intern4!P$8,intern3!$7:$7,0))="OK","OK","NOK")))</f>
        <v/>
      </c>
      <c r="Q152" s="1277" t="str">
        <f>IF(INDEX(intern2!$A$165:$BH$316,MATCH($A152,intern2!$A$165:$A$316,0),MATCH(Q$8,intern2!_xlnm.Print_Titles,0))="","",
IF(INDEX(intern2!$A$165:$BH$316,MATCH($A152,intern2!$A$165:$A$316,0),MATCH(Q$8,intern2!_xlnm.Print_Titles,0))="NOK","NOK",
IF(INDEX(intern3!$A$9:$BG$320,MATCH($A152,intern3!$A$9:$A$160,0),MATCH(intern4!Q$8,intern3!$7:$7,0))="OK","OK","NOK")))</f>
        <v/>
      </c>
      <c r="R152" s="1277" t="str">
        <f>IF(INDEX(intern2!$A$165:$BH$316,MATCH($A152,intern2!$A$165:$A$316,0),MATCH(R$8,intern2!_xlnm.Print_Titles,0))="","",
IF(INDEX(intern2!$A$165:$BH$316,MATCH($A152,intern2!$A$165:$A$316,0),MATCH(R$8,intern2!_xlnm.Print_Titles,0))="NOK","NOK",
IF(INDEX(intern3!$A$9:$BG$320,MATCH($A152,intern3!$A$9:$A$160,0),MATCH(intern4!R$8,intern3!$7:$7,0))="OK","OK","NOK")))</f>
        <v/>
      </c>
      <c r="S152" s="1277" t="str">
        <f>IF(INDEX(intern2!$A$165:$BH$316,MATCH($A152,intern2!$A$165:$A$316,0),MATCH(S$8,intern2!_xlnm.Print_Titles,0))="","",
IF(INDEX(intern2!$A$165:$BH$316,MATCH($A152,intern2!$A$165:$A$316,0),MATCH(S$8,intern2!_xlnm.Print_Titles,0))="NOK","NOK",
IF(INDEX(intern3!$A$9:$BG$320,MATCH($A152,intern3!$A$9:$A$160,0),MATCH(intern4!S$8,intern3!$7:$7,0))="OK","OK","NOK")))</f>
        <v/>
      </c>
      <c r="T152" s="1277" t="str">
        <f>IF(INDEX(intern2!$A$165:$BH$316,MATCH($A152,intern2!$A$165:$A$316,0),MATCH(T$8,intern2!_xlnm.Print_Titles,0))="","",
IF(INDEX(intern2!$A$165:$BH$316,MATCH($A152,intern2!$A$165:$A$316,0),MATCH(T$8,intern2!_xlnm.Print_Titles,0))="NOK","NOK",
IF(INDEX(intern3!$A$9:$BG$320,MATCH($A152,intern3!$A$9:$A$160,0),MATCH(intern4!T$8,intern3!$7:$7,0))="OK","OK","NOK")))</f>
        <v/>
      </c>
      <c r="U152" s="1277" t="str">
        <f>IF(INDEX(intern2!$A$165:$BH$316,MATCH($A152,intern2!$A$165:$A$316,0),MATCH(U$8,intern2!_xlnm.Print_Titles,0))="","",
IF(INDEX(intern2!$A$165:$BH$316,MATCH($A152,intern2!$A$165:$A$316,0),MATCH(U$8,intern2!_xlnm.Print_Titles,0))="NOK","NOK",
IF(INDEX(intern3!$A$9:$BG$320,MATCH($A152,intern3!$A$9:$A$160,0),MATCH(intern4!U$8,intern3!$7:$7,0))="OK","OK","NOK")))</f>
        <v/>
      </c>
      <c r="V152" s="1277" t="str">
        <f>IF(INDEX(intern2!$A$165:$BH$316,MATCH($A152,intern2!$A$165:$A$316,0),MATCH(V$8,intern2!_xlnm.Print_Titles,0))="","",
IF(INDEX(intern2!$A$165:$BH$316,MATCH($A152,intern2!$A$165:$A$316,0),MATCH(V$8,intern2!_xlnm.Print_Titles,0))="NOK","NOK",
IF(INDEX(intern3!$A$9:$BG$320,MATCH($A152,intern3!$A$9:$A$160,0),MATCH(intern4!V$8,intern3!$7:$7,0))="OK","OK","NOK")))</f>
        <v/>
      </c>
      <c r="W152" s="1277" t="str">
        <f>IF(INDEX(intern2!$A$165:$BH$316,MATCH($A152,intern2!$A$165:$A$316,0),MATCH(W$8,intern2!_xlnm.Print_Titles,0))="","",
IF(INDEX(intern2!$A$165:$BH$316,MATCH($A152,intern2!$A$165:$A$316,0),MATCH(W$8,intern2!_xlnm.Print_Titles,0))="NOK","NOK",
IF(INDEX(intern3!$A$9:$BG$320,MATCH($A152,intern3!$A$9:$A$160,0),MATCH(intern4!W$8,intern3!$7:$7,0))="OK","OK","NOK")))</f>
        <v/>
      </c>
      <c r="X152" s="1277" t="str">
        <f>IF(INDEX(intern2!$A$165:$BH$316,MATCH($A152,intern2!$A$165:$A$316,0),MATCH(X$8,intern2!_xlnm.Print_Titles,0))="","",
IF(INDEX(intern2!$A$165:$BH$316,MATCH($A152,intern2!$A$165:$A$316,0),MATCH(X$8,intern2!_xlnm.Print_Titles,0))="NOK","NOK",
IF(INDEX(intern3!$A$9:$BG$320,MATCH($A152,intern3!$A$9:$A$160,0),MATCH(intern4!X$8,intern3!$7:$7,0))="OK","OK","NOK")))</f>
        <v/>
      </c>
      <c r="Y152" s="1277" t="str">
        <f>IF(INDEX(intern2!$A$165:$BH$316,MATCH($A152,intern2!$A$165:$A$316,0),MATCH(Y$8,intern2!_xlnm.Print_Titles,0))="","",
IF(INDEX(intern2!$A$165:$BH$316,MATCH($A152,intern2!$A$165:$A$316,0),MATCH(Y$8,intern2!_xlnm.Print_Titles,0))="NOK","NOK",
IF(INDEX(intern3!$A$9:$BG$320,MATCH($A152,intern3!$A$9:$A$160,0),MATCH(intern4!Y$8,intern3!$7:$7,0))="OK","OK","NOK")))</f>
        <v/>
      </c>
      <c r="Z152" s="1277" t="str">
        <f>IF(INDEX(intern2!$A$165:$BH$316,MATCH($A152,intern2!$A$165:$A$316,0),MATCH(Z$8,intern2!_xlnm.Print_Titles,0))="","",
IF(INDEX(intern2!$A$165:$BH$316,MATCH($A152,intern2!$A$165:$A$316,0),MATCH(Z$8,intern2!_xlnm.Print_Titles,0))="NOK","NOK",
IF(INDEX(intern3!$A$9:$BG$320,MATCH($A152,intern3!$A$9:$A$160,0),MATCH(intern4!Z$8,intern3!$7:$7,0))="OK","OK","NOK")))</f>
        <v/>
      </c>
      <c r="AA152" s="1277" t="str">
        <f>IF(INDEX(intern2!$A$165:$BH$316,MATCH($A152,intern2!$A$165:$A$316,0),MATCH(AA$8,intern2!_xlnm.Print_Titles,0))="","",
IF(INDEX(intern2!$A$165:$BH$316,MATCH($A152,intern2!$A$165:$A$316,0),MATCH(AA$8,intern2!_xlnm.Print_Titles,0))="NOK","NOK",
IF(INDEX(intern3!$A$9:$BG$320,MATCH($A152,intern3!$A$9:$A$160,0),MATCH(intern4!AA$8,intern3!$7:$7,0))="OK","OK","NOK")))</f>
        <v/>
      </c>
      <c r="AB152" s="1277" t="str">
        <f>IF(INDEX(intern2!$A$165:$BH$316,MATCH($A152,intern2!$A$165:$A$316,0),MATCH(AB$8,intern2!_xlnm.Print_Titles,0))="","",
IF(INDEX(intern2!$A$165:$BH$316,MATCH($A152,intern2!$A$165:$A$316,0),MATCH(AB$8,intern2!_xlnm.Print_Titles,0))="NOK","NOK",
IF(INDEX(intern3!$A$9:$BG$320,MATCH($A152,intern3!$A$9:$A$160,0),MATCH(intern4!AB$8,intern3!$7:$7,0))="OK","OK","NOK")))</f>
        <v/>
      </c>
      <c r="AC152" s="1277" t="str">
        <f>IF(INDEX(intern2!$A$165:$BH$316,MATCH($A152,intern2!$A$165:$A$316,0),MATCH(AC$8,intern2!_xlnm.Print_Titles,0))="","",
IF(INDEX(intern2!$A$165:$BH$316,MATCH($A152,intern2!$A$165:$A$316,0),MATCH(AC$8,intern2!_xlnm.Print_Titles,0))="NOK","NOK",
IF(INDEX(intern3!$A$9:$BG$320,MATCH($A152,intern3!$A$9:$A$160,0),MATCH(intern4!AC$8,intern3!$7:$7,0))="OK","OK","NOK")))</f>
        <v/>
      </c>
      <c r="AD152" s="1277" t="str">
        <f>IF(INDEX(intern2!$A$165:$BH$316,MATCH($A152,intern2!$A$165:$A$316,0),MATCH(AD$8,intern2!_xlnm.Print_Titles,0))="","",
IF(INDEX(intern2!$A$165:$BH$316,MATCH($A152,intern2!$A$165:$A$316,0),MATCH(AD$8,intern2!_xlnm.Print_Titles,0))="NOK","NOK",
IF(INDEX(intern3!$A$9:$BG$320,MATCH($A152,intern3!$A$9:$A$160,0),MATCH(intern4!AD$8,intern3!$7:$7,0))="OK","OK","NOK")))</f>
        <v/>
      </c>
      <c r="AE152" s="1277" t="str">
        <f>IF(INDEX(intern2!$A$165:$BH$316,MATCH($A152,intern2!$A$165:$A$316,0),MATCH(AE$8,intern2!_xlnm.Print_Titles,0))="","",
IF(INDEX(intern2!$A$165:$BH$316,MATCH($A152,intern2!$A$165:$A$316,0),MATCH(AE$8,intern2!_xlnm.Print_Titles,0))="NOK","NOK",
IF(INDEX(intern3!$A$9:$BG$320,MATCH($A152,intern3!$A$9:$A$160,0),MATCH(intern4!AE$8,intern3!$7:$7,0))="OK","OK","NOK")))</f>
        <v/>
      </c>
      <c r="AF152" s="1277" t="str">
        <f>IF(INDEX(intern2!$A$165:$BH$316,MATCH($A152,intern2!$A$165:$A$316,0),MATCH(AF$8,intern2!_xlnm.Print_Titles,0))="","",
IF(INDEX(intern2!$A$165:$BH$316,MATCH($A152,intern2!$A$165:$A$316,0),MATCH(AF$8,intern2!_xlnm.Print_Titles,0))="NOK","NOK",
IF(INDEX(intern3!$A$9:$BG$320,MATCH($A152,intern3!$A$9:$A$160,0),MATCH(intern4!AF$8,intern3!$7:$7,0))="OK","OK","NOK")))</f>
        <v/>
      </c>
      <c r="AG152" s="1277" t="str">
        <f>IF(INDEX(intern2!$A$165:$BH$316,MATCH($A152,intern2!$A$165:$A$316,0),MATCH(AG$8,intern2!_xlnm.Print_Titles,0))="","",
IF(INDEX(intern2!$A$165:$BH$316,MATCH($A152,intern2!$A$165:$A$316,0),MATCH(AG$8,intern2!_xlnm.Print_Titles,0))="NOK","NOK",
IF(INDEX(intern3!$A$9:$BG$320,MATCH($A152,intern3!$A$9:$A$160,0),MATCH(intern4!AG$8,intern3!$7:$7,0))="OK","OK","NOK")))</f>
        <v/>
      </c>
      <c r="AH152" s="1277" t="str">
        <f>IF(INDEX(intern2!$A$165:$BH$316,MATCH($A152,intern2!$A$165:$A$316,0),MATCH(AH$8,intern2!_xlnm.Print_Titles,0))="","",
IF(INDEX(intern2!$A$165:$BH$316,MATCH($A152,intern2!$A$165:$A$316,0),MATCH(AH$8,intern2!_xlnm.Print_Titles,0))="NOK","NOK",
IF(INDEX(intern3!$A$9:$BG$320,MATCH($A152,intern3!$A$9:$A$160,0),MATCH(intern4!AH$8,intern3!$7:$7,0))="OK","OK","NOK")))</f>
        <v/>
      </c>
      <c r="AI152" s="1277" t="str">
        <f>IF(INDEX(intern2!$A$165:$BH$316,MATCH($A152,intern2!$A$165:$A$316,0),MATCH(AI$8,intern2!_xlnm.Print_Titles,0))="","",
IF(INDEX(intern2!$A$165:$BH$316,MATCH($A152,intern2!$A$165:$A$316,0),MATCH(AI$8,intern2!_xlnm.Print_Titles,0))="NOK","NOK",
IF(INDEX(intern3!$A$9:$BG$320,MATCH($A152,intern3!$A$9:$A$160,0),MATCH(intern4!AI$8,intern3!$7:$7,0))="OK","OK","NOK")))</f>
        <v/>
      </c>
      <c r="AJ152" s="1277" t="str">
        <f>IF(INDEX(intern2!$A$165:$BH$316,MATCH($A152,intern2!$A$165:$A$316,0),MATCH(AJ$8,intern2!_xlnm.Print_Titles,0))="","",
IF(INDEX(intern2!$A$165:$BH$316,MATCH($A152,intern2!$A$165:$A$316,0),MATCH(AJ$8,intern2!_xlnm.Print_Titles,0))="NOK","NOK",
IF(INDEX(intern3!$A$9:$BG$320,MATCH($A152,intern3!$A$9:$A$160,0),MATCH(intern4!AJ$8,intern3!$7:$7,0))="OK","OK","NOK")))</f>
        <v/>
      </c>
      <c r="AK152" s="1277" t="str">
        <f>IF(INDEX(intern2!$A$165:$BH$316,MATCH($A152,intern2!$A$165:$A$316,0),MATCH(AK$8,intern2!_xlnm.Print_Titles,0))="","",
IF(INDEX(intern2!$A$165:$BH$316,MATCH($A152,intern2!$A$165:$A$316,0),MATCH(AK$8,intern2!_xlnm.Print_Titles,0))="NOK","NOK",
IF(INDEX(intern3!$A$9:$BG$320,MATCH($A152,intern3!$A$9:$A$160,0),MATCH(intern4!AK$8,intern3!$7:$7,0))="OK","OK","NOK")))</f>
        <v/>
      </c>
      <c r="AL152" s="1277" t="str">
        <f>IF(INDEX(intern2!$A$165:$BH$316,MATCH($A152,intern2!$A$165:$A$316,0),MATCH(AL$8,intern2!_xlnm.Print_Titles,0))="","",
IF(INDEX(intern2!$A$165:$BH$316,MATCH($A152,intern2!$A$165:$A$316,0),MATCH(AL$8,intern2!_xlnm.Print_Titles,0))="NOK","NOK",
IF(INDEX(intern3!$A$9:$BG$320,MATCH($A152,intern3!$A$9:$A$160,0),MATCH(intern4!AL$8,intern3!$7:$7,0))="OK","OK","NOK")))</f>
        <v/>
      </c>
      <c r="AM152" s="1277" t="str">
        <f>IF(INDEX(intern2!$A$165:$BH$316,MATCH($A152,intern2!$A$165:$A$316,0),MATCH(AM$8,intern2!_xlnm.Print_Titles,0))="","",
IF(INDEX(intern2!$A$165:$BH$316,MATCH($A152,intern2!$A$165:$A$316,0),MATCH(AM$8,intern2!_xlnm.Print_Titles,0))="NOK","NOK",
IF(INDEX(intern3!$A$9:$BG$320,MATCH($A152,intern3!$A$9:$A$160,0),MATCH(intern4!AM$8,intern3!$7:$7,0))="OK","OK","NOK")))</f>
        <v/>
      </c>
      <c r="AN152" s="1277" t="str">
        <f>IF(INDEX(intern2!$A$165:$BH$316,MATCH($A152,intern2!$A$165:$A$316,0),MATCH(AN$8,intern2!_xlnm.Print_Titles,0))="","",
IF(INDEX(intern2!$A$165:$BH$316,MATCH($A152,intern2!$A$165:$A$316,0),MATCH(AN$8,intern2!_xlnm.Print_Titles,0))="NOK","NOK",
IF(INDEX(intern3!$A$9:$BG$320,MATCH($A152,intern3!$A$9:$A$160,0),MATCH(intern4!AN$8,intern3!$7:$7,0))="OK","OK","NOK")))</f>
        <v/>
      </c>
      <c r="AO152" s="1277" t="str">
        <f>IF(INDEX(intern2!$A$165:$BH$316,MATCH($A152,intern2!$A$165:$A$316,0),MATCH(AO$8,intern2!_xlnm.Print_Titles,0))="","",
IF(INDEX(intern2!$A$165:$BH$316,MATCH($A152,intern2!$A$165:$A$316,0),MATCH(AO$8,intern2!_xlnm.Print_Titles,0))="NOK","NOK",
IF(INDEX(intern3!$A$9:$BG$320,MATCH($A152,intern3!$A$9:$A$160,0),MATCH(intern4!AO$8,intern3!$7:$7,0))="OK","OK","NOK")))</f>
        <v/>
      </c>
      <c r="AP152" s="1277" t="str">
        <f>IF(INDEX(intern2!$A$165:$BH$316,MATCH($A152,intern2!$A$165:$A$316,0),MATCH(AP$8,intern2!_xlnm.Print_Titles,0))="","",
IF(INDEX(intern2!$A$165:$BH$316,MATCH($A152,intern2!$A$165:$A$316,0),MATCH(AP$8,intern2!_xlnm.Print_Titles,0))="NOK","NOK",
IF(INDEX(intern3!$A$9:$BG$320,MATCH($A152,intern3!$A$9:$A$160,0),MATCH(intern4!AP$8,intern3!$7:$7,0))="OK","OK","NOK")))</f>
        <v/>
      </c>
      <c r="AQ152" s="1277" t="str">
        <f>IF(INDEX(intern2!$A$165:$BH$316,MATCH($A152,intern2!$A$165:$A$316,0),MATCH(AQ$8,intern2!_xlnm.Print_Titles,0))="","",
IF(INDEX(intern2!$A$165:$BH$316,MATCH($A152,intern2!$A$165:$A$316,0),MATCH(AQ$8,intern2!_xlnm.Print_Titles,0))="NOK","NOK",
IF(INDEX(intern3!$A$9:$BG$320,MATCH($A152,intern3!$A$9:$A$160,0),MATCH(intern4!AQ$8,intern3!$7:$7,0))="OK","OK","NOK")))</f>
        <v/>
      </c>
      <c r="AR152" s="1277" t="str">
        <f>IF(INDEX(intern2!$A$165:$BH$316,MATCH($A152,intern2!$A$165:$A$316,0),MATCH(AR$8,intern2!_xlnm.Print_Titles,0))="","",
IF(INDEX(intern2!$A$165:$BH$316,MATCH($A152,intern2!$A$165:$A$316,0),MATCH(AR$8,intern2!_xlnm.Print_Titles,0))="NOK","NOK",
IF(INDEX(intern3!$A$9:$BG$320,MATCH($A152,intern3!$A$9:$A$160,0),MATCH(intern4!AR$8,intern3!$7:$7,0))="OK","OK","NOK")))</f>
        <v/>
      </c>
      <c r="AS152" s="1277" t="str">
        <f>IF(INDEX(intern2!$A$165:$BH$316,MATCH($A152,intern2!$A$165:$A$316,0),MATCH(AS$8,intern2!_xlnm.Print_Titles,0))="","",
IF(INDEX(intern2!$A$165:$BH$316,MATCH($A152,intern2!$A$165:$A$316,0),MATCH(AS$8,intern2!_xlnm.Print_Titles,0))="NOK","NOK",
IF(INDEX(intern3!$A$9:$BG$320,MATCH($A152,intern3!$A$9:$A$160,0),MATCH(intern4!AS$8,intern3!$7:$7,0))="OK","OK","NOK")))</f>
        <v/>
      </c>
      <c r="AT152" s="1277" t="str">
        <f>IF(INDEX(intern2!$A$165:$BH$316,MATCH($A152,intern2!$A$165:$A$316,0),MATCH(AT$8,intern2!_xlnm.Print_Titles,0))="","",
IF(INDEX(intern2!$A$165:$BH$316,MATCH($A152,intern2!$A$165:$A$316,0),MATCH(AT$8,intern2!_xlnm.Print_Titles,0))="NOK","NOK",
IF(INDEX(intern3!$A$9:$BG$320,MATCH($A152,intern3!$A$9:$A$160,0),MATCH(intern4!AT$8,intern3!$7:$7,0))="OK","OK","NOK")))</f>
        <v/>
      </c>
      <c r="AU152" s="1277" t="str">
        <f>IF(INDEX(intern2!$A$165:$BH$316,MATCH($A152,intern2!$A$165:$A$316,0),MATCH(AU$8,intern2!_xlnm.Print_Titles,0))="","",
IF(INDEX(intern2!$A$165:$BH$316,MATCH($A152,intern2!$A$165:$A$316,0),MATCH(AU$8,intern2!_xlnm.Print_Titles,0))="NOK","NOK",
IF(INDEX(intern3!$A$9:$BG$320,MATCH($A152,intern3!$A$9:$A$160,0),MATCH(intern4!AU$8,intern3!$7:$7,0))="OK","OK","NOK")))</f>
        <v/>
      </c>
      <c r="AV152" s="1277" t="str">
        <f>IF(INDEX(intern2!$A$165:$BH$316,MATCH($A152,intern2!$A$165:$A$316,0),MATCH(AV$8,intern2!_xlnm.Print_Titles,0))="","",
IF(INDEX(intern2!$A$165:$BH$316,MATCH($A152,intern2!$A$165:$A$316,0),MATCH(AV$8,intern2!_xlnm.Print_Titles,0))="NOK","NOK",
IF(INDEX(intern3!$A$9:$BG$320,MATCH($A152,intern3!$A$9:$A$160,0),MATCH(intern4!AV$8,intern3!$7:$7,0))="OK","OK","NOK")))</f>
        <v/>
      </c>
      <c r="AW152" s="1277"/>
      <c r="AX152" s="1277" t="str">
        <f>IF(INDEX(intern2!$A$165:$BH$316,MATCH($A152,intern2!$A$165:$A$316,0),MATCH(AX$8,intern2!_xlnm.Print_Titles,0))="","",
IF(INDEX(intern2!$A$165:$BH$316,MATCH($A152,intern2!$A$165:$A$316,0),MATCH(AX$8,intern2!_xlnm.Print_Titles,0))="NOK","NOK",
IF(INDEX(intern3!$A$9:$BG$320,MATCH($A152,intern3!$A$9:$A$160,0),MATCH(intern4!AX$8,intern3!$7:$7,0))="OK","OK","NOK")))</f>
        <v/>
      </c>
      <c r="AY152" s="1277" t="str">
        <f>IF(INDEX(intern2!$A$165:$BH$316,MATCH($A152,intern2!$A$165:$A$316,0),MATCH(AY$8,intern2!_xlnm.Print_Titles,0))="","",
IF(INDEX(intern2!$A$165:$BH$316,MATCH($A152,intern2!$A$165:$A$316,0),MATCH(AY$8,intern2!_xlnm.Print_Titles,0))="NOK","NOK",
IF(INDEX(intern3!$A$9:$BG$320,MATCH($A152,intern3!$A$9:$A$160,0),MATCH(intern4!AY$8,intern3!$7:$7,0))="OK","OK","NOK")))</f>
        <v/>
      </c>
      <c r="AZ152" s="1277" t="str">
        <f>IF(INDEX(intern2!$A$165:$BH$316,MATCH($A152,intern2!$A$165:$A$316,0),MATCH(AZ$8,intern2!_xlnm.Print_Titles,0))="","",
IF(INDEX(intern2!$A$165:$BH$316,MATCH($A152,intern2!$A$165:$A$316,0),MATCH(AZ$8,intern2!_xlnm.Print_Titles,0))="NOK","NOK",
IF(INDEX(intern3!$A$9:$BG$320,MATCH($A152,intern3!$A$9:$A$160,0),MATCH(intern4!AZ$8,intern3!$7:$7,0))="OK","OK","NOK")))</f>
        <v/>
      </c>
      <c r="BA152" s="1277" t="str">
        <f>IF(INDEX(intern2!$A$165:$BH$316,MATCH($A152,intern2!$A$165:$A$316,0),MATCH(BA$8,intern2!_xlnm.Print_Titles,0))="","",
IF(INDEX(intern2!$A$165:$BH$316,MATCH($A152,intern2!$A$165:$A$316,0),MATCH(BA$8,intern2!_xlnm.Print_Titles,0))="NOK","NOK",
IF(INDEX(intern3!$A$9:$BG$320,MATCH($A152,intern3!$A$9:$A$160,0),MATCH(intern4!BA$8,intern3!$7:$7,0))="OK","OK","NOK")))</f>
        <v/>
      </c>
      <c r="BB152" s="1277" t="str">
        <f>IF(INDEX(intern2!$A$165:$BH$316,MATCH($A152,intern2!$A$165:$A$316,0),MATCH(BB$8,intern2!_xlnm.Print_Titles,0))="","",
IF(INDEX(intern2!$A$165:$BH$316,MATCH($A152,intern2!$A$165:$A$316,0),MATCH(BB$8,intern2!_xlnm.Print_Titles,0))="NOK","NOK",
IF(INDEX(intern3!$A$9:$BG$320,MATCH($A152,intern3!$A$9:$A$160,0),MATCH(intern4!BB$8,intern3!$7:$7,0))="OK","OK","NOK")))</f>
        <v/>
      </c>
      <c r="BC152" s="1277" t="str">
        <f>IF(INDEX(intern2!$A$165:$BH$316,MATCH($A152,intern2!$A$165:$A$316,0),MATCH(BC$8,intern2!_xlnm.Print_Titles,0))="","",
IF(INDEX(intern2!$A$165:$BH$316,MATCH($A152,intern2!$A$165:$A$316,0),MATCH(BC$8,intern2!_xlnm.Print_Titles,0))="NOK","NOK",
IF(INDEX(intern3!$A$9:$BG$320,MATCH($A152,intern3!$A$9:$A$160,0),MATCH(intern4!BC$8,intern3!$7:$7,0))="OK","OK","NOK")))</f>
        <v/>
      </c>
      <c r="BD152" s="1277" t="str">
        <f>IF(INDEX(intern2!$A$165:$BH$316,MATCH($A152,intern2!$A$165:$A$316,0),MATCH(BD$8,intern2!_xlnm.Print_Titles,0))="","",
IF(INDEX(intern2!$A$165:$BH$316,MATCH($A152,intern2!$A$165:$A$316,0),MATCH(BD$8,intern2!_xlnm.Print_Titles,0))="NOK","NOK",
IF(INDEX(intern3!$A$9:$BG$320,MATCH($A152,intern3!$A$9:$A$160,0),MATCH(intern4!BD$8,intern3!$7:$7,0))="OK","OK","NOK")))</f>
        <v/>
      </c>
      <c r="BE152" s="1277" t="str">
        <f>IF(INDEX(intern2!$A$165:$BH$316,MATCH($A152,intern2!$A$165:$A$316,0),MATCH(BE$8,intern2!_xlnm.Print_Titles,0))="","",
IF(INDEX(intern2!$A$165:$BH$316,MATCH($A152,intern2!$A$165:$A$316,0),MATCH(BE$8,intern2!_xlnm.Print_Titles,0))="NOK","NOK",
IF(INDEX(intern3!$A$9:$BG$320,MATCH($A152,intern3!$A$9:$A$160,0),MATCH(intern4!BE$8,intern3!$7:$7,0))="OK","OK","NOK")))</f>
        <v/>
      </c>
      <c r="BF152" s="1277" t="str">
        <f>IF(INDEX(intern2!$A$165:$BH$316,MATCH($A152,intern2!$A$165:$A$316,0),MATCH(BF$8,intern2!_xlnm.Print_Titles,0))="","",
IF(INDEX(intern2!$A$165:$BH$316,MATCH($A152,intern2!$A$165:$A$316,0),MATCH(BF$8,intern2!_xlnm.Print_Titles,0))="NOK","NOK",
IF(INDEX(intern3!$A$9:$BG$320,MATCH($A152,intern3!$A$9:$A$160,0),MATCH(intern4!BF$8,intern3!$7:$7,0))="OK","OK","NOK")))</f>
        <v/>
      </c>
      <c r="BG152" s="1277" t="str">
        <f>IF(INDEX(intern2!$A$165:$BH$316,MATCH($A152,intern2!$A$165:$A$316,0),MATCH(BG$8,intern2!_xlnm.Print_Titles,0))="","",
IF(INDEX(intern2!$A$165:$BH$316,MATCH($A152,intern2!$A$165:$A$316,0),MATCH(BG$8,intern2!_xlnm.Print_Titles,0))="NOK","NOK",
IF(INDEX(intern3!$A$9:$BG$320,MATCH($A152,intern3!$A$9:$A$160,0),MATCH(intern4!BG$8,intern3!$7:$7,0))="OK","OK","NOK")))</f>
        <v/>
      </c>
      <c r="BH152" s="200" t="str">
        <f t="shared" ca="1" si="4"/>
        <v>NOK</v>
      </c>
      <c r="BI152" s="186"/>
      <c r="BJ152" t="b">
        <f ca="1">IF(VLOOKUP($A152,intern1!$C:$Q,15,FALSE)="MAS","",IF(VLOOKUP($A152,'3.10'!$C:$AP,9,FALSE)=0,"NOK",IF(VLOOKUP($A152,'3.10'!$C:$AP,11,FALSE)=0,"NOK","OK"))=BH152)</f>
        <v>1</v>
      </c>
    </row>
    <row r="153" spans="1:62" x14ac:dyDescent="0.25">
      <c r="A153" t="str">
        <f>+intern2!A148</f>
        <v>KINB</v>
      </c>
      <c r="C153" s="1277" t="str">
        <f>IF(INDEX(intern2!$A$165:$BH$316,MATCH($A153,intern2!$A$165:$A$316,0),MATCH(C$8,intern2!_xlnm.Print_Titles,0))="","",
IF(INDEX(intern2!$A$165:$BH$316,MATCH($A153,intern2!$A$165:$A$316,0),MATCH(C$8,intern2!_xlnm.Print_Titles,0))="NOK","NOK",
IF(INDEX(intern3!$A$9:$BG$320,MATCH($A153,intern3!$A$9:$A$160,0),MATCH(intern4!C$8,intern3!$7:$7,0))="OK","OK","NOK")))</f>
        <v/>
      </c>
      <c r="D153" s="1277" t="str">
        <f>IF(INDEX(intern2!$A$165:$BH$316,MATCH($A153,intern2!$A$165:$A$316,0),MATCH(D$8,intern2!_xlnm.Print_Titles,0))="","",
IF(INDEX(intern2!$A$165:$BH$316,MATCH($A153,intern2!$A$165:$A$316,0),MATCH(D$8,intern2!_xlnm.Print_Titles,0))="NOK","NOK",
IF(INDEX(intern3!$A$9:$BG$320,MATCH($A153,intern3!$A$9:$A$160,0),MATCH(intern4!D$8,intern3!$7:$7,0))="OK","OK","NOK")))</f>
        <v/>
      </c>
      <c r="E153" s="1277" t="str">
        <f>IF(INDEX(intern2!$A$165:$BH$316,MATCH($A153,intern2!$A$165:$A$316,0),MATCH(E$8,intern2!_xlnm.Print_Titles,0))="","",
IF(INDEX(intern2!$A$165:$BH$316,MATCH($A153,intern2!$A$165:$A$316,0),MATCH(E$8,intern2!_xlnm.Print_Titles,0))="NOK","NOK",
IF(INDEX(intern3!$A$9:$BG$320,MATCH($A153,intern3!$A$9:$A$160,0),MATCH(intern4!E$8,intern3!$7:$7,0))="OK","OK","NOK")))</f>
        <v/>
      </c>
      <c r="F153" s="1277" t="str">
        <f>IF(INDEX(intern2!$A$165:$BH$316,MATCH($A153,intern2!$A$165:$A$316,0),MATCH(F$8,intern2!_xlnm.Print_Titles,0))="","",
IF(INDEX(intern2!$A$165:$BH$316,MATCH($A153,intern2!$A$165:$A$316,0),MATCH(F$8,intern2!_xlnm.Print_Titles,0))="NOK","NOK",
IF(INDEX(intern3!$A$9:$BG$320,MATCH($A153,intern3!$A$9:$A$160,0),MATCH(intern4!F$8,intern3!$7:$7,0))="OK","OK","NOK")))</f>
        <v/>
      </c>
      <c r="G153" s="1277" t="str">
        <f>IF(INDEX(intern2!$A$165:$BH$316,MATCH($A153,intern2!$A$165:$A$316,0),MATCH(G$8,intern2!_xlnm.Print_Titles,0))="","",
IF(INDEX(intern2!$A$165:$BH$316,MATCH($A153,intern2!$A$165:$A$316,0),MATCH(G$8,intern2!_xlnm.Print_Titles,0))="NOK","NOK",
IF(INDEX(intern3!$A$9:$BG$320,MATCH($A153,intern3!$A$9:$A$160,0),MATCH(intern4!G$8,intern3!$7:$7,0))="OK","OK","NOK")))</f>
        <v/>
      </c>
      <c r="H153" s="1277" t="str">
        <f>IF(INDEX(intern2!$A$165:$BH$316,MATCH($A153,intern2!$A$165:$A$316,0),MATCH(H$8,intern2!_xlnm.Print_Titles,0))="","",
IF(INDEX(intern2!$A$165:$BH$316,MATCH($A153,intern2!$A$165:$A$316,0),MATCH(H$8,intern2!_xlnm.Print_Titles,0))="NOK","NOK",
IF(INDEX(intern3!$A$9:$BG$320,MATCH($A153,intern3!$A$9:$A$160,0),MATCH(intern4!H$8,intern3!$7:$7,0))="OK","OK","NOK")))</f>
        <v/>
      </c>
      <c r="I153" s="1277" t="str">
        <f>IF(INDEX(intern2!$A$165:$BH$316,MATCH($A153,intern2!$A$165:$A$316,0),MATCH(I$8,intern2!_xlnm.Print_Titles,0))="","",
IF(INDEX(intern2!$A$165:$BH$316,MATCH($A153,intern2!$A$165:$A$316,0),MATCH(I$8,intern2!_xlnm.Print_Titles,0))="NOK","NOK",
IF(INDEX(intern3!$A$9:$BG$320,MATCH($A153,intern3!$A$9:$A$160,0),MATCH(intern4!I$8,intern3!$7:$7,0))="OK","OK","NOK")))</f>
        <v/>
      </c>
      <c r="J153" s="1277" t="str">
        <f>IF(INDEX(intern2!$A$165:$BH$316,MATCH($A153,intern2!$A$165:$A$316,0),MATCH(J$8,intern2!_xlnm.Print_Titles,0))="","",
IF(INDEX(intern2!$A$165:$BH$316,MATCH($A153,intern2!$A$165:$A$316,0),MATCH(J$8,intern2!_xlnm.Print_Titles,0))="NOK","NOK",
IF(INDEX(intern3!$A$9:$BG$320,MATCH($A153,intern3!$A$9:$A$160,0),MATCH(intern4!J$8,intern3!$7:$7,0))="OK","OK","NOK")))</f>
        <v/>
      </c>
      <c r="K153" s="1277" t="str">
        <f>IF(INDEX(intern2!$A$165:$BH$316,MATCH($A153,intern2!$A$165:$A$316,0),MATCH(K$8,intern2!_xlnm.Print_Titles,0))="","",
IF(INDEX(intern2!$A$165:$BH$316,MATCH($A153,intern2!$A$165:$A$316,0),MATCH(K$8,intern2!_xlnm.Print_Titles,0))="NOK","NOK",
IF(INDEX(intern3!$A$9:$BG$320,MATCH($A153,intern3!$A$9:$A$160,0),MATCH(intern4!K$8,intern3!$7:$7,0))="OK","OK","NOK")))</f>
        <v/>
      </c>
      <c r="L153" s="1277" t="str">
        <f>IF(INDEX(intern2!$A$165:$BH$316,MATCH($A153,intern2!$A$165:$A$316,0),MATCH(L$8,intern2!_xlnm.Print_Titles,0))="","",
IF(INDEX(intern2!$A$165:$BH$316,MATCH($A153,intern2!$A$165:$A$316,0),MATCH(L$8,intern2!_xlnm.Print_Titles,0))="NOK","NOK",
IF(INDEX(intern3!$A$9:$BG$320,MATCH($A153,intern3!$A$9:$A$160,0),MATCH(intern4!L$8,intern3!$7:$7,0))="OK","OK","NOK")))</f>
        <v/>
      </c>
      <c r="M153" s="1277" t="str">
        <f>IF(INDEX(intern2!$A$165:$BH$316,MATCH($A153,intern2!$A$165:$A$316,0),MATCH(M$8,intern2!_xlnm.Print_Titles,0))="","",
IF(INDEX(intern2!$A$165:$BH$316,MATCH($A153,intern2!$A$165:$A$316,0),MATCH(M$8,intern2!_xlnm.Print_Titles,0))="NOK","NOK",
IF(INDEX(intern3!$A$9:$BG$320,MATCH($A153,intern3!$A$9:$A$160,0),MATCH(intern4!M$8,intern3!$7:$7,0))="OK","OK","NOK")))</f>
        <v/>
      </c>
      <c r="N153" s="1277" t="str">
        <f>IF(INDEX(intern2!$A$165:$BH$316,MATCH($A153,intern2!$A$165:$A$316,0),MATCH(N$8,intern2!_xlnm.Print_Titles,0))="","",
IF(INDEX(intern2!$A$165:$BH$316,MATCH($A153,intern2!$A$165:$A$316,0),MATCH(N$8,intern2!_xlnm.Print_Titles,0))="NOK","NOK",
IF(INDEX(intern3!$A$9:$BG$320,MATCH($A153,intern3!$A$9:$A$160,0),MATCH(intern4!N$8,intern3!$7:$7,0))="OK","OK","NOK")))</f>
        <v/>
      </c>
      <c r="O153" s="1277" t="str">
        <f>IF(INDEX(intern2!$A$165:$BH$316,MATCH($A153,intern2!$A$165:$A$316,0),MATCH(O$8,intern2!_xlnm.Print_Titles,0))="","",
IF(INDEX(intern2!$A$165:$BH$316,MATCH($A153,intern2!$A$165:$A$316,0),MATCH(O$8,intern2!_xlnm.Print_Titles,0))="NOK","NOK",
IF(INDEX(intern3!$A$9:$BG$320,MATCH($A153,intern3!$A$9:$A$160,0),MATCH(intern4!O$8,intern3!$7:$7,0))="OK","OK","NOK")))</f>
        <v/>
      </c>
      <c r="P153" s="1277" t="str">
        <f>IF(INDEX(intern2!$A$165:$BH$316,MATCH($A153,intern2!$A$165:$A$316,0),MATCH(P$8,intern2!_xlnm.Print_Titles,0))="","",
IF(INDEX(intern2!$A$165:$BH$316,MATCH($A153,intern2!$A$165:$A$316,0),MATCH(P$8,intern2!_xlnm.Print_Titles,0))="NOK","NOK",
IF(INDEX(intern3!$A$9:$BG$320,MATCH($A153,intern3!$A$9:$A$160,0),MATCH(intern4!P$8,intern3!$7:$7,0))="OK","OK","NOK")))</f>
        <v/>
      </c>
      <c r="Q153" s="1277" t="str">
        <f>IF(INDEX(intern2!$A$165:$BH$316,MATCH($A153,intern2!$A$165:$A$316,0),MATCH(Q$8,intern2!_xlnm.Print_Titles,0))="","",
IF(INDEX(intern2!$A$165:$BH$316,MATCH($A153,intern2!$A$165:$A$316,0),MATCH(Q$8,intern2!_xlnm.Print_Titles,0))="NOK","NOK",
IF(INDEX(intern3!$A$9:$BG$320,MATCH($A153,intern3!$A$9:$A$160,0),MATCH(intern4!Q$8,intern3!$7:$7,0))="OK","OK","NOK")))</f>
        <v/>
      </c>
      <c r="R153" s="1277" t="str">
        <f>IF(INDEX(intern2!$A$165:$BH$316,MATCH($A153,intern2!$A$165:$A$316,0),MATCH(R$8,intern2!_xlnm.Print_Titles,0))="","",
IF(INDEX(intern2!$A$165:$BH$316,MATCH($A153,intern2!$A$165:$A$316,0),MATCH(R$8,intern2!_xlnm.Print_Titles,0))="NOK","NOK",
IF(INDEX(intern3!$A$9:$BG$320,MATCH($A153,intern3!$A$9:$A$160,0),MATCH(intern4!R$8,intern3!$7:$7,0))="OK","OK","NOK")))</f>
        <v/>
      </c>
      <c r="S153" s="1277" t="str">
        <f>IF(INDEX(intern2!$A$165:$BH$316,MATCH($A153,intern2!$A$165:$A$316,0),MATCH(S$8,intern2!_xlnm.Print_Titles,0))="","",
IF(INDEX(intern2!$A$165:$BH$316,MATCH($A153,intern2!$A$165:$A$316,0),MATCH(S$8,intern2!_xlnm.Print_Titles,0))="NOK","NOK",
IF(INDEX(intern3!$A$9:$BG$320,MATCH($A153,intern3!$A$9:$A$160,0),MATCH(intern4!S$8,intern3!$7:$7,0))="OK","OK","NOK")))</f>
        <v/>
      </c>
      <c r="T153" s="1277" t="str">
        <f>IF(INDEX(intern2!$A$165:$BH$316,MATCH($A153,intern2!$A$165:$A$316,0),MATCH(T$8,intern2!_xlnm.Print_Titles,0))="","",
IF(INDEX(intern2!$A$165:$BH$316,MATCH($A153,intern2!$A$165:$A$316,0),MATCH(T$8,intern2!_xlnm.Print_Titles,0))="NOK","NOK",
IF(INDEX(intern3!$A$9:$BG$320,MATCH($A153,intern3!$A$9:$A$160,0),MATCH(intern4!T$8,intern3!$7:$7,0))="OK","OK","NOK")))</f>
        <v/>
      </c>
      <c r="U153" s="1277" t="str">
        <f>IF(INDEX(intern2!$A$165:$BH$316,MATCH($A153,intern2!$A$165:$A$316,0),MATCH(U$8,intern2!_xlnm.Print_Titles,0))="","",
IF(INDEX(intern2!$A$165:$BH$316,MATCH($A153,intern2!$A$165:$A$316,0),MATCH(U$8,intern2!_xlnm.Print_Titles,0))="NOK","NOK",
IF(INDEX(intern3!$A$9:$BG$320,MATCH($A153,intern3!$A$9:$A$160,0),MATCH(intern4!U$8,intern3!$7:$7,0))="OK","OK","NOK")))</f>
        <v/>
      </c>
      <c r="V153" s="1277" t="str">
        <f>IF(INDEX(intern2!$A$165:$BH$316,MATCH($A153,intern2!$A$165:$A$316,0),MATCH(V$8,intern2!_xlnm.Print_Titles,0))="","",
IF(INDEX(intern2!$A$165:$BH$316,MATCH($A153,intern2!$A$165:$A$316,0),MATCH(V$8,intern2!_xlnm.Print_Titles,0))="NOK","NOK",
IF(INDEX(intern3!$A$9:$BG$320,MATCH($A153,intern3!$A$9:$A$160,0),MATCH(intern4!V$8,intern3!$7:$7,0))="OK","OK","NOK")))</f>
        <v/>
      </c>
      <c r="W153" s="1277" t="str">
        <f>IF(INDEX(intern2!$A$165:$BH$316,MATCH($A153,intern2!$A$165:$A$316,0),MATCH(W$8,intern2!_xlnm.Print_Titles,0))="","",
IF(INDEX(intern2!$A$165:$BH$316,MATCH($A153,intern2!$A$165:$A$316,0),MATCH(W$8,intern2!_xlnm.Print_Titles,0))="NOK","NOK",
IF(INDEX(intern3!$A$9:$BG$320,MATCH($A153,intern3!$A$9:$A$160,0),MATCH(intern4!W$8,intern3!$7:$7,0))="OK","OK","NOK")))</f>
        <v/>
      </c>
      <c r="X153" s="1277" t="str">
        <f>IF(INDEX(intern2!$A$165:$BH$316,MATCH($A153,intern2!$A$165:$A$316,0),MATCH(X$8,intern2!_xlnm.Print_Titles,0))="","",
IF(INDEX(intern2!$A$165:$BH$316,MATCH($A153,intern2!$A$165:$A$316,0),MATCH(X$8,intern2!_xlnm.Print_Titles,0))="NOK","NOK",
IF(INDEX(intern3!$A$9:$BG$320,MATCH($A153,intern3!$A$9:$A$160,0),MATCH(intern4!X$8,intern3!$7:$7,0))="OK","OK","NOK")))</f>
        <v/>
      </c>
      <c r="Y153" s="1277" t="str">
        <f>IF(INDEX(intern2!$A$165:$BH$316,MATCH($A153,intern2!$A$165:$A$316,0),MATCH(Y$8,intern2!_xlnm.Print_Titles,0))="","",
IF(INDEX(intern2!$A$165:$BH$316,MATCH($A153,intern2!$A$165:$A$316,0),MATCH(Y$8,intern2!_xlnm.Print_Titles,0))="NOK","NOK",
IF(INDEX(intern3!$A$9:$BG$320,MATCH($A153,intern3!$A$9:$A$160,0),MATCH(intern4!Y$8,intern3!$7:$7,0))="OK","OK","NOK")))</f>
        <v/>
      </c>
      <c r="Z153" s="1277" t="str">
        <f>IF(INDEX(intern2!$A$165:$BH$316,MATCH($A153,intern2!$A$165:$A$316,0),MATCH(Z$8,intern2!_xlnm.Print_Titles,0))="","",
IF(INDEX(intern2!$A$165:$BH$316,MATCH($A153,intern2!$A$165:$A$316,0),MATCH(Z$8,intern2!_xlnm.Print_Titles,0))="NOK","NOK",
IF(INDEX(intern3!$A$9:$BG$320,MATCH($A153,intern3!$A$9:$A$160,0),MATCH(intern4!Z$8,intern3!$7:$7,0))="OK","OK","NOK")))</f>
        <v/>
      </c>
      <c r="AA153" s="1277" t="str">
        <f>IF(INDEX(intern2!$A$165:$BH$316,MATCH($A153,intern2!$A$165:$A$316,0),MATCH(AA$8,intern2!_xlnm.Print_Titles,0))="","",
IF(INDEX(intern2!$A$165:$BH$316,MATCH($A153,intern2!$A$165:$A$316,0),MATCH(AA$8,intern2!_xlnm.Print_Titles,0))="NOK","NOK",
IF(INDEX(intern3!$A$9:$BG$320,MATCH($A153,intern3!$A$9:$A$160,0),MATCH(intern4!AA$8,intern3!$7:$7,0))="OK","OK","NOK")))</f>
        <v/>
      </c>
      <c r="AB153" s="1277" t="str">
        <f>IF(INDEX(intern2!$A$165:$BH$316,MATCH($A153,intern2!$A$165:$A$316,0),MATCH(AB$8,intern2!_xlnm.Print_Titles,0))="","",
IF(INDEX(intern2!$A$165:$BH$316,MATCH($A153,intern2!$A$165:$A$316,0),MATCH(AB$8,intern2!_xlnm.Print_Titles,0))="NOK","NOK",
IF(INDEX(intern3!$A$9:$BG$320,MATCH($A153,intern3!$A$9:$A$160,0),MATCH(intern4!AB$8,intern3!$7:$7,0))="OK","OK","NOK")))</f>
        <v/>
      </c>
      <c r="AC153" s="1277" t="str">
        <f>IF(INDEX(intern2!$A$165:$BH$316,MATCH($A153,intern2!$A$165:$A$316,0),MATCH(AC$8,intern2!_xlnm.Print_Titles,0))="","",
IF(INDEX(intern2!$A$165:$BH$316,MATCH($A153,intern2!$A$165:$A$316,0),MATCH(AC$8,intern2!_xlnm.Print_Titles,0))="NOK","NOK",
IF(INDEX(intern3!$A$9:$BG$320,MATCH($A153,intern3!$A$9:$A$160,0),MATCH(intern4!AC$8,intern3!$7:$7,0))="OK","OK","NOK")))</f>
        <v/>
      </c>
      <c r="AD153" s="1277" t="str">
        <f>IF(INDEX(intern2!$A$165:$BH$316,MATCH($A153,intern2!$A$165:$A$316,0),MATCH(AD$8,intern2!_xlnm.Print_Titles,0))="","",
IF(INDEX(intern2!$A$165:$BH$316,MATCH($A153,intern2!$A$165:$A$316,0),MATCH(AD$8,intern2!_xlnm.Print_Titles,0))="NOK","NOK",
IF(INDEX(intern3!$A$9:$BG$320,MATCH($A153,intern3!$A$9:$A$160,0),MATCH(intern4!AD$8,intern3!$7:$7,0))="OK","OK","NOK")))</f>
        <v/>
      </c>
      <c r="AE153" s="1277" t="str">
        <f>IF(INDEX(intern2!$A$165:$BH$316,MATCH($A153,intern2!$A$165:$A$316,0),MATCH(AE$8,intern2!_xlnm.Print_Titles,0))="","",
IF(INDEX(intern2!$A$165:$BH$316,MATCH($A153,intern2!$A$165:$A$316,0),MATCH(AE$8,intern2!_xlnm.Print_Titles,0))="NOK","NOK",
IF(INDEX(intern3!$A$9:$BG$320,MATCH($A153,intern3!$A$9:$A$160,0),MATCH(intern4!AE$8,intern3!$7:$7,0))="OK","OK","NOK")))</f>
        <v/>
      </c>
      <c r="AF153" s="1277" t="str">
        <f>IF(INDEX(intern2!$A$165:$BH$316,MATCH($A153,intern2!$A$165:$A$316,0),MATCH(AF$8,intern2!_xlnm.Print_Titles,0))="","",
IF(INDEX(intern2!$A$165:$BH$316,MATCH($A153,intern2!$A$165:$A$316,0),MATCH(AF$8,intern2!_xlnm.Print_Titles,0))="NOK","NOK",
IF(INDEX(intern3!$A$9:$BG$320,MATCH($A153,intern3!$A$9:$A$160,0),MATCH(intern4!AF$8,intern3!$7:$7,0))="OK","OK","NOK")))</f>
        <v/>
      </c>
      <c r="AG153" s="1277" t="str">
        <f>IF(INDEX(intern2!$A$165:$BH$316,MATCH($A153,intern2!$A$165:$A$316,0),MATCH(AG$8,intern2!_xlnm.Print_Titles,0))="","",
IF(INDEX(intern2!$A$165:$BH$316,MATCH($A153,intern2!$A$165:$A$316,0),MATCH(AG$8,intern2!_xlnm.Print_Titles,0))="NOK","NOK",
IF(INDEX(intern3!$A$9:$BG$320,MATCH($A153,intern3!$A$9:$A$160,0),MATCH(intern4!AG$8,intern3!$7:$7,0))="OK","OK","NOK")))</f>
        <v/>
      </c>
      <c r="AH153" s="1277" t="str">
        <f>IF(INDEX(intern2!$A$165:$BH$316,MATCH($A153,intern2!$A$165:$A$316,0),MATCH(AH$8,intern2!_xlnm.Print_Titles,0))="","",
IF(INDEX(intern2!$A$165:$BH$316,MATCH($A153,intern2!$A$165:$A$316,0),MATCH(AH$8,intern2!_xlnm.Print_Titles,0))="NOK","NOK",
IF(INDEX(intern3!$A$9:$BG$320,MATCH($A153,intern3!$A$9:$A$160,0),MATCH(intern4!AH$8,intern3!$7:$7,0))="OK","OK","NOK")))</f>
        <v/>
      </c>
      <c r="AI153" s="1277" t="str">
        <f>IF(INDEX(intern2!$A$165:$BH$316,MATCH($A153,intern2!$A$165:$A$316,0),MATCH(AI$8,intern2!_xlnm.Print_Titles,0))="","",
IF(INDEX(intern2!$A$165:$BH$316,MATCH($A153,intern2!$A$165:$A$316,0),MATCH(AI$8,intern2!_xlnm.Print_Titles,0))="NOK","NOK",
IF(INDEX(intern3!$A$9:$BG$320,MATCH($A153,intern3!$A$9:$A$160,0),MATCH(intern4!AI$8,intern3!$7:$7,0))="OK","OK","NOK")))</f>
        <v/>
      </c>
      <c r="AJ153" s="1277" t="str">
        <f>IF(INDEX(intern2!$A$165:$BH$316,MATCH($A153,intern2!$A$165:$A$316,0),MATCH(AJ$8,intern2!_xlnm.Print_Titles,0))="","",
IF(INDEX(intern2!$A$165:$BH$316,MATCH($A153,intern2!$A$165:$A$316,0),MATCH(AJ$8,intern2!_xlnm.Print_Titles,0))="NOK","NOK",
IF(INDEX(intern3!$A$9:$BG$320,MATCH($A153,intern3!$A$9:$A$160,0),MATCH(intern4!AJ$8,intern3!$7:$7,0))="OK","OK","NOK")))</f>
        <v/>
      </c>
      <c r="AK153" s="1277" t="str">
        <f>IF(INDEX(intern2!$A$165:$BH$316,MATCH($A153,intern2!$A$165:$A$316,0),MATCH(AK$8,intern2!_xlnm.Print_Titles,0))="","",
IF(INDEX(intern2!$A$165:$BH$316,MATCH($A153,intern2!$A$165:$A$316,0),MATCH(AK$8,intern2!_xlnm.Print_Titles,0))="NOK","NOK",
IF(INDEX(intern3!$A$9:$BG$320,MATCH($A153,intern3!$A$9:$A$160,0),MATCH(intern4!AK$8,intern3!$7:$7,0))="OK","OK","NOK")))</f>
        <v/>
      </c>
      <c r="AL153" s="1277" t="str">
        <f>IF(INDEX(intern2!$A$165:$BH$316,MATCH($A153,intern2!$A$165:$A$316,0),MATCH(AL$8,intern2!_xlnm.Print_Titles,0))="","",
IF(INDEX(intern2!$A$165:$BH$316,MATCH($A153,intern2!$A$165:$A$316,0),MATCH(AL$8,intern2!_xlnm.Print_Titles,0))="NOK","NOK",
IF(INDEX(intern3!$A$9:$BG$320,MATCH($A153,intern3!$A$9:$A$160,0),MATCH(intern4!AL$8,intern3!$7:$7,0))="OK","OK","NOK")))</f>
        <v/>
      </c>
      <c r="AM153" s="1277" t="str">
        <f>IF(INDEX(intern2!$A$165:$BH$316,MATCH($A153,intern2!$A$165:$A$316,0),MATCH(AM$8,intern2!_xlnm.Print_Titles,0))="","",
IF(INDEX(intern2!$A$165:$BH$316,MATCH($A153,intern2!$A$165:$A$316,0),MATCH(AM$8,intern2!_xlnm.Print_Titles,0))="NOK","NOK",
IF(INDEX(intern3!$A$9:$BG$320,MATCH($A153,intern3!$A$9:$A$160,0),MATCH(intern4!AM$8,intern3!$7:$7,0))="OK","OK","NOK")))</f>
        <v/>
      </c>
      <c r="AN153" s="1277" t="str">
        <f>IF(INDEX(intern2!$A$165:$BH$316,MATCH($A153,intern2!$A$165:$A$316,0),MATCH(AN$8,intern2!_xlnm.Print_Titles,0))="","",
IF(INDEX(intern2!$A$165:$BH$316,MATCH($A153,intern2!$A$165:$A$316,0),MATCH(AN$8,intern2!_xlnm.Print_Titles,0))="NOK","NOK",
IF(INDEX(intern3!$A$9:$BG$320,MATCH($A153,intern3!$A$9:$A$160,0),MATCH(intern4!AN$8,intern3!$7:$7,0))="OK","OK","NOK")))</f>
        <v/>
      </c>
      <c r="AO153" s="1277" t="str">
        <f>IF(INDEX(intern2!$A$165:$BH$316,MATCH($A153,intern2!$A$165:$A$316,0),MATCH(AO$8,intern2!_xlnm.Print_Titles,0))="","",
IF(INDEX(intern2!$A$165:$BH$316,MATCH($A153,intern2!$A$165:$A$316,0),MATCH(AO$8,intern2!_xlnm.Print_Titles,0))="NOK","NOK",
IF(INDEX(intern3!$A$9:$BG$320,MATCH($A153,intern3!$A$9:$A$160,0),MATCH(intern4!AO$8,intern3!$7:$7,0))="OK","OK","NOK")))</f>
        <v/>
      </c>
      <c r="AP153" s="1277" t="str">
        <f>IF(INDEX(intern2!$A$165:$BH$316,MATCH($A153,intern2!$A$165:$A$316,0),MATCH(AP$8,intern2!_xlnm.Print_Titles,0))="","",
IF(INDEX(intern2!$A$165:$BH$316,MATCH($A153,intern2!$A$165:$A$316,0),MATCH(AP$8,intern2!_xlnm.Print_Titles,0))="NOK","NOK",
IF(INDEX(intern3!$A$9:$BG$320,MATCH($A153,intern3!$A$9:$A$160,0),MATCH(intern4!AP$8,intern3!$7:$7,0))="OK","OK","NOK")))</f>
        <v/>
      </c>
      <c r="AQ153" s="1277" t="str">
        <f>IF(INDEX(intern2!$A$165:$BH$316,MATCH($A153,intern2!$A$165:$A$316,0),MATCH(AQ$8,intern2!_xlnm.Print_Titles,0))="","",
IF(INDEX(intern2!$A$165:$BH$316,MATCH($A153,intern2!$A$165:$A$316,0),MATCH(AQ$8,intern2!_xlnm.Print_Titles,0))="NOK","NOK",
IF(INDEX(intern3!$A$9:$BG$320,MATCH($A153,intern3!$A$9:$A$160,0),MATCH(intern4!AQ$8,intern3!$7:$7,0))="OK","OK","NOK")))</f>
        <v/>
      </c>
      <c r="AR153" s="1277" t="str">
        <f>IF(INDEX(intern2!$A$165:$BH$316,MATCH($A153,intern2!$A$165:$A$316,0),MATCH(AR$8,intern2!_xlnm.Print_Titles,0))="","",
IF(INDEX(intern2!$A$165:$BH$316,MATCH($A153,intern2!$A$165:$A$316,0),MATCH(AR$8,intern2!_xlnm.Print_Titles,0))="NOK","NOK",
IF(INDEX(intern3!$A$9:$BG$320,MATCH($A153,intern3!$A$9:$A$160,0),MATCH(intern4!AR$8,intern3!$7:$7,0))="OK","OK","NOK")))</f>
        <v/>
      </c>
      <c r="AS153" s="1277" t="str">
        <f>IF(INDEX(intern2!$A$165:$BH$316,MATCH($A153,intern2!$A$165:$A$316,0),MATCH(AS$8,intern2!_xlnm.Print_Titles,0))="","",
IF(INDEX(intern2!$A$165:$BH$316,MATCH($A153,intern2!$A$165:$A$316,0),MATCH(AS$8,intern2!_xlnm.Print_Titles,0))="NOK","NOK",
IF(INDEX(intern3!$A$9:$BG$320,MATCH($A153,intern3!$A$9:$A$160,0),MATCH(intern4!AS$8,intern3!$7:$7,0))="OK","OK","NOK")))</f>
        <v/>
      </c>
      <c r="AT153" s="1277" t="str">
        <f>IF(INDEX(intern2!$A$165:$BH$316,MATCH($A153,intern2!$A$165:$A$316,0),MATCH(AT$8,intern2!_xlnm.Print_Titles,0))="","",
IF(INDEX(intern2!$A$165:$BH$316,MATCH($A153,intern2!$A$165:$A$316,0),MATCH(AT$8,intern2!_xlnm.Print_Titles,0))="NOK","NOK",
IF(INDEX(intern3!$A$9:$BG$320,MATCH($A153,intern3!$A$9:$A$160,0),MATCH(intern4!AT$8,intern3!$7:$7,0))="OK","OK","NOK")))</f>
        <v/>
      </c>
      <c r="AU153" s="1277" t="str">
        <f>IF(INDEX(intern2!$A$165:$BH$316,MATCH($A153,intern2!$A$165:$A$316,0),MATCH(AU$8,intern2!_xlnm.Print_Titles,0))="","",
IF(INDEX(intern2!$A$165:$BH$316,MATCH($A153,intern2!$A$165:$A$316,0),MATCH(AU$8,intern2!_xlnm.Print_Titles,0))="NOK","NOK",
IF(INDEX(intern3!$A$9:$BG$320,MATCH($A153,intern3!$A$9:$A$160,0),MATCH(intern4!AU$8,intern3!$7:$7,0))="OK","OK","NOK")))</f>
        <v/>
      </c>
      <c r="AV153" s="1277" t="str">
        <f>IF(INDEX(intern2!$A$165:$BH$316,MATCH($A153,intern2!$A$165:$A$316,0),MATCH(AV$8,intern2!_xlnm.Print_Titles,0))="","",
IF(INDEX(intern2!$A$165:$BH$316,MATCH($A153,intern2!$A$165:$A$316,0),MATCH(AV$8,intern2!_xlnm.Print_Titles,0))="NOK","NOK",
IF(INDEX(intern3!$A$9:$BG$320,MATCH($A153,intern3!$A$9:$A$160,0),MATCH(intern4!AV$8,intern3!$7:$7,0))="OK","OK","NOK")))</f>
        <v/>
      </c>
      <c r="AW153" s="1277"/>
      <c r="AX153" s="1277" t="str">
        <f>IF(INDEX(intern2!$A$165:$BH$316,MATCH($A153,intern2!$A$165:$A$316,0),MATCH(AX$8,intern2!_xlnm.Print_Titles,0))="","",
IF(INDEX(intern2!$A$165:$BH$316,MATCH($A153,intern2!$A$165:$A$316,0),MATCH(AX$8,intern2!_xlnm.Print_Titles,0))="NOK","NOK",
IF(INDEX(intern3!$A$9:$BG$320,MATCH($A153,intern3!$A$9:$A$160,0),MATCH(intern4!AX$8,intern3!$7:$7,0))="OK","OK","NOK")))</f>
        <v/>
      </c>
      <c r="AY153" s="1277" t="str">
        <f>IF(INDEX(intern2!$A$165:$BH$316,MATCH($A153,intern2!$A$165:$A$316,0),MATCH(AY$8,intern2!_xlnm.Print_Titles,0))="","",
IF(INDEX(intern2!$A$165:$BH$316,MATCH($A153,intern2!$A$165:$A$316,0),MATCH(AY$8,intern2!_xlnm.Print_Titles,0))="NOK","NOK",
IF(INDEX(intern3!$A$9:$BG$320,MATCH($A153,intern3!$A$9:$A$160,0),MATCH(intern4!AY$8,intern3!$7:$7,0))="OK","OK","NOK")))</f>
        <v/>
      </c>
      <c r="AZ153" s="1277" t="str">
        <f>IF(INDEX(intern2!$A$165:$BH$316,MATCH($A153,intern2!$A$165:$A$316,0),MATCH(AZ$8,intern2!_xlnm.Print_Titles,0))="","",
IF(INDEX(intern2!$A$165:$BH$316,MATCH($A153,intern2!$A$165:$A$316,0),MATCH(AZ$8,intern2!_xlnm.Print_Titles,0))="NOK","NOK",
IF(INDEX(intern3!$A$9:$BG$320,MATCH($A153,intern3!$A$9:$A$160,0),MATCH(intern4!AZ$8,intern3!$7:$7,0))="OK","OK","NOK")))</f>
        <v/>
      </c>
      <c r="BA153" s="1277" t="str">
        <f>IF(INDEX(intern2!$A$165:$BH$316,MATCH($A153,intern2!$A$165:$A$316,0),MATCH(BA$8,intern2!_xlnm.Print_Titles,0))="","",
IF(INDEX(intern2!$A$165:$BH$316,MATCH($A153,intern2!$A$165:$A$316,0),MATCH(BA$8,intern2!_xlnm.Print_Titles,0))="NOK","NOK",
IF(INDEX(intern3!$A$9:$BG$320,MATCH($A153,intern3!$A$9:$A$160,0),MATCH(intern4!BA$8,intern3!$7:$7,0))="OK","OK","NOK")))</f>
        <v/>
      </c>
      <c r="BB153" s="1277" t="str">
        <f>IF(INDEX(intern2!$A$165:$BH$316,MATCH($A153,intern2!$A$165:$A$316,0),MATCH(BB$8,intern2!_xlnm.Print_Titles,0))="","",
IF(INDEX(intern2!$A$165:$BH$316,MATCH($A153,intern2!$A$165:$A$316,0),MATCH(BB$8,intern2!_xlnm.Print_Titles,0))="NOK","NOK",
IF(INDEX(intern3!$A$9:$BG$320,MATCH($A153,intern3!$A$9:$A$160,0),MATCH(intern4!BB$8,intern3!$7:$7,0))="OK","OK","NOK")))</f>
        <v/>
      </c>
      <c r="BC153" s="1277" t="str">
        <f>IF(INDEX(intern2!$A$165:$BH$316,MATCH($A153,intern2!$A$165:$A$316,0),MATCH(BC$8,intern2!_xlnm.Print_Titles,0))="","",
IF(INDEX(intern2!$A$165:$BH$316,MATCH($A153,intern2!$A$165:$A$316,0),MATCH(BC$8,intern2!_xlnm.Print_Titles,0))="NOK","NOK",
IF(INDEX(intern3!$A$9:$BG$320,MATCH($A153,intern3!$A$9:$A$160,0),MATCH(intern4!BC$8,intern3!$7:$7,0))="OK","OK","NOK")))</f>
        <v/>
      </c>
      <c r="BD153" s="1277" t="str">
        <f>IF(INDEX(intern2!$A$165:$BH$316,MATCH($A153,intern2!$A$165:$A$316,0),MATCH(BD$8,intern2!_xlnm.Print_Titles,0))="","",
IF(INDEX(intern2!$A$165:$BH$316,MATCH($A153,intern2!$A$165:$A$316,0),MATCH(BD$8,intern2!_xlnm.Print_Titles,0))="NOK","NOK",
IF(INDEX(intern3!$A$9:$BG$320,MATCH($A153,intern3!$A$9:$A$160,0),MATCH(intern4!BD$8,intern3!$7:$7,0))="OK","OK","NOK")))</f>
        <v/>
      </c>
      <c r="BE153" s="1277" t="str">
        <f>IF(INDEX(intern2!$A$165:$BH$316,MATCH($A153,intern2!$A$165:$A$316,0),MATCH(BE$8,intern2!_xlnm.Print_Titles,0))="","",
IF(INDEX(intern2!$A$165:$BH$316,MATCH($A153,intern2!$A$165:$A$316,0),MATCH(BE$8,intern2!_xlnm.Print_Titles,0))="NOK","NOK",
IF(INDEX(intern3!$A$9:$BG$320,MATCH($A153,intern3!$A$9:$A$160,0),MATCH(intern4!BE$8,intern3!$7:$7,0))="OK","OK","NOK")))</f>
        <v/>
      </c>
      <c r="BF153" s="1277" t="str">
        <f>IF(INDEX(intern2!$A$165:$BH$316,MATCH($A153,intern2!$A$165:$A$316,0),MATCH(BF$8,intern2!_xlnm.Print_Titles,0))="","",
IF(INDEX(intern2!$A$165:$BH$316,MATCH($A153,intern2!$A$165:$A$316,0),MATCH(BF$8,intern2!_xlnm.Print_Titles,0))="NOK","NOK",
IF(INDEX(intern3!$A$9:$BG$320,MATCH($A153,intern3!$A$9:$A$160,0),MATCH(intern4!BF$8,intern3!$7:$7,0))="OK","OK","NOK")))</f>
        <v/>
      </c>
      <c r="BG153" s="1277" t="str">
        <f>IF(INDEX(intern2!$A$165:$BH$316,MATCH($A153,intern2!$A$165:$A$316,0),MATCH(BG$8,intern2!_xlnm.Print_Titles,0))="","",
IF(INDEX(intern2!$A$165:$BH$316,MATCH($A153,intern2!$A$165:$A$316,0),MATCH(BG$8,intern2!_xlnm.Print_Titles,0))="NOK","NOK",
IF(INDEX(intern3!$A$9:$BG$320,MATCH($A153,intern3!$A$9:$A$160,0),MATCH(intern4!BG$8,intern3!$7:$7,0))="OK","OK","NOK")))</f>
        <v/>
      </c>
      <c r="BH153" s="200" t="str">
        <f t="shared" si="4"/>
        <v>OK</v>
      </c>
      <c r="BI153" s="186"/>
      <c r="BJ153" t="b">
        <f>IF(VLOOKUP($A153,intern1!$C:$Q,15,FALSE)="MAS","",IF(VLOOKUP($A153,'3.10'!$C:$AP,9,FALSE)=0,"NOK",IF(VLOOKUP($A153,'3.10'!$C:$AP,11,FALSE)=0,"NOK","OK"))=BH153)</f>
        <v>1</v>
      </c>
    </row>
    <row r="154" spans="1:62" x14ac:dyDescent="0.25">
      <c r="A154" t="str">
        <f>+intern2!A149</f>
        <v>KAA</v>
      </c>
      <c r="C154" s="1277" t="str">
        <f ca="1">IF(INDEX(intern2!$A$165:$BH$316,MATCH($A154,intern2!$A$165:$A$316,0),MATCH(C$8,intern2!_xlnm.Print_Titles,0))="","",
IF(INDEX(intern2!$A$165:$BH$316,MATCH($A154,intern2!$A$165:$A$316,0),MATCH(C$8,intern2!_xlnm.Print_Titles,0))="NOK","NOK",
IF(INDEX(intern3!$A$9:$BG$320,MATCH($A154,intern3!$A$9:$A$160,0),MATCH(intern4!C$8,intern3!$7:$7,0))="OK","OK","NOK")))</f>
        <v>NOK</v>
      </c>
      <c r="D154" s="1277" t="str">
        <f>IF(INDEX(intern2!$A$165:$BH$316,MATCH($A154,intern2!$A$165:$A$316,0),MATCH(D$8,intern2!_xlnm.Print_Titles,0))="","",
IF(INDEX(intern2!$A$165:$BH$316,MATCH($A154,intern2!$A$165:$A$316,0),MATCH(D$8,intern2!_xlnm.Print_Titles,0))="NOK","NOK",
IF(INDEX(intern3!$A$9:$BG$320,MATCH($A154,intern3!$A$9:$A$160,0),MATCH(intern4!D$8,intern3!$7:$7,0))="OK","OK","NOK")))</f>
        <v/>
      </c>
      <c r="E154" s="1277" t="str">
        <f>IF(INDEX(intern2!$A$165:$BH$316,MATCH($A154,intern2!$A$165:$A$316,0),MATCH(E$8,intern2!_xlnm.Print_Titles,0))="","",
IF(INDEX(intern2!$A$165:$BH$316,MATCH($A154,intern2!$A$165:$A$316,0),MATCH(E$8,intern2!_xlnm.Print_Titles,0))="NOK","NOK",
IF(INDEX(intern3!$A$9:$BG$320,MATCH($A154,intern3!$A$9:$A$160,0),MATCH(intern4!E$8,intern3!$7:$7,0))="OK","OK","NOK")))</f>
        <v/>
      </c>
      <c r="F154" s="1277" t="str">
        <f>IF(INDEX(intern2!$A$165:$BH$316,MATCH($A154,intern2!$A$165:$A$316,0),MATCH(F$8,intern2!_xlnm.Print_Titles,0))="","",
IF(INDEX(intern2!$A$165:$BH$316,MATCH($A154,intern2!$A$165:$A$316,0),MATCH(F$8,intern2!_xlnm.Print_Titles,0))="NOK","NOK",
IF(INDEX(intern3!$A$9:$BG$320,MATCH($A154,intern3!$A$9:$A$160,0),MATCH(intern4!F$8,intern3!$7:$7,0))="OK","OK","NOK")))</f>
        <v/>
      </c>
      <c r="G154" s="1277" t="str">
        <f>IF(INDEX(intern2!$A$165:$BH$316,MATCH($A154,intern2!$A$165:$A$316,0),MATCH(G$8,intern2!_xlnm.Print_Titles,0))="","",
IF(INDEX(intern2!$A$165:$BH$316,MATCH($A154,intern2!$A$165:$A$316,0),MATCH(G$8,intern2!_xlnm.Print_Titles,0))="NOK","NOK",
IF(INDEX(intern3!$A$9:$BG$320,MATCH($A154,intern3!$A$9:$A$160,0),MATCH(intern4!G$8,intern3!$7:$7,0))="OK","OK","NOK")))</f>
        <v/>
      </c>
      <c r="H154" s="1277" t="str">
        <f>IF(INDEX(intern2!$A$165:$BH$316,MATCH($A154,intern2!$A$165:$A$316,0),MATCH(H$8,intern2!_xlnm.Print_Titles,0))="","",
IF(INDEX(intern2!$A$165:$BH$316,MATCH($A154,intern2!$A$165:$A$316,0),MATCH(H$8,intern2!_xlnm.Print_Titles,0))="NOK","NOK",
IF(INDEX(intern3!$A$9:$BG$320,MATCH($A154,intern3!$A$9:$A$160,0),MATCH(intern4!H$8,intern3!$7:$7,0))="OK","OK","NOK")))</f>
        <v/>
      </c>
      <c r="I154" s="1277" t="str">
        <f>IF(INDEX(intern2!$A$165:$BH$316,MATCH($A154,intern2!$A$165:$A$316,0),MATCH(I$8,intern2!_xlnm.Print_Titles,0))="","",
IF(INDEX(intern2!$A$165:$BH$316,MATCH($A154,intern2!$A$165:$A$316,0),MATCH(I$8,intern2!_xlnm.Print_Titles,0))="NOK","NOK",
IF(INDEX(intern3!$A$9:$BG$320,MATCH($A154,intern3!$A$9:$A$160,0),MATCH(intern4!I$8,intern3!$7:$7,0))="OK","OK","NOK")))</f>
        <v/>
      </c>
      <c r="J154" s="1277" t="str">
        <f>IF(INDEX(intern2!$A$165:$BH$316,MATCH($A154,intern2!$A$165:$A$316,0),MATCH(J$8,intern2!_xlnm.Print_Titles,0))="","",
IF(INDEX(intern2!$A$165:$BH$316,MATCH($A154,intern2!$A$165:$A$316,0),MATCH(J$8,intern2!_xlnm.Print_Titles,0))="NOK","NOK",
IF(INDEX(intern3!$A$9:$BG$320,MATCH($A154,intern3!$A$9:$A$160,0),MATCH(intern4!J$8,intern3!$7:$7,0))="OK","OK","NOK")))</f>
        <v/>
      </c>
      <c r="K154" s="1277" t="str">
        <f>IF(INDEX(intern2!$A$165:$BH$316,MATCH($A154,intern2!$A$165:$A$316,0),MATCH(K$8,intern2!_xlnm.Print_Titles,0))="","",
IF(INDEX(intern2!$A$165:$BH$316,MATCH($A154,intern2!$A$165:$A$316,0),MATCH(K$8,intern2!_xlnm.Print_Titles,0))="NOK","NOK",
IF(INDEX(intern3!$A$9:$BG$320,MATCH($A154,intern3!$A$9:$A$160,0),MATCH(intern4!K$8,intern3!$7:$7,0))="OK","OK","NOK")))</f>
        <v/>
      </c>
      <c r="L154" s="1277" t="str">
        <f>IF(INDEX(intern2!$A$165:$BH$316,MATCH($A154,intern2!$A$165:$A$316,0),MATCH(L$8,intern2!_xlnm.Print_Titles,0))="","",
IF(INDEX(intern2!$A$165:$BH$316,MATCH($A154,intern2!$A$165:$A$316,0),MATCH(L$8,intern2!_xlnm.Print_Titles,0))="NOK","NOK",
IF(INDEX(intern3!$A$9:$BG$320,MATCH($A154,intern3!$A$9:$A$160,0),MATCH(intern4!L$8,intern3!$7:$7,0))="OK","OK","NOK")))</f>
        <v/>
      </c>
      <c r="M154" s="1277" t="str">
        <f>IF(INDEX(intern2!$A$165:$BH$316,MATCH($A154,intern2!$A$165:$A$316,0),MATCH(M$8,intern2!_xlnm.Print_Titles,0))="","",
IF(INDEX(intern2!$A$165:$BH$316,MATCH($A154,intern2!$A$165:$A$316,0),MATCH(M$8,intern2!_xlnm.Print_Titles,0))="NOK","NOK",
IF(INDEX(intern3!$A$9:$BG$320,MATCH($A154,intern3!$A$9:$A$160,0),MATCH(intern4!M$8,intern3!$7:$7,0))="OK","OK","NOK")))</f>
        <v/>
      </c>
      <c r="N154" s="1277" t="str">
        <f>IF(INDEX(intern2!$A$165:$BH$316,MATCH($A154,intern2!$A$165:$A$316,0),MATCH(N$8,intern2!_xlnm.Print_Titles,0))="","",
IF(INDEX(intern2!$A$165:$BH$316,MATCH($A154,intern2!$A$165:$A$316,0),MATCH(N$8,intern2!_xlnm.Print_Titles,0))="NOK","NOK",
IF(INDEX(intern3!$A$9:$BG$320,MATCH($A154,intern3!$A$9:$A$160,0),MATCH(intern4!N$8,intern3!$7:$7,0))="OK","OK","NOK")))</f>
        <v/>
      </c>
      <c r="O154" s="1277" t="str">
        <f>IF(INDEX(intern2!$A$165:$BH$316,MATCH($A154,intern2!$A$165:$A$316,0),MATCH(O$8,intern2!_xlnm.Print_Titles,0))="","",
IF(INDEX(intern2!$A$165:$BH$316,MATCH($A154,intern2!$A$165:$A$316,0),MATCH(O$8,intern2!_xlnm.Print_Titles,0))="NOK","NOK",
IF(INDEX(intern3!$A$9:$BG$320,MATCH($A154,intern3!$A$9:$A$160,0),MATCH(intern4!O$8,intern3!$7:$7,0))="OK","OK","NOK")))</f>
        <v/>
      </c>
      <c r="P154" s="1277" t="str">
        <f>IF(INDEX(intern2!$A$165:$BH$316,MATCH($A154,intern2!$A$165:$A$316,0),MATCH(P$8,intern2!_xlnm.Print_Titles,0))="","",
IF(INDEX(intern2!$A$165:$BH$316,MATCH($A154,intern2!$A$165:$A$316,0),MATCH(P$8,intern2!_xlnm.Print_Titles,0))="NOK","NOK",
IF(INDEX(intern3!$A$9:$BG$320,MATCH($A154,intern3!$A$9:$A$160,0),MATCH(intern4!P$8,intern3!$7:$7,0))="OK","OK","NOK")))</f>
        <v/>
      </c>
      <c r="Q154" s="1277" t="str">
        <f>IF(INDEX(intern2!$A$165:$BH$316,MATCH($A154,intern2!$A$165:$A$316,0),MATCH(Q$8,intern2!_xlnm.Print_Titles,0))="","",
IF(INDEX(intern2!$A$165:$BH$316,MATCH($A154,intern2!$A$165:$A$316,0),MATCH(Q$8,intern2!_xlnm.Print_Titles,0))="NOK","NOK",
IF(INDEX(intern3!$A$9:$BG$320,MATCH($A154,intern3!$A$9:$A$160,0),MATCH(intern4!Q$8,intern3!$7:$7,0))="OK","OK","NOK")))</f>
        <v/>
      </c>
      <c r="R154" s="1277" t="str">
        <f>IF(INDEX(intern2!$A$165:$BH$316,MATCH($A154,intern2!$A$165:$A$316,0),MATCH(R$8,intern2!_xlnm.Print_Titles,0))="","",
IF(INDEX(intern2!$A$165:$BH$316,MATCH($A154,intern2!$A$165:$A$316,0),MATCH(R$8,intern2!_xlnm.Print_Titles,0))="NOK","NOK",
IF(INDEX(intern3!$A$9:$BG$320,MATCH($A154,intern3!$A$9:$A$160,0),MATCH(intern4!R$8,intern3!$7:$7,0))="OK","OK","NOK")))</f>
        <v/>
      </c>
      <c r="S154" s="1277" t="str">
        <f>IF(INDEX(intern2!$A$165:$BH$316,MATCH($A154,intern2!$A$165:$A$316,0),MATCH(S$8,intern2!_xlnm.Print_Titles,0))="","",
IF(INDEX(intern2!$A$165:$BH$316,MATCH($A154,intern2!$A$165:$A$316,0),MATCH(S$8,intern2!_xlnm.Print_Titles,0))="NOK","NOK",
IF(INDEX(intern3!$A$9:$BG$320,MATCH($A154,intern3!$A$9:$A$160,0),MATCH(intern4!S$8,intern3!$7:$7,0))="OK","OK","NOK")))</f>
        <v/>
      </c>
      <c r="T154" s="1277" t="str">
        <f>IF(INDEX(intern2!$A$165:$BH$316,MATCH($A154,intern2!$A$165:$A$316,0),MATCH(T$8,intern2!_xlnm.Print_Titles,0))="","",
IF(INDEX(intern2!$A$165:$BH$316,MATCH($A154,intern2!$A$165:$A$316,0),MATCH(T$8,intern2!_xlnm.Print_Titles,0))="NOK","NOK",
IF(INDEX(intern3!$A$9:$BG$320,MATCH($A154,intern3!$A$9:$A$160,0),MATCH(intern4!T$8,intern3!$7:$7,0))="OK","OK","NOK")))</f>
        <v/>
      </c>
      <c r="U154" s="1277" t="str">
        <f>IF(INDEX(intern2!$A$165:$BH$316,MATCH($A154,intern2!$A$165:$A$316,0),MATCH(U$8,intern2!_xlnm.Print_Titles,0))="","",
IF(INDEX(intern2!$A$165:$BH$316,MATCH($A154,intern2!$A$165:$A$316,0),MATCH(U$8,intern2!_xlnm.Print_Titles,0))="NOK","NOK",
IF(INDEX(intern3!$A$9:$BG$320,MATCH($A154,intern3!$A$9:$A$160,0),MATCH(intern4!U$8,intern3!$7:$7,0))="OK","OK","NOK")))</f>
        <v/>
      </c>
      <c r="V154" s="1277" t="str">
        <f>IF(INDEX(intern2!$A$165:$BH$316,MATCH($A154,intern2!$A$165:$A$316,0),MATCH(V$8,intern2!_xlnm.Print_Titles,0))="","",
IF(INDEX(intern2!$A$165:$BH$316,MATCH($A154,intern2!$A$165:$A$316,0),MATCH(V$8,intern2!_xlnm.Print_Titles,0))="NOK","NOK",
IF(INDEX(intern3!$A$9:$BG$320,MATCH($A154,intern3!$A$9:$A$160,0),MATCH(intern4!V$8,intern3!$7:$7,0))="OK","OK","NOK")))</f>
        <v/>
      </c>
      <c r="W154" s="1277" t="str">
        <f>IF(INDEX(intern2!$A$165:$BH$316,MATCH($A154,intern2!$A$165:$A$316,0),MATCH(W$8,intern2!_xlnm.Print_Titles,0))="","",
IF(INDEX(intern2!$A$165:$BH$316,MATCH($A154,intern2!$A$165:$A$316,0),MATCH(W$8,intern2!_xlnm.Print_Titles,0))="NOK","NOK",
IF(INDEX(intern3!$A$9:$BG$320,MATCH($A154,intern3!$A$9:$A$160,0),MATCH(intern4!W$8,intern3!$7:$7,0))="OK","OK","NOK")))</f>
        <v/>
      </c>
      <c r="X154" s="1277" t="str">
        <f>IF(INDEX(intern2!$A$165:$BH$316,MATCH($A154,intern2!$A$165:$A$316,0),MATCH(X$8,intern2!_xlnm.Print_Titles,0))="","",
IF(INDEX(intern2!$A$165:$BH$316,MATCH($A154,intern2!$A$165:$A$316,0),MATCH(X$8,intern2!_xlnm.Print_Titles,0))="NOK","NOK",
IF(INDEX(intern3!$A$9:$BG$320,MATCH($A154,intern3!$A$9:$A$160,0),MATCH(intern4!X$8,intern3!$7:$7,0))="OK","OK","NOK")))</f>
        <v/>
      </c>
      <c r="Y154" s="1277" t="str">
        <f>IF(INDEX(intern2!$A$165:$BH$316,MATCH($A154,intern2!$A$165:$A$316,0),MATCH(Y$8,intern2!_xlnm.Print_Titles,0))="","",
IF(INDEX(intern2!$A$165:$BH$316,MATCH($A154,intern2!$A$165:$A$316,0),MATCH(Y$8,intern2!_xlnm.Print_Titles,0))="NOK","NOK",
IF(INDEX(intern3!$A$9:$BG$320,MATCH($A154,intern3!$A$9:$A$160,0),MATCH(intern4!Y$8,intern3!$7:$7,0))="OK","OK","NOK")))</f>
        <v/>
      </c>
      <c r="Z154" s="1277" t="str">
        <f>IF(INDEX(intern2!$A$165:$BH$316,MATCH($A154,intern2!$A$165:$A$316,0),MATCH(Z$8,intern2!_xlnm.Print_Titles,0))="","",
IF(INDEX(intern2!$A$165:$BH$316,MATCH($A154,intern2!$A$165:$A$316,0),MATCH(Z$8,intern2!_xlnm.Print_Titles,0))="NOK","NOK",
IF(INDEX(intern3!$A$9:$BG$320,MATCH($A154,intern3!$A$9:$A$160,0),MATCH(intern4!Z$8,intern3!$7:$7,0))="OK","OK","NOK")))</f>
        <v/>
      </c>
      <c r="AA154" s="1277" t="str">
        <f>IF(INDEX(intern2!$A$165:$BH$316,MATCH($A154,intern2!$A$165:$A$316,0),MATCH(AA$8,intern2!_xlnm.Print_Titles,0))="","",
IF(INDEX(intern2!$A$165:$BH$316,MATCH($A154,intern2!$A$165:$A$316,0),MATCH(AA$8,intern2!_xlnm.Print_Titles,0))="NOK","NOK",
IF(INDEX(intern3!$A$9:$BG$320,MATCH($A154,intern3!$A$9:$A$160,0),MATCH(intern4!AA$8,intern3!$7:$7,0))="OK","OK","NOK")))</f>
        <v/>
      </c>
      <c r="AB154" s="1277" t="str">
        <f>IF(INDEX(intern2!$A$165:$BH$316,MATCH($A154,intern2!$A$165:$A$316,0),MATCH(AB$8,intern2!_xlnm.Print_Titles,0))="","",
IF(INDEX(intern2!$A$165:$BH$316,MATCH($A154,intern2!$A$165:$A$316,0),MATCH(AB$8,intern2!_xlnm.Print_Titles,0))="NOK","NOK",
IF(INDEX(intern3!$A$9:$BG$320,MATCH($A154,intern3!$A$9:$A$160,0),MATCH(intern4!AB$8,intern3!$7:$7,0))="OK","OK","NOK")))</f>
        <v/>
      </c>
      <c r="AC154" s="1277" t="str">
        <f>IF(INDEX(intern2!$A$165:$BH$316,MATCH($A154,intern2!$A$165:$A$316,0),MATCH(AC$8,intern2!_xlnm.Print_Titles,0))="","",
IF(INDEX(intern2!$A$165:$BH$316,MATCH($A154,intern2!$A$165:$A$316,0),MATCH(AC$8,intern2!_xlnm.Print_Titles,0))="NOK","NOK",
IF(INDEX(intern3!$A$9:$BG$320,MATCH($A154,intern3!$A$9:$A$160,0),MATCH(intern4!AC$8,intern3!$7:$7,0))="OK","OK","NOK")))</f>
        <v/>
      </c>
      <c r="AD154" s="1277" t="str">
        <f>IF(INDEX(intern2!$A$165:$BH$316,MATCH($A154,intern2!$A$165:$A$316,0),MATCH(AD$8,intern2!_xlnm.Print_Titles,0))="","",
IF(INDEX(intern2!$A$165:$BH$316,MATCH($A154,intern2!$A$165:$A$316,0),MATCH(AD$8,intern2!_xlnm.Print_Titles,0))="NOK","NOK",
IF(INDEX(intern3!$A$9:$BG$320,MATCH($A154,intern3!$A$9:$A$160,0),MATCH(intern4!AD$8,intern3!$7:$7,0))="OK","OK","NOK")))</f>
        <v/>
      </c>
      <c r="AE154" s="1277" t="str">
        <f>IF(INDEX(intern2!$A$165:$BH$316,MATCH($A154,intern2!$A$165:$A$316,0),MATCH(AE$8,intern2!_xlnm.Print_Titles,0))="","",
IF(INDEX(intern2!$A$165:$BH$316,MATCH($A154,intern2!$A$165:$A$316,0),MATCH(AE$8,intern2!_xlnm.Print_Titles,0))="NOK","NOK",
IF(INDEX(intern3!$A$9:$BG$320,MATCH($A154,intern3!$A$9:$A$160,0),MATCH(intern4!AE$8,intern3!$7:$7,0))="OK","OK","NOK")))</f>
        <v/>
      </c>
      <c r="AF154" s="1277" t="str">
        <f>IF(INDEX(intern2!$A$165:$BH$316,MATCH($A154,intern2!$A$165:$A$316,0),MATCH(AF$8,intern2!_xlnm.Print_Titles,0))="","",
IF(INDEX(intern2!$A$165:$BH$316,MATCH($A154,intern2!$A$165:$A$316,0),MATCH(AF$8,intern2!_xlnm.Print_Titles,0))="NOK","NOK",
IF(INDEX(intern3!$A$9:$BG$320,MATCH($A154,intern3!$A$9:$A$160,0),MATCH(intern4!AF$8,intern3!$7:$7,0))="OK","OK","NOK")))</f>
        <v/>
      </c>
      <c r="AG154" s="1277" t="str">
        <f>IF(INDEX(intern2!$A$165:$BH$316,MATCH($A154,intern2!$A$165:$A$316,0),MATCH(AG$8,intern2!_xlnm.Print_Titles,0))="","",
IF(INDEX(intern2!$A$165:$BH$316,MATCH($A154,intern2!$A$165:$A$316,0),MATCH(AG$8,intern2!_xlnm.Print_Titles,0))="NOK","NOK",
IF(INDEX(intern3!$A$9:$BG$320,MATCH($A154,intern3!$A$9:$A$160,0),MATCH(intern4!AG$8,intern3!$7:$7,0))="OK","OK","NOK")))</f>
        <v/>
      </c>
      <c r="AH154" s="1277" t="str">
        <f>IF(INDEX(intern2!$A$165:$BH$316,MATCH($A154,intern2!$A$165:$A$316,0),MATCH(AH$8,intern2!_xlnm.Print_Titles,0))="","",
IF(INDEX(intern2!$A$165:$BH$316,MATCH($A154,intern2!$A$165:$A$316,0),MATCH(AH$8,intern2!_xlnm.Print_Titles,0))="NOK","NOK",
IF(INDEX(intern3!$A$9:$BG$320,MATCH($A154,intern3!$A$9:$A$160,0),MATCH(intern4!AH$8,intern3!$7:$7,0))="OK","OK","NOK")))</f>
        <v/>
      </c>
      <c r="AI154" s="1277" t="str">
        <f>IF(INDEX(intern2!$A$165:$BH$316,MATCH($A154,intern2!$A$165:$A$316,0),MATCH(AI$8,intern2!_xlnm.Print_Titles,0))="","",
IF(INDEX(intern2!$A$165:$BH$316,MATCH($A154,intern2!$A$165:$A$316,0),MATCH(AI$8,intern2!_xlnm.Print_Titles,0))="NOK","NOK",
IF(INDEX(intern3!$A$9:$BG$320,MATCH($A154,intern3!$A$9:$A$160,0),MATCH(intern4!AI$8,intern3!$7:$7,0))="OK","OK","NOK")))</f>
        <v/>
      </c>
      <c r="AJ154" s="1277" t="str">
        <f>IF(INDEX(intern2!$A$165:$BH$316,MATCH($A154,intern2!$A$165:$A$316,0),MATCH(AJ$8,intern2!_xlnm.Print_Titles,0))="","",
IF(INDEX(intern2!$A$165:$BH$316,MATCH($A154,intern2!$A$165:$A$316,0),MATCH(AJ$8,intern2!_xlnm.Print_Titles,0))="NOK","NOK",
IF(INDEX(intern3!$A$9:$BG$320,MATCH($A154,intern3!$A$9:$A$160,0),MATCH(intern4!AJ$8,intern3!$7:$7,0))="OK","OK","NOK")))</f>
        <v/>
      </c>
      <c r="AK154" s="1277" t="str">
        <f>IF(INDEX(intern2!$A$165:$BH$316,MATCH($A154,intern2!$A$165:$A$316,0),MATCH(AK$8,intern2!_xlnm.Print_Titles,0))="","",
IF(INDEX(intern2!$A$165:$BH$316,MATCH($A154,intern2!$A$165:$A$316,0),MATCH(AK$8,intern2!_xlnm.Print_Titles,0))="NOK","NOK",
IF(INDEX(intern3!$A$9:$BG$320,MATCH($A154,intern3!$A$9:$A$160,0),MATCH(intern4!AK$8,intern3!$7:$7,0))="OK","OK","NOK")))</f>
        <v/>
      </c>
      <c r="AL154" s="1277" t="str">
        <f>IF(INDEX(intern2!$A$165:$BH$316,MATCH($A154,intern2!$A$165:$A$316,0),MATCH(AL$8,intern2!_xlnm.Print_Titles,0))="","",
IF(INDEX(intern2!$A$165:$BH$316,MATCH($A154,intern2!$A$165:$A$316,0),MATCH(AL$8,intern2!_xlnm.Print_Titles,0))="NOK","NOK",
IF(INDEX(intern3!$A$9:$BG$320,MATCH($A154,intern3!$A$9:$A$160,0),MATCH(intern4!AL$8,intern3!$7:$7,0))="OK","OK","NOK")))</f>
        <v/>
      </c>
      <c r="AM154" s="1277" t="str">
        <f>IF(INDEX(intern2!$A$165:$BH$316,MATCH($A154,intern2!$A$165:$A$316,0),MATCH(AM$8,intern2!_xlnm.Print_Titles,0))="","",
IF(INDEX(intern2!$A$165:$BH$316,MATCH($A154,intern2!$A$165:$A$316,0),MATCH(AM$8,intern2!_xlnm.Print_Titles,0))="NOK","NOK",
IF(INDEX(intern3!$A$9:$BG$320,MATCH($A154,intern3!$A$9:$A$160,0),MATCH(intern4!AM$8,intern3!$7:$7,0))="OK","OK","NOK")))</f>
        <v/>
      </c>
      <c r="AN154" s="1277" t="str">
        <f>IF(INDEX(intern2!$A$165:$BH$316,MATCH($A154,intern2!$A$165:$A$316,0),MATCH(AN$8,intern2!_xlnm.Print_Titles,0))="","",
IF(INDEX(intern2!$A$165:$BH$316,MATCH($A154,intern2!$A$165:$A$316,0),MATCH(AN$8,intern2!_xlnm.Print_Titles,0))="NOK","NOK",
IF(INDEX(intern3!$A$9:$BG$320,MATCH($A154,intern3!$A$9:$A$160,0),MATCH(intern4!AN$8,intern3!$7:$7,0))="OK","OK","NOK")))</f>
        <v/>
      </c>
      <c r="AO154" s="1277" t="str">
        <f>IF(INDEX(intern2!$A$165:$BH$316,MATCH($A154,intern2!$A$165:$A$316,0),MATCH(AO$8,intern2!_xlnm.Print_Titles,0))="","",
IF(INDEX(intern2!$A$165:$BH$316,MATCH($A154,intern2!$A$165:$A$316,0),MATCH(AO$8,intern2!_xlnm.Print_Titles,0))="NOK","NOK",
IF(INDEX(intern3!$A$9:$BG$320,MATCH($A154,intern3!$A$9:$A$160,0),MATCH(intern4!AO$8,intern3!$7:$7,0))="OK","OK","NOK")))</f>
        <v/>
      </c>
      <c r="AP154" s="1277" t="str">
        <f>IF(INDEX(intern2!$A$165:$BH$316,MATCH($A154,intern2!$A$165:$A$316,0),MATCH(AP$8,intern2!_xlnm.Print_Titles,0))="","",
IF(INDEX(intern2!$A$165:$BH$316,MATCH($A154,intern2!$A$165:$A$316,0),MATCH(AP$8,intern2!_xlnm.Print_Titles,0))="NOK","NOK",
IF(INDEX(intern3!$A$9:$BG$320,MATCH($A154,intern3!$A$9:$A$160,0),MATCH(intern4!AP$8,intern3!$7:$7,0))="OK","OK","NOK")))</f>
        <v/>
      </c>
      <c r="AQ154" s="1277" t="str">
        <f>IF(INDEX(intern2!$A$165:$BH$316,MATCH($A154,intern2!$A$165:$A$316,0),MATCH(AQ$8,intern2!_xlnm.Print_Titles,0))="","",
IF(INDEX(intern2!$A$165:$BH$316,MATCH($A154,intern2!$A$165:$A$316,0),MATCH(AQ$8,intern2!_xlnm.Print_Titles,0))="NOK","NOK",
IF(INDEX(intern3!$A$9:$BG$320,MATCH($A154,intern3!$A$9:$A$160,0),MATCH(intern4!AQ$8,intern3!$7:$7,0))="OK","OK","NOK")))</f>
        <v/>
      </c>
      <c r="AR154" s="1277" t="str">
        <f>IF(INDEX(intern2!$A$165:$BH$316,MATCH($A154,intern2!$A$165:$A$316,0),MATCH(AR$8,intern2!_xlnm.Print_Titles,0))="","",
IF(INDEX(intern2!$A$165:$BH$316,MATCH($A154,intern2!$A$165:$A$316,0),MATCH(AR$8,intern2!_xlnm.Print_Titles,0))="NOK","NOK",
IF(INDEX(intern3!$A$9:$BG$320,MATCH($A154,intern3!$A$9:$A$160,0),MATCH(intern4!AR$8,intern3!$7:$7,0))="OK","OK","NOK")))</f>
        <v/>
      </c>
      <c r="AS154" s="1277" t="str">
        <f>IF(INDEX(intern2!$A$165:$BH$316,MATCH($A154,intern2!$A$165:$A$316,0),MATCH(AS$8,intern2!_xlnm.Print_Titles,0))="","",
IF(INDEX(intern2!$A$165:$BH$316,MATCH($A154,intern2!$A$165:$A$316,0),MATCH(AS$8,intern2!_xlnm.Print_Titles,0))="NOK","NOK",
IF(INDEX(intern3!$A$9:$BG$320,MATCH($A154,intern3!$A$9:$A$160,0),MATCH(intern4!AS$8,intern3!$7:$7,0))="OK","OK","NOK")))</f>
        <v/>
      </c>
      <c r="AT154" s="1277" t="str">
        <f>IF(INDEX(intern2!$A$165:$BH$316,MATCH($A154,intern2!$A$165:$A$316,0),MATCH(AT$8,intern2!_xlnm.Print_Titles,0))="","",
IF(INDEX(intern2!$A$165:$BH$316,MATCH($A154,intern2!$A$165:$A$316,0),MATCH(AT$8,intern2!_xlnm.Print_Titles,0))="NOK","NOK",
IF(INDEX(intern3!$A$9:$BG$320,MATCH($A154,intern3!$A$9:$A$160,0),MATCH(intern4!AT$8,intern3!$7:$7,0))="OK","OK","NOK")))</f>
        <v/>
      </c>
      <c r="AU154" s="1277" t="str">
        <f>IF(INDEX(intern2!$A$165:$BH$316,MATCH($A154,intern2!$A$165:$A$316,0),MATCH(AU$8,intern2!_xlnm.Print_Titles,0))="","",
IF(INDEX(intern2!$A$165:$BH$316,MATCH($A154,intern2!$A$165:$A$316,0),MATCH(AU$8,intern2!_xlnm.Print_Titles,0))="NOK","NOK",
IF(INDEX(intern3!$A$9:$BG$320,MATCH($A154,intern3!$A$9:$A$160,0),MATCH(intern4!AU$8,intern3!$7:$7,0))="OK","OK","NOK")))</f>
        <v/>
      </c>
      <c r="AV154" s="1277" t="str">
        <f>IF(INDEX(intern2!$A$165:$BH$316,MATCH($A154,intern2!$A$165:$A$316,0),MATCH(AV$8,intern2!_xlnm.Print_Titles,0))="","",
IF(INDEX(intern2!$A$165:$BH$316,MATCH($A154,intern2!$A$165:$A$316,0),MATCH(AV$8,intern2!_xlnm.Print_Titles,0))="NOK","NOK",
IF(INDEX(intern3!$A$9:$BG$320,MATCH($A154,intern3!$A$9:$A$160,0),MATCH(intern4!AV$8,intern3!$7:$7,0))="OK","OK","NOK")))</f>
        <v/>
      </c>
      <c r="AW154" s="1277"/>
      <c r="AX154" s="1277" t="str">
        <f>IF(INDEX(intern2!$A$165:$BH$316,MATCH($A154,intern2!$A$165:$A$316,0),MATCH(AX$8,intern2!_xlnm.Print_Titles,0))="","",
IF(INDEX(intern2!$A$165:$BH$316,MATCH($A154,intern2!$A$165:$A$316,0),MATCH(AX$8,intern2!_xlnm.Print_Titles,0))="NOK","NOK",
IF(INDEX(intern3!$A$9:$BG$320,MATCH($A154,intern3!$A$9:$A$160,0),MATCH(intern4!AX$8,intern3!$7:$7,0))="OK","OK","NOK")))</f>
        <v/>
      </c>
      <c r="AY154" s="1277" t="str">
        <f>IF(INDEX(intern2!$A$165:$BH$316,MATCH($A154,intern2!$A$165:$A$316,0),MATCH(AY$8,intern2!_xlnm.Print_Titles,0))="","",
IF(INDEX(intern2!$A$165:$BH$316,MATCH($A154,intern2!$A$165:$A$316,0),MATCH(AY$8,intern2!_xlnm.Print_Titles,0))="NOK","NOK",
IF(INDEX(intern3!$A$9:$BG$320,MATCH($A154,intern3!$A$9:$A$160,0),MATCH(intern4!AY$8,intern3!$7:$7,0))="OK","OK","NOK")))</f>
        <v/>
      </c>
      <c r="AZ154" s="1277" t="str">
        <f>IF(INDEX(intern2!$A$165:$BH$316,MATCH($A154,intern2!$A$165:$A$316,0),MATCH(AZ$8,intern2!_xlnm.Print_Titles,0))="","",
IF(INDEX(intern2!$A$165:$BH$316,MATCH($A154,intern2!$A$165:$A$316,0),MATCH(AZ$8,intern2!_xlnm.Print_Titles,0))="NOK","NOK",
IF(INDEX(intern3!$A$9:$BG$320,MATCH($A154,intern3!$A$9:$A$160,0),MATCH(intern4!AZ$8,intern3!$7:$7,0))="OK","OK","NOK")))</f>
        <v/>
      </c>
      <c r="BA154" s="1277" t="str">
        <f>IF(INDEX(intern2!$A$165:$BH$316,MATCH($A154,intern2!$A$165:$A$316,0),MATCH(BA$8,intern2!_xlnm.Print_Titles,0))="","",
IF(INDEX(intern2!$A$165:$BH$316,MATCH($A154,intern2!$A$165:$A$316,0),MATCH(BA$8,intern2!_xlnm.Print_Titles,0))="NOK","NOK",
IF(INDEX(intern3!$A$9:$BG$320,MATCH($A154,intern3!$A$9:$A$160,0),MATCH(intern4!BA$8,intern3!$7:$7,0))="OK","OK","NOK")))</f>
        <v/>
      </c>
      <c r="BB154" s="1277" t="str">
        <f>IF(INDEX(intern2!$A$165:$BH$316,MATCH($A154,intern2!$A$165:$A$316,0),MATCH(BB$8,intern2!_xlnm.Print_Titles,0))="","",
IF(INDEX(intern2!$A$165:$BH$316,MATCH($A154,intern2!$A$165:$A$316,0),MATCH(BB$8,intern2!_xlnm.Print_Titles,0))="NOK","NOK",
IF(INDEX(intern3!$A$9:$BG$320,MATCH($A154,intern3!$A$9:$A$160,0),MATCH(intern4!BB$8,intern3!$7:$7,0))="OK","OK","NOK")))</f>
        <v/>
      </c>
      <c r="BC154" s="1277" t="str">
        <f>IF(INDEX(intern2!$A$165:$BH$316,MATCH($A154,intern2!$A$165:$A$316,0),MATCH(BC$8,intern2!_xlnm.Print_Titles,0))="","",
IF(INDEX(intern2!$A$165:$BH$316,MATCH($A154,intern2!$A$165:$A$316,0),MATCH(BC$8,intern2!_xlnm.Print_Titles,0))="NOK","NOK",
IF(INDEX(intern3!$A$9:$BG$320,MATCH($A154,intern3!$A$9:$A$160,0),MATCH(intern4!BC$8,intern3!$7:$7,0))="OK","OK","NOK")))</f>
        <v/>
      </c>
      <c r="BD154" s="1277" t="str">
        <f>IF(INDEX(intern2!$A$165:$BH$316,MATCH($A154,intern2!$A$165:$A$316,0),MATCH(BD$8,intern2!_xlnm.Print_Titles,0))="","",
IF(INDEX(intern2!$A$165:$BH$316,MATCH($A154,intern2!$A$165:$A$316,0),MATCH(BD$8,intern2!_xlnm.Print_Titles,0))="NOK","NOK",
IF(INDEX(intern3!$A$9:$BG$320,MATCH($A154,intern3!$A$9:$A$160,0),MATCH(intern4!BD$8,intern3!$7:$7,0))="OK","OK","NOK")))</f>
        <v/>
      </c>
      <c r="BE154" s="1277" t="str">
        <f>IF(INDEX(intern2!$A$165:$BH$316,MATCH($A154,intern2!$A$165:$A$316,0),MATCH(BE$8,intern2!_xlnm.Print_Titles,0))="","",
IF(INDEX(intern2!$A$165:$BH$316,MATCH($A154,intern2!$A$165:$A$316,0),MATCH(BE$8,intern2!_xlnm.Print_Titles,0))="NOK","NOK",
IF(INDEX(intern3!$A$9:$BG$320,MATCH($A154,intern3!$A$9:$A$160,0),MATCH(intern4!BE$8,intern3!$7:$7,0))="OK","OK","NOK")))</f>
        <v/>
      </c>
      <c r="BF154" s="1277" t="str">
        <f>IF(INDEX(intern2!$A$165:$BH$316,MATCH($A154,intern2!$A$165:$A$316,0),MATCH(BF$8,intern2!_xlnm.Print_Titles,0))="","",
IF(INDEX(intern2!$A$165:$BH$316,MATCH($A154,intern2!$A$165:$A$316,0),MATCH(BF$8,intern2!_xlnm.Print_Titles,0))="NOK","NOK",
IF(INDEX(intern3!$A$9:$BG$320,MATCH($A154,intern3!$A$9:$A$160,0),MATCH(intern4!BF$8,intern3!$7:$7,0))="OK","OK","NOK")))</f>
        <v/>
      </c>
      <c r="BG154" s="1277" t="str">
        <f>IF(INDEX(intern2!$A$165:$BH$316,MATCH($A154,intern2!$A$165:$A$316,0),MATCH(BG$8,intern2!_xlnm.Print_Titles,0))="","",
IF(INDEX(intern2!$A$165:$BH$316,MATCH($A154,intern2!$A$165:$A$316,0),MATCH(BG$8,intern2!_xlnm.Print_Titles,0))="NOK","NOK",
IF(INDEX(intern3!$A$9:$BG$320,MATCH($A154,intern3!$A$9:$A$160,0),MATCH(intern4!BG$8,intern3!$7:$7,0))="OK","OK","NOK")))</f>
        <v/>
      </c>
      <c r="BH154" s="200" t="str">
        <f t="shared" ca="1" si="4"/>
        <v>NOK</v>
      </c>
      <c r="BI154" s="186"/>
      <c r="BJ154" t="b">
        <f ca="1">IF(VLOOKUP($A154,intern1!$C:$Q,15,FALSE)="MAS","",IF(VLOOKUP($A154,'3.10'!$C:$AP,9,FALSE)=0,"NOK",IF(VLOOKUP($A154,'3.10'!$C:$AP,11,FALSE)=0,"NOK","OK"))=BH154)</f>
        <v>1</v>
      </c>
    </row>
    <row r="155" spans="1:62" x14ac:dyDescent="0.25">
      <c r="A155" t="str">
        <f>+intern2!A150</f>
        <v>KAB</v>
      </c>
      <c r="C155" s="1277" t="str">
        <f ca="1">IF(INDEX(intern2!$A$165:$BH$316,MATCH($A155,intern2!$A$165:$A$316,0),MATCH(C$8,intern2!_xlnm.Print_Titles,0))="","",
IF(INDEX(intern2!$A$165:$BH$316,MATCH($A155,intern2!$A$165:$A$316,0),MATCH(C$8,intern2!_xlnm.Print_Titles,0))="NOK","NOK",
IF(INDEX(intern3!$A$9:$BG$320,MATCH($A155,intern3!$A$9:$A$160,0),MATCH(intern4!C$8,intern3!$7:$7,0))="OK","OK","NOK")))</f>
        <v>NOK</v>
      </c>
      <c r="D155" s="1277" t="str">
        <f>IF(INDEX(intern2!$A$165:$BH$316,MATCH($A155,intern2!$A$165:$A$316,0),MATCH(D$8,intern2!_xlnm.Print_Titles,0))="","",
IF(INDEX(intern2!$A$165:$BH$316,MATCH($A155,intern2!$A$165:$A$316,0),MATCH(D$8,intern2!_xlnm.Print_Titles,0))="NOK","NOK",
IF(INDEX(intern3!$A$9:$BG$320,MATCH($A155,intern3!$A$9:$A$160,0),MATCH(intern4!D$8,intern3!$7:$7,0))="OK","OK","NOK")))</f>
        <v/>
      </c>
      <c r="E155" s="1277" t="str">
        <f>IF(INDEX(intern2!$A$165:$BH$316,MATCH($A155,intern2!$A$165:$A$316,0),MATCH(E$8,intern2!_xlnm.Print_Titles,0))="","",
IF(INDEX(intern2!$A$165:$BH$316,MATCH($A155,intern2!$A$165:$A$316,0),MATCH(E$8,intern2!_xlnm.Print_Titles,0))="NOK","NOK",
IF(INDEX(intern3!$A$9:$BG$320,MATCH($A155,intern3!$A$9:$A$160,0),MATCH(intern4!E$8,intern3!$7:$7,0))="OK","OK","NOK")))</f>
        <v/>
      </c>
      <c r="F155" s="1277" t="str">
        <f>IF(INDEX(intern2!$A$165:$BH$316,MATCH($A155,intern2!$A$165:$A$316,0),MATCH(F$8,intern2!_xlnm.Print_Titles,0))="","",
IF(INDEX(intern2!$A$165:$BH$316,MATCH($A155,intern2!$A$165:$A$316,0),MATCH(F$8,intern2!_xlnm.Print_Titles,0))="NOK","NOK",
IF(INDEX(intern3!$A$9:$BG$320,MATCH($A155,intern3!$A$9:$A$160,0),MATCH(intern4!F$8,intern3!$7:$7,0))="OK","OK","NOK")))</f>
        <v/>
      </c>
      <c r="G155" s="1277" t="str">
        <f>IF(INDEX(intern2!$A$165:$BH$316,MATCH($A155,intern2!$A$165:$A$316,0),MATCH(G$8,intern2!_xlnm.Print_Titles,0))="","",
IF(INDEX(intern2!$A$165:$BH$316,MATCH($A155,intern2!$A$165:$A$316,0),MATCH(G$8,intern2!_xlnm.Print_Titles,0))="NOK","NOK",
IF(INDEX(intern3!$A$9:$BG$320,MATCH($A155,intern3!$A$9:$A$160,0),MATCH(intern4!G$8,intern3!$7:$7,0))="OK","OK","NOK")))</f>
        <v/>
      </c>
      <c r="H155" s="1277" t="str">
        <f>IF(INDEX(intern2!$A$165:$BH$316,MATCH($A155,intern2!$A$165:$A$316,0),MATCH(H$8,intern2!_xlnm.Print_Titles,0))="","",
IF(INDEX(intern2!$A$165:$BH$316,MATCH($A155,intern2!$A$165:$A$316,0),MATCH(H$8,intern2!_xlnm.Print_Titles,0))="NOK","NOK",
IF(INDEX(intern3!$A$9:$BG$320,MATCH($A155,intern3!$A$9:$A$160,0),MATCH(intern4!H$8,intern3!$7:$7,0))="OK","OK","NOK")))</f>
        <v/>
      </c>
      <c r="I155" s="1277" t="str">
        <f>IF(INDEX(intern2!$A$165:$BH$316,MATCH($A155,intern2!$A$165:$A$316,0),MATCH(I$8,intern2!_xlnm.Print_Titles,0))="","",
IF(INDEX(intern2!$A$165:$BH$316,MATCH($A155,intern2!$A$165:$A$316,0),MATCH(I$8,intern2!_xlnm.Print_Titles,0))="NOK","NOK",
IF(INDEX(intern3!$A$9:$BG$320,MATCH($A155,intern3!$A$9:$A$160,0),MATCH(intern4!I$8,intern3!$7:$7,0))="OK","OK","NOK")))</f>
        <v/>
      </c>
      <c r="J155" s="1277" t="str">
        <f>IF(INDEX(intern2!$A$165:$BH$316,MATCH($A155,intern2!$A$165:$A$316,0),MATCH(J$8,intern2!_xlnm.Print_Titles,0))="","",
IF(INDEX(intern2!$A$165:$BH$316,MATCH($A155,intern2!$A$165:$A$316,0),MATCH(J$8,intern2!_xlnm.Print_Titles,0))="NOK","NOK",
IF(INDEX(intern3!$A$9:$BG$320,MATCH($A155,intern3!$A$9:$A$160,0),MATCH(intern4!J$8,intern3!$7:$7,0))="OK","OK","NOK")))</f>
        <v/>
      </c>
      <c r="K155" s="1277" t="str">
        <f>IF(INDEX(intern2!$A$165:$BH$316,MATCH($A155,intern2!$A$165:$A$316,0),MATCH(K$8,intern2!_xlnm.Print_Titles,0))="","",
IF(INDEX(intern2!$A$165:$BH$316,MATCH($A155,intern2!$A$165:$A$316,0),MATCH(K$8,intern2!_xlnm.Print_Titles,0))="NOK","NOK",
IF(INDEX(intern3!$A$9:$BG$320,MATCH($A155,intern3!$A$9:$A$160,0),MATCH(intern4!K$8,intern3!$7:$7,0))="OK","OK","NOK")))</f>
        <v/>
      </c>
      <c r="L155" s="1277" t="str">
        <f>IF(INDEX(intern2!$A$165:$BH$316,MATCH($A155,intern2!$A$165:$A$316,0),MATCH(L$8,intern2!_xlnm.Print_Titles,0))="","",
IF(INDEX(intern2!$A$165:$BH$316,MATCH($A155,intern2!$A$165:$A$316,0),MATCH(L$8,intern2!_xlnm.Print_Titles,0))="NOK","NOK",
IF(INDEX(intern3!$A$9:$BG$320,MATCH($A155,intern3!$A$9:$A$160,0),MATCH(intern4!L$8,intern3!$7:$7,0))="OK","OK","NOK")))</f>
        <v/>
      </c>
      <c r="M155" s="1277" t="str">
        <f>IF(INDEX(intern2!$A$165:$BH$316,MATCH($A155,intern2!$A$165:$A$316,0),MATCH(M$8,intern2!_xlnm.Print_Titles,0))="","",
IF(INDEX(intern2!$A$165:$BH$316,MATCH($A155,intern2!$A$165:$A$316,0),MATCH(M$8,intern2!_xlnm.Print_Titles,0))="NOK","NOK",
IF(INDEX(intern3!$A$9:$BG$320,MATCH($A155,intern3!$A$9:$A$160,0),MATCH(intern4!M$8,intern3!$7:$7,0))="OK","OK","NOK")))</f>
        <v/>
      </c>
      <c r="N155" s="1277" t="str">
        <f>IF(INDEX(intern2!$A$165:$BH$316,MATCH($A155,intern2!$A$165:$A$316,0),MATCH(N$8,intern2!_xlnm.Print_Titles,0))="","",
IF(INDEX(intern2!$A$165:$BH$316,MATCH($A155,intern2!$A$165:$A$316,0),MATCH(N$8,intern2!_xlnm.Print_Titles,0))="NOK","NOK",
IF(INDEX(intern3!$A$9:$BG$320,MATCH($A155,intern3!$A$9:$A$160,0),MATCH(intern4!N$8,intern3!$7:$7,0))="OK","OK","NOK")))</f>
        <v/>
      </c>
      <c r="O155" s="1277" t="str">
        <f>IF(INDEX(intern2!$A$165:$BH$316,MATCH($A155,intern2!$A$165:$A$316,0),MATCH(O$8,intern2!_xlnm.Print_Titles,0))="","",
IF(INDEX(intern2!$A$165:$BH$316,MATCH($A155,intern2!$A$165:$A$316,0),MATCH(O$8,intern2!_xlnm.Print_Titles,0))="NOK","NOK",
IF(INDEX(intern3!$A$9:$BG$320,MATCH($A155,intern3!$A$9:$A$160,0),MATCH(intern4!O$8,intern3!$7:$7,0))="OK","OK","NOK")))</f>
        <v/>
      </c>
      <c r="P155" s="1277" t="str">
        <f>IF(INDEX(intern2!$A$165:$BH$316,MATCH($A155,intern2!$A$165:$A$316,0),MATCH(P$8,intern2!_xlnm.Print_Titles,0))="","",
IF(INDEX(intern2!$A$165:$BH$316,MATCH($A155,intern2!$A$165:$A$316,0),MATCH(P$8,intern2!_xlnm.Print_Titles,0))="NOK","NOK",
IF(INDEX(intern3!$A$9:$BG$320,MATCH($A155,intern3!$A$9:$A$160,0),MATCH(intern4!P$8,intern3!$7:$7,0))="OK","OK","NOK")))</f>
        <v/>
      </c>
      <c r="Q155" s="1277" t="str">
        <f>IF(INDEX(intern2!$A$165:$BH$316,MATCH($A155,intern2!$A$165:$A$316,0),MATCH(Q$8,intern2!_xlnm.Print_Titles,0))="","",
IF(INDEX(intern2!$A$165:$BH$316,MATCH($A155,intern2!$A$165:$A$316,0),MATCH(Q$8,intern2!_xlnm.Print_Titles,0))="NOK","NOK",
IF(INDEX(intern3!$A$9:$BG$320,MATCH($A155,intern3!$A$9:$A$160,0),MATCH(intern4!Q$8,intern3!$7:$7,0))="OK","OK","NOK")))</f>
        <v/>
      </c>
      <c r="R155" s="1277" t="str">
        <f>IF(INDEX(intern2!$A$165:$BH$316,MATCH($A155,intern2!$A$165:$A$316,0),MATCH(R$8,intern2!_xlnm.Print_Titles,0))="","",
IF(INDEX(intern2!$A$165:$BH$316,MATCH($A155,intern2!$A$165:$A$316,0),MATCH(R$8,intern2!_xlnm.Print_Titles,0))="NOK","NOK",
IF(INDEX(intern3!$A$9:$BG$320,MATCH($A155,intern3!$A$9:$A$160,0),MATCH(intern4!R$8,intern3!$7:$7,0))="OK","OK","NOK")))</f>
        <v/>
      </c>
      <c r="S155" s="1277" t="str">
        <f>IF(INDEX(intern2!$A$165:$BH$316,MATCH($A155,intern2!$A$165:$A$316,0),MATCH(S$8,intern2!_xlnm.Print_Titles,0))="","",
IF(INDEX(intern2!$A$165:$BH$316,MATCH($A155,intern2!$A$165:$A$316,0),MATCH(S$8,intern2!_xlnm.Print_Titles,0))="NOK","NOK",
IF(INDEX(intern3!$A$9:$BG$320,MATCH($A155,intern3!$A$9:$A$160,0),MATCH(intern4!S$8,intern3!$7:$7,0))="OK","OK","NOK")))</f>
        <v/>
      </c>
      <c r="T155" s="1277" t="str">
        <f>IF(INDEX(intern2!$A$165:$BH$316,MATCH($A155,intern2!$A$165:$A$316,0),MATCH(T$8,intern2!_xlnm.Print_Titles,0))="","",
IF(INDEX(intern2!$A$165:$BH$316,MATCH($A155,intern2!$A$165:$A$316,0),MATCH(T$8,intern2!_xlnm.Print_Titles,0))="NOK","NOK",
IF(INDEX(intern3!$A$9:$BG$320,MATCH($A155,intern3!$A$9:$A$160,0),MATCH(intern4!T$8,intern3!$7:$7,0))="OK","OK","NOK")))</f>
        <v/>
      </c>
      <c r="U155" s="1277" t="str">
        <f>IF(INDEX(intern2!$A$165:$BH$316,MATCH($A155,intern2!$A$165:$A$316,0),MATCH(U$8,intern2!_xlnm.Print_Titles,0))="","",
IF(INDEX(intern2!$A$165:$BH$316,MATCH($A155,intern2!$A$165:$A$316,0),MATCH(U$8,intern2!_xlnm.Print_Titles,0))="NOK","NOK",
IF(INDEX(intern3!$A$9:$BG$320,MATCH($A155,intern3!$A$9:$A$160,0),MATCH(intern4!U$8,intern3!$7:$7,0))="OK","OK","NOK")))</f>
        <v/>
      </c>
      <c r="V155" s="1277" t="str">
        <f>IF(INDEX(intern2!$A$165:$BH$316,MATCH($A155,intern2!$A$165:$A$316,0),MATCH(V$8,intern2!_xlnm.Print_Titles,0))="","",
IF(INDEX(intern2!$A$165:$BH$316,MATCH($A155,intern2!$A$165:$A$316,0),MATCH(V$8,intern2!_xlnm.Print_Titles,0))="NOK","NOK",
IF(INDEX(intern3!$A$9:$BG$320,MATCH($A155,intern3!$A$9:$A$160,0),MATCH(intern4!V$8,intern3!$7:$7,0))="OK","OK","NOK")))</f>
        <v/>
      </c>
      <c r="W155" s="1277" t="str">
        <f>IF(INDEX(intern2!$A$165:$BH$316,MATCH($A155,intern2!$A$165:$A$316,0),MATCH(W$8,intern2!_xlnm.Print_Titles,0))="","",
IF(INDEX(intern2!$A$165:$BH$316,MATCH($A155,intern2!$A$165:$A$316,0),MATCH(W$8,intern2!_xlnm.Print_Titles,0))="NOK","NOK",
IF(INDEX(intern3!$A$9:$BG$320,MATCH($A155,intern3!$A$9:$A$160,0),MATCH(intern4!W$8,intern3!$7:$7,0))="OK","OK","NOK")))</f>
        <v/>
      </c>
      <c r="X155" s="1277" t="str">
        <f>IF(INDEX(intern2!$A$165:$BH$316,MATCH($A155,intern2!$A$165:$A$316,0),MATCH(X$8,intern2!_xlnm.Print_Titles,0))="","",
IF(INDEX(intern2!$A$165:$BH$316,MATCH($A155,intern2!$A$165:$A$316,0),MATCH(X$8,intern2!_xlnm.Print_Titles,0))="NOK","NOK",
IF(INDEX(intern3!$A$9:$BG$320,MATCH($A155,intern3!$A$9:$A$160,0),MATCH(intern4!X$8,intern3!$7:$7,0))="OK","OK","NOK")))</f>
        <v/>
      </c>
      <c r="Y155" s="1277" t="str">
        <f>IF(INDEX(intern2!$A$165:$BH$316,MATCH($A155,intern2!$A$165:$A$316,0),MATCH(Y$8,intern2!_xlnm.Print_Titles,0))="","",
IF(INDEX(intern2!$A$165:$BH$316,MATCH($A155,intern2!$A$165:$A$316,0),MATCH(Y$8,intern2!_xlnm.Print_Titles,0))="NOK","NOK",
IF(INDEX(intern3!$A$9:$BG$320,MATCH($A155,intern3!$A$9:$A$160,0),MATCH(intern4!Y$8,intern3!$7:$7,0))="OK","OK","NOK")))</f>
        <v/>
      </c>
      <c r="Z155" s="1277" t="str">
        <f>IF(INDEX(intern2!$A$165:$BH$316,MATCH($A155,intern2!$A$165:$A$316,0),MATCH(Z$8,intern2!_xlnm.Print_Titles,0))="","",
IF(INDEX(intern2!$A$165:$BH$316,MATCH($A155,intern2!$A$165:$A$316,0),MATCH(Z$8,intern2!_xlnm.Print_Titles,0))="NOK","NOK",
IF(INDEX(intern3!$A$9:$BG$320,MATCH($A155,intern3!$A$9:$A$160,0),MATCH(intern4!Z$8,intern3!$7:$7,0))="OK","OK","NOK")))</f>
        <v/>
      </c>
      <c r="AA155" s="1277" t="str">
        <f>IF(INDEX(intern2!$A$165:$BH$316,MATCH($A155,intern2!$A$165:$A$316,0),MATCH(AA$8,intern2!_xlnm.Print_Titles,0))="","",
IF(INDEX(intern2!$A$165:$BH$316,MATCH($A155,intern2!$A$165:$A$316,0),MATCH(AA$8,intern2!_xlnm.Print_Titles,0))="NOK","NOK",
IF(INDEX(intern3!$A$9:$BG$320,MATCH($A155,intern3!$A$9:$A$160,0),MATCH(intern4!AA$8,intern3!$7:$7,0))="OK","OK","NOK")))</f>
        <v/>
      </c>
      <c r="AB155" s="1277" t="str">
        <f>IF(INDEX(intern2!$A$165:$BH$316,MATCH($A155,intern2!$A$165:$A$316,0),MATCH(AB$8,intern2!_xlnm.Print_Titles,0))="","",
IF(INDEX(intern2!$A$165:$BH$316,MATCH($A155,intern2!$A$165:$A$316,0),MATCH(AB$8,intern2!_xlnm.Print_Titles,0))="NOK","NOK",
IF(INDEX(intern3!$A$9:$BG$320,MATCH($A155,intern3!$A$9:$A$160,0),MATCH(intern4!AB$8,intern3!$7:$7,0))="OK","OK","NOK")))</f>
        <v/>
      </c>
      <c r="AC155" s="1277" t="str">
        <f>IF(INDEX(intern2!$A$165:$BH$316,MATCH($A155,intern2!$A$165:$A$316,0),MATCH(AC$8,intern2!_xlnm.Print_Titles,0))="","",
IF(INDEX(intern2!$A$165:$BH$316,MATCH($A155,intern2!$A$165:$A$316,0),MATCH(AC$8,intern2!_xlnm.Print_Titles,0))="NOK","NOK",
IF(INDEX(intern3!$A$9:$BG$320,MATCH($A155,intern3!$A$9:$A$160,0),MATCH(intern4!AC$8,intern3!$7:$7,0))="OK","OK","NOK")))</f>
        <v/>
      </c>
      <c r="AD155" s="1277" t="str">
        <f>IF(INDEX(intern2!$A$165:$BH$316,MATCH($A155,intern2!$A$165:$A$316,0),MATCH(AD$8,intern2!_xlnm.Print_Titles,0))="","",
IF(INDEX(intern2!$A$165:$BH$316,MATCH($A155,intern2!$A$165:$A$316,0),MATCH(AD$8,intern2!_xlnm.Print_Titles,0))="NOK","NOK",
IF(INDEX(intern3!$A$9:$BG$320,MATCH($A155,intern3!$A$9:$A$160,0),MATCH(intern4!AD$8,intern3!$7:$7,0))="OK","OK","NOK")))</f>
        <v/>
      </c>
      <c r="AE155" s="1277" t="str">
        <f>IF(INDEX(intern2!$A$165:$BH$316,MATCH($A155,intern2!$A$165:$A$316,0),MATCH(AE$8,intern2!_xlnm.Print_Titles,0))="","",
IF(INDEX(intern2!$A$165:$BH$316,MATCH($A155,intern2!$A$165:$A$316,0),MATCH(AE$8,intern2!_xlnm.Print_Titles,0))="NOK","NOK",
IF(INDEX(intern3!$A$9:$BG$320,MATCH($A155,intern3!$A$9:$A$160,0),MATCH(intern4!AE$8,intern3!$7:$7,0))="OK","OK","NOK")))</f>
        <v/>
      </c>
      <c r="AF155" s="1277" t="str">
        <f>IF(INDEX(intern2!$A$165:$BH$316,MATCH($A155,intern2!$A$165:$A$316,0),MATCH(AF$8,intern2!_xlnm.Print_Titles,0))="","",
IF(INDEX(intern2!$A$165:$BH$316,MATCH($A155,intern2!$A$165:$A$316,0),MATCH(AF$8,intern2!_xlnm.Print_Titles,0))="NOK","NOK",
IF(INDEX(intern3!$A$9:$BG$320,MATCH($A155,intern3!$A$9:$A$160,0),MATCH(intern4!AF$8,intern3!$7:$7,0))="OK","OK","NOK")))</f>
        <v/>
      </c>
      <c r="AG155" s="1277" t="str">
        <f>IF(INDEX(intern2!$A$165:$BH$316,MATCH($A155,intern2!$A$165:$A$316,0),MATCH(AG$8,intern2!_xlnm.Print_Titles,0))="","",
IF(INDEX(intern2!$A$165:$BH$316,MATCH($A155,intern2!$A$165:$A$316,0),MATCH(AG$8,intern2!_xlnm.Print_Titles,0))="NOK","NOK",
IF(INDEX(intern3!$A$9:$BG$320,MATCH($A155,intern3!$A$9:$A$160,0),MATCH(intern4!AG$8,intern3!$7:$7,0))="OK","OK","NOK")))</f>
        <v/>
      </c>
      <c r="AH155" s="1277" t="str">
        <f>IF(INDEX(intern2!$A$165:$BH$316,MATCH($A155,intern2!$A$165:$A$316,0),MATCH(AH$8,intern2!_xlnm.Print_Titles,0))="","",
IF(INDEX(intern2!$A$165:$BH$316,MATCH($A155,intern2!$A$165:$A$316,0),MATCH(AH$8,intern2!_xlnm.Print_Titles,0))="NOK","NOK",
IF(INDEX(intern3!$A$9:$BG$320,MATCH($A155,intern3!$A$9:$A$160,0),MATCH(intern4!AH$8,intern3!$7:$7,0))="OK","OK","NOK")))</f>
        <v/>
      </c>
      <c r="AI155" s="1277" t="str">
        <f>IF(INDEX(intern2!$A$165:$BH$316,MATCH($A155,intern2!$A$165:$A$316,0),MATCH(AI$8,intern2!_xlnm.Print_Titles,0))="","",
IF(INDEX(intern2!$A$165:$BH$316,MATCH($A155,intern2!$A$165:$A$316,0),MATCH(AI$8,intern2!_xlnm.Print_Titles,0))="NOK","NOK",
IF(INDEX(intern3!$A$9:$BG$320,MATCH($A155,intern3!$A$9:$A$160,0),MATCH(intern4!AI$8,intern3!$7:$7,0))="OK","OK","NOK")))</f>
        <v/>
      </c>
      <c r="AJ155" s="1277" t="str">
        <f>IF(INDEX(intern2!$A$165:$BH$316,MATCH($A155,intern2!$A$165:$A$316,0),MATCH(AJ$8,intern2!_xlnm.Print_Titles,0))="","",
IF(INDEX(intern2!$A$165:$BH$316,MATCH($A155,intern2!$A$165:$A$316,0),MATCH(AJ$8,intern2!_xlnm.Print_Titles,0))="NOK","NOK",
IF(INDEX(intern3!$A$9:$BG$320,MATCH($A155,intern3!$A$9:$A$160,0),MATCH(intern4!AJ$8,intern3!$7:$7,0))="OK","OK","NOK")))</f>
        <v/>
      </c>
      <c r="AK155" s="1277" t="str">
        <f>IF(INDEX(intern2!$A$165:$BH$316,MATCH($A155,intern2!$A$165:$A$316,0),MATCH(AK$8,intern2!_xlnm.Print_Titles,0))="","",
IF(INDEX(intern2!$A$165:$BH$316,MATCH($A155,intern2!$A$165:$A$316,0),MATCH(AK$8,intern2!_xlnm.Print_Titles,0))="NOK","NOK",
IF(INDEX(intern3!$A$9:$BG$320,MATCH($A155,intern3!$A$9:$A$160,0),MATCH(intern4!AK$8,intern3!$7:$7,0))="OK","OK","NOK")))</f>
        <v/>
      </c>
      <c r="AL155" s="1277" t="str">
        <f>IF(INDEX(intern2!$A$165:$BH$316,MATCH($A155,intern2!$A$165:$A$316,0),MATCH(AL$8,intern2!_xlnm.Print_Titles,0))="","",
IF(INDEX(intern2!$A$165:$BH$316,MATCH($A155,intern2!$A$165:$A$316,0),MATCH(AL$8,intern2!_xlnm.Print_Titles,0))="NOK","NOK",
IF(INDEX(intern3!$A$9:$BG$320,MATCH($A155,intern3!$A$9:$A$160,0),MATCH(intern4!AL$8,intern3!$7:$7,0))="OK","OK","NOK")))</f>
        <v/>
      </c>
      <c r="AM155" s="1277" t="str">
        <f>IF(INDEX(intern2!$A$165:$BH$316,MATCH($A155,intern2!$A$165:$A$316,0),MATCH(AM$8,intern2!_xlnm.Print_Titles,0))="","",
IF(INDEX(intern2!$A$165:$BH$316,MATCH($A155,intern2!$A$165:$A$316,0),MATCH(AM$8,intern2!_xlnm.Print_Titles,0))="NOK","NOK",
IF(INDEX(intern3!$A$9:$BG$320,MATCH($A155,intern3!$A$9:$A$160,0),MATCH(intern4!AM$8,intern3!$7:$7,0))="OK","OK","NOK")))</f>
        <v/>
      </c>
      <c r="AN155" s="1277" t="str">
        <f>IF(INDEX(intern2!$A$165:$BH$316,MATCH($A155,intern2!$A$165:$A$316,0),MATCH(AN$8,intern2!_xlnm.Print_Titles,0))="","",
IF(INDEX(intern2!$A$165:$BH$316,MATCH($A155,intern2!$A$165:$A$316,0),MATCH(AN$8,intern2!_xlnm.Print_Titles,0))="NOK","NOK",
IF(INDEX(intern3!$A$9:$BG$320,MATCH($A155,intern3!$A$9:$A$160,0),MATCH(intern4!AN$8,intern3!$7:$7,0))="OK","OK","NOK")))</f>
        <v/>
      </c>
      <c r="AO155" s="1277" t="str">
        <f>IF(INDEX(intern2!$A$165:$BH$316,MATCH($A155,intern2!$A$165:$A$316,0),MATCH(AO$8,intern2!_xlnm.Print_Titles,0))="","",
IF(INDEX(intern2!$A$165:$BH$316,MATCH($A155,intern2!$A$165:$A$316,0),MATCH(AO$8,intern2!_xlnm.Print_Titles,0))="NOK","NOK",
IF(INDEX(intern3!$A$9:$BG$320,MATCH($A155,intern3!$A$9:$A$160,0),MATCH(intern4!AO$8,intern3!$7:$7,0))="OK","OK","NOK")))</f>
        <v/>
      </c>
      <c r="AP155" s="1277" t="str">
        <f>IF(INDEX(intern2!$A$165:$BH$316,MATCH($A155,intern2!$A$165:$A$316,0),MATCH(AP$8,intern2!_xlnm.Print_Titles,0))="","",
IF(INDEX(intern2!$A$165:$BH$316,MATCH($A155,intern2!$A$165:$A$316,0),MATCH(AP$8,intern2!_xlnm.Print_Titles,0))="NOK","NOK",
IF(INDEX(intern3!$A$9:$BG$320,MATCH($A155,intern3!$A$9:$A$160,0),MATCH(intern4!AP$8,intern3!$7:$7,0))="OK","OK","NOK")))</f>
        <v/>
      </c>
      <c r="AQ155" s="1277" t="str">
        <f>IF(INDEX(intern2!$A$165:$BH$316,MATCH($A155,intern2!$A$165:$A$316,0),MATCH(AQ$8,intern2!_xlnm.Print_Titles,0))="","",
IF(INDEX(intern2!$A$165:$BH$316,MATCH($A155,intern2!$A$165:$A$316,0),MATCH(AQ$8,intern2!_xlnm.Print_Titles,0))="NOK","NOK",
IF(INDEX(intern3!$A$9:$BG$320,MATCH($A155,intern3!$A$9:$A$160,0),MATCH(intern4!AQ$8,intern3!$7:$7,0))="OK","OK","NOK")))</f>
        <v/>
      </c>
      <c r="AR155" s="1277" t="str">
        <f>IF(INDEX(intern2!$A$165:$BH$316,MATCH($A155,intern2!$A$165:$A$316,0),MATCH(AR$8,intern2!_xlnm.Print_Titles,0))="","",
IF(INDEX(intern2!$A$165:$BH$316,MATCH($A155,intern2!$A$165:$A$316,0),MATCH(AR$8,intern2!_xlnm.Print_Titles,0))="NOK","NOK",
IF(INDEX(intern3!$A$9:$BG$320,MATCH($A155,intern3!$A$9:$A$160,0),MATCH(intern4!AR$8,intern3!$7:$7,0))="OK","OK","NOK")))</f>
        <v/>
      </c>
      <c r="AS155" s="1277" t="str">
        <f>IF(INDEX(intern2!$A$165:$BH$316,MATCH($A155,intern2!$A$165:$A$316,0),MATCH(AS$8,intern2!_xlnm.Print_Titles,0))="","",
IF(INDEX(intern2!$A$165:$BH$316,MATCH($A155,intern2!$A$165:$A$316,0),MATCH(AS$8,intern2!_xlnm.Print_Titles,0))="NOK","NOK",
IF(INDEX(intern3!$A$9:$BG$320,MATCH($A155,intern3!$A$9:$A$160,0),MATCH(intern4!AS$8,intern3!$7:$7,0))="OK","OK","NOK")))</f>
        <v/>
      </c>
      <c r="AT155" s="1277" t="str">
        <f>IF(INDEX(intern2!$A$165:$BH$316,MATCH($A155,intern2!$A$165:$A$316,0),MATCH(AT$8,intern2!_xlnm.Print_Titles,0))="","",
IF(INDEX(intern2!$A$165:$BH$316,MATCH($A155,intern2!$A$165:$A$316,0),MATCH(AT$8,intern2!_xlnm.Print_Titles,0))="NOK","NOK",
IF(INDEX(intern3!$A$9:$BG$320,MATCH($A155,intern3!$A$9:$A$160,0),MATCH(intern4!AT$8,intern3!$7:$7,0))="OK","OK","NOK")))</f>
        <v/>
      </c>
      <c r="AU155" s="1277" t="str">
        <f>IF(INDEX(intern2!$A$165:$BH$316,MATCH($A155,intern2!$A$165:$A$316,0),MATCH(AU$8,intern2!_xlnm.Print_Titles,0))="","",
IF(INDEX(intern2!$A$165:$BH$316,MATCH($A155,intern2!$A$165:$A$316,0),MATCH(AU$8,intern2!_xlnm.Print_Titles,0))="NOK","NOK",
IF(INDEX(intern3!$A$9:$BG$320,MATCH($A155,intern3!$A$9:$A$160,0),MATCH(intern4!AU$8,intern3!$7:$7,0))="OK","OK","NOK")))</f>
        <v/>
      </c>
      <c r="AV155" s="1277" t="str">
        <f>IF(INDEX(intern2!$A$165:$BH$316,MATCH($A155,intern2!$A$165:$A$316,0),MATCH(AV$8,intern2!_xlnm.Print_Titles,0))="","",
IF(INDEX(intern2!$A$165:$BH$316,MATCH($A155,intern2!$A$165:$A$316,0),MATCH(AV$8,intern2!_xlnm.Print_Titles,0))="NOK","NOK",
IF(INDEX(intern3!$A$9:$BG$320,MATCH($A155,intern3!$A$9:$A$160,0),MATCH(intern4!AV$8,intern3!$7:$7,0))="OK","OK","NOK")))</f>
        <v/>
      </c>
      <c r="AW155" s="1277"/>
      <c r="AX155" s="1277" t="str">
        <f>IF(INDEX(intern2!$A$165:$BH$316,MATCH($A155,intern2!$A$165:$A$316,0),MATCH(AX$8,intern2!_xlnm.Print_Titles,0))="","",
IF(INDEX(intern2!$A$165:$BH$316,MATCH($A155,intern2!$A$165:$A$316,0),MATCH(AX$8,intern2!_xlnm.Print_Titles,0))="NOK","NOK",
IF(INDEX(intern3!$A$9:$BG$320,MATCH($A155,intern3!$A$9:$A$160,0),MATCH(intern4!AX$8,intern3!$7:$7,0))="OK","OK","NOK")))</f>
        <v/>
      </c>
      <c r="AY155" s="1277" t="str">
        <f>IF(INDEX(intern2!$A$165:$BH$316,MATCH($A155,intern2!$A$165:$A$316,0),MATCH(AY$8,intern2!_xlnm.Print_Titles,0))="","",
IF(INDEX(intern2!$A$165:$BH$316,MATCH($A155,intern2!$A$165:$A$316,0),MATCH(AY$8,intern2!_xlnm.Print_Titles,0))="NOK","NOK",
IF(INDEX(intern3!$A$9:$BG$320,MATCH($A155,intern3!$A$9:$A$160,0),MATCH(intern4!AY$8,intern3!$7:$7,0))="OK","OK","NOK")))</f>
        <v/>
      </c>
      <c r="AZ155" s="1277" t="str">
        <f>IF(INDEX(intern2!$A$165:$BH$316,MATCH($A155,intern2!$A$165:$A$316,0),MATCH(AZ$8,intern2!_xlnm.Print_Titles,0))="","",
IF(INDEX(intern2!$A$165:$BH$316,MATCH($A155,intern2!$A$165:$A$316,0),MATCH(AZ$8,intern2!_xlnm.Print_Titles,0))="NOK","NOK",
IF(INDEX(intern3!$A$9:$BG$320,MATCH($A155,intern3!$A$9:$A$160,0),MATCH(intern4!AZ$8,intern3!$7:$7,0))="OK","OK","NOK")))</f>
        <v/>
      </c>
      <c r="BA155" s="1277" t="str">
        <f>IF(INDEX(intern2!$A$165:$BH$316,MATCH($A155,intern2!$A$165:$A$316,0),MATCH(BA$8,intern2!_xlnm.Print_Titles,0))="","",
IF(INDEX(intern2!$A$165:$BH$316,MATCH($A155,intern2!$A$165:$A$316,0),MATCH(BA$8,intern2!_xlnm.Print_Titles,0))="NOK","NOK",
IF(INDEX(intern3!$A$9:$BG$320,MATCH($A155,intern3!$A$9:$A$160,0),MATCH(intern4!BA$8,intern3!$7:$7,0))="OK","OK","NOK")))</f>
        <v/>
      </c>
      <c r="BB155" s="1277" t="str">
        <f>IF(INDEX(intern2!$A$165:$BH$316,MATCH($A155,intern2!$A$165:$A$316,0),MATCH(BB$8,intern2!_xlnm.Print_Titles,0))="","",
IF(INDEX(intern2!$A$165:$BH$316,MATCH($A155,intern2!$A$165:$A$316,0),MATCH(BB$8,intern2!_xlnm.Print_Titles,0))="NOK","NOK",
IF(INDEX(intern3!$A$9:$BG$320,MATCH($A155,intern3!$A$9:$A$160,0),MATCH(intern4!BB$8,intern3!$7:$7,0))="OK","OK","NOK")))</f>
        <v/>
      </c>
      <c r="BC155" s="1277" t="str">
        <f>IF(INDEX(intern2!$A$165:$BH$316,MATCH($A155,intern2!$A$165:$A$316,0),MATCH(BC$8,intern2!_xlnm.Print_Titles,0))="","",
IF(INDEX(intern2!$A$165:$BH$316,MATCH($A155,intern2!$A$165:$A$316,0),MATCH(BC$8,intern2!_xlnm.Print_Titles,0))="NOK","NOK",
IF(INDEX(intern3!$A$9:$BG$320,MATCH($A155,intern3!$A$9:$A$160,0),MATCH(intern4!BC$8,intern3!$7:$7,0))="OK","OK","NOK")))</f>
        <v/>
      </c>
      <c r="BD155" s="1277" t="str">
        <f>IF(INDEX(intern2!$A$165:$BH$316,MATCH($A155,intern2!$A$165:$A$316,0),MATCH(BD$8,intern2!_xlnm.Print_Titles,0))="","",
IF(INDEX(intern2!$A$165:$BH$316,MATCH($A155,intern2!$A$165:$A$316,0),MATCH(BD$8,intern2!_xlnm.Print_Titles,0))="NOK","NOK",
IF(INDEX(intern3!$A$9:$BG$320,MATCH($A155,intern3!$A$9:$A$160,0),MATCH(intern4!BD$8,intern3!$7:$7,0))="OK","OK","NOK")))</f>
        <v/>
      </c>
      <c r="BE155" s="1277" t="str">
        <f>IF(INDEX(intern2!$A$165:$BH$316,MATCH($A155,intern2!$A$165:$A$316,0),MATCH(BE$8,intern2!_xlnm.Print_Titles,0))="","",
IF(INDEX(intern2!$A$165:$BH$316,MATCH($A155,intern2!$A$165:$A$316,0),MATCH(BE$8,intern2!_xlnm.Print_Titles,0))="NOK","NOK",
IF(INDEX(intern3!$A$9:$BG$320,MATCH($A155,intern3!$A$9:$A$160,0),MATCH(intern4!BE$8,intern3!$7:$7,0))="OK","OK","NOK")))</f>
        <v/>
      </c>
      <c r="BF155" s="1277" t="str">
        <f>IF(INDEX(intern2!$A$165:$BH$316,MATCH($A155,intern2!$A$165:$A$316,0),MATCH(BF$8,intern2!_xlnm.Print_Titles,0))="","",
IF(INDEX(intern2!$A$165:$BH$316,MATCH($A155,intern2!$A$165:$A$316,0),MATCH(BF$8,intern2!_xlnm.Print_Titles,0))="NOK","NOK",
IF(INDEX(intern3!$A$9:$BG$320,MATCH($A155,intern3!$A$9:$A$160,0),MATCH(intern4!BF$8,intern3!$7:$7,0))="OK","OK","NOK")))</f>
        <v/>
      </c>
      <c r="BG155" s="1277" t="str">
        <f>IF(INDEX(intern2!$A$165:$BH$316,MATCH($A155,intern2!$A$165:$A$316,0),MATCH(BG$8,intern2!_xlnm.Print_Titles,0))="","",
IF(INDEX(intern2!$A$165:$BH$316,MATCH($A155,intern2!$A$165:$A$316,0),MATCH(BG$8,intern2!_xlnm.Print_Titles,0))="NOK","NOK",
IF(INDEX(intern3!$A$9:$BG$320,MATCH($A155,intern3!$A$9:$A$160,0),MATCH(intern4!BG$8,intern3!$7:$7,0))="OK","OK","NOK")))</f>
        <v/>
      </c>
      <c r="BH155" s="200" t="str">
        <f t="shared" ca="1" si="4"/>
        <v>NOK</v>
      </c>
      <c r="BI155" s="186"/>
      <c r="BJ155" t="b">
        <f ca="1">IF(VLOOKUP($A155,intern1!$C:$Q,15,FALSE)="MAS","",IF(VLOOKUP($A155,'3.10'!$C:$AP,9,FALSE)=0,"NOK",IF(VLOOKUP($A155,'3.10'!$C:$AP,11,FALSE)=0,"NOK","OK"))=BH155)</f>
        <v>1</v>
      </c>
    </row>
    <row r="156" spans="1:62" x14ac:dyDescent="0.25">
      <c r="A156" t="str">
        <f>+intern2!A151</f>
        <v>KAC</v>
      </c>
      <c r="C156" s="1277" t="str">
        <f ca="1">IF(INDEX(intern2!$A$165:$BH$316,MATCH($A156,intern2!$A$165:$A$316,0),MATCH(C$8,intern2!_xlnm.Print_Titles,0))="","",
IF(INDEX(intern2!$A$165:$BH$316,MATCH($A156,intern2!$A$165:$A$316,0),MATCH(C$8,intern2!_xlnm.Print_Titles,0))="NOK","NOK",
IF(INDEX(intern3!$A$9:$BG$320,MATCH($A156,intern3!$A$9:$A$160,0),MATCH(intern4!C$8,intern3!$7:$7,0))="OK","OK","NOK")))</f>
        <v>NOK</v>
      </c>
      <c r="D156" s="1277" t="str">
        <f>IF(INDEX(intern2!$A$165:$BH$316,MATCH($A156,intern2!$A$165:$A$316,0),MATCH(D$8,intern2!_xlnm.Print_Titles,0))="","",
IF(INDEX(intern2!$A$165:$BH$316,MATCH($A156,intern2!$A$165:$A$316,0),MATCH(D$8,intern2!_xlnm.Print_Titles,0))="NOK","NOK",
IF(INDEX(intern3!$A$9:$BG$320,MATCH($A156,intern3!$A$9:$A$160,0),MATCH(intern4!D$8,intern3!$7:$7,0))="OK","OK","NOK")))</f>
        <v/>
      </c>
      <c r="E156" s="1277" t="str">
        <f>IF(INDEX(intern2!$A$165:$BH$316,MATCH($A156,intern2!$A$165:$A$316,0),MATCH(E$8,intern2!_xlnm.Print_Titles,0))="","",
IF(INDEX(intern2!$A$165:$BH$316,MATCH($A156,intern2!$A$165:$A$316,0),MATCH(E$8,intern2!_xlnm.Print_Titles,0))="NOK","NOK",
IF(INDEX(intern3!$A$9:$BG$320,MATCH($A156,intern3!$A$9:$A$160,0),MATCH(intern4!E$8,intern3!$7:$7,0))="OK","OK","NOK")))</f>
        <v/>
      </c>
      <c r="F156" s="1277" t="str">
        <f>IF(INDEX(intern2!$A$165:$BH$316,MATCH($A156,intern2!$A$165:$A$316,0),MATCH(F$8,intern2!_xlnm.Print_Titles,0))="","",
IF(INDEX(intern2!$A$165:$BH$316,MATCH($A156,intern2!$A$165:$A$316,0),MATCH(F$8,intern2!_xlnm.Print_Titles,0))="NOK","NOK",
IF(INDEX(intern3!$A$9:$BG$320,MATCH($A156,intern3!$A$9:$A$160,0),MATCH(intern4!F$8,intern3!$7:$7,0))="OK","OK","NOK")))</f>
        <v/>
      </c>
      <c r="G156" s="1277" t="str">
        <f>IF(INDEX(intern2!$A$165:$BH$316,MATCH($A156,intern2!$A$165:$A$316,0),MATCH(G$8,intern2!_xlnm.Print_Titles,0))="","",
IF(INDEX(intern2!$A$165:$BH$316,MATCH($A156,intern2!$A$165:$A$316,0),MATCH(G$8,intern2!_xlnm.Print_Titles,0))="NOK","NOK",
IF(INDEX(intern3!$A$9:$BG$320,MATCH($A156,intern3!$A$9:$A$160,0),MATCH(intern4!G$8,intern3!$7:$7,0))="OK","OK","NOK")))</f>
        <v/>
      </c>
      <c r="H156" s="1277" t="str">
        <f>IF(INDEX(intern2!$A$165:$BH$316,MATCH($A156,intern2!$A$165:$A$316,0),MATCH(H$8,intern2!_xlnm.Print_Titles,0))="","",
IF(INDEX(intern2!$A$165:$BH$316,MATCH($A156,intern2!$A$165:$A$316,0),MATCH(H$8,intern2!_xlnm.Print_Titles,0))="NOK","NOK",
IF(INDEX(intern3!$A$9:$BG$320,MATCH($A156,intern3!$A$9:$A$160,0),MATCH(intern4!H$8,intern3!$7:$7,0))="OK","OK","NOK")))</f>
        <v/>
      </c>
      <c r="I156" s="1277" t="str">
        <f>IF(INDEX(intern2!$A$165:$BH$316,MATCH($A156,intern2!$A$165:$A$316,0),MATCH(I$8,intern2!_xlnm.Print_Titles,0))="","",
IF(INDEX(intern2!$A$165:$BH$316,MATCH($A156,intern2!$A$165:$A$316,0),MATCH(I$8,intern2!_xlnm.Print_Titles,0))="NOK","NOK",
IF(INDEX(intern3!$A$9:$BG$320,MATCH($A156,intern3!$A$9:$A$160,0),MATCH(intern4!I$8,intern3!$7:$7,0))="OK","OK","NOK")))</f>
        <v/>
      </c>
      <c r="J156" s="1277" t="str">
        <f>IF(INDEX(intern2!$A$165:$BH$316,MATCH($A156,intern2!$A$165:$A$316,0),MATCH(J$8,intern2!_xlnm.Print_Titles,0))="","",
IF(INDEX(intern2!$A$165:$BH$316,MATCH($A156,intern2!$A$165:$A$316,0),MATCH(J$8,intern2!_xlnm.Print_Titles,0))="NOK","NOK",
IF(INDEX(intern3!$A$9:$BG$320,MATCH($A156,intern3!$A$9:$A$160,0),MATCH(intern4!J$8,intern3!$7:$7,0))="OK","OK","NOK")))</f>
        <v/>
      </c>
      <c r="K156" s="1277" t="str">
        <f>IF(INDEX(intern2!$A$165:$BH$316,MATCH($A156,intern2!$A$165:$A$316,0),MATCH(K$8,intern2!_xlnm.Print_Titles,0))="","",
IF(INDEX(intern2!$A$165:$BH$316,MATCH($A156,intern2!$A$165:$A$316,0),MATCH(K$8,intern2!_xlnm.Print_Titles,0))="NOK","NOK",
IF(INDEX(intern3!$A$9:$BG$320,MATCH($A156,intern3!$A$9:$A$160,0),MATCH(intern4!K$8,intern3!$7:$7,0))="OK","OK","NOK")))</f>
        <v/>
      </c>
      <c r="L156" s="1277" t="str">
        <f>IF(INDEX(intern2!$A$165:$BH$316,MATCH($A156,intern2!$A$165:$A$316,0),MATCH(L$8,intern2!_xlnm.Print_Titles,0))="","",
IF(INDEX(intern2!$A$165:$BH$316,MATCH($A156,intern2!$A$165:$A$316,0),MATCH(L$8,intern2!_xlnm.Print_Titles,0))="NOK","NOK",
IF(INDEX(intern3!$A$9:$BG$320,MATCH($A156,intern3!$A$9:$A$160,0),MATCH(intern4!L$8,intern3!$7:$7,0))="OK","OK","NOK")))</f>
        <v/>
      </c>
      <c r="M156" s="1277" t="str">
        <f>IF(INDEX(intern2!$A$165:$BH$316,MATCH($A156,intern2!$A$165:$A$316,0),MATCH(M$8,intern2!_xlnm.Print_Titles,0))="","",
IF(INDEX(intern2!$A$165:$BH$316,MATCH($A156,intern2!$A$165:$A$316,0),MATCH(M$8,intern2!_xlnm.Print_Titles,0))="NOK","NOK",
IF(INDEX(intern3!$A$9:$BG$320,MATCH($A156,intern3!$A$9:$A$160,0),MATCH(intern4!M$8,intern3!$7:$7,0))="OK","OK","NOK")))</f>
        <v/>
      </c>
      <c r="N156" s="1277" t="str">
        <f>IF(INDEX(intern2!$A$165:$BH$316,MATCH($A156,intern2!$A$165:$A$316,0),MATCH(N$8,intern2!_xlnm.Print_Titles,0))="","",
IF(INDEX(intern2!$A$165:$BH$316,MATCH($A156,intern2!$A$165:$A$316,0),MATCH(N$8,intern2!_xlnm.Print_Titles,0))="NOK","NOK",
IF(INDEX(intern3!$A$9:$BG$320,MATCH($A156,intern3!$A$9:$A$160,0),MATCH(intern4!N$8,intern3!$7:$7,0))="OK","OK","NOK")))</f>
        <v/>
      </c>
      <c r="O156" s="1277" t="str">
        <f>IF(INDEX(intern2!$A$165:$BH$316,MATCH($A156,intern2!$A$165:$A$316,0),MATCH(O$8,intern2!_xlnm.Print_Titles,0))="","",
IF(INDEX(intern2!$A$165:$BH$316,MATCH($A156,intern2!$A$165:$A$316,0),MATCH(O$8,intern2!_xlnm.Print_Titles,0))="NOK","NOK",
IF(INDEX(intern3!$A$9:$BG$320,MATCH($A156,intern3!$A$9:$A$160,0),MATCH(intern4!O$8,intern3!$7:$7,0))="OK","OK","NOK")))</f>
        <v/>
      </c>
      <c r="P156" s="1277" t="str">
        <f>IF(INDEX(intern2!$A$165:$BH$316,MATCH($A156,intern2!$A$165:$A$316,0),MATCH(P$8,intern2!_xlnm.Print_Titles,0))="","",
IF(INDEX(intern2!$A$165:$BH$316,MATCH($A156,intern2!$A$165:$A$316,0),MATCH(P$8,intern2!_xlnm.Print_Titles,0))="NOK","NOK",
IF(INDEX(intern3!$A$9:$BG$320,MATCH($A156,intern3!$A$9:$A$160,0),MATCH(intern4!P$8,intern3!$7:$7,0))="OK","OK","NOK")))</f>
        <v/>
      </c>
      <c r="Q156" s="1277" t="str">
        <f>IF(INDEX(intern2!$A$165:$BH$316,MATCH($A156,intern2!$A$165:$A$316,0),MATCH(Q$8,intern2!_xlnm.Print_Titles,0))="","",
IF(INDEX(intern2!$A$165:$BH$316,MATCH($A156,intern2!$A$165:$A$316,0),MATCH(Q$8,intern2!_xlnm.Print_Titles,0))="NOK","NOK",
IF(INDEX(intern3!$A$9:$BG$320,MATCH($A156,intern3!$A$9:$A$160,0),MATCH(intern4!Q$8,intern3!$7:$7,0))="OK","OK","NOK")))</f>
        <v/>
      </c>
      <c r="R156" s="1277" t="str">
        <f>IF(INDEX(intern2!$A$165:$BH$316,MATCH($A156,intern2!$A$165:$A$316,0),MATCH(R$8,intern2!_xlnm.Print_Titles,0))="","",
IF(INDEX(intern2!$A$165:$BH$316,MATCH($A156,intern2!$A$165:$A$316,0),MATCH(R$8,intern2!_xlnm.Print_Titles,0))="NOK","NOK",
IF(INDEX(intern3!$A$9:$BG$320,MATCH($A156,intern3!$A$9:$A$160,0),MATCH(intern4!R$8,intern3!$7:$7,0))="OK","OK","NOK")))</f>
        <v/>
      </c>
      <c r="S156" s="1277" t="str">
        <f>IF(INDEX(intern2!$A$165:$BH$316,MATCH($A156,intern2!$A$165:$A$316,0),MATCH(S$8,intern2!_xlnm.Print_Titles,0))="","",
IF(INDEX(intern2!$A$165:$BH$316,MATCH($A156,intern2!$A$165:$A$316,0),MATCH(S$8,intern2!_xlnm.Print_Titles,0))="NOK","NOK",
IF(INDEX(intern3!$A$9:$BG$320,MATCH($A156,intern3!$A$9:$A$160,0),MATCH(intern4!S$8,intern3!$7:$7,0))="OK","OK","NOK")))</f>
        <v/>
      </c>
      <c r="T156" s="1277" t="str">
        <f>IF(INDEX(intern2!$A$165:$BH$316,MATCH($A156,intern2!$A$165:$A$316,0),MATCH(T$8,intern2!_xlnm.Print_Titles,0))="","",
IF(INDEX(intern2!$A$165:$BH$316,MATCH($A156,intern2!$A$165:$A$316,0),MATCH(T$8,intern2!_xlnm.Print_Titles,0))="NOK","NOK",
IF(INDEX(intern3!$A$9:$BG$320,MATCH($A156,intern3!$A$9:$A$160,0),MATCH(intern4!T$8,intern3!$7:$7,0))="OK","OK","NOK")))</f>
        <v/>
      </c>
      <c r="U156" s="1277" t="str">
        <f>IF(INDEX(intern2!$A$165:$BH$316,MATCH($A156,intern2!$A$165:$A$316,0),MATCH(U$8,intern2!_xlnm.Print_Titles,0))="","",
IF(INDEX(intern2!$A$165:$BH$316,MATCH($A156,intern2!$A$165:$A$316,0),MATCH(U$8,intern2!_xlnm.Print_Titles,0))="NOK","NOK",
IF(INDEX(intern3!$A$9:$BG$320,MATCH($A156,intern3!$A$9:$A$160,0),MATCH(intern4!U$8,intern3!$7:$7,0))="OK","OK","NOK")))</f>
        <v/>
      </c>
      <c r="V156" s="1277" t="str">
        <f>IF(INDEX(intern2!$A$165:$BH$316,MATCH($A156,intern2!$A$165:$A$316,0),MATCH(V$8,intern2!_xlnm.Print_Titles,0))="","",
IF(INDEX(intern2!$A$165:$BH$316,MATCH($A156,intern2!$A$165:$A$316,0),MATCH(V$8,intern2!_xlnm.Print_Titles,0))="NOK","NOK",
IF(INDEX(intern3!$A$9:$BG$320,MATCH($A156,intern3!$A$9:$A$160,0),MATCH(intern4!V$8,intern3!$7:$7,0))="OK","OK","NOK")))</f>
        <v/>
      </c>
      <c r="W156" s="1277" t="str">
        <f>IF(INDEX(intern2!$A$165:$BH$316,MATCH($A156,intern2!$A$165:$A$316,0),MATCH(W$8,intern2!_xlnm.Print_Titles,0))="","",
IF(INDEX(intern2!$A$165:$BH$316,MATCH($A156,intern2!$A$165:$A$316,0),MATCH(W$8,intern2!_xlnm.Print_Titles,0))="NOK","NOK",
IF(INDEX(intern3!$A$9:$BG$320,MATCH($A156,intern3!$A$9:$A$160,0),MATCH(intern4!W$8,intern3!$7:$7,0))="OK","OK","NOK")))</f>
        <v/>
      </c>
      <c r="X156" s="1277" t="str">
        <f>IF(INDEX(intern2!$A$165:$BH$316,MATCH($A156,intern2!$A$165:$A$316,0),MATCH(X$8,intern2!_xlnm.Print_Titles,0))="","",
IF(INDEX(intern2!$A$165:$BH$316,MATCH($A156,intern2!$A$165:$A$316,0),MATCH(X$8,intern2!_xlnm.Print_Titles,0))="NOK","NOK",
IF(INDEX(intern3!$A$9:$BG$320,MATCH($A156,intern3!$A$9:$A$160,0),MATCH(intern4!X$8,intern3!$7:$7,0))="OK","OK","NOK")))</f>
        <v/>
      </c>
      <c r="Y156" s="1277" t="str">
        <f>IF(INDEX(intern2!$A$165:$BH$316,MATCH($A156,intern2!$A$165:$A$316,0),MATCH(Y$8,intern2!_xlnm.Print_Titles,0))="","",
IF(INDEX(intern2!$A$165:$BH$316,MATCH($A156,intern2!$A$165:$A$316,0),MATCH(Y$8,intern2!_xlnm.Print_Titles,0))="NOK","NOK",
IF(INDEX(intern3!$A$9:$BG$320,MATCH($A156,intern3!$A$9:$A$160,0),MATCH(intern4!Y$8,intern3!$7:$7,0))="OK","OK","NOK")))</f>
        <v/>
      </c>
      <c r="Z156" s="1277" t="str">
        <f>IF(INDEX(intern2!$A$165:$BH$316,MATCH($A156,intern2!$A$165:$A$316,0),MATCH(Z$8,intern2!_xlnm.Print_Titles,0))="","",
IF(INDEX(intern2!$A$165:$BH$316,MATCH($A156,intern2!$A$165:$A$316,0),MATCH(Z$8,intern2!_xlnm.Print_Titles,0))="NOK","NOK",
IF(INDEX(intern3!$A$9:$BG$320,MATCH($A156,intern3!$A$9:$A$160,0),MATCH(intern4!Z$8,intern3!$7:$7,0))="OK","OK","NOK")))</f>
        <v/>
      </c>
      <c r="AA156" s="1277" t="str">
        <f>IF(INDEX(intern2!$A$165:$BH$316,MATCH($A156,intern2!$A$165:$A$316,0),MATCH(AA$8,intern2!_xlnm.Print_Titles,0))="","",
IF(INDEX(intern2!$A$165:$BH$316,MATCH($A156,intern2!$A$165:$A$316,0),MATCH(AA$8,intern2!_xlnm.Print_Titles,0))="NOK","NOK",
IF(INDEX(intern3!$A$9:$BG$320,MATCH($A156,intern3!$A$9:$A$160,0),MATCH(intern4!AA$8,intern3!$7:$7,0))="OK","OK","NOK")))</f>
        <v/>
      </c>
      <c r="AB156" s="1277" t="str">
        <f>IF(INDEX(intern2!$A$165:$BH$316,MATCH($A156,intern2!$A$165:$A$316,0),MATCH(AB$8,intern2!_xlnm.Print_Titles,0))="","",
IF(INDEX(intern2!$A$165:$BH$316,MATCH($A156,intern2!$A$165:$A$316,0),MATCH(AB$8,intern2!_xlnm.Print_Titles,0))="NOK","NOK",
IF(INDEX(intern3!$A$9:$BG$320,MATCH($A156,intern3!$A$9:$A$160,0),MATCH(intern4!AB$8,intern3!$7:$7,0))="OK","OK","NOK")))</f>
        <v/>
      </c>
      <c r="AC156" s="1277" t="str">
        <f>IF(INDEX(intern2!$A$165:$BH$316,MATCH($A156,intern2!$A$165:$A$316,0),MATCH(AC$8,intern2!_xlnm.Print_Titles,0))="","",
IF(INDEX(intern2!$A$165:$BH$316,MATCH($A156,intern2!$A$165:$A$316,0),MATCH(AC$8,intern2!_xlnm.Print_Titles,0))="NOK","NOK",
IF(INDEX(intern3!$A$9:$BG$320,MATCH($A156,intern3!$A$9:$A$160,0),MATCH(intern4!AC$8,intern3!$7:$7,0))="OK","OK","NOK")))</f>
        <v/>
      </c>
      <c r="AD156" s="1277" t="str">
        <f>IF(INDEX(intern2!$A$165:$BH$316,MATCH($A156,intern2!$A$165:$A$316,0),MATCH(AD$8,intern2!_xlnm.Print_Titles,0))="","",
IF(INDEX(intern2!$A$165:$BH$316,MATCH($A156,intern2!$A$165:$A$316,0),MATCH(AD$8,intern2!_xlnm.Print_Titles,0))="NOK","NOK",
IF(INDEX(intern3!$A$9:$BG$320,MATCH($A156,intern3!$A$9:$A$160,0),MATCH(intern4!AD$8,intern3!$7:$7,0))="OK","OK","NOK")))</f>
        <v/>
      </c>
      <c r="AE156" s="1277" t="str">
        <f>IF(INDEX(intern2!$A$165:$BH$316,MATCH($A156,intern2!$A$165:$A$316,0),MATCH(AE$8,intern2!_xlnm.Print_Titles,0))="","",
IF(INDEX(intern2!$A$165:$BH$316,MATCH($A156,intern2!$A$165:$A$316,0),MATCH(AE$8,intern2!_xlnm.Print_Titles,0))="NOK","NOK",
IF(INDEX(intern3!$A$9:$BG$320,MATCH($A156,intern3!$A$9:$A$160,0),MATCH(intern4!AE$8,intern3!$7:$7,0))="OK","OK","NOK")))</f>
        <v/>
      </c>
      <c r="AF156" s="1277" t="str">
        <f>IF(INDEX(intern2!$A$165:$BH$316,MATCH($A156,intern2!$A$165:$A$316,0),MATCH(AF$8,intern2!_xlnm.Print_Titles,0))="","",
IF(INDEX(intern2!$A$165:$BH$316,MATCH($A156,intern2!$A$165:$A$316,0),MATCH(AF$8,intern2!_xlnm.Print_Titles,0))="NOK","NOK",
IF(INDEX(intern3!$A$9:$BG$320,MATCH($A156,intern3!$A$9:$A$160,0),MATCH(intern4!AF$8,intern3!$7:$7,0))="OK","OK","NOK")))</f>
        <v/>
      </c>
      <c r="AG156" s="1277" t="str">
        <f>IF(INDEX(intern2!$A$165:$BH$316,MATCH($A156,intern2!$A$165:$A$316,0),MATCH(AG$8,intern2!_xlnm.Print_Titles,0))="","",
IF(INDEX(intern2!$A$165:$BH$316,MATCH($A156,intern2!$A$165:$A$316,0),MATCH(AG$8,intern2!_xlnm.Print_Titles,0))="NOK","NOK",
IF(INDEX(intern3!$A$9:$BG$320,MATCH($A156,intern3!$A$9:$A$160,0),MATCH(intern4!AG$8,intern3!$7:$7,0))="OK","OK","NOK")))</f>
        <v/>
      </c>
      <c r="AH156" s="1277" t="str">
        <f>IF(INDEX(intern2!$A$165:$BH$316,MATCH($A156,intern2!$A$165:$A$316,0),MATCH(AH$8,intern2!_xlnm.Print_Titles,0))="","",
IF(INDEX(intern2!$A$165:$BH$316,MATCH($A156,intern2!$A$165:$A$316,0),MATCH(AH$8,intern2!_xlnm.Print_Titles,0))="NOK","NOK",
IF(INDEX(intern3!$A$9:$BG$320,MATCH($A156,intern3!$A$9:$A$160,0),MATCH(intern4!AH$8,intern3!$7:$7,0))="OK","OK","NOK")))</f>
        <v/>
      </c>
      <c r="AI156" s="1277" t="str">
        <f>IF(INDEX(intern2!$A$165:$BH$316,MATCH($A156,intern2!$A$165:$A$316,0),MATCH(AI$8,intern2!_xlnm.Print_Titles,0))="","",
IF(INDEX(intern2!$A$165:$BH$316,MATCH($A156,intern2!$A$165:$A$316,0),MATCH(AI$8,intern2!_xlnm.Print_Titles,0))="NOK","NOK",
IF(INDEX(intern3!$A$9:$BG$320,MATCH($A156,intern3!$A$9:$A$160,0),MATCH(intern4!AI$8,intern3!$7:$7,0))="OK","OK","NOK")))</f>
        <v/>
      </c>
      <c r="AJ156" s="1277" t="str">
        <f>IF(INDEX(intern2!$A$165:$BH$316,MATCH($A156,intern2!$A$165:$A$316,0),MATCH(AJ$8,intern2!_xlnm.Print_Titles,0))="","",
IF(INDEX(intern2!$A$165:$BH$316,MATCH($A156,intern2!$A$165:$A$316,0),MATCH(AJ$8,intern2!_xlnm.Print_Titles,0))="NOK","NOK",
IF(INDEX(intern3!$A$9:$BG$320,MATCH($A156,intern3!$A$9:$A$160,0),MATCH(intern4!AJ$8,intern3!$7:$7,0))="OK","OK","NOK")))</f>
        <v/>
      </c>
      <c r="AK156" s="1277" t="str">
        <f>IF(INDEX(intern2!$A$165:$BH$316,MATCH($A156,intern2!$A$165:$A$316,0),MATCH(AK$8,intern2!_xlnm.Print_Titles,0))="","",
IF(INDEX(intern2!$A$165:$BH$316,MATCH($A156,intern2!$A$165:$A$316,0),MATCH(AK$8,intern2!_xlnm.Print_Titles,0))="NOK","NOK",
IF(INDEX(intern3!$A$9:$BG$320,MATCH($A156,intern3!$A$9:$A$160,0),MATCH(intern4!AK$8,intern3!$7:$7,0))="OK","OK","NOK")))</f>
        <v/>
      </c>
      <c r="AL156" s="1277" t="str">
        <f>IF(INDEX(intern2!$A$165:$BH$316,MATCH($A156,intern2!$A$165:$A$316,0),MATCH(AL$8,intern2!_xlnm.Print_Titles,0))="","",
IF(INDEX(intern2!$A$165:$BH$316,MATCH($A156,intern2!$A$165:$A$316,0),MATCH(AL$8,intern2!_xlnm.Print_Titles,0))="NOK","NOK",
IF(INDEX(intern3!$A$9:$BG$320,MATCH($A156,intern3!$A$9:$A$160,0),MATCH(intern4!AL$8,intern3!$7:$7,0))="OK","OK","NOK")))</f>
        <v/>
      </c>
      <c r="AM156" s="1277" t="str">
        <f>IF(INDEX(intern2!$A$165:$BH$316,MATCH($A156,intern2!$A$165:$A$316,0),MATCH(AM$8,intern2!_xlnm.Print_Titles,0))="","",
IF(INDEX(intern2!$A$165:$BH$316,MATCH($A156,intern2!$A$165:$A$316,0),MATCH(AM$8,intern2!_xlnm.Print_Titles,0))="NOK","NOK",
IF(INDEX(intern3!$A$9:$BG$320,MATCH($A156,intern3!$A$9:$A$160,0),MATCH(intern4!AM$8,intern3!$7:$7,0))="OK","OK","NOK")))</f>
        <v/>
      </c>
      <c r="AN156" s="1277" t="str">
        <f>IF(INDEX(intern2!$A$165:$BH$316,MATCH($A156,intern2!$A$165:$A$316,0),MATCH(AN$8,intern2!_xlnm.Print_Titles,0))="","",
IF(INDEX(intern2!$A$165:$BH$316,MATCH($A156,intern2!$A$165:$A$316,0),MATCH(AN$8,intern2!_xlnm.Print_Titles,0))="NOK","NOK",
IF(INDEX(intern3!$A$9:$BG$320,MATCH($A156,intern3!$A$9:$A$160,0),MATCH(intern4!AN$8,intern3!$7:$7,0))="OK","OK","NOK")))</f>
        <v/>
      </c>
      <c r="AO156" s="1277" t="str">
        <f>IF(INDEX(intern2!$A$165:$BH$316,MATCH($A156,intern2!$A$165:$A$316,0),MATCH(AO$8,intern2!_xlnm.Print_Titles,0))="","",
IF(INDEX(intern2!$A$165:$BH$316,MATCH($A156,intern2!$A$165:$A$316,0),MATCH(AO$8,intern2!_xlnm.Print_Titles,0))="NOK","NOK",
IF(INDEX(intern3!$A$9:$BG$320,MATCH($A156,intern3!$A$9:$A$160,0),MATCH(intern4!AO$8,intern3!$7:$7,0))="OK","OK","NOK")))</f>
        <v/>
      </c>
      <c r="AP156" s="1277" t="str">
        <f>IF(INDEX(intern2!$A$165:$BH$316,MATCH($A156,intern2!$A$165:$A$316,0),MATCH(AP$8,intern2!_xlnm.Print_Titles,0))="","",
IF(INDEX(intern2!$A$165:$BH$316,MATCH($A156,intern2!$A$165:$A$316,0),MATCH(AP$8,intern2!_xlnm.Print_Titles,0))="NOK","NOK",
IF(INDEX(intern3!$A$9:$BG$320,MATCH($A156,intern3!$A$9:$A$160,0),MATCH(intern4!AP$8,intern3!$7:$7,0))="OK","OK","NOK")))</f>
        <v/>
      </c>
      <c r="AQ156" s="1277" t="str">
        <f>IF(INDEX(intern2!$A$165:$BH$316,MATCH($A156,intern2!$A$165:$A$316,0),MATCH(AQ$8,intern2!_xlnm.Print_Titles,0))="","",
IF(INDEX(intern2!$A$165:$BH$316,MATCH($A156,intern2!$A$165:$A$316,0),MATCH(AQ$8,intern2!_xlnm.Print_Titles,0))="NOK","NOK",
IF(INDEX(intern3!$A$9:$BG$320,MATCH($A156,intern3!$A$9:$A$160,0),MATCH(intern4!AQ$8,intern3!$7:$7,0))="OK","OK","NOK")))</f>
        <v/>
      </c>
      <c r="AR156" s="1277" t="str">
        <f>IF(INDEX(intern2!$A$165:$BH$316,MATCH($A156,intern2!$A$165:$A$316,0),MATCH(AR$8,intern2!_xlnm.Print_Titles,0))="","",
IF(INDEX(intern2!$A$165:$BH$316,MATCH($A156,intern2!$A$165:$A$316,0),MATCH(AR$8,intern2!_xlnm.Print_Titles,0))="NOK","NOK",
IF(INDEX(intern3!$A$9:$BG$320,MATCH($A156,intern3!$A$9:$A$160,0),MATCH(intern4!AR$8,intern3!$7:$7,0))="OK","OK","NOK")))</f>
        <v/>
      </c>
      <c r="AS156" s="1277" t="str">
        <f>IF(INDEX(intern2!$A$165:$BH$316,MATCH($A156,intern2!$A$165:$A$316,0),MATCH(AS$8,intern2!_xlnm.Print_Titles,0))="","",
IF(INDEX(intern2!$A$165:$BH$316,MATCH($A156,intern2!$A$165:$A$316,0),MATCH(AS$8,intern2!_xlnm.Print_Titles,0))="NOK","NOK",
IF(INDEX(intern3!$A$9:$BG$320,MATCH($A156,intern3!$A$9:$A$160,0),MATCH(intern4!AS$8,intern3!$7:$7,0))="OK","OK","NOK")))</f>
        <v/>
      </c>
      <c r="AT156" s="1277" t="str">
        <f>IF(INDEX(intern2!$A$165:$BH$316,MATCH($A156,intern2!$A$165:$A$316,0),MATCH(AT$8,intern2!_xlnm.Print_Titles,0))="","",
IF(INDEX(intern2!$A$165:$BH$316,MATCH($A156,intern2!$A$165:$A$316,0),MATCH(AT$8,intern2!_xlnm.Print_Titles,0))="NOK","NOK",
IF(INDEX(intern3!$A$9:$BG$320,MATCH($A156,intern3!$A$9:$A$160,0),MATCH(intern4!AT$8,intern3!$7:$7,0))="OK","OK","NOK")))</f>
        <v/>
      </c>
      <c r="AU156" s="1277" t="str">
        <f>IF(INDEX(intern2!$A$165:$BH$316,MATCH($A156,intern2!$A$165:$A$316,0),MATCH(AU$8,intern2!_xlnm.Print_Titles,0))="","",
IF(INDEX(intern2!$A$165:$BH$316,MATCH($A156,intern2!$A$165:$A$316,0),MATCH(AU$8,intern2!_xlnm.Print_Titles,0))="NOK","NOK",
IF(INDEX(intern3!$A$9:$BG$320,MATCH($A156,intern3!$A$9:$A$160,0),MATCH(intern4!AU$8,intern3!$7:$7,0))="OK","OK","NOK")))</f>
        <v/>
      </c>
      <c r="AV156" s="1277" t="str">
        <f>IF(INDEX(intern2!$A$165:$BH$316,MATCH($A156,intern2!$A$165:$A$316,0),MATCH(AV$8,intern2!_xlnm.Print_Titles,0))="","",
IF(INDEX(intern2!$A$165:$BH$316,MATCH($A156,intern2!$A$165:$A$316,0),MATCH(AV$8,intern2!_xlnm.Print_Titles,0))="NOK","NOK",
IF(INDEX(intern3!$A$9:$BG$320,MATCH($A156,intern3!$A$9:$A$160,0),MATCH(intern4!AV$8,intern3!$7:$7,0))="OK","OK","NOK")))</f>
        <v/>
      </c>
      <c r="AW156" s="1277"/>
      <c r="AX156" s="1277" t="str">
        <f>IF(INDEX(intern2!$A$165:$BH$316,MATCH($A156,intern2!$A$165:$A$316,0),MATCH(AX$8,intern2!_xlnm.Print_Titles,0))="","",
IF(INDEX(intern2!$A$165:$BH$316,MATCH($A156,intern2!$A$165:$A$316,0),MATCH(AX$8,intern2!_xlnm.Print_Titles,0))="NOK","NOK",
IF(INDEX(intern3!$A$9:$BG$320,MATCH($A156,intern3!$A$9:$A$160,0),MATCH(intern4!AX$8,intern3!$7:$7,0))="OK","OK","NOK")))</f>
        <v/>
      </c>
      <c r="AY156" s="1277" t="str">
        <f>IF(INDEX(intern2!$A$165:$BH$316,MATCH($A156,intern2!$A$165:$A$316,0),MATCH(AY$8,intern2!_xlnm.Print_Titles,0))="","",
IF(INDEX(intern2!$A$165:$BH$316,MATCH($A156,intern2!$A$165:$A$316,0),MATCH(AY$8,intern2!_xlnm.Print_Titles,0))="NOK","NOK",
IF(INDEX(intern3!$A$9:$BG$320,MATCH($A156,intern3!$A$9:$A$160,0),MATCH(intern4!AY$8,intern3!$7:$7,0))="OK","OK","NOK")))</f>
        <v/>
      </c>
      <c r="AZ156" s="1277" t="str">
        <f>IF(INDEX(intern2!$A$165:$BH$316,MATCH($A156,intern2!$A$165:$A$316,0),MATCH(AZ$8,intern2!_xlnm.Print_Titles,0))="","",
IF(INDEX(intern2!$A$165:$BH$316,MATCH($A156,intern2!$A$165:$A$316,0),MATCH(AZ$8,intern2!_xlnm.Print_Titles,0))="NOK","NOK",
IF(INDEX(intern3!$A$9:$BG$320,MATCH($A156,intern3!$A$9:$A$160,0),MATCH(intern4!AZ$8,intern3!$7:$7,0))="OK","OK","NOK")))</f>
        <v/>
      </c>
      <c r="BA156" s="1277" t="str">
        <f>IF(INDEX(intern2!$A$165:$BH$316,MATCH($A156,intern2!$A$165:$A$316,0),MATCH(BA$8,intern2!_xlnm.Print_Titles,0))="","",
IF(INDEX(intern2!$A$165:$BH$316,MATCH($A156,intern2!$A$165:$A$316,0),MATCH(BA$8,intern2!_xlnm.Print_Titles,0))="NOK","NOK",
IF(INDEX(intern3!$A$9:$BG$320,MATCH($A156,intern3!$A$9:$A$160,0),MATCH(intern4!BA$8,intern3!$7:$7,0))="OK","OK","NOK")))</f>
        <v/>
      </c>
      <c r="BB156" s="1277" t="str">
        <f>IF(INDEX(intern2!$A$165:$BH$316,MATCH($A156,intern2!$A$165:$A$316,0),MATCH(BB$8,intern2!_xlnm.Print_Titles,0))="","",
IF(INDEX(intern2!$A$165:$BH$316,MATCH($A156,intern2!$A$165:$A$316,0),MATCH(BB$8,intern2!_xlnm.Print_Titles,0))="NOK","NOK",
IF(INDEX(intern3!$A$9:$BG$320,MATCH($A156,intern3!$A$9:$A$160,0),MATCH(intern4!BB$8,intern3!$7:$7,0))="OK","OK","NOK")))</f>
        <v/>
      </c>
      <c r="BC156" s="1277" t="str">
        <f>IF(INDEX(intern2!$A$165:$BH$316,MATCH($A156,intern2!$A$165:$A$316,0),MATCH(BC$8,intern2!_xlnm.Print_Titles,0))="","",
IF(INDEX(intern2!$A$165:$BH$316,MATCH($A156,intern2!$A$165:$A$316,0),MATCH(BC$8,intern2!_xlnm.Print_Titles,0))="NOK","NOK",
IF(INDEX(intern3!$A$9:$BG$320,MATCH($A156,intern3!$A$9:$A$160,0),MATCH(intern4!BC$8,intern3!$7:$7,0))="OK","OK","NOK")))</f>
        <v/>
      </c>
      <c r="BD156" s="1277" t="str">
        <f>IF(INDEX(intern2!$A$165:$BH$316,MATCH($A156,intern2!$A$165:$A$316,0),MATCH(BD$8,intern2!_xlnm.Print_Titles,0))="","",
IF(INDEX(intern2!$A$165:$BH$316,MATCH($A156,intern2!$A$165:$A$316,0),MATCH(BD$8,intern2!_xlnm.Print_Titles,0))="NOK","NOK",
IF(INDEX(intern3!$A$9:$BG$320,MATCH($A156,intern3!$A$9:$A$160,0),MATCH(intern4!BD$8,intern3!$7:$7,0))="OK","OK","NOK")))</f>
        <v/>
      </c>
      <c r="BE156" s="1277" t="str">
        <f>IF(INDEX(intern2!$A$165:$BH$316,MATCH($A156,intern2!$A$165:$A$316,0),MATCH(BE$8,intern2!_xlnm.Print_Titles,0))="","",
IF(INDEX(intern2!$A$165:$BH$316,MATCH($A156,intern2!$A$165:$A$316,0),MATCH(BE$8,intern2!_xlnm.Print_Titles,0))="NOK","NOK",
IF(INDEX(intern3!$A$9:$BG$320,MATCH($A156,intern3!$A$9:$A$160,0),MATCH(intern4!BE$8,intern3!$7:$7,0))="OK","OK","NOK")))</f>
        <v/>
      </c>
      <c r="BF156" s="1277" t="str">
        <f>IF(INDEX(intern2!$A$165:$BH$316,MATCH($A156,intern2!$A$165:$A$316,0),MATCH(BF$8,intern2!_xlnm.Print_Titles,0))="","",
IF(INDEX(intern2!$A$165:$BH$316,MATCH($A156,intern2!$A$165:$A$316,0),MATCH(BF$8,intern2!_xlnm.Print_Titles,0))="NOK","NOK",
IF(INDEX(intern3!$A$9:$BG$320,MATCH($A156,intern3!$A$9:$A$160,0),MATCH(intern4!BF$8,intern3!$7:$7,0))="OK","OK","NOK")))</f>
        <v/>
      </c>
      <c r="BG156" s="1277" t="str">
        <f>IF(INDEX(intern2!$A$165:$BH$316,MATCH($A156,intern2!$A$165:$A$316,0),MATCH(BG$8,intern2!_xlnm.Print_Titles,0))="","",
IF(INDEX(intern2!$A$165:$BH$316,MATCH($A156,intern2!$A$165:$A$316,0),MATCH(BG$8,intern2!_xlnm.Print_Titles,0))="NOK","NOK",
IF(INDEX(intern3!$A$9:$BG$320,MATCH($A156,intern3!$A$9:$A$160,0),MATCH(intern4!BG$8,intern3!$7:$7,0))="OK","OK","NOK")))</f>
        <v/>
      </c>
      <c r="BH156" s="200" t="str">
        <f t="shared" ca="1" si="4"/>
        <v>NOK</v>
      </c>
      <c r="BI156" s="186"/>
      <c r="BJ156" t="b">
        <f ca="1">IF(VLOOKUP($A156,intern1!$C:$Q,15,FALSE)="MAS","",IF(VLOOKUP($A156,'3.10'!$C:$AP,9,FALSE)=0,"NOK",IF(VLOOKUP($A156,'3.10'!$C:$AP,11,FALSE)=0,"NOK","OK"))=BH156)</f>
        <v>1</v>
      </c>
    </row>
    <row r="157" spans="1:62" x14ac:dyDescent="0.25">
      <c r="A157" t="str">
        <f>+intern2!A152</f>
        <v>KAD</v>
      </c>
      <c r="C157" s="1277" t="str">
        <f ca="1">IF(INDEX(intern2!$A$165:$BH$316,MATCH($A157,intern2!$A$165:$A$316,0),MATCH(C$8,intern2!_xlnm.Print_Titles,0))="","",
IF(INDEX(intern2!$A$165:$BH$316,MATCH($A157,intern2!$A$165:$A$316,0),MATCH(C$8,intern2!_xlnm.Print_Titles,0))="NOK","NOK",
IF(INDEX(intern3!$A$9:$BG$320,MATCH($A157,intern3!$A$9:$A$160,0),MATCH(intern4!C$8,intern3!$7:$7,0))="OK","OK","NOK")))</f>
        <v>NOK</v>
      </c>
      <c r="D157" s="1277" t="str">
        <f>IF(INDEX(intern2!$A$165:$BH$316,MATCH($A157,intern2!$A$165:$A$316,0),MATCH(D$8,intern2!_xlnm.Print_Titles,0))="","",
IF(INDEX(intern2!$A$165:$BH$316,MATCH($A157,intern2!$A$165:$A$316,0),MATCH(D$8,intern2!_xlnm.Print_Titles,0))="NOK","NOK",
IF(INDEX(intern3!$A$9:$BG$320,MATCH($A157,intern3!$A$9:$A$160,0),MATCH(intern4!D$8,intern3!$7:$7,0))="OK","OK","NOK")))</f>
        <v/>
      </c>
      <c r="E157" s="1277" t="str">
        <f>IF(INDEX(intern2!$A$165:$BH$316,MATCH($A157,intern2!$A$165:$A$316,0),MATCH(E$8,intern2!_xlnm.Print_Titles,0))="","",
IF(INDEX(intern2!$A$165:$BH$316,MATCH($A157,intern2!$A$165:$A$316,0),MATCH(E$8,intern2!_xlnm.Print_Titles,0))="NOK","NOK",
IF(INDEX(intern3!$A$9:$BG$320,MATCH($A157,intern3!$A$9:$A$160,0),MATCH(intern4!E$8,intern3!$7:$7,0))="OK","OK","NOK")))</f>
        <v/>
      </c>
      <c r="F157" s="1277" t="str">
        <f>IF(INDEX(intern2!$A$165:$BH$316,MATCH($A157,intern2!$A$165:$A$316,0),MATCH(F$8,intern2!_xlnm.Print_Titles,0))="","",
IF(INDEX(intern2!$A$165:$BH$316,MATCH($A157,intern2!$A$165:$A$316,0),MATCH(F$8,intern2!_xlnm.Print_Titles,0))="NOK","NOK",
IF(INDEX(intern3!$A$9:$BG$320,MATCH($A157,intern3!$A$9:$A$160,0),MATCH(intern4!F$8,intern3!$7:$7,0))="OK","OK","NOK")))</f>
        <v/>
      </c>
      <c r="G157" s="1277" t="str">
        <f>IF(INDEX(intern2!$A$165:$BH$316,MATCH($A157,intern2!$A$165:$A$316,0),MATCH(G$8,intern2!_xlnm.Print_Titles,0))="","",
IF(INDEX(intern2!$A$165:$BH$316,MATCH($A157,intern2!$A$165:$A$316,0),MATCH(G$8,intern2!_xlnm.Print_Titles,0))="NOK","NOK",
IF(INDEX(intern3!$A$9:$BG$320,MATCH($A157,intern3!$A$9:$A$160,0),MATCH(intern4!G$8,intern3!$7:$7,0))="OK","OK","NOK")))</f>
        <v/>
      </c>
      <c r="H157" s="1277" t="str">
        <f>IF(INDEX(intern2!$A$165:$BH$316,MATCH($A157,intern2!$A$165:$A$316,0),MATCH(H$8,intern2!_xlnm.Print_Titles,0))="","",
IF(INDEX(intern2!$A$165:$BH$316,MATCH($A157,intern2!$A$165:$A$316,0),MATCH(H$8,intern2!_xlnm.Print_Titles,0))="NOK","NOK",
IF(INDEX(intern3!$A$9:$BG$320,MATCH($A157,intern3!$A$9:$A$160,0),MATCH(intern4!H$8,intern3!$7:$7,0))="OK","OK","NOK")))</f>
        <v/>
      </c>
      <c r="I157" s="1277" t="str">
        <f>IF(INDEX(intern2!$A$165:$BH$316,MATCH($A157,intern2!$A$165:$A$316,0),MATCH(I$8,intern2!_xlnm.Print_Titles,0))="","",
IF(INDEX(intern2!$A$165:$BH$316,MATCH($A157,intern2!$A$165:$A$316,0),MATCH(I$8,intern2!_xlnm.Print_Titles,0))="NOK","NOK",
IF(INDEX(intern3!$A$9:$BG$320,MATCH($A157,intern3!$A$9:$A$160,0),MATCH(intern4!I$8,intern3!$7:$7,0))="OK","OK","NOK")))</f>
        <v/>
      </c>
      <c r="J157" s="1277" t="str">
        <f>IF(INDEX(intern2!$A$165:$BH$316,MATCH($A157,intern2!$A$165:$A$316,0),MATCH(J$8,intern2!_xlnm.Print_Titles,0))="","",
IF(INDEX(intern2!$A$165:$BH$316,MATCH($A157,intern2!$A$165:$A$316,0),MATCH(J$8,intern2!_xlnm.Print_Titles,0))="NOK","NOK",
IF(INDEX(intern3!$A$9:$BG$320,MATCH($A157,intern3!$A$9:$A$160,0),MATCH(intern4!J$8,intern3!$7:$7,0))="OK","OK","NOK")))</f>
        <v/>
      </c>
      <c r="K157" s="1277" t="str">
        <f>IF(INDEX(intern2!$A$165:$BH$316,MATCH($A157,intern2!$A$165:$A$316,0),MATCH(K$8,intern2!_xlnm.Print_Titles,0))="","",
IF(INDEX(intern2!$A$165:$BH$316,MATCH($A157,intern2!$A$165:$A$316,0),MATCH(K$8,intern2!_xlnm.Print_Titles,0))="NOK","NOK",
IF(INDEX(intern3!$A$9:$BG$320,MATCH($A157,intern3!$A$9:$A$160,0),MATCH(intern4!K$8,intern3!$7:$7,0))="OK","OK","NOK")))</f>
        <v/>
      </c>
      <c r="L157" s="1277" t="str">
        <f>IF(INDEX(intern2!$A$165:$BH$316,MATCH($A157,intern2!$A$165:$A$316,0),MATCH(L$8,intern2!_xlnm.Print_Titles,0))="","",
IF(INDEX(intern2!$A$165:$BH$316,MATCH($A157,intern2!$A$165:$A$316,0),MATCH(L$8,intern2!_xlnm.Print_Titles,0))="NOK","NOK",
IF(INDEX(intern3!$A$9:$BG$320,MATCH($A157,intern3!$A$9:$A$160,0),MATCH(intern4!L$8,intern3!$7:$7,0))="OK","OK","NOK")))</f>
        <v/>
      </c>
      <c r="M157" s="1277" t="str">
        <f>IF(INDEX(intern2!$A$165:$BH$316,MATCH($A157,intern2!$A$165:$A$316,0),MATCH(M$8,intern2!_xlnm.Print_Titles,0))="","",
IF(INDEX(intern2!$A$165:$BH$316,MATCH($A157,intern2!$A$165:$A$316,0),MATCH(M$8,intern2!_xlnm.Print_Titles,0))="NOK","NOK",
IF(INDEX(intern3!$A$9:$BG$320,MATCH($A157,intern3!$A$9:$A$160,0),MATCH(intern4!M$8,intern3!$7:$7,0))="OK","OK","NOK")))</f>
        <v/>
      </c>
      <c r="N157" s="1277" t="str">
        <f>IF(INDEX(intern2!$A$165:$BH$316,MATCH($A157,intern2!$A$165:$A$316,0),MATCH(N$8,intern2!_xlnm.Print_Titles,0))="","",
IF(INDEX(intern2!$A$165:$BH$316,MATCH($A157,intern2!$A$165:$A$316,0),MATCH(N$8,intern2!_xlnm.Print_Titles,0))="NOK","NOK",
IF(INDEX(intern3!$A$9:$BG$320,MATCH($A157,intern3!$A$9:$A$160,0),MATCH(intern4!N$8,intern3!$7:$7,0))="OK","OK","NOK")))</f>
        <v/>
      </c>
      <c r="O157" s="1277" t="str">
        <f>IF(INDEX(intern2!$A$165:$BH$316,MATCH($A157,intern2!$A$165:$A$316,0),MATCH(O$8,intern2!_xlnm.Print_Titles,0))="","",
IF(INDEX(intern2!$A$165:$BH$316,MATCH($A157,intern2!$A$165:$A$316,0),MATCH(O$8,intern2!_xlnm.Print_Titles,0))="NOK","NOK",
IF(INDEX(intern3!$A$9:$BG$320,MATCH($A157,intern3!$A$9:$A$160,0),MATCH(intern4!O$8,intern3!$7:$7,0))="OK","OK","NOK")))</f>
        <v/>
      </c>
      <c r="P157" s="1277" t="str">
        <f>IF(INDEX(intern2!$A$165:$BH$316,MATCH($A157,intern2!$A$165:$A$316,0),MATCH(P$8,intern2!_xlnm.Print_Titles,0))="","",
IF(INDEX(intern2!$A$165:$BH$316,MATCH($A157,intern2!$A$165:$A$316,0),MATCH(P$8,intern2!_xlnm.Print_Titles,0))="NOK","NOK",
IF(INDEX(intern3!$A$9:$BG$320,MATCH($A157,intern3!$A$9:$A$160,0),MATCH(intern4!P$8,intern3!$7:$7,0))="OK","OK","NOK")))</f>
        <v/>
      </c>
      <c r="Q157" s="1277" t="str">
        <f>IF(INDEX(intern2!$A$165:$BH$316,MATCH($A157,intern2!$A$165:$A$316,0),MATCH(Q$8,intern2!_xlnm.Print_Titles,0))="","",
IF(INDEX(intern2!$A$165:$BH$316,MATCH($A157,intern2!$A$165:$A$316,0),MATCH(Q$8,intern2!_xlnm.Print_Titles,0))="NOK","NOK",
IF(INDEX(intern3!$A$9:$BG$320,MATCH($A157,intern3!$A$9:$A$160,0),MATCH(intern4!Q$8,intern3!$7:$7,0))="OK","OK","NOK")))</f>
        <v/>
      </c>
      <c r="R157" s="1277" t="str">
        <f>IF(INDEX(intern2!$A$165:$BH$316,MATCH($A157,intern2!$A$165:$A$316,0),MATCH(R$8,intern2!_xlnm.Print_Titles,0))="","",
IF(INDEX(intern2!$A$165:$BH$316,MATCH($A157,intern2!$A$165:$A$316,0),MATCH(R$8,intern2!_xlnm.Print_Titles,0))="NOK","NOK",
IF(INDEX(intern3!$A$9:$BG$320,MATCH($A157,intern3!$A$9:$A$160,0),MATCH(intern4!R$8,intern3!$7:$7,0))="OK","OK","NOK")))</f>
        <v/>
      </c>
      <c r="S157" s="1277" t="str">
        <f>IF(INDEX(intern2!$A$165:$BH$316,MATCH($A157,intern2!$A$165:$A$316,0),MATCH(S$8,intern2!_xlnm.Print_Titles,0))="","",
IF(INDEX(intern2!$A$165:$BH$316,MATCH($A157,intern2!$A$165:$A$316,0),MATCH(S$8,intern2!_xlnm.Print_Titles,0))="NOK","NOK",
IF(INDEX(intern3!$A$9:$BG$320,MATCH($A157,intern3!$A$9:$A$160,0),MATCH(intern4!S$8,intern3!$7:$7,0))="OK","OK","NOK")))</f>
        <v/>
      </c>
      <c r="T157" s="1277" t="str">
        <f>IF(INDEX(intern2!$A$165:$BH$316,MATCH($A157,intern2!$A$165:$A$316,0),MATCH(T$8,intern2!_xlnm.Print_Titles,0))="","",
IF(INDEX(intern2!$A$165:$BH$316,MATCH($A157,intern2!$A$165:$A$316,0),MATCH(T$8,intern2!_xlnm.Print_Titles,0))="NOK","NOK",
IF(INDEX(intern3!$A$9:$BG$320,MATCH($A157,intern3!$A$9:$A$160,0),MATCH(intern4!T$8,intern3!$7:$7,0))="OK","OK","NOK")))</f>
        <v/>
      </c>
      <c r="U157" s="1277" t="str">
        <f>IF(INDEX(intern2!$A$165:$BH$316,MATCH($A157,intern2!$A$165:$A$316,0),MATCH(U$8,intern2!_xlnm.Print_Titles,0))="","",
IF(INDEX(intern2!$A$165:$BH$316,MATCH($A157,intern2!$A$165:$A$316,0),MATCH(U$8,intern2!_xlnm.Print_Titles,0))="NOK","NOK",
IF(INDEX(intern3!$A$9:$BG$320,MATCH($A157,intern3!$A$9:$A$160,0),MATCH(intern4!U$8,intern3!$7:$7,0))="OK","OK","NOK")))</f>
        <v/>
      </c>
      <c r="V157" s="1277" t="str">
        <f>IF(INDEX(intern2!$A$165:$BH$316,MATCH($A157,intern2!$A$165:$A$316,0),MATCH(V$8,intern2!_xlnm.Print_Titles,0))="","",
IF(INDEX(intern2!$A$165:$BH$316,MATCH($A157,intern2!$A$165:$A$316,0),MATCH(V$8,intern2!_xlnm.Print_Titles,0))="NOK","NOK",
IF(INDEX(intern3!$A$9:$BG$320,MATCH($A157,intern3!$A$9:$A$160,0),MATCH(intern4!V$8,intern3!$7:$7,0))="OK","OK","NOK")))</f>
        <v/>
      </c>
      <c r="W157" s="1277" t="str">
        <f>IF(INDEX(intern2!$A$165:$BH$316,MATCH($A157,intern2!$A$165:$A$316,0),MATCH(W$8,intern2!_xlnm.Print_Titles,0))="","",
IF(INDEX(intern2!$A$165:$BH$316,MATCH($A157,intern2!$A$165:$A$316,0),MATCH(W$8,intern2!_xlnm.Print_Titles,0))="NOK","NOK",
IF(INDEX(intern3!$A$9:$BG$320,MATCH($A157,intern3!$A$9:$A$160,0),MATCH(intern4!W$8,intern3!$7:$7,0))="OK","OK","NOK")))</f>
        <v/>
      </c>
      <c r="X157" s="1277" t="str">
        <f>IF(INDEX(intern2!$A$165:$BH$316,MATCH($A157,intern2!$A$165:$A$316,0),MATCH(X$8,intern2!_xlnm.Print_Titles,0))="","",
IF(INDEX(intern2!$A$165:$BH$316,MATCH($A157,intern2!$A$165:$A$316,0),MATCH(X$8,intern2!_xlnm.Print_Titles,0))="NOK","NOK",
IF(INDEX(intern3!$A$9:$BG$320,MATCH($A157,intern3!$A$9:$A$160,0),MATCH(intern4!X$8,intern3!$7:$7,0))="OK","OK","NOK")))</f>
        <v/>
      </c>
      <c r="Y157" s="1277" t="str">
        <f>IF(INDEX(intern2!$A$165:$BH$316,MATCH($A157,intern2!$A$165:$A$316,0),MATCH(Y$8,intern2!_xlnm.Print_Titles,0))="","",
IF(INDEX(intern2!$A$165:$BH$316,MATCH($A157,intern2!$A$165:$A$316,0),MATCH(Y$8,intern2!_xlnm.Print_Titles,0))="NOK","NOK",
IF(INDEX(intern3!$A$9:$BG$320,MATCH($A157,intern3!$A$9:$A$160,0),MATCH(intern4!Y$8,intern3!$7:$7,0))="OK","OK","NOK")))</f>
        <v/>
      </c>
      <c r="Z157" s="1277" t="str">
        <f>IF(INDEX(intern2!$A$165:$BH$316,MATCH($A157,intern2!$A$165:$A$316,0),MATCH(Z$8,intern2!_xlnm.Print_Titles,0))="","",
IF(INDEX(intern2!$A$165:$BH$316,MATCH($A157,intern2!$A$165:$A$316,0),MATCH(Z$8,intern2!_xlnm.Print_Titles,0))="NOK","NOK",
IF(INDEX(intern3!$A$9:$BG$320,MATCH($A157,intern3!$A$9:$A$160,0),MATCH(intern4!Z$8,intern3!$7:$7,0))="OK","OK","NOK")))</f>
        <v/>
      </c>
      <c r="AA157" s="1277" t="str">
        <f>IF(INDEX(intern2!$A$165:$BH$316,MATCH($A157,intern2!$A$165:$A$316,0),MATCH(AA$8,intern2!_xlnm.Print_Titles,0))="","",
IF(INDEX(intern2!$A$165:$BH$316,MATCH($A157,intern2!$A$165:$A$316,0),MATCH(AA$8,intern2!_xlnm.Print_Titles,0))="NOK","NOK",
IF(INDEX(intern3!$A$9:$BG$320,MATCH($A157,intern3!$A$9:$A$160,0),MATCH(intern4!AA$8,intern3!$7:$7,0))="OK","OK","NOK")))</f>
        <v/>
      </c>
      <c r="AB157" s="1277" t="str">
        <f>IF(INDEX(intern2!$A$165:$BH$316,MATCH($A157,intern2!$A$165:$A$316,0),MATCH(AB$8,intern2!_xlnm.Print_Titles,0))="","",
IF(INDEX(intern2!$A$165:$BH$316,MATCH($A157,intern2!$A$165:$A$316,0),MATCH(AB$8,intern2!_xlnm.Print_Titles,0))="NOK","NOK",
IF(INDEX(intern3!$A$9:$BG$320,MATCH($A157,intern3!$A$9:$A$160,0),MATCH(intern4!AB$8,intern3!$7:$7,0))="OK","OK","NOK")))</f>
        <v/>
      </c>
      <c r="AC157" s="1277" t="str">
        <f>IF(INDEX(intern2!$A$165:$BH$316,MATCH($A157,intern2!$A$165:$A$316,0),MATCH(AC$8,intern2!_xlnm.Print_Titles,0))="","",
IF(INDEX(intern2!$A$165:$BH$316,MATCH($A157,intern2!$A$165:$A$316,0),MATCH(AC$8,intern2!_xlnm.Print_Titles,0))="NOK","NOK",
IF(INDEX(intern3!$A$9:$BG$320,MATCH($A157,intern3!$A$9:$A$160,0),MATCH(intern4!AC$8,intern3!$7:$7,0))="OK","OK","NOK")))</f>
        <v/>
      </c>
      <c r="AD157" s="1277" t="str">
        <f>IF(INDEX(intern2!$A$165:$BH$316,MATCH($A157,intern2!$A$165:$A$316,0),MATCH(AD$8,intern2!_xlnm.Print_Titles,0))="","",
IF(INDEX(intern2!$A$165:$BH$316,MATCH($A157,intern2!$A$165:$A$316,0),MATCH(AD$8,intern2!_xlnm.Print_Titles,0))="NOK","NOK",
IF(INDEX(intern3!$A$9:$BG$320,MATCH($A157,intern3!$A$9:$A$160,0),MATCH(intern4!AD$8,intern3!$7:$7,0))="OK","OK","NOK")))</f>
        <v/>
      </c>
      <c r="AE157" s="1277" t="str">
        <f>IF(INDEX(intern2!$A$165:$BH$316,MATCH($A157,intern2!$A$165:$A$316,0),MATCH(AE$8,intern2!_xlnm.Print_Titles,0))="","",
IF(INDEX(intern2!$A$165:$BH$316,MATCH($A157,intern2!$A$165:$A$316,0),MATCH(AE$8,intern2!_xlnm.Print_Titles,0))="NOK","NOK",
IF(INDEX(intern3!$A$9:$BG$320,MATCH($A157,intern3!$A$9:$A$160,0),MATCH(intern4!AE$8,intern3!$7:$7,0))="OK","OK","NOK")))</f>
        <v/>
      </c>
      <c r="AF157" s="1277" t="str">
        <f>IF(INDEX(intern2!$A$165:$BH$316,MATCH($A157,intern2!$A$165:$A$316,0),MATCH(AF$8,intern2!_xlnm.Print_Titles,0))="","",
IF(INDEX(intern2!$A$165:$BH$316,MATCH($A157,intern2!$A$165:$A$316,0),MATCH(AF$8,intern2!_xlnm.Print_Titles,0))="NOK","NOK",
IF(INDEX(intern3!$A$9:$BG$320,MATCH($A157,intern3!$A$9:$A$160,0),MATCH(intern4!AF$8,intern3!$7:$7,0))="OK","OK","NOK")))</f>
        <v/>
      </c>
      <c r="AG157" s="1277" t="str">
        <f>IF(INDEX(intern2!$A$165:$BH$316,MATCH($A157,intern2!$A$165:$A$316,0),MATCH(AG$8,intern2!_xlnm.Print_Titles,0))="","",
IF(INDEX(intern2!$A$165:$BH$316,MATCH($A157,intern2!$A$165:$A$316,0),MATCH(AG$8,intern2!_xlnm.Print_Titles,0))="NOK","NOK",
IF(INDEX(intern3!$A$9:$BG$320,MATCH($A157,intern3!$A$9:$A$160,0),MATCH(intern4!AG$8,intern3!$7:$7,0))="OK","OK","NOK")))</f>
        <v/>
      </c>
      <c r="AH157" s="1277" t="str">
        <f>IF(INDEX(intern2!$A$165:$BH$316,MATCH($A157,intern2!$A$165:$A$316,0),MATCH(AH$8,intern2!_xlnm.Print_Titles,0))="","",
IF(INDEX(intern2!$A$165:$BH$316,MATCH($A157,intern2!$A$165:$A$316,0),MATCH(AH$8,intern2!_xlnm.Print_Titles,0))="NOK","NOK",
IF(INDEX(intern3!$A$9:$BG$320,MATCH($A157,intern3!$A$9:$A$160,0),MATCH(intern4!AH$8,intern3!$7:$7,0))="OK","OK","NOK")))</f>
        <v/>
      </c>
      <c r="AI157" s="1277" t="str">
        <f>IF(INDEX(intern2!$A$165:$BH$316,MATCH($A157,intern2!$A$165:$A$316,0),MATCH(AI$8,intern2!_xlnm.Print_Titles,0))="","",
IF(INDEX(intern2!$A$165:$BH$316,MATCH($A157,intern2!$A$165:$A$316,0),MATCH(AI$8,intern2!_xlnm.Print_Titles,0))="NOK","NOK",
IF(INDEX(intern3!$A$9:$BG$320,MATCH($A157,intern3!$A$9:$A$160,0),MATCH(intern4!AI$8,intern3!$7:$7,0))="OK","OK","NOK")))</f>
        <v/>
      </c>
      <c r="AJ157" s="1277" t="str">
        <f>IF(INDEX(intern2!$A$165:$BH$316,MATCH($A157,intern2!$A$165:$A$316,0),MATCH(AJ$8,intern2!_xlnm.Print_Titles,0))="","",
IF(INDEX(intern2!$A$165:$BH$316,MATCH($A157,intern2!$A$165:$A$316,0),MATCH(AJ$8,intern2!_xlnm.Print_Titles,0))="NOK","NOK",
IF(INDEX(intern3!$A$9:$BG$320,MATCH($A157,intern3!$A$9:$A$160,0),MATCH(intern4!AJ$8,intern3!$7:$7,0))="OK","OK","NOK")))</f>
        <v/>
      </c>
      <c r="AK157" s="1277" t="str">
        <f>IF(INDEX(intern2!$A$165:$BH$316,MATCH($A157,intern2!$A$165:$A$316,0),MATCH(AK$8,intern2!_xlnm.Print_Titles,0))="","",
IF(INDEX(intern2!$A$165:$BH$316,MATCH($A157,intern2!$A$165:$A$316,0),MATCH(AK$8,intern2!_xlnm.Print_Titles,0))="NOK","NOK",
IF(INDEX(intern3!$A$9:$BG$320,MATCH($A157,intern3!$A$9:$A$160,0),MATCH(intern4!AK$8,intern3!$7:$7,0))="OK","OK","NOK")))</f>
        <v/>
      </c>
      <c r="AL157" s="1277" t="str">
        <f>IF(INDEX(intern2!$A$165:$BH$316,MATCH($A157,intern2!$A$165:$A$316,0),MATCH(AL$8,intern2!_xlnm.Print_Titles,0))="","",
IF(INDEX(intern2!$A$165:$BH$316,MATCH($A157,intern2!$A$165:$A$316,0),MATCH(AL$8,intern2!_xlnm.Print_Titles,0))="NOK","NOK",
IF(INDEX(intern3!$A$9:$BG$320,MATCH($A157,intern3!$A$9:$A$160,0),MATCH(intern4!AL$8,intern3!$7:$7,0))="OK","OK","NOK")))</f>
        <v/>
      </c>
      <c r="AM157" s="1277" t="str">
        <f>IF(INDEX(intern2!$A$165:$BH$316,MATCH($A157,intern2!$A$165:$A$316,0),MATCH(AM$8,intern2!_xlnm.Print_Titles,0))="","",
IF(INDEX(intern2!$A$165:$BH$316,MATCH($A157,intern2!$A$165:$A$316,0),MATCH(AM$8,intern2!_xlnm.Print_Titles,0))="NOK","NOK",
IF(INDEX(intern3!$A$9:$BG$320,MATCH($A157,intern3!$A$9:$A$160,0),MATCH(intern4!AM$8,intern3!$7:$7,0))="OK","OK","NOK")))</f>
        <v/>
      </c>
      <c r="AN157" s="1277" t="str">
        <f>IF(INDEX(intern2!$A$165:$BH$316,MATCH($A157,intern2!$A$165:$A$316,0),MATCH(AN$8,intern2!_xlnm.Print_Titles,0))="","",
IF(INDEX(intern2!$A$165:$BH$316,MATCH($A157,intern2!$A$165:$A$316,0),MATCH(AN$8,intern2!_xlnm.Print_Titles,0))="NOK","NOK",
IF(INDEX(intern3!$A$9:$BG$320,MATCH($A157,intern3!$A$9:$A$160,0),MATCH(intern4!AN$8,intern3!$7:$7,0))="OK","OK","NOK")))</f>
        <v/>
      </c>
      <c r="AO157" s="1277" t="str">
        <f>IF(INDEX(intern2!$A$165:$BH$316,MATCH($A157,intern2!$A$165:$A$316,0),MATCH(AO$8,intern2!_xlnm.Print_Titles,0))="","",
IF(INDEX(intern2!$A$165:$BH$316,MATCH($A157,intern2!$A$165:$A$316,0),MATCH(AO$8,intern2!_xlnm.Print_Titles,0))="NOK","NOK",
IF(INDEX(intern3!$A$9:$BG$320,MATCH($A157,intern3!$A$9:$A$160,0),MATCH(intern4!AO$8,intern3!$7:$7,0))="OK","OK","NOK")))</f>
        <v/>
      </c>
      <c r="AP157" s="1277" t="str">
        <f>IF(INDEX(intern2!$A$165:$BH$316,MATCH($A157,intern2!$A$165:$A$316,0),MATCH(AP$8,intern2!_xlnm.Print_Titles,0))="","",
IF(INDEX(intern2!$A$165:$BH$316,MATCH($A157,intern2!$A$165:$A$316,0),MATCH(AP$8,intern2!_xlnm.Print_Titles,0))="NOK","NOK",
IF(INDEX(intern3!$A$9:$BG$320,MATCH($A157,intern3!$A$9:$A$160,0),MATCH(intern4!AP$8,intern3!$7:$7,0))="OK","OK","NOK")))</f>
        <v/>
      </c>
      <c r="AQ157" s="1277" t="str">
        <f>IF(INDEX(intern2!$A$165:$BH$316,MATCH($A157,intern2!$A$165:$A$316,0),MATCH(AQ$8,intern2!_xlnm.Print_Titles,0))="","",
IF(INDEX(intern2!$A$165:$BH$316,MATCH($A157,intern2!$A$165:$A$316,0),MATCH(AQ$8,intern2!_xlnm.Print_Titles,0))="NOK","NOK",
IF(INDEX(intern3!$A$9:$BG$320,MATCH($A157,intern3!$A$9:$A$160,0),MATCH(intern4!AQ$8,intern3!$7:$7,0))="OK","OK","NOK")))</f>
        <v/>
      </c>
      <c r="AR157" s="1277" t="str">
        <f>IF(INDEX(intern2!$A$165:$BH$316,MATCH($A157,intern2!$A$165:$A$316,0),MATCH(AR$8,intern2!_xlnm.Print_Titles,0))="","",
IF(INDEX(intern2!$A$165:$BH$316,MATCH($A157,intern2!$A$165:$A$316,0),MATCH(AR$8,intern2!_xlnm.Print_Titles,0))="NOK","NOK",
IF(INDEX(intern3!$A$9:$BG$320,MATCH($A157,intern3!$A$9:$A$160,0),MATCH(intern4!AR$8,intern3!$7:$7,0))="OK","OK","NOK")))</f>
        <v/>
      </c>
      <c r="AS157" s="1277" t="str">
        <f>IF(INDEX(intern2!$A$165:$BH$316,MATCH($A157,intern2!$A$165:$A$316,0),MATCH(AS$8,intern2!_xlnm.Print_Titles,0))="","",
IF(INDEX(intern2!$A$165:$BH$316,MATCH($A157,intern2!$A$165:$A$316,0),MATCH(AS$8,intern2!_xlnm.Print_Titles,0))="NOK","NOK",
IF(INDEX(intern3!$A$9:$BG$320,MATCH($A157,intern3!$A$9:$A$160,0),MATCH(intern4!AS$8,intern3!$7:$7,0))="OK","OK","NOK")))</f>
        <v/>
      </c>
      <c r="AT157" s="1277" t="str">
        <f>IF(INDEX(intern2!$A$165:$BH$316,MATCH($A157,intern2!$A$165:$A$316,0),MATCH(AT$8,intern2!_xlnm.Print_Titles,0))="","",
IF(INDEX(intern2!$A$165:$BH$316,MATCH($A157,intern2!$A$165:$A$316,0),MATCH(AT$8,intern2!_xlnm.Print_Titles,0))="NOK","NOK",
IF(INDEX(intern3!$A$9:$BG$320,MATCH($A157,intern3!$A$9:$A$160,0),MATCH(intern4!AT$8,intern3!$7:$7,0))="OK","OK","NOK")))</f>
        <v/>
      </c>
      <c r="AU157" s="1277" t="str">
        <f>IF(INDEX(intern2!$A$165:$BH$316,MATCH($A157,intern2!$A$165:$A$316,0),MATCH(AU$8,intern2!_xlnm.Print_Titles,0))="","",
IF(INDEX(intern2!$A$165:$BH$316,MATCH($A157,intern2!$A$165:$A$316,0),MATCH(AU$8,intern2!_xlnm.Print_Titles,0))="NOK","NOK",
IF(INDEX(intern3!$A$9:$BG$320,MATCH($A157,intern3!$A$9:$A$160,0),MATCH(intern4!AU$8,intern3!$7:$7,0))="OK","OK","NOK")))</f>
        <v/>
      </c>
      <c r="AV157" s="1277" t="str">
        <f>IF(INDEX(intern2!$A$165:$BH$316,MATCH($A157,intern2!$A$165:$A$316,0),MATCH(AV$8,intern2!_xlnm.Print_Titles,0))="","",
IF(INDEX(intern2!$A$165:$BH$316,MATCH($A157,intern2!$A$165:$A$316,0),MATCH(AV$8,intern2!_xlnm.Print_Titles,0))="NOK","NOK",
IF(INDEX(intern3!$A$9:$BG$320,MATCH($A157,intern3!$A$9:$A$160,0),MATCH(intern4!AV$8,intern3!$7:$7,0))="OK","OK","NOK")))</f>
        <v/>
      </c>
      <c r="AW157" s="1277"/>
      <c r="AX157" s="1277" t="str">
        <f>IF(INDEX(intern2!$A$165:$BH$316,MATCH($A157,intern2!$A$165:$A$316,0),MATCH(AX$8,intern2!_xlnm.Print_Titles,0))="","",
IF(INDEX(intern2!$A$165:$BH$316,MATCH($A157,intern2!$A$165:$A$316,0),MATCH(AX$8,intern2!_xlnm.Print_Titles,0))="NOK","NOK",
IF(INDEX(intern3!$A$9:$BG$320,MATCH($A157,intern3!$A$9:$A$160,0),MATCH(intern4!AX$8,intern3!$7:$7,0))="OK","OK","NOK")))</f>
        <v/>
      </c>
      <c r="AY157" s="1277" t="str">
        <f>IF(INDEX(intern2!$A$165:$BH$316,MATCH($A157,intern2!$A$165:$A$316,0),MATCH(AY$8,intern2!_xlnm.Print_Titles,0))="","",
IF(INDEX(intern2!$A$165:$BH$316,MATCH($A157,intern2!$A$165:$A$316,0),MATCH(AY$8,intern2!_xlnm.Print_Titles,0))="NOK","NOK",
IF(INDEX(intern3!$A$9:$BG$320,MATCH($A157,intern3!$A$9:$A$160,0),MATCH(intern4!AY$8,intern3!$7:$7,0))="OK","OK","NOK")))</f>
        <v/>
      </c>
      <c r="AZ157" s="1277" t="str">
        <f>IF(INDEX(intern2!$A$165:$BH$316,MATCH($A157,intern2!$A$165:$A$316,0),MATCH(AZ$8,intern2!_xlnm.Print_Titles,0))="","",
IF(INDEX(intern2!$A$165:$BH$316,MATCH($A157,intern2!$A$165:$A$316,0),MATCH(AZ$8,intern2!_xlnm.Print_Titles,0))="NOK","NOK",
IF(INDEX(intern3!$A$9:$BG$320,MATCH($A157,intern3!$A$9:$A$160,0),MATCH(intern4!AZ$8,intern3!$7:$7,0))="OK","OK","NOK")))</f>
        <v/>
      </c>
      <c r="BA157" s="1277" t="str">
        <f>IF(INDEX(intern2!$A$165:$BH$316,MATCH($A157,intern2!$A$165:$A$316,0),MATCH(BA$8,intern2!_xlnm.Print_Titles,0))="","",
IF(INDEX(intern2!$A$165:$BH$316,MATCH($A157,intern2!$A$165:$A$316,0),MATCH(BA$8,intern2!_xlnm.Print_Titles,0))="NOK","NOK",
IF(INDEX(intern3!$A$9:$BG$320,MATCH($A157,intern3!$A$9:$A$160,0),MATCH(intern4!BA$8,intern3!$7:$7,0))="OK","OK","NOK")))</f>
        <v/>
      </c>
      <c r="BB157" s="1277" t="str">
        <f>IF(INDEX(intern2!$A$165:$BH$316,MATCH($A157,intern2!$A$165:$A$316,0),MATCH(BB$8,intern2!_xlnm.Print_Titles,0))="","",
IF(INDEX(intern2!$A$165:$BH$316,MATCH($A157,intern2!$A$165:$A$316,0),MATCH(BB$8,intern2!_xlnm.Print_Titles,0))="NOK","NOK",
IF(INDEX(intern3!$A$9:$BG$320,MATCH($A157,intern3!$A$9:$A$160,0),MATCH(intern4!BB$8,intern3!$7:$7,0))="OK","OK","NOK")))</f>
        <v/>
      </c>
      <c r="BC157" s="1277" t="str">
        <f>IF(INDEX(intern2!$A$165:$BH$316,MATCH($A157,intern2!$A$165:$A$316,0),MATCH(BC$8,intern2!_xlnm.Print_Titles,0))="","",
IF(INDEX(intern2!$A$165:$BH$316,MATCH($A157,intern2!$A$165:$A$316,0),MATCH(BC$8,intern2!_xlnm.Print_Titles,0))="NOK","NOK",
IF(INDEX(intern3!$A$9:$BG$320,MATCH($A157,intern3!$A$9:$A$160,0),MATCH(intern4!BC$8,intern3!$7:$7,0))="OK","OK","NOK")))</f>
        <v/>
      </c>
      <c r="BD157" s="1277" t="str">
        <f>IF(INDEX(intern2!$A$165:$BH$316,MATCH($A157,intern2!$A$165:$A$316,0),MATCH(BD$8,intern2!_xlnm.Print_Titles,0))="","",
IF(INDEX(intern2!$A$165:$BH$316,MATCH($A157,intern2!$A$165:$A$316,0),MATCH(BD$8,intern2!_xlnm.Print_Titles,0))="NOK","NOK",
IF(INDEX(intern3!$A$9:$BG$320,MATCH($A157,intern3!$A$9:$A$160,0),MATCH(intern4!BD$8,intern3!$7:$7,0))="OK","OK","NOK")))</f>
        <v/>
      </c>
      <c r="BE157" s="1277" t="str">
        <f>IF(INDEX(intern2!$A$165:$BH$316,MATCH($A157,intern2!$A$165:$A$316,0),MATCH(BE$8,intern2!_xlnm.Print_Titles,0))="","",
IF(INDEX(intern2!$A$165:$BH$316,MATCH($A157,intern2!$A$165:$A$316,0),MATCH(BE$8,intern2!_xlnm.Print_Titles,0))="NOK","NOK",
IF(INDEX(intern3!$A$9:$BG$320,MATCH($A157,intern3!$A$9:$A$160,0),MATCH(intern4!BE$8,intern3!$7:$7,0))="OK","OK","NOK")))</f>
        <v/>
      </c>
      <c r="BF157" s="1277" t="str">
        <f>IF(INDEX(intern2!$A$165:$BH$316,MATCH($A157,intern2!$A$165:$A$316,0),MATCH(BF$8,intern2!_xlnm.Print_Titles,0))="","",
IF(INDEX(intern2!$A$165:$BH$316,MATCH($A157,intern2!$A$165:$A$316,0),MATCH(BF$8,intern2!_xlnm.Print_Titles,0))="NOK","NOK",
IF(INDEX(intern3!$A$9:$BG$320,MATCH($A157,intern3!$A$9:$A$160,0),MATCH(intern4!BF$8,intern3!$7:$7,0))="OK","OK","NOK")))</f>
        <v/>
      </c>
      <c r="BG157" s="1277" t="str">
        <f>IF(INDEX(intern2!$A$165:$BH$316,MATCH($A157,intern2!$A$165:$A$316,0),MATCH(BG$8,intern2!_xlnm.Print_Titles,0))="","",
IF(INDEX(intern2!$A$165:$BH$316,MATCH($A157,intern2!$A$165:$A$316,0),MATCH(BG$8,intern2!_xlnm.Print_Titles,0))="NOK","NOK",
IF(INDEX(intern3!$A$9:$BG$320,MATCH($A157,intern3!$A$9:$A$160,0),MATCH(intern4!BG$8,intern3!$7:$7,0))="OK","OK","NOK")))</f>
        <v/>
      </c>
      <c r="BH157" s="200" t="str">
        <f t="shared" ca="1" si="4"/>
        <v>NOK</v>
      </c>
      <c r="BI157" s="186"/>
      <c r="BJ157" t="b">
        <f ca="1">IF(VLOOKUP($A157,intern1!$C:$Q,15,FALSE)="MAS","",IF(VLOOKUP($A157,'3.10'!$C:$AP,9,FALSE)=0,"NOK",IF(VLOOKUP($A157,'3.10'!$C:$AP,11,FALSE)=0,"NOK","OK"))=BH157)</f>
        <v>1</v>
      </c>
    </row>
    <row r="158" spans="1:62" x14ac:dyDescent="0.25">
      <c r="A158" t="str">
        <f>+intern2!A153</f>
        <v>GER</v>
      </c>
      <c r="C158" s="1277" t="str">
        <f>IF(INDEX(intern2!$A$165:$BH$316,MATCH($A158,intern2!$A$165:$A$316,0),MATCH(C$8,intern2!_xlnm.Print_Titles,0))="","",
IF(INDEX(intern2!$A$165:$BH$316,MATCH($A158,intern2!$A$165:$A$316,0),MATCH(C$8,intern2!_xlnm.Print_Titles,0))="NOK","NOK",
IF(INDEX(intern3!$A$9:$BG$320,MATCH($A158,intern3!$A$9:$A$160,0),MATCH(intern4!C$8,intern3!$7:$7,0))="OK","OK","NOK")))</f>
        <v/>
      </c>
      <c r="D158" s="1277" t="str">
        <f>IF(INDEX(intern2!$A$165:$BH$316,MATCH($A158,intern2!$A$165:$A$316,0),MATCH(D$8,intern2!_xlnm.Print_Titles,0))="","",
IF(INDEX(intern2!$A$165:$BH$316,MATCH($A158,intern2!$A$165:$A$316,0),MATCH(D$8,intern2!_xlnm.Print_Titles,0))="NOK","NOK",
IF(INDEX(intern3!$A$9:$BG$320,MATCH($A158,intern3!$A$9:$A$160,0),MATCH(intern4!D$8,intern3!$7:$7,0))="OK","OK","NOK")))</f>
        <v/>
      </c>
      <c r="E158" s="1277" t="str">
        <f>IF(INDEX(intern2!$A$165:$BH$316,MATCH($A158,intern2!$A$165:$A$316,0),MATCH(E$8,intern2!_xlnm.Print_Titles,0))="","",
IF(INDEX(intern2!$A$165:$BH$316,MATCH($A158,intern2!$A$165:$A$316,0),MATCH(E$8,intern2!_xlnm.Print_Titles,0))="NOK","NOK",
IF(INDEX(intern3!$A$9:$BG$320,MATCH($A158,intern3!$A$9:$A$160,0),MATCH(intern4!E$8,intern3!$7:$7,0))="OK","OK","NOK")))</f>
        <v/>
      </c>
      <c r="F158" s="1277" t="str">
        <f>IF(INDEX(intern2!$A$165:$BH$316,MATCH($A158,intern2!$A$165:$A$316,0),MATCH(F$8,intern2!_xlnm.Print_Titles,0))="","",
IF(INDEX(intern2!$A$165:$BH$316,MATCH($A158,intern2!$A$165:$A$316,0),MATCH(F$8,intern2!_xlnm.Print_Titles,0))="NOK","NOK",
IF(INDEX(intern3!$A$9:$BG$320,MATCH($A158,intern3!$A$9:$A$160,0),MATCH(intern4!F$8,intern3!$7:$7,0))="OK","OK","NOK")))</f>
        <v/>
      </c>
      <c r="G158" s="1277" t="str">
        <f>IF(INDEX(intern2!$A$165:$BH$316,MATCH($A158,intern2!$A$165:$A$316,0),MATCH(G$8,intern2!_xlnm.Print_Titles,0))="","",
IF(INDEX(intern2!$A$165:$BH$316,MATCH($A158,intern2!$A$165:$A$316,0),MATCH(G$8,intern2!_xlnm.Print_Titles,0))="NOK","NOK",
IF(INDEX(intern3!$A$9:$BG$320,MATCH($A158,intern3!$A$9:$A$160,0),MATCH(intern4!G$8,intern3!$7:$7,0))="OK","OK","NOK")))</f>
        <v/>
      </c>
      <c r="H158" s="1277" t="str">
        <f>IF(INDEX(intern2!$A$165:$BH$316,MATCH($A158,intern2!$A$165:$A$316,0),MATCH(H$8,intern2!_xlnm.Print_Titles,0))="","",
IF(INDEX(intern2!$A$165:$BH$316,MATCH($A158,intern2!$A$165:$A$316,0),MATCH(H$8,intern2!_xlnm.Print_Titles,0))="NOK","NOK",
IF(INDEX(intern3!$A$9:$BG$320,MATCH($A158,intern3!$A$9:$A$160,0),MATCH(intern4!H$8,intern3!$7:$7,0))="OK","OK","NOK")))</f>
        <v/>
      </c>
      <c r="I158" s="1277" t="str">
        <f>IF(INDEX(intern2!$A$165:$BH$316,MATCH($A158,intern2!$A$165:$A$316,0),MATCH(I$8,intern2!_xlnm.Print_Titles,0))="","",
IF(INDEX(intern2!$A$165:$BH$316,MATCH($A158,intern2!$A$165:$A$316,0),MATCH(I$8,intern2!_xlnm.Print_Titles,0))="NOK","NOK",
IF(INDEX(intern3!$A$9:$BG$320,MATCH($A158,intern3!$A$9:$A$160,0),MATCH(intern4!I$8,intern3!$7:$7,0))="OK","OK","NOK")))</f>
        <v/>
      </c>
      <c r="J158" s="1277" t="str">
        <f>IF(INDEX(intern2!$A$165:$BH$316,MATCH($A158,intern2!$A$165:$A$316,0),MATCH(J$8,intern2!_xlnm.Print_Titles,0))="","",
IF(INDEX(intern2!$A$165:$BH$316,MATCH($A158,intern2!$A$165:$A$316,0),MATCH(J$8,intern2!_xlnm.Print_Titles,0))="NOK","NOK",
IF(INDEX(intern3!$A$9:$BG$320,MATCH($A158,intern3!$A$9:$A$160,0),MATCH(intern4!J$8,intern3!$7:$7,0))="OK","OK","NOK")))</f>
        <v/>
      </c>
      <c r="K158" s="1277" t="str">
        <f>IF(INDEX(intern2!$A$165:$BH$316,MATCH($A158,intern2!$A$165:$A$316,0),MATCH(K$8,intern2!_xlnm.Print_Titles,0))="","",
IF(INDEX(intern2!$A$165:$BH$316,MATCH($A158,intern2!$A$165:$A$316,0),MATCH(K$8,intern2!_xlnm.Print_Titles,0))="NOK","NOK",
IF(INDEX(intern3!$A$9:$BG$320,MATCH($A158,intern3!$A$9:$A$160,0),MATCH(intern4!K$8,intern3!$7:$7,0))="OK","OK","NOK")))</f>
        <v/>
      </c>
      <c r="L158" s="1277" t="str">
        <f>IF(INDEX(intern2!$A$165:$BH$316,MATCH($A158,intern2!$A$165:$A$316,0),MATCH(L$8,intern2!_xlnm.Print_Titles,0))="","",
IF(INDEX(intern2!$A$165:$BH$316,MATCH($A158,intern2!$A$165:$A$316,0),MATCH(L$8,intern2!_xlnm.Print_Titles,0))="NOK","NOK",
IF(INDEX(intern3!$A$9:$BG$320,MATCH($A158,intern3!$A$9:$A$160,0),MATCH(intern4!L$8,intern3!$7:$7,0))="OK","OK","NOK")))</f>
        <v/>
      </c>
      <c r="M158" s="1277" t="str">
        <f>IF(INDEX(intern2!$A$165:$BH$316,MATCH($A158,intern2!$A$165:$A$316,0),MATCH(M$8,intern2!_xlnm.Print_Titles,0))="","",
IF(INDEX(intern2!$A$165:$BH$316,MATCH($A158,intern2!$A$165:$A$316,0),MATCH(M$8,intern2!_xlnm.Print_Titles,0))="NOK","NOK",
IF(INDEX(intern3!$A$9:$BG$320,MATCH($A158,intern3!$A$9:$A$160,0),MATCH(intern4!M$8,intern3!$7:$7,0))="OK","OK","NOK")))</f>
        <v/>
      </c>
      <c r="N158" s="1277" t="str">
        <f>IF(INDEX(intern2!$A$165:$BH$316,MATCH($A158,intern2!$A$165:$A$316,0),MATCH(N$8,intern2!_xlnm.Print_Titles,0))="","",
IF(INDEX(intern2!$A$165:$BH$316,MATCH($A158,intern2!$A$165:$A$316,0),MATCH(N$8,intern2!_xlnm.Print_Titles,0))="NOK","NOK",
IF(INDEX(intern3!$A$9:$BG$320,MATCH($A158,intern3!$A$9:$A$160,0),MATCH(intern4!N$8,intern3!$7:$7,0))="OK","OK","NOK")))</f>
        <v/>
      </c>
      <c r="O158" s="1277" t="str">
        <f>IF(INDEX(intern2!$A$165:$BH$316,MATCH($A158,intern2!$A$165:$A$316,0),MATCH(O$8,intern2!_xlnm.Print_Titles,0))="","",
IF(INDEX(intern2!$A$165:$BH$316,MATCH($A158,intern2!$A$165:$A$316,0),MATCH(O$8,intern2!_xlnm.Print_Titles,0))="NOK","NOK",
IF(INDEX(intern3!$A$9:$BG$320,MATCH($A158,intern3!$A$9:$A$160,0),MATCH(intern4!O$8,intern3!$7:$7,0))="OK","OK","NOK")))</f>
        <v/>
      </c>
      <c r="P158" s="1277" t="str">
        <f>IF(INDEX(intern2!$A$165:$BH$316,MATCH($A158,intern2!$A$165:$A$316,0),MATCH(P$8,intern2!_xlnm.Print_Titles,0))="","",
IF(INDEX(intern2!$A$165:$BH$316,MATCH($A158,intern2!$A$165:$A$316,0),MATCH(P$8,intern2!_xlnm.Print_Titles,0))="NOK","NOK",
IF(INDEX(intern3!$A$9:$BG$320,MATCH($A158,intern3!$A$9:$A$160,0),MATCH(intern4!P$8,intern3!$7:$7,0))="OK","OK","NOK")))</f>
        <v/>
      </c>
      <c r="Q158" s="1277" t="str">
        <f>IF(INDEX(intern2!$A$165:$BH$316,MATCH($A158,intern2!$A$165:$A$316,0),MATCH(Q$8,intern2!_xlnm.Print_Titles,0))="","",
IF(INDEX(intern2!$A$165:$BH$316,MATCH($A158,intern2!$A$165:$A$316,0),MATCH(Q$8,intern2!_xlnm.Print_Titles,0))="NOK","NOK",
IF(INDEX(intern3!$A$9:$BG$320,MATCH($A158,intern3!$A$9:$A$160,0),MATCH(intern4!Q$8,intern3!$7:$7,0))="OK","OK","NOK")))</f>
        <v/>
      </c>
      <c r="R158" s="1277" t="str">
        <f>IF(INDEX(intern2!$A$165:$BH$316,MATCH($A158,intern2!$A$165:$A$316,0),MATCH(R$8,intern2!_xlnm.Print_Titles,0))="","",
IF(INDEX(intern2!$A$165:$BH$316,MATCH($A158,intern2!$A$165:$A$316,0),MATCH(R$8,intern2!_xlnm.Print_Titles,0))="NOK","NOK",
IF(INDEX(intern3!$A$9:$BG$320,MATCH($A158,intern3!$A$9:$A$160,0),MATCH(intern4!R$8,intern3!$7:$7,0))="OK","OK","NOK")))</f>
        <v/>
      </c>
      <c r="S158" s="1277" t="str">
        <f>IF(INDEX(intern2!$A$165:$BH$316,MATCH($A158,intern2!$A$165:$A$316,0),MATCH(S$8,intern2!_xlnm.Print_Titles,0))="","",
IF(INDEX(intern2!$A$165:$BH$316,MATCH($A158,intern2!$A$165:$A$316,0),MATCH(S$8,intern2!_xlnm.Print_Titles,0))="NOK","NOK",
IF(INDEX(intern3!$A$9:$BG$320,MATCH($A158,intern3!$A$9:$A$160,0),MATCH(intern4!S$8,intern3!$7:$7,0))="OK","OK","NOK")))</f>
        <v/>
      </c>
      <c r="T158" s="1277" t="str">
        <f>IF(INDEX(intern2!$A$165:$BH$316,MATCH($A158,intern2!$A$165:$A$316,0),MATCH(T$8,intern2!_xlnm.Print_Titles,0))="","",
IF(INDEX(intern2!$A$165:$BH$316,MATCH($A158,intern2!$A$165:$A$316,0),MATCH(T$8,intern2!_xlnm.Print_Titles,0))="NOK","NOK",
IF(INDEX(intern3!$A$9:$BG$320,MATCH($A158,intern3!$A$9:$A$160,0),MATCH(intern4!T$8,intern3!$7:$7,0))="OK","OK","NOK")))</f>
        <v/>
      </c>
      <c r="U158" s="1277" t="str">
        <f>IF(INDEX(intern2!$A$165:$BH$316,MATCH($A158,intern2!$A$165:$A$316,0),MATCH(U$8,intern2!_xlnm.Print_Titles,0))="","",
IF(INDEX(intern2!$A$165:$BH$316,MATCH($A158,intern2!$A$165:$A$316,0),MATCH(U$8,intern2!_xlnm.Print_Titles,0))="NOK","NOK",
IF(INDEX(intern3!$A$9:$BG$320,MATCH($A158,intern3!$A$9:$A$160,0),MATCH(intern4!U$8,intern3!$7:$7,0))="OK","OK","NOK")))</f>
        <v/>
      </c>
      <c r="V158" s="1277" t="str">
        <f>IF(INDEX(intern2!$A$165:$BH$316,MATCH($A158,intern2!$A$165:$A$316,0),MATCH(V$8,intern2!_xlnm.Print_Titles,0))="","",
IF(INDEX(intern2!$A$165:$BH$316,MATCH($A158,intern2!$A$165:$A$316,0),MATCH(V$8,intern2!_xlnm.Print_Titles,0))="NOK","NOK",
IF(INDEX(intern3!$A$9:$BG$320,MATCH($A158,intern3!$A$9:$A$160,0),MATCH(intern4!V$8,intern3!$7:$7,0))="OK","OK","NOK")))</f>
        <v/>
      </c>
      <c r="W158" s="1277" t="str">
        <f>IF(INDEX(intern2!$A$165:$BH$316,MATCH($A158,intern2!$A$165:$A$316,0),MATCH(W$8,intern2!_xlnm.Print_Titles,0))="","",
IF(INDEX(intern2!$A$165:$BH$316,MATCH($A158,intern2!$A$165:$A$316,0),MATCH(W$8,intern2!_xlnm.Print_Titles,0))="NOK","NOK",
IF(INDEX(intern3!$A$9:$BG$320,MATCH($A158,intern3!$A$9:$A$160,0),MATCH(intern4!W$8,intern3!$7:$7,0))="OK","OK","NOK")))</f>
        <v/>
      </c>
      <c r="X158" s="1277" t="str">
        <f>IF(INDEX(intern2!$A$165:$BH$316,MATCH($A158,intern2!$A$165:$A$316,0),MATCH(X$8,intern2!_xlnm.Print_Titles,0))="","",
IF(INDEX(intern2!$A$165:$BH$316,MATCH($A158,intern2!$A$165:$A$316,0),MATCH(X$8,intern2!_xlnm.Print_Titles,0))="NOK","NOK",
IF(INDEX(intern3!$A$9:$BG$320,MATCH($A158,intern3!$A$9:$A$160,0),MATCH(intern4!X$8,intern3!$7:$7,0))="OK","OK","NOK")))</f>
        <v/>
      </c>
      <c r="Y158" s="1277" t="str">
        <f>IF(INDEX(intern2!$A$165:$BH$316,MATCH($A158,intern2!$A$165:$A$316,0),MATCH(Y$8,intern2!_xlnm.Print_Titles,0))="","",
IF(INDEX(intern2!$A$165:$BH$316,MATCH($A158,intern2!$A$165:$A$316,0),MATCH(Y$8,intern2!_xlnm.Print_Titles,0))="NOK","NOK",
IF(INDEX(intern3!$A$9:$BG$320,MATCH($A158,intern3!$A$9:$A$160,0),MATCH(intern4!Y$8,intern3!$7:$7,0))="OK","OK","NOK")))</f>
        <v/>
      </c>
      <c r="Z158" s="1277" t="str">
        <f>IF(INDEX(intern2!$A$165:$BH$316,MATCH($A158,intern2!$A$165:$A$316,0),MATCH(Z$8,intern2!_xlnm.Print_Titles,0))="","",
IF(INDEX(intern2!$A$165:$BH$316,MATCH($A158,intern2!$A$165:$A$316,0),MATCH(Z$8,intern2!_xlnm.Print_Titles,0))="NOK","NOK",
IF(INDEX(intern3!$A$9:$BG$320,MATCH($A158,intern3!$A$9:$A$160,0),MATCH(intern4!Z$8,intern3!$7:$7,0))="OK","OK","NOK")))</f>
        <v/>
      </c>
      <c r="AA158" s="1277" t="str">
        <f>IF(INDEX(intern2!$A$165:$BH$316,MATCH($A158,intern2!$A$165:$A$316,0),MATCH(AA$8,intern2!_xlnm.Print_Titles,0))="","",
IF(INDEX(intern2!$A$165:$BH$316,MATCH($A158,intern2!$A$165:$A$316,0),MATCH(AA$8,intern2!_xlnm.Print_Titles,0))="NOK","NOK",
IF(INDEX(intern3!$A$9:$BG$320,MATCH($A158,intern3!$A$9:$A$160,0),MATCH(intern4!AA$8,intern3!$7:$7,0))="OK","OK","NOK")))</f>
        <v/>
      </c>
      <c r="AB158" s="1277" t="str">
        <f>IF(INDEX(intern2!$A$165:$BH$316,MATCH($A158,intern2!$A$165:$A$316,0),MATCH(AB$8,intern2!_xlnm.Print_Titles,0))="","",
IF(INDEX(intern2!$A$165:$BH$316,MATCH($A158,intern2!$A$165:$A$316,0),MATCH(AB$8,intern2!_xlnm.Print_Titles,0))="NOK","NOK",
IF(INDEX(intern3!$A$9:$BG$320,MATCH($A158,intern3!$A$9:$A$160,0),MATCH(intern4!AB$8,intern3!$7:$7,0))="OK","OK","NOK")))</f>
        <v/>
      </c>
      <c r="AC158" s="1277" t="str">
        <f>IF(INDEX(intern2!$A$165:$BH$316,MATCH($A158,intern2!$A$165:$A$316,0),MATCH(AC$8,intern2!_xlnm.Print_Titles,0))="","",
IF(INDEX(intern2!$A$165:$BH$316,MATCH($A158,intern2!$A$165:$A$316,0),MATCH(AC$8,intern2!_xlnm.Print_Titles,0))="NOK","NOK",
IF(INDEX(intern3!$A$9:$BG$320,MATCH($A158,intern3!$A$9:$A$160,0),MATCH(intern4!AC$8,intern3!$7:$7,0))="OK","OK","NOK")))</f>
        <v/>
      </c>
      <c r="AD158" s="1277" t="str">
        <f>IF(INDEX(intern2!$A$165:$BH$316,MATCH($A158,intern2!$A$165:$A$316,0),MATCH(AD$8,intern2!_xlnm.Print_Titles,0))="","",
IF(INDEX(intern2!$A$165:$BH$316,MATCH($A158,intern2!$A$165:$A$316,0),MATCH(AD$8,intern2!_xlnm.Print_Titles,0))="NOK","NOK",
IF(INDEX(intern3!$A$9:$BG$320,MATCH($A158,intern3!$A$9:$A$160,0),MATCH(intern4!AD$8,intern3!$7:$7,0))="OK","OK","NOK")))</f>
        <v/>
      </c>
      <c r="AE158" s="1277" t="str">
        <f ca="1">IF(INDEX(intern2!$A$165:$BH$316,MATCH($A158,intern2!$A$165:$A$316,0),MATCH(AE$8,intern2!_xlnm.Print_Titles,0))="","",
IF(INDEX(intern2!$A$165:$BH$316,MATCH($A158,intern2!$A$165:$A$316,0),MATCH(AE$8,intern2!_xlnm.Print_Titles,0))="NOK","NOK",
IF(INDEX(intern3!$A$9:$BG$320,MATCH($A158,intern3!$A$9:$A$160,0),MATCH(intern4!AE$8,intern3!$7:$7,0))="OK","OK","NOK")))</f>
        <v>NOK</v>
      </c>
      <c r="AF158" s="1277" t="str">
        <f>IF(INDEX(intern2!$A$165:$BH$316,MATCH($A158,intern2!$A$165:$A$316,0),MATCH(AF$8,intern2!_xlnm.Print_Titles,0))="","",
IF(INDEX(intern2!$A$165:$BH$316,MATCH($A158,intern2!$A$165:$A$316,0),MATCH(AF$8,intern2!_xlnm.Print_Titles,0))="NOK","NOK",
IF(INDEX(intern3!$A$9:$BG$320,MATCH($A158,intern3!$A$9:$A$160,0),MATCH(intern4!AF$8,intern3!$7:$7,0))="OK","OK","NOK")))</f>
        <v/>
      </c>
      <c r="AG158" s="1277" t="str">
        <f>IF(INDEX(intern2!$A$165:$BH$316,MATCH($A158,intern2!$A$165:$A$316,0),MATCH(AG$8,intern2!_xlnm.Print_Titles,0))="","",
IF(INDEX(intern2!$A$165:$BH$316,MATCH($A158,intern2!$A$165:$A$316,0),MATCH(AG$8,intern2!_xlnm.Print_Titles,0))="NOK","NOK",
IF(INDEX(intern3!$A$9:$BG$320,MATCH($A158,intern3!$A$9:$A$160,0),MATCH(intern4!AG$8,intern3!$7:$7,0))="OK","OK","NOK")))</f>
        <v/>
      </c>
      <c r="AH158" s="1277" t="str">
        <f>IF(INDEX(intern2!$A$165:$BH$316,MATCH($A158,intern2!$A$165:$A$316,0),MATCH(AH$8,intern2!_xlnm.Print_Titles,0))="","",
IF(INDEX(intern2!$A$165:$BH$316,MATCH($A158,intern2!$A$165:$A$316,0),MATCH(AH$8,intern2!_xlnm.Print_Titles,0))="NOK","NOK",
IF(INDEX(intern3!$A$9:$BG$320,MATCH($A158,intern3!$A$9:$A$160,0),MATCH(intern4!AH$8,intern3!$7:$7,0))="OK","OK","NOK")))</f>
        <v/>
      </c>
      <c r="AI158" s="1277" t="str">
        <f>IF(INDEX(intern2!$A$165:$BH$316,MATCH($A158,intern2!$A$165:$A$316,0),MATCH(AI$8,intern2!_xlnm.Print_Titles,0))="","",
IF(INDEX(intern2!$A$165:$BH$316,MATCH($A158,intern2!$A$165:$A$316,0),MATCH(AI$8,intern2!_xlnm.Print_Titles,0))="NOK","NOK",
IF(INDEX(intern3!$A$9:$BG$320,MATCH($A158,intern3!$A$9:$A$160,0),MATCH(intern4!AI$8,intern3!$7:$7,0))="OK","OK","NOK")))</f>
        <v/>
      </c>
      <c r="AJ158" s="1277" t="str">
        <f>IF(INDEX(intern2!$A$165:$BH$316,MATCH($A158,intern2!$A$165:$A$316,0),MATCH(AJ$8,intern2!_xlnm.Print_Titles,0))="","",
IF(INDEX(intern2!$A$165:$BH$316,MATCH($A158,intern2!$A$165:$A$316,0),MATCH(AJ$8,intern2!_xlnm.Print_Titles,0))="NOK","NOK",
IF(INDEX(intern3!$A$9:$BG$320,MATCH($A158,intern3!$A$9:$A$160,0),MATCH(intern4!AJ$8,intern3!$7:$7,0))="OK","OK","NOK")))</f>
        <v/>
      </c>
      <c r="AK158" s="1277" t="str">
        <f>IF(INDEX(intern2!$A$165:$BH$316,MATCH($A158,intern2!$A$165:$A$316,0),MATCH(AK$8,intern2!_xlnm.Print_Titles,0))="","",
IF(INDEX(intern2!$A$165:$BH$316,MATCH($A158,intern2!$A$165:$A$316,0),MATCH(AK$8,intern2!_xlnm.Print_Titles,0))="NOK","NOK",
IF(INDEX(intern3!$A$9:$BG$320,MATCH($A158,intern3!$A$9:$A$160,0),MATCH(intern4!AK$8,intern3!$7:$7,0))="OK","OK","NOK")))</f>
        <v/>
      </c>
      <c r="AL158" s="1277" t="str">
        <f>IF(INDEX(intern2!$A$165:$BH$316,MATCH($A158,intern2!$A$165:$A$316,0),MATCH(AL$8,intern2!_xlnm.Print_Titles,0))="","",
IF(INDEX(intern2!$A$165:$BH$316,MATCH($A158,intern2!$A$165:$A$316,0),MATCH(AL$8,intern2!_xlnm.Print_Titles,0))="NOK","NOK",
IF(INDEX(intern3!$A$9:$BG$320,MATCH($A158,intern3!$A$9:$A$160,0),MATCH(intern4!AL$8,intern3!$7:$7,0))="OK","OK","NOK")))</f>
        <v/>
      </c>
      <c r="AM158" s="1277" t="str">
        <f>IF(INDEX(intern2!$A$165:$BH$316,MATCH($A158,intern2!$A$165:$A$316,0),MATCH(AM$8,intern2!_xlnm.Print_Titles,0))="","",
IF(INDEX(intern2!$A$165:$BH$316,MATCH($A158,intern2!$A$165:$A$316,0),MATCH(AM$8,intern2!_xlnm.Print_Titles,0))="NOK","NOK",
IF(INDEX(intern3!$A$9:$BG$320,MATCH($A158,intern3!$A$9:$A$160,0),MATCH(intern4!AM$8,intern3!$7:$7,0))="OK","OK","NOK")))</f>
        <v/>
      </c>
      <c r="AN158" s="1277" t="str">
        <f>IF(INDEX(intern2!$A$165:$BH$316,MATCH($A158,intern2!$A$165:$A$316,0),MATCH(AN$8,intern2!_xlnm.Print_Titles,0))="","",
IF(INDEX(intern2!$A$165:$BH$316,MATCH($A158,intern2!$A$165:$A$316,0),MATCH(AN$8,intern2!_xlnm.Print_Titles,0))="NOK","NOK",
IF(INDEX(intern3!$A$9:$BG$320,MATCH($A158,intern3!$A$9:$A$160,0),MATCH(intern4!AN$8,intern3!$7:$7,0))="OK","OK","NOK")))</f>
        <v/>
      </c>
      <c r="AO158" s="1277" t="str">
        <f>IF(INDEX(intern2!$A$165:$BH$316,MATCH($A158,intern2!$A$165:$A$316,0),MATCH(AO$8,intern2!_xlnm.Print_Titles,0))="","",
IF(INDEX(intern2!$A$165:$BH$316,MATCH($A158,intern2!$A$165:$A$316,0),MATCH(AO$8,intern2!_xlnm.Print_Titles,0))="NOK","NOK",
IF(INDEX(intern3!$A$9:$BG$320,MATCH($A158,intern3!$A$9:$A$160,0),MATCH(intern4!AO$8,intern3!$7:$7,0))="OK","OK","NOK")))</f>
        <v/>
      </c>
      <c r="AP158" s="1277" t="str">
        <f>IF(INDEX(intern2!$A$165:$BH$316,MATCH($A158,intern2!$A$165:$A$316,0),MATCH(AP$8,intern2!_xlnm.Print_Titles,0))="","",
IF(INDEX(intern2!$A$165:$BH$316,MATCH($A158,intern2!$A$165:$A$316,0),MATCH(AP$8,intern2!_xlnm.Print_Titles,0))="NOK","NOK",
IF(INDEX(intern3!$A$9:$BG$320,MATCH($A158,intern3!$A$9:$A$160,0),MATCH(intern4!AP$8,intern3!$7:$7,0))="OK","OK","NOK")))</f>
        <v/>
      </c>
      <c r="AQ158" s="1277" t="str">
        <f>IF(INDEX(intern2!$A$165:$BH$316,MATCH($A158,intern2!$A$165:$A$316,0),MATCH(AQ$8,intern2!_xlnm.Print_Titles,0))="","",
IF(INDEX(intern2!$A$165:$BH$316,MATCH($A158,intern2!$A$165:$A$316,0),MATCH(AQ$8,intern2!_xlnm.Print_Titles,0))="NOK","NOK",
IF(INDEX(intern3!$A$9:$BG$320,MATCH($A158,intern3!$A$9:$A$160,0),MATCH(intern4!AQ$8,intern3!$7:$7,0))="OK","OK","NOK")))</f>
        <v/>
      </c>
      <c r="AR158" s="1277" t="str">
        <f>IF(INDEX(intern2!$A$165:$BH$316,MATCH($A158,intern2!$A$165:$A$316,0),MATCH(AR$8,intern2!_xlnm.Print_Titles,0))="","",
IF(INDEX(intern2!$A$165:$BH$316,MATCH($A158,intern2!$A$165:$A$316,0),MATCH(AR$8,intern2!_xlnm.Print_Titles,0))="NOK","NOK",
IF(INDEX(intern3!$A$9:$BG$320,MATCH($A158,intern3!$A$9:$A$160,0),MATCH(intern4!AR$8,intern3!$7:$7,0))="OK","OK","NOK")))</f>
        <v/>
      </c>
      <c r="AS158" s="1277" t="str">
        <f>IF(INDEX(intern2!$A$165:$BH$316,MATCH($A158,intern2!$A$165:$A$316,0),MATCH(AS$8,intern2!_xlnm.Print_Titles,0))="","",
IF(INDEX(intern2!$A$165:$BH$316,MATCH($A158,intern2!$A$165:$A$316,0),MATCH(AS$8,intern2!_xlnm.Print_Titles,0))="NOK","NOK",
IF(INDEX(intern3!$A$9:$BG$320,MATCH($A158,intern3!$A$9:$A$160,0),MATCH(intern4!AS$8,intern3!$7:$7,0))="OK","OK","NOK")))</f>
        <v/>
      </c>
      <c r="AT158" s="1277" t="str">
        <f>IF(INDEX(intern2!$A$165:$BH$316,MATCH($A158,intern2!$A$165:$A$316,0),MATCH(AT$8,intern2!_xlnm.Print_Titles,0))="","",
IF(INDEX(intern2!$A$165:$BH$316,MATCH($A158,intern2!$A$165:$A$316,0),MATCH(AT$8,intern2!_xlnm.Print_Titles,0))="NOK","NOK",
IF(INDEX(intern3!$A$9:$BG$320,MATCH($A158,intern3!$A$9:$A$160,0),MATCH(intern4!AT$8,intern3!$7:$7,0))="OK","OK","NOK")))</f>
        <v/>
      </c>
      <c r="AU158" s="1277" t="str">
        <f>IF(INDEX(intern2!$A$165:$BH$316,MATCH($A158,intern2!$A$165:$A$316,0),MATCH(AU$8,intern2!_xlnm.Print_Titles,0))="","",
IF(INDEX(intern2!$A$165:$BH$316,MATCH($A158,intern2!$A$165:$A$316,0),MATCH(AU$8,intern2!_xlnm.Print_Titles,0))="NOK","NOK",
IF(INDEX(intern3!$A$9:$BG$320,MATCH($A158,intern3!$A$9:$A$160,0),MATCH(intern4!AU$8,intern3!$7:$7,0))="OK","OK","NOK")))</f>
        <v/>
      </c>
      <c r="AV158" s="1277" t="str">
        <f>IF(INDEX(intern2!$A$165:$BH$316,MATCH($A158,intern2!$A$165:$A$316,0),MATCH(AV$8,intern2!_xlnm.Print_Titles,0))="","",
IF(INDEX(intern2!$A$165:$BH$316,MATCH($A158,intern2!$A$165:$A$316,0),MATCH(AV$8,intern2!_xlnm.Print_Titles,0))="NOK","NOK",
IF(INDEX(intern3!$A$9:$BG$320,MATCH($A158,intern3!$A$9:$A$160,0),MATCH(intern4!AV$8,intern3!$7:$7,0))="OK","OK","NOK")))</f>
        <v/>
      </c>
      <c r="AW158" s="1277"/>
      <c r="AX158" s="1277" t="str">
        <f>IF(INDEX(intern2!$A$165:$BH$316,MATCH($A158,intern2!$A$165:$A$316,0),MATCH(AX$8,intern2!_xlnm.Print_Titles,0))="","",
IF(INDEX(intern2!$A$165:$BH$316,MATCH($A158,intern2!$A$165:$A$316,0),MATCH(AX$8,intern2!_xlnm.Print_Titles,0))="NOK","NOK",
IF(INDEX(intern3!$A$9:$BG$320,MATCH($A158,intern3!$A$9:$A$160,0),MATCH(intern4!AX$8,intern3!$7:$7,0))="OK","OK","NOK")))</f>
        <v/>
      </c>
      <c r="AY158" s="1277" t="str">
        <f>IF(INDEX(intern2!$A$165:$BH$316,MATCH($A158,intern2!$A$165:$A$316,0),MATCH(AY$8,intern2!_xlnm.Print_Titles,0))="","",
IF(INDEX(intern2!$A$165:$BH$316,MATCH($A158,intern2!$A$165:$A$316,0),MATCH(AY$8,intern2!_xlnm.Print_Titles,0))="NOK","NOK",
IF(INDEX(intern3!$A$9:$BG$320,MATCH($A158,intern3!$A$9:$A$160,0),MATCH(intern4!AY$8,intern3!$7:$7,0))="OK","OK","NOK")))</f>
        <v/>
      </c>
      <c r="AZ158" s="1277" t="str">
        <f>IF(INDEX(intern2!$A$165:$BH$316,MATCH($A158,intern2!$A$165:$A$316,0),MATCH(AZ$8,intern2!_xlnm.Print_Titles,0))="","",
IF(INDEX(intern2!$A$165:$BH$316,MATCH($A158,intern2!$A$165:$A$316,0),MATCH(AZ$8,intern2!_xlnm.Print_Titles,0))="NOK","NOK",
IF(INDEX(intern3!$A$9:$BG$320,MATCH($A158,intern3!$A$9:$A$160,0),MATCH(intern4!AZ$8,intern3!$7:$7,0))="OK","OK","NOK")))</f>
        <v/>
      </c>
      <c r="BA158" s="1277" t="str">
        <f>IF(INDEX(intern2!$A$165:$BH$316,MATCH($A158,intern2!$A$165:$A$316,0),MATCH(BA$8,intern2!_xlnm.Print_Titles,0))="","",
IF(INDEX(intern2!$A$165:$BH$316,MATCH($A158,intern2!$A$165:$A$316,0),MATCH(BA$8,intern2!_xlnm.Print_Titles,0))="NOK","NOK",
IF(INDEX(intern3!$A$9:$BG$320,MATCH($A158,intern3!$A$9:$A$160,0),MATCH(intern4!BA$8,intern3!$7:$7,0))="OK","OK","NOK")))</f>
        <v/>
      </c>
      <c r="BB158" s="1277" t="str">
        <f>IF(INDEX(intern2!$A$165:$BH$316,MATCH($A158,intern2!$A$165:$A$316,0),MATCH(BB$8,intern2!_xlnm.Print_Titles,0))="","",
IF(INDEX(intern2!$A$165:$BH$316,MATCH($A158,intern2!$A$165:$A$316,0),MATCH(BB$8,intern2!_xlnm.Print_Titles,0))="NOK","NOK",
IF(INDEX(intern3!$A$9:$BG$320,MATCH($A158,intern3!$A$9:$A$160,0),MATCH(intern4!BB$8,intern3!$7:$7,0))="OK","OK","NOK")))</f>
        <v/>
      </c>
      <c r="BC158" s="1277" t="str">
        <f>IF(INDEX(intern2!$A$165:$BH$316,MATCH($A158,intern2!$A$165:$A$316,0),MATCH(BC$8,intern2!_xlnm.Print_Titles,0))="","",
IF(INDEX(intern2!$A$165:$BH$316,MATCH($A158,intern2!$A$165:$A$316,0),MATCH(BC$8,intern2!_xlnm.Print_Titles,0))="NOK","NOK",
IF(INDEX(intern3!$A$9:$BG$320,MATCH($A158,intern3!$A$9:$A$160,0),MATCH(intern4!BC$8,intern3!$7:$7,0))="OK","OK","NOK")))</f>
        <v/>
      </c>
      <c r="BD158" s="1277" t="str">
        <f>IF(INDEX(intern2!$A$165:$BH$316,MATCH($A158,intern2!$A$165:$A$316,0),MATCH(BD$8,intern2!_xlnm.Print_Titles,0))="","",
IF(INDEX(intern2!$A$165:$BH$316,MATCH($A158,intern2!$A$165:$A$316,0),MATCH(BD$8,intern2!_xlnm.Print_Titles,0))="NOK","NOK",
IF(INDEX(intern3!$A$9:$BG$320,MATCH($A158,intern3!$A$9:$A$160,0),MATCH(intern4!BD$8,intern3!$7:$7,0))="OK","OK","NOK")))</f>
        <v/>
      </c>
      <c r="BE158" s="1277" t="str">
        <f>IF(INDEX(intern2!$A$165:$BH$316,MATCH($A158,intern2!$A$165:$A$316,0),MATCH(BE$8,intern2!_xlnm.Print_Titles,0))="","",
IF(INDEX(intern2!$A$165:$BH$316,MATCH($A158,intern2!$A$165:$A$316,0),MATCH(BE$8,intern2!_xlnm.Print_Titles,0))="NOK","NOK",
IF(INDEX(intern3!$A$9:$BG$320,MATCH($A158,intern3!$A$9:$A$160,0),MATCH(intern4!BE$8,intern3!$7:$7,0))="OK","OK","NOK")))</f>
        <v/>
      </c>
      <c r="BF158" s="1277" t="str">
        <f>IF(INDEX(intern2!$A$165:$BH$316,MATCH($A158,intern2!$A$165:$A$316,0),MATCH(BF$8,intern2!_xlnm.Print_Titles,0))="","",
IF(INDEX(intern2!$A$165:$BH$316,MATCH($A158,intern2!$A$165:$A$316,0),MATCH(BF$8,intern2!_xlnm.Print_Titles,0))="NOK","NOK",
IF(INDEX(intern3!$A$9:$BG$320,MATCH($A158,intern3!$A$9:$A$160,0),MATCH(intern4!BF$8,intern3!$7:$7,0))="OK","OK","NOK")))</f>
        <v/>
      </c>
      <c r="BG158" s="1277" t="str">
        <f>IF(INDEX(intern2!$A$165:$BH$316,MATCH($A158,intern2!$A$165:$A$316,0),MATCH(BG$8,intern2!_xlnm.Print_Titles,0))="","",
IF(INDEX(intern2!$A$165:$BH$316,MATCH($A158,intern2!$A$165:$A$316,0),MATCH(BG$8,intern2!_xlnm.Print_Titles,0))="NOK","NOK",
IF(INDEX(intern3!$A$9:$BG$320,MATCH($A158,intern3!$A$9:$A$160,0),MATCH(intern4!BG$8,intern3!$7:$7,0))="OK","OK","NOK")))</f>
        <v/>
      </c>
      <c r="BH158" s="200" t="str">
        <f t="shared" ca="1" si="4"/>
        <v>NOK</v>
      </c>
      <c r="BI158" s="186"/>
      <c r="BJ158" t="b">
        <f ca="1">IF(VLOOKUP($A158,intern1!$C:$Q,15,FALSE)="MAS","",IF(VLOOKUP($A158,'3.10'!$C:$AP,9,FALSE)=0,"NOK",IF(VLOOKUP($A158,'3.10'!$C:$AP,11,FALSE)=0,"NOK","OK"))=BH158)</f>
        <v>1</v>
      </c>
    </row>
    <row r="159" spans="1:62" x14ac:dyDescent="0.25">
      <c r="A159" t="str">
        <f>+intern2!A154</f>
        <v>PAL</v>
      </c>
      <c r="C159" s="1277" t="str">
        <f>IF(INDEX(intern2!$A$165:$BH$316,MATCH($A159,intern2!$A$165:$A$316,0),MATCH(C$8,intern2!_xlnm.Print_Titles,0))="","",
IF(INDEX(intern2!$A$165:$BH$316,MATCH($A159,intern2!$A$165:$A$316,0),MATCH(C$8,intern2!_xlnm.Print_Titles,0))="NOK","NOK",
IF(INDEX(intern3!$A$9:$BG$320,MATCH($A159,intern3!$A$9:$A$160,0),MATCH(intern4!C$8,intern3!$7:$7,0))="OK","OK","NOK")))</f>
        <v/>
      </c>
      <c r="D159" s="1277" t="str">
        <f>IF(INDEX(intern2!$A$165:$BH$316,MATCH($A159,intern2!$A$165:$A$316,0),MATCH(D$8,intern2!_xlnm.Print_Titles,0))="","",
IF(INDEX(intern2!$A$165:$BH$316,MATCH($A159,intern2!$A$165:$A$316,0),MATCH(D$8,intern2!_xlnm.Print_Titles,0))="NOK","NOK",
IF(INDEX(intern3!$A$9:$BG$320,MATCH($A159,intern3!$A$9:$A$160,0),MATCH(intern4!D$8,intern3!$7:$7,0))="OK","OK","NOK")))</f>
        <v/>
      </c>
      <c r="E159" s="1277" t="str">
        <f>IF(INDEX(intern2!$A$165:$BH$316,MATCH($A159,intern2!$A$165:$A$316,0),MATCH(E$8,intern2!_xlnm.Print_Titles,0))="","",
IF(INDEX(intern2!$A$165:$BH$316,MATCH($A159,intern2!$A$165:$A$316,0),MATCH(E$8,intern2!_xlnm.Print_Titles,0))="NOK","NOK",
IF(INDEX(intern3!$A$9:$BG$320,MATCH($A159,intern3!$A$9:$A$160,0),MATCH(intern4!E$8,intern3!$7:$7,0))="OK","OK","NOK")))</f>
        <v/>
      </c>
      <c r="F159" s="1277" t="str">
        <f>IF(INDEX(intern2!$A$165:$BH$316,MATCH($A159,intern2!$A$165:$A$316,0),MATCH(F$8,intern2!_xlnm.Print_Titles,0))="","",
IF(INDEX(intern2!$A$165:$BH$316,MATCH($A159,intern2!$A$165:$A$316,0),MATCH(F$8,intern2!_xlnm.Print_Titles,0))="NOK","NOK",
IF(INDEX(intern3!$A$9:$BG$320,MATCH($A159,intern3!$A$9:$A$160,0),MATCH(intern4!F$8,intern3!$7:$7,0))="OK","OK","NOK")))</f>
        <v/>
      </c>
      <c r="G159" s="1277" t="str">
        <f>IF(INDEX(intern2!$A$165:$BH$316,MATCH($A159,intern2!$A$165:$A$316,0),MATCH(G$8,intern2!_xlnm.Print_Titles,0))="","",
IF(INDEX(intern2!$A$165:$BH$316,MATCH($A159,intern2!$A$165:$A$316,0),MATCH(G$8,intern2!_xlnm.Print_Titles,0))="NOK","NOK",
IF(INDEX(intern3!$A$9:$BG$320,MATCH($A159,intern3!$A$9:$A$160,0),MATCH(intern4!G$8,intern3!$7:$7,0))="OK","OK","NOK")))</f>
        <v/>
      </c>
      <c r="H159" s="1277" t="str">
        <f>IF(INDEX(intern2!$A$165:$BH$316,MATCH($A159,intern2!$A$165:$A$316,0),MATCH(H$8,intern2!_xlnm.Print_Titles,0))="","",
IF(INDEX(intern2!$A$165:$BH$316,MATCH($A159,intern2!$A$165:$A$316,0),MATCH(H$8,intern2!_xlnm.Print_Titles,0))="NOK","NOK",
IF(INDEX(intern3!$A$9:$BG$320,MATCH($A159,intern3!$A$9:$A$160,0),MATCH(intern4!H$8,intern3!$7:$7,0))="OK","OK","NOK")))</f>
        <v/>
      </c>
      <c r="I159" s="1277" t="str">
        <f>IF(INDEX(intern2!$A$165:$BH$316,MATCH($A159,intern2!$A$165:$A$316,0),MATCH(I$8,intern2!_xlnm.Print_Titles,0))="","",
IF(INDEX(intern2!$A$165:$BH$316,MATCH($A159,intern2!$A$165:$A$316,0),MATCH(I$8,intern2!_xlnm.Print_Titles,0))="NOK","NOK",
IF(INDEX(intern3!$A$9:$BG$320,MATCH($A159,intern3!$A$9:$A$160,0),MATCH(intern4!I$8,intern3!$7:$7,0))="OK","OK","NOK")))</f>
        <v/>
      </c>
      <c r="J159" s="1277" t="str">
        <f>IF(INDEX(intern2!$A$165:$BH$316,MATCH($A159,intern2!$A$165:$A$316,0),MATCH(J$8,intern2!_xlnm.Print_Titles,0))="","",
IF(INDEX(intern2!$A$165:$BH$316,MATCH($A159,intern2!$A$165:$A$316,0),MATCH(J$8,intern2!_xlnm.Print_Titles,0))="NOK","NOK",
IF(INDEX(intern3!$A$9:$BG$320,MATCH($A159,intern3!$A$9:$A$160,0),MATCH(intern4!J$8,intern3!$7:$7,0))="OK","OK","NOK")))</f>
        <v/>
      </c>
      <c r="K159" s="1277" t="str">
        <f>IF(INDEX(intern2!$A$165:$BH$316,MATCH($A159,intern2!$A$165:$A$316,0),MATCH(K$8,intern2!_xlnm.Print_Titles,0))="","",
IF(INDEX(intern2!$A$165:$BH$316,MATCH($A159,intern2!$A$165:$A$316,0),MATCH(K$8,intern2!_xlnm.Print_Titles,0))="NOK","NOK",
IF(INDEX(intern3!$A$9:$BG$320,MATCH($A159,intern3!$A$9:$A$160,0),MATCH(intern4!K$8,intern3!$7:$7,0))="OK","OK","NOK")))</f>
        <v/>
      </c>
      <c r="L159" s="1277" t="str">
        <f>IF(INDEX(intern2!$A$165:$BH$316,MATCH($A159,intern2!$A$165:$A$316,0),MATCH(L$8,intern2!_xlnm.Print_Titles,0))="","",
IF(INDEX(intern2!$A$165:$BH$316,MATCH($A159,intern2!$A$165:$A$316,0),MATCH(L$8,intern2!_xlnm.Print_Titles,0))="NOK","NOK",
IF(INDEX(intern3!$A$9:$BG$320,MATCH($A159,intern3!$A$9:$A$160,0),MATCH(intern4!L$8,intern3!$7:$7,0))="OK","OK","NOK")))</f>
        <v/>
      </c>
      <c r="M159" s="1277" t="str">
        <f>IF(INDEX(intern2!$A$165:$BH$316,MATCH($A159,intern2!$A$165:$A$316,0),MATCH(M$8,intern2!_xlnm.Print_Titles,0))="","",
IF(INDEX(intern2!$A$165:$BH$316,MATCH($A159,intern2!$A$165:$A$316,0),MATCH(M$8,intern2!_xlnm.Print_Titles,0))="NOK","NOK",
IF(INDEX(intern3!$A$9:$BG$320,MATCH($A159,intern3!$A$9:$A$160,0),MATCH(intern4!M$8,intern3!$7:$7,0))="OK","OK","NOK")))</f>
        <v/>
      </c>
      <c r="N159" s="1277" t="str">
        <f>IF(INDEX(intern2!$A$165:$BH$316,MATCH($A159,intern2!$A$165:$A$316,0),MATCH(N$8,intern2!_xlnm.Print_Titles,0))="","",
IF(INDEX(intern2!$A$165:$BH$316,MATCH($A159,intern2!$A$165:$A$316,0),MATCH(N$8,intern2!_xlnm.Print_Titles,0))="NOK","NOK",
IF(INDEX(intern3!$A$9:$BG$320,MATCH($A159,intern3!$A$9:$A$160,0),MATCH(intern4!N$8,intern3!$7:$7,0))="OK","OK","NOK")))</f>
        <v/>
      </c>
      <c r="O159" s="1277" t="str">
        <f>IF(INDEX(intern2!$A$165:$BH$316,MATCH($A159,intern2!$A$165:$A$316,0),MATCH(O$8,intern2!_xlnm.Print_Titles,0))="","",
IF(INDEX(intern2!$A$165:$BH$316,MATCH($A159,intern2!$A$165:$A$316,0),MATCH(O$8,intern2!_xlnm.Print_Titles,0))="NOK","NOK",
IF(INDEX(intern3!$A$9:$BG$320,MATCH($A159,intern3!$A$9:$A$160,0),MATCH(intern4!O$8,intern3!$7:$7,0))="OK","OK","NOK")))</f>
        <v/>
      </c>
      <c r="P159" s="1277" t="str">
        <f>IF(INDEX(intern2!$A$165:$BH$316,MATCH($A159,intern2!$A$165:$A$316,0),MATCH(P$8,intern2!_xlnm.Print_Titles,0))="","",
IF(INDEX(intern2!$A$165:$BH$316,MATCH($A159,intern2!$A$165:$A$316,0),MATCH(P$8,intern2!_xlnm.Print_Titles,0))="NOK","NOK",
IF(INDEX(intern3!$A$9:$BG$320,MATCH($A159,intern3!$A$9:$A$160,0),MATCH(intern4!P$8,intern3!$7:$7,0))="OK","OK","NOK")))</f>
        <v/>
      </c>
      <c r="Q159" s="1277" t="str">
        <f>IF(INDEX(intern2!$A$165:$BH$316,MATCH($A159,intern2!$A$165:$A$316,0),MATCH(Q$8,intern2!_xlnm.Print_Titles,0))="","",
IF(INDEX(intern2!$A$165:$BH$316,MATCH($A159,intern2!$A$165:$A$316,0),MATCH(Q$8,intern2!_xlnm.Print_Titles,0))="NOK","NOK",
IF(INDEX(intern3!$A$9:$BG$320,MATCH($A159,intern3!$A$9:$A$160,0),MATCH(intern4!Q$8,intern3!$7:$7,0))="OK","OK","NOK")))</f>
        <v/>
      </c>
      <c r="R159" s="1277" t="str">
        <f>IF(INDEX(intern2!$A$165:$BH$316,MATCH($A159,intern2!$A$165:$A$316,0),MATCH(R$8,intern2!_xlnm.Print_Titles,0))="","",
IF(INDEX(intern2!$A$165:$BH$316,MATCH($A159,intern2!$A$165:$A$316,0),MATCH(R$8,intern2!_xlnm.Print_Titles,0))="NOK","NOK",
IF(INDEX(intern3!$A$9:$BG$320,MATCH($A159,intern3!$A$9:$A$160,0),MATCH(intern4!R$8,intern3!$7:$7,0))="OK","OK","NOK")))</f>
        <v/>
      </c>
      <c r="S159" s="1277" t="str">
        <f>IF(INDEX(intern2!$A$165:$BH$316,MATCH($A159,intern2!$A$165:$A$316,0),MATCH(S$8,intern2!_xlnm.Print_Titles,0))="","",
IF(INDEX(intern2!$A$165:$BH$316,MATCH($A159,intern2!$A$165:$A$316,0),MATCH(S$8,intern2!_xlnm.Print_Titles,0))="NOK","NOK",
IF(INDEX(intern3!$A$9:$BG$320,MATCH($A159,intern3!$A$9:$A$160,0),MATCH(intern4!S$8,intern3!$7:$7,0))="OK","OK","NOK")))</f>
        <v/>
      </c>
      <c r="T159" s="1277" t="str">
        <f>IF(INDEX(intern2!$A$165:$BH$316,MATCH($A159,intern2!$A$165:$A$316,0),MATCH(T$8,intern2!_xlnm.Print_Titles,0))="","",
IF(INDEX(intern2!$A$165:$BH$316,MATCH($A159,intern2!$A$165:$A$316,0),MATCH(T$8,intern2!_xlnm.Print_Titles,0))="NOK","NOK",
IF(INDEX(intern3!$A$9:$BG$320,MATCH($A159,intern3!$A$9:$A$160,0),MATCH(intern4!T$8,intern3!$7:$7,0))="OK","OK","NOK")))</f>
        <v/>
      </c>
      <c r="U159" s="1277" t="str">
        <f>IF(INDEX(intern2!$A$165:$BH$316,MATCH($A159,intern2!$A$165:$A$316,0),MATCH(U$8,intern2!_xlnm.Print_Titles,0))="","",
IF(INDEX(intern2!$A$165:$BH$316,MATCH($A159,intern2!$A$165:$A$316,0),MATCH(U$8,intern2!_xlnm.Print_Titles,0))="NOK","NOK",
IF(INDEX(intern3!$A$9:$BG$320,MATCH($A159,intern3!$A$9:$A$160,0),MATCH(intern4!U$8,intern3!$7:$7,0))="OK","OK","NOK")))</f>
        <v/>
      </c>
      <c r="V159" s="1277" t="str">
        <f>IF(INDEX(intern2!$A$165:$BH$316,MATCH($A159,intern2!$A$165:$A$316,0),MATCH(V$8,intern2!_xlnm.Print_Titles,0))="","",
IF(INDEX(intern2!$A$165:$BH$316,MATCH($A159,intern2!$A$165:$A$316,0),MATCH(V$8,intern2!_xlnm.Print_Titles,0))="NOK","NOK",
IF(INDEX(intern3!$A$9:$BG$320,MATCH($A159,intern3!$A$9:$A$160,0),MATCH(intern4!V$8,intern3!$7:$7,0))="OK","OK","NOK")))</f>
        <v/>
      </c>
      <c r="W159" s="1277" t="str">
        <f>IF(INDEX(intern2!$A$165:$BH$316,MATCH($A159,intern2!$A$165:$A$316,0),MATCH(W$8,intern2!_xlnm.Print_Titles,0))="","",
IF(INDEX(intern2!$A$165:$BH$316,MATCH($A159,intern2!$A$165:$A$316,0),MATCH(W$8,intern2!_xlnm.Print_Titles,0))="NOK","NOK",
IF(INDEX(intern3!$A$9:$BG$320,MATCH($A159,intern3!$A$9:$A$160,0),MATCH(intern4!W$8,intern3!$7:$7,0))="OK","OK","NOK")))</f>
        <v/>
      </c>
      <c r="X159" s="1277" t="str">
        <f>IF(INDEX(intern2!$A$165:$BH$316,MATCH($A159,intern2!$A$165:$A$316,0),MATCH(X$8,intern2!_xlnm.Print_Titles,0))="","",
IF(INDEX(intern2!$A$165:$BH$316,MATCH($A159,intern2!$A$165:$A$316,0),MATCH(X$8,intern2!_xlnm.Print_Titles,0))="NOK","NOK",
IF(INDEX(intern3!$A$9:$BG$320,MATCH($A159,intern3!$A$9:$A$160,0),MATCH(intern4!X$8,intern3!$7:$7,0))="OK","OK","NOK")))</f>
        <v/>
      </c>
      <c r="Y159" s="1277" t="str">
        <f>IF(INDEX(intern2!$A$165:$BH$316,MATCH($A159,intern2!$A$165:$A$316,0),MATCH(Y$8,intern2!_xlnm.Print_Titles,0))="","",
IF(INDEX(intern2!$A$165:$BH$316,MATCH($A159,intern2!$A$165:$A$316,0),MATCH(Y$8,intern2!_xlnm.Print_Titles,0))="NOK","NOK",
IF(INDEX(intern3!$A$9:$BG$320,MATCH($A159,intern3!$A$9:$A$160,0),MATCH(intern4!Y$8,intern3!$7:$7,0))="OK","OK","NOK")))</f>
        <v/>
      </c>
      <c r="Z159" s="1277" t="str">
        <f>IF(INDEX(intern2!$A$165:$BH$316,MATCH($A159,intern2!$A$165:$A$316,0),MATCH(Z$8,intern2!_xlnm.Print_Titles,0))="","",
IF(INDEX(intern2!$A$165:$BH$316,MATCH($A159,intern2!$A$165:$A$316,0),MATCH(Z$8,intern2!_xlnm.Print_Titles,0))="NOK","NOK",
IF(INDEX(intern3!$A$9:$BG$320,MATCH($A159,intern3!$A$9:$A$160,0),MATCH(intern4!Z$8,intern3!$7:$7,0))="OK","OK","NOK")))</f>
        <v/>
      </c>
      <c r="AA159" s="1277" t="str">
        <f>IF(INDEX(intern2!$A$165:$BH$316,MATCH($A159,intern2!$A$165:$A$316,0),MATCH(AA$8,intern2!_xlnm.Print_Titles,0))="","",
IF(INDEX(intern2!$A$165:$BH$316,MATCH($A159,intern2!$A$165:$A$316,0),MATCH(AA$8,intern2!_xlnm.Print_Titles,0))="NOK","NOK",
IF(INDEX(intern3!$A$9:$BG$320,MATCH($A159,intern3!$A$9:$A$160,0),MATCH(intern4!AA$8,intern3!$7:$7,0))="OK","OK","NOK")))</f>
        <v/>
      </c>
      <c r="AB159" s="1277" t="str">
        <f>IF(INDEX(intern2!$A$165:$BH$316,MATCH($A159,intern2!$A$165:$A$316,0),MATCH(AB$8,intern2!_xlnm.Print_Titles,0))="","",
IF(INDEX(intern2!$A$165:$BH$316,MATCH($A159,intern2!$A$165:$A$316,0),MATCH(AB$8,intern2!_xlnm.Print_Titles,0))="NOK","NOK",
IF(INDEX(intern3!$A$9:$BG$320,MATCH($A159,intern3!$A$9:$A$160,0),MATCH(intern4!AB$8,intern3!$7:$7,0))="OK","OK","NOK")))</f>
        <v/>
      </c>
      <c r="AC159" s="1277" t="str">
        <f>IF(INDEX(intern2!$A$165:$BH$316,MATCH($A159,intern2!$A$165:$A$316,0),MATCH(AC$8,intern2!_xlnm.Print_Titles,0))="","",
IF(INDEX(intern2!$A$165:$BH$316,MATCH($A159,intern2!$A$165:$A$316,0),MATCH(AC$8,intern2!_xlnm.Print_Titles,0))="NOK","NOK",
IF(INDEX(intern3!$A$9:$BG$320,MATCH($A159,intern3!$A$9:$A$160,0),MATCH(intern4!AC$8,intern3!$7:$7,0))="OK","OK","NOK")))</f>
        <v/>
      </c>
      <c r="AD159" s="1277" t="str">
        <f>IF(INDEX(intern2!$A$165:$BH$316,MATCH($A159,intern2!$A$165:$A$316,0),MATCH(AD$8,intern2!_xlnm.Print_Titles,0))="","",
IF(INDEX(intern2!$A$165:$BH$316,MATCH($A159,intern2!$A$165:$A$316,0),MATCH(AD$8,intern2!_xlnm.Print_Titles,0))="NOK","NOK",
IF(INDEX(intern3!$A$9:$BG$320,MATCH($A159,intern3!$A$9:$A$160,0),MATCH(intern4!AD$8,intern3!$7:$7,0))="OK","OK","NOK")))</f>
        <v/>
      </c>
      <c r="AE159" s="1277" t="str">
        <f>IF(INDEX(intern2!$A$165:$BH$316,MATCH($A159,intern2!$A$165:$A$316,0),MATCH(AE$8,intern2!_xlnm.Print_Titles,0))="","",
IF(INDEX(intern2!$A$165:$BH$316,MATCH($A159,intern2!$A$165:$A$316,0),MATCH(AE$8,intern2!_xlnm.Print_Titles,0))="NOK","NOK",
IF(INDEX(intern3!$A$9:$BG$320,MATCH($A159,intern3!$A$9:$A$160,0),MATCH(intern4!AE$8,intern3!$7:$7,0))="OK","OK","NOK")))</f>
        <v/>
      </c>
      <c r="AF159" s="1277" t="str">
        <f ca="1">IF(INDEX(intern2!$A$165:$BH$316,MATCH($A159,intern2!$A$165:$A$316,0),MATCH(AF$8,intern2!_xlnm.Print_Titles,0))="","",
IF(INDEX(intern2!$A$165:$BH$316,MATCH($A159,intern2!$A$165:$A$316,0),MATCH(AF$8,intern2!_xlnm.Print_Titles,0))="NOK","NOK",
IF(INDEX(intern3!$A$9:$BG$320,MATCH($A159,intern3!$A$9:$A$160,0),MATCH(intern4!AF$8,intern3!$7:$7,0))="OK","OK","NOK")))</f>
        <v>NOK</v>
      </c>
      <c r="AG159" s="1277" t="str">
        <f>IF(INDEX(intern2!$A$165:$BH$316,MATCH($A159,intern2!$A$165:$A$316,0),MATCH(AG$8,intern2!_xlnm.Print_Titles,0))="","",
IF(INDEX(intern2!$A$165:$BH$316,MATCH($A159,intern2!$A$165:$A$316,0),MATCH(AG$8,intern2!_xlnm.Print_Titles,0))="NOK","NOK",
IF(INDEX(intern3!$A$9:$BG$320,MATCH($A159,intern3!$A$9:$A$160,0),MATCH(intern4!AG$8,intern3!$7:$7,0))="OK","OK","NOK")))</f>
        <v/>
      </c>
      <c r="AH159" s="1277" t="str">
        <f>IF(INDEX(intern2!$A$165:$BH$316,MATCH($A159,intern2!$A$165:$A$316,0),MATCH(AH$8,intern2!_xlnm.Print_Titles,0))="","",
IF(INDEX(intern2!$A$165:$BH$316,MATCH($A159,intern2!$A$165:$A$316,0),MATCH(AH$8,intern2!_xlnm.Print_Titles,0))="NOK","NOK",
IF(INDEX(intern3!$A$9:$BG$320,MATCH($A159,intern3!$A$9:$A$160,0),MATCH(intern4!AH$8,intern3!$7:$7,0))="OK","OK","NOK")))</f>
        <v/>
      </c>
      <c r="AI159" s="1277" t="str">
        <f>IF(INDEX(intern2!$A$165:$BH$316,MATCH($A159,intern2!$A$165:$A$316,0),MATCH(AI$8,intern2!_xlnm.Print_Titles,0))="","",
IF(INDEX(intern2!$A$165:$BH$316,MATCH($A159,intern2!$A$165:$A$316,0),MATCH(AI$8,intern2!_xlnm.Print_Titles,0))="NOK","NOK",
IF(INDEX(intern3!$A$9:$BG$320,MATCH($A159,intern3!$A$9:$A$160,0),MATCH(intern4!AI$8,intern3!$7:$7,0))="OK","OK","NOK")))</f>
        <v/>
      </c>
      <c r="AJ159" s="1277" t="str">
        <f>IF(INDEX(intern2!$A$165:$BH$316,MATCH($A159,intern2!$A$165:$A$316,0),MATCH(AJ$8,intern2!_xlnm.Print_Titles,0))="","",
IF(INDEX(intern2!$A$165:$BH$316,MATCH($A159,intern2!$A$165:$A$316,0),MATCH(AJ$8,intern2!_xlnm.Print_Titles,0))="NOK","NOK",
IF(INDEX(intern3!$A$9:$BG$320,MATCH($A159,intern3!$A$9:$A$160,0),MATCH(intern4!AJ$8,intern3!$7:$7,0))="OK","OK","NOK")))</f>
        <v/>
      </c>
      <c r="AK159" s="1277" t="str">
        <f>IF(INDEX(intern2!$A$165:$BH$316,MATCH($A159,intern2!$A$165:$A$316,0),MATCH(AK$8,intern2!_xlnm.Print_Titles,0))="","",
IF(INDEX(intern2!$A$165:$BH$316,MATCH($A159,intern2!$A$165:$A$316,0),MATCH(AK$8,intern2!_xlnm.Print_Titles,0))="NOK","NOK",
IF(INDEX(intern3!$A$9:$BG$320,MATCH($A159,intern3!$A$9:$A$160,0),MATCH(intern4!AK$8,intern3!$7:$7,0))="OK","OK","NOK")))</f>
        <v/>
      </c>
      <c r="AL159" s="1277" t="str">
        <f>IF(INDEX(intern2!$A$165:$BH$316,MATCH($A159,intern2!$A$165:$A$316,0),MATCH(AL$8,intern2!_xlnm.Print_Titles,0))="","",
IF(INDEX(intern2!$A$165:$BH$316,MATCH($A159,intern2!$A$165:$A$316,0),MATCH(AL$8,intern2!_xlnm.Print_Titles,0))="NOK","NOK",
IF(INDEX(intern3!$A$9:$BG$320,MATCH($A159,intern3!$A$9:$A$160,0),MATCH(intern4!AL$8,intern3!$7:$7,0))="OK","OK","NOK")))</f>
        <v/>
      </c>
      <c r="AM159" s="1277" t="str">
        <f>IF(INDEX(intern2!$A$165:$BH$316,MATCH($A159,intern2!$A$165:$A$316,0),MATCH(AM$8,intern2!_xlnm.Print_Titles,0))="","",
IF(INDEX(intern2!$A$165:$BH$316,MATCH($A159,intern2!$A$165:$A$316,0),MATCH(AM$8,intern2!_xlnm.Print_Titles,0))="NOK","NOK",
IF(INDEX(intern3!$A$9:$BG$320,MATCH($A159,intern3!$A$9:$A$160,0),MATCH(intern4!AM$8,intern3!$7:$7,0))="OK","OK","NOK")))</f>
        <v/>
      </c>
      <c r="AN159" s="1277" t="str">
        <f>IF(INDEX(intern2!$A$165:$BH$316,MATCH($A159,intern2!$A$165:$A$316,0),MATCH(AN$8,intern2!_xlnm.Print_Titles,0))="","",
IF(INDEX(intern2!$A$165:$BH$316,MATCH($A159,intern2!$A$165:$A$316,0),MATCH(AN$8,intern2!_xlnm.Print_Titles,0))="NOK","NOK",
IF(INDEX(intern3!$A$9:$BG$320,MATCH($A159,intern3!$A$9:$A$160,0),MATCH(intern4!AN$8,intern3!$7:$7,0))="OK","OK","NOK")))</f>
        <v/>
      </c>
      <c r="AO159" s="1277" t="str">
        <f>IF(INDEX(intern2!$A$165:$BH$316,MATCH($A159,intern2!$A$165:$A$316,0),MATCH(AO$8,intern2!_xlnm.Print_Titles,0))="","",
IF(INDEX(intern2!$A$165:$BH$316,MATCH($A159,intern2!$A$165:$A$316,0),MATCH(AO$8,intern2!_xlnm.Print_Titles,0))="NOK","NOK",
IF(INDEX(intern3!$A$9:$BG$320,MATCH($A159,intern3!$A$9:$A$160,0),MATCH(intern4!AO$8,intern3!$7:$7,0))="OK","OK","NOK")))</f>
        <v/>
      </c>
      <c r="AP159" s="1277" t="str">
        <f>IF(INDEX(intern2!$A$165:$BH$316,MATCH($A159,intern2!$A$165:$A$316,0),MATCH(AP$8,intern2!_xlnm.Print_Titles,0))="","",
IF(INDEX(intern2!$A$165:$BH$316,MATCH($A159,intern2!$A$165:$A$316,0),MATCH(AP$8,intern2!_xlnm.Print_Titles,0))="NOK","NOK",
IF(INDEX(intern3!$A$9:$BG$320,MATCH($A159,intern3!$A$9:$A$160,0),MATCH(intern4!AP$8,intern3!$7:$7,0))="OK","OK","NOK")))</f>
        <v/>
      </c>
      <c r="AQ159" s="1277" t="str">
        <f>IF(INDEX(intern2!$A$165:$BH$316,MATCH($A159,intern2!$A$165:$A$316,0),MATCH(AQ$8,intern2!_xlnm.Print_Titles,0))="","",
IF(INDEX(intern2!$A$165:$BH$316,MATCH($A159,intern2!$A$165:$A$316,0),MATCH(AQ$8,intern2!_xlnm.Print_Titles,0))="NOK","NOK",
IF(INDEX(intern3!$A$9:$BG$320,MATCH($A159,intern3!$A$9:$A$160,0),MATCH(intern4!AQ$8,intern3!$7:$7,0))="OK","OK","NOK")))</f>
        <v/>
      </c>
      <c r="AR159" s="1277" t="str">
        <f>IF(INDEX(intern2!$A$165:$BH$316,MATCH($A159,intern2!$A$165:$A$316,0),MATCH(AR$8,intern2!_xlnm.Print_Titles,0))="","",
IF(INDEX(intern2!$A$165:$BH$316,MATCH($A159,intern2!$A$165:$A$316,0),MATCH(AR$8,intern2!_xlnm.Print_Titles,0))="NOK","NOK",
IF(INDEX(intern3!$A$9:$BG$320,MATCH($A159,intern3!$A$9:$A$160,0),MATCH(intern4!AR$8,intern3!$7:$7,0))="OK","OK","NOK")))</f>
        <v/>
      </c>
      <c r="AS159" s="1277" t="str">
        <f>IF(INDEX(intern2!$A$165:$BH$316,MATCH($A159,intern2!$A$165:$A$316,0),MATCH(AS$8,intern2!_xlnm.Print_Titles,0))="","",
IF(INDEX(intern2!$A$165:$BH$316,MATCH($A159,intern2!$A$165:$A$316,0),MATCH(AS$8,intern2!_xlnm.Print_Titles,0))="NOK","NOK",
IF(INDEX(intern3!$A$9:$BG$320,MATCH($A159,intern3!$A$9:$A$160,0),MATCH(intern4!AS$8,intern3!$7:$7,0))="OK","OK","NOK")))</f>
        <v/>
      </c>
      <c r="AT159" s="1277" t="str">
        <f>IF(INDEX(intern2!$A$165:$BH$316,MATCH($A159,intern2!$A$165:$A$316,0),MATCH(AT$8,intern2!_xlnm.Print_Titles,0))="","",
IF(INDEX(intern2!$A$165:$BH$316,MATCH($A159,intern2!$A$165:$A$316,0),MATCH(AT$8,intern2!_xlnm.Print_Titles,0))="NOK","NOK",
IF(INDEX(intern3!$A$9:$BG$320,MATCH($A159,intern3!$A$9:$A$160,0),MATCH(intern4!AT$8,intern3!$7:$7,0))="OK","OK","NOK")))</f>
        <v/>
      </c>
      <c r="AU159" s="1277" t="str">
        <f>IF(INDEX(intern2!$A$165:$BH$316,MATCH($A159,intern2!$A$165:$A$316,0),MATCH(AU$8,intern2!_xlnm.Print_Titles,0))="","",
IF(INDEX(intern2!$A$165:$BH$316,MATCH($A159,intern2!$A$165:$A$316,0),MATCH(AU$8,intern2!_xlnm.Print_Titles,0))="NOK","NOK",
IF(INDEX(intern3!$A$9:$BG$320,MATCH($A159,intern3!$A$9:$A$160,0),MATCH(intern4!AU$8,intern3!$7:$7,0))="OK","OK","NOK")))</f>
        <v/>
      </c>
      <c r="AV159" s="1277" t="str">
        <f>IF(INDEX(intern2!$A$165:$BH$316,MATCH($A159,intern2!$A$165:$A$316,0),MATCH(AV$8,intern2!_xlnm.Print_Titles,0))="","",
IF(INDEX(intern2!$A$165:$BH$316,MATCH($A159,intern2!$A$165:$A$316,0),MATCH(AV$8,intern2!_xlnm.Print_Titles,0))="NOK","NOK",
IF(INDEX(intern3!$A$9:$BG$320,MATCH($A159,intern3!$A$9:$A$160,0),MATCH(intern4!AV$8,intern3!$7:$7,0))="OK","OK","NOK")))</f>
        <v/>
      </c>
      <c r="AW159" s="1277"/>
      <c r="AX159" s="1277" t="str">
        <f>IF(INDEX(intern2!$A$165:$BH$316,MATCH($A159,intern2!$A$165:$A$316,0),MATCH(AX$8,intern2!_xlnm.Print_Titles,0))="","",
IF(INDEX(intern2!$A$165:$BH$316,MATCH($A159,intern2!$A$165:$A$316,0),MATCH(AX$8,intern2!_xlnm.Print_Titles,0))="NOK","NOK",
IF(INDEX(intern3!$A$9:$BG$320,MATCH($A159,intern3!$A$9:$A$160,0),MATCH(intern4!AX$8,intern3!$7:$7,0))="OK","OK","NOK")))</f>
        <v/>
      </c>
      <c r="AY159" s="1277" t="str">
        <f>IF(INDEX(intern2!$A$165:$BH$316,MATCH($A159,intern2!$A$165:$A$316,0),MATCH(AY$8,intern2!_xlnm.Print_Titles,0))="","",
IF(INDEX(intern2!$A$165:$BH$316,MATCH($A159,intern2!$A$165:$A$316,0),MATCH(AY$8,intern2!_xlnm.Print_Titles,0))="NOK","NOK",
IF(INDEX(intern3!$A$9:$BG$320,MATCH($A159,intern3!$A$9:$A$160,0),MATCH(intern4!AY$8,intern3!$7:$7,0))="OK","OK","NOK")))</f>
        <v/>
      </c>
      <c r="AZ159" s="1277" t="str">
        <f>IF(INDEX(intern2!$A$165:$BH$316,MATCH($A159,intern2!$A$165:$A$316,0),MATCH(AZ$8,intern2!_xlnm.Print_Titles,0))="","",
IF(INDEX(intern2!$A$165:$BH$316,MATCH($A159,intern2!$A$165:$A$316,0),MATCH(AZ$8,intern2!_xlnm.Print_Titles,0))="NOK","NOK",
IF(INDEX(intern3!$A$9:$BG$320,MATCH($A159,intern3!$A$9:$A$160,0),MATCH(intern4!AZ$8,intern3!$7:$7,0))="OK","OK","NOK")))</f>
        <v/>
      </c>
      <c r="BA159" s="1277" t="str">
        <f>IF(INDEX(intern2!$A$165:$BH$316,MATCH($A159,intern2!$A$165:$A$316,0),MATCH(BA$8,intern2!_xlnm.Print_Titles,0))="","",
IF(INDEX(intern2!$A$165:$BH$316,MATCH($A159,intern2!$A$165:$A$316,0),MATCH(BA$8,intern2!_xlnm.Print_Titles,0))="NOK","NOK",
IF(INDEX(intern3!$A$9:$BG$320,MATCH($A159,intern3!$A$9:$A$160,0),MATCH(intern4!BA$8,intern3!$7:$7,0))="OK","OK","NOK")))</f>
        <v/>
      </c>
      <c r="BB159" s="1277" t="str">
        <f>IF(INDEX(intern2!$A$165:$BH$316,MATCH($A159,intern2!$A$165:$A$316,0),MATCH(BB$8,intern2!_xlnm.Print_Titles,0))="","",
IF(INDEX(intern2!$A$165:$BH$316,MATCH($A159,intern2!$A$165:$A$316,0),MATCH(BB$8,intern2!_xlnm.Print_Titles,0))="NOK","NOK",
IF(INDEX(intern3!$A$9:$BG$320,MATCH($A159,intern3!$A$9:$A$160,0),MATCH(intern4!BB$8,intern3!$7:$7,0))="OK","OK","NOK")))</f>
        <v/>
      </c>
      <c r="BC159" s="1277" t="str">
        <f>IF(INDEX(intern2!$A$165:$BH$316,MATCH($A159,intern2!$A$165:$A$316,0),MATCH(BC$8,intern2!_xlnm.Print_Titles,0))="","",
IF(INDEX(intern2!$A$165:$BH$316,MATCH($A159,intern2!$A$165:$A$316,0),MATCH(BC$8,intern2!_xlnm.Print_Titles,0))="NOK","NOK",
IF(INDEX(intern3!$A$9:$BG$320,MATCH($A159,intern3!$A$9:$A$160,0),MATCH(intern4!BC$8,intern3!$7:$7,0))="OK","OK","NOK")))</f>
        <v/>
      </c>
      <c r="BD159" s="1277" t="str">
        <f>IF(INDEX(intern2!$A$165:$BH$316,MATCH($A159,intern2!$A$165:$A$316,0),MATCH(BD$8,intern2!_xlnm.Print_Titles,0))="","",
IF(INDEX(intern2!$A$165:$BH$316,MATCH($A159,intern2!$A$165:$A$316,0),MATCH(BD$8,intern2!_xlnm.Print_Titles,0))="NOK","NOK",
IF(INDEX(intern3!$A$9:$BG$320,MATCH($A159,intern3!$A$9:$A$160,0),MATCH(intern4!BD$8,intern3!$7:$7,0))="OK","OK","NOK")))</f>
        <v/>
      </c>
      <c r="BE159" s="1277" t="str">
        <f>IF(INDEX(intern2!$A$165:$BH$316,MATCH($A159,intern2!$A$165:$A$316,0),MATCH(BE$8,intern2!_xlnm.Print_Titles,0))="","",
IF(INDEX(intern2!$A$165:$BH$316,MATCH($A159,intern2!$A$165:$A$316,0),MATCH(BE$8,intern2!_xlnm.Print_Titles,0))="NOK","NOK",
IF(INDEX(intern3!$A$9:$BG$320,MATCH($A159,intern3!$A$9:$A$160,0),MATCH(intern4!BE$8,intern3!$7:$7,0))="OK","OK","NOK")))</f>
        <v/>
      </c>
      <c r="BF159" s="1277" t="str">
        <f>IF(INDEX(intern2!$A$165:$BH$316,MATCH($A159,intern2!$A$165:$A$316,0),MATCH(BF$8,intern2!_xlnm.Print_Titles,0))="","",
IF(INDEX(intern2!$A$165:$BH$316,MATCH($A159,intern2!$A$165:$A$316,0),MATCH(BF$8,intern2!_xlnm.Print_Titles,0))="NOK","NOK",
IF(INDEX(intern3!$A$9:$BG$320,MATCH($A159,intern3!$A$9:$A$160,0),MATCH(intern4!BF$8,intern3!$7:$7,0))="OK","OK","NOK")))</f>
        <v/>
      </c>
      <c r="BG159" s="1277" t="str">
        <f>IF(INDEX(intern2!$A$165:$BH$316,MATCH($A159,intern2!$A$165:$A$316,0),MATCH(BG$8,intern2!_xlnm.Print_Titles,0))="","",
IF(INDEX(intern2!$A$165:$BH$316,MATCH($A159,intern2!$A$165:$A$316,0),MATCH(BG$8,intern2!_xlnm.Print_Titles,0))="NOK","NOK",
IF(INDEX(intern3!$A$9:$BG$320,MATCH($A159,intern3!$A$9:$A$160,0),MATCH(intern4!BG$8,intern3!$7:$7,0))="OK","OK","NOK")))</f>
        <v/>
      </c>
      <c r="BH159" s="200" t="str">
        <f t="shared" ca="1" si="4"/>
        <v>NOK</v>
      </c>
      <c r="BI159" s="186"/>
      <c r="BJ159" t="b">
        <f ca="1">IF(VLOOKUP($A159,intern1!$C:$Q,15,FALSE)="MAS","",IF(VLOOKUP($A159,'3.10'!$C:$AP,9,FALSE)=0,"NOK",IF(VLOOKUP($A159,'3.10'!$C:$AP,11,FALSE)=0,"NOK","OK"))=BH159)</f>
        <v>1</v>
      </c>
    </row>
    <row r="160" spans="1:62" x14ac:dyDescent="0.25">
      <c r="A160" t="str">
        <f>+intern2!A155</f>
        <v>AVA</v>
      </c>
      <c r="C160" s="1277" t="str">
        <f>IF(INDEX(intern2!$A$165:$BH$316,MATCH($A160,intern2!$A$165:$A$316,0),MATCH(C$8,intern2!_xlnm.Print_Titles,0))="","",
IF(INDEX(intern2!$A$165:$BH$316,MATCH($A160,intern2!$A$165:$A$316,0),MATCH(C$8,intern2!_xlnm.Print_Titles,0))="NOK","NOK",
IF(INDEX(intern3!$A$9:$BG$320,MATCH($A160,intern3!$A$9:$A$160,0),MATCH(intern4!C$8,intern3!$7:$7,0))="OK","OK","NOK")))</f>
        <v/>
      </c>
      <c r="D160" s="1277" t="str">
        <f>IF(INDEX(intern2!$A$165:$BH$316,MATCH($A160,intern2!$A$165:$A$316,0),MATCH(D$8,intern2!_xlnm.Print_Titles,0))="","",
IF(INDEX(intern2!$A$165:$BH$316,MATCH($A160,intern2!$A$165:$A$316,0),MATCH(D$8,intern2!_xlnm.Print_Titles,0))="NOK","NOK",
IF(INDEX(intern3!$A$9:$BG$320,MATCH($A160,intern3!$A$9:$A$160,0),MATCH(intern4!D$8,intern3!$7:$7,0))="OK","OK","NOK")))</f>
        <v/>
      </c>
      <c r="E160" s="1277" t="str">
        <f>IF(INDEX(intern2!$A$165:$BH$316,MATCH($A160,intern2!$A$165:$A$316,0),MATCH(E$8,intern2!_xlnm.Print_Titles,0))="","",
IF(INDEX(intern2!$A$165:$BH$316,MATCH($A160,intern2!$A$165:$A$316,0),MATCH(E$8,intern2!_xlnm.Print_Titles,0))="NOK","NOK",
IF(INDEX(intern3!$A$9:$BG$320,MATCH($A160,intern3!$A$9:$A$160,0),MATCH(intern4!E$8,intern3!$7:$7,0))="OK","OK","NOK")))</f>
        <v/>
      </c>
      <c r="F160" s="1277" t="str">
        <f>IF(INDEX(intern2!$A$165:$BH$316,MATCH($A160,intern2!$A$165:$A$316,0),MATCH(F$8,intern2!_xlnm.Print_Titles,0))="","",
IF(INDEX(intern2!$A$165:$BH$316,MATCH($A160,intern2!$A$165:$A$316,0),MATCH(F$8,intern2!_xlnm.Print_Titles,0))="NOK","NOK",
IF(INDEX(intern3!$A$9:$BG$320,MATCH($A160,intern3!$A$9:$A$160,0),MATCH(intern4!F$8,intern3!$7:$7,0))="OK","OK","NOK")))</f>
        <v/>
      </c>
      <c r="G160" s="1277" t="str">
        <f>IF(INDEX(intern2!$A$165:$BH$316,MATCH($A160,intern2!$A$165:$A$316,0),MATCH(G$8,intern2!_xlnm.Print_Titles,0))="","",
IF(INDEX(intern2!$A$165:$BH$316,MATCH($A160,intern2!$A$165:$A$316,0),MATCH(G$8,intern2!_xlnm.Print_Titles,0))="NOK","NOK",
IF(INDEX(intern3!$A$9:$BG$320,MATCH($A160,intern3!$A$9:$A$160,0),MATCH(intern4!G$8,intern3!$7:$7,0))="OK","OK","NOK")))</f>
        <v/>
      </c>
      <c r="H160" s="1277" t="str">
        <f>IF(INDEX(intern2!$A$165:$BH$316,MATCH($A160,intern2!$A$165:$A$316,0),MATCH(H$8,intern2!_xlnm.Print_Titles,0))="","",
IF(INDEX(intern2!$A$165:$BH$316,MATCH($A160,intern2!$A$165:$A$316,0),MATCH(H$8,intern2!_xlnm.Print_Titles,0))="NOK","NOK",
IF(INDEX(intern3!$A$9:$BG$320,MATCH($A160,intern3!$A$9:$A$160,0),MATCH(intern4!H$8,intern3!$7:$7,0))="OK","OK","NOK")))</f>
        <v/>
      </c>
      <c r="I160" s="1277" t="str">
        <f>IF(INDEX(intern2!$A$165:$BH$316,MATCH($A160,intern2!$A$165:$A$316,0),MATCH(I$8,intern2!_xlnm.Print_Titles,0))="","",
IF(INDEX(intern2!$A$165:$BH$316,MATCH($A160,intern2!$A$165:$A$316,0),MATCH(I$8,intern2!_xlnm.Print_Titles,0))="NOK","NOK",
IF(INDEX(intern3!$A$9:$BG$320,MATCH($A160,intern3!$A$9:$A$160,0),MATCH(intern4!I$8,intern3!$7:$7,0))="OK","OK","NOK")))</f>
        <v/>
      </c>
      <c r="J160" s="1277" t="str">
        <f>IF(INDEX(intern2!$A$165:$BH$316,MATCH($A160,intern2!$A$165:$A$316,0),MATCH(J$8,intern2!_xlnm.Print_Titles,0))="","",
IF(INDEX(intern2!$A$165:$BH$316,MATCH($A160,intern2!$A$165:$A$316,0),MATCH(J$8,intern2!_xlnm.Print_Titles,0))="NOK","NOK",
IF(INDEX(intern3!$A$9:$BG$320,MATCH($A160,intern3!$A$9:$A$160,0),MATCH(intern4!J$8,intern3!$7:$7,0))="OK","OK","NOK")))</f>
        <v/>
      </c>
      <c r="K160" s="1277" t="str">
        <f>IF(INDEX(intern2!$A$165:$BH$316,MATCH($A160,intern2!$A$165:$A$316,0),MATCH(K$8,intern2!_xlnm.Print_Titles,0))="","",
IF(INDEX(intern2!$A$165:$BH$316,MATCH($A160,intern2!$A$165:$A$316,0),MATCH(K$8,intern2!_xlnm.Print_Titles,0))="NOK","NOK",
IF(INDEX(intern3!$A$9:$BG$320,MATCH($A160,intern3!$A$9:$A$160,0),MATCH(intern4!K$8,intern3!$7:$7,0))="OK","OK","NOK")))</f>
        <v/>
      </c>
      <c r="L160" s="1277" t="str">
        <f>IF(INDEX(intern2!$A$165:$BH$316,MATCH($A160,intern2!$A$165:$A$316,0),MATCH(L$8,intern2!_xlnm.Print_Titles,0))="","",
IF(INDEX(intern2!$A$165:$BH$316,MATCH($A160,intern2!$A$165:$A$316,0),MATCH(L$8,intern2!_xlnm.Print_Titles,0))="NOK","NOK",
IF(INDEX(intern3!$A$9:$BG$320,MATCH($A160,intern3!$A$9:$A$160,0),MATCH(intern4!L$8,intern3!$7:$7,0))="OK","OK","NOK")))</f>
        <v/>
      </c>
      <c r="M160" s="1277" t="str">
        <f>IF(INDEX(intern2!$A$165:$BH$316,MATCH($A160,intern2!$A$165:$A$316,0),MATCH(M$8,intern2!_xlnm.Print_Titles,0))="","",
IF(INDEX(intern2!$A$165:$BH$316,MATCH($A160,intern2!$A$165:$A$316,0),MATCH(M$8,intern2!_xlnm.Print_Titles,0))="NOK","NOK",
IF(INDEX(intern3!$A$9:$BG$320,MATCH($A160,intern3!$A$9:$A$160,0),MATCH(intern4!M$8,intern3!$7:$7,0))="OK","OK","NOK")))</f>
        <v/>
      </c>
      <c r="N160" s="1277" t="str">
        <f>IF(INDEX(intern2!$A$165:$BH$316,MATCH($A160,intern2!$A$165:$A$316,0),MATCH(N$8,intern2!_xlnm.Print_Titles,0))="","",
IF(INDEX(intern2!$A$165:$BH$316,MATCH($A160,intern2!$A$165:$A$316,0),MATCH(N$8,intern2!_xlnm.Print_Titles,0))="NOK","NOK",
IF(INDEX(intern3!$A$9:$BG$320,MATCH($A160,intern3!$A$9:$A$160,0),MATCH(intern4!N$8,intern3!$7:$7,0))="OK","OK","NOK")))</f>
        <v/>
      </c>
      <c r="O160" s="1277" t="str">
        <f>IF(INDEX(intern2!$A$165:$BH$316,MATCH($A160,intern2!$A$165:$A$316,0),MATCH(O$8,intern2!_xlnm.Print_Titles,0))="","",
IF(INDEX(intern2!$A$165:$BH$316,MATCH($A160,intern2!$A$165:$A$316,0),MATCH(O$8,intern2!_xlnm.Print_Titles,0))="NOK","NOK",
IF(INDEX(intern3!$A$9:$BG$320,MATCH($A160,intern3!$A$9:$A$160,0),MATCH(intern4!O$8,intern3!$7:$7,0))="OK","OK","NOK")))</f>
        <v/>
      </c>
      <c r="P160" s="1277" t="str">
        <f>IF(INDEX(intern2!$A$165:$BH$316,MATCH($A160,intern2!$A$165:$A$316,0),MATCH(P$8,intern2!_xlnm.Print_Titles,0))="","",
IF(INDEX(intern2!$A$165:$BH$316,MATCH($A160,intern2!$A$165:$A$316,0),MATCH(P$8,intern2!_xlnm.Print_Titles,0))="NOK","NOK",
IF(INDEX(intern3!$A$9:$BG$320,MATCH($A160,intern3!$A$9:$A$160,0),MATCH(intern4!P$8,intern3!$7:$7,0))="OK","OK","NOK")))</f>
        <v/>
      </c>
      <c r="Q160" s="1277" t="str">
        <f>IF(INDEX(intern2!$A$165:$BH$316,MATCH($A160,intern2!$A$165:$A$316,0),MATCH(Q$8,intern2!_xlnm.Print_Titles,0))="","",
IF(INDEX(intern2!$A$165:$BH$316,MATCH($A160,intern2!$A$165:$A$316,0),MATCH(Q$8,intern2!_xlnm.Print_Titles,0))="NOK","NOK",
IF(INDEX(intern3!$A$9:$BG$320,MATCH($A160,intern3!$A$9:$A$160,0),MATCH(intern4!Q$8,intern3!$7:$7,0))="OK","OK","NOK")))</f>
        <v/>
      </c>
      <c r="R160" s="1277" t="str">
        <f>IF(INDEX(intern2!$A$165:$BH$316,MATCH($A160,intern2!$A$165:$A$316,0),MATCH(R$8,intern2!_xlnm.Print_Titles,0))="","",
IF(INDEX(intern2!$A$165:$BH$316,MATCH($A160,intern2!$A$165:$A$316,0),MATCH(R$8,intern2!_xlnm.Print_Titles,0))="NOK","NOK",
IF(INDEX(intern3!$A$9:$BG$320,MATCH($A160,intern3!$A$9:$A$160,0),MATCH(intern4!R$8,intern3!$7:$7,0))="OK","OK","NOK")))</f>
        <v/>
      </c>
      <c r="S160" s="1277" t="str">
        <f>IF(INDEX(intern2!$A$165:$BH$316,MATCH($A160,intern2!$A$165:$A$316,0),MATCH(S$8,intern2!_xlnm.Print_Titles,0))="","",
IF(INDEX(intern2!$A$165:$BH$316,MATCH($A160,intern2!$A$165:$A$316,0),MATCH(S$8,intern2!_xlnm.Print_Titles,0))="NOK","NOK",
IF(INDEX(intern3!$A$9:$BG$320,MATCH($A160,intern3!$A$9:$A$160,0),MATCH(intern4!S$8,intern3!$7:$7,0))="OK","OK","NOK")))</f>
        <v/>
      </c>
      <c r="T160" s="1277" t="str">
        <f>IF(INDEX(intern2!$A$165:$BH$316,MATCH($A160,intern2!$A$165:$A$316,0),MATCH(T$8,intern2!_xlnm.Print_Titles,0))="","",
IF(INDEX(intern2!$A$165:$BH$316,MATCH($A160,intern2!$A$165:$A$316,0),MATCH(T$8,intern2!_xlnm.Print_Titles,0))="NOK","NOK",
IF(INDEX(intern3!$A$9:$BG$320,MATCH($A160,intern3!$A$9:$A$160,0),MATCH(intern4!T$8,intern3!$7:$7,0))="OK","OK","NOK")))</f>
        <v/>
      </c>
      <c r="U160" s="1277" t="str">
        <f>IF(INDEX(intern2!$A$165:$BH$316,MATCH($A160,intern2!$A$165:$A$316,0),MATCH(U$8,intern2!_xlnm.Print_Titles,0))="","",
IF(INDEX(intern2!$A$165:$BH$316,MATCH($A160,intern2!$A$165:$A$316,0),MATCH(U$8,intern2!_xlnm.Print_Titles,0))="NOK","NOK",
IF(INDEX(intern3!$A$9:$BG$320,MATCH($A160,intern3!$A$9:$A$160,0),MATCH(intern4!U$8,intern3!$7:$7,0))="OK","OK","NOK")))</f>
        <v/>
      </c>
      <c r="V160" s="1277" t="str">
        <f>IF(INDEX(intern2!$A$165:$BH$316,MATCH($A160,intern2!$A$165:$A$316,0),MATCH(V$8,intern2!_xlnm.Print_Titles,0))="","",
IF(INDEX(intern2!$A$165:$BH$316,MATCH($A160,intern2!$A$165:$A$316,0),MATCH(V$8,intern2!_xlnm.Print_Titles,0))="NOK","NOK",
IF(INDEX(intern3!$A$9:$BG$320,MATCH($A160,intern3!$A$9:$A$160,0),MATCH(intern4!V$8,intern3!$7:$7,0))="OK","OK","NOK")))</f>
        <v/>
      </c>
      <c r="W160" s="1277" t="str">
        <f>IF(INDEX(intern2!$A$165:$BH$316,MATCH($A160,intern2!$A$165:$A$316,0),MATCH(W$8,intern2!_xlnm.Print_Titles,0))="","",
IF(INDEX(intern2!$A$165:$BH$316,MATCH($A160,intern2!$A$165:$A$316,0),MATCH(W$8,intern2!_xlnm.Print_Titles,0))="NOK","NOK",
IF(INDEX(intern3!$A$9:$BG$320,MATCH($A160,intern3!$A$9:$A$160,0),MATCH(intern4!W$8,intern3!$7:$7,0))="OK","OK","NOK")))</f>
        <v/>
      </c>
      <c r="X160" s="1277" t="str">
        <f>IF(INDEX(intern2!$A$165:$BH$316,MATCH($A160,intern2!$A$165:$A$316,0),MATCH(X$8,intern2!_xlnm.Print_Titles,0))="","",
IF(INDEX(intern2!$A$165:$BH$316,MATCH($A160,intern2!$A$165:$A$316,0),MATCH(X$8,intern2!_xlnm.Print_Titles,0))="NOK","NOK",
IF(INDEX(intern3!$A$9:$BG$320,MATCH($A160,intern3!$A$9:$A$160,0),MATCH(intern4!X$8,intern3!$7:$7,0))="OK","OK","NOK")))</f>
        <v/>
      </c>
      <c r="Y160" s="1277" t="str">
        <f>IF(INDEX(intern2!$A$165:$BH$316,MATCH($A160,intern2!$A$165:$A$316,0),MATCH(Y$8,intern2!_xlnm.Print_Titles,0))="","",
IF(INDEX(intern2!$A$165:$BH$316,MATCH($A160,intern2!$A$165:$A$316,0),MATCH(Y$8,intern2!_xlnm.Print_Titles,0))="NOK","NOK",
IF(INDEX(intern3!$A$9:$BG$320,MATCH($A160,intern3!$A$9:$A$160,0),MATCH(intern4!Y$8,intern3!$7:$7,0))="OK","OK","NOK")))</f>
        <v/>
      </c>
      <c r="Z160" s="1277" t="str">
        <f>IF(INDEX(intern2!$A$165:$BH$316,MATCH($A160,intern2!$A$165:$A$316,0),MATCH(Z$8,intern2!_xlnm.Print_Titles,0))="","",
IF(INDEX(intern2!$A$165:$BH$316,MATCH($A160,intern2!$A$165:$A$316,0),MATCH(Z$8,intern2!_xlnm.Print_Titles,0))="NOK","NOK",
IF(INDEX(intern3!$A$9:$BG$320,MATCH($A160,intern3!$A$9:$A$160,0),MATCH(intern4!Z$8,intern3!$7:$7,0))="OK","OK","NOK")))</f>
        <v/>
      </c>
      <c r="AA160" s="1277" t="str">
        <f>IF(INDEX(intern2!$A$165:$BH$316,MATCH($A160,intern2!$A$165:$A$316,0),MATCH(AA$8,intern2!_xlnm.Print_Titles,0))="","",
IF(INDEX(intern2!$A$165:$BH$316,MATCH($A160,intern2!$A$165:$A$316,0),MATCH(AA$8,intern2!_xlnm.Print_Titles,0))="NOK","NOK",
IF(INDEX(intern3!$A$9:$BG$320,MATCH($A160,intern3!$A$9:$A$160,0),MATCH(intern4!AA$8,intern3!$7:$7,0))="OK","OK","NOK")))</f>
        <v/>
      </c>
      <c r="AB160" s="1277" t="str">
        <f>IF(INDEX(intern2!$A$165:$BH$316,MATCH($A160,intern2!$A$165:$A$316,0),MATCH(AB$8,intern2!_xlnm.Print_Titles,0))="","",
IF(INDEX(intern2!$A$165:$BH$316,MATCH($A160,intern2!$A$165:$A$316,0),MATCH(AB$8,intern2!_xlnm.Print_Titles,0))="NOK","NOK",
IF(INDEX(intern3!$A$9:$BG$320,MATCH($A160,intern3!$A$9:$A$160,0),MATCH(intern4!AB$8,intern3!$7:$7,0))="OK","OK","NOK")))</f>
        <v/>
      </c>
      <c r="AC160" s="1277" t="str">
        <f>IF(INDEX(intern2!$A$165:$BH$316,MATCH($A160,intern2!$A$165:$A$316,0),MATCH(AC$8,intern2!_xlnm.Print_Titles,0))="","",
IF(INDEX(intern2!$A$165:$BH$316,MATCH($A160,intern2!$A$165:$A$316,0),MATCH(AC$8,intern2!_xlnm.Print_Titles,0))="NOK","NOK",
IF(INDEX(intern3!$A$9:$BG$320,MATCH($A160,intern3!$A$9:$A$160,0),MATCH(intern4!AC$8,intern3!$7:$7,0))="OK","OK","NOK")))</f>
        <v/>
      </c>
      <c r="AD160" s="1277" t="str">
        <f>IF(INDEX(intern2!$A$165:$BH$316,MATCH($A160,intern2!$A$165:$A$316,0),MATCH(AD$8,intern2!_xlnm.Print_Titles,0))="","",
IF(INDEX(intern2!$A$165:$BH$316,MATCH($A160,intern2!$A$165:$A$316,0),MATCH(AD$8,intern2!_xlnm.Print_Titles,0))="NOK","NOK",
IF(INDEX(intern3!$A$9:$BG$320,MATCH($A160,intern3!$A$9:$A$160,0),MATCH(intern4!AD$8,intern3!$7:$7,0))="OK","OK","NOK")))</f>
        <v/>
      </c>
      <c r="AE160" s="1277" t="str">
        <f>IF(INDEX(intern2!$A$165:$BH$316,MATCH($A160,intern2!$A$165:$A$316,0),MATCH(AE$8,intern2!_xlnm.Print_Titles,0))="","",
IF(INDEX(intern2!$A$165:$BH$316,MATCH($A160,intern2!$A$165:$A$316,0),MATCH(AE$8,intern2!_xlnm.Print_Titles,0))="NOK","NOK",
IF(INDEX(intern3!$A$9:$BG$320,MATCH($A160,intern3!$A$9:$A$160,0),MATCH(intern4!AE$8,intern3!$7:$7,0))="OK","OK","NOK")))</f>
        <v/>
      </c>
      <c r="AF160" s="1277" t="str">
        <f ca="1">IF(INDEX(intern2!$A$165:$BH$316,MATCH($A160,intern2!$A$165:$A$316,0),MATCH(AF$8,intern2!_xlnm.Print_Titles,0))="","",
IF(INDEX(intern2!$A$165:$BH$316,MATCH($A160,intern2!$A$165:$A$316,0),MATCH(AF$8,intern2!_xlnm.Print_Titles,0))="NOK","NOK",
IF(INDEX(intern3!$A$9:$BG$320,MATCH($A160,intern3!$A$9:$A$160,0),MATCH(intern4!AF$8,intern3!$7:$7,0))="OK","OK","NOK")))</f>
        <v>NOK</v>
      </c>
      <c r="AG160" s="1277" t="str">
        <f>IF(INDEX(intern2!$A$165:$BH$316,MATCH($A160,intern2!$A$165:$A$316,0),MATCH(AG$8,intern2!_xlnm.Print_Titles,0))="","",
IF(INDEX(intern2!$A$165:$BH$316,MATCH($A160,intern2!$A$165:$A$316,0),MATCH(AG$8,intern2!_xlnm.Print_Titles,0))="NOK","NOK",
IF(INDEX(intern3!$A$9:$BG$320,MATCH($A160,intern3!$A$9:$A$160,0),MATCH(intern4!AG$8,intern3!$7:$7,0))="OK","OK","NOK")))</f>
        <v/>
      </c>
      <c r="AH160" s="1277" t="str">
        <f>IF(INDEX(intern2!$A$165:$BH$316,MATCH($A160,intern2!$A$165:$A$316,0),MATCH(AH$8,intern2!_xlnm.Print_Titles,0))="","",
IF(INDEX(intern2!$A$165:$BH$316,MATCH($A160,intern2!$A$165:$A$316,0),MATCH(AH$8,intern2!_xlnm.Print_Titles,0))="NOK","NOK",
IF(INDEX(intern3!$A$9:$BG$320,MATCH($A160,intern3!$A$9:$A$160,0),MATCH(intern4!AH$8,intern3!$7:$7,0))="OK","OK","NOK")))</f>
        <v/>
      </c>
      <c r="AI160" s="1277" t="str">
        <f>IF(INDEX(intern2!$A$165:$BH$316,MATCH($A160,intern2!$A$165:$A$316,0),MATCH(AI$8,intern2!_xlnm.Print_Titles,0))="","",
IF(INDEX(intern2!$A$165:$BH$316,MATCH($A160,intern2!$A$165:$A$316,0),MATCH(AI$8,intern2!_xlnm.Print_Titles,0))="NOK","NOK",
IF(INDEX(intern3!$A$9:$BG$320,MATCH($A160,intern3!$A$9:$A$160,0),MATCH(intern4!AI$8,intern3!$7:$7,0))="OK","OK","NOK")))</f>
        <v/>
      </c>
      <c r="AJ160" s="1277" t="str">
        <f>IF(INDEX(intern2!$A$165:$BH$316,MATCH($A160,intern2!$A$165:$A$316,0),MATCH(AJ$8,intern2!_xlnm.Print_Titles,0))="","",
IF(INDEX(intern2!$A$165:$BH$316,MATCH($A160,intern2!$A$165:$A$316,0),MATCH(AJ$8,intern2!_xlnm.Print_Titles,0))="NOK","NOK",
IF(INDEX(intern3!$A$9:$BG$320,MATCH($A160,intern3!$A$9:$A$160,0),MATCH(intern4!AJ$8,intern3!$7:$7,0))="OK","OK","NOK")))</f>
        <v/>
      </c>
      <c r="AK160" s="1277" t="str">
        <f>IF(INDEX(intern2!$A$165:$BH$316,MATCH($A160,intern2!$A$165:$A$316,0),MATCH(AK$8,intern2!_xlnm.Print_Titles,0))="","",
IF(INDEX(intern2!$A$165:$BH$316,MATCH($A160,intern2!$A$165:$A$316,0),MATCH(AK$8,intern2!_xlnm.Print_Titles,0))="NOK","NOK",
IF(INDEX(intern3!$A$9:$BG$320,MATCH($A160,intern3!$A$9:$A$160,0),MATCH(intern4!AK$8,intern3!$7:$7,0))="OK","OK","NOK")))</f>
        <v/>
      </c>
      <c r="AL160" s="1277" t="str">
        <f>IF(INDEX(intern2!$A$165:$BH$316,MATCH($A160,intern2!$A$165:$A$316,0),MATCH(AL$8,intern2!_xlnm.Print_Titles,0))="","",
IF(INDEX(intern2!$A$165:$BH$316,MATCH($A160,intern2!$A$165:$A$316,0),MATCH(AL$8,intern2!_xlnm.Print_Titles,0))="NOK","NOK",
IF(INDEX(intern3!$A$9:$BG$320,MATCH($A160,intern3!$A$9:$A$160,0),MATCH(intern4!AL$8,intern3!$7:$7,0))="OK","OK","NOK")))</f>
        <v/>
      </c>
      <c r="AM160" s="1277" t="str">
        <f>IF(INDEX(intern2!$A$165:$BH$316,MATCH($A160,intern2!$A$165:$A$316,0),MATCH(AM$8,intern2!_xlnm.Print_Titles,0))="","",
IF(INDEX(intern2!$A$165:$BH$316,MATCH($A160,intern2!$A$165:$A$316,0),MATCH(AM$8,intern2!_xlnm.Print_Titles,0))="NOK","NOK",
IF(INDEX(intern3!$A$9:$BG$320,MATCH($A160,intern3!$A$9:$A$160,0),MATCH(intern4!AM$8,intern3!$7:$7,0))="OK","OK","NOK")))</f>
        <v/>
      </c>
      <c r="AN160" s="1277" t="str">
        <f>IF(INDEX(intern2!$A$165:$BH$316,MATCH($A160,intern2!$A$165:$A$316,0),MATCH(AN$8,intern2!_xlnm.Print_Titles,0))="","",
IF(INDEX(intern2!$A$165:$BH$316,MATCH($A160,intern2!$A$165:$A$316,0),MATCH(AN$8,intern2!_xlnm.Print_Titles,0))="NOK","NOK",
IF(INDEX(intern3!$A$9:$BG$320,MATCH($A160,intern3!$A$9:$A$160,0),MATCH(intern4!AN$8,intern3!$7:$7,0))="OK","OK","NOK")))</f>
        <v/>
      </c>
      <c r="AO160" s="1277" t="str">
        <f>IF(INDEX(intern2!$A$165:$BH$316,MATCH($A160,intern2!$A$165:$A$316,0),MATCH(AO$8,intern2!_xlnm.Print_Titles,0))="","",
IF(INDEX(intern2!$A$165:$BH$316,MATCH($A160,intern2!$A$165:$A$316,0),MATCH(AO$8,intern2!_xlnm.Print_Titles,0))="NOK","NOK",
IF(INDEX(intern3!$A$9:$BG$320,MATCH($A160,intern3!$A$9:$A$160,0),MATCH(intern4!AO$8,intern3!$7:$7,0))="OK","OK","NOK")))</f>
        <v/>
      </c>
      <c r="AP160" s="1277" t="str">
        <f>IF(INDEX(intern2!$A$165:$BH$316,MATCH($A160,intern2!$A$165:$A$316,0),MATCH(AP$8,intern2!_xlnm.Print_Titles,0))="","",
IF(INDEX(intern2!$A$165:$BH$316,MATCH($A160,intern2!$A$165:$A$316,0),MATCH(AP$8,intern2!_xlnm.Print_Titles,0))="NOK","NOK",
IF(INDEX(intern3!$A$9:$BG$320,MATCH($A160,intern3!$A$9:$A$160,0),MATCH(intern4!AP$8,intern3!$7:$7,0))="OK","OK","NOK")))</f>
        <v/>
      </c>
      <c r="AQ160" s="1277" t="str">
        <f>IF(INDEX(intern2!$A$165:$BH$316,MATCH($A160,intern2!$A$165:$A$316,0),MATCH(AQ$8,intern2!_xlnm.Print_Titles,0))="","",
IF(INDEX(intern2!$A$165:$BH$316,MATCH($A160,intern2!$A$165:$A$316,0),MATCH(AQ$8,intern2!_xlnm.Print_Titles,0))="NOK","NOK",
IF(INDEX(intern3!$A$9:$BG$320,MATCH($A160,intern3!$A$9:$A$160,0),MATCH(intern4!AQ$8,intern3!$7:$7,0))="OK","OK","NOK")))</f>
        <v/>
      </c>
      <c r="AR160" s="1277" t="str">
        <f>IF(INDEX(intern2!$A$165:$BH$316,MATCH($A160,intern2!$A$165:$A$316,0),MATCH(AR$8,intern2!_xlnm.Print_Titles,0))="","",
IF(INDEX(intern2!$A$165:$BH$316,MATCH($A160,intern2!$A$165:$A$316,0),MATCH(AR$8,intern2!_xlnm.Print_Titles,0))="NOK","NOK",
IF(INDEX(intern3!$A$9:$BG$320,MATCH($A160,intern3!$A$9:$A$160,0),MATCH(intern4!AR$8,intern3!$7:$7,0))="OK","OK","NOK")))</f>
        <v/>
      </c>
      <c r="AS160" s="1277" t="str">
        <f>IF(INDEX(intern2!$A$165:$BH$316,MATCH($A160,intern2!$A$165:$A$316,0),MATCH(AS$8,intern2!_xlnm.Print_Titles,0))="","",
IF(INDEX(intern2!$A$165:$BH$316,MATCH($A160,intern2!$A$165:$A$316,0),MATCH(AS$8,intern2!_xlnm.Print_Titles,0))="NOK","NOK",
IF(INDEX(intern3!$A$9:$BG$320,MATCH($A160,intern3!$A$9:$A$160,0),MATCH(intern4!AS$8,intern3!$7:$7,0))="OK","OK","NOK")))</f>
        <v/>
      </c>
      <c r="AT160" s="1277" t="str">
        <f>IF(INDEX(intern2!$A$165:$BH$316,MATCH($A160,intern2!$A$165:$A$316,0),MATCH(AT$8,intern2!_xlnm.Print_Titles,0))="","",
IF(INDEX(intern2!$A$165:$BH$316,MATCH($A160,intern2!$A$165:$A$316,0),MATCH(AT$8,intern2!_xlnm.Print_Titles,0))="NOK","NOK",
IF(INDEX(intern3!$A$9:$BG$320,MATCH($A160,intern3!$A$9:$A$160,0),MATCH(intern4!AT$8,intern3!$7:$7,0))="OK","OK","NOK")))</f>
        <v/>
      </c>
      <c r="AU160" s="1277" t="str">
        <f>IF(INDEX(intern2!$A$165:$BH$316,MATCH($A160,intern2!$A$165:$A$316,0),MATCH(AU$8,intern2!_xlnm.Print_Titles,0))="","",
IF(INDEX(intern2!$A$165:$BH$316,MATCH($A160,intern2!$A$165:$A$316,0),MATCH(AU$8,intern2!_xlnm.Print_Titles,0))="NOK","NOK",
IF(INDEX(intern3!$A$9:$BG$320,MATCH($A160,intern3!$A$9:$A$160,0),MATCH(intern4!AU$8,intern3!$7:$7,0))="OK","OK","NOK")))</f>
        <v/>
      </c>
      <c r="AV160" s="1277" t="str">
        <f ca="1">IF(INDEX(intern2!$A$165:$BH$316,MATCH($A160,intern2!$A$165:$A$316,0),MATCH(AV$8,intern2!_xlnm.Print_Titles,0))="","",
IF(INDEX(intern2!$A$165:$BH$316,MATCH($A160,intern2!$A$165:$A$316,0),MATCH(AV$8,intern2!_xlnm.Print_Titles,0))="NOK","NOK",
IF(INDEX(intern3!$A$9:$BG$320,MATCH($A160,intern3!$A$9:$A$160,0),MATCH(intern4!AV$8,intern3!$7:$7,0))="OK","OK","NOK")))</f>
        <v>NOK</v>
      </c>
      <c r="AW160" s="1277"/>
      <c r="AX160" s="1277" t="str">
        <f>IF(INDEX(intern2!$A$165:$BH$316,MATCH($A160,intern2!$A$165:$A$316,0),MATCH(AX$8,intern2!_xlnm.Print_Titles,0))="","",
IF(INDEX(intern2!$A$165:$BH$316,MATCH($A160,intern2!$A$165:$A$316,0),MATCH(AX$8,intern2!_xlnm.Print_Titles,0))="NOK","NOK",
IF(INDEX(intern3!$A$9:$BG$320,MATCH($A160,intern3!$A$9:$A$160,0),MATCH(intern4!AX$8,intern3!$7:$7,0))="OK","OK","NOK")))</f>
        <v/>
      </c>
      <c r="AY160" s="1277" t="str">
        <f>IF(INDEX(intern2!$A$165:$BH$316,MATCH($A160,intern2!$A$165:$A$316,0),MATCH(AY$8,intern2!_xlnm.Print_Titles,0))="","",
IF(INDEX(intern2!$A$165:$BH$316,MATCH($A160,intern2!$A$165:$A$316,0),MATCH(AY$8,intern2!_xlnm.Print_Titles,0))="NOK","NOK",
IF(INDEX(intern3!$A$9:$BG$320,MATCH($A160,intern3!$A$9:$A$160,0),MATCH(intern4!AY$8,intern3!$7:$7,0))="OK","OK","NOK")))</f>
        <v/>
      </c>
      <c r="AZ160" s="1277" t="str">
        <f>IF(INDEX(intern2!$A$165:$BH$316,MATCH($A160,intern2!$A$165:$A$316,0),MATCH(AZ$8,intern2!_xlnm.Print_Titles,0))="","",
IF(INDEX(intern2!$A$165:$BH$316,MATCH($A160,intern2!$A$165:$A$316,0),MATCH(AZ$8,intern2!_xlnm.Print_Titles,0))="NOK","NOK",
IF(INDEX(intern3!$A$9:$BG$320,MATCH($A160,intern3!$A$9:$A$160,0),MATCH(intern4!AZ$8,intern3!$7:$7,0))="OK","OK","NOK")))</f>
        <v/>
      </c>
      <c r="BA160" s="1277" t="str">
        <f>IF(INDEX(intern2!$A$165:$BH$316,MATCH($A160,intern2!$A$165:$A$316,0),MATCH(BA$8,intern2!_xlnm.Print_Titles,0))="","",
IF(INDEX(intern2!$A$165:$BH$316,MATCH($A160,intern2!$A$165:$A$316,0),MATCH(BA$8,intern2!_xlnm.Print_Titles,0))="NOK","NOK",
IF(INDEX(intern3!$A$9:$BG$320,MATCH($A160,intern3!$A$9:$A$160,0),MATCH(intern4!BA$8,intern3!$7:$7,0))="OK","OK","NOK")))</f>
        <v/>
      </c>
      <c r="BB160" s="1277" t="str">
        <f>IF(INDEX(intern2!$A$165:$BH$316,MATCH($A160,intern2!$A$165:$A$316,0),MATCH(BB$8,intern2!_xlnm.Print_Titles,0))="","",
IF(INDEX(intern2!$A$165:$BH$316,MATCH($A160,intern2!$A$165:$A$316,0),MATCH(BB$8,intern2!_xlnm.Print_Titles,0))="NOK","NOK",
IF(INDEX(intern3!$A$9:$BG$320,MATCH($A160,intern3!$A$9:$A$160,0),MATCH(intern4!BB$8,intern3!$7:$7,0))="OK","OK","NOK")))</f>
        <v/>
      </c>
      <c r="BC160" s="1277" t="str">
        <f>IF(INDEX(intern2!$A$165:$BH$316,MATCH($A160,intern2!$A$165:$A$316,0),MATCH(BC$8,intern2!_xlnm.Print_Titles,0))="","",
IF(INDEX(intern2!$A$165:$BH$316,MATCH($A160,intern2!$A$165:$A$316,0),MATCH(BC$8,intern2!_xlnm.Print_Titles,0))="NOK","NOK",
IF(INDEX(intern3!$A$9:$BG$320,MATCH($A160,intern3!$A$9:$A$160,0),MATCH(intern4!BC$8,intern3!$7:$7,0))="OK","OK","NOK")))</f>
        <v/>
      </c>
      <c r="BD160" s="1277" t="str">
        <f>IF(INDEX(intern2!$A$165:$BH$316,MATCH($A160,intern2!$A$165:$A$316,0),MATCH(BD$8,intern2!_xlnm.Print_Titles,0))="","",
IF(INDEX(intern2!$A$165:$BH$316,MATCH($A160,intern2!$A$165:$A$316,0),MATCH(BD$8,intern2!_xlnm.Print_Titles,0))="NOK","NOK",
IF(INDEX(intern3!$A$9:$BG$320,MATCH($A160,intern3!$A$9:$A$160,0),MATCH(intern4!BD$8,intern3!$7:$7,0))="OK","OK","NOK")))</f>
        <v/>
      </c>
      <c r="BE160" s="1277" t="str">
        <f>IF(INDEX(intern2!$A$165:$BH$316,MATCH($A160,intern2!$A$165:$A$316,0),MATCH(BE$8,intern2!_xlnm.Print_Titles,0))="","",
IF(INDEX(intern2!$A$165:$BH$316,MATCH($A160,intern2!$A$165:$A$316,0),MATCH(BE$8,intern2!_xlnm.Print_Titles,0))="NOK","NOK",
IF(INDEX(intern3!$A$9:$BG$320,MATCH($A160,intern3!$A$9:$A$160,0),MATCH(intern4!BE$8,intern3!$7:$7,0))="OK","OK","NOK")))</f>
        <v/>
      </c>
      <c r="BF160" s="1277" t="str">
        <f>IF(INDEX(intern2!$A$165:$BH$316,MATCH($A160,intern2!$A$165:$A$316,0),MATCH(BF$8,intern2!_xlnm.Print_Titles,0))="","",
IF(INDEX(intern2!$A$165:$BH$316,MATCH($A160,intern2!$A$165:$A$316,0),MATCH(BF$8,intern2!_xlnm.Print_Titles,0))="NOK","NOK",
IF(INDEX(intern3!$A$9:$BG$320,MATCH($A160,intern3!$A$9:$A$160,0),MATCH(intern4!BF$8,intern3!$7:$7,0))="OK","OK","NOK")))</f>
        <v/>
      </c>
      <c r="BG160" s="1277" t="str">
        <f>IF(INDEX(intern2!$A$165:$BH$316,MATCH($A160,intern2!$A$165:$A$316,0),MATCH(BG$8,intern2!_xlnm.Print_Titles,0))="","",
IF(INDEX(intern2!$A$165:$BH$316,MATCH($A160,intern2!$A$165:$A$316,0),MATCH(BG$8,intern2!_xlnm.Print_Titles,0))="NOK","NOK",
IF(INDEX(intern3!$A$9:$BG$320,MATCH($A160,intern3!$A$9:$A$160,0),MATCH(intern4!BG$8,intern3!$7:$7,0))="OK","OK","NOK")))</f>
        <v/>
      </c>
      <c r="BH160" s="200" t="str">
        <f t="shared" ca="1" si="4"/>
        <v>NOK</v>
      </c>
      <c r="BI160" s="186"/>
      <c r="BJ160" t="b">
        <f ca="1">IF(VLOOKUP($A160,intern1!$C:$Q,15,FALSE)="MAS","",IF(VLOOKUP($A160,'3.10'!$C:$AP,9,FALSE)=0,"NOK",IF(VLOOKUP($A160,'3.10'!$C:$AP,11,FALSE)=0,"NOK","OK"))=BH160)</f>
        <v>1</v>
      </c>
    </row>
    <row r="161" spans="1:62" x14ac:dyDescent="0.25">
      <c r="A161" t="str">
        <f>+intern2!A156</f>
        <v>ISO</v>
      </c>
      <c r="C161" s="1277" t="str">
        <f>IF(INDEX(intern2!$A$165:$BH$316,MATCH($A161,intern2!$A$165:$A$316,0),MATCH(C$8,intern2!_xlnm.Print_Titles,0))="","",
IF(INDEX(intern2!$A$165:$BH$316,MATCH($A161,intern2!$A$165:$A$316,0),MATCH(C$8,intern2!_xlnm.Print_Titles,0))="NOK","NOK",
IF(INDEX(intern3!$A$9:$BG$320,MATCH($A161,intern3!$A$9:$A$160,0),MATCH(intern4!C$8,intern3!$7:$7,0))="OK","OK","NOK")))</f>
        <v/>
      </c>
      <c r="D161" s="1277" t="str">
        <f>IF(INDEX(intern2!$A$165:$BH$316,MATCH($A161,intern2!$A$165:$A$316,0),MATCH(D$8,intern2!_xlnm.Print_Titles,0))="","",
IF(INDEX(intern2!$A$165:$BH$316,MATCH($A161,intern2!$A$165:$A$316,0),MATCH(D$8,intern2!_xlnm.Print_Titles,0))="NOK","NOK",
IF(INDEX(intern3!$A$9:$BG$320,MATCH($A161,intern3!$A$9:$A$160,0),MATCH(intern4!D$8,intern3!$7:$7,0))="OK","OK","NOK")))</f>
        <v/>
      </c>
      <c r="E161" s="1277" t="str">
        <f>IF(INDEX(intern2!$A$165:$BH$316,MATCH($A161,intern2!$A$165:$A$316,0),MATCH(E$8,intern2!_xlnm.Print_Titles,0))="","",
IF(INDEX(intern2!$A$165:$BH$316,MATCH($A161,intern2!$A$165:$A$316,0),MATCH(E$8,intern2!_xlnm.Print_Titles,0))="NOK","NOK",
IF(INDEX(intern3!$A$9:$BG$320,MATCH($A161,intern3!$A$9:$A$160,0),MATCH(intern4!E$8,intern3!$7:$7,0))="OK","OK","NOK")))</f>
        <v/>
      </c>
      <c r="F161" s="1277" t="str">
        <f>IF(INDEX(intern2!$A$165:$BH$316,MATCH($A161,intern2!$A$165:$A$316,0),MATCH(F$8,intern2!_xlnm.Print_Titles,0))="","",
IF(INDEX(intern2!$A$165:$BH$316,MATCH($A161,intern2!$A$165:$A$316,0),MATCH(F$8,intern2!_xlnm.Print_Titles,0))="NOK","NOK",
IF(INDEX(intern3!$A$9:$BG$320,MATCH($A161,intern3!$A$9:$A$160,0),MATCH(intern4!F$8,intern3!$7:$7,0))="OK","OK","NOK")))</f>
        <v/>
      </c>
      <c r="G161" s="1277" t="str">
        <f>IF(INDEX(intern2!$A$165:$BH$316,MATCH($A161,intern2!$A$165:$A$316,0),MATCH(G$8,intern2!_xlnm.Print_Titles,0))="","",
IF(INDEX(intern2!$A$165:$BH$316,MATCH($A161,intern2!$A$165:$A$316,0),MATCH(G$8,intern2!_xlnm.Print_Titles,0))="NOK","NOK",
IF(INDEX(intern3!$A$9:$BG$320,MATCH($A161,intern3!$A$9:$A$160,0),MATCH(intern4!G$8,intern3!$7:$7,0))="OK","OK","NOK")))</f>
        <v/>
      </c>
      <c r="H161" s="1277" t="str">
        <f>IF(INDEX(intern2!$A$165:$BH$316,MATCH($A161,intern2!$A$165:$A$316,0),MATCH(H$8,intern2!_xlnm.Print_Titles,0))="","",
IF(INDEX(intern2!$A$165:$BH$316,MATCH($A161,intern2!$A$165:$A$316,0),MATCH(H$8,intern2!_xlnm.Print_Titles,0))="NOK","NOK",
IF(INDEX(intern3!$A$9:$BG$320,MATCH($A161,intern3!$A$9:$A$160,0),MATCH(intern4!H$8,intern3!$7:$7,0))="OK","OK","NOK")))</f>
        <v/>
      </c>
      <c r="I161" s="1277" t="str">
        <f>IF(INDEX(intern2!$A$165:$BH$316,MATCH($A161,intern2!$A$165:$A$316,0),MATCH(I$8,intern2!_xlnm.Print_Titles,0))="","",
IF(INDEX(intern2!$A$165:$BH$316,MATCH($A161,intern2!$A$165:$A$316,0),MATCH(I$8,intern2!_xlnm.Print_Titles,0))="NOK","NOK",
IF(INDEX(intern3!$A$9:$BG$320,MATCH($A161,intern3!$A$9:$A$160,0),MATCH(intern4!I$8,intern3!$7:$7,0))="OK","OK","NOK")))</f>
        <v/>
      </c>
      <c r="J161" s="1277" t="str">
        <f>IF(INDEX(intern2!$A$165:$BH$316,MATCH($A161,intern2!$A$165:$A$316,0),MATCH(J$8,intern2!_xlnm.Print_Titles,0))="","",
IF(INDEX(intern2!$A$165:$BH$316,MATCH($A161,intern2!$A$165:$A$316,0),MATCH(J$8,intern2!_xlnm.Print_Titles,0))="NOK","NOK",
IF(INDEX(intern3!$A$9:$BG$320,MATCH($A161,intern3!$A$9:$A$160,0),MATCH(intern4!J$8,intern3!$7:$7,0))="OK","OK","NOK")))</f>
        <v/>
      </c>
      <c r="K161" s="1277" t="str">
        <f>IF(INDEX(intern2!$A$165:$BH$316,MATCH($A161,intern2!$A$165:$A$316,0),MATCH(K$8,intern2!_xlnm.Print_Titles,0))="","",
IF(INDEX(intern2!$A$165:$BH$316,MATCH($A161,intern2!$A$165:$A$316,0),MATCH(K$8,intern2!_xlnm.Print_Titles,0))="NOK","NOK",
IF(INDEX(intern3!$A$9:$BG$320,MATCH($A161,intern3!$A$9:$A$160,0),MATCH(intern4!K$8,intern3!$7:$7,0))="OK","OK","NOK")))</f>
        <v/>
      </c>
      <c r="L161" s="1277" t="str">
        <f>IF(INDEX(intern2!$A$165:$BH$316,MATCH($A161,intern2!$A$165:$A$316,0),MATCH(L$8,intern2!_xlnm.Print_Titles,0))="","",
IF(INDEX(intern2!$A$165:$BH$316,MATCH($A161,intern2!$A$165:$A$316,0),MATCH(L$8,intern2!_xlnm.Print_Titles,0))="NOK","NOK",
IF(INDEX(intern3!$A$9:$BG$320,MATCH($A161,intern3!$A$9:$A$160,0),MATCH(intern4!L$8,intern3!$7:$7,0))="OK","OK","NOK")))</f>
        <v/>
      </c>
      <c r="M161" s="1277" t="str">
        <f>IF(INDEX(intern2!$A$165:$BH$316,MATCH($A161,intern2!$A$165:$A$316,0),MATCH(M$8,intern2!_xlnm.Print_Titles,0))="","",
IF(INDEX(intern2!$A$165:$BH$316,MATCH($A161,intern2!$A$165:$A$316,0),MATCH(M$8,intern2!_xlnm.Print_Titles,0))="NOK","NOK",
IF(INDEX(intern3!$A$9:$BG$320,MATCH($A161,intern3!$A$9:$A$160,0),MATCH(intern4!M$8,intern3!$7:$7,0))="OK","OK","NOK")))</f>
        <v/>
      </c>
      <c r="N161" s="1277" t="str">
        <f>IF(INDEX(intern2!$A$165:$BH$316,MATCH($A161,intern2!$A$165:$A$316,0),MATCH(N$8,intern2!_xlnm.Print_Titles,0))="","",
IF(INDEX(intern2!$A$165:$BH$316,MATCH($A161,intern2!$A$165:$A$316,0),MATCH(N$8,intern2!_xlnm.Print_Titles,0))="NOK","NOK",
IF(INDEX(intern3!$A$9:$BG$320,MATCH($A161,intern3!$A$9:$A$160,0),MATCH(intern4!N$8,intern3!$7:$7,0))="OK","OK","NOK")))</f>
        <v/>
      </c>
      <c r="O161" s="1277" t="str">
        <f>IF(INDEX(intern2!$A$165:$BH$316,MATCH($A161,intern2!$A$165:$A$316,0),MATCH(O$8,intern2!_xlnm.Print_Titles,0))="","",
IF(INDEX(intern2!$A$165:$BH$316,MATCH($A161,intern2!$A$165:$A$316,0),MATCH(O$8,intern2!_xlnm.Print_Titles,0))="NOK","NOK",
IF(INDEX(intern3!$A$9:$BG$320,MATCH($A161,intern3!$A$9:$A$160,0),MATCH(intern4!O$8,intern3!$7:$7,0))="OK","OK","NOK")))</f>
        <v/>
      </c>
      <c r="P161" s="1277" t="str">
        <f>IF(INDEX(intern2!$A$165:$BH$316,MATCH($A161,intern2!$A$165:$A$316,0),MATCH(P$8,intern2!_xlnm.Print_Titles,0))="","",
IF(INDEX(intern2!$A$165:$BH$316,MATCH($A161,intern2!$A$165:$A$316,0),MATCH(P$8,intern2!_xlnm.Print_Titles,0))="NOK","NOK",
IF(INDEX(intern3!$A$9:$BG$320,MATCH($A161,intern3!$A$9:$A$160,0),MATCH(intern4!P$8,intern3!$7:$7,0))="OK","OK","NOK")))</f>
        <v/>
      </c>
      <c r="Q161" s="1277" t="str">
        <f>IF(INDEX(intern2!$A$165:$BH$316,MATCH($A161,intern2!$A$165:$A$316,0),MATCH(Q$8,intern2!_xlnm.Print_Titles,0))="","",
IF(INDEX(intern2!$A$165:$BH$316,MATCH($A161,intern2!$A$165:$A$316,0),MATCH(Q$8,intern2!_xlnm.Print_Titles,0))="NOK","NOK",
IF(INDEX(intern3!$A$9:$BG$320,MATCH($A161,intern3!$A$9:$A$160,0),MATCH(intern4!Q$8,intern3!$7:$7,0))="OK","OK","NOK")))</f>
        <v/>
      </c>
      <c r="R161" s="1277" t="str">
        <f>IF(INDEX(intern2!$A$165:$BH$316,MATCH($A161,intern2!$A$165:$A$316,0),MATCH(R$8,intern2!_xlnm.Print_Titles,0))="","",
IF(INDEX(intern2!$A$165:$BH$316,MATCH($A161,intern2!$A$165:$A$316,0),MATCH(R$8,intern2!_xlnm.Print_Titles,0))="NOK","NOK",
IF(INDEX(intern3!$A$9:$BG$320,MATCH($A161,intern3!$A$9:$A$160,0),MATCH(intern4!R$8,intern3!$7:$7,0))="OK","OK","NOK")))</f>
        <v/>
      </c>
      <c r="S161" s="1277" t="str">
        <f>IF(INDEX(intern2!$A$165:$BH$316,MATCH($A161,intern2!$A$165:$A$316,0),MATCH(S$8,intern2!_xlnm.Print_Titles,0))="","",
IF(INDEX(intern2!$A$165:$BH$316,MATCH($A161,intern2!$A$165:$A$316,0),MATCH(S$8,intern2!_xlnm.Print_Titles,0))="NOK","NOK",
IF(INDEX(intern3!$A$9:$BG$320,MATCH($A161,intern3!$A$9:$A$160,0),MATCH(intern4!S$8,intern3!$7:$7,0))="OK","OK","NOK")))</f>
        <v/>
      </c>
      <c r="T161" s="1277" t="str">
        <f>IF(INDEX(intern2!$A$165:$BH$316,MATCH($A161,intern2!$A$165:$A$316,0),MATCH(T$8,intern2!_xlnm.Print_Titles,0))="","",
IF(INDEX(intern2!$A$165:$BH$316,MATCH($A161,intern2!$A$165:$A$316,0),MATCH(T$8,intern2!_xlnm.Print_Titles,0))="NOK","NOK",
IF(INDEX(intern3!$A$9:$BG$320,MATCH($A161,intern3!$A$9:$A$160,0),MATCH(intern4!T$8,intern3!$7:$7,0))="OK","OK","NOK")))</f>
        <v/>
      </c>
      <c r="U161" s="1277" t="str">
        <f>IF(INDEX(intern2!$A$165:$BH$316,MATCH($A161,intern2!$A$165:$A$316,0),MATCH(U$8,intern2!_xlnm.Print_Titles,0))="","",
IF(INDEX(intern2!$A$165:$BH$316,MATCH($A161,intern2!$A$165:$A$316,0),MATCH(U$8,intern2!_xlnm.Print_Titles,0))="NOK","NOK",
IF(INDEX(intern3!$A$9:$BG$320,MATCH($A161,intern3!$A$9:$A$160,0),MATCH(intern4!U$8,intern3!$7:$7,0))="OK","OK","NOK")))</f>
        <v/>
      </c>
      <c r="V161" s="1277" t="str">
        <f>IF(INDEX(intern2!$A$165:$BH$316,MATCH($A161,intern2!$A$165:$A$316,0),MATCH(V$8,intern2!_xlnm.Print_Titles,0))="","",
IF(INDEX(intern2!$A$165:$BH$316,MATCH($A161,intern2!$A$165:$A$316,0),MATCH(V$8,intern2!_xlnm.Print_Titles,0))="NOK","NOK",
IF(INDEX(intern3!$A$9:$BG$320,MATCH($A161,intern3!$A$9:$A$160,0),MATCH(intern4!V$8,intern3!$7:$7,0))="OK","OK","NOK")))</f>
        <v/>
      </c>
      <c r="W161" s="1277" t="str">
        <f>IF(INDEX(intern2!$A$165:$BH$316,MATCH($A161,intern2!$A$165:$A$316,0),MATCH(W$8,intern2!_xlnm.Print_Titles,0))="","",
IF(INDEX(intern2!$A$165:$BH$316,MATCH($A161,intern2!$A$165:$A$316,0),MATCH(W$8,intern2!_xlnm.Print_Titles,0))="NOK","NOK",
IF(INDEX(intern3!$A$9:$BG$320,MATCH($A161,intern3!$A$9:$A$160,0),MATCH(intern4!W$8,intern3!$7:$7,0))="OK","OK","NOK")))</f>
        <v/>
      </c>
      <c r="X161" s="1277" t="str">
        <f>IF(INDEX(intern2!$A$165:$BH$316,MATCH($A161,intern2!$A$165:$A$316,0),MATCH(X$8,intern2!_xlnm.Print_Titles,0))="","",
IF(INDEX(intern2!$A$165:$BH$316,MATCH($A161,intern2!$A$165:$A$316,0),MATCH(X$8,intern2!_xlnm.Print_Titles,0))="NOK","NOK",
IF(INDEX(intern3!$A$9:$BG$320,MATCH($A161,intern3!$A$9:$A$160,0),MATCH(intern4!X$8,intern3!$7:$7,0))="OK","OK","NOK")))</f>
        <v/>
      </c>
      <c r="Y161" s="1277" t="str">
        <f>IF(INDEX(intern2!$A$165:$BH$316,MATCH($A161,intern2!$A$165:$A$316,0),MATCH(Y$8,intern2!_xlnm.Print_Titles,0))="","",
IF(INDEX(intern2!$A$165:$BH$316,MATCH($A161,intern2!$A$165:$A$316,0),MATCH(Y$8,intern2!_xlnm.Print_Titles,0))="NOK","NOK",
IF(INDEX(intern3!$A$9:$BG$320,MATCH($A161,intern3!$A$9:$A$160,0),MATCH(intern4!Y$8,intern3!$7:$7,0))="OK","OK","NOK")))</f>
        <v/>
      </c>
      <c r="Z161" s="1277" t="str">
        <f>IF(INDEX(intern2!$A$165:$BH$316,MATCH($A161,intern2!$A$165:$A$316,0),MATCH(Z$8,intern2!_xlnm.Print_Titles,0))="","",
IF(INDEX(intern2!$A$165:$BH$316,MATCH($A161,intern2!$A$165:$A$316,0),MATCH(Z$8,intern2!_xlnm.Print_Titles,0))="NOK","NOK",
IF(INDEX(intern3!$A$9:$BG$320,MATCH($A161,intern3!$A$9:$A$160,0),MATCH(intern4!Z$8,intern3!$7:$7,0))="OK","OK","NOK")))</f>
        <v/>
      </c>
      <c r="AA161" s="1277" t="str">
        <f>IF(INDEX(intern2!$A$165:$BH$316,MATCH($A161,intern2!$A$165:$A$316,0),MATCH(AA$8,intern2!_xlnm.Print_Titles,0))="","",
IF(INDEX(intern2!$A$165:$BH$316,MATCH($A161,intern2!$A$165:$A$316,0),MATCH(AA$8,intern2!_xlnm.Print_Titles,0))="NOK","NOK",
IF(INDEX(intern3!$A$9:$BG$320,MATCH($A161,intern3!$A$9:$A$160,0),MATCH(intern4!AA$8,intern3!$7:$7,0))="OK","OK","NOK")))</f>
        <v/>
      </c>
      <c r="AB161" s="1277" t="str">
        <f>IF(INDEX(intern2!$A$165:$BH$316,MATCH($A161,intern2!$A$165:$A$316,0),MATCH(AB$8,intern2!_xlnm.Print_Titles,0))="","",
IF(INDEX(intern2!$A$165:$BH$316,MATCH($A161,intern2!$A$165:$A$316,0),MATCH(AB$8,intern2!_xlnm.Print_Titles,0))="NOK","NOK",
IF(INDEX(intern3!$A$9:$BG$320,MATCH($A161,intern3!$A$9:$A$160,0),MATCH(intern4!AB$8,intern3!$7:$7,0))="OK","OK","NOK")))</f>
        <v/>
      </c>
      <c r="AC161" s="1277" t="str">
        <f>IF(INDEX(intern2!$A$165:$BH$316,MATCH($A161,intern2!$A$165:$A$316,0),MATCH(AC$8,intern2!_xlnm.Print_Titles,0))="","",
IF(INDEX(intern2!$A$165:$BH$316,MATCH($A161,intern2!$A$165:$A$316,0),MATCH(AC$8,intern2!_xlnm.Print_Titles,0))="NOK","NOK",
IF(INDEX(intern3!$A$9:$BG$320,MATCH($A161,intern3!$A$9:$A$160,0),MATCH(intern4!AC$8,intern3!$7:$7,0))="OK","OK","NOK")))</f>
        <v/>
      </c>
      <c r="AD161" s="1277" t="str">
        <f>IF(INDEX(intern2!$A$165:$BH$316,MATCH($A161,intern2!$A$165:$A$316,0),MATCH(AD$8,intern2!_xlnm.Print_Titles,0))="","",
IF(INDEX(intern2!$A$165:$BH$316,MATCH($A161,intern2!$A$165:$A$316,0),MATCH(AD$8,intern2!_xlnm.Print_Titles,0))="NOK","NOK",
IF(INDEX(intern3!$A$9:$BG$320,MATCH($A161,intern3!$A$9:$A$160,0),MATCH(intern4!AD$8,intern3!$7:$7,0))="OK","OK","NOK")))</f>
        <v/>
      </c>
      <c r="AE161" s="1277" t="str">
        <f>IF(INDEX(intern2!$A$165:$BH$316,MATCH($A161,intern2!$A$165:$A$316,0),MATCH(AE$8,intern2!_xlnm.Print_Titles,0))="","",
IF(INDEX(intern2!$A$165:$BH$316,MATCH($A161,intern2!$A$165:$A$316,0),MATCH(AE$8,intern2!_xlnm.Print_Titles,0))="NOK","NOK",
IF(INDEX(intern3!$A$9:$BG$320,MATCH($A161,intern3!$A$9:$A$160,0),MATCH(intern4!AE$8,intern3!$7:$7,0))="OK","OK","NOK")))</f>
        <v/>
      </c>
      <c r="AF161" s="1277" t="str">
        <f>IF(INDEX(intern2!$A$165:$BH$316,MATCH($A161,intern2!$A$165:$A$316,0),MATCH(AF$8,intern2!_xlnm.Print_Titles,0))="","",
IF(INDEX(intern2!$A$165:$BH$316,MATCH($A161,intern2!$A$165:$A$316,0),MATCH(AF$8,intern2!_xlnm.Print_Titles,0))="NOK","NOK",
IF(INDEX(intern3!$A$9:$BG$320,MATCH($A161,intern3!$A$9:$A$160,0),MATCH(intern4!AF$8,intern3!$7:$7,0))="OK","OK","NOK")))</f>
        <v/>
      </c>
      <c r="AG161" s="1277" t="str">
        <f>IF(INDEX(intern2!$A$165:$BH$316,MATCH($A161,intern2!$A$165:$A$316,0),MATCH(AG$8,intern2!_xlnm.Print_Titles,0))="","",
IF(INDEX(intern2!$A$165:$BH$316,MATCH($A161,intern2!$A$165:$A$316,0),MATCH(AG$8,intern2!_xlnm.Print_Titles,0))="NOK","NOK",
IF(INDEX(intern3!$A$9:$BG$320,MATCH($A161,intern3!$A$9:$A$160,0),MATCH(intern4!AG$8,intern3!$7:$7,0))="OK","OK","NOK")))</f>
        <v/>
      </c>
      <c r="AH161" s="1277" t="str">
        <f>IF(INDEX(intern2!$A$165:$BH$316,MATCH($A161,intern2!$A$165:$A$316,0),MATCH(AH$8,intern2!_xlnm.Print_Titles,0))="","",
IF(INDEX(intern2!$A$165:$BH$316,MATCH($A161,intern2!$A$165:$A$316,0),MATCH(AH$8,intern2!_xlnm.Print_Titles,0))="NOK","NOK",
IF(INDEX(intern3!$A$9:$BG$320,MATCH($A161,intern3!$A$9:$A$160,0),MATCH(intern4!AH$8,intern3!$7:$7,0))="OK","OK","NOK")))</f>
        <v/>
      </c>
      <c r="AI161" s="1277" t="str">
        <f>IF(INDEX(intern2!$A$165:$BH$316,MATCH($A161,intern2!$A$165:$A$316,0),MATCH(AI$8,intern2!_xlnm.Print_Titles,0))="","",
IF(INDEX(intern2!$A$165:$BH$316,MATCH($A161,intern2!$A$165:$A$316,0),MATCH(AI$8,intern2!_xlnm.Print_Titles,0))="NOK","NOK",
IF(INDEX(intern3!$A$9:$BG$320,MATCH($A161,intern3!$A$9:$A$160,0),MATCH(intern4!AI$8,intern3!$7:$7,0))="OK","OK","NOK")))</f>
        <v/>
      </c>
      <c r="AJ161" s="1277" t="str">
        <f>IF(INDEX(intern2!$A$165:$BH$316,MATCH($A161,intern2!$A$165:$A$316,0),MATCH(AJ$8,intern2!_xlnm.Print_Titles,0))="","",
IF(INDEX(intern2!$A$165:$BH$316,MATCH($A161,intern2!$A$165:$A$316,0),MATCH(AJ$8,intern2!_xlnm.Print_Titles,0))="NOK","NOK",
IF(INDEX(intern3!$A$9:$BG$320,MATCH($A161,intern3!$A$9:$A$160,0),MATCH(intern4!AJ$8,intern3!$7:$7,0))="OK","OK","NOK")))</f>
        <v/>
      </c>
      <c r="AK161" s="1277" t="str">
        <f>IF(INDEX(intern2!$A$165:$BH$316,MATCH($A161,intern2!$A$165:$A$316,0),MATCH(AK$8,intern2!_xlnm.Print_Titles,0))="","",
IF(INDEX(intern2!$A$165:$BH$316,MATCH($A161,intern2!$A$165:$A$316,0),MATCH(AK$8,intern2!_xlnm.Print_Titles,0))="NOK","NOK",
IF(INDEX(intern3!$A$9:$BG$320,MATCH($A161,intern3!$A$9:$A$160,0),MATCH(intern4!AK$8,intern3!$7:$7,0))="OK","OK","NOK")))</f>
        <v/>
      </c>
      <c r="AL161" s="1277" t="str">
        <f>IF(INDEX(intern2!$A$165:$BH$316,MATCH($A161,intern2!$A$165:$A$316,0),MATCH(AL$8,intern2!_xlnm.Print_Titles,0))="","",
IF(INDEX(intern2!$A$165:$BH$316,MATCH($A161,intern2!$A$165:$A$316,0),MATCH(AL$8,intern2!_xlnm.Print_Titles,0))="NOK","NOK",
IF(INDEX(intern3!$A$9:$BG$320,MATCH($A161,intern3!$A$9:$A$160,0),MATCH(intern4!AL$8,intern3!$7:$7,0))="OK","OK","NOK")))</f>
        <v/>
      </c>
      <c r="AM161" s="1277" t="str">
        <f>IF(INDEX(intern2!$A$165:$BH$316,MATCH($A161,intern2!$A$165:$A$316,0),MATCH(AM$8,intern2!_xlnm.Print_Titles,0))="","",
IF(INDEX(intern2!$A$165:$BH$316,MATCH($A161,intern2!$A$165:$A$316,0),MATCH(AM$8,intern2!_xlnm.Print_Titles,0))="NOK","NOK",
IF(INDEX(intern3!$A$9:$BG$320,MATCH($A161,intern3!$A$9:$A$160,0),MATCH(intern4!AM$8,intern3!$7:$7,0))="OK","OK","NOK")))</f>
        <v/>
      </c>
      <c r="AN161" s="1277" t="str">
        <f>IF(INDEX(intern2!$A$165:$BH$316,MATCH($A161,intern2!$A$165:$A$316,0),MATCH(AN$8,intern2!_xlnm.Print_Titles,0))="","",
IF(INDEX(intern2!$A$165:$BH$316,MATCH($A161,intern2!$A$165:$A$316,0),MATCH(AN$8,intern2!_xlnm.Print_Titles,0))="NOK","NOK",
IF(INDEX(intern3!$A$9:$BG$320,MATCH($A161,intern3!$A$9:$A$160,0),MATCH(intern4!AN$8,intern3!$7:$7,0))="OK","OK","NOK")))</f>
        <v/>
      </c>
      <c r="AO161" s="1277" t="str">
        <f>IF(INDEX(intern2!$A$165:$BH$316,MATCH($A161,intern2!$A$165:$A$316,0),MATCH(AO$8,intern2!_xlnm.Print_Titles,0))="","",
IF(INDEX(intern2!$A$165:$BH$316,MATCH($A161,intern2!$A$165:$A$316,0),MATCH(AO$8,intern2!_xlnm.Print_Titles,0))="NOK","NOK",
IF(INDEX(intern3!$A$9:$BG$320,MATCH($A161,intern3!$A$9:$A$160,0),MATCH(intern4!AO$8,intern3!$7:$7,0))="OK","OK","NOK")))</f>
        <v/>
      </c>
      <c r="AP161" s="1277" t="str">
        <f>IF(INDEX(intern2!$A$165:$BH$316,MATCH($A161,intern2!$A$165:$A$316,0),MATCH(AP$8,intern2!_xlnm.Print_Titles,0))="","",
IF(INDEX(intern2!$A$165:$BH$316,MATCH($A161,intern2!$A$165:$A$316,0),MATCH(AP$8,intern2!_xlnm.Print_Titles,0))="NOK","NOK",
IF(INDEX(intern3!$A$9:$BG$320,MATCH($A161,intern3!$A$9:$A$160,0),MATCH(intern4!AP$8,intern3!$7:$7,0))="OK","OK","NOK")))</f>
        <v/>
      </c>
      <c r="AQ161" s="1277" t="str">
        <f>IF(INDEX(intern2!$A$165:$BH$316,MATCH($A161,intern2!$A$165:$A$316,0),MATCH(AQ$8,intern2!_xlnm.Print_Titles,0))="","",
IF(INDEX(intern2!$A$165:$BH$316,MATCH($A161,intern2!$A$165:$A$316,0),MATCH(AQ$8,intern2!_xlnm.Print_Titles,0))="NOK","NOK",
IF(INDEX(intern3!$A$9:$BG$320,MATCH($A161,intern3!$A$9:$A$160,0),MATCH(intern4!AQ$8,intern3!$7:$7,0))="OK","OK","NOK")))</f>
        <v/>
      </c>
      <c r="AR161" s="1277" t="str">
        <f>IF(INDEX(intern2!$A$165:$BH$316,MATCH($A161,intern2!$A$165:$A$316,0),MATCH(AR$8,intern2!_xlnm.Print_Titles,0))="","",
IF(INDEX(intern2!$A$165:$BH$316,MATCH($A161,intern2!$A$165:$A$316,0),MATCH(AR$8,intern2!_xlnm.Print_Titles,0))="NOK","NOK",
IF(INDEX(intern3!$A$9:$BG$320,MATCH($A161,intern3!$A$9:$A$160,0),MATCH(intern4!AR$8,intern3!$7:$7,0))="OK","OK","NOK")))</f>
        <v/>
      </c>
      <c r="AS161" s="1277" t="str">
        <f>IF(INDEX(intern2!$A$165:$BH$316,MATCH($A161,intern2!$A$165:$A$316,0),MATCH(AS$8,intern2!_xlnm.Print_Titles,0))="","",
IF(INDEX(intern2!$A$165:$BH$316,MATCH($A161,intern2!$A$165:$A$316,0),MATCH(AS$8,intern2!_xlnm.Print_Titles,0))="NOK","NOK",
IF(INDEX(intern3!$A$9:$BG$320,MATCH($A161,intern3!$A$9:$A$160,0),MATCH(intern4!AS$8,intern3!$7:$7,0))="OK","OK","NOK")))</f>
        <v/>
      </c>
      <c r="AT161" s="1277" t="str">
        <f>IF(INDEX(intern2!$A$165:$BH$316,MATCH($A161,intern2!$A$165:$A$316,0),MATCH(AT$8,intern2!_xlnm.Print_Titles,0))="","",
IF(INDEX(intern2!$A$165:$BH$316,MATCH($A161,intern2!$A$165:$A$316,0),MATCH(AT$8,intern2!_xlnm.Print_Titles,0))="NOK","NOK",
IF(INDEX(intern3!$A$9:$BG$320,MATCH($A161,intern3!$A$9:$A$160,0),MATCH(intern4!AT$8,intern3!$7:$7,0))="OK","OK","NOK")))</f>
        <v/>
      </c>
      <c r="AU161" s="1277" t="str">
        <f>IF(INDEX(intern2!$A$165:$BH$316,MATCH($A161,intern2!$A$165:$A$316,0),MATCH(AU$8,intern2!_xlnm.Print_Titles,0))="","",
IF(INDEX(intern2!$A$165:$BH$316,MATCH($A161,intern2!$A$165:$A$316,0),MATCH(AU$8,intern2!_xlnm.Print_Titles,0))="NOK","NOK",
IF(INDEX(intern3!$A$9:$BG$320,MATCH($A161,intern3!$A$9:$A$160,0),MATCH(intern4!AU$8,intern3!$7:$7,0))="OK","OK","NOK")))</f>
        <v/>
      </c>
      <c r="AV161" s="1277" t="str">
        <f>IF(INDEX(intern2!$A$165:$BH$316,MATCH($A161,intern2!$A$165:$A$316,0),MATCH(AV$8,intern2!_xlnm.Print_Titles,0))="","",
IF(INDEX(intern2!$A$165:$BH$316,MATCH($A161,intern2!$A$165:$A$316,0),MATCH(AV$8,intern2!_xlnm.Print_Titles,0))="NOK","NOK",
IF(INDEX(intern3!$A$9:$BG$320,MATCH($A161,intern3!$A$9:$A$160,0),MATCH(intern4!AV$8,intern3!$7:$7,0))="OK","OK","NOK")))</f>
        <v/>
      </c>
      <c r="AW161" s="1277"/>
      <c r="AX161" s="1277" t="str">
        <f>IF(INDEX(intern2!$A$165:$BH$316,MATCH($A161,intern2!$A$165:$A$316,0),MATCH(AX$8,intern2!_xlnm.Print_Titles,0))="","",
IF(INDEX(intern2!$A$165:$BH$316,MATCH($A161,intern2!$A$165:$A$316,0),MATCH(AX$8,intern2!_xlnm.Print_Titles,0))="NOK","NOK",
IF(INDEX(intern3!$A$9:$BG$320,MATCH($A161,intern3!$A$9:$A$160,0),MATCH(intern4!AX$8,intern3!$7:$7,0))="OK","OK","NOK")))</f>
        <v/>
      </c>
      <c r="AY161" s="1277" t="str">
        <f>IF(INDEX(intern2!$A$165:$BH$316,MATCH($A161,intern2!$A$165:$A$316,0),MATCH(AY$8,intern2!_xlnm.Print_Titles,0))="","",
IF(INDEX(intern2!$A$165:$BH$316,MATCH($A161,intern2!$A$165:$A$316,0),MATCH(AY$8,intern2!_xlnm.Print_Titles,0))="NOK","NOK",
IF(INDEX(intern3!$A$9:$BG$320,MATCH($A161,intern3!$A$9:$A$160,0),MATCH(intern4!AY$8,intern3!$7:$7,0))="OK","OK","NOK")))</f>
        <v/>
      </c>
      <c r="AZ161" s="1277" t="str">
        <f>IF(INDEX(intern2!$A$165:$BH$316,MATCH($A161,intern2!$A$165:$A$316,0),MATCH(AZ$8,intern2!_xlnm.Print_Titles,0))="","",
IF(INDEX(intern2!$A$165:$BH$316,MATCH($A161,intern2!$A$165:$A$316,0),MATCH(AZ$8,intern2!_xlnm.Print_Titles,0))="NOK","NOK",
IF(INDEX(intern3!$A$9:$BG$320,MATCH($A161,intern3!$A$9:$A$160,0),MATCH(intern4!AZ$8,intern3!$7:$7,0))="OK","OK","NOK")))</f>
        <v/>
      </c>
      <c r="BA161" s="1277" t="str">
        <f>IF(INDEX(intern2!$A$165:$BH$316,MATCH($A161,intern2!$A$165:$A$316,0),MATCH(BA$8,intern2!_xlnm.Print_Titles,0))="","",
IF(INDEX(intern2!$A$165:$BH$316,MATCH($A161,intern2!$A$165:$A$316,0),MATCH(BA$8,intern2!_xlnm.Print_Titles,0))="NOK","NOK",
IF(INDEX(intern3!$A$9:$BG$320,MATCH($A161,intern3!$A$9:$A$160,0),MATCH(intern4!BA$8,intern3!$7:$7,0))="OK","OK","NOK")))</f>
        <v/>
      </c>
      <c r="BB161" s="1277" t="str">
        <f>IF(INDEX(intern2!$A$165:$BH$316,MATCH($A161,intern2!$A$165:$A$316,0),MATCH(BB$8,intern2!_xlnm.Print_Titles,0))="","",
IF(INDEX(intern2!$A$165:$BH$316,MATCH($A161,intern2!$A$165:$A$316,0),MATCH(BB$8,intern2!_xlnm.Print_Titles,0))="NOK","NOK",
IF(INDEX(intern3!$A$9:$BG$320,MATCH($A161,intern3!$A$9:$A$160,0),MATCH(intern4!BB$8,intern3!$7:$7,0))="OK","OK","NOK")))</f>
        <v/>
      </c>
      <c r="BC161" s="1277" t="str">
        <f>IF(INDEX(intern2!$A$165:$BH$316,MATCH($A161,intern2!$A$165:$A$316,0),MATCH(BC$8,intern2!_xlnm.Print_Titles,0))="","",
IF(INDEX(intern2!$A$165:$BH$316,MATCH($A161,intern2!$A$165:$A$316,0),MATCH(BC$8,intern2!_xlnm.Print_Titles,0))="NOK","NOK",
IF(INDEX(intern3!$A$9:$BG$320,MATCH($A161,intern3!$A$9:$A$160,0),MATCH(intern4!BC$8,intern3!$7:$7,0))="OK","OK","NOK")))</f>
        <v/>
      </c>
      <c r="BD161" s="1277" t="str">
        <f>IF(INDEX(intern2!$A$165:$BH$316,MATCH($A161,intern2!$A$165:$A$316,0),MATCH(BD$8,intern2!_xlnm.Print_Titles,0))="","",
IF(INDEX(intern2!$A$165:$BH$316,MATCH($A161,intern2!$A$165:$A$316,0),MATCH(BD$8,intern2!_xlnm.Print_Titles,0))="NOK","NOK",
IF(INDEX(intern3!$A$9:$BG$320,MATCH($A161,intern3!$A$9:$A$160,0),MATCH(intern4!BD$8,intern3!$7:$7,0))="OK","OK","NOK")))</f>
        <v/>
      </c>
      <c r="BE161" s="1277" t="str">
        <f>IF(INDEX(intern2!$A$165:$BH$316,MATCH($A161,intern2!$A$165:$A$316,0),MATCH(BE$8,intern2!_xlnm.Print_Titles,0))="","",
IF(INDEX(intern2!$A$165:$BH$316,MATCH($A161,intern2!$A$165:$A$316,0),MATCH(BE$8,intern2!_xlnm.Print_Titles,0))="NOK","NOK",
IF(INDEX(intern3!$A$9:$BG$320,MATCH($A161,intern3!$A$9:$A$160,0),MATCH(intern4!BE$8,intern3!$7:$7,0))="OK","OK","NOK")))</f>
        <v/>
      </c>
      <c r="BF161" s="1277" t="str">
        <f>IF(INDEX(intern2!$A$165:$BH$316,MATCH($A161,intern2!$A$165:$A$316,0),MATCH(BF$8,intern2!_xlnm.Print_Titles,0))="","",
IF(INDEX(intern2!$A$165:$BH$316,MATCH($A161,intern2!$A$165:$A$316,0),MATCH(BF$8,intern2!_xlnm.Print_Titles,0))="NOK","NOK",
IF(INDEX(intern3!$A$9:$BG$320,MATCH($A161,intern3!$A$9:$A$160,0),MATCH(intern4!BF$8,intern3!$7:$7,0))="OK","OK","NOK")))</f>
        <v/>
      </c>
      <c r="BG161" s="1277" t="str">
        <f>IF(INDEX(intern2!$A$165:$BH$316,MATCH($A161,intern2!$A$165:$A$316,0),MATCH(BG$8,intern2!_xlnm.Print_Titles,0))="","",
IF(INDEX(intern2!$A$165:$BH$316,MATCH($A161,intern2!$A$165:$A$316,0),MATCH(BG$8,intern2!_xlnm.Print_Titles,0))="NOK","NOK",
IF(INDEX(intern3!$A$9:$BG$320,MATCH($A161,intern3!$A$9:$A$160,0),MATCH(intern4!BG$8,intern3!$7:$7,0))="OK","OK","NOK")))</f>
        <v/>
      </c>
      <c r="BH161" s="200" t="str">
        <f t="shared" si="4"/>
        <v>OK</v>
      </c>
      <c r="BI161" s="186"/>
      <c r="BJ161" t="b">
        <f>IF(VLOOKUP($A161,intern1!$C:$Q,15,FALSE)="MAS","",IF(VLOOKUP($A161,'3.10'!$C:$AP,9,FALSE)=0,"NOK",IF(VLOOKUP($A161,'3.10'!$C:$AP,11,FALSE)=0,"NOK","OK"))=BH161)</f>
        <v>1</v>
      </c>
    </row>
  </sheetData>
  <sheetProtection algorithmName="SHA-512" hashValue="JQX3WWqYkhicHEu1w8/4DSWJRTzJLKBSQOKXbl6nEXgtdV/5zoHvmjV50prwsSAIcfV8IYAJKZX3jDpTzSgRXQ==" saltValue="5qSR7hCzwTNlmeybF2dlhA==" spinCount="100000" sheet="1" objects="1" scenarios="1" selectLockedCells="1" selectUnlockedCells="1"/>
  <mergeCells count="2">
    <mergeCell ref="A2:B2"/>
    <mergeCell ref="A6:B6"/>
  </mergeCells>
  <conditionalFormatting sqref="A10:BJ161">
    <cfRule type="expression" dxfId="0" priority="1">
      <formula>$BJ10=FALSE</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rgb="FFFF0000"/>
    <pageSetUpPr fitToPage="1"/>
  </sheetPr>
  <dimension ref="B1:R98"/>
  <sheetViews>
    <sheetView showGridLines="0" zoomScaleNormal="100" zoomScaleSheetLayoutView="90" workbookViewId="0">
      <selection activeCell="B2" sqref="B2:C2"/>
    </sheetView>
  </sheetViews>
  <sheetFormatPr defaultColWidth="11.44140625" defaultRowHeight="13.2" x14ac:dyDescent="0.25"/>
  <cols>
    <col min="1" max="1" width="3.44140625" style="2" customWidth="1"/>
    <col min="2" max="2" width="5.77734375" style="2" customWidth="1"/>
    <col min="3" max="3" width="140.77734375" style="2" customWidth="1"/>
    <col min="4" max="4" width="3.77734375" style="2" customWidth="1"/>
    <col min="5" max="5" width="11.44140625" style="2" customWidth="1"/>
    <col min="6" max="6" width="9.5546875" style="2" customWidth="1"/>
    <col min="7" max="7" width="8" style="2" customWidth="1"/>
    <col min="8" max="8" width="4.5546875" style="2" customWidth="1"/>
    <col min="9" max="11" width="11.44140625" style="2"/>
    <col min="12" max="12" width="8" style="2" customWidth="1"/>
    <col min="13" max="16" width="11.44140625" style="2"/>
    <col min="17" max="17" width="9.44140625" style="2" customWidth="1"/>
    <col min="18" max="16384" width="11.44140625" style="2"/>
  </cols>
  <sheetData>
    <row r="1" spans="2:18" ht="15" customHeight="1" thickBot="1" x14ac:dyDescent="0.3"/>
    <row r="2" spans="2:18" ht="49.5" customHeight="1" thickBot="1" x14ac:dyDescent="0.3">
      <c r="B2" s="1440" t="s">
        <v>685</v>
      </c>
      <c r="C2" s="1440"/>
      <c r="E2" s="629" t="s">
        <v>188</v>
      </c>
      <c r="F2" s="1459"/>
      <c r="G2" s="1459"/>
      <c r="H2" s="1459"/>
      <c r="I2" s="1459"/>
      <c r="J2" s="1459"/>
      <c r="K2" s="1459"/>
      <c r="L2" s="1459"/>
      <c r="M2" s="1459"/>
      <c r="N2" s="1459"/>
      <c r="O2" s="1459"/>
      <c r="P2" s="1459"/>
      <c r="Q2" s="1459"/>
      <c r="R2" s="1459"/>
    </row>
    <row r="3" spans="2:18" ht="15" customHeight="1" x14ac:dyDescent="0.25">
      <c r="C3" s="277"/>
      <c r="F3" s="1459"/>
      <c r="G3" s="1459"/>
      <c r="H3" s="1459"/>
      <c r="I3" s="1459"/>
      <c r="J3" s="1459"/>
      <c r="K3" s="1459"/>
      <c r="L3" s="1459"/>
      <c r="M3" s="1459"/>
      <c r="N3" s="1459"/>
      <c r="O3" s="1459"/>
      <c r="P3" s="1459"/>
      <c r="Q3" s="1459"/>
      <c r="R3" s="1459"/>
    </row>
    <row r="4" spans="2:18" s="277" customFormat="1" ht="27.45" customHeight="1" x14ac:dyDescent="0.25">
      <c r="B4" s="220" t="s">
        <v>1197</v>
      </c>
      <c r="E4" s="570"/>
      <c r="F4" s="1459"/>
      <c r="G4" s="1459"/>
      <c r="H4" s="1459"/>
      <c r="I4" s="1459"/>
      <c r="J4" s="1459"/>
      <c r="K4" s="1459"/>
      <c r="L4" s="1459"/>
      <c r="M4" s="1459"/>
      <c r="N4" s="1459"/>
      <c r="O4" s="1459"/>
      <c r="P4" s="1459"/>
      <c r="Q4" s="1459"/>
      <c r="R4" s="1459"/>
    </row>
    <row r="5" spans="2:18" s="569" customFormat="1" ht="43.5" customHeight="1" x14ac:dyDescent="0.25">
      <c r="B5" s="1468" t="s">
        <v>1198</v>
      </c>
      <c r="C5" s="1469"/>
      <c r="E5" s="1292"/>
      <c r="F5" s="797"/>
      <c r="G5" s="797"/>
    </row>
    <row r="6" spans="2:18" s="277" customFormat="1" ht="27.45" customHeight="1" x14ac:dyDescent="0.25">
      <c r="B6" s="1461" t="s">
        <v>1199</v>
      </c>
      <c r="C6" s="1461"/>
      <c r="E6" s="1457"/>
      <c r="F6" s="1458"/>
      <c r="G6" s="1458"/>
    </row>
    <row r="7" spans="2:18" s="277" customFormat="1" ht="15" customHeight="1" x14ac:dyDescent="0.25">
      <c r="B7" s="1293"/>
      <c r="C7" s="1293"/>
      <c r="E7" s="1456"/>
      <c r="F7" s="1456"/>
      <c r="G7" s="1456"/>
    </row>
    <row r="8" spans="2:18" s="623" customFormat="1" ht="18" customHeight="1" x14ac:dyDescent="0.25">
      <c r="B8" s="1460" t="s">
        <v>847</v>
      </c>
      <c r="C8" s="1460"/>
      <c r="D8" s="622"/>
    </row>
    <row r="9" spans="2:18" s="623" customFormat="1" ht="60" customHeight="1" x14ac:dyDescent="0.25">
      <c r="B9" s="624">
        <v>1</v>
      </c>
      <c r="C9" s="1406" t="s">
        <v>1414</v>
      </c>
      <c r="D9" s="625"/>
    </row>
    <row r="10" spans="2:18" s="623" customFormat="1" ht="49.2" customHeight="1" x14ac:dyDescent="0.25">
      <c r="B10" s="624">
        <v>2</v>
      </c>
      <c r="C10" s="1304" t="s">
        <v>1200</v>
      </c>
      <c r="D10" s="625"/>
    </row>
    <row r="11" spans="2:18" s="216" customFormat="1" ht="67.5" customHeight="1" x14ac:dyDescent="0.25">
      <c r="B11" s="626">
        <v>3</v>
      </c>
      <c r="C11" s="1296" t="s">
        <v>1201</v>
      </c>
      <c r="E11" s="42"/>
      <c r="F11" s="42"/>
      <c r="G11" s="42"/>
    </row>
    <row r="12" spans="2:18" s="216" customFormat="1" ht="15" customHeight="1" x14ac:dyDescent="0.25">
      <c r="B12" s="1462" t="s">
        <v>731</v>
      </c>
      <c r="C12" s="1462"/>
      <c r="E12" s="42"/>
      <c r="F12" s="42"/>
      <c r="G12" s="42"/>
    </row>
    <row r="13" spans="2:18" ht="7.5" customHeight="1" x14ac:dyDescent="0.25">
      <c r="B13" s="216"/>
      <c r="C13" s="216"/>
      <c r="E13" s="21"/>
      <c r="F13" s="21"/>
      <c r="G13" s="21"/>
    </row>
    <row r="14" spans="2:18" s="277" customFormat="1" ht="20.25" customHeight="1" x14ac:dyDescent="0.25">
      <c r="B14" s="1466" t="s">
        <v>1205</v>
      </c>
      <c r="C14" s="1467"/>
      <c r="E14" s="77"/>
      <c r="F14" s="77"/>
      <c r="G14" s="77"/>
    </row>
    <row r="15" spans="2:18" s="277" customFormat="1" ht="20.25" customHeight="1" x14ac:dyDescent="0.25">
      <c r="B15" s="1449" t="s">
        <v>1213</v>
      </c>
      <c r="C15" s="1449"/>
      <c r="E15" s="77"/>
      <c r="F15" s="77"/>
      <c r="G15" s="77"/>
    </row>
    <row r="16" spans="2:18" s="277" customFormat="1" ht="20.25" customHeight="1" x14ac:dyDescent="0.25">
      <c r="B16" s="1448" t="s">
        <v>1202</v>
      </c>
      <c r="C16" s="1463"/>
      <c r="E16" s="77"/>
      <c r="F16" s="77"/>
      <c r="G16" s="77"/>
    </row>
    <row r="17" spans="2:6" s="277" customFormat="1" ht="20.25" customHeight="1" x14ac:dyDescent="0.25">
      <c r="B17" s="1448" t="s">
        <v>1203</v>
      </c>
      <c r="C17" s="1463"/>
      <c r="D17" s="570"/>
    </row>
    <row r="18" spans="2:6" s="277" customFormat="1" ht="45.75" customHeight="1" x14ac:dyDescent="0.25">
      <c r="B18" s="1448" t="s">
        <v>1204</v>
      </c>
      <c r="C18" s="1449"/>
      <c r="E18" s="1300"/>
    </row>
    <row r="19" spans="2:6" s="277" customFormat="1" ht="33" customHeight="1" x14ac:dyDescent="0.25">
      <c r="B19" s="1448" t="s">
        <v>1235</v>
      </c>
      <c r="C19" s="1449"/>
    </row>
    <row r="20" spans="2:6" s="277" customFormat="1" ht="20.25" customHeight="1" x14ac:dyDescent="0.25">
      <c r="B20" s="1452" t="s">
        <v>1214</v>
      </c>
      <c r="C20" s="1452"/>
      <c r="D20" s="570"/>
      <c r="E20" s="570"/>
    </row>
    <row r="21" spans="2:6" s="77" customFormat="1" ht="20.25" customHeight="1" x14ac:dyDescent="0.25">
      <c r="B21" s="1453" t="s">
        <v>1209</v>
      </c>
      <c r="C21" s="1452"/>
    </row>
    <row r="22" spans="2:6" s="277" customFormat="1" ht="20.25" customHeight="1" x14ac:dyDescent="0.25">
      <c r="B22" s="1453" t="s">
        <v>1210</v>
      </c>
      <c r="C22" s="1452"/>
    </row>
    <row r="23" spans="2:6" s="277" customFormat="1" ht="20.25" customHeight="1" x14ac:dyDescent="0.25">
      <c r="B23" s="1453" t="s">
        <v>1211</v>
      </c>
      <c r="C23" s="1452"/>
    </row>
    <row r="24" spans="2:6" s="277" customFormat="1" ht="20.25" customHeight="1" x14ac:dyDescent="0.25">
      <c r="B24" s="1453" t="s">
        <v>1212</v>
      </c>
      <c r="C24" s="1452"/>
      <c r="E24" s="570"/>
    </row>
    <row r="25" spans="2:6" s="277" customFormat="1" ht="20.25" customHeight="1" x14ac:dyDescent="0.25">
      <c r="B25" s="1448" t="s">
        <v>1206</v>
      </c>
      <c r="C25" s="1449"/>
      <c r="D25" s="570"/>
    </row>
    <row r="26" spans="2:6" s="277" customFormat="1" ht="33" customHeight="1" x14ac:dyDescent="0.25">
      <c r="B26" s="1448" t="s">
        <v>1207</v>
      </c>
      <c r="C26" s="1449"/>
      <c r="D26" s="1301"/>
    </row>
    <row r="27" spans="2:6" s="77" customFormat="1" ht="20.25" customHeight="1" x14ac:dyDescent="0.25">
      <c r="B27" s="1448" t="s">
        <v>1208</v>
      </c>
      <c r="C27" s="1449"/>
    </row>
    <row r="28" spans="2:6" s="77" customFormat="1" ht="20.25" customHeight="1" x14ac:dyDescent="0.25">
      <c r="B28" s="1448" t="s">
        <v>1304</v>
      </c>
      <c r="C28" s="1449"/>
    </row>
    <row r="29" spans="2:6" x14ac:dyDescent="0.25">
      <c r="B29" s="21"/>
      <c r="C29" s="69"/>
      <c r="E29" s="68"/>
      <c r="F29" s="216"/>
    </row>
    <row r="30" spans="2:6" x14ac:dyDescent="0.25">
      <c r="E30" s="68"/>
    </row>
    <row r="31" spans="2:6" x14ac:dyDescent="0.25">
      <c r="B31" s="627" t="s">
        <v>852</v>
      </c>
      <c r="C31" s="216"/>
    </row>
    <row r="32" spans="2:6" x14ac:dyDescent="0.25">
      <c r="B32" s="1"/>
      <c r="C32" s="1"/>
    </row>
    <row r="33" spans="2:5" x14ac:dyDescent="0.25">
      <c r="B33" s="1"/>
      <c r="C33" s="1"/>
    </row>
    <row r="34" spans="2:5" x14ac:dyDescent="0.25">
      <c r="B34" s="1"/>
      <c r="C34" s="1"/>
    </row>
    <row r="35" spans="2:5" x14ac:dyDescent="0.25">
      <c r="B35" s="1"/>
      <c r="C35" s="1"/>
    </row>
    <row r="36" spans="2:5" x14ac:dyDescent="0.25">
      <c r="B36" s="1"/>
      <c r="C36" s="1"/>
    </row>
    <row r="37" spans="2:5" x14ac:dyDescent="0.25">
      <c r="B37" s="1"/>
      <c r="C37" s="1"/>
    </row>
    <row r="38" spans="2:5" x14ac:dyDescent="0.25">
      <c r="B38" s="1"/>
      <c r="C38" s="1"/>
    </row>
    <row r="39" spans="2:5" x14ac:dyDescent="0.25">
      <c r="B39" s="1"/>
      <c r="C39" s="1"/>
    </row>
    <row r="40" spans="2:5" x14ac:dyDescent="0.25">
      <c r="B40" s="1"/>
      <c r="C40" s="1"/>
      <c r="D40" s="38"/>
      <c r="E40" s="329"/>
    </row>
    <row r="41" spans="2:5" x14ac:dyDescent="0.25">
      <c r="B41" s="1"/>
      <c r="C41" s="1"/>
    </row>
    <row r="42" spans="2:5" x14ac:dyDescent="0.25">
      <c r="B42" s="1"/>
      <c r="C42" s="1"/>
    </row>
    <row r="43" spans="2:5" x14ac:dyDescent="0.25">
      <c r="B43" s="1"/>
      <c r="C43" s="1"/>
    </row>
    <row r="44" spans="2:5" x14ac:dyDescent="0.25">
      <c r="B44" s="1"/>
      <c r="C44" s="1"/>
    </row>
    <row r="45" spans="2:5" x14ac:dyDescent="0.25">
      <c r="B45" s="1"/>
      <c r="C45" s="1" t="s">
        <v>682</v>
      </c>
    </row>
    <row r="46" spans="2:5" x14ac:dyDescent="0.25">
      <c r="B46" s="1"/>
      <c r="C46" s="1"/>
    </row>
    <row r="47" spans="2:5" x14ac:dyDescent="0.25">
      <c r="B47" s="1"/>
      <c r="C47" s="1"/>
    </row>
    <row r="48" spans="2:5" x14ac:dyDescent="0.25">
      <c r="B48" s="1"/>
      <c r="C48" s="1"/>
    </row>
    <row r="49" spans="2:3" x14ac:dyDescent="0.25">
      <c r="B49" s="1"/>
      <c r="C49" s="1"/>
    </row>
    <row r="50" spans="2:3" x14ac:dyDescent="0.25">
      <c r="B50" s="1"/>
      <c r="C50" s="1"/>
    </row>
    <row r="51" spans="2:3" x14ac:dyDescent="0.25">
      <c r="B51" s="1"/>
      <c r="C51" s="1"/>
    </row>
    <row r="52" spans="2:3" x14ac:dyDescent="0.25">
      <c r="B52" s="1"/>
      <c r="C52" s="1"/>
    </row>
    <row r="53" spans="2:3" x14ac:dyDescent="0.25">
      <c r="B53" s="1"/>
      <c r="C53" s="1"/>
    </row>
    <row r="54" spans="2:3" x14ac:dyDescent="0.25">
      <c r="B54" s="1"/>
      <c r="C54" s="1"/>
    </row>
    <row r="55" spans="2:3" x14ac:dyDescent="0.25">
      <c r="B55" s="1"/>
      <c r="C55" s="1"/>
    </row>
    <row r="56" spans="2:3" x14ac:dyDescent="0.25">
      <c r="B56" s="1"/>
      <c r="C56" s="1"/>
    </row>
    <row r="57" spans="2:3" x14ac:dyDescent="0.25">
      <c r="B57" s="1"/>
      <c r="C57" s="1"/>
    </row>
    <row r="58" spans="2:3" x14ac:dyDescent="0.25">
      <c r="B58" s="1"/>
      <c r="C58" s="1"/>
    </row>
    <row r="59" spans="2:3" x14ac:dyDescent="0.25">
      <c r="B59" s="1"/>
      <c r="C59" s="1"/>
    </row>
    <row r="60" spans="2:3" x14ac:dyDescent="0.25">
      <c r="B60" s="1"/>
      <c r="C60" s="1"/>
    </row>
    <row r="61" spans="2:3" x14ac:dyDescent="0.25">
      <c r="B61" s="1"/>
      <c r="C61" s="1"/>
    </row>
    <row r="62" spans="2:3" x14ac:dyDescent="0.25">
      <c r="B62" s="1"/>
      <c r="C62" s="1"/>
    </row>
    <row r="63" spans="2:3" x14ac:dyDescent="0.25">
      <c r="B63" s="1"/>
      <c r="C63" s="1"/>
    </row>
    <row r="64" spans="2:3" x14ac:dyDescent="0.25">
      <c r="B64" s="1"/>
      <c r="C64" s="1"/>
    </row>
    <row r="65" spans="2:13" x14ac:dyDescent="0.25">
      <c r="B65" s="1"/>
      <c r="C65" s="1"/>
    </row>
    <row r="66" spans="2:13" x14ac:dyDescent="0.25">
      <c r="B66" s="1"/>
      <c r="C66" s="1"/>
    </row>
    <row r="67" spans="2:13" x14ac:dyDescent="0.25">
      <c r="B67" s="1"/>
      <c r="C67" s="1"/>
    </row>
    <row r="68" spans="2:13" x14ac:dyDescent="0.25">
      <c r="B68" s="1"/>
      <c r="C68" s="1"/>
    </row>
    <row r="69" spans="2:13" x14ac:dyDescent="0.25">
      <c r="B69" s="1"/>
      <c r="C69" s="1"/>
    </row>
    <row r="70" spans="2:13" x14ac:dyDescent="0.25">
      <c r="B70" s="1"/>
      <c r="C70" s="1"/>
      <c r="E70" s="329"/>
    </row>
    <row r="71" spans="2:13" x14ac:dyDescent="0.25">
      <c r="B71" s="1"/>
      <c r="C71" s="1"/>
      <c r="E71" s="329"/>
    </row>
    <row r="72" spans="2:13" x14ac:dyDescent="0.25">
      <c r="B72" s="1"/>
      <c r="C72" s="1"/>
      <c r="E72" s="329"/>
    </row>
    <row r="73" spans="2:13" x14ac:dyDescent="0.25">
      <c r="B73" s="1"/>
      <c r="C73" s="1"/>
    </row>
    <row r="74" spans="2:13" ht="13.2" customHeight="1" x14ac:dyDescent="0.25">
      <c r="B74" s="1"/>
      <c r="C74" s="1"/>
    </row>
    <row r="75" spans="2:13" x14ac:dyDescent="0.25">
      <c r="B75" s="1"/>
      <c r="C75" s="1"/>
    </row>
    <row r="76" spans="2:13" x14ac:dyDescent="0.25">
      <c r="B76" s="1"/>
      <c r="C76" s="1"/>
    </row>
    <row r="77" spans="2:13" x14ac:dyDescent="0.25">
      <c r="B77" s="1"/>
      <c r="C77" s="1"/>
      <c r="M77" s="71"/>
    </row>
    <row r="78" spans="2:13" x14ac:dyDescent="0.25">
      <c r="B78" s="1"/>
      <c r="C78" s="1"/>
    </row>
    <row r="79" spans="2:13" x14ac:dyDescent="0.25">
      <c r="B79" s="1"/>
      <c r="C79" s="1"/>
    </row>
    <row r="80" spans="2:13" x14ac:dyDescent="0.25">
      <c r="B80" s="1"/>
      <c r="C80" s="1"/>
    </row>
    <row r="81" spans="2:3" ht="13.5" customHeight="1" x14ac:dyDescent="0.25">
      <c r="B81" s="1"/>
      <c r="C81" s="1"/>
    </row>
    <row r="82" spans="2:3" x14ac:dyDescent="0.25">
      <c r="B82" s="1"/>
      <c r="C82" s="1"/>
    </row>
    <row r="83" spans="2:3" x14ac:dyDescent="0.25">
      <c r="B83" s="1"/>
      <c r="C83" s="1"/>
    </row>
    <row r="84" spans="2:3" x14ac:dyDescent="0.25">
      <c r="B84" s="1"/>
      <c r="C84" s="1"/>
    </row>
    <row r="85" spans="2:3" x14ac:dyDescent="0.25">
      <c r="B85" s="1"/>
      <c r="C85" s="1"/>
    </row>
    <row r="86" spans="2:3" x14ac:dyDescent="0.25">
      <c r="B86" s="1"/>
      <c r="C86" s="1"/>
    </row>
    <row r="87" spans="2:3" ht="240" customHeight="1" x14ac:dyDescent="0.25">
      <c r="B87" s="1"/>
      <c r="C87" s="1"/>
    </row>
    <row r="88" spans="2:3" x14ac:dyDescent="0.25">
      <c r="B88" s="1"/>
      <c r="C88" s="1"/>
    </row>
    <row r="89" spans="2:3" s="268" customFormat="1" ht="20.25" customHeight="1" x14ac:dyDescent="0.25">
      <c r="B89" s="1"/>
      <c r="C89" s="1"/>
    </row>
    <row r="90" spans="2:3" s="628" customFormat="1" ht="30" customHeight="1" x14ac:dyDescent="0.25">
      <c r="B90" s="1"/>
      <c r="C90" s="1"/>
    </row>
    <row r="91" spans="2:3" s="628" customFormat="1" ht="42" customHeight="1" x14ac:dyDescent="0.25">
      <c r="B91" s="1"/>
      <c r="C91" s="1"/>
    </row>
    <row r="92" spans="2:3" s="628" customFormat="1" ht="56.25" customHeight="1" x14ac:dyDescent="0.25">
      <c r="B92" s="2"/>
      <c r="C92" s="2"/>
    </row>
    <row r="93" spans="2:3" ht="15" customHeight="1" x14ac:dyDescent="0.25">
      <c r="B93" s="1450" t="s">
        <v>686</v>
      </c>
      <c r="C93" s="1451"/>
    </row>
    <row r="94" spans="2:3" ht="33" customHeight="1" x14ac:dyDescent="0.25">
      <c r="B94" s="1454" t="s">
        <v>853</v>
      </c>
      <c r="C94" s="1455"/>
    </row>
    <row r="95" spans="2:3" ht="48.75" customHeight="1" x14ac:dyDescent="0.25">
      <c r="B95" s="1464" t="s">
        <v>1415</v>
      </c>
      <c r="C95" s="1465"/>
    </row>
    <row r="96" spans="2:3" ht="45.75" customHeight="1" x14ac:dyDescent="0.25">
      <c r="B96" s="1454" t="s">
        <v>854</v>
      </c>
      <c r="C96" s="1455"/>
    </row>
    <row r="98" spans="2:3" x14ac:dyDescent="0.25">
      <c r="B98" s="242" t="s">
        <v>688</v>
      </c>
      <c r="C98" s="242"/>
    </row>
  </sheetData>
  <sheetProtection algorithmName="SHA-512" hashValue="nUQNNE+Zk6ewm8QduVTTeyKardZlurxv75sILIp3ARSazmFsZFU2N7+uI95uNmt1iNLEPwuIDIrtZ5s6LU7x0w==" saltValue="8Ox0qknjqrPK58EXjbVUhA==" spinCount="100000" sheet="1" objects="1" scenarios="1" selectLockedCells="1"/>
  <customSheetViews>
    <customSheetView guid="{6509DE47-C0A2-4ED1-9D8E-F081B0F084AE}" showGridLines="0" fitToPage="1" topLeftCell="A10">
      <selection activeCell="B2" sqref="B2:C2"/>
      <rowBreaks count="2" manualBreakCount="2">
        <brk id="24" min="1" max="2" man="1"/>
        <brk id="86" min="1" max="2" man="1"/>
      </rowBreaks>
      <colBreaks count="1" manualBreakCount="1">
        <brk id="3" max="1048575" man="1"/>
      </colBreaks>
      <pageMargins left="0.25" right="0.25" top="0.75" bottom="0.75" header="0.3" footer="0.3"/>
      <printOptions horizontalCentered="1"/>
      <pageSetup paperSize="9" scale="69" fitToHeight="0" orientation="portrait" r:id="rId1"/>
      <headerFooter alignWithMargins="0">
        <oddFooter xml:space="preserve">&amp;R&amp;6Pagina &amp;P di &amp;N </oddFooter>
      </headerFooter>
    </customSheetView>
  </customSheetViews>
  <mergeCells count="27">
    <mergeCell ref="B96:C96"/>
    <mergeCell ref="E7:G7"/>
    <mergeCell ref="E6:G6"/>
    <mergeCell ref="F2:R4"/>
    <mergeCell ref="B2:C2"/>
    <mergeCell ref="B8:C8"/>
    <mergeCell ref="B6:C6"/>
    <mergeCell ref="B12:C12"/>
    <mergeCell ref="B15:C15"/>
    <mergeCell ref="B17:C17"/>
    <mergeCell ref="B94:C94"/>
    <mergeCell ref="B95:C95"/>
    <mergeCell ref="B14:C14"/>
    <mergeCell ref="B18:C18"/>
    <mergeCell ref="B16:C16"/>
    <mergeCell ref="B5:C5"/>
    <mergeCell ref="B25:C25"/>
    <mergeCell ref="B93:C93"/>
    <mergeCell ref="B20:C20"/>
    <mergeCell ref="B19:C19"/>
    <mergeCell ref="B27:C27"/>
    <mergeCell ref="B26:C26"/>
    <mergeCell ref="B28:C28"/>
    <mergeCell ref="B21:C21"/>
    <mergeCell ref="B22:C22"/>
    <mergeCell ref="B23:C23"/>
    <mergeCell ref="B24:C24"/>
  </mergeCells>
  <hyperlinks>
    <hyperlink ref="B98" location="Sommario!A1" display="Ritorna al sommario"/>
  </hyperlinks>
  <printOptions horizontalCentered="1"/>
  <pageMargins left="0.25" right="0.25" top="0.75" bottom="0.75" header="0.3" footer="0.3"/>
  <pageSetup paperSize="9" scale="69" fitToHeight="0" orientation="portrait" r:id="rId2"/>
  <headerFooter alignWithMargins="0">
    <oddFooter xml:space="preserve">&amp;R&amp;6Pagina &amp;P di &amp;N </oddFooter>
  </headerFooter>
  <rowBreaks count="2" manualBreakCount="2">
    <brk id="29" min="1" max="2" man="1"/>
    <brk id="91" min="1" max="2" man="1"/>
  </rowBreaks>
  <colBreaks count="1" manualBreakCount="1">
    <brk id="3"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D50"/>
  <sheetViews>
    <sheetView zoomScale="120" zoomScaleNormal="120" zoomScaleSheetLayoutView="100" workbookViewId="0">
      <selection activeCell="A2" sqref="A2"/>
    </sheetView>
  </sheetViews>
  <sheetFormatPr defaultRowHeight="13.2" x14ac:dyDescent="0.25"/>
  <cols>
    <col min="2" max="2" width="2.77734375" customWidth="1"/>
    <col min="3" max="3" width="106.5546875" customWidth="1"/>
  </cols>
  <sheetData>
    <row r="3" spans="2:3" ht="31.2" customHeight="1" x14ac:dyDescent="0.25">
      <c r="B3" s="705" t="s">
        <v>1043</v>
      </c>
      <c r="C3" s="705"/>
    </row>
    <row r="4" spans="2:3" ht="26.4" x14ac:dyDescent="0.25">
      <c r="B4" s="704" t="s">
        <v>36</v>
      </c>
      <c r="C4" s="692" t="s">
        <v>1044</v>
      </c>
    </row>
    <row r="5" spans="2:3" ht="39.6" x14ac:dyDescent="0.25">
      <c r="B5" s="704" t="s">
        <v>36</v>
      </c>
      <c r="C5" s="692" t="s">
        <v>1045</v>
      </c>
    </row>
    <row r="6" spans="2:3" ht="39.6" x14ac:dyDescent="0.25">
      <c r="B6" s="704" t="s">
        <v>36</v>
      </c>
      <c r="C6" s="692" t="s">
        <v>1046</v>
      </c>
    </row>
    <row r="7" spans="2:3" ht="52.8" x14ac:dyDescent="0.25">
      <c r="B7" s="704" t="s">
        <v>36</v>
      </c>
      <c r="C7" s="692" t="s">
        <v>1047</v>
      </c>
    </row>
    <row r="8" spans="2:3" x14ac:dyDescent="0.25">
      <c r="B8" s="704" t="s">
        <v>36</v>
      </c>
      <c r="C8" s="692" t="s">
        <v>1048</v>
      </c>
    </row>
    <row r="9" spans="2:3" x14ac:dyDescent="0.25">
      <c r="B9" s="704" t="s">
        <v>36</v>
      </c>
      <c r="C9" s="692" t="s">
        <v>1050</v>
      </c>
    </row>
    <row r="10" spans="2:3" x14ac:dyDescent="0.25">
      <c r="B10" s="704" t="s">
        <v>36</v>
      </c>
      <c r="C10" s="692" t="s">
        <v>1051</v>
      </c>
    </row>
    <row r="11" spans="2:3" x14ac:dyDescent="0.25">
      <c r="B11" s="704" t="s">
        <v>36</v>
      </c>
      <c r="C11" s="692" t="s">
        <v>1052</v>
      </c>
    </row>
    <row r="12" spans="2:3" x14ac:dyDescent="0.25">
      <c r="B12" s="704" t="s">
        <v>36</v>
      </c>
      <c r="C12" s="692" t="s">
        <v>1053</v>
      </c>
    </row>
    <row r="13" spans="2:3" x14ac:dyDescent="0.25">
      <c r="B13" s="704" t="s">
        <v>36</v>
      </c>
      <c r="C13" s="692" t="s">
        <v>1054</v>
      </c>
    </row>
    <row r="14" spans="2:3" x14ac:dyDescent="0.25">
      <c r="B14" s="704" t="s">
        <v>36</v>
      </c>
      <c r="C14" s="692" t="s">
        <v>1055</v>
      </c>
    </row>
    <row r="15" spans="2:3" x14ac:dyDescent="0.25">
      <c r="B15" s="704" t="s">
        <v>36</v>
      </c>
      <c r="C15" s="692" t="s">
        <v>1056</v>
      </c>
    </row>
    <row r="16" spans="2:3" x14ac:dyDescent="0.25">
      <c r="B16" s="704" t="s">
        <v>36</v>
      </c>
      <c r="C16" s="691"/>
    </row>
    <row r="17" spans="2:4" x14ac:dyDescent="0.25">
      <c r="B17" s="704"/>
      <c r="C17" s="691"/>
    </row>
    <row r="18" spans="2:4" x14ac:dyDescent="0.25">
      <c r="B18" s="711" t="s">
        <v>1073</v>
      </c>
      <c r="C18" s="691"/>
    </row>
    <row r="19" spans="2:4" ht="52.8" x14ac:dyDescent="0.25">
      <c r="B19" s="710" t="s">
        <v>36</v>
      </c>
      <c r="C19" s="709" t="s">
        <v>1062</v>
      </c>
    </row>
    <row r="20" spans="2:4" x14ac:dyDescent="0.25">
      <c r="B20" s="693"/>
      <c r="C20" s="709" t="s">
        <v>1058</v>
      </c>
    </row>
    <row r="21" spans="2:4" x14ac:dyDescent="0.25">
      <c r="B21" s="693"/>
      <c r="C21" s="709" t="s">
        <v>1059</v>
      </c>
    </row>
    <row r="22" spans="2:4" x14ac:dyDescent="0.25">
      <c r="B22" s="693"/>
      <c r="C22" s="693"/>
    </row>
    <row r="23" spans="2:4" x14ac:dyDescent="0.25">
      <c r="B23" s="711" t="s">
        <v>1067</v>
      </c>
      <c r="C23" s="693"/>
    </row>
    <row r="24" spans="2:4" ht="52.8" x14ac:dyDescent="0.25">
      <c r="B24" s="704" t="s">
        <v>36</v>
      </c>
      <c r="C24" s="717" t="s">
        <v>1065</v>
      </c>
      <c r="D24" s="729" t="s">
        <v>1063</v>
      </c>
    </row>
    <row r="25" spans="2:4" ht="26.4" x14ac:dyDescent="0.25">
      <c r="B25" s="721" t="s">
        <v>36</v>
      </c>
      <c r="C25" s="720" t="s">
        <v>1074</v>
      </c>
    </row>
    <row r="26" spans="2:4" x14ac:dyDescent="0.25">
      <c r="B26" s="721" t="s">
        <v>36</v>
      </c>
      <c r="C26" s="720" t="s">
        <v>1068</v>
      </c>
    </row>
    <row r="28" spans="2:4" x14ac:dyDescent="0.25">
      <c r="B28" s="711" t="s">
        <v>1069</v>
      </c>
    </row>
    <row r="29" spans="2:4" ht="26.4" x14ac:dyDescent="0.25">
      <c r="B29" s="721" t="s">
        <v>36</v>
      </c>
      <c r="C29" s="722" t="s">
        <v>1072</v>
      </c>
    </row>
    <row r="32" spans="2:4" x14ac:dyDescent="0.25">
      <c r="B32" s="724" t="s">
        <v>1070</v>
      </c>
    </row>
    <row r="33" spans="2:3" x14ac:dyDescent="0.25">
      <c r="B33" s="725" t="s">
        <v>36</v>
      </c>
      <c r="C33" s="725" t="s">
        <v>1071</v>
      </c>
    </row>
    <row r="35" spans="2:3" x14ac:dyDescent="0.25">
      <c r="B35" s="724" t="s">
        <v>1075</v>
      </c>
    </row>
    <row r="36" spans="2:3" ht="52.8" x14ac:dyDescent="0.25">
      <c r="B36" s="728" t="s">
        <v>36</v>
      </c>
      <c r="C36" s="726" t="s">
        <v>1076</v>
      </c>
    </row>
    <row r="37" spans="2:3" ht="26.4" x14ac:dyDescent="0.25">
      <c r="B37" s="728" t="s">
        <v>36</v>
      </c>
      <c r="C37" s="726" t="s">
        <v>1077</v>
      </c>
    </row>
    <row r="38" spans="2:3" ht="26.4" x14ac:dyDescent="0.25">
      <c r="B38" s="727" t="s">
        <v>36</v>
      </c>
      <c r="C38" s="726" t="s">
        <v>1078</v>
      </c>
    </row>
    <row r="39" spans="2:3" ht="39.6" x14ac:dyDescent="0.25">
      <c r="B39" s="704" t="s">
        <v>36</v>
      </c>
      <c r="C39" s="726" t="s">
        <v>1079</v>
      </c>
    </row>
    <row r="40" spans="2:3" x14ac:dyDescent="0.25">
      <c r="B40" s="728"/>
      <c r="C40" s="726"/>
    </row>
    <row r="41" spans="2:3" x14ac:dyDescent="0.25">
      <c r="B41" s="724" t="s">
        <v>1110</v>
      </c>
      <c r="C41" s="726"/>
    </row>
    <row r="42" spans="2:3" x14ac:dyDescent="0.25">
      <c r="B42" s="740" t="s">
        <v>36</v>
      </c>
      <c r="C42" s="726" t="s">
        <v>1111</v>
      </c>
    </row>
    <row r="43" spans="2:3" x14ac:dyDescent="0.25">
      <c r="B43" s="704" t="s">
        <v>1112</v>
      </c>
      <c r="C43" s="726" t="s">
        <v>1113</v>
      </c>
    </row>
    <row r="44" spans="2:3" x14ac:dyDescent="0.25">
      <c r="B44" s="704" t="s">
        <v>36</v>
      </c>
      <c r="C44" s="726" t="s">
        <v>1114</v>
      </c>
    </row>
    <row r="45" spans="2:3" ht="15.75" customHeight="1" x14ac:dyDescent="0.25">
      <c r="B45" s="741" t="s">
        <v>36</v>
      </c>
      <c r="C45" s="726" t="s">
        <v>1128</v>
      </c>
    </row>
    <row r="46" spans="2:3" x14ac:dyDescent="0.25">
      <c r="B46" s="704" t="s">
        <v>36</v>
      </c>
      <c r="C46" s="741" t="s">
        <v>1143</v>
      </c>
    </row>
    <row r="47" spans="2:3" x14ac:dyDescent="0.25">
      <c r="B47" s="704" t="s">
        <v>36</v>
      </c>
      <c r="C47" s="741" t="s">
        <v>1144</v>
      </c>
    </row>
    <row r="48" spans="2:3" x14ac:dyDescent="0.25">
      <c r="B48" s="704" t="s">
        <v>36</v>
      </c>
      <c r="C48" s="752" t="s">
        <v>1179</v>
      </c>
    </row>
    <row r="49" spans="2:3" x14ac:dyDescent="0.25">
      <c r="B49" s="769" t="s">
        <v>36</v>
      </c>
      <c r="C49" s="769" t="s">
        <v>1189</v>
      </c>
    </row>
    <row r="50" spans="2:3" x14ac:dyDescent="0.25">
      <c r="B50" s="769" t="s">
        <v>36</v>
      </c>
      <c r="C50" s="769" t="s">
        <v>1190</v>
      </c>
    </row>
  </sheetData>
  <sheetProtection algorithmName="SHA-512" hashValue="V99dG21GdsafMfKv1+84ptSYlgil5Us4EHSOhj7iR2cr2M2/VjDXM90KMp5MRNELtrS1NRFCdvPzq9wxvbKFqQ==" saltValue="Bq7LGAWgj1BVA+EiuIej/w==" spinCount="100000" sheet="1" objects="1" scenarios="1" selectLockedCells="1" selectUnlockedCells="1"/>
  <customSheetViews>
    <customSheetView guid="{6509DE47-C0A2-4ED1-9D8E-F081B0F084AE}" scale="120" topLeftCell="A26">
      <selection activeCell="C51" sqref="C51"/>
      <pageMargins left="0.7" right="0.7" top="0.75" bottom="0.75" header="0.3" footer="0.3"/>
      <pageSetup paperSize="9" orientation="portrait" horizontalDpi="300" verticalDpi="300" r:id="rId1"/>
    </customSheetView>
  </customSheetViews>
  <pageMargins left="0.7" right="0.7" top="0.75" bottom="0.75" header="0.3" footer="0.3"/>
  <pageSetup paperSize="9" orientation="portrait" horizontalDpi="300" verticalDpi="3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F0000"/>
    <pageSetUpPr fitToPage="1"/>
  </sheetPr>
  <dimension ref="A1:O33"/>
  <sheetViews>
    <sheetView zoomScaleNormal="100" zoomScaleSheetLayoutView="80" zoomScalePageLayoutView="110" workbookViewId="0">
      <selection activeCell="A2" sqref="A2:C2"/>
    </sheetView>
  </sheetViews>
  <sheetFormatPr defaultColWidth="11.44140625" defaultRowHeight="13.2" x14ac:dyDescent="0.25"/>
  <cols>
    <col min="1" max="1" width="5.77734375" style="75" customWidth="1"/>
    <col min="2" max="3" width="70.77734375" style="75" customWidth="1"/>
    <col min="4" max="16384" width="11.44140625" style="75"/>
  </cols>
  <sheetData>
    <row r="1" spans="1:5" ht="15" customHeight="1" thickBot="1" x14ac:dyDescent="0.3"/>
    <row r="2" spans="1:5" s="76" customFormat="1" ht="49.5" customHeight="1" thickBot="1" x14ac:dyDescent="0.3">
      <c r="A2" s="1440" t="s">
        <v>855</v>
      </c>
      <c r="B2" s="1440"/>
      <c r="C2" s="1440"/>
    </row>
    <row r="3" spans="1:5" ht="11.25" customHeight="1" x14ac:dyDescent="0.25"/>
    <row r="4" spans="1:5" s="1136" customFormat="1" ht="59.25" customHeight="1" x14ac:dyDescent="0.25">
      <c r="A4" s="1472" t="s">
        <v>1416</v>
      </c>
      <c r="B4" s="1472"/>
      <c r="C4" s="1472"/>
      <c r="D4" s="90"/>
      <c r="E4" s="90"/>
    </row>
    <row r="5" spans="1:5" s="623" customFormat="1" ht="15" customHeight="1" x14ac:dyDescent="0.25">
      <c r="A5" s="1473" t="s">
        <v>1180</v>
      </c>
      <c r="B5" s="1473"/>
      <c r="C5" s="1473"/>
      <c r="D5" s="630"/>
      <c r="E5" s="630"/>
    </row>
    <row r="6" spans="1:5" s="623" customFormat="1" ht="15" customHeight="1" x14ac:dyDescent="0.25">
      <c r="A6" s="1473" t="s">
        <v>1381</v>
      </c>
      <c r="B6" s="1473"/>
      <c r="C6" s="1473"/>
      <c r="D6" s="630"/>
      <c r="E6" s="630"/>
    </row>
    <row r="7" spans="1:5" s="623" customFormat="1" ht="20.25" customHeight="1" x14ac:dyDescent="0.25">
      <c r="A7" s="1473" t="s">
        <v>1181</v>
      </c>
      <c r="B7" s="1473"/>
      <c r="C7" s="1473"/>
      <c r="D7" s="630"/>
      <c r="E7" s="630"/>
    </row>
    <row r="8" spans="1:5" s="623" customFormat="1" ht="15" customHeight="1" x14ac:dyDescent="0.25">
      <c r="A8" s="1469" t="s">
        <v>856</v>
      </c>
      <c r="B8" s="1469"/>
      <c r="C8" s="1469"/>
      <c r="D8" s="631"/>
      <c r="E8" s="631"/>
    </row>
    <row r="9" spans="1:5" s="79" customFormat="1" ht="20.25" customHeight="1" x14ac:dyDescent="0.25">
      <c r="A9" s="1471" t="s">
        <v>1382</v>
      </c>
      <c r="B9" s="1471"/>
      <c r="C9" s="1471"/>
    </row>
    <row r="10" spans="1:5" s="79" customFormat="1" ht="45.75" customHeight="1" x14ac:dyDescent="0.25">
      <c r="A10" s="1470" t="s">
        <v>1182</v>
      </c>
      <c r="B10" s="1470"/>
      <c r="C10" s="1470"/>
    </row>
    <row r="11" spans="1:5" s="79" customFormat="1" ht="147" customHeight="1" x14ac:dyDescent="0.25">
      <c r="A11" s="1470" t="s">
        <v>1417</v>
      </c>
      <c r="B11" s="1470"/>
      <c r="C11" s="1470"/>
    </row>
    <row r="12" spans="1:5" s="79" customFormat="1" ht="20.25" customHeight="1" x14ac:dyDescent="0.25">
      <c r="A12" s="1297" t="s">
        <v>688</v>
      </c>
      <c r="B12" s="1137"/>
      <c r="C12" s="1137"/>
    </row>
    <row r="33" spans="15:15" x14ac:dyDescent="0.25">
      <c r="O33" s="80"/>
    </row>
  </sheetData>
  <sheetProtection algorithmName="SHA-512" hashValue="gOd7xn43W1ZLDh3+H6aUXiu7a3BVIYnAXMB2oJMahzRqz3y0CEp9gU8O6igYbS8qHMUjQD4kG2XZHYH0y6Glmg==" saltValue="TMzchJQUZx/TL89KCV9pjQ==" spinCount="100000" sheet="1" objects="1" scenarios="1" selectLockedCells="1"/>
  <customSheetViews>
    <customSheetView guid="{6509DE47-C0A2-4ED1-9D8E-F081B0F084AE}" scale="110" fitToPage="1">
      <selection activeCell="A13" sqref="A13:C13"/>
      <rowBreaks count="1" manualBreakCount="1">
        <brk id="25" max="3" man="1"/>
      </rowBreaks>
      <colBreaks count="1" manualBreakCount="1">
        <brk id="3" max="1048575" man="1"/>
      </colBreaks>
      <pageMargins left="0.25" right="0.25" top="0.75" bottom="0.75" header="0.3" footer="0.3"/>
      <printOptions horizontalCentered="1"/>
      <pageSetup paperSize="9" scale="68" fitToHeight="0" orientation="portrait" r:id="rId1"/>
      <headerFooter alignWithMargins="0">
        <oddFooter xml:space="preserve">&amp;R&amp;6Pagina &amp;P di &amp;N </oddFooter>
      </headerFooter>
    </customSheetView>
  </customSheetViews>
  <mergeCells count="9">
    <mergeCell ref="A8:C8"/>
    <mergeCell ref="A2:C2"/>
    <mergeCell ref="A10:C10"/>
    <mergeCell ref="A11:C11"/>
    <mergeCell ref="A9:C9"/>
    <mergeCell ref="A4:C4"/>
    <mergeCell ref="A5:C5"/>
    <mergeCell ref="A6:C6"/>
    <mergeCell ref="A7:C7"/>
  </mergeCells>
  <hyperlinks>
    <hyperlink ref="A9" r:id="rId2" display="https://gd.zh.ch/internet/gesundheitsdirektion/de/themen/behoerden/spitalplanung_leistungsgruppen/leistungsgruppen.html"/>
    <hyperlink ref="A9:C9" r:id="rId3" location="-1490536373" display="https://www.zh.ch/de/gesundheit/spitaeler-kliniken/spital-leistungsgruppen-und-splg-grouper.html#-1490536373"/>
    <hyperlink ref="A12" location="Sommario!A1" display="Ritorna al sommario"/>
  </hyperlinks>
  <printOptions horizontalCentered="1"/>
  <pageMargins left="0.25" right="0.25" top="0.75" bottom="0.75" header="0.3" footer="0.3"/>
  <pageSetup paperSize="9" scale="68" fitToHeight="0" orientation="portrait" r:id="rId4"/>
  <headerFooter alignWithMargins="0">
    <oddFooter xml:space="preserve">&amp;R&amp;6Pagina &amp;P di &amp;N </oddFooter>
  </headerFooter>
  <rowBreaks count="1" manualBreakCount="1">
    <brk id="23" max="3" man="1"/>
  </rowBreaks>
  <colBreaks count="1" manualBreakCount="1">
    <brk id="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FF0000"/>
    <pageSetUpPr fitToPage="1"/>
  </sheetPr>
  <dimension ref="B1:N173"/>
  <sheetViews>
    <sheetView showGridLines="0" topLeftCell="A13" zoomScaleNormal="100" zoomScaleSheetLayoutView="90" workbookViewId="0">
      <selection activeCell="B4" sqref="B4:D4"/>
    </sheetView>
  </sheetViews>
  <sheetFormatPr defaultColWidth="11.44140625" defaultRowHeight="13.2" x14ac:dyDescent="0.25"/>
  <cols>
    <col min="1" max="1" width="2.77734375" style="2" customWidth="1"/>
    <col min="2" max="2" width="30.77734375" style="2" customWidth="1"/>
    <col min="3" max="3" width="15.77734375" style="2" customWidth="1"/>
    <col min="4" max="4" width="100.77734375" style="2" customWidth="1"/>
    <col min="5" max="5" width="11.44140625" style="2" customWidth="1"/>
    <col min="6" max="6" width="11.44140625" style="2" hidden="1" customWidth="1"/>
    <col min="7" max="7" width="24.5546875" style="2" customWidth="1"/>
    <col min="8" max="16384" width="11.44140625" style="2"/>
  </cols>
  <sheetData>
    <row r="1" spans="2:7" ht="15" customHeight="1" thickBot="1" x14ac:dyDescent="0.3"/>
    <row r="2" spans="2:7" s="381" customFormat="1" ht="50.1" customHeight="1" thickBot="1" x14ac:dyDescent="0.3">
      <c r="B2" s="1475" t="s">
        <v>886</v>
      </c>
      <c r="C2" s="1440"/>
      <c r="D2" s="1440"/>
      <c r="E2" s="380"/>
    </row>
    <row r="3" spans="2:7" s="757" customFormat="1" ht="40.200000000000003" customHeight="1" x14ac:dyDescent="0.25">
      <c r="B3" s="81"/>
      <c r="C3" s="82"/>
      <c r="D3" s="82"/>
      <c r="G3" s="621"/>
    </row>
    <row r="4" spans="2:7" s="757" customFormat="1" ht="71.25" customHeight="1" thickBot="1" x14ac:dyDescent="0.3">
      <c r="B4" s="1477" t="s">
        <v>1216</v>
      </c>
      <c r="C4" s="1477"/>
      <c r="D4" s="1477"/>
      <c r="G4" s="621"/>
    </row>
    <row r="5" spans="2:7" s="757" customFormat="1" ht="11.55" customHeight="1" thickBot="1" x14ac:dyDescent="0.3">
      <c r="B5" s="755"/>
      <c r="C5" s="776"/>
      <c r="D5" s="776"/>
      <c r="E5" s="78"/>
      <c r="G5" s="621"/>
    </row>
    <row r="6" spans="2:7" s="7" customFormat="1" ht="18" customHeight="1" x14ac:dyDescent="0.25">
      <c r="B6" s="723"/>
      <c r="C6" s="1476" t="s">
        <v>216</v>
      </c>
      <c r="D6" s="1476"/>
      <c r="E6" s="781"/>
    </row>
    <row r="7" spans="2:7" s="7" customFormat="1" ht="18" customHeight="1" thickBot="1" x14ac:dyDescent="0.3">
      <c r="B7" s="1298" t="s">
        <v>217</v>
      </c>
      <c r="C7" s="1359" t="s">
        <v>215</v>
      </c>
      <c r="D7" s="1359" t="s">
        <v>522</v>
      </c>
      <c r="E7" s="781"/>
    </row>
    <row r="8" spans="2:7" s="34" customFormat="1" ht="15.6" customHeight="1" x14ac:dyDescent="0.25">
      <c r="B8" s="676" t="str">
        <f>IF(ISBLANK('2.2'!C9),"",'2.2'!C9)</f>
        <v>Pacchetto di base</v>
      </c>
      <c r="C8" s="676" t="str">
        <f>+'2.2'!D9</f>
        <v>BP</v>
      </c>
      <c r="D8" s="676" t="str">
        <f>+'2.2'!E9</f>
        <v>Pacchetto di base chirurgia e medicina interna</v>
      </c>
      <c r="E8" s="798"/>
      <c r="G8" s="520"/>
    </row>
    <row r="9" spans="2:7" s="1302" customFormat="1" ht="15.6" customHeight="1" x14ac:dyDescent="0.25">
      <c r="B9" s="677" t="str">
        <f>IF(ISBLANK('2.2'!C10),"",'2.2'!C10)</f>
        <v>Pacchetto di base elettivo</v>
      </c>
      <c r="C9" s="677" t="str">
        <f>+'2.2'!D10</f>
        <v>BPE</v>
      </c>
      <c r="D9" s="677" t="str">
        <f>+'2.2'!E10</f>
        <v>Pacchetto di base per fornitori di prestazioni elettive</v>
      </c>
      <c r="E9" s="1292"/>
      <c r="G9" s="1135"/>
    </row>
    <row r="10" spans="2:7" s="1302" customFormat="1" ht="15.6" customHeight="1" thickBot="1" x14ac:dyDescent="0.3">
      <c r="B10" s="678" t="str">
        <f>IF(ISBLANK('2.2'!C11),"",'2.2'!C11)</f>
        <v>Medicina interna generale</v>
      </c>
      <c r="C10" s="678" t="str">
        <f>+'2.2'!D11</f>
        <v>BPM</v>
      </c>
      <c r="D10" s="678" t="str">
        <f>+'2.2'!E11</f>
        <v>Pacchetto di base di medicina interna generale</v>
      </c>
      <c r="E10" s="78"/>
      <c r="G10" s="1135"/>
    </row>
    <row r="11" spans="2:7" s="757" customFormat="1" x14ac:dyDescent="0.25">
      <c r="B11" s="344" t="str">
        <f>IF(ISBLANK('2.2'!C12),"",'2.2'!C12)</f>
        <v>Dermatologia</v>
      </c>
      <c r="C11" s="330" t="str">
        <f>+'2.2'!D12</f>
        <v>DER1</v>
      </c>
      <c r="D11" s="330" t="str">
        <f>+'2.2'!E12</f>
        <v>Dermatologia (incluse malattie sessualmente trasmissibili)</v>
      </c>
      <c r="E11" s="78"/>
    </row>
    <row r="12" spans="2:7" s="757" customFormat="1" x14ac:dyDescent="0.25">
      <c r="B12" s="31" t="str">
        <f>IF(ISBLANK('2.2'!C13),"",'2.2'!C13)</f>
        <v/>
      </c>
      <c r="C12" s="331" t="str">
        <f>+'2.2'!D13</f>
        <v>DER1.1</v>
      </c>
      <c r="D12" s="331" t="str">
        <f>+'2.2'!E13</f>
        <v>Dermatologia oncologica</v>
      </c>
      <c r="E12" s="78"/>
    </row>
    <row r="13" spans="2:7" s="757" customFormat="1" x14ac:dyDescent="0.25">
      <c r="B13" s="218" t="str">
        <f>IF(ISBLANK('2.2'!C14),"",'2.2'!C14)</f>
        <v/>
      </c>
      <c r="C13" s="332" t="str">
        <f>+'2.2'!D14</f>
        <v>DER1.2</v>
      </c>
      <c r="D13" s="332" t="str">
        <f>+'2.2'!E14</f>
        <v>Patologie dermatologiche severe</v>
      </c>
      <c r="E13" s="78"/>
    </row>
    <row r="14" spans="2:7" s="757" customFormat="1" ht="13.8" thickBot="1" x14ac:dyDescent="0.3">
      <c r="B14" s="345" t="str">
        <f>IF(ISBLANK('2.2'!C15),"",'2.2'!C15)</f>
        <v/>
      </c>
      <c r="C14" s="333" t="str">
        <f>+'2.2'!D15</f>
        <v>DER2</v>
      </c>
      <c r="D14" s="333" t="str">
        <f>+'2.2'!E15</f>
        <v>Trattamento delle ferite</v>
      </c>
      <c r="E14" s="78"/>
    </row>
    <row r="15" spans="2:7" s="757" customFormat="1" x14ac:dyDescent="0.25">
      <c r="B15" s="346" t="str">
        <f>IF(ISBLANK('2.2'!C16),"",'2.2'!C16)</f>
        <v>Otorinolaringoiatria</v>
      </c>
      <c r="C15" s="334" t="str">
        <f>+'2.2'!D16</f>
        <v>HNO1</v>
      </c>
      <c r="D15" s="334" t="str">
        <f>+'2.2'!E16</f>
        <v>Otorinolaringoiatria (chirurgia ORL)</v>
      </c>
      <c r="E15" s="78"/>
    </row>
    <row r="16" spans="2:7" s="757" customFormat="1" x14ac:dyDescent="0.25">
      <c r="B16" s="218" t="str">
        <f>IF(ISBLANK('2.2'!C17),"",'2.2'!C17)</f>
        <v/>
      </c>
      <c r="C16" s="332" t="str">
        <f>+'2.2'!D17</f>
        <v>HNO1.1</v>
      </c>
      <c r="D16" s="332" t="str">
        <f>+'2.2'!E17</f>
        <v>Chirurgia cervico-facciale</v>
      </c>
    </row>
    <row r="17" spans="2:4" s="757" customFormat="1" ht="13.5" customHeight="1" x14ac:dyDescent="0.25">
      <c r="B17" s="218" t="str">
        <f>IF(ISBLANK('2.2'!C18),"",'2.2'!C18)</f>
        <v/>
      </c>
      <c r="C17" s="332" t="str">
        <f>+'2.2'!D18</f>
        <v>HNO1.1.1</v>
      </c>
      <c r="D17" s="332" t="str">
        <f>+'2.2'!E18</f>
        <v>Chirurgia cervicale complessa (chirurgia tumorale interdisciplinare)</v>
      </c>
    </row>
    <row r="18" spans="2:4" s="757" customFormat="1" ht="13.5" customHeight="1" x14ac:dyDescent="0.25">
      <c r="B18" s="218" t="str">
        <f>IF(ISBLANK('2.2'!C19),"",'2.2'!C19)</f>
        <v/>
      </c>
      <c r="C18" s="332" t="str">
        <f>+'2.2'!D19</f>
        <v>HNO1.2</v>
      </c>
      <c r="D18" s="332" t="str">
        <f>+'2.2'!E19</f>
        <v>Chirurgia allargata del naso e dei seni paranasali</v>
      </c>
    </row>
    <row r="19" spans="2:4" s="757" customFormat="1" ht="13.5" customHeight="1" x14ac:dyDescent="0.25">
      <c r="B19" s="218" t="str">
        <f>IF(ISBLANK('2.2'!C20),"",'2.2'!C20)</f>
        <v/>
      </c>
      <c r="C19" s="332" t="str">
        <f>+'2.2'!D20</f>
        <v>HNO1.2.1</v>
      </c>
      <c r="D19" s="332" t="str">
        <f>+'2.2'!E20</f>
        <v xml:space="preserve">Chirurgia allargata del naso e dei seni paranasali con apertura della dura madre (chirurgia interdisciplinare craniale di base) </v>
      </c>
    </row>
    <row r="20" spans="2:4" s="757" customFormat="1" ht="13.5" customHeight="1" x14ac:dyDescent="0.25">
      <c r="B20" s="218" t="str">
        <f>IF(ISBLANK('2.2'!C21),"",'2.2'!C21)</f>
        <v/>
      </c>
      <c r="C20" s="332" t="str">
        <f>+'2.2'!D21</f>
        <v>HNO1.3</v>
      </c>
      <c r="D20" s="332" t="str">
        <f>+'2.2'!E21</f>
        <v>Chirurgia dell'orecchio medio (timpanoplastica, chirurgia della mastoide, ossiculoplastica incl. Operazioni della staffa)</v>
      </c>
    </row>
    <row r="21" spans="2:4" s="757" customFormat="1" ht="13.5" customHeight="1" x14ac:dyDescent="0.25">
      <c r="B21" s="218" t="str">
        <f>IF(ISBLANK('2.2'!C22),"",'2.2'!C22)</f>
        <v/>
      </c>
      <c r="C21" s="332" t="str">
        <f>+'2.2'!D22</f>
        <v>HNO1.3.1</v>
      </c>
      <c r="D21" s="332" t="str">
        <f>+'2.2'!E22</f>
        <v>Chirurgia allargata dell'orecchio con orecchio interno e/o apertura della dura madre</v>
      </c>
    </row>
    <row r="22" spans="2:4" s="757" customFormat="1" x14ac:dyDescent="0.25">
      <c r="B22" s="218" t="str">
        <f>IF(ISBLANK('2.2'!C23),"",'2.2'!C23)</f>
        <v/>
      </c>
      <c r="C22" s="732" t="str">
        <f>+'2.2'!D23</f>
        <v>HNO1.3.2</v>
      </c>
      <c r="D22" s="732" t="str">
        <f>+'2.2'!E23</f>
        <v>Impianti cocleari (CIMAS)</v>
      </c>
    </row>
    <row r="23" spans="2:4" s="757" customFormat="1" x14ac:dyDescent="0.25">
      <c r="B23" s="218" t="str">
        <f>IF(ISBLANK('2.2'!C24),"",'2.2'!C24)</f>
        <v/>
      </c>
      <c r="C23" s="332" t="str">
        <f>+'2.2'!D24</f>
        <v>HNO2</v>
      </c>
      <c r="D23" s="332" t="str">
        <f>+'2.2'!E24</f>
        <v>Chirurgia della tiroide e delle paratiroidi</v>
      </c>
    </row>
    <row r="24" spans="2:4" s="757" customFormat="1" ht="13.8" thickBot="1" x14ac:dyDescent="0.3">
      <c r="B24" s="345" t="str">
        <f>IF(ISBLANK('2.2'!C25),"",'2.2'!C25)</f>
        <v/>
      </c>
      <c r="C24" s="333" t="str">
        <f>+'2.2'!D25</f>
        <v>KIE1</v>
      </c>
      <c r="D24" s="333" t="str">
        <f>+'2.2'!E25</f>
        <v>Chirurgia maxillare</v>
      </c>
    </row>
    <row r="25" spans="2:4" s="757" customFormat="1" x14ac:dyDescent="0.25">
      <c r="B25" s="346" t="str">
        <f>IF(ISBLANK('2.2'!C26),"",'2.2'!C26)</f>
        <v>Neurochirurgia</v>
      </c>
      <c r="C25" s="334" t="str">
        <f>+'2.2'!D26</f>
        <v>NCH1</v>
      </c>
      <c r="D25" s="334" t="str">
        <f>+'2.2'!E26</f>
        <v>Neurochirurgia craniale</v>
      </c>
    </row>
    <row r="26" spans="2:4" s="757" customFormat="1" x14ac:dyDescent="0.25">
      <c r="B26" s="218" t="str">
        <f>IF(ISBLANK('2.2'!C27),"",'2.2'!C27)</f>
        <v/>
      </c>
      <c r="C26" s="332" t="str">
        <f>+'2.2'!D27</f>
        <v>NCH1.1</v>
      </c>
      <c r="D26" s="332" t="str">
        <f>+'2.2'!E27</f>
        <v>Neurochirurgia specializzata</v>
      </c>
    </row>
    <row r="27" spans="2:4" s="757" customFormat="1" x14ac:dyDescent="0.25">
      <c r="B27" s="218" t="str">
        <f>IF(ISBLANK('2.2'!C28),"",'2.2'!C28)</f>
        <v/>
      </c>
      <c r="C27" s="732" t="str">
        <f>+'2.2'!D28</f>
        <v>NCH1.1.1</v>
      </c>
      <c r="D27" s="732" t="str">
        <f>+'2.2'!E28</f>
        <v>Trattamento di patologie  vascolari del SNC senza anomalie vascolari complesse (CIMAS)</v>
      </c>
    </row>
    <row r="28" spans="2:4" s="757" customFormat="1" x14ac:dyDescent="0.25">
      <c r="B28" s="218" t="str">
        <f>IF(ISBLANK('2.2'!C29),"",'2.2'!C29)</f>
        <v/>
      </c>
      <c r="C28" s="732" t="str">
        <f>+'2.2'!D29</f>
        <v>NCH1.1.1.1</v>
      </c>
      <c r="D28" s="732" t="str">
        <f>+'2.2'!E29</f>
        <v>Trattamento di patologie  vascolari complesse del SNC (CIMAS)</v>
      </c>
    </row>
    <row r="29" spans="2:4" s="757" customFormat="1" x14ac:dyDescent="0.25">
      <c r="B29" s="218" t="str">
        <f>IF(ISBLANK('2.2'!C30),"",'2.2'!C30)</f>
        <v/>
      </c>
      <c r="C29" s="732" t="str">
        <f>+'2.2'!D30</f>
        <v>NCH1.1.2</v>
      </c>
      <c r="D29" s="732" t="str">
        <f>+'2.2'!E30</f>
        <v>Neurochirurgia stereotassica funzionale (CIMAS)</v>
      </c>
    </row>
    <row r="30" spans="2:4" s="757" customFormat="1" x14ac:dyDescent="0.25">
      <c r="B30" s="218" t="str">
        <f>IF(ISBLANK('2.2'!C31),"",'2.2'!C31)</f>
        <v/>
      </c>
      <c r="C30" s="732" t="str">
        <f>+'2.2'!D31</f>
        <v>NCH1.1.3</v>
      </c>
      <c r="D30" s="732" t="str">
        <f>+'2.2'!E31</f>
        <v>Chirurgia dell'epilessia (CIMAS)</v>
      </c>
    </row>
    <row r="31" spans="2:4" s="757" customFormat="1" x14ac:dyDescent="0.25">
      <c r="B31" s="218" t="str">
        <f>IF(ISBLANK('2.2'!C32),"",'2.2'!C32)</f>
        <v/>
      </c>
      <c r="C31" s="332" t="str">
        <f>+'2.2'!D32</f>
        <v>NCH2</v>
      </c>
      <c r="D31" s="332" t="str">
        <f>+'2.2'!E32</f>
        <v>Neurochirurgia spinale</v>
      </c>
    </row>
    <row r="32" spans="2:4" s="757" customFormat="1" x14ac:dyDescent="0.25">
      <c r="B32" s="218" t="str">
        <f>IF(ISBLANK('2.2'!C33),"",'2.2'!C33)</f>
        <v/>
      </c>
      <c r="C32" s="732" t="str">
        <f>+'2.2'!D33</f>
        <v>NCH2.1</v>
      </c>
      <c r="D32" s="732" t="str">
        <f>+'2.2'!E33</f>
        <v>Tumore intramidollare primario e secondario (CIMAS)</v>
      </c>
    </row>
    <row r="33" spans="2:8" s="757" customFormat="1" ht="13.8" thickBot="1" x14ac:dyDescent="0.3">
      <c r="B33" s="345" t="str">
        <f>IF(ISBLANK('2.2'!C34),"",'2.2'!C34)</f>
        <v/>
      </c>
      <c r="C33" s="333" t="str">
        <f>+'2.2'!D34</f>
        <v>NCH3</v>
      </c>
      <c r="D33" s="333" t="str">
        <f>+'2.2'!E34</f>
        <v>Neurochirurgia periferica</v>
      </c>
    </row>
    <row r="34" spans="2:8" s="757" customFormat="1" x14ac:dyDescent="0.25">
      <c r="B34" s="346" t="str">
        <f>IF(ISBLANK('2.2'!C35),"",'2.2'!C35)</f>
        <v>Neurologia</v>
      </c>
      <c r="C34" s="334" t="str">
        <f>+'2.2'!D35</f>
        <v>NEU1</v>
      </c>
      <c r="D34" s="334" t="str">
        <f>+'2.2'!E35</f>
        <v>Neurologia</v>
      </c>
    </row>
    <row r="35" spans="2:8" s="757" customFormat="1" x14ac:dyDescent="0.25">
      <c r="B35" s="218" t="str">
        <f>IF(ISBLANK('2.2'!C36),"",'2.2'!C36)</f>
        <v/>
      </c>
      <c r="C35" s="332" t="str">
        <f>+'2.2'!D36</f>
        <v>NEU2</v>
      </c>
      <c r="D35" s="332" t="str">
        <f>+'2.2'!E36</f>
        <v>Tumore maligno secondario del sistema nervoso</v>
      </c>
    </row>
    <row r="36" spans="2:8" s="757" customFormat="1" x14ac:dyDescent="0.25">
      <c r="B36" s="218" t="str">
        <f>IF(ISBLANK('2.2'!C37),"",'2.2'!C37)</f>
        <v/>
      </c>
      <c r="C36" s="332" t="str">
        <f>+'2.2'!D37</f>
        <v>NEU2.1</v>
      </c>
      <c r="D36" s="332" t="str">
        <f>+'2.2'!E37</f>
        <v>Tumore primario del sistema nervoso centrale (senza pazienti palliativi)</v>
      </c>
    </row>
    <row r="37" spans="2:8" s="757" customFormat="1" x14ac:dyDescent="0.25">
      <c r="B37" s="218" t="str">
        <f>IF(ISBLANK('2.2'!C38),"",'2.2'!C38)</f>
        <v/>
      </c>
      <c r="C37" s="332" t="str">
        <f>+'2.2'!D38</f>
        <v>NEU3</v>
      </c>
      <c r="D37" s="332" t="str">
        <f>+'2.2'!E38</f>
        <v xml:space="preserve">Malattie cerebrovascolari </v>
      </c>
    </row>
    <row r="38" spans="2:8" s="757" customFormat="1" x14ac:dyDescent="0.25">
      <c r="B38" s="218" t="str">
        <f>IF(ISBLANK('2.2'!C39),"",'2.2'!C39)</f>
        <v/>
      </c>
      <c r="C38" s="732" t="str">
        <f>+'2.2'!D39</f>
        <v>NEU3.1</v>
      </c>
      <c r="D38" s="732" t="str">
        <f>+'2.2'!E39</f>
        <v>Malattie cerebrovascolari presso Stroke Center (CIMAS)</v>
      </c>
    </row>
    <row r="39" spans="2:8" s="757" customFormat="1" x14ac:dyDescent="0.25">
      <c r="B39" s="218" t="str">
        <f>IF(ISBLANK('2.2'!C40),"",'2.2'!C40)</f>
        <v/>
      </c>
      <c r="C39" s="332" t="str">
        <f>+'2.2'!D40</f>
        <v>NEU4</v>
      </c>
      <c r="D39" s="332" t="str">
        <f>+'2.2'!E40</f>
        <v>Epilettologia: diagnostica complessa</v>
      </c>
    </row>
    <row r="40" spans="2:8" s="757" customFormat="1" x14ac:dyDescent="0.25">
      <c r="B40" s="218" t="str">
        <f>IF(ISBLANK('2.2'!C41),"",'2.2'!C41)</f>
        <v/>
      </c>
      <c r="C40" s="332" t="str">
        <f>+'2.2'!D41</f>
        <v>NEU4.1</v>
      </c>
      <c r="D40" s="332" t="str">
        <f>+'2.2'!E41</f>
        <v>Epilettologia: trattamento complesso</v>
      </c>
    </row>
    <row r="41" spans="2:8" s="757" customFormat="1" x14ac:dyDescent="0.25">
      <c r="B41" s="218" t="str">
        <f>IF(ISBLANK('2.2'!C42),"",'2.2'!C42)</f>
        <v/>
      </c>
      <c r="C41" s="715" t="str">
        <f>+'2.2'!D42</f>
        <v>NEU4.2</v>
      </c>
      <c r="D41" s="715" t="str">
        <f>+'2.2'!E42</f>
        <v>Diagnostica epilettologica preoperatoria non invasiva</v>
      </c>
    </row>
    <row r="42" spans="2:8" s="757" customFormat="1" ht="13.8" thickBot="1" x14ac:dyDescent="0.3">
      <c r="B42" s="218"/>
      <c r="C42" s="735" t="str">
        <f>+'2.2'!D43</f>
        <v>NEU4.2.1</v>
      </c>
      <c r="D42" s="735" t="str">
        <f>+'2.2'!E43</f>
        <v>Diagnostica epilettologica preoperatoria invasiva (CIMAS)</v>
      </c>
    </row>
    <row r="43" spans="2:8" s="757" customFormat="1" x14ac:dyDescent="0.25">
      <c r="B43" s="346" t="str">
        <f>IF(ISBLANK('2.2'!C44),"",'2.2'!C44)</f>
        <v>Oftalmologia</v>
      </c>
      <c r="C43" s="334" t="str">
        <f>+'2.2'!D44</f>
        <v>AUG1</v>
      </c>
      <c r="D43" s="334" t="str">
        <f>+'2.2'!E44</f>
        <v>Oftalmologia</v>
      </c>
    </row>
    <row r="44" spans="2:8" s="757" customFormat="1" x14ac:dyDescent="0.25">
      <c r="B44" s="218" t="str">
        <f>IF(ISBLANK('2.2'!C45),"",'2.2'!C45)</f>
        <v/>
      </c>
      <c r="C44" s="332" t="str">
        <f>+'2.2'!D45</f>
        <v>AUG1.1</v>
      </c>
      <c r="D44" s="332" t="str">
        <f>+'2.2'!E45</f>
        <v>Strabologia</v>
      </c>
    </row>
    <row r="45" spans="2:8" s="757" customFormat="1" x14ac:dyDescent="0.25">
      <c r="B45" s="218" t="str">
        <f>IF(ISBLANK('2.2'!C46),"",'2.2'!C46)</f>
        <v/>
      </c>
      <c r="C45" s="332" t="str">
        <f>+'2.2'!D46</f>
        <v>AUG1.2</v>
      </c>
      <c r="D45" s="332" t="str">
        <f>+'2.2'!E46</f>
        <v>Orbita, palpebre, apparato lacrimale</v>
      </c>
    </row>
    <row r="46" spans="2:8" s="757" customFormat="1" x14ac:dyDescent="0.25">
      <c r="B46" s="218" t="str">
        <f>IF(ISBLANK('2.2'!C47),"",'2.2'!C47)</f>
        <v/>
      </c>
      <c r="C46" s="332" t="str">
        <f>+'2.2'!D47</f>
        <v>AUG1.3</v>
      </c>
      <c r="D46" s="332" t="str">
        <f>+'2.2'!E47</f>
        <v>Chirurgia specialistica della camera anteriore</v>
      </c>
    </row>
    <row r="47" spans="2:8" s="757" customFormat="1" x14ac:dyDescent="0.25">
      <c r="B47" s="218" t="str">
        <f>IF(ISBLANK('2.2'!C48),"",'2.2'!C48)</f>
        <v/>
      </c>
      <c r="C47" s="332" t="str">
        <f>+'2.2'!D48</f>
        <v>AUG1.4</v>
      </c>
      <c r="D47" s="332" t="str">
        <f>+'2.2'!E48</f>
        <v>Cataratta</v>
      </c>
      <c r="H47" s="621"/>
    </row>
    <row r="48" spans="2:8" s="757" customFormat="1" ht="13.8" thickBot="1" x14ac:dyDescent="0.3">
      <c r="B48" s="345" t="str">
        <f>IF(ISBLANK('2.2'!C49),"",'2.2'!C49)</f>
        <v/>
      </c>
      <c r="C48" s="333" t="str">
        <f>+'2.2'!D49</f>
        <v>AUG1.5</v>
      </c>
      <c r="D48" s="333" t="str">
        <f>+'2.2'!E49</f>
        <v>Problemi al corpo vitreo e retina</v>
      </c>
    </row>
    <row r="49" spans="2:4" s="757" customFormat="1" ht="13.8" thickBot="1" x14ac:dyDescent="0.3">
      <c r="B49" s="335" t="str">
        <f>IF(ISBLANK('2.2'!C50),"",'2.2'!C50)</f>
        <v>Endocrinologia</v>
      </c>
      <c r="C49" s="335" t="str">
        <f>+'2.2'!D50</f>
        <v>END1</v>
      </c>
      <c r="D49" s="335" t="str">
        <f>+'2.2'!E50</f>
        <v>Endocrinologia</v>
      </c>
    </row>
    <row r="50" spans="2:4" s="757" customFormat="1" x14ac:dyDescent="0.25">
      <c r="B50" s="346" t="str">
        <f>IF(ISBLANK('2.2'!C51),"",'2.2'!C51)</f>
        <v>Gastroenterologia</v>
      </c>
      <c r="C50" s="334" t="str">
        <f>+'2.2'!D51</f>
        <v>GAE1</v>
      </c>
      <c r="D50" s="334" t="str">
        <f>+'2.2'!E51</f>
        <v>Gastroenterologia</v>
      </c>
    </row>
    <row r="51" spans="2:4" s="757" customFormat="1" ht="13.8" thickBot="1" x14ac:dyDescent="0.3">
      <c r="B51" s="345" t="str">
        <f>IF(ISBLANK('2.2'!C52),"",'2.2'!C52)</f>
        <v/>
      </c>
      <c r="C51" s="333" t="str">
        <f>+'2.2'!D52</f>
        <v>GAE1.1</v>
      </c>
      <c r="D51" s="333" t="str">
        <f>+'2.2'!E52</f>
        <v>Gastroenterologia specialistica</v>
      </c>
    </row>
    <row r="52" spans="2:4" s="757" customFormat="1" x14ac:dyDescent="0.25">
      <c r="B52" s="346" t="str">
        <f>IF(ISBLANK('2.2'!C53),"",'2.2'!C53)</f>
        <v>Chirurgia viscerale</v>
      </c>
      <c r="C52" s="334" t="str">
        <f>+'2.2'!D53</f>
        <v>VIS1</v>
      </c>
      <c r="D52" s="334" t="str">
        <f>+'2.2'!E53</f>
        <v>Chirurgia viscerale</v>
      </c>
    </row>
    <row r="53" spans="2:4" s="757" customFormat="1" x14ac:dyDescent="0.25">
      <c r="B53" s="218" t="str">
        <f>IF(ISBLANK('2.2'!C54),"",'2.2'!C54)</f>
        <v/>
      </c>
      <c r="C53" s="732" t="str">
        <f>+'2.2'!D54</f>
        <v>VIS1.1</v>
      </c>
      <c r="D53" s="732" t="str">
        <f>+'2.2'!E54</f>
        <v>Chirurgia pancreatica maggiore (CIMAS)</v>
      </c>
    </row>
    <row r="54" spans="2:4" s="757" customFormat="1" x14ac:dyDescent="0.25">
      <c r="B54" s="218" t="str">
        <f>IF(ISBLANK('2.2'!C55),"",'2.2'!C55)</f>
        <v/>
      </c>
      <c r="C54" s="732" t="str">
        <f>+'2.2'!D55</f>
        <v>VIS1.2</v>
      </c>
      <c r="D54" s="732" t="str">
        <f>+'2.2'!E55</f>
        <v>Chirurgia epatica maggiore (CIMAS)</v>
      </c>
    </row>
    <row r="55" spans="2:4" s="757" customFormat="1" x14ac:dyDescent="0.25">
      <c r="B55" s="218" t="str">
        <f>IF(ISBLANK('2.2'!C56),"",'2.2'!C56)</f>
        <v/>
      </c>
      <c r="C55" s="732" t="str">
        <f>+'2.2'!D56</f>
        <v>VIS1.3</v>
      </c>
      <c r="D55" s="732" t="str">
        <f>+'2.2'!E56</f>
        <v>Chirurgia esofagea (CIMAS)</v>
      </c>
    </row>
    <row r="56" spans="2:4" s="757" customFormat="1" x14ac:dyDescent="0.25">
      <c r="B56" s="218" t="str">
        <f>IF(ISBLANK('2.2'!C57),"",'2.2'!C57)</f>
        <v/>
      </c>
      <c r="C56" s="332" t="str">
        <f>+'2.2'!D57</f>
        <v>VIS1.4</v>
      </c>
      <c r="D56" s="332" t="str">
        <f>+'2.2'!E57</f>
        <v>Chirurgia bariatrica</v>
      </c>
    </row>
    <row r="57" spans="2:4" s="757" customFormat="1" x14ac:dyDescent="0.25">
      <c r="B57" s="218" t="str">
        <f>IF(ISBLANK('2.2'!C58),"",'2.2'!C58)</f>
        <v/>
      </c>
      <c r="C57" s="732" t="str">
        <f>+'2.2'!D58</f>
        <v>VIS1.4.1</v>
      </c>
      <c r="D57" s="732" t="str">
        <f>+'2.2'!E58</f>
        <v>Chirurgia bariatrica specializzata (CIMAS)</v>
      </c>
    </row>
    <row r="58" spans="2:4" s="757" customFormat="1" ht="13.8" thickBot="1" x14ac:dyDescent="0.3">
      <c r="B58" s="345" t="str">
        <f>IF(ISBLANK('2.2'!C59),"",'2.2'!C59)</f>
        <v/>
      </c>
      <c r="C58" s="735" t="str">
        <f>+'2.2'!D59</f>
        <v>VIS1.5</v>
      </c>
      <c r="D58" s="735" t="str">
        <f>+'2.2'!E59</f>
        <v>Chirurgia rettale bassa (CIMAS)</v>
      </c>
    </row>
    <row r="59" spans="2:4" s="757" customFormat="1" x14ac:dyDescent="0.25">
      <c r="B59" s="346" t="str">
        <f>IF(ISBLANK('2.2'!C60),"",'2.2'!C60)</f>
        <v>Ematologia</v>
      </c>
      <c r="C59" s="334" t="str">
        <f>+'2.2'!D60</f>
        <v>HAE1</v>
      </c>
      <c r="D59" s="334" t="str">
        <f>+'2.2'!E60</f>
        <v>Linfomi aggressivi e leucemie acute</v>
      </c>
    </row>
    <row r="60" spans="2:4" s="757" customFormat="1" x14ac:dyDescent="0.25">
      <c r="B60" s="218" t="str">
        <f>IF(ISBLANK('2.2'!C61),"",'2.2'!C61)</f>
        <v/>
      </c>
      <c r="C60" s="332" t="str">
        <f>+'2.2'!D61</f>
        <v>HAE1.1</v>
      </c>
      <c r="D60" s="332" t="str">
        <f>+'2.2'!E61</f>
        <v>Linfomi altamente aggressivi e leucemie acute con chemioterapie curative</v>
      </c>
    </row>
    <row r="61" spans="2:4" s="757" customFormat="1" x14ac:dyDescent="0.25">
      <c r="B61" s="218" t="str">
        <f>IF(ISBLANK('2.2'!C62),"",'2.2'!C62)</f>
        <v/>
      </c>
      <c r="C61" s="332" t="str">
        <f>+'2.2'!D62</f>
        <v>HAE2</v>
      </c>
      <c r="D61" s="332" t="str">
        <f>+'2.2'!E62</f>
        <v>Linfomi indolenti e leucemie croniche</v>
      </c>
    </row>
    <row r="62" spans="2:4" s="757" customFormat="1" x14ac:dyDescent="0.25">
      <c r="B62" s="218" t="str">
        <f>IF(ISBLANK('2.2'!C63),"",'2.2'!C63)</f>
        <v/>
      </c>
      <c r="C62" s="332" t="str">
        <f>+'2.2'!D63</f>
        <v>HAE3</v>
      </c>
      <c r="D62" s="332" t="str">
        <f>+'2.2'!E63</f>
        <v>Malattie mieloproliferative e sindromi mielodisplastiche</v>
      </c>
    </row>
    <row r="63" spans="2:4" s="757" customFormat="1" x14ac:dyDescent="0.25">
      <c r="B63" s="218" t="str">
        <f>IF(ISBLANK('2.2'!C64),"",'2.2'!C64)</f>
        <v/>
      </c>
      <c r="C63" s="332" t="str">
        <f>+'2.2'!D64</f>
        <v>HAE4</v>
      </c>
      <c r="D63" s="332" t="str">
        <f>+'2.2'!E64</f>
        <v>Trapianto autologo di cellule staminali</v>
      </c>
    </row>
    <row r="64" spans="2:4" s="757" customFormat="1" ht="13.8" thickBot="1" x14ac:dyDescent="0.3">
      <c r="B64" s="345" t="str">
        <f>IF(ISBLANK('2.2'!C65),"",'2.2'!C65)</f>
        <v/>
      </c>
      <c r="C64" s="735" t="str">
        <f>+'2.2'!D65</f>
        <v>HAE5</v>
      </c>
      <c r="D64" s="735" t="str">
        <f>+'2.2'!E65</f>
        <v>Trapianto allogenico di cellule staminali ematopoietiche (CIMAS)</v>
      </c>
    </row>
    <row r="65" spans="2:13" s="757" customFormat="1" x14ac:dyDescent="0.25">
      <c r="B65" s="346" t="str">
        <f>IF(ISBLANK('2.2'!C66),"",'2.2'!C66)</f>
        <v>Angiologia</v>
      </c>
      <c r="C65" s="334" t="str">
        <f>+'2.2'!D66</f>
        <v>GEF1</v>
      </c>
      <c r="D65" s="334" t="str">
        <f>+'2.2'!E66</f>
        <v>Chirurgia vascolare dei vasi periferici (arteriosi)</v>
      </c>
    </row>
    <row r="66" spans="2:13" s="757" customFormat="1" x14ac:dyDescent="0.25">
      <c r="B66" s="218" t="str">
        <f>IF(ISBLANK('2.2'!C67),"",'2.2'!C67)</f>
        <v/>
      </c>
      <c r="C66" s="332" t="str">
        <f>+'2.2'!D67</f>
        <v>ANG1</v>
      </c>
      <c r="D66" s="332" t="str">
        <f>+'2.2'!E67</f>
        <v>Interventi sui vasi periferici (arteriosi)</v>
      </c>
    </row>
    <row r="67" spans="2:13" s="757" customFormat="1" x14ac:dyDescent="0.25">
      <c r="B67" s="218" t="str">
        <f>IF(ISBLANK('2.2'!C68),"",'2.2'!C68)</f>
        <v/>
      </c>
      <c r="C67" s="332" t="str">
        <f>+'2.2'!D68</f>
        <v>GEFA</v>
      </c>
      <c r="D67" s="332" t="str">
        <f>+'2.2'!E68</f>
        <v>Interventi e chirurgia vascolare dei vasi intra-addominali</v>
      </c>
      <c r="E67" s="51"/>
      <c r="F67" s="277"/>
      <c r="G67" s="277"/>
      <c r="H67" s="277"/>
      <c r="I67" s="277"/>
      <c r="J67" s="277"/>
      <c r="K67" s="277"/>
      <c r="L67" s="277"/>
      <c r="M67" s="277"/>
    </row>
    <row r="68" spans="2:13" s="757" customFormat="1" x14ac:dyDescent="0.25">
      <c r="B68" s="218" t="str">
        <f>IF(ISBLANK('2.2'!C69),"",'2.2'!C69)</f>
        <v/>
      </c>
      <c r="C68" s="332" t="str">
        <f>+'2.2'!D69</f>
        <v>GEF3</v>
      </c>
      <c r="D68" s="332" t="str">
        <f>+'2.2'!E69</f>
        <v>Chirurgia vascolare della carotide</v>
      </c>
    </row>
    <row r="69" spans="2:13" s="757" customFormat="1" x14ac:dyDescent="0.25">
      <c r="B69" s="218" t="str">
        <f>IF(ISBLANK('2.2'!C70),"",'2.2'!C70)</f>
        <v/>
      </c>
      <c r="C69" s="332" t="str">
        <f>+'2.2'!D70</f>
        <v>ANG3</v>
      </c>
      <c r="D69" s="332" t="str">
        <f>+'2.2'!E70</f>
        <v>Interventi sulla carotide e sui vasi extracranici</v>
      </c>
    </row>
    <row r="70" spans="2:13" s="757" customFormat="1" x14ac:dyDescent="0.25">
      <c r="B70" s="218" t="str">
        <f>IF(ISBLANK('2.2'!C71),"",'2.2'!C71)</f>
        <v/>
      </c>
      <c r="C70" s="332" t="str">
        <f>+'2.2'!D71</f>
        <v>RAD1</v>
      </c>
      <c r="D70" s="332" t="str">
        <f>+'2.2'!E71</f>
        <v>Radiologia interventistica (per i vasi solo diagnostica)</v>
      </c>
    </row>
    <row r="71" spans="2:13" s="757" customFormat="1" ht="13.8" thickBot="1" x14ac:dyDescent="0.3">
      <c r="B71" s="345" t="str">
        <f>IF(ISBLANK('2.2'!C72),"",'2.2'!C72)</f>
        <v/>
      </c>
      <c r="C71" s="333" t="str">
        <f>+'2.2'!D72</f>
        <v>RAD2</v>
      </c>
      <c r="D71" s="333" t="str">
        <f>+'2.2'!E72</f>
        <v>Radiologia interventistica complessa</v>
      </c>
    </row>
    <row r="72" spans="2:13" s="757" customFormat="1" x14ac:dyDescent="0.25">
      <c r="B72" s="346" t="str">
        <f>IF(ISBLANK('2.2'!C73),"",'2.2'!C73)</f>
        <v>Cardiologia e cardiochirurgia</v>
      </c>
      <c r="C72" s="334" t="str">
        <f>+'2.2'!D73</f>
        <v>HER1</v>
      </c>
      <c r="D72" s="334" t="str">
        <f>+'2.2'!E73</f>
        <v>Chirurgia cardiaca semplice</v>
      </c>
    </row>
    <row r="73" spans="2:13" s="757" customFormat="1" ht="13.2" customHeight="1" x14ac:dyDescent="0.25">
      <c r="B73" s="218" t="str">
        <f>IF(ISBLANK('2.2'!C74),"",'2.2'!C74)</f>
        <v/>
      </c>
      <c r="C73" s="332" t="str">
        <f>+'2.2'!D74</f>
        <v>HER1.1</v>
      </c>
      <c r="D73" s="332" t="str">
        <f>+'2.2'!E74</f>
        <v>Cardiochirurgia e chirurgia vascolare con circolazione extracorporea (senza chirurgia coronarica)</v>
      </c>
    </row>
    <row r="74" spans="2:13" s="757" customFormat="1" x14ac:dyDescent="0.25">
      <c r="B74" s="218" t="str">
        <f>IF(ISBLANK('2.2'!C75),"",'2.2'!C75)</f>
        <v/>
      </c>
      <c r="C74" s="332" t="str">
        <f>+'2.2'!D75</f>
        <v>HER1.1.1</v>
      </c>
      <c r="D74" s="332" t="str">
        <f>+'2.2'!E75</f>
        <v>Chirurgia coronarica (BPAC)</v>
      </c>
    </row>
    <row r="75" spans="2:13" s="757" customFormat="1" x14ac:dyDescent="0.25">
      <c r="B75" s="218" t="str">
        <f>IF(ISBLANK('2.2'!C76),"",'2.2'!C76)</f>
        <v/>
      </c>
      <c r="C75" s="332" t="str">
        <f>+'2.2'!D76</f>
        <v>HER1.1.2</v>
      </c>
      <c r="D75" s="332" t="str">
        <f>+'2.2'!E76</f>
        <v>Cardiochirurgia congenita complessa</v>
      </c>
    </row>
    <row r="76" spans="2:13" s="757" customFormat="1" x14ac:dyDescent="0.25">
      <c r="B76" s="218" t="str">
        <f>IF(ISBLANK('2.2'!C77),"",'2.2'!C77)</f>
        <v/>
      </c>
      <c r="C76" s="332" t="str">
        <f>+'2.2'!D77</f>
        <v>HER1.1.3</v>
      </c>
      <c r="D76" s="332" t="str">
        <f>+'2.2'!E77</f>
        <v>Chirurgia e interventi all'aorta toracale</v>
      </c>
    </row>
    <row r="77" spans="2:13" s="757" customFormat="1" x14ac:dyDescent="0.25">
      <c r="B77" s="218" t="str">
        <f>IF(ISBLANK('2.2'!C78),"",'2.2'!C78)</f>
        <v/>
      </c>
      <c r="C77" s="332" t="str">
        <f>+'2.2'!D78</f>
        <v>HER1.1.4</v>
      </c>
      <c r="D77" s="332" t="str">
        <f>+'2.2'!E78</f>
        <v>Interventi aperti alla valvola aortica</v>
      </c>
    </row>
    <row r="78" spans="2:13" s="757" customFormat="1" x14ac:dyDescent="0.25">
      <c r="B78" s="218" t="str">
        <f>IF(ISBLANK('2.2'!C79),"",'2.2'!C79)</f>
        <v/>
      </c>
      <c r="C78" s="332" t="str">
        <f>+'2.2'!D79</f>
        <v>HER1.1.5</v>
      </c>
      <c r="D78" s="332" t="str">
        <f>+'2.2'!E79</f>
        <v>Interventi aperti alla valvola mitrale</v>
      </c>
    </row>
    <row r="79" spans="2:13" s="757" customFormat="1" x14ac:dyDescent="0.25">
      <c r="B79" s="218"/>
      <c r="C79" s="732" t="str">
        <f>+'2.2'!D80</f>
        <v>HER1.1.6</v>
      </c>
      <c r="D79" s="732" t="str">
        <f>+'2.2'!E80</f>
        <v>Sistemi di assistenza ventricolare negli adulti (CIMAS)</v>
      </c>
    </row>
    <row r="80" spans="2:13" s="757" customFormat="1" x14ac:dyDescent="0.25">
      <c r="B80" s="218" t="str">
        <f>IF(ISBLANK('2.2'!C81),"",'2.2'!C81)</f>
        <v/>
      </c>
      <c r="C80" s="332" t="str">
        <f>+'2.2'!D81</f>
        <v>KAR1</v>
      </c>
      <c r="D80" s="332" t="str">
        <f>+'2.2'!E81</f>
        <v>Cardiologia e dispositivi</v>
      </c>
    </row>
    <row r="81" spans="2:4" s="757" customFormat="1" x14ac:dyDescent="0.25">
      <c r="B81" s="218" t="str">
        <f>IF(ISBLANK('2.2'!C82),"",'2.2'!C82)</f>
        <v/>
      </c>
      <c r="C81" s="332" t="str">
        <f>+'2.2'!D82</f>
        <v>KAR2</v>
      </c>
      <c r="D81" s="332" t="str">
        <f>+'2.2'!E82</f>
        <v>Elettrofisiologia (ablazioni)</v>
      </c>
    </row>
    <row r="82" spans="2:4" s="757" customFormat="1" x14ac:dyDescent="0.25">
      <c r="B82" s="218" t="str">
        <f>IF(ISBLANK('2.2'!C83),"",'2.2'!C83)</f>
        <v/>
      </c>
      <c r="C82" s="332" t="str">
        <f>+'2.2'!D83</f>
        <v>KAR3</v>
      </c>
      <c r="D82" s="332" t="str">
        <f>+'2.2'!E83</f>
        <v>Cardiologia interventistica (interventi coronarici)</v>
      </c>
    </row>
    <row r="83" spans="2:4" s="757" customFormat="1" x14ac:dyDescent="0.25">
      <c r="B83" s="218" t="str">
        <f>IF(ISBLANK('2.2'!C84),"",'2.2'!C84)</f>
        <v/>
      </c>
      <c r="C83" s="332" t="str">
        <f>+'2.2'!D84</f>
        <v>KAR3.1</v>
      </c>
      <c r="D83" s="332" t="str">
        <f>+'2.2'!E84</f>
        <v>Cardiologia interventistica (interventi strutturali)</v>
      </c>
    </row>
    <row r="84" spans="2:4" s="757" customFormat="1" ht="13.8" thickBot="1" x14ac:dyDescent="0.3">
      <c r="B84" s="345" t="str">
        <f>IF(ISBLANK('2.2'!C85),"",'2.2'!C85)</f>
        <v/>
      </c>
      <c r="C84" s="333" t="str">
        <f>+'2.2'!D85</f>
        <v>KAR3.1.1</v>
      </c>
      <c r="D84" s="333" t="str">
        <f>+'2.2'!E85</f>
        <v>Cardiologia interventistica complessa (interventi strutturali)</v>
      </c>
    </row>
    <row r="85" spans="2:4" s="757" customFormat="1" ht="13.8" thickBot="1" x14ac:dyDescent="0.3">
      <c r="B85" s="335" t="str">
        <f>IF(ISBLANK('2.2'!C86),"",'2.2'!C86)</f>
        <v>Nefrologia</v>
      </c>
      <c r="C85" s="335" t="str">
        <f>+'2.2'!D86</f>
        <v>NEP1</v>
      </c>
      <c r="D85" s="335" t="str">
        <f>+'2.2'!E86</f>
        <v>Nefrologia (insufficienza renale acuta e insufficienza renale cronica terminale)</v>
      </c>
    </row>
    <row r="86" spans="2:4" s="757" customFormat="1" x14ac:dyDescent="0.25">
      <c r="B86" s="346" t="str">
        <f>IF(ISBLANK('2.2'!C87),"",'2.2'!C87)</f>
        <v>Urologia</v>
      </c>
      <c r="C86" s="334" t="str">
        <f>+'2.2'!D87</f>
        <v>URO1</v>
      </c>
      <c r="D86" s="334" t="str">
        <f>+'2.2'!E87</f>
        <v>Urologia senza titolo di formazione approfondita "Urologia operatoria"</v>
      </c>
    </row>
    <row r="87" spans="2:4" s="757" customFormat="1" x14ac:dyDescent="0.25">
      <c r="B87" s="218" t="str">
        <f>IF(ISBLANK('2.2'!C88),"",'2.2'!C88)</f>
        <v/>
      </c>
      <c r="C87" s="332" t="str">
        <f>+'2.2'!D88</f>
        <v>URO1.1</v>
      </c>
      <c r="D87" s="332" t="str">
        <f>+'2.2'!E88</f>
        <v>Urologia con titolo di formazione approfondita "Urologia operatoria"</v>
      </c>
    </row>
    <row r="88" spans="2:4" s="757" customFormat="1" x14ac:dyDescent="0.25">
      <c r="B88" s="218" t="str">
        <f>IF(ISBLANK('2.2'!C89),"",'2.2'!C89)</f>
        <v/>
      </c>
      <c r="C88" s="332" t="str">
        <f>+'2.2'!D89</f>
        <v>URO1.1.1</v>
      </c>
      <c r="D88" s="332" t="str">
        <f>+'2.2'!E89</f>
        <v>Prostatectomia radicale</v>
      </c>
    </row>
    <row r="89" spans="2:4" s="757" customFormat="1" x14ac:dyDescent="0.25">
      <c r="B89" s="218" t="str">
        <f>IF(ISBLANK('2.2'!C90),"",'2.2'!C90)</f>
        <v/>
      </c>
      <c r="C89" s="732" t="str">
        <f>+'2.2'!D90</f>
        <v>URO1.1.2</v>
      </c>
      <c r="D89" s="732" t="str">
        <f>+'2.2'!E90</f>
        <v>Cistectomia radicale (CIMAS)</v>
      </c>
    </row>
    <row r="90" spans="2:4" s="757" customFormat="1" x14ac:dyDescent="0.25">
      <c r="B90" s="218" t="str">
        <f>IF(ISBLANK('2.2'!C91),"",'2.2'!C91)</f>
        <v/>
      </c>
      <c r="C90" s="332" t="str">
        <f>+'2.2'!D91</f>
        <v>URO1.1.3</v>
      </c>
      <c r="D90" s="332" t="str">
        <f>+'2.2'!E91</f>
        <v>Chirurgia complessa dei reni (Nefrectomia per indicazione oncologica e nefrectomia parziale)</v>
      </c>
    </row>
    <row r="91" spans="2:4" s="757" customFormat="1" x14ac:dyDescent="0.25">
      <c r="B91" s="218" t="str">
        <f>IF(ISBLANK('2.2'!C92),"",'2.2'!C92)</f>
        <v/>
      </c>
      <c r="C91" s="332" t="str">
        <f>+'2.2'!D92</f>
        <v>URO1.1.4</v>
      </c>
      <c r="D91" s="332" t="str">
        <f>+'2.2'!E92</f>
        <v>Surrenalectomia isolata</v>
      </c>
    </row>
    <row r="92" spans="2:4" s="757" customFormat="1" x14ac:dyDescent="0.25">
      <c r="B92" s="218" t="str">
        <f>IF(ISBLANK('2.2'!C93),"",'2.2'!C93)</f>
        <v/>
      </c>
      <c r="C92" s="332" t="str">
        <f>+'2.2'!D93</f>
        <v>URO1.1.7</v>
      </c>
      <c r="D92" s="332" t="str">
        <f>+'2.2'!E93</f>
        <v>Impianto di uno sfintere urinario artificiale</v>
      </c>
    </row>
    <row r="93" spans="2:4" s="757" customFormat="1" x14ac:dyDescent="0.25">
      <c r="B93" s="218" t="str">
        <f>IF(ISBLANK('2.2'!C94),"",'2.2'!C94)</f>
        <v/>
      </c>
      <c r="C93" s="332" t="str">
        <f>+'2.2'!D94</f>
        <v>URO1.1.8</v>
      </c>
      <c r="D93" s="332" t="str">
        <f>+'2.2'!E94</f>
        <v>Nefrostomia percutanea con frammentazione dei calcoli</v>
      </c>
    </row>
    <row r="94" spans="2:4" s="757" customFormat="1" ht="13.8" thickBot="1" x14ac:dyDescent="0.3">
      <c r="B94" s="345" t="str">
        <f>IF(ISBLANK('2.2'!C95),"",'2.2'!C95)</f>
        <v/>
      </c>
      <c r="C94" s="735" t="str">
        <f>+'2.2'!D95</f>
        <v>URO1.1.9</v>
      </c>
      <c r="D94" s="735" t="str">
        <f>+'2.2'!E95</f>
        <v>Linfoadenectomia retroperitonale dopo chemioterapia per tumore ai testicoli (CIMAS)</v>
      </c>
    </row>
    <row r="95" spans="2:4" s="757" customFormat="1" x14ac:dyDescent="0.25">
      <c r="B95" s="346" t="str">
        <f>IF(ISBLANK('2.2'!C96),"",'2.2'!C96)</f>
        <v>Pneumologia</v>
      </c>
      <c r="C95" s="334" t="str">
        <f>+'2.2'!D96</f>
        <v>PNE1</v>
      </c>
      <c r="D95" s="334" t="str">
        <f>+'2.2'!E96</f>
        <v>Pneumologia</v>
      </c>
    </row>
    <row r="96" spans="2:4" s="757" customFormat="1" x14ac:dyDescent="0.25">
      <c r="B96" s="218" t="str">
        <f>IF(ISBLANK('2.2'!C97),"",'2.2'!C97)</f>
        <v/>
      </c>
      <c r="C96" s="332" t="str">
        <f>+'2.2'!D97</f>
        <v>PNE1.1</v>
      </c>
      <c r="D96" s="332" t="str">
        <f>+'2.2'!E97</f>
        <v>Pneumologia con terapia respiratoria specialistica</v>
      </c>
    </row>
    <row r="97" spans="2:4" s="757" customFormat="1" x14ac:dyDescent="0.25">
      <c r="B97" s="218" t="str">
        <f>IF(ISBLANK('2.2'!C98),"",'2.2'!C98)</f>
        <v/>
      </c>
      <c r="C97" s="332" t="str">
        <f>+'2.2'!D98</f>
        <v>PNE1.2</v>
      </c>
      <c r="D97" s="332" t="str">
        <f>+'2.2'!E98</f>
        <v>Valutazione prima o status dopo trapianto polmonare</v>
      </c>
    </row>
    <row r="98" spans="2:4" s="757" customFormat="1" x14ac:dyDescent="0.25">
      <c r="B98" s="218" t="str">
        <f>IF(ISBLANK('2.2'!C99),"",'2.2'!C99)</f>
        <v/>
      </c>
      <c r="C98" s="332" t="str">
        <f>+'2.2'!D99</f>
        <v>PNE1.3</v>
      </c>
      <c r="D98" s="332" t="str">
        <f>+'2.2'!E99</f>
        <v>Fibrosi cistica (FC)</v>
      </c>
    </row>
    <row r="99" spans="2:4" s="757" customFormat="1" ht="13.8" thickBot="1" x14ac:dyDescent="0.3">
      <c r="B99" s="345" t="str">
        <f>IF(ISBLANK('2.2'!C100),"",'2.2'!C100)</f>
        <v/>
      </c>
      <c r="C99" s="333" t="str">
        <f>+'2.2'!D100</f>
        <v>PNE2</v>
      </c>
      <c r="D99" s="333" t="str">
        <f>+'2.2'!E100</f>
        <v>Polisonnografia</v>
      </c>
    </row>
    <row r="100" spans="2:4" s="757" customFormat="1" x14ac:dyDescent="0.25">
      <c r="B100" s="346" t="str">
        <f>IF(ISBLANK('2.2'!C101),"",'2.2'!C101)</f>
        <v>Chirurgia toracica</v>
      </c>
      <c r="C100" s="334" t="str">
        <f>+'2.2'!D101</f>
        <v>THO1</v>
      </c>
      <c r="D100" s="334" t="str">
        <f>+'2.2'!E101</f>
        <v>Chirurgia toracica</v>
      </c>
    </row>
    <row r="101" spans="2:4" s="757" customFormat="1" x14ac:dyDescent="0.25">
      <c r="B101" s="218" t="str">
        <f>IF(ISBLANK('2.2'!C102),"",'2.2'!C102)</f>
        <v/>
      </c>
      <c r="C101" s="332" t="str">
        <f>+'2.2'!D102</f>
        <v>THO1.1</v>
      </c>
      <c r="D101" s="332" t="str">
        <f>+'2.2'!E102</f>
        <v>Neoplasie maligne del sistema respiratorio (resezione curativa tramite lobectomia / pneumonectomia)</v>
      </c>
    </row>
    <row r="102" spans="2:4" s="757" customFormat="1" ht="13.8" thickBot="1" x14ac:dyDescent="0.3">
      <c r="B102" s="345" t="str">
        <f>IF(ISBLANK('2.2'!C103),"",'2.2'!C103)</f>
        <v/>
      </c>
      <c r="C102" s="333" t="str">
        <f>+'2.2'!D103</f>
        <v>THO1.2</v>
      </c>
      <c r="D102" s="333" t="str">
        <f>+'2.2'!E103</f>
        <v>Chirurgia del mediastino</v>
      </c>
    </row>
    <row r="103" spans="2:4" s="757" customFormat="1" x14ac:dyDescent="0.25">
      <c r="B103" s="346" t="str">
        <f>IF(ISBLANK('2.2'!C104),"",'2.2'!C104)</f>
        <v>Trapianti</v>
      </c>
      <c r="C103" s="736" t="str">
        <f>+'2.2'!D104</f>
        <v>TPL1</v>
      </c>
      <c r="D103" s="736" t="str">
        <f>+'2.2'!E104</f>
        <v>Trapianto cardiaco (CIMAS)</v>
      </c>
    </row>
    <row r="104" spans="2:4" s="757" customFormat="1" x14ac:dyDescent="0.25">
      <c r="B104" s="218" t="str">
        <f>IF(ISBLANK('2.2'!C105),"",'2.2'!C105)</f>
        <v/>
      </c>
      <c r="C104" s="732" t="str">
        <f>+'2.2'!D105</f>
        <v>TPL2</v>
      </c>
      <c r="D104" s="732" t="str">
        <f>+'2.2'!E105</f>
        <v>Trapianto polmonare (CIMAS)</v>
      </c>
    </row>
    <row r="105" spans="2:4" s="757" customFormat="1" x14ac:dyDescent="0.25">
      <c r="B105" s="218" t="str">
        <f>IF(ISBLANK('2.2'!C106),"",'2.2'!C106)</f>
        <v/>
      </c>
      <c r="C105" s="732" t="str">
        <f>+'2.2'!D106</f>
        <v>TPL3</v>
      </c>
      <c r="D105" s="732" t="str">
        <f>+'2.2'!E106</f>
        <v>Trapianto epatico (CIMAS)</v>
      </c>
    </row>
    <row r="106" spans="2:4" s="757" customFormat="1" x14ac:dyDescent="0.25">
      <c r="B106" s="218" t="str">
        <f>IF(ISBLANK('2.2'!C107),"",'2.2'!C107)</f>
        <v/>
      </c>
      <c r="C106" s="732" t="str">
        <f>+'2.2'!D107</f>
        <v>TPL4</v>
      </c>
      <c r="D106" s="732" t="str">
        <f>+'2.2'!E107</f>
        <v>Trapianto pancreatico (CIMAS)</v>
      </c>
    </row>
    <row r="107" spans="2:4" s="757" customFormat="1" x14ac:dyDescent="0.25">
      <c r="B107" s="218" t="str">
        <f>IF(ISBLANK('2.2'!C108),"",'2.2'!C108)</f>
        <v/>
      </c>
      <c r="C107" s="732" t="str">
        <f>+'2.2'!D108</f>
        <v>TPL5</v>
      </c>
      <c r="D107" s="732" t="str">
        <f>+'2.2'!E108</f>
        <v>Trapianto renale (CIMAS)</v>
      </c>
    </row>
    <row r="108" spans="2:4" s="757" customFormat="1" x14ac:dyDescent="0.25">
      <c r="B108" s="218"/>
      <c r="C108" s="332" t="str">
        <f>+'2.2'!D109</f>
        <v>TPL6</v>
      </c>
      <c r="D108" s="332" t="str">
        <f>+'2.2'!E109</f>
        <v>Trapianto intestinale</v>
      </c>
    </row>
    <row r="109" spans="2:4" s="757" customFormat="1" ht="13.8" thickBot="1" x14ac:dyDescent="0.3">
      <c r="B109" s="345" t="str">
        <f>IF(ISBLANK('2.2'!C110),"",'2.2'!C110)</f>
        <v/>
      </c>
      <c r="C109" s="333" t="str">
        <f>+'2.2'!D110</f>
        <v>TPL7</v>
      </c>
      <c r="D109" s="333" t="str">
        <f>+'2.2'!E110</f>
        <v>Trapianto della milza</v>
      </c>
    </row>
    <row r="110" spans="2:4" s="757" customFormat="1" x14ac:dyDescent="0.25">
      <c r="B110" s="346" t="str">
        <f>IF(ISBLANK('2.2'!C111),"",'2.2'!C111)</f>
        <v>Chirurgia dell'apparato locomotore</v>
      </c>
      <c r="C110" s="334" t="str">
        <f>+'2.2'!D111</f>
        <v>BEW1</v>
      </c>
      <c r="D110" s="334" t="str">
        <f>+'2.2'!E111</f>
        <v>Chirurgia dell'apparato locomotore</v>
      </c>
    </row>
    <row r="111" spans="2:4" s="757" customFormat="1" x14ac:dyDescent="0.25">
      <c r="B111" s="218" t="str">
        <f>IF(ISBLANK('2.2'!C112),"",'2.2'!C112)</f>
        <v/>
      </c>
      <c r="C111" s="332" t="str">
        <f>+'2.2'!D112</f>
        <v>BEW2</v>
      </c>
      <c r="D111" s="332" t="str">
        <f>+'2.2'!E112</f>
        <v>Ortopedia</v>
      </c>
    </row>
    <row r="112" spans="2:4" s="757" customFormat="1" x14ac:dyDescent="0.25">
      <c r="B112" s="218" t="str">
        <f>IF(ISBLANK('2.2'!C113),"",'2.2'!C113)</f>
        <v/>
      </c>
      <c r="C112" s="332" t="str">
        <f>+'2.2'!D113</f>
        <v>BEW3</v>
      </c>
      <c r="D112" s="332" t="str">
        <f>+'2.2'!E113</f>
        <v>Chirurgia della mano</v>
      </c>
    </row>
    <row r="113" spans="2:14" s="757" customFormat="1" x14ac:dyDescent="0.25">
      <c r="B113" s="218" t="str">
        <f>IF(ISBLANK('2.2'!C114),"",'2.2'!C114)</f>
        <v/>
      </c>
      <c r="C113" s="332" t="str">
        <f>+'2.2'!D114</f>
        <v>BEW4</v>
      </c>
      <c r="D113" s="332" t="str">
        <f>+'2.2'!E114</f>
        <v>Artroscopia della spalla e del gomito</v>
      </c>
    </row>
    <row r="114" spans="2:14" s="757" customFormat="1" x14ac:dyDescent="0.25">
      <c r="B114" s="218" t="str">
        <f>IF(ISBLANK('2.2'!C115),"",'2.2'!C115)</f>
        <v/>
      </c>
      <c r="C114" s="332" t="str">
        <f>+'2.2'!D115</f>
        <v>BEW5</v>
      </c>
      <c r="D114" s="332" t="str">
        <f>+'2.2'!E115</f>
        <v>Artroscopia del ginocchio</v>
      </c>
    </row>
    <row r="115" spans="2:14" s="757" customFormat="1" x14ac:dyDescent="0.25">
      <c r="B115" s="218" t="str">
        <f>IF(ISBLANK('2.2'!C116),"",'2.2'!C116)</f>
        <v/>
      </c>
      <c r="C115" s="332" t="str">
        <f>+'2.2'!D116</f>
        <v>BEW6</v>
      </c>
      <c r="D115" s="332" t="str">
        <f>+'2.2'!E116</f>
        <v>Ricostruzione dell'estremità superiore</v>
      </c>
    </row>
    <row r="116" spans="2:14" s="757" customFormat="1" x14ac:dyDescent="0.25">
      <c r="B116" s="218" t="str">
        <f>IF(ISBLANK('2.2'!C117),"",'2.2'!C117)</f>
        <v/>
      </c>
      <c r="C116" s="332" t="str">
        <f>+'2.2'!D117</f>
        <v>BEW7</v>
      </c>
      <c r="D116" s="332" t="str">
        <f>+'2.2'!E117</f>
        <v>Ricostruzione dell'estremità inferiore</v>
      </c>
      <c r="E116" s="51"/>
      <c r="F116" s="51"/>
      <c r="G116" s="51"/>
      <c r="H116" s="51"/>
      <c r="I116" s="51"/>
      <c r="J116" s="51"/>
      <c r="K116" s="277"/>
      <c r="L116" s="277"/>
      <c r="M116" s="277"/>
      <c r="N116" s="277"/>
    </row>
    <row r="117" spans="2:14" s="757" customFormat="1" x14ac:dyDescent="0.25">
      <c r="B117" s="218" t="str">
        <f>IF(ISBLANK('2.2'!C118),"",'2.2'!C118)</f>
        <v/>
      </c>
      <c r="C117" s="332" t="str">
        <f>+'2.2'!D118</f>
        <v xml:space="preserve">BEW7.1 </v>
      </c>
      <c r="D117" s="332" t="str">
        <f>+'2.2'!E118</f>
        <v>Prima protesi dell'anca</v>
      </c>
      <c r="E117" s="51"/>
      <c r="F117" s="51"/>
      <c r="G117" s="51"/>
      <c r="H117" s="51"/>
      <c r="I117" s="51"/>
      <c r="J117" s="51"/>
      <c r="K117" s="277"/>
      <c r="L117" s="277"/>
      <c r="M117" s="277"/>
      <c r="N117" s="277"/>
    </row>
    <row r="118" spans="2:14" s="757" customFormat="1" x14ac:dyDescent="0.25">
      <c r="B118" s="218" t="str">
        <f>IF(ISBLANK('2.2'!C119),"",'2.2'!C119)</f>
        <v/>
      </c>
      <c r="C118" s="332" t="str">
        <f>+'2.2'!D119</f>
        <v>BEW7.1.1</v>
      </c>
      <c r="D118" s="332" t="str">
        <f>+'2.2'!E119</f>
        <v>Sostituzione protesi dell'anca</v>
      </c>
      <c r="E118" s="51"/>
      <c r="F118" s="51"/>
      <c r="G118" s="51"/>
      <c r="H118" s="51"/>
      <c r="I118" s="51"/>
      <c r="J118" s="51"/>
      <c r="K118" s="277"/>
      <c r="L118" s="277"/>
      <c r="M118" s="277"/>
      <c r="N118" s="277"/>
    </row>
    <row r="119" spans="2:14" s="757" customFormat="1" x14ac:dyDescent="0.25">
      <c r="B119" s="218" t="str">
        <f>IF(ISBLANK('2.2'!C120),"",'2.2'!C120)</f>
        <v/>
      </c>
      <c r="C119" s="332" t="str">
        <f>+'2.2'!D120</f>
        <v>BEW7.2</v>
      </c>
      <c r="D119" s="332" t="str">
        <f>+'2.2'!E120</f>
        <v>Prima protesi del ginocchio</v>
      </c>
      <c r="E119" s="51"/>
      <c r="F119" s="51"/>
      <c r="G119" s="51"/>
      <c r="H119" s="51"/>
      <c r="I119" s="51"/>
      <c r="J119" s="51"/>
      <c r="K119" s="277"/>
      <c r="L119" s="277"/>
      <c r="M119" s="277"/>
      <c r="N119" s="277"/>
    </row>
    <row r="120" spans="2:14" s="757" customFormat="1" x14ac:dyDescent="0.25">
      <c r="B120" s="218" t="str">
        <f>IF(ISBLANK('2.2'!C121),"",'2.2'!C121)</f>
        <v/>
      </c>
      <c r="C120" s="332" t="str">
        <f>+'2.2'!D121</f>
        <v>BEW7.2.1</v>
      </c>
      <c r="D120" s="332" t="str">
        <f>+'2.2'!E121</f>
        <v>Sostituzione protesi del ginocchio</v>
      </c>
      <c r="E120" s="51"/>
      <c r="F120" s="51"/>
      <c r="G120" s="51"/>
      <c r="H120" s="51"/>
      <c r="I120" s="51"/>
      <c r="J120" s="51"/>
      <c r="K120" s="277"/>
      <c r="L120" s="277"/>
      <c r="M120" s="277"/>
      <c r="N120" s="277"/>
    </row>
    <row r="121" spans="2:14" s="757" customFormat="1" x14ac:dyDescent="0.25">
      <c r="B121" s="218" t="str">
        <f>IF(ISBLANK('2.2'!C122),"",'2.2'!C122)</f>
        <v/>
      </c>
      <c r="C121" s="332" t="str">
        <f>+'2.2'!D122</f>
        <v>BEW8</v>
      </c>
      <c r="D121" s="332" t="str">
        <f>+'2.2'!E122</f>
        <v>Chirurgia della colonna vertebrale</v>
      </c>
      <c r="E121" s="51"/>
      <c r="F121" s="51"/>
      <c r="G121" s="51"/>
      <c r="H121" s="51"/>
      <c r="I121" s="51"/>
      <c r="J121" s="51"/>
      <c r="K121" s="277"/>
      <c r="L121" s="277"/>
      <c r="M121" s="277"/>
    </row>
    <row r="122" spans="2:14" s="757" customFormat="1" x14ac:dyDescent="0.25">
      <c r="B122" s="218" t="str">
        <f>IF(ISBLANK('2.2'!C123),"",'2.2'!C123)</f>
        <v/>
      </c>
      <c r="C122" s="332" t="str">
        <f>+'2.2'!D123</f>
        <v>BEW8.1</v>
      </c>
      <c r="D122" s="332" t="str">
        <f>+'2.2'!E123</f>
        <v>Chirurgia specialistica della colonna vertebrale</v>
      </c>
      <c r="E122" s="51"/>
      <c r="F122" s="51"/>
      <c r="G122" s="51"/>
      <c r="H122" s="51"/>
      <c r="I122" s="51"/>
      <c r="J122" s="51"/>
      <c r="K122" s="277"/>
      <c r="L122" s="277"/>
      <c r="M122" s="277"/>
    </row>
    <row r="123" spans="2:14" s="757" customFormat="1" x14ac:dyDescent="0.25">
      <c r="B123" s="218" t="str">
        <f>IF(ISBLANK('2.2'!C124),"",'2.2'!C124)</f>
        <v/>
      </c>
      <c r="C123" s="332" t="str">
        <f>+'2.2'!D124</f>
        <v>BEW8.1.1</v>
      </c>
      <c r="D123" s="332" t="str">
        <f>+'2.2'!E124</f>
        <v>Chirurgia complessa della colonna vertebrale</v>
      </c>
      <c r="E123" s="51"/>
      <c r="F123" s="51"/>
      <c r="G123" s="51"/>
      <c r="H123" s="51"/>
      <c r="I123" s="51"/>
      <c r="J123" s="51"/>
      <c r="K123" s="277"/>
      <c r="L123" s="277"/>
      <c r="M123" s="277"/>
    </row>
    <row r="124" spans="2:14" s="757" customFormat="1" x14ac:dyDescent="0.25">
      <c r="B124" s="218" t="str">
        <f>IF(ISBLANK('2.2'!C125),"",'2.2'!C125)</f>
        <v/>
      </c>
      <c r="C124" s="332" t="str">
        <f>+'2.2'!D125</f>
        <v>BEW9</v>
      </c>
      <c r="D124" s="332" t="str">
        <f>+'2.2'!E125</f>
        <v>Tumori ossei</v>
      </c>
    </row>
    <row r="125" spans="2:14" s="757" customFormat="1" x14ac:dyDescent="0.25">
      <c r="B125" s="218" t="str">
        <f>IF(ISBLANK('2.2'!C126),"",'2.2'!C126)</f>
        <v/>
      </c>
      <c r="C125" s="332" t="str">
        <f>+'2.2'!D126</f>
        <v>BEW10</v>
      </c>
      <c r="D125" s="332" t="str">
        <f>+'2.2'!E126</f>
        <v>Chirurgia del plesso</v>
      </c>
    </row>
    <row r="126" spans="2:14" s="757" customFormat="1" ht="13.8" thickBot="1" x14ac:dyDescent="0.3">
      <c r="B126" s="345" t="str">
        <f>IF(ISBLANK('2.2'!C127),"",'2.2'!C127)</f>
        <v/>
      </c>
      <c r="C126" s="333" t="str">
        <f>+'2.2'!D127</f>
        <v>BEW11</v>
      </c>
      <c r="D126" s="333" t="str">
        <f>+'2.2'!E127</f>
        <v>Reimpianti</v>
      </c>
    </row>
    <row r="127" spans="2:14" s="757" customFormat="1" x14ac:dyDescent="0.25">
      <c r="B127" s="346" t="str">
        <f>IF(ISBLANK('2.2'!C128),"",'2.2'!C128)</f>
        <v>Reumatologia</v>
      </c>
      <c r="C127" s="334" t="str">
        <f>+'2.2'!D128</f>
        <v>RHE1</v>
      </c>
      <c r="D127" s="334" t="str">
        <f>+'2.2'!E128</f>
        <v>Reumatologia</v>
      </c>
    </row>
    <row r="128" spans="2:14" s="757" customFormat="1" ht="13.8" thickBot="1" x14ac:dyDescent="0.3">
      <c r="B128" s="345" t="str">
        <f>IF(ISBLANK('2.2'!C129),"",'2.2'!C129)</f>
        <v/>
      </c>
      <c r="C128" s="333" t="str">
        <f>+'2.2'!D129</f>
        <v>RHE2</v>
      </c>
      <c r="D128" s="333" t="str">
        <f>+'2.2'!E129</f>
        <v>Reumatologia interdisciplinare</v>
      </c>
    </row>
    <row r="129" spans="2:10" s="757" customFormat="1" x14ac:dyDescent="0.25">
      <c r="B129" s="346" t="str">
        <f>IF(ISBLANK('2.2'!C130),"",'2.2'!C130)</f>
        <v>Ginecologia</v>
      </c>
      <c r="C129" s="334" t="str">
        <f>+'2.2'!D130</f>
        <v>GYN1</v>
      </c>
      <c r="D129" s="334" t="str">
        <f>+'2.2'!E130</f>
        <v>Ginecologia</v>
      </c>
    </row>
    <row r="130" spans="2:10" s="757" customFormat="1" x14ac:dyDescent="0.25">
      <c r="B130" s="218" t="str">
        <f>IF(ISBLANK('2.2'!C131),"",'2.2'!C131)</f>
        <v/>
      </c>
      <c r="C130" s="332" t="str">
        <f>+'2.2'!D131</f>
        <v>GYNT</v>
      </c>
      <c r="D130" s="332" t="str">
        <f>+'2.2'!E131</f>
        <v>Tumori ginecologici</v>
      </c>
      <c r="E130" s="51"/>
      <c r="F130" s="277"/>
      <c r="G130" s="277"/>
      <c r="H130" s="277"/>
      <c r="I130" s="277"/>
      <c r="J130" s="277"/>
    </row>
    <row r="131" spans="2:10" s="757" customFormat="1" x14ac:dyDescent="0.25">
      <c r="B131" s="218" t="str">
        <f>IF(ISBLANK('2.2'!C132),"",'2.2'!C132)</f>
        <v/>
      </c>
      <c r="C131" s="332" t="str">
        <f>+'2.2'!D132</f>
        <v>GYN2</v>
      </c>
      <c r="D131" s="332" t="str">
        <f>+'2.2'!E132</f>
        <v>Centro di senologia riconosciuto e certificato</v>
      </c>
      <c r="E131" s="51"/>
      <c r="F131" s="277"/>
      <c r="G131" s="277"/>
      <c r="H131" s="277"/>
      <c r="I131" s="277"/>
      <c r="J131" s="277"/>
    </row>
    <row r="132" spans="2:10" s="757" customFormat="1" ht="13.8" thickBot="1" x14ac:dyDescent="0.3">
      <c r="B132" s="345" t="str">
        <f>IF(ISBLANK('2.2'!C133),"",'2.2'!C133)</f>
        <v/>
      </c>
      <c r="C132" s="333" t="str">
        <f>+'2.2'!D133</f>
        <v>PLC1</v>
      </c>
      <c r="D132" s="333" t="str">
        <f>+'2.2'!E133</f>
        <v>Interventi nel contesto della transessualità</v>
      </c>
    </row>
    <row r="133" spans="2:10" s="757" customFormat="1" x14ac:dyDescent="0.25">
      <c r="B133" s="346" t="str">
        <f>IF(ISBLANK('2.2'!C134),"",'2.2'!C134)</f>
        <v>Ostetricia</v>
      </c>
      <c r="C133" s="334" t="str">
        <f>+'2.2'!D134</f>
        <v>GEBH</v>
      </c>
      <c r="D133" s="334" t="str">
        <f>+'2.2'!E134</f>
        <v>Casa del parto (dalla 36 0/7 settimana di gestazione)</v>
      </c>
      <c r="G133" s="621"/>
    </row>
    <row r="134" spans="2:10" s="757" customFormat="1" x14ac:dyDescent="0.25">
      <c r="B134" s="218" t="str">
        <f>IF(ISBLANK('2.2'!C135),"",'2.2'!C135)</f>
        <v/>
      </c>
      <c r="C134" s="332" t="str">
        <f>+'2.2'!D135</f>
        <v>GEBS</v>
      </c>
      <c r="D134" s="332" t="str">
        <f>+'2.2'!E135</f>
        <v>Servizio a conduzione ostetrica di assistenza al parto in ospedale (dalla 36 0/7 settimana di gestazione)</v>
      </c>
    </row>
    <row r="135" spans="2:10" s="757" customFormat="1" x14ac:dyDescent="0.25">
      <c r="B135" s="218" t="str">
        <f>IF(ISBLANK('2.2'!C136),"",'2.2'!C136)</f>
        <v/>
      </c>
      <c r="C135" s="332" t="str">
        <f>+'2.2'!D136</f>
        <v>GEB1</v>
      </c>
      <c r="D135" s="332" t="str">
        <f>+'2.2'!E136</f>
        <v>Assistenza di base in ostetricia (dalla 35 0/7 settimana di gestazione e peso ≥2000g)</v>
      </c>
      <c r="E135" s="51"/>
    </row>
    <row r="136" spans="2:10" s="757" customFormat="1" x14ac:dyDescent="0.25">
      <c r="B136" s="218" t="str">
        <f>IF(ISBLANK('2.2'!C137),"",'2.2'!C137)</f>
        <v/>
      </c>
      <c r="C136" s="332" t="str">
        <f>+'2.2'!D137</f>
        <v>GEB1.1</v>
      </c>
      <c r="D136" s="332" t="str">
        <f>+'2.2'!E137</f>
        <v>Ostetricia (dalla 32 0/7 settimana di gestazione e peso ≥1250g)</v>
      </c>
      <c r="E136" s="51"/>
    </row>
    <row r="137" spans="2:10" s="757" customFormat="1" ht="13.8" thickBot="1" x14ac:dyDescent="0.3">
      <c r="B137" s="345" t="str">
        <f>IF(ISBLANK('2.2'!C138),"",'2.2'!C138)</f>
        <v/>
      </c>
      <c r="C137" s="333" t="str">
        <f>+'2.2'!D138</f>
        <v>GEB1.1.1</v>
      </c>
      <c r="D137" s="333" t="str">
        <f>+'2.2'!E138</f>
        <v>Ostetricia specialistica</v>
      </c>
    </row>
    <row r="138" spans="2:10" s="1296" customFormat="1" ht="13.2" customHeight="1" x14ac:dyDescent="0.25">
      <c r="B138" s="346" t="str">
        <f>IF(ISBLANK('2.2'!C139),"",'2.2'!C139)</f>
        <v>Neonatologia</v>
      </c>
      <c r="C138" s="334" t="str">
        <f>+'2.2'!D139</f>
        <v>NEOG</v>
      </c>
      <c r="D138" s="334" t="str">
        <f>+'2.2'!E139</f>
        <v>Assistenza di base a neonati in casa del parto (dalla 36 0/7 settimana di gestazione e peso ≥ 2000 g)</v>
      </c>
    </row>
    <row r="139" spans="2:10" s="757" customFormat="1" x14ac:dyDescent="0.25">
      <c r="B139" s="218" t="str">
        <f>IF(ISBLANK('2.2'!C140),"",'2.2'!C140)</f>
        <v/>
      </c>
      <c r="C139" s="332" t="str">
        <f>+'2.2'!D140</f>
        <v>NEO1</v>
      </c>
      <c r="D139" s="332" t="str">
        <f>+'2.2'!E140</f>
        <v>Assistenza di base ai neonati (dalla 35 0/7 settimana di gestazione e peso ≥2000g)</v>
      </c>
      <c r="E139" s="51"/>
    </row>
    <row r="140" spans="2:10" s="757" customFormat="1" x14ac:dyDescent="0.25">
      <c r="B140" s="218" t="str">
        <f>IF(ISBLANK('2.2'!C141),"",'2.2'!C141)</f>
        <v/>
      </c>
      <c r="C140" s="332" t="str">
        <f>+'2.2'!D141</f>
        <v>NEO1.1</v>
      </c>
      <c r="D140" s="332" t="str">
        <f>+'2.2'!E141</f>
        <v>Neonatologia (dalla 32 0/7 settimana di gestazione e peso ≥1250g)</v>
      </c>
    </row>
    <row r="141" spans="2:10" s="757" customFormat="1" x14ac:dyDescent="0.25">
      <c r="B141" s="218" t="str">
        <f>IF(ISBLANK('2.2'!C142),"",'2.2'!C142)</f>
        <v/>
      </c>
      <c r="C141" s="332" t="str">
        <f>+'2.2'!D142</f>
        <v>NEO1.1.1</v>
      </c>
      <c r="D141" s="332" t="str">
        <f>+'2.2'!E142</f>
        <v>Neonatologia specializzata (dalla 28 0/7 settimana di gestazione e peso ≥ 1000g)</v>
      </c>
    </row>
    <row r="142" spans="2:10" s="757" customFormat="1" ht="13.8" thickBot="1" x14ac:dyDescent="0.3">
      <c r="B142" s="345" t="str">
        <f>IF(ISBLANK('2.2'!C143),"",'2.2'!C143)</f>
        <v/>
      </c>
      <c r="C142" s="333" t="str">
        <f>+'2.2'!D143</f>
        <v>NEO1.1.1.1</v>
      </c>
      <c r="D142" s="333" t="str">
        <f>+'2.2'!E143</f>
        <v>Neonatologia altamente specializzata (&lt; 28 0/7 settimane di gestazione e peso &lt; 1000g)</v>
      </c>
    </row>
    <row r="143" spans="2:10" s="757" customFormat="1" x14ac:dyDescent="0.25">
      <c r="B143" s="346" t="str">
        <f>IF(ISBLANK('2.2'!C144),"",'2.2'!C144)</f>
        <v>(Radio-) Oncologia</v>
      </c>
      <c r="C143" s="334" t="str">
        <f>+'2.2'!D144</f>
        <v>ONK1</v>
      </c>
      <c r="D143" s="334" t="str">
        <f>+'2.2'!E144</f>
        <v>Oncologia</v>
      </c>
    </row>
    <row r="144" spans="2:10" s="757" customFormat="1" x14ac:dyDescent="0.25">
      <c r="B144" s="218" t="str">
        <f>IF(ISBLANK('2.2'!C145),"",'2.2'!C145)</f>
        <v/>
      </c>
      <c r="C144" s="332" t="str">
        <f>+'2.2'!D145</f>
        <v>RAO1</v>
      </c>
      <c r="D144" s="332" t="str">
        <f>+'2.2'!E145</f>
        <v>Radio-Oncologia</v>
      </c>
    </row>
    <row r="145" spans="2:5" s="757" customFormat="1" ht="13.8" thickBot="1" x14ac:dyDescent="0.3">
      <c r="B145" s="345" t="str">
        <f>IF(ISBLANK('2.2'!C146),"",'2.2'!C146)</f>
        <v/>
      </c>
      <c r="C145" s="333" t="str">
        <f>+'2.2'!D146</f>
        <v>NUK1</v>
      </c>
      <c r="D145" s="333" t="str">
        <f>+'2.2'!E146</f>
        <v>Medicina nucleare</v>
      </c>
    </row>
    <row r="146" spans="2:5" s="757" customFormat="1" x14ac:dyDescent="0.25">
      <c r="B146" s="346" t="str">
        <f>IF(ISBLANK('2.2'!C147),"",'2.2'!C147)</f>
        <v>Traumatologia grave</v>
      </c>
      <c r="C146" s="334" t="str">
        <f>+'2.2'!D147</f>
        <v>UNF1</v>
      </c>
      <c r="D146" s="334" t="str">
        <f>+'2.2'!E147</f>
        <v>Chirurgia traumatologica (politrauma)</v>
      </c>
      <c r="E146" s="1294"/>
    </row>
    <row r="147" spans="2:5" s="757" customFormat="1" x14ac:dyDescent="0.25">
      <c r="B147" s="218" t="str">
        <f>IF(ISBLANK('2.2'!C148),"",'2.2'!C148)</f>
        <v/>
      </c>
      <c r="C147" s="732" t="str">
        <f>+'2.2'!D148</f>
        <v>UNF1.1</v>
      </c>
      <c r="D147" s="732" t="str">
        <f>+'2.2'!E148</f>
        <v>Chirurgia traumatologica specializzata - traumi cranio-cerebrali (CIMAS)</v>
      </c>
      <c r="E147" s="1294"/>
    </row>
    <row r="148" spans="2:5" s="757" customFormat="1" ht="13.8" thickBot="1" x14ac:dyDescent="0.3">
      <c r="B148" s="345" t="str">
        <f>IF(ISBLANK('2.2'!C149),"",'2.2'!C149)</f>
        <v/>
      </c>
      <c r="C148" s="735" t="str">
        <f>+'2.2'!D149</f>
        <v>UNF2</v>
      </c>
      <c r="D148" s="735" t="str">
        <f>+'2.2'!E149</f>
        <v>Ustioni ampie (CIMAS)</v>
      </c>
      <c r="E148" s="1294"/>
    </row>
    <row r="149" spans="2:5" s="277" customFormat="1" x14ac:dyDescent="0.25">
      <c r="B149" s="347" t="str">
        <f>'2.2'!B150</f>
        <v>Discipline trasversali</v>
      </c>
      <c r="C149" s="334" t="str">
        <f>+'2.2'!D150</f>
        <v>KINM</v>
      </c>
      <c r="D149" s="334" t="str">
        <f>+'2.2'!E150</f>
        <v>Medicina pediatrica</v>
      </c>
    </row>
    <row r="150" spans="2:5" s="277" customFormat="1" x14ac:dyDescent="0.25">
      <c r="B150" s="1299"/>
      <c r="C150" s="332" t="str">
        <f>+'2.2'!D151</f>
        <v>KINC</v>
      </c>
      <c r="D150" s="332" t="str">
        <f>+'2.2'!E151</f>
        <v>Chirurgia pediatrica</v>
      </c>
    </row>
    <row r="151" spans="2:5" s="277" customFormat="1" x14ac:dyDescent="0.25">
      <c r="B151" s="1299"/>
      <c r="C151" s="332" t="str">
        <f>+'2.2'!D152</f>
        <v>KINB</v>
      </c>
      <c r="D151" s="332" t="str">
        <f>+'2.2'!E152</f>
        <v>Chirurgia pediatrica di base</v>
      </c>
    </row>
    <row r="152" spans="2:5" s="277" customFormat="1" x14ac:dyDescent="0.25">
      <c r="B152" s="1299"/>
      <c r="C152" s="332" t="str">
        <f>+'2.2'!D153</f>
        <v>KAA</v>
      </c>
      <c r="D152" s="332" t="str">
        <f>+'2.2'!E153</f>
        <v>Anestesia pediatrica "A"</v>
      </c>
    </row>
    <row r="153" spans="2:5" s="277" customFormat="1" x14ac:dyDescent="0.25">
      <c r="B153" s="1299"/>
      <c r="C153" s="332" t="str">
        <f>+'2.2'!D154</f>
        <v>KAB</v>
      </c>
      <c r="D153" s="332" t="str">
        <f>+'2.2'!E154</f>
        <v>Anestesia pediatrica "B"</v>
      </c>
    </row>
    <row r="154" spans="2:5" s="277" customFormat="1" x14ac:dyDescent="0.25">
      <c r="B154" s="1299"/>
      <c r="C154" s="332" t="str">
        <f>+'2.2'!D155</f>
        <v>KAC</v>
      </c>
      <c r="D154" s="332" t="str">
        <f>+'2.2'!E155</f>
        <v>Anestesia pediatrica "C"</v>
      </c>
    </row>
    <row r="155" spans="2:5" s="277" customFormat="1" x14ac:dyDescent="0.25">
      <c r="B155" s="1299"/>
      <c r="C155" s="332" t="str">
        <f>+'2.2'!D156</f>
        <v>KAD</v>
      </c>
      <c r="D155" s="332" t="str">
        <f>+'2.2'!E156</f>
        <v>Anestesia pediatrica "D"</v>
      </c>
    </row>
    <row r="156" spans="2:5" s="277" customFormat="1" x14ac:dyDescent="0.25">
      <c r="B156" s="1299"/>
      <c r="C156" s="332" t="str">
        <f>+'2.2'!D157</f>
        <v>GER</v>
      </c>
      <c r="D156" s="336" t="str">
        <f>+'2.2'!E157</f>
        <v>Centro di competenza in geriatria acuta</v>
      </c>
    </row>
    <row r="157" spans="2:5" s="277" customFormat="1" x14ac:dyDescent="0.25">
      <c r="B157" s="1299"/>
      <c r="C157" s="332" t="str">
        <f>+'2.2'!D158</f>
        <v>PAL</v>
      </c>
      <c r="D157" s="332" t="str">
        <f>+'2.2'!E158</f>
        <v>Centro di competenza in cure palliative</v>
      </c>
    </row>
    <row r="158" spans="2:5" s="570" customFormat="1" hidden="1" x14ac:dyDescent="0.25">
      <c r="B158" s="754"/>
      <c r="C158" s="332" t="str">
        <f>+'2.2'!D159</f>
        <v>AVA</v>
      </c>
      <c r="D158" s="332" t="str">
        <f>+'2.2'!E159</f>
        <v>Cure somatico-acute a pazienti con dipendenze</v>
      </c>
    </row>
    <row r="159" spans="2:5" s="277" customFormat="1" ht="13.8" thickBot="1" x14ac:dyDescent="0.3">
      <c r="B159" s="348"/>
      <c r="C159" s="1155" t="str">
        <f>+'2.2'!D160</f>
        <v>ISO</v>
      </c>
      <c r="D159" s="1155" t="str">
        <f>+'2.2'!E160</f>
        <v>Stazione d'isolamento speciale</v>
      </c>
    </row>
    <row r="160" spans="2:5" s="277" customFormat="1" x14ac:dyDescent="0.25">
      <c r="B160" s="1299"/>
      <c r="C160" s="218"/>
      <c r="D160" s="218"/>
    </row>
    <row r="161" spans="2:9" s="277" customFormat="1" ht="11.25" customHeight="1" x14ac:dyDescent="0.25">
      <c r="B161" s="1286"/>
      <c r="C161" s="1478" t="s">
        <v>1405</v>
      </c>
      <c r="D161" s="1478"/>
    </row>
    <row r="162" spans="2:9" s="277" customFormat="1" ht="15" customHeight="1" x14ac:dyDescent="0.25">
      <c r="B162" s="1299"/>
      <c r="C162" s="1478"/>
      <c r="D162" s="1478"/>
    </row>
    <row r="163" spans="2:9" s="277" customFormat="1" ht="7.5" customHeight="1" x14ac:dyDescent="0.25">
      <c r="B163" s="1299"/>
      <c r="C163" s="1295"/>
      <c r="D163" s="1295"/>
    </row>
    <row r="164" spans="2:9" s="277" customFormat="1" ht="15" customHeight="1" x14ac:dyDescent="0.25">
      <c r="B164" s="1287"/>
      <c r="C164" s="1478" t="s">
        <v>1380</v>
      </c>
      <c r="D164" s="1478"/>
    </row>
    <row r="165" spans="2:9" s="277" customFormat="1" ht="27.75" customHeight="1" x14ac:dyDescent="0.25">
      <c r="B165" s="1285"/>
      <c r="C165" s="1479" t="s">
        <v>1378</v>
      </c>
      <c r="D165" s="1479"/>
    </row>
    <row r="166" spans="2:9" s="277" customFormat="1" x14ac:dyDescent="0.25">
      <c r="B166" s="1299"/>
      <c r="C166" s="218"/>
      <c r="D166" s="218"/>
    </row>
    <row r="167" spans="2:9" s="277" customFormat="1" ht="20.25" customHeight="1" x14ac:dyDescent="0.25">
      <c r="B167" s="1472" t="s">
        <v>73</v>
      </c>
      <c r="C167" s="1472"/>
      <c r="D167" s="1472"/>
      <c r="G167" s="220" t="s">
        <v>683</v>
      </c>
    </row>
    <row r="168" spans="2:9" s="277" customFormat="1" ht="20.25" customHeight="1" x14ac:dyDescent="0.25">
      <c r="B168" s="242" t="s">
        <v>688</v>
      </c>
      <c r="C168" s="220"/>
      <c r="D168" s="220"/>
    </row>
    <row r="169" spans="2:9" s="277" customFormat="1" ht="56.25" customHeight="1" x14ac:dyDescent="0.25">
      <c r="B169" s="1474"/>
      <c r="C169" s="1474"/>
      <c r="D169" s="1474"/>
      <c r="E169" s="1474"/>
      <c r="F169" s="1474"/>
      <c r="G169" s="1474"/>
      <c r="H169" s="1474"/>
      <c r="I169" s="1474"/>
    </row>
    <row r="170" spans="2:9" s="277" customFormat="1" x14ac:dyDescent="0.25"/>
    <row r="171" spans="2:9" s="277" customFormat="1" x14ac:dyDescent="0.25"/>
    <row r="172" spans="2:9" s="277" customFormat="1" x14ac:dyDescent="0.25"/>
    <row r="173" spans="2:9" s="277" customFormat="1" x14ac:dyDescent="0.25"/>
  </sheetData>
  <sheetProtection algorithmName="SHA-512" hashValue="7/T3YMe6R4QT5js5zfgPVsGG2vQFomr106NCV9KkFivCO9V4lLKUPOybOiLM733xquyHyn37tFvpZcVNP2vSIQ==" saltValue="XADZGLRIpINxz27SBtMwqw==" spinCount="100000" sheet="1" selectLockedCells="1"/>
  <customSheetViews>
    <customSheetView guid="{6509DE47-C0A2-4ED1-9D8E-F081B0F084AE}" showGridLines="0" fitToPage="1" hiddenRows="1" hiddenColumns="1">
      <selection activeCell="M4" sqref="M4"/>
      <rowBreaks count="3" manualBreakCount="3">
        <brk id="71" min="1" max="3" man="1"/>
        <brk id="142" min="1" max="3" man="1"/>
        <brk id="163" min="1" max="3" man="1"/>
      </rowBreaks>
      <pageMargins left="0.23622047244094491" right="0.23622047244094491" top="0.74803149606299213" bottom="0.74803149606299213" header="0.31496062992125984" footer="0.31496062992125984"/>
      <printOptions horizontalCentered="1"/>
      <pageSetup paperSize="9" scale="68" fitToHeight="0" orientation="portrait" r:id="rId1"/>
      <headerFooter alignWithMargins="0">
        <oddFooter xml:space="preserve">&amp;R&amp;6Pagina &amp;P di &amp;N </oddFooter>
      </headerFooter>
    </customSheetView>
  </customSheetViews>
  <mergeCells count="9">
    <mergeCell ref="E169:I169"/>
    <mergeCell ref="B2:D2"/>
    <mergeCell ref="C6:D6"/>
    <mergeCell ref="B167:D167"/>
    <mergeCell ref="B169:D169"/>
    <mergeCell ref="B4:D4"/>
    <mergeCell ref="C161:D162"/>
    <mergeCell ref="C164:D164"/>
    <mergeCell ref="C165:D165"/>
  </mergeCells>
  <phoneticPr fontId="28" type="noConversion"/>
  <hyperlinks>
    <hyperlink ref="B168" location="Sommario!A1" display="Ritorna al sommario"/>
    <hyperlink ref="C165:D165" r:id="rId2" display="https://www.gdk-cds.ch/fileadmin/docs/public/gdk/themen/praevention_gesundheitsfoerderung/ansteckende_krankheiten/BT_Konzept_3.0_GDK_Ebola_20190222__internet_f.pdf"/>
  </hyperlinks>
  <printOptions horizontalCentered="1"/>
  <pageMargins left="0.23622047244094491" right="0.23622047244094491" top="0.74803149606299213" bottom="0.74803149606299213" header="0.31496062992125984" footer="0.31496062992125984"/>
  <pageSetup paperSize="9" scale="68" fitToHeight="0" orientation="portrait" r:id="rId3"/>
  <headerFooter alignWithMargins="0">
    <oddFooter xml:space="preserve">&amp;R&amp;6Pagina &amp;P di &amp;N </oddFooter>
  </headerFooter>
  <rowBreaks count="3" manualBreakCount="3">
    <brk id="71" min="1" max="3" man="1"/>
    <brk id="142" min="1" max="3" man="1"/>
    <brk id="168" min="1" max="3" man="1"/>
  </rowBreaks>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FF0000"/>
    <pageSetUpPr fitToPage="1"/>
  </sheetPr>
  <dimension ref="A1:V236"/>
  <sheetViews>
    <sheetView showZeros="0" showWhiteSpace="0" zoomScaleNormal="100" zoomScaleSheetLayoutView="85" zoomScalePageLayoutView="70" workbookViewId="0">
      <selection activeCell="B6" sqref="B6:B8"/>
    </sheetView>
  </sheetViews>
  <sheetFormatPr defaultColWidth="11.44140625" defaultRowHeight="13.2" outlineLevelRow="1" x14ac:dyDescent="0.25"/>
  <cols>
    <col min="1" max="1" width="1.5546875" style="21" customWidth="1"/>
    <col min="2" max="2" width="24.5546875" style="94" customWidth="1"/>
    <col min="3" max="3" width="20.44140625" style="21" customWidth="1"/>
    <col min="4" max="4" width="14.5546875" style="21" customWidth="1"/>
    <col min="5" max="5" width="39" style="21" customWidth="1"/>
    <col min="6" max="6" width="13.44140625" style="21" customWidth="1"/>
    <col min="7" max="7" width="38.44140625" style="21" customWidth="1"/>
    <col min="8" max="8" width="18.77734375" style="21" customWidth="1"/>
    <col min="9" max="9" width="17.44140625" style="21" customWidth="1"/>
    <col min="10" max="10" width="17.21875" style="21" customWidth="1"/>
    <col min="11" max="11" width="16.21875" style="21" customWidth="1"/>
    <col min="12" max="12" width="13.44140625" style="21" customWidth="1"/>
    <col min="13" max="13" width="13.77734375" style="21" customWidth="1"/>
    <col min="14" max="14" width="12.44140625" style="21" customWidth="1"/>
    <col min="15" max="15" width="34.21875" style="21" customWidth="1"/>
    <col min="16" max="16384" width="11.44140625" style="21"/>
  </cols>
  <sheetData>
    <row r="1" spans="1:17" ht="15" customHeight="1" thickBot="1" x14ac:dyDescent="0.3"/>
    <row r="2" spans="1:17" ht="45.45" customHeight="1" thickBot="1" x14ac:dyDescent="0.3">
      <c r="B2" s="1475" t="s">
        <v>1039</v>
      </c>
      <c r="C2" s="1475"/>
      <c r="D2" s="1475"/>
      <c r="E2" s="1475"/>
      <c r="F2" s="1475"/>
      <c r="G2" s="1475"/>
      <c r="H2" s="1475"/>
      <c r="I2" s="1475"/>
      <c r="J2" s="1475"/>
      <c r="K2" s="1475"/>
      <c r="L2" s="1475"/>
      <c r="M2" s="1475"/>
      <c r="N2" s="1475"/>
      <c r="O2" s="1475"/>
      <c r="P2" s="84"/>
    </row>
    <row r="3" spans="1:17" ht="15" customHeight="1" x14ac:dyDescent="0.25">
      <c r="B3" s="78"/>
      <c r="C3" s="77"/>
      <c r="D3" s="85"/>
      <c r="E3" s="85"/>
      <c r="F3" s="85"/>
      <c r="G3" s="85"/>
      <c r="H3" s="85"/>
      <c r="I3" s="85"/>
      <c r="J3" s="85"/>
      <c r="K3" s="85"/>
      <c r="L3" s="77"/>
      <c r="M3" s="77"/>
      <c r="N3" s="77"/>
      <c r="O3" s="77"/>
    </row>
    <row r="4" spans="1:17" s="233" customFormat="1" ht="30" customHeight="1" x14ac:dyDescent="0.25">
      <c r="B4" s="1510" t="s">
        <v>1183</v>
      </c>
      <c r="C4" s="1510"/>
      <c r="D4" s="1510"/>
      <c r="E4" s="1510"/>
      <c r="F4" s="1510"/>
      <c r="G4" s="1510"/>
      <c r="H4" s="1510"/>
      <c r="I4" s="1510"/>
      <c r="J4" s="1510"/>
      <c r="K4" s="1510"/>
      <c r="L4" s="1510"/>
      <c r="M4" s="1510"/>
      <c r="N4" s="1510"/>
      <c r="O4" s="1510"/>
      <c r="P4" s="632"/>
    </row>
    <row r="5" spans="1:17" ht="15" customHeight="1" thickBot="1" x14ac:dyDescent="0.3">
      <c r="B5" s="78"/>
      <c r="C5" s="86"/>
      <c r="D5" s="87"/>
      <c r="E5" s="87"/>
      <c r="F5" s="87"/>
      <c r="G5" s="78"/>
      <c r="H5" s="78"/>
      <c r="I5" s="78"/>
      <c r="J5" s="78"/>
      <c r="K5" s="78"/>
      <c r="L5" s="78"/>
      <c r="M5" s="78"/>
      <c r="N5" s="78"/>
      <c r="O5" s="78"/>
      <c r="P5" s="78"/>
      <c r="Q5" s="78"/>
    </row>
    <row r="6" spans="1:17" s="214" customFormat="1" ht="20.25" customHeight="1" x14ac:dyDescent="0.25">
      <c r="B6" s="1503" t="str">
        <f>+intern1!A1</f>
        <v>Ambiti</v>
      </c>
      <c r="C6" s="1500" t="str">
        <f>+intern1!B1</f>
        <v>Discipline</v>
      </c>
      <c r="D6" s="1496" t="str">
        <f>+intern1!C1</f>
        <v>Gruppi di prestazioni</v>
      </c>
      <c r="E6" s="1497"/>
      <c r="F6" s="1508" t="s">
        <v>520</v>
      </c>
      <c r="G6" s="1509"/>
      <c r="H6" s="1509"/>
      <c r="I6" s="1509"/>
      <c r="J6" s="1509"/>
      <c r="K6" s="1509"/>
      <c r="L6" s="1509"/>
      <c r="M6" s="1509"/>
      <c r="N6" s="1509"/>
      <c r="O6" s="1509"/>
    </row>
    <row r="7" spans="1:17" s="88" customFormat="1" ht="20.25" customHeight="1" x14ac:dyDescent="0.25">
      <c r="B7" s="1504"/>
      <c r="C7" s="1501"/>
      <c r="D7" s="1498"/>
      <c r="E7" s="1499"/>
      <c r="F7" s="764"/>
      <c r="G7" s="337"/>
      <c r="H7" s="337"/>
      <c r="I7" s="337"/>
      <c r="J7" s="337"/>
      <c r="K7" s="1506" t="s">
        <v>222</v>
      </c>
      <c r="L7" s="1507"/>
      <c r="M7" s="337"/>
      <c r="N7" s="764"/>
      <c r="O7" s="788"/>
    </row>
    <row r="8" spans="1:17" s="88" customFormat="1" ht="70.8" customHeight="1" thickBot="1" x14ac:dyDescent="0.3">
      <c r="B8" s="1505"/>
      <c r="C8" s="1502"/>
      <c r="D8" s="338" t="str">
        <f>+intern1!C2</f>
        <v>Sigla</v>
      </c>
      <c r="E8" s="339" t="str">
        <f>+intern1!D2</f>
        <v>Definizione</v>
      </c>
      <c r="F8" s="340" t="str">
        <f>+intern1!I2</f>
        <v>Pacchetto di base</v>
      </c>
      <c r="G8" s="341" t="str">
        <f>+intern1!E2</f>
        <v>Specializzazione FMH / Approfondimento</v>
      </c>
      <c r="H8" s="342" t="str">
        <f>+intern1!F2</f>
        <v>Prontezza</v>
      </c>
      <c r="I8" s="342" t="str">
        <f>+intern1!G2</f>
        <v>Pronto soccorso</v>
      </c>
      <c r="J8" s="342" t="str">
        <f>+intern1!H2</f>
        <v>Medicina intensiva</v>
      </c>
      <c r="K8" s="338" t="str">
        <f>+intern1!J2</f>
        <v>solo in sede</v>
      </c>
      <c r="L8" s="343" t="str">
        <f>+intern1!K2</f>
        <v>in sede o in cooperazione</v>
      </c>
      <c r="M8" s="338" t="str">
        <f>+intern1!L2</f>
        <v>Tumor-
board</v>
      </c>
      <c r="N8" s="340" t="str">
        <f>+intern1!M2</f>
        <v>Numero minimo casi</v>
      </c>
      <c r="O8" s="340" t="str">
        <f>+intern1!N2</f>
        <v>Altri requisiti</v>
      </c>
    </row>
    <row r="9" spans="1:17" s="88" customFormat="1" ht="27.75" customHeight="1" x14ac:dyDescent="0.25">
      <c r="B9" s="349" t="str">
        <f>IF(ISBLANK(intern1!A3),"",intern1!A3)</f>
        <v>Cure di base</v>
      </c>
      <c r="C9" s="352" t="str">
        <f>IF(ISBLANK(intern1!B3),"",intern1!B3)</f>
        <v>Pacchetto di base</v>
      </c>
      <c r="D9" s="352" t="str">
        <f>IF(ISBLANK(intern1!C3),"",intern1!C3)</f>
        <v>BP</v>
      </c>
      <c r="E9" s="352" t="str">
        <f>IF(ISBLANK(intern1!D3),"",intern1!D3)</f>
        <v>Pacchetto di base chirurgia e medicina interna</v>
      </c>
      <c r="F9" s="352" t="str">
        <f>IF(ISBLANK(intern1!I3),"",intern1!I3)</f>
        <v/>
      </c>
      <c r="G9" s="352" t="str">
        <f>IF(ISBLANK(intern1!E3),"",intern1!E3)</f>
        <v>Medicina interna generale, chirurgia e anestesiologia</v>
      </c>
      <c r="H9" s="613">
        <f>IF(ISBLANK(intern1!F3),"",intern1!F3)</f>
        <v>1</v>
      </c>
      <c r="I9" s="613">
        <f>IF(ISBLANK(intern1!G3),"",intern1!G3)</f>
        <v>1</v>
      </c>
      <c r="J9" s="353">
        <f>IF(ISBLANK(intern1!H3),"",intern1!H3)</f>
        <v>1</v>
      </c>
      <c r="K9" s="352" t="str">
        <f>IF(ISBLANK(intern1!J3),"",intern1!J3)</f>
        <v/>
      </c>
      <c r="L9" s="349" t="str">
        <f>IF(ISBLANK(intern1!K3),"",intern1!K3)</f>
        <v/>
      </c>
      <c r="M9" s="613" t="str">
        <f>IF(ISBLANK(intern1!L3),"",intern1!L3)</f>
        <v/>
      </c>
      <c r="N9" s="353" t="str">
        <f>IF(ISBLANK(intern1!M3),"",intern1!M3)</f>
        <v/>
      </c>
      <c r="O9" s="349" t="str">
        <f>IF(ISBLANK(intern1!N3),"",intern1!N3)</f>
        <v/>
      </c>
    </row>
    <row r="10" spans="1:17" s="69" customFormat="1" ht="27.75" customHeight="1" x14ac:dyDescent="0.25">
      <c r="B10" s="763"/>
      <c r="C10" s="361" t="str">
        <f>IF(ISBLANK(intern1!B4),"",intern1!B4)</f>
        <v>Pacchetto di base elettivo</v>
      </c>
      <c r="D10" s="361" t="str">
        <f>IF(ISBLANK(intern1!C4),"",intern1!C4)</f>
        <v>BPE</v>
      </c>
      <c r="E10" s="361" t="str">
        <f>IF(ISBLANK(intern1!D4),"",intern1!D4)</f>
        <v>Pacchetto di base per fornitori di prestazioni elettive</v>
      </c>
      <c r="F10" s="361" t="str">
        <f>IF(ISBLANK(intern1!I4),"",intern1!I4)</f>
        <v/>
      </c>
      <c r="G10" s="361" t="str">
        <f>IF(ISBLANK(intern1!E4),"",intern1!E4)</f>
        <v>Conforme al gruppo di prestazioni</v>
      </c>
      <c r="H10" s="357">
        <f>IF(ISBLANK(intern1!F4),"",intern1!F4)</f>
        <v>2</v>
      </c>
      <c r="I10" s="357">
        <f>IF(ISBLANK(intern1!G4),"",intern1!G4)</f>
        <v>0</v>
      </c>
      <c r="J10" s="365">
        <f>IF(ISBLANK(intern1!H4),"",intern1!H4)</f>
        <v>0</v>
      </c>
      <c r="K10" s="361" t="str">
        <f>IF(ISBLANK(intern1!J4),"",intern1!J4)</f>
        <v/>
      </c>
      <c r="L10" s="356" t="str">
        <f>IF(ISBLANK(intern1!K4),"",intern1!K4)</f>
        <v>BP</v>
      </c>
      <c r="M10" s="357" t="str">
        <f>IF(ISBLANK(intern1!L4),"",intern1!L4)</f>
        <v/>
      </c>
      <c r="N10" s="365" t="str">
        <f>IF(ISBLANK(intern1!M4),"",intern1!M4)</f>
        <v/>
      </c>
      <c r="O10" s="356" t="str">
        <f>IF(ISBLANK(intern1!N4),"",intern1!N4)</f>
        <v/>
      </c>
      <c r="P10" s="89"/>
    </row>
    <row r="11" spans="1:17" s="69" customFormat="1" ht="27.75" customHeight="1" thickBot="1" x14ac:dyDescent="0.3">
      <c r="B11" s="350"/>
      <c r="C11" s="354" t="str">
        <f>IF(ISBLANK(intern1!B5),"",intern1!B5)</f>
        <v>Medicina interna generale</v>
      </c>
      <c r="D11" s="354" t="str">
        <f>IF(ISBLANK(intern1!C5),"",intern1!C5)</f>
        <v>BPM</v>
      </c>
      <c r="E11" s="354" t="str">
        <f>IF(ISBLANK(intern1!D5),"",intern1!D5)</f>
        <v>Pacchetto di base di medicina interna generale</v>
      </c>
      <c r="F11" s="354" t="str">
        <f>IF(ISBLANK(intern1!I5),"",intern1!I5)</f>
        <v/>
      </c>
      <c r="G11" s="354" t="str">
        <f>IF(ISBLANK(intern1!E5),"",intern1!E5)</f>
        <v>Medicina interna generale</v>
      </c>
      <c r="H11" s="355">
        <f>IF(ISBLANK(intern1!F5),"",intern1!F5)</f>
        <v>1</v>
      </c>
      <c r="I11" s="355" t="str">
        <f>IF(ISBLANK(intern1!G5),"",intern1!G5)</f>
        <v>SPS</v>
      </c>
      <c r="J11" s="355">
        <f>IF(ISBLANK(intern1!H5),"",intern1!H5)</f>
        <v>0</v>
      </c>
      <c r="K11" s="354" t="str">
        <f>IF(ISBLANK(intern1!J5),"",intern1!J5)</f>
        <v/>
      </c>
      <c r="L11" s="354" t="str">
        <f>IF(ISBLANK(intern1!K5),"",intern1!K5)</f>
        <v>BP</v>
      </c>
      <c r="M11" s="355" t="str">
        <f>IF(ISBLANK(intern1!L5),"",intern1!L5)</f>
        <v/>
      </c>
      <c r="N11" s="355" t="str">
        <f>IF(ISBLANK(intern1!M5),"",intern1!M5)</f>
        <v/>
      </c>
      <c r="O11" s="354" t="str">
        <f>IF(ISBLANK(intern1!N5),"",intern1!N5)</f>
        <v/>
      </c>
    </row>
    <row r="12" spans="1:17" s="69" customFormat="1" ht="27.75" customHeight="1" x14ac:dyDescent="0.25">
      <c r="A12" s="90"/>
      <c r="B12" s="349" t="str">
        <f>IF(ISBLANK(intern1!A6),"",intern1!A6)</f>
        <v>Sistema nervoso e organi di senso</v>
      </c>
      <c r="C12" s="349" t="str">
        <f>IF(ISBLANK(intern1!B6),"",intern1!B6)</f>
        <v>Dermatologia</v>
      </c>
      <c r="D12" s="352" t="str">
        <f>IF(ISBLANK(intern1!C6),"",intern1!C6)</f>
        <v>DER1</v>
      </c>
      <c r="E12" s="352" t="str">
        <f>IF(ISBLANK(intern1!D6),"",intern1!D6)</f>
        <v>Dermatologia (incluse malattie sessualmente trasmissibili)</v>
      </c>
      <c r="F12" s="352" t="str">
        <f>IF(ISBLANK(intern1!I6),"",intern1!I6)</f>
        <v>BP</v>
      </c>
      <c r="G12" s="352" t="str">
        <f>IF(ISBLANK(intern1!E6),"",intern1!E6)</f>
        <v>(Dermatologia e venereologia)</v>
      </c>
      <c r="H12" s="353">
        <f>IF(ISBLANK(intern1!F6),"",intern1!F6)</f>
        <v>1</v>
      </c>
      <c r="I12" s="353">
        <f>IF(ISBLANK(intern1!G6),"",intern1!G6)</f>
        <v>2</v>
      </c>
      <c r="J12" s="353">
        <f>IF(ISBLANK(intern1!H6),"",intern1!H6)</f>
        <v>1</v>
      </c>
      <c r="K12" s="352" t="str">
        <f>IF(ISBLANK(intern1!J6),"",intern1!J6)</f>
        <v/>
      </c>
      <c r="L12" s="352" t="str">
        <f>IF(ISBLANK(intern1!K6),"",intern1!K6)</f>
        <v/>
      </c>
      <c r="M12" s="353" t="str">
        <f>IF(ISBLANK(intern1!L6),"",intern1!L6)</f>
        <v/>
      </c>
      <c r="N12" s="353" t="str">
        <f>IF(ISBLANK(intern1!M6),"",intern1!M6)</f>
        <v/>
      </c>
      <c r="O12" s="352" t="str">
        <f>IF(ISBLANK(intern1!N6),"",intern1!N6)</f>
        <v/>
      </c>
    </row>
    <row r="13" spans="1:17" s="69" customFormat="1" ht="15" customHeight="1" x14ac:dyDescent="0.25">
      <c r="A13" s="90"/>
      <c r="B13" s="763" t="str">
        <f>IF(ISBLANK(intern1!A7),"",intern1!A7)</f>
        <v/>
      </c>
      <c r="C13" s="763" t="str">
        <f>IF(ISBLANK(intern1!B7),"",intern1!B7)</f>
        <v/>
      </c>
      <c r="D13" s="356" t="str">
        <f>IF(ISBLANK(intern1!C7),"",intern1!C7)</f>
        <v>DER1.1</v>
      </c>
      <c r="E13" s="356" t="str">
        <f>IF(ISBLANK(intern1!D7),"",intern1!D7)</f>
        <v>Dermatologia oncologica</v>
      </c>
      <c r="F13" s="356" t="str">
        <f>IF(ISBLANK(intern1!I7),"",intern1!I7)</f>
        <v>BP</v>
      </c>
      <c r="G13" s="356" t="str">
        <f>IF(ISBLANK(intern1!E7),"",intern1!E7)</f>
        <v>(Dermatologia e venereologia)</v>
      </c>
      <c r="H13" s="357">
        <f>IF(ISBLANK(intern1!F7),"",intern1!F7)</f>
        <v>0</v>
      </c>
      <c r="I13" s="357">
        <f>IF(ISBLANK(intern1!G7),"",intern1!G7)</f>
        <v>0</v>
      </c>
      <c r="J13" s="357">
        <f>IF(ISBLANK(intern1!H7),"",intern1!H7)</f>
        <v>1</v>
      </c>
      <c r="K13" s="356" t="str">
        <f>IF(ISBLANK(intern1!J7),"",intern1!J7)</f>
        <v>ONK1</v>
      </c>
      <c r="L13" s="356" t="str">
        <f>IF(ISBLANK(intern1!K7),"",intern1!K7)</f>
        <v/>
      </c>
      <c r="M13" s="357" t="str">
        <f>IF(ISBLANK(intern1!L7),"",intern1!L7)</f>
        <v>si</v>
      </c>
      <c r="N13" s="357" t="str">
        <f>IF(ISBLANK(intern1!M7),"",intern1!M7)</f>
        <v>S:10</v>
      </c>
      <c r="O13" s="356" t="str">
        <f>IF(ISBLANK(intern1!N7),"",intern1!N7)</f>
        <v/>
      </c>
    </row>
    <row r="14" spans="1:17" s="69" customFormat="1" ht="15" customHeight="1" x14ac:dyDescent="0.25">
      <c r="A14" s="90"/>
      <c r="B14" s="763" t="str">
        <f>IF(ISBLANK(intern1!A8),"",intern1!A8)</f>
        <v/>
      </c>
      <c r="C14" s="763" t="str">
        <f>IF(ISBLANK(intern1!B8),"",intern1!B8)</f>
        <v/>
      </c>
      <c r="D14" s="356" t="str">
        <f>IF(ISBLANK(intern1!C8),"",intern1!C8)</f>
        <v>DER1.2</v>
      </c>
      <c r="E14" s="356" t="str">
        <f>IF(ISBLANK(intern1!D8),"",intern1!D8)</f>
        <v>Patologie dermatologiche severe</v>
      </c>
      <c r="F14" s="356" t="str">
        <f>IF(ISBLANK(intern1!I8),"",intern1!I8)</f>
        <v>BP</v>
      </c>
      <c r="G14" s="356" t="str">
        <f>IF(ISBLANK(intern1!E8),"",intern1!E8)</f>
        <v>(Dermatologia e venereologia)</v>
      </c>
      <c r="H14" s="357">
        <f>IF(ISBLANK(intern1!F8),"",intern1!F8)</f>
        <v>2</v>
      </c>
      <c r="I14" s="357">
        <f>IF(ISBLANK(intern1!G8),"",intern1!G8)</f>
        <v>2</v>
      </c>
      <c r="J14" s="357">
        <f>IF(ISBLANK(intern1!H8),"",intern1!H8)</f>
        <v>2</v>
      </c>
      <c r="K14" s="356" t="str">
        <f>IF(ISBLANK(intern1!J8),"",intern1!J8)</f>
        <v/>
      </c>
      <c r="L14" s="356" t="str">
        <f>IF(ISBLANK(intern1!K8),"",intern1!K8)</f>
        <v/>
      </c>
      <c r="M14" s="357" t="str">
        <f>IF(ISBLANK(intern1!L8),"",intern1!L8)</f>
        <v/>
      </c>
      <c r="N14" s="357" t="str">
        <f>IF(ISBLANK(intern1!M8),"",intern1!M8)</f>
        <v/>
      </c>
      <c r="O14" s="356" t="str">
        <f>IF(ISBLANK(intern1!N8),"",intern1!N8)</f>
        <v/>
      </c>
    </row>
    <row r="15" spans="1:17" s="69" customFormat="1" ht="53.25" customHeight="1" x14ac:dyDescent="0.25">
      <c r="A15" s="90"/>
      <c r="B15" s="763" t="str">
        <f>IF(ISBLANK(intern1!A9),"",intern1!A9)</f>
        <v/>
      </c>
      <c r="C15" s="763" t="str">
        <f>IF(ISBLANK(intern1!B9),"",intern1!B9)</f>
        <v/>
      </c>
      <c r="D15" s="362" t="str">
        <f>IF(ISBLANK(intern1!C9),"",intern1!C9)</f>
        <v>DER2</v>
      </c>
      <c r="E15" s="363" t="str">
        <f>IF(ISBLANK(intern1!D9),"",intern1!D9)</f>
        <v>Trattamento delle ferite</v>
      </c>
      <c r="F15" s="362" t="str">
        <f>IF(ISBLANK(intern1!I9),"",intern1!I9)</f>
        <v>BPE/BP</v>
      </c>
      <c r="G15" s="362" t="str">
        <f>IF(ISBLANK(intern1!E9),"",intern1!E9)</f>
        <v/>
      </c>
      <c r="H15" s="366">
        <f>IF(ISBLANK(intern1!F9),"",intern1!F9)</f>
        <v>0</v>
      </c>
      <c r="I15" s="366">
        <f>IF(ISBLANK(intern1!G9),"",intern1!G9)</f>
        <v>0</v>
      </c>
      <c r="J15" s="366">
        <f>IF(ISBLANK(intern1!H9),"",intern1!H9)</f>
        <v>0</v>
      </c>
      <c r="K15" s="362" t="str">
        <f>IF(ISBLANK(intern1!J9),"",intern1!J9)</f>
        <v/>
      </c>
      <c r="L15" s="362" t="str">
        <f>IF(ISBLANK(intern1!K9),"",intern1!K9)</f>
        <v/>
      </c>
      <c r="M15" s="367" t="str">
        <f>IF(ISBLANK(intern1!L9),"",intern1!L9)</f>
        <v/>
      </c>
      <c r="N15" s="366" t="str">
        <f>IF(ISBLANK(intern1!M9),"",intern1!M9)</f>
        <v/>
      </c>
      <c r="O15" s="362" t="str">
        <f>IF(ISBLANK(intern1!N9),"",intern1!N9)</f>
        <v>Ambulatorio per la cura delle ferite e discussione settimanale con specialisti (medici e curanti) con esperienza nella cura delle ferite</v>
      </c>
    </row>
    <row r="16" spans="1:17" s="69" customFormat="1" ht="15" customHeight="1" x14ac:dyDescent="0.25">
      <c r="A16" s="90"/>
      <c r="B16" s="763" t="str">
        <f>IF(ISBLANK(intern1!A10),"",intern1!A10)</f>
        <v/>
      </c>
      <c r="C16" s="360" t="str">
        <f>IF(ISBLANK(intern1!B10),"",intern1!B10)</f>
        <v>Otorinolaringoiatria</v>
      </c>
      <c r="D16" s="361" t="str">
        <f>IF(ISBLANK(intern1!C10),"",intern1!C10)</f>
        <v>HNO1</v>
      </c>
      <c r="E16" s="364" t="str">
        <f>IF(ISBLANK(intern1!D10),"",intern1!D10)</f>
        <v>Otorinolaringoiatria (chirurgia ORL)</v>
      </c>
      <c r="F16" s="361" t="str">
        <f>IF(ISBLANK(intern1!I10),"",intern1!I10)</f>
        <v>BPE/BP</v>
      </c>
      <c r="G16" s="361" t="str">
        <f>IF(ISBLANK(intern1!E10),"",intern1!E10)</f>
        <v>(Otorinolaringoiatria)</v>
      </c>
      <c r="H16" s="365">
        <f>IF(ISBLANK(intern1!F10),"",intern1!F10)</f>
        <v>2</v>
      </c>
      <c r="I16" s="365">
        <f>IF(ISBLANK(intern1!G10),"",intern1!G10)</f>
        <v>0</v>
      </c>
      <c r="J16" s="365">
        <f>IF(ISBLANK(intern1!H10),"",intern1!H10)</f>
        <v>1</v>
      </c>
      <c r="K16" s="361" t="str">
        <f>IF(ISBLANK(intern1!J10),"",intern1!J10)</f>
        <v/>
      </c>
      <c r="L16" s="361" t="str">
        <f>IF(ISBLANK(intern1!K10),"",intern1!K10)</f>
        <v/>
      </c>
      <c r="M16" s="368" t="str">
        <f>IF(ISBLANK(intern1!L10),"",intern1!L10)</f>
        <v/>
      </c>
      <c r="N16" s="365" t="str">
        <f>IF(ISBLANK(intern1!M10),"",intern1!M10)</f>
        <v/>
      </c>
      <c r="O16" s="361" t="str">
        <f>IF(ISBLANK(intern1!N10),"",intern1!N10)</f>
        <v/>
      </c>
    </row>
    <row r="17" spans="1:15" s="69" customFormat="1" ht="15" customHeight="1" x14ac:dyDescent="0.25">
      <c r="A17" s="90"/>
      <c r="B17" s="763" t="str">
        <f>IF(ISBLANK(intern1!A11),"",intern1!A11)</f>
        <v/>
      </c>
      <c r="C17" s="763" t="str">
        <f>IF(ISBLANK(intern1!B11),"",intern1!B11)</f>
        <v/>
      </c>
      <c r="D17" s="356" t="str">
        <f>IF(ISBLANK(intern1!C11),"",intern1!C11)</f>
        <v>HNO1.1</v>
      </c>
      <c r="E17" s="356" t="str">
        <f>IF(ISBLANK(intern1!D11),"",intern1!D11)</f>
        <v>Chirurgia cervico-facciale</v>
      </c>
      <c r="F17" s="356" t="str">
        <f>IF(ISBLANK(intern1!I11),"",intern1!I11)</f>
        <v>BPE/BP</v>
      </c>
      <c r="G17" s="356" t="str">
        <f>IF(ISBLANK(intern1!E11),"",intern1!E11)</f>
        <v>(Otorinolaringoiatria)</v>
      </c>
      <c r="H17" s="357">
        <f>IF(ISBLANK(intern1!F11),"",intern1!F11)</f>
        <v>2</v>
      </c>
      <c r="I17" s="357">
        <f>IF(ISBLANK(intern1!G11),"",intern1!G11)</f>
        <v>0</v>
      </c>
      <c r="J17" s="357">
        <f>IF(ISBLANK(intern1!H11),"",intern1!H11)</f>
        <v>1</v>
      </c>
      <c r="K17" s="356" t="str">
        <f>IF(ISBLANK(intern1!J11),"",intern1!J11)</f>
        <v/>
      </c>
      <c r="L17" s="356" t="str">
        <f>IF(ISBLANK(intern1!K11),"",intern1!K11)</f>
        <v/>
      </c>
      <c r="M17" s="357" t="str">
        <f>IF(ISBLANK(intern1!L11),"",intern1!L11)</f>
        <v/>
      </c>
      <c r="N17" s="357" t="str">
        <f>IF(ISBLANK(intern1!M11),"",intern1!M11)</f>
        <v/>
      </c>
      <c r="O17" s="356" t="str">
        <f>IF(ISBLANK(intern1!N11),"",intern1!N11)</f>
        <v/>
      </c>
    </row>
    <row r="18" spans="1:15" s="69" customFormat="1" ht="27.75" customHeight="1" x14ac:dyDescent="0.25">
      <c r="A18" s="90"/>
      <c r="B18" s="763" t="str">
        <f>IF(ISBLANK(intern1!A12),"",intern1!A12)</f>
        <v/>
      </c>
      <c r="C18" s="763" t="str">
        <f>IF(ISBLANK(intern1!B12),"",intern1!B12)</f>
        <v/>
      </c>
      <c r="D18" s="356" t="str">
        <f>IF(ISBLANK(intern1!C12),"",intern1!C12)</f>
        <v>HNO1.1.1</v>
      </c>
      <c r="E18" s="356" t="str">
        <f>IF(ISBLANK(intern1!D12),"",intern1!D12)</f>
        <v>Chirurgia cervicale complessa (chirurgia tumorale interdisciplinare)</v>
      </c>
      <c r="F18" s="356" t="str">
        <f>IF(ISBLANK(intern1!I12),"",intern1!I12)</f>
        <v>BPE/BP</v>
      </c>
      <c r="G18" s="356" t="str">
        <f>IF(ISBLANK(intern1!E12),"",intern1!E12)</f>
        <v>(Otorinolaringoiatria con approfondimento in chirurgia cervico-facciale)</v>
      </c>
      <c r="H18" s="357">
        <f>IF(ISBLANK(intern1!F12),"",intern1!F12)</f>
        <v>2</v>
      </c>
      <c r="I18" s="357">
        <f>IF(ISBLANK(intern1!G12),"",intern1!G12)</f>
        <v>0</v>
      </c>
      <c r="J18" s="357">
        <f>IF(ISBLANK(intern1!H12),"",intern1!H12)</f>
        <v>2</v>
      </c>
      <c r="K18" s="356" t="str">
        <f>IF(ISBLANK(intern1!J12),"",intern1!J12)</f>
        <v>KIE1</v>
      </c>
      <c r="L18" s="356" t="str">
        <f>IF(ISBLANK(intern1!K12),"",intern1!K12)</f>
        <v/>
      </c>
      <c r="M18" s="357" t="str">
        <f>IF(ISBLANK(intern1!L12),"",intern1!L12)</f>
        <v>si</v>
      </c>
      <c r="N18" s="357" t="str">
        <f>IF(ISBLANK(intern1!M12),"",intern1!M12)</f>
        <v/>
      </c>
      <c r="O18" s="356" t="str">
        <f>IF(ISBLANK(intern1!N12),"",intern1!N12)</f>
        <v/>
      </c>
    </row>
    <row r="19" spans="1:15" s="69" customFormat="1" ht="27.75" customHeight="1" x14ac:dyDescent="0.25">
      <c r="A19" s="90"/>
      <c r="B19" s="763" t="str">
        <f>IF(ISBLANK(intern1!A13),"",intern1!A13)</f>
        <v/>
      </c>
      <c r="C19" s="763" t="str">
        <f>IF(ISBLANK(intern1!B13),"",intern1!B13)</f>
        <v/>
      </c>
      <c r="D19" s="356" t="str">
        <f>IF(ISBLANK(intern1!C13),"",intern1!C13)</f>
        <v>HNO1.2</v>
      </c>
      <c r="E19" s="356" t="str">
        <f>IF(ISBLANK(intern1!D13),"",intern1!D13)</f>
        <v>Chirurgia allargata del naso e dei seni paranasali</v>
      </c>
      <c r="F19" s="356" t="str">
        <f>IF(ISBLANK(intern1!I13),"",intern1!I13)</f>
        <v>BPE/BP</v>
      </c>
      <c r="G19" s="356" t="str">
        <f>IF(ISBLANK(intern1!E13),"",intern1!E13)</f>
        <v>(Otorinolaringoiatria)</v>
      </c>
      <c r="H19" s="357">
        <f>IF(ISBLANK(intern1!F13),"",intern1!F13)</f>
        <v>2</v>
      </c>
      <c r="I19" s="357">
        <f>IF(ISBLANK(intern1!G13),"",intern1!G13)</f>
        <v>0</v>
      </c>
      <c r="J19" s="357">
        <f>IF(ISBLANK(intern1!H13),"",intern1!H13)</f>
        <v>1</v>
      </c>
      <c r="K19" s="356" t="str">
        <f>IF(ISBLANK(intern1!J13),"",intern1!J13)</f>
        <v/>
      </c>
      <c r="L19" s="356" t="str">
        <f>IF(ISBLANK(intern1!K13),"",intern1!K13)</f>
        <v/>
      </c>
      <c r="M19" s="357" t="str">
        <f>IF(ISBLANK(intern1!L13),"",intern1!L13)</f>
        <v/>
      </c>
      <c r="N19" s="357" t="str">
        <f>IF(ISBLANK(intern1!M13),"",intern1!M13)</f>
        <v/>
      </c>
      <c r="O19" s="356" t="str">
        <f>IF(ISBLANK(intern1!N13),"",intern1!N13)</f>
        <v/>
      </c>
    </row>
    <row r="20" spans="1:15" s="69" customFormat="1" ht="40.5" customHeight="1" x14ac:dyDescent="0.25">
      <c r="A20" s="90"/>
      <c r="B20" s="763" t="str">
        <f>IF(ISBLANK(intern1!A14),"",intern1!A14)</f>
        <v/>
      </c>
      <c r="C20" s="763" t="str">
        <f>IF(ISBLANK(intern1!B14),"",intern1!B14)</f>
        <v/>
      </c>
      <c r="D20" s="356" t="str">
        <f>IF(ISBLANK(intern1!C14),"",intern1!C14)</f>
        <v>HNO1.2.1</v>
      </c>
      <c r="E20" s="356" t="str">
        <f>IF(ISBLANK(intern1!D14),"",intern1!D14)</f>
        <v xml:space="preserve">Chirurgia allargata del naso e dei seni paranasali con apertura della dura madre (chirurgia interdisciplinare craniale di base) </v>
      </c>
      <c r="F20" s="356" t="str">
        <f>IF(ISBLANK(intern1!I14),"",intern1!I14)</f>
        <v>BP</v>
      </c>
      <c r="G20" s="356" t="str">
        <f>IF(ISBLANK(intern1!E14),"",intern1!E14)</f>
        <v>(Otorinolaringoiatria con approfondimento in chirurgia cervico-facciale)</v>
      </c>
      <c r="H20" s="357">
        <f>IF(ISBLANK(intern1!F14),"",intern1!F14)</f>
        <v>2</v>
      </c>
      <c r="I20" s="357">
        <f>IF(ISBLANK(intern1!G14),"",intern1!G14)</f>
        <v>0</v>
      </c>
      <c r="J20" s="357">
        <f>IF(ISBLANK(intern1!H14),"",intern1!H14)</f>
        <v>1</v>
      </c>
      <c r="K20" s="356" t="str">
        <f>IF(ISBLANK(intern1!J14),"",intern1!J14)</f>
        <v>NCH1</v>
      </c>
      <c r="L20" s="356" t="str">
        <f>IF(ISBLANK(intern1!K14),"",intern1!K14)</f>
        <v/>
      </c>
      <c r="M20" s="357" t="str">
        <f>IF(ISBLANK(intern1!L14),"",intern1!L14)</f>
        <v/>
      </c>
      <c r="N20" s="357" t="str">
        <f>IF(ISBLANK(intern1!M14),"",intern1!M14)</f>
        <v/>
      </c>
      <c r="O20" s="356" t="str">
        <f>IF(ISBLANK(intern1!N14),"",intern1!N14)</f>
        <v/>
      </c>
    </row>
    <row r="21" spans="1:15" s="69" customFormat="1" ht="40.5" customHeight="1" x14ac:dyDescent="0.25">
      <c r="A21" s="90"/>
      <c r="B21" s="763" t="str">
        <f>IF(ISBLANK(intern1!A15),"",intern1!A15)</f>
        <v/>
      </c>
      <c r="C21" s="763" t="str">
        <f>IF(ISBLANK(intern1!B15),"",intern1!B15)</f>
        <v/>
      </c>
      <c r="D21" s="356" t="str">
        <f>IF(ISBLANK(intern1!C15),"",intern1!C15)</f>
        <v>HNO1.3</v>
      </c>
      <c r="E21" s="356" t="str">
        <f>IF(ISBLANK(intern1!D15),"",intern1!D15)</f>
        <v>Chirurgia dell'orecchio medio (timpanoplastica, chirurgia della mastoide, ossiculoplastica incl. Operazioni della staffa)</v>
      </c>
      <c r="F21" s="356" t="str">
        <f>IF(ISBLANK(intern1!I15),"",intern1!I15)</f>
        <v>BPE/BP</v>
      </c>
      <c r="G21" s="356" t="str">
        <f>IF(ISBLANK(intern1!E15),"",intern1!E15)</f>
        <v>(Otorinolaringoiatria)</v>
      </c>
      <c r="H21" s="357">
        <f>IF(ISBLANK(intern1!F15),"",intern1!F15)</f>
        <v>2</v>
      </c>
      <c r="I21" s="357">
        <f>IF(ISBLANK(intern1!G15),"",intern1!G15)</f>
        <v>0</v>
      </c>
      <c r="J21" s="357">
        <f>IF(ISBLANK(intern1!H15),"",intern1!H15)</f>
        <v>1</v>
      </c>
      <c r="K21" s="356" t="str">
        <f>IF(ISBLANK(intern1!J15),"",intern1!J15)</f>
        <v/>
      </c>
      <c r="L21" s="356" t="str">
        <f>IF(ISBLANK(intern1!K15),"",intern1!K15)</f>
        <v/>
      </c>
      <c r="M21" s="357" t="str">
        <f>IF(ISBLANK(intern1!L15),"",intern1!L15)</f>
        <v/>
      </c>
      <c r="N21" s="357" t="str">
        <f>IF(ISBLANK(intern1!M15),"",intern1!M15)</f>
        <v/>
      </c>
      <c r="O21" s="356" t="str">
        <f>IF(ISBLANK(intern1!N15),"",intern1!N15)</f>
        <v/>
      </c>
    </row>
    <row r="22" spans="1:15" s="69" customFormat="1" ht="27.75" customHeight="1" x14ac:dyDescent="0.25">
      <c r="A22" s="90"/>
      <c r="B22" s="763" t="str">
        <f>IF(ISBLANK(intern1!A16),"",intern1!A16)</f>
        <v/>
      </c>
      <c r="C22" s="763" t="str">
        <f>IF(ISBLANK(intern1!B16),"",intern1!B16)</f>
        <v/>
      </c>
      <c r="D22" s="356" t="str">
        <f>IF(ISBLANK(intern1!C16),"",intern1!C16)</f>
        <v>HNO1.3.1</v>
      </c>
      <c r="E22" s="356" t="str">
        <f>IF(ISBLANK(intern1!D16),"",intern1!D16)</f>
        <v>Chirurgia allargata dell'orecchio con orecchio interno e/o apertura della dura madre</v>
      </c>
      <c r="F22" s="356" t="str">
        <f>IF(ISBLANK(intern1!I16),"",intern1!I16)</f>
        <v>BP</v>
      </c>
      <c r="G22" s="356" t="str">
        <f>IF(ISBLANK(intern1!E16),"",intern1!E16)</f>
        <v>(Otorinolaringoiatria con approfondimento in chirurgia cervico-facciale)</v>
      </c>
      <c r="H22" s="357">
        <f>IF(ISBLANK(intern1!F16),"",intern1!F16)</f>
        <v>2</v>
      </c>
      <c r="I22" s="357">
        <f>IF(ISBLANK(intern1!G16),"",intern1!G16)</f>
        <v>0</v>
      </c>
      <c r="J22" s="357">
        <f>IF(ISBLANK(intern1!H16),"",intern1!H16)</f>
        <v>1</v>
      </c>
      <c r="K22" s="356" t="str">
        <f>IF(ISBLANK(intern1!J16),"",intern1!J16)</f>
        <v>NCH1</v>
      </c>
      <c r="L22" s="356" t="str">
        <f>IF(ISBLANK(intern1!K16),"",intern1!K16)</f>
        <v/>
      </c>
      <c r="M22" s="357" t="str">
        <f>IF(ISBLANK(intern1!L16),"",intern1!L16)</f>
        <v/>
      </c>
      <c r="N22" s="357" t="str">
        <f>IF(ISBLANK(intern1!M16),"",intern1!M16)</f>
        <v/>
      </c>
      <c r="O22" s="356" t="str">
        <f>IF(ISBLANK(intern1!N16),"",intern1!N16)</f>
        <v/>
      </c>
    </row>
    <row r="23" spans="1:15" s="69" customFormat="1" ht="25.5" hidden="1" customHeight="1" outlineLevel="1" x14ac:dyDescent="0.25">
      <c r="A23" s="90"/>
      <c r="B23" s="763" t="str">
        <f>IF(ISBLANK(intern1!A17),"",intern1!A17)</f>
        <v/>
      </c>
      <c r="C23" s="763" t="str">
        <f>IF(ISBLANK(intern1!B17),"",intern1!B17)</f>
        <v/>
      </c>
      <c r="D23" s="733" t="str">
        <f>IF(ISBLANK(intern1!C17),"",intern1!C17)</f>
        <v>HNO1.3.2</v>
      </c>
      <c r="E23" s="733" t="str">
        <f>IF(ISBLANK(intern1!D17),"",intern1!D17)</f>
        <v>Impianti cocleari (CIMAS)</v>
      </c>
      <c r="F23" s="733" t="str">
        <f>IF(ISBLANK(intern1!I17),"",intern1!I17)</f>
        <v/>
      </c>
      <c r="G23" s="737" t="str">
        <f>IF(ISBLANK(intern1!E17),"",intern1!E17)</f>
        <v/>
      </c>
      <c r="H23" s="738">
        <f>IF(ISBLANK(intern1!F17),"",intern1!F17)</f>
        <v>0</v>
      </c>
      <c r="I23" s="738">
        <f>IF(ISBLANK(intern1!G17),"",intern1!G17)</f>
        <v>0</v>
      </c>
      <c r="J23" s="738">
        <f>IF(ISBLANK(intern1!H17),"",intern1!H17)</f>
        <v>0</v>
      </c>
      <c r="K23" s="733" t="str">
        <f>IF(ISBLANK(intern1!J17),"",intern1!J17)</f>
        <v/>
      </c>
      <c r="L23" s="733" t="str">
        <f>IF(ISBLANK(intern1!K17),"",intern1!K17)</f>
        <v/>
      </c>
      <c r="M23" s="734" t="str">
        <f>IF(ISBLANK(intern1!L17),"",intern1!L17)</f>
        <v/>
      </c>
      <c r="N23" s="734" t="str">
        <f>IF(ISBLANK(intern1!M17),"",intern1!M17)</f>
        <v/>
      </c>
      <c r="O23" s="733" t="str">
        <f>IF(ISBLANK(intern1!N17),"",intern1!N17)</f>
        <v>Valgono gli attuali requisiti della CIMAS</v>
      </c>
    </row>
    <row r="24" spans="1:15" s="69" customFormat="1" ht="91.5" customHeight="1" collapsed="1" x14ac:dyDescent="0.25">
      <c r="A24" s="90"/>
      <c r="B24" s="763" t="str">
        <f>IF(ISBLANK(intern1!A18),"",intern1!A18)</f>
        <v/>
      </c>
      <c r="C24" s="763" t="str">
        <f>IF(ISBLANK(intern1!B18),"",intern1!B18)</f>
        <v/>
      </c>
      <c r="D24" s="356" t="str">
        <f>IF(ISBLANK(intern1!C18),"",intern1!C18)</f>
        <v>HNO2</v>
      </c>
      <c r="E24" s="356" t="str">
        <f>IF(ISBLANK(intern1!D18),"",intern1!D18)</f>
        <v>Chirurgia della tiroide e delle paratiroidi</v>
      </c>
      <c r="F24" s="356" t="str">
        <f>IF(ISBLANK(intern1!I18),"",intern1!I18)</f>
        <v>BPE/BP</v>
      </c>
      <c r="G24" s="356" t="str">
        <f>IF(ISBLANK(intern1!E18),"",intern1!E18)</f>
        <v>(Otorinolaringoiatria)
(Chirurgia)</v>
      </c>
      <c r="H24" s="357">
        <f>IF(ISBLANK(intern1!F18),"",intern1!F18)</f>
        <v>2</v>
      </c>
      <c r="I24" s="357">
        <f>IF(ISBLANK(intern1!G18),"",intern1!G18)</f>
        <v>0</v>
      </c>
      <c r="J24" s="357">
        <f>IF(ISBLANK(intern1!H18),"",intern1!H18)</f>
        <v>1</v>
      </c>
      <c r="K24" s="356" t="str">
        <f>IF(ISBLANK(intern1!J18),"",intern1!J18)</f>
        <v/>
      </c>
      <c r="L24" s="356" t="str">
        <f>IF(ISBLANK(intern1!K18),"",intern1!K18)</f>
        <v>END1 + NUK1</v>
      </c>
      <c r="M24" s="357" t="str">
        <f>IF(ISBLANK(intern1!L18),"",intern1!L18)</f>
        <v>si</v>
      </c>
      <c r="N24" s="357" t="str">
        <f>IF(ISBLANK(intern1!M18),"",intern1!M18)</f>
        <v>S:10</v>
      </c>
      <c r="O24" s="356" t="str">
        <f>IF(ISBLANK(intern1!N18),"",intern1!N18)</f>
        <v>Nelle tiroidectomie totali sono richiesti il ​​neuromonitoraggio intraoperatorio del nervo laringeo ricorrente, la valutazione sistematica postoperatoria della funzionalità delle corde vocali e la misurazione postoperatoria dei livelli di calcio e del paratormone.</v>
      </c>
    </row>
    <row r="25" spans="1:15" s="69" customFormat="1" ht="27.75" customHeight="1" x14ac:dyDescent="0.25">
      <c r="A25" s="90"/>
      <c r="B25" s="763" t="str">
        <f>IF(ISBLANK(intern1!A19),"",intern1!A19)</f>
        <v/>
      </c>
      <c r="C25" s="370" t="str">
        <f>IF(ISBLANK(intern1!B19),"",intern1!B19)</f>
        <v/>
      </c>
      <c r="D25" s="362" t="str">
        <f>IF(ISBLANK(intern1!C19),"",intern1!C19)</f>
        <v>KIE1</v>
      </c>
      <c r="E25" s="362" t="str">
        <f>IF(ISBLANK(intern1!D19),"",intern1!D19)</f>
        <v>Chirurgia maxillare</v>
      </c>
      <c r="F25" s="362" t="str">
        <f>IF(ISBLANK(intern1!I19),"",intern1!I19)</f>
        <v>BPE/BP</v>
      </c>
      <c r="G25" s="362" t="str">
        <f>IF(ISBLANK(intern1!E19),"",intern1!E19)</f>
        <v>(Chirurgia oro-maxillo-facciale)
(Chirurgia plastica, ricostruttiva ed estetica)</v>
      </c>
      <c r="H25" s="366">
        <f>IF(ISBLANK(intern1!F19),"",intern1!F19)</f>
        <v>2</v>
      </c>
      <c r="I25" s="366">
        <f>IF(ISBLANK(intern1!G19),"",intern1!G19)</f>
        <v>0</v>
      </c>
      <c r="J25" s="366">
        <f>IF(ISBLANK(intern1!H19),"",intern1!H19)</f>
        <v>1</v>
      </c>
      <c r="K25" s="362" t="str">
        <f>IF(ISBLANK(intern1!J19),"",intern1!J19)</f>
        <v/>
      </c>
      <c r="L25" s="362" t="str">
        <f>IF(ISBLANK(intern1!K19),"",intern1!K19)</f>
        <v/>
      </c>
      <c r="M25" s="366" t="str">
        <f>IF(ISBLANK(intern1!L19),"",intern1!L19)</f>
        <v>si</v>
      </c>
      <c r="N25" s="366" t="str">
        <f>IF(ISBLANK(intern1!M19),"",intern1!M19)</f>
        <v/>
      </c>
      <c r="O25" s="362" t="str">
        <f>IF(ISBLANK(intern1!N19),"",intern1!N19)</f>
        <v/>
      </c>
    </row>
    <row r="26" spans="1:15" s="69" customFormat="1" ht="27.75" customHeight="1" x14ac:dyDescent="0.25">
      <c r="A26" s="90"/>
      <c r="B26" s="763" t="str">
        <f>IF(ISBLANK(intern1!A20),"",intern1!A20)</f>
        <v/>
      </c>
      <c r="C26" s="763" t="str">
        <f>IF(ISBLANK(intern1!B20),"",intern1!B20)</f>
        <v>Neurochirurgia</v>
      </c>
      <c r="D26" s="361" t="str">
        <f>IF(ISBLANK(intern1!C20),"",intern1!C20)</f>
        <v>NCH1</v>
      </c>
      <c r="E26" s="361" t="str">
        <f>IF(ISBLANK(intern1!D20),"",intern1!D20)</f>
        <v>Neurochirurgia craniale</v>
      </c>
      <c r="F26" s="361" t="str">
        <f>IF(ISBLANK(intern1!I20),"",intern1!I20)</f>
        <v>BP</v>
      </c>
      <c r="G26" s="361" t="str">
        <f>IF(ISBLANK(intern1!E20),"",intern1!E20)</f>
        <v>Neurochirurgia</v>
      </c>
      <c r="H26" s="365">
        <f>IF(ISBLANK(intern1!F20),"",intern1!F20)</f>
        <v>2</v>
      </c>
      <c r="I26" s="365">
        <f>IF(ISBLANK(intern1!G20),"",intern1!G20)</f>
        <v>2</v>
      </c>
      <c r="J26" s="365">
        <f>IF(ISBLANK(intern1!H20),"",intern1!H20)</f>
        <v>2</v>
      </c>
      <c r="K26" s="361" t="str">
        <f>IF(ISBLANK(intern1!J20),"",intern1!J20)</f>
        <v>RAD1 + NEU1
+ HNO1</v>
      </c>
      <c r="L26" s="361" t="str">
        <f>IF(ISBLANK(intern1!K20),"",intern1!K20)</f>
        <v/>
      </c>
      <c r="M26" s="365" t="str">
        <f>IF(ISBLANK(intern1!L20),"",intern1!L20)</f>
        <v>si</v>
      </c>
      <c r="N26" s="365" t="str">
        <f>IF(ISBLANK(intern1!M20),"",intern1!M20)</f>
        <v/>
      </c>
      <c r="O26" s="369" t="str">
        <f>IF(ISBLANK(intern1!N20),"",intern1!N20)</f>
        <v/>
      </c>
    </row>
    <row r="27" spans="1:15" s="69" customFormat="1" ht="15" customHeight="1" x14ac:dyDescent="0.25">
      <c r="A27" s="90"/>
      <c r="B27" s="763" t="str">
        <f>IF(ISBLANK(intern1!A21),"",intern1!A21)</f>
        <v/>
      </c>
      <c r="C27" s="763" t="str">
        <f>IF(ISBLANK(intern1!B21),"",intern1!B21)</f>
        <v/>
      </c>
      <c r="D27" s="356" t="str">
        <f>IF(ISBLANK(intern1!C21),"",intern1!C21)</f>
        <v>NCH1.1</v>
      </c>
      <c r="E27" s="356" t="str">
        <f>IF(ISBLANK(intern1!D21),"",intern1!D21)</f>
        <v>Neurochirurgia specializzata</v>
      </c>
      <c r="F27" s="356" t="str">
        <f>IF(ISBLANK(intern1!I21),"",intern1!I21)</f>
        <v>BP</v>
      </c>
      <c r="G27" s="356" t="str">
        <f>IF(ISBLANK(intern1!E21),"",intern1!E21)</f>
        <v>Neurochirurgia</v>
      </c>
      <c r="H27" s="357">
        <f>IF(ISBLANK(intern1!F21),"",intern1!F21)</f>
        <v>3</v>
      </c>
      <c r="I27" s="357">
        <f>IF(ISBLANK(intern1!G21),"",intern1!G21)</f>
        <v>3</v>
      </c>
      <c r="J27" s="357">
        <f>IF(ISBLANK(intern1!H21),"",intern1!H21)</f>
        <v>3</v>
      </c>
      <c r="K27" s="356" t="str">
        <f>IF(ISBLANK(intern1!J21),"",intern1!J21)</f>
        <v>AUG1 + END1</v>
      </c>
      <c r="L27" s="356" t="str">
        <f>IF(ISBLANK(intern1!K21),"",intern1!K21)</f>
        <v/>
      </c>
      <c r="M27" s="357" t="str">
        <f>IF(ISBLANK(intern1!L21),"",intern1!L21)</f>
        <v>si</v>
      </c>
      <c r="N27" s="357" t="str">
        <f>IF(ISBLANK(intern1!M21),"",intern1!M21)</f>
        <v>S:10</v>
      </c>
      <c r="O27" s="359" t="str">
        <f>IF(ISBLANK(intern1!N21),"",intern1!N21)</f>
        <v/>
      </c>
    </row>
    <row r="28" spans="1:15" s="69" customFormat="1" ht="40.5" hidden="1" customHeight="1" outlineLevel="1" x14ac:dyDescent="0.25">
      <c r="A28" s="90"/>
      <c r="B28" s="763" t="str">
        <f>IF(ISBLANK(intern1!A22),"",intern1!A22)</f>
        <v/>
      </c>
      <c r="C28" s="763" t="str">
        <f>IF(ISBLANK(intern1!B22),"",intern1!B22)</f>
        <v/>
      </c>
      <c r="D28" s="356" t="str">
        <f>IF(ISBLANK(intern1!C22),"",intern1!C22)</f>
        <v>NCH1.1.1</v>
      </c>
      <c r="E28" s="356" t="str">
        <f>IF(ISBLANK(intern1!D22),"",intern1!D22)</f>
        <v>Trattamento di patologie  vascolari del SNC senza anomalie vascolari complesse (CIMAS)</v>
      </c>
      <c r="F28" s="356" t="str">
        <f>IF(ISBLANK(intern1!I22),"",intern1!I22)</f>
        <v/>
      </c>
      <c r="G28" s="356" t="str">
        <f>IF(ISBLANK(intern1!E22),"",intern1!E22)</f>
        <v/>
      </c>
      <c r="H28" s="357">
        <f>IF(ISBLANK(intern1!F22),"",intern1!F22)</f>
        <v>0</v>
      </c>
      <c r="I28" s="357">
        <f>IF(ISBLANK(intern1!G22),"",intern1!G22)</f>
        <v>0</v>
      </c>
      <c r="J28" s="357">
        <f>IF(ISBLANK(intern1!H22),"",intern1!H22)</f>
        <v>0</v>
      </c>
      <c r="K28" s="356" t="str">
        <f>IF(ISBLANK(intern1!J22),"",intern1!J22)</f>
        <v/>
      </c>
      <c r="L28" s="356" t="str">
        <f>IF(ISBLANK(intern1!K22),"",intern1!K22)</f>
        <v/>
      </c>
      <c r="M28" s="357" t="str">
        <f>IF(ISBLANK(intern1!L22),"",intern1!L22)</f>
        <v/>
      </c>
      <c r="N28" s="357" t="str">
        <f>IF(ISBLANK(intern1!M22),"",intern1!M22)</f>
        <v/>
      </c>
      <c r="O28" s="356" t="str">
        <f>IF(ISBLANK(intern1!N22),"",intern1!N22)</f>
        <v>Valgono gli attuali requisiti della CIMAS</v>
      </c>
    </row>
    <row r="29" spans="1:15" s="69" customFormat="1" ht="26.4" hidden="1" outlineLevel="1" x14ac:dyDescent="0.25">
      <c r="A29" s="90"/>
      <c r="B29" s="763" t="str">
        <f>IF(ISBLANK(intern1!A23),"",intern1!A23)</f>
        <v/>
      </c>
      <c r="C29" s="763" t="str">
        <f>IF(ISBLANK(intern1!B23),"",intern1!B23)</f>
        <v/>
      </c>
      <c r="D29" s="356" t="str">
        <f>IF(ISBLANK(intern1!C23),"",intern1!C23)</f>
        <v>NCH1.1.1.1</v>
      </c>
      <c r="E29" s="356" t="str">
        <f>IF(ISBLANK(intern1!D23),"",intern1!D23)</f>
        <v>Trattamento di patologie  vascolari complesse del SNC (CIMAS)</v>
      </c>
      <c r="F29" s="356" t="str">
        <f>IF(ISBLANK(intern1!I23),"",intern1!I23)</f>
        <v/>
      </c>
      <c r="G29" s="356" t="str">
        <f>IF(ISBLANK(intern1!E23),"",intern1!E23)</f>
        <v/>
      </c>
      <c r="H29" s="357">
        <f>IF(ISBLANK(intern1!F23),"",intern1!F23)</f>
        <v>0</v>
      </c>
      <c r="I29" s="357">
        <f>IF(ISBLANK(intern1!G23),"",intern1!G23)</f>
        <v>0</v>
      </c>
      <c r="J29" s="357">
        <f>IF(ISBLANK(intern1!H23),"",intern1!H23)</f>
        <v>0</v>
      </c>
      <c r="K29" s="356" t="str">
        <f>IF(ISBLANK(intern1!J23),"",intern1!J23)</f>
        <v/>
      </c>
      <c r="L29" s="356" t="str">
        <f>IF(ISBLANK(intern1!K23),"",intern1!K23)</f>
        <v/>
      </c>
      <c r="M29" s="357" t="str">
        <f>IF(ISBLANK(intern1!L23),"",intern1!L23)</f>
        <v/>
      </c>
      <c r="N29" s="357" t="str">
        <f>IF(ISBLANK(intern1!M23),"",intern1!M23)</f>
        <v/>
      </c>
      <c r="O29" s="356" t="str">
        <f>IF(ISBLANK(intern1!N23),"",intern1!N23)</f>
        <v>Valgono gli attuali requisiti della CIMAS</v>
      </c>
    </row>
    <row r="30" spans="1:15" s="69" customFormat="1" ht="26.4" hidden="1" outlineLevel="1" x14ac:dyDescent="0.25">
      <c r="A30" s="90"/>
      <c r="B30" s="763" t="str">
        <f>IF(ISBLANK(intern1!A24),"",intern1!A24)</f>
        <v/>
      </c>
      <c r="C30" s="763" t="str">
        <f>IF(ISBLANK(intern1!B24),"",intern1!B24)</f>
        <v/>
      </c>
      <c r="D30" s="356" t="str">
        <f>IF(ISBLANK(intern1!C24),"",intern1!C24)</f>
        <v>NCH1.1.2</v>
      </c>
      <c r="E30" s="356" t="str">
        <f>IF(ISBLANK(intern1!D24),"",intern1!D24)</f>
        <v>Neurochirurgia stereotassica funzionale (CIMAS)</v>
      </c>
      <c r="F30" s="356" t="str">
        <f>IF(ISBLANK(intern1!I24),"",intern1!I24)</f>
        <v/>
      </c>
      <c r="G30" s="356" t="str">
        <f>IF(ISBLANK(intern1!E24),"",intern1!E24)</f>
        <v/>
      </c>
      <c r="H30" s="357">
        <f>IF(ISBLANK(intern1!F24),"",intern1!F24)</f>
        <v>0</v>
      </c>
      <c r="I30" s="357">
        <f>IF(ISBLANK(intern1!G24),"",intern1!G24)</f>
        <v>0</v>
      </c>
      <c r="J30" s="357">
        <f>IF(ISBLANK(intern1!H24),"",intern1!H24)</f>
        <v>0</v>
      </c>
      <c r="K30" s="356" t="str">
        <f>IF(ISBLANK(intern1!J24),"",intern1!J24)</f>
        <v/>
      </c>
      <c r="L30" s="356" t="str">
        <f>IF(ISBLANK(intern1!K24),"",intern1!K24)</f>
        <v/>
      </c>
      <c r="M30" s="357" t="str">
        <f>IF(ISBLANK(intern1!L24),"",intern1!L24)</f>
        <v/>
      </c>
      <c r="N30" s="357" t="str">
        <f>IF(ISBLANK(intern1!M24),"",intern1!M24)</f>
        <v/>
      </c>
      <c r="O30" s="356" t="str">
        <f>IF(ISBLANK(intern1!N24),"",intern1!N24)</f>
        <v>Valgono gli attuali requisiti della CIMAS</v>
      </c>
    </row>
    <row r="31" spans="1:15" s="69" customFormat="1" hidden="1" outlineLevel="1" x14ac:dyDescent="0.25">
      <c r="A31" s="90"/>
      <c r="B31" s="763" t="str">
        <f>IF(ISBLANK(intern1!A25),"",intern1!A25)</f>
        <v/>
      </c>
      <c r="C31" s="763" t="str">
        <f>IF(ISBLANK(intern1!B25),"",intern1!B25)</f>
        <v/>
      </c>
      <c r="D31" s="356" t="str">
        <f>IF(ISBLANK(intern1!C25),"",intern1!C25)</f>
        <v>NCH1.1.3</v>
      </c>
      <c r="E31" s="356" t="str">
        <f>IF(ISBLANK(intern1!D25),"",intern1!D25)</f>
        <v>Chirurgia dell'epilessia (CIMAS)</v>
      </c>
      <c r="F31" s="356" t="str">
        <f>IF(ISBLANK(intern1!I25),"",intern1!I25)</f>
        <v/>
      </c>
      <c r="G31" s="356" t="str">
        <f>IF(ISBLANK(intern1!E25),"",intern1!E25)</f>
        <v/>
      </c>
      <c r="H31" s="357">
        <f>IF(ISBLANK(intern1!F25),"",intern1!F25)</f>
        <v>0</v>
      </c>
      <c r="I31" s="357">
        <f>IF(ISBLANK(intern1!G25),"",intern1!G25)</f>
        <v>0</v>
      </c>
      <c r="J31" s="357">
        <f>IF(ISBLANK(intern1!H25),"",intern1!H25)</f>
        <v>0</v>
      </c>
      <c r="K31" s="356" t="str">
        <f>IF(ISBLANK(intern1!J25),"",intern1!J25)</f>
        <v/>
      </c>
      <c r="L31" s="356" t="str">
        <f>IF(ISBLANK(intern1!K25),"",intern1!K25)</f>
        <v/>
      </c>
      <c r="M31" s="357" t="str">
        <f>IF(ISBLANK(intern1!L25),"",intern1!L25)</f>
        <v/>
      </c>
      <c r="N31" s="357" t="str">
        <f>IF(ISBLANK(intern1!M25),"",intern1!M25)</f>
        <v/>
      </c>
      <c r="O31" s="356" t="str">
        <f>IF(ISBLANK(intern1!N25),"",intern1!N25)</f>
        <v>Valgono gli attuali requisiti della CIMAS</v>
      </c>
    </row>
    <row r="32" spans="1:15" s="69" customFormat="1" ht="15" customHeight="1" collapsed="1" x14ac:dyDescent="0.25">
      <c r="A32" s="90"/>
      <c r="B32" s="763" t="str">
        <f>IF(ISBLANK(intern1!A26),"",intern1!A26)</f>
        <v/>
      </c>
      <c r="C32" s="763" t="str">
        <f>IF(ISBLANK(intern1!B26),"",intern1!B26)</f>
        <v/>
      </c>
      <c r="D32" s="356" t="str">
        <f>IF(ISBLANK(intern1!C26),"",intern1!C26)</f>
        <v>NCH2</v>
      </c>
      <c r="E32" s="356" t="str">
        <f>IF(ISBLANK(intern1!D26),"",intern1!D26)</f>
        <v>Neurochirurgia spinale</v>
      </c>
      <c r="F32" s="356" t="str">
        <f>IF(ISBLANK(intern1!I26),"",intern1!I26)</f>
        <v>BPE/BP</v>
      </c>
      <c r="G32" s="356" t="str">
        <f>IF(ISBLANK(intern1!E26),"",intern1!E26)</f>
        <v>(Neurochirurgia)</v>
      </c>
      <c r="H32" s="357">
        <f>IF(ISBLANK(intern1!F26),"",intern1!F26)</f>
        <v>2</v>
      </c>
      <c r="I32" s="357">
        <f>IF(ISBLANK(intern1!G26),"",intern1!G26)</f>
        <v>0</v>
      </c>
      <c r="J32" s="357">
        <f>IF(ISBLANK(intern1!H26),"",intern1!H26)</f>
        <v>1</v>
      </c>
      <c r="K32" s="356" t="str">
        <f>IF(ISBLANK(intern1!J26),"",intern1!J26)</f>
        <v/>
      </c>
      <c r="L32" s="356" t="str">
        <f>IF(ISBLANK(intern1!K26),"",intern1!K26)</f>
        <v>BEW8</v>
      </c>
      <c r="M32" s="357" t="str">
        <f>IF(ISBLANK(intern1!L26),"",intern1!L26)</f>
        <v/>
      </c>
      <c r="N32" s="357" t="str">
        <f>IF(ISBLANK(intern1!M26),"",intern1!M26)</f>
        <v/>
      </c>
      <c r="O32" s="356" t="str">
        <f>IF(ISBLANK(intern1!N26),"",intern1!N26)</f>
        <v/>
      </c>
    </row>
    <row r="33" spans="1:15" s="69" customFormat="1" ht="27.75" hidden="1" customHeight="1" outlineLevel="1" x14ac:dyDescent="0.25">
      <c r="A33" s="90"/>
      <c r="B33" s="763" t="str">
        <f>IF(ISBLANK(intern1!A27),"",intern1!A27)</f>
        <v/>
      </c>
      <c r="C33" s="763" t="str">
        <f>IF(ISBLANK(intern1!B27),"",intern1!B27)</f>
        <v/>
      </c>
      <c r="D33" s="733" t="str">
        <f>IF(ISBLANK(intern1!C27),"",intern1!C27)</f>
        <v>NCH2.1</v>
      </c>
      <c r="E33" s="733" t="str">
        <f>IF(ISBLANK(intern1!D27),"",intern1!D27)</f>
        <v>Tumore intramidollare primario e secondario (CIMAS)</v>
      </c>
      <c r="F33" s="733" t="str">
        <f>IF(ISBLANK(intern1!I27),"",intern1!I27)</f>
        <v/>
      </c>
      <c r="G33" s="733" t="str">
        <f>IF(ISBLANK(intern1!E27),"",intern1!E27)</f>
        <v/>
      </c>
      <c r="H33" s="734">
        <f>IF(ISBLANK(intern1!F27),"",intern1!F27)</f>
        <v>0</v>
      </c>
      <c r="I33" s="734">
        <f>IF(ISBLANK(intern1!G27),"",intern1!G27)</f>
        <v>0</v>
      </c>
      <c r="J33" s="734">
        <f>IF(ISBLANK(intern1!H27),"",intern1!H27)</f>
        <v>0</v>
      </c>
      <c r="K33" s="733" t="str">
        <f>IF(ISBLANK(intern1!J27),"",intern1!J27)</f>
        <v/>
      </c>
      <c r="L33" s="733" t="str">
        <f>IF(ISBLANK(intern1!K27),"",intern1!K27)</f>
        <v/>
      </c>
      <c r="M33" s="734" t="str">
        <f>IF(ISBLANK(intern1!L27),"",intern1!L27)</f>
        <v/>
      </c>
      <c r="N33" s="734" t="str">
        <f>IF(ISBLANK(intern1!M27),"",intern1!M27)</f>
        <v/>
      </c>
      <c r="O33" s="733" t="str">
        <f>IF(ISBLANK(intern1!N27),"",intern1!N27)</f>
        <v>Valgono gli attuali requisiti della CIMAS</v>
      </c>
    </row>
    <row r="34" spans="1:15" s="69" customFormat="1" ht="27.75" customHeight="1" collapsed="1" x14ac:dyDescent="0.25">
      <c r="A34" s="90"/>
      <c r="B34" s="763" t="str">
        <f>IF(ISBLANK(intern1!A28),"",intern1!A28)</f>
        <v/>
      </c>
      <c r="C34" s="370" t="str">
        <f>IF(ISBLANK(intern1!B28),"",intern1!B28)</f>
        <v/>
      </c>
      <c r="D34" s="362" t="str">
        <f>IF(ISBLANK(intern1!C28),"",intern1!C28)</f>
        <v>NCH3</v>
      </c>
      <c r="E34" s="362" t="str">
        <f>IF(ISBLANK(intern1!D28),"",intern1!D28)</f>
        <v>Neurochirurgia periferica</v>
      </c>
      <c r="F34" s="362" t="str">
        <f>IF(ISBLANK(intern1!I28),"",intern1!I28)</f>
        <v>BPE/BP</v>
      </c>
      <c r="G34" s="362" t="str">
        <f>IF(ISBLANK(intern1!E28),"",intern1!E28)</f>
        <v>(Neurochirurgia)</v>
      </c>
      <c r="H34" s="366">
        <f>IF(ISBLANK(intern1!F28),"",intern1!F28)</f>
        <v>2</v>
      </c>
      <c r="I34" s="366">
        <f>IF(ISBLANK(intern1!G28),"",intern1!G28)</f>
        <v>0</v>
      </c>
      <c r="J34" s="366">
        <f>IF(ISBLANK(intern1!H28),"",intern1!H28)</f>
        <v>1</v>
      </c>
      <c r="K34" s="362" t="str">
        <f>IF(ISBLANK(intern1!J28),"",intern1!J28)</f>
        <v>BEW1 o BEW2 o BEW3</v>
      </c>
      <c r="L34" s="362" t="str">
        <f>IF(ISBLANK(intern1!K28),"",intern1!K28)</f>
        <v/>
      </c>
      <c r="M34" s="366" t="str">
        <f>IF(ISBLANK(intern1!L28),"",intern1!L28)</f>
        <v/>
      </c>
      <c r="N34" s="366" t="str">
        <f>IF(ISBLANK(intern1!M28),"",intern1!M28)</f>
        <v/>
      </c>
      <c r="O34" s="362" t="str">
        <f>IF(ISBLANK(intern1!N28),"",intern1!N28)</f>
        <v/>
      </c>
    </row>
    <row r="35" spans="1:15" s="69" customFormat="1" ht="15" customHeight="1" x14ac:dyDescent="0.25">
      <c r="A35" s="90"/>
      <c r="B35" s="763" t="str">
        <f>IF(ISBLANK(intern1!A29),"",intern1!A29)</f>
        <v/>
      </c>
      <c r="C35" s="763" t="str">
        <f>IF(ISBLANK(intern1!B29),"",intern1!B29)</f>
        <v>Neurologia</v>
      </c>
      <c r="D35" s="361" t="str">
        <f>IF(ISBLANK(intern1!C29),"",intern1!C29)</f>
        <v>NEU1</v>
      </c>
      <c r="E35" s="361" t="str">
        <f>IF(ISBLANK(intern1!D29),"",intern1!D29)</f>
        <v>Neurologia</v>
      </c>
      <c r="F35" s="361" t="str">
        <f>IF(ISBLANK(intern1!I29),"",intern1!I29)</f>
        <v>BP</v>
      </c>
      <c r="G35" s="361" t="str">
        <f>IF(ISBLANK(intern1!E29),"",intern1!E29)</f>
        <v>(Neurologia)</v>
      </c>
      <c r="H35" s="365">
        <f>IF(ISBLANK(intern1!F29),"",intern1!F29)</f>
        <v>2</v>
      </c>
      <c r="I35" s="365">
        <f>IF(ISBLANK(intern1!G29),"",intern1!G29)</f>
        <v>2</v>
      </c>
      <c r="J35" s="365">
        <f>IF(ISBLANK(intern1!H29),"",intern1!H29)</f>
        <v>0</v>
      </c>
      <c r="K35" s="361" t="str">
        <f>IF(ISBLANK(intern1!J29),"",intern1!J29)</f>
        <v/>
      </c>
      <c r="L35" s="361" t="str">
        <f>IF(ISBLANK(intern1!K29),"",intern1!K29)</f>
        <v/>
      </c>
      <c r="M35" s="365" t="str">
        <f>IF(ISBLANK(intern1!L29),"",intern1!L29)</f>
        <v/>
      </c>
      <c r="N35" s="365" t="str">
        <f>IF(ISBLANK(intern1!M29),"",intern1!M29)</f>
        <v/>
      </c>
      <c r="O35" s="361" t="str">
        <f>IF(ISBLANK(intern1!N29),"",intern1!N29)</f>
        <v/>
      </c>
    </row>
    <row r="36" spans="1:15" s="69" customFormat="1" ht="53.25" customHeight="1" x14ac:dyDescent="0.25">
      <c r="A36" s="90"/>
      <c r="B36" s="763" t="str">
        <f>IF(ISBLANK(intern1!A30),"",intern1!A30)</f>
        <v/>
      </c>
      <c r="C36" s="763" t="str">
        <f>IF(ISBLANK(intern1!B30),"",intern1!B30)</f>
        <v/>
      </c>
      <c r="D36" s="356" t="str">
        <f>IF(ISBLANK(intern1!C30),"",intern1!C30)</f>
        <v>NEU2</v>
      </c>
      <c r="E36" s="356" t="str">
        <f>IF(ISBLANK(intern1!D30),"",intern1!D30)</f>
        <v>Tumore maligno secondario del sistema nervoso</v>
      </c>
      <c r="F36" s="356" t="str">
        <f>IF(ISBLANK(intern1!I30),"",intern1!I30)</f>
        <v>BP</v>
      </c>
      <c r="G36" s="356" t="str">
        <f>IF(ISBLANK(intern1!E30),"",intern1!E30)</f>
        <v>Medicina interna generale
Neurologia
Oncologia medica
Radio-oncologia / radioterapia</v>
      </c>
      <c r="H36" s="357">
        <f>IF(ISBLANK(intern1!F30),"",intern1!F30)</f>
        <v>2</v>
      </c>
      <c r="I36" s="357">
        <f>IF(ISBLANK(intern1!G30),"",intern1!G30)</f>
        <v>2</v>
      </c>
      <c r="J36" s="357">
        <f>IF(ISBLANK(intern1!H30),"",intern1!H30)</f>
        <v>0</v>
      </c>
      <c r="K36" s="356" t="str">
        <f>IF(ISBLANK(intern1!J30),"",intern1!J30)</f>
        <v/>
      </c>
      <c r="L36" s="356" t="str">
        <f>IF(ISBLANK(intern1!K30),"",intern1!K30)</f>
        <v/>
      </c>
      <c r="M36" s="357" t="str">
        <f>IF(ISBLANK(intern1!L30),"",intern1!L30)</f>
        <v>si</v>
      </c>
      <c r="N36" s="357" t="str">
        <f>IF(ISBLANK(intern1!M30),"",intern1!M30)</f>
        <v/>
      </c>
      <c r="O36" s="356" t="str">
        <f>IF(ISBLANK(intern1!N30),"",intern1!N30)</f>
        <v/>
      </c>
    </row>
    <row r="37" spans="1:15" s="69" customFormat="1" ht="27.75" customHeight="1" x14ac:dyDescent="0.25">
      <c r="A37" s="90"/>
      <c r="B37" s="763" t="str">
        <f>IF(ISBLANK(intern1!A31),"",intern1!A31)</f>
        <v/>
      </c>
      <c r="C37" s="763" t="str">
        <f>IF(ISBLANK(intern1!B31),"",intern1!B31)</f>
        <v/>
      </c>
      <c r="D37" s="356" t="str">
        <f>IF(ISBLANK(intern1!C31),"",intern1!C31)</f>
        <v>NEU2.1</v>
      </c>
      <c r="E37" s="356" t="str">
        <f>IF(ISBLANK(intern1!D31),"",intern1!D31)</f>
        <v>Tumore primario del sistema nervoso centrale (senza pazienti palliativi)</v>
      </c>
      <c r="F37" s="356" t="str">
        <f>IF(ISBLANK(intern1!I31),"",intern1!I31)</f>
        <v>BP</v>
      </c>
      <c r="G37" s="356" t="str">
        <f>IF(ISBLANK(intern1!E31),"",intern1!E31)</f>
        <v>Neurologia
Neurochirurgia</v>
      </c>
      <c r="H37" s="357">
        <f>IF(ISBLANK(intern1!F31),"",intern1!F31)</f>
        <v>2</v>
      </c>
      <c r="I37" s="357">
        <f>IF(ISBLANK(intern1!G31),"",intern1!G31)</f>
        <v>2</v>
      </c>
      <c r="J37" s="357">
        <f>IF(ISBLANK(intern1!H31),"",intern1!H31)</f>
        <v>0</v>
      </c>
      <c r="K37" s="356" t="str">
        <f>IF(ISBLANK(intern1!J31),"",intern1!J31)</f>
        <v>NEU1 + NCH1</v>
      </c>
      <c r="L37" s="356" t="str">
        <f>IF(ISBLANK(intern1!K31),"",intern1!K31)</f>
        <v>RAO1</v>
      </c>
      <c r="M37" s="357" t="str">
        <f>IF(ISBLANK(intern1!L31),"",intern1!L31)</f>
        <v>si</v>
      </c>
      <c r="N37" s="357" t="str">
        <f>IF(ISBLANK(intern1!M31),"",intern1!M31)</f>
        <v/>
      </c>
      <c r="O37" s="359" t="str">
        <f>IF(ISBLANK(intern1!N31),"",intern1!N31)</f>
        <v/>
      </c>
    </row>
    <row r="38" spans="1:15" s="69" customFormat="1" ht="40.5" customHeight="1" x14ac:dyDescent="0.25">
      <c r="A38" s="90"/>
      <c r="B38" s="763" t="str">
        <f>IF(ISBLANK(intern1!A32),"",intern1!A32)</f>
        <v/>
      </c>
      <c r="C38" s="763" t="str">
        <f>IF(ISBLANK(intern1!B32),"",intern1!B32)</f>
        <v/>
      </c>
      <c r="D38" s="356" t="str">
        <f>IF(ISBLANK(intern1!C32),"",intern1!C32)</f>
        <v>NEU3</v>
      </c>
      <c r="E38" s="356" t="str">
        <f>IF(ISBLANK(intern1!D32),"",intern1!D32)</f>
        <v xml:space="preserve">Malattie cerebrovascolari </v>
      </c>
      <c r="F38" s="356" t="str">
        <f>IF(ISBLANK(intern1!I32),"",intern1!I32)</f>
        <v>BP</v>
      </c>
      <c r="G38" s="356" t="str">
        <f>IF(ISBLANK(intern1!E32),"",intern1!E32)</f>
        <v>Neurologia
Medicina interna generale</v>
      </c>
      <c r="H38" s="357">
        <f>IF(ISBLANK(intern1!F32),"",intern1!F32)</f>
        <v>2</v>
      </c>
      <c r="I38" s="357">
        <f>IF(ISBLANK(intern1!G32),"",intern1!G32)</f>
        <v>2</v>
      </c>
      <c r="J38" s="357">
        <f>IF(ISBLANK(intern1!H32),"",intern1!H32)</f>
        <v>2</v>
      </c>
      <c r="K38" s="356" t="str">
        <f>IF(ISBLANK(intern1!J32),"",intern1!J32)</f>
        <v/>
      </c>
      <c r="L38" s="356" t="str">
        <f>IF(ISBLANK(intern1!K32),"",intern1!K32)</f>
        <v>NEU3.1</v>
      </c>
      <c r="M38" s="357" t="str">
        <f>IF(ISBLANK(intern1!L32),"",intern1!L32)</f>
        <v/>
      </c>
      <c r="N38" s="357" t="str">
        <f>IF(ISBLANK(intern1!M32),"",intern1!M32)</f>
        <v/>
      </c>
      <c r="O38" s="356" t="str">
        <f>IF(ISBLANK(intern1!N32),"",intern1!N32)</f>
        <v>L'istituto dispone di una "Stroke Unit" certificata dalla Swiss Federation of Clinical Neuro-Societies.</v>
      </c>
    </row>
    <row r="39" spans="1:15" s="69" customFormat="1" ht="27" hidden="1" customHeight="1" outlineLevel="1" x14ac:dyDescent="0.25">
      <c r="A39" s="90"/>
      <c r="B39" s="763" t="str">
        <f>IF(ISBLANK(intern1!A33),"",intern1!A33)</f>
        <v/>
      </c>
      <c r="C39" s="763" t="str">
        <f>IF(ISBLANK(intern1!B33),"",intern1!B33)</f>
        <v/>
      </c>
      <c r="D39" s="356" t="str">
        <f>IF(ISBLANK(intern1!C33),"",intern1!C33)</f>
        <v>NEU3.1</v>
      </c>
      <c r="E39" s="356" t="str">
        <f>IF(ISBLANK(intern1!D33),"",intern1!D33)</f>
        <v>Malattie cerebrovascolari presso Stroke Center (CIMAS)</v>
      </c>
      <c r="F39" s="356" t="str">
        <f>IF(ISBLANK(intern1!I33),"",intern1!I33)</f>
        <v/>
      </c>
      <c r="G39" s="356" t="str">
        <f>IF(ISBLANK(intern1!E33),"",intern1!E33)</f>
        <v/>
      </c>
      <c r="H39" s="357">
        <f>IF(ISBLANK(intern1!F33),"",intern1!F33)</f>
        <v>0</v>
      </c>
      <c r="I39" s="357">
        <f>IF(ISBLANK(intern1!G33),"",intern1!G33)</f>
        <v>0</v>
      </c>
      <c r="J39" s="357">
        <f>IF(ISBLANK(intern1!H33),"",intern1!H33)</f>
        <v>0</v>
      </c>
      <c r="K39" s="356" t="str">
        <f>IF(ISBLANK(intern1!J33),"",intern1!J33)</f>
        <v/>
      </c>
      <c r="L39" s="356" t="str">
        <f>IF(ISBLANK(intern1!K33),"",intern1!K33)</f>
        <v/>
      </c>
      <c r="M39" s="357" t="str">
        <f>IF(ISBLANK(intern1!L33),"",intern1!L33)</f>
        <v/>
      </c>
      <c r="N39" s="357" t="str">
        <f>IF(ISBLANK(intern1!M33),"",intern1!M33)</f>
        <v/>
      </c>
      <c r="O39" s="356" t="str">
        <f>IF(ISBLANK(intern1!N33),"",intern1!N33)</f>
        <v>Valgono gli attuali requisiti della CIMAS</v>
      </c>
    </row>
    <row r="40" spans="1:15" s="69" customFormat="1" ht="168" customHeight="1" collapsed="1" x14ac:dyDescent="0.25">
      <c r="A40" s="90"/>
      <c r="B40" s="763" t="str">
        <f>IF(ISBLANK(intern1!A34),"",intern1!A34)</f>
        <v/>
      </c>
      <c r="C40" s="763" t="str">
        <f>IF(ISBLANK(intern1!B34),"",intern1!B34)</f>
        <v/>
      </c>
      <c r="D40" s="356" t="str">
        <f>IF(ISBLANK(intern1!C34),"",intern1!C34)</f>
        <v>NEU4</v>
      </c>
      <c r="E40" s="356" t="str">
        <f>IF(ISBLANK(intern1!D34),"",intern1!D34)</f>
        <v>Epilettologia: diagnostica complessa</v>
      </c>
      <c r="F40" s="356" t="str">
        <f>IF(ISBLANK(intern1!I34),"",intern1!I34)</f>
        <v/>
      </c>
      <c r="G40" s="356" t="str">
        <f>IF(ISBLANK(intern1!E34),"",intern1!E34)</f>
        <v>Neurologia</v>
      </c>
      <c r="H40" s="357">
        <f>IF(ISBLANK(intern1!F34),"",intern1!F34)</f>
        <v>2</v>
      </c>
      <c r="I40" s="357">
        <f>IF(ISBLANK(intern1!G34),"",intern1!G34)</f>
        <v>0</v>
      </c>
      <c r="J40" s="357">
        <f>IF(ISBLANK(intern1!H34),"",intern1!H34)</f>
        <v>0</v>
      </c>
      <c r="K40" s="356" t="str">
        <f>IF(ISBLANK(intern1!J34),"",intern1!J34)</f>
        <v/>
      </c>
      <c r="L40" s="359" t="str">
        <f>IF(ISBLANK(intern1!K34),"",intern1!K34)</f>
        <v>NEU4.1 + NEU4.2</v>
      </c>
      <c r="M40" s="357" t="str">
        <f>IF(ISBLANK(intern1!L34),"",intern1!L34)</f>
        <v/>
      </c>
      <c r="N40" s="357" t="str">
        <f>IF(ISBLANK(intern1!M34),"",intern1!M34)</f>
        <v>S:10</v>
      </c>
      <c r="O40" s="356" t="str">
        <f>IF(ISBLANK(intern1!N34),"",intern1!N34)</f>
        <v>Valutazione psichiatrica obbligatoria in caso di diagnosi di una crisi psicogena di natura non epilettica. È obbligatorio un monitoraggio video-EEG a lungo termine. In caso di deficit neurologico focale (FND), è necessario garantire la disponibilità di personale professionalmente formato. È necessario un monitoraggio continuo da parte di personale appositamente formato quando la terapia farmacologica preventiva delle crisi epilettiche viene ridotta.</v>
      </c>
    </row>
    <row r="41" spans="1:15" s="69" customFormat="1" ht="53.25" customHeight="1" x14ac:dyDescent="0.25">
      <c r="A41" s="90"/>
      <c r="B41" s="763" t="str">
        <f>IF(ISBLANK(intern1!A35),"",intern1!A35)</f>
        <v/>
      </c>
      <c r="C41" s="763" t="str">
        <f>IF(ISBLANK(intern1!B35),"",intern1!B35)</f>
        <v/>
      </c>
      <c r="D41" s="356" t="str">
        <f>IF(ISBLANK(intern1!C35),"",intern1!C35)</f>
        <v>NEU4.1</v>
      </c>
      <c r="E41" s="356" t="str">
        <f>IF(ISBLANK(intern1!D35),"",intern1!D35)</f>
        <v>Epilettologia: trattamento complesso</v>
      </c>
      <c r="F41" s="356" t="str">
        <f>IF(ISBLANK(intern1!I35),"",intern1!I35)</f>
        <v/>
      </c>
      <c r="G41" s="356" t="str">
        <f>IF(ISBLANK(intern1!E35),"",intern1!E35)</f>
        <v>Neurologia</v>
      </c>
      <c r="H41" s="357">
        <f>IF(ISBLANK(intern1!F35),"",intern1!F35)</f>
        <v>2</v>
      </c>
      <c r="I41" s="357">
        <f>IF(ISBLANK(intern1!G35),"",intern1!G35)</f>
        <v>0</v>
      </c>
      <c r="J41" s="357">
        <f>IF(ISBLANK(intern1!H35),"",intern1!H35)</f>
        <v>0</v>
      </c>
      <c r="K41" s="356" t="str">
        <f>IF(ISBLANK(intern1!J35),"",intern1!J35)</f>
        <v/>
      </c>
      <c r="L41" s="356" t="str">
        <f>IF(ISBLANK(intern1!K35),"",intern1!K35)</f>
        <v/>
      </c>
      <c r="M41" s="357" t="str">
        <f>IF(ISBLANK(intern1!L35),"",intern1!L35)</f>
        <v/>
      </c>
      <c r="N41" s="357" t="str">
        <f>IF(ISBLANK(intern1!M35),"",intern1!M35)</f>
        <v>S:10</v>
      </c>
      <c r="O41" s="356" t="str">
        <f>IF(ISBLANK(intern1!N35),"",intern1!N35)</f>
        <v>Alla discussione di team settimanale devono essere presenti i rappresentati di ogni disciplina terapeutica interessata.</v>
      </c>
    </row>
    <row r="42" spans="1:15" s="69" customFormat="1" ht="27.75" customHeight="1" x14ac:dyDescent="0.25">
      <c r="A42" s="90"/>
      <c r="B42" s="763" t="str">
        <f>IF(ISBLANK(intern1!A36),"",intern1!A36)</f>
        <v/>
      </c>
      <c r="C42" s="763" t="str">
        <f>IF(ISBLANK(intern1!B36),"",intern1!B36)</f>
        <v/>
      </c>
      <c r="D42" s="362" t="str">
        <f>IF(ISBLANK(intern1!C36),"",intern1!C36)</f>
        <v>NEU4.2</v>
      </c>
      <c r="E42" s="362" t="str">
        <f>IF(ISBLANK(intern1!D36),"",intern1!D36)</f>
        <v>Diagnostica epilettologica preoperatoria non invasiva</v>
      </c>
      <c r="F42" s="356" t="str">
        <f>IF(ISBLANK(intern1!I36),"",intern1!I36)</f>
        <v/>
      </c>
      <c r="G42" s="362" t="str">
        <f>IF(ISBLANK(intern1!E36),"",intern1!E36)</f>
        <v>Neurologia</v>
      </c>
      <c r="H42" s="357">
        <f>IF(ISBLANK(intern1!F36),"",intern1!F36)</f>
        <v>2</v>
      </c>
      <c r="I42" s="366">
        <f>IF(ISBLANK(intern1!G36),"",intern1!G36)</f>
        <v>0</v>
      </c>
      <c r="J42" s="367">
        <f>IF(ISBLANK(intern1!H36),"",intern1!H36)</f>
        <v>0</v>
      </c>
      <c r="K42" s="363" t="str">
        <f>IF(ISBLANK(intern1!J36),"",intern1!J36)</f>
        <v/>
      </c>
      <c r="L42" s="363" t="str">
        <f>IF(ISBLANK(intern1!K36),"",intern1!K36)</f>
        <v/>
      </c>
      <c r="M42" s="366" t="str">
        <f>IF(ISBLANK(intern1!L36),"",intern1!L36)</f>
        <v/>
      </c>
      <c r="N42" s="367" t="str">
        <f>IF(ISBLANK(intern1!M36),"",intern1!M36)</f>
        <v/>
      </c>
      <c r="O42" s="362" t="str">
        <f>IF(ISBLANK(intern1!N36),"",intern1!N36)</f>
        <v/>
      </c>
    </row>
    <row r="43" spans="1:15" s="69" customFormat="1" ht="27.75" hidden="1" customHeight="1" outlineLevel="1" x14ac:dyDescent="0.25">
      <c r="A43" s="90"/>
      <c r="B43" s="763"/>
      <c r="C43" s="370"/>
      <c r="D43" s="370" t="str">
        <f>IF(ISBLANK(intern1!C37),"",intern1!C37)</f>
        <v>NEU4.2.1</v>
      </c>
      <c r="E43" s="370" t="str">
        <f>IF(ISBLANK(intern1!D37),"",intern1!D37)</f>
        <v>Diagnostica epilettologica preoperatoria invasiva (CIMAS)</v>
      </c>
      <c r="F43" s="763" t="str">
        <f>IF(ISBLANK(intern1!I37),"",intern1!I37)</f>
        <v/>
      </c>
      <c r="G43" s="370" t="str">
        <f>IF(ISBLANK(intern1!E37),"",intern1!E37)</f>
        <v/>
      </c>
      <c r="H43" s="714">
        <f>IF(ISBLANK(intern1!F37),"",intern1!F37)</f>
        <v>0</v>
      </c>
      <c r="I43" s="730">
        <f>IF(ISBLANK(intern1!G37),"",intern1!G37)</f>
        <v>0</v>
      </c>
      <c r="J43" s="366">
        <f>IF(ISBLANK(intern1!H37),"",intern1!H37)</f>
        <v>0</v>
      </c>
      <c r="K43" s="362" t="str">
        <f>IF(ISBLANK(intern1!J37),"",intern1!J37)</f>
        <v/>
      </c>
      <c r="L43" s="362" t="str">
        <f>IF(ISBLANK(intern1!K37),"",intern1!K37)</f>
        <v/>
      </c>
      <c r="M43" s="730" t="str">
        <f>IF(ISBLANK(intern1!L37),"",intern1!L37)</f>
        <v/>
      </c>
      <c r="N43" s="366" t="str">
        <f>IF(ISBLANK(intern1!M37),"",intern1!M37)</f>
        <v/>
      </c>
      <c r="O43" s="370" t="str">
        <f>IF(ISBLANK(intern1!N37),"",intern1!N37)</f>
        <v>Valgono gli attuali requisiti della CIMAS</v>
      </c>
    </row>
    <row r="44" spans="1:15" s="69" customFormat="1" ht="27.75" customHeight="1" collapsed="1" x14ac:dyDescent="0.25">
      <c r="A44" s="90"/>
      <c r="B44" s="763" t="str">
        <f>IF(ISBLANK(intern1!A38),"",intern1!A38)</f>
        <v/>
      </c>
      <c r="C44" s="360" t="str">
        <f>IF(ISBLANK(intern1!B38),"",intern1!B38)</f>
        <v>Oftalmologia</v>
      </c>
      <c r="D44" s="361" t="str">
        <f>IF(ISBLANK(intern1!C38),"",intern1!C38)</f>
        <v>AUG1</v>
      </c>
      <c r="E44" s="361" t="str">
        <f>IF(ISBLANK(intern1!D38),"",intern1!D38)</f>
        <v>Oftalmologia</v>
      </c>
      <c r="F44" s="364" t="str">
        <f>IF(ISBLANK(intern1!I38),"",intern1!I38)</f>
        <v>BPE/BP</v>
      </c>
      <c r="G44" s="361" t="str">
        <f>IF(ISBLANK(intern1!E38),"",intern1!E38)</f>
        <v>(Oftalmologia con approfondimento in oftalmochirurgia)</v>
      </c>
      <c r="H44" s="368">
        <f>IF(ISBLANK(intern1!F38),"",intern1!F38)</f>
        <v>2</v>
      </c>
      <c r="I44" s="365">
        <f>IF(ISBLANK(intern1!G38),"",intern1!G38)</f>
        <v>0</v>
      </c>
      <c r="J44" s="368">
        <f>IF(ISBLANK(intern1!H38),"",intern1!H38)</f>
        <v>1</v>
      </c>
      <c r="K44" s="364" t="str">
        <f>IF(ISBLANK(intern1!J38),"",intern1!J38)</f>
        <v/>
      </c>
      <c r="L44" s="364" t="str">
        <f>IF(ISBLANK(intern1!K38),"",intern1!K38)</f>
        <v/>
      </c>
      <c r="M44" s="365" t="str">
        <f>IF(ISBLANK(intern1!L38),"",intern1!L38)</f>
        <v/>
      </c>
      <c r="N44" s="368" t="str">
        <f>IF(ISBLANK(intern1!M38),"",intern1!M38)</f>
        <v/>
      </c>
      <c r="O44" s="361" t="str">
        <f>IF(ISBLANK(intern1!N38),"",intern1!N38)</f>
        <v/>
      </c>
    </row>
    <row r="45" spans="1:15" s="69" customFormat="1" ht="27.75" customHeight="1" x14ac:dyDescent="0.25">
      <c r="A45" s="90"/>
      <c r="B45" s="763" t="str">
        <f>IF(ISBLANK(intern1!A39),"",intern1!A39)</f>
        <v/>
      </c>
      <c r="C45" s="763" t="str">
        <f>IF(ISBLANK(intern1!B39),"",intern1!B39)</f>
        <v/>
      </c>
      <c r="D45" s="356" t="str">
        <f>IF(ISBLANK(intern1!C39),"",intern1!C39)</f>
        <v>AUG1.1</v>
      </c>
      <c r="E45" s="356" t="str">
        <f>IF(ISBLANK(intern1!D39),"",intern1!D39)</f>
        <v>Strabologia</v>
      </c>
      <c r="F45" s="356" t="str">
        <f>IF(ISBLANK(intern1!I39),"",intern1!I39)</f>
        <v>BPE/BP</v>
      </c>
      <c r="G45" s="356" t="str">
        <f>IF(ISBLANK(intern1!E39),"",intern1!E39)</f>
        <v>(Oftalmologia con approfondimento in oftalmochirurgia)</v>
      </c>
      <c r="H45" s="357">
        <f>IF(ISBLANK(intern1!F39),"",intern1!F39)</f>
        <v>2</v>
      </c>
      <c r="I45" s="357">
        <f>IF(ISBLANK(intern1!G39),"",intern1!G39)</f>
        <v>0</v>
      </c>
      <c r="J45" s="357">
        <f>IF(ISBLANK(intern1!H39),"",intern1!H39)</f>
        <v>1</v>
      </c>
      <c r="K45" s="356" t="str">
        <f>IF(ISBLANK(intern1!J39),"",intern1!J39)</f>
        <v/>
      </c>
      <c r="L45" s="356" t="str">
        <f>IF(ISBLANK(intern1!K39),"",intern1!K39)</f>
        <v/>
      </c>
      <c r="M45" s="357" t="str">
        <f>IF(ISBLANK(intern1!L39),"",intern1!L39)</f>
        <v/>
      </c>
      <c r="N45" s="357" t="str">
        <f>IF(ISBLANK(intern1!M39),"",intern1!M39)</f>
        <v/>
      </c>
      <c r="O45" s="356" t="str">
        <f>IF(ISBLANK(intern1!N39),"",intern1!N39)</f>
        <v/>
      </c>
    </row>
    <row r="46" spans="1:15" s="69" customFormat="1" ht="27.75" customHeight="1" x14ac:dyDescent="0.25">
      <c r="A46" s="90"/>
      <c r="B46" s="763" t="str">
        <f>IF(ISBLANK(intern1!A40),"",intern1!A40)</f>
        <v/>
      </c>
      <c r="C46" s="763" t="str">
        <f>IF(ISBLANK(intern1!B40),"",intern1!B40)</f>
        <v/>
      </c>
      <c r="D46" s="356" t="str">
        <f>IF(ISBLANK(intern1!C40),"",intern1!C40)</f>
        <v>AUG1.2</v>
      </c>
      <c r="E46" s="356" t="str">
        <f>IF(ISBLANK(intern1!D40),"",intern1!D40)</f>
        <v>Orbita, palpebre, apparato lacrimale</v>
      </c>
      <c r="F46" s="356" t="str">
        <f>IF(ISBLANK(intern1!I40),"",intern1!I40)</f>
        <v>BPE/BP</v>
      </c>
      <c r="G46" s="356" t="str">
        <f>IF(ISBLANK(intern1!E40),"",intern1!E40)</f>
        <v>(Oftalmologia con approfondimento in oftalmochirurgia)</v>
      </c>
      <c r="H46" s="357">
        <f>IF(ISBLANK(intern1!F40),"",intern1!F40)</f>
        <v>2</v>
      </c>
      <c r="I46" s="357">
        <f>IF(ISBLANK(intern1!G40),"",intern1!G40)</f>
        <v>0</v>
      </c>
      <c r="J46" s="357">
        <f>IF(ISBLANK(intern1!H40),"",intern1!H40)</f>
        <v>1</v>
      </c>
      <c r="K46" s="356" t="str">
        <f>IF(ISBLANK(intern1!J40),"",intern1!J40)</f>
        <v/>
      </c>
      <c r="L46" s="356" t="str">
        <f>IF(ISBLANK(intern1!K40),"",intern1!K40)</f>
        <v/>
      </c>
      <c r="M46" s="357" t="str">
        <f>IF(ISBLANK(intern1!L40),"",intern1!L40)</f>
        <v/>
      </c>
      <c r="N46" s="357" t="str">
        <f>IF(ISBLANK(intern1!M40),"",intern1!M40)</f>
        <v/>
      </c>
      <c r="O46" s="356" t="str">
        <f>IF(ISBLANK(intern1!N40),"",intern1!N40)</f>
        <v/>
      </c>
    </row>
    <row r="47" spans="1:15" s="69" customFormat="1" ht="27.75" customHeight="1" x14ac:dyDescent="0.25">
      <c r="A47" s="90"/>
      <c r="B47" s="763" t="str">
        <f>IF(ISBLANK(intern1!A41),"",intern1!A41)</f>
        <v/>
      </c>
      <c r="C47" s="763" t="str">
        <f>IF(ISBLANK(intern1!B41),"",intern1!B41)</f>
        <v/>
      </c>
      <c r="D47" s="356" t="str">
        <f>IF(ISBLANK(intern1!C41),"",intern1!C41)</f>
        <v>AUG1.3</v>
      </c>
      <c r="E47" s="356" t="str">
        <f>IF(ISBLANK(intern1!D41),"",intern1!D41)</f>
        <v>Chirurgia specialistica della camera anteriore</v>
      </c>
      <c r="F47" s="356" t="str">
        <f>IF(ISBLANK(intern1!I41),"",intern1!I41)</f>
        <v>BPE/BP</v>
      </c>
      <c r="G47" s="356" t="str">
        <f>IF(ISBLANK(intern1!E41),"",intern1!E41)</f>
        <v>(Oftalmologia con approfondimento in oftalmochirurgia)</v>
      </c>
      <c r="H47" s="357">
        <f>IF(ISBLANK(intern1!F41),"",intern1!F41)</f>
        <v>2</v>
      </c>
      <c r="I47" s="357">
        <f>IF(ISBLANK(intern1!G41),"",intern1!G41)</f>
        <v>0</v>
      </c>
      <c r="J47" s="357">
        <f>IF(ISBLANK(intern1!H41),"",intern1!H41)</f>
        <v>1</v>
      </c>
      <c r="K47" s="356" t="str">
        <f>IF(ISBLANK(intern1!J41),"",intern1!J41)</f>
        <v/>
      </c>
      <c r="L47" s="356" t="str">
        <f>IF(ISBLANK(intern1!K41),"",intern1!K41)</f>
        <v/>
      </c>
      <c r="M47" s="357" t="str">
        <f>IF(ISBLANK(intern1!L41),"",intern1!L41)</f>
        <v/>
      </c>
      <c r="N47" s="357" t="str">
        <f>IF(ISBLANK(intern1!M41),"",intern1!M41)</f>
        <v/>
      </c>
      <c r="O47" s="356" t="str">
        <f>IF(ISBLANK(intern1!N41),"",intern1!N41)</f>
        <v/>
      </c>
    </row>
    <row r="48" spans="1:15" s="69" customFormat="1" ht="27.75" customHeight="1" x14ac:dyDescent="0.25">
      <c r="A48" s="90"/>
      <c r="B48" s="763" t="str">
        <f>IF(ISBLANK(intern1!A42),"",intern1!A42)</f>
        <v/>
      </c>
      <c r="C48" s="763" t="str">
        <f>IF(ISBLANK(intern1!B42),"",intern1!B42)</f>
        <v/>
      </c>
      <c r="D48" s="356" t="str">
        <f>IF(ISBLANK(intern1!C42),"",intern1!C42)</f>
        <v>AUG1.4</v>
      </c>
      <c r="E48" s="356" t="str">
        <f>IF(ISBLANK(intern1!D42),"",intern1!D42)</f>
        <v>Cataratta</v>
      </c>
      <c r="F48" s="356" t="str">
        <f>IF(ISBLANK(intern1!I42),"",intern1!I42)</f>
        <v>BPE/BP</v>
      </c>
      <c r="G48" s="356" t="str">
        <f>IF(ISBLANK(intern1!E42),"",intern1!E42)</f>
        <v>(Oftalmologia con approfondimento in oftalmochirurgia)</v>
      </c>
      <c r="H48" s="357">
        <f>IF(ISBLANK(intern1!F42),"",intern1!F42)</f>
        <v>2</v>
      </c>
      <c r="I48" s="357">
        <f>IF(ISBLANK(intern1!G42),"",intern1!G42)</f>
        <v>0</v>
      </c>
      <c r="J48" s="357">
        <f>IF(ISBLANK(intern1!H42),"",intern1!H42)</f>
        <v>1</v>
      </c>
      <c r="K48" s="356" t="str">
        <f>IF(ISBLANK(intern1!J42),"",intern1!J42)</f>
        <v/>
      </c>
      <c r="L48" s="356" t="str">
        <f>IF(ISBLANK(intern1!K42),"",intern1!K42)</f>
        <v/>
      </c>
      <c r="M48" s="357" t="str">
        <f>IF(ISBLANK(intern1!L42),"",intern1!L42)</f>
        <v/>
      </c>
      <c r="N48" s="357" t="str">
        <f>IF(ISBLANK(intern1!M42),"",intern1!M42)</f>
        <v/>
      </c>
      <c r="O48" s="356" t="str">
        <f>IF(ISBLANK(intern1!N42),"",intern1!N42)</f>
        <v/>
      </c>
    </row>
    <row r="49" spans="1:15" s="69" customFormat="1" ht="27.75" customHeight="1" thickBot="1" x14ac:dyDescent="0.3">
      <c r="A49" s="90"/>
      <c r="B49" s="350" t="str">
        <f>IF(ISBLANK(intern1!A43),"",intern1!A43)</f>
        <v/>
      </c>
      <c r="C49" s="350" t="str">
        <f>IF(ISBLANK(intern1!B43),"",intern1!B43)</f>
        <v/>
      </c>
      <c r="D49" s="354" t="str">
        <f>IF(ISBLANK(intern1!C43),"",intern1!C43)</f>
        <v>AUG1.5</v>
      </c>
      <c r="E49" s="354" t="str">
        <f>IF(ISBLANK(intern1!D43),"",intern1!D43)</f>
        <v>Problemi al corpo vitreo e retina</v>
      </c>
      <c r="F49" s="354" t="str">
        <f>IF(ISBLANK(intern1!I43),"",intern1!I43)</f>
        <v>BPE/BP</v>
      </c>
      <c r="G49" s="354" t="str">
        <f>IF(ISBLANK(intern1!E43),"",intern1!E43)</f>
        <v>(Oftalmologia con approfondimento in oftalmochirurgia)</v>
      </c>
      <c r="H49" s="355">
        <f>IF(ISBLANK(intern1!F43),"",intern1!F43)</f>
        <v>2</v>
      </c>
      <c r="I49" s="355">
        <f>IF(ISBLANK(intern1!G43),"",intern1!G43)</f>
        <v>0</v>
      </c>
      <c r="J49" s="355">
        <f>IF(ISBLANK(intern1!H43),"",intern1!H43)</f>
        <v>1</v>
      </c>
      <c r="K49" s="354" t="str">
        <f>IF(ISBLANK(intern1!J43),"",intern1!J43)</f>
        <v/>
      </c>
      <c r="L49" s="354" t="str">
        <f>IF(ISBLANK(intern1!K43),"",intern1!K43)</f>
        <v/>
      </c>
      <c r="M49" s="355" t="str">
        <f>IF(ISBLANK(intern1!L43),"",intern1!L43)</f>
        <v/>
      </c>
      <c r="N49" s="355" t="str">
        <f>IF(ISBLANK(intern1!M43),"",intern1!M43)</f>
        <v/>
      </c>
      <c r="O49" s="354" t="str">
        <f>IF(ISBLANK(intern1!N43),"",intern1!N43)</f>
        <v/>
      </c>
    </row>
    <row r="50" spans="1:15" s="69" customFormat="1" ht="27.75" customHeight="1" x14ac:dyDescent="0.25">
      <c r="A50" s="90"/>
      <c r="B50" s="349" t="str">
        <f>IF(ISBLANK(intern1!A44),"",intern1!A44)</f>
        <v>Organi interni</v>
      </c>
      <c r="C50" s="372" t="str">
        <f>IF(ISBLANK(intern1!B44),"",intern1!B44)</f>
        <v>Endocrinologia</v>
      </c>
      <c r="D50" s="372" t="str">
        <f>IF(ISBLANK(intern1!C44),"",intern1!C44)</f>
        <v>END1</v>
      </c>
      <c r="E50" s="372" t="str">
        <f>IF(ISBLANK(intern1!D44),"",intern1!D44)</f>
        <v>Endocrinologia</v>
      </c>
      <c r="F50" s="372" t="str">
        <f>IF(ISBLANK(intern1!I44),"",intern1!I44)</f>
        <v>BP</v>
      </c>
      <c r="G50" s="372" t="str">
        <f>IF(ISBLANK(intern1!E44),"",intern1!E44)</f>
        <v>(Endocrinologia / Diabetologia)</v>
      </c>
      <c r="H50" s="373">
        <f>IF(ISBLANK(intern1!F44),"",intern1!F44)</f>
        <v>1</v>
      </c>
      <c r="I50" s="373">
        <f>IF(ISBLANK(intern1!G44),"",intern1!G44)</f>
        <v>1</v>
      </c>
      <c r="J50" s="373">
        <f>IF(ISBLANK(intern1!H44),"",intern1!H44)</f>
        <v>1</v>
      </c>
      <c r="K50" s="372" t="str">
        <f>IF(ISBLANK(intern1!J44),"",intern1!J44)</f>
        <v/>
      </c>
      <c r="L50" s="372" t="str">
        <f>IF(ISBLANK(intern1!K44),"",intern1!K44)</f>
        <v/>
      </c>
      <c r="M50" s="373" t="str">
        <f>IF(ISBLANK(intern1!L44),"",intern1!L44)</f>
        <v/>
      </c>
      <c r="N50" s="373" t="str">
        <f>IF(ISBLANK(intern1!M44),"",intern1!M44)</f>
        <v/>
      </c>
      <c r="O50" s="372" t="str">
        <f>IF(ISBLANK(intern1!N44),"",intern1!N44)</f>
        <v>Consulenza nutrizionale e diabetologica fornita da personale competente</v>
      </c>
    </row>
    <row r="51" spans="1:15" s="69" customFormat="1" ht="15" customHeight="1" x14ac:dyDescent="0.25">
      <c r="A51" s="90"/>
      <c r="B51" s="763" t="str">
        <f>IF(ISBLANK(intern1!A45),"",intern1!A45)</f>
        <v/>
      </c>
      <c r="C51" s="763" t="str">
        <f>IF(ISBLANK(intern1!B45),"",intern1!B45)</f>
        <v>Gastroenterologia</v>
      </c>
      <c r="D51" s="361" t="str">
        <f>IF(ISBLANK(intern1!C45),"",intern1!C45)</f>
        <v>GAE1</v>
      </c>
      <c r="E51" s="361" t="str">
        <f>IF(ISBLANK(intern1!D45),"",intern1!D45)</f>
        <v>Gastroenterologia</v>
      </c>
      <c r="F51" s="361" t="str">
        <f>IF(ISBLANK(intern1!I45),"",intern1!I45)</f>
        <v>BP</v>
      </c>
      <c r="G51" s="361" t="str">
        <f>IF(ISBLANK(intern1!E45),"",intern1!E45)</f>
        <v>(Gastroenterologia)</v>
      </c>
      <c r="H51" s="365">
        <f>IF(ISBLANK(intern1!F45),"",intern1!F45)</f>
        <v>2</v>
      </c>
      <c r="I51" s="365">
        <f>IF(ISBLANK(intern1!G45),"",intern1!G45)</f>
        <v>2</v>
      </c>
      <c r="J51" s="365">
        <f>IF(ISBLANK(intern1!H45),"",intern1!H45)</f>
        <v>1</v>
      </c>
      <c r="K51" s="361" t="str">
        <f>IF(ISBLANK(intern1!J45),"",intern1!J45)</f>
        <v/>
      </c>
      <c r="L51" s="361" t="str">
        <f>IF(ISBLANK(intern1!K45),"",intern1!K45)</f>
        <v>VIS1</v>
      </c>
      <c r="M51" s="365" t="str">
        <f>IF(ISBLANK(intern1!L45),"",intern1!L45)</f>
        <v>si</v>
      </c>
      <c r="N51" s="365" t="str">
        <f>IF(ISBLANK(intern1!M45),"",intern1!M45)</f>
        <v/>
      </c>
      <c r="O51" s="361" t="str">
        <f>IF(ISBLANK(intern1!N45),"",intern1!N45)</f>
        <v/>
      </c>
    </row>
    <row r="52" spans="1:15" s="69" customFormat="1" ht="15" customHeight="1" x14ac:dyDescent="0.25">
      <c r="A52" s="90"/>
      <c r="B52" s="763" t="str">
        <f>IF(ISBLANK(intern1!A46),"",intern1!A46)</f>
        <v/>
      </c>
      <c r="C52" s="370" t="str">
        <f>IF(ISBLANK(intern1!B46),"",intern1!B46)</f>
        <v/>
      </c>
      <c r="D52" s="362" t="str">
        <f>IF(ISBLANK(intern1!C46),"",intern1!C46)</f>
        <v>GAE1.1</v>
      </c>
      <c r="E52" s="362" t="str">
        <f>IF(ISBLANK(intern1!D46),"",intern1!D46)</f>
        <v>Gastroenterologia specialistica</v>
      </c>
      <c r="F52" s="362" t="str">
        <f>IF(ISBLANK(intern1!I46),"",intern1!I46)</f>
        <v>BP</v>
      </c>
      <c r="G52" s="362" t="str">
        <f>IF(ISBLANK(intern1!E46),"",intern1!E46)</f>
        <v>Gastroenterologia</v>
      </c>
      <c r="H52" s="366">
        <f>IF(ISBLANK(intern1!F46),"",intern1!F46)</f>
        <v>2</v>
      </c>
      <c r="I52" s="366">
        <f>IF(ISBLANK(intern1!G46),"",intern1!G46)</f>
        <v>2</v>
      </c>
      <c r="J52" s="366">
        <f>IF(ISBLANK(intern1!H46),"",intern1!H46)</f>
        <v>2</v>
      </c>
      <c r="K52" s="362" t="str">
        <f>IF(ISBLANK(intern1!J46),"",intern1!J46)</f>
        <v/>
      </c>
      <c r="L52" s="362" t="str">
        <f>IF(ISBLANK(intern1!K46),"",intern1!K46)</f>
        <v/>
      </c>
      <c r="M52" s="366" t="str">
        <f>IF(ISBLANK(intern1!L46),"",intern1!L46)</f>
        <v>si</v>
      </c>
      <c r="N52" s="366" t="str">
        <f>IF(ISBLANK(intern1!M46),"",intern1!M46)</f>
        <v/>
      </c>
      <c r="O52" s="362" t="str">
        <f>IF(ISBLANK(intern1!N46),"",intern1!N46)</f>
        <v/>
      </c>
    </row>
    <row r="53" spans="1:15" s="69" customFormat="1" ht="15" customHeight="1" x14ac:dyDescent="0.25">
      <c r="A53" s="90"/>
      <c r="B53" s="763" t="str">
        <f>IF(ISBLANK(intern1!A47),"",intern1!A47)</f>
        <v/>
      </c>
      <c r="C53" s="763" t="str">
        <f>IF(ISBLANK(intern1!B47),"",intern1!B47)</f>
        <v>Chirurgia viscerale</v>
      </c>
      <c r="D53" s="361" t="str">
        <f>IF(ISBLANK(intern1!C47),"",intern1!C47)</f>
        <v>VIS1</v>
      </c>
      <c r="E53" s="361" t="str">
        <f>IF(ISBLANK(intern1!D47),"",intern1!D47)</f>
        <v>Chirurgia viscerale</v>
      </c>
      <c r="F53" s="361" t="str">
        <f>IF(ISBLANK(intern1!I47),"",intern1!I47)</f>
        <v>BP</v>
      </c>
      <c r="G53" s="361" t="str">
        <f>IF(ISBLANK(intern1!E47),"",intern1!E47)</f>
        <v>(Chirurgia)</v>
      </c>
      <c r="H53" s="365">
        <f>IF(ISBLANK(intern1!F47),"",intern1!F47)</f>
        <v>2</v>
      </c>
      <c r="I53" s="365">
        <f>IF(ISBLANK(intern1!G47),"",intern1!G47)</f>
        <v>2</v>
      </c>
      <c r="J53" s="365">
        <f>IF(ISBLANK(intern1!H47),"",intern1!H47)</f>
        <v>1</v>
      </c>
      <c r="K53" s="361" t="str">
        <f>IF(ISBLANK(intern1!J47),"",intern1!J47)</f>
        <v>GAE1</v>
      </c>
      <c r="L53" s="361" t="str">
        <f>IF(ISBLANK(intern1!K47),"",intern1!K47)</f>
        <v/>
      </c>
      <c r="M53" s="365" t="str">
        <f>IF(ISBLANK(intern1!L47),"",intern1!L47)</f>
        <v>si</v>
      </c>
      <c r="N53" s="365" t="str">
        <f>IF(ISBLANK(intern1!M47),"",intern1!M47)</f>
        <v/>
      </c>
      <c r="O53" s="361" t="str">
        <f>IF(ISBLANK(intern1!N47),"",intern1!N47)</f>
        <v/>
      </c>
    </row>
    <row r="54" spans="1:15" s="69" customFormat="1" hidden="1" outlineLevel="1" x14ac:dyDescent="0.25">
      <c r="A54" s="90"/>
      <c r="B54" s="763" t="str">
        <f>IF(ISBLANK(intern1!A48),"",intern1!A48)</f>
        <v/>
      </c>
      <c r="C54" s="763" t="str">
        <f>IF(ISBLANK(intern1!B48),"",intern1!B48)</f>
        <v/>
      </c>
      <c r="D54" s="356" t="str">
        <f>IF(ISBLANK(intern1!C48),"",intern1!C48)</f>
        <v>VIS1.1</v>
      </c>
      <c r="E54" s="356" t="str">
        <f>IF(ISBLANK(intern1!D48),"",intern1!D48)</f>
        <v>Chirurgia pancreatica maggiore (CIMAS)</v>
      </c>
      <c r="F54" s="356" t="str">
        <f>IF(ISBLANK(intern1!I48),"",intern1!I48)</f>
        <v/>
      </c>
      <c r="G54" s="356" t="str">
        <f>IF(ISBLANK(intern1!E48),"",intern1!E48)</f>
        <v/>
      </c>
      <c r="H54" s="357">
        <f>IF(ISBLANK(intern1!F48),"",intern1!F48)</f>
        <v>0</v>
      </c>
      <c r="I54" s="357">
        <f>IF(ISBLANK(intern1!G48),"",intern1!G48)</f>
        <v>0</v>
      </c>
      <c r="J54" s="357">
        <f>IF(ISBLANK(intern1!H48),"",intern1!H48)</f>
        <v>0</v>
      </c>
      <c r="K54" s="356" t="str">
        <f>IF(ISBLANK(intern1!J48),"",intern1!J48)</f>
        <v/>
      </c>
      <c r="L54" s="356" t="str">
        <f>IF(ISBLANK(intern1!K48),"",intern1!K48)</f>
        <v/>
      </c>
      <c r="M54" s="357" t="str">
        <f>IF(ISBLANK(intern1!L48),"",intern1!L48)</f>
        <v/>
      </c>
      <c r="N54" s="357" t="str">
        <f>IF(ISBLANK(intern1!M48),"",intern1!M48)</f>
        <v/>
      </c>
      <c r="O54" s="356" t="str">
        <f>IF(ISBLANK(intern1!N48),"",intern1!N48)</f>
        <v>Valgono gli attuali requisiti della CIMAS</v>
      </c>
    </row>
    <row r="55" spans="1:15" s="69" customFormat="1" hidden="1" outlineLevel="1" x14ac:dyDescent="0.25">
      <c r="A55" s="90"/>
      <c r="B55" s="763" t="str">
        <f>IF(ISBLANK(intern1!A49),"",intern1!A49)</f>
        <v/>
      </c>
      <c r="C55" s="763" t="str">
        <f>IF(ISBLANK(intern1!B49),"",intern1!B49)</f>
        <v/>
      </c>
      <c r="D55" s="356" t="str">
        <f>IF(ISBLANK(intern1!C49),"",intern1!C49)</f>
        <v>VIS1.2</v>
      </c>
      <c r="E55" s="356" t="str">
        <f>IF(ISBLANK(intern1!D49),"",intern1!D49)</f>
        <v>Chirurgia epatica maggiore (CIMAS)</v>
      </c>
      <c r="F55" s="356" t="str">
        <f>IF(ISBLANK(intern1!I49),"",intern1!I49)</f>
        <v/>
      </c>
      <c r="G55" s="356" t="str">
        <f>IF(ISBLANK(intern1!E49),"",intern1!E49)</f>
        <v/>
      </c>
      <c r="H55" s="357">
        <f>IF(ISBLANK(intern1!F49),"",intern1!F49)</f>
        <v>0</v>
      </c>
      <c r="I55" s="357">
        <f>IF(ISBLANK(intern1!G49),"",intern1!G49)</f>
        <v>0</v>
      </c>
      <c r="J55" s="357">
        <f>IF(ISBLANK(intern1!H49),"",intern1!H49)</f>
        <v>0</v>
      </c>
      <c r="K55" s="356" t="str">
        <f>IF(ISBLANK(intern1!J49),"",intern1!J49)</f>
        <v/>
      </c>
      <c r="L55" s="356" t="str">
        <f>IF(ISBLANK(intern1!K49),"",intern1!K49)</f>
        <v/>
      </c>
      <c r="M55" s="357" t="str">
        <f>IF(ISBLANK(intern1!L49),"",intern1!L49)</f>
        <v/>
      </c>
      <c r="N55" s="357" t="str">
        <f>IF(ISBLANK(intern1!M49),"",intern1!M49)</f>
        <v/>
      </c>
      <c r="O55" s="356" t="str">
        <f>IF(ISBLANK(intern1!N49),"",intern1!N49)</f>
        <v>Valgono gli attuali requisiti della CIMAS</v>
      </c>
    </row>
    <row r="56" spans="1:15" s="69" customFormat="1" hidden="1" outlineLevel="1" x14ac:dyDescent="0.25">
      <c r="A56" s="90"/>
      <c r="B56" s="763" t="str">
        <f>IF(ISBLANK(intern1!A50),"",intern1!A50)</f>
        <v/>
      </c>
      <c r="C56" s="763" t="str">
        <f>IF(ISBLANK(intern1!B50),"",intern1!B50)</f>
        <v/>
      </c>
      <c r="D56" s="356" t="str">
        <f>IF(ISBLANK(intern1!C50),"",intern1!C50)</f>
        <v>VIS1.3</v>
      </c>
      <c r="E56" s="356" t="str">
        <f>IF(ISBLANK(intern1!D50),"",intern1!D50)</f>
        <v>Chirurgia esofagea (CIMAS)</v>
      </c>
      <c r="F56" s="356" t="str">
        <f>IF(ISBLANK(intern1!I50),"",intern1!I50)</f>
        <v/>
      </c>
      <c r="G56" s="356" t="str">
        <f>IF(ISBLANK(intern1!E50),"",intern1!E50)</f>
        <v/>
      </c>
      <c r="H56" s="357">
        <f>IF(ISBLANK(intern1!F50),"",intern1!F50)</f>
        <v>0</v>
      </c>
      <c r="I56" s="357">
        <f>IF(ISBLANK(intern1!G50),"",intern1!G50)</f>
        <v>0</v>
      </c>
      <c r="J56" s="357">
        <f>IF(ISBLANK(intern1!H50),"",intern1!H50)</f>
        <v>0</v>
      </c>
      <c r="K56" s="356" t="str">
        <f>IF(ISBLANK(intern1!J50),"",intern1!J50)</f>
        <v/>
      </c>
      <c r="L56" s="356" t="str">
        <f>IF(ISBLANK(intern1!K50),"",intern1!K50)</f>
        <v/>
      </c>
      <c r="M56" s="357" t="str">
        <f>IF(ISBLANK(intern1!L50),"",intern1!L50)</f>
        <v/>
      </c>
      <c r="N56" s="357" t="str">
        <f>IF(ISBLANK(intern1!M50),"",intern1!M50)</f>
        <v/>
      </c>
      <c r="O56" s="356" t="str">
        <f>IF(ISBLANK(intern1!N50),"",intern1!N50)</f>
        <v>Valgono gli attuali requisiti della CIMAS</v>
      </c>
    </row>
    <row r="57" spans="1:15" s="69" customFormat="1" ht="40.5" customHeight="1" collapsed="1" x14ac:dyDescent="0.25">
      <c r="A57" s="90"/>
      <c r="B57" s="763" t="str">
        <f>IF(ISBLANK(intern1!A51),"",intern1!A51)</f>
        <v/>
      </c>
      <c r="C57" s="763" t="str">
        <f>IF(ISBLANK(intern1!B51),"",intern1!B51)</f>
        <v/>
      </c>
      <c r="D57" s="356" t="str">
        <f>IF(ISBLANK(intern1!C51),"",intern1!C51)</f>
        <v>VIS1.4</v>
      </c>
      <c r="E57" s="356" t="str">
        <f>IF(ISBLANK(intern1!D51),"",intern1!D51)</f>
        <v>Chirurgia bariatrica</v>
      </c>
      <c r="F57" s="362" t="str">
        <f>IF(ISBLANK(intern1!I51),"",intern1!I51)</f>
        <v>BP</v>
      </c>
      <c r="G57" s="356" t="str">
        <f>IF(ISBLANK(intern1!E51),"",intern1!E51)</f>
        <v>Chirurgia con approfondimento in chirurgia viscerale</v>
      </c>
      <c r="H57" s="366">
        <f>IF(ISBLANK(intern1!F51),"",intern1!F51)</f>
        <v>2</v>
      </c>
      <c r="I57" s="357">
        <f>IF(ISBLANK(intern1!G51),"",intern1!G51)</f>
        <v>2</v>
      </c>
      <c r="J57" s="357">
        <f>IF(ISBLANK(intern1!H51),"",intern1!H51)</f>
        <v>1</v>
      </c>
      <c r="K57" s="356" t="str">
        <f>IF(ISBLANK(intern1!J51),"",intern1!J51)</f>
        <v/>
      </c>
      <c r="L57" s="356" t="str">
        <f>IF(ISBLANK(intern1!K51),"",intern1!K51)</f>
        <v>END1</v>
      </c>
      <c r="M57" s="357" t="str">
        <f>IF(ISBLANK(intern1!L51),"",intern1!L51)</f>
        <v/>
      </c>
      <c r="N57" s="357" t="str">
        <f>IF(ISBLANK(intern1!M51),"",intern1!M51)</f>
        <v/>
      </c>
      <c r="O57" s="362" t="str">
        <f>IF(ISBLANK(intern1!N51),"",intern1!N51)</f>
        <v>Riconoscimento dello Study Group for Morbid Obesity (SMOB) come centro primario o di riferimento</v>
      </c>
    </row>
    <row r="58" spans="1:15" s="69" customFormat="1" ht="15" hidden="1" customHeight="1" outlineLevel="1" x14ac:dyDescent="0.25">
      <c r="A58" s="90"/>
      <c r="B58" s="763" t="str">
        <f>IF(ISBLANK(intern1!A52),"",intern1!A52)</f>
        <v/>
      </c>
      <c r="C58" s="763" t="str">
        <f>IF(ISBLANK(intern1!B52),"",intern1!B52)</f>
        <v/>
      </c>
      <c r="D58" s="356" t="str">
        <f>IF(ISBLANK(intern1!C52),"",intern1!C52)</f>
        <v>VIS1.4.1</v>
      </c>
      <c r="E58" s="356" t="str">
        <f>IF(ISBLANK(intern1!D52),"",intern1!D52)</f>
        <v>Chirurgia bariatrica specializzata (CIMAS)</v>
      </c>
      <c r="F58" s="361" t="str">
        <f>IF(ISBLANK(intern1!I52),"",intern1!I52)</f>
        <v/>
      </c>
      <c r="G58" s="356" t="str">
        <f>IF(ISBLANK(intern1!E52),"",intern1!E52)</f>
        <v/>
      </c>
      <c r="H58" s="365">
        <f>IF(ISBLANK(intern1!F52),"",intern1!F52)</f>
        <v>0</v>
      </c>
      <c r="I58" s="357">
        <f>IF(ISBLANK(intern1!G52),"",intern1!G52)</f>
        <v>0</v>
      </c>
      <c r="J58" s="357">
        <f>IF(ISBLANK(intern1!H52),"",intern1!H52)</f>
        <v>0</v>
      </c>
      <c r="K58" s="356" t="str">
        <f>IF(ISBLANK(intern1!J52),"",intern1!J52)</f>
        <v/>
      </c>
      <c r="L58" s="356" t="str">
        <f>IF(ISBLANK(intern1!K52),"",intern1!K52)</f>
        <v/>
      </c>
      <c r="M58" s="357" t="str">
        <f>IF(ISBLANK(intern1!L52),"",intern1!L52)</f>
        <v/>
      </c>
      <c r="N58" s="357" t="str">
        <f>IF(ISBLANK(intern1!M52),"",intern1!M52)</f>
        <v/>
      </c>
      <c r="O58" s="361" t="str">
        <f>IF(ISBLANK(intern1!N52),"",intern1!N52)</f>
        <v>Valgono gli attuali requisiti della CIMAS</v>
      </c>
    </row>
    <row r="59" spans="1:15" s="69" customFormat="1" ht="15" hidden="1" customHeight="1" outlineLevel="1" x14ac:dyDescent="0.25">
      <c r="A59" s="90"/>
      <c r="B59" s="763" t="str">
        <f>IF(ISBLANK(intern1!A53),"",intern1!A53)</f>
        <v/>
      </c>
      <c r="C59" s="370" t="str">
        <f>IF(ISBLANK(intern1!B53),"",intern1!B53)</f>
        <v/>
      </c>
      <c r="D59" s="362" t="str">
        <f>IF(ISBLANK(intern1!C53),"",intern1!C53)</f>
        <v>VIS1.5</v>
      </c>
      <c r="E59" s="362" t="str">
        <f>IF(ISBLANK(intern1!D53),"",intern1!D53)</f>
        <v>Chirurgia rettale bassa (CIMAS)</v>
      </c>
      <c r="F59" s="362" t="str">
        <f>IF(ISBLANK(intern1!I53),"",intern1!I53)</f>
        <v/>
      </c>
      <c r="G59" s="362" t="str">
        <f>IF(ISBLANK(intern1!E53),"",intern1!E53)</f>
        <v/>
      </c>
      <c r="H59" s="366">
        <f>IF(ISBLANK(intern1!F53),"",intern1!F53)</f>
        <v>0</v>
      </c>
      <c r="I59" s="366">
        <f>IF(ISBLANK(intern1!G53),"",intern1!G53)</f>
        <v>0</v>
      </c>
      <c r="J59" s="366">
        <f>IF(ISBLANK(intern1!H53),"",intern1!H53)</f>
        <v>0</v>
      </c>
      <c r="K59" s="362" t="str">
        <f>IF(ISBLANK(intern1!J53),"",intern1!J53)</f>
        <v/>
      </c>
      <c r="L59" s="362" t="str">
        <f>IF(ISBLANK(intern1!K53),"",intern1!K53)</f>
        <v/>
      </c>
      <c r="M59" s="366" t="str">
        <f>IF(ISBLANK(intern1!L53),"",intern1!L53)</f>
        <v/>
      </c>
      <c r="N59" s="366" t="str">
        <f>IF(ISBLANK(intern1!M53),"",intern1!M53)</f>
        <v/>
      </c>
      <c r="O59" s="362" t="str">
        <f>IF(ISBLANK(intern1!N53),"",intern1!N53)</f>
        <v>Valgono gli attuali requisiti della CIMAS</v>
      </c>
    </row>
    <row r="60" spans="1:15" s="69" customFormat="1" ht="40.5" customHeight="1" collapsed="1" x14ac:dyDescent="0.25">
      <c r="A60" s="90"/>
      <c r="B60" s="763" t="str">
        <f>IF(ISBLANK(intern1!A54),"",intern1!A54)</f>
        <v/>
      </c>
      <c r="C60" s="360" t="str">
        <f>IF(ISBLANK(intern1!B54),"",intern1!B54)</f>
        <v>Ematologia</v>
      </c>
      <c r="D60" s="364" t="str">
        <f>IF(ISBLANK(intern1!C54),"",intern1!C54)</f>
        <v>HAE1</v>
      </c>
      <c r="E60" s="364" t="str">
        <f>IF(ISBLANK(intern1!D54),"",intern1!D54)</f>
        <v>Linfomi aggressivi e leucemie acute</v>
      </c>
      <c r="F60" s="361" t="str">
        <f>IF(ISBLANK(intern1!I54),"",intern1!I54)</f>
        <v>BP</v>
      </c>
      <c r="G60" s="364" t="str">
        <f>IF(ISBLANK(intern1!E54),"",intern1!E54)</f>
        <v>Ematologia
Medicina interna generale
Oncologia medica</v>
      </c>
      <c r="H60" s="365">
        <f>IF(ISBLANK(intern1!F54),"",intern1!F54)</f>
        <v>1</v>
      </c>
      <c r="I60" s="368">
        <f>IF(ISBLANK(intern1!G54),"",intern1!G54)</f>
        <v>1</v>
      </c>
      <c r="J60" s="368">
        <f>IF(ISBLANK(intern1!H54),"",intern1!H54)</f>
        <v>2</v>
      </c>
      <c r="K60" s="364" t="str">
        <f>IF(ISBLANK(intern1!J54),"",intern1!J54)</f>
        <v>ONK1</v>
      </c>
      <c r="L60" s="364" t="str">
        <f>IF(ISBLANK(intern1!K54),"",intern1!K54)</f>
        <v/>
      </c>
      <c r="M60" s="368" t="str">
        <f>IF(ISBLANK(intern1!L54),"",intern1!L54)</f>
        <v>si</v>
      </c>
      <c r="N60" s="368" t="str">
        <f>IF(ISBLANK(intern1!M54),"",intern1!M54)</f>
        <v/>
      </c>
      <c r="O60" s="361" t="str">
        <f>IF(ISBLANK(intern1!N54),"",intern1!N54)</f>
        <v/>
      </c>
    </row>
    <row r="61" spans="1:15" s="69" customFormat="1" ht="39.6" x14ac:dyDescent="0.25">
      <c r="A61" s="90"/>
      <c r="B61" s="763" t="str">
        <f>IF(ISBLANK(intern1!A55),"",intern1!A55)</f>
        <v/>
      </c>
      <c r="C61" s="763" t="str">
        <f>IF(ISBLANK(intern1!B55),"",intern1!B55)</f>
        <v/>
      </c>
      <c r="D61" s="356" t="str">
        <f>IF(ISBLANK(intern1!C55),"",intern1!C55)</f>
        <v>HAE1.1</v>
      </c>
      <c r="E61" s="356" t="str">
        <f>IF(ISBLANK(intern1!D55),"",intern1!D55)</f>
        <v>Linfomi altamente aggressivi e leucemie acute con chemioterapie curative</v>
      </c>
      <c r="F61" s="356" t="str">
        <f>IF(ISBLANK(intern1!I55),"",intern1!I55)</f>
        <v>BP</v>
      </c>
      <c r="G61" s="356" t="str">
        <f>IF(ISBLANK(intern1!E55),"",intern1!E55)</f>
        <v>Ematologia
Medicina interna generale
Oncologia medica</v>
      </c>
      <c r="H61" s="357">
        <f>IF(ISBLANK(intern1!F55),"",intern1!F55)</f>
        <v>1</v>
      </c>
      <c r="I61" s="357">
        <f>IF(ISBLANK(intern1!G55),"",intern1!G55)</f>
        <v>1</v>
      </c>
      <c r="J61" s="357">
        <f>IF(ISBLANK(intern1!H55),"",intern1!H55)</f>
        <v>2</v>
      </c>
      <c r="K61" s="356" t="str">
        <f>IF(ISBLANK(intern1!J55),"",intern1!J55)</f>
        <v>ONK1</v>
      </c>
      <c r="L61" s="356" t="str">
        <f>IF(ISBLANK(intern1!K55),"",intern1!K55)</f>
        <v/>
      </c>
      <c r="M61" s="357" t="str">
        <f>IF(ISBLANK(intern1!L55),"",intern1!L55)</f>
        <v>si</v>
      </c>
      <c r="N61" s="357" t="str">
        <f>IF(ISBLANK(intern1!M55),"",intern1!M55)</f>
        <v>S:10</v>
      </c>
      <c r="O61" s="356" t="str">
        <f>IF(ISBLANK(intern1!N55),"",intern1!N55)</f>
        <v/>
      </c>
    </row>
    <row r="62" spans="1:15" s="69" customFormat="1" ht="40.5" customHeight="1" x14ac:dyDescent="0.25">
      <c r="A62" s="90"/>
      <c r="B62" s="763" t="str">
        <f>IF(ISBLANK(intern1!A56),"",intern1!A56)</f>
        <v/>
      </c>
      <c r="C62" s="763" t="str">
        <f>IF(ISBLANK(intern1!B56),"",intern1!B56)</f>
        <v/>
      </c>
      <c r="D62" s="356" t="str">
        <f>IF(ISBLANK(intern1!C56),"",intern1!C56)</f>
        <v>HAE2</v>
      </c>
      <c r="E62" s="356" t="str">
        <f>IF(ISBLANK(intern1!D56),"",intern1!D56)</f>
        <v>Linfomi indolenti e leucemie croniche</v>
      </c>
      <c r="F62" s="356" t="str">
        <f>IF(ISBLANK(intern1!I56),"",intern1!I56)</f>
        <v>BP</v>
      </c>
      <c r="G62" s="356" t="str">
        <f>IF(ISBLANK(intern1!E56),"",intern1!E56)</f>
        <v>Ematologia
Medicina interna generale
Oncologia medica</v>
      </c>
      <c r="H62" s="357">
        <f>IF(ISBLANK(intern1!F56),"",intern1!F56)</f>
        <v>1</v>
      </c>
      <c r="I62" s="357">
        <f>IF(ISBLANK(intern1!G56),"",intern1!G56)</f>
        <v>1</v>
      </c>
      <c r="J62" s="357">
        <f>IF(ISBLANK(intern1!H56),"",intern1!H56)</f>
        <v>1</v>
      </c>
      <c r="K62" s="356" t="str">
        <f>IF(ISBLANK(intern1!J56),"",intern1!J56)</f>
        <v>ONK1</v>
      </c>
      <c r="L62" s="356" t="str">
        <f>IF(ISBLANK(intern1!K56),"",intern1!K56)</f>
        <v/>
      </c>
      <c r="M62" s="357" t="str">
        <f>IF(ISBLANK(intern1!L56),"",intern1!L56)</f>
        <v>si</v>
      </c>
      <c r="N62" s="357" t="str">
        <f>IF(ISBLANK(intern1!M56),"",intern1!M56)</f>
        <v/>
      </c>
      <c r="O62" s="356" t="str">
        <f>IF(ISBLANK(intern1!N56),"",intern1!N56)</f>
        <v/>
      </c>
    </row>
    <row r="63" spans="1:15" s="69" customFormat="1" ht="40.5" customHeight="1" x14ac:dyDescent="0.25">
      <c r="A63" s="90"/>
      <c r="B63" s="763" t="str">
        <f>IF(ISBLANK(intern1!A57),"",intern1!A57)</f>
        <v/>
      </c>
      <c r="C63" s="763" t="str">
        <f>IF(ISBLANK(intern1!B57),"",intern1!B57)</f>
        <v/>
      </c>
      <c r="D63" s="356" t="str">
        <f>IF(ISBLANK(intern1!C57),"",intern1!C57)</f>
        <v>HAE3</v>
      </c>
      <c r="E63" s="356" t="str">
        <f>IF(ISBLANK(intern1!D57),"",intern1!D57)</f>
        <v>Malattie mieloproliferative e sindromi mielodisplastiche</v>
      </c>
      <c r="F63" s="356" t="str">
        <f>IF(ISBLANK(intern1!I57),"",intern1!I57)</f>
        <v>BP</v>
      </c>
      <c r="G63" s="356" t="str">
        <f>IF(ISBLANK(intern1!E57),"",intern1!E57)</f>
        <v>Ematologia
Medicina interna generale
Oncologia medica</v>
      </c>
      <c r="H63" s="357">
        <f>IF(ISBLANK(intern1!F57),"",intern1!F57)</f>
        <v>1</v>
      </c>
      <c r="I63" s="357">
        <f>IF(ISBLANK(intern1!G57),"",intern1!G57)</f>
        <v>1</v>
      </c>
      <c r="J63" s="357">
        <f>IF(ISBLANK(intern1!H57),"",intern1!H57)</f>
        <v>1</v>
      </c>
      <c r="K63" s="356" t="str">
        <f>IF(ISBLANK(intern1!J57),"",intern1!J57)</f>
        <v/>
      </c>
      <c r="L63" s="356" t="str">
        <f>IF(ISBLANK(intern1!K57),"",intern1!K57)</f>
        <v/>
      </c>
      <c r="M63" s="357" t="str">
        <f>IF(ISBLANK(intern1!L57),"",intern1!L57)</f>
        <v>si</v>
      </c>
      <c r="N63" s="357" t="str">
        <f>IF(ISBLANK(intern1!M57),"",intern1!M57)</f>
        <v/>
      </c>
      <c r="O63" s="356" t="str">
        <f>IF(ISBLANK(intern1!N57),"",intern1!N57)</f>
        <v/>
      </c>
    </row>
    <row r="64" spans="1:15" s="69" customFormat="1" ht="66" customHeight="1" x14ac:dyDescent="0.25">
      <c r="A64" s="90"/>
      <c r="B64" s="763" t="str">
        <f>IF(ISBLANK(intern1!A58),"",intern1!A58)</f>
        <v/>
      </c>
      <c r="C64" s="763" t="str">
        <f>IF(ISBLANK(intern1!B58),"",intern1!B58)</f>
        <v/>
      </c>
      <c r="D64" s="356" t="str">
        <f>IF(ISBLANK(intern1!C58),"",intern1!C58)</f>
        <v>HAE4</v>
      </c>
      <c r="E64" s="362" t="str">
        <f>IF(ISBLANK(intern1!D58),"",intern1!D58)</f>
        <v>Trapianto autologo di cellule staminali</v>
      </c>
      <c r="F64" s="356" t="str">
        <f>IF(ISBLANK(intern1!I58),"",intern1!I58)</f>
        <v>BP</v>
      </c>
      <c r="G64" s="356" t="str">
        <f>IF(ISBLANK(intern1!E58),"",intern1!E58)</f>
        <v>(Ematologia)
(Oncologia medica)</v>
      </c>
      <c r="H64" s="357">
        <f>IF(ISBLANK(intern1!F58),"",intern1!F58)</f>
        <v>2</v>
      </c>
      <c r="I64" s="357">
        <f>IF(ISBLANK(intern1!G58),"",intern1!G58)</f>
        <v>2</v>
      </c>
      <c r="J64" s="357">
        <f>IF(ISBLANK(intern1!H58),"",intern1!H58)</f>
        <v>2</v>
      </c>
      <c r="K64" s="356" t="str">
        <f>IF(ISBLANK(intern1!J58),"",intern1!J58)</f>
        <v/>
      </c>
      <c r="L64" s="362" t="str">
        <f>IF(ISBLANK(intern1!K58),"",intern1!K58)</f>
        <v/>
      </c>
      <c r="M64" s="366" t="str">
        <f>IF(ISBLANK(intern1!L58),"",intern1!L58)</f>
        <v/>
      </c>
      <c r="N64" s="357" t="str">
        <f>IF(ISBLANK(intern1!M58),"",intern1!M58)</f>
        <v>S:10</v>
      </c>
      <c r="O64" s="356" t="str">
        <f>IF(ISBLANK(intern1!N58),"",intern1!N58)</f>
        <v>Per eseguire il trapianto autologo di cellule staminali del sangue è richiesta l'accreditamento da parte del Joint Accreditation Committee ISCT EBMT (JACIE).</v>
      </c>
    </row>
    <row r="65" spans="1:15" s="69" customFormat="1" ht="27.75" hidden="1" customHeight="1" outlineLevel="1" x14ac:dyDescent="0.25">
      <c r="A65" s="90"/>
      <c r="B65" s="763" t="str">
        <f>IF(ISBLANK(intern1!A59),"",intern1!A59)</f>
        <v/>
      </c>
      <c r="C65" s="370" t="str">
        <f>IF(ISBLANK(intern1!B59),"",intern1!B59)</f>
        <v/>
      </c>
      <c r="D65" s="362" t="str">
        <f>IF(ISBLANK(intern1!C59),"",intern1!C59)</f>
        <v>HAE5</v>
      </c>
      <c r="E65" s="370" t="str">
        <f>IF(ISBLANK(intern1!D59),"",intern1!D59)</f>
        <v>Trapianto allogenico di cellule staminali ematopoietiche (CIMAS)</v>
      </c>
      <c r="F65" s="362" t="str">
        <f>IF(ISBLANK(intern1!I59),"",intern1!I59)</f>
        <v/>
      </c>
      <c r="G65" s="362" t="str">
        <f>IF(ISBLANK(intern1!E59),"",intern1!E59)</f>
        <v/>
      </c>
      <c r="H65" s="366">
        <f>IF(ISBLANK(intern1!F59),"",intern1!F59)</f>
        <v>0</v>
      </c>
      <c r="I65" s="366">
        <f>IF(ISBLANK(intern1!G59),"",intern1!G59)</f>
        <v>0</v>
      </c>
      <c r="J65" s="366">
        <f>IF(ISBLANK(intern1!H59),"",intern1!H59)</f>
        <v>0</v>
      </c>
      <c r="K65" s="362" t="str">
        <f>IF(ISBLANK(intern1!J59),"",intern1!J59)</f>
        <v/>
      </c>
      <c r="L65" s="370" t="str">
        <f>IF(ISBLANK(intern1!K59),"",intern1!K59)</f>
        <v/>
      </c>
      <c r="M65" s="730" t="str">
        <f>IF(ISBLANK(intern1!L59),"",intern1!L59)</f>
        <v/>
      </c>
      <c r="N65" s="366" t="str">
        <f>IF(ISBLANK(intern1!M59),"",intern1!M59)</f>
        <v/>
      </c>
      <c r="O65" s="362" t="str">
        <f>IF(ISBLANK(intern1!N59),"",intern1!N59)</f>
        <v>Valgono gli attuali requisiti della CIMAS</v>
      </c>
    </row>
    <row r="66" spans="1:15" s="69" customFormat="1" ht="27.75" customHeight="1" collapsed="1" x14ac:dyDescent="0.25">
      <c r="A66" s="90"/>
      <c r="B66" s="763" t="str">
        <f>IF(ISBLANK(intern1!A60),"",intern1!A60)</f>
        <v/>
      </c>
      <c r="C66" s="360" t="str">
        <f>IF(ISBLANK(intern1!B60),"",intern1!B60)</f>
        <v>Angiologia</v>
      </c>
      <c r="D66" s="364" t="str">
        <f>IF(ISBLANK(intern1!C60),"",intern1!C60)</f>
        <v>GEF1</v>
      </c>
      <c r="E66" s="361" t="str">
        <f>IF(ISBLANK(intern1!D60),"",intern1!D60)</f>
        <v>Chirurgia vascolare dei vasi periferici (arteriosi)</v>
      </c>
      <c r="F66" s="364" t="str">
        <f>IF(ISBLANK(intern1!I60),"",intern1!I60)</f>
        <v>BP</v>
      </c>
      <c r="G66" s="364" t="str">
        <f>IF(ISBLANK(intern1!E60),"",intern1!E60)</f>
        <v>(Chirurgia del cuore e dei vasi toracici)
(Chirurgia vascolare)</v>
      </c>
      <c r="H66" s="368">
        <f>IF(ISBLANK(intern1!F60),"",intern1!F60)</f>
        <v>2</v>
      </c>
      <c r="I66" s="368">
        <f>IF(ISBLANK(intern1!G60),"",intern1!G60)</f>
        <v>2</v>
      </c>
      <c r="J66" s="368">
        <f>IF(ISBLANK(intern1!H60),"",intern1!H60)</f>
        <v>1</v>
      </c>
      <c r="K66" s="364" t="str">
        <f>IF(ISBLANK(intern1!J60),"",intern1!J60)</f>
        <v xml:space="preserve">ANG1 + RAD1
</v>
      </c>
      <c r="L66" s="361" t="str">
        <f>IF(ISBLANK(intern1!K60),"",intern1!K60)</f>
        <v/>
      </c>
      <c r="M66" s="365" t="str">
        <f>IF(ISBLANK(intern1!L60),"",intern1!L60)</f>
        <v/>
      </c>
      <c r="N66" s="368" t="str">
        <f>IF(ISBLANK(intern1!M60),"",intern1!M60)</f>
        <v>S:10</v>
      </c>
      <c r="O66" s="364" t="str">
        <f>IF(ISBLANK(intern1!N60),"",intern1!N60)</f>
        <v xml:space="preserve">Conferenza interdisciplinare d'indicazione (GEF/ANG/RAD) </v>
      </c>
    </row>
    <row r="67" spans="1:15" s="69" customFormat="1" ht="66" customHeight="1" x14ac:dyDescent="0.25">
      <c r="A67" s="90"/>
      <c r="B67" s="763" t="str">
        <f>IF(ISBLANK(intern1!A61),"",intern1!A61)</f>
        <v/>
      </c>
      <c r="C67" s="763" t="str">
        <f>IF(ISBLANK(intern1!B61),"",intern1!B61)</f>
        <v/>
      </c>
      <c r="D67" s="356" t="str">
        <f>IF(ISBLANK(intern1!C61),"",intern1!C61)</f>
        <v>ANG1</v>
      </c>
      <c r="E67" s="356" t="str">
        <f>IF(ISBLANK(intern1!D61),"",intern1!D61)</f>
        <v>Interventi sui vasi periferici (arteriosi)</v>
      </c>
      <c r="F67" s="356" t="str">
        <f>IF(ISBLANK(intern1!I61),"",intern1!I61)</f>
        <v>BP</v>
      </c>
      <c r="G67" s="356" t="str">
        <f>IF(ISBLANK(intern1!E61),"",intern1!E61)</f>
        <v>Angiologia
Cardiologia
Chirurgia vascolare
Oncologia medica
Radiologia</v>
      </c>
      <c r="H67" s="357">
        <f>IF(ISBLANK(intern1!F61),"",intern1!F61)</f>
        <v>2</v>
      </c>
      <c r="I67" s="357">
        <f>IF(ISBLANK(intern1!G61),"",intern1!G61)</f>
        <v>2</v>
      </c>
      <c r="J67" s="357">
        <f>IF(ISBLANK(intern1!H61),"",intern1!H61)</f>
        <v>1</v>
      </c>
      <c r="K67" s="356" t="str">
        <f>IF(ISBLANK(intern1!J61),"",intern1!J61)</f>
        <v>RAD1</v>
      </c>
      <c r="L67" s="356" t="str">
        <f>IF(ISBLANK(intern1!K61),"",intern1!K61)</f>
        <v>GEF1</v>
      </c>
      <c r="M67" s="357" t="str">
        <f>IF(ISBLANK(intern1!L61),"",intern1!L61)</f>
        <v/>
      </c>
      <c r="N67" s="357" t="str">
        <f>IF(ISBLANK(intern1!M61),"",intern1!M61)</f>
        <v/>
      </c>
      <c r="O67" s="356" t="str">
        <f>IF(ISBLANK(intern1!N61),"",intern1!N61)</f>
        <v xml:space="preserve">Conferenza interdisciplinare d'indicazione (GEF/ANG/RAD) </v>
      </c>
    </row>
    <row r="68" spans="1:15" s="69" customFormat="1" ht="66" customHeight="1" x14ac:dyDescent="0.25">
      <c r="A68" s="90"/>
      <c r="B68" s="763" t="str">
        <f>IF(ISBLANK(intern1!A62),"",intern1!A62)</f>
        <v/>
      </c>
      <c r="C68" s="763" t="str">
        <f>IF(ISBLANK(intern1!B62),"",intern1!B62)</f>
        <v/>
      </c>
      <c r="D68" s="356" t="str">
        <f>IF(ISBLANK(intern1!C62),"",intern1!C62)</f>
        <v>GEFA</v>
      </c>
      <c r="E68" s="356" t="str">
        <f>IF(ISBLANK(intern1!D62),"",intern1!D62)</f>
        <v>Interventi e chirurgia vascolare dei vasi intra-addominali</v>
      </c>
      <c r="F68" s="356" t="str">
        <f>IF(ISBLANK(intern1!I62),"",intern1!I62)</f>
        <v>BP</v>
      </c>
      <c r="G68" s="356" t="str">
        <f>IF(ISBLANK(intern1!E62),"",intern1!E62)</f>
        <v>Chirurgia vascolare
Chirurgia del cuore e dei vasi toracici
(Angiologia)
(Radiologia)
(Cardiologia)</v>
      </c>
      <c r="H68" s="357">
        <f>IF(ISBLANK(intern1!F62),"",intern1!F62)</f>
        <v>3</v>
      </c>
      <c r="I68" s="357">
        <f>IF(ISBLANK(intern1!G62),"",intern1!G62)</f>
        <v>3</v>
      </c>
      <c r="J68" s="357">
        <f>IF(ISBLANK(intern1!H62),"",intern1!H62)</f>
        <v>2</v>
      </c>
      <c r="K68" s="356" t="str">
        <f>IF(ISBLANK(intern1!J62),"",intern1!J62)</f>
        <v/>
      </c>
      <c r="L68" s="356" t="str">
        <f>IF(ISBLANK(intern1!K62),"",intern1!K62)</f>
        <v>HER1.1</v>
      </c>
      <c r="M68" s="357" t="str">
        <f>IF(ISBLANK(intern1!L62),"",intern1!L62)</f>
        <v/>
      </c>
      <c r="N68" s="357" t="str">
        <f>IF(ISBLANK(intern1!M62),"",intern1!M62)</f>
        <v>S:20</v>
      </c>
      <c r="O68" s="356" t="str">
        <f>IF(ISBLANK(intern1!N62),"",intern1!N62)</f>
        <v>Tutti i casi che comportano interventi sui vasi intra-addominali devono essere discussi in una conferenza interdisciplinare d'indicazione (chirurghi e interventisti).</v>
      </c>
    </row>
    <row r="69" spans="1:15" s="69" customFormat="1" ht="66" customHeight="1" x14ac:dyDescent="0.25">
      <c r="A69" s="90"/>
      <c r="B69" s="763" t="str">
        <f>IF(ISBLANK(intern1!A63),"",intern1!A63)</f>
        <v/>
      </c>
      <c r="C69" s="763" t="str">
        <f>IF(ISBLANK(intern1!B63),"",intern1!B63)</f>
        <v/>
      </c>
      <c r="D69" s="356" t="str">
        <f>IF(ISBLANK(intern1!C63),"",intern1!C63)</f>
        <v>GEF3</v>
      </c>
      <c r="E69" s="356" t="str">
        <f>IF(ISBLANK(intern1!D63),"",intern1!D63)</f>
        <v>Chirurgia vascolare della carotide</v>
      </c>
      <c r="F69" s="356" t="str">
        <f>IF(ISBLANK(intern1!I63),"",intern1!I63)</f>
        <v>BP</v>
      </c>
      <c r="G69" s="356" t="str">
        <f>IF(ISBLANK(intern1!E63),"",intern1!E63)</f>
        <v>(Chirurgia del cuore e dei vasi toracici)
(Chirurgia vascolare)
(Neurochirurgia)
(Radiologia)</v>
      </c>
      <c r="H69" s="357">
        <f>IF(ISBLANK(intern1!F63),"",intern1!F63)</f>
        <v>2</v>
      </c>
      <c r="I69" s="357">
        <f>IF(ISBLANK(intern1!G63),"",intern1!G63)</f>
        <v>2</v>
      </c>
      <c r="J69" s="357">
        <f>IF(ISBLANK(intern1!H63),"",intern1!H63)</f>
        <v>2</v>
      </c>
      <c r="K69" s="356" t="str">
        <f>IF(ISBLANK(intern1!J63),"",intern1!J63)</f>
        <v>NEU1 + RAD1</v>
      </c>
      <c r="L69" s="356" t="str">
        <f>IF(ISBLANK(intern1!K63),"",intern1!K63)</f>
        <v>ANG3 + HER1.1</v>
      </c>
      <c r="M69" s="357" t="str">
        <f>IF(ISBLANK(intern1!L63),"",intern1!L63)</f>
        <v/>
      </c>
      <c r="N69" s="357" t="str">
        <f>IF(ISBLANK(intern1!M63),"",intern1!M63)</f>
        <v>S:10
(oppure 20 con ANG3)</v>
      </c>
      <c r="O69" s="356" t="str">
        <f>IF(ISBLANK(intern1!N63),"",intern1!N63)</f>
        <v>Tutti i casi che comportano interventi alla carotide devono essere discussi in una conferenza interdisciplinare d'indicazione con i chirurghi, gli interventisti e/o i neurologi coinvolti.</v>
      </c>
    </row>
    <row r="70" spans="1:15" s="69" customFormat="1" ht="66" customHeight="1" x14ac:dyDescent="0.25">
      <c r="A70" s="90"/>
      <c r="B70" s="763" t="str">
        <f>IF(ISBLANK(intern1!A64),"",intern1!A64)</f>
        <v/>
      </c>
      <c r="C70" s="763" t="str">
        <f>IF(ISBLANK(intern1!B64),"",intern1!B64)</f>
        <v/>
      </c>
      <c r="D70" s="356" t="str">
        <f>IF(ISBLANK(intern1!C64),"",intern1!C64)</f>
        <v>ANG3</v>
      </c>
      <c r="E70" s="356" t="str">
        <f>IF(ISBLANK(intern1!D64),"",intern1!D64)</f>
        <v>Interventi sulla carotide e sui vasi extracranici</v>
      </c>
      <c r="F70" s="356" t="str">
        <f>IF(ISBLANK(intern1!I64),"",intern1!I64)</f>
        <v>BP</v>
      </c>
      <c r="G70" s="356" t="str">
        <f>IF(ISBLANK(intern1!E64),"",intern1!E64)</f>
        <v>(Angiologia)
(Cardiologia)
(Radiologia)
(Radiologia con approfondimento in neuroradiologia invasiva)</v>
      </c>
      <c r="H70" s="357">
        <f>IF(ISBLANK(intern1!F64),"",intern1!F64)</f>
        <v>2</v>
      </c>
      <c r="I70" s="357">
        <f>IF(ISBLANK(intern1!G64),"",intern1!G64)</f>
        <v>2</v>
      </c>
      <c r="J70" s="357">
        <f>IF(ISBLANK(intern1!H64),"",intern1!H64)</f>
        <v>2</v>
      </c>
      <c r="K70" s="356" t="str">
        <f>IF(ISBLANK(intern1!J64),"",intern1!J64)</f>
        <v xml:space="preserve">GEF3 + NEU1
+ RAD1
</v>
      </c>
      <c r="L70" s="356" t="str">
        <f>IF(ISBLANK(intern1!K64),"",intern1!K64)</f>
        <v>HER1.1</v>
      </c>
      <c r="M70" s="357" t="str">
        <f>IF(ISBLANK(intern1!L64),"",intern1!L64)</f>
        <v/>
      </c>
      <c r="N70" s="357" t="str">
        <f>IF(ISBLANK(intern1!M64),"",intern1!M64)</f>
        <v>S:10
(oppure 20 con GEF3)</v>
      </c>
      <c r="O70" s="356" t="str">
        <f>IF(ISBLANK(intern1!N64),"",intern1!N64)</f>
        <v>Tutti i casi che comportano interventi alla carotide devono essere discussi in una conferenza interdisciplinare d'indicazione con i chirurghi, gli interventisti e/o i neurologi coinvolti.</v>
      </c>
    </row>
    <row r="71" spans="1:15" s="69" customFormat="1" ht="26.25" customHeight="1" x14ac:dyDescent="0.25">
      <c r="A71" s="90"/>
      <c r="B71" s="763" t="str">
        <f>IF(ISBLANK(intern1!A65),"",intern1!A65)</f>
        <v/>
      </c>
      <c r="C71" s="763" t="str">
        <f>IF(ISBLANK(intern1!B65),"",intern1!B65)</f>
        <v/>
      </c>
      <c r="D71" s="356" t="str">
        <f>IF(ISBLANK(intern1!C65),"",intern1!C65)</f>
        <v>RAD1</v>
      </c>
      <c r="E71" s="356" t="str">
        <f>IF(ISBLANK(intern1!D65),"",intern1!D65)</f>
        <v>Radiologia interventistica (per i vasi solo diagnostica)</v>
      </c>
      <c r="F71" s="356" t="str">
        <f>IF(ISBLANK(intern1!I65),"",intern1!I65)</f>
        <v>BP</v>
      </c>
      <c r="G71" s="356" t="str">
        <f>IF(ISBLANK(intern1!E65),"",intern1!E65)</f>
        <v>Radiologia</v>
      </c>
      <c r="H71" s="357">
        <f>IF(ISBLANK(intern1!F65),"",intern1!F65)</f>
        <v>2</v>
      </c>
      <c r="I71" s="357">
        <f>IF(ISBLANK(intern1!G65),"",intern1!G65)</f>
        <v>2</v>
      </c>
      <c r="J71" s="357">
        <f>IF(ISBLANK(intern1!H65),"",intern1!H65)</f>
        <v>1</v>
      </c>
      <c r="K71" s="356" t="str">
        <f>IF(ISBLANK(intern1!J65),"",intern1!J65)</f>
        <v/>
      </c>
      <c r="L71" s="356" t="str">
        <f>IF(ISBLANK(intern1!K65),"",intern1!K65)</f>
        <v/>
      </c>
      <c r="M71" s="357" t="str">
        <f>IF(ISBLANK(intern1!L65),"",intern1!L65)</f>
        <v/>
      </c>
      <c r="N71" s="357" t="str">
        <f>IF(ISBLANK(intern1!M65),"",intern1!M65)</f>
        <v/>
      </c>
      <c r="O71" s="356" t="str">
        <f>IF(ISBLANK(intern1!N65),"",intern1!N65)</f>
        <v xml:space="preserve">Conferenza interdisciplinare d'indicazione (GEF/ANG/RAD) </v>
      </c>
    </row>
    <row r="72" spans="1:15" s="236" customFormat="1" ht="27.75" customHeight="1" x14ac:dyDescent="0.25">
      <c r="A72" s="351"/>
      <c r="B72" s="235" t="str">
        <f>IF(ISBLANK(intern1!A66),"",intern1!A66)</f>
        <v/>
      </c>
      <c r="C72" s="374" t="str">
        <f>IF(ISBLANK(intern1!B66),"",intern1!B66)</f>
        <v/>
      </c>
      <c r="D72" s="362" t="str">
        <f>IF(ISBLANK(intern1!C66),"",intern1!C66)</f>
        <v>RAD2</v>
      </c>
      <c r="E72" s="362" t="str">
        <f>IF(ISBLANK(intern1!D66),"",intern1!D66)</f>
        <v>Radiologia interventistica complessa</v>
      </c>
      <c r="F72" s="362" t="str">
        <f>IF(ISBLANK(intern1!I66),"",intern1!I66)</f>
        <v>BP</v>
      </c>
      <c r="G72" s="362" t="str">
        <f>IF(ISBLANK(intern1!E66),"",intern1!E66)</f>
        <v>Radiologia</v>
      </c>
      <c r="H72" s="366">
        <f>IF(ISBLANK(intern1!F66),"",intern1!F66)</f>
        <v>2</v>
      </c>
      <c r="I72" s="366">
        <f>IF(ISBLANK(intern1!G66),"",intern1!G66)</f>
        <v>2</v>
      </c>
      <c r="J72" s="366">
        <f>IF(ISBLANK(intern1!H66),"",intern1!H66)</f>
        <v>2</v>
      </c>
      <c r="K72" s="376" t="str">
        <f>IF(ISBLANK(intern1!J66),"",intern1!J66)</f>
        <v/>
      </c>
      <c r="L72" s="376" t="str">
        <f>IF(ISBLANK(intern1!K66),"",intern1!K66)</f>
        <v/>
      </c>
      <c r="M72" s="375" t="str">
        <f>IF(ISBLANK(intern1!L66),"",intern1!L66)</f>
        <v/>
      </c>
      <c r="N72" s="375" t="str">
        <f>IF(ISBLANK(intern1!M66),"",intern1!M66)</f>
        <v/>
      </c>
      <c r="O72" s="362" t="str">
        <f>IF(ISBLANK(intern1!N66),"",intern1!N66)</f>
        <v xml:space="preserve">Conferenza interdisciplinare d'indicazione (GEF/ANG/RAD) </v>
      </c>
    </row>
    <row r="73" spans="1:15" s="69" customFormat="1" ht="15" customHeight="1" x14ac:dyDescent="0.25">
      <c r="A73" s="90"/>
      <c r="B73" s="763" t="str">
        <f>IF(ISBLANK(intern1!A67),"",intern1!A67)</f>
        <v/>
      </c>
      <c r="C73" s="1480" t="str">
        <f>IF(ISBLANK(intern1!B67),"",intern1!B67)</f>
        <v>Cardiologia e cardiochirurgia</v>
      </c>
      <c r="D73" s="361" t="str">
        <f>IF(ISBLANK(intern1!C67),"",intern1!C67)</f>
        <v>HER1</v>
      </c>
      <c r="E73" s="361" t="str">
        <f>IF(ISBLANK(intern1!D67),"",intern1!D67)</f>
        <v>Chirurgia cardiaca semplice</v>
      </c>
      <c r="F73" s="361" t="str">
        <f>IF(ISBLANK(intern1!I67),"",intern1!I67)</f>
        <v>BP</v>
      </c>
      <c r="G73" s="361" t="str">
        <f>IF(ISBLANK(intern1!E67),"",intern1!E67)</f>
        <v>Chirurgia del cuore e dei vasi toracici</v>
      </c>
      <c r="H73" s="365">
        <f>IF(ISBLANK(intern1!F67),"",intern1!F67)</f>
        <v>3</v>
      </c>
      <c r="I73" s="365">
        <f>IF(ISBLANK(intern1!G67),"",intern1!G67)</f>
        <v>3</v>
      </c>
      <c r="J73" s="365">
        <f>IF(ISBLANK(intern1!H67),"",intern1!H67)</f>
        <v>3</v>
      </c>
      <c r="K73" s="361" t="str">
        <f>IF(ISBLANK(intern1!J67),"",intern1!J67)</f>
        <v>HER1.1</v>
      </c>
      <c r="L73" s="361" t="str">
        <f>IF(ISBLANK(intern1!K67),"",intern1!K67)</f>
        <v/>
      </c>
      <c r="M73" s="365" t="str">
        <f>IF(ISBLANK(intern1!L67),"",intern1!L67)</f>
        <v/>
      </c>
      <c r="N73" s="365" t="str">
        <f>IF(ISBLANK(intern1!M67),"",intern1!M67)</f>
        <v/>
      </c>
      <c r="O73" s="361" t="str">
        <f>IF(ISBLANK(intern1!N67),"",intern1!N67)</f>
        <v/>
      </c>
    </row>
    <row r="74" spans="1:15" s="69" customFormat="1" ht="40.5" customHeight="1" x14ac:dyDescent="0.25">
      <c r="A74" s="90"/>
      <c r="B74" s="763" t="str">
        <f>IF(ISBLANK(intern1!A68),"",intern1!A68)</f>
        <v/>
      </c>
      <c r="C74" s="1472"/>
      <c r="D74" s="356" t="str">
        <f>IF(ISBLANK(intern1!C68),"",intern1!C68)</f>
        <v>HER1.1</v>
      </c>
      <c r="E74" s="356" t="str">
        <f>IF(ISBLANK(intern1!D68),"",intern1!D68)</f>
        <v>Cardiochirurgia e chirurgia vascolare con circolazione extracorporea (senza chirurgia coronarica)</v>
      </c>
      <c r="F74" s="356" t="str">
        <f>IF(ISBLANK(intern1!I68),"",intern1!I68)</f>
        <v>BP</v>
      </c>
      <c r="G74" s="356" t="str">
        <f>IF(ISBLANK(intern1!E68),"",intern1!E68)</f>
        <v>Chirurgia del cuore e dei vasi toracici</v>
      </c>
      <c r="H74" s="357">
        <f>IF(ISBLANK(intern1!F68),"",intern1!F68)</f>
        <v>3</v>
      </c>
      <c r="I74" s="357">
        <f>IF(ISBLANK(intern1!G68),"",intern1!G68)</f>
        <v>3</v>
      </c>
      <c r="J74" s="357">
        <f>IF(ISBLANK(intern1!H68),"",intern1!H68)</f>
        <v>3</v>
      </c>
      <c r="K74" s="356" t="str">
        <f>IF(ISBLANK(intern1!J68),"",intern1!J68)</f>
        <v xml:space="preserve">KAR3 + 
KAR3.1
</v>
      </c>
      <c r="L74" s="356" t="str">
        <f>IF(ISBLANK(intern1!K68),"",intern1!K68)</f>
        <v/>
      </c>
      <c r="M74" s="357" t="str">
        <f>IF(ISBLANK(intern1!L68),"",intern1!L68)</f>
        <v/>
      </c>
      <c r="N74" s="357" t="str">
        <f>IF(ISBLANK(intern1!M68),"",intern1!M68)</f>
        <v/>
      </c>
      <c r="O74" s="356" t="str">
        <f>IF(ISBLANK(intern1!N68),"",intern1!N68)</f>
        <v/>
      </c>
    </row>
    <row r="75" spans="1:15" s="69" customFormat="1" ht="15" customHeight="1" x14ac:dyDescent="0.25">
      <c r="A75" s="90"/>
      <c r="B75" s="763" t="str">
        <f>IF(ISBLANK(intern1!A69),"",intern1!A69)</f>
        <v/>
      </c>
      <c r="C75" s="763" t="str">
        <f>IF(ISBLANK(intern1!B69),"",intern1!B69)</f>
        <v/>
      </c>
      <c r="D75" s="356" t="str">
        <f>IF(ISBLANK(intern1!C69),"",intern1!C69)</f>
        <v>HER1.1.1</v>
      </c>
      <c r="E75" s="356" t="str">
        <f>IF(ISBLANK(intern1!D69),"",intern1!D69)</f>
        <v>Chirurgia coronarica (BPAC)</v>
      </c>
      <c r="F75" s="356" t="str">
        <f>IF(ISBLANK(intern1!I69),"",intern1!I69)</f>
        <v>BP</v>
      </c>
      <c r="G75" s="356" t="str">
        <f>IF(ISBLANK(intern1!E69),"",intern1!E69)</f>
        <v>Chirurgia del cuore e dei vasi toracici</v>
      </c>
      <c r="H75" s="357">
        <f>IF(ISBLANK(intern1!F69),"",intern1!F69)</f>
        <v>3</v>
      </c>
      <c r="I75" s="357">
        <f>IF(ISBLANK(intern1!G69),"",intern1!G69)</f>
        <v>3</v>
      </c>
      <c r="J75" s="357">
        <f>IF(ISBLANK(intern1!H69),"",intern1!H69)</f>
        <v>3</v>
      </c>
      <c r="K75" s="356" t="str">
        <f>IF(ISBLANK(intern1!J69),"",intern1!J69)</f>
        <v/>
      </c>
      <c r="L75" s="356" t="str">
        <f>IF(ISBLANK(intern1!K69),"",intern1!K69)</f>
        <v/>
      </c>
      <c r="M75" s="357" t="str">
        <f>IF(ISBLANK(intern1!L69),"",intern1!L69)</f>
        <v/>
      </c>
      <c r="N75" s="357" t="str">
        <f>IF(ISBLANK(intern1!M69),"",intern1!M69)</f>
        <v>S:100</v>
      </c>
      <c r="O75" s="359" t="str">
        <f>IF(ISBLANK(intern1!N69),"",intern1!N69)</f>
        <v/>
      </c>
    </row>
    <row r="76" spans="1:15" s="69" customFormat="1" ht="27.75" customHeight="1" x14ac:dyDescent="0.25">
      <c r="A76" s="90"/>
      <c r="B76" s="763" t="str">
        <f>IF(ISBLANK(intern1!A70),"",intern1!A70)</f>
        <v/>
      </c>
      <c r="C76" s="763" t="str">
        <f>IF(ISBLANK(intern1!B70),"",intern1!B70)</f>
        <v/>
      </c>
      <c r="D76" s="356" t="str">
        <f>IF(ISBLANK(intern1!C70),"",intern1!C70)</f>
        <v>HER1.1.2</v>
      </c>
      <c r="E76" s="356" t="str">
        <f>IF(ISBLANK(intern1!D70),"",intern1!D70)</f>
        <v>Cardiochirurgia congenita complessa</v>
      </c>
      <c r="F76" s="356" t="str">
        <f>IF(ISBLANK(intern1!I70),"",intern1!I70)</f>
        <v>BP</v>
      </c>
      <c r="G76" s="356" t="str">
        <f>IF(ISBLANK(intern1!E70),"",intern1!E70)</f>
        <v>Cardiologia
Chirurgia del cuore e dei vasi toracici</v>
      </c>
      <c r="H76" s="357">
        <f>IF(ISBLANK(intern1!F70),"",intern1!F70)</f>
        <v>3</v>
      </c>
      <c r="I76" s="357">
        <f>IF(ISBLANK(intern1!G70),"",intern1!G70)</f>
        <v>3</v>
      </c>
      <c r="J76" s="357">
        <f>IF(ISBLANK(intern1!H70),"",intern1!H70)</f>
        <v>3</v>
      </c>
      <c r="K76" s="356" t="str">
        <f>IF(ISBLANK(intern1!J70),"",intern1!J70)</f>
        <v/>
      </c>
      <c r="L76" s="356" t="str">
        <f>IF(ISBLANK(intern1!K70),"",intern1!K70)</f>
        <v/>
      </c>
      <c r="M76" s="357" t="str">
        <f>IF(ISBLANK(intern1!L70),"",intern1!L70)</f>
        <v/>
      </c>
      <c r="N76" s="357" t="str">
        <f>IF(ISBLANK(intern1!M70),"",intern1!M70)</f>
        <v>S:10</v>
      </c>
      <c r="O76" s="359" t="str">
        <f>IF(ISBLANK(intern1!N70),"",intern1!N70)</f>
        <v/>
      </c>
    </row>
    <row r="77" spans="1:15" s="69" customFormat="1" ht="15" customHeight="1" x14ac:dyDescent="0.25">
      <c r="A77" s="90"/>
      <c r="B77" s="763" t="str">
        <f>IF(ISBLANK(intern1!A71),"",intern1!A71)</f>
        <v/>
      </c>
      <c r="C77" s="763" t="str">
        <f>IF(ISBLANK(intern1!B71),"",intern1!B71)</f>
        <v/>
      </c>
      <c r="D77" s="356" t="str">
        <f>IF(ISBLANK(intern1!C71),"",intern1!C71)</f>
        <v>HER1.1.3</v>
      </c>
      <c r="E77" s="356" t="str">
        <f>IF(ISBLANK(intern1!D71),"",intern1!D71)</f>
        <v>Chirurgia e interventi all'aorta toracale</v>
      </c>
      <c r="F77" s="356" t="str">
        <f>IF(ISBLANK(intern1!I71),"",intern1!I71)</f>
        <v>BP</v>
      </c>
      <c r="G77" s="356" t="str">
        <f>IF(ISBLANK(intern1!E71),"",intern1!E71)</f>
        <v>Chirurgia del cuore e dei vasi toracici</v>
      </c>
      <c r="H77" s="357">
        <f>IF(ISBLANK(intern1!F71),"",intern1!F71)</f>
        <v>3</v>
      </c>
      <c r="I77" s="357">
        <f>IF(ISBLANK(intern1!G71),"",intern1!G71)</f>
        <v>3</v>
      </c>
      <c r="J77" s="357">
        <f>IF(ISBLANK(intern1!H71),"",intern1!H71)</f>
        <v>3</v>
      </c>
      <c r="K77" s="356" t="str">
        <f>IF(ISBLANK(intern1!J71),"",intern1!J71)</f>
        <v/>
      </c>
      <c r="L77" s="356" t="str">
        <f>IF(ISBLANK(intern1!K71),"",intern1!K71)</f>
        <v/>
      </c>
      <c r="M77" s="357" t="str">
        <f>IF(ISBLANK(intern1!L71),"",intern1!L71)</f>
        <v/>
      </c>
      <c r="N77" s="357" t="str">
        <f>IF(ISBLANK(intern1!M71),"",intern1!M71)</f>
        <v/>
      </c>
      <c r="O77" s="359" t="str">
        <f>IF(ISBLANK(intern1!N71),"",intern1!N71)</f>
        <v/>
      </c>
    </row>
    <row r="78" spans="1:15" s="69" customFormat="1" ht="15" customHeight="1" x14ac:dyDescent="0.25">
      <c r="A78" s="90"/>
      <c r="B78" s="763" t="str">
        <f>IF(ISBLANK(intern1!A72),"",intern1!A72)</f>
        <v/>
      </c>
      <c r="C78" s="763" t="str">
        <f>IF(ISBLANK(intern1!B72),"",intern1!B72)</f>
        <v/>
      </c>
      <c r="D78" s="356" t="str">
        <f>IF(ISBLANK(intern1!C72),"",intern1!C72)</f>
        <v>HER1.1.4</v>
      </c>
      <c r="E78" s="356" t="str">
        <f>IF(ISBLANK(intern1!D72),"",intern1!D72)</f>
        <v>Interventi aperti alla valvola aortica</v>
      </c>
      <c r="F78" s="356" t="str">
        <f>IF(ISBLANK(intern1!I72),"",intern1!I72)</f>
        <v>BP</v>
      </c>
      <c r="G78" s="356" t="str">
        <f>IF(ISBLANK(intern1!E72),"",intern1!E72)</f>
        <v>Chirurgia del cuore e dei vasi toracici</v>
      </c>
      <c r="H78" s="357">
        <f>IF(ISBLANK(intern1!F72),"",intern1!F72)</f>
        <v>3</v>
      </c>
      <c r="I78" s="357">
        <f>IF(ISBLANK(intern1!G72),"",intern1!G72)</f>
        <v>3</v>
      </c>
      <c r="J78" s="357">
        <f>IF(ISBLANK(intern1!H72),"",intern1!H72)</f>
        <v>3</v>
      </c>
      <c r="K78" s="356" t="str">
        <f>IF(ISBLANK(intern1!J72),"",intern1!J72)</f>
        <v/>
      </c>
      <c r="L78" s="356" t="str">
        <f>IF(ISBLANK(intern1!K72),"",intern1!K72)</f>
        <v/>
      </c>
      <c r="M78" s="357" t="str">
        <f>IF(ISBLANK(intern1!L72),"",intern1!L72)</f>
        <v/>
      </c>
      <c r="N78" s="357" t="str">
        <f>IF(ISBLANK(intern1!M72),"",intern1!M72)</f>
        <v/>
      </c>
      <c r="O78" s="359" t="str">
        <f>IF(ISBLANK(intern1!N72),"",intern1!N72)</f>
        <v/>
      </c>
    </row>
    <row r="79" spans="1:15" s="69" customFormat="1" ht="15" customHeight="1" x14ac:dyDescent="0.25">
      <c r="A79" s="90"/>
      <c r="B79" s="763" t="str">
        <f>IF(ISBLANK(intern1!A73),"",intern1!A73)</f>
        <v/>
      </c>
      <c r="C79" s="763" t="str">
        <f>IF(ISBLANK(intern1!B73),"",intern1!B73)</f>
        <v/>
      </c>
      <c r="D79" s="356" t="str">
        <f>IF(ISBLANK(intern1!C73),"",intern1!C73)</f>
        <v>HER1.1.5</v>
      </c>
      <c r="E79" s="356" t="str">
        <f>IF(ISBLANK(intern1!D73),"",intern1!D73)</f>
        <v>Interventi aperti alla valvola mitrale</v>
      </c>
      <c r="F79" s="356" t="str">
        <f>IF(ISBLANK(intern1!I73),"",intern1!I73)</f>
        <v>BP</v>
      </c>
      <c r="G79" s="356" t="str">
        <f>IF(ISBLANK(intern1!E73),"",intern1!E73)</f>
        <v>Chirurgia del cuore e dei vasi toracici</v>
      </c>
      <c r="H79" s="357">
        <f>IF(ISBLANK(intern1!F73),"",intern1!F73)</f>
        <v>3</v>
      </c>
      <c r="I79" s="357">
        <f>IF(ISBLANK(intern1!G73),"",intern1!G73)</f>
        <v>3</v>
      </c>
      <c r="J79" s="357">
        <f>IF(ISBLANK(intern1!H73),"",intern1!H73)</f>
        <v>3</v>
      </c>
      <c r="K79" s="356" t="str">
        <f>IF(ISBLANK(intern1!J73),"",intern1!J73)</f>
        <v/>
      </c>
      <c r="L79" s="356" t="str">
        <f>IF(ISBLANK(intern1!K73),"",intern1!K73)</f>
        <v/>
      </c>
      <c r="M79" s="357" t="str">
        <f>IF(ISBLANK(intern1!L73),"",intern1!L73)</f>
        <v/>
      </c>
      <c r="N79" s="357" t="str">
        <f>IF(ISBLANK(intern1!M73),"",intern1!M73)</f>
        <v/>
      </c>
      <c r="O79" s="359" t="str">
        <f>IF(ISBLANK(intern1!N73),"",intern1!N73)</f>
        <v/>
      </c>
    </row>
    <row r="80" spans="1:15" s="69" customFormat="1" ht="27.75" hidden="1" customHeight="1" outlineLevel="1" x14ac:dyDescent="0.25">
      <c r="A80" s="90"/>
      <c r="B80" s="763"/>
      <c r="C80" s="763"/>
      <c r="D80" s="356" t="str">
        <f>IF(ISBLANK(intern1!C74),"",intern1!C74)</f>
        <v>HER1.1.6</v>
      </c>
      <c r="E80" s="356" t="str">
        <f>IF(ISBLANK(intern1!D74),"",intern1!D74)</f>
        <v>Sistemi di assistenza ventricolare negli adulti (CIMAS)</v>
      </c>
      <c r="F80" s="356" t="str">
        <f>IF(ISBLANK(intern1!I74),"",intern1!I74)</f>
        <v/>
      </c>
      <c r="G80" s="356" t="str">
        <f>IF(ISBLANK(intern1!E74),"",intern1!E74)</f>
        <v/>
      </c>
      <c r="H80" s="357">
        <f>IF(ISBLANK(intern1!F74),"",intern1!F74)</f>
        <v>0</v>
      </c>
      <c r="I80" s="357">
        <f>IF(ISBLANK(intern1!G74),"",intern1!G74)</f>
        <v>0</v>
      </c>
      <c r="J80" s="357">
        <f>IF(ISBLANK(intern1!H74),"",intern1!H74)</f>
        <v>0</v>
      </c>
      <c r="K80" s="356" t="str">
        <f>IF(ISBLANK(intern1!J74),"",intern1!J74)</f>
        <v/>
      </c>
      <c r="L80" s="356" t="str">
        <f>IF(ISBLANK(intern1!K74),"",intern1!K74)</f>
        <v/>
      </c>
      <c r="M80" s="357" t="str">
        <f>IF(ISBLANK(intern1!L74),"",intern1!L74)</f>
        <v/>
      </c>
      <c r="N80" s="357" t="str">
        <f>IF(ISBLANK(intern1!M74),"",intern1!M74)</f>
        <v/>
      </c>
      <c r="O80" s="359" t="str">
        <f>IF(ISBLANK(intern1!N74),"",intern1!N74)</f>
        <v>Valgono gli attuali requisiti della CIMAS</v>
      </c>
    </row>
    <row r="81" spans="1:15" s="69" customFormat="1" ht="66" customHeight="1" collapsed="1" x14ac:dyDescent="0.25">
      <c r="A81" s="90"/>
      <c r="B81" s="763" t="str">
        <f>IF(ISBLANK(intern1!A75),"",intern1!A75)</f>
        <v/>
      </c>
      <c r="C81" s="763" t="str">
        <f>IF(ISBLANK(intern1!B75),"",intern1!B75)</f>
        <v/>
      </c>
      <c r="D81" s="356" t="str">
        <f>IF(ISBLANK(intern1!C75),"",intern1!C75)</f>
        <v>KAR1</v>
      </c>
      <c r="E81" s="356" t="str">
        <f>IF(ISBLANK(intern1!D75),"",intern1!D75)</f>
        <v>Cardiologia e dispositivi</v>
      </c>
      <c r="F81" s="356" t="str">
        <f>IF(ISBLANK(intern1!I75),"",intern1!I75)</f>
        <v>BP</v>
      </c>
      <c r="G81" s="356" t="str">
        <f>IF(ISBLANK(intern1!E75),"",intern1!E75)</f>
        <v>Cardiologia
Chirurgia del cuore e dei vasi toracici</v>
      </c>
      <c r="H81" s="357">
        <f>IF(ISBLANK(intern1!F75),"",intern1!F75)</f>
        <v>2</v>
      </c>
      <c r="I81" s="357">
        <f>IF(ISBLANK(intern1!G75),"",intern1!G75)</f>
        <v>2</v>
      </c>
      <c r="J81" s="357">
        <f>IF(ISBLANK(intern1!H75),"",intern1!H75)</f>
        <v>2</v>
      </c>
      <c r="K81" s="356" t="str">
        <f>IF(ISBLANK(intern1!J75),"",intern1!J75)</f>
        <v/>
      </c>
      <c r="L81" s="356" t="str">
        <f>IF(ISBLANK(intern1!K75),"",intern1!K75)</f>
        <v>KAR3 + KAR3.1</v>
      </c>
      <c r="M81" s="357" t="str">
        <f>IF(ISBLANK(intern1!L75),"",intern1!L75)</f>
        <v/>
      </c>
      <c r="N81" s="357" t="str">
        <f>IF(ISBLANK(intern1!M75),"",intern1!M75)</f>
        <v>S: 50</v>
      </c>
      <c r="O81" s="359" t="str">
        <f>IF(ISBLANK(intern1!N75),"",intern1!N75)</f>
        <v>Devono essere rispettate le linee guida della Società Svizzera di Cardiologia sulla teriapia tramite defibrillatore. Gli impianti e i dispositivi sono registrati nei rispettivi registri.</v>
      </c>
    </row>
    <row r="82" spans="1:15" s="69" customFormat="1" ht="66" customHeight="1" x14ac:dyDescent="0.25">
      <c r="A82" s="90"/>
      <c r="B82" s="763" t="str">
        <f>IF(ISBLANK(intern1!A76),"",intern1!A76)</f>
        <v/>
      </c>
      <c r="C82" s="763" t="str">
        <f>IF(ISBLANK(intern1!B76),"",intern1!B76)</f>
        <v/>
      </c>
      <c r="D82" s="356" t="str">
        <f>IF(ISBLANK(intern1!C76),"",intern1!C76)</f>
        <v>KAR2</v>
      </c>
      <c r="E82" s="356" t="str">
        <f>IF(ISBLANK(intern1!D76),"",intern1!D76)</f>
        <v>Elettrofisiologia (ablazioni)</v>
      </c>
      <c r="F82" s="356" t="str">
        <f>IF(ISBLANK(intern1!I76),"",intern1!I76)</f>
        <v>BP</v>
      </c>
      <c r="G82" s="356" t="str">
        <f>IF(ISBLANK(intern1!E76),"",intern1!E76)</f>
        <v>Cardiologia</v>
      </c>
      <c r="H82" s="357">
        <f>IF(ISBLANK(intern1!F76),"",intern1!F76)</f>
        <v>2</v>
      </c>
      <c r="I82" s="357">
        <f>IF(ISBLANK(intern1!G76),"",intern1!G76)</f>
        <v>2</v>
      </c>
      <c r="J82" s="357">
        <f>IF(ISBLANK(intern1!H76),"",intern1!H76)</f>
        <v>2</v>
      </c>
      <c r="K82" s="356" t="str">
        <f>IF(ISBLANK(intern1!J76),"",intern1!J76)</f>
        <v/>
      </c>
      <c r="L82" s="356" t="str">
        <f>IF(ISBLANK(intern1!K76),"",intern1!K76)</f>
        <v>HER1.1</v>
      </c>
      <c r="M82" s="357" t="str">
        <f>IF(ISBLANK(intern1!L76),"",intern1!L76)</f>
        <v/>
      </c>
      <c r="N82" s="357" t="str">
        <f>IF(ISBLANK(intern1!M76),"",intern1!M76)</f>
        <v>S: 100</v>
      </c>
      <c r="O82" s="359" t="str">
        <f>IF(ISBLANK(intern1!N76),"",intern1!N76)</f>
        <v>Devono essere rispettate le linee guida della Società Svizzera di Cardiologia sulla teriapia tramite defibrillatore. Gli impianti e i dispositivi sono registrati nei rispettivi registri.</v>
      </c>
    </row>
    <row r="83" spans="1:15" s="69" customFormat="1" ht="27.75" customHeight="1" x14ac:dyDescent="0.25">
      <c r="A83" s="90"/>
      <c r="B83" s="763" t="str">
        <f>IF(ISBLANK(intern1!A77),"",intern1!A77)</f>
        <v/>
      </c>
      <c r="C83" s="763" t="str">
        <f>IF(ISBLANK(intern1!B77),"",intern1!B77)</f>
        <v/>
      </c>
      <c r="D83" s="356" t="str">
        <f>IF(ISBLANK(intern1!C77),"",intern1!C77)</f>
        <v>KAR3</v>
      </c>
      <c r="E83" s="356" t="str">
        <f>IF(ISBLANK(intern1!D77),"",intern1!D77)</f>
        <v>Cardiologia interventistica (interventi coronarici)</v>
      </c>
      <c r="F83" s="356" t="str">
        <f>IF(ISBLANK(intern1!I77),"",intern1!I77)</f>
        <v>BP</v>
      </c>
      <c r="G83" s="356" t="str">
        <f>IF(ISBLANK(intern1!E77),"",intern1!E77)</f>
        <v>Cardiologia</v>
      </c>
      <c r="H83" s="357">
        <f>IF(ISBLANK(intern1!F77),"",intern1!F77)</f>
        <v>3</v>
      </c>
      <c r="I83" s="357">
        <f>IF(ISBLANK(intern1!G77),"",intern1!G77)</f>
        <v>3</v>
      </c>
      <c r="J83" s="357">
        <f>IF(ISBLANK(intern1!H77),"",intern1!H77)</f>
        <v>3</v>
      </c>
      <c r="K83" s="356" t="str">
        <f>IF(ISBLANK(intern1!J77),"",intern1!J77)</f>
        <v/>
      </c>
      <c r="L83" s="356" t="str">
        <f>IF(ISBLANK(intern1!K77),"",intern1!K77)</f>
        <v>HER1.1</v>
      </c>
      <c r="M83" s="357" t="str">
        <f>IF(ISBLANK(intern1!L77),"",intern1!L77)</f>
        <v/>
      </c>
      <c r="N83" s="357" t="str">
        <f>IF(ISBLANK(intern1!M77),"",intern1!M77)</f>
        <v>S: 500</v>
      </c>
      <c r="O83" s="359" t="str">
        <f>IF(ISBLANK(intern1!N77),"",intern1!N77)</f>
        <v/>
      </c>
    </row>
    <row r="84" spans="1:15" s="69" customFormat="1" ht="27.75" customHeight="1" x14ac:dyDescent="0.25">
      <c r="A84" s="90"/>
      <c r="B84" s="763" t="str">
        <f>IF(ISBLANK(intern1!A78),"",intern1!A78)</f>
        <v/>
      </c>
      <c r="C84" s="763" t="str">
        <f>IF(ISBLANK(intern1!B78),"",intern1!B78)</f>
        <v/>
      </c>
      <c r="D84" s="356" t="str">
        <f>IF(ISBLANK(intern1!C78),"",intern1!C78)</f>
        <v>KAR3.1</v>
      </c>
      <c r="E84" s="356" t="str">
        <f>IF(ISBLANK(intern1!D78),"",intern1!D78)</f>
        <v>Cardiologia interventistica (interventi strutturali)</v>
      </c>
      <c r="F84" s="356" t="str">
        <f>IF(ISBLANK(intern1!I78),"",intern1!I78)</f>
        <v>BP</v>
      </c>
      <c r="G84" s="356" t="str">
        <f>IF(ISBLANK(intern1!E78),"",intern1!E78)</f>
        <v>Cardiologia
Chirurgia del cuore e dei vasi toracici</v>
      </c>
      <c r="H84" s="357">
        <f>IF(ISBLANK(intern1!F78),"",intern1!F78)</f>
        <v>3</v>
      </c>
      <c r="I84" s="357">
        <f>IF(ISBLANK(intern1!G78),"",intern1!G78)</f>
        <v>3</v>
      </c>
      <c r="J84" s="357">
        <f>IF(ISBLANK(intern1!H78),"",intern1!H78)</f>
        <v>3</v>
      </c>
      <c r="K84" s="356" t="str">
        <f>IF(ISBLANK(intern1!J78),"",intern1!J78)</f>
        <v/>
      </c>
      <c r="L84" s="356" t="str">
        <f>IF(ISBLANK(intern1!K78),"",intern1!K78)</f>
        <v>HER1.1</v>
      </c>
      <c r="M84" s="357" t="str">
        <f>IF(ISBLANK(intern1!L78),"",intern1!L78)</f>
        <v/>
      </c>
      <c r="N84" s="357" t="str">
        <f>IF(ISBLANK(intern1!M78),"",intern1!M78)</f>
        <v>S:10</v>
      </c>
      <c r="O84" s="359" t="str">
        <f>IF(ISBLANK(intern1!N78),"",intern1!N78)</f>
        <v/>
      </c>
    </row>
    <row r="85" spans="1:15" s="69" customFormat="1" ht="78.75" customHeight="1" x14ac:dyDescent="0.25">
      <c r="A85" s="90"/>
      <c r="B85" s="763" t="str">
        <f>IF(ISBLANK(intern1!A79),"",intern1!A79)</f>
        <v/>
      </c>
      <c r="C85" s="370" t="str">
        <f>IF(ISBLANK(intern1!B79),"",intern1!B79)</f>
        <v/>
      </c>
      <c r="D85" s="362" t="str">
        <f>IF(ISBLANK(intern1!C79),"",intern1!C79)</f>
        <v>KAR3.1.1</v>
      </c>
      <c r="E85" s="362" t="str">
        <f>IF(ISBLANK(intern1!D79),"",intern1!D79)</f>
        <v>Cardiologia interventistica complessa (interventi strutturali)</v>
      </c>
      <c r="F85" s="362" t="str">
        <f>IF(ISBLANK(intern1!I79),"",intern1!I79)</f>
        <v>BP</v>
      </c>
      <c r="G85" s="362" t="str">
        <f>IF(ISBLANK(intern1!E79),"",intern1!E79)</f>
        <v>Cardiologia
Chirurgia del cuore e dei vasi toracici</v>
      </c>
      <c r="H85" s="366">
        <f>IF(ISBLANK(intern1!F79),"",intern1!F79)</f>
        <v>3</v>
      </c>
      <c r="I85" s="366">
        <f>IF(ISBLANK(intern1!G79),"",intern1!G79)</f>
        <v>3</v>
      </c>
      <c r="J85" s="366">
        <f>IF(ISBLANK(intern1!H79),"",intern1!H79)</f>
        <v>3</v>
      </c>
      <c r="K85" s="362" t="str">
        <f>IF(ISBLANK(intern1!J79),"",intern1!J79)</f>
        <v>HER1.1</v>
      </c>
      <c r="L85" s="362" t="str">
        <f>IF(ISBLANK(intern1!K79),"",intern1!K79)</f>
        <v/>
      </c>
      <c r="M85" s="366" t="str">
        <f>IF(ISBLANK(intern1!L79),"",intern1!L79)</f>
        <v/>
      </c>
      <c r="N85" s="366" t="str">
        <f>IF(ISBLANK(intern1!M79),"",intern1!M79)</f>
        <v>S: 75</v>
      </c>
      <c r="O85" s="362" t="str">
        <f>IF(ISBLANK(intern1!N79),"",intern1!N79)</f>
        <v>Adesione alle direttive della Società Svizzera di Cardiologia sulla terapia tramite defibrillatore. Tenuta di un registro delle attività. Concetto specifico di collaborazione con HER1.1. Garanzia della presa in carico dei pazienti 24/24</v>
      </c>
    </row>
    <row r="86" spans="1:15" s="69" customFormat="1" ht="53.25" customHeight="1" x14ac:dyDescent="0.25">
      <c r="A86" s="90"/>
      <c r="B86" s="763" t="str">
        <f>IF(ISBLANK(intern1!A80),"",intern1!A80)</f>
        <v/>
      </c>
      <c r="C86" s="377" t="str">
        <f>IF(ISBLANK(intern1!B80),"",intern1!B80)</f>
        <v>Nefrologia</v>
      </c>
      <c r="D86" s="377" t="str">
        <f>IF(ISBLANK(intern1!C80),"",intern1!C80)</f>
        <v>NEP1</v>
      </c>
      <c r="E86" s="377" t="str">
        <f>IF(ISBLANK(intern1!D80),"",intern1!D80)</f>
        <v>Nefrologia (insufficienza renale acuta e insufficienza renale cronica terminale)</v>
      </c>
      <c r="F86" s="377" t="str">
        <f>IF(ISBLANK(intern1!I80),"",intern1!I80)</f>
        <v>BP</v>
      </c>
      <c r="G86" s="377" t="str">
        <f>IF(ISBLANK(intern1!E80),"",intern1!E80)</f>
        <v>Medicina intensiva
(Nefrologia)</v>
      </c>
      <c r="H86" s="378">
        <f>IF(ISBLANK(intern1!F80),"",intern1!F80)</f>
        <v>2</v>
      </c>
      <c r="I86" s="378">
        <f>IF(ISBLANK(intern1!G80),"",intern1!G80)</f>
        <v>2</v>
      </c>
      <c r="J86" s="378">
        <f>IF(ISBLANK(intern1!H80),"",intern1!H80)</f>
        <v>2</v>
      </c>
      <c r="K86" s="377" t="str">
        <f>IF(ISBLANK(intern1!J80),"",intern1!J80)</f>
        <v/>
      </c>
      <c r="L86" s="377" t="str">
        <f>IF(ISBLANK(intern1!K80),"",intern1!K80)</f>
        <v>VIS1 + GEF1 +  ANG1 + RAD1</v>
      </c>
      <c r="M86" s="378" t="str">
        <f>IF(ISBLANK(intern1!L80),"",intern1!L80)</f>
        <v/>
      </c>
      <c r="N86" s="378" t="str">
        <f>IF(ISBLANK(intern1!M80),"",intern1!M80)</f>
        <v/>
      </c>
      <c r="O86" s="377" t="str">
        <f>IF(ISBLANK(intern1!N80),"",intern1!N80)</f>
        <v>Dialisi ambulatoriale in sede o in collaborazione con un centro di dialisi indipendente / Offerta e promossa la dialisi peritoneale ambulatoriale</v>
      </c>
    </row>
    <row r="87" spans="1:15" s="69" customFormat="1" ht="27.75" customHeight="1" x14ac:dyDescent="0.25">
      <c r="A87" s="90"/>
      <c r="B87" s="763" t="str">
        <f>IF(ISBLANK(intern1!A81),"",intern1!A81)</f>
        <v/>
      </c>
      <c r="C87" s="763" t="str">
        <f>IF(ISBLANK(intern1!B81),"",intern1!B81)</f>
        <v>Urologia</v>
      </c>
      <c r="D87" s="361" t="str">
        <f>IF(ISBLANK(intern1!C81),"",intern1!C81)</f>
        <v>URO1</v>
      </c>
      <c r="E87" s="361" t="str">
        <f>IF(ISBLANK(intern1!D81),"",intern1!D81)</f>
        <v>Urologia senza titolo di formazione approfondita "Urologia operatoria"</v>
      </c>
      <c r="F87" s="361" t="str">
        <f>IF(ISBLANK(intern1!I81),"",intern1!I81)</f>
        <v>BPE/BP</v>
      </c>
      <c r="G87" s="361" t="str">
        <f>IF(ISBLANK(intern1!E81),"",intern1!E81)</f>
        <v>(Urologia)</v>
      </c>
      <c r="H87" s="365">
        <f>IF(ISBLANK(intern1!F81),"",intern1!F81)</f>
        <v>2</v>
      </c>
      <c r="I87" s="365">
        <f>IF(ISBLANK(intern1!G81),"",intern1!G81)</f>
        <v>0</v>
      </c>
      <c r="J87" s="365">
        <f>IF(ISBLANK(intern1!H81),"",intern1!H81)</f>
        <v>1</v>
      </c>
      <c r="K87" s="361" t="str">
        <f>IF(ISBLANK(intern1!J81),"",intern1!J81)</f>
        <v/>
      </c>
      <c r="L87" s="361" t="str">
        <f>IF(ISBLANK(intern1!K81),"",intern1!K81)</f>
        <v/>
      </c>
      <c r="M87" s="365" t="str">
        <f>IF(ISBLANK(intern1!L81),"",intern1!L81)</f>
        <v>si</v>
      </c>
      <c r="N87" s="365" t="str">
        <f>IF(ISBLANK(intern1!M81),"",intern1!M81)</f>
        <v/>
      </c>
      <c r="O87" s="361" t="str">
        <f>IF(ISBLANK(intern1!N81),"",intern1!N81)</f>
        <v/>
      </c>
    </row>
    <row r="88" spans="1:15" s="69" customFormat="1" ht="27.75" customHeight="1" x14ac:dyDescent="0.25">
      <c r="A88" s="90"/>
      <c r="B88" s="763" t="str">
        <f>IF(ISBLANK(intern1!A82),"",intern1!A82)</f>
        <v/>
      </c>
      <c r="C88" s="763" t="str">
        <f>IF(ISBLANK(intern1!B82),"",intern1!B82)</f>
        <v/>
      </c>
      <c r="D88" s="356" t="str">
        <f>IF(ISBLANK(intern1!C82),"",intern1!C82)</f>
        <v>URO1.1</v>
      </c>
      <c r="E88" s="356" t="str">
        <f>IF(ISBLANK(intern1!D82),"",intern1!D82)</f>
        <v>Urologia con titolo di formazione approfondita "Urologia operatoria"</v>
      </c>
      <c r="F88" s="356" t="str">
        <f>IF(ISBLANK(intern1!I82),"",intern1!I82)</f>
        <v>BPE/BP</v>
      </c>
      <c r="G88" s="356" t="str">
        <f>IF(ISBLANK(intern1!E82),"",intern1!E82)</f>
        <v>(Urologia con approfondimento in urologia operativa)</v>
      </c>
      <c r="H88" s="357">
        <f>IF(ISBLANK(intern1!F82),"",intern1!F82)</f>
        <v>2</v>
      </c>
      <c r="I88" s="357">
        <f>IF(ISBLANK(intern1!G82),"",intern1!G82)</f>
        <v>0</v>
      </c>
      <c r="J88" s="357">
        <f>IF(ISBLANK(intern1!H82),"",intern1!H82)</f>
        <v>1</v>
      </c>
      <c r="K88" s="356" t="str">
        <f>IF(ISBLANK(intern1!J82),"",intern1!J82)</f>
        <v/>
      </c>
      <c r="L88" s="356" t="str">
        <f>IF(ISBLANK(intern1!K82),"",intern1!K82)</f>
        <v/>
      </c>
      <c r="M88" s="357" t="str">
        <f>IF(ISBLANK(intern1!L82),"",intern1!L82)</f>
        <v/>
      </c>
      <c r="N88" s="357" t="str">
        <f>IF(ISBLANK(intern1!M82),"",intern1!M82)</f>
        <v/>
      </c>
      <c r="O88" s="356" t="str">
        <f>IF(ISBLANK(intern1!N82),"",intern1!N82)</f>
        <v>Registrazione del nome dell'operatore</v>
      </c>
    </row>
    <row r="89" spans="1:15" s="69" customFormat="1" ht="117" customHeight="1" x14ac:dyDescent="0.25">
      <c r="A89" s="90"/>
      <c r="B89" s="763" t="str">
        <f>IF(ISBLANK(intern1!A83),"",intern1!A83)</f>
        <v/>
      </c>
      <c r="C89" s="763" t="str">
        <f>IF(ISBLANK(intern1!B83),"",intern1!B83)</f>
        <v/>
      </c>
      <c r="D89" s="356" t="str">
        <f>IF(ISBLANK(intern1!C83),"",intern1!C83)</f>
        <v>URO1.1.1</v>
      </c>
      <c r="E89" s="356" t="str">
        <f>IF(ISBLANK(intern1!D83),"",intern1!D83)</f>
        <v>Prostatectomia radicale</v>
      </c>
      <c r="F89" s="356" t="str">
        <f>IF(ISBLANK(intern1!I83),"",intern1!I83)</f>
        <v>BPE/BP</v>
      </c>
      <c r="G89" s="356" t="str">
        <f>IF(ISBLANK(intern1!E83),"",intern1!E83)</f>
        <v>(Urologia con approfondimento in urologia operativa)</v>
      </c>
      <c r="H89" s="357">
        <f>IF(ISBLANK(intern1!F83),"",intern1!F83)</f>
        <v>2</v>
      </c>
      <c r="I89" s="357">
        <f>IF(ISBLANK(intern1!G83),"",intern1!G83)</f>
        <v>0</v>
      </c>
      <c r="J89" s="357">
        <f>IF(ISBLANK(intern1!H83),"",intern1!H83)</f>
        <v>1</v>
      </c>
      <c r="K89" s="356" t="str">
        <f>IF(ISBLANK(intern1!J83),"",intern1!J83)</f>
        <v/>
      </c>
      <c r="L89" s="356" t="str">
        <f>IF(ISBLANK(intern1!K83),"",intern1!K83)</f>
        <v/>
      </c>
      <c r="M89" s="371" t="str">
        <f>IF(ISBLANK(intern1!L83),"",intern1!L83)</f>
        <v>si</v>
      </c>
      <c r="N89" s="357" t="str">
        <f>IF(ISBLANK(intern1!M83),"",intern1!M83)</f>
        <v>S:10</v>
      </c>
      <c r="O89" s="356" t="str">
        <f>IF(ISBLANK(intern1!N83),"",intern1!N83)</f>
        <v>Tutti i casi di cancro alla prostata devono essere discussi e documentati prima e dopo la terapia all'interno del tumorboard con la partecipazione degli esperti coinvolti in tutte le alternative terapeutiche (radio-oncologia, oncologia, radiologia e urologia), prima e dopo la terapia. È necessario il controllo d'indicazione.</v>
      </c>
    </row>
    <row r="90" spans="1:15" s="69" customFormat="1" ht="27.75" hidden="1" customHeight="1" outlineLevel="1" x14ac:dyDescent="0.25">
      <c r="A90" s="90"/>
      <c r="B90" s="763" t="str">
        <f>IF(ISBLANK(intern1!A84),"",intern1!A84)</f>
        <v/>
      </c>
      <c r="C90" s="763" t="str">
        <f>IF(ISBLANK(intern1!B84),"",intern1!B84)</f>
        <v/>
      </c>
      <c r="D90" s="356" t="str">
        <f>IF(ISBLANK(intern1!C84),"",intern1!C84)</f>
        <v>URO1.1.2</v>
      </c>
      <c r="E90" s="356" t="str">
        <f>IF(ISBLANK(intern1!D84),"",intern1!D84)</f>
        <v>Cistectomia radicale (CIMAS)</v>
      </c>
      <c r="F90" s="356" t="str">
        <f>IF(ISBLANK(intern1!I84),"",intern1!I84)</f>
        <v/>
      </c>
      <c r="G90" s="356" t="str">
        <f>IF(ISBLANK(intern1!E84),"",intern1!E84)</f>
        <v/>
      </c>
      <c r="H90" s="357">
        <f>IF(ISBLANK(intern1!F84),"",intern1!F84)</f>
        <v>0</v>
      </c>
      <c r="I90" s="357">
        <f>IF(ISBLANK(intern1!G84),"",intern1!G84)</f>
        <v>0</v>
      </c>
      <c r="J90" s="357">
        <f>IF(ISBLANK(intern1!H84),"",intern1!H84)</f>
        <v>0</v>
      </c>
      <c r="K90" s="356" t="str">
        <f>IF(ISBLANK(intern1!J84),"",intern1!J84)</f>
        <v/>
      </c>
      <c r="L90" s="356" t="str">
        <f>IF(ISBLANK(intern1!K84),"",intern1!K84)</f>
        <v/>
      </c>
      <c r="M90" s="357" t="str">
        <f>IF(ISBLANK(intern1!L84),"",intern1!L84)</f>
        <v/>
      </c>
      <c r="N90" s="357" t="str">
        <f>IF(ISBLANK(intern1!M84),"",intern1!M84)</f>
        <v/>
      </c>
      <c r="O90" s="356" t="str">
        <f>IF(ISBLANK(intern1!N84),"",intern1!N84)</f>
        <v>Valgono gli attuali requisiti della CIMAS</v>
      </c>
    </row>
    <row r="91" spans="1:15" s="69" customFormat="1" ht="27.75" customHeight="1" collapsed="1" x14ac:dyDescent="0.25">
      <c r="A91" s="90"/>
      <c r="B91" s="763" t="str">
        <f>IF(ISBLANK(intern1!A85),"",intern1!A85)</f>
        <v/>
      </c>
      <c r="C91" s="763" t="str">
        <f>IF(ISBLANK(intern1!B85),"",intern1!B85)</f>
        <v/>
      </c>
      <c r="D91" s="356" t="str">
        <f>IF(ISBLANK(intern1!C85),"",intern1!C85)</f>
        <v>URO1.1.3</v>
      </c>
      <c r="E91" s="356" t="str">
        <f>IF(ISBLANK(intern1!D85),"",intern1!D85)</f>
        <v>Chirurgia complessa dei reni (Nefrectomia per indicazione oncologica e nefrectomia parziale)</v>
      </c>
      <c r="F91" s="356" t="str">
        <f>IF(ISBLANK(intern1!I85),"",intern1!I85)</f>
        <v>BPE/BP</v>
      </c>
      <c r="G91" s="356" t="str">
        <f>IF(ISBLANK(intern1!E85),"",intern1!E85)</f>
        <v>(Urologia con approfondimento in urologia operativa)</v>
      </c>
      <c r="H91" s="357">
        <f>IF(ISBLANK(intern1!F85),"",intern1!F85)</f>
        <v>2</v>
      </c>
      <c r="I91" s="357">
        <f>IF(ISBLANK(intern1!G85),"",intern1!G85)</f>
        <v>0</v>
      </c>
      <c r="J91" s="357">
        <f>IF(ISBLANK(intern1!H85),"",intern1!H85)</f>
        <v>2</v>
      </c>
      <c r="K91" s="356" t="str">
        <f>IF(ISBLANK(intern1!J85),"",intern1!J85)</f>
        <v/>
      </c>
      <c r="L91" s="356" t="str">
        <f>IF(ISBLANK(intern1!K85),"",intern1!K85)</f>
        <v/>
      </c>
      <c r="M91" s="357" t="str">
        <f>IF(ISBLANK(intern1!L85),"",intern1!L85)</f>
        <v>si</v>
      </c>
      <c r="N91" s="357" t="str">
        <f>IF(ISBLANK(intern1!M85),"",intern1!M85)</f>
        <v>S:10</v>
      </c>
      <c r="O91" s="356" t="str">
        <f>IF(ISBLANK(intern1!N85),"",intern1!N85)</f>
        <v/>
      </c>
    </row>
    <row r="92" spans="1:15" s="69" customFormat="1" ht="53.25" customHeight="1" x14ac:dyDescent="0.25">
      <c r="A92" s="90"/>
      <c r="B92" s="763" t="str">
        <f>IF(ISBLANK(intern1!A86),"",intern1!A86)</f>
        <v/>
      </c>
      <c r="C92" s="763" t="str">
        <f>IF(ISBLANK(intern1!B86),"",intern1!B86)</f>
        <v/>
      </c>
      <c r="D92" s="356" t="str">
        <f>IF(ISBLANK(intern1!C86),"",intern1!C86)</f>
        <v>URO1.1.4</v>
      </c>
      <c r="E92" s="356" t="str">
        <f>IF(ISBLANK(intern1!D86),"",intern1!D86)</f>
        <v>Surrenalectomia isolata</v>
      </c>
      <c r="F92" s="356" t="str">
        <f>IF(ISBLANK(intern1!I86),"",intern1!I86)</f>
        <v>BPE/BP</v>
      </c>
      <c r="G92" s="356" t="str">
        <f>IF(ISBLANK(intern1!E86),"",intern1!E86)</f>
        <v>(Chirurgia con approfondimento in chirurgia viscerale)
(Urologia con approfondimento in urologia operativa)</v>
      </c>
      <c r="H92" s="357">
        <f>IF(ISBLANK(intern1!F86),"",intern1!F86)</f>
        <v>2</v>
      </c>
      <c r="I92" s="357">
        <f>IF(ISBLANK(intern1!G86),"",intern1!G86)</f>
        <v>0</v>
      </c>
      <c r="J92" s="357">
        <f>IF(ISBLANK(intern1!H86),"",intern1!H86)</f>
        <v>2</v>
      </c>
      <c r="K92" s="356" t="str">
        <f>IF(ISBLANK(intern1!J86),"",intern1!J86)</f>
        <v/>
      </c>
      <c r="L92" s="356" t="str">
        <f>IF(ISBLANK(intern1!K86),"",intern1!K86)</f>
        <v>END1</v>
      </c>
      <c r="M92" s="357" t="str">
        <f>IF(ISBLANK(intern1!L86),"",intern1!L86)</f>
        <v/>
      </c>
      <c r="N92" s="357" t="str">
        <f>IF(ISBLANK(intern1!M86),"",intern1!M86)</f>
        <v/>
      </c>
      <c r="O92" s="356" t="str">
        <f>IF(ISBLANK(intern1!N86),"",intern1!N86)</f>
        <v/>
      </c>
    </row>
    <row r="93" spans="1:15" s="69" customFormat="1" ht="40.5" customHeight="1" x14ac:dyDescent="0.25">
      <c r="A93" s="90"/>
      <c r="B93" s="763" t="str">
        <f>IF(ISBLANK(intern1!A87),"",intern1!A87)</f>
        <v/>
      </c>
      <c r="C93" s="763" t="str">
        <f>IF(ISBLANK(intern1!B87),"",intern1!B87)</f>
        <v/>
      </c>
      <c r="D93" s="356" t="str">
        <f>IF(ISBLANK(intern1!C87),"",intern1!C87)</f>
        <v>URO1.1.7</v>
      </c>
      <c r="E93" s="356" t="str">
        <f>IF(ISBLANK(intern1!D87),"",intern1!D87)</f>
        <v>Impianto di uno sfintere urinario artificiale</v>
      </c>
      <c r="F93" s="356" t="str">
        <f>IF(ISBLANK(intern1!I87),"",intern1!I87)</f>
        <v>BPE/BP</v>
      </c>
      <c r="G93" s="356" t="str">
        <f>IF(ISBLANK(intern1!E87),"",intern1!E87)</f>
        <v>(Urologia con approfondimenti in urologia femminile, neuro-urologia e operativa)</v>
      </c>
      <c r="H93" s="357">
        <f>IF(ISBLANK(intern1!F87),"",intern1!F87)</f>
        <v>2</v>
      </c>
      <c r="I93" s="357">
        <f>IF(ISBLANK(intern1!G87),"",intern1!G87)</f>
        <v>0</v>
      </c>
      <c r="J93" s="357">
        <f>IF(ISBLANK(intern1!H87),"",intern1!H87)</f>
        <v>1</v>
      </c>
      <c r="K93" s="356" t="str">
        <f>IF(ISBLANK(intern1!J87),"",intern1!J87)</f>
        <v/>
      </c>
      <c r="L93" s="356" t="str">
        <f>IF(ISBLANK(intern1!K87),"",intern1!K87)</f>
        <v/>
      </c>
      <c r="M93" s="357" t="str">
        <f>IF(ISBLANK(intern1!L87),"",intern1!L87)</f>
        <v/>
      </c>
      <c r="N93" s="357" t="str">
        <f>IF(ISBLANK(intern1!M87),"",intern1!M87)</f>
        <v/>
      </c>
      <c r="O93" s="356" t="str">
        <f>IF(ISBLANK(intern1!N87),"",intern1!N87)</f>
        <v>Registrazione del nome dell'operatore</v>
      </c>
    </row>
    <row r="94" spans="1:15" s="69" customFormat="1" ht="27.75" customHeight="1" x14ac:dyDescent="0.25">
      <c r="A94" s="90"/>
      <c r="B94" s="763" t="str">
        <f>IF(ISBLANK(intern1!A88),"",intern1!A88)</f>
        <v/>
      </c>
      <c r="C94" s="763" t="str">
        <f>IF(ISBLANK(intern1!B88),"",intern1!B88)</f>
        <v/>
      </c>
      <c r="D94" s="363" t="str">
        <f>IF(ISBLANK(intern1!C88),"",intern1!C88)</f>
        <v>URO1.1.8</v>
      </c>
      <c r="E94" s="356" t="str">
        <f>IF(ISBLANK(intern1!D88),"",intern1!D88)</f>
        <v>Nefrostomia percutanea con frammentazione dei calcoli</v>
      </c>
      <c r="F94" s="356" t="str">
        <f>IF(ISBLANK(intern1!I88),"",intern1!I88)</f>
        <v>BPE/BP</v>
      </c>
      <c r="G94" s="356" t="str">
        <f>IF(ISBLANK(intern1!E88),"",intern1!E88)</f>
        <v>(Urologia con approfondimento in urologia operativa)</v>
      </c>
      <c r="H94" s="357">
        <f>IF(ISBLANK(intern1!F88),"",intern1!F88)</f>
        <v>2</v>
      </c>
      <c r="I94" s="357">
        <f>IF(ISBLANK(intern1!G88),"",intern1!G88)</f>
        <v>0</v>
      </c>
      <c r="J94" s="357">
        <f>IF(ISBLANK(intern1!H88),"",intern1!H88)</f>
        <v>1</v>
      </c>
      <c r="K94" s="356" t="str">
        <f>IF(ISBLANK(intern1!J88),"",intern1!J88)</f>
        <v>RAD1</v>
      </c>
      <c r="L94" s="363" t="str">
        <f>IF(ISBLANK(intern1!K88),"",intern1!K88)</f>
        <v/>
      </c>
      <c r="M94" s="357" t="str">
        <f>IF(ISBLANK(intern1!L88),"",intern1!L88)</f>
        <v/>
      </c>
      <c r="N94" s="357" t="str">
        <f>IF(ISBLANK(intern1!M88),"",intern1!M88)</f>
        <v/>
      </c>
      <c r="O94" s="362" t="str">
        <f>IF(ISBLANK(intern1!N88),"",intern1!N88)</f>
        <v/>
      </c>
    </row>
    <row r="95" spans="1:15" s="69" customFormat="1" ht="27.75" hidden="1" customHeight="1" outlineLevel="1" x14ac:dyDescent="0.25">
      <c r="A95" s="90"/>
      <c r="B95" s="763" t="str">
        <f>IF(ISBLANK(intern1!A89),"",intern1!A89)</f>
        <v/>
      </c>
      <c r="C95" s="370" t="str">
        <f>IF(ISBLANK(intern1!B89),"",intern1!B89)</f>
        <v/>
      </c>
      <c r="D95" s="362" t="str">
        <f>IF(ISBLANK(intern1!C89),"",intern1!C89)</f>
        <v>URO1.1.9</v>
      </c>
      <c r="E95" s="362" t="str">
        <f>IF(ISBLANK(intern1!D89),"",intern1!D89)</f>
        <v>Linfoadenectomia retroperitonale dopo chemioterapia per tumore ai testicoli (CIMAS)</v>
      </c>
      <c r="F95" s="370" t="str">
        <f>IF(ISBLANK(intern1!I89),"",intern1!I89)</f>
        <v/>
      </c>
      <c r="G95" s="362" t="str">
        <f>IF(ISBLANK(intern1!E89),"",intern1!E89)</f>
        <v/>
      </c>
      <c r="H95" s="366">
        <f>IF(ISBLANK(intern1!F89),"",intern1!F89)</f>
        <v>0</v>
      </c>
      <c r="I95" s="366">
        <f>IF(ISBLANK(intern1!G89),"",intern1!G89)</f>
        <v>0</v>
      </c>
      <c r="J95" s="366">
        <f>IF(ISBLANK(intern1!H89),"",intern1!H89)</f>
        <v>0</v>
      </c>
      <c r="K95" s="362" t="str">
        <f>IF(ISBLANK(intern1!J89),"",intern1!J89)</f>
        <v/>
      </c>
      <c r="L95" s="362" t="str">
        <f>IF(ISBLANK(intern1!K89),"",intern1!K89)</f>
        <v/>
      </c>
      <c r="M95" s="366" t="str">
        <f>IF(ISBLANK(intern1!L89),"",intern1!L89)</f>
        <v/>
      </c>
      <c r="N95" s="366" t="str">
        <f>IF(ISBLANK(intern1!M89),"",intern1!M89)</f>
        <v/>
      </c>
      <c r="O95" s="370" t="str">
        <f>IF(ISBLANK(intern1!N89),"",intern1!N89)</f>
        <v>Valgono gli attuali requisiti della CIMAS</v>
      </c>
    </row>
    <row r="96" spans="1:15" s="69" customFormat="1" ht="40.5" customHeight="1" collapsed="1" x14ac:dyDescent="0.25">
      <c r="A96" s="90"/>
      <c r="B96" s="763" t="str">
        <f>IF(ISBLANK(intern1!A90),"",intern1!A90)</f>
        <v/>
      </c>
      <c r="C96" s="360" t="str">
        <f>IF(ISBLANK(intern1!B90),"",intern1!B90)</f>
        <v>Pneumologia</v>
      </c>
      <c r="D96" s="364" t="str">
        <f>IF(ISBLANK(intern1!C90),"",intern1!C90)</f>
        <v>PNE1</v>
      </c>
      <c r="E96" s="364" t="str">
        <f>IF(ISBLANK(intern1!D90),"",intern1!D90)</f>
        <v>Pneumologia</v>
      </c>
      <c r="F96" s="361" t="str">
        <f>IF(ISBLANK(intern1!I90),"",intern1!I90)</f>
        <v>BP</v>
      </c>
      <c r="G96" s="364" t="str">
        <f>IF(ISBLANK(intern1!E90),"",intern1!E90)</f>
        <v>(Pneumologia)</v>
      </c>
      <c r="H96" s="368">
        <f>IF(ISBLANK(intern1!F90),"",intern1!F90)</f>
        <v>1</v>
      </c>
      <c r="I96" s="368">
        <f>IF(ISBLANK(intern1!G90),"",intern1!G90)</f>
        <v>1</v>
      </c>
      <c r="J96" s="368">
        <f>IF(ISBLANK(intern1!H90),"",intern1!H90)</f>
        <v>1</v>
      </c>
      <c r="K96" s="364" t="str">
        <f>IF(ISBLANK(intern1!J90),"",intern1!J90)</f>
        <v/>
      </c>
      <c r="L96" s="364" t="str">
        <f>IF(ISBLANK(intern1!K90),"",intern1!K90)</f>
        <v>THO1.1</v>
      </c>
      <c r="M96" s="368" t="str">
        <f>IF(ISBLANK(intern1!L90),"",intern1!L90)</f>
        <v>si</v>
      </c>
      <c r="N96" s="368" t="str">
        <f>IF(ISBLANK(intern1!M90),"",intern1!M90)</f>
        <v/>
      </c>
      <c r="O96" s="361" t="str">
        <f>IF(ISBLANK(intern1!N90),"",intern1!N90)</f>
        <v>Possibilità di sorveglianza continua del paziente, d'intubazione e di ventilazione meccanica temporanea</v>
      </c>
    </row>
    <row r="97" spans="1:15" s="69" customFormat="1" ht="27.75" customHeight="1" x14ac:dyDescent="0.25">
      <c r="A97" s="90"/>
      <c r="B97" s="763" t="str">
        <f>IF(ISBLANK(intern1!A91),"",intern1!A91)</f>
        <v/>
      </c>
      <c r="C97" s="763" t="str">
        <f>IF(ISBLANK(intern1!B91),"",intern1!B91)</f>
        <v/>
      </c>
      <c r="D97" s="356" t="str">
        <f>IF(ISBLANK(intern1!C91),"",intern1!C91)</f>
        <v>PNE1.1</v>
      </c>
      <c r="E97" s="356" t="str">
        <f>IF(ISBLANK(intern1!D91),"",intern1!D91)</f>
        <v>Pneumologia con terapia respiratoria specialistica</v>
      </c>
      <c r="F97" s="356" t="str">
        <f>IF(ISBLANK(intern1!I91),"",intern1!I91)</f>
        <v>BP</v>
      </c>
      <c r="G97" s="356" t="str">
        <f>IF(ISBLANK(intern1!E91),"",intern1!E91)</f>
        <v>Pneumologia</v>
      </c>
      <c r="H97" s="357">
        <f>IF(ISBLANK(intern1!F91),"",intern1!F91)</f>
        <v>1</v>
      </c>
      <c r="I97" s="357">
        <f>IF(ISBLANK(intern1!G91),"",intern1!G91)</f>
        <v>1</v>
      </c>
      <c r="J97" s="357">
        <f>IF(ISBLANK(intern1!H91),"",intern1!H91)</f>
        <v>1</v>
      </c>
      <c r="K97" s="356" t="str">
        <f>IF(ISBLANK(intern1!J91),"",intern1!J91)</f>
        <v/>
      </c>
      <c r="L97" s="356" t="str">
        <f>IF(ISBLANK(intern1!K91),"",intern1!K91)</f>
        <v/>
      </c>
      <c r="M97" s="357" t="str">
        <f>IF(ISBLANK(intern1!L91),"",intern1!L91)</f>
        <v/>
      </c>
      <c r="N97" s="357" t="str">
        <f>IF(ISBLANK(intern1!M91),"",intern1!M91)</f>
        <v/>
      </c>
      <c r="O97" s="356" t="str">
        <f>IF(ISBLANK(intern1!N91),"",intern1!N91)</f>
        <v/>
      </c>
    </row>
    <row r="98" spans="1:15" s="69" customFormat="1" ht="27.75" customHeight="1" x14ac:dyDescent="0.25">
      <c r="A98" s="90"/>
      <c r="B98" s="763" t="str">
        <f>IF(ISBLANK(intern1!A92),"",intern1!A92)</f>
        <v/>
      </c>
      <c r="C98" s="763" t="str">
        <f>IF(ISBLANK(intern1!B92),"",intern1!B92)</f>
        <v/>
      </c>
      <c r="D98" s="356" t="str">
        <f>IF(ISBLANK(intern1!C92),"",intern1!C92)</f>
        <v>PNE1.2</v>
      </c>
      <c r="E98" s="356" t="str">
        <f>IF(ISBLANK(intern1!D92),"",intern1!D92)</f>
        <v>Valutazione prima o status dopo trapianto polmonare</v>
      </c>
      <c r="F98" s="356" t="str">
        <f>IF(ISBLANK(intern1!I92),"",intern1!I92)</f>
        <v>BP</v>
      </c>
      <c r="G98" s="356" t="str">
        <f>IF(ISBLANK(intern1!E92),"",intern1!E92)</f>
        <v>Pneumologia</v>
      </c>
      <c r="H98" s="357">
        <f>IF(ISBLANK(intern1!F92),"",intern1!F92)</f>
        <v>2</v>
      </c>
      <c r="I98" s="357">
        <f>IF(ISBLANK(intern1!G92),"",intern1!G92)</f>
        <v>2</v>
      </c>
      <c r="J98" s="357">
        <f>IF(ISBLANK(intern1!H92),"",intern1!H92)</f>
        <v>2</v>
      </c>
      <c r="K98" s="358" t="str">
        <f>IF(ISBLANK(intern1!J92),"",intern1!J92)</f>
        <v/>
      </c>
      <c r="L98" s="356" t="str">
        <f>IF(ISBLANK(intern1!K92),"",intern1!K92)</f>
        <v>TPL2</v>
      </c>
      <c r="M98" s="357" t="str">
        <f>IF(ISBLANK(intern1!L92),"",intern1!L92)</f>
        <v/>
      </c>
      <c r="N98" s="357" t="str">
        <f>IF(ISBLANK(intern1!M92),"",intern1!M92)</f>
        <v/>
      </c>
      <c r="O98" s="356" t="str">
        <f>IF(ISBLANK(intern1!N92),"",intern1!N92)</f>
        <v/>
      </c>
    </row>
    <row r="99" spans="1:15" s="69" customFormat="1" ht="66" customHeight="1" x14ac:dyDescent="0.25">
      <c r="A99" s="90"/>
      <c r="B99" s="763" t="str">
        <f>IF(ISBLANK(intern1!A93),"",intern1!A93)</f>
        <v/>
      </c>
      <c r="C99" s="763" t="str">
        <f>IF(ISBLANK(intern1!B93),"",intern1!B93)</f>
        <v/>
      </c>
      <c r="D99" s="356" t="str">
        <f>IF(ISBLANK(intern1!C93),"",intern1!C93)</f>
        <v>PNE1.3</v>
      </c>
      <c r="E99" s="356" t="str">
        <f>IF(ISBLANK(intern1!D93),"",intern1!D93)</f>
        <v>Fibrosi cistica (FC)</v>
      </c>
      <c r="F99" s="356" t="str">
        <f>IF(ISBLANK(intern1!I93),"",intern1!I93)</f>
        <v>BP</v>
      </c>
      <c r="G99" s="356" t="str">
        <f>IF(ISBLANK(intern1!E93),"",intern1!E93)</f>
        <v>Pneumologia</v>
      </c>
      <c r="H99" s="357">
        <f>IF(ISBLANK(intern1!F93),"",intern1!F93)</f>
        <v>2</v>
      </c>
      <c r="I99" s="357">
        <f>IF(ISBLANK(intern1!G93),"",intern1!G93)</f>
        <v>2</v>
      </c>
      <c r="J99" s="357">
        <f>IF(ISBLANK(intern1!H93),"",intern1!H93)</f>
        <v>2</v>
      </c>
      <c r="K99" s="356" t="str">
        <f>IF(ISBLANK(intern1!J93),"",intern1!J93)</f>
        <v>THO1 + END1
+ HNO1.2 + GAE1</v>
      </c>
      <c r="L99" s="356" t="str">
        <f>IF(ISBLANK(intern1!K93),"",intern1!K93)</f>
        <v>TPL2</v>
      </c>
      <c r="M99" s="357" t="str">
        <f>IF(ISBLANK(intern1!L93),"",intern1!L93)</f>
        <v/>
      </c>
      <c r="N99" s="357" t="str">
        <f>IF(ISBLANK(intern1!M93),"",intern1!M93)</f>
        <v/>
      </c>
      <c r="O99" s="356" t="str">
        <f>IF(ISBLANK(intern1!N93),"",intern1!N93)</f>
        <v>Centro fibrosi cistica con personale multidisciplinare specializzato in fibrosi cistica (medico responsabile, fisioterapista, consulente nutrizionale, ecc.)</v>
      </c>
    </row>
    <row r="100" spans="1:15" s="69" customFormat="1" ht="53.25" customHeight="1" x14ac:dyDescent="0.25">
      <c r="A100" s="90"/>
      <c r="B100" s="763" t="str">
        <f>IF(ISBLANK(intern1!A94),"",intern1!A94)</f>
        <v/>
      </c>
      <c r="C100" s="370" t="str">
        <f>IF(ISBLANK(intern1!B94),"",intern1!B94)</f>
        <v/>
      </c>
      <c r="D100" s="362" t="str">
        <f>IF(ISBLANK(intern1!C94),"",intern1!C94)</f>
        <v>PNE2</v>
      </c>
      <c r="E100" s="362" t="str">
        <f>IF(ISBLANK(intern1!D94),"",intern1!D94)</f>
        <v>Polisonnografia</v>
      </c>
      <c r="F100" s="362" t="str">
        <f>IF(ISBLANK(intern1!I94),"",intern1!I94)</f>
        <v/>
      </c>
      <c r="G100" s="362" t="str">
        <f>IF(ISBLANK(intern1!E94),"",intern1!E94)</f>
        <v>Pneumologia
Neurologia
Psichiatria e psicoterapia</v>
      </c>
      <c r="H100" s="366">
        <f>IF(ISBLANK(intern1!F94),"",intern1!F94)</f>
        <v>0</v>
      </c>
      <c r="I100" s="366">
        <f>IF(ISBLANK(intern1!G94),"",intern1!G94)</f>
        <v>0</v>
      </c>
      <c r="J100" s="366">
        <f>IF(ISBLANK(intern1!H94),"",intern1!H94)</f>
        <v>1</v>
      </c>
      <c r="K100" s="362" t="str">
        <f>IF(ISBLANK(intern1!J94),"",intern1!J94)</f>
        <v/>
      </c>
      <c r="L100" s="362" t="str">
        <f>IF(ISBLANK(intern1!K94),"",intern1!K94)</f>
        <v/>
      </c>
      <c r="M100" s="366" t="str">
        <f>IF(ISBLANK(intern1!L94),"",intern1!L94)</f>
        <v/>
      </c>
      <c r="N100" s="366" t="str">
        <f>IF(ISBLANK(intern1!M94),"",intern1!M94)</f>
        <v/>
      </c>
      <c r="O100" s="362" t="str">
        <f>IF(ISBLANK(intern1!N94),"",intern1!N94)</f>
        <v>Laboratorio del sonno certificato dalla Società Svizzera di Ricerca sul Sonno, Medicina del Sonno e Cronobiologia (SSSSC)</v>
      </c>
    </row>
    <row r="101" spans="1:15" s="69" customFormat="1" ht="53.25" customHeight="1" x14ac:dyDescent="0.25">
      <c r="A101" s="90"/>
      <c r="B101" s="763" t="str">
        <f>IF(ISBLANK(intern1!A95),"",intern1!A95)</f>
        <v/>
      </c>
      <c r="C101" s="763" t="str">
        <f>IF(ISBLANK(intern1!B95),"",intern1!B95)</f>
        <v>Chirurgia toracica</v>
      </c>
      <c r="D101" s="361" t="str">
        <f>IF(ISBLANK(intern1!C95),"",intern1!C95)</f>
        <v>THO1</v>
      </c>
      <c r="E101" s="361" t="str">
        <f>IF(ISBLANK(intern1!D95),"",intern1!D95)</f>
        <v>Chirurgia toracica</v>
      </c>
      <c r="F101" s="361" t="str">
        <f>IF(ISBLANK(intern1!I95),"",intern1!I95)</f>
        <v>BP</v>
      </c>
      <c r="G101" s="361" t="str">
        <f>IF(ISBLANK(intern1!E95),"",intern1!E95)</f>
        <v>Chirurgia con approfondimento in chirurgia viscerale
Chirurgia con approfondimento in traumatologia specialistica
Chirurgia toracica</v>
      </c>
      <c r="H101" s="365">
        <f>IF(ISBLANK(intern1!F95),"",intern1!F95)</f>
        <v>2</v>
      </c>
      <c r="I101" s="365">
        <f>IF(ISBLANK(intern1!G95),"",intern1!G95)</f>
        <v>2</v>
      </c>
      <c r="J101" s="365">
        <f>IF(ISBLANK(intern1!H95),"",intern1!H95)</f>
        <v>2</v>
      </c>
      <c r="K101" s="361" t="str">
        <f>IF(ISBLANK(intern1!J95),"",intern1!J95)</f>
        <v>PNE1</v>
      </c>
      <c r="L101" s="361" t="str">
        <f>IF(ISBLANK(intern1!K95),"",intern1!K95)</f>
        <v/>
      </c>
      <c r="M101" s="365" t="str">
        <f>IF(ISBLANK(intern1!L95),"",intern1!L95)</f>
        <v/>
      </c>
      <c r="N101" s="365" t="str">
        <f>IF(ISBLANK(intern1!M95),"",intern1!M95)</f>
        <v/>
      </c>
      <c r="O101" s="361" t="str">
        <f>IF(ISBLANK(intern1!N95),"",intern1!N95)</f>
        <v/>
      </c>
    </row>
    <row r="102" spans="1:15" s="69" customFormat="1" ht="40.5" customHeight="1" x14ac:dyDescent="0.25">
      <c r="A102" s="90"/>
      <c r="B102" s="763" t="str">
        <f>IF(ISBLANK(intern1!A96),"",intern1!A96)</f>
        <v/>
      </c>
      <c r="C102" s="763" t="str">
        <f>IF(ISBLANK(intern1!B96),"",intern1!B96)</f>
        <v/>
      </c>
      <c r="D102" s="356" t="str">
        <f>IF(ISBLANK(intern1!C96),"",intern1!C96)</f>
        <v>THO1.1</v>
      </c>
      <c r="E102" s="356" t="str">
        <f>IF(ISBLANK(intern1!D96),"",intern1!D96)</f>
        <v>Neoplasie maligne del sistema respiratorio (resezione curativa tramite lobectomia / pneumonectomia)</v>
      </c>
      <c r="F102" s="356" t="str">
        <f>IF(ISBLANK(intern1!I96),"",intern1!I96)</f>
        <v>BP</v>
      </c>
      <c r="G102" s="356" t="str">
        <f>IF(ISBLANK(intern1!E96),"",intern1!E96)</f>
        <v>Chirurgia toracica</v>
      </c>
      <c r="H102" s="357">
        <f>IF(ISBLANK(intern1!F96),"",intern1!F96)</f>
        <v>2</v>
      </c>
      <c r="I102" s="357">
        <f>IF(ISBLANK(intern1!G96),"",intern1!G96)</f>
        <v>2</v>
      </c>
      <c r="J102" s="357">
        <f>IF(ISBLANK(intern1!H96),"",intern1!H96)</f>
        <v>3</v>
      </c>
      <c r="K102" s="356" t="str">
        <f>IF(ISBLANK(intern1!J96),"",intern1!J96)</f>
        <v/>
      </c>
      <c r="L102" s="356" t="str">
        <f>IF(ISBLANK(intern1!K96),"",intern1!K96)</f>
        <v/>
      </c>
      <c r="M102" s="371" t="str">
        <f>IF(ISBLANK(intern1!L96),"",intern1!L96)</f>
        <v>si</v>
      </c>
      <c r="N102" s="357" t="str">
        <f>IF(ISBLANK(intern1!M96),"",intern1!M96)</f>
        <v>S:30</v>
      </c>
      <c r="O102" s="356" t="str">
        <f>IF(ISBLANK(intern1!N96),"",intern1!N96)</f>
        <v>Registrazione del nome dell'operatore</v>
      </c>
    </row>
    <row r="103" spans="1:15" s="69" customFormat="1" ht="15" customHeight="1" x14ac:dyDescent="0.25">
      <c r="A103" s="90"/>
      <c r="B103" s="763" t="str">
        <f>IF(ISBLANK(intern1!A97),"",intern1!A97)</f>
        <v/>
      </c>
      <c r="C103" s="370" t="str">
        <f>IF(ISBLANK(intern1!B97),"",intern1!B97)</f>
        <v/>
      </c>
      <c r="D103" s="362" t="str">
        <f>IF(ISBLANK(intern1!C97),"",intern1!C97)</f>
        <v>THO1.2</v>
      </c>
      <c r="E103" s="362" t="str">
        <f>IF(ISBLANK(intern1!D97),"",intern1!D97)</f>
        <v>Chirurgia del mediastino</v>
      </c>
      <c r="F103" s="362" t="str">
        <f>IF(ISBLANK(intern1!I97),"",intern1!I97)</f>
        <v>BP</v>
      </c>
      <c r="G103" s="362" t="str">
        <f>IF(ISBLANK(intern1!E97),"",intern1!E97)</f>
        <v>Chirurgia toracica</v>
      </c>
      <c r="H103" s="366">
        <f>IF(ISBLANK(intern1!F97),"",intern1!F97)</f>
        <v>2</v>
      </c>
      <c r="I103" s="366">
        <f>IF(ISBLANK(intern1!G97),"",intern1!G97)</f>
        <v>2</v>
      </c>
      <c r="J103" s="366">
        <f>IF(ISBLANK(intern1!H97),"",intern1!H97)</f>
        <v>3</v>
      </c>
      <c r="K103" s="362" t="str">
        <f>IF(ISBLANK(intern1!J97),"",intern1!J97)</f>
        <v/>
      </c>
      <c r="L103" s="362" t="str">
        <f>IF(ISBLANK(intern1!K97),"",intern1!K97)</f>
        <v/>
      </c>
      <c r="M103" s="366" t="str">
        <f>IF(ISBLANK(intern1!L97),"",intern1!L97)</f>
        <v>si</v>
      </c>
      <c r="N103" s="366" t="str">
        <f>IF(ISBLANK(intern1!M97),"",intern1!M97)</f>
        <v/>
      </c>
      <c r="O103" s="362" t="str">
        <f>IF(ISBLANK(intern1!N97),"",intern1!N97)</f>
        <v>Registrazione del nome dell'operatore</v>
      </c>
    </row>
    <row r="104" spans="1:15" s="69" customFormat="1" ht="27.75" hidden="1" customHeight="1" outlineLevel="1" x14ac:dyDescent="0.25">
      <c r="A104" s="90"/>
      <c r="B104" s="763" t="str">
        <f>IF(ISBLANK(intern1!A98),"",intern1!A98)</f>
        <v/>
      </c>
      <c r="C104" s="763" t="str">
        <f>IF(ISBLANK(intern1!B98),"",intern1!B98)</f>
        <v>Trapianti</v>
      </c>
      <c r="D104" s="361" t="str">
        <f>IF(ISBLANK(intern1!C98),"",intern1!C98)</f>
        <v>TPL1</v>
      </c>
      <c r="E104" s="361" t="str">
        <f>IF(ISBLANK(intern1!D98),"",intern1!D98)</f>
        <v>Trapianto cardiaco (CIMAS)</v>
      </c>
      <c r="F104" s="361" t="str">
        <f>IF(ISBLANK(intern1!I98),"",intern1!I98)</f>
        <v/>
      </c>
      <c r="G104" s="361" t="str">
        <f>IF(ISBLANK(intern1!E98),"",intern1!E98)</f>
        <v/>
      </c>
      <c r="H104" s="365">
        <f>IF(ISBLANK(intern1!F98),"",intern1!F98)</f>
        <v>0</v>
      </c>
      <c r="I104" s="365">
        <f>IF(ISBLANK(intern1!G98),"",intern1!G98)</f>
        <v>0</v>
      </c>
      <c r="J104" s="365">
        <f>IF(ISBLANK(intern1!H98),"",intern1!H98)</f>
        <v>0</v>
      </c>
      <c r="K104" s="361" t="str">
        <f>IF(ISBLANK(intern1!J98),"",intern1!J98)</f>
        <v/>
      </c>
      <c r="L104" s="361" t="str">
        <f>IF(ISBLANK(intern1!K98),"",intern1!K98)</f>
        <v/>
      </c>
      <c r="M104" s="365" t="str">
        <f>IF(ISBLANK(intern1!L98),"",intern1!L98)</f>
        <v/>
      </c>
      <c r="N104" s="365" t="str">
        <f>IF(ISBLANK(intern1!M98),"",intern1!M98)</f>
        <v/>
      </c>
      <c r="O104" s="361" t="str">
        <f>IF(ISBLANK(intern1!N98),"",intern1!N98)</f>
        <v>Valgono gli attuali requisiti della CIMAS</v>
      </c>
    </row>
    <row r="105" spans="1:15" s="69" customFormat="1" ht="27.75" hidden="1" customHeight="1" outlineLevel="1" x14ac:dyDescent="0.25">
      <c r="A105" s="90"/>
      <c r="B105" s="763" t="str">
        <f>IF(ISBLANK(intern1!A99),"",intern1!A99)</f>
        <v/>
      </c>
      <c r="C105" s="763" t="str">
        <f>IF(ISBLANK(intern1!B99),"",intern1!B99)</f>
        <v/>
      </c>
      <c r="D105" s="356" t="str">
        <f>IF(ISBLANK(intern1!C99),"",intern1!C99)</f>
        <v>TPL2</v>
      </c>
      <c r="E105" s="356" t="str">
        <f>IF(ISBLANK(intern1!D99),"",intern1!D99)</f>
        <v>Trapianto polmonare (CIMAS)</v>
      </c>
      <c r="F105" s="356" t="str">
        <f>IF(ISBLANK(intern1!I99),"",intern1!I99)</f>
        <v/>
      </c>
      <c r="G105" s="356" t="str">
        <f>IF(ISBLANK(intern1!E99),"",intern1!E99)</f>
        <v/>
      </c>
      <c r="H105" s="357">
        <f>IF(ISBLANK(intern1!F99),"",intern1!F99)</f>
        <v>0</v>
      </c>
      <c r="I105" s="357">
        <f>IF(ISBLANK(intern1!G99),"",intern1!G99)</f>
        <v>0</v>
      </c>
      <c r="J105" s="357">
        <f>IF(ISBLANK(intern1!H99),"",intern1!H99)</f>
        <v>0</v>
      </c>
      <c r="K105" s="356" t="str">
        <f>IF(ISBLANK(intern1!J99),"",intern1!J99)</f>
        <v/>
      </c>
      <c r="L105" s="356" t="str">
        <f>IF(ISBLANK(intern1!K99),"",intern1!K99)</f>
        <v/>
      </c>
      <c r="M105" s="357" t="str">
        <f>IF(ISBLANK(intern1!L99),"",intern1!L99)</f>
        <v/>
      </c>
      <c r="N105" s="357" t="str">
        <f>IF(ISBLANK(intern1!M99),"",intern1!M99)</f>
        <v/>
      </c>
      <c r="O105" s="356" t="str">
        <f>IF(ISBLANK(intern1!N99),"",intern1!N99)</f>
        <v>Valgono gli attuali requisiti della CIMAS</v>
      </c>
    </row>
    <row r="106" spans="1:15" s="69" customFormat="1" ht="27.75" hidden="1" customHeight="1" outlineLevel="1" x14ac:dyDescent="0.25">
      <c r="A106" s="90"/>
      <c r="B106" s="763" t="str">
        <f>IF(ISBLANK(intern1!A100),"",intern1!A100)</f>
        <v/>
      </c>
      <c r="C106" s="763" t="str">
        <f>IF(ISBLANK(intern1!B100),"",intern1!B100)</f>
        <v/>
      </c>
      <c r="D106" s="356" t="str">
        <f>IF(ISBLANK(intern1!C100),"",intern1!C100)</f>
        <v>TPL3</v>
      </c>
      <c r="E106" s="356" t="str">
        <f>IF(ISBLANK(intern1!D100),"",intern1!D100)</f>
        <v>Trapianto epatico (CIMAS)</v>
      </c>
      <c r="F106" s="356" t="str">
        <f>IF(ISBLANK(intern1!I100),"",intern1!I100)</f>
        <v/>
      </c>
      <c r="G106" s="356" t="str">
        <f>IF(ISBLANK(intern1!E100),"",intern1!E100)</f>
        <v/>
      </c>
      <c r="H106" s="357">
        <f>IF(ISBLANK(intern1!F100),"",intern1!F100)</f>
        <v>0</v>
      </c>
      <c r="I106" s="357">
        <f>IF(ISBLANK(intern1!G100),"",intern1!G100)</f>
        <v>0</v>
      </c>
      <c r="J106" s="357">
        <f>IF(ISBLANK(intern1!H100),"",intern1!H100)</f>
        <v>0</v>
      </c>
      <c r="K106" s="356" t="str">
        <f>IF(ISBLANK(intern1!J100),"",intern1!J100)</f>
        <v/>
      </c>
      <c r="L106" s="356" t="str">
        <f>IF(ISBLANK(intern1!K100),"",intern1!K100)</f>
        <v/>
      </c>
      <c r="M106" s="357" t="str">
        <f>IF(ISBLANK(intern1!L100),"",intern1!L100)</f>
        <v/>
      </c>
      <c r="N106" s="357" t="str">
        <f>IF(ISBLANK(intern1!M100),"",intern1!M100)</f>
        <v/>
      </c>
      <c r="O106" s="356" t="str">
        <f>IF(ISBLANK(intern1!N100),"",intern1!N100)</f>
        <v>Valgono gli attuali requisiti della CIMAS</v>
      </c>
    </row>
    <row r="107" spans="1:15" s="69" customFormat="1" ht="27.75" hidden="1" customHeight="1" outlineLevel="1" x14ac:dyDescent="0.25">
      <c r="A107" s="90"/>
      <c r="B107" s="763" t="str">
        <f>IF(ISBLANK(intern1!A101),"",intern1!A101)</f>
        <v/>
      </c>
      <c r="C107" s="763" t="str">
        <f>IF(ISBLANK(intern1!B101),"",intern1!B101)</f>
        <v/>
      </c>
      <c r="D107" s="356" t="str">
        <f>IF(ISBLANK(intern1!C101),"",intern1!C101)</f>
        <v>TPL4</v>
      </c>
      <c r="E107" s="356" t="str">
        <f>IF(ISBLANK(intern1!D101),"",intern1!D101)</f>
        <v>Trapianto pancreatico (CIMAS)</v>
      </c>
      <c r="F107" s="356" t="str">
        <f>IF(ISBLANK(intern1!I101),"",intern1!I101)</f>
        <v/>
      </c>
      <c r="G107" s="356" t="str">
        <f>IF(ISBLANK(intern1!E101),"",intern1!E101)</f>
        <v/>
      </c>
      <c r="H107" s="357">
        <f>IF(ISBLANK(intern1!F101),"",intern1!F101)</f>
        <v>0</v>
      </c>
      <c r="I107" s="357">
        <f>IF(ISBLANK(intern1!G101),"",intern1!G101)</f>
        <v>0</v>
      </c>
      <c r="J107" s="357">
        <f>IF(ISBLANK(intern1!H101),"",intern1!H101)</f>
        <v>0</v>
      </c>
      <c r="K107" s="356" t="str">
        <f>IF(ISBLANK(intern1!J101),"",intern1!J101)</f>
        <v/>
      </c>
      <c r="L107" s="356" t="str">
        <f>IF(ISBLANK(intern1!K101),"",intern1!K101)</f>
        <v/>
      </c>
      <c r="M107" s="357" t="str">
        <f>IF(ISBLANK(intern1!L101),"",intern1!L101)</f>
        <v/>
      </c>
      <c r="N107" s="357" t="str">
        <f>IF(ISBLANK(intern1!M101),"",intern1!M101)</f>
        <v/>
      </c>
      <c r="O107" s="356" t="str">
        <f>IF(ISBLANK(intern1!N101),"",intern1!N101)</f>
        <v>Valgono gli attuali requisiti della CIMAS</v>
      </c>
    </row>
    <row r="108" spans="1:15" s="69" customFormat="1" ht="27.75" hidden="1" customHeight="1" outlineLevel="1" x14ac:dyDescent="0.25">
      <c r="A108" s="90"/>
      <c r="B108" s="763" t="str">
        <f>IF(ISBLANK(intern1!A102),"",intern1!A102)</f>
        <v/>
      </c>
      <c r="C108" s="763" t="str">
        <f>IF(ISBLANK(intern1!B102),"",intern1!B102)</f>
        <v/>
      </c>
      <c r="D108" s="356" t="str">
        <f>IF(ISBLANK(intern1!C102),"",intern1!C102)</f>
        <v>TPL5</v>
      </c>
      <c r="E108" s="356" t="str">
        <f>IF(ISBLANK(intern1!D102),"",intern1!D102)</f>
        <v>Trapianto renale (CIMAS)</v>
      </c>
      <c r="F108" s="356" t="str">
        <f>IF(ISBLANK(intern1!I102),"",intern1!I102)</f>
        <v/>
      </c>
      <c r="G108" s="356" t="str">
        <f>IF(ISBLANK(intern1!E102),"",intern1!E102)</f>
        <v/>
      </c>
      <c r="H108" s="357">
        <f>IF(ISBLANK(intern1!F102),"",intern1!F102)</f>
        <v>0</v>
      </c>
      <c r="I108" s="357">
        <f>IF(ISBLANK(intern1!G102),"",intern1!G102)</f>
        <v>0</v>
      </c>
      <c r="J108" s="357">
        <f>IF(ISBLANK(intern1!H102),"",intern1!H102)</f>
        <v>0</v>
      </c>
      <c r="K108" s="356" t="str">
        <f>IF(ISBLANK(intern1!J102),"",intern1!J102)</f>
        <v/>
      </c>
      <c r="L108" s="356" t="str">
        <f>IF(ISBLANK(intern1!K102),"",intern1!K102)</f>
        <v/>
      </c>
      <c r="M108" s="357" t="str">
        <f>IF(ISBLANK(intern1!L102),"",intern1!L102)</f>
        <v/>
      </c>
      <c r="N108" s="357" t="str">
        <f>IF(ISBLANK(intern1!M102),"",intern1!M102)</f>
        <v/>
      </c>
      <c r="O108" s="356" t="str">
        <f>IF(ISBLANK(intern1!N102),"",intern1!N102)</f>
        <v>Valgono gli attuali requisiti della CIMAS</v>
      </c>
    </row>
    <row r="109" spans="1:15" s="69" customFormat="1" collapsed="1" x14ac:dyDescent="0.25">
      <c r="A109" s="90"/>
      <c r="B109" s="763" t="str">
        <f>IF(ISBLANK(intern1!A103),"",intern1!A103)</f>
        <v/>
      </c>
      <c r="C109" s="763" t="str">
        <f>IF(ISBLANK(intern1!B103),"",intern1!B103)</f>
        <v>Trapianti</v>
      </c>
      <c r="D109" s="356" t="str">
        <f>IF(ISBLANK(intern1!C103),"",intern1!C103)</f>
        <v>TPL6</v>
      </c>
      <c r="E109" s="356" t="str">
        <f>IF(ISBLANK(intern1!D103),"",intern1!D103)</f>
        <v>Trapianto intestinale</v>
      </c>
      <c r="F109" s="356" t="str">
        <f>IF(ISBLANK(intern1!I103),"",intern1!I103)</f>
        <v>BP</v>
      </c>
      <c r="G109" s="356" t="str">
        <f>IF(ISBLANK(intern1!E103),"",intern1!E103)</f>
        <v/>
      </c>
      <c r="H109" s="357">
        <f>IF(ISBLANK(intern1!F103),"",intern1!F103)</f>
        <v>3</v>
      </c>
      <c r="I109" s="357">
        <f>IF(ISBLANK(intern1!G103),"",intern1!G103)</f>
        <v>3</v>
      </c>
      <c r="J109" s="357">
        <f>IF(ISBLANK(intern1!H103),"",intern1!H103)</f>
        <v>3</v>
      </c>
      <c r="K109" s="356" t="str">
        <f>IF(ISBLANK(intern1!J103),"",intern1!J103)</f>
        <v/>
      </c>
      <c r="L109" s="356" t="str">
        <f>IF(ISBLANK(intern1!K103),"",intern1!K103)</f>
        <v/>
      </c>
      <c r="M109" s="357" t="str">
        <f>IF(ISBLANK(intern1!L103),"",intern1!L103)</f>
        <v/>
      </c>
      <c r="N109" s="357" t="str">
        <f>IF(ISBLANK(intern1!M103),"",intern1!M103)</f>
        <v/>
      </c>
      <c r="O109" s="356" t="str">
        <f>IF(ISBLANK(intern1!N103),"",intern1!N103)</f>
        <v/>
      </c>
    </row>
    <row r="110" spans="1:15" s="69" customFormat="1" ht="13.8" thickBot="1" x14ac:dyDescent="0.3">
      <c r="A110" s="90"/>
      <c r="B110" s="350" t="str">
        <f>IF(ISBLANK(intern1!A104),"",intern1!A104)</f>
        <v/>
      </c>
      <c r="C110" s="350" t="str">
        <f>IF(ISBLANK(intern1!B104),"",intern1!B104)</f>
        <v/>
      </c>
      <c r="D110" s="354" t="str">
        <f>IF(ISBLANK(intern1!C104),"",intern1!C104)</f>
        <v>TPL7</v>
      </c>
      <c r="E110" s="354" t="str">
        <f>IF(ISBLANK(intern1!D104),"",intern1!D104)</f>
        <v>Trapianto della milza</v>
      </c>
      <c r="F110" s="354" t="str">
        <f>IF(ISBLANK(intern1!I104),"",intern1!I104)</f>
        <v>BP</v>
      </c>
      <c r="G110" s="354" t="str">
        <f>IF(ISBLANK(intern1!E104),"",intern1!E104)</f>
        <v/>
      </c>
      <c r="H110" s="355">
        <f>IF(ISBLANK(intern1!F104),"",intern1!F104)</f>
        <v>3</v>
      </c>
      <c r="I110" s="355">
        <f>IF(ISBLANK(intern1!G104),"",intern1!G104)</f>
        <v>3</v>
      </c>
      <c r="J110" s="355">
        <f>IF(ISBLANK(intern1!H104),"",intern1!H104)</f>
        <v>3</v>
      </c>
      <c r="K110" s="354" t="str">
        <f>IF(ISBLANK(intern1!J104),"",intern1!J104)</f>
        <v/>
      </c>
      <c r="L110" s="354" t="str">
        <f>IF(ISBLANK(intern1!K104),"",intern1!K104)</f>
        <v/>
      </c>
      <c r="M110" s="355" t="str">
        <f>IF(ISBLANK(intern1!L104),"",intern1!L104)</f>
        <v/>
      </c>
      <c r="N110" s="355" t="str">
        <f>IF(ISBLANK(intern1!M104),"",intern1!M104)</f>
        <v/>
      </c>
      <c r="O110" s="354" t="str">
        <f>IF(ISBLANK(intern1!N104),"",intern1!N104)</f>
        <v/>
      </c>
    </row>
    <row r="111" spans="1:15" s="69" customFormat="1" ht="53.25" customHeight="1" x14ac:dyDescent="0.25">
      <c r="A111" s="90"/>
      <c r="B111" s="349" t="str">
        <f>IF(ISBLANK(intern1!A105),"",intern1!A105)</f>
        <v>Apparato locomotore</v>
      </c>
      <c r="C111" s="349" t="str">
        <f>IF(ISBLANK(intern1!B105),"",intern1!B105)</f>
        <v>Chirurgia dell'apparato locomotore</v>
      </c>
      <c r="D111" s="352" t="str">
        <f>IF(ISBLANK(intern1!C105),"",intern1!C105)</f>
        <v>BEW1</v>
      </c>
      <c r="E111" s="352" t="str">
        <f>IF(ISBLANK(intern1!D105),"",intern1!D105)</f>
        <v>Chirurgia dell'apparato locomotore</v>
      </c>
      <c r="F111" s="352" t="str">
        <f>IF(ISBLANK(intern1!I105),"",intern1!I105)</f>
        <v>BPE/BP</v>
      </c>
      <c r="G111" s="352" t="str">
        <f>IF(ISBLANK(intern1!E105),"",intern1!E105)</f>
        <v>(Chirurgia con approfondimento in traumatologia specialistica)
(Chirurgia ortopedica e traumatologia dell'apparato locomotore)</v>
      </c>
      <c r="H111" s="353">
        <f>IF(ISBLANK(intern1!F105),"",intern1!F105)</f>
        <v>2</v>
      </c>
      <c r="I111" s="353">
        <f>IF(ISBLANK(intern1!G105),"",intern1!G105)</f>
        <v>0</v>
      </c>
      <c r="J111" s="353">
        <f>IF(ISBLANK(intern1!H105),"",intern1!H105)</f>
        <v>1</v>
      </c>
      <c r="K111" s="352" t="str">
        <f>IF(ISBLANK(intern1!J105),"",intern1!J105)</f>
        <v/>
      </c>
      <c r="L111" s="352" t="str">
        <f>IF(ISBLANK(intern1!K105),"",intern1!K105)</f>
        <v/>
      </c>
      <c r="M111" s="353" t="str">
        <f>IF(ISBLANK(intern1!L105),"",intern1!L105)</f>
        <v/>
      </c>
      <c r="N111" s="353" t="str">
        <f>IF(ISBLANK(intern1!M105),"",intern1!M105)</f>
        <v/>
      </c>
      <c r="O111" s="353" t="str">
        <f>IF(ISBLANK(intern1!N105),"",intern1!N105)</f>
        <v/>
      </c>
    </row>
    <row r="112" spans="1:15" s="69" customFormat="1" ht="27.75" customHeight="1" x14ac:dyDescent="0.25">
      <c r="A112" s="90"/>
      <c r="B112" s="763" t="str">
        <f>IF(ISBLANK(intern1!A106),"",intern1!A106)</f>
        <v/>
      </c>
      <c r="C112" s="763" t="str">
        <f>IF(ISBLANK(intern1!B106),"",intern1!B106)</f>
        <v/>
      </c>
      <c r="D112" s="356" t="str">
        <f>IF(ISBLANK(intern1!C106),"",intern1!C106)</f>
        <v>BEW2</v>
      </c>
      <c r="E112" s="356" t="str">
        <f>IF(ISBLANK(intern1!D106),"",intern1!D106)</f>
        <v>Ortopedia</v>
      </c>
      <c r="F112" s="356" t="str">
        <f>IF(ISBLANK(intern1!I106),"",intern1!I106)</f>
        <v>BPE/BP</v>
      </c>
      <c r="G112" s="356" t="str">
        <f>IF(ISBLANK(intern1!E106),"",intern1!E106)</f>
        <v>(Chirurgia ortopedica e traumatologia dell'apparato locomotore)</v>
      </c>
      <c r="H112" s="357">
        <f>IF(ISBLANK(intern1!F106),"",intern1!F106)</f>
        <v>2</v>
      </c>
      <c r="I112" s="357">
        <f>IF(ISBLANK(intern1!G106),"",intern1!G106)</f>
        <v>0</v>
      </c>
      <c r="J112" s="357">
        <f>IF(ISBLANK(intern1!H106),"",intern1!H106)</f>
        <v>1</v>
      </c>
      <c r="K112" s="356" t="str">
        <f>IF(ISBLANK(intern1!J106),"",intern1!J106)</f>
        <v/>
      </c>
      <c r="L112" s="356" t="str">
        <f>IF(ISBLANK(intern1!K106),"",intern1!K106)</f>
        <v/>
      </c>
      <c r="M112" s="357" t="str">
        <f>IF(ISBLANK(intern1!L106),"",intern1!L106)</f>
        <v/>
      </c>
      <c r="N112" s="357" t="str">
        <f>IF(ISBLANK(intern1!M106),"",intern1!M106)</f>
        <v/>
      </c>
      <c r="O112" s="357" t="str">
        <f>IF(ISBLANK(intern1!N106),"",intern1!N106)</f>
        <v/>
      </c>
    </row>
    <row r="113" spans="1:15" s="69" customFormat="1" ht="40.5" customHeight="1" x14ac:dyDescent="0.25">
      <c r="A113" s="90"/>
      <c r="B113" s="763" t="str">
        <f>IF(ISBLANK(intern1!A107),"",intern1!A107)</f>
        <v/>
      </c>
      <c r="C113" s="763" t="str">
        <f>IF(ISBLANK(intern1!B107),"",intern1!B107)</f>
        <v/>
      </c>
      <c r="D113" s="356" t="str">
        <f>IF(ISBLANK(intern1!C107),"",intern1!C107)</f>
        <v>BEW3</v>
      </c>
      <c r="E113" s="356" t="str">
        <f>IF(ISBLANK(intern1!D107),"",intern1!D107)</f>
        <v>Chirurgia della mano</v>
      </c>
      <c r="F113" s="356" t="str">
        <f>IF(ISBLANK(intern1!I107),"",intern1!I107)</f>
        <v>BPE/BP</v>
      </c>
      <c r="G113" s="356" t="str">
        <f>IF(ISBLANK(intern1!E107),"",intern1!E107)</f>
        <v>(Chirurgia della mano)</v>
      </c>
      <c r="H113" s="357">
        <f>IF(ISBLANK(intern1!F107),"",intern1!F107)</f>
        <v>2</v>
      </c>
      <c r="I113" s="357">
        <f>IF(ISBLANK(intern1!G107),"",intern1!G107)</f>
        <v>0</v>
      </c>
      <c r="J113" s="357">
        <f>IF(ISBLANK(intern1!H107),"",intern1!H107)</f>
        <v>1</v>
      </c>
      <c r="K113" s="356" t="str">
        <f>IF(ISBLANK(intern1!J107),"",intern1!J107)</f>
        <v/>
      </c>
      <c r="L113" s="356" t="str">
        <f>IF(ISBLANK(intern1!K107),"",intern1!K107)</f>
        <v/>
      </c>
      <c r="M113" s="357" t="str">
        <f>IF(ISBLANK(intern1!L107),"",intern1!L107)</f>
        <v/>
      </c>
      <c r="N113" s="357" t="str">
        <f>IF(ISBLANK(intern1!M107),"",intern1!M107)</f>
        <v/>
      </c>
      <c r="O113" s="356" t="str">
        <f>IF(ISBLANK(intern1!N107),"",intern1!N107)</f>
        <v>Centro ambulatoriale specializzato in chirurgia della mano e disponibilità di ergoterapia specializzata</v>
      </c>
    </row>
    <row r="114" spans="1:15" s="69" customFormat="1" ht="53.25" customHeight="1" x14ac:dyDescent="0.25">
      <c r="A114" s="90"/>
      <c r="B114" s="763" t="str">
        <f>IF(ISBLANK(intern1!A108),"",intern1!A108)</f>
        <v/>
      </c>
      <c r="C114" s="763" t="str">
        <f>IF(ISBLANK(intern1!B108),"",intern1!B108)</f>
        <v/>
      </c>
      <c r="D114" s="356" t="str">
        <f>IF(ISBLANK(intern1!C108),"",intern1!C108)</f>
        <v>BEW4</v>
      </c>
      <c r="E114" s="356" t="str">
        <f>IF(ISBLANK(intern1!D108),"",intern1!D108)</f>
        <v>Artroscopia della spalla e del gomito</v>
      </c>
      <c r="F114" s="356" t="str">
        <f>IF(ISBLANK(intern1!I108),"",intern1!I108)</f>
        <v>BPE/BP</v>
      </c>
      <c r="G114" s="356" t="str">
        <f>IF(ISBLANK(intern1!E108),"",intern1!E108)</f>
        <v>(Chirurgia con approfondimento in traumatologia specialistica)
(Chirurgia ortopedica e traumatologia dell'apparato locomotore)</v>
      </c>
      <c r="H114" s="357">
        <f>IF(ISBLANK(intern1!F108),"",intern1!F108)</f>
        <v>2</v>
      </c>
      <c r="I114" s="357">
        <f>IF(ISBLANK(intern1!G108),"",intern1!G108)</f>
        <v>0</v>
      </c>
      <c r="J114" s="357">
        <f>IF(ISBLANK(intern1!H108),"",intern1!H108)</f>
        <v>1</v>
      </c>
      <c r="K114" s="356" t="str">
        <f>IF(ISBLANK(intern1!J108),"",intern1!J108)</f>
        <v>BEW1 o BEW2 o BEW3</v>
      </c>
      <c r="L114" s="356" t="str">
        <f>IF(ISBLANK(intern1!K108),"",intern1!K108)</f>
        <v/>
      </c>
      <c r="M114" s="357" t="str">
        <f>IF(ISBLANK(intern1!L108),"",intern1!L108)</f>
        <v/>
      </c>
      <c r="N114" s="357" t="str">
        <f>IF(ISBLANK(intern1!M108),"",intern1!M108)</f>
        <v/>
      </c>
      <c r="O114" s="356" t="str">
        <f>IF(ISBLANK(intern1!N108),"",intern1!N108)</f>
        <v/>
      </c>
    </row>
    <row r="115" spans="1:15" s="69" customFormat="1" ht="53.25" customHeight="1" x14ac:dyDescent="0.25">
      <c r="A115" s="90"/>
      <c r="B115" s="763" t="str">
        <f>IF(ISBLANK(intern1!A109),"",intern1!A109)</f>
        <v/>
      </c>
      <c r="C115" s="763" t="str">
        <f>IF(ISBLANK(intern1!B109),"",intern1!B109)</f>
        <v/>
      </c>
      <c r="D115" s="356" t="str">
        <f>IF(ISBLANK(intern1!C109),"",intern1!C109)</f>
        <v>BEW5</v>
      </c>
      <c r="E115" s="356" t="str">
        <f>IF(ISBLANK(intern1!D109),"",intern1!D109)</f>
        <v>Artroscopia del ginocchio</v>
      </c>
      <c r="F115" s="356" t="str">
        <f>IF(ISBLANK(intern1!I109),"",intern1!I109)</f>
        <v>BPE/BP</v>
      </c>
      <c r="G115" s="356" t="str">
        <f>IF(ISBLANK(intern1!E109),"",intern1!E109)</f>
        <v>(Chirurgia con approfondimento in traumatologia specialistica)
(Chirurgia ortopedica e traumatologia dell'apparato locomotore)</v>
      </c>
      <c r="H115" s="357">
        <f>IF(ISBLANK(intern1!F109),"",intern1!F109)</f>
        <v>2</v>
      </c>
      <c r="I115" s="357">
        <f>IF(ISBLANK(intern1!G109),"",intern1!G109)</f>
        <v>0</v>
      </c>
      <c r="J115" s="357">
        <f>IF(ISBLANK(intern1!H109),"",intern1!H109)</f>
        <v>1</v>
      </c>
      <c r="K115" s="356" t="str">
        <f>IF(ISBLANK(intern1!J109),"",intern1!J109)</f>
        <v>BEW1 o BEW2</v>
      </c>
      <c r="L115" s="356" t="str">
        <f>IF(ISBLANK(intern1!K109),"",intern1!K109)</f>
        <v/>
      </c>
      <c r="M115" s="357" t="str">
        <f>IF(ISBLANK(intern1!L109),"",intern1!L109)</f>
        <v/>
      </c>
      <c r="N115" s="357" t="str">
        <f>IF(ISBLANK(intern1!M109),"",intern1!M109)</f>
        <v/>
      </c>
      <c r="O115" s="356" t="str">
        <f>IF(ISBLANK(intern1!N109),"",intern1!N109)</f>
        <v/>
      </c>
    </row>
    <row r="116" spans="1:15" s="69" customFormat="1" ht="66" customHeight="1" x14ac:dyDescent="0.25">
      <c r="A116" s="90"/>
      <c r="B116" s="763" t="str">
        <f>IF(ISBLANK(intern1!A110),"",intern1!A110)</f>
        <v/>
      </c>
      <c r="C116" s="763" t="str">
        <f>IF(ISBLANK(intern1!B110),"",intern1!B110)</f>
        <v/>
      </c>
      <c r="D116" s="356" t="str">
        <f>IF(ISBLANK(intern1!C110),"",intern1!C110)</f>
        <v>BEW6</v>
      </c>
      <c r="E116" s="356" t="str">
        <f>IF(ISBLANK(intern1!D110),"",intern1!D110)</f>
        <v>Ricostruzione dell'estremità superiore</v>
      </c>
      <c r="F116" s="356" t="str">
        <f>IF(ISBLANK(intern1!I110),"",intern1!I110)</f>
        <v>BPE/BP</v>
      </c>
      <c r="G116" s="356" t="str">
        <f>IF(ISBLANK(intern1!E110),"",intern1!E110)</f>
        <v>(Chirurgia con approfondimento in traumatologia specialistica)
(Chirurgia ortopedica e traumatologia dell'apparato locomotore)
(Chirurgia della mano)</v>
      </c>
      <c r="H116" s="357">
        <f>IF(ISBLANK(intern1!F110),"",intern1!F110)</f>
        <v>2</v>
      </c>
      <c r="I116" s="357">
        <f>IF(ISBLANK(intern1!G110),"",intern1!G110)</f>
        <v>0</v>
      </c>
      <c r="J116" s="357">
        <f>IF(ISBLANK(intern1!H110),"",intern1!H110)</f>
        <v>1</v>
      </c>
      <c r="K116" s="356" t="str">
        <f>IF(ISBLANK(intern1!J110),"",intern1!J110)</f>
        <v>BEW1 o BEW2 o BEW3</v>
      </c>
      <c r="L116" s="356" t="str">
        <f>IF(ISBLANK(intern1!K110),"",intern1!K110)</f>
        <v/>
      </c>
      <c r="M116" s="357" t="str">
        <f>IF(ISBLANK(intern1!L110),"",intern1!L110)</f>
        <v/>
      </c>
      <c r="N116" s="357" t="str">
        <f>IF(ISBLANK(intern1!M110),"",intern1!M110)</f>
        <v/>
      </c>
      <c r="O116" s="356" t="str">
        <f>IF(ISBLANK(intern1!N110),"",intern1!N110)</f>
        <v/>
      </c>
    </row>
    <row r="117" spans="1:15" s="69" customFormat="1" ht="53.25" customHeight="1" x14ac:dyDescent="0.25">
      <c r="A117" s="90"/>
      <c r="B117" s="763" t="str">
        <f>IF(ISBLANK(intern1!A111),"",intern1!A111)</f>
        <v/>
      </c>
      <c r="C117" s="763" t="str">
        <f>IF(ISBLANK(intern1!B111),"",intern1!B111)</f>
        <v/>
      </c>
      <c r="D117" s="356" t="str">
        <f>IF(ISBLANK(intern1!C111),"",intern1!C111)</f>
        <v>BEW7</v>
      </c>
      <c r="E117" s="356" t="str">
        <f>IF(ISBLANK(intern1!D111),"",intern1!D111)</f>
        <v>Ricostruzione dell'estremità inferiore</v>
      </c>
      <c r="F117" s="356" t="str">
        <f>IF(ISBLANK(intern1!I111),"",intern1!I111)</f>
        <v>BPE/BP</v>
      </c>
      <c r="G117" s="356" t="str">
        <f>IF(ISBLANK(intern1!E111),"",intern1!E111)</f>
        <v>(Chirurgia con approfondimento in traumatologia specialistica)
(Chirurgia ortopedica e traumatologia dell'apparato locomotore)
Chirurgia plastica, ricostruttiva ed estetica</v>
      </c>
      <c r="H117" s="357">
        <f>IF(ISBLANK(intern1!F111),"",intern1!F111)</f>
        <v>2</v>
      </c>
      <c r="I117" s="357">
        <f>IF(ISBLANK(intern1!G111),"",intern1!G111)</f>
        <v>0</v>
      </c>
      <c r="J117" s="357">
        <f>IF(ISBLANK(intern1!H111),"",intern1!H111)</f>
        <v>1</v>
      </c>
      <c r="K117" s="356" t="str">
        <f>IF(ISBLANK(intern1!J111),"",intern1!J111)</f>
        <v>BEW1 o BEW2</v>
      </c>
      <c r="L117" s="356" t="str">
        <f>IF(ISBLANK(intern1!K111),"",intern1!K111)</f>
        <v/>
      </c>
      <c r="M117" s="357" t="str">
        <f>IF(ISBLANK(intern1!L111),"",intern1!L111)</f>
        <v/>
      </c>
      <c r="N117" s="357" t="str">
        <f>IF(ISBLANK(intern1!M111),"",intern1!M111)</f>
        <v/>
      </c>
      <c r="O117" s="356" t="str">
        <f>IF(ISBLANK(intern1!N111),"",intern1!N111)</f>
        <v/>
      </c>
    </row>
    <row r="118" spans="1:15" s="69" customFormat="1" ht="66" customHeight="1" x14ac:dyDescent="0.25">
      <c r="A118" s="90"/>
      <c r="B118" s="763" t="str">
        <f>IF(ISBLANK(intern1!A112),"",intern1!A112)</f>
        <v/>
      </c>
      <c r="C118" s="763" t="str">
        <f>IF(ISBLANK(intern1!B112),"",intern1!B112)</f>
        <v/>
      </c>
      <c r="D118" s="356" t="str">
        <f>IF(ISBLANK(intern1!C112),"",intern1!C112)</f>
        <v xml:space="preserve">BEW7.1 </v>
      </c>
      <c r="E118" s="356" t="str">
        <f>IF(ISBLANK(intern1!D112),"",intern1!D112)</f>
        <v>Prima protesi dell'anca</v>
      </c>
      <c r="F118" s="356" t="str">
        <f>IF(ISBLANK(intern1!I112),"",intern1!I112)</f>
        <v>BPE/BP</v>
      </c>
      <c r="G118" s="356" t="str">
        <f>IF(ISBLANK(intern1!E112),"",intern1!E112)</f>
        <v>(Chirurgia con approfondimento in traumatologia specialistica)
(Chirurgia ortopedica e traumatologia dell'apparato locomotore)</v>
      </c>
      <c r="H118" s="357">
        <f>IF(ISBLANK(intern1!F112),"",intern1!F112)</f>
        <v>2</v>
      </c>
      <c r="I118" s="357">
        <f>IF(ISBLANK(intern1!G112),"",intern1!G112)</f>
        <v>0</v>
      </c>
      <c r="J118" s="357">
        <f>IF(ISBLANK(intern1!H112),"",intern1!H112)</f>
        <v>1</v>
      </c>
      <c r="K118" s="356" t="str">
        <f>IF(ISBLANK(intern1!J112),"",intern1!J112)</f>
        <v>BEW1 o BEW2</v>
      </c>
      <c r="L118" s="356" t="str">
        <f>IF(ISBLANK(intern1!K112),"",intern1!K112)</f>
        <v/>
      </c>
      <c r="M118" s="357" t="str">
        <f>IF(ISBLANK(intern1!L112),"",intern1!L112)</f>
        <v/>
      </c>
      <c r="N118" s="357" t="str">
        <f>IF(ISBLANK(intern1!M112),"",intern1!M112)</f>
        <v>S:50</v>
      </c>
      <c r="O118" s="356" t="str">
        <f>IF(ISBLANK(intern1!N112),"",intern1!N112)</f>
        <v>Sistema di controllo delle indicazioni in relazione ai risultati dei pazienti, basato sul Registro svizzero degli impianti (SIRIS), che consenta il confronto con gli altri dati SIRIS</v>
      </c>
    </row>
    <row r="119" spans="1:15" s="69" customFormat="1" ht="66" customHeight="1" x14ac:dyDescent="0.25">
      <c r="A119" s="90"/>
      <c r="B119" s="763" t="str">
        <f>IF(ISBLANK(intern1!A113),"",intern1!A113)</f>
        <v/>
      </c>
      <c r="C119" s="763" t="str">
        <f>IF(ISBLANK(intern1!B113),"",intern1!B113)</f>
        <v/>
      </c>
      <c r="D119" s="356" t="str">
        <f>IF(ISBLANK(intern1!C113),"",intern1!C113)</f>
        <v>BEW7.1.1</v>
      </c>
      <c r="E119" s="356" t="str">
        <f>IF(ISBLANK(intern1!D113),"",intern1!D113)</f>
        <v>Sostituzione protesi dell'anca</v>
      </c>
      <c r="F119" s="356" t="str">
        <f>IF(ISBLANK(intern1!I113),"",intern1!I113)</f>
        <v>BPE/BP</v>
      </c>
      <c r="G119" s="356" t="str">
        <f>IF(ISBLANK(intern1!E113),"",intern1!E113)</f>
        <v>(Chirurgia ortopedica e traumatologia dell'apparato locomotore)</v>
      </c>
      <c r="H119" s="357">
        <f>IF(ISBLANK(intern1!F113),"",intern1!F113)</f>
        <v>2</v>
      </c>
      <c r="I119" s="357">
        <f>IF(ISBLANK(intern1!G113),"",intern1!G113)</f>
        <v>0</v>
      </c>
      <c r="J119" s="357">
        <f>IF(ISBLANK(intern1!H113),"",intern1!H113)</f>
        <v>1</v>
      </c>
      <c r="K119" s="356" t="str">
        <f>IF(ISBLANK(intern1!J113),"",intern1!J113)</f>
        <v/>
      </c>
      <c r="L119" s="356" t="str">
        <f>IF(ISBLANK(intern1!K113),"",intern1!K113)</f>
        <v/>
      </c>
      <c r="M119" s="357" t="str">
        <f>IF(ISBLANK(intern1!L113),"",intern1!L113)</f>
        <v/>
      </c>
      <c r="N119" s="357" t="str">
        <f>IF(ISBLANK(intern1!M113),"",intern1!M113)</f>
        <v/>
      </c>
      <c r="O119" s="356" t="str">
        <f>IF(ISBLANK(intern1!N113),"",intern1!N113)</f>
        <v>Sistema di controllo delle indicazioni in relazione ai risultati dei pazienti, basato sul Registro svizzero degli impianti (SIRIS), che consenta il confronto con gli altri dati SIRIS</v>
      </c>
    </row>
    <row r="120" spans="1:15" s="69" customFormat="1" ht="66" customHeight="1" x14ac:dyDescent="0.25">
      <c r="A120" s="90"/>
      <c r="B120" s="763" t="str">
        <f>IF(ISBLANK(intern1!A114),"",intern1!A114)</f>
        <v/>
      </c>
      <c r="C120" s="763" t="str">
        <f>IF(ISBLANK(intern1!B114),"",intern1!B114)</f>
        <v/>
      </c>
      <c r="D120" s="356" t="str">
        <f>IF(ISBLANK(intern1!C114),"",intern1!C114)</f>
        <v>BEW7.2</v>
      </c>
      <c r="E120" s="356" t="str">
        <f>IF(ISBLANK(intern1!D114),"",intern1!D114)</f>
        <v>Prima protesi del ginocchio</v>
      </c>
      <c r="F120" s="356" t="str">
        <f>IF(ISBLANK(intern1!I114),"",intern1!I114)</f>
        <v>BPE/BP</v>
      </c>
      <c r="G120" s="356" t="str">
        <f>IF(ISBLANK(intern1!E114),"",intern1!E114)</f>
        <v>(Chirurgia ortopedica e traumatologia dell'apparato locomotore)</v>
      </c>
      <c r="H120" s="357">
        <f>IF(ISBLANK(intern1!F114),"",intern1!F114)</f>
        <v>2</v>
      </c>
      <c r="I120" s="357">
        <f>IF(ISBLANK(intern1!G114),"",intern1!G114)</f>
        <v>0</v>
      </c>
      <c r="J120" s="357">
        <f>IF(ISBLANK(intern1!H114),"",intern1!H114)</f>
        <v>1</v>
      </c>
      <c r="K120" s="356" t="str">
        <f>IF(ISBLANK(intern1!J114),"",intern1!J114)</f>
        <v>BEW1 o BEW2</v>
      </c>
      <c r="L120" s="356" t="str">
        <f>IF(ISBLANK(intern1!K114),"",intern1!K114)</f>
        <v/>
      </c>
      <c r="M120" s="357" t="str">
        <f>IF(ISBLANK(intern1!L114),"",intern1!L114)</f>
        <v/>
      </c>
      <c r="N120" s="357" t="str">
        <f>IF(ISBLANK(intern1!M114),"",intern1!M114)</f>
        <v>S:50</v>
      </c>
      <c r="O120" s="356" t="str">
        <f>IF(ISBLANK(intern1!N114),"",intern1!N114)</f>
        <v>Sistema di controllo delle indicazioni in relazione ai risultati dei pazienti, basato sul Registro svizzero degli impianti (SIRIS), che consenta il confronto con gli altri dati SIRIS</v>
      </c>
    </row>
    <row r="121" spans="1:15" s="69" customFormat="1" ht="66" customHeight="1" x14ac:dyDescent="0.25">
      <c r="A121" s="90"/>
      <c r="B121" s="763" t="str">
        <f>IF(ISBLANK(intern1!A115),"",intern1!A115)</f>
        <v/>
      </c>
      <c r="C121" s="763" t="str">
        <f>IF(ISBLANK(intern1!B115),"",intern1!B115)</f>
        <v/>
      </c>
      <c r="D121" s="356" t="str">
        <f>IF(ISBLANK(intern1!C115),"",intern1!C115)</f>
        <v>BEW7.2.1</v>
      </c>
      <c r="E121" s="356" t="str">
        <f>IF(ISBLANK(intern1!D115),"",intern1!D115)</f>
        <v>Sostituzione protesi del ginocchio</v>
      </c>
      <c r="F121" s="356" t="str">
        <f>IF(ISBLANK(intern1!I115),"",intern1!I115)</f>
        <v>BPE/BP</v>
      </c>
      <c r="G121" s="356" t="str">
        <f>IF(ISBLANK(intern1!E115),"",intern1!E115)</f>
        <v>(Chirurgia ortopedica e traumatologia dell'apparato locomotore)</v>
      </c>
      <c r="H121" s="357">
        <f>IF(ISBLANK(intern1!F115),"",intern1!F115)</f>
        <v>2</v>
      </c>
      <c r="I121" s="357">
        <f>IF(ISBLANK(intern1!G115),"",intern1!G115)</f>
        <v>0</v>
      </c>
      <c r="J121" s="357">
        <f>IF(ISBLANK(intern1!H115),"",intern1!H115)</f>
        <v>1</v>
      </c>
      <c r="K121" s="356" t="str">
        <f>IF(ISBLANK(intern1!J115),"",intern1!J115)</f>
        <v/>
      </c>
      <c r="L121" s="356" t="str">
        <f>IF(ISBLANK(intern1!K115),"",intern1!K115)</f>
        <v/>
      </c>
      <c r="M121" s="357" t="str">
        <f>IF(ISBLANK(intern1!L115),"",intern1!L115)</f>
        <v/>
      </c>
      <c r="N121" s="357" t="str">
        <f>IF(ISBLANK(intern1!M115),"",intern1!M115)</f>
        <v/>
      </c>
      <c r="O121" s="356" t="str">
        <f>IF(ISBLANK(intern1!N115),"",intern1!N115)</f>
        <v>Sistema di controllo delle indicazioni in relazione ai risultati dei pazienti, basato sul Registro svizzero degli impianti (SIRIS), che consenta il confronto con gli altri dati SIRIS</v>
      </c>
    </row>
    <row r="122" spans="1:15" s="69" customFormat="1" ht="27.75" customHeight="1" x14ac:dyDescent="0.25">
      <c r="A122" s="90"/>
      <c r="B122" s="763" t="str">
        <f>IF(ISBLANK(intern1!A116),"",intern1!A116)</f>
        <v/>
      </c>
      <c r="C122" s="763" t="str">
        <f>IF(ISBLANK(intern1!B116),"",intern1!B116)</f>
        <v/>
      </c>
      <c r="D122" s="356" t="str">
        <f>IF(ISBLANK(intern1!C116),"",intern1!C116)</f>
        <v>BEW8</v>
      </c>
      <c r="E122" s="356" t="str">
        <f>IF(ISBLANK(intern1!D116),"",intern1!D116)</f>
        <v>Chirurgia della colonna vertebrale</v>
      </c>
      <c r="F122" s="356" t="str">
        <f>IF(ISBLANK(intern1!I116),"",intern1!I116)</f>
        <v>BPE/BP</v>
      </c>
      <c r="G122" s="356" t="str">
        <f>IF(ISBLANK(intern1!E116),"",intern1!E116)</f>
        <v>(Chirurgia ortopedica con approfondimento in chirurgia della colonna vertebrale)</v>
      </c>
      <c r="H122" s="357">
        <f>IF(ISBLANK(intern1!F116),"",intern1!F116)</f>
        <v>2</v>
      </c>
      <c r="I122" s="357">
        <f>IF(ISBLANK(intern1!G116),"",intern1!G116)</f>
        <v>0</v>
      </c>
      <c r="J122" s="357">
        <f>IF(ISBLANK(intern1!H116),"",intern1!H116)</f>
        <v>1</v>
      </c>
      <c r="K122" s="356" t="str">
        <f>IF(ISBLANK(intern1!J116),"",intern1!J116)</f>
        <v>BEW1 o BEW2 o NCH2 o NCH3</v>
      </c>
      <c r="L122" s="356" t="str">
        <f>IF(ISBLANK(intern1!K116),"",intern1!K116)</f>
        <v>RHE1 + NCH2</v>
      </c>
      <c r="M122" s="357" t="str">
        <f>IF(ISBLANK(intern1!L116),"",intern1!L116)</f>
        <v/>
      </c>
      <c r="N122" s="357" t="str">
        <f>IF(ISBLANK(intern1!M116),"",intern1!M116)</f>
        <v>S:100</v>
      </c>
      <c r="O122" s="356" t="str">
        <f>IF(ISBLANK(intern1!N116),"",intern1!N116)</f>
        <v/>
      </c>
    </row>
    <row r="123" spans="1:15" s="69" customFormat="1" ht="53.25" customHeight="1" x14ac:dyDescent="0.25">
      <c r="A123" s="90"/>
      <c r="B123" s="763" t="str">
        <f>IF(ISBLANK(intern1!A117),"",intern1!A117)</f>
        <v/>
      </c>
      <c r="C123" s="763" t="str">
        <f>IF(ISBLANK(intern1!B117),"",intern1!B117)</f>
        <v/>
      </c>
      <c r="D123" s="356" t="str">
        <f>IF(ISBLANK(intern1!C117),"",intern1!C117)</f>
        <v>BEW8.1</v>
      </c>
      <c r="E123" s="356" t="str">
        <f>IF(ISBLANK(intern1!D117),"",intern1!D117)</f>
        <v>Chirurgia specialistica della colonna vertebrale</v>
      </c>
      <c r="F123" s="356" t="str">
        <f>IF(ISBLANK(intern1!I117),"",intern1!I117)</f>
        <v>BPE/BP</v>
      </c>
      <c r="G123" s="356" t="str">
        <f>IF(ISBLANK(intern1!E117),"",intern1!E117)</f>
        <v>(Chirurgia ortopedica con approfondimento in chirurgia della colonna vertebrale)</v>
      </c>
      <c r="H123" s="357">
        <f>IF(ISBLANK(intern1!F117),"",intern1!F117)</f>
        <v>3</v>
      </c>
      <c r="I123" s="357">
        <f>IF(ISBLANK(intern1!G117),"",intern1!G117)</f>
        <v>0</v>
      </c>
      <c r="J123" s="357">
        <f>IF(ISBLANK(intern1!H117),"",intern1!H117)</f>
        <v>2</v>
      </c>
      <c r="K123" s="356" t="str">
        <f>IF(ISBLANK(intern1!J117),"",intern1!J117)</f>
        <v/>
      </c>
      <c r="L123" s="356" t="str">
        <f>IF(ISBLANK(intern1!K117),"",intern1!K117)</f>
        <v/>
      </c>
      <c r="M123" s="357" t="str">
        <f>IF(ISBLANK(intern1!L117),"",intern1!L117)</f>
        <v/>
      </c>
      <c r="N123" s="357" t="str">
        <f>IF(ISBLANK(intern1!M117),"",intern1!M117)</f>
        <v>S:20</v>
      </c>
      <c r="O123" s="356" t="str">
        <f>IF(ISBLANK(intern1!N117),"",intern1!N117)</f>
        <v>Neuromonitoraggio intraoperatorio in collaborazione con la neurologia e la partecipazione al registro nazionale degli impianti SIRIS Spine.</v>
      </c>
    </row>
    <row r="124" spans="1:15" s="69" customFormat="1" ht="27.75" customHeight="1" x14ac:dyDescent="0.25">
      <c r="A124" s="90"/>
      <c r="B124" s="763" t="str">
        <f>IF(ISBLANK(intern1!A118),"",intern1!A118)</f>
        <v/>
      </c>
      <c r="C124" s="763" t="str">
        <f>IF(ISBLANK(intern1!B118),"",intern1!B118)</f>
        <v/>
      </c>
      <c r="D124" s="356" t="str">
        <f>IF(ISBLANK(intern1!C118),"",intern1!C118)</f>
        <v>BEW8.1.1</v>
      </c>
      <c r="E124" s="356" t="str">
        <f>IF(ISBLANK(intern1!D118),"",intern1!D118)</f>
        <v>Chirurgia complessa della colonna vertebrale</v>
      </c>
      <c r="F124" s="356" t="str">
        <f>IF(ISBLANK(intern1!I118),"",intern1!I118)</f>
        <v>BPE/BP</v>
      </c>
      <c r="G124" s="356" t="str">
        <f>IF(ISBLANK(intern1!E118),"",intern1!E118)</f>
        <v>(Chirurgia ortopedica con approfondimento in chirurgia della colonna vertebrale)</v>
      </c>
      <c r="H124" s="357">
        <f>IF(ISBLANK(intern1!F118),"",intern1!F118)</f>
        <v>3</v>
      </c>
      <c r="I124" s="357">
        <f>IF(ISBLANK(intern1!G118),"",intern1!G118)</f>
        <v>0</v>
      </c>
      <c r="J124" s="357">
        <f>IF(ISBLANK(intern1!H118),"",intern1!H118)</f>
        <v>2</v>
      </c>
      <c r="K124" s="356" t="str">
        <f>IF(ISBLANK(intern1!J118),"",intern1!J118)</f>
        <v/>
      </c>
      <c r="L124" s="356" t="str">
        <f>IF(ISBLANK(intern1!K118),"",intern1!K118)</f>
        <v/>
      </c>
      <c r="M124" s="357" t="str">
        <f>IF(ISBLANK(intern1!L118),"",intern1!L118)</f>
        <v/>
      </c>
      <c r="N124" s="357" t="str">
        <f>IF(ISBLANK(intern1!M118),"",intern1!M118)</f>
        <v>S:15</v>
      </c>
      <c r="O124" s="356" t="str">
        <f>IF(ISBLANK(intern1!N118),"",intern1!N118)</f>
        <v/>
      </c>
    </row>
    <row r="125" spans="1:15" s="69" customFormat="1" ht="27.75" customHeight="1" x14ac:dyDescent="0.25">
      <c r="A125" s="90"/>
      <c r="B125" s="763" t="str">
        <f>IF(ISBLANK(intern1!A119),"",intern1!A119)</f>
        <v/>
      </c>
      <c r="C125" s="763" t="str">
        <f>IF(ISBLANK(intern1!B119),"",intern1!B119)</f>
        <v/>
      </c>
      <c r="D125" s="356" t="str">
        <f>IF(ISBLANK(intern1!C119),"",intern1!C119)</f>
        <v>BEW9</v>
      </c>
      <c r="E125" s="356" t="str">
        <f>IF(ISBLANK(intern1!D119),"",intern1!D119)</f>
        <v>Tumori ossei</v>
      </c>
      <c r="F125" s="356" t="str">
        <f>IF(ISBLANK(intern1!I119),"",intern1!I119)</f>
        <v>BPE/BP</v>
      </c>
      <c r="G125" s="356" t="str">
        <f>IF(ISBLANK(intern1!E119),"",intern1!E119)</f>
        <v>(Chirurgia ortopedica e traumatologia dell'apparato locomotore)</v>
      </c>
      <c r="H125" s="357">
        <f>IF(ISBLANK(intern1!F119),"",intern1!F119)</f>
        <v>2</v>
      </c>
      <c r="I125" s="357">
        <f>IF(ISBLANK(intern1!G119),"",intern1!G119)</f>
        <v>0</v>
      </c>
      <c r="J125" s="357">
        <f>IF(ISBLANK(intern1!H119),"",intern1!H119)</f>
        <v>1</v>
      </c>
      <c r="K125" s="356" t="str">
        <f>IF(ISBLANK(intern1!J119),"",intern1!J119)</f>
        <v>BEW1 o BEW2 o NCH2 o NCH3</v>
      </c>
      <c r="L125" s="356" t="str">
        <f>IF(ISBLANK(intern1!K119),"",intern1!K119)</f>
        <v/>
      </c>
      <c r="M125" s="357" t="str">
        <f>IF(ISBLANK(intern1!L119),"",intern1!L119)</f>
        <v>si</v>
      </c>
      <c r="N125" s="357" t="str">
        <f>IF(ISBLANK(intern1!M119),"",intern1!M119)</f>
        <v>S:10</v>
      </c>
      <c r="O125" s="356" t="str">
        <f>IF(ISBLANK(intern1!N119),"",intern1!N119)</f>
        <v/>
      </c>
    </row>
    <row r="126" spans="1:15" s="69" customFormat="1" ht="27.75" customHeight="1" x14ac:dyDescent="0.25">
      <c r="A126" s="90"/>
      <c r="B126" s="763" t="str">
        <f>IF(ISBLANK(intern1!A120),"",intern1!A120)</f>
        <v/>
      </c>
      <c r="C126" s="763" t="str">
        <f>IF(ISBLANK(intern1!B120),"",intern1!B120)</f>
        <v/>
      </c>
      <c r="D126" s="356" t="str">
        <f>IF(ISBLANK(intern1!C120),"",intern1!C120)</f>
        <v>BEW10</v>
      </c>
      <c r="E126" s="356" t="str">
        <f>IF(ISBLANK(intern1!D120),"",intern1!D120)</f>
        <v>Chirurgia del plesso</v>
      </c>
      <c r="F126" s="356" t="str">
        <f>IF(ISBLANK(intern1!I120),"",intern1!I120)</f>
        <v>BPE/BP</v>
      </c>
      <c r="G126" s="356" t="str">
        <f>IF(ISBLANK(intern1!E120),"",intern1!E120)</f>
        <v>(Chirurgia della mano)
(Neurochirurgia)</v>
      </c>
      <c r="H126" s="357">
        <f>IF(ISBLANK(intern1!F120),"",intern1!F120)</f>
        <v>2</v>
      </c>
      <c r="I126" s="357">
        <f>IF(ISBLANK(intern1!G120),"",intern1!G120)</f>
        <v>0</v>
      </c>
      <c r="J126" s="357">
        <f>IF(ISBLANK(intern1!H120),"",intern1!H120)</f>
        <v>1</v>
      </c>
      <c r="K126" s="356" t="str">
        <f>IF(ISBLANK(intern1!J120),"",intern1!J120)</f>
        <v>BEW1 o BEW2 o BEW3 o NCH3</v>
      </c>
      <c r="L126" s="356" t="str">
        <f>IF(ISBLANK(intern1!K120),"",intern1!K120)</f>
        <v/>
      </c>
      <c r="M126" s="357" t="str">
        <f>IF(ISBLANK(intern1!L120),"",intern1!L120)</f>
        <v/>
      </c>
      <c r="N126" s="357" t="str">
        <f>IF(ISBLANK(intern1!M120),"",intern1!M120)</f>
        <v>S:10</v>
      </c>
      <c r="O126" s="356" t="str">
        <f>IF(ISBLANK(intern1!N120),"",intern1!N120)</f>
        <v/>
      </c>
    </row>
    <row r="127" spans="1:15" s="69" customFormat="1" ht="40.5" customHeight="1" x14ac:dyDescent="0.25">
      <c r="A127" s="90"/>
      <c r="B127" s="763" t="str">
        <f>IF(ISBLANK(intern1!A121),"",intern1!A121)</f>
        <v/>
      </c>
      <c r="C127" s="370" t="str">
        <f>IF(ISBLANK(intern1!B121),"",intern1!B121)</f>
        <v/>
      </c>
      <c r="D127" s="362" t="str">
        <f>IF(ISBLANK(intern1!C121),"",intern1!C121)</f>
        <v>BEW11</v>
      </c>
      <c r="E127" s="362" t="str">
        <f>IF(ISBLANK(intern1!D121),"",intern1!D121)</f>
        <v>Reimpianti</v>
      </c>
      <c r="F127" s="362" t="str">
        <f>IF(ISBLANK(intern1!I121),"",intern1!I121)</f>
        <v>BP</v>
      </c>
      <c r="G127" s="362" t="str">
        <f>IF(ISBLANK(intern1!E121),"",intern1!E121)</f>
        <v>Chirurgia della mano</v>
      </c>
      <c r="H127" s="366">
        <f>IF(ISBLANK(intern1!F121),"",intern1!F121)</f>
        <v>3</v>
      </c>
      <c r="I127" s="366">
        <f>IF(ISBLANK(intern1!G121),"",intern1!G121)</f>
        <v>3</v>
      </c>
      <c r="J127" s="366">
        <f>IF(ISBLANK(intern1!H121),"",intern1!H121)</f>
        <v>2</v>
      </c>
      <c r="K127" s="362" t="str">
        <f>IF(ISBLANK(intern1!J121),"",intern1!J121)</f>
        <v>BEW1 o BEW2 o BEW3 e NCH3</v>
      </c>
      <c r="L127" s="362" t="str">
        <f>IF(ISBLANK(intern1!K121),"",intern1!K121)</f>
        <v/>
      </c>
      <c r="M127" s="366" t="str">
        <f>IF(ISBLANK(intern1!L121),"",intern1!L121)</f>
        <v/>
      </c>
      <c r="N127" s="366" t="str">
        <f>IF(ISBLANK(intern1!M121),"",intern1!M121)</f>
        <v/>
      </c>
      <c r="O127" s="362" t="str">
        <f>IF(ISBLANK(intern1!N121),"",intern1!N121)</f>
        <v>Centro ambulatoriale specializzato in chirurgia della mano, monitoraggio perioperatorio dei nervi</v>
      </c>
    </row>
    <row r="128" spans="1:15" s="69" customFormat="1" ht="27.75" customHeight="1" x14ac:dyDescent="0.25">
      <c r="A128" s="90"/>
      <c r="B128" s="763" t="str">
        <f>IF(ISBLANK(intern1!A122),"",intern1!A122)</f>
        <v/>
      </c>
      <c r="C128" s="763" t="str">
        <f>IF(ISBLANK(intern1!B122),"",intern1!B122)</f>
        <v>Reumatologia</v>
      </c>
      <c r="D128" s="361" t="str">
        <f>IF(ISBLANK(intern1!C122),"",intern1!C122)</f>
        <v>RHE1</v>
      </c>
      <c r="E128" s="361" t="str">
        <f>IF(ISBLANK(intern1!D122),"",intern1!D122)</f>
        <v>Reumatologia</v>
      </c>
      <c r="F128" s="361" t="str">
        <f>IF(ISBLANK(intern1!I122),"",intern1!I122)</f>
        <v>BPE/BP</v>
      </c>
      <c r="G128" s="361" t="str">
        <f>IF(ISBLANK(intern1!E122),"",intern1!E122)</f>
        <v>(Medicina fisica e riabilitazione)
(Reumatologia)</v>
      </c>
      <c r="H128" s="365">
        <f>IF(ISBLANK(intern1!F122),"",intern1!F122)</f>
        <v>1</v>
      </c>
      <c r="I128" s="365">
        <f>IF(ISBLANK(intern1!G122),"",intern1!G122)</f>
        <v>0</v>
      </c>
      <c r="J128" s="365">
        <f>IF(ISBLANK(intern1!H122),"",intern1!H122)</f>
        <v>1</v>
      </c>
      <c r="K128" s="361" t="str">
        <f>IF(ISBLANK(intern1!J122),"",intern1!J122)</f>
        <v/>
      </c>
      <c r="L128" s="361" t="str">
        <f>IF(ISBLANK(intern1!K122),"",intern1!K122)</f>
        <v>BEW8 + NEU1</v>
      </c>
      <c r="M128" s="365" t="str">
        <f>IF(ISBLANK(intern1!L122),"",intern1!L122)</f>
        <v/>
      </c>
      <c r="N128" s="365" t="str">
        <f>IF(ISBLANK(intern1!M122),"",intern1!M122)</f>
        <v/>
      </c>
      <c r="O128" s="365" t="str">
        <f>IF(ISBLANK(intern1!N122),"",intern1!N122)</f>
        <v/>
      </c>
    </row>
    <row r="129" spans="1:20" s="69" customFormat="1" ht="54" customHeight="1" thickBot="1" x14ac:dyDescent="0.3">
      <c r="A129" s="90"/>
      <c r="B129" s="350" t="str">
        <f>IF(ISBLANK(intern1!A123),"",intern1!A123)</f>
        <v/>
      </c>
      <c r="C129" s="350" t="str">
        <f>IF(ISBLANK(intern1!B123),"",intern1!B123)</f>
        <v/>
      </c>
      <c r="D129" s="354" t="str">
        <f>IF(ISBLANK(intern1!C123),"",intern1!C123)</f>
        <v>RHE2</v>
      </c>
      <c r="E129" s="354" t="str">
        <f>IF(ISBLANK(intern1!D123),"",intern1!D123)</f>
        <v>Reumatologia interdisciplinare</v>
      </c>
      <c r="F129" s="354" t="str">
        <f>IF(ISBLANK(intern1!I123),"",intern1!I123)</f>
        <v>BP</v>
      </c>
      <c r="G129" s="354" t="str">
        <f>IF(ISBLANK(intern1!E123),"",intern1!E123)</f>
        <v>Medicina fisica e riabilitazione
Reumatologia</v>
      </c>
      <c r="H129" s="355">
        <f>IF(ISBLANK(intern1!F123),"",intern1!F123)</f>
        <v>2</v>
      </c>
      <c r="I129" s="355">
        <f>IF(ISBLANK(intern1!G123),"",intern1!G123)</f>
        <v>2</v>
      </c>
      <c r="J129" s="355">
        <f>IF(ISBLANK(intern1!H123),"",intern1!H123)</f>
        <v>2</v>
      </c>
      <c r="K129" s="354" t="str">
        <f>IF(ISBLANK(intern1!J123),"",intern1!J123)</f>
        <v>NEU1 +  PNE1
+ DER1 + BEW2
+ ANG1 + GAE1
+ KAR1</v>
      </c>
      <c r="L129" s="354" t="str">
        <f>IF(ISBLANK(intern1!K123),"",intern1!K123)</f>
        <v/>
      </c>
      <c r="M129" s="355" t="str">
        <f>IF(ISBLANK(intern1!L123),"",intern1!L123)</f>
        <v/>
      </c>
      <c r="N129" s="355" t="str">
        <f>IF(ISBLANK(intern1!M123),"",intern1!M123)</f>
        <v/>
      </c>
      <c r="O129" s="355" t="str">
        <f>IF(ISBLANK(intern1!N123),"",intern1!N123)</f>
        <v/>
      </c>
    </row>
    <row r="130" spans="1:20" s="69" customFormat="1" ht="15" customHeight="1" x14ac:dyDescent="0.25">
      <c r="A130" s="90"/>
      <c r="B130" s="349" t="str">
        <f>IF(ISBLANK(intern1!A124),"",intern1!A124)</f>
        <v>Ginecologia e ostetricia</v>
      </c>
      <c r="C130" s="349" t="str">
        <f>IF(ISBLANK(intern1!B124),"",intern1!B124)</f>
        <v>Ginecologia</v>
      </c>
      <c r="D130" s="352" t="str">
        <f>IF(ISBLANK(intern1!C124),"",intern1!C124)</f>
        <v>GYN1</v>
      </c>
      <c r="E130" s="352" t="str">
        <f>IF(ISBLANK(intern1!D124),"",intern1!D124)</f>
        <v>Ginecologia</v>
      </c>
      <c r="F130" s="352" t="str">
        <f>IF(ISBLANK(intern1!I124),"",intern1!I124)</f>
        <v>BPE/BP</v>
      </c>
      <c r="G130" s="352" t="str">
        <f>IF(ISBLANK(intern1!E124),"",intern1!E124)</f>
        <v>(Ginecologia e ostetricia)</v>
      </c>
      <c r="H130" s="353">
        <f>IF(ISBLANK(intern1!F124),"",intern1!F124)</f>
        <v>2</v>
      </c>
      <c r="I130" s="353">
        <f>IF(ISBLANK(intern1!G124),"",intern1!G124)</f>
        <v>0</v>
      </c>
      <c r="J130" s="353">
        <f>IF(ISBLANK(intern1!H124),"",intern1!H124)</f>
        <v>1</v>
      </c>
      <c r="K130" s="352" t="str">
        <f>IF(ISBLANK(intern1!J124),"",intern1!J124)</f>
        <v/>
      </c>
      <c r="L130" s="352" t="str">
        <f>IF(ISBLANK(intern1!K124),"",intern1!K124)</f>
        <v/>
      </c>
      <c r="M130" s="353" t="str">
        <f>IF(ISBLANK(intern1!L124),"",intern1!L124)</f>
        <v/>
      </c>
      <c r="N130" s="353" t="str">
        <f>IF(ISBLANK(intern1!M124),"",intern1!M124)</f>
        <v/>
      </c>
      <c r="O130" s="353" t="str">
        <f>IF(ISBLANK(intern1!N124),"",intern1!N124)</f>
        <v/>
      </c>
    </row>
    <row r="131" spans="1:20" s="69" customFormat="1" ht="104.25" customHeight="1" x14ac:dyDescent="0.25">
      <c r="A131" s="90"/>
      <c r="B131" s="763" t="str">
        <f>IF(ISBLANK(intern1!A125),"",intern1!A125)</f>
        <v/>
      </c>
      <c r="C131" s="763" t="str">
        <f>IF(ISBLANK(intern1!B125),"",intern1!B125)</f>
        <v/>
      </c>
      <c r="D131" s="356" t="str">
        <f>IF(ISBLANK(intern1!C125),"",intern1!C125)</f>
        <v>GYNT</v>
      </c>
      <c r="E131" s="356" t="str">
        <f>IF(ISBLANK(intern1!D125),"",intern1!D125)</f>
        <v>Tumori ginecologici</v>
      </c>
      <c r="F131" s="356" t="str">
        <f>IF(ISBLANK(intern1!I125),"",intern1!I125)</f>
        <v>BPE/BP</v>
      </c>
      <c r="G131" s="356" t="str">
        <f>IF(ISBLANK(intern1!E125),"",intern1!E125)</f>
        <v>Ginecologia e ostetricia con approfondimento in oncologia ginecologica
Chirurgia con approfondimento in chirurgia viscerale</v>
      </c>
      <c r="H131" s="357">
        <f>IF(ISBLANK(intern1!F125),"",intern1!F125)</f>
        <v>2</v>
      </c>
      <c r="I131" s="357">
        <f>IF(ISBLANK(intern1!G125),"",intern1!G125)</f>
        <v>0</v>
      </c>
      <c r="J131" s="357">
        <f>IF(ISBLANK(intern1!H125),"",intern1!H125)</f>
        <v>2</v>
      </c>
      <c r="K131" s="356" t="str">
        <f>IF(ISBLANK(intern1!J125),"",intern1!J125)</f>
        <v>VIS1</v>
      </c>
      <c r="L131" s="356" t="str">
        <f>IF(ISBLANK(intern1!K125),"",intern1!K125)</f>
        <v>RAO1</v>
      </c>
      <c r="M131" s="371" t="str">
        <f>IF(ISBLANK(intern1!L125),"",intern1!L125)</f>
        <v>si</v>
      </c>
      <c r="N131" s="357" t="str">
        <f>IF(ISBLANK(intern1!M125),"",intern1!M125)</f>
        <v>S:20</v>
      </c>
      <c r="O131" s="356" t="str">
        <f>IF(ISBLANK(intern1!N125),"",intern1!N125)</f>
        <v>Tutti i casi devono essere discussi e documentati prima e dopo la terapia nel tumorboard con la partecipazione di esperti di tutte le alternative terapeutiche. Deve essere garantita un'indicazione che tenga conto dellevpossibili alternative non chirurgiche.</v>
      </c>
    </row>
    <row r="132" spans="1:20" s="69" customFormat="1" ht="66" customHeight="1" x14ac:dyDescent="0.25">
      <c r="A132" s="90"/>
      <c r="B132" s="763" t="str">
        <f>IF(ISBLANK(intern1!A126),"",intern1!A126)</f>
        <v/>
      </c>
      <c r="C132" s="763" t="str">
        <f>IF(ISBLANK(intern1!B126),"",intern1!B126)</f>
        <v/>
      </c>
      <c r="D132" s="356" t="str">
        <f>IF(ISBLANK(intern1!C126),"",intern1!C126)</f>
        <v>GYN2</v>
      </c>
      <c r="E132" s="356" t="str">
        <f>IF(ISBLANK(intern1!D126),"",intern1!D126)</f>
        <v>Centro di senologia riconosciuto e certificato</v>
      </c>
      <c r="F132" s="356" t="str">
        <f>IF(ISBLANK(intern1!I126),"",intern1!I126)</f>
        <v>BPE/BP</v>
      </c>
      <c r="G132" s="359" t="str">
        <f>IF(ISBLANK(intern1!E126),"",intern1!E126)</f>
        <v>Chirurgia plastica, ricostruttiva ed estetica
Ginecologia e ostetricia</v>
      </c>
      <c r="H132" s="357">
        <f>IF(ISBLANK(intern1!F126),"",intern1!F126)</f>
        <v>2</v>
      </c>
      <c r="I132" s="357">
        <f>IF(ISBLANK(intern1!G126),"",intern1!G126)</f>
        <v>0</v>
      </c>
      <c r="J132" s="357">
        <f>IF(ISBLANK(intern1!H126),"",intern1!H126)</f>
        <v>1</v>
      </c>
      <c r="K132" s="356" t="str">
        <f>IF(ISBLANK(intern1!J126),"",intern1!J126)</f>
        <v/>
      </c>
      <c r="L132" s="356" t="str">
        <f>IF(ISBLANK(intern1!K126),"",intern1!K126)</f>
        <v/>
      </c>
      <c r="M132" s="371" t="str">
        <f>IF(ISBLANK(intern1!L126),"",intern1!L126)</f>
        <v>si</v>
      </c>
      <c r="N132" s="357" t="str">
        <f>IF(ISBLANK(intern1!M126),"",intern1!M126)</f>
        <v>S:100 (oppure 50 per ogni ospedale in rete)</v>
      </c>
      <c r="O132" s="356" t="str">
        <f>IF(ISBLANK(intern1!N126),"",intern1!N126)</f>
        <v>Tutti i casi devono essere discussi e documentati prima e dopo la terapia nel tumorboard con la partecipazione attiva di esperti di tutte le alternative terapeutiche.</v>
      </c>
      <c r="Q132" s="1489"/>
      <c r="R132" s="1489"/>
      <c r="S132" s="1489"/>
      <c r="T132" s="1489"/>
    </row>
    <row r="133" spans="1:20" s="69" customFormat="1" ht="27.75" customHeight="1" x14ac:dyDescent="0.25">
      <c r="A133" s="90"/>
      <c r="B133" s="763" t="str">
        <f>IF(ISBLANK(intern1!A127),"",intern1!A127)</f>
        <v/>
      </c>
      <c r="C133" s="370" t="str">
        <f>IF(ISBLANK(intern1!B127),"",intern1!B127)</f>
        <v/>
      </c>
      <c r="D133" s="362" t="str">
        <f>IF(ISBLANK(intern1!C127),"",intern1!C127)</f>
        <v>PLC1</v>
      </c>
      <c r="E133" s="362" t="str">
        <f>IF(ISBLANK(intern1!D127),"",intern1!D127)</f>
        <v>Interventi nel contesto della transessualità</v>
      </c>
      <c r="F133" s="362" t="str">
        <f>IF(ISBLANK(intern1!I127),"",intern1!I127)</f>
        <v>BP</v>
      </c>
      <c r="G133" s="362" t="str">
        <f>IF(ISBLANK(intern1!E127),"",intern1!E127)</f>
        <v>Chirurgia plastica, ricostruttiva ed estetica
Ginecologia e ostetricia</v>
      </c>
      <c r="H133" s="366">
        <f>IF(ISBLANK(intern1!F127),"",intern1!F127)</f>
        <v>2</v>
      </c>
      <c r="I133" s="366">
        <f>IF(ISBLANK(intern1!G127),"",intern1!G127)</f>
        <v>0</v>
      </c>
      <c r="J133" s="366">
        <f>IF(ISBLANK(intern1!H127),"",intern1!H127)</f>
        <v>2</v>
      </c>
      <c r="K133" s="362" t="str">
        <f>IF(ISBLANK(intern1!J127),"",intern1!J127)</f>
        <v>GYN1</v>
      </c>
      <c r="L133" s="362" t="str">
        <f>IF(ISBLANK(intern1!K127),"",intern1!K127)</f>
        <v/>
      </c>
      <c r="M133" s="366" t="str">
        <f>IF(ISBLANK(intern1!L127),"",intern1!L127)</f>
        <v/>
      </c>
      <c r="N133" s="366" t="str">
        <f>IF(ISBLANK(intern1!M127),"",intern1!M127)</f>
        <v/>
      </c>
      <c r="O133" s="362" t="str">
        <f>IF(ISBLANK(intern1!N127),"",intern1!N127)</f>
        <v>Endocrinologia ginecologica / presa in carico psichiatrica</v>
      </c>
    </row>
    <row r="134" spans="1:20" s="69" customFormat="1" ht="27.75" customHeight="1" x14ac:dyDescent="0.25">
      <c r="A134" s="90"/>
      <c r="B134" s="763" t="str">
        <f>IF(ISBLANK(intern1!A128),"",intern1!A128)</f>
        <v/>
      </c>
      <c r="C134" s="763" t="str">
        <f>IF(ISBLANK(intern1!B128),"",intern1!B128)</f>
        <v>Ostetricia</v>
      </c>
      <c r="D134" s="361" t="str">
        <f>IF(ISBLANK(intern1!C128),"",intern1!C128)</f>
        <v>GEBH</v>
      </c>
      <c r="E134" s="361" t="str">
        <f>IF(ISBLANK(intern1!D128),"",intern1!D128)</f>
        <v>Casa del parto (dalla 36 0/7 settimana di gestazione)</v>
      </c>
      <c r="F134" s="361" t="str">
        <f>IF(ISBLANK(intern1!I128),"",intern1!I128)</f>
        <v/>
      </c>
      <c r="G134" s="361" t="str">
        <f>IF(ISBLANK(intern1!E128),"",intern1!E128)</f>
        <v>(Ginecologia e ostetricia)</v>
      </c>
      <c r="H134" s="365">
        <f>IF(ISBLANK(intern1!F128),"",intern1!F128)</f>
        <v>0</v>
      </c>
      <c r="I134" s="365">
        <f>IF(ISBLANK(intern1!G128),"",intern1!G128)</f>
        <v>0</v>
      </c>
      <c r="J134" s="365">
        <f>IF(ISBLANK(intern1!H128),"",intern1!H128)</f>
        <v>0</v>
      </c>
      <c r="K134" s="361" t="str">
        <f>IF(ISBLANK(intern1!J128),"",intern1!J128)</f>
        <v>NEOG</v>
      </c>
      <c r="L134" s="361" t="str">
        <f>IF(ISBLANK(intern1!K128),"",intern1!K128)</f>
        <v>GEB1 + NEO1</v>
      </c>
      <c r="M134" s="365" t="str">
        <f>IF(ISBLANK(intern1!L128),"",intern1!L128)</f>
        <v/>
      </c>
      <c r="N134" s="365" t="str">
        <f>IF(ISBLANK(intern1!M128),"",intern1!M128)</f>
        <v/>
      </c>
      <c r="O134" s="361" t="str">
        <f>IF(ISBLANK(intern1!N128),"",intern1!N128)</f>
        <v>Requisiti di qualità previsti per le case del parto (FL 3.15)</v>
      </c>
    </row>
    <row r="135" spans="1:20" s="69" customFormat="1" ht="40.5" customHeight="1" x14ac:dyDescent="0.25">
      <c r="A135" s="90"/>
      <c r="B135" s="763" t="str">
        <f>IF(ISBLANK(intern1!A129),"",intern1!A129)</f>
        <v/>
      </c>
      <c r="C135" s="763" t="str">
        <f>IF(ISBLANK(intern1!B129),"",intern1!B129)</f>
        <v/>
      </c>
      <c r="D135" s="356" t="str">
        <f>IF(ISBLANK(intern1!C129),"",intern1!C129)</f>
        <v>GEBS</v>
      </c>
      <c r="E135" s="356" t="str">
        <f>IF(ISBLANK(intern1!D129),"",intern1!D129)</f>
        <v>Servizio a conduzione ostetrica di assistenza al parto in ospedale (dalla 36 0/7 settimana di gestazione)</v>
      </c>
      <c r="F135" s="356" t="str">
        <f>IF(ISBLANK(intern1!I129),"",intern1!I129)</f>
        <v/>
      </c>
      <c r="G135" s="356" t="str">
        <f>IF(ISBLANK(intern1!E129),"",intern1!E129)</f>
        <v/>
      </c>
      <c r="H135" s="357">
        <f>IF(ISBLANK(intern1!F129),"",intern1!F129)</f>
        <v>0</v>
      </c>
      <c r="I135" s="357">
        <f>IF(ISBLANK(intern1!G129),"",intern1!G129)</f>
        <v>0</v>
      </c>
      <c r="J135" s="357">
        <f>IF(ISBLANK(intern1!H129),"",intern1!H129)</f>
        <v>0</v>
      </c>
      <c r="K135" s="356" t="str">
        <f>IF(ISBLANK(intern1!J129),"",intern1!J129)</f>
        <v>GEB1 + NEO1</v>
      </c>
      <c r="L135" s="356" t="str">
        <f>IF(ISBLANK(intern1!K129),"",intern1!K129)</f>
        <v/>
      </c>
      <c r="M135" s="357" t="str">
        <f>IF(ISBLANK(intern1!L129),"",intern1!L129)</f>
        <v/>
      </c>
      <c r="N135" s="357" t="str">
        <f>IF(ISBLANK(intern1!M129),"",intern1!M129)</f>
        <v/>
      </c>
      <c r="O135" s="356" t="str">
        <f>IF(ISBLANK(intern1!N129),"",intern1!N129)</f>
        <v>Requisiti di qualità previsti per i servizi a conduzione ostetrica di assistenza al parto (FL 3.15)</v>
      </c>
    </row>
    <row r="136" spans="1:20" s="69" customFormat="1" ht="27.75" customHeight="1" x14ac:dyDescent="0.25">
      <c r="A136" s="90"/>
      <c r="B136" s="763" t="str">
        <f>IF(ISBLANK(intern1!A130),"",intern1!A130)</f>
        <v/>
      </c>
      <c r="C136" s="763" t="str">
        <f>IF(ISBLANK(intern1!B130),"",intern1!B130)</f>
        <v/>
      </c>
      <c r="D136" s="356" t="str">
        <f>IF(ISBLANK(intern1!C130),"",intern1!C130)</f>
        <v>GEB1</v>
      </c>
      <c r="E136" s="356" t="str">
        <f>IF(ISBLANK(intern1!D130),"",intern1!D130)</f>
        <v>Assistenza di base in ostetricia (dalla 35 0/7 settimana di gestazione e peso ≥2000g)</v>
      </c>
      <c r="F136" s="356" t="str">
        <f>IF(ISBLANK(intern1!I130),"",intern1!I130)</f>
        <v>BP</v>
      </c>
      <c r="G136" s="356" t="str">
        <f>IF(ISBLANK(intern1!E130),"",intern1!E130)</f>
        <v>(Ginecologia e ostetricia)</v>
      </c>
      <c r="H136" s="357">
        <f>IF(ISBLANK(intern1!F130),"",intern1!F130)</f>
        <v>0</v>
      </c>
      <c r="I136" s="357">
        <f>IF(ISBLANK(intern1!G130),"",intern1!G130)</f>
        <v>4</v>
      </c>
      <c r="J136" s="357">
        <f>IF(ISBLANK(intern1!H130),"",intern1!H130)</f>
        <v>1</v>
      </c>
      <c r="K136" s="356" t="str">
        <f>IF(ISBLANK(intern1!J130),"",intern1!J130)</f>
        <v>NEO1</v>
      </c>
      <c r="L136" s="356" t="str">
        <f>IF(ISBLANK(intern1!K130),"",intern1!K130)</f>
        <v>NEO1.1</v>
      </c>
      <c r="M136" s="357" t="str">
        <f>IF(ISBLANK(intern1!L130),"",intern1!L130)</f>
        <v/>
      </c>
      <c r="N136" s="357" t="str">
        <f>IF(ISBLANK(intern1!M130),"",intern1!M130)</f>
        <v/>
      </c>
      <c r="O136" s="356" t="str">
        <f>IF(ISBLANK(intern1!N130),"",intern1!N130)</f>
        <v>In caso di ricovero pre termine, consultazione con NEO1.1.</v>
      </c>
    </row>
    <row r="137" spans="1:20" s="69" customFormat="1" ht="27.75" customHeight="1" x14ac:dyDescent="0.25">
      <c r="A137" s="90"/>
      <c r="B137" s="763" t="str">
        <f>IF(ISBLANK(intern1!A131),"",intern1!A131)</f>
        <v/>
      </c>
      <c r="C137" s="763" t="str">
        <f>IF(ISBLANK(intern1!B131),"",intern1!B131)</f>
        <v/>
      </c>
      <c r="D137" s="356" t="str">
        <f>IF(ISBLANK(intern1!C131),"",intern1!C131)</f>
        <v>GEB1.1</v>
      </c>
      <c r="E137" s="356" t="str">
        <f>IF(ISBLANK(intern1!D131),"",intern1!D131)</f>
        <v>Ostetricia (dalla 32 0/7 settimana di gestazione e peso ≥1250g)</v>
      </c>
      <c r="F137" s="356" t="str">
        <f>IF(ISBLANK(intern1!I131),"",intern1!I131)</f>
        <v>BP</v>
      </c>
      <c r="G137" s="356" t="str">
        <f>IF(ISBLANK(intern1!E131),"",intern1!E131)</f>
        <v>Ginecologia e ostetricia</v>
      </c>
      <c r="H137" s="357">
        <f>IF(ISBLANK(intern1!F131),"",intern1!F131)</f>
        <v>0</v>
      </c>
      <c r="I137" s="357">
        <f>IF(ISBLANK(intern1!G131),"",intern1!G131)</f>
        <v>4</v>
      </c>
      <c r="J137" s="357">
        <f>IF(ISBLANK(intern1!H131),"",intern1!H131)</f>
        <v>2</v>
      </c>
      <c r="K137" s="356" t="str">
        <f>IF(ISBLANK(intern1!J131),"",intern1!J131)</f>
        <v>NEO1.1</v>
      </c>
      <c r="L137" s="356" t="str">
        <f>IF(ISBLANK(intern1!K131),"",intern1!K131)</f>
        <v>GEB1.1.1</v>
      </c>
      <c r="M137" s="357" t="str">
        <f>IF(ISBLANK(intern1!L131),"",intern1!L131)</f>
        <v/>
      </c>
      <c r="N137" s="371" t="str">
        <f>IF(ISBLANK(intern1!M131),"",intern1!M131)</f>
        <v/>
      </c>
      <c r="O137" s="356" t="str">
        <f>IF(ISBLANK(intern1!N131),"",intern1!N131)</f>
        <v/>
      </c>
    </row>
    <row r="138" spans="1:20" s="69" customFormat="1" ht="27.75" customHeight="1" x14ac:dyDescent="0.25">
      <c r="A138" s="90"/>
      <c r="B138" s="763" t="str">
        <f>IF(ISBLANK(intern1!A132),"",intern1!A132)</f>
        <v/>
      </c>
      <c r="C138" s="370" t="str">
        <f>IF(ISBLANK(intern1!B132),"",intern1!B132)</f>
        <v/>
      </c>
      <c r="D138" s="362" t="str">
        <f>IF(ISBLANK(intern1!C132),"",intern1!C132)</f>
        <v>GEB1.1.1</v>
      </c>
      <c r="E138" s="362" t="str">
        <f>IF(ISBLANK(intern1!D132),"",intern1!D132)</f>
        <v>Ostetricia specialistica</v>
      </c>
      <c r="F138" s="362" t="str">
        <f>IF(ISBLANK(intern1!I132),"",intern1!I132)</f>
        <v>BP</v>
      </c>
      <c r="G138" s="362" t="str">
        <f>IF(ISBLANK(intern1!E132),"",intern1!E132)</f>
        <v>Ginecologia e ostetricia con approfondimento in medicina materna fetale</v>
      </c>
      <c r="H138" s="366">
        <f>IF(ISBLANK(intern1!F132),"",intern1!F132)</f>
        <v>0</v>
      </c>
      <c r="I138" s="366">
        <f>IF(ISBLANK(intern1!G132),"",intern1!G132)</f>
        <v>4</v>
      </c>
      <c r="J138" s="366">
        <f>IF(ISBLANK(intern1!H132),"",intern1!H132)</f>
        <v>2</v>
      </c>
      <c r="K138" s="362" t="str">
        <f>IF(ISBLANK(intern1!J132),"",intern1!J132)</f>
        <v>NEO1.1.1</v>
      </c>
      <c r="L138" s="362" t="str">
        <f>IF(ISBLANK(intern1!K132),"",intern1!K132)</f>
        <v/>
      </c>
      <c r="M138" s="366" t="str">
        <f>IF(ISBLANK(intern1!L132),"",intern1!L132)</f>
        <v/>
      </c>
      <c r="N138" s="366" t="str">
        <f>IF(ISBLANK(intern1!M132),"",intern1!M132)</f>
        <v/>
      </c>
      <c r="O138" s="362" t="str">
        <f>IF(ISBLANK(intern1!N132),"",intern1!N132)</f>
        <v/>
      </c>
    </row>
    <row r="139" spans="1:20" s="69" customFormat="1" ht="40.5" customHeight="1" x14ac:dyDescent="0.25">
      <c r="A139" s="90"/>
      <c r="B139" s="763" t="str">
        <f>IF(ISBLANK(intern1!A133),"",intern1!A133)</f>
        <v/>
      </c>
      <c r="C139" s="763" t="str">
        <f>IF(ISBLANK(intern1!B133),"",intern1!B133)</f>
        <v>Neonatologia</v>
      </c>
      <c r="D139" s="361" t="str">
        <f>IF(ISBLANK(intern1!C133),"",intern1!C133)</f>
        <v>NEOG</v>
      </c>
      <c r="E139" s="361" t="str">
        <f>IF(ISBLANK(intern1!D133),"",intern1!D133)</f>
        <v>Assistenza di base a neonati in casa del parto (dalla 36 0/7 settimana di gestazione e peso ≥ 2000 g)</v>
      </c>
      <c r="F139" s="361" t="str">
        <f>IF(ISBLANK(intern1!I133),"",intern1!I133)</f>
        <v/>
      </c>
      <c r="G139" s="361" t="str">
        <f>IF(ISBLANK(intern1!E133),"",intern1!E133)</f>
        <v/>
      </c>
      <c r="H139" s="365">
        <f>IF(ISBLANK(intern1!F133),"",intern1!F133)</f>
        <v>0</v>
      </c>
      <c r="I139" s="365">
        <f>IF(ISBLANK(intern1!G133),"",intern1!G133)</f>
        <v>0</v>
      </c>
      <c r="J139" s="365">
        <f>IF(ISBLANK(intern1!H133),"",intern1!H133)</f>
        <v>0</v>
      </c>
      <c r="K139" s="361" t="str">
        <f>IF(ISBLANK(intern1!J133),"",intern1!J133)</f>
        <v>GEBH</v>
      </c>
      <c r="L139" s="361" t="str">
        <f>IF(ISBLANK(intern1!K133),"",intern1!K133)</f>
        <v>GEB1 + NEO1</v>
      </c>
      <c r="M139" s="365" t="str">
        <f>IF(ISBLANK(intern1!L133),"",intern1!L133)</f>
        <v/>
      </c>
      <c r="N139" s="365" t="str">
        <f>IF(ISBLANK(intern1!M133),"",intern1!M133)</f>
        <v/>
      </c>
      <c r="O139" s="361" t="str">
        <f>IF(ISBLANK(intern1!N133),"",intern1!N133)</f>
        <v>Requisti di qualità previsti per le case del parto</v>
      </c>
    </row>
    <row r="140" spans="1:20" s="69" customFormat="1" ht="40.5" customHeight="1" x14ac:dyDescent="0.25">
      <c r="A140" s="90"/>
      <c r="B140" s="763" t="str">
        <f>IF(ISBLANK(intern1!A134),"",intern1!A134)</f>
        <v/>
      </c>
      <c r="C140" s="763" t="str">
        <f>IF(ISBLANK(intern1!B134),"",intern1!B134)</f>
        <v/>
      </c>
      <c r="D140" s="356" t="str">
        <f>IF(ISBLANK(intern1!C134),"",intern1!C134)</f>
        <v>NEO1</v>
      </c>
      <c r="E140" s="356" t="str">
        <f>IF(ISBLANK(intern1!D134),"",intern1!D134)</f>
        <v>Assistenza di base ai neonati (dalla 35 0/7 settimana di gestazione e peso ≥2000g)</v>
      </c>
      <c r="F140" s="356" t="str">
        <f>IF(ISBLANK(intern1!I134),"",intern1!I134)</f>
        <v>BP</v>
      </c>
      <c r="G140" s="356" t="str">
        <f>IF(ISBLANK(intern1!E134),"",intern1!E134)</f>
        <v>(Ginecologia e ostetricia)
(Pediatria)</v>
      </c>
      <c r="H140" s="357">
        <f>IF(ISBLANK(intern1!F134),"",intern1!F134)</f>
        <v>2</v>
      </c>
      <c r="I140" s="357">
        <f>IF(ISBLANK(intern1!G134),"",intern1!G134)</f>
        <v>0</v>
      </c>
      <c r="J140" s="357">
        <f>IF(ISBLANK(intern1!H134),"",intern1!H134)</f>
        <v>0</v>
      </c>
      <c r="K140" s="356" t="str">
        <f>IF(ISBLANK(intern1!J134),"",intern1!J134)</f>
        <v>GEB1</v>
      </c>
      <c r="L140" s="356" t="str">
        <f>IF(ISBLANK(intern1!K134),"",intern1!K134)</f>
        <v/>
      </c>
      <c r="M140" s="357" t="str">
        <f>IF(ISBLANK(intern1!L134),"",intern1!L134)</f>
        <v/>
      </c>
      <c r="N140" s="357" t="str">
        <f>IF(ISBLANK(intern1!M134),"",intern1!M134)</f>
        <v/>
      </c>
      <c r="O140" s="356" t="str">
        <f>IF(ISBLANK(intern1!N134),"",intern1!N134)</f>
        <v>Requisiti secondo il livello I degli attuali Standards for Levels of Neonatal Care in Switzerland</v>
      </c>
    </row>
    <row r="141" spans="1:20" s="69" customFormat="1" ht="40.5" customHeight="1" x14ac:dyDescent="0.25">
      <c r="A141" s="90"/>
      <c r="B141" s="763" t="str">
        <f>IF(ISBLANK(intern1!A135),"",intern1!A135)</f>
        <v/>
      </c>
      <c r="C141" s="763" t="str">
        <f>IF(ISBLANK(intern1!B135),"",intern1!B135)</f>
        <v/>
      </c>
      <c r="D141" s="356" t="str">
        <f>IF(ISBLANK(intern1!C135),"",intern1!C135)</f>
        <v>NEO1.1</v>
      </c>
      <c r="E141" s="356" t="str">
        <f>IF(ISBLANK(intern1!D135),"",intern1!D135)</f>
        <v>Neonatologia (dalla 32 0/7 settimana di gestazione e peso ≥1250g)</v>
      </c>
      <c r="F141" s="356" t="str">
        <f>IF(ISBLANK(intern1!I135),"",intern1!I135)</f>
        <v>BP</v>
      </c>
      <c r="G141" s="356" t="str">
        <f>IF(ISBLANK(intern1!E135),"",intern1!E135)</f>
        <v>Pediatria con approfondimento in neonatologia</v>
      </c>
      <c r="H141" s="357">
        <f>IF(ISBLANK(intern1!F135),"",intern1!F135)</f>
        <v>0</v>
      </c>
      <c r="I141" s="357">
        <f>IF(ISBLANK(intern1!G135),"",intern1!G135)</f>
        <v>0</v>
      </c>
      <c r="J141" s="357">
        <f>IF(ISBLANK(intern1!H135),"",intern1!H135)</f>
        <v>0</v>
      </c>
      <c r="K141" s="356" t="str">
        <f>IF(ISBLANK(intern1!J135),"",intern1!J135)</f>
        <v>GEB1.1</v>
      </c>
      <c r="L141" s="356" t="str">
        <f>IF(ISBLANK(intern1!K135),"",intern1!K135)</f>
        <v>NEO1.1.1.1</v>
      </c>
      <c r="M141" s="357" t="str">
        <f>IF(ISBLANK(intern1!L135),"",intern1!L135)</f>
        <v/>
      </c>
      <c r="N141" s="357" t="str">
        <f>IF(ISBLANK(intern1!M135),"",intern1!M135)</f>
        <v/>
      </c>
      <c r="O141" s="356" t="str">
        <f>IF(ISBLANK(intern1!N135),"",intern1!N135)</f>
        <v>Requisiti secondo il livello IIB degli attuali Standards for Levels of Neonatal Care in Switzerland</v>
      </c>
    </row>
    <row r="142" spans="1:20" s="69" customFormat="1" ht="129.75" customHeight="1" x14ac:dyDescent="0.25">
      <c r="A142" s="90"/>
      <c r="B142" s="763" t="str">
        <f>IF(ISBLANK(intern1!A136),"",intern1!A136)</f>
        <v/>
      </c>
      <c r="C142" s="763" t="str">
        <f>IF(ISBLANK(intern1!B136),"",intern1!B136)</f>
        <v/>
      </c>
      <c r="D142" s="356" t="str">
        <f>IF(ISBLANK(intern1!C136),"",intern1!C136)</f>
        <v>NEO1.1.1</v>
      </c>
      <c r="E142" s="356" t="str">
        <f>IF(ISBLANK(intern1!D136),"",intern1!D136)</f>
        <v>Neonatologia specializzata (dalla 28 0/7 settimana di gestazione e peso ≥ 1000g)</v>
      </c>
      <c r="F142" s="356" t="str">
        <f>IF(ISBLANK(intern1!I136),"",intern1!I136)</f>
        <v>BP</v>
      </c>
      <c r="G142" s="356" t="str">
        <f>IF(ISBLANK(intern1!E136),"",intern1!E136)</f>
        <v>Pediatria con approfondimento in neonatologia</v>
      </c>
      <c r="H142" s="357">
        <f>IF(ISBLANK(intern1!F136),"",intern1!F136)</f>
        <v>0</v>
      </c>
      <c r="I142" s="357">
        <f>IF(ISBLANK(intern1!G136),"",intern1!G136)</f>
        <v>0</v>
      </c>
      <c r="J142" s="357">
        <f>IF(ISBLANK(intern1!H136),"",intern1!H136)</f>
        <v>0</v>
      </c>
      <c r="K142" s="356" t="str">
        <f>IF(ISBLANK(intern1!J136),"",intern1!J136)</f>
        <v>GEB1.1.1</v>
      </c>
      <c r="L142" s="356" t="str">
        <f>IF(ISBLANK(intern1!K136),"",intern1!K136)</f>
        <v>NEO1.1.1.1</v>
      </c>
      <c r="M142" s="357" t="str">
        <f>IF(ISBLANK(intern1!L136),"",intern1!L136)</f>
        <v/>
      </c>
      <c r="N142" s="357" t="str">
        <f>IF(ISBLANK(intern1!M136),"",intern1!M136)</f>
        <v/>
      </c>
      <c r="O142" s="356" t="str">
        <f>IF(ISBLANK(intern1!N136),"",intern1!N136)</f>
        <v>Requisiti secondo il Livello III "minus" definiti dalla GD ZH: assistenza neonatale specializzata senza unità di terapia intensiva certificata per i neonati dopo ≥ 28 0/7 settimane di gravidanza con un peso alla nascita ≥ 1000 g. In linea di principio valgono i requisiti previsti dai “Requisiti assoluti” del livello III degli Standards for Levels of Neonatal Care in Switzerland</v>
      </c>
    </row>
    <row r="143" spans="1:20" s="69" customFormat="1" ht="40.5" customHeight="1" thickBot="1" x14ac:dyDescent="0.3">
      <c r="A143" s="90"/>
      <c r="B143" s="350" t="str">
        <f>IF(ISBLANK(intern1!A137),"",intern1!A137)</f>
        <v/>
      </c>
      <c r="C143" s="350" t="str">
        <f>IF(ISBLANK(intern1!B137),"",intern1!B137)</f>
        <v/>
      </c>
      <c r="D143" s="354" t="str">
        <f>IF(ISBLANK(intern1!C137),"",intern1!C137)</f>
        <v>NEO1.1.1.1</v>
      </c>
      <c r="E143" s="354" t="str">
        <f>IF(ISBLANK(intern1!D137),"",intern1!D137)</f>
        <v>Neonatologia altamente specializzata (&lt; 28 0/7 settimane di gestazione e peso &lt; 1000g)</v>
      </c>
      <c r="F143" s="354" t="str">
        <f>IF(ISBLANK(intern1!I137),"",intern1!I137)</f>
        <v>BP</v>
      </c>
      <c r="G143" s="354" t="str">
        <f>IF(ISBLANK(intern1!E137),"",intern1!E137)</f>
        <v>Pediatria con approfondimento in neonatologia</v>
      </c>
      <c r="H143" s="355">
        <f>IF(ISBLANK(intern1!F137),"",intern1!F137)</f>
        <v>0</v>
      </c>
      <c r="I143" s="355">
        <f>IF(ISBLANK(intern1!G137),"",intern1!G137)</f>
        <v>0</v>
      </c>
      <c r="J143" s="355">
        <f>IF(ISBLANK(intern1!H137),"",intern1!H137)</f>
        <v>0</v>
      </c>
      <c r="K143" s="354" t="str">
        <f>IF(ISBLANK(intern1!J137),"",intern1!J137)</f>
        <v>GEB1.1.1</v>
      </c>
      <c r="L143" s="354" t="str">
        <f>IF(ISBLANK(intern1!K137),"",intern1!K137)</f>
        <v/>
      </c>
      <c r="M143" s="355" t="str">
        <f>IF(ISBLANK(intern1!L137),"",intern1!L137)</f>
        <v/>
      </c>
      <c r="N143" s="355" t="str">
        <f>IF(ISBLANK(intern1!M137),"",intern1!M137)</f>
        <v/>
      </c>
      <c r="O143" s="354" t="str">
        <f>IF(ISBLANK(intern1!N137),"",intern1!N137)</f>
        <v>Requisiti secondo il livello III degli attuali Standards for Levels of Neonatal Care in Switzerland</v>
      </c>
    </row>
    <row r="144" spans="1:20" s="69" customFormat="1" ht="27.75" customHeight="1" x14ac:dyDescent="0.25">
      <c r="A144" s="90"/>
      <c r="B144" s="349" t="str">
        <f>IF(ISBLANK(intern1!A138),"",intern1!A138)</f>
        <v>Altro</v>
      </c>
      <c r="C144" s="349" t="str">
        <f>IF(ISBLANK(intern1!B138),"",intern1!B138)</f>
        <v>(Radio-) Oncologia</v>
      </c>
      <c r="D144" s="352" t="str">
        <f>IF(ISBLANK(intern1!C138),"",intern1!C138)</f>
        <v>ONK1</v>
      </c>
      <c r="E144" s="352" t="str">
        <f>IF(ISBLANK(intern1!D138),"",intern1!D138)</f>
        <v>Oncologia</v>
      </c>
      <c r="F144" s="352" t="str">
        <f>IF(ISBLANK(intern1!I138),"",intern1!I138)</f>
        <v>BP</v>
      </c>
      <c r="G144" s="352" t="str">
        <f>IF(ISBLANK(intern1!E138),"",intern1!E138)</f>
        <v>(Oncologia medica)
(Medicina interna generale)</v>
      </c>
      <c r="H144" s="353">
        <f>IF(ISBLANK(intern1!F138),"",intern1!F138)</f>
        <v>2</v>
      </c>
      <c r="I144" s="353">
        <f>IF(ISBLANK(intern1!G138),"",intern1!G138)</f>
        <v>2</v>
      </c>
      <c r="J144" s="353">
        <f>IF(ISBLANK(intern1!H138),"",intern1!H138)</f>
        <v>1</v>
      </c>
      <c r="K144" s="352" t="str">
        <f>IF(ISBLANK(intern1!J138),"",intern1!J138)</f>
        <v/>
      </c>
      <c r="L144" s="352" t="str">
        <f>IF(ISBLANK(intern1!K138),"",intern1!K138)</f>
        <v>RAO1 + NUK1</v>
      </c>
      <c r="M144" s="353" t="str">
        <f>IF(ISBLANK(intern1!L138),"",intern1!L138)</f>
        <v>si</v>
      </c>
      <c r="N144" s="353" t="str">
        <f>IF(ISBLANK(intern1!M138),"",intern1!M138)</f>
        <v/>
      </c>
      <c r="O144" s="352" t="str">
        <f>IF(ISBLANK(intern1!N138),"",intern1!N138)</f>
        <v/>
      </c>
    </row>
    <row r="145" spans="1:15" s="69" customFormat="1" ht="15" customHeight="1" x14ac:dyDescent="0.25">
      <c r="A145" s="90"/>
      <c r="B145" s="763" t="str">
        <f>IF(ISBLANK(intern1!A139),"",intern1!A139)</f>
        <v/>
      </c>
      <c r="C145" s="763" t="str">
        <f>IF(ISBLANK(intern1!B139),"",intern1!B139)</f>
        <v/>
      </c>
      <c r="D145" s="356" t="str">
        <f>IF(ISBLANK(intern1!C139),"",intern1!C139)</f>
        <v>RAO1</v>
      </c>
      <c r="E145" s="356" t="str">
        <f>IF(ISBLANK(intern1!D139),"",intern1!D139)</f>
        <v>Radio-Oncologia</v>
      </c>
      <c r="F145" s="356" t="str">
        <f>IF(ISBLANK(intern1!I139),"",intern1!I139)</f>
        <v>BP</v>
      </c>
      <c r="G145" s="356" t="str">
        <f>IF(ISBLANK(intern1!E139),"",intern1!E139)</f>
        <v>Radio-oncologia / radioterapia</v>
      </c>
      <c r="H145" s="357">
        <f>IF(ISBLANK(intern1!F139),"",intern1!F139)</f>
        <v>2</v>
      </c>
      <c r="I145" s="357">
        <f>IF(ISBLANK(intern1!G139),"",intern1!G139)</f>
        <v>2</v>
      </c>
      <c r="J145" s="357">
        <f>IF(ISBLANK(intern1!H139),"",intern1!H139)</f>
        <v>2</v>
      </c>
      <c r="K145" s="356" t="str">
        <f>IF(ISBLANK(intern1!J139),"",intern1!J139)</f>
        <v>ONK1</v>
      </c>
      <c r="L145" s="356" t="str">
        <f>IF(ISBLANK(intern1!K139),"",intern1!K139)</f>
        <v/>
      </c>
      <c r="M145" s="357" t="str">
        <f>IF(ISBLANK(intern1!L139),"",intern1!L139)</f>
        <v>si</v>
      </c>
      <c r="N145" s="357" t="str">
        <f>IF(ISBLANK(intern1!M139),"",intern1!M139)</f>
        <v/>
      </c>
      <c r="O145" s="356" t="str">
        <f>IF(ISBLANK(intern1!N139),"",intern1!N139)</f>
        <v/>
      </c>
    </row>
    <row r="146" spans="1:15" s="69" customFormat="1" ht="27.75" customHeight="1" x14ac:dyDescent="0.25">
      <c r="A146" s="90"/>
      <c r="B146" s="763" t="str">
        <f>IF(ISBLANK(intern1!A140),"",intern1!A140)</f>
        <v/>
      </c>
      <c r="C146" s="370" t="str">
        <f>IF(ISBLANK(intern1!B140),"",intern1!B140)</f>
        <v/>
      </c>
      <c r="D146" s="362" t="str">
        <f>IF(ISBLANK(intern1!C140),"",intern1!C140)</f>
        <v>NUK1</v>
      </c>
      <c r="E146" s="362" t="str">
        <f>IF(ISBLANK(intern1!D140),"",intern1!D140)</f>
        <v>Medicina nucleare</v>
      </c>
      <c r="F146" s="362" t="str">
        <f>IF(ISBLANK(intern1!I140),"",intern1!I140)</f>
        <v>BP</v>
      </c>
      <c r="G146" s="362" t="str">
        <f>IF(ISBLANK(intern1!E140),"",intern1!E140)</f>
        <v>Medicina nucleare</v>
      </c>
      <c r="H146" s="366">
        <f>IF(ISBLANK(intern1!F140),"",intern1!F140)</f>
        <v>0</v>
      </c>
      <c r="I146" s="366">
        <f>IF(ISBLANK(intern1!G140),"",intern1!G140)</f>
        <v>0</v>
      </c>
      <c r="J146" s="366">
        <f>IF(ISBLANK(intern1!H140),"",intern1!H140)</f>
        <v>1</v>
      </c>
      <c r="K146" s="362" t="str">
        <f>IF(ISBLANK(intern1!J140),"",intern1!J140)</f>
        <v/>
      </c>
      <c r="L146" s="362" t="str">
        <f>IF(ISBLANK(intern1!K140),"",intern1!K140)</f>
        <v>END1</v>
      </c>
      <c r="M146" s="366" t="str">
        <f>IF(ISBLANK(intern1!L140),"",intern1!L140)</f>
        <v>si</v>
      </c>
      <c r="N146" s="366" t="str">
        <f>IF(ISBLANK(intern1!M140),"",intern1!M140)</f>
        <v/>
      </c>
      <c r="O146" s="362" t="str">
        <f>IF(ISBLANK(intern1!N140),"",intern1!N140)</f>
        <v>In osservazione dei requisiti dell'UFSP in materia di radioprotezione</v>
      </c>
    </row>
    <row r="147" spans="1:15" s="69" customFormat="1" ht="15" customHeight="1" thickBot="1" x14ac:dyDescent="0.3">
      <c r="A147" s="90"/>
      <c r="B147" s="763" t="str">
        <f>IF(ISBLANK(intern1!A141),"",intern1!A141)</f>
        <v/>
      </c>
      <c r="C147" s="763" t="str">
        <f>IF(ISBLANK(intern1!B141),"",intern1!B141)</f>
        <v>Traumatologia grave</v>
      </c>
      <c r="D147" s="361" t="str">
        <f>IF(ISBLANK(intern1!C141),"",intern1!C141)</f>
        <v>UNF1</v>
      </c>
      <c r="E147" s="361" t="str">
        <f>IF(ISBLANK(intern1!D141),"",intern1!D141)</f>
        <v>Chirurgia traumatologica (politrauma)</v>
      </c>
      <c r="F147" s="361" t="str">
        <f>IF(ISBLANK(intern1!I141),"",intern1!I141)</f>
        <v/>
      </c>
      <c r="G147" s="361" t="str">
        <f>IF(ISBLANK(intern1!E141),"",intern1!E141)</f>
        <v/>
      </c>
      <c r="H147" s="365">
        <f>IF(ISBLANK(intern1!F141),"",intern1!F141)</f>
        <v>0</v>
      </c>
      <c r="I147" s="365">
        <f>IF(ISBLANK(intern1!G141),"",intern1!G141)</f>
        <v>0</v>
      </c>
      <c r="J147" s="365">
        <f>IF(ISBLANK(intern1!H141),"",intern1!H141)</f>
        <v>0</v>
      </c>
      <c r="K147" s="361" t="str">
        <f>IF(ISBLANK(intern1!J141),"",intern1!J141)</f>
        <v>UNF1.1</v>
      </c>
      <c r="L147" s="361" t="str">
        <f>IF(ISBLANK(intern1!K141),"",intern1!K141)</f>
        <v/>
      </c>
      <c r="M147" s="365" t="str">
        <f>IF(ISBLANK(intern1!L141),"",intern1!L141)</f>
        <v/>
      </c>
      <c r="N147" s="365" t="str">
        <f>IF(ISBLANK(intern1!M141),"",intern1!M141)</f>
        <v/>
      </c>
      <c r="O147" s="361" t="str">
        <f>IF(ISBLANK(intern1!N141),"",intern1!N141)</f>
        <v/>
      </c>
    </row>
    <row r="148" spans="1:15" s="69" customFormat="1" ht="27.75" hidden="1" customHeight="1" outlineLevel="1" x14ac:dyDescent="0.25">
      <c r="A148" s="90"/>
      <c r="B148" s="763" t="str">
        <f>IF(ISBLANK(intern1!A142),"",intern1!A142)</f>
        <v/>
      </c>
      <c r="C148" s="763" t="str">
        <f>IF(ISBLANK(intern1!B142),"",intern1!B142)</f>
        <v/>
      </c>
      <c r="D148" s="356" t="str">
        <f>IF(ISBLANK(intern1!C142),"",intern1!C142)</f>
        <v>UNF1.1</v>
      </c>
      <c r="E148" s="356" t="str">
        <f>IF(ISBLANK(intern1!D142),"",intern1!D142)</f>
        <v>Chirurgia traumatologica specializzata - traumi cranio-cerebrali (CIMAS)</v>
      </c>
      <c r="F148" s="356" t="str">
        <f>IF(ISBLANK(intern1!I142),"",intern1!I142)</f>
        <v/>
      </c>
      <c r="G148" s="356" t="str">
        <f>IF(ISBLANK(intern1!E142),"",intern1!E142)</f>
        <v/>
      </c>
      <c r="H148" s="357">
        <f>IF(ISBLANK(intern1!F142),"",intern1!F142)</f>
        <v>0</v>
      </c>
      <c r="I148" s="357">
        <f>IF(ISBLANK(intern1!G142),"",intern1!G142)</f>
        <v>0</v>
      </c>
      <c r="J148" s="357">
        <f>IF(ISBLANK(intern1!H142),"",intern1!H142)</f>
        <v>0</v>
      </c>
      <c r="K148" s="356" t="str">
        <f>IF(ISBLANK(intern1!J142),"",intern1!J142)</f>
        <v/>
      </c>
      <c r="L148" s="356" t="str">
        <f>IF(ISBLANK(intern1!K142),"",intern1!K142)</f>
        <v/>
      </c>
      <c r="M148" s="357" t="str">
        <f>IF(ISBLANK(intern1!L142),"",intern1!L142)</f>
        <v/>
      </c>
      <c r="N148" s="357" t="str">
        <f>IF(ISBLANK(intern1!M142),"",intern1!M142)</f>
        <v/>
      </c>
      <c r="O148" s="356" t="str">
        <f>IF(ISBLANK(intern1!N142),"",intern1!N142)</f>
        <v>Valgono gli attuali requisiti della CIMAS</v>
      </c>
    </row>
    <row r="149" spans="1:15" s="69" customFormat="1" ht="15" hidden="1" customHeight="1" outlineLevel="1" thickBot="1" x14ac:dyDescent="0.3">
      <c r="A149" s="90"/>
      <c r="B149" s="350" t="str">
        <f>IF(ISBLANK(intern1!A143),"",intern1!A143)</f>
        <v/>
      </c>
      <c r="C149" s="350" t="str">
        <f>IF(ISBLANK(intern1!B143),"",intern1!B143)</f>
        <v/>
      </c>
      <c r="D149" s="354" t="str">
        <f>IF(ISBLANK(intern1!C143),"",intern1!C143)</f>
        <v>UNF2</v>
      </c>
      <c r="E149" s="354" t="str">
        <f>IF(ISBLANK(intern1!D143),"",intern1!D143)</f>
        <v>Ustioni ampie (CIMAS)</v>
      </c>
      <c r="F149" s="354" t="str">
        <f>IF(ISBLANK(intern1!I143),"",intern1!I143)</f>
        <v/>
      </c>
      <c r="G149" s="354" t="str">
        <f>IF(ISBLANK(intern1!E143),"",intern1!E143)</f>
        <v/>
      </c>
      <c r="H149" s="355">
        <f>IF(ISBLANK(intern1!F143),"",intern1!F143)</f>
        <v>0</v>
      </c>
      <c r="I149" s="355">
        <f>IF(ISBLANK(intern1!G143),"",intern1!G143)</f>
        <v>0</v>
      </c>
      <c r="J149" s="355">
        <f>IF(ISBLANK(intern1!H143),"",intern1!H143)</f>
        <v>0</v>
      </c>
      <c r="K149" s="354" t="str">
        <f>IF(ISBLANK(intern1!J143),"",intern1!J143)</f>
        <v/>
      </c>
      <c r="L149" s="354" t="str">
        <f>IF(ISBLANK(intern1!K143),"",intern1!K143)</f>
        <v/>
      </c>
      <c r="M149" s="355" t="str">
        <f>IF(ISBLANK(intern1!L143),"",intern1!L143)</f>
        <v/>
      </c>
      <c r="N149" s="355" t="str">
        <f>IF(ISBLANK(intern1!M143),"",intern1!M143)</f>
        <v/>
      </c>
      <c r="O149" s="354" t="str">
        <f>IF(ISBLANK(intern1!N143),"",intern1!N143)</f>
        <v>Valgono gli attuali requisiti della CIMAS</v>
      </c>
    </row>
    <row r="150" spans="1:15" s="90" customFormat="1" collapsed="1" x14ac:dyDescent="0.25">
      <c r="B150" s="349" t="str">
        <f>IF(ISBLANK(intern1!A144),"",intern1!A144)</f>
        <v>Discipline trasversali</v>
      </c>
      <c r="C150" s="372" t="str">
        <f>IF(ISBLANK(intern1!B144),"",intern1!B144)</f>
        <v>Pediatria</v>
      </c>
      <c r="D150" s="372" t="str">
        <f>IF(ISBLANK(intern1!C144),"",intern1!C144)</f>
        <v>KINM</v>
      </c>
      <c r="E150" s="372" t="str">
        <f>IF(ISBLANK(intern1!D144),"",intern1!D144)</f>
        <v>Medicina pediatrica</v>
      </c>
      <c r="F150" s="372" t="str">
        <f>IF(ISBLANK(intern1!I144),"",intern1!I144)</f>
        <v>BP</v>
      </c>
      <c r="G150" s="372" t="str">
        <f>IF(ISBLANK(intern1!E144),"",intern1!E144)</f>
        <v>Pediatria</v>
      </c>
      <c r="H150" s="373">
        <f>IF(ISBLANK(intern1!F144),"",intern1!F144)</f>
        <v>2</v>
      </c>
      <c r="I150" s="373">
        <f>IF(ISBLANK(intern1!G144),"",intern1!G144)</f>
        <v>2</v>
      </c>
      <c r="J150" s="373">
        <f>IF(ISBLANK(intern1!H144),"",intern1!H144)</f>
        <v>2</v>
      </c>
      <c r="K150" s="372" t="str">
        <f>IF(ISBLANK(intern1!J144),"",intern1!J144)</f>
        <v/>
      </c>
      <c r="L150" s="372" t="str">
        <f>IF(ISBLANK(intern1!K144),"",intern1!K144)</f>
        <v/>
      </c>
      <c r="M150" s="372" t="str">
        <f>IF(ISBLANK(intern1!L144),"",intern1!L144)</f>
        <v/>
      </c>
      <c r="N150" s="372" t="str">
        <f>IF(ISBLANK(intern1!M144),"",intern1!M144)</f>
        <v/>
      </c>
      <c r="O150" s="372" t="str">
        <f>IF(ISBLANK(intern1!N144),"",intern1!N144)</f>
        <v>Requisiti secondo FL 3.11</v>
      </c>
    </row>
    <row r="151" spans="1:15" s="90" customFormat="1" ht="15" customHeight="1" x14ac:dyDescent="0.25">
      <c r="B151" s="763" t="str">
        <f>IF(ISBLANK(intern1!A145),"",intern1!A145)</f>
        <v/>
      </c>
      <c r="C151" s="763" t="str">
        <f>IF(ISBLANK(intern1!B145),"",intern1!B145)</f>
        <v>Chirurgia pediatrica</v>
      </c>
      <c r="D151" s="361" t="str">
        <f>IF(ISBLANK(intern1!C145),"",intern1!C145)</f>
        <v>KINC</v>
      </c>
      <c r="E151" s="361" t="str">
        <f>IF(ISBLANK(intern1!D145),"",intern1!D145)</f>
        <v>Chirurgia pediatrica</v>
      </c>
      <c r="F151" s="361" t="str">
        <f>IF(ISBLANK(intern1!I145),"",intern1!I145)</f>
        <v>BPE/BP</v>
      </c>
      <c r="G151" s="361" t="str">
        <f>IF(ISBLANK(intern1!E145),"",intern1!E145)</f>
        <v>Chirurgia pediatrica</v>
      </c>
      <c r="H151" s="365">
        <f>IF(ISBLANK(intern1!F145),"",intern1!F145)</f>
        <v>2</v>
      </c>
      <c r="I151" s="365">
        <f>IF(ISBLANK(intern1!G145),"",intern1!G145)</f>
        <v>2</v>
      </c>
      <c r="J151" s="365">
        <f>IF(ISBLANK(intern1!H145),"",intern1!H145)</f>
        <v>2</v>
      </c>
      <c r="K151" s="361" t="str">
        <f>IF(ISBLANK(intern1!J145),"",intern1!J145)</f>
        <v/>
      </c>
      <c r="L151" s="361" t="str">
        <f>IF(ISBLANK(intern1!K145),"",intern1!K145)</f>
        <v/>
      </c>
      <c r="M151" s="361" t="str">
        <f>IF(ISBLANK(intern1!L145),"",intern1!L145)</f>
        <v/>
      </c>
      <c r="N151" s="361" t="str">
        <f>IF(ISBLANK(intern1!M145),"",intern1!M145)</f>
        <v/>
      </c>
      <c r="O151" s="361" t="str">
        <f>IF(ISBLANK(intern1!N145),"",intern1!N145)</f>
        <v>Requisiti secondo FL 3.11</v>
      </c>
    </row>
    <row r="152" spans="1:15" s="90" customFormat="1" ht="15" customHeight="1" x14ac:dyDescent="0.25">
      <c r="B152" s="763" t="str">
        <f>IF(ISBLANK(intern1!A146),"",intern1!A146)</f>
        <v/>
      </c>
      <c r="C152" s="763" t="str">
        <f>IF(ISBLANK(intern1!B146),"",intern1!B146)</f>
        <v/>
      </c>
      <c r="D152" s="356" t="str">
        <f>IF(ISBLANK(intern1!C146),"",intern1!C146)</f>
        <v>KINB</v>
      </c>
      <c r="E152" s="356" t="str">
        <f>IF(ISBLANK(intern1!D146),"",intern1!D146)</f>
        <v>Chirurgia pediatrica di base</v>
      </c>
      <c r="F152" s="356" t="str">
        <f>IF(ISBLANK(intern1!I146),"",intern1!I146)</f>
        <v>BPE/BP</v>
      </c>
      <c r="G152" s="356" t="str">
        <f>IF(ISBLANK(intern1!E146),"",intern1!E146)</f>
        <v/>
      </c>
      <c r="H152" s="357">
        <f>IF(ISBLANK(intern1!F146),"",intern1!F146)</f>
        <v>2</v>
      </c>
      <c r="I152" s="357">
        <f>IF(ISBLANK(intern1!G146),"",intern1!G146)</f>
        <v>2</v>
      </c>
      <c r="J152" s="357">
        <f>IF(ISBLANK(intern1!H146),"",intern1!H146)</f>
        <v>1</v>
      </c>
      <c r="K152" s="356" t="str">
        <f>IF(ISBLANK(intern1!J146),"",intern1!J146)</f>
        <v/>
      </c>
      <c r="L152" s="356" t="str">
        <f>IF(ISBLANK(intern1!K146),"",intern1!K146)</f>
        <v/>
      </c>
      <c r="M152" s="356" t="str">
        <f>IF(ISBLANK(intern1!L146),"",intern1!L146)</f>
        <v/>
      </c>
      <c r="N152" s="356" t="str">
        <f>IF(ISBLANK(intern1!M146),"",intern1!M146)</f>
        <v/>
      </c>
      <c r="O152" s="356" t="str">
        <f>IF(ISBLANK(intern1!N146),"",intern1!N146)</f>
        <v>Requisiti secondo FL 3.11</v>
      </c>
    </row>
    <row r="153" spans="1:15" s="90" customFormat="1" ht="27.75" customHeight="1" x14ac:dyDescent="0.25">
      <c r="B153" s="763" t="str">
        <f>IF(ISBLANK(intern1!A147),"",intern1!A147)</f>
        <v/>
      </c>
      <c r="C153" s="763" t="str">
        <f>IF(ISBLANK(intern1!B147),"",intern1!B147)</f>
        <v/>
      </c>
      <c r="D153" s="356" t="str">
        <f>IF(ISBLANK(intern1!C147),"",intern1!C147)</f>
        <v>KAA</v>
      </c>
      <c r="E153" s="356" t="str">
        <f>IF(ISBLANK(intern1!D147),"",intern1!D147)</f>
        <v>Anestesia pediatrica "A"</v>
      </c>
      <c r="F153" s="356" t="str">
        <f>IF(ISBLANK(intern1!I147),"",intern1!I147)</f>
        <v/>
      </c>
      <c r="G153" s="356" t="str">
        <f>IF(ISBLANK(intern1!E147),"",intern1!E147)</f>
        <v>Anestesiologia</v>
      </c>
      <c r="H153" s="357">
        <f>IF(ISBLANK(intern1!F147),"",intern1!F147)</f>
        <v>0</v>
      </c>
      <c r="I153" s="357">
        <f>IF(ISBLANK(intern1!G147),"",intern1!G147)</f>
        <v>3</v>
      </c>
      <c r="J153" s="357">
        <f>IF(ISBLANK(intern1!H147),"",intern1!H147)</f>
        <v>2</v>
      </c>
      <c r="K153" s="356" t="str">
        <f>IF(ISBLANK(intern1!J147),"",intern1!J147)</f>
        <v/>
      </c>
      <c r="L153" s="356" t="str">
        <f>IF(ISBLANK(intern1!K147),"",intern1!K147)</f>
        <v/>
      </c>
      <c r="M153" s="356" t="str">
        <f>IF(ISBLANK(intern1!L147),"",intern1!L147)</f>
        <v/>
      </c>
      <c r="N153" s="356" t="str">
        <f>IF(ISBLANK(intern1!M147),"",intern1!M147)</f>
        <v/>
      </c>
      <c r="O153" s="356" t="str">
        <f>IF(ISBLANK(intern1!N147),"",intern1!N147)</f>
        <v>Requisiti specifici per KAA della SGKA/SGAR specificati nel FL 3.12</v>
      </c>
    </row>
    <row r="154" spans="1:15" s="90" customFormat="1" ht="27.75" customHeight="1" x14ac:dyDescent="0.25">
      <c r="B154" s="763" t="str">
        <f>IF(ISBLANK(intern1!A148),"",intern1!A148)</f>
        <v/>
      </c>
      <c r="C154" s="763" t="str">
        <f>IF(ISBLANK(intern1!B148),"",intern1!B148)</f>
        <v/>
      </c>
      <c r="D154" s="356" t="str">
        <f>IF(ISBLANK(intern1!C148),"",intern1!C148)</f>
        <v>KAB</v>
      </c>
      <c r="E154" s="356" t="str">
        <f>IF(ISBLANK(intern1!D148),"",intern1!D148)</f>
        <v>Anestesia pediatrica "B"</v>
      </c>
      <c r="F154" s="356" t="str">
        <f>IF(ISBLANK(intern1!I148),"",intern1!I148)</f>
        <v/>
      </c>
      <c r="G154" s="356" t="str">
        <f>IF(ISBLANK(intern1!E148),"",intern1!E148)</f>
        <v>Anestesiologia</v>
      </c>
      <c r="H154" s="357">
        <f>IF(ISBLANK(intern1!F148),"",intern1!F148)</f>
        <v>0</v>
      </c>
      <c r="I154" s="357">
        <f>IF(ISBLANK(intern1!G148),"",intern1!G148)</f>
        <v>0</v>
      </c>
      <c r="J154" s="357">
        <f>IF(ISBLANK(intern1!H148),"",intern1!H148)</f>
        <v>0</v>
      </c>
      <c r="K154" s="356" t="str">
        <f>IF(ISBLANK(intern1!J148),"",intern1!J148)</f>
        <v/>
      </c>
      <c r="L154" s="356" t="str">
        <f>IF(ISBLANK(intern1!K148),"",intern1!K148)</f>
        <v/>
      </c>
      <c r="M154" s="356" t="str">
        <f>IF(ISBLANK(intern1!L148),"",intern1!L148)</f>
        <v/>
      </c>
      <c r="N154" s="356" t="str">
        <f>IF(ISBLANK(intern1!M148),"",intern1!M148)</f>
        <v/>
      </c>
      <c r="O154" s="356" t="str">
        <f>IF(ISBLANK(intern1!N148),"",intern1!N148)</f>
        <v>Requisiti specifici per KAB della SGKA/SGAR specificati nel FL 3.12</v>
      </c>
    </row>
    <row r="155" spans="1:15" s="90" customFormat="1" ht="27.75" customHeight="1" x14ac:dyDescent="0.25">
      <c r="B155" s="763" t="str">
        <f>IF(ISBLANK(intern1!A149),"",intern1!A149)</f>
        <v/>
      </c>
      <c r="C155" s="763" t="str">
        <f>IF(ISBLANK(intern1!B149),"",intern1!B149)</f>
        <v/>
      </c>
      <c r="D155" s="356" t="str">
        <f>IF(ISBLANK(intern1!C149),"",intern1!C149)</f>
        <v>KAC</v>
      </c>
      <c r="E155" s="356" t="str">
        <f>IF(ISBLANK(intern1!D149),"",intern1!D149)</f>
        <v>Anestesia pediatrica "C"</v>
      </c>
      <c r="F155" s="356" t="str">
        <f>IF(ISBLANK(intern1!I149),"",intern1!I149)</f>
        <v/>
      </c>
      <c r="G155" s="356" t="str">
        <f>IF(ISBLANK(intern1!E149),"",intern1!E149)</f>
        <v>Anestesiologia</v>
      </c>
      <c r="H155" s="357">
        <f>IF(ISBLANK(intern1!F149),"",intern1!F149)</f>
        <v>0</v>
      </c>
      <c r="I155" s="357">
        <f>IF(ISBLANK(intern1!G149),"",intern1!G149)</f>
        <v>0</v>
      </c>
      <c r="J155" s="357">
        <f>IF(ISBLANK(intern1!H149),"",intern1!H149)</f>
        <v>0</v>
      </c>
      <c r="K155" s="356" t="str">
        <f>IF(ISBLANK(intern1!J149),"",intern1!J149)</f>
        <v/>
      </c>
      <c r="L155" s="356" t="str">
        <f>IF(ISBLANK(intern1!K149),"",intern1!K149)</f>
        <v/>
      </c>
      <c r="M155" s="356" t="str">
        <f>IF(ISBLANK(intern1!L149),"",intern1!L149)</f>
        <v/>
      </c>
      <c r="N155" s="356" t="str">
        <f>IF(ISBLANK(intern1!M149),"",intern1!M149)</f>
        <v/>
      </c>
      <c r="O155" s="356" t="str">
        <f>IF(ISBLANK(intern1!N149),"",intern1!N149)</f>
        <v>Requisiti specifici per KAC della SGKA/SGAR specificati nel FL 3.12</v>
      </c>
    </row>
    <row r="156" spans="1:15" s="90" customFormat="1" ht="27.75" customHeight="1" x14ac:dyDescent="0.25">
      <c r="B156" s="763" t="str">
        <f>IF(ISBLANK(intern1!A150),"",intern1!A150)</f>
        <v/>
      </c>
      <c r="C156" s="370" t="str">
        <f>IF(ISBLANK(intern1!B150),"",intern1!B150)</f>
        <v/>
      </c>
      <c r="D156" s="362" t="str">
        <f>IF(ISBLANK(intern1!C150),"",intern1!C150)</f>
        <v>KAD</v>
      </c>
      <c r="E156" s="362" t="str">
        <f>IF(ISBLANK(intern1!D150),"",intern1!D150)</f>
        <v>Anestesia pediatrica "D"</v>
      </c>
      <c r="F156" s="362" t="str">
        <f>IF(ISBLANK(intern1!I150),"",intern1!I150)</f>
        <v/>
      </c>
      <c r="G156" s="362" t="str">
        <f>IF(ISBLANK(intern1!E150),"",intern1!E150)</f>
        <v>Anestesiologia</v>
      </c>
      <c r="H156" s="366">
        <f>IF(ISBLANK(intern1!F150),"",intern1!F150)</f>
        <v>0</v>
      </c>
      <c r="I156" s="366">
        <f>IF(ISBLANK(intern1!G150),"",intern1!G150)</f>
        <v>0</v>
      </c>
      <c r="J156" s="366">
        <f>IF(ISBLANK(intern1!H150),"",intern1!H150)</f>
        <v>0</v>
      </c>
      <c r="K156" s="362" t="str">
        <f>IF(ISBLANK(intern1!J150),"",intern1!J150)</f>
        <v/>
      </c>
      <c r="L156" s="362" t="str">
        <f>IF(ISBLANK(intern1!K150),"",intern1!K150)</f>
        <v/>
      </c>
      <c r="M156" s="362" t="str">
        <f>IF(ISBLANK(intern1!L150),"",intern1!L150)</f>
        <v/>
      </c>
      <c r="N156" s="362" t="str">
        <f>IF(ISBLANK(intern1!M150),"",intern1!M150)</f>
        <v/>
      </c>
      <c r="O156" s="362" t="str">
        <f>IF(ISBLANK(intern1!N150),"",intern1!N150)</f>
        <v>Requisiti specifici per KAD della SGKA/SGAR specificati nel FL 3.12</v>
      </c>
    </row>
    <row r="157" spans="1:15" s="90" customFormat="1" ht="27.75" customHeight="1" x14ac:dyDescent="0.25">
      <c r="B157" s="763" t="str">
        <f>IF(ISBLANK(intern1!A151),"",intern1!A151)</f>
        <v/>
      </c>
      <c r="C157" s="377" t="str">
        <f>IF(ISBLANK(intern1!B151),"",intern1!B151)</f>
        <v>Geriatria acuta</v>
      </c>
      <c r="D157" s="377" t="str">
        <f>IF(ISBLANK(intern1!C151),"",intern1!C151)</f>
        <v>GER</v>
      </c>
      <c r="E157" s="377" t="str">
        <f>IF(ISBLANK(intern1!D151),"",intern1!D151)</f>
        <v>Centro di competenza in geriatria acuta</v>
      </c>
      <c r="F157" s="377" t="str">
        <f>IF(ISBLANK(intern1!I151),"",intern1!I151)</f>
        <v/>
      </c>
      <c r="G157" s="377" t="str">
        <f>IF(ISBLANK(intern1!E151),"",intern1!E151)</f>
        <v>Medicina interna generale con approfondimento in geriatria</v>
      </c>
      <c r="H157" s="378">
        <f>IF(ISBLANK(intern1!F151),"",intern1!F151)</f>
        <v>1</v>
      </c>
      <c r="I157" s="378">
        <f>IF(ISBLANK(intern1!G151),"",intern1!G151)</f>
        <v>0</v>
      </c>
      <c r="J157" s="378">
        <f>IF(ISBLANK(intern1!H151),"",intern1!H151)</f>
        <v>1</v>
      </c>
      <c r="K157" s="377" t="str">
        <f>IF(ISBLANK(intern1!J151),"",intern1!J151)</f>
        <v/>
      </c>
      <c r="L157" s="377" t="str">
        <f>IF(ISBLANK(intern1!K151),"",intern1!K151)</f>
        <v/>
      </c>
      <c r="M157" s="377" t="str">
        <f>IF(ISBLANK(intern1!L151),"",intern1!L151)</f>
        <v/>
      </c>
      <c r="N157" s="377" t="str">
        <f>IF(ISBLANK(intern1!M151),"",intern1!M151)</f>
        <v/>
      </c>
      <c r="O157" s="377" t="str">
        <f>IF(ISBLANK(intern1!N151),"",intern1!N151)</f>
        <v>Requisiti secondo FL 3.13</v>
      </c>
    </row>
    <row r="158" spans="1:15" s="90" customFormat="1" ht="27.75" customHeight="1" x14ac:dyDescent="0.25">
      <c r="B158" s="763" t="str">
        <f>IF(ISBLANK(intern1!A152),"",intern1!A152)</f>
        <v/>
      </c>
      <c r="C158" s="377" t="str">
        <f>IF(ISBLANK(intern1!B152),"",intern1!B152)</f>
        <v>Cure palliative specializzate</v>
      </c>
      <c r="D158" s="377" t="str">
        <f>IF(ISBLANK(intern1!C152),"",intern1!C152)</f>
        <v>PAL</v>
      </c>
      <c r="E158" s="377" t="str">
        <f>IF(ISBLANK(intern1!D152),"",intern1!D152)</f>
        <v>Centro di competenza in cure palliative</v>
      </c>
      <c r="F158" s="377" t="str">
        <f>IF(ISBLANK(intern1!I152),"",intern1!I152)</f>
        <v/>
      </c>
      <c r="G158" s="377" t="str">
        <f>IF(ISBLANK(intern1!E152),"",intern1!E152)</f>
        <v>Medicina interna generale</v>
      </c>
      <c r="H158" s="378">
        <f>IF(ISBLANK(intern1!F152),"",intern1!F152)</f>
        <v>1</v>
      </c>
      <c r="I158" s="378">
        <f>IF(ISBLANK(intern1!G152),"",intern1!G152)</f>
        <v>0</v>
      </c>
      <c r="J158" s="378">
        <f>IF(ISBLANK(intern1!H152),"",intern1!H152)</f>
        <v>0</v>
      </c>
      <c r="K158" s="377" t="str">
        <f>IF(ISBLANK(intern1!J152),"",intern1!J152)</f>
        <v/>
      </c>
      <c r="L158" s="377" t="str">
        <f>IF(ISBLANK(intern1!K152),"",intern1!K152)</f>
        <v/>
      </c>
      <c r="M158" s="377" t="str">
        <f>IF(ISBLANK(intern1!L152),"",intern1!L152)</f>
        <v/>
      </c>
      <c r="N158" s="377" t="str">
        <f>IF(ISBLANK(intern1!M152),"",intern1!M152)</f>
        <v/>
      </c>
      <c r="O158" s="377" t="str">
        <f>IF(ISBLANK(intern1!N152),"",intern1!N152)</f>
        <v>Requisiti secondo FL 3.14</v>
      </c>
    </row>
    <row r="159" spans="1:15" s="351" customFormat="1" ht="27.75" hidden="1" customHeight="1" x14ac:dyDescent="0.25">
      <c r="B159" s="235" t="str">
        <f>IF(ISBLANK(intern1!A153),"",intern1!A153)</f>
        <v/>
      </c>
      <c r="C159" s="377" t="str">
        <f>IF(ISBLANK(intern1!B153),"",intern1!B153)</f>
        <v>Malattie delle dipendenze</v>
      </c>
      <c r="D159" s="377" t="str">
        <f>IF(ISBLANK(intern1!C153),"",intern1!C153)</f>
        <v>AVA</v>
      </c>
      <c r="E159" s="377" t="str">
        <f>IF(ISBLANK(intern1!D153),"",intern1!D153)</f>
        <v>Cure somatico-acute a pazienti con dipendenze</v>
      </c>
      <c r="F159" s="377" t="str">
        <f>IF(ISBLANK(intern1!I153),"",intern1!I153)</f>
        <v/>
      </c>
      <c r="G159" s="377" t="str">
        <f>IF(ISBLANK(intern1!E153),"",intern1!E153)</f>
        <v>Medicina interna generale
(Psichiatria e psicoterapia)</v>
      </c>
      <c r="H159" s="378">
        <f>IF(ISBLANK(intern1!F153),"",intern1!F153)</f>
        <v>1</v>
      </c>
      <c r="I159" s="378">
        <f>IF(ISBLANK(intern1!G153),"",intern1!G153)</f>
        <v>0</v>
      </c>
      <c r="J159" s="378">
        <f>IF(ISBLANK(intern1!H153),"",intern1!H153)</f>
        <v>0</v>
      </c>
      <c r="K159" s="377" t="str">
        <f>IF(ISBLANK(intern1!J153),"",intern1!J153)</f>
        <v/>
      </c>
      <c r="L159" s="377" t="str">
        <f>IF(ISBLANK(intern1!K153),"",intern1!K153)</f>
        <v/>
      </c>
      <c r="M159" s="377" t="str">
        <f>IF(ISBLANK(intern1!L153),"",intern1!L153)</f>
        <v/>
      </c>
      <c r="N159" s="377" t="str">
        <f>IF(ISBLANK(intern1!M153),"",intern1!M153)</f>
        <v/>
      </c>
      <c r="O159" s="377" t="str">
        <f>IF(ISBLANK(intern1!N153),"",intern1!N153)</f>
        <v/>
      </c>
    </row>
    <row r="160" spans="1:15" s="90" customFormat="1" ht="27.75" customHeight="1" thickBot="1" x14ac:dyDescent="0.3">
      <c r="B160" s="350" t="str">
        <f>IF(ISBLANK(intern1!A154),"",intern1!A154)</f>
        <v/>
      </c>
      <c r="C160" s="350" t="str">
        <f>IF(ISBLANK(intern1!B154),"",intern1!B154)</f>
        <v>Isolamento</v>
      </c>
      <c r="D160" s="350" t="str">
        <f>IF(ISBLANK(intern1!C154),"",intern1!C154)</f>
        <v>ISO</v>
      </c>
      <c r="E160" s="350" t="str">
        <f>IF(ISBLANK(intern1!D154),"",intern1!D154)</f>
        <v>Stazione d'isolamento speciale</v>
      </c>
      <c r="F160" s="350" t="str">
        <f>IF(ISBLANK(intern1!I154),"",intern1!I154)</f>
        <v/>
      </c>
      <c r="G160" s="350" t="str">
        <f>IF(ISBLANK(intern1!E154),"",intern1!E154)</f>
        <v/>
      </c>
      <c r="H160" s="379">
        <f>IF(ISBLANK(intern1!F154),"",intern1!F154)</f>
        <v>0</v>
      </c>
      <c r="I160" s="379">
        <f>IF(ISBLANK(intern1!G154),"",intern1!G154)</f>
        <v>0</v>
      </c>
      <c r="J160" s="379">
        <f>IF(ISBLANK(intern1!H154),"",intern1!H154)</f>
        <v>0</v>
      </c>
      <c r="K160" s="350" t="str">
        <f>IF(ISBLANK(intern1!J154),"",intern1!J154)</f>
        <v/>
      </c>
      <c r="L160" s="350" t="str">
        <f>IF(ISBLANK(intern1!K154),"",intern1!K154)</f>
        <v/>
      </c>
      <c r="M160" s="350" t="str">
        <f>IF(ISBLANK(intern1!L154),"",intern1!L154)</f>
        <v/>
      </c>
      <c r="N160" s="350" t="str">
        <f>IF(ISBLANK(intern1!M154),"",intern1!M154)</f>
        <v/>
      </c>
      <c r="O160" s="350" t="str">
        <f>IF(ISBLANK(intern1!N154),"",intern1!N154)</f>
        <v>Si applica il concetto della CDS sulle malattie di tipo "Ebola"</v>
      </c>
    </row>
    <row r="161" spans="1:22" s="42" customFormat="1" ht="15" customHeight="1" thickBot="1" x14ac:dyDescent="0.3">
      <c r="A161" s="55"/>
      <c r="B161" s="91"/>
      <c r="C161" s="92"/>
      <c r="D161" s="93"/>
      <c r="E161" s="93"/>
      <c r="F161" s="93"/>
      <c r="G161" s="93"/>
      <c r="H161" s="93"/>
      <c r="I161" s="93"/>
      <c r="J161" s="93"/>
      <c r="K161" s="91"/>
      <c r="L161" s="91"/>
      <c r="M161" s="93"/>
      <c r="N161" s="93"/>
      <c r="O161" s="91"/>
    </row>
    <row r="162" spans="1:22" s="497" customFormat="1" ht="23.85" customHeight="1" thickBot="1" x14ac:dyDescent="0.3">
      <c r="A162" s="496"/>
      <c r="B162" s="1493" t="s">
        <v>518</v>
      </c>
      <c r="C162" s="1494"/>
      <c r="D162" s="1494"/>
      <c r="E162" s="1494"/>
      <c r="F162" s="1494"/>
      <c r="G162" s="1494"/>
      <c r="H162" s="1494"/>
      <c r="I162" s="1494"/>
      <c r="J162" s="1494"/>
      <c r="K162" s="1494"/>
      <c r="L162" s="1494"/>
      <c r="M162" s="1494"/>
      <c r="N162" s="1494"/>
      <c r="O162" s="1495"/>
      <c r="P162" s="496"/>
      <c r="Q162" s="496"/>
    </row>
    <row r="163" spans="1:22" s="42" customFormat="1" ht="27.75" customHeight="1" x14ac:dyDescent="0.25">
      <c r="A163" s="39"/>
      <c r="B163" s="1490" t="s">
        <v>1222</v>
      </c>
      <c r="C163" s="1491"/>
      <c r="D163" s="1491"/>
      <c r="E163" s="1491"/>
      <c r="F163" s="1491"/>
      <c r="G163" s="1491"/>
      <c r="H163" s="1491"/>
      <c r="I163" s="1491"/>
      <c r="J163" s="1491"/>
      <c r="K163" s="1491"/>
      <c r="L163" s="1491"/>
      <c r="M163" s="1491"/>
      <c r="N163" s="1491"/>
      <c r="O163" s="1492"/>
      <c r="P163" s="55"/>
      <c r="Q163" s="1472"/>
      <c r="R163" s="1472"/>
      <c r="S163" s="1472"/>
      <c r="T163" s="1472"/>
      <c r="U163" s="1472"/>
    </row>
    <row r="164" spans="1:22" s="42" customFormat="1" ht="15" customHeight="1" x14ac:dyDescent="0.25">
      <c r="A164" s="39"/>
      <c r="B164" s="1484" t="s">
        <v>1218</v>
      </c>
      <c r="C164" s="1482"/>
      <c r="D164" s="1482"/>
      <c r="E164" s="1482"/>
      <c r="F164" s="1482"/>
      <c r="G164" s="1482"/>
      <c r="H164" s="1482"/>
      <c r="I164" s="1482"/>
      <c r="J164" s="1482"/>
      <c r="K164" s="1482"/>
      <c r="L164" s="1482"/>
      <c r="M164" s="1482"/>
      <c r="N164" s="1482"/>
      <c r="O164" s="1483"/>
      <c r="P164" s="55"/>
      <c r="Q164" s="55"/>
    </row>
    <row r="165" spans="1:22" s="42" customFormat="1" ht="40.5" customHeight="1" x14ac:dyDescent="0.25">
      <c r="A165" s="39"/>
      <c r="B165" s="1484" t="s">
        <v>1393</v>
      </c>
      <c r="C165" s="1482"/>
      <c r="D165" s="1482"/>
      <c r="E165" s="1482"/>
      <c r="F165" s="1482"/>
      <c r="G165" s="1482"/>
      <c r="H165" s="1482"/>
      <c r="I165" s="1482"/>
      <c r="J165" s="1482"/>
      <c r="K165" s="1482"/>
      <c r="L165" s="1482"/>
      <c r="M165" s="1482"/>
      <c r="N165" s="1482"/>
      <c r="O165" s="1483"/>
      <c r="P165" s="55"/>
      <c r="Q165" s="55"/>
    </row>
    <row r="166" spans="1:22" s="42" customFormat="1" ht="15" customHeight="1" x14ac:dyDescent="0.25">
      <c r="A166" s="39"/>
      <c r="B166" s="1481" t="s">
        <v>1219</v>
      </c>
      <c r="C166" s="1482"/>
      <c r="D166" s="1482"/>
      <c r="E166" s="1482"/>
      <c r="F166" s="1482"/>
      <c r="G166" s="1482"/>
      <c r="H166" s="1482"/>
      <c r="I166" s="1482"/>
      <c r="J166" s="1482"/>
      <c r="K166" s="1482"/>
      <c r="L166" s="1482"/>
      <c r="M166" s="1482"/>
      <c r="N166" s="1482"/>
      <c r="O166" s="1483"/>
      <c r="P166" s="55"/>
      <c r="Q166" s="55"/>
    </row>
    <row r="167" spans="1:22" s="42" customFormat="1" ht="15" customHeight="1" x14ac:dyDescent="0.25">
      <c r="A167" s="39"/>
      <c r="B167" s="1484" t="s">
        <v>1419</v>
      </c>
      <c r="C167" s="1482"/>
      <c r="D167" s="1482"/>
      <c r="E167" s="1482"/>
      <c r="F167" s="1482"/>
      <c r="G167" s="1482"/>
      <c r="H167" s="1482"/>
      <c r="I167" s="1482"/>
      <c r="J167" s="1482"/>
      <c r="K167" s="1482"/>
      <c r="L167" s="1482"/>
      <c r="M167" s="1482"/>
      <c r="N167" s="1482"/>
      <c r="O167" s="1483"/>
      <c r="P167" s="55"/>
      <c r="Q167" s="55"/>
    </row>
    <row r="168" spans="1:22" s="42" customFormat="1" ht="15" customHeight="1" x14ac:dyDescent="0.25">
      <c r="A168" s="39"/>
      <c r="B168" s="1484" t="s">
        <v>1220</v>
      </c>
      <c r="C168" s="1482"/>
      <c r="D168" s="1482"/>
      <c r="E168" s="1482"/>
      <c r="F168" s="1482"/>
      <c r="G168" s="1482"/>
      <c r="H168" s="1482"/>
      <c r="I168" s="1482"/>
      <c r="J168" s="1482"/>
      <c r="K168" s="1482"/>
      <c r="L168" s="1482"/>
      <c r="M168" s="1482"/>
      <c r="N168" s="1482"/>
      <c r="O168" s="1483"/>
      <c r="P168" s="55"/>
      <c r="Q168" s="55"/>
    </row>
    <row r="169" spans="1:22" s="42" customFormat="1" ht="15" customHeight="1" x14ac:dyDescent="0.25">
      <c r="A169" s="39"/>
      <c r="B169" s="1484" t="s">
        <v>1221</v>
      </c>
      <c r="C169" s="1482"/>
      <c r="D169" s="1482"/>
      <c r="E169" s="1482"/>
      <c r="F169" s="1482"/>
      <c r="G169" s="1482"/>
      <c r="H169" s="1482"/>
      <c r="I169" s="1482"/>
      <c r="J169" s="1482"/>
      <c r="K169" s="1482"/>
      <c r="L169" s="1482"/>
      <c r="M169" s="1482"/>
      <c r="N169" s="1482"/>
      <c r="O169" s="1483"/>
      <c r="P169" s="55"/>
      <c r="Q169" s="55"/>
    </row>
    <row r="170" spans="1:22" s="499" customFormat="1" ht="27.75" customHeight="1" x14ac:dyDescent="0.25">
      <c r="A170" s="231"/>
      <c r="B170" s="1485" t="s">
        <v>1223</v>
      </c>
      <c r="C170" s="1485"/>
      <c r="D170" s="1485"/>
      <c r="E170" s="1485"/>
      <c r="F170" s="1485"/>
      <c r="G170" s="1485"/>
      <c r="H170" s="1485"/>
      <c r="I170" s="1485"/>
      <c r="J170" s="1485"/>
      <c r="K170" s="1485"/>
      <c r="L170" s="1485"/>
      <c r="M170" s="1485"/>
      <c r="N170" s="1485"/>
      <c r="O170" s="1485"/>
      <c r="P170" s="498"/>
      <c r="Q170" s="1472"/>
      <c r="R170" s="1472"/>
      <c r="S170" s="1472"/>
      <c r="T170" s="1472"/>
      <c r="U170" s="1472"/>
      <c r="V170" s="1472"/>
    </row>
    <row r="171" spans="1:22" s="42" customFormat="1" ht="15" customHeight="1" thickBot="1" x14ac:dyDescent="0.3">
      <c r="A171" s="39"/>
      <c r="B171" s="1486" t="s">
        <v>1224</v>
      </c>
      <c r="C171" s="1487"/>
      <c r="D171" s="1487"/>
      <c r="E171" s="1487"/>
      <c r="F171" s="1487"/>
      <c r="G171" s="1487"/>
      <c r="H171" s="1487"/>
      <c r="I171" s="1487"/>
      <c r="J171" s="1487"/>
      <c r="K171" s="1487"/>
      <c r="L171" s="1487"/>
      <c r="M171" s="1487"/>
      <c r="N171" s="1487"/>
      <c r="O171" s="1488"/>
      <c r="P171" s="55"/>
      <c r="Q171" s="1472"/>
      <c r="R171" s="1472"/>
      <c r="S171" s="1472"/>
      <c r="T171" s="1472"/>
      <c r="U171" s="1472"/>
      <c r="V171" s="1472"/>
    </row>
    <row r="172" spans="1:22" s="42" customFormat="1" ht="15" customHeight="1" x14ac:dyDescent="0.25">
      <c r="A172" s="39"/>
      <c r="B172" s="94"/>
      <c r="C172" s="21"/>
      <c r="D172" s="21"/>
      <c r="E172" s="21"/>
      <c r="F172" s="21"/>
      <c r="G172" s="21"/>
      <c r="H172" s="21"/>
      <c r="I172" s="21"/>
      <c r="J172" s="21"/>
      <c r="K172" s="21"/>
      <c r="L172" s="21"/>
      <c r="M172" s="21"/>
      <c r="N172" s="21"/>
      <c r="O172" s="21"/>
      <c r="P172" s="55"/>
      <c r="Q172" s="763"/>
      <c r="R172" s="763"/>
      <c r="S172" s="763"/>
      <c r="T172" s="763"/>
      <c r="U172" s="763"/>
      <c r="V172" s="763"/>
    </row>
    <row r="173" spans="1:22" s="77" customFormat="1" ht="15" customHeight="1" x14ac:dyDescent="0.25">
      <c r="A173" s="85"/>
      <c r="B173" s="52" t="s">
        <v>688</v>
      </c>
    </row>
    <row r="174" spans="1:22" ht="15" customHeight="1" x14ac:dyDescent="0.25">
      <c r="A174" s="75"/>
    </row>
    <row r="175" spans="1:22" x14ac:dyDescent="0.25">
      <c r="A175" s="75"/>
    </row>
    <row r="176" spans="1:22" x14ac:dyDescent="0.25">
      <c r="A176" s="75"/>
    </row>
    <row r="177" spans="1:1" x14ac:dyDescent="0.25">
      <c r="A177" s="75"/>
    </row>
    <row r="178" spans="1:1" x14ac:dyDescent="0.25">
      <c r="A178" s="75"/>
    </row>
    <row r="179" spans="1:1" x14ac:dyDescent="0.25">
      <c r="A179" s="75"/>
    </row>
    <row r="180" spans="1:1" x14ac:dyDescent="0.25">
      <c r="A180" s="75"/>
    </row>
    <row r="181" spans="1:1" x14ac:dyDescent="0.25">
      <c r="A181" s="75"/>
    </row>
    <row r="182" spans="1:1" x14ac:dyDescent="0.25">
      <c r="A182" s="75"/>
    </row>
    <row r="183" spans="1:1" x14ac:dyDescent="0.25">
      <c r="A183" s="75"/>
    </row>
    <row r="184" spans="1:1" x14ac:dyDescent="0.25">
      <c r="A184" s="75"/>
    </row>
    <row r="185" spans="1:1" x14ac:dyDescent="0.25">
      <c r="A185" s="75"/>
    </row>
    <row r="186" spans="1:1" x14ac:dyDescent="0.25">
      <c r="A186" s="75"/>
    </row>
    <row r="187" spans="1:1" x14ac:dyDescent="0.25">
      <c r="A187" s="75"/>
    </row>
    <row r="188" spans="1:1" x14ac:dyDescent="0.25">
      <c r="A188" s="75"/>
    </row>
    <row r="189" spans="1:1" x14ac:dyDescent="0.25">
      <c r="A189" s="75"/>
    </row>
    <row r="190" spans="1:1" x14ac:dyDescent="0.25">
      <c r="A190" s="75"/>
    </row>
    <row r="191" spans="1:1" x14ac:dyDescent="0.25">
      <c r="A191" s="75"/>
    </row>
    <row r="192" spans="1:1" x14ac:dyDescent="0.25">
      <c r="A192" s="75"/>
    </row>
    <row r="193" spans="1:1" x14ac:dyDescent="0.25">
      <c r="A193" s="75"/>
    </row>
    <row r="194" spans="1:1" x14ac:dyDescent="0.25">
      <c r="A194" s="75"/>
    </row>
    <row r="195" spans="1:1" x14ac:dyDescent="0.25">
      <c r="A195" s="75"/>
    </row>
    <row r="196" spans="1:1" x14ac:dyDescent="0.25">
      <c r="A196" s="75"/>
    </row>
    <row r="197" spans="1:1" x14ac:dyDescent="0.25">
      <c r="A197" s="75"/>
    </row>
    <row r="198" spans="1:1" x14ac:dyDescent="0.25">
      <c r="A198" s="75"/>
    </row>
    <row r="199" spans="1:1" x14ac:dyDescent="0.25">
      <c r="A199" s="75"/>
    </row>
    <row r="200" spans="1:1" x14ac:dyDescent="0.25">
      <c r="A200" s="75"/>
    </row>
    <row r="201" spans="1:1" x14ac:dyDescent="0.25">
      <c r="A201" s="75"/>
    </row>
    <row r="202" spans="1:1" x14ac:dyDescent="0.25">
      <c r="A202" s="75"/>
    </row>
    <row r="203" spans="1:1" x14ac:dyDescent="0.25">
      <c r="A203" s="75"/>
    </row>
    <row r="204" spans="1:1" x14ac:dyDescent="0.25">
      <c r="A204" s="75"/>
    </row>
    <row r="205" spans="1:1" x14ac:dyDescent="0.25">
      <c r="A205" s="75"/>
    </row>
    <row r="206" spans="1:1" x14ac:dyDescent="0.25">
      <c r="A206" s="75"/>
    </row>
    <row r="207" spans="1:1" x14ac:dyDescent="0.25">
      <c r="A207" s="75"/>
    </row>
    <row r="208" spans="1:1" x14ac:dyDescent="0.25">
      <c r="A208" s="75"/>
    </row>
    <row r="209" spans="1:1" x14ac:dyDescent="0.25">
      <c r="A209" s="75"/>
    </row>
    <row r="210" spans="1:1" x14ac:dyDescent="0.25">
      <c r="A210" s="75"/>
    </row>
    <row r="211" spans="1:1" x14ac:dyDescent="0.25">
      <c r="A211" s="75"/>
    </row>
    <row r="212" spans="1:1" x14ac:dyDescent="0.25">
      <c r="A212" s="75"/>
    </row>
    <row r="213" spans="1:1" x14ac:dyDescent="0.25">
      <c r="A213" s="75"/>
    </row>
    <row r="214" spans="1:1" x14ac:dyDescent="0.25">
      <c r="A214" s="75"/>
    </row>
    <row r="215" spans="1:1" x14ac:dyDescent="0.25">
      <c r="A215" s="75"/>
    </row>
    <row r="216" spans="1:1" x14ac:dyDescent="0.25">
      <c r="A216" s="75"/>
    </row>
    <row r="217" spans="1:1" x14ac:dyDescent="0.25">
      <c r="A217" s="75"/>
    </row>
    <row r="218" spans="1:1" x14ac:dyDescent="0.25">
      <c r="A218" s="75"/>
    </row>
    <row r="219" spans="1:1" x14ac:dyDescent="0.25">
      <c r="A219" s="75"/>
    </row>
    <row r="220" spans="1:1" x14ac:dyDescent="0.25">
      <c r="A220" s="75"/>
    </row>
    <row r="221" spans="1:1" x14ac:dyDescent="0.25">
      <c r="A221" s="75"/>
    </row>
    <row r="222" spans="1:1" x14ac:dyDescent="0.25">
      <c r="A222" s="75"/>
    </row>
    <row r="223" spans="1:1" x14ac:dyDescent="0.25">
      <c r="A223" s="75"/>
    </row>
    <row r="224" spans="1:1" x14ac:dyDescent="0.25">
      <c r="A224" s="75"/>
    </row>
    <row r="225" spans="1:1" x14ac:dyDescent="0.25">
      <c r="A225" s="75"/>
    </row>
    <row r="226" spans="1:1" x14ac:dyDescent="0.25">
      <c r="A226" s="75"/>
    </row>
    <row r="227" spans="1:1" x14ac:dyDescent="0.25">
      <c r="A227" s="75"/>
    </row>
    <row r="228" spans="1:1" x14ac:dyDescent="0.25">
      <c r="A228" s="75"/>
    </row>
    <row r="229" spans="1:1" x14ac:dyDescent="0.25">
      <c r="A229" s="75"/>
    </row>
    <row r="230" spans="1:1" x14ac:dyDescent="0.25">
      <c r="A230" s="75"/>
    </row>
    <row r="231" spans="1:1" x14ac:dyDescent="0.25">
      <c r="A231" s="75"/>
    </row>
    <row r="232" spans="1:1" x14ac:dyDescent="0.25">
      <c r="A232" s="75"/>
    </row>
    <row r="233" spans="1:1" x14ac:dyDescent="0.25">
      <c r="A233" s="75"/>
    </row>
    <row r="234" spans="1:1" x14ac:dyDescent="0.25">
      <c r="A234" s="75"/>
    </row>
    <row r="235" spans="1:1" x14ac:dyDescent="0.25">
      <c r="A235" s="75"/>
    </row>
    <row r="236" spans="1:1" x14ac:dyDescent="0.25">
      <c r="A236" s="75"/>
    </row>
  </sheetData>
  <sheetProtection algorithmName="SHA-512" hashValue="J/eZ4knTbb/BwnNiSd2P3NKg2507CTuGP5XF9J9Mk37TwPmUS9kSIYZ38i1ZeH6Hx/Dz1JBUv7x0PzrMhOi6sQ==" saltValue="vqqUv7S+AVlnKWqki7uyqg==" spinCount="100000" sheet="1" selectLockedCells="1"/>
  <customSheetViews>
    <customSheetView guid="{6509DE47-C0A2-4ED1-9D8E-F081B0F084AE}" zeroValues="0" fitToPage="1" hiddenRows="1">
      <selection activeCell="O142" sqref="O142"/>
      <rowBreaks count="6" manualBreakCount="6">
        <brk id="34" min="1" max="14" man="1"/>
        <brk id="59" min="1" max="14" man="1"/>
        <brk id="85" min="1" max="14" man="1"/>
        <brk id="110" min="1" max="14" man="1"/>
        <brk id="127" min="1" max="14" man="1"/>
        <brk id="149" min="1" max="14" man="1"/>
      </rowBreaks>
      <pageMargins left="0.25" right="0.25" top="0.75" bottom="0.75" header="0.3" footer="0.3"/>
      <printOptions horizontalCentered="1"/>
      <pageSetup paperSize="9" scale="41" fitToHeight="0" orientation="landscape" r:id="rId1"/>
      <headerFooter alignWithMargins="0">
        <oddFooter xml:space="preserve">&amp;R&amp;6Pagina &amp;P di &amp;N </oddFooter>
      </headerFooter>
    </customSheetView>
  </customSheetViews>
  <mergeCells count="21">
    <mergeCell ref="B2:O2"/>
    <mergeCell ref="D6:E7"/>
    <mergeCell ref="C6:C8"/>
    <mergeCell ref="B6:B8"/>
    <mergeCell ref="K7:L7"/>
    <mergeCell ref="F6:O6"/>
    <mergeCell ref="B4:O4"/>
    <mergeCell ref="C73:C74"/>
    <mergeCell ref="Q170:V171"/>
    <mergeCell ref="B166:O166"/>
    <mergeCell ref="B167:O167"/>
    <mergeCell ref="B168:O168"/>
    <mergeCell ref="B169:O169"/>
    <mergeCell ref="B170:O170"/>
    <mergeCell ref="B171:O171"/>
    <mergeCell ref="B165:O165"/>
    <mergeCell ref="Q132:T132"/>
    <mergeCell ref="Q163:U163"/>
    <mergeCell ref="B163:O163"/>
    <mergeCell ref="B162:O162"/>
    <mergeCell ref="B164:O164"/>
  </mergeCells>
  <phoneticPr fontId="28" type="noConversion"/>
  <conditionalFormatting sqref="G161">
    <cfRule type="expression" dxfId="848" priority="2" stopIfTrue="1">
      <formula>NOT(ISERROR(SEARCH("(BACM)",G161)))</formula>
    </cfRule>
  </conditionalFormatting>
  <conditionalFormatting sqref="G161">
    <cfRule type="cellIs" dxfId="847" priority="3" stopIfTrue="1" operator="equal">
      <formula>"BASL"</formula>
    </cfRule>
  </conditionalFormatting>
  <hyperlinks>
    <hyperlink ref="B173" location="Sommario!A1" display="Ritorna al sommario"/>
  </hyperlinks>
  <printOptions horizontalCentered="1"/>
  <pageMargins left="0.23622047244094491" right="0.23622047244094491" top="0.74803149606299213" bottom="0.74803149606299213" header="0.31496062992125984" footer="0.31496062992125984"/>
  <pageSetup paperSize="9" scale="49" fitToHeight="0" orientation="landscape" r:id="rId2"/>
  <headerFooter alignWithMargins="0">
    <oddFooter xml:space="preserve">&amp;R&amp;6Pagina &amp;P di &amp;N </oddFooter>
  </headerFooter>
  <rowBreaks count="6" manualBreakCount="6">
    <brk id="39" min="1" max="14" man="1"/>
    <brk id="67" min="1" max="14" man="1"/>
    <brk id="88" min="1" max="14" man="1"/>
    <brk id="116" min="1" max="14" man="1"/>
    <brk id="135" min="1" max="14" man="1"/>
    <brk id="161" min="1" max="14" man="1"/>
  </rowBreak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0" tint="-0.249977111117893"/>
    <pageSetUpPr fitToPage="1"/>
  </sheetPr>
  <dimension ref="B1:Q23"/>
  <sheetViews>
    <sheetView zoomScaleNormal="100" zoomScaleSheetLayoutView="90" workbookViewId="0">
      <selection activeCell="B2" sqref="B2:E2"/>
    </sheetView>
  </sheetViews>
  <sheetFormatPr defaultColWidth="11.44140625" defaultRowHeight="13.2" x14ac:dyDescent="0.25"/>
  <cols>
    <col min="1" max="1" width="3.77734375" style="75" customWidth="1"/>
    <col min="2" max="2" width="5.77734375" style="75" customWidth="1"/>
    <col min="3" max="4" width="50.77734375" style="75" customWidth="1"/>
    <col min="5" max="5" width="40.77734375" style="75" customWidth="1"/>
    <col min="6" max="6" width="5.44140625" style="75" customWidth="1"/>
    <col min="7" max="16384" width="11.44140625" style="75"/>
  </cols>
  <sheetData>
    <row r="1" spans="2:17" ht="15" customHeight="1" thickBot="1" x14ac:dyDescent="0.3"/>
    <row r="2" spans="2:17" s="55" customFormat="1" ht="49.5" customHeight="1" thickBot="1" x14ac:dyDescent="0.3">
      <c r="B2" s="1440" t="s">
        <v>821</v>
      </c>
      <c r="C2" s="1440"/>
      <c r="D2" s="1440"/>
      <c r="E2" s="1440"/>
      <c r="F2" s="96"/>
      <c r="H2" s="97"/>
      <c r="J2" s="97"/>
      <c r="K2" s="97"/>
      <c r="L2" s="97"/>
      <c r="M2" s="97"/>
      <c r="N2" s="97"/>
      <c r="O2" s="97"/>
      <c r="P2" s="97"/>
      <c r="Q2" s="97"/>
    </row>
    <row r="3" spans="2:17" ht="43.95" customHeight="1" x14ac:dyDescent="0.25">
      <c r="G3" s="97"/>
      <c r="H3" s="97"/>
      <c r="I3" s="97"/>
      <c r="J3" s="97"/>
      <c r="K3" s="97"/>
      <c r="L3" s="97"/>
      <c r="M3" s="97"/>
      <c r="N3" s="97"/>
      <c r="O3" s="97"/>
      <c r="P3" s="97"/>
      <c r="Q3" s="97"/>
    </row>
    <row r="4" spans="2:17" s="1323" customFormat="1" ht="37.5" customHeight="1" x14ac:dyDescent="0.25">
      <c r="C4" s="1516" t="s">
        <v>857</v>
      </c>
      <c r="D4" s="1517"/>
      <c r="E4" s="1517"/>
      <c r="G4" s="267"/>
      <c r="H4" s="267"/>
      <c r="I4" s="267"/>
      <c r="J4" s="267"/>
      <c r="K4" s="267"/>
      <c r="L4" s="267"/>
      <c r="M4" s="267"/>
      <c r="N4" s="267"/>
      <c r="O4" s="267"/>
      <c r="P4" s="267"/>
      <c r="Q4" s="267"/>
    </row>
    <row r="5" spans="2:17" s="1323" customFormat="1" ht="20.25" customHeight="1" x14ac:dyDescent="0.25">
      <c r="C5" s="778" t="s">
        <v>1229</v>
      </c>
      <c r="D5" s="778"/>
      <c r="E5" s="784"/>
      <c r="G5" s="267"/>
      <c r="H5" s="267"/>
      <c r="I5" s="267"/>
      <c r="J5" s="267"/>
      <c r="K5" s="267"/>
      <c r="L5" s="267"/>
      <c r="M5" s="267"/>
      <c r="N5" s="267"/>
      <c r="O5" s="267"/>
      <c r="P5" s="267"/>
      <c r="Q5" s="267"/>
    </row>
    <row r="6" spans="2:17" s="1323" customFormat="1" ht="20.25" customHeight="1" x14ac:dyDescent="0.25">
      <c r="C6" s="1511" t="s">
        <v>961</v>
      </c>
      <c r="D6" s="1511"/>
      <c r="E6" s="778"/>
      <c r="G6" s="267"/>
      <c r="H6" s="267"/>
      <c r="I6" s="267"/>
      <c r="J6" s="267"/>
      <c r="K6" s="267"/>
      <c r="L6" s="267"/>
      <c r="M6" s="267"/>
      <c r="N6" s="267"/>
      <c r="O6" s="267"/>
      <c r="P6" s="267"/>
      <c r="Q6" s="267"/>
    </row>
    <row r="7" spans="2:17" s="1323" customFormat="1" ht="20.25" customHeight="1" x14ac:dyDescent="0.25">
      <c r="C7" s="1511" t="s">
        <v>1225</v>
      </c>
      <c r="D7" s="1511"/>
      <c r="E7" s="784"/>
      <c r="G7" s="267"/>
      <c r="H7" s="267"/>
      <c r="I7" s="267"/>
      <c r="J7" s="267"/>
      <c r="K7" s="267"/>
      <c r="L7" s="267"/>
      <c r="M7" s="267"/>
      <c r="N7" s="267"/>
      <c r="O7" s="267"/>
      <c r="P7" s="267"/>
      <c r="Q7" s="267"/>
    </row>
    <row r="8" spans="2:17" s="1323" customFormat="1" ht="20.25" customHeight="1" x14ac:dyDescent="0.25">
      <c r="C8" s="1511" t="s">
        <v>900</v>
      </c>
      <c r="D8" s="1511"/>
      <c r="E8" s="784"/>
      <c r="G8" s="267"/>
      <c r="H8" s="267"/>
      <c r="I8" s="267"/>
      <c r="J8" s="267"/>
      <c r="K8" s="267"/>
      <c r="L8" s="267"/>
      <c r="M8" s="267"/>
      <c r="N8" s="267"/>
      <c r="O8" s="267"/>
      <c r="P8" s="267"/>
      <c r="Q8" s="267"/>
    </row>
    <row r="9" spans="2:17" s="1323" customFormat="1" ht="20.25" customHeight="1" x14ac:dyDescent="0.25">
      <c r="C9" s="1518" t="s">
        <v>858</v>
      </c>
      <c r="D9" s="1518"/>
      <c r="E9" s="799"/>
      <c r="G9" s="267"/>
      <c r="H9" s="267"/>
      <c r="I9" s="267"/>
      <c r="J9" s="267"/>
      <c r="K9" s="267"/>
      <c r="L9" s="267"/>
      <c r="M9" s="267"/>
      <c r="N9" s="267"/>
      <c r="O9" s="267"/>
      <c r="P9" s="267"/>
      <c r="Q9" s="267"/>
    </row>
    <row r="10" spans="2:17" s="1323" customFormat="1" ht="20.25" customHeight="1" x14ac:dyDescent="0.25">
      <c r="C10" s="1519" t="s">
        <v>1305</v>
      </c>
      <c r="D10" s="1519"/>
      <c r="E10" s="786"/>
      <c r="G10" s="267"/>
      <c r="H10" s="267"/>
      <c r="I10" s="267"/>
      <c r="J10" s="267"/>
      <c r="K10" s="267"/>
      <c r="L10" s="267"/>
      <c r="M10" s="267"/>
      <c r="N10" s="267"/>
      <c r="O10" s="267"/>
      <c r="P10" s="267"/>
      <c r="Q10" s="267"/>
    </row>
    <row r="11" spans="2:17" s="1323" customFormat="1" ht="20.25" customHeight="1" x14ac:dyDescent="0.25">
      <c r="C11" s="1511" t="s">
        <v>960</v>
      </c>
      <c r="D11" s="1511"/>
      <c r="E11" s="784"/>
      <c r="G11" s="267"/>
      <c r="H11" s="267"/>
      <c r="I11" s="267"/>
      <c r="J11" s="267"/>
      <c r="K11" s="267"/>
      <c r="L11" s="267"/>
      <c r="M11" s="267"/>
      <c r="N11" s="267"/>
      <c r="O11" s="267"/>
      <c r="P11" s="267"/>
      <c r="Q11" s="267"/>
    </row>
    <row r="12" spans="2:17" s="1323" customFormat="1" ht="20.25" customHeight="1" x14ac:dyDescent="0.25">
      <c r="C12" s="1511" t="s">
        <v>962</v>
      </c>
      <c r="D12" s="1511"/>
      <c r="E12" s="784"/>
      <c r="G12" s="267"/>
      <c r="H12" s="267"/>
      <c r="I12" s="267"/>
      <c r="J12" s="267"/>
      <c r="K12" s="267"/>
      <c r="L12" s="267"/>
      <c r="M12" s="267"/>
      <c r="N12" s="267"/>
      <c r="O12" s="267"/>
      <c r="P12" s="267"/>
      <c r="Q12" s="267"/>
    </row>
    <row r="13" spans="2:17" s="1323" customFormat="1" ht="37.5" customHeight="1" x14ac:dyDescent="0.25">
      <c r="C13" s="1512" t="s">
        <v>1226</v>
      </c>
      <c r="D13" s="1513"/>
      <c r="E13" s="1514"/>
      <c r="G13" s="267"/>
      <c r="H13" s="267"/>
      <c r="I13" s="267"/>
      <c r="J13" s="267"/>
      <c r="K13" s="267"/>
      <c r="L13" s="267"/>
      <c r="M13" s="267"/>
      <c r="N13" s="267"/>
      <c r="O13" s="267"/>
      <c r="P13" s="267"/>
      <c r="Q13" s="267"/>
    </row>
    <row r="14" spans="2:17" s="1323" customFormat="1" ht="20.25" customHeight="1" x14ac:dyDescent="0.25">
      <c r="C14" s="1511" t="s">
        <v>899</v>
      </c>
      <c r="D14" s="1511"/>
      <c r="E14" s="784"/>
      <c r="G14" s="267"/>
      <c r="H14" s="267"/>
      <c r="I14" s="267"/>
      <c r="J14" s="267"/>
      <c r="K14" s="267"/>
      <c r="L14" s="267"/>
      <c r="M14" s="267"/>
      <c r="N14" s="267"/>
      <c r="O14" s="267"/>
      <c r="P14" s="267"/>
      <c r="Q14" s="267"/>
    </row>
    <row r="15" spans="2:17" s="1323" customFormat="1" ht="20.25" customHeight="1" x14ac:dyDescent="0.25">
      <c r="C15" s="1515" t="s">
        <v>901</v>
      </c>
      <c r="D15" s="1515"/>
      <c r="E15" s="785"/>
      <c r="G15" s="267"/>
      <c r="H15" s="267"/>
      <c r="I15" s="267"/>
      <c r="J15" s="267"/>
      <c r="K15" s="267"/>
      <c r="L15" s="267"/>
      <c r="M15" s="267"/>
      <c r="N15" s="267"/>
      <c r="O15" s="267"/>
      <c r="P15" s="267"/>
      <c r="Q15" s="267"/>
    </row>
    <row r="16" spans="2:17" ht="20.25" customHeight="1" x14ac:dyDescent="0.25">
      <c r="B16" s="242" t="s">
        <v>688</v>
      </c>
      <c r="G16" s="97"/>
      <c r="H16" s="97"/>
      <c r="I16" s="97"/>
      <c r="J16" s="97"/>
      <c r="K16" s="97"/>
      <c r="L16" s="97"/>
      <c r="M16" s="97"/>
      <c r="N16" s="97"/>
      <c r="O16" s="97"/>
      <c r="P16" s="97"/>
      <c r="Q16" s="97"/>
    </row>
    <row r="17" spans="2:16" ht="13.2" customHeight="1" x14ac:dyDescent="0.25">
      <c r="B17" s="1472"/>
      <c r="C17" s="1472"/>
      <c r="D17" s="1472"/>
      <c r="E17" s="1472"/>
      <c r="F17" s="1472"/>
      <c r="G17" s="1472"/>
      <c r="H17" s="1472"/>
      <c r="I17" s="1472"/>
      <c r="J17" s="1472"/>
      <c r="K17" s="1472"/>
      <c r="L17" s="1472"/>
      <c r="M17" s="1472"/>
      <c r="N17" s="1472"/>
      <c r="O17" s="1472"/>
      <c r="P17" s="1472"/>
    </row>
    <row r="18" spans="2:16" x14ac:dyDescent="0.25">
      <c r="B18" s="1472"/>
      <c r="C18" s="1472"/>
      <c r="D18" s="1472"/>
      <c r="E18" s="1472"/>
      <c r="F18" s="1472"/>
      <c r="G18" s="1472"/>
      <c r="H18" s="1472"/>
      <c r="I18" s="1472"/>
      <c r="J18" s="1472"/>
      <c r="K18" s="1472"/>
      <c r="L18" s="1472"/>
      <c r="M18" s="1472"/>
      <c r="N18" s="1472"/>
      <c r="O18" s="1472"/>
      <c r="P18" s="1472"/>
    </row>
    <row r="19" spans="2:16" x14ac:dyDescent="0.25">
      <c r="I19" s="1472"/>
      <c r="J19" s="1472"/>
      <c r="K19" s="1472"/>
      <c r="L19" s="1472"/>
      <c r="M19" s="1472"/>
      <c r="N19" s="1472"/>
      <c r="O19" s="1472"/>
      <c r="P19" s="1472"/>
    </row>
    <row r="20" spans="2:16" x14ac:dyDescent="0.25">
      <c r="I20" s="1472"/>
      <c r="J20" s="1472"/>
      <c r="K20" s="1472"/>
      <c r="L20" s="1472"/>
      <c r="M20" s="1472"/>
      <c r="N20" s="1472"/>
      <c r="O20" s="1472"/>
      <c r="P20" s="1472"/>
    </row>
    <row r="21" spans="2:16" x14ac:dyDescent="0.25">
      <c r="I21" s="1472"/>
      <c r="J21" s="1472"/>
      <c r="K21" s="1472"/>
      <c r="L21" s="1472"/>
      <c r="M21" s="1472"/>
      <c r="N21" s="1472"/>
      <c r="O21" s="1472"/>
      <c r="P21" s="1472"/>
    </row>
    <row r="22" spans="2:16" x14ac:dyDescent="0.25">
      <c r="I22" s="1472"/>
      <c r="J22" s="1472"/>
      <c r="K22" s="1472"/>
      <c r="L22" s="1472"/>
      <c r="M22" s="1472"/>
      <c r="N22" s="1472"/>
      <c r="O22" s="1472"/>
      <c r="P22" s="1472"/>
    </row>
    <row r="23" spans="2:16" ht="13.2" customHeight="1" x14ac:dyDescent="0.25">
      <c r="I23" s="1472"/>
      <c r="J23" s="1472"/>
      <c r="K23" s="1472"/>
      <c r="L23" s="1472"/>
      <c r="M23" s="1472"/>
      <c r="N23" s="1472"/>
      <c r="O23" s="1472"/>
      <c r="P23" s="1472"/>
    </row>
  </sheetData>
  <sheetProtection algorithmName="SHA-512" hashValue="nFZmqZTj8Lc8sN3xeIlKAzAPPN8MWByZwCQHmU///kjuCV+jrMMMax0ycy5aoCaF6uDiJ6QdMNMQKa/29MznKA==" saltValue="OqQxOfK5eQlTLJsObpgf2A==" spinCount="100000" sheet="1" selectLockedCells="1"/>
  <customSheetViews>
    <customSheetView guid="{6509DE47-C0A2-4ED1-9D8E-F081B0F084AE}" fitToPage="1">
      <selection activeCell="B2" sqref="B2:E2"/>
      <colBreaks count="1" manualBreakCount="1">
        <brk id="5" max="1048575" man="1"/>
      </colBreaks>
      <pageMargins left="0.25" right="0.25" top="0.75" bottom="0.75" header="0.3" footer="0.3"/>
      <printOptions horizontalCentered="1"/>
      <pageSetup paperSize="9" scale="68" fitToHeight="0" orientation="portrait" r:id="rId1"/>
      <headerFooter alignWithMargins="0">
        <oddFooter xml:space="preserve">&amp;R&amp;6Pagina &amp;P di &amp;N </oddFooter>
      </headerFooter>
    </customSheetView>
  </customSheetViews>
  <mergeCells count="17">
    <mergeCell ref="C11:D11"/>
    <mergeCell ref="C12:D12"/>
    <mergeCell ref="C13:E13"/>
    <mergeCell ref="B2:E2"/>
    <mergeCell ref="I17:P23"/>
    <mergeCell ref="B17:E17"/>
    <mergeCell ref="F17:H17"/>
    <mergeCell ref="B18:E18"/>
    <mergeCell ref="F18:H18"/>
    <mergeCell ref="C14:D14"/>
    <mergeCell ref="C15:D15"/>
    <mergeCell ref="C4:E4"/>
    <mergeCell ref="C6:D6"/>
    <mergeCell ref="C7:D7"/>
    <mergeCell ref="C8:D8"/>
    <mergeCell ref="C9:D9"/>
    <mergeCell ref="C10:D10"/>
  </mergeCells>
  <hyperlinks>
    <hyperlink ref="B16" location="Sommario!A1" display="Ritorna al sommario"/>
  </hyperlinks>
  <printOptions horizontalCentered="1"/>
  <pageMargins left="0.25" right="0.25" top="0.75" bottom="0.75" header="0.3" footer="0.3"/>
  <pageSetup paperSize="9" scale="68" fitToHeight="0" orientation="portrait" r:id="rId2"/>
  <headerFooter alignWithMargins="0">
    <oddFooter xml:space="preserve">&amp;R&amp;6Pagina &amp;P di &amp;N </oddFooter>
  </headerFooter>
  <colBreaks count="1" manualBreakCount="1">
    <brk id="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E53"/>
  <sheetViews>
    <sheetView showGridLines="0" topLeftCell="A7" zoomScaleNormal="100" zoomScaleSheetLayoutView="100" zoomScalePageLayoutView="90" workbookViewId="0">
      <selection activeCell="B9" sqref="B9:D9"/>
    </sheetView>
  </sheetViews>
  <sheetFormatPr defaultColWidth="11.44140625" defaultRowHeight="13.2" x14ac:dyDescent="0.25"/>
  <cols>
    <col min="1" max="1" width="3.77734375" style="2" customWidth="1"/>
    <col min="2" max="2" width="105.77734375" style="757" customWidth="1"/>
    <col min="3" max="4" width="20.77734375" style="757" customWidth="1"/>
    <col min="5" max="5" width="25.77734375" style="21" customWidth="1"/>
    <col min="6" max="16384" width="11.44140625" style="2"/>
  </cols>
  <sheetData>
    <row r="1" spans="2:5" s="268" customFormat="1" ht="25.05" customHeight="1" x14ac:dyDescent="0.25">
      <c r="B1" s="1315" t="s">
        <v>512</v>
      </c>
      <c r="C1" s="1378" t="s">
        <v>513</v>
      </c>
      <c r="D1" s="278"/>
      <c r="E1" s="274"/>
    </row>
    <row r="2" spans="2:5" s="268" customFormat="1" ht="25.05" customHeight="1" thickBot="1" x14ac:dyDescent="0.3">
      <c r="B2" s="16" t="str">
        <f>Copertina!$B$12</f>
        <v>Nome dell'istituto</v>
      </c>
      <c r="C2" s="16" t="str">
        <f>Copertina!$B$14</f>
        <v>Nome della sede</v>
      </c>
      <c r="D2" s="278"/>
      <c r="E2" s="274"/>
    </row>
    <row r="3" spans="2:5" s="268" customFormat="1" ht="50.1" customHeight="1" thickBot="1" x14ac:dyDescent="0.3">
      <c r="B3" s="1475" t="s">
        <v>1228</v>
      </c>
      <c r="C3" s="1475"/>
      <c r="D3" s="1475"/>
      <c r="E3" s="274"/>
    </row>
    <row r="4" spans="2:5" s="268" customFormat="1" ht="15" customHeight="1" x14ac:dyDescent="0.25">
      <c r="B4" s="278"/>
      <c r="C4" s="278"/>
      <c r="D4" s="278"/>
      <c r="E4" s="274"/>
    </row>
    <row r="5" spans="2:5" s="269" customFormat="1" ht="27" customHeight="1" x14ac:dyDescent="0.25">
      <c r="B5" s="1529" t="s">
        <v>1227</v>
      </c>
      <c r="C5" s="1529"/>
      <c r="D5" s="1529"/>
      <c r="E5" s="635"/>
    </row>
    <row r="6" spans="2:5" s="269" customFormat="1" ht="15" customHeight="1" thickBot="1" x14ac:dyDescent="0.3">
      <c r="B6" s="758"/>
      <c r="C6" s="758"/>
      <c r="D6" s="385"/>
      <c r="E6" s="635"/>
    </row>
    <row r="7" spans="2:5" s="269" customFormat="1" ht="15" customHeight="1" thickBot="1" x14ac:dyDescent="0.3">
      <c r="B7" s="1526" t="s">
        <v>490</v>
      </c>
      <c r="C7" s="1526"/>
      <c r="D7" s="1526"/>
      <c r="E7" s="635"/>
    </row>
    <row r="8" spans="2:5" s="269" customFormat="1" ht="15" customHeight="1" x14ac:dyDescent="0.25">
      <c r="B8" s="386"/>
      <c r="C8" s="386"/>
      <c r="D8" s="386"/>
      <c r="E8" s="635"/>
    </row>
    <row r="9" spans="2:5" s="103" customFormat="1" ht="60.75" customHeight="1" x14ac:dyDescent="0.25">
      <c r="B9" s="1522" t="s">
        <v>716</v>
      </c>
      <c r="C9" s="1522"/>
      <c r="D9" s="1522"/>
      <c r="E9" s="85"/>
    </row>
    <row r="10" spans="2:5" s="103" customFormat="1" ht="247.5" customHeight="1" x14ac:dyDescent="0.25">
      <c r="B10" s="1522" t="s">
        <v>1420</v>
      </c>
      <c r="C10" s="1523"/>
      <c r="D10" s="1523"/>
      <c r="E10" s="85"/>
    </row>
    <row r="11" spans="2:5" s="103" customFormat="1" ht="90" customHeight="1" x14ac:dyDescent="0.25">
      <c r="B11" s="1528" t="s">
        <v>740</v>
      </c>
      <c r="C11" s="1528"/>
      <c r="D11" s="1528"/>
      <c r="E11" s="85"/>
    </row>
    <row r="12" spans="2:5" s="103" customFormat="1" ht="225.45" customHeight="1" x14ac:dyDescent="0.25">
      <c r="B12" s="1522" t="s">
        <v>1108</v>
      </c>
      <c r="C12" s="1522"/>
      <c r="D12" s="1522"/>
      <c r="E12" s="85"/>
    </row>
    <row r="13" spans="2:5" s="269" customFormat="1" ht="45.45" customHeight="1" x14ac:dyDescent="0.25">
      <c r="B13" s="1522" t="s">
        <v>702</v>
      </c>
      <c r="C13" s="1523"/>
      <c r="D13" s="1523"/>
      <c r="E13" s="635"/>
    </row>
    <row r="14" spans="2:5" s="636" customFormat="1" ht="230.25" customHeight="1" x14ac:dyDescent="0.25">
      <c r="B14" s="1530" t="s">
        <v>1421</v>
      </c>
      <c r="C14" s="1530"/>
      <c r="D14" s="1530"/>
      <c r="E14" s="800"/>
    </row>
    <row r="15" spans="2:5" s="269" customFormat="1" ht="15" customHeight="1" thickBot="1" x14ac:dyDescent="0.3">
      <c r="B15" s="387"/>
      <c r="C15" s="388"/>
      <c r="D15" s="388"/>
      <c r="E15" s="635"/>
    </row>
    <row r="16" spans="2:5" s="269" customFormat="1" ht="15" customHeight="1" thickBot="1" x14ac:dyDescent="0.3">
      <c r="B16" s="1526" t="s">
        <v>492</v>
      </c>
      <c r="C16" s="1526"/>
      <c r="D16" s="1526"/>
      <c r="E16" s="635"/>
    </row>
    <row r="17" spans="2:5" s="269" customFormat="1" ht="15" customHeight="1" x14ac:dyDescent="0.25">
      <c r="B17" s="386"/>
      <c r="C17" s="386"/>
      <c r="D17" s="386"/>
      <c r="E17" s="635"/>
    </row>
    <row r="18" spans="2:5" s="269" customFormat="1" ht="60" customHeight="1" x14ac:dyDescent="0.25">
      <c r="B18" s="1527" t="s">
        <v>703</v>
      </c>
      <c r="C18" s="1527"/>
      <c r="D18" s="1527"/>
      <c r="E18" s="635"/>
    </row>
    <row r="19" spans="2:5" s="269" customFormat="1" ht="144.75" customHeight="1" x14ac:dyDescent="0.25">
      <c r="B19" s="1522" t="s">
        <v>704</v>
      </c>
      <c r="C19" s="1523"/>
      <c r="D19" s="1523"/>
      <c r="E19" s="635"/>
    </row>
    <row r="20" spans="2:5" s="269" customFormat="1" ht="75" customHeight="1" x14ac:dyDescent="0.25">
      <c r="B20" s="1522" t="s">
        <v>705</v>
      </c>
      <c r="C20" s="1522"/>
      <c r="D20" s="1522"/>
      <c r="E20" s="635"/>
    </row>
    <row r="21" spans="2:5" s="269" customFormat="1" ht="205.05" customHeight="1" x14ac:dyDescent="0.25">
      <c r="B21" s="1523" t="s">
        <v>706</v>
      </c>
      <c r="C21" s="1523"/>
      <c r="D21" s="1523"/>
      <c r="E21" s="635"/>
    </row>
    <row r="22" spans="2:5" s="269" customFormat="1" ht="150" customHeight="1" x14ac:dyDescent="0.25">
      <c r="B22" s="1523" t="s">
        <v>707</v>
      </c>
      <c r="C22" s="1523"/>
      <c r="D22" s="1523"/>
      <c r="E22" s="635"/>
    </row>
    <row r="23" spans="2:5" s="269" customFormat="1" ht="320.25" customHeight="1" x14ac:dyDescent="0.25">
      <c r="B23" s="1523" t="s">
        <v>975</v>
      </c>
      <c r="C23" s="1523"/>
      <c r="D23" s="1523"/>
      <c r="E23" s="635"/>
    </row>
    <row r="24" spans="2:5" s="269" customFormat="1" ht="15" customHeight="1" thickBot="1" x14ac:dyDescent="0.3">
      <c r="B24" s="388"/>
      <c r="C24" s="388"/>
      <c r="D24" s="388"/>
      <c r="E24" s="635"/>
    </row>
    <row r="25" spans="2:5" s="269" customFormat="1" ht="15" customHeight="1" thickBot="1" x14ac:dyDescent="0.3">
      <c r="B25" s="1526" t="s">
        <v>699</v>
      </c>
      <c r="C25" s="1526"/>
      <c r="D25" s="1526"/>
      <c r="E25" s="635"/>
    </row>
    <row r="26" spans="2:5" s="269" customFormat="1" ht="15" customHeight="1" x14ac:dyDescent="0.25">
      <c r="B26" s="386"/>
      <c r="C26" s="386"/>
      <c r="D26" s="386"/>
      <c r="E26" s="635"/>
    </row>
    <row r="27" spans="2:5" s="269" customFormat="1" ht="45.45" customHeight="1" x14ac:dyDescent="0.25">
      <c r="B27" s="1522" t="s">
        <v>708</v>
      </c>
      <c r="C27" s="1523"/>
      <c r="D27" s="1523"/>
      <c r="E27" s="635"/>
    </row>
    <row r="28" spans="2:5" s="269" customFormat="1" ht="150" customHeight="1" x14ac:dyDescent="0.25">
      <c r="B28" s="1522" t="s">
        <v>1109</v>
      </c>
      <c r="C28" s="1522"/>
      <c r="D28" s="1522"/>
      <c r="E28" s="635"/>
    </row>
    <row r="29" spans="2:5" s="269" customFormat="1" ht="45.45" customHeight="1" x14ac:dyDescent="0.25">
      <c r="B29" s="1522" t="s">
        <v>700</v>
      </c>
      <c r="C29" s="1523"/>
      <c r="D29" s="1523"/>
      <c r="E29" s="635"/>
    </row>
    <row r="30" spans="2:5" s="269" customFormat="1" ht="165" customHeight="1" x14ac:dyDescent="0.25">
      <c r="B30" s="1524" t="s">
        <v>741</v>
      </c>
      <c r="C30" s="1525"/>
      <c r="D30" s="1525"/>
      <c r="E30" s="635"/>
    </row>
    <row r="31" spans="2:5" s="269" customFormat="1" ht="165" customHeight="1" x14ac:dyDescent="0.25">
      <c r="B31" s="1524" t="s">
        <v>1422</v>
      </c>
      <c r="C31" s="1525"/>
      <c r="D31" s="1525"/>
      <c r="E31" s="635"/>
    </row>
    <row r="32" spans="2:5" s="269" customFormat="1" ht="105" customHeight="1" x14ac:dyDescent="0.25">
      <c r="B32" s="1522" t="s">
        <v>709</v>
      </c>
      <c r="C32" s="1523"/>
      <c r="D32" s="1523"/>
      <c r="E32" s="635"/>
    </row>
    <row r="33" spans="2:5" s="269" customFormat="1" ht="45.45" customHeight="1" x14ac:dyDescent="0.25">
      <c r="B33" s="1522" t="s">
        <v>710</v>
      </c>
      <c r="C33" s="1523"/>
      <c r="D33" s="1523"/>
      <c r="E33" s="635"/>
    </row>
    <row r="34" spans="2:5" s="269" customFormat="1" ht="85.5" customHeight="1" x14ac:dyDescent="0.25">
      <c r="B34" s="1522" t="s">
        <v>711</v>
      </c>
      <c r="C34" s="1523"/>
      <c r="D34" s="1523"/>
      <c r="E34" s="635"/>
    </row>
    <row r="35" spans="2:5" s="269" customFormat="1" ht="18.75" customHeight="1" thickBot="1" x14ac:dyDescent="0.3">
      <c r="B35" s="387"/>
      <c r="C35" s="388"/>
      <c r="D35" s="388"/>
      <c r="E35" s="635"/>
    </row>
    <row r="36" spans="2:5" s="269" customFormat="1" ht="15" customHeight="1" thickBot="1" x14ac:dyDescent="0.3">
      <c r="B36" s="1526" t="s">
        <v>701</v>
      </c>
      <c r="C36" s="1526"/>
      <c r="D36" s="1526"/>
      <c r="E36" s="635"/>
    </row>
    <row r="37" spans="2:5" s="269" customFormat="1" ht="15" customHeight="1" x14ac:dyDescent="0.25">
      <c r="B37" s="1325"/>
      <c r="C37" s="1325"/>
      <c r="D37" s="1325"/>
      <c r="E37" s="635"/>
    </row>
    <row r="38" spans="2:5" s="269" customFormat="1" ht="105" customHeight="1" x14ac:dyDescent="0.25">
      <c r="B38" s="1522" t="s">
        <v>712</v>
      </c>
      <c r="C38" s="1523"/>
      <c r="D38" s="1523"/>
      <c r="E38" s="635"/>
    </row>
    <row r="39" spans="2:5" s="269" customFormat="1" ht="114" customHeight="1" x14ac:dyDescent="0.25">
      <c r="B39" s="1523" t="s">
        <v>713</v>
      </c>
      <c r="C39" s="1523"/>
      <c r="D39" s="1523"/>
      <c r="E39" s="635"/>
    </row>
    <row r="40" spans="2:5" s="269" customFormat="1" ht="90" customHeight="1" x14ac:dyDescent="0.25">
      <c r="B40" s="1522" t="s">
        <v>714</v>
      </c>
      <c r="C40" s="1523"/>
      <c r="D40" s="1523"/>
      <c r="E40" s="635"/>
    </row>
    <row r="41" spans="2:5" s="269" customFormat="1" ht="152.25" customHeight="1" thickBot="1" x14ac:dyDescent="0.3">
      <c r="B41" s="1522" t="s">
        <v>715</v>
      </c>
      <c r="C41" s="1523"/>
      <c r="D41" s="1523"/>
      <c r="E41" s="635"/>
    </row>
    <row r="42" spans="2:5" s="636" customFormat="1" ht="15" customHeight="1" thickBot="1" x14ac:dyDescent="0.3">
      <c r="B42" s="1520" t="s">
        <v>1423</v>
      </c>
      <c r="C42" s="1520"/>
      <c r="D42" s="1520"/>
      <c r="E42" s="800"/>
    </row>
    <row r="43" spans="2:5" s="636" customFormat="1" ht="15" customHeight="1" x14ac:dyDescent="0.25">
      <c r="B43" s="637"/>
      <c r="C43" s="637"/>
      <c r="D43" s="637"/>
      <c r="E43" s="800"/>
    </row>
    <row r="44" spans="2:5" s="638" customFormat="1" ht="15" customHeight="1" x14ac:dyDescent="0.25">
      <c r="B44" s="1521" t="s">
        <v>859</v>
      </c>
      <c r="C44" s="1521"/>
      <c r="D44" s="1521"/>
      <c r="E44" s="801"/>
    </row>
    <row r="45" spans="2:5" ht="15" customHeight="1" x14ac:dyDescent="0.25"/>
    <row r="46" spans="2:5" ht="15" customHeight="1" x14ac:dyDescent="0.25">
      <c r="B46" s="242" t="s">
        <v>688</v>
      </c>
    </row>
    <row r="53" spans="3:3" s="2" customFormat="1" x14ac:dyDescent="0.25">
      <c r="C53" s="1335"/>
    </row>
  </sheetData>
  <sheetProtection algorithmName="SHA-512" hashValue="60CxsZhNJTtVuH5zYszXybNGzbf6pso+j4urF4XR2ILOGJxscE5i33/f6UDG04Sacr4dYc90n0eY+yv/lZAIag==" saltValue="oTs3T9pmujtZPGap5pdF+Q==" spinCount="100000" sheet="1" objects="1" scenarios="1" selectLockedCells="1"/>
  <customSheetViews>
    <customSheetView guid="{6509DE47-C0A2-4ED1-9D8E-F081B0F084AE}" showGridLines="0" fitToPage="1">
      <selection activeCell="E3" sqref="E3"/>
      <rowBreaks count="3" manualBreakCount="3">
        <brk id="15" min="1" max="3" man="1"/>
        <brk id="24" min="1" max="3" man="1"/>
        <brk id="35" min="1" max="3" man="1"/>
      </rowBreaks>
      <pageMargins left="0.25" right="0.25" top="0.75" bottom="0.75" header="0.3" footer="0.3"/>
      <printOptions horizontalCentered="1"/>
      <pageSetup paperSize="9" scale="68" fitToHeight="0" orientation="portrait" r:id="rId1"/>
      <headerFooter alignWithMargins="0">
        <oddFooter xml:space="preserve">&amp;R&amp;6Pagina &amp;P di &amp;N </oddFooter>
      </headerFooter>
    </customSheetView>
  </customSheetViews>
  <mergeCells count="32">
    <mergeCell ref="B3:D3"/>
    <mergeCell ref="B16:D16"/>
    <mergeCell ref="B18:D18"/>
    <mergeCell ref="B12:D12"/>
    <mergeCell ref="B13:D13"/>
    <mergeCell ref="B7:D7"/>
    <mergeCell ref="B9:D9"/>
    <mergeCell ref="B10:D10"/>
    <mergeCell ref="B11:D11"/>
    <mergeCell ref="B5:D5"/>
    <mergeCell ref="B14:D14"/>
    <mergeCell ref="B19:D19"/>
    <mergeCell ref="B20:D20"/>
    <mergeCell ref="B22:D22"/>
    <mergeCell ref="B25:D25"/>
    <mergeCell ref="B27:D27"/>
    <mergeCell ref="B21:D21"/>
    <mergeCell ref="B23:D23"/>
    <mergeCell ref="B42:D42"/>
    <mergeCell ref="B44:D44"/>
    <mergeCell ref="B28:D28"/>
    <mergeCell ref="B29:D29"/>
    <mergeCell ref="B30:D30"/>
    <mergeCell ref="B31:D31"/>
    <mergeCell ref="B33:D33"/>
    <mergeCell ref="B40:D40"/>
    <mergeCell ref="B41:D41"/>
    <mergeCell ref="B36:D36"/>
    <mergeCell ref="B39:D39"/>
    <mergeCell ref="B32:D32"/>
    <mergeCell ref="B38:D38"/>
    <mergeCell ref="B34:D34"/>
  </mergeCells>
  <dataValidations disablePrompts="1" count="1">
    <dataValidation allowBlank="1" showInputMessage="1" showErrorMessage="1" sqref="D6"/>
  </dataValidations>
  <hyperlinks>
    <hyperlink ref="B46" location="Sommario!A1" display="Ritorna al sommario"/>
  </hyperlinks>
  <printOptions horizontalCentered="1"/>
  <pageMargins left="0.25" right="0.25" top="0.75" bottom="0.75" header="0.3" footer="0.3"/>
  <pageSetup paperSize="9" scale="68" fitToHeight="0" orientation="portrait" r:id="rId2"/>
  <headerFooter alignWithMargins="0">
    <oddFooter xml:space="preserve">&amp;R&amp;6Pagina &amp;P di &amp;N </oddFooter>
  </headerFooter>
  <rowBreaks count="3" manualBreakCount="3">
    <brk id="15" min="1" max="3" man="1"/>
    <brk id="24" min="1" max="3" man="1"/>
    <brk id="35" min="1" max="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0" tint="-0.249977111117893"/>
    <pageSetUpPr fitToPage="1"/>
  </sheetPr>
  <dimension ref="B1:S78"/>
  <sheetViews>
    <sheetView showGridLines="0" zoomScaleNormal="100" zoomScaleSheetLayoutView="90" zoomScalePageLayoutView="90" workbookViewId="0">
      <selection activeCell="D12" sqref="D12"/>
    </sheetView>
  </sheetViews>
  <sheetFormatPr defaultColWidth="11.44140625" defaultRowHeight="13.2" x14ac:dyDescent="0.25"/>
  <cols>
    <col min="1" max="1" width="3.21875" style="2" customWidth="1"/>
    <col min="2" max="2" width="10.77734375" style="757" customWidth="1"/>
    <col min="3" max="3" width="105.77734375" style="757" customWidth="1"/>
    <col min="4" max="5" width="15.77734375" style="2" customWidth="1"/>
    <col min="6" max="6" width="25.77734375" style="2" customWidth="1"/>
    <col min="7" max="16384" width="11.44140625" style="2"/>
  </cols>
  <sheetData>
    <row r="1" spans="2:8" ht="25.05" customHeight="1" x14ac:dyDescent="0.25">
      <c r="B1" s="1315" t="s">
        <v>512</v>
      </c>
      <c r="D1" s="1378" t="s">
        <v>513</v>
      </c>
      <c r="E1" s="268"/>
    </row>
    <row r="2" spans="2:8" ht="25.05" customHeight="1" thickBot="1" x14ac:dyDescent="0.3">
      <c r="B2" s="1537" t="str">
        <f>Copertina!$B$12</f>
        <v>Nome dell'istituto</v>
      </c>
      <c r="C2" s="1537"/>
      <c r="D2" s="1537" t="str">
        <f>Copertina!$B$14</f>
        <v>Nome della sede</v>
      </c>
      <c r="E2" s="1537"/>
    </row>
    <row r="3" spans="2:8" ht="50.1" customHeight="1" thickBot="1" x14ac:dyDescent="0.3">
      <c r="B3" s="1475" t="s">
        <v>848</v>
      </c>
      <c r="C3" s="1475"/>
      <c r="D3" s="1475"/>
      <c r="E3" s="1475"/>
    </row>
    <row r="4" spans="2:8" s="277" customFormat="1" ht="15" customHeight="1" x14ac:dyDescent="0.25">
      <c r="B4" s="278"/>
      <c r="C4" s="278"/>
      <c r="D4" s="270"/>
      <c r="E4" s="270"/>
    </row>
    <row r="5" spans="2:8" s="277" customFormat="1" ht="81.75" customHeight="1" x14ac:dyDescent="0.25">
      <c r="B5" s="1529" t="s">
        <v>1230</v>
      </c>
      <c r="C5" s="1529"/>
      <c r="D5" s="1529"/>
      <c r="E5" s="1529"/>
      <c r="F5" s="1321"/>
    </row>
    <row r="6" spans="2:8" s="277" customFormat="1" ht="18" customHeight="1" thickBot="1" x14ac:dyDescent="0.3">
      <c r="B6" s="1542" t="s">
        <v>188</v>
      </c>
      <c r="C6" s="1542"/>
      <c r="D6" s="1542"/>
      <c r="E6" s="1543"/>
      <c r="F6" s="1321"/>
    </row>
    <row r="7" spans="2:8" s="277" customFormat="1" ht="45.45" customHeight="1" thickBot="1" x14ac:dyDescent="0.3">
      <c r="B7" s="1540" t="s">
        <v>849</v>
      </c>
      <c r="C7" s="1541"/>
      <c r="D7" s="655" t="s">
        <v>851</v>
      </c>
      <c r="E7" s="653" t="s">
        <v>1082</v>
      </c>
    </row>
    <row r="8" spans="2:8" s="500" customFormat="1" ht="22.05" customHeight="1" thickBot="1" x14ac:dyDescent="0.3">
      <c r="B8" s="675">
        <v>1</v>
      </c>
      <c r="C8" s="1531" t="s">
        <v>742</v>
      </c>
      <c r="D8" s="1531"/>
      <c r="E8" s="1532"/>
    </row>
    <row r="9" spans="2:8" s="277" customFormat="1" ht="20.25" customHeight="1" thickBot="1" x14ac:dyDescent="0.3">
      <c r="B9" s="493">
        <v>1.1000000000000001</v>
      </c>
      <c r="C9" s="494" t="s">
        <v>881</v>
      </c>
      <c r="D9" s="492"/>
      <c r="E9" s="787"/>
      <c r="F9" s="99"/>
      <c r="G9" s="766"/>
    </row>
    <row r="10" spans="2:8" s="500" customFormat="1" ht="22.05" customHeight="1" thickBot="1" x14ac:dyDescent="0.3">
      <c r="B10" s="675">
        <v>2</v>
      </c>
      <c r="C10" s="1531" t="s">
        <v>743</v>
      </c>
      <c r="D10" s="1531"/>
      <c r="E10" s="1544"/>
      <c r="F10" s="1333"/>
      <c r="G10" s="1333"/>
      <c r="H10" s="1333"/>
    </row>
    <row r="11" spans="2:8" s="98" customFormat="1" ht="30" customHeight="1" x14ac:dyDescent="0.25">
      <c r="B11" s="662">
        <v>2.1</v>
      </c>
      <c r="C11" s="502" t="s">
        <v>907</v>
      </c>
      <c r="D11" s="573"/>
      <c r="E11" s="503"/>
      <c r="F11" s="101"/>
      <c r="G11" s="101"/>
      <c r="H11" s="101"/>
    </row>
    <row r="12" spans="2:8" s="98" customFormat="1" ht="45.45" customHeight="1" x14ac:dyDescent="0.25">
      <c r="B12" s="663">
        <v>2.2000000000000002</v>
      </c>
      <c r="C12" s="583" t="s">
        <v>1406</v>
      </c>
      <c r="D12" s="574"/>
      <c r="E12" s="504"/>
      <c r="F12" s="101"/>
      <c r="G12" s="101"/>
      <c r="H12" s="101"/>
    </row>
    <row r="13" spans="2:8" s="98" customFormat="1" ht="45.45" customHeight="1" x14ac:dyDescent="0.25">
      <c r="B13" s="663">
        <v>2.2999999999999998</v>
      </c>
      <c r="C13" s="583" t="s">
        <v>997</v>
      </c>
      <c r="D13" s="574"/>
      <c r="E13" s="504"/>
      <c r="F13" s="101"/>
      <c r="G13" s="101"/>
      <c r="H13" s="101"/>
    </row>
    <row r="14" spans="2:8" s="98" customFormat="1" ht="45.45" customHeight="1" thickBot="1" x14ac:dyDescent="0.3">
      <c r="B14" s="664">
        <v>2.4</v>
      </c>
      <c r="C14" s="506" t="s">
        <v>908</v>
      </c>
      <c r="D14" s="575"/>
      <c r="E14" s="507"/>
      <c r="F14" s="101"/>
      <c r="G14" s="101"/>
      <c r="H14" s="101"/>
    </row>
    <row r="15" spans="2:8" s="500" customFormat="1" ht="35.1" customHeight="1" thickBot="1" x14ac:dyDescent="0.3">
      <c r="B15" s="675">
        <v>3</v>
      </c>
      <c r="C15" s="1531" t="s">
        <v>877</v>
      </c>
      <c r="D15" s="1531"/>
      <c r="E15" s="1544"/>
      <c r="F15" s="501"/>
      <c r="G15" s="501"/>
      <c r="H15" s="501"/>
    </row>
    <row r="16" spans="2:8" s="98" customFormat="1" ht="45.45" customHeight="1" x14ac:dyDescent="0.25">
      <c r="B16" s="662">
        <v>3.1</v>
      </c>
      <c r="C16" s="502" t="s">
        <v>909</v>
      </c>
      <c r="D16" s="576"/>
      <c r="E16" s="509"/>
      <c r="F16" s="102"/>
      <c r="G16" s="102"/>
      <c r="H16" s="102"/>
    </row>
    <row r="17" spans="2:8" s="98" customFormat="1" ht="30" customHeight="1" x14ac:dyDescent="0.25">
      <c r="B17" s="663">
        <v>3.2</v>
      </c>
      <c r="C17" s="505" t="s">
        <v>910</v>
      </c>
      <c r="D17" s="577"/>
      <c r="E17" s="511"/>
      <c r="F17" s="102"/>
      <c r="G17" s="102"/>
      <c r="H17" s="102"/>
    </row>
    <row r="18" spans="2:8" s="98" customFormat="1" ht="30" customHeight="1" x14ac:dyDescent="0.25">
      <c r="B18" s="663">
        <v>3.3</v>
      </c>
      <c r="C18" s="505" t="s">
        <v>911</v>
      </c>
      <c r="D18" s="577"/>
      <c r="E18" s="511"/>
      <c r="F18" s="102"/>
      <c r="G18" s="102"/>
      <c r="H18" s="102"/>
    </row>
    <row r="19" spans="2:8" s="98" customFormat="1" ht="20.25" customHeight="1" x14ac:dyDescent="0.25">
      <c r="B19" s="663">
        <v>3.4</v>
      </c>
      <c r="C19" s="505" t="s">
        <v>912</v>
      </c>
      <c r="D19" s="577"/>
      <c r="E19" s="511"/>
      <c r="F19" s="102"/>
      <c r="G19" s="102"/>
      <c r="H19" s="102"/>
    </row>
    <row r="20" spans="2:8" s="98" customFormat="1" ht="30" customHeight="1" x14ac:dyDescent="0.25">
      <c r="B20" s="663">
        <v>3.5</v>
      </c>
      <c r="C20" s="505" t="s">
        <v>913</v>
      </c>
      <c r="D20" s="577"/>
      <c r="E20" s="511"/>
      <c r="F20" s="102"/>
      <c r="G20" s="102"/>
      <c r="H20" s="102"/>
    </row>
    <row r="21" spans="2:8" s="98" customFormat="1" ht="20.25" customHeight="1" x14ac:dyDescent="0.25">
      <c r="B21" s="663">
        <v>3.6</v>
      </c>
      <c r="C21" s="505" t="s">
        <v>914</v>
      </c>
      <c r="D21" s="577"/>
      <c r="E21" s="511"/>
      <c r="F21" s="102"/>
      <c r="G21" s="102"/>
      <c r="H21" s="102"/>
    </row>
    <row r="22" spans="2:8" s="98" customFormat="1" ht="20.25" customHeight="1" x14ac:dyDescent="0.25">
      <c r="B22" s="663">
        <v>3.7</v>
      </c>
      <c r="C22" s="505" t="s">
        <v>915</v>
      </c>
      <c r="D22" s="577"/>
      <c r="E22" s="511"/>
      <c r="F22" s="102"/>
      <c r="G22" s="102"/>
      <c r="H22" s="102"/>
    </row>
    <row r="23" spans="2:8" s="98" customFormat="1" ht="20.25" customHeight="1" x14ac:dyDescent="0.25">
      <c r="B23" s="663">
        <v>3.8</v>
      </c>
      <c r="C23" s="808" t="s">
        <v>916</v>
      </c>
      <c r="D23" s="665"/>
      <c r="E23" s="666"/>
      <c r="F23" s="102"/>
      <c r="G23" s="102"/>
      <c r="H23" s="102"/>
    </row>
    <row r="24" spans="2:8" s="98" customFormat="1" ht="20.25" customHeight="1" thickBot="1" x14ac:dyDescent="0.3">
      <c r="B24" s="664">
        <v>3.9</v>
      </c>
      <c r="C24" s="809" t="s">
        <v>879</v>
      </c>
      <c r="D24" s="578"/>
      <c r="E24" s="512"/>
      <c r="F24" s="102"/>
      <c r="G24" s="102"/>
      <c r="H24" s="102"/>
    </row>
    <row r="25" spans="2:8" s="268" customFormat="1" ht="21.75" customHeight="1" thickBot="1" x14ac:dyDescent="0.3">
      <c r="B25" s="675">
        <v>4</v>
      </c>
      <c r="C25" s="1531" t="s">
        <v>744</v>
      </c>
      <c r="D25" s="1531"/>
      <c r="E25" s="1532"/>
    </row>
    <row r="26" spans="2:8" s="277" customFormat="1" ht="20.25" customHeight="1" x14ac:dyDescent="0.25">
      <c r="B26" s="662">
        <v>4.0999999999999996</v>
      </c>
      <c r="C26" s="579" t="s">
        <v>917</v>
      </c>
      <c r="D26" s="508"/>
      <c r="E26" s="509"/>
    </row>
    <row r="27" spans="2:8" s="277" customFormat="1" ht="37.5" customHeight="1" thickBot="1" x14ac:dyDescent="0.3">
      <c r="B27" s="664">
        <v>4.2</v>
      </c>
      <c r="C27" s="506" t="s">
        <v>1413</v>
      </c>
      <c r="D27" s="578"/>
      <c r="E27" s="512"/>
    </row>
    <row r="28" spans="2:8" s="500" customFormat="1" ht="35.1" customHeight="1" thickBot="1" x14ac:dyDescent="0.3">
      <c r="B28" s="675">
        <v>5</v>
      </c>
      <c r="C28" s="1531" t="s">
        <v>745</v>
      </c>
      <c r="D28" s="1531"/>
      <c r="E28" s="1532"/>
    </row>
    <row r="29" spans="2:8" s="98" customFormat="1" ht="55.2" customHeight="1" x14ac:dyDescent="0.25">
      <c r="B29" s="663">
        <v>5.0999999999999996</v>
      </c>
      <c r="C29" s="579" t="s">
        <v>1407</v>
      </c>
      <c r="D29" s="576"/>
      <c r="E29" s="509"/>
    </row>
    <row r="30" spans="2:8" s="98" customFormat="1" ht="20.25" customHeight="1" x14ac:dyDescent="0.25">
      <c r="B30" s="667">
        <v>5.2</v>
      </c>
      <c r="C30" s="810" t="s">
        <v>998</v>
      </c>
      <c r="D30" s="577"/>
      <c r="E30" s="511"/>
    </row>
    <row r="31" spans="2:8" s="98" customFormat="1" ht="20.25" customHeight="1" thickBot="1" x14ac:dyDescent="0.3">
      <c r="B31" s="664">
        <v>5.3</v>
      </c>
      <c r="C31" s="506" t="s">
        <v>1424</v>
      </c>
      <c r="D31" s="578"/>
      <c r="E31" s="512"/>
    </row>
    <row r="32" spans="2:8" s="500" customFormat="1" ht="22.05" customHeight="1" thickBot="1" x14ac:dyDescent="0.3">
      <c r="B32" s="675">
        <v>6</v>
      </c>
      <c r="C32" s="1531" t="s">
        <v>816</v>
      </c>
      <c r="D32" s="1531"/>
      <c r="E32" s="1531"/>
    </row>
    <row r="33" spans="2:19" s="98" customFormat="1" ht="20.25" customHeight="1" x14ac:dyDescent="0.25">
      <c r="B33" s="663">
        <v>6.1</v>
      </c>
      <c r="C33" s="581" t="s">
        <v>918</v>
      </c>
      <c r="D33" s="508"/>
      <c r="E33" s="509"/>
    </row>
    <row r="34" spans="2:19" s="98" customFormat="1" ht="20.25" customHeight="1" x14ac:dyDescent="0.25">
      <c r="B34" s="663">
        <v>6.2</v>
      </c>
      <c r="C34" s="581" t="s">
        <v>1306</v>
      </c>
      <c r="D34" s="1153"/>
      <c r="E34" s="1154"/>
    </row>
    <row r="35" spans="2:19" s="98" customFormat="1" ht="20.25" customHeight="1" x14ac:dyDescent="0.25">
      <c r="B35" s="663">
        <v>6.2</v>
      </c>
      <c r="C35" s="583" t="s">
        <v>919</v>
      </c>
      <c r="D35" s="510"/>
      <c r="E35" s="511"/>
    </row>
    <row r="36" spans="2:19" s="98" customFormat="1" ht="20.25" customHeight="1" x14ac:dyDescent="0.25">
      <c r="B36" s="663">
        <v>6.3</v>
      </c>
      <c r="C36" s="583" t="s">
        <v>920</v>
      </c>
      <c r="D36" s="510"/>
      <c r="E36" s="511"/>
    </row>
    <row r="37" spans="2:19" s="98" customFormat="1" ht="30" customHeight="1" thickBot="1" x14ac:dyDescent="0.3">
      <c r="B37" s="664">
        <v>6.4</v>
      </c>
      <c r="C37" s="688" t="s">
        <v>880</v>
      </c>
      <c r="D37" s="578"/>
      <c r="E37" s="512"/>
    </row>
    <row r="38" spans="2:19" s="500" customFormat="1" ht="22.05" customHeight="1" thickBot="1" x14ac:dyDescent="0.3">
      <c r="B38" s="675">
        <v>7</v>
      </c>
      <c r="C38" s="1531" t="s">
        <v>817</v>
      </c>
      <c r="D38" s="1531"/>
      <c r="E38" s="1531"/>
    </row>
    <row r="39" spans="2:19" s="98" customFormat="1" ht="55.2" customHeight="1" x14ac:dyDescent="0.25">
      <c r="B39" s="662">
        <v>7.1</v>
      </c>
      <c r="C39" s="579" t="s">
        <v>1005</v>
      </c>
      <c r="D39" s="508"/>
      <c r="E39" s="509"/>
    </row>
    <row r="40" spans="2:19" s="98" customFormat="1" ht="30" customHeight="1" x14ac:dyDescent="0.25">
      <c r="B40" s="663">
        <v>7.2</v>
      </c>
      <c r="C40" s="583" t="s">
        <v>921</v>
      </c>
      <c r="D40" s="510"/>
      <c r="E40" s="511"/>
    </row>
    <row r="41" spans="2:19" s="98" customFormat="1" ht="44.25" customHeight="1" thickBot="1" x14ac:dyDescent="0.3">
      <c r="B41" s="664">
        <v>7.3</v>
      </c>
      <c r="C41" s="688" t="s">
        <v>1430</v>
      </c>
      <c r="D41" s="689"/>
      <c r="E41" s="512"/>
    </row>
    <row r="42" spans="2:19" s="1353" customFormat="1" ht="18.75" customHeight="1" x14ac:dyDescent="0.25">
      <c r="B42" s="1364"/>
      <c r="C42" s="1363"/>
      <c r="D42" s="270"/>
      <c r="E42" s="270"/>
    </row>
    <row r="43" spans="2:19" s="1353" customFormat="1" ht="15" customHeight="1" thickBot="1" x14ac:dyDescent="0.3">
      <c r="B43" s="1364"/>
      <c r="C43" s="1363"/>
      <c r="D43" s="270"/>
      <c r="E43" s="270"/>
    </row>
    <row r="44" spans="2:19" s="249" customFormat="1" ht="54" customHeight="1" thickBot="1" x14ac:dyDescent="0.3">
      <c r="B44" s="1539" t="s">
        <v>850</v>
      </c>
      <c r="C44" s="1539"/>
      <c r="D44" s="654" t="s">
        <v>851</v>
      </c>
      <c r="E44" s="488" t="s">
        <v>1080</v>
      </c>
      <c r="F44" s="489"/>
      <c r="G44" s="489"/>
    </row>
    <row r="45" spans="2:19" s="789" customFormat="1" ht="21.75" customHeight="1" thickBot="1" x14ac:dyDescent="0.3">
      <c r="B45" s="790">
        <v>1</v>
      </c>
      <c r="C45" s="1520" t="s">
        <v>816</v>
      </c>
      <c r="D45" s="1520"/>
      <c r="E45" s="1520"/>
      <c r="F45" s="489"/>
      <c r="G45" s="489"/>
    </row>
    <row r="46" spans="2:19" s="249" customFormat="1" ht="30" customHeight="1" x14ac:dyDescent="0.25">
      <c r="B46" s="662">
        <v>1.1000000000000001</v>
      </c>
      <c r="C46" s="580" t="s">
        <v>922</v>
      </c>
      <c r="D46" s="584"/>
      <c r="E46" s="513"/>
      <c r="F46" s="1353"/>
      <c r="G46" s="1353"/>
      <c r="J46" s="1533"/>
      <c r="K46" s="1533"/>
      <c r="L46" s="1533"/>
      <c r="M46" s="1533"/>
      <c r="N46" s="1533"/>
      <c r="O46" s="1533"/>
      <c r="P46" s="1533"/>
      <c r="Q46" s="1533"/>
      <c r="R46" s="1533"/>
      <c r="S46" s="1533"/>
    </row>
    <row r="47" spans="2:19" s="98" customFormat="1" ht="19.5" customHeight="1" x14ac:dyDescent="0.25">
      <c r="B47" s="668">
        <v>1.2</v>
      </c>
      <c r="C47" s="581" t="s">
        <v>923</v>
      </c>
      <c r="D47" s="510"/>
      <c r="E47" s="511"/>
    </row>
    <row r="48" spans="2:19" s="98" customFormat="1" ht="18" customHeight="1" x14ac:dyDescent="0.25">
      <c r="B48" s="663">
        <v>1.3</v>
      </c>
      <c r="C48" s="582" t="s">
        <v>924</v>
      </c>
      <c r="D48" s="510"/>
      <c r="E48" s="511"/>
    </row>
    <row r="49" spans="2:19" s="98" customFormat="1" ht="27.75" customHeight="1" x14ac:dyDescent="0.25">
      <c r="B49" s="663">
        <v>1.4</v>
      </c>
      <c r="C49" s="581" t="s">
        <v>1006</v>
      </c>
      <c r="D49" s="510"/>
      <c r="E49" s="511"/>
    </row>
    <row r="50" spans="2:19" s="249" customFormat="1" ht="42.6" thickBot="1" x14ac:dyDescent="0.3">
      <c r="B50" s="514">
        <v>1.5</v>
      </c>
      <c r="C50" s="585" t="s">
        <v>925</v>
      </c>
      <c r="D50" s="586"/>
      <c r="E50" s="515"/>
      <c r="F50" s="100"/>
      <c r="G50" s="1353"/>
      <c r="J50" s="1533"/>
      <c r="K50" s="1533"/>
      <c r="L50" s="1533"/>
      <c r="M50" s="1533"/>
      <c r="N50" s="1533"/>
      <c r="O50" s="1533"/>
      <c r="P50" s="1533"/>
      <c r="Q50" s="1533"/>
      <c r="R50" s="1533"/>
      <c r="S50" s="1533"/>
    </row>
    <row r="51" spans="2:19" s="789" customFormat="1" ht="21.75" customHeight="1" thickBot="1" x14ac:dyDescent="0.3">
      <c r="B51" s="790">
        <v>2</v>
      </c>
      <c r="C51" s="1520" t="s">
        <v>818</v>
      </c>
      <c r="D51" s="1520"/>
      <c r="E51" s="1520"/>
      <c r="F51" s="270"/>
      <c r="G51" s="270"/>
    </row>
    <row r="52" spans="2:19" s="249" customFormat="1" ht="22.5" customHeight="1" thickBot="1" x14ac:dyDescent="0.3">
      <c r="B52" s="490">
        <v>2.1</v>
      </c>
      <c r="C52" s="251" t="s">
        <v>1107</v>
      </c>
      <c r="D52" s="587"/>
      <c r="E52" s="491"/>
      <c r="F52" s="1353"/>
      <c r="G52" s="1353"/>
      <c r="J52" s="1533"/>
      <c r="K52" s="1533"/>
      <c r="L52" s="1533"/>
      <c r="M52" s="1533"/>
      <c r="N52" s="1533"/>
      <c r="O52" s="1533"/>
      <c r="P52" s="1533"/>
      <c r="Q52" s="1533"/>
      <c r="R52" s="1533"/>
      <c r="S52" s="1533"/>
    </row>
    <row r="53" spans="2:19" s="789" customFormat="1" ht="21.75" customHeight="1" thickBot="1" x14ac:dyDescent="0.3">
      <c r="B53" s="790">
        <v>3</v>
      </c>
      <c r="C53" s="1520" t="s">
        <v>878</v>
      </c>
      <c r="D53" s="1520"/>
      <c r="E53" s="1520"/>
      <c r="F53" s="270"/>
      <c r="G53" s="270"/>
    </row>
    <row r="54" spans="2:19" s="249" customFormat="1" ht="41.25" customHeight="1" thickBot="1" x14ac:dyDescent="0.3">
      <c r="B54" s="490">
        <v>3.1</v>
      </c>
      <c r="C54" s="652" t="s">
        <v>1007</v>
      </c>
      <c r="D54" s="587"/>
      <c r="E54" s="491"/>
      <c r="F54" s="1353"/>
      <c r="G54" s="1353"/>
      <c r="J54" s="1533"/>
      <c r="K54" s="1533"/>
      <c r="L54" s="1533"/>
      <c r="M54" s="1533"/>
      <c r="N54" s="1533"/>
      <c r="O54" s="1533"/>
      <c r="P54" s="1533"/>
      <c r="Q54" s="1533"/>
      <c r="R54" s="1533"/>
      <c r="S54" s="1533"/>
    </row>
    <row r="55" spans="2:19" s="1353" customFormat="1" ht="15" customHeight="1" x14ac:dyDescent="0.25">
      <c r="B55" s="1364"/>
      <c r="C55" s="1363"/>
      <c r="D55" s="270"/>
      <c r="E55" s="270"/>
    </row>
    <row r="56" spans="2:19" s="1353" customFormat="1" ht="15" customHeight="1" x14ac:dyDescent="0.25">
      <c r="B56" s="271"/>
      <c r="C56" s="272"/>
      <c r="D56" s="270"/>
      <c r="E56" s="270"/>
      <c r="F56" s="2"/>
      <c r="G56" s="2"/>
    </row>
    <row r="57" spans="2:19" s="277" customFormat="1" ht="15" customHeight="1" x14ac:dyDescent="0.25">
      <c r="B57" s="757"/>
      <c r="C57" s="1335" t="s">
        <v>1081</v>
      </c>
      <c r="F57" s="2"/>
      <c r="G57" s="2"/>
    </row>
    <row r="58" spans="2:19" s="67" customFormat="1" ht="15" customHeight="1" x14ac:dyDescent="0.25">
      <c r="B58" s="44"/>
      <c r="C58" s="1538" t="s">
        <v>548</v>
      </c>
      <c r="D58" s="1538"/>
      <c r="E58" s="1538"/>
      <c r="F58" s="2"/>
      <c r="G58" s="2"/>
    </row>
    <row r="59" spans="2:19" s="277" customFormat="1" ht="80.099999999999994" customHeight="1" x14ac:dyDescent="0.25">
      <c r="B59" s="278"/>
      <c r="C59" s="1535"/>
      <c r="D59" s="1535"/>
      <c r="E59" s="1535"/>
      <c r="F59" s="2"/>
      <c r="G59" s="2"/>
    </row>
    <row r="60" spans="2:19" s="77" customFormat="1" ht="15" customHeight="1" x14ac:dyDescent="0.25">
      <c r="B60" s="670"/>
      <c r="C60" s="811"/>
      <c r="D60" s="811"/>
      <c r="E60" s="811"/>
      <c r="F60" s="21"/>
      <c r="G60" s="21"/>
    </row>
    <row r="61" spans="2:19" s="77" customFormat="1" ht="15" customHeight="1" x14ac:dyDescent="0.25">
      <c r="B61" s="670"/>
      <c r="C61" s="811"/>
      <c r="D61" s="811"/>
      <c r="E61" s="811"/>
      <c r="F61" s="21"/>
      <c r="G61" s="21"/>
    </row>
    <row r="62" spans="2:19" x14ac:dyDescent="0.25">
      <c r="B62" s="278"/>
      <c r="C62" s="670"/>
      <c r="D62" s="274"/>
      <c r="E62" s="274"/>
    </row>
    <row r="63" spans="2:19" ht="16.8" customHeight="1" x14ac:dyDescent="0.25">
      <c r="B63" s="669" t="s">
        <v>882</v>
      </c>
      <c r="C63" s="1305" t="s">
        <v>1431</v>
      </c>
      <c r="D63" s="1305"/>
      <c r="E63" s="280"/>
    </row>
    <row r="64" spans="2:19" ht="16.8" customHeight="1" x14ac:dyDescent="0.25">
      <c r="B64" s="669">
        <v>3</v>
      </c>
      <c r="C64" s="1536" t="s">
        <v>926</v>
      </c>
      <c r="D64" s="1536"/>
      <c r="E64" s="1329"/>
    </row>
    <row r="65" spans="2:5" ht="16.8" customHeight="1" x14ac:dyDescent="0.25">
      <c r="B65" s="669">
        <v>4</v>
      </c>
      <c r="C65" s="1329" t="s">
        <v>927</v>
      </c>
      <c r="D65" s="1329"/>
      <c r="E65" s="1329"/>
    </row>
    <row r="66" spans="2:5" ht="16.8" customHeight="1" x14ac:dyDescent="0.25">
      <c r="B66" s="669">
        <v>5</v>
      </c>
      <c r="C66" s="1536" t="s">
        <v>1383</v>
      </c>
      <c r="D66" s="1536"/>
      <c r="E66" s="1536"/>
    </row>
    <row r="67" spans="2:5" ht="16.8" customHeight="1" x14ac:dyDescent="0.25">
      <c r="B67" s="669"/>
      <c r="C67" s="1329"/>
      <c r="D67" s="1329"/>
      <c r="E67" s="1329"/>
    </row>
    <row r="68" spans="2:5" ht="16.8" customHeight="1" x14ac:dyDescent="0.25">
      <c r="B68" s="669"/>
      <c r="C68" s="1329"/>
      <c r="D68" s="1329"/>
      <c r="E68" s="1329"/>
    </row>
    <row r="69" spans="2:5" x14ac:dyDescent="0.25">
      <c r="B69" s="278"/>
      <c r="C69" s="670"/>
      <c r="D69" s="274"/>
      <c r="E69" s="274"/>
    </row>
    <row r="70" spans="2:5" ht="17.25" customHeight="1" x14ac:dyDescent="0.25">
      <c r="B70" s="273" t="s">
        <v>688</v>
      </c>
      <c r="C70" s="278"/>
      <c r="D70" s="274"/>
      <c r="E70" s="274"/>
    </row>
    <row r="71" spans="2:5" x14ac:dyDescent="0.25">
      <c r="B71" s="278"/>
      <c r="C71" s="278"/>
      <c r="D71" s="1534"/>
      <c r="E71" s="1534"/>
    </row>
    <row r="72" spans="2:5" x14ac:dyDescent="0.25">
      <c r="B72" s="278"/>
      <c r="C72" s="278"/>
      <c r="D72" s="275"/>
      <c r="E72" s="275"/>
    </row>
    <row r="73" spans="2:5" x14ac:dyDescent="0.25">
      <c r="B73" s="278"/>
      <c r="C73" s="278"/>
      <c r="D73" s="275"/>
      <c r="E73" s="275"/>
    </row>
    <row r="74" spans="2:5" x14ac:dyDescent="0.25">
      <c r="B74" s="278"/>
      <c r="C74" s="278"/>
      <c r="D74" s="276"/>
      <c r="E74" s="276"/>
    </row>
    <row r="75" spans="2:5" x14ac:dyDescent="0.25">
      <c r="B75" s="278"/>
      <c r="C75" s="278"/>
      <c r="D75" s="268"/>
      <c r="E75" s="268"/>
    </row>
    <row r="76" spans="2:5" x14ac:dyDescent="0.25">
      <c r="B76" s="278"/>
      <c r="C76" s="278"/>
      <c r="D76" s="268"/>
      <c r="E76" s="268"/>
    </row>
    <row r="77" spans="2:5" x14ac:dyDescent="0.25">
      <c r="B77" s="278"/>
      <c r="C77" s="1318"/>
      <c r="D77" s="268"/>
      <c r="E77" s="268"/>
    </row>
    <row r="78" spans="2:5" x14ac:dyDescent="0.25">
      <c r="D78" s="277"/>
      <c r="E78" s="277"/>
    </row>
  </sheetData>
  <sheetProtection algorithmName="SHA-512" hashValue="RxMraz5BpmdV9BcN827tIAP221Oz8qTbHlSBtgiIbHEDQ+nyVqV9i2fmSl9KfREEtxmZPqEt9aQoyNP977h/hQ==" saltValue="0MfqE8Vpe6YnwxXKnRzZwQ==" spinCount="100000" sheet="1" objects="1" scenarios="1" selectLockedCells="1"/>
  <customSheetViews>
    <customSheetView guid="{6509DE47-C0A2-4ED1-9D8E-F081B0F084AE}" showGridLines="0" fitToPage="1">
      <selection activeCell="B3" sqref="B3:E3"/>
      <rowBreaks count="1" manualBreakCount="1">
        <brk id="31" min="1" max="4" man="1"/>
      </rowBreaks>
      <pageMargins left="0.25" right="0.25" top="0.75" bottom="0.75" header="0.3" footer="0.3"/>
      <printOptions horizontalCentered="1"/>
      <pageSetup paperSize="9" scale="68" fitToHeight="0" orientation="portrait" r:id="rId1"/>
      <headerFooter alignWithMargins="0">
        <oddFooter xml:space="preserve">&amp;R&amp;6Pagina &amp;P di &amp;N </oddFooter>
      </headerFooter>
    </customSheetView>
  </customSheetViews>
  <mergeCells count="26">
    <mergeCell ref="D2:E2"/>
    <mergeCell ref="B2:C2"/>
    <mergeCell ref="C58:E58"/>
    <mergeCell ref="C32:E32"/>
    <mergeCell ref="C38:E38"/>
    <mergeCell ref="B44:C44"/>
    <mergeCell ref="C45:E45"/>
    <mergeCell ref="B3:E3"/>
    <mergeCell ref="B5:E5"/>
    <mergeCell ref="B7:C7"/>
    <mergeCell ref="B6:E6"/>
    <mergeCell ref="C8:E8"/>
    <mergeCell ref="C53:E53"/>
    <mergeCell ref="C10:E10"/>
    <mergeCell ref="C15:E15"/>
    <mergeCell ref="C25:E25"/>
    <mergeCell ref="C28:E28"/>
    <mergeCell ref="J52:S52"/>
    <mergeCell ref="D71:E71"/>
    <mergeCell ref="C59:E59"/>
    <mergeCell ref="J46:S46"/>
    <mergeCell ref="J50:S50"/>
    <mergeCell ref="C51:E51"/>
    <mergeCell ref="J54:S54"/>
    <mergeCell ref="C64:D64"/>
    <mergeCell ref="C66:E66"/>
  </mergeCells>
  <phoneticPr fontId="33" type="noConversion"/>
  <dataValidations count="1">
    <dataValidation type="list" allowBlank="1" showInputMessage="1" showErrorMessage="1" sqref="D9:E41 D52:E52 D54:E54 D46:E50">
      <formula1>"si,no,"</formula1>
    </dataValidation>
  </dataValidations>
  <hyperlinks>
    <hyperlink ref="B70" location="Sommario!A1" display="Ritorna al sommario"/>
    <hyperlink ref="C66" r:id="rId2" display="https://www.sicurezza-dei-pazienti.ch/fileadmin/user_upload/2_Forschung_und_Entwicklung/Never_Events/NeverEvents_Auflistung_IT_211117.pdf"/>
    <hyperlink ref="C63" r:id="rId3"/>
    <hyperlink ref="C64:D64" r:id="rId4" display="https://www.swissmedic.ch/swissmedic/it/home/medicamenti-per-uso-umano/sorveglianza-del-mercato/farmacovigilanza.html"/>
    <hyperlink ref="C65" r:id="rId5"/>
    <hyperlink ref="C66:E66" r:id="rId6" display="https://patientensicherheit.ch/wp-content/uploads/2024/06/Elonco-dei-NeverEvents_IT_211117.pdf"/>
  </hyperlinks>
  <printOptions horizontalCentered="1"/>
  <pageMargins left="0.25" right="0.25" top="0.75" bottom="0.75" header="0.3" footer="0.3"/>
  <pageSetup paperSize="9" scale="68" fitToHeight="0" orientation="portrait" r:id="rId7"/>
  <headerFooter alignWithMargins="0">
    <oddFooter xml:space="preserve">&amp;R&amp;6Pagina &amp;P di &amp;N </oddFooter>
  </headerFooter>
  <rowBreaks count="1" manualBreakCount="1">
    <brk id="37" min="1" max="4"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30</vt:i4>
      </vt:variant>
      <vt:variant>
        <vt:lpstr>Intervalli denominati</vt:lpstr>
      </vt:variant>
      <vt:variant>
        <vt:i4>40</vt:i4>
      </vt:variant>
    </vt:vector>
  </HeadingPairs>
  <TitlesOfParts>
    <vt:vector size="70" baseType="lpstr">
      <vt:lpstr>Copertina</vt:lpstr>
      <vt:lpstr>Sommario</vt:lpstr>
      <vt:lpstr>1 Info</vt:lpstr>
      <vt:lpstr>2</vt:lpstr>
      <vt:lpstr>2.1</vt:lpstr>
      <vt:lpstr>2.2</vt:lpstr>
      <vt:lpstr>3 Formulari di candidatura -&gt;</vt:lpstr>
      <vt:lpstr>3.1</vt:lpstr>
      <vt:lpstr>3.2</vt:lpstr>
      <vt:lpstr>3.3</vt:lpstr>
      <vt:lpstr>3.4</vt:lpstr>
      <vt:lpstr>3.5</vt:lpstr>
      <vt:lpstr>3.6</vt:lpstr>
      <vt:lpstr>3.7</vt:lpstr>
      <vt:lpstr>3.8</vt:lpstr>
      <vt:lpstr>3.9</vt:lpstr>
      <vt:lpstr>3.10</vt:lpstr>
      <vt:lpstr>3.11</vt:lpstr>
      <vt:lpstr>3.12</vt:lpstr>
      <vt:lpstr>3.13</vt:lpstr>
      <vt:lpstr>3.14</vt:lpstr>
      <vt:lpstr>3.15</vt:lpstr>
      <vt:lpstr>4</vt:lpstr>
      <vt:lpstr>5</vt:lpstr>
      <vt:lpstr>6</vt:lpstr>
      <vt:lpstr>intern1</vt:lpstr>
      <vt:lpstr>intern2</vt:lpstr>
      <vt:lpstr>intern3</vt:lpstr>
      <vt:lpstr>intern4</vt:lpstr>
      <vt:lpstr>Modifiche</vt:lpstr>
      <vt:lpstr>'1 Info'!Area_stampa</vt:lpstr>
      <vt:lpstr>'2'!Area_stampa</vt:lpstr>
      <vt:lpstr>'2.1'!Area_stampa</vt:lpstr>
      <vt:lpstr>'2.2'!Area_stampa</vt:lpstr>
      <vt:lpstr>'3 Formulari di candidatura -&gt;'!Area_stampa</vt:lpstr>
      <vt:lpstr>'3.1'!Area_stampa</vt:lpstr>
      <vt:lpstr>'3.10'!Area_stampa</vt:lpstr>
      <vt:lpstr>'3.11'!Area_stampa</vt:lpstr>
      <vt:lpstr>'3.12'!Area_stampa</vt:lpstr>
      <vt:lpstr>'3.13'!Area_stampa</vt:lpstr>
      <vt:lpstr>'3.14'!Area_stampa</vt:lpstr>
      <vt:lpstr>'3.15'!Area_stampa</vt:lpstr>
      <vt:lpstr>'3.2'!Area_stampa</vt:lpstr>
      <vt:lpstr>'3.3'!Area_stampa</vt:lpstr>
      <vt:lpstr>'3.4'!Area_stampa</vt:lpstr>
      <vt:lpstr>'3.5'!Area_stampa</vt:lpstr>
      <vt:lpstr>'3.6'!Area_stampa</vt:lpstr>
      <vt:lpstr>'3.7'!Area_stampa</vt:lpstr>
      <vt:lpstr>'3.8'!Area_stampa</vt:lpstr>
      <vt:lpstr>'3.9'!Area_stampa</vt:lpstr>
      <vt:lpstr>'4'!Area_stampa</vt:lpstr>
      <vt:lpstr>'5'!Area_stampa</vt:lpstr>
      <vt:lpstr>'6'!Area_stampa</vt:lpstr>
      <vt:lpstr>Copertina!Area_stampa</vt:lpstr>
      <vt:lpstr>intern2!Area_stampa</vt:lpstr>
      <vt:lpstr>intern3!Area_stampa</vt:lpstr>
      <vt:lpstr>Sommario!Area_stampa</vt:lpstr>
      <vt:lpstr>'2.1'!Titoli_stampa</vt:lpstr>
      <vt:lpstr>'2.2'!Titoli_stampa</vt:lpstr>
      <vt:lpstr>'3.10'!Titoli_stampa</vt:lpstr>
      <vt:lpstr>'3.14'!Titoli_stampa</vt:lpstr>
      <vt:lpstr>'3.2'!Titoli_stampa</vt:lpstr>
      <vt:lpstr>'3.3'!Titoli_stampa</vt:lpstr>
      <vt:lpstr>'3.4'!Titoli_stampa</vt:lpstr>
      <vt:lpstr>'3.6'!Titoli_stampa</vt:lpstr>
      <vt:lpstr>'3.7'!Titoli_stampa</vt:lpstr>
      <vt:lpstr>'3.8'!Titoli_stampa</vt:lpstr>
      <vt:lpstr>'3.9'!Titoli_stampa</vt:lpstr>
      <vt:lpstr>intern2!Titoli_stampa</vt:lpstr>
      <vt:lpstr>Sommario!Titoli_stampa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Bewerbung für die Spitalliste 2018 Akutsomatik des Leistungserbringers</dc:title>
  <dc:creator>Zala Mirco</dc:creator>
  <cp:lastModifiedBy>Zobele Federica / T000284</cp:lastModifiedBy>
  <cp:lastPrinted>2025-08-25T09:15:48Z</cp:lastPrinted>
  <dcterms:created xsi:type="dcterms:W3CDTF">2009-07-09T12:43:16Z</dcterms:created>
  <dcterms:modified xsi:type="dcterms:W3CDTF">2025-10-21T12:39:40Z</dcterms:modified>
</cp:coreProperties>
</file>